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2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3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11" codeName="{C80E003A-6C80-AF87-3323-10F97C11A34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rung.nguyenhoang/Documents/github/ssh/stocks/"/>
    </mc:Choice>
  </mc:AlternateContent>
  <xr:revisionPtr revIDLastSave="0" documentId="13_ncr:1_{13947104-99AB-384F-837C-DA0D1D64E4C6}" xr6:coauthVersionLast="47" xr6:coauthVersionMax="47" xr10:uidLastSave="{00000000-0000-0000-0000-000000000000}"/>
  <bookViews>
    <workbookView xWindow="0" yWindow="760" windowWidth="23680" windowHeight="15720" activeTab="4" xr2:uid="{57AB1A5A-A236-F448-99B6-5E1C1F1EBEE7}"/>
  </bookViews>
  <sheets>
    <sheet name="RS" sheetId="3" r:id="rId1"/>
    <sheet name="GDNN" sheetId="65" r:id="rId2"/>
    <sheet name="GDTD" sheetId="120" r:id="rId3"/>
    <sheet name="Top" sheetId="108" r:id="rId4"/>
    <sheet name="Shortcuts" sheetId="62" r:id="rId5"/>
    <sheet name="VN30" sheetId="112" r:id="rId6"/>
    <sheet name="VNINDEX" sheetId="9" r:id="rId7"/>
    <sheet name="SSI" sheetId="4" r:id="rId8"/>
    <sheet name="VND" sheetId="2" r:id="rId9"/>
    <sheet name="BSI" sheetId="64" r:id="rId10"/>
    <sheet name="VCI" sheetId="32" r:id="rId11"/>
    <sheet name="HCM" sheetId="63" r:id="rId12"/>
    <sheet name="MBS" sheetId="56" r:id="rId13"/>
    <sheet name="VIX" sheetId="66" r:id="rId14"/>
    <sheet name="SHS" sheetId="67" r:id="rId15"/>
    <sheet name="FTS" sheetId="57" r:id="rId16"/>
    <sheet name="TPB" sheetId="52" r:id="rId17"/>
    <sheet name="VCB" sheetId="30" r:id="rId18"/>
    <sheet name="VPB" sheetId="21" r:id="rId19"/>
    <sheet name="MSB" sheetId="73" r:id="rId20"/>
    <sheet name="LPB" sheetId="72" r:id="rId21"/>
    <sheet name="VIB" sheetId="71" r:id="rId22"/>
    <sheet name="ACB" sheetId="70" r:id="rId23"/>
    <sheet name="CTG" sheetId="69" r:id="rId24"/>
    <sheet name="TCB" sheetId="20" r:id="rId25"/>
    <sheet name="MBB" sheetId="19" r:id="rId26"/>
    <sheet name="STB" sheetId="18" r:id="rId27"/>
    <sheet name="HPG" sheetId="11" r:id="rId28"/>
    <sheet name="HSG" sheetId="33" r:id="rId29"/>
    <sheet name="NKG" sheetId="7" r:id="rId30"/>
    <sheet name="VHM" sheetId="29" r:id="rId31"/>
    <sheet name="DXG" sheetId="36" r:id="rId32"/>
    <sheet name="NLG" sheetId="47" r:id="rId33"/>
    <sheet name="DIG" sheetId="74" r:id="rId34"/>
    <sheet name="KDH" sheetId="48" r:id="rId35"/>
    <sheet name="NTL" sheetId="76" r:id="rId36"/>
    <sheet name="CEO" sheetId="75" r:id="rId37"/>
    <sheet name="PDR" sheetId="6" r:id="rId38"/>
    <sheet name="NVL" sheetId="22" r:id="rId39"/>
    <sheet name="VGC" sheetId="35" r:id="rId40"/>
    <sheet name="DPR" sheetId="82" r:id="rId41"/>
    <sheet name="SZC" sheetId="79" r:id="rId42"/>
    <sheet name="PHR" sheetId="81" r:id="rId43"/>
    <sheet name="LHG" sheetId="80" r:id="rId44"/>
    <sheet name="IDC" sheetId="78" r:id="rId45"/>
    <sheet name="KBC" sheetId="23" r:id="rId46"/>
    <sheet name="VRE" sheetId="28" r:id="rId47"/>
    <sheet name="MSN" sheetId="31" r:id="rId48"/>
    <sheet name="MWG" sheetId="8" r:id="rId49"/>
    <sheet name="DGW" sheetId="12" r:id="rId50"/>
    <sheet name="VNM" sheetId="44" r:id="rId51"/>
    <sheet name="PNJ" sheetId="43" r:id="rId52"/>
    <sheet name="FRT" sheetId="13" r:id="rId53"/>
    <sheet name="PET" sheetId="14" r:id="rId54"/>
    <sheet name="BWE" sheetId="142" r:id="rId55"/>
    <sheet name="GMD" sheetId="15" r:id="rId56"/>
    <sheet name="VOS" sheetId="97" r:id="rId57"/>
    <sheet name="VSC" sheetId="98" r:id="rId58"/>
    <sheet name="SGP" sheetId="136" r:id="rId59"/>
    <sheet name="HAH" sheetId="16" r:id="rId60"/>
    <sheet name="LAS" sheetId="122" r:id="rId61"/>
    <sheet name="DDV" sheetId="121" r:id="rId62"/>
    <sheet name="CSV" sheetId="96" r:id="rId63"/>
    <sheet name="DPM" sheetId="100" r:id="rId64"/>
    <sheet name="DCM" sheetId="99" r:id="rId65"/>
    <sheet name="DGC" sheetId="17" r:id="rId66"/>
    <sheet name="GEX" sheetId="24" r:id="rId67"/>
    <sheet name="ANV" sheetId="55" r:id="rId68"/>
    <sheet name="IDI" sheetId="105" r:id="rId69"/>
    <sheet name="FMC" sheetId="104" r:id="rId70"/>
    <sheet name="VHC" sheetId="25" r:id="rId71"/>
    <sheet name="FCN" sheetId="53" r:id="rId72"/>
    <sheet name="DTD" sheetId="87" r:id="rId73"/>
    <sheet name="HHV" sheetId="54" r:id="rId74"/>
    <sheet name="CTR" sheetId="58" r:id="rId75"/>
    <sheet name="C4G" sheetId="86" r:id="rId76"/>
    <sheet name="CTD" sheetId="27" r:id="rId77"/>
    <sheet name="THG" sheetId="88" r:id="rId78"/>
    <sheet name="VCG" sheetId="34" r:id="rId79"/>
    <sheet name="VCS" sheetId="94" r:id="rId80"/>
    <sheet name="PTB" sheetId="37" r:id="rId81"/>
    <sheet name="HDG" sheetId="106" r:id="rId82"/>
    <sheet name="REE" sheetId="38" r:id="rId83"/>
    <sheet name="PC1" sheetId="40" r:id="rId84"/>
    <sheet name="TV2" sheetId="41" r:id="rId85"/>
    <sheet name="PVS" sheetId="90" r:id="rId86"/>
    <sheet name="PLX" sheetId="92" r:id="rId87"/>
    <sheet name="PVT" sheetId="45" r:id="rId88"/>
    <sheet name="BSR" sheetId="91" r:id="rId89"/>
    <sheet name="PVD" sheetId="42" r:id="rId90"/>
    <sheet name="QNS" sheetId="46" r:id="rId91"/>
    <sheet name="GEG" sheetId="93" r:id="rId92"/>
    <sheet name="NT2" sheetId="49" r:id="rId93"/>
    <sheet name="QTP" sheetId="50" r:id="rId94"/>
    <sheet name="FPT" sheetId="51" r:id="rId95"/>
    <sheet name="VTP" sheetId="59" r:id="rId96"/>
    <sheet name="DHC" sheetId="103" r:id="rId97"/>
    <sheet name="NTP" sheetId="95" r:id="rId98"/>
    <sheet name="BMP" sheetId="60" r:id="rId99"/>
    <sheet name="VIC" sheetId="107" r:id="rId100"/>
    <sheet name="HT1" sheetId="111" r:id="rId101"/>
    <sheet name="STK" sheetId="114" r:id="rId102"/>
    <sheet name="MSH" sheetId="115" r:id="rId103"/>
    <sheet name="TNG" sheetId="116" r:id="rId104"/>
    <sheet name="ADS" sheetId="117" r:id="rId105"/>
    <sheet name="VGT" sheetId="118" r:id="rId106"/>
    <sheet name="GIL" sheetId="119" r:id="rId107"/>
    <sheet name="DBC" sheetId="123" r:id="rId108"/>
    <sheet name="HAG" sheetId="124" r:id="rId109"/>
    <sheet name="BAF" sheetId="125" r:id="rId110"/>
    <sheet name="BCG" sheetId="126" r:id="rId111"/>
    <sheet name="LTG" sheetId="127" r:id="rId112"/>
    <sheet name="PAN" sheetId="128" r:id="rId113"/>
    <sheet name="KSB" sheetId="129" r:id="rId114"/>
    <sheet name="VLB" sheetId="130" r:id="rId115"/>
    <sheet name="DHA" sheetId="131" r:id="rId116"/>
    <sheet name="PLC" sheetId="132" r:id="rId117"/>
    <sheet name="GAS" sheetId="133" r:id="rId118"/>
    <sheet name="DRC" sheetId="134" r:id="rId119"/>
    <sheet name="GVR" sheetId="135" r:id="rId120"/>
    <sheet name="TCH" sheetId="137" r:id="rId121"/>
    <sheet name="VGI" sheetId="138" r:id="rId122"/>
    <sheet name="MCH" sheetId="139" r:id="rId123"/>
    <sheet name="VIP" sheetId="140" r:id="rId124"/>
    <sheet name="SIP" sheetId="141" r:id="rId125"/>
  </sheets>
  <functionGroups builtInGroupCount="19"/>
  <definedNames>
    <definedName name="_xlnm._FilterDatabase" localSheetId="3" hidden="1">Top!$A$102:$E$103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3" i="112" l="1"/>
  <c r="F3" i="9"/>
  <c r="F3" i="2"/>
  <c r="F3" i="64"/>
  <c r="F3" i="32"/>
  <c r="F3" i="63"/>
  <c r="F3" i="56"/>
  <c r="F3" i="66"/>
  <c r="F3" i="67"/>
  <c r="F3" i="57"/>
  <c r="F3" i="52"/>
  <c r="F3" i="30"/>
  <c r="F3" i="21"/>
  <c r="F3" i="73"/>
  <c r="F3" i="72"/>
  <c r="F3" i="71"/>
  <c r="F3" i="70"/>
  <c r="F3" i="69"/>
  <c r="F3" i="20"/>
  <c r="F3" i="19"/>
  <c r="F3" i="18"/>
  <c r="F3" i="11"/>
  <c r="F3" i="33"/>
  <c r="F3" i="7"/>
  <c r="F3" i="29"/>
  <c r="F3" i="36"/>
  <c r="F3" i="47"/>
  <c r="F3" i="74"/>
  <c r="F3" i="48"/>
  <c r="F3" i="76"/>
  <c r="F3" i="75"/>
  <c r="F3" i="6"/>
  <c r="F3" i="22"/>
  <c r="F3" i="35"/>
  <c r="F3" i="82"/>
  <c r="F3" i="79"/>
  <c r="F3" i="81"/>
  <c r="F3" i="80"/>
  <c r="F3" i="78"/>
  <c r="F3" i="23"/>
  <c r="F3" i="28"/>
  <c r="F3" i="31"/>
  <c r="F3" i="8"/>
  <c r="F3" i="12"/>
  <c r="F3" i="44"/>
  <c r="F3" i="43"/>
  <c r="F3" i="13"/>
  <c r="F3" i="14"/>
  <c r="F3" i="142"/>
  <c r="F3" i="15"/>
  <c r="F3" i="97"/>
  <c r="F3" i="98"/>
  <c r="F3" i="136"/>
  <c r="F3" i="16"/>
  <c r="F3" i="122"/>
  <c r="F3" i="121"/>
  <c r="F3" i="96"/>
  <c r="F3" i="100"/>
  <c r="F3" i="99"/>
  <c r="F3" i="17"/>
  <c r="F3" i="24"/>
  <c r="F3" i="55"/>
  <c r="F3" i="105"/>
  <c r="F3" i="104"/>
  <c r="F3" i="25"/>
  <c r="F3" i="53"/>
  <c r="F3" i="87"/>
  <c r="F3" i="54"/>
  <c r="F3" i="58"/>
  <c r="F3" i="86"/>
  <c r="F3" i="27"/>
  <c r="F3" i="88"/>
  <c r="F3" i="34"/>
  <c r="F3" i="94"/>
  <c r="F3" i="37"/>
  <c r="F3" i="106"/>
  <c r="F3" i="38"/>
  <c r="F3" i="40"/>
  <c r="F3" i="41"/>
  <c r="F3" i="90"/>
  <c r="F3" i="92"/>
  <c r="F3" i="45"/>
  <c r="F3" i="91"/>
  <c r="F3" i="42"/>
  <c r="F3" i="46"/>
  <c r="F3" i="93"/>
  <c r="F3" i="49"/>
  <c r="F3" i="50"/>
  <c r="F3" i="51"/>
  <c r="F3" i="59"/>
  <c r="F3" i="103"/>
  <c r="F3" i="95"/>
  <c r="F3" i="60"/>
  <c r="F3" i="107"/>
  <c r="F3" i="111"/>
  <c r="F3" i="114"/>
  <c r="F3" i="115"/>
  <c r="F3" i="116"/>
  <c r="F3" i="117"/>
  <c r="F3" i="118"/>
  <c r="F3" i="119"/>
  <c r="F3" i="123"/>
  <c r="F3" i="124"/>
  <c r="F3" i="125"/>
  <c r="F3" i="126"/>
  <c r="F3" i="127"/>
  <c r="F3" i="128"/>
  <c r="F3" i="129"/>
  <c r="F3" i="131"/>
  <c r="F3" i="132"/>
  <c r="F3" i="133"/>
  <c r="F3" i="134"/>
  <c r="F3" i="135"/>
  <c r="F3" i="141"/>
  <c r="F3" i="4"/>
  <c r="T3" i="112"/>
  <c r="T3" i="2"/>
  <c r="T3" i="64"/>
  <c r="T3" i="32"/>
  <c r="T3" i="63"/>
  <c r="T3" i="56"/>
  <c r="T3" i="66"/>
  <c r="T3" i="67"/>
  <c r="T3" i="57"/>
  <c r="T3" i="52"/>
  <c r="T3" i="30"/>
  <c r="T3" i="21"/>
  <c r="T3" i="73"/>
  <c r="T3" i="72"/>
  <c r="T3" i="71"/>
  <c r="T3" i="70"/>
  <c r="T3" i="69"/>
  <c r="T3" i="20"/>
  <c r="T3" i="19"/>
  <c r="T3" i="18"/>
  <c r="T3" i="11"/>
  <c r="T3" i="33"/>
  <c r="T3" i="7"/>
  <c r="T3" i="29"/>
  <c r="T3" i="36"/>
  <c r="T3" i="47"/>
  <c r="T3" i="74"/>
  <c r="T3" i="48"/>
  <c r="T3" i="76"/>
  <c r="T3" i="75"/>
  <c r="T3" i="6"/>
  <c r="T3" i="22"/>
  <c r="T3" i="35"/>
  <c r="T3" i="82"/>
  <c r="T3" i="79"/>
  <c r="T3" i="81"/>
  <c r="T3" i="80"/>
  <c r="T3" i="78"/>
  <c r="T3" i="23"/>
  <c r="T3" i="28"/>
  <c r="T3" i="31"/>
  <c r="T3" i="8"/>
  <c r="T3" i="12"/>
  <c r="T3" i="44"/>
  <c r="T3" i="43"/>
  <c r="T3" i="13"/>
  <c r="T3" i="14"/>
  <c r="T3" i="15"/>
  <c r="T3" i="97"/>
  <c r="T3" i="98"/>
  <c r="T3" i="16"/>
  <c r="T3" i="122"/>
  <c r="T3" i="121"/>
  <c r="T3" i="96"/>
  <c r="T3" i="100"/>
  <c r="T3" i="99"/>
  <c r="T3" i="17"/>
  <c r="T3" i="24"/>
  <c r="T3" i="55"/>
  <c r="T3" i="105"/>
  <c r="T3" i="104"/>
  <c r="T3" i="25"/>
  <c r="T3" i="53"/>
  <c r="T3" i="87"/>
  <c r="T3" i="54"/>
  <c r="T3" i="58"/>
  <c r="T3" i="86"/>
  <c r="T3" i="27"/>
  <c r="T3" i="88"/>
  <c r="T3" i="34"/>
  <c r="T3" i="94"/>
  <c r="T3" i="37"/>
  <c r="T3" i="106"/>
  <c r="T3" i="38"/>
  <c r="T3" i="40"/>
  <c r="T3" i="41"/>
  <c r="T3" i="90"/>
  <c r="T3" i="92"/>
  <c r="T3" i="45"/>
  <c r="T3" i="91"/>
  <c r="T3" i="42"/>
  <c r="T3" i="46"/>
  <c r="T3" i="93"/>
  <c r="T3" i="49"/>
  <c r="T3" i="50"/>
  <c r="T3" i="51"/>
  <c r="T3" i="59"/>
  <c r="T3" i="103"/>
  <c r="T3" i="95"/>
  <c r="T3" i="60"/>
  <c r="T3" i="107"/>
  <c r="T3" i="111"/>
  <c r="T3" i="114"/>
  <c r="T3" i="115"/>
  <c r="T3" i="116"/>
  <c r="T3" i="117"/>
  <c r="T3" i="118"/>
  <c r="T3" i="119"/>
  <c r="T3" i="123"/>
  <c r="T3" i="124"/>
  <c r="T3" i="125"/>
  <c r="T3" i="126"/>
  <c r="T3" i="127"/>
  <c r="T3" i="128"/>
  <c r="T3" i="129"/>
  <c r="T3" i="133"/>
  <c r="T3" i="134"/>
  <c r="T3" i="135"/>
  <c r="T3" i="4"/>
  <c r="U3" i="112"/>
  <c r="U3" i="9"/>
  <c r="U3" i="2"/>
  <c r="U3" i="64"/>
  <c r="U3" i="32"/>
  <c r="U3" i="63"/>
  <c r="U3" i="56"/>
  <c r="U3" i="66"/>
  <c r="U3" i="67"/>
  <c r="U3" i="57"/>
  <c r="U3" i="52"/>
  <c r="U3" i="30"/>
  <c r="U3" i="21"/>
  <c r="U3" i="73"/>
  <c r="U3" i="72"/>
  <c r="U3" i="71"/>
  <c r="U3" i="70"/>
  <c r="U3" i="69"/>
  <c r="U3" i="20"/>
  <c r="U3" i="19"/>
  <c r="U3" i="18"/>
  <c r="U3" i="11"/>
  <c r="U3" i="33"/>
  <c r="U3" i="7"/>
  <c r="U3" i="29"/>
  <c r="U3" i="36"/>
  <c r="U3" i="47"/>
  <c r="U3" i="74"/>
  <c r="U3" i="48"/>
  <c r="U3" i="76"/>
  <c r="U3" i="75"/>
  <c r="U3" i="6"/>
  <c r="U3" i="22"/>
  <c r="U3" i="35"/>
  <c r="U3" i="82"/>
  <c r="U3" i="79"/>
  <c r="U3" i="81"/>
  <c r="U3" i="80"/>
  <c r="U3" i="78"/>
  <c r="U3" i="23"/>
  <c r="U3" i="28"/>
  <c r="U3" i="31"/>
  <c r="U3" i="8"/>
  <c r="U3" i="12"/>
  <c r="U3" i="44"/>
  <c r="U3" i="43"/>
  <c r="U3" i="13"/>
  <c r="U3" i="14"/>
  <c r="U3" i="15"/>
  <c r="U3" i="97"/>
  <c r="U3" i="98"/>
  <c r="U3" i="16"/>
  <c r="U3" i="122"/>
  <c r="U3" i="121"/>
  <c r="U3" i="96"/>
  <c r="U3" i="100"/>
  <c r="U3" i="99"/>
  <c r="U3" i="17"/>
  <c r="U3" i="24"/>
  <c r="U3" i="55"/>
  <c r="U3" i="105"/>
  <c r="U3" i="104"/>
  <c r="U3" i="25"/>
  <c r="U3" i="53"/>
  <c r="U3" i="87"/>
  <c r="U3" i="54"/>
  <c r="U3" i="58"/>
  <c r="U3" i="86"/>
  <c r="U3" i="27"/>
  <c r="U3" i="88"/>
  <c r="U3" i="34"/>
  <c r="U3" i="94"/>
  <c r="U3" i="37"/>
  <c r="U3" i="106"/>
  <c r="U3" i="38"/>
  <c r="U3" i="40"/>
  <c r="U3" i="41"/>
  <c r="U3" i="90"/>
  <c r="U3" i="92"/>
  <c r="U3" i="45"/>
  <c r="U3" i="91"/>
  <c r="U3" i="42"/>
  <c r="U3" i="46"/>
  <c r="U3" i="93"/>
  <c r="U3" i="49"/>
  <c r="U3" i="50"/>
  <c r="U3" i="51"/>
  <c r="U3" i="59"/>
  <c r="U3" i="103"/>
  <c r="U3" i="95"/>
  <c r="U3" i="60"/>
  <c r="U3" i="107"/>
  <c r="U3" i="111"/>
  <c r="U3" i="114"/>
  <c r="U3" i="115"/>
  <c r="U3" i="116"/>
  <c r="U3" i="117"/>
  <c r="U3" i="118"/>
  <c r="U3" i="119"/>
  <c r="U3" i="123"/>
  <c r="U3" i="124"/>
  <c r="U3" i="125"/>
  <c r="U3" i="126"/>
  <c r="U3" i="127"/>
  <c r="U3" i="128"/>
  <c r="U3" i="129"/>
  <c r="U3" i="133"/>
  <c r="U3" i="134"/>
  <c r="U3" i="135"/>
  <c r="U3" i="4"/>
  <c r="K3" i="2"/>
  <c r="K3" i="64"/>
  <c r="K3" i="32"/>
  <c r="K3" i="63"/>
  <c r="K3" i="56"/>
  <c r="K3" i="66"/>
  <c r="K3" i="67"/>
  <c r="K3" i="57"/>
  <c r="K3" i="52"/>
  <c r="K3" i="30"/>
  <c r="K3" i="21"/>
  <c r="K3" i="73"/>
  <c r="K3" i="72"/>
  <c r="K3" i="71"/>
  <c r="K3" i="70"/>
  <c r="K3" i="69"/>
  <c r="K3" i="20"/>
  <c r="K3" i="19"/>
  <c r="K3" i="18"/>
  <c r="K3" i="11"/>
  <c r="K3" i="33"/>
  <c r="K3" i="7"/>
  <c r="K3" i="29"/>
  <c r="K3" i="36"/>
  <c r="K3" i="47"/>
  <c r="K3" i="74"/>
  <c r="K3" i="48"/>
  <c r="K3" i="76"/>
  <c r="K3" i="75"/>
  <c r="K3" i="6"/>
  <c r="K3" i="22"/>
  <c r="K3" i="35"/>
  <c r="K3" i="82"/>
  <c r="K3" i="79"/>
  <c r="K3" i="81"/>
  <c r="K3" i="80"/>
  <c r="K3" i="78"/>
  <c r="K3" i="23"/>
  <c r="K3" i="28"/>
  <c r="K3" i="31"/>
  <c r="K3" i="8"/>
  <c r="K3" i="12"/>
  <c r="K3" i="44"/>
  <c r="K3" i="43"/>
  <c r="K3" i="13"/>
  <c r="K3" i="14"/>
  <c r="K3" i="142"/>
  <c r="K3" i="15"/>
  <c r="K3" i="97"/>
  <c r="K3" i="98"/>
  <c r="K3" i="16"/>
  <c r="K3" i="122"/>
  <c r="K3" i="96"/>
  <c r="K3" i="100"/>
  <c r="K3" i="99"/>
  <c r="K3" i="17"/>
  <c r="K3" i="24"/>
  <c r="K3" i="55"/>
  <c r="K3" i="105"/>
  <c r="K3" i="104"/>
  <c r="K3" i="25"/>
  <c r="K3" i="53"/>
  <c r="K3" i="87"/>
  <c r="K3" i="54"/>
  <c r="K3" i="58"/>
  <c r="K3" i="86"/>
  <c r="K3" i="27"/>
  <c r="K3" i="88"/>
  <c r="K3" i="34"/>
  <c r="K3" i="94"/>
  <c r="K3" i="37"/>
  <c r="K3" i="106"/>
  <c r="K3" i="38"/>
  <c r="K3" i="40"/>
  <c r="K3" i="41"/>
  <c r="K3" i="90"/>
  <c r="K3" i="92"/>
  <c r="K3" i="45"/>
  <c r="K3" i="91"/>
  <c r="K3" i="42"/>
  <c r="K3" i="46"/>
  <c r="K3" i="93"/>
  <c r="K3" i="49"/>
  <c r="K3" i="50"/>
  <c r="K3" i="51"/>
  <c r="K3" i="59"/>
  <c r="K3" i="103"/>
  <c r="K3" i="95"/>
  <c r="K3" i="60"/>
  <c r="K3" i="107"/>
  <c r="K3" i="111"/>
  <c r="K3" i="118"/>
  <c r="K3" i="123"/>
  <c r="K3" i="125"/>
  <c r="K3" i="128"/>
  <c r="K3" i="133"/>
  <c r="K3" i="135"/>
  <c r="K3" i="4"/>
  <c r="A133" i="108" a="1"/>
  <c r="A129" i="108" a="1"/>
  <c r="A125" i="108" a="1"/>
  <c r="A121" i="108" a="1"/>
  <c r="A133" i="108" l="1"/>
  <c r="A129" i="108"/>
  <c r="A125" i="108"/>
  <c r="A121" i="108"/>
  <c r="U4" i="112" l="1"/>
  <c r="U4" i="9"/>
  <c r="T4" i="112"/>
  <c r="F4" i="112"/>
  <c r="F4" i="9"/>
  <c r="U5" i="112"/>
  <c r="U5" i="9"/>
  <c r="T5" i="112"/>
  <c r="F5" i="112"/>
  <c r="F5" i="9"/>
  <c r="F6" i="9"/>
  <c r="F6" i="112"/>
  <c r="A150" i="108" a="1"/>
  <c r="A146" i="108" a="1"/>
  <c r="A142" i="108" a="1"/>
  <c r="A138" i="108" a="1"/>
  <c r="A116" i="108" a="1"/>
  <c r="A112" i="108" a="1"/>
  <c r="A109" i="108" a="1"/>
  <c r="A106" i="108" a="1"/>
  <c r="A103" i="108" a="1"/>
  <c r="A99" i="108" a="1"/>
  <c r="A95" i="108" a="1"/>
  <c r="A91" i="108" a="1"/>
  <c r="A87" i="108" a="1"/>
  <c r="A83" i="108" a="1"/>
  <c r="A79" i="108" a="1"/>
  <c r="A74" i="108" a="1"/>
  <c r="A70" i="108" a="1"/>
  <c r="E67" i="108" a="1"/>
  <c r="E63" i="108" a="1"/>
  <c r="A116" i="108" l="1"/>
  <c r="A112" i="108"/>
  <c r="A109" i="108"/>
  <c r="A106" i="108"/>
  <c r="A103" i="108"/>
  <c r="A99" i="108"/>
  <c r="A95" i="108"/>
  <c r="A91" i="108"/>
  <c r="A87" i="108"/>
  <c r="A83" i="108"/>
  <c r="A79" i="108"/>
  <c r="A74" i="108"/>
  <c r="A70" i="108"/>
  <c r="E67" i="108"/>
  <c r="E63" i="108"/>
  <c r="A150" i="108"/>
  <c r="A146" i="108"/>
  <c r="A142" i="108"/>
  <c r="A138" i="108"/>
  <c r="AF137" i="3" a="1"/>
  <c r="B137" i="3" a="1"/>
  <c r="AP137" i="3" a="1"/>
  <c r="AG137" i="3" a="1"/>
  <c r="A92" i="108" a="1"/>
  <c r="AH137" i="3" a="1"/>
  <c r="I137" i="3" a="1"/>
  <c r="AO137" i="3" a="1"/>
  <c r="AK137" i="3" a="1"/>
  <c r="AL137" i="3" a="1"/>
  <c r="A92" i="108" l="1"/>
  <c r="I137" i="3"/>
  <c r="AF137" i="3"/>
  <c r="B137" i="3"/>
  <c r="AQ193" i="3"/>
  <c r="AQ201" i="3"/>
  <c r="AQ194" i="3"/>
  <c r="AQ202" i="3"/>
  <c r="AQ205" i="3"/>
  <c r="AR205" i="3" s="1"/>
  <c r="AQ195" i="3"/>
  <c r="AQ203" i="3"/>
  <c r="AQ196" i="3"/>
  <c r="AQ204" i="3"/>
  <c r="AQ197" i="3"/>
  <c r="AQ198" i="3"/>
  <c r="AQ199" i="3"/>
  <c r="AQ200" i="3"/>
  <c r="AQ138" i="3"/>
  <c r="AQ146" i="3"/>
  <c r="AQ154" i="3"/>
  <c r="AQ162" i="3"/>
  <c r="AQ170" i="3"/>
  <c r="AQ178" i="3"/>
  <c r="AQ186" i="3"/>
  <c r="AQ144" i="3"/>
  <c r="AQ169" i="3"/>
  <c r="AQ139" i="3"/>
  <c r="AQ147" i="3"/>
  <c r="AQ155" i="3"/>
  <c r="AQ163" i="3"/>
  <c r="AQ171" i="3"/>
  <c r="AQ179" i="3"/>
  <c r="AQ187" i="3"/>
  <c r="AQ151" i="3"/>
  <c r="AQ183" i="3"/>
  <c r="AQ160" i="3"/>
  <c r="AQ184" i="3"/>
  <c r="AQ161" i="3"/>
  <c r="AQ185" i="3"/>
  <c r="AQ140" i="3"/>
  <c r="AQ148" i="3"/>
  <c r="AQ156" i="3"/>
  <c r="AQ164" i="3"/>
  <c r="AQ172" i="3"/>
  <c r="AQ180" i="3"/>
  <c r="AQ188" i="3"/>
  <c r="AQ159" i="3"/>
  <c r="AQ191" i="3"/>
  <c r="AQ168" i="3"/>
  <c r="AQ145" i="3"/>
  <c r="AQ141" i="3"/>
  <c r="AQ149" i="3"/>
  <c r="AQ157" i="3"/>
  <c r="AQ165" i="3"/>
  <c r="AQ173" i="3"/>
  <c r="AQ181" i="3"/>
  <c r="AQ189" i="3"/>
  <c r="AQ142" i="3"/>
  <c r="AQ150" i="3"/>
  <c r="AQ158" i="3"/>
  <c r="AQ166" i="3"/>
  <c r="AQ174" i="3"/>
  <c r="AQ182" i="3"/>
  <c r="AQ190" i="3"/>
  <c r="AQ143" i="3"/>
  <c r="AQ167" i="3"/>
  <c r="AQ175" i="3"/>
  <c r="AQ152" i="3"/>
  <c r="AQ176" i="3"/>
  <c r="AQ153" i="3"/>
  <c r="AQ177" i="3"/>
  <c r="AQ192" i="3"/>
  <c r="AP137" i="3"/>
  <c r="AO137" i="3"/>
  <c r="AM138" i="3"/>
  <c r="AM146" i="3"/>
  <c r="AM154" i="3"/>
  <c r="AM162" i="3"/>
  <c r="AM170" i="3"/>
  <c r="AM178" i="3"/>
  <c r="AM186" i="3"/>
  <c r="AM139" i="3"/>
  <c r="AM147" i="3"/>
  <c r="AM155" i="3"/>
  <c r="AM163" i="3"/>
  <c r="AM171" i="3"/>
  <c r="AM179" i="3"/>
  <c r="AM187" i="3"/>
  <c r="AM140" i="3"/>
  <c r="AM148" i="3"/>
  <c r="AM156" i="3"/>
  <c r="AM164" i="3"/>
  <c r="AM172" i="3"/>
  <c r="AM180" i="3"/>
  <c r="AM188" i="3"/>
  <c r="AM141" i="3"/>
  <c r="AM149" i="3"/>
  <c r="AM157" i="3"/>
  <c r="AM165" i="3"/>
  <c r="AM173" i="3"/>
  <c r="AM181" i="3"/>
  <c r="AM189" i="3"/>
  <c r="AM142" i="3"/>
  <c r="AM150" i="3"/>
  <c r="AM158" i="3"/>
  <c r="AM166" i="3"/>
  <c r="AM174" i="3"/>
  <c r="AM182" i="3"/>
  <c r="AM190" i="3"/>
  <c r="AM143" i="3"/>
  <c r="AM151" i="3"/>
  <c r="AM159" i="3"/>
  <c r="AM167" i="3"/>
  <c r="AM175" i="3"/>
  <c r="AM183" i="3"/>
  <c r="AM191" i="3"/>
  <c r="AM144" i="3"/>
  <c r="AM152" i="3"/>
  <c r="AM160" i="3"/>
  <c r="AM168" i="3"/>
  <c r="AM176" i="3"/>
  <c r="AM184" i="3"/>
  <c r="AM153" i="3"/>
  <c r="AM161" i="3"/>
  <c r="AM169" i="3"/>
  <c r="AM177" i="3"/>
  <c r="AM185" i="3"/>
  <c r="AM145" i="3"/>
  <c r="AM193" i="3"/>
  <c r="AM201" i="3"/>
  <c r="AM194" i="3"/>
  <c r="AM202" i="3"/>
  <c r="AM195" i="3"/>
  <c r="AM203" i="3"/>
  <c r="AM196" i="3"/>
  <c r="AM204" i="3"/>
  <c r="AM205" i="3"/>
  <c r="AN205" i="3" s="1"/>
  <c r="AM197" i="3"/>
  <c r="AM198" i="3"/>
  <c r="AM199" i="3"/>
  <c r="AM200" i="3"/>
  <c r="AM192" i="3"/>
  <c r="AI138" i="3"/>
  <c r="AI146" i="3"/>
  <c r="AI154" i="3"/>
  <c r="AI162" i="3"/>
  <c r="AI170" i="3"/>
  <c r="AI178" i="3"/>
  <c r="AI186" i="3"/>
  <c r="AI139" i="3"/>
  <c r="AI147" i="3"/>
  <c r="AI155" i="3"/>
  <c r="AI163" i="3"/>
  <c r="AI171" i="3"/>
  <c r="AI179" i="3"/>
  <c r="AI187" i="3"/>
  <c r="AI140" i="3"/>
  <c r="AI148" i="3"/>
  <c r="AI156" i="3"/>
  <c r="AI164" i="3"/>
  <c r="AI172" i="3"/>
  <c r="AI180" i="3"/>
  <c r="AI188" i="3"/>
  <c r="AI141" i="3"/>
  <c r="AI149" i="3"/>
  <c r="AI157" i="3"/>
  <c r="AI165" i="3"/>
  <c r="AI173" i="3"/>
  <c r="AI181" i="3"/>
  <c r="AI189" i="3"/>
  <c r="AI142" i="3"/>
  <c r="AI150" i="3"/>
  <c r="AI158" i="3"/>
  <c r="AI166" i="3"/>
  <c r="AI174" i="3"/>
  <c r="AI182" i="3"/>
  <c r="AI190" i="3"/>
  <c r="AI143" i="3"/>
  <c r="AI151" i="3"/>
  <c r="AI159" i="3"/>
  <c r="AI167" i="3"/>
  <c r="AI175" i="3"/>
  <c r="AI183" i="3"/>
  <c r="AI191" i="3"/>
  <c r="AI144" i="3"/>
  <c r="AI152" i="3"/>
  <c r="AI160" i="3"/>
  <c r="AI168" i="3"/>
  <c r="AI176" i="3"/>
  <c r="AI184" i="3"/>
  <c r="AI145" i="3"/>
  <c r="AI153" i="3"/>
  <c r="AI161" i="3"/>
  <c r="AI169" i="3"/>
  <c r="AI177" i="3"/>
  <c r="AI185" i="3"/>
  <c r="AI193" i="3"/>
  <c r="AI201" i="3"/>
  <c r="AI199" i="3"/>
  <c r="AI194" i="3"/>
  <c r="AI202" i="3"/>
  <c r="AI195" i="3"/>
  <c r="AI203" i="3"/>
  <c r="AI196" i="3"/>
  <c r="AI204" i="3"/>
  <c r="AI200" i="3"/>
  <c r="AI197" i="3"/>
  <c r="AI205" i="3"/>
  <c r="AJ205" i="3" s="1"/>
  <c r="AI198" i="3"/>
  <c r="AI192" i="3"/>
  <c r="AL137" i="3"/>
  <c r="AK137" i="3"/>
  <c r="AH137" i="3"/>
  <c r="AG137" i="3"/>
  <c r="AR204" i="3" l="1"/>
  <c r="AR203" i="3" s="1"/>
  <c r="AR202" i="3" s="1"/>
  <c r="AR201" i="3" s="1"/>
  <c r="AR200" i="3" s="1"/>
  <c r="AR199" i="3" s="1"/>
  <c r="AR198" i="3" s="1"/>
  <c r="AR197" i="3" s="1"/>
  <c r="AR196" i="3" s="1"/>
  <c r="AR195" i="3" s="1"/>
  <c r="AR194" i="3" s="1"/>
  <c r="AR193" i="3" s="1"/>
  <c r="AR192" i="3" s="1"/>
  <c r="AR191" i="3" s="1"/>
  <c r="AR190" i="3" s="1"/>
  <c r="AR189" i="3" s="1"/>
  <c r="AR188" i="3" s="1"/>
  <c r="AR187" i="3" s="1"/>
  <c r="AR186" i="3" s="1"/>
  <c r="AR185" i="3" s="1"/>
  <c r="AR184" i="3" s="1"/>
  <c r="AR183" i="3" s="1"/>
  <c r="AR182" i="3" s="1"/>
  <c r="AR181" i="3" s="1"/>
  <c r="AR180" i="3" s="1"/>
  <c r="AR179" i="3" s="1"/>
  <c r="AR178" i="3" s="1"/>
  <c r="AR177" i="3" s="1"/>
  <c r="AR176" i="3" s="1"/>
  <c r="AR175" i="3" s="1"/>
  <c r="AR174" i="3" s="1"/>
  <c r="AR173" i="3" s="1"/>
  <c r="AR172" i="3" s="1"/>
  <c r="AR171" i="3" s="1"/>
  <c r="AR170" i="3" s="1"/>
  <c r="AR169" i="3" s="1"/>
  <c r="AR168" i="3" s="1"/>
  <c r="AR167" i="3" s="1"/>
  <c r="AR166" i="3" s="1"/>
  <c r="AR165" i="3" s="1"/>
  <c r="AR164" i="3" s="1"/>
  <c r="AR163" i="3" s="1"/>
  <c r="AR162" i="3" s="1"/>
  <c r="AR161" i="3" s="1"/>
  <c r="AR160" i="3" s="1"/>
  <c r="AR159" i="3" s="1"/>
  <c r="AR158" i="3" s="1"/>
  <c r="AR157" i="3" s="1"/>
  <c r="AR156" i="3" s="1"/>
  <c r="AR155" i="3" s="1"/>
  <c r="AR154" i="3" s="1"/>
  <c r="AR153" i="3" s="1"/>
  <c r="AR152" i="3" s="1"/>
  <c r="AR151" i="3" s="1"/>
  <c r="AR150" i="3" s="1"/>
  <c r="AR149" i="3" s="1"/>
  <c r="AR148" i="3" s="1"/>
  <c r="AR147" i="3" s="1"/>
  <c r="AR146" i="3" s="1"/>
  <c r="AR145" i="3" s="1"/>
  <c r="AR144" i="3" s="1"/>
  <c r="AR143" i="3" s="1"/>
  <c r="AR142" i="3" s="1"/>
  <c r="AR141" i="3" s="1"/>
  <c r="AR140" i="3" s="1"/>
  <c r="AR139" i="3" s="1"/>
  <c r="AR138" i="3" s="1"/>
  <c r="AN204" i="3"/>
  <c r="AN203" i="3" s="1"/>
  <c r="AN202" i="3" s="1"/>
  <c r="AN201" i="3" s="1"/>
  <c r="AN200" i="3" s="1"/>
  <c r="AN199" i="3" s="1"/>
  <c r="AN198" i="3" s="1"/>
  <c r="AN197" i="3" s="1"/>
  <c r="AN196" i="3" s="1"/>
  <c r="AN195" i="3" s="1"/>
  <c r="AN194" i="3" s="1"/>
  <c r="AN193" i="3" s="1"/>
  <c r="AN192" i="3" s="1"/>
  <c r="AN191" i="3" s="1"/>
  <c r="AN190" i="3" s="1"/>
  <c r="AN189" i="3" s="1"/>
  <c r="AN188" i="3" s="1"/>
  <c r="AN187" i="3" s="1"/>
  <c r="AN186" i="3" s="1"/>
  <c r="AN185" i="3" s="1"/>
  <c r="AN184" i="3" s="1"/>
  <c r="AN183" i="3" s="1"/>
  <c r="AN182" i="3" s="1"/>
  <c r="AN181" i="3" s="1"/>
  <c r="AN180" i="3" s="1"/>
  <c r="AN179" i="3" s="1"/>
  <c r="AN178" i="3" s="1"/>
  <c r="AN177" i="3" s="1"/>
  <c r="AN176" i="3" s="1"/>
  <c r="AN175" i="3" s="1"/>
  <c r="AN174" i="3" s="1"/>
  <c r="AN173" i="3" s="1"/>
  <c r="AN172" i="3" s="1"/>
  <c r="AN171" i="3" s="1"/>
  <c r="AN170" i="3" s="1"/>
  <c r="AN169" i="3" s="1"/>
  <c r="AN168" i="3" s="1"/>
  <c r="AN167" i="3" s="1"/>
  <c r="AN166" i="3" s="1"/>
  <c r="AN165" i="3" s="1"/>
  <c r="AN164" i="3" s="1"/>
  <c r="AN163" i="3" s="1"/>
  <c r="AN162" i="3" s="1"/>
  <c r="AN161" i="3" s="1"/>
  <c r="AN160" i="3" s="1"/>
  <c r="AN159" i="3" s="1"/>
  <c r="AN158" i="3" s="1"/>
  <c r="AN157" i="3" s="1"/>
  <c r="AN156" i="3" s="1"/>
  <c r="AN155" i="3" s="1"/>
  <c r="AN154" i="3" s="1"/>
  <c r="AN153" i="3" s="1"/>
  <c r="AN152" i="3" s="1"/>
  <c r="AN151" i="3" s="1"/>
  <c r="AN150" i="3" s="1"/>
  <c r="AN149" i="3" s="1"/>
  <c r="AN148" i="3" s="1"/>
  <c r="AN147" i="3" s="1"/>
  <c r="AN146" i="3" s="1"/>
  <c r="AN145" i="3" s="1"/>
  <c r="AN144" i="3" s="1"/>
  <c r="AN143" i="3" s="1"/>
  <c r="AN142" i="3" s="1"/>
  <c r="AN141" i="3" s="1"/>
  <c r="AN140" i="3" s="1"/>
  <c r="AN139" i="3" s="1"/>
  <c r="AN138" i="3" s="1"/>
  <c r="AJ204" i="3"/>
  <c r="AJ203" i="3" s="1"/>
  <c r="AJ202" i="3" s="1"/>
  <c r="AJ201" i="3" s="1"/>
  <c r="AJ200" i="3" s="1"/>
  <c r="AJ199" i="3" s="1"/>
  <c r="AJ198" i="3" s="1"/>
  <c r="AJ197" i="3" s="1"/>
  <c r="AJ196" i="3" s="1"/>
  <c r="AJ195" i="3" s="1"/>
  <c r="AJ194" i="3" s="1"/>
  <c r="AJ193" i="3" s="1"/>
  <c r="AJ192" i="3" s="1"/>
  <c r="AJ191" i="3" s="1"/>
  <c r="AJ190" i="3" s="1"/>
  <c r="AJ189" i="3" s="1"/>
  <c r="AJ188" i="3" s="1"/>
  <c r="AJ187" i="3" s="1"/>
  <c r="AJ186" i="3" s="1"/>
  <c r="AJ185" i="3" s="1"/>
  <c r="AJ184" i="3" s="1"/>
  <c r="AJ183" i="3" s="1"/>
  <c r="AJ182" i="3" s="1"/>
  <c r="AJ181" i="3" s="1"/>
  <c r="AJ180" i="3" s="1"/>
  <c r="AJ179" i="3" s="1"/>
  <c r="AJ178" i="3" s="1"/>
  <c r="AJ177" i="3" s="1"/>
  <c r="AJ176" i="3" s="1"/>
  <c r="AJ175" i="3" s="1"/>
  <c r="AJ174" i="3" s="1"/>
  <c r="AJ173" i="3" s="1"/>
  <c r="AJ172" i="3" s="1"/>
  <c r="AJ171" i="3" s="1"/>
  <c r="AJ170" i="3" s="1"/>
  <c r="AJ169" i="3" s="1"/>
  <c r="AJ168" i="3" s="1"/>
  <c r="AJ167" i="3" s="1"/>
  <c r="AJ166" i="3" s="1"/>
  <c r="AJ165" i="3" s="1"/>
  <c r="AJ164" i="3" s="1"/>
  <c r="AJ163" i="3" s="1"/>
  <c r="AJ162" i="3" s="1"/>
  <c r="AJ161" i="3" s="1"/>
  <c r="AJ160" i="3" s="1"/>
  <c r="AJ159" i="3" s="1"/>
  <c r="AJ158" i="3" s="1"/>
  <c r="AJ157" i="3" s="1"/>
  <c r="AJ156" i="3" s="1"/>
  <c r="AJ155" i="3" s="1"/>
  <c r="AJ154" i="3" s="1"/>
  <c r="AJ153" i="3" s="1"/>
  <c r="AJ152" i="3" s="1"/>
  <c r="AJ151" i="3" s="1"/>
  <c r="AJ150" i="3" s="1"/>
  <c r="AJ149" i="3" s="1"/>
  <c r="AJ148" i="3" s="1"/>
  <c r="AJ147" i="3" s="1"/>
  <c r="AJ146" i="3" s="1"/>
  <c r="AJ145" i="3" s="1"/>
  <c r="AJ144" i="3" s="1"/>
  <c r="AJ143" i="3" s="1"/>
  <c r="AJ142" i="3" s="1"/>
  <c r="AJ141" i="3" s="1"/>
  <c r="AJ140" i="3" s="1"/>
  <c r="AJ139" i="3" s="1"/>
  <c r="AJ138" i="3" s="1"/>
  <c r="J75" i="108" a="1"/>
  <c r="AY159" i="65" a="1"/>
  <c r="AX14" i="65" a="1"/>
  <c r="AF230" i="65" a="1"/>
  <c r="I88" i="108" a="1"/>
  <c r="I75" i="108" a="1"/>
  <c r="F88" i="108" a="1"/>
  <c r="B75" i="108" a="1"/>
  <c r="C71" i="108" a="1"/>
  <c r="W230" i="65" a="1"/>
  <c r="E75" i="108" a="1"/>
  <c r="J71" i="108" a="1"/>
  <c r="E71" i="108" a="1"/>
  <c r="G71" i="108" a="1"/>
  <c r="C75" i="108" a="1"/>
  <c r="C88" i="108" a="1"/>
  <c r="D75" i="108" a="1"/>
  <c r="H71" i="108" a="1"/>
  <c r="B63" i="108" a="1"/>
  <c r="H75" i="108" a="1"/>
  <c r="BJ14" i="65" a="1"/>
  <c r="B71" i="108" a="1"/>
  <c r="X14" i="65" a="1"/>
  <c r="G75" i="108" a="1"/>
  <c r="H88" i="108" a="1"/>
  <c r="B67" i="108" a="1"/>
  <c r="F75" i="108" a="1"/>
  <c r="F71" i="108" a="1"/>
  <c r="J88" i="108" a="1"/>
  <c r="A67" i="108" a="1"/>
  <c r="D88" i="108" a="1"/>
  <c r="B88" i="108" a="1"/>
  <c r="AJ14" i="65" a="1"/>
  <c r="AH231" i="65" a="1"/>
  <c r="C67" i="108" a="1"/>
  <c r="E88" i="108" a="1"/>
  <c r="C63" i="108" a="1"/>
  <c r="G88" i="108" a="1"/>
  <c r="D71" i="108" a="1"/>
  <c r="I71" i="108" a="1"/>
  <c r="A63" i="108" a="1"/>
  <c r="B88" i="108" l="1"/>
  <c r="E88" i="108"/>
  <c r="I88" i="108"/>
  <c r="F88" i="108"/>
  <c r="H88" i="108"/>
  <c r="D88" i="108"/>
  <c r="J88" i="108"/>
  <c r="G88" i="108"/>
  <c r="C88" i="108"/>
  <c r="G67" i="108"/>
  <c r="G63" i="108"/>
  <c r="AH231" i="65"/>
  <c r="AF230" i="65"/>
  <c r="W230" i="65"/>
  <c r="AY159" i="65"/>
  <c r="I75" i="108"/>
  <c r="E75" i="108"/>
  <c r="H75" i="108"/>
  <c r="D75" i="108"/>
  <c r="C75" i="108"/>
  <c r="G75" i="108"/>
  <c r="J75" i="108"/>
  <c r="F75" i="108"/>
  <c r="B75" i="108"/>
  <c r="I71" i="108"/>
  <c r="E71" i="108"/>
  <c r="H71" i="108"/>
  <c r="D71" i="108"/>
  <c r="G71" i="108"/>
  <c r="C71" i="108"/>
  <c r="J71" i="108"/>
  <c r="F71" i="108"/>
  <c r="B71" i="108"/>
  <c r="C67" i="108"/>
  <c r="B67" i="108"/>
  <c r="A67" i="108"/>
  <c r="C63" i="108"/>
  <c r="B63" i="108"/>
  <c r="A63" i="108"/>
  <c r="AX14" i="65"/>
  <c r="AJ14" i="65"/>
  <c r="BJ14" i="65"/>
  <c r="X14" i="65"/>
  <c r="A71" i="108" a="1"/>
  <c r="A75" i="108" a="1"/>
  <c r="A71" i="108" l="1"/>
  <c r="A75" i="108"/>
  <c r="F134" i="108"/>
  <c r="C96" i="108" a="1"/>
  <c r="B113" i="108" a="1"/>
  <c r="H139" i="108"/>
  <c r="G117" i="108" a="1"/>
  <c r="AB89" i="120" a="1"/>
  <c r="BE88" i="120" a="1"/>
  <c r="AY88" i="120" a="1"/>
  <c r="I122" i="108"/>
  <c r="G126" i="108"/>
  <c r="X88" i="120" a="1"/>
  <c r="I100" i="108" a="1"/>
  <c r="H147" i="108"/>
  <c r="J130" i="108"/>
  <c r="H143" i="108"/>
  <c r="B96" i="108" a="1"/>
  <c r="J100" i="108" a="1"/>
  <c r="I143" i="108"/>
  <c r="H100" i="108" a="1"/>
  <c r="G92" i="108" a="1"/>
  <c r="F117" i="108" a="1"/>
  <c r="X87" i="65" a="1"/>
  <c r="J117" i="108" a="1"/>
  <c r="I130" i="108"/>
  <c r="G147" i="108"/>
  <c r="F147" i="108"/>
  <c r="B117" i="108" a="1"/>
  <c r="C100" i="108" a="1"/>
  <c r="H113" i="108" a="1"/>
  <c r="AC89" i="120" a="1"/>
  <c r="F100" i="108" a="1"/>
  <c r="Z89" i="120" a="1"/>
  <c r="H122" i="108"/>
  <c r="AP161" i="120" a="1"/>
  <c r="F113" i="108" a="1"/>
  <c r="I126" i="108"/>
  <c r="X15" i="120" a="1"/>
  <c r="F96" i="108" a="1"/>
  <c r="J134" i="108"/>
  <c r="BM88" i="120" a="1"/>
  <c r="J147" i="108"/>
  <c r="Y89" i="120" a="1"/>
  <c r="G130" i="108"/>
  <c r="AX15" i="120" a="1"/>
  <c r="AK159" i="65" a="1"/>
  <c r="H126" i="108"/>
  <c r="H96" i="108" a="1"/>
  <c r="I92" i="108" a="1"/>
  <c r="J139" i="108"/>
  <c r="H130" i="108"/>
  <c r="D96" i="108" a="1"/>
  <c r="X159" i="65" a="1"/>
  <c r="F92" i="108" a="1"/>
  <c r="AG88" i="120" a="1"/>
  <c r="I117" i="108" a="1"/>
  <c r="J113" i="108" a="1"/>
  <c r="G134" i="108"/>
  <c r="D117" i="108" a="1"/>
  <c r="D100" i="108" a="1"/>
  <c r="AD89" i="120" a="1"/>
  <c r="C117" i="108" a="1"/>
  <c r="C113" i="108" a="1"/>
  <c r="F139" i="108"/>
  <c r="J122" i="108"/>
  <c r="J126" i="108"/>
  <c r="G122" i="108"/>
  <c r="H134" i="108"/>
  <c r="E96" i="108" a="1"/>
  <c r="E117" i="108" a="1"/>
  <c r="G113" i="108" a="1"/>
  <c r="G139" i="108"/>
  <c r="G100" i="108" a="1"/>
  <c r="AS159" i="65" a="1"/>
  <c r="H92" i="108" a="1"/>
  <c r="X160" i="120" a="1"/>
  <c r="J92" i="108" a="1"/>
  <c r="F126" i="108"/>
  <c r="F143" i="108"/>
  <c r="E113" i="108" a="1"/>
  <c r="AA89" i="120" a="1"/>
  <c r="B100" i="108" a="1"/>
  <c r="H117" i="108" a="1"/>
  <c r="AK160" i="120" a="1"/>
  <c r="I147" i="108"/>
  <c r="F130" i="108"/>
  <c r="F122" i="108"/>
  <c r="J143" i="108"/>
  <c r="I134" i="108"/>
  <c r="G143" i="108"/>
  <c r="BJ15" i="120" a="1"/>
  <c r="I139" i="108"/>
  <c r="I96" i="108" a="1"/>
  <c r="D113" i="108" a="1"/>
  <c r="I113" i="108" a="1"/>
  <c r="J96" i="108" a="1"/>
  <c r="E100" i="108" a="1"/>
  <c r="AN88" i="120" a="1"/>
  <c r="AS160" i="120" a="1"/>
  <c r="G96" i="108" a="1"/>
  <c r="AJ15" i="120" a="1"/>
  <c r="J92" i="108" l="1"/>
  <c r="I92" i="108"/>
  <c r="H92" i="108"/>
  <c r="G92" i="108"/>
  <c r="F92" i="108"/>
  <c r="AX15" i="120"/>
  <c r="BJ15" i="120"/>
  <c r="AJ15" i="120"/>
  <c r="X15" i="120"/>
  <c r="AP161" i="120"/>
  <c r="AS160" i="120"/>
  <c r="AK160" i="120"/>
  <c r="X160" i="120"/>
  <c r="AS159" i="65"/>
  <c r="AK159" i="65"/>
  <c r="X159" i="65"/>
  <c r="AD89" i="120"/>
  <c r="AC89" i="120"/>
  <c r="AB89" i="120"/>
  <c r="AA89" i="120"/>
  <c r="Z89" i="120"/>
  <c r="Y89" i="120"/>
  <c r="AY88" i="120"/>
  <c r="BM88" i="120"/>
  <c r="X88" i="120"/>
  <c r="BE88" i="120"/>
  <c r="AG88" i="120"/>
  <c r="AN88" i="120"/>
  <c r="X87" i="65"/>
  <c r="E117" i="108"/>
  <c r="G117" i="108"/>
  <c r="F117" i="108"/>
  <c r="D117" i="108"/>
  <c r="J117" i="108"/>
  <c r="I117" i="108"/>
  <c r="H117" i="108"/>
  <c r="C117" i="108"/>
  <c r="B117" i="108"/>
  <c r="J113" i="108"/>
  <c r="E113" i="108"/>
  <c r="C113" i="108"/>
  <c r="H113" i="108"/>
  <c r="I113" i="108"/>
  <c r="D113" i="108"/>
  <c r="G113" i="108"/>
  <c r="F113" i="108"/>
  <c r="B113" i="108"/>
  <c r="E100" i="108"/>
  <c r="C100" i="108"/>
  <c r="I100" i="108"/>
  <c r="H100" i="108"/>
  <c r="D100" i="108"/>
  <c r="G100" i="108"/>
  <c r="J100" i="108"/>
  <c r="F100" i="108"/>
  <c r="B100" i="108"/>
  <c r="J96" i="108"/>
  <c r="H96" i="108"/>
  <c r="F96" i="108"/>
  <c r="I96" i="108"/>
  <c r="E96" i="108"/>
  <c r="D96" i="108"/>
  <c r="G96" i="108"/>
  <c r="C96" i="108"/>
  <c r="B96" i="108"/>
  <c r="G80" i="108" a="1"/>
  <c r="I84" i="108" a="1"/>
  <c r="C130" i="108"/>
  <c r="E147" i="108"/>
  <c r="A122" i="108"/>
  <c r="A113" i="108" a="1"/>
  <c r="F84" i="108" a="1"/>
  <c r="E143" i="108"/>
  <c r="E139" i="108"/>
  <c r="A96" i="108" a="1"/>
  <c r="I80" i="108" a="1"/>
  <c r="B139" i="108"/>
  <c r="F80" i="108" a="1"/>
  <c r="C147" i="108"/>
  <c r="A88" i="108" a="1"/>
  <c r="B130" i="108"/>
  <c r="C139" i="108"/>
  <c r="A147" i="108"/>
  <c r="AB137" i="3" a="1"/>
  <c r="B143" i="108"/>
  <c r="A100" i="108" a="1"/>
  <c r="H80" i="108" a="1"/>
  <c r="B147" i="108"/>
  <c r="J84" i="108" a="1"/>
  <c r="D147" i="108"/>
  <c r="C143" i="108"/>
  <c r="D143" i="108"/>
  <c r="D139" i="108"/>
  <c r="A139" i="108"/>
  <c r="A126" i="108"/>
  <c r="E130" i="108"/>
  <c r="A130" i="108"/>
  <c r="J80" i="108" a="1"/>
  <c r="H84" i="108" a="1"/>
  <c r="D130" i="108"/>
  <c r="A143" i="108"/>
  <c r="A117" i="108" a="1"/>
  <c r="G84" i="108" a="1"/>
  <c r="A88" i="108" l="1"/>
  <c r="A117" i="108"/>
  <c r="A113" i="108"/>
  <c r="A96" i="108"/>
  <c r="A100" i="108"/>
  <c r="I84" i="108"/>
  <c r="G84" i="108"/>
  <c r="H84" i="108"/>
  <c r="J84" i="108"/>
  <c r="F84" i="108"/>
  <c r="I80" i="108"/>
  <c r="H80" i="108"/>
  <c r="J80" i="108"/>
  <c r="G80" i="108"/>
  <c r="F80" i="108"/>
  <c r="AC205" i="3"/>
  <c r="AC204" i="3" s="1"/>
  <c r="AC203" i="3" s="1"/>
  <c r="AC202" i="3" s="1"/>
  <c r="AC201" i="3" s="1"/>
  <c r="AC200" i="3" s="1"/>
  <c r="AC199" i="3" s="1"/>
  <c r="AC198" i="3" s="1"/>
  <c r="AC197" i="3" s="1"/>
  <c r="AC196" i="3" s="1"/>
  <c r="AC195" i="3" s="1"/>
  <c r="AC194" i="3" s="1"/>
  <c r="AC193" i="3" s="1"/>
  <c r="AC192" i="3" s="1"/>
  <c r="AC191" i="3" s="1"/>
  <c r="AC190" i="3" s="1"/>
  <c r="AC189" i="3" s="1"/>
  <c r="AC188" i="3" s="1"/>
  <c r="AC187" i="3" s="1"/>
  <c r="AC186" i="3" s="1"/>
  <c r="AC185" i="3" s="1"/>
  <c r="AC184" i="3" s="1"/>
  <c r="AC183" i="3" s="1"/>
  <c r="AC182" i="3" s="1"/>
  <c r="AC181" i="3" s="1"/>
  <c r="AC180" i="3" s="1"/>
  <c r="AC179" i="3" s="1"/>
  <c r="AC178" i="3" s="1"/>
  <c r="AC177" i="3" s="1"/>
  <c r="AC176" i="3" s="1"/>
  <c r="AC175" i="3" s="1"/>
  <c r="AC174" i="3" s="1"/>
  <c r="AC173" i="3" s="1"/>
  <c r="AC172" i="3" s="1"/>
  <c r="AC171" i="3" s="1"/>
  <c r="AC170" i="3" s="1"/>
  <c r="AC169" i="3" s="1"/>
  <c r="AC168" i="3" s="1"/>
  <c r="AC167" i="3" s="1"/>
  <c r="AC166" i="3" s="1"/>
  <c r="AC165" i="3" s="1"/>
  <c r="AC164" i="3" s="1"/>
  <c r="AC163" i="3" s="1"/>
  <c r="AC162" i="3" s="1"/>
  <c r="AC161" i="3" s="1"/>
  <c r="AC160" i="3" s="1"/>
  <c r="AC159" i="3" s="1"/>
  <c r="AC158" i="3" s="1"/>
  <c r="AC157" i="3" s="1"/>
  <c r="AC156" i="3" s="1"/>
  <c r="AC155" i="3" s="1"/>
  <c r="AC154" i="3" s="1"/>
  <c r="AC153" i="3" s="1"/>
  <c r="AC152" i="3" s="1"/>
  <c r="AC151" i="3" s="1"/>
  <c r="AC150" i="3" s="1"/>
  <c r="AC149" i="3" s="1"/>
  <c r="AC148" i="3" s="1"/>
  <c r="AC147" i="3" s="1"/>
  <c r="AC146" i="3" s="1"/>
  <c r="AC145" i="3" s="1"/>
  <c r="AC144" i="3" s="1"/>
  <c r="AC143" i="3" s="1"/>
  <c r="AC142" i="3" s="1"/>
  <c r="AC141" i="3" s="1"/>
  <c r="AC140" i="3" s="1"/>
  <c r="AC139" i="3" s="1"/>
  <c r="AC138" i="3" s="1"/>
  <c r="AB137" i="3"/>
  <c r="Y137" i="3" l="1"/>
  <c r="X136" i="3"/>
  <c r="C80" i="108" a="1"/>
  <c r="W137" i="3" a="1"/>
  <c r="E137" i="3" a="1"/>
  <c r="D92" i="108" a="1"/>
  <c r="B151" i="108"/>
  <c r="L137" i="3" a="1"/>
  <c r="P137" i="3" a="1"/>
  <c r="F151" i="108"/>
  <c r="J151" i="108"/>
  <c r="D137" i="3" a="1"/>
  <c r="X137" i="3" a="1"/>
  <c r="BM87" i="65" a="1"/>
  <c r="A133" i="62" a="1"/>
  <c r="J137" i="3" a="1"/>
  <c r="C137" i="3" a="1"/>
  <c r="E80" i="108" a="1"/>
  <c r="AY87" i="65" a="1"/>
  <c r="E92" i="108" a="1"/>
  <c r="K137" i="3" a="1"/>
  <c r="B80" i="108" a="1"/>
  <c r="E84" i="108" a="1"/>
  <c r="E151" i="108"/>
  <c r="Q137" i="3" a="1"/>
  <c r="D151" i="108"/>
  <c r="G151" i="108"/>
  <c r="C151" i="108"/>
  <c r="AG87" i="65" a="1"/>
  <c r="AN87" i="65" a="1"/>
  <c r="B133" i="62" a="1"/>
  <c r="C84" i="108" a="1"/>
  <c r="BE87" i="65" a="1"/>
  <c r="C92" i="108" a="1"/>
  <c r="H151" i="108"/>
  <c r="D80" i="108" a="1"/>
  <c r="A151" i="108"/>
  <c r="I151" i="108"/>
  <c r="C133" i="62" a="1"/>
  <c r="Z137" i="3" a="1"/>
  <c r="B84" i="108" a="1"/>
  <c r="B92" i="108" a="1"/>
  <c r="D84" i="108" a="1"/>
  <c r="D92" i="108" l="1"/>
  <c r="C92" i="108"/>
  <c r="B92" i="108"/>
  <c r="E92" i="108"/>
  <c r="D84" i="108"/>
  <c r="C84" i="108"/>
  <c r="B84" i="108"/>
  <c r="E84" i="108"/>
  <c r="C80" i="108"/>
  <c r="B80" i="108"/>
  <c r="D80" i="108"/>
  <c r="E80" i="108"/>
  <c r="AN87" i="65"/>
  <c r="AG87" i="65"/>
  <c r="AY87" i="65"/>
  <c r="BE87" i="65"/>
  <c r="BM87" i="65"/>
  <c r="T202" i="3"/>
  <c r="T203" i="3"/>
  <c r="T204" i="3"/>
  <c r="T205" i="3"/>
  <c r="S201" i="3"/>
  <c r="S202" i="3"/>
  <c r="S203" i="3"/>
  <c r="S204" i="3"/>
  <c r="S205" i="3"/>
  <c r="R138" i="3"/>
  <c r="R146" i="3"/>
  <c r="R154" i="3"/>
  <c r="R162" i="3"/>
  <c r="R170" i="3"/>
  <c r="R178" i="3"/>
  <c r="R186" i="3"/>
  <c r="R194" i="3"/>
  <c r="R147" i="3"/>
  <c r="R187" i="3"/>
  <c r="R164" i="3"/>
  <c r="R139" i="3"/>
  <c r="R140" i="3"/>
  <c r="R141" i="3"/>
  <c r="R149" i="3"/>
  <c r="R157" i="3"/>
  <c r="R165" i="3"/>
  <c r="R173" i="3"/>
  <c r="R181" i="3"/>
  <c r="R189" i="3"/>
  <c r="R197" i="3"/>
  <c r="R167" i="3"/>
  <c r="R183" i="3"/>
  <c r="R199" i="3"/>
  <c r="R172" i="3"/>
  <c r="R142" i="3"/>
  <c r="R150" i="3"/>
  <c r="R158" i="3"/>
  <c r="R166" i="3"/>
  <c r="R174" i="3"/>
  <c r="R182" i="3"/>
  <c r="R190" i="3"/>
  <c r="R198" i="3"/>
  <c r="R159" i="3"/>
  <c r="R175" i="3"/>
  <c r="R191" i="3"/>
  <c r="R180" i="3"/>
  <c r="R143" i="3"/>
  <c r="R151" i="3"/>
  <c r="R144" i="3"/>
  <c r="R152" i="3"/>
  <c r="R160" i="3"/>
  <c r="R168" i="3"/>
  <c r="R176" i="3"/>
  <c r="R184" i="3"/>
  <c r="R192" i="3"/>
  <c r="R163" i="3"/>
  <c r="R171" i="3"/>
  <c r="R195" i="3"/>
  <c r="R156" i="3"/>
  <c r="R196" i="3"/>
  <c r="R145" i="3"/>
  <c r="R153" i="3"/>
  <c r="R161" i="3"/>
  <c r="R169" i="3"/>
  <c r="R177" i="3"/>
  <c r="R185" i="3"/>
  <c r="R193" i="3"/>
  <c r="R155" i="3"/>
  <c r="R179" i="3"/>
  <c r="R148" i="3"/>
  <c r="R188" i="3"/>
  <c r="R200" i="3"/>
  <c r="AA205" i="3"/>
  <c r="AA204" i="3" s="1"/>
  <c r="AA203" i="3" s="1"/>
  <c r="AA202" i="3" s="1"/>
  <c r="AA201" i="3" s="1"/>
  <c r="AA200" i="3" s="1"/>
  <c r="AA199" i="3" s="1"/>
  <c r="AA198" i="3" s="1"/>
  <c r="AA197" i="3" s="1"/>
  <c r="AA196" i="3" s="1"/>
  <c r="AA195" i="3" s="1"/>
  <c r="AA194" i="3" s="1"/>
  <c r="AA193" i="3" s="1"/>
  <c r="AA192" i="3" s="1"/>
  <c r="AA191" i="3" s="1"/>
  <c r="AA190" i="3" s="1"/>
  <c r="AA189" i="3" s="1"/>
  <c r="AA188" i="3" s="1"/>
  <c r="AA187" i="3" s="1"/>
  <c r="AA186" i="3" s="1"/>
  <c r="AA185" i="3" s="1"/>
  <c r="AA184" i="3" s="1"/>
  <c r="AA183" i="3" s="1"/>
  <c r="AA182" i="3" s="1"/>
  <c r="AA181" i="3" s="1"/>
  <c r="AA180" i="3" s="1"/>
  <c r="AA179" i="3" s="1"/>
  <c r="AA178" i="3" s="1"/>
  <c r="AA177" i="3" s="1"/>
  <c r="AA176" i="3" s="1"/>
  <c r="AA175" i="3" s="1"/>
  <c r="AA174" i="3" s="1"/>
  <c r="AA173" i="3" s="1"/>
  <c r="AA172" i="3" s="1"/>
  <c r="AA171" i="3" s="1"/>
  <c r="AA170" i="3" s="1"/>
  <c r="AA169" i="3" s="1"/>
  <c r="AA168" i="3" s="1"/>
  <c r="AA167" i="3" s="1"/>
  <c r="AA166" i="3" s="1"/>
  <c r="AA165" i="3" s="1"/>
  <c r="AA164" i="3" s="1"/>
  <c r="AA163" i="3" s="1"/>
  <c r="AA162" i="3" s="1"/>
  <c r="AA161" i="3" s="1"/>
  <c r="AA160" i="3" s="1"/>
  <c r="AA159" i="3" s="1"/>
  <c r="AA158" i="3" s="1"/>
  <c r="AA157" i="3" s="1"/>
  <c r="AA156" i="3" s="1"/>
  <c r="AA155" i="3" s="1"/>
  <c r="AA154" i="3" s="1"/>
  <c r="AA153" i="3" s="1"/>
  <c r="AA152" i="3" s="1"/>
  <c r="AA151" i="3" s="1"/>
  <c r="AA150" i="3" s="1"/>
  <c r="AA149" i="3" s="1"/>
  <c r="AA148" i="3" s="1"/>
  <c r="AA147" i="3" s="1"/>
  <c r="AA146" i="3" s="1"/>
  <c r="AA145" i="3" s="1"/>
  <c r="AA144" i="3" s="1"/>
  <c r="AA143" i="3" s="1"/>
  <c r="AA142" i="3" s="1"/>
  <c r="AA141" i="3" s="1"/>
  <c r="AA140" i="3" s="1"/>
  <c r="AA139" i="3" s="1"/>
  <c r="AA138" i="3" s="1"/>
  <c r="Y205" i="3"/>
  <c r="Y204" i="3" s="1"/>
  <c r="Y203" i="3" s="1"/>
  <c r="Y202" i="3" s="1"/>
  <c r="Y201" i="3" s="1"/>
  <c r="Y200" i="3" s="1"/>
  <c r="Y199" i="3" s="1"/>
  <c r="Y198" i="3" s="1"/>
  <c r="Y197" i="3" s="1"/>
  <c r="Y196" i="3" s="1"/>
  <c r="Y195" i="3" s="1"/>
  <c r="Y194" i="3" s="1"/>
  <c r="Y193" i="3" s="1"/>
  <c r="Y192" i="3" s="1"/>
  <c r="Y191" i="3" s="1"/>
  <c r="Y190" i="3" s="1"/>
  <c r="Y189" i="3" s="1"/>
  <c r="Y188" i="3" s="1"/>
  <c r="Y187" i="3" s="1"/>
  <c r="Y186" i="3" s="1"/>
  <c r="Y185" i="3" s="1"/>
  <c r="Y184" i="3" s="1"/>
  <c r="Y183" i="3" s="1"/>
  <c r="Y182" i="3" s="1"/>
  <c r="Y181" i="3" s="1"/>
  <c r="Y180" i="3" s="1"/>
  <c r="Y179" i="3" s="1"/>
  <c r="Y178" i="3" s="1"/>
  <c r="Y177" i="3" s="1"/>
  <c r="Y176" i="3" s="1"/>
  <c r="Y175" i="3" s="1"/>
  <c r="Y174" i="3" s="1"/>
  <c r="Y173" i="3" s="1"/>
  <c r="Y172" i="3" s="1"/>
  <c r="Y171" i="3" s="1"/>
  <c r="Y170" i="3" s="1"/>
  <c r="Y169" i="3" s="1"/>
  <c r="Y168" i="3" s="1"/>
  <c r="Y167" i="3" s="1"/>
  <c r="Y166" i="3" s="1"/>
  <c r="Y165" i="3" s="1"/>
  <c r="Y164" i="3" s="1"/>
  <c r="Y163" i="3" s="1"/>
  <c r="Y162" i="3" s="1"/>
  <c r="Y161" i="3" s="1"/>
  <c r="Y160" i="3" s="1"/>
  <c r="Y159" i="3" s="1"/>
  <c r="Y158" i="3" s="1"/>
  <c r="Y157" i="3" s="1"/>
  <c r="Y156" i="3" s="1"/>
  <c r="Y155" i="3" s="1"/>
  <c r="Y154" i="3" s="1"/>
  <c r="Y153" i="3" s="1"/>
  <c r="Y152" i="3" s="1"/>
  <c r="Y151" i="3" s="1"/>
  <c r="Y150" i="3" s="1"/>
  <c r="Y149" i="3" s="1"/>
  <c r="Y148" i="3" s="1"/>
  <c r="Y147" i="3" s="1"/>
  <c r="Y146" i="3" s="1"/>
  <c r="Y145" i="3" s="1"/>
  <c r="Y144" i="3" s="1"/>
  <c r="Y143" i="3" s="1"/>
  <c r="Y142" i="3" s="1"/>
  <c r="Y141" i="3" s="1"/>
  <c r="Y140" i="3" s="1"/>
  <c r="Y139" i="3" s="1"/>
  <c r="Y138" i="3" s="1"/>
  <c r="Z137" i="3"/>
  <c r="W137" i="3"/>
  <c r="Q137" i="3"/>
  <c r="P137" i="3"/>
  <c r="L137" i="3"/>
  <c r="K137" i="3"/>
  <c r="J137" i="3"/>
  <c r="X137" i="3"/>
  <c r="E137" i="3"/>
  <c r="D137" i="3"/>
  <c r="C137" i="3"/>
  <c r="A133" i="62"/>
  <c r="B133" i="62"/>
  <c r="C133" i="62"/>
  <c r="T138" i="3"/>
  <c r="T146" i="3"/>
  <c r="T154" i="3"/>
  <c r="T162" i="3"/>
  <c r="T170" i="3"/>
  <c r="T178" i="3"/>
  <c r="T186" i="3"/>
  <c r="T194" i="3"/>
  <c r="T156" i="3"/>
  <c r="T180" i="3"/>
  <c r="T196" i="3"/>
  <c r="T166" i="3"/>
  <c r="T190" i="3"/>
  <c r="T151" i="3"/>
  <c r="T175" i="3"/>
  <c r="T199" i="3"/>
  <c r="T139" i="3"/>
  <c r="T147" i="3"/>
  <c r="T155" i="3"/>
  <c r="T163" i="3"/>
  <c r="T171" i="3"/>
  <c r="T179" i="3"/>
  <c r="T187" i="3"/>
  <c r="T195" i="3"/>
  <c r="T148" i="3"/>
  <c r="T188" i="3"/>
  <c r="T158" i="3"/>
  <c r="T198" i="3"/>
  <c r="T159" i="3"/>
  <c r="T191" i="3"/>
  <c r="T140" i="3"/>
  <c r="T141" i="3"/>
  <c r="T149" i="3"/>
  <c r="T157" i="3"/>
  <c r="T165" i="3"/>
  <c r="T173" i="3"/>
  <c r="T181" i="3"/>
  <c r="T189" i="3"/>
  <c r="T197" i="3"/>
  <c r="T142" i="3"/>
  <c r="T143" i="3"/>
  <c r="T144" i="3"/>
  <c r="T152" i="3"/>
  <c r="T160" i="3"/>
  <c r="T168" i="3"/>
  <c r="T176" i="3"/>
  <c r="T184" i="3"/>
  <c r="T192" i="3"/>
  <c r="T200" i="3"/>
  <c r="T145" i="3"/>
  <c r="T153" i="3"/>
  <c r="T161" i="3"/>
  <c r="T169" i="3"/>
  <c r="T177" i="3"/>
  <c r="T185" i="3"/>
  <c r="T193" i="3"/>
  <c r="T164" i="3"/>
  <c r="T172" i="3"/>
  <c r="T150" i="3"/>
  <c r="T174" i="3"/>
  <c r="T182" i="3"/>
  <c r="T167" i="3"/>
  <c r="T183" i="3"/>
  <c r="T201" i="3"/>
  <c r="S138" i="3"/>
  <c r="S146" i="3"/>
  <c r="S154" i="3"/>
  <c r="S162" i="3"/>
  <c r="S142" i="3"/>
  <c r="S166" i="3"/>
  <c r="S139" i="3"/>
  <c r="S147" i="3"/>
  <c r="S155" i="3"/>
  <c r="S163" i="3"/>
  <c r="S150" i="3"/>
  <c r="S161" i="3"/>
  <c r="S140" i="3"/>
  <c r="S148" i="3"/>
  <c r="S156" i="3"/>
  <c r="S164" i="3"/>
  <c r="S158" i="3"/>
  <c r="S153" i="3"/>
  <c r="S141" i="3"/>
  <c r="S149" i="3"/>
  <c r="S157" i="3"/>
  <c r="S165" i="3"/>
  <c r="S143" i="3"/>
  <c r="S151" i="3"/>
  <c r="S159" i="3"/>
  <c r="S167" i="3"/>
  <c r="S144" i="3"/>
  <c r="S152" i="3"/>
  <c r="S160" i="3"/>
  <c r="S145" i="3"/>
  <c r="S168" i="3"/>
  <c r="S176" i="3"/>
  <c r="S184" i="3"/>
  <c r="S192" i="3"/>
  <c r="S200" i="3"/>
  <c r="S198" i="3"/>
  <c r="S175" i="3"/>
  <c r="S169" i="3"/>
  <c r="S177" i="3"/>
  <c r="S185" i="3"/>
  <c r="S193" i="3"/>
  <c r="S190" i="3"/>
  <c r="S183" i="3"/>
  <c r="S170" i="3"/>
  <c r="S178" i="3"/>
  <c r="S186" i="3"/>
  <c r="S194" i="3"/>
  <c r="S199" i="3"/>
  <c r="S171" i="3"/>
  <c r="S179" i="3"/>
  <c r="S187" i="3"/>
  <c r="S195" i="3"/>
  <c r="S172" i="3"/>
  <c r="S180" i="3"/>
  <c r="S188" i="3"/>
  <c r="S196" i="3"/>
  <c r="S181" i="3"/>
  <c r="S189" i="3"/>
  <c r="S197" i="3"/>
  <c r="S182" i="3"/>
  <c r="S191" i="3"/>
  <c r="S173" i="3"/>
  <c r="S174" i="3"/>
  <c r="A84" i="108" a="1"/>
  <c r="A80" i="108" a="1"/>
  <c r="A80" i="108" l="1"/>
  <c r="A84" i="108"/>
  <c r="F112" i="9"/>
  <c r="F111" i="9" s="1"/>
  <c r="F110" i="9" s="1"/>
  <c r="F109" i="9" s="1"/>
  <c r="F108" i="9" s="1"/>
  <c r="F107" i="9" s="1"/>
  <c r="F106" i="9" s="1"/>
  <c r="F105" i="9" s="1"/>
  <c r="F104" i="9" s="1"/>
  <c r="F103" i="9" s="1"/>
  <c r="F102" i="9" s="1"/>
  <c r="F101" i="9" s="1"/>
  <c r="F100" i="9" s="1"/>
  <c r="F99" i="9" s="1"/>
  <c r="F98" i="9" s="1"/>
  <c r="F97" i="9" s="1"/>
  <c r="F96" i="9" s="1"/>
  <c r="F95" i="9" s="1"/>
  <c r="F94" i="9" s="1"/>
  <c r="F93" i="9" s="1"/>
  <c r="F92" i="9" s="1"/>
  <c r="F91" i="9" s="1"/>
  <c r="F90" i="9" s="1"/>
  <c r="F89" i="9" s="1"/>
  <c r="F88" i="9" s="1"/>
  <c r="F87" i="9" s="1"/>
  <c r="F86" i="9" s="1"/>
  <c r="F85" i="9" s="1"/>
  <c r="F84" i="9" s="1"/>
  <c r="F83" i="9" s="1"/>
  <c r="F82" i="9" s="1"/>
  <c r="F81" i="9" s="1"/>
  <c r="F80" i="9" s="1"/>
  <c r="F79" i="9" s="1"/>
  <c r="F78" i="9" s="1"/>
  <c r="F77" i="9" s="1"/>
  <c r="F76" i="9" s="1"/>
  <c r="F75" i="9" s="1"/>
  <c r="F74" i="9" s="1"/>
  <c r="F73" i="9" s="1"/>
  <c r="F72" i="9" s="1"/>
  <c r="F71" i="9" s="1"/>
  <c r="F70" i="9" s="1"/>
  <c r="F69" i="9" s="1"/>
  <c r="F68" i="9" s="1"/>
  <c r="F67" i="9" s="1"/>
  <c r="U107" i="9"/>
  <c r="U106" i="9"/>
  <c r="U105" i="9"/>
  <c r="U104" i="9"/>
  <c r="U103" i="9"/>
  <c r="U102" i="9"/>
  <c r="T102" i="9"/>
  <c r="U101" i="9"/>
  <c r="T101" i="9"/>
  <c r="U100" i="9"/>
  <c r="T100" i="9"/>
  <c r="U99" i="9"/>
  <c r="T99" i="9"/>
  <c r="U98" i="9"/>
  <c r="T98" i="9"/>
  <c r="U97" i="9"/>
  <c r="T97" i="9"/>
  <c r="U96" i="9"/>
  <c r="T96" i="9"/>
  <c r="U95" i="9"/>
  <c r="T95" i="9"/>
  <c r="U94" i="9"/>
  <c r="T94" i="9"/>
  <c r="U93" i="9"/>
  <c r="T93" i="9"/>
  <c r="U92" i="9"/>
  <c r="T92" i="9"/>
  <c r="U91" i="9"/>
  <c r="T91" i="9"/>
  <c r="U90" i="9"/>
  <c r="T90" i="9"/>
  <c r="U89" i="9"/>
  <c r="T89" i="9"/>
  <c r="U88" i="9"/>
  <c r="T88" i="9"/>
  <c r="U87" i="9"/>
  <c r="T87" i="9"/>
  <c r="U86" i="9"/>
  <c r="T86" i="9"/>
  <c r="U85" i="9"/>
  <c r="T85" i="9"/>
  <c r="U84" i="9"/>
  <c r="T84" i="9"/>
  <c r="U83" i="9"/>
  <c r="T83" i="9"/>
  <c r="U82" i="9"/>
  <c r="T82" i="9"/>
  <c r="U81" i="9"/>
  <c r="T81" i="9"/>
  <c r="U80" i="9"/>
  <c r="T80" i="9"/>
  <c r="U79" i="9"/>
  <c r="T79" i="9"/>
  <c r="U78" i="9"/>
  <c r="T78" i="9"/>
  <c r="U77" i="9"/>
  <c r="T77" i="9"/>
  <c r="U76" i="9"/>
  <c r="T76" i="9"/>
  <c r="U75" i="9"/>
  <c r="T75" i="9"/>
  <c r="U74" i="9"/>
  <c r="T74" i="9"/>
  <c r="U73" i="9"/>
  <c r="T73" i="9"/>
  <c r="U72" i="9"/>
  <c r="T72" i="9"/>
  <c r="U71" i="9"/>
  <c r="T71" i="9"/>
  <c r="U70" i="9"/>
  <c r="T70" i="9"/>
  <c r="U69" i="9"/>
  <c r="T69" i="9"/>
  <c r="U68" i="9"/>
  <c r="T68" i="9"/>
  <c r="U67" i="9"/>
  <c r="T67" i="9"/>
  <c r="E67" i="9"/>
  <c r="U66" i="9"/>
  <c r="T66" i="9"/>
  <c r="E66" i="9"/>
  <c r="F66" i="9" s="1"/>
  <c r="F65" i="9" s="1"/>
  <c r="U65" i="9"/>
  <c r="T65" i="9"/>
  <c r="E65" i="9"/>
  <c r="U64" i="9"/>
  <c r="T64" i="9"/>
  <c r="E64" i="9"/>
  <c r="F64" i="9" s="1"/>
  <c r="F63" i="9" s="1"/>
  <c r="U63" i="9"/>
  <c r="T63" i="9"/>
  <c r="E63" i="9"/>
  <c r="U62" i="9"/>
  <c r="T62" i="9"/>
  <c r="E62" i="9"/>
  <c r="U61" i="9"/>
  <c r="T61" i="9"/>
  <c r="E61" i="9"/>
  <c r="U60" i="9"/>
  <c r="T60" i="9"/>
  <c r="E60" i="9"/>
  <c r="U59" i="9"/>
  <c r="T59" i="9"/>
  <c r="E59" i="9"/>
  <c r="U58" i="9"/>
  <c r="T58" i="9"/>
  <c r="E58" i="9"/>
  <c r="U57" i="9"/>
  <c r="T57" i="9"/>
  <c r="E57" i="9"/>
  <c r="U56" i="9"/>
  <c r="T56" i="9"/>
  <c r="E56" i="9"/>
  <c r="U55" i="9"/>
  <c r="T55" i="9"/>
  <c r="E55" i="9"/>
  <c r="U54" i="9"/>
  <c r="T54" i="9"/>
  <c r="E54" i="9"/>
  <c r="U53" i="9"/>
  <c r="T53" i="9"/>
  <c r="E53" i="9"/>
  <c r="U52" i="9"/>
  <c r="T52" i="9"/>
  <c r="E52" i="9"/>
  <c r="U51" i="9"/>
  <c r="T51" i="9"/>
  <c r="E51" i="9"/>
  <c r="U50" i="9"/>
  <c r="T50" i="9"/>
  <c r="E50" i="9"/>
  <c r="U49" i="9"/>
  <c r="T49" i="9"/>
  <c r="E49" i="9"/>
  <c r="U48" i="9"/>
  <c r="T48" i="9"/>
  <c r="E48" i="9"/>
  <c r="U47" i="9"/>
  <c r="T47" i="9"/>
  <c r="E47" i="9"/>
  <c r="U46" i="9"/>
  <c r="T46" i="9"/>
  <c r="E46" i="9"/>
  <c r="U45" i="9"/>
  <c r="T45" i="9"/>
  <c r="E45" i="9"/>
  <c r="D45" i="9"/>
  <c r="U44" i="9"/>
  <c r="T44" i="9"/>
  <c r="E44" i="9"/>
  <c r="D44" i="9"/>
  <c r="U43" i="9"/>
  <c r="T43" i="9"/>
  <c r="U42" i="9"/>
  <c r="T42" i="9"/>
  <c r="U41" i="9"/>
  <c r="T41" i="9"/>
  <c r="U40" i="9"/>
  <c r="T40" i="9"/>
  <c r="U39" i="9"/>
  <c r="T39" i="9"/>
  <c r="U38" i="9"/>
  <c r="T38" i="9"/>
  <c r="U37" i="9"/>
  <c r="T37" i="9"/>
  <c r="U36" i="9"/>
  <c r="T36" i="9"/>
  <c r="U35" i="9"/>
  <c r="T35" i="9"/>
  <c r="U34" i="9"/>
  <c r="T34" i="9"/>
  <c r="U33" i="9"/>
  <c r="T33" i="9"/>
  <c r="U32" i="9"/>
  <c r="T32" i="9"/>
  <c r="U31" i="9"/>
  <c r="T31" i="9"/>
  <c r="U30" i="9"/>
  <c r="T30" i="9"/>
  <c r="U29" i="9"/>
  <c r="T29" i="9"/>
  <c r="U28" i="9"/>
  <c r="T28" i="9"/>
  <c r="U27" i="9"/>
  <c r="T27" i="9"/>
  <c r="U26" i="9"/>
  <c r="T26" i="9"/>
  <c r="U25" i="9"/>
  <c r="T25" i="9"/>
  <c r="U24" i="9"/>
  <c r="T24" i="9"/>
  <c r="U23" i="9"/>
  <c r="T23" i="9"/>
  <c r="U22" i="9"/>
  <c r="T22" i="9"/>
  <c r="U21" i="9"/>
  <c r="T21" i="9"/>
  <c r="U20" i="9"/>
  <c r="T20" i="9"/>
  <c r="U19" i="9"/>
  <c r="T19" i="9"/>
  <c r="U18" i="9"/>
  <c r="T18" i="9"/>
  <c r="U17" i="9"/>
  <c r="T17" i="9"/>
  <c r="U16" i="9"/>
  <c r="T16" i="9"/>
  <c r="U15" i="9"/>
  <c r="T15" i="9"/>
  <c r="U14" i="9"/>
  <c r="T14" i="9"/>
  <c r="U13" i="9"/>
  <c r="T13" i="9"/>
  <c r="U12" i="9"/>
  <c r="T12" i="9"/>
  <c r="U11" i="9"/>
  <c r="T11" i="9"/>
  <c r="U10" i="9"/>
  <c r="T10" i="9"/>
  <c r="U9" i="9"/>
  <c r="U8" i="9"/>
  <c r="U7" i="9"/>
  <c r="U6" i="9"/>
  <c r="F112" i="112"/>
  <c r="F111" i="112"/>
  <c r="F110" i="112"/>
  <c r="F109" i="112" s="1"/>
  <c r="F108" i="112" s="1"/>
  <c r="F107" i="112" s="1"/>
  <c r="F106" i="112" s="1"/>
  <c r="F105" i="112" s="1"/>
  <c r="F104" i="112" s="1"/>
  <c r="F103" i="112" s="1"/>
  <c r="F102" i="112" s="1"/>
  <c r="F101" i="112" s="1"/>
  <c r="F100" i="112" s="1"/>
  <c r="F99" i="112" s="1"/>
  <c r="F98" i="112" s="1"/>
  <c r="F97" i="112" s="1"/>
  <c r="F96" i="112" s="1"/>
  <c r="F95" i="112" s="1"/>
  <c r="F94" i="112" s="1"/>
  <c r="F93" i="112" s="1"/>
  <c r="F92" i="112" s="1"/>
  <c r="F91" i="112" s="1"/>
  <c r="F90" i="112" s="1"/>
  <c r="F89" i="112" s="1"/>
  <c r="F88" i="112" s="1"/>
  <c r="F87" i="112" s="1"/>
  <c r="F86" i="112" s="1"/>
  <c r="F85" i="112" s="1"/>
  <c r="F84" i="112" s="1"/>
  <c r="F83" i="112" s="1"/>
  <c r="F82" i="112" s="1"/>
  <c r="F81" i="112" s="1"/>
  <c r="F80" i="112" s="1"/>
  <c r="F79" i="112" s="1"/>
  <c r="F78" i="112" s="1"/>
  <c r="F77" i="112" s="1"/>
  <c r="F76" i="112" s="1"/>
  <c r="F75" i="112" s="1"/>
  <c r="F74" i="112" s="1"/>
  <c r="F73" i="112" s="1"/>
  <c r="F72" i="112" s="1"/>
  <c r="F71" i="112" s="1"/>
  <c r="F70" i="112" s="1"/>
  <c r="F69" i="112" s="1"/>
  <c r="F68" i="112" s="1"/>
  <c r="F67" i="112" s="1"/>
  <c r="F66" i="112" s="1"/>
  <c r="F65" i="112" s="1"/>
  <c r="F64" i="112" s="1"/>
  <c r="F63" i="112" s="1"/>
  <c r="F62" i="112" s="1"/>
  <c r="F61" i="112" s="1"/>
  <c r="F60" i="112" s="1"/>
  <c r="F59" i="112" s="1"/>
  <c r="F58" i="112" s="1"/>
  <c r="F57" i="112" s="1"/>
  <c r="F56" i="112" s="1"/>
  <c r="F55" i="112" s="1"/>
  <c r="F54" i="112" s="1"/>
  <c r="F53" i="112" s="1"/>
  <c r="F52" i="112" s="1"/>
  <c r="F51" i="112" s="1"/>
  <c r="F50" i="112" s="1"/>
  <c r="F49" i="112" s="1"/>
  <c r="F48" i="112" s="1"/>
  <c r="F47" i="112" s="1"/>
  <c r="F46" i="112" s="1"/>
  <c r="F45" i="112" s="1"/>
  <c r="F44" i="112" s="1"/>
  <c r="F43" i="112" s="1"/>
  <c r="F42" i="112" s="1"/>
  <c r="F41" i="112" s="1"/>
  <c r="F40" i="112" s="1"/>
  <c r="F39" i="112" s="1"/>
  <c r="F38" i="112" s="1"/>
  <c r="F37" i="112" s="1"/>
  <c r="F36" i="112" s="1"/>
  <c r="F35" i="112" s="1"/>
  <c r="F34" i="112" s="1"/>
  <c r="F33" i="112" s="1"/>
  <c r="F32" i="112" s="1"/>
  <c r="F31" i="112" s="1"/>
  <c r="F30" i="112" s="1"/>
  <c r="F29" i="112" s="1"/>
  <c r="F28" i="112" s="1"/>
  <c r="F27" i="112" s="1"/>
  <c r="F26" i="112" s="1"/>
  <c r="F25" i="112" s="1"/>
  <c r="F24" i="112" s="1"/>
  <c r="F23" i="112" s="1"/>
  <c r="F22" i="112" s="1"/>
  <c r="F21" i="112" s="1"/>
  <c r="F20" i="112" s="1"/>
  <c r="F19" i="112" s="1"/>
  <c r="F18" i="112" s="1"/>
  <c r="F17" i="112" s="1"/>
  <c r="F16" i="112" s="1"/>
  <c r="F15" i="112" s="1"/>
  <c r="F14" i="112" s="1"/>
  <c r="F13" i="112" s="1"/>
  <c r="F12" i="112" s="1"/>
  <c r="F11" i="112" s="1"/>
  <c r="F10" i="112" s="1"/>
  <c r="F9" i="112" s="1"/>
  <c r="F8" i="112" s="1"/>
  <c r="F7" i="112" s="1"/>
  <c r="U107" i="112"/>
  <c r="U106" i="112"/>
  <c r="U105" i="112"/>
  <c r="U104" i="112"/>
  <c r="U103" i="112"/>
  <c r="U102" i="112"/>
  <c r="T102" i="112"/>
  <c r="U101" i="112"/>
  <c r="T101" i="112"/>
  <c r="U100" i="112"/>
  <c r="T100" i="112"/>
  <c r="U99" i="112"/>
  <c r="T99" i="112"/>
  <c r="U98" i="112"/>
  <c r="T98" i="112"/>
  <c r="U97" i="112"/>
  <c r="T97" i="112"/>
  <c r="U96" i="112"/>
  <c r="T96" i="112"/>
  <c r="U95" i="112"/>
  <c r="T95" i="112"/>
  <c r="U94" i="112"/>
  <c r="T94" i="112"/>
  <c r="U93" i="112"/>
  <c r="T93" i="112"/>
  <c r="U92" i="112"/>
  <c r="T92" i="112"/>
  <c r="U91" i="112"/>
  <c r="T91" i="112"/>
  <c r="U90" i="112"/>
  <c r="T90" i="112"/>
  <c r="U89" i="112"/>
  <c r="T89" i="112"/>
  <c r="U88" i="112"/>
  <c r="T88" i="112"/>
  <c r="U87" i="112"/>
  <c r="T87" i="112"/>
  <c r="U86" i="112"/>
  <c r="T86" i="112"/>
  <c r="U85" i="112"/>
  <c r="T85" i="112"/>
  <c r="U84" i="112"/>
  <c r="T84" i="112"/>
  <c r="U83" i="112"/>
  <c r="T83" i="112"/>
  <c r="U82" i="112"/>
  <c r="T82" i="112"/>
  <c r="U81" i="112"/>
  <c r="T81" i="112"/>
  <c r="U80" i="112"/>
  <c r="T80" i="112"/>
  <c r="U79" i="112"/>
  <c r="T79" i="112"/>
  <c r="U78" i="112"/>
  <c r="T78" i="112"/>
  <c r="U77" i="112"/>
  <c r="T77" i="112"/>
  <c r="U76" i="112"/>
  <c r="T76" i="112"/>
  <c r="U75" i="112"/>
  <c r="T75" i="112"/>
  <c r="U74" i="112"/>
  <c r="T74" i="112"/>
  <c r="U73" i="112"/>
  <c r="T73" i="112"/>
  <c r="U72" i="112"/>
  <c r="T72" i="112"/>
  <c r="U71" i="112"/>
  <c r="T71" i="112"/>
  <c r="U70" i="112"/>
  <c r="T70" i="112"/>
  <c r="U69" i="112"/>
  <c r="T69" i="112"/>
  <c r="U68" i="112"/>
  <c r="T68" i="112"/>
  <c r="U67" i="112"/>
  <c r="T67" i="112"/>
  <c r="U66" i="112"/>
  <c r="T66" i="112"/>
  <c r="U65" i="112"/>
  <c r="T65" i="112"/>
  <c r="U64" i="112"/>
  <c r="T64" i="112"/>
  <c r="U63" i="112"/>
  <c r="T63" i="112"/>
  <c r="U62" i="112"/>
  <c r="T62" i="112"/>
  <c r="U61" i="112"/>
  <c r="T61" i="112"/>
  <c r="U60" i="112"/>
  <c r="T60" i="112"/>
  <c r="U59" i="112"/>
  <c r="T59" i="112"/>
  <c r="U58" i="112"/>
  <c r="T58" i="112"/>
  <c r="U57" i="112"/>
  <c r="T57" i="112"/>
  <c r="U56" i="112"/>
  <c r="T56" i="112"/>
  <c r="U55" i="112"/>
  <c r="T55" i="112"/>
  <c r="U54" i="112"/>
  <c r="T54" i="112"/>
  <c r="U53" i="112"/>
  <c r="T53" i="112"/>
  <c r="U52" i="112"/>
  <c r="T52" i="112"/>
  <c r="U51" i="112"/>
  <c r="T51" i="112"/>
  <c r="U50" i="112"/>
  <c r="T50" i="112"/>
  <c r="U49" i="112"/>
  <c r="T49" i="112"/>
  <c r="U48" i="112"/>
  <c r="T48" i="112"/>
  <c r="U47" i="112"/>
  <c r="T47" i="112"/>
  <c r="U46" i="112"/>
  <c r="T46" i="112"/>
  <c r="U45" i="112"/>
  <c r="T45" i="112"/>
  <c r="U44" i="112"/>
  <c r="T44" i="112"/>
  <c r="U43" i="112"/>
  <c r="T43" i="112"/>
  <c r="U42" i="112"/>
  <c r="T42" i="112"/>
  <c r="U41" i="112"/>
  <c r="T41" i="112"/>
  <c r="U40" i="112"/>
  <c r="T40" i="112"/>
  <c r="U39" i="112"/>
  <c r="T39" i="112"/>
  <c r="U38" i="112"/>
  <c r="T38" i="112"/>
  <c r="U37" i="112"/>
  <c r="T37" i="112"/>
  <c r="U36" i="112"/>
  <c r="T36" i="112"/>
  <c r="U35" i="112"/>
  <c r="T35" i="112"/>
  <c r="U34" i="112"/>
  <c r="T34" i="112"/>
  <c r="U33" i="112"/>
  <c r="T33" i="112"/>
  <c r="U32" i="112"/>
  <c r="T32" i="112"/>
  <c r="U31" i="112"/>
  <c r="T31" i="112"/>
  <c r="U30" i="112"/>
  <c r="T30" i="112"/>
  <c r="U29" i="112"/>
  <c r="T29" i="112"/>
  <c r="U28" i="112"/>
  <c r="T28" i="112"/>
  <c r="U27" i="112"/>
  <c r="T27" i="112"/>
  <c r="U26" i="112"/>
  <c r="T26" i="112"/>
  <c r="U25" i="112"/>
  <c r="T25" i="112"/>
  <c r="U24" i="112"/>
  <c r="T24" i="112"/>
  <c r="U23" i="112"/>
  <c r="T23" i="112"/>
  <c r="U22" i="112"/>
  <c r="T22" i="112"/>
  <c r="U21" i="112"/>
  <c r="T21" i="112"/>
  <c r="U20" i="112"/>
  <c r="T20" i="112"/>
  <c r="U19" i="112"/>
  <c r="T19" i="112"/>
  <c r="U18" i="112"/>
  <c r="T18" i="112"/>
  <c r="U17" i="112"/>
  <c r="T17" i="112"/>
  <c r="U16" i="112"/>
  <c r="T16" i="112"/>
  <c r="U15" i="112"/>
  <c r="T15" i="112"/>
  <c r="U14" i="112"/>
  <c r="T14" i="112"/>
  <c r="U13" i="112"/>
  <c r="T13" i="112"/>
  <c r="U12" i="112"/>
  <c r="T12" i="112"/>
  <c r="U11" i="112"/>
  <c r="T11" i="112"/>
  <c r="U10" i="112"/>
  <c r="T10" i="112"/>
  <c r="U9" i="112"/>
  <c r="T9" i="112"/>
  <c r="U8" i="112"/>
  <c r="T8" i="112"/>
  <c r="U7" i="112"/>
  <c r="T7" i="112"/>
  <c r="U6" i="112"/>
  <c r="T6" i="112"/>
  <c r="BO89" i="120" a="1"/>
  <c r="AE16" i="120" a="1"/>
  <c r="AN15" i="65" a="1"/>
  <c r="AJ89" i="120" a="1"/>
  <c r="AG161" i="120" a="1"/>
  <c r="AN161" i="120" a="1"/>
  <c r="BR89" i="120" a="1"/>
  <c r="BQ16" i="120" a="1"/>
  <c r="AB16" i="120" a="1"/>
  <c r="B122" i="108"/>
  <c r="AS89" i="120" a="1"/>
  <c r="BP15" i="65" a="1"/>
  <c r="AA16" i="120" a="1"/>
  <c r="AZ89" i="120" a="1"/>
  <c r="Z231" i="65" a="1"/>
  <c r="AZ15" i="65" a="1"/>
  <c r="AD15" i="65" a="1"/>
  <c r="BG89" i="120" a="1"/>
  <c r="BE15" i="65" a="1"/>
  <c r="AB88" i="65" a="1"/>
  <c r="BF16" i="120" a="1"/>
  <c r="B204" i="9" a="1"/>
  <c r="AL16" i="120" a="1"/>
  <c r="AA231" i="65" a="1"/>
  <c r="BA160" i="65" a="1"/>
  <c r="Z160" i="65" a="1"/>
  <c r="AU89" i="120" a="1"/>
  <c r="BN15" i="65" a="1"/>
  <c r="AF16" i="120" a="1"/>
  <c r="AQ15" i="65" a="1"/>
  <c r="AR89" i="120" a="1"/>
  <c r="AF15" i="65" a="1"/>
  <c r="AN16" i="120" a="1"/>
  <c r="AR16" i="120" a="1"/>
  <c r="AH160" i="65" a="1"/>
  <c r="AA88" i="65" a="1"/>
  <c r="AA160" i="65" a="1"/>
  <c r="BB89" i="120" a="1"/>
  <c r="M137" i="3" a="1"/>
  <c r="AB161" i="120" a="1"/>
  <c r="BG15" i="65" a="1"/>
  <c r="D122" i="108"/>
  <c r="AB15" i="65" a="1"/>
  <c r="AZ160" i="65" a="1"/>
  <c r="AO16" i="120" a="1"/>
  <c r="BF89" i="120" a="1"/>
  <c r="AL160" i="65" a="1"/>
  <c r="C134" i="108"/>
  <c r="B126" i="108"/>
  <c r="AE161" i="120" a="1"/>
  <c r="AL15" i="65" a="1"/>
  <c r="AK231" i="65" a="1"/>
  <c r="BP89" i="120" a="1"/>
  <c r="AG231" i="65" a="1"/>
  <c r="AD160" i="65" a="1"/>
  <c r="BO15" i="65" a="1"/>
  <c r="AS88" i="65" a="1"/>
  <c r="AK89" i="120" a="1"/>
  <c r="AU161" i="120" a="1"/>
  <c r="BO16" i="120" a="1"/>
  <c r="AQ88" i="65" a="1"/>
  <c r="AT89" i="120" a="1"/>
  <c r="BJ88" i="65" a="1"/>
  <c r="AK15" i="65" a="1"/>
  <c r="BJ89" i="120" a="1"/>
  <c r="AI88" i="65" a="1"/>
  <c r="BQ88" i="65" a="1"/>
  <c r="AT161" i="120" a="1"/>
  <c r="BC160" i="65" a="1"/>
  <c r="AD88" i="65" a="1"/>
  <c r="BK15" i="65" a="1"/>
  <c r="BO88" i="65" a="1"/>
  <c r="AJ88" i="65" a="1"/>
  <c r="BE160" i="65" a="1"/>
  <c r="Y160" i="65" a="1"/>
  <c r="BP88" i="65" a="1"/>
  <c r="AR88" i="65" a="1"/>
  <c r="D126" i="108"/>
  <c r="AD161" i="120" a="1"/>
  <c r="BE16" i="120" a="1"/>
  <c r="BB88" i="65" a="1"/>
  <c r="Y15" i="65" a="1"/>
  <c r="AC88" i="65" a="1"/>
  <c r="AQ16" i="120" a="1"/>
  <c r="Y161" i="120" a="1"/>
  <c r="BF88" i="65" a="1"/>
  <c r="AA161" i="120" a="1"/>
  <c r="AZ88" i="65" a="1"/>
  <c r="AT160" i="65" a="1"/>
  <c r="BS88" i="65" a="1"/>
  <c r="AP88" i="65" a="1"/>
  <c r="AJ231" i="65" a="1"/>
  <c r="AO161" i="120" a="1"/>
  <c r="Y88" i="65" a="1"/>
  <c r="BP16" i="120" a="1"/>
  <c r="BA88" i="65" a="1"/>
  <c r="AO88" i="65" a="1"/>
  <c r="AT88" i="65" a="1"/>
  <c r="BD15" i="65" a="1"/>
  <c r="AV89" i="120" a="1"/>
  <c r="AP89" i="120" a="1"/>
  <c r="BG88" i="65" a="1"/>
  <c r="AM16" i="120" a="1"/>
  <c r="AK16" i="120" a="1"/>
  <c r="BC16" i="120" a="1"/>
  <c r="B134" i="108"/>
  <c r="C126" i="108"/>
  <c r="AC15" i="65" a="1"/>
  <c r="AG16" i="120" a="1"/>
  <c r="BT89" i="120" a="1"/>
  <c r="AV88" i="65" a="1"/>
  <c r="AP160" i="65" a="1"/>
  <c r="C204" i="9" a="1"/>
  <c r="BN16" i="120" a="1"/>
  <c r="AS16" i="120" a="1"/>
  <c r="AO15" i="65" a="1"/>
  <c r="AO89" i="120" a="1"/>
  <c r="BR88" i="65" a="1"/>
  <c r="BA89" i="120" a="1"/>
  <c r="Z161" i="120" a="1"/>
  <c r="Z15" i="65" a="1"/>
  <c r="AL161" i="120" a="1"/>
  <c r="Z16" i="120" a="1"/>
  <c r="BH88" i="65" a="1"/>
  <c r="Z88" i="65" a="1"/>
  <c r="AU160" i="65" a="1"/>
  <c r="BM16" i="120" a="1"/>
  <c r="AG160" i="65" a="1"/>
  <c r="AC16" i="120" a="1"/>
  <c r="Y16" i="120" a="1"/>
  <c r="BA15" i="65" a="1"/>
  <c r="BI88" i="65" a="1"/>
  <c r="AM161" i="120" a="1"/>
  <c r="AG15" i="65" a="1"/>
  <c r="BB160" i="65" a="1"/>
  <c r="AH161" i="120" a="1"/>
  <c r="AN160" i="65" a="1"/>
  <c r="AI231" i="65" a="1"/>
  <c r="BT88" i="65" a="1"/>
  <c r="AU16" i="120" a="1"/>
  <c r="AH88" i="65" a="1"/>
  <c r="AE160" i="65" a="1"/>
  <c r="BL15" i="65" a="1"/>
  <c r="AK88" i="65" a="1"/>
  <c r="A134" i="108"/>
  <c r="AO160" i="65" a="1"/>
  <c r="AS15" i="65" a="1"/>
  <c r="BM15" i="65" a="1"/>
  <c r="BB16" i="120" a="1"/>
  <c r="BB15" i="65" a="1"/>
  <c r="D134" i="108"/>
  <c r="BD16" i="120" a="1"/>
  <c r="AH89" i="120" a="1"/>
  <c r="E134" i="108"/>
  <c r="BA16" i="120" a="1"/>
  <c r="AB160" i="65" a="1"/>
  <c r="BN88" i="65" a="1"/>
  <c r="AP15" i="65" a="1"/>
  <c r="AY15" i="65" a="1"/>
  <c r="A204" i="9" a="1"/>
  <c r="E126" i="108"/>
  <c r="AI89" i="120" a="1"/>
  <c r="BH89" i="120" a="1"/>
  <c r="BC15" i="65" a="1"/>
  <c r="AT16" i="120" a="1"/>
  <c r="BD160" i="65" a="1"/>
  <c r="AM15" i="65" a="1"/>
  <c r="BI89" i="120" a="1"/>
  <c r="BN89" i="120" a="1"/>
  <c r="E122" i="108"/>
  <c r="AA15" i="65" a="1"/>
  <c r="BQ15" i="65" a="1"/>
  <c r="AZ16" i="120" a="1"/>
  <c r="AC160" i="65" a="1"/>
  <c r="AE15" i="65" a="1"/>
  <c r="BK16" i="120" a="1"/>
  <c r="AY16" i="120" a="1"/>
  <c r="BG16" i="120" a="1"/>
  <c r="AM160" i="65" a="1"/>
  <c r="BS89" i="120" a="1"/>
  <c r="AD16" i="120" a="1"/>
  <c r="AQ89" i="120" a="1"/>
  <c r="AF161" i="120" a="1"/>
  <c r="X231" i="65" a="1"/>
  <c r="BL16" i="120" a="1"/>
  <c r="BF15" i="65" a="1"/>
  <c r="BQ89" i="120" a="1"/>
  <c r="C122" i="108"/>
  <c r="AT15" i="65" a="1"/>
  <c r="AC161" i="120" a="1"/>
  <c r="AU15" i="65" a="1"/>
  <c r="AR15" i="65" a="1"/>
  <c r="Y231" i="65" a="1"/>
  <c r="AP16" i="120" a="1"/>
  <c r="AU88" i="65" a="1"/>
  <c r="AB15" i="65" l="1"/>
  <c r="AG15" i="65"/>
  <c r="Y16" i="120"/>
  <c r="AC15" i="65"/>
  <c r="AF15" i="65"/>
  <c r="AD15" i="65"/>
  <c r="Z16" i="120"/>
  <c r="AE16" i="120"/>
  <c r="AA15" i="65"/>
  <c r="Z15" i="65"/>
  <c r="AE15" i="65"/>
  <c r="AA16" i="120"/>
  <c r="Y15" i="65"/>
  <c r="AP16" i="120"/>
  <c r="AT16" i="120"/>
  <c r="AS15" i="65"/>
  <c r="AQ15" i="65"/>
  <c r="AZ88" i="65"/>
  <c r="AG16" i="120"/>
  <c r="AB16" i="120"/>
  <c r="AC16" i="120"/>
  <c r="AO15" i="65"/>
  <c r="AY15" i="65"/>
  <c r="AK16" i="120"/>
  <c r="AU16" i="120"/>
  <c r="AM16" i="120"/>
  <c r="BC16" i="120"/>
  <c r="BE15" i="65"/>
  <c r="AR15" i="65"/>
  <c r="AQ16" i="120"/>
  <c r="AD16" i="120"/>
  <c r="AP15" i="65"/>
  <c r="AT15" i="65"/>
  <c r="AS16" i="120"/>
  <c r="BB88" i="65"/>
  <c r="BA88" i="65"/>
  <c r="AY16" i="120"/>
  <c r="BC15" i="65"/>
  <c r="AO16" i="120"/>
  <c r="AM15" i="65"/>
  <c r="AK15" i="65"/>
  <c r="AU15" i="65"/>
  <c r="AN16" i="120"/>
  <c r="AL15" i="65"/>
  <c r="BA89" i="120"/>
  <c r="AN15" i="65"/>
  <c r="AF16" i="120"/>
  <c r="AR16" i="120"/>
  <c r="BB15" i="65"/>
  <c r="AZ15" i="65"/>
  <c r="BD15" i="65"/>
  <c r="BB89" i="120"/>
  <c r="AL16" i="120"/>
  <c r="BG16" i="120"/>
  <c r="BG15" i="65"/>
  <c r="BF15" i="65"/>
  <c r="BB16" i="120"/>
  <c r="AZ16" i="120"/>
  <c r="AZ89" i="120"/>
  <c r="BA16" i="120"/>
  <c r="BE16" i="120"/>
  <c r="BD16" i="120"/>
  <c r="BF16" i="120"/>
  <c r="BA15" i="65"/>
  <c r="BM15" i="65"/>
  <c r="BT88" i="65"/>
  <c r="BN15" i="65"/>
  <c r="BO15" i="65"/>
  <c r="BK16" i="120"/>
  <c r="BL16" i="120"/>
  <c r="BL15" i="65"/>
  <c r="BT89" i="120"/>
  <c r="BQ15" i="65"/>
  <c r="BP15" i="65"/>
  <c r="BK15" i="65"/>
  <c r="BQ16" i="120"/>
  <c r="BP16" i="120"/>
  <c r="BP88" i="65"/>
  <c r="BR88" i="65"/>
  <c r="BO16" i="120"/>
  <c r="BO89" i="120"/>
  <c r="M137" i="3"/>
  <c r="BN16" i="120"/>
  <c r="BQ88" i="65"/>
  <c r="BI88" i="65"/>
  <c r="BN89" i="120"/>
  <c r="BN88" i="65"/>
  <c r="BI89" i="120"/>
  <c r="BM16" i="120"/>
  <c r="BP89" i="120"/>
  <c r="BR89" i="120"/>
  <c r="BS89" i="120"/>
  <c r="AD161" i="120"/>
  <c r="AD160" i="65"/>
  <c r="BO88" i="65"/>
  <c r="BQ89" i="120"/>
  <c r="BS88" i="65"/>
  <c r="BF88" i="65"/>
  <c r="BG88" i="65"/>
  <c r="BF89" i="120"/>
  <c r="BC160" i="65"/>
  <c r="BA160" i="65"/>
  <c r="BJ88" i="65"/>
  <c r="BB160" i="65"/>
  <c r="BJ89" i="120"/>
  <c r="BG89" i="120"/>
  <c r="BD160" i="65"/>
  <c r="AI89" i="120"/>
  <c r="AK89" i="120"/>
  <c r="AK88" i="65"/>
  <c r="AQ89" i="120"/>
  <c r="BE160" i="65"/>
  <c r="AJ88" i="65"/>
  <c r="AZ160" i="65"/>
  <c r="AU160" i="65"/>
  <c r="AH89" i="120"/>
  <c r="AS89" i="120"/>
  <c r="AS88" i="65"/>
  <c r="AE160" i="65"/>
  <c r="AI88" i="65"/>
  <c r="AH88" i="65"/>
  <c r="AQ88" i="65"/>
  <c r="AO88" i="65"/>
  <c r="AT88" i="65"/>
  <c r="AV89" i="120"/>
  <c r="AR88" i="65"/>
  <c r="AU161" i="120"/>
  <c r="AV88" i="65"/>
  <c r="AU88" i="65"/>
  <c r="AJ89" i="120"/>
  <c r="AO89" i="120"/>
  <c r="AP88" i="65"/>
  <c r="AE161" i="120"/>
  <c r="AT89" i="120"/>
  <c r="AU89" i="120"/>
  <c r="AR89" i="120"/>
  <c r="AG161" i="120"/>
  <c r="Y160" i="65"/>
  <c r="Y161" i="120"/>
  <c r="AO160" i="65"/>
  <c r="AP89" i="120"/>
  <c r="AH160" i="65"/>
  <c r="AM160" i="65"/>
  <c r="AM161" i="120"/>
  <c r="AG160" i="65"/>
  <c r="AO161" i="120"/>
  <c r="AF161" i="120"/>
  <c r="BH88" i="65"/>
  <c r="AL161" i="120"/>
  <c r="AN161" i="120"/>
  <c r="AL160" i="65"/>
  <c r="Z160" i="65"/>
  <c r="AH161" i="120"/>
  <c r="BH89" i="120"/>
  <c r="AN160" i="65"/>
  <c r="Z161" i="120"/>
  <c r="AB161" i="120"/>
  <c r="AC160" i="65"/>
  <c r="AB160" i="65"/>
  <c r="AC161" i="120"/>
  <c r="AA160" i="65"/>
  <c r="AA161" i="120"/>
  <c r="Y88" i="65"/>
  <c r="AB88" i="65"/>
  <c r="AT160" i="65"/>
  <c r="AC88" i="65"/>
  <c r="AD88" i="65"/>
  <c r="AA88" i="65"/>
  <c r="AT161" i="120"/>
  <c r="AJ231" i="65"/>
  <c r="Z88" i="65"/>
  <c r="X231" i="65"/>
  <c r="Y231" i="65"/>
  <c r="Z231" i="65"/>
  <c r="AI231" i="65"/>
  <c r="AK231" i="65"/>
  <c r="AG231" i="65"/>
  <c r="AP160" i="65"/>
  <c r="AA231" i="65"/>
  <c r="F60" i="9"/>
  <c r="F59" i="9" s="1"/>
  <c r="F62" i="9"/>
  <c r="F61" i="9" s="1"/>
  <c r="F58" i="9"/>
  <c r="F57" i="9" s="1"/>
  <c r="F56" i="9" s="1"/>
  <c r="F55" i="9" s="1"/>
  <c r="F54" i="9" s="1"/>
  <c r="F53" i="9" s="1"/>
  <c r="F52" i="9" s="1"/>
  <c r="F51" i="9" s="1"/>
  <c r="F50" i="9" s="1"/>
  <c r="F49" i="9" s="1"/>
  <c r="F48" i="9" s="1"/>
  <c r="F47" i="9" s="1"/>
  <c r="F46" i="9" s="1"/>
  <c r="F45" i="9" s="1"/>
  <c r="F44" i="9" s="1"/>
  <c r="F43" i="9" s="1"/>
  <c r="F42" i="9" s="1"/>
  <c r="F41" i="9" s="1"/>
  <c r="F40" i="9" s="1"/>
  <c r="F39" i="9" s="1"/>
  <c r="F38" i="9" s="1"/>
  <c r="F37" i="9" s="1"/>
  <c r="F36" i="9" s="1"/>
  <c r="F35" i="9" s="1"/>
  <c r="F34" i="9" s="1"/>
  <c r="F33" i="9" s="1"/>
  <c r="F32" i="9" s="1"/>
  <c r="F31" i="9" s="1"/>
  <c r="F30" i="9" s="1"/>
  <c r="F29" i="9" s="1"/>
  <c r="F28" i="9" s="1"/>
  <c r="F27" i="9" s="1"/>
  <c r="F26" i="9" s="1"/>
  <c r="F25" i="9" s="1"/>
  <c r="F24" i="9" s="1"/>
  <c r="F23" i="9" s="1"/>
  <c r="F22" i="9" s="1"/>
  <c r="F21" i="9" s="1"/>
  <c r="F20" i="9" s="1"/>
  <c r="F19" i="9" s="1"/>
  <c r="F18" i="9" s="1"/>
  <c r="F17" i="9" s="1"/>
  <c r="F16" i="9" s="1"/>
  <c r="F15" i="9" s="1"/>
  <c r="F14" i="9" s="1"/>
  <c r="F13" i="9" s="1"/>
  <c r="F12" i="9" s="1"/>
  <c r="F11" i="9" s="1"/>
  <c r="F10" i="9" s="1"/>
  <c r="F9" i="9" s="1"/>
  <c r="F8" i="9" s="1"/>
  <c r="F7" i="9" s="1"/>
  <c r="A204" i="9"/>
  <c r="B204" i="9"/>
  <c r="C204" i="9"/>
  <c r="AF160" i="65" a="1"/>
  <c r="AF160" i="65" l="1"/>
  <c r="F137" i="3" a="1"/>
  <c r="AB231" i="65" a="1"/>
  <c r="AB231" i="65" l="1"/>
  <c r="F137" i="3"/>
  <c r="F63" i="141"/>
  <c r="F62" i="141"/>
  <c r="F61" i="141"/>
  <c r="F60" i="141"/>
  <c r="F59" i="141"/>
  <c r="F58" i="141"/>
  <c r="F57" i="141"/>
  <c r="F56" i="141"/>
  <c r="F55" i="141"/>
  <c r="F54" i="141"/>
  <c r="F53" i="141"/>
  <c r="F52" i="141"/>
  <c r="F51" i="141"/>
  <c r="F50" i="141"/>
  <c r="F49" i="141"/>
  <c r="F48" i="141"/>
  <c r="F47" i="141"/>
  <c r="F46" i="141"/>
  <c r="F45" i="141"/>
  <c r="F44" i="141"/>
  <c r="F43" i="141"/>
  <c r="F42" i="141"/>
  <c r="F41" i="141"/>
  <c r="F40" i="141"/>
  <c r="F39" i="141"/>
  <c r="F38" i="141"/>
  <c r="F37" i="141"/>
  <c r="F36" i="141"/>
  <c r="F35" i="141"/>
  <c r="F34" i="141"/>
  <c r="F33" i="141"/>
  <c r="F32" i="141"/>
  <c r="F31" i="141"/>
  <c r="F30" i="141"/>
  <c r="F29" i="141"/>
  <c r="F28" i="141"/>
  <c r="F27" i="141"/>
  <c r="F26" i="141"/>
  <c r="F25" i="141"/>
  <c r="F24" i="141"/>
  <c r="F23" i="141"/>
  <c r="F22" i="141"/>
  <c r="F21" i="141"/>
  <c r="F20" i="141"/>
  <c r="F19" i="141"/>
  <c r="F18" i="141"/>
  <c r="F17" i="141"/>
  <c r="F16" i="141"/>
  <c r="F15" i="141"/>
  <c r="F14" i="141"/>
  <c r="F13" i="141"/>
  <c r="F12" i="141"/>
  <c r="F11" i="141"/>
  <c r="F10" i="141"/>
  <c r="F9" i="141"/>
  <c r="F8" i="141"/>
  <c r="F7" i="141"/>
  <c r="F6" i="141"/>
  <c r="F5" i="141"/>
  <c r="F4" i="141"/>
  <c r="F112" i="135"/>
  <c r="F111" i="135"/>
  <c r="F110" i="135"/>
  <c r="F109" i="135"/>
  <c r="F108" i="135"/>
  <c r="U107" i="135"/>
  <c r="F107" i="135"/>
  <c r="U106" i="135"/>
  <c r="F106" i="135"/>
  <c r="U105" i="135"/>
  <c r="F105" i="135"/>
  <c r="U104" i="135"/>
  <c r="F104" i="135"/>
  <c r="U103" i="135"/>
  <c r="F103" i="135"/>
  <c r="U102" i="135"/>
  <c r="T102" i="135"/>
  <c r="F102" i="135"/>
  <c r="U101" i="135"/>
  <c r="T101" i="135"/>
  <c r="F101" i="135"/>
  <c r="U100" i="135"/>
  <c r="T100" i="135"/>
  <c r="F100" i="135"/>
  <c r="U99" i="135"/>
  <c r="T99" i="135"/>
  <c r="F99" i="135"/>
  <c r="U98" i="135"/>
  <c r="T98" i="135"/>
  <c r="F98" i="135"/>
  <c r="U97" i="135"/>
  <c r="T97" i="135"/>
  <c r="F97" i="135"/>
  <c r="U96" i="135"/>
  <c r="T96" i="135"/>
  <c r="F96" i="135"/>
  <c r="U95" i="135"/>
  <c r="T95" i="135"/>
  <c r="F95" i="135"/>
  <c r="U94" i="135"/>
  <c r="T94" i="135"/>
  <c r="F94" i="135"/>
  <c r="U93" i="135"/>
  <c r="T93" i="135"/>
  <c r="F93" i="135"/>
  <c r="U92" i="135"/>
  <c r="T92" i="135"/>
  <c r="F92" i="135"/>
  <c r="U91" i="135"/>
  <c r="T91" i="135"/>
  <c r="F91" i="135"/>
  <c r="U90" i="135"/>
  <c r="T90" i="135"/>
  <c r="F90" i="135"/>
  <c r="U89" i="135"/>
  <c r="T89" i="135"/>
  <c r="F89" i="135"/>
  <c r="U88" i="135"/>
  <c r="T88" i="135"/>
  <c r="F88" i="135"/>
  <c r="U87" i="135"/>
  <c r="T87" i="135"/>
  <c r="F87" i="135"/>
  <c r="U86" i="135"/>
  <c r="T86" i="135"/>
  <c r="F86" i="135"/>
  <c r="U85" i="135"/>
  <c r="T85" i="135"/>
  <c r="F85" i="135"/>
  <c r="U84" i="135"/>
  <c r="T84" i="135"/>
  <c r="F84" i="135"/>
  <c r="U83" i="135"/>
  <c r="T83" i="135"/>
  <c r="F83" i="135"/>
  <c r="U82" i="135"/>
  <c r="T82" i="135"/>
  <c r="F82" i="135"/>
  <c r="U81" i="135"/>
  <c r="T81" i="135"/>
  <c r="F81" i="135"/>
  <c r="U80" i="135"/>
  <c r="T80" i="135"/>
  <c r="F80" i="135"/>
  <c r="U79" i="135"/>
  <c r="T79" i="135"/>
  <c r="F79" i="135"/>
  <c r="U78" i="135"/>
  <c r="T78" i="135"/>
  <c r="F78" i="135"/>
  <c r="U77" i="135"/>
  <c r="T77" i="135"/>
  <c r="F77" i="135"/>
  <c r="U76" i="135"/>
  <c r="T76" i="135"/>
  <c r="F76" i="135"/>
  <c r="U75" i="135"/>
  <c r="T75" i="135"/>
  <c r="F75" i="135"/>
  <c r="U74" i="135"/>
  <c r="T74" i="135"/>
  <c r="F74" i="135"/>
  <c r="U73" i="135"/>
  <c r="T73" i="135"/>
  <c r="F73" i="135"/>
  <c r="U72" i="135"/>
  <c r="T72" i="135"/>
  <c r="F72" i="135"/>
  <c r="U71" i="135"/>
  <c r="T71" i="135"/>
  <c r="F71" i="135"/>
  <c r="U70" i="135"/>
  <c r="T70" i="135"/>
  <c r="F70" i="135"/>
  <c r="U69" i="135"/>
  <c r="T69" i="135"/>
  <c r="F69" i="135"/>
  <c r="U68" i="135"/>
  <c r="T68" i="135"/>
  <c r="F68" i="135"/>
  <c r="U67" i="135"/>
  <c r="T67" i="135"/>
  <c r="F67" i="135"/>
  <c r="U66" i="135"/>
  <c r="T66" i="135"/>
  <c r="F66" i="135"/>
  <c r="U65" i="135"/>
  <c r="T65" i="135"/>
  <c r="F65" i="135"/>
  <c r="U64" i="135"/>
  <c r="T64" i="135"/>
  <c r="F64" i="135"/>
  <c r="U63" i="135"/>
  <c r="T63" i="135"/>
  <c r="F63" i="135"/>
  <c r="U62" i="135"/>
  <c r="T62" i="135"/>
  <c r="F62" i="135"/>
  <c r="U61" i="135"/>
  <c r="T61" i="135"/>
  <c r="F61" i="135"/>
  <c r="U60" i="135"/>
  <c r="T60" i="135"/>
  <c r="F60" i="135"/>
  <c r="U59" i="135"/>
  <c r="T59" i="135"/>
  <c r="K59" i="135"/>
  <c r="F59" i="135"/>
  <c r="U58" i="135"/>
  <c r="T58" i="135"/>
  <c r="K58" i="135"/>
  <c r="F58" i="135"/>
  <c r="U57" i="135"/>
  <c r="T57" i="135"/>
  <c r="K57" i="135"/>
  <c r="F57" i="135"/>
  <c r="U56" i="135"/>
  <c r="T56" i="135"/>
  <c r="K56" i="135"/>
  <c r="F56" i="135"/>
  <c r="U55" i="135"/>
  <c r="T55" i="135"/>
  <c r="K55" i="135"/>
  <c r="F55" i="135"/>
  <c r="U54" i="135"/>
  <c r="T54" i="135"/>
  <c r="K54" i="135"/>
  <c r="F54" i="135"/>
  <c r="U53" i="135"/>
  <c r="T53" i="135"/>
  <c r="K53" i="135"/>
  <c r="F53" i="135"/>
  <c r="U52" i="135"/>
  <c r="T52" i="135"/>
  <c r="K52" i="135"/>
  <c r="F52" i="135"/>
  <c r="U51" i="135"/>
  <c r="T51" i="135"/>
  <c r="K51" i="135"/>
  <c r="F51" i="135"/>
  <c r="U50" i="135"/>
  <c r="T50" i="135"/>
  <c r="K50" i="135"/>
  <c r="F50" i="135"/>
  <c r="U49" i="135"/>
  <c r="T49" i="135"/>
  <c r="K49" i="135"/>
  <c r="F49" i="135"/>
  <c r="U48" i="135"/>
  <c r="T48" i="135"/>
  <c r="K48" i="135"/>
  <c r="F48" i="135"/>
  <c r="U47" i="135"/>
  <c r="T47" i="135"/>
  <c r="K47" i="135"/>
  <c r="F47" i="135"/>
  <c r="U46" i="135"/>
  <c r="T46" i="135"/>
  <c r="K46" i="135"/>
  <c r="F46" i="135"/>
  <c r="U45" i="135"/>
  <c r="T45" i="135"/>
  <c r="K45" i="135"/>
  <c r="F45" i="135"/>
  <c r="U44" i="135"/>
  <c r="T44" i="135"/>
  <c r="K44" i="135"/>
  <c r="F44" i="135"/>
  <c r="U43" i="135"/>
  <c r="T43" i="135"/>
  <c r="K43" i="135"/>
  <c r="F43" i="135"/>
  <c r="U42" i="135"/>
  <c r="T42" i="135"/>
  <c r="K42" i="135"/>
  <c r="F42" i="135"/>
  <c r="U41" i="135"/>
  <c r="T41" i="135"/>
  <c r="K41" i="135"/>
  <c r="F41" i="135"/>
  <c r="U40" i="135"/>
  <c r="T40" i="135"/>
  <c r="K40" i="135"/>
  <c r="F40" i="135"/>
  <c r="U39" i="135"/>
  <c r="T39" i="135"/>
  <c r="K39" i="135"/>
  <c r="F39" i="135"/>
  <c r="U38" i="135"/>
  <c r="T38" i="135"/>
  <c r="K38" i="135"/>
  <c r="F38" i="135"/>
  <c r="U37" i="135"/>
  <c r="T37" i="135"/>
  <c r="K37" i="135"/>
  <c r="F37" i="135"/>
  <c r="U36" i="135"/>
  <c r="T36" i="135"/>
  <c r="K36" i="135"/>
  <c r="F36" i="135"/>
  <c r="U35" i="135"/>
  <c r="T35" i="135"/>
  <c r="K35" i="135"/>
  <c r="F35" i="135"/>
  <c r="U34" i="135"/>
  <c r="T34" i="135"/>
  <c r="K34" i="135"/>
  <c r="F34" i="135"/>
  <c r="U33" i="135"/>
  <c r="T33" i="135"/>
  <c r="K33" i="135"/>
  <c r="F33" i="135"/>
  <c r="U32" i="135"/>
  <c r="T32" i="135"/>
  <c r="K32" i="135"/>
  <c r="F32" i="135"/>
  <c r="U31" i="135"/>
  <c r="T31" i="135"/>
  <c r="K31" i="135"/>
  <c r="F31" i="135"/>
  <c r="U30" i="135"/>
  <c r="T30" i="135"/>
  <c r="K30" i="135"/>
  <c r="F30" i="135"/>
  <c r="U29" i="135"/>
  <c r="T29" i="135"/>
  <c r="K29" i="135"/>
  <c r="F29" i="135"/>
  <c r="U28" i="135"/>
  <c r="T28" i="135"/>
  <c r="K28" i="135"/>
  <c r="F28" i="135"/>
  <c r="U27" i="135"/>
  <c r="T27" i="135"/>
  <c r="K27" i="135"/>
  <c r="F27" i="135"/>
  <c r="U26" i="135"/>
  <c r="T26" i="135"/>
  <c r="K26" i="135"/>
  <c r="F26" i="135"/>
  <c r="U25" i="135"/>
  <c r="T25" i="135"/>
  <c r="K25" i="135"/>
  <c r="F25" i="135"/>
  <c r="U24" i="135"/>
  <c r="T24" i="135"/>
  <c r="K24" i="135"/>
  <c r="F24" i="135"/>
  <c r="U23" i="135"/>
  <c r="T23" i="135"/>
  <c r="K23" i="135"/>
  <c r="F23" i="135"/>
  <c r="U22" i="135"/>
  <c r="T22" i="135"/>
  <c r="K22" i="135"/>
  <c r="F22" i="135"/>
  <c r="U21" i="135"/>
  <c r="T21" i="135"/>
  <c r="K21" i="135"/>
  <c r="F21" i="135"/>
  <c r="U20" i="135"/>
  <c r="T20" i="135"/>
  <c r="K20" i="135"/>
  <c r="F20" i="135"/>
  <c r="U19" i="135"/>
  <c r="T19" i="135"/>
  <c r="K19" i="135"/>
  <c r="F19" i="135"/>
  <c r="U18" i="135"/>
  <c r="T18" i="135"/>
  <c r="K18" i="135"/>
  <c r="F18" i="135"/>
  <c r="U17" i="135"/>
  <c r="T17" i="135"/>
  <c r="K17" i="135"/>
  <c r="F17" i="135"/>
  <c r="U16" i="135"/>
  <c r="T16" i="135"/>
  <c r="K16" i="135"/>
  <c r="F16" i="135"/>
  <c r="U15" i="135"/>
  <c r="T15" i="135"/>
  <c r="K15" i="135"/>
  <c r="F15" i="135"/>
  <c r="U14" i="135"/>
  <c r="T14" i="135"/>
  <c r="K14" i="135"/>
  <c r="F14" i="135"/>
  <c r="U13" i="135"/>
  <c r="T13" i="135"/>
  <c r="K13" i="135"/>
  <c r="F13" i="135"/>
  <c r="U12" i="135"/>
  <c r="T12" i="135"/>
  <c r="K12" i="135"/>
  <c r="F12" i="135"/>
  <c r="U11" i="135"/>
  <c r="T11" i="135"/>
  <c r="K11" i="135"/>
  <c r="F11" i="135"/>
  <c r="U10" i="135"/>
  <c r="T10" i="135"/>
  <c r="K10" i="135"/>
  <c r="F10" i="135"/>
  <c r="U9" i="135"/>
  <c r="T9" i="135"/>
  <c r="K9" i="135"/>
  <c r="F9" i="135"/>
  <c r="U8" i="135"/>
  <c r="T8" i="135"/>
  <c r="K8" i="135"/>
  <c r="F8" i="135"/>
  <c r="U7" i="135"/>
  <c r="T7" i="135"/>
  <c r="K7" i="135"/>
  <c r="F7" i="135"/>
  <c r="U6" i="135"/>
  <c r="T6" i="135"/>
  <c r="K6" i="135"/>
  <c r="F6" i="135"/>
  <c r="U5" i="135"/>
  <c r="T5" i="135"/>
  <c r="K5" i="135"/>
  <c r="F5" i="135"/>
  <c r="U4" i="135"/>
  <c r="T4" i="135"/>
  <c r="K4" i="135"/>
  <c r="F4" i="135"/>
  <c r="F112" i="134"/>
  <c r="F111" i="134"/>
  <c r="F110" i="134"/>
  <c r="F109" i="134"/>
  <c r="F108" i="134"/>
  <c r="U107" i="134"/>
  <c r="F107" i="134"/>
  <c r="U106" i="134"/>
  <c r="F106" i="134"/>
  <c r="U105" i="134"/>
  <c r="F105" i="134"/>
  <c r="U104" i="134"/>
  <c r="F104" i="134"/>
  <c r="U103" i="134"/>
  <c r="F103" i="134"/>
  <c r="U102" i="134"/>
  <c r="T102" i="134"/>
  <c r="F102" i="134"/>
  <c r="U101" i="134"/>
  <c r="T101" i="134"/>
  <c r="F101" i="134"/>
  <c r="U100" i="134"/>
  <c r="T100" i="134"/>
  <c r="F100" i="134"/>
  <c r="U99" i="134"/>
  <c r="T99" i="134"/>
  <c r="F99" i="134"/>
  <c r="U98" i="134"/>
  <c r="T98" i="134"/>
  <c r="F98" i="134"/>
  <c r="U97" i="134"/>
  <c r="T97" i="134"/>
  <c r="F97" i="134"/>
  <c r="U96" i="134"/>
  <c r="T96" i="134"/>
  <c r="F96" i="134"/>
  <c r="U95" i="134"/>
  <c r="T95" i="134"/>
  <c r="F95" i="134"/>
  <c r="U94" i="134"/>
  <c r="T94" i="134"/>
  <c r="F94" i="134"/>
  <c r="U93" i="134"/>
  <c r="T93" i="134"/>
  <c r="F93" i="134"/>
  <c r="U92" i="134"/>
  <c r="T92" i="134"/>
  <c r="F92" i="134"/>
  <c r="U91" i="134"/>
  <c r="T91" i="134"/>
  <c r="F91" i="134"/>
  <c r="U90" i="134"/>
  <c r="T90" i="134"/>
  <c r="F90" i="134"/>
  <c r="U89" i="134"/>
  <c r="T89" i="134"/>
  <c r="F89" i="134"/>
  <c r="U88" i="134"/>
  <c r="T88" i="134"/>
  <c r="F88" i="134"/>
  <c r="U87" i="134"/>
  <c r="T87" i="134"/>
  <c r="F87" i="134"/>
  <c r="U86" i="134"/>
  <c r="T86" i="134"/>
  <c r="F86" i="134"/>
  <c r="U85" i="134"/>
  <c r="T85" i="134"/>
  <c r="F85" i="134"/>
  <c r="U84" i="134"/>
  <c r="T84" i="134"/>
  <c r="F84" i="134"/>
  <c r="U83" i="134"/>
  <c r="T83" i="134"/>
  <c r="F83" i="134"/>
  <c r="U82" i="134"/>
  <c r="T82" i="134"/>
  <c r="F82" i="134"/>
  <c r="U81" i="134"/>
  <c r="T81" i="134"/>
  <c r="F81" i="134"/>
  <c r="U80" i="134"/>
  <c r="T80" i="134"/>
  <c r="F80" i="134"/>
  <c r="U79" i="134"/>
  <c r="T79" i="134"/>
  <c r="F79" i="134"/>
  <c r="U78" i="134"/>
  <c r="T78" i="134"/>
  <c r="F78" i="134"/>
  <c r="U77" i="134"/>
  <c r="T77" i="134"/>
  <c r="F77" i="134"/>
  <c r="U76" i="134"/>
  <c r="T76" i="134"/>
  <c r="F76" i="134"/>
  <c r="U75" i="134"/>
  <c r="T75" i="134"/>
  <c r="F75" i="134"/>
  <c r="U74" i="134"/>
  <c r="T74" i="134"/>
  <c r="F74" i="134"/>
  <c r="U73" i="134"/>
  <c r="T73" i="134"/>
  <c r="F73" i="134"/>
  <c r="U72" i="134"/>
  <c r="T72" i="134"/>
  <c r="F72" i="134"/>
  <c r="U71" i="134"/>
  <c r="T71" i="134"/>
  <c r="F71" i="134"/>
  <c r="U70" i="134"/>
  <c r="T70" i="134"/>
  <c r="F70" i="134"/>
  <c r="U69" i="134"/>
  <c r="T69" i="134"/>
  <c r="F69" i="134"/>
  <c r="U68" i="134"/>
  <c r="T68" i="134"/>
  <c r="F68" i="134"/>
  <c r="U67" i="134"/>
  <c r="T67" i="134"/>
  <c r="F67" i="134"/>
  <c r="U66" i="134"/>
  <c r="T66" i="134"/>
  <c r="F66" i="134"/>
  <c r="U65" i="134"/>
  <c r="T65" i="134"/>
  <c r="F65" i="134"/>
  <c r="U64" i="134"/>
  <c r="T64" i="134"/>
  <c r="F64" i="134"/>
  <c r="U63" i="134"/>
  <c r="T63" i="134"/>
  <c r="F63" i="134"/>
  <c r="U62" i="134"/>
  <c r="T62" i="134"/>
  <c r="F62" i="134"/>
  <c r="U61" i="134"/>
  <c r="T61" i="134"/>
  <c r="F61" i="134"/>
  <c r="U60" i="134"/>
  <c r="T60" i="134"/>
  <c r="F60" i="134"/>
  <c r="U59" i="134"/>
  <c r="T59" i="134"/>
  <c r="F59" i="134"/>
  <c r="U58" i="134"/>
  <c r="T58" i="134"/>
  <c r="F58" i="134"/>
  <c r="U57" i="134"/>
  <c r="T57" i="134"/>
  <c r="F57" i="134"/>
  <c r="U56" i="134"/>
  <c r="T56" i="134"/>
  <c r="F56" i="134"/>
  <c r="U55" i="134"/>
  <c r="T55" i="134"/>
  <c r="F55" i="134"/>
  <c r="U54" i="134"/>
  <c r="T54" i="134"/>
  <c r="F54" i="134"/>
  <c r="U53" i="134"/>
  <c r="T53" i="134"/>
  <c r="F53" i="134"/>
  <c r="U52" i="134"/>
  <c r="T52" i="134"/>
  <c r="F52" i="134"/>
  <c r="U51" i="134"/>
  <c r="T51" i="134"/>
  <c r="F51" i="134"/>
  <c r="U50" i="134"/>
  <c r="T50" i="134"/>
  <c r="F50" i="134"/>
  <c r="U49" i="134"/>
  <c r="T49" i="134"/>
  <c r="F49" i="134"/>
  <c r="U48" i="134"/>
  <c r="T48" i="134"/>
  <c r="F48" i="134"/>
  <c r="U47" i="134"/>
  <c r="T47" i="134"/>
  <c r="F47" i="134"/>
  <c r="U46" i="134"/>
  <c r="T46" i="134"/>
  <c r="F46" i="134"/>
  <c r="U45" i="134"/>
  <c r="T45" i="134"/>
  <c r="F45" i="134"/>
  <c r="U44" i="134"/>
  <c r="T44" i="134"/>
  <c r="F44" i="134"/>
  <c r="U43" i="134"/>
  <c r="T43" i="134"/>
  <c r="F43" i="134"/>
  <c r="U42" i="134"/>
  <c r="T42" i="134"/>
  <c r="F42" i="134"/>
  <c r="U41" i="134"/>
  <c r="T41" i="134"/>
  <c r="F41" i="134"/>
  <c r="U40" i="134"/>
  <c r="T40" i="134"/>
  <c r="F40" i="134"/>
  <c r="U39" i="134"/>
  <c r="T39" i="134"/>
  <c r="F39" i="134"/>
  <c r="U38" i="134"/>
  <c r="T38" i="134"/>
  <c r="F38" i="134"/>
  <c r="U37" i="134"/>
  <c r="T37" i="134"/>
  <c r="F37" i="134"/>
  <c r="U36" i="134"/>
  <c r="T36" i="134"/>
  <c r="F36" i="134"/>
  <c r="U35" i="134"/>
  <c r="T35" i="134"/>
  <c r="F35" i="134"/>
  <c r="U34" i="134"/>
  <c r="T34" i="134"/>
  <c r="F34" i="134"/>
  <c r="U33" i="134"/>
  <c r="T33" i="134"/>
  <c r="F33" i="134"/>
  <c r="U32" i="134"/>
  <c r="T32" i="134"/>
  <c r="F32" i="134"/>
  <c r="U31" i="134"/>
  <c r="T31" i="134"/>
  <c r="F31" i="134"/>
  <c r="U30" i="134"/>
  <c r="T30" i="134"/>
  <c r="F30" i="134"/>
  <c r="U29" i="134"/>
  <c r="T29" i="134"/>
  <c r="F29" i="134"/>
  <c r="U28" i="134"/>
  <c r="T28" i="134"/>
  <c r="F28" i="134"/>
  <c r="U27" i="134"/>
  <c r="T27" i="134"/>
  <c r="F27" i="134"/>
  <c r="U26" i="134"/>
  <c r="T26" i="134"/>
  <c r="F26" i="134"/>
  <c r="U25" i="134"/>
  <c r="T25" i="134"/>
  <c r="F25" i="134"/>
  <c r="U24" i="134"/>
  <c r="T24" i="134"/>
  <c r="F24" i="134"/>
  <c r="U23" i="134"/>
  <c r="T23" i="134"/>
  <c r="F23" i="134"/>
  <c r="U22" i="134"/>
  <c r="T22" i="134"/>
  <c r="F22" i="134"/>
  <c r="U21" i="134"/>
  <c r="T21" i="134"/>
  <c r="F21" i="134"/>
  <c r="U20" i="134"/>
  <c r="T20" i="134"/>
  <c r="F20" i="134"/>
  <c r="U19" i="134"/>
  <c r="T19" i="134"/>
  <c r="F19" i="134"/>
  <c r="U18" i="134"/>
  <c r="T18" i="134"/>
  <c r="F18" i="134"/>
  <c r="U17" i="134"/>
  <c r="T17" i="134"/>
  <c r="F17" i="134"/>
  <c r="U16" i="134"/>
  <c r="T16" i="134"/>
  <c r="F16" i="134"/>
  <c r="U15" i="134"/>
  <c r="T15" i="134"/>
  <c r="F15" i="134"/>
  <c r="U14" i="134"/>
  <c r="T14" i="134"/>
  <c r="F14" i="134"/>
  <c r="U13" i="134"/>
  <c r="T13" i="134"/>
  <c r="F13" i="134"/>
  <c r="U12" i="134"/>
  <c r="T12" i="134"/>
  <c r="F12" i="134"/>
  <c r="U11" i="134"/>
  <c r="T11" i="134"/>
  <c r="F11" i="134"/>
  <c r="U10" i="134"/>
  <c r="T10" i="134"/>
  <c r="F10" i="134"/>
  <c r="U9" i="134"/>
  <c r="T9" i="134"/>
  <c r="F9" i="134"/>
  <c r="U8" i="134"/>
  <c r="T8" i="134"/>
  <c r="F8" i="134"/>
  <c r="U7" i="134"/>
  <c r="T7" i="134"/>
  <c r="F7" i="134"/>
  <c r="U6" i="134"/>
  <c r="T6" i="134"/>
  <c r="F6" i="134"/>
  <c r="U5" i="134"/>
  <c r="T5" i="134"/>
  <c r="F5" i="134"/>
  <c r="U4" i="134"/>
  <c r="T4" i="134"/>
  <c r="F4" i="134"/>
  <c r="F112" i="133"/>
  <c r="F111" i="133"/>
  <c r="F110" i="133"/>
  <c r="F109" i="133"/>
  <c r="F108" i="133"/>
  <c r="U107" i="133"/>
  <c r="F107" i="133"/>
  <c r="U106" i="133"/>
  <c r="F106" i="133"/>
  <c r="U105" i="133"/>
  <c r="F105" i="133"/>
  <c r="U104" i="133"/>
  <c r="F104" i="133"/>
  <c r="U103" i="133"/>
  <c r="F103" i="133"/>
  <c r="U102" i="133"/>
  <c r="T102" i="133"/>
  <c r="F102" i="133"/>
  <c r="U101" i="133"/>
  <c r="T101" i="133"/>
  <c r="F101" i="133"/>
  <c r="U100" i="133"/>
  <c r="T100" i="133"/>
  <c r="F100" i="133"/>
  <c r="U99" i="133"/>
  <c r="T99" i="133"/>
  <c r="F99" i="133"/>
  <c r="U98" i="133"/>
  <c r="T98" i="133"/>
  <c r="F98" i="133"/>
  <c r="U97" i="133"/>
  <c r="T97" i="133"/>
  <c r="F97" i="133"/>
  <c r="U96" i="133"/>
  <c r="T96" i="133"/>
  <c r="F96" i="133"/>
  <c r="U95" i="133"/>
  <c r="T95" i="133"/>
  <c r="F95" i="133"/>
  <c r="U94" i="133"/>
  <c r="T94" i="133"/>
  <c r="F94" i="133"/>
  <c r="U93" i="133"/>
  <c r="T93" i="133"/>
  <c r="F93" i="133"/>
  <c r="U92" i="133"/>
  <c r="T92" i="133"/>
  <c r="F92" i="133"/>
  <c r="U91" i="133"/>
  <c r="T91" i="133"/>
  <c r="F91" i="133"/>
  <c r="U90" i="133"/>
  <c r="T90" i="133"/>
  <c r="F90" i="133"/>
  <c r="U89" i="133"/>
  <c r="T89" i="133"/>
  <c r="F89" i="133"/>
  <c r="U88" i="133"/>
  <c r="T88" i="133"/>
  <c r="F88" i="133"/>
  <c r="U87" i="133"/>
  <c r="T87" i="133"/>
  <c r="F87" i="133"/>
  <c r="U86" i="133"/>
  <c r="T86" i="133"/>
  <c r="F86" i="133"/>
  <c r="U85" i="133"/>
  <c r="T85" i="133"/>
  <c r="F85" i="133"/>
  <c r="U84" i="133"/>
  <c r="T84" i="133"/>
  <c r="F84" i="133"/>
  <c r="U83" i="133"/>
  <c r="T83" i="133"/>
  <c r="F83" i="133"/>
  <c r="U82" i="133"/>
  <c r="T82" i="133"/>
  <c r="F82" i="133"/>
  <c r="U81" i="133"/>
  <c r="T81" i="133"/>
  <c r="F81" i="133"/>
  <c r="U80" i="133"/>
  <c r="T80" i="133"/>
  <c r="K80" i="133"/>
  <c r="F80" i="133"/>
  <c r="U79" i="133"/>
  <c r="T79" i="133"/>
  <c r="K79" i="133"/>
  <c r="F79" i="133"/>
  <c r="U78" i="133"/>
  <c r="T78" i="133"/>
  <c r="K78" i="133"/>
  <c r="F78" i="133"/>
  <c r="U77" i="133"/>
  <c r="T77" i="133"/>
  <c r="K77" i="133"/>
  <c r="F77" i="133"/>
  <c r="U76" i="133"/>
  <c r="T76" i="133"/>
  <c r="K76" i="133"/>
  <c r="F76" i="133"/>
  <c r="U75" i="133"/>
  <c r="T75" i="133"/>
  <c r="K75" i="133"/>
  <c r="F75" i="133"/>
  <c r="U74" i="133"/>
  <c r="T74" i="133"/>
  <c r="K74" i="133"/>
  <c r="F74" i="133"/>
  <c r="U73" i="133"/>
  <c r="T73" i="133"/>
  <c r="K73" i="133"/>
  <c r="F73" i="133"/>
  <c r="U72" i="133"/>
  <c r="T72" i="133"/>
  <c r="K72" i="133"/>
  <c r="F72" i="133"/>
  <c r="U71" i="133"/>
  <c r="T71" i="133"/>
  <c r="K71" i="133"/>
  <c r="F71" i="133"/>
  <c r="U70" i="133"/>
  <c r="T70" i="133"/>
  <c r="K70" i="133"/>
  <c r="F70" i="133"/>
  <c r="U69" i="133"/>
  <c r="T69" i="133"/>
  <c r="K69" i="133"/>
  <c r="F69" i="133"/>
  <c r="U68" i="133"/>
  <c r="T68" i="133"/>
  <c r="K68" i="133"/>
  <c r="F68" i="133"/>
  <c r="U67" i="133"/>
  <c r="T67" i="133"/>
  <c r="K67" i="133"/>
  <c r="F67" i="133"/>
  <c r="U66" i="133"/>
  <c r="T66" i="133"/>
  <c r="K66" i="133"/>
  <c r="F66" i="133"/>
  <c r="U65" i="133"/>
  <c r="T65" i="133"/>
  <c r="K65" i="133"/>
  <c r="F65" i="133"/>
  <c r="U64" i="133"/>
  <c r="T64" i="133"/>
  <c r="K64" i="133"/>
  <c r="F64" i="133"/>
  <c r="U63" i="133"/>
  <c r="T63" i="133"/>
  <c r="K63" i="133"/>
  <c r="F63" i="133"/>
  <c r="U62" i="133"/>
  <c r="T62" i="133"/>
  <c r="K62" i="133"/>
  <c r="F62" i="133"/>
  <c r="U61" i="133"/>
  <c r="T61" i="133"/>
  <c r="K61" i="133"/>
  <c r="F61" i="133"/>
  <c r="U60" i="133"/>
  <c r="T60" i="133"/>
  <c r="K60" i="133"/>
  <c r="F60" i="133"/>
  <c r="U59" i="133"/>
  <c r="T59" i="133"/>
  <c r="K59" i="133"/>
  <c r="F59" i="133"/>
  <c r="U58" i="133"/>
  <c r="T58" i="133"/>
  <c r="K58" i="133"/>
  <c r="F58" i="133"/>
  <c r="U57" i="133"/>
  <c r="T57" i="133"/>
  <c r="K57" i="133"/>
  <c r="F57" i="133"/>
  <c r="U56" i="133"/>
  <c r="T56" i="133"/>
  <c r="K56" i="133"/>
  <c r="F56" i="133"/>
  <c r="U55" i="133"/>
  <c r="T55" i="133"/>
  <c r="K55" i="133"/>
  <c r="F55" i="133"/>
  <c r="U54" i="133"/>
  <c r="T54" i="133"/>
  <c r="K54" i="133"/>
  <c r="F54" i="133"/>
  <c r="U53" i="133"/>
  <c r="T53" i="133"/>
  <c r="K53" i="133"/>
  <c r="F53" i="133"/>
  <c r="U52" i="133"/>
  <c r="T52" i="133"/>
  <c r="K52" i="133"/>
  <c r="F52" i="133"/>
  <c r="U51" i="133"/>
  <c r="T51" i="133"/>
  <c r="K51" i="133"/>
  <c r="F51" i="133"/>
  <c r="U50" i="133"/>
  <c r="T50" i="133"/>
  <c r="K50" i="133"/>
  <c r="F50" i="133"/>
  <c r="U49" i="133"/>
  <c r="T49" i="133"/>
  <c r="K49" i="133"/>
  <c r="F49" i="133"/>
  <c r="U48" i="133"/>
  <c r="T48" i="133"/>
  <c r="K48" i="133"/>
  <c r="F48" i="133"/>
  <c r="U47" i="133"/>
  <c r="T47" i="133"/>
  <c r="K47" i="133"/>
  <c r="F47" i="133"/>
  <c r="U46" i="133"/>
  <c r="T46" i="133"/>
  <c r="K46" i="133"/>
  <c r="F46" i="133"/>
  <c r="U45" i="133"/>
  <c r="T45" i="133"/>
  <c r="K45" i="133"/>
  <c r="F45" i="133"/>
  <c r="U44" i="133"/>
  <c r="T44" i="133"/>
  <c r="K44" i="133"/>
  <c r="F44" i="133"/>
  <c r="U43" i="133"/>
  <c r="T43" i="133"/>
  <c r="K43" i="133"/>
  <c r="F43" i="133"/>
  <c r="U42" i="133"/>
  <c r="T42" i="133"/>
  <c r="K42" i="133"/>
  <c r="F42" i="133"/>
  <c r="U41" i="133"/>
  <c r="T41" i="133"/>
  <c r="K41" i="133"/>
  <c r="F41" i="133"/>
  <c r="U40" i="133"/>
  <c r="T40" i="133"/>
  <c r="K40" i="133"/>
  <c r="F40" i="133"/>
  <c r="U39" i="133"/>
  <c r="T39" i="133"/>
  <c r="K39" i="133"/>
  <c r="F39" i="133"/>
  <c r="U38" i="133"/>
  <c r="T38" i="133"/>
  <c r="K38" i="133"/>
  <c r="F38" i="133"/>
  <c r="U37" i="133"/>
  <c r="T37" i="133"/>
  <c r="K37" i="133"/>
  <c r="F37" i="133"/>
  <c r="U36" i="133"/>
  <c r="T36" i="133"/>
  <c r="K36" i="133"/>
  <c r="F36" i="133"/>
  <c r="U35" i="133"/>
  <c r="T35" i="133"/>
  <c r="K35" i="133"/>
  <c r="F35" i="133"/>
  <c r="U34" i="133"/>
  <c r="T34" i="133"/>
  <c r="K34" i="133"/>
  <c r="F34" i="133"/>
  <c r="U33" i="133"/>
  <c r="T33" i="133"/>
  <c r="K33" i="133"/>
  <c r="F33" i="133"/>
  <c r="U32" i="133"/>
  <c r="T32" i="133"/>
  <c r="K32" i="133"/>
  <c r="F32" i="133"/>
  <c r="U31" i="133"/>
  <c r="T31" i="133"/>
  <c r="K31" i="133"/>
  <c r="F31" i="133"/>
  <c r="U30" i="133"/>
  <c r="T30" i="133"/>
  <c r="K30" i="133"/>
  <c r="F30" i="133"/>
  <c r="U29" i="133"/>
  <c r="T29" i="133"/>
  <c r="K29" i="133"/>
  <c r="F29" i="133"/>
  <c r="U28" i="133"/>
  <c r="T28" i="133"/>
  <c r="K28" i="133"/>
  <c r="F28" i="133"/>
  <c r="U27" i="133"/>
  <c r="T27" i="133"/>
  <c r="K27" i="133"/>
  <c r="F27" i="133"/>
  <c r="U26" i="133"/>
  <c r="T26" i="133"/>
  <c r="K26" i="133"/>
  <c r="F26" i="133"/>
  <c r="U25" i="133"/>
  <c r="T25" i="133"/>
  <c r="K25" i="133"/>
  <c r="F25" i="133"/>
  <c r="U24" i="133"/>
  <c r="T24" i="133"/>
  <c r="K24" i="133"/>
  <c r="F24" i="133"/>
  <c r="U23" i="133"/>
  <c r="T23" i="133"/>
  <c r="K23" i="133"/>
  <c r="F23" i="133"/>
  <c r="U22" i="133"/>
  <c r="T22" i="133"/>
  <c r="K22" i="133"/>
  <c r="F22" i="133"/>
  <c r="U21" i="133"/>
  <c r="T21" i="133"/>
  <c r="K21" i="133"/>
  <c r="F21" i="133"/>
  <c r="U20" i="133"/>
  <c r="T20" i="133"/>
  <c r="K20" i="133"/>
  <c r="F20" i="133"/>
  <c r="U19" i="133"/>
  <c r="T19" i="133"/>
  <c r="K19" i="133"/>
  <c r="F19" i="133"/>
  <c r="U18" i="133"/>
  <c r="T18" i="133"/>
  <c r="K18" i="133"/>
  <c r="F18" i="133"/>
  <c r="U17" i="133"/>
  <c r="T17" i="133"/>
  <c r="K17" i="133"/>
  <c r="F17" i="133"/>
  <c r="U16" i="133"/>
  <c r="T16" i="133"/>
  <c r="K16" i="133"/>
  <c r="F16" i="133"/>
  <c r="U15" i="133"/>
  <c r="T15" i="133"/>
  <c r="K15" i="133"/>
  <c r="F15" i="133"/>
  <c r="U14" i="133"/>
  <c r="T14" i="133"/>
  <c r="K14" i="133"/>
  <c r="F14" i="133"/>
  <c r="U13" i="133"/>
  <c r="T13" i="133"/>
  <c r="K13" i="133"/>
  <c r="F13" i="133"/>
  <c r="U12" i="133"/>
  <c r="T12" i="133"/>
  <c r="K12" i="133"/>
  <c r="F12" i="133"/>
  <c r="U11" i="133"/>
  <c r="T11" i="133"/>
  <c r="K11" i="133"/>
  <c r="F11" i="133"/>
  <c r="U10" i="133"/>
  <c r="T10" i="133"/>
  <c r="K10" i="133"/>
  <c r="F10" i="133"/>
  <c r="U9" i="133"/>
  <c r="T9" i="133"/>
  <c r="K9" i="133"/>
  <c r="F9" i="133"/>
  <c r="U8" i="133"/>
  <c r="T8" i="133"/>
  <c r="K8" i="133"/>
  <c r="F8" i="133"/>
  <c r="U7" i="133"/>
  <c r="T7" i="133"/>
  <c r="K7" i="133"/>
  <c r="F7" i="133"/>
  <c r="U6" i="133"/>
  <c r="T6" i="133"/>
  <c r="K6" i="133"/>
  <c r="F6" i="133"/>
  <c r="U5" i="133"/>
  <c r="T5" i="133"/>
  <c r="K5" i="133"/>
  <c r="F5" i="133"/>
  <c r="U4" i="133"/>
  <c r="T4" i="133"/>
  <c r="K4" i="133"/>
  <c r="F4" i="133"/>
  <c r="F63" i="132"/>
  <c r="F62" i="132"/>
  <c r="F61" i="132"/>
  <c r="F60" i="132"/>
  <c r="F59" i="132"/>
  <c r="F58" i="132"/>
  <c r="F57" i="132"/>
  <c r="F56" i="132"/>
  <c r="F55" i="132"/>
  <c r="F54" i="132"/>
  <c r="F53" i="132"/>
  <c r="F52" i="132"/>
  <c r="F51" i="132"/>
  <c r="F50" i="132"/>
  <c r="F49" i="132"/>
  <c r="F48" i="132"/>
  <c r="F47" i="132"/>
  <c r="F46" i="132"/>
  <c r="F45" i="132"/>
  <c r="F44" i="132"/>
  <c r="F43" i="132"/>
  <c r="F42" i="132"/>
  <c r="F41" i="132"/>
  <c r="F40" i="132"/>
  <c r="F39" i="132"/>
  <c r="F38" i="132"/>
  <c r="F37" i="132"/>
  <c r="F36" i="132"/>
  <c r="F35" i="132"/>
  <c r="F34" i="132"/>
  <c r="F33" i="132"/>
  <c r="F32" i="132"/>
  <c r="F31" i="132"/>
  <c r="F30" i="132"/>
  <c r="F29" i="132"/>
  <c r="F28" i="132"/>
  <c r="F27" i="132"/>
  <c r="F26" i="132"/>
  <c r="F25" i="132"/>
  <c r="F24" i="132"/>
  <c r="F23" i="132"/>
  <c r="F22" i="132"/>
  <c r="F21" i="132"/>
  <c r="F20" i="132"/>
  <c r="F19" i="132"/>
  <c r="F18" i="132"/>
  <c r="F17" i="132"/>
  <c r="F16" i="132"/>
  <c r="F15" i="132"/>
  <c r="F14" i="132"/>
  <c r="F13" i="132"/>
  <c r="F12" i="132"/>
  <c r="F11" i="132"/>
  <c r="F10" i="132"/>
  <c r="F9" i="132"/>
  <c r="F8" i="132"/>
  <c r="F7" i="132"/>
  <c r="F6" i="132"/>
  <c r="F5" i="132"/>
  <c r="F4" i="132"/>
  <c r="F112" i="131"/>
  <c r="F111" i="131"/>
  <c r="F110" i="131"/>
  <c r="F109" i="131"/>
  <c r="F108" i="131"/>
  <c r="F107" i="131"/>
  <c r="F106" i="131"/>
  <c r="F105" i="131"/>
  <c r="F104" i="131"/>
  <c r="F103" i="131"/>
  <c r="F102" i="131"/>
  <c r="F101" i="131"/>
  <c r="F100" i="131"/>
  <c r="F99" i="131"/>
  <c r="F98" i="131"/>
  <c r="F97" i="131"/>
  <c r="F96" i="131"/>
  <c r="F95" i="131"/>
  <c r="F94" i="131"/>
  <c r="F93" i="131"/>
  <c r="F92" i="131"/>
  <c r="F91" i="131"/>
  <c r="F90" i="131"/>
  <c r="F89" i="131"/>
  <c r="F88" i="131"/>
  <c r="F87" i="131"/>
  <c r="F86" i="131"/>
  <c r="F85" i="131"/>
  <c r="F84" i="131"/>
  <c r="F83" i="131"/>
  <c r="F82" i="131"/>
  <c r="F81" i="131"/>
  <c r="F80" i="131"/>
  <c r="F79" i="131"/>
  <c r="F78" i="131"/>
  <c r="F77" i="131"/>
  <c r="F76" i="131"/>
  <c r="F75" i="131"/>
  <c r="F74" i="131"/>
  <c r="F73" i="131"/>
  <c r="F72" i="131"/>
  <c r="F71" i="131"/>
  <c r="F70" i="131"/>
  <c r="F69" i="131"/>
  <c r="F68" i="131"/>
  <c r="F67" i="131"/>
  <c r="F66" i="131"/>
  <c r="F65" i="131"/>
  <c r="F64" i="131"/>
  <c r="F63" i="131"/>
  <c r="F62" i="131"/>
  <c r="F61" i="131"/>
  <c r="F60" i="131"/>
  <c r="F59" i="131"/>
  <c r="F58" i="131"/>
  <c r="F57" i="131"/>
  <c r="F56" i="131"/>
  <c r="F55" i="131"/>
  <c r="F54" i="131"/>
  <c r="F53" i="131"/>
  <c r="F52" i="131"/>
  <c r="F51" i="131"/>
  <c r="F50" i="131"/>
  <c r="F49" i="131"/>
  <c r="F48" i="131"/>
  <c r="F47" i="131"/>
  <c r="F46" i="131"/>
  <c r="F45" i="131"/>
  <c r="F44" i="131"/>
  <c r="F43" i="131"/>
  <c r="F42" i="131"/>
  <c r="F41" i="131"/>
  <c r="F40" i="131"/>
  <c r="F39" i="131"/>
  <c r="F38" i="131"/>
  <c r="F37" i="131"/>
  <c r="F36" i="131"/>
  <c r="F35" i="131"/>
  <c r="F34" i="131"/>
  <c r="F33" i="131"/>
  <c r="F32" i="131"/>
  <c r="F31" i="131"/>
  <c r="F30" i="131"/>
  <c r="F29" i="131"/>
  <c r="F28" i="131"/>
  <c r="F27" i="131"/>
  <c r="F26" i="131"/>
  <c r="F25" i="131"/>
  <c r="F24" i="131"/>
  <c r="F23" i="131"/>
  <c r="F22" i="131"/>
  <c r="F21" i="131"/>
  <c r="F20" i="131"/>
  <c r="F19" i="131"/>
  <c r="F18" i="131"/>
  <c r="F17" i="131"/>
  <c r="F16" i="131"/>
  <c r="F15" i="131"/>
  <c r="F14" i="131"/>
  <c r="F13" i="131"/>
  <c r="F12" i="131"/>
  <c r="F11" i="131"/>
  <c r="F10" i="131"/>
  <c r="F9" i="131"/>
  <c r="F8" i="131"/>
  <c r="F7" i="131"/>
  <c r="F6" i="131"/>
  <c r="F5" i="131"/>
  <c r="F4" i="131"/>
  <c r="F112" i="129"/>
  <c r="F111" i="129"/>
  <c r="F110" i="129"/>
  <c r="F109" i="129"/>
  <c r="F108" i="129"/>
  <c r="F107" i="129"/>
  <c r="U106" i="129"/>
  <c r="F106" i="129"/>
  <c r="U105" i="129"/>
  <c r="F105" i="129"/>
  <c r="U104" i="129"/>
  <c r="F104" i="129"/>
  <c r="U103" i="129"/>
  <c r="F103" i="129"/>
  <c r="U102" i="129"/>
  <c r="T102" i="129"/>
  <c r="F102" i="129"/>
  <c r="U101" i="129"/>
  <c r="T101" i="129"/>
  <c r="F101" i="129"/>
  <c r="U100" i="129"/>
  <c r="T100" i="129"/>
  <c r="F100" i="129"/>
  <c r="U99" i="129"/>
  <c r="T99" i="129"/>
  <c r="F99" i="129"/>
  <c r="U98" i="129"/>
  <c r="T98" i="129"/>
  <c r="F98" i="129"/>
  <c r="U97" i="129"/>
  <c r="T97" i="129"/>
  <c r="F97" i="129"/>
  <c r="U96" i="129"/>
  <c r="T96" i="129"/>
  <c r="F96" i="129"/>
  <c r="U95" i="129"/>
  <c r="T95" i="129"/>
  <c r="F95" i="129"/>
  <c r="U94" i="129"/>
  <c r="T94" i="129"/>
  <c r="F94" i="129"/>
  <c r="U93" i="129"/>
  <c r="T93" i="129"/>
  <c r="F93" i="129"/>
  <c r="U92" i="129"/>
  <c r="T92" i="129"/>
  <c r="F92" i="129"/>
  <c r="U91" i="129"/>
  <c r="T91" i="129"/>
  <c r="F91" i="129"/>
  <c r="U90" i="129"/>
  <c r="T90" i="129"/>
  <c r="F90" i="129"/>
  <c r="U89" i="129"/>
  <c r="T89" i="129"/>
  <c r="F89" i="129"/>
  <c r="U88" i="129"/>
  <c r="T88" i="129"/>
  <c r="F88" i="129"/>
  <c r="U87" i="129"/>
  <c r="T87" i="129"/>
  <c r="F87" i="129"/>
  <c r="U86" i="129"/>
  <c r="T86" i="129"/>
  <c r="F86" i="129"/>
  <c r="U85" i="129"/>
  <c r="T85" i="129"/>
  <c r="F85" i="129"/>
  <c r="U84" i="129"/>
  <c r="T84" i="129"/>
  <c r="F84" i="129"/>
  <c r="U83" i="129"/>
  <c r="T83" i="129"/>
  <c r="F83" i="129"/>
  <c r="U82" i="129"/>
  <c r="T82" i="129"/>
  <c r="F82" i="129"/>
  <c r="U81" i="129"/>
  <c r="T81" i="129"/>
  <c r="F81" i="129"/>
  <c r="U80" i="129"/>
  <c r="T80" i="129"/>
  <c r="F80" i="129"/>
  <c r="U79" i="129"/>
  <c r="T79" i="129"/>
  <c r="F79" i="129"/>
  <c r="U78" i="129"/>
  <c r="T78" i="129"/>
  <c r="F78" i="129"/>
  <c r="U77" i="129"/>
  <c r="T77" i="129"/>
  <c r="F77" i="129"/>
  <c r="U76" i="129"/>
  <c r="T76" i="129"/>
  <c r="F76" i="129"/>
  <c r="U75" i="129"/>
  <c r="T75" i="129"/>
  <c r="F75" i="129"/>
  <c r="U74" i="129"/>
  <c r="T74" i="129"/>
  <c r="F74" i="129"/>
  <c r="U73" i="129"/>
  <c r="T73" i="129"/>
  <c r="F73" i="129"/>
  <c r="U72" i="129"/>
  <c r="T72" i="129"/>
  <c r="F72" i="129"/>
  <c r="U71" i="129"/>
  <c r="T71" i="129"/>
  <c r="F71" i="129"/>
  <c r="U70" i="129"/>
  <c r="T70" i="129"/>
  <c r="F70" i="129"/>
  <c r="U69" i="129"/>
  <c r="T69" i="129"/>
  <c r="F69" i="129"/>
  <c r="U68" i="129"/>
  <c r="T68" i="129"/>
  <c r="F68" i="129"/>
  <c r="U67" i="129"/>
  <c r="T67" i="129"/>
  <c r="F67" i="129"/>
  <c r="U66" i="129"/>
  <c r="T66" i="129"/>
  <c r="F66" i="129"/>
  <c r="U65" i="129"/>
  <c r="T65" i="129"/>
  <c r="F65" i="129"/>
  <c r="U64" i="129"/>
  <c r="T64" i="129"/>
  <c r="F64" i="129"/>
  <c r="U63" i="129"/>
  <c r="T63" i="129"/>
  <c r="F63" i="129"/>
  <c r="U62" i="129"/>
  <c r="T62" i="129"/>
  <c r="F62" i="129"/>
  <c r="U61" i="129"/>
  <c r="T61" i="129"/>
  <c r="F61" i="129"/>
  <c r="U60" i="129"/>
  <c r="T60" i="129"/>
  <c r="F60" i="129"/>
  <c r="U59" i="129"/>
  <c r="T59" i="129"/>
  <c r="F59" i="129"/>
  <c r="U58" i="129"/>
  <c r="T58" i="129"/>
  <c r="F58" i="129"/>
  <c r="U57" i="129"/>
  <c r="T57" i="129"/>
  <c r="F57" i="129"/>
  <c r="U56" i="129"/>
  <c r="T56" i="129"/>
  <c r="F56" i="129"/>
  <c r="U55" i="129"/>
  <c r="T55" i="129"/>
  <c r="F55" i="129"/>
  <c r="U54" i="129"/>
  <c r="T54" i="129"/>
  <c r="F54" i="129"/>
  <c r="U53" i="129"/>
  <c r="T53" i="129"/>
  <c r="F53" i="129"/>
  <c r="U52" i="129"/>
  <c r="T52" i="129"/>
  <c r="F52" i="129"/>
  <c r="U51" i="129"/>
  <c r="T51" i="129"/>
  <c r="F51" i="129"/>
  <c r="U50" i="129"/>
  <c r="T50" i="129"/>
  <c r="F50" i="129"/>
  <c r="U49" i="129"/>
  <c r="T49" i="129"/>
  <c r="F49" i="129"/>
  <c r="U48" i="129"/>
  <c r="T48" i="129"/>
  <c r="F48" i="129"/>
  <c r="U47" i="129"/>
  <c r="T47" i="129"/>
  <c r="F47" i="129"/>
  <c r="U46" i="129"/>
  <c r="T46" i="129"/>
  <c r="F46" i="129"/>
  <c r="U45" i="129"/>
  <c r="T45" i="129"/>
  <c r="F45" i="129"/>
  <c r="U44" i="129"/>
  <c r="T44" i="129"/>
  <c r="F44" i="129"/>
  <c r="U43" i="129"/>
  <c r="T43" i="129"/>
  <c r="F43" i="129"/>
  <c r="U42" i="129"/>
  <c r="T42" i="129"/>
  <c r="F42" i="129"/>
  <c r="U41" i="129"/>
  <c r="T41" i="129"/>
  <c r="F41" i="129"/>
  <c r="U40" i="129"/>
  <c r="T40" i="129"/>
  <c r="F40" i="129"/>
  <c r="U39" i="129"/>
  <c r="T39" i="129"/>
  <c r="F39" i="129"/>
  <c r="U38" i="129"/>
  <c r="T38" i="129"/>
  <c r="F38" i="129"/>
  <c r="U37" i="129"/>
  <c r="T37" i="129"/>
  <c r="F37" i="129"/>
  <c r="U36" i="129"/>
  <c r="T36" i="129"/>
  <c r="F36" i="129"/>
  <c r="U35" i="129"/>
  <c r="T35" i="129"/>
  <c r="F35" i="129"/>
  <c r="U34" i="129"/>
  <c r="T34" i="129"/>
  <c r="F34" i="129"/>
  <c r="U33" i="129"/>
  <c r="T33" i="129"/>
  <c r="F33" i="129"/>
  <c r="U32" i="129"/>
  <c r="T32" i="129"/>
  <c r="F32" i="129"/>
  <c r="U31" i="129"/>
  <c r="T31" i="129"/>
  <c r="F31" i="129"/>
  <c r="U30" i="129"/>
  <c r="T30" i="129"/>
  <c r="F30" i="129"/>
  <c r="U29" i="129"/>
  <c r="T29" i="129"/>
  <c r="F29" i="129"/>
  <c r="U28" i="129"/>
  <c r="T28" i="129"/>
  <c r="F28" i="129"/>
  <c r="U27" i="129"/>
  <c r="T27" i="129"/>
  <c r="F27" i="129"/>
  <c r="U26" i="129"/>
  <c r="T26" i="129"/>
  <c r="F26" i="129"/>
  <c r="U25" i="129"/>
  <c r="T25" i="129"/>
  <c r="F25" i="129"/>
  <c r="U24" i="129"/>
  <c r="T24" i="129"/>
  <c r="F24" i="129"/>
  <c r="U23" i="129"/>
  <c r="T23" i="129"/>
  <c r="F23" i="129"/>
  <c r="U22" i="129"/>
  <c r="T22" i="129"/>
  <c r="F22" i="129"/>
  <c r="U21" i="129"/>
  <c r="T21" i="129"/>
  <c r="F21" i="129"/>
  <c r="U20" i="129"/>
  <c r="T20" i="129"/>
  <c r="F20" i="129"/>
  <c r="U19" i="129"/>
  <c r="T19" i="129"/>
  <c r="F19" i="129"/>
  <c r="U18" i="129"/>
  <c r="T18" i="129"/>
  <c r="F18" i="129"/>
  <c r="U17" i="129"/>
  <c r="T17" i="129"/>
  <c r="F17" i="129"/>
  <c r="U16" i="129"/>
  <c r="T16" i="129"/>
  <c r="F16" i="129"/>
  <c r="U15" i="129"/>
  <c r="T15" i="129"/>
  <c r="F15" i="129"/>
  <c r="U14" i="129"/>
  <c r="T14" i="129"/>
  <c r="F14" i="129"/>
  <c r="U13" i="129"/>
  <c r="T13" i="129"/>
  <c r="F13" i="129"/>
  <c r="U12" i="129"/>
  <c r="T12" i="129"/>
  <c r="F12" i="129"/>
  <c r="U11" i="129"/>
  <c r="T11" i="129"/>
  <c r="F11" i="129"/>
  <c r="U10" i="129"/>
  <c r="T10" i="129"/>
  <c r="F10" i="129"/>
  <c r="U9" i="129"/>
  <c r="T9" i="129"/>
  <c r="F9" i="129"/>
  <c r="U8" i="129"/>
  <c r="T8" i="129"/>
  <c r="F8" i="129"/>
  <c r="U7" i="129"/>
  <c r="T7" i="129"/>
  <c r="F7" i="129"/>
  <c r="U6" i="129"/>
  <c r="T6" i="129"/>
  <c r="F6" i="129"/>
  <c r="U5" i="129"/>
  <c r="T5" i="129"/>
  <c r="F5" i="129"/>
  <c r="U4" i="129"/>
  <c r="T4" i="129"/>
  <c r="F4" i="129"/>
  <c r="F112" i="128"/>
  <c r="F111" i="128"/>
  <c r="F110" i="128"/>
  <c r="F109" i="128"/>
  <c r="F108" i="128"/>
  <c r="U107" i="128"/>
  <c r="F107" i="128"/>
  <c r="U106" i="128"/>
  <c r="F106" i="128"/>
  <c r="U105" i="128"/>
  <c r="F105" i="128"/>
  <c r="U104" i="128"/>
  <c r="F104" i="128"/>
  <c r="U103" i="128"/>
  <c r="F103" i="128"/>
  <c r="U102" i="128"/>
  <c r="T102" i="128"/>
  <c r="F102" i="128"/>
  <c r="U101" i="128"/>
  <c r="T101" i="128"/>
  <c r="F101" i="128"/>
  <c r="U100" i="128"/>
  <c r="T100" i="128"/>
  <c r="F100" i="128"/>
  <c r="U99" i="128"/>
  <c r="T99" i="128"/>
  <c r="F99" i="128"/>
  <c r="U98" i="128"/>
  <c r="T98" i="128"/>
  <c r="F98" i="128"/>
  <c r="U97" i="128"/>
  <c r="T97" i="128"/>
  <c r="F97" i="128"/>
  <c r="U96" i="128"/>
  <c r="T96" i="128"/>
  <c r="F96" i="128"/>
  <c r="U95" i="128"/>
  <c r="T95" i="128"/>
  <c r="F95" i="128"/>
  <c r="U94" i="128"/>
  <c r="T94" i="128"/>
  <c r="F94" i="128"/>
  <c r="U93" i="128"/>
  <c r="T93" i="128"/>
  <c r="F93" i="128"/>
  <c r="U92" i="128"/>
  <c r="T92" i="128"/>
  <c r="F92" i="128"/>
  <c r="U91" i="128"/>
  <c r="T91" i="128"/>
  <c r="F91" i="128"/>
  <c r="U90" i="128"/>
  <c r="T90" i="128"/>
  <c r="F90" i="128"/>
  <c r="U89" i="128"/>
  <c r="T89" i="128"/>
  <c r="F89" i="128"/>
  <c r="U88" i="128"/>
  <c r="T88" i="128"/>
  <c r="F88" i="128"/>
  <c r="U87" i="128"/>
  <c r="T87" i="128"/>
  <c r="F87" i="128"/>
  <c r="U86" i="128"/>
  <c r="T86" i="128"/>
  <c r="F86" i="128"/>
  <c r="U85" i="128"/>
  <c r="T85" i="128"/>
  <c r="F85" i="128"/>
  <c r="U84" i="128"/>
  <c r="T84" i="128"/>
  <c r="F84" i="128"/>
  <c r="U83" i="128"/>
  <c r="T83" i="128"/>
  <c r="F83" i="128"/>
  <c r="U82" i="128"/>
  <c r="T82" i="128"/>
  <c r="F82" i="128"/>
  <c r="U81" i="128"/>
  <c r="T81" i="128"/>
  <c r="F81" i="128"/>
  <c r="U80" i="128"/>
  <c r="T80" i="128"/>
  <c r="F80" i="128"/>
  <c r="U79" i="128"/>
  <c r="T79" i="128"/>
  <c r="F79" i="128"/>
  <c r="U78" i="128"/>
  <c r="T78" i="128"/>
  <c r="F78" i="128"/>
  <c r="U77" i="128"/>
  <c r="T77" i="128"/>
  <c r="F77" i="128"/>
  <c r="U76" i="128"/>
  <c r="T76" i="128"/>
  <c r="F76" i="128"/>
  <c r="U75" i="128"/>
  <c r="T75" i="128"/>
  <c r="F75" i="128"/>
  <c r="U74" i="128"/>
  <c r="T74" i="128"/>
  <c r="F74" i="128"/>
  <c r="U73" i="128"/>
  <c r="T73" i="128"/>
  <c r="F73" i="128"/>
  <c r="U72" i="128"/>
  <c r="T72" i="128"/>
  <c r="F72" i="128"/>
  <c r="U71" i="128"/>
  <c r="T71" i="128"/>
  <c r="F71" i="128"/>
  <c r="U70" i="128"/>
  <c r="T70" i="128"/>
  <c r="F70" i="128"/>
  <c r="U69" i="128"/>
  <c r="T69" i="128"/>
  <c r="F69" i="128"/>
  <c r="U68" i="128"/>
  <c r="T68" i="128"/>
  <c r="F68" i="128"/>
  <c r="U67" i="128"/>
  <c r="T67" i="128"/>
  <c r="F67" i="128"/>
  <c r="U66" i="128"/>
  <c r="T66" i="128"/>
  <c r="F66" i="128"/>
  <c r="U65" i="128"/>
  <c r="T65" i="128"/>
  <c r="F65" i="128"/>
  <c r="U64" i="128"/>
  <c r="T64" i="128"/>
  <c r="F64" i="128"/>
  <c r="U63" i="128"/>
  <c r="T63" i="128"/>
  <c r="F63" i="128"/>
  <c r="U62" i="128"/>
  <c r="T62" i="128"/>
  <c r="F62" i="128"/>
  <c r="U61" i="128"/>
  <c r="T61" i="128"/>
  <c r="F61" i="128"/>
  <c r="U60" i="128"/>
  <c r="T60" i="128"/>
  <c r="F60" i="128"/>
  <c r="U59" i="128"/>
  <c r="T59" i="128"/>
  <c r="K59" i="128"/>
  <c r="F59" i="128"/>
  <c r="U58" i="128"/>
  <c r="T58" i="128"/>
  <c r="K58" i="128"/>
  <c r="F58" i="128"/>
  <c r="U57" i="128"/>
  <c r="T57" i="128"/>
  <c r="K57" i="128"/>
  <c r="F57" i="128"/>
  <c r="U56" i="128"/>
  <c r="T56" i="128"/>
  <c r="K56" i="128"/>
  <c r="F56" i="128"/>
  <c r="U55" i="128"/>
  <c r="T55" i="128"/>
  <c r="K55" i="128"/>
  <c r="F55" i="128"/>
  <c r="U54" i="128"/>
  <c r="T54" i="128"/>
  <c r="K54" i="128"/>
  <c r="F54" i="128"/>
  <c r="U53" i="128"/>
  <c r="T53" i="128"/>
  <c r="K53" i="128"/>
  <c r="F53" i="128"/>
  <c r="U52" i="128"/>
  <c r="T52" i="128"/>
  <c r="K52" i="128"/>
  <c r="F52" i="128"/>
  <c r="U51" i="128"/>
  <c r="T51" i="128"/>
  <c r="K51" i="128"/>
  <c r="F51" i="128"/>
  <c r="U50" i="128"/>
  <c r="T50" i="128"/>
  <c r="K50" i="128"/>
  <c r="F50" i="128"/>
  <c r="U49" i="128"/>
  <c r="T49" i="128"/>
  <c r="K49" i="128"/>
  <c r="F49" i="128"/>
  <c r="U48" i="128"/>
  <c r="T48" i="128"/>
  <c r="K48" i="128"/>
  <c r="F48" i="128"/>
  <c r="U47" i="128"/>
  <c r="T47" i="128"/>
  <c r="K47" i="128"/>
  <c r="F47" i="128"/>
  <c r="U46" i="128"/>
  <c r="T46" i="128"/>
  <c r="K46" i="128"/>
  <c r="F46" i="128"/>
  <c r="U45" i="128"/>
  <c r="T45" i="128"/>
  <c r="K45" i="128"/>
  <c r="F45" i="128"/>
  <c r="U44" i="128"/>
  <c r="T44" i="128"/>
  <c r="K44" i="128"/>
  <c r="F44" i="128"/>
  <c r="U43" i="128"/>
  <c r="T43" i="128"/>
  <c r="K43" i="128"/>
  <c r="F43" i="128"/>
  <c r="U42" i="128"/>
  <c r="T42" i="128"/>
  <c r="K42" i="128"/>
  <c r="F42" i="128"/>
  <c r="U41" i="128"/>
  <c r="T41" i="128"/>
  <c r="K41" i="128"/>
  <c r="F41" i="128"/>
  <c r="U40" i="128"/>
  <c r="T40" i="128"/>
  <c r="K40" i="128"/>
  <c r="F40" i="128"/>
  <c r="U39" i="128"/>
  <c r="T39" i="128"/>
  <c r="K39" i="128"/>
  <c r="F39" i="128"/>
  <c r="U38" i="128"/>
  <c r="T38" i="128"/>
  <c r="K38" i="128"/>
  <c r="F38" i="128"/>
  <c r="U37" i="128"/>
  <c r="T37" i="128"/>
  <c r="K37" i="128"/>
  <c r="F37" i="128"/>
  <c r="U36" i="128"/>
  <c r="T36" i="128"/>
  <c r="K36" i="128"/>
  <c r="F36" i="128"/>
  <c r="U35" i="128"/>
  <c r="T35" i="128"/>
  <c r="K35" i="128"/>
  <c r="F35" i="128"/>
  <c r="U34" i="128"/>
  <c r="T34" i="128"/>
  <c r="K34" i="128"/>
  <c r="F34" i="128"/>
  <c r="U33" i="128"/>
  <c r="T33" i="128"/>
  <c r="K33" i="128"/>
  <c r="F33" i="128"/>
  <c r="U32" i="128"/>
  <c r="T32" i="128"/>
  <c r="K32" i="128"/>
  <c r="F32" i="128"/>
  <c r="U31" i="128"/>
  <c r="T31" i="128"/>
  <c r="K31" i="128"/>
  <c r="F31" i="128"/>
  <c r="U30" i="128"/>
  <c r="T30" i="128"/>
  <c r="K30" i="128"/>
  <c r="F30" i="128"/>
  <c r="U29" i="128"/>
  <c r="T29" i="128"/>
  <c r="K29" i="128"/>
  <c r="F29" i="128"/>
  <c r="U28" i="128"/>
  <c r="T28" i="128"/>
  <c r="K28" i="128"/>
  <c r="F28" i="128"/>
  <c r="U27" i="128"/>
  <c r="T27" i="128"/>
  <c r="K27" i="128"/>
  <c r="F27" i="128"/>
  <c r="U26" i="128"/>
  <c r="T26" i="128"/>
  <c r="K26" i="128"/>
  <c r="F26" i="128"/>
  <c r="U25" i="128"/>
  <c r="T25" i="128"/>
  <c r="K25" i="128"/>
  <c r="F25" i="128"/>
  <c r="U24" i="128"/>
  <c r="T24" i="128"/>
  <c r="K24" i="128"/>
  <c r="F24" i="128"/>
  <c r="U23" i="128"/>
  <c r="T23" i="128"/>
  <c r="K23" i="128"/>
  <c r="F23" i="128"/>
  <c r="U22" i="128"/>
  <c r="T22" i="128"/>
  <c r="K22" i="128"/>
  <c r="F22" i="128"/>
  <c r="U21" i="128"/>
  <c r="T21" i="128"/>
  <c r="K21" i="128"/>
  <c r="F21" i="128"/>
  <c r="U20" i="128"/>
  <c r="T20" i="128"/>
  <c r="K20" i="128"/>
  <c r="F20" i="128"/>
  <c r="U19" i="128"/>
  <c r="T19" i="128"/>
  <c r="K19" i="128"/>
  <c r="F19" i="128"/>
  <c r="U18" i="128"/>
  <c r="T18" i="128"/>
  <c r="K18" i="128"/>
  <c r="F18" i="128"/>
  <c r="U17" i="128"/>
  <c r="T17" i="128"/>
  <c r="K17" i="128"/>
  <c r="F17" i="128"/>
  <c r="U16" i="128"/>
  <c r="T16" i="128"/>
  <c r="K16" i="128"/>
  <c r="F16" i="128"/>
  <c r="U15" i="128"/>
  <c r="T15" i="128"/>
  <c r="K15" i="128"/>
  <c r="F15" i="128"/>
  <c r="U14" i="128"/>
  <c r="T14" i="128"/>
  <c r="K14" i="128"/>
  <c r="F14" i="128"/>
  <c r="U13" i="128"/>
  <c r="T13" i="128"/>
  <c r="K13" i="128"/>
  <c r="F13" i="128"/>
  <c r="U12" i="128"/>
  <c r="T12" i="128"/>
  <c r="K12" i="128"/>
  <c r="F12" i="128"/>
  <c r="U11" i="128"/>
  <c r="T11" i="128"/>
  <c r="K11" i="128"/>
  <c r="F11" i="128"/>
  <c r="U10" i="128"/>
  <c r="T10" i="128"/>
  <c r="K10" i="128"/>
  <c r="F10" i="128"/>
  <c r="U9" i="128"/>
  <c r="T9" i="128"/>
  <c r="K9" i="128"/>
  <c r="F9" i="128"/>
  <c r="U8" i="128"/>
  <c r="T8" i="128"/>
  <c r="K8" i="128"/>
  <c r="F8" i="128"/>
  <c r="U7" i="128"/>
  <c r="T7" i="128"/>
  <c r="K7" i="128"/>
  <c r="F7" i="128"/>
  <c r="U6" i="128"/>
  <c r="T6" i="128"/>
  <c r="K6" i="128"/>
  <c r="F6" i="128"/>
  <c r="U5" i="128"/>
  <c r="T5" i="128"/>
  <c r="K5" i="128"/>
  <c r="F5" i="128"/>
  <c r="U4" i="128"/>
  <c r="T4" i="128"/>
  <c r="K4" i="128"/>
  <c r="F4" i="128"/>
  <c r="F112" i="127"/>
  <c r="F111" i="127"/>
  <c r="F110" i="127"/>
  <c r="F109" i="127"/>
  <c r="F108" i="127"/>
  <c r="U107" i="127"/>
  <c r="F107" i="127"/>
  <c r="U106" i="127"/>
  <c r="F106" i="127"/>
  <c r="U105" i="127"/>
  <c r="F105" i="127"/>
  <c r="U104" i="127"/>
  <c r="F104" i="127"/>
  <c r="U103" i="127"/>
  <c r="F103" i="127"/>
  <c r="U102" i="127"/>
  <c r="T102" i="127"/>
  <c r="F102" i="127"/>
  <c r="U101" i="127"/>
  <c r="T101" i="127"/>
  <c r="F101" i="127"/>
  <c r="U100" i="127"/>
  <c r="T100" i="127"/>
  <c r="F100" i="127"/>
  <c r="U99" i="127"/>
  <c r="T99" i="127"/>
  <c r="F99" i="127"/>
  <c r="U98" i="127"/>
  <c r="T98" i="127"/>
  <c r="F98" i="127"/>
  <c r="U97" i="127"/>
  <c r="T97" i="127"/>
  <c r="F97" i="127"/>
  <c r="U96" i="127"/>
  <c r="T96" i="127"/>
  <c r="F96" i="127"/>
  <c r="U95" i="127"/>
  <c r="T95" i="127"/>
  <c r="F95" i="127"/>
  <c r="U94" i="127"/>
  <c r="T94" i="127"/>
  <c r="F94" i="127"/>
  <c r="U93" i="127"/>
  <c r="T93" i="127"/>
  <c r="F93" i="127"/>
  <c r="U92" i="127"/>
  <c r="T92" i="127"/>
  <c r="F92" i="127"/>
  <c r="U91" i="127"/>
  <c r="T91" i="127"/>
  <c r="F91" i="127"/>
  <c r="U90" i="127"/>
  <c r="T90" i="127"/>
  <c r="F90" i="127"/>
  <c r="U89" i="127"/>
  <c r="T89" i="127"/>
  <c r="F89" i="127"/>
  <c r="U88" i="127"/>
  <c r="T88" i="127"/>
  <c r="F88" i="127"/>
  <c r="U87" i="127"/>
  <c r="T87" i="127"/>
  <c r="F87" i="127"/>
  <c r="U86" i="127"/>
  <c r="T86" i="127"/>
  <c r="F86" i="127"/>
  <c r="U85" i="127"/>
  <c r="T85" i="127"/>
  <c r="F85" i="127"/>
  <c r="U84" i="127"/>
  <c r="T84" i="127"/>
  <c r="F84" i="127"/>
  <c r="U83" i="127"/>
  <c r="T83" i="127"/>
  <c r="F83" i="127"/>
  <c r="U82" i="127"/>
  <c r="T82" i="127"/>
  <c r="F82" i="127"/>
  <c r="U81" i="127"/>
  <c r="T81" i="127"/>
  <c r="F81" i="127"/>
  <c r="U80" i="127"/>
  <c r="T80" i="127"/>
  <c r="F80" i="127"/>
  <c r="U79" i="127"/>
  <c r="T79" i="127"/>
  <c r="F79" i="127"/>
  <c r="U78" i="127"/>
  <c r="T78" i="127"/>
  <c r="F78" i="127"/>
  <c r="U77" i="127"/>
  <c r="T77" i="127"/>
  <c r="F77" i="127"/>
  <c r="U76" i="127"/>
  <c r="T76" i="127"/>
  <c r="F76" i="127"/>
  <c r="U75" i="127"/>
  <c r="T75" i="127"/>
  <c r="F75" i="127"/>
  <c r="U74" i="127"/>
  <c r="T74" i="127"/>
  <c r="F74" i="127"/>
  <c r="U73" i="127"/>
  <c r="T73" i="127"/>
  <c r="F73" i="127"/>
  <c r="U72" i="127"/>
  <c r="T72" i="127"/>
  <c r="F72" i="127"/>
  <c r="U71" i="127"/>
  <c r="T71" i="127"/>
  <c r="F71" i="127"/>
  <c r="U70" i="127"/>
  <c r="T70" i="127"/>
  <c r="F70" i="127"/>
  <c r="U69" i="127"/>
  <c r="T69" i="127"/>
  <c r="F69" i="127"/>
  <c r="U68" i="127"/>
  <c r="T68" i="127"/>
  <c r="F68" i="127"/>
  <c r="U67" i="127"/>
  <c r="T67" i="127"/>
  <c r="F67" i="127"/>
  <c r="U66" i="127"/>
  <c r="T66" i="127"/>
  <c r="F66" i="127"/>
  <c r="U65" i="127"/>
  <c r="T65" i="127"/>
  <c r="F65" i="127"/>
  <c r="U64" i="127"/>
  <c r="T64" i="127"/>
  <c r="F64" i="127"/>
  <c r="U63" i="127"/>
  <c r="T63" i="127"/>
  <c r="F63" i="127"/>
  <c r="U62" i="127"/>
  <c r="T62" i="127"/>
  <c r="F62" i="127"/>
  <c r="U61" i="127"/>
  <c r="T61" i="127"/>
  <c r="F61" i="127"/>
  <c r="U60" i="127"/>
  <c r="T60" i="127"/>
  <c r="F60" i="127"/>
  <c r="U59" i="127"/>
  <c r="T59" i="127"/>
  <c r="F59" i="127"/>
  <c r="U58" i="127"/>
  <c r="T58" i="127"/>
  <c r="F58" i="127"/>
  <c r="U57" i="127"/>
  <c r="T57" i="127"/>
  <c r="F57" i="127"/>
  <c r="U56" i="127"/>
  <c r="T56" i="127"/>
  <c r="F56" i="127"/>
  <c r="U55" i="127"/>
  <c r="T55" i="127"/>
  <c r="F55" i="127"/>
  <c r="U54" i="127"/>
  <c r="T54" i="127"/>
  <c r="F54" i="127"/>
  <c r="U53" i="127"/>
  <c r="T53" i="127"/>
  <c r="F53" i="127"/>
  <c r="U52" i="127"/>
  <c r="T52" i="127"/>
  <c r="F52" i="127"/>
  <c r="U51" i="127"/>
  <c r="T51" i="127"/>
  <c r="F51" i="127"/>
  <c r="U50" i="127"/>
  <c r="T50" i="127"/>
  <c r="F50" i="127"/>
  <c r="U49" i="127"/>
  <c r="T49" i="127"/>
  <c r="F49" i="127"/>
  <c r="U48" i="127"/>
  <c r="T48" i="127"/>
  <c r="F48" i="127"/>
  <c r="U47" i="127"/>
  <c r="T47" i="127"/>
  <c r="F47" i="127"/>
  <c r="U46" i="127"/>
  <c r="T46" i="127"/>
  <c r="F46" i="127"/>
  <c r="U45" i="127"/>
  <c r="T45" i="127"/>
  <c r="F45" i="127"/>
  <c r="U44" i="127"/>
  <c r="T44" i="127"/>
  <c r="F44" i="127"/>
  <c r="U43" i="127"/>
  <c r="T43" i="127"/>
  <c r="F43" i="127"/>
  <c r="U42" i="127"/>
  <c r="T42" i="127"/>
  <c r="F42" i="127"/>
  <c r="U41" i="127"/>
  <c r="T41" i="127"/>
  <c r="F41" i="127"/>
  <c r="U40" i="127"/>
  <c r="T40" i="127"/>
  <c r="F40" i="127"/>
  <c r="U39" i="127"/>
  <c r="T39" i="127"/>
  <c r="F39" i="127"/>
  <c r="U38" i="127"/>
  <c r="T38" i="127"/>
  <c r="F38" i="127"/>
  <c r="U37" i="127"/>
  <c r="T37" i="127"/>
  <c r="F37" i="127"/>
  <c r="U36" i="127"/>
  <c r="T36" i="127"/>
  <c r="F36" i="127"/>
  <c r="U35" i="127"/>
  <c r="T35" i="127"/>
  <c r="F35" i="127"/>
  <c r="U34" i="127"/>
  <c r="T34" i="127"/>
  <c r="F34" i="127"/>
  <c r="U33" i="127"/>
  <c r="T33" i="127"/>
  <c r="F33" i="127"/>
  <c r="U32" i="127"/>
  <c r="T32" i="127"/>
  <c r="F32" i="127"/>
  <c r="U31" i="127"/>
  <c r="T31" i="127"/>
  <c r="F31" i="127"/>
  <c r="U30" i="127"/>
  <c r="T30" i="127"/>
  <c r="F30" i="127"/>
  <c r="U29" i="127"/>
  <c r="T29" i="127"/>
  <c r="F29" i="127"/>
  <c r="U28" i="127"/>
  <c r="T28" i="127"/>
  <c r="F28" i="127"/>
  <c r="U27" i="127"/>
  <c r="T27" i="127"/>
  <c r="F27" i="127"/>
  <c r="U26" i="127"/>
  <c r="T26" i="127"/>
  <c r="F26" i="127"/>
  <c r="U25" i="127"/>
  <c r="T25" i="127"/>
  <c r="F25" i="127"/>
  <c r="U24" i="127"/>
  <c r="T24" i="127"/>
  <c r="F24" i="127"/>
  <c r="U23" i="127"/>
  <c r="T23" i="127"/>
  <c r="F23" i="127"/>
  <c r="U22" i="127"/>
  <c r="T22" i="127"/>
  <c r="F22" i="127"/>
  <c r="U21" i="127"/>
  <c r="T21" i="127"/>
  <c r="F21" i="127"/>
  <c r="U20" i="127"/>
  <c r="T20" i="127"/>
  <c r="F20" i="127"/>
  <c r="U19" i="127"/>
  <c r="T19" i="127"/>
  <c r="F19" i="127"/>
  <c r="U18" i="127"/>
  <c r="T18" i="127"/>
  <c r="F18" i="127"/>
  <c r="U17" i="127"/>
  <c r="T17" i="127"/>
  <c r="F17" i="127"/>
  <c r="U16" i="127"/>
  <c r="T16" i="127"/>
  <c r="F16" i="127"/>
  <c r="U15" i="127"/>
  <c r="T15" i="127"/>
  <c r="F15" i="127"/>
  <c r="U14" i="127"/>
  <c r="T14" i="127"/>
  <c r="F14" i="127"/>
  <c r="U13" i="127"/>
  <c r="T13" i="127"/>
  <c r="F13" i="127"/>
  <c r="U12" i="127"/>
  <c r="T12" i="127"/>
  <c r="F12" i="127"/>
  <c r="U11" i="127"/>
  <c r="T11" i="127"/>
  <c r="F11" i="127"/>
  <c r="U10" i="127"/>
  <c r="T10" i="127"/>
  <c r="F10" i="127"/>
  <c r="U9" i="127"/>
  <c r="T9" i="127"/>
  <c r="F9" i="127"/>
  <c r="U8" i="127"/>
  <c r="T8" i="127"/>
  <c r="F8" i="127"/>
  <c r="U7" i="127"/>
  <c r="T7" i="127"/>
  <c r="F7" i="127"/>
  <c r="U6" i="127"/>
  <c r="T6" i="127"/>
  <c r="F6" i="127"/>
  <c r="U5" i="127"/>
  <c r="T5" i="127"/>
  <c r="F5" i="127"/>
  <c r="U4" i="127"/>
  <c r="T4" i="127"/>
  <c r="F4" i="127"/>
  <c r="F63" i="126"/>
  <c r="F62" i="126"/>
  <c r="F61" i="126"/>
  <c r="F60" i="126"/>
  <c r="F59" i="126"/>
  <c r="U58" i="126"/>
  <c r="F58" i="126"/>
  <c r="U57" i="126"/>
  <c r="F57" i="126"/>
  <c r="U56" i="126"/>
  <c r="F56" i="126"/>
  <c r="U55" i="126"/>
  <c r="F55" i="126"/>
  <c r="U54" i="126"/>
  <c r="F54" i="126"/>
  <c r="U53" i="126"/>
  <c r="T53" i="126"/>
  <c r="F53" i="126"/>
  <c r="U52" i="126"/>
  <c r="T52" i="126"/>
  <c r="F52" i="126"/>
  <c r="U51" i="126"/>
  <c r="T51" i="126"/>
  <c r="F51" i="126"/>
  <c r="U50" i="126"/>
  <c r="T50" i="126"/>
  <c r="F50" i="126"/>
  <c r="U49" i="126"/>
  <c r="T49" i="126"/>
  <c r="F49" i="126"/>
  <c r="U48" i="126"/>
  <c r="T48" i="126"/>
  <c r="F48" i="126"/>
  <c r="U47" i="126"/>
  <c r="T47" i="126"/>
  <c r="F47" i="126"/>
  <c r="U46" i="126"/>
  <c r="T46" i="126"/>
  <c r="F46" i="126"/>
  <c r="U45" i="126"/>
  <c r="T45" i="126"/>
  <c r="F45" i="126"/>
  <c r="U44" i="126"/>
  <c r="T44" i="126"/>
  <c r="F44" i="126"/>
  <c r="U43" i="126"/>
  <c r="T43" i="126"/>
  <c r="F43" i="126"/>
  <c r="U42" i="126"/>
  <c r="T42" i="126"/>
  <c r="F42" i="126"/>
  <c r="U41" i="126"/>
  <c r="T41" i="126"/>
  <c r="F41" i="126"/>
  <c r="U40" i="126"/>
  <c r="T40" i="126"/>
  <c r="F40" i="126"/>
  <c r="U39" i="126"/>
  <c r="T39" i="126"/>
  <c r="F39" i="126"/>
  <c r="U38" i="126"/>
  <c r="T38" i="126"/>
  <c r="F38" i="126"/>
  <c r="U37" i="126"/>
  <c r="T37" i="126"/>
  <c r="F37" i="126"/>
  <c r="U36" i="126"/>
  <c r="T36" i="126"/>
  <c r="F36" i="126"/>
  <c r="U35" i="126"/>
  <c r="T35" i="126"/>
  <c r="F35" i="126"/>
  <c r="U34" i="126"/>
  <c r="T34" i="126"/>
  <c r="F34" i="126"/>
  <c r="U33" i="126"/>
  <c r="T33" i="126"/>
  <c r="F33" i="126"/>
  <c r="U32" i="126"/>
  <c r="T32" i="126"/>
  <c r="F32" i="126"/>
  <c r="U31" i="126"/>
  <c r="T31" i="126"/>
  <c r="F31" i="126"/>
  <c r="U30" i="126"/>
  <c r="T30" i="126"/>
  <c r="F30" i="126"/>
  <c r="U29" i="126"/>
  <c r="T29" i="126"/>
  <c r="F29" i="126"/>
  <c r="U28" i="126"/>
  <c r="T28" i="126"/>
  <c r="F28" i="126"/>
  <c r="U27" i="126"/>
  <c r="T27" i="126"/>
  <c r="F27" i="126"/>
  <c r="U26" i="126"/>
  <c r="T26" i="126"/>
  <c r="F26" i="126"/>
  <c r="U25" i="126"/>
  <c r="T25" i="126"/>
  <c r="F25" i="126"/>
  <c r="U24" i="126"/>
  <c r="T24" i="126"/>
  <c r="F24" i="126"/>
  <c r="U23" i="126"/>
  <c r="T23" i="126"/>
  <c r="F23" i="126"/>
  <c r="U22" i="126"/>
  <c r="T22" i="126"/>
  <c r="F22" i="126"/>
  <c r="U21" i="126"/>
  <c r="T21" i="126"/>
  <c r="F21" i="126"/>
  <c r="U20" i="126"/>
  <c r="T20" i="126"/>
  <c r="F20" i="126"/>
  <c r="U19" i="126"/>
  <c r="T19" i="126"/>
  <c r="F19" i="126"/>
  <c r="U18" i="126"/>
  <c r="T18" i="126"/>
  <c r="F18" i="126"/>
  <c r="U17" i="126"/>
  <c r="T17" i="126"/>
  <c r="F17" i="126"/>
  <c r="U16" i="126"/>
  <c r="T16" i="126"/>
  <c r="F16" i="126"/>
  <c r="U15" i="126"/>
  <c r="T15" i="126"/>
  <c r="F15" i="126"/>
  <c r="U14" i="126"/>
  <c r="T14" i="126"/>
  <c r="F14" i="126"/>
  <c r="U13" i="126"/>
  <c r="T13" i="126"/>
  <c r="F13" i="126"/>
  <c r="U12" i="126"/>
  <c r="T12" i="126"/>
  <c r="F12" i="126"/>
  <c r="U11" i="126"/>
  <c r="T11" i="126"/>
  <c r="F11" i="126"/>
  <c r="U10" i="126"/>
  <c r="T10" i="126"/>
  <c r="F10" i="126"/>
  <c r="U9" i="126"/>
  <c r="T9" i="126"/>
  <c r="F9" i="126"/>
  <c r="U8" i="126"/>
  <c r="T8" i="126"/>
  <c r="F8" i="126"/>
  <c r="U7" i="126"/>
  <c r="T7" i="126"/>
  <c r="F7" i="126"/>
  <c r="U6" i="126"/>
  <c r="T6" i="126"/>
  <c r="F6" i="126"/>
  <c r="U5" i="126"/>
  <c r="T5" i="126"/>
  <c r="F5" i="126"/>
  <c r="U4" i="126"/>
  <c r="T4" i="126"/>
  <c r="F4" i="126"/>
  <c r="F112" i="125"/>
  <c r="F111" i="125"/>
  <c r="F110" i="125"/>
  <c r="F109" i="125"/>
  <c r="F108" i="125"/>
  <c r="U107" i="125"/>
  <c r="F107" i="125"/>
  <c r="U106" i="125"/>
  <c r="F106" i="125"/>
  <c r="U105" i="125"/>
  <c r="F105" i="125"/>
  <c r="U104" i="125"/>
  <c r="F104" i="125"/>
  <c r="U103" i="125"/>
  <c r="F103" i="125"/>
  <c r="U102" i="125"/>
  <c r="T102" i="125"/>
  <c r="F102" i="125"/>
  <c r="U101" i="125"/>
  <c r="T101" i="125"/>
  <c r="F101" i="125"/>
  <c r="U100" i="125"/>
  <c r="T100" i="125"/>
  <c r="F100" i="125"/>
  <c r="U99" i="125"/>
  <c r="T99" i="125"/>
  <c r="F99" i="125"/>
  <c r="U98" i="125"/>
  <c r="T98" i="125"/>
  <c r="F98" i="125"/>
  <c r="U97" i="125"/>
  <c r="T97" i="125"/>
  <c r="F97" i="125"/>
  <c r="U96" i="125"/>
  <c r="T96" i="125"/>
  <c r="F96" i="125"/>
  <c r="U95" i="125"/>
  <c r="T95" i="125"/>
  <c r="F95" i="125"/>
  <c r="U94" i="125"/>
  <c r="T94" i="125"/>
  <c r="F94" i="125"/>
  <c r="U93" i="125"/>
  <c r="T93" i="125"/>
  <c r="F93" i="125"/>
  <c r="U92" i="125"/>
  <c r="T92" i="125"/>
  <c r="F92" i="125"/>
  <c r="U91" i="125"/>
  <c r="T91" i="125"/>
  <c r="F91" i="125"/>
  <c r="U90" i="125"/>
  <c r="T90" i="125"/>
  <c r="F90" i="125"/>
  <c r="U89" i="125"/>
  <c r="T89" i="125"/>
  <c r="F89" i="125"/>
  <c r="U88" i="125"/>
  <c r="T88" i="125"/>
  <c r="F88" i="125"/>
  <c r="U87" i="125"/>
  <c r="T87" i="125"/>
  <c r="F87" i="125"/>
  <c r="U86" i="125"/>
  <c r="T86" i="125"/>
  <c r="F86" i="125"/>
  <c r="U85" i="125"/>
  <c r="T85" i="125"/>
  <c r="F85" i="125"/>
  <c r="U84" i="125"/>
  <c r="T84" i="125"/>
  <c r="F84" i="125"/>
  <c r="U83" i="125"/>
  <c r="T83" i="125"/>
  <c r="F83" i="125"/>
  <c r="U82" i="125"/>
  <c r="T82" i="125"/>
  <c r="F82" i="125"/>
  <c r="U81" i="125"/>
  <c r="T81" i="125"/>
  <c r="F81" i="125"/>
  <c r="U80" i="125"/>
  <c r="T80" i="125"/>
  <c r="F80" i="125"/>
  <c r="U79" i="125"/>
  <c r="T79" i="125"/>
  <c r="F79" i="125"/>
  <c r="U78" i="125"/>
  <c r="T78" i="125"/>
  <c r="F78" i="125"/>
  <c r="U77" i="125"/>
  <c r="T77" i="125"/>
  <c r="F77" i="125"/>
  <c r="U76" i="125"/>
  <c r="T76" i="125"/>
  <c r="F76" i="125"/>
  <c r="U75" i="125"/>
  <c r="T75" i="125"/>
  <c r="F75" i="125"/>
  <c r="U74" i="125"/>
  <c r="T74" i="125"/>
  <c r="F74" i="125"/>
  <c r="U73" i="125"/>
  <c r="T73" i="125"/>
  <c r="F73" i="125"/>
  <c r="U72" i="125"/>
  <c r="T72" i="125"/>
  <c r="F72" i="125"/>
  <c r="U71" i="125"/>
  <c r="T71" i="125"/>
  <c r="F71" i="125"/>
  <c r="U70" i="125"/>
  <c r="T70" i="125"/>
  <c r="F70" i="125"/>
  <c r="U69" i="125"/>
  <c r="T69" i="125"/>
  <c r="F69" i="125"/>
  <c r="U68" i="125"/>
  <c r="T68" i="125"/>
  <c r="F68" i="125"/>
  <c r="U67" i="125"/>
  <c r="T67" i="125"/>
  <c r="F67" i="125"/>
  <c r="U66" i="125"/>
  <c r="T66" i="125"/>
  <c r="F66" i="125"/>
  <c r="U65" i="125"/>
  <c r="T65" i="125"/>
  <c r="F65" i="125"/>
  <c r="U64" i="125"/>
  <c r="T64" i="125"/>
  <c r="F64" i="125"/>
  <c r="U63" i="125"/>
  <c r="T63" i="125"/>
  <c r="F63" i="125"/>
  <c r="U62" i="125"/>
  <c r="T62" i="125"/>
  <c r="F62" i="125"/>
  <c r="U61" i="125"/>
  <c r="T61" i="125"/>
  <c r="F61" i="125"/>
  <c r="U60" i="125"/>
  <c r="T60" i="125"/>
  <c r="F60" i="125"/>
  <c r="U59" i="125"/>
  <c r="T59" i="125"/>
  <c r="F59" i="125"/>
  <c r="U58" i="125"/>
  <c r="T58" i="125"/>
  <c r="F58" i="125"/>
  <c r="U57" i="125"/>
  <c r="T57" i="125"/>
  <c r="F57" i="125"/>
  <c r="U56" i="125"/>
  <c r="T56" i="125"/>
  <c r="F56" i="125"/>
  <c r="U55" i="125"/>
  <c r="T55" i="125"/>
  <c r="F55" i="125"/>
  <c r="U54" i="125"/>
  <c r="T54" i="125"/>
  <c r="F54" i="125"/>
  <c r="U53" i="125"/>
  <c r="T53" i="125"/>
  <c r="K53" i="125"/>
  <c r="F53" i="125"/>
  <c r="U52" i="125"/>
  <c r="T52" i="125"/>
  <c r="K52" i="125"/>
  <c r="F52" i="125"/>
  <c r="U51" i="125"/>
  <c r="T51" i="125"/>
  <c r="K51" i="125"/>
  <c r="F51" i="125"/>
  <c r="U50" i="125"/>
  <c r="T50" i="125"/>
  <c r="K50" i="125"/>
  <c r="F50" i="125"/>
  <c r="U49" i="125"/>
  <c r="T49" i="125"/>
  <c r="K49" i="125"/>
  <c r="F49" i="125"/>
  <c r="U48" i="125"/>
  <c r="T48" i="125"/>
  <c r="K48" i="125"/>
  <c r="F48" i="125"/>
  <c r="U47" i="125"/>
  <c r="T47" i="125"/>
  <c r="K47" i="125"/>
  <c r="F47" i="125"/>
  <c r="U46" i="125"/>
  <c r="T46" i="125"/>
  <c r="K46" i="125"/>
  <c r="F46" i="125"/>
  <c r="U45" i="125"/>
  <c r="T45" i="125"/>
  <c r="K45" i="125"/>
  <c r="F45" i="125"/>
  <c r="U44" i="125"/>
  <c r="T44" i="125"/>
  <c r="K44" i="125"/>
  <c r="F44" i="125"/>
  <c r="U43" i="125"/>
  <c r="T43" i="125"/>
  <c r="K43" i="125"/>
  <c r="F43" i="125"/>
  <c r="U42" i="125"/>
  <c r="T42" i="125"/>
  <c r="K42" i="125"/>
  <c r="F42" i="125"/>
  <c r="U41" i="125"/>
  <c r="T41" i="125"/>
  <c r="K41" i="125"/>
  <c r="F41" i="125"/>
  <c r="U40" i="125"/>
  <c r="T40" i="125"/>
  <c r="K40" i="125"/>
  <c r="F40" i="125"/>
  <c r="U39" i="125"/>
  <c r="T39" i="125"/>
  <c r="K39" i="125"/>
  <c r="F39" i="125"/>
  <c r="U38" i="125"/>
  <c r="T38" i="125"/>
  <c r="K38" i="125"/>
  <c r="F38" i="125"/>
  <c r="U37" i="125"/>
  <c r="T37" i="125"/>
  <c r="K37" i="125"/>
  <c r="F37" i="125"/>
  <c r="U36" i="125"/>
  <c r="T36" i="125"/>
  <c r="K36" i="125"/>
  <c r="F36" i="125"/>
  <c r="U35" i="125"/>
  <c r="T35" i="125"/>
  <c r="K35" i="125"/>
  <c r="F35" i="125"/>
  <c r="U34" i="125"/>
  <c r="T34" i="125"/>
  <c r="K34" i="125"/>
  <c r="F34" i="125"/>
  <c r="U33" i="125"/>
  <c r="T33" i="125"/>
  <c r="K33" i="125"/>
  <c r="F33" i="125"/>
  <c r="U32" i="125"/>
  <c r="T32" i="125"/>
  <c r="K32" i="125"/>
  <c r="F32" i="125"/>
  <c r="U31" i="125"/>
  <c r="T31" i="125"/>
  <c r="K31" i="125"/>
  <c r="F31" i="125"/>
  <c r="U30" i="125"/>
  <c r="T30" i="125"/>
  <c r="K30" i="125"/>
  <c r="F30" i="125"/>
  <c r="U29" i="125"/>
  <c r="T29" i="125"/>
  <c r="K29" i="125"/>
  <c r="F29" i="125"/>
  <c r="U28" i="125"/>
  <c r="T28" i="125"/>
  <c r="K28" i="125"/>
  <c r="F28" i="125"/>
  <c r="U27" i="125"/>
  <c r="T27" i="125"/>
  <c r="K27" i="125"/>
  <c r="F27" i="125"/>
  <c r="U26" i="125"/>
  <c r="T26" i="125"/>
  <c r="K26" i="125"/>
  <c r="F26" i="125"/>
  <c r="U25" i="125"/>
  <c r="T25" i="125"/>
  <c r="K25" i="125"/>
  <c r="F25" i="125"/>
  <c r="U24" i="125"/>
  <c r="T24" i="125"/>
  <c r="K24" i="125"/>
  <c r="F24" i="125"/>
  <c r="U23" i="125"/>
  <c r="T23" i="125"/>
  <c r="K23" i="125"/>
  <c r="F23" i="125"/>
  <c r="U22" i="125"/>
  <c r="T22" i="125"/>
  <c r="K22" i="125"/>
  <c r="F22" i="125"/>
  <c r="U21" i="125"/>
  <c r="T21" i="125"/>
  <c r="K21" i="125"/>
  <c r="F21" i="125"/>
  <c r="U20" i="125"/>
  <c r="T20" i="125"/>
  <c r="K20" i="125"/>
  <c r="F20" i="125"/>
  <c r="U19" i="125"/>
  <c r="T19" i="125"/>
  <c r="K19" i="125"/>
  <c r="F19" i="125"/>
  <c r="U18" i="125"/>
  <c r="T18" i="125"/>
  <c r="K18" i="125"/>
  <c r="F18" i="125"/>
  <c r="U17" i="125"/>
  <c r="T17" i="125"/>
  <c r="K17" i="125"/>
  <c r="F17" i="125"/>
  <c r="U16" i="125"/>
  <c r="T16" i="125"/>
  <c r="K16" i="125"/>
  <c r="F16" i="125"/>
  <c r="U15" i="125"/>
  <c r="T15" i="125"/>
  <c r="K15" i="125"/>
  <c r="F15" i="125"/>
  <c r="U14" i="125"/>
  <c r="T14" i="125"/>
  <c r="K14" i="125"/>
  <c r="F14" i="125"/>
  <c r="U13" i="125"/>
  <c r="T13" i="125"/>
  <c r="K13" i="125"/>
  <c r="F13" i="125"/>
  <c r="U12" i="125"/>
  <c r="T12" i="125"/>
  <c r="K12" i="125"/>
  <c r="F12" i="125"/>
  <c r="U11" i="125"/>
  <c r="T11" i="125"/>
  <c r="K11" i="125"/>
  <c r="F11" i="125"/>
  <c r="U10" i="125"/>
  <c r="T10" i="125"/>
  <c r="K10" i="125"/>
  <c r="F10" i="125"/>
  <c r="U9" i="125"/>
  <c r="T9" i="125"/>
  <c r="K9" i="125"/>
  <c r="F9" i="125"/>
  <c r="U8" i="125"/>
  <c r="T8" i="125"/>
  <c r="K8" i="125"/>
  <c r="F8" i="125"/>
  <c r="U7" i="125"/>
  <c r="T7" i="125"/>
  <c r="K7" i="125"/>
  <c r="F7" i="125"/>
  <c r="U6" i="125"/>
  <c r="T6" i="125"/>
  <c r="K6" i="125"/>
  <c r="F6" i="125"/>
  <c r="U5" i="125"/>
  <c r="T5" i="125"/>
  <c r="K5" i="125"/>
  <c r="F5" i="125"/>
  <c r="U4" i="125"/>
  <c r="T4" i="125"/>
  <c r="K4" i="125"/>
  <c r="F4" i="125"/>
  <c r="F112" i="124"/>
  <c r="F111" i="124"/>
  <c r="F110" i="124"/>
  <c r="F109" i="124"/>
  <c r="F108" i="124"/>
  <c r="U107" i="124"/>
  <c r="F107" i="124"/>
  <c r="U106" i="124"/>
  <c r="F106" i="124"/>
  <c r="U105" i="124"/>
  <c r="F105" i="124"/>
  <c r="U104" i="124"/>
  <c r="F104" i="124"/>
  <c r="U103" i="124"/>
  <c r="F103" i="124"/>
  <c r="U102" i="124"/>
  <c r="T102" i="124"/>
  <c r="F102" i="124"/>
  <c r="U101" i="124"/>
  <c r="T101" i="124"/>
  <c r="F101" i="124"/>
  <c r="U100" i="124"/>
  <c r="T100" i="124"/>
  <c r="F100" i="124"/>
  <c r="U99" i="124"/>
  <c r="T99" i="124"/>
  <c r="F99" i="124"/>
  <c r="U98" i="124"/>
  <c r="T98" i="124"/>
  <c r="F98" i="124"/>
  <c r="U97" i="124"/>
  <c r="T97" i="124"/>
  <c r="F97" i="124"/>
  <c r="U96" i="124"/>
  <c r="T96" i="124"/>
  <c r="F96" i="124"/>
  <c r="U95" i="124"/>
  <c r="T95" i="124"/>
  <c r="F95" i="124"/>
  <c r="U94" i="124"/>
  <c r="T94" i="124"/>
  <c r="F94" i="124"/>
  <c r="U93" i="124"/>
  <c r="T93" i="124"/>
  <c r="F93" i="124"/>
  <c r="U92" i="124"/>
  <c r="T92" i="124"/>
  <c r="F92" i="124"/>
  <c r="U91" i="124"/>
  <c r="T91" i="124"/>
  <c r="F91" i="124"/>
  <c r="U90" i="124"/>
  <c r="T90" i="124"/>
  <c r="F90" i="124"/>
  <c r="U89" i="124"/>
  <c r="T89" i="124"/>
  <c r="F89" i="124"/>
  <c r="U88" i="124"/>
  <c r="T88" i="124"/>
  <c r="F88" i="124"/>
  <c r="U87" i="124"/>
  <c r="T87" i="124"/>
  <c r="F87" i="124"/>
  <c r="U86" i="124"/>
  <c r="T86" i="124"/>
  <c r="F86" i="124"/>
  <c r="U85" i="124"/>
  <c r="T85" i="124"/>
  <c r="F85" i="124"/>
  <c r="U84" i="124"/>
  <c r="T84" i="124"/>
  <c r="F84" i="124"/>
  <c r="U83" i="124"/>
  <c r="T83" i="124"/>
  <c r="F83" i="124"/>
  <c r="U82" i="124"/>
  <c r="T82" i="124"/>
  <c r="F82" i="124"/>
  <c r="U81" i="124"/>
  <c r="T81" i="124"/>
  <c r="F81" i="124"/>
  <c r="U80" i="124"/>
  <c r="T80" i="124"/>
  <c r="F80" i="124"/>
  <c r="U79" i="124"/>
  <c r="T79" i="124"/>
  <c r="F79" i="124"/>
  <c r="U78" i="124"/>
  <c r="T78" i="124"/>
  <c r="F78" i="124"/>
  <c r="U77" i="124"/>
  <c r="T77" i="124"/>
  <c r="F77" i="124"/>
  <c r="U76" i="124"/>
  <c r="T76" i="124"/>
  <c r="F76" i="124"/>
  <c r="U75" i="124"/>
  <c r="T75" i="124"/>
  <c r="F75" i="124"/>
  <c r="U74" i="124"/>
  <c r="T74" i="124"/>
  <c r="F74" i="124"/>
  <c r="U73" i="124"/>
  <c r="T73" i="124"/>
  <c r="F73" i="124"/>
  <c r="U72" i="124"/>
  <c r="T72" i="124"/>
  <c r="F72" i="124"/>
  <c r="U71" i="124"/>
  <c r="T71" i="124"/>
  <c r="F71" i="124"/>
  <c r="U70" i="124"/>
  <c r="T70" i="124"/>
  <c r="F70" i="124"/>
  <c r="U69" i="124"/>
  <c r="T69" i="124"/>
  <c r="F69" i="124"/>
  <c r="U68" i="124"/>
  <c r="T68" i="124"/>
  <c r="F68" i="124"/>
  <c r="U67" i="124"/>
  <c r="T67" i="124"/>
  <c r="F67" i="124"/>
  <c r="U66" i="124"/>
  <c r="T66" i="124"/>
  <c r="F66" i="124"/>
  <c r="U65" i="124"/>
  <c r="T65" i="124"/>
  <c r="F65" i="124"/>
  <c r="U64" i="124"/>
  <c r="T64" i="124"/>
  <c r="F64" i="124"/>
  <c r="U63" i="124"/>
  <c r="T63" i="124"/>
  <c r="F63" i="124"/>
  <c r="U62" i="124"/>
  <c r="T62" i="124"/>
  <c r="F62" i="124"/>
  <c r="U61" i="124"/>
  <c r="T61" i="124"/>
  <c r="F61" i="124"/>
  <c r="U60" i="124"/>
  <c r="T60" i="124"/>
  <c r="F60" i="124"/>
  <c r="U59" i="124"/>
  <c r="T59" i="124"/>
  <c r="F59" i="124"/>
  <c r="U58" i="124"/>
  <c r="T58" i="124"/>
  <c r="F58" i="124"/>
  <c r="U57" i="124"/>
  <c r="T57" i="124"/>
  <c r="F57" i="124"/>
  <c r="U56" i="124"/>
  <c r="T56" i="124"/>
  <c r="F56" i="124"/>
  <c r="U55" i="124"/>
  <c r="T55" i="124"/>
  <c r="F55" i="124"/>
  <c r="U54" i="124"/>
  <c r="T54" i="124"/>
  <c r="F54" i="124"/>
  <c r="U53" i="124"/>
  <c r="T53" i="124"/>
  <c r="F53" i="124"/>
  <c r="U52" i="124"/>
  <c r="T52" i="124"/>
  <c r="F52" i="124"/>
  <c r="U51" i="124"/>
  <c r="T51" i="124"/>
  <c r="F51" i="124"/>
  <c r="U50" i="124"/>
  <c r="T50" i="124"/>
  <c r="F50" i="124"/>
  <c r="U49" i="124"/>
  <c r="T49" i="124"/>
  <c r="F49" i="124"/>
  <c r="U48" i="124"/>
  <c r="T48" i="124"/>
  <c r="F48" i="124"/>
  <c r="U47" i="124"/>
  <c r="T47" i="124"/>
  <c r="F47" i="124"/>
  <c r="U46" i="124"/>
  <c r="T46" i="124"/>
  <c r="F46" i="124"/>
  <c r="U45" i="124"/>
  <c r="T45" i="124"/>
  <c r="F45" i="124"/>
  <c r="U44" i="124"/>
  <c r="T44" i="124"/>
  <c r="F44" i="124"/>
  <c r="U43" i="124"/>
  <c r="T43" i="124"/>
  <c r="F43" i="124"/>
  <c r="U42" i="124"/>
  <c r="T42" i="124"/>
  <c r="F42" i="124"/>
  <c r="U41" i="124"/>
  <c r="T41" i="124"/>
  <c r="F41" i="124"/>
  <c r="U40" i="124"/>
  <c r="T40" i="124"/>
  <c r="F40" i="124"/>
  <c r="U39" i="124"/>
  <c r="T39" i="124"/>
  <c r="F39" i="124"/>
  <c r="U38" i="124"/>
  <c r="T38" i="124"/>
  <c r="F38" i="124"/>
  <c r="U37" i="124"/>
  <c r="T37" i="124"/>
  <c r="F37" i="124"/>
  <c r="U36" i="124"/>
  <c r="T36" i="124"/>
  <c r="F36" i="124"/>
  <c r="U35" i="124"/>
  <c r="T35" i="124"/>
  <c r="F35" i="124"/>
  <c r="U34" i="124"/>
  <c r="T34" i="124"/>
  <c r="F34" i="124"/>
  <c r="U33" i="124"/>
  <c r="T33" i="124"/>
  <c r="F33" i="124"/>
  <c r="U32" i="124"/>
  <c r="T32" i="124"/>
  <c r="F32" i="124"/>
  <c r="U31" i="124"/>
  <c r="T31" i="124"/>
  <c r="F31" i="124"/>
  <c r="U30" i="124"/>
  <c r="T30" i="124"/>
  <c r="F30" i="124"/>
  <c r="U29" i="124"/>
  <c r="T29" i="124"/>
  <c r="F29" i="124"/>
  <c r="U28" i="124"/>
  <c r="T28" i="124"/>
  <c r="F28" i="124"/>
  <c r="U27" i="124"/>
  <c r="T27" i="124"/>
  <c r="F27" i="124"/>
  <c r="U26" i="124"/>
  <c r="T26" i="124"/>
  <c r="F26" i="124"/>
  <c r="U25" i="124"/>
  <c r="T25" i="124"/>
  <c r="F25" i="124"/>
  <c r="U24" i="124"/>
  <c r="T24" i="124"/>
  <c r="F24" i="124"/>
  <c r="U23" i="124"/>
  <c r="T23" i="124"/>
  <c r="F23" i="124"/>
  <c r="U22" i="124"/>
  <c r="T22" i="124"/>
  <c r="F22" i="124"/>
  <c r="U21" i="124"/>
  <c r="T21" i="124"/>
  <c r="F21" i="124"/>
  <c r="U20" i="124"/>
  <c r="T20" i="124"/>
  <c r="F20" i="124"/>
  <c r="U19" i="124"/>
  <c r="T19" i="124"/>
  <c r="F19" i="124"/>
  <c r="U18" i="124"/>
  <c r="T18" i="124"/>
  <c r="F18" i="124"/>
  <c r="U17" i="124"/>
  <c r="T17" i="124"/>
  <c r="F17" i="124"/>
  <c r="U16" i="124"/>
  <c r="T16" i="124"/>
  <c r="F16" i="124"/>
  <c r="U15" i="124"/>
  <c r="T15" i="124"/>
  <c r="F15" i="124"/>
  <c r="U14" i="124"/>
  <c r="T14" i="124"/>
  <c r="F14" i="124"/>
  <c r="U13" i="124"/>
  <c r="T13" i="124"/>
  <c r="F13" i="124"/>
  <c r="U12" i="124"/>
  <c r="T12" i="124"/>
  <c r="F12" i="124"/>
  <c r="U11" i="124"/>
  <c r="T11" i="124"/>
  <c r="F11" i="124"/>
  <c r="U10" i="124"/>
  <c r="T10" i="124"/>
  <c r="F10" i="124"/>
  <c r="U9" i="124"/>
  <c r="T9" i="124"/>
  <c r="F9" i="124"/>
  <c r="U8" i="124"/>
  <c r="T8" i="124"/>
  <c r="F8" i="124"/>
  <c r="U7" i="124"/>
  <c r="T7" i="124"/>
  <c r="F7" i="124"/>
  <c r="U6" i="124"/>
  <c r="T6" i="124"/>
  <c r="F6" i="124"/>
  <c r="U5" i="124"/>
  <c r="T5" i="124"/>
  <c r="F5" i="124"/>
  <c r="U4" i="124"/>
  <c r="T4" i="124"/>
  <c r="F4" i="124"/>
  <c r="F112" i="123"/>
  <c r="F111" i="123"/>
  <c r="F110" i="123"/>
  <c r="F109" i="123"/>
  <c r="F108" i="123"/>
  <c r="U107" i="123"/>
  <c r="F107" i="123"/>
  <c r="U106" i="123"/>
  <c r="F106" i="123"/>
  <c r="U105" i="123"/>
  <c r="F105" i="123"/>
  <c r="U104" i="123"/>
  <c r="F104" i="123"/>
  <c r="U103" i="123"/>
  <c r="F103" i="123"/>
  <c r="U102" i="123"/>
  <c r="T102" i="123"/>
  <c r="F102" i="123"/>
  <c r="U101" i="123"/>
  <c r="T101" i="123"/>
  <c r="F101" i="123"/>
  <c r="U100" i="123"/>
  <c r="T100" i="123"/>
  <c r="F100" i="123"/>
  <c r="U99" i="123"/>
  <c r="T99" i="123"/>
  <c r="F99" i="123"/>
  <c r="U98" i="123"/>
  <c r="T98" i="123"/>
  <c r="F98" i="123"/>
  <c r="U97" i="123"/>
  <c r="T97" i="123"/>
  <c r="F97" i="123"/>
  <c r="U96" i="123"/>
  <c r="T96" i="123"/>
  <c r="F96" i="123"/>
  <c r="U95" i="123"/>
  <c r="T95" i="123"/>
  <c r="F95" i="123"/>
  <c r="U94" i="123"/>
  <c r="T94" i="123"/>
  <c r="F94" i="123"/>
  <c r="U93" i="123"/>
  <c r="T93" i="123"/>
  <c r="F93" i="123"/>
  <c r="U92" i="123"/>
  <c r="T92" i="123"/>
  <c r="F92" i="123"/>
  <c r="U91" i="123"/>
  <c r="T91" i="123"/>
  <c r="F91" i="123"/>
  <c r="U90" i="123"/>
  <c r="T90" i="123"/>
  <c r="F90" i="123"/>
  <c r="U89" i="123"/>
  <c r="T89" i="123"/>
  <c r="F89" i="123"/>
  <c r="U88" i="123"/>
  <c r="T88" i="123"/>
  <c r="F88" i="123"/>
  <c r="U87" i="123"/>
  <c r="T87" i="123"/>
  <c r="F87" i="123"/>
  <c r="U86" i="123"/>
  <c r="T86" i="123"/>
  <c r="F86" i="123"/>
  <c r="U85" i="123"/>
  <c r="T85" i="123"/>
  <c r="F85" i="123"/>
  <c r="U84" i="123"/>
  <c r="T84" i="123"/>
  <c r="F84" i="123"/>
  <c r="U83" i="123"/>
  <c r="T83" i="123"/>
  <c r="F83" i="123"/>
  <c r="U82" i="123"/>
  <c r="T82" i="123"/>
  <c r="F82" i="123"/>
  <c r="U81" i="123"/>
  <c r="T81" i="123"/>
  <c r="F81" i="123"/>
  <c r="U80" i="123"/>
  <c r="T80" i="123"/>
  <c r="F80" i="123"/>
  <c r="U79" i="123"/>
  <c r="T79" i="123"/>
  <c r="F79" i="123"/>
  <c r="U78" i="123"/>
  <c r="T78" i="123"/>
  <c r="F78" i="123"/>
  <c r="U77" i="123"/>
  <c r="T77" i="123"/>
  <c r="F77" i="123"/>
  <c r="U76" i="123"/>
  <c r="T76" i="123"/>
  <c r="F76" i="123"/>
  <c r="U75" i="123"/>
  <c r="T75" i="123"/>
  <c r="F75" i="123"/>
  <c r="U74" i="123"/>
  <c r="T74" i="123"/>
  <c r="F74" i="123"/>
  <c r="U73" i="123"/>
  <c r="T73" i="123"/>
  <c r="F73" i="123"/>
  <c r="U72" i="123"/>
  <c r="T72" i="123"/>
  <c r="F72" i="123"/>
  <c r="U71" i="123"/>
  <c r="T71" i="123"/>
  <c r="K71" i="123"/>
  <c r="F71" i="123"/>
  <c r="U70" i="123"/>
  <c r="T70" i="123"/>
  <c r="K70" i="123"/>
  <c r="F70" i="123"/>
  <c r="U69" i="123"/>
  <c r="T69" i="123"/>
  <c r="K69" i="123"/>
  <c r="F69" i="123"/>
  <c r="U68" i="123"/>
  <c r="T68" i="123"/>
  <c r="K68" i="123"/>
  <c r="F68" i="123"/>
  <c r="U67" i="123"/>
  <c r="T67" i="123"/>
  <c r="K67" i="123"/>
  <c r="F67" i="123"/>
  <c r="U66" i="123"/>
  <c r="T66" i="123"/>
  <c r="K66" i="123"/>
  <c r="F66" i="123"/>
  <c r="U65" i="123"/>
  <c r="T65" i="123"/>
  <c r="K65" i="123"/>
  <c r="F65" i="123"/>
  <c r="U64" i="123"/>
  <c r="T64" i="123"/>
  <c r="K64" i="123"/>
  <c r="F64" i="123"/>
  <c r="U63" i="123"/>
  <c r="T63" i="123"/>
  <c r="K63" i="123"/>
  <c r="F63" i="123"/>
  <c r="U62" i="123"/>
  <c r="T62" i="123"/>
  <c r="K62" i="123"/>
  <c r="F62" i="123"/>
  <c r="U61" i="123"/>
  <c r="T61" i="123"/>
  <c r="K61" i="123"/>
  <c r="F61" i="123"/>
  <c r="U60" i="123"/>
  <c r="T60" i="123"/>
  <c r="K60" i="123"/>
  <c r="F60" i="123"/>
  <c r="U59" i="123"/>
  <c r="T59" i="123"/>
  <c r="K59" i="123"/>
  <c r="F59" i="123"/>
  <c r="U58" i="123"/>
  <c r="T58" i="123"/>
  <c r="K58" i="123"/>
  <c r="F58" i="123"/>
  <c r="U57" i="123"/>
  <c r="T57" i="123"/>
  <c r="K57" i="123"/>
  <c r="F57" i="123"/>
  <c r="U56" i="123"/>
  <c r="T56" i="123"/>
  <c r="K56" i="123"/>
  <c r="F56" i="123"/>
  <c r="U55" i="123"/>
  <c r="T55" i="123"/>
  <c r="K55" i="123"/>
  <c r="F55" i="123"/>
  <c r="U54" i="123"/>
  <c r="T54" i="123"/>
  <c r="K54" i="123"/>
  <c r="F54" i="123"/>
  <c r="U53" i="123"/>
  <c r="T53" i="123"/>
  <c r="K53" i="123"/>
  <c r="F53" i="123"/>
  <c r="U52" i="123"/>
  <c r="T52" i="123"/>
  <c r="K52" i="123"/>
  <c r="F52" i="123"/>
  <c r="U51" i="123"/>
  <c r="T51" i="123"/>
  <c r="K51" i="123"/>
  <c r="F51" i="123"/>
  <c r="U50" i="123"/>
  <c r="T50" i="123"/>
  <c r="K50" i="123"/>
  <c r="F50" i="123"/>
  <c r="U49" i="123"/>
  <c r="T49" i="123"/>
  <c r="K49" i="123"/>
  <c r="F49" i="123"/>
  <c r="U48" i="123"/>
  <c r="T48" i="123"/>
  <c r="K48" i="123"/>
  <c r="F48" i="123"/>
  <c r="U47" i="123"/>
  <c r="T47" i="123"/>
  <c r="K47" i="123"/>
  <c r="F47" i="123"/>
  <c r="U46" i="123"/>
  <c r="T46" i="123"/>
  <c r="K46" i="123"/>
  <c r="F46" i="123"/>
  <c r="U45" i="123"/>
  <c r="T45" i="123"/>
  <c r="K45" i="123"/>
  <c r="F45" i="123"/>
  <c r="U44" i="123"/>
  <c r="T44" i="123"/>
  <c r="K44" i="123"/>
  <c r="F44" i="123"/>
  <c r="U43" i="123"/>
  <c r="T43" i="123"/>
  <c r="K43" i="123"/>
  <c r="F43" i="123"/>
  <c r="U42" i="123"/>
  <c r="T42" i="123"/>
  <c r="K42" i="123"/>
  <c r="F42" i="123"/>
  <c r="U41" i="123"/>
  <c r="T41" i="123"/>
  <c r="K41" i="123"/>
  <c r="F41" i="123"/>
  <c r="U40" i="123"/>
  <c r="T40" i="123"/>
  <c r="K40" i="123"/>
  <c r="F40" i="123"/>
  <c r="U39" i="123"/>
  <c r="T39" i="123"/>
  <c r="K39" i="123"/>
  <c r="F39" i="123"/>
  <c r="U38" i="123"/>
  <c r="T38" i="123"/>
  <c r="K38" i="123"/>
  <c r="F38" i="123"/>
  <c r="U37" i="123"/>
  <c r="T37" i="123"/>
  <c r="K37" i="123"/>
  <c r="F37" i="123"/>
  <c r="U36" i="123"/>
  <c r="T36" i="123"/>
  <c r="K36" i="123"/>
  <c r="F36" i="123"/>
  <c r="U35" i="123"/>
  <c r="T35" i="123"/>
  <c r="K35" i="123"/>
  <c r="F35" i="123"/>
  <c r="U34" i="123"/>
  <c r="T34" i="123"/>
  <c r="K34" i="123"/>
  <c r="F34" i="123"/>
  <c r="U33" i="123"/>
  <c r="T33" i="123"/>
  <c r="K33" i="123"/>
  <c r="F33" i="123"/>
  <c r="U32" i="123"/>
  <c r="T32" i="123"/>
  <c r="K32" i="123"/>
  <c r="F32" i="123"/>
  <c r="U31" i="123"/>
  <c r="T31" i="123"/>
  <c r="K31" i="123"/>
  <c r="F31" i="123"/>
  <c r="U30" i="123"/>
  <c r="T30" i="123"/>
  <c r="K30" i="123"/>
  <c r="F30" i="123"/>
  <c r="U29" i="123"/>
  <c r="T29" i="123"/>
  <c r="K29" i="123"/>
  <c r="F29" i="123"/>
  <c r="U28" i="123"/>
  <c r="T28" i="123"/>
  <c r="K28" i="123"/>
  <c r="F28" i="123"/>
  <c r="U27" i="123"/>
  <c r="T27" i="123"/>
  <c r="K27" i="123"/>
  <c r="F27" i="123"/>
  <c r="U26" i="123"/>
  <c r="T26" i="123"/>
  <c r="K26" i="123"/>
  <c r="F26" i="123"/>
  <c r="U25" i="123"/>
  <c r="T25" i="123"/>
  <c r="K25" i="123"/>
  <c r="F25" i="123"/>
  <c r="U24" i="123"/>
  <c r="T24" i="123"/>
  <c r="K24" i="123"/>
  <c r="F24" i="123"/>
  <c r="U23" i="123"/>
  <c r="T23" i="123"/>
  <c r="K23" i="123"/>
  <c r="F23" i="123"/>
  <c r="U22" i="123"/>
  <c r="T22" i="123"/>
  <c r="K22" i="123"/>
  <c r="F22" i="123"/>
  <c r="U21" i="123"/>
  <c r="T21" i="123"/>
  <c r="K21" i="123"/>
  <c r="F21" i="123"/>
  <c r="U20" i="123"/>
  <c r="T20" i="123"/>
  <c r="K20" i="123"/>
  <c r="F20" i="123"/>
  <c r="U19" i="123"/>
  <c r="T19" i="123"/>
  <c r="K19" i="123"/>
  <c r="F19" i="123"/>
  <c r="U18" i="123"/>
  <c r="T18" i="123"/>
  <c r="K18" i="123"/>
  <c r="F18" i="123"/>
  <c r="U17" i="123"/>
  <c r="T17" i="123"/>
  <c r="K17" i="123"/>
  <c r="F17" i="123"/>
  <c r="U16" i="123"/>
  <c r="T16" i="123"/>
  <c r="K16" i="123"/>
  <c r="F16" i="123"/>
  <c r="U15" i="123"/>
  <c r="T15" i="123"/>
  <c r="K15" i="123"/>
  <c r="F15" i="123"/>
  <c r="U14" i="123"/>
  <c r="T14" i="123"/>
  <c r="K14" i="123"/>
  <c r="F14" i="123"/>
  <c r="U13" i="123"/>
  <c r="T13" i="123"/>
  <c r="K13" i="123"/>
  <c r="F13" i="123"/>
  <c r="U12" i="123"/>
  <c r="T12" i="123"/>
  <c r="K12" i="123"/>
  <c r="F12" i="123"/>
  <c r="U11" i="123"/>
  <c r="T11" i="123"/>
  <c r="K11" i="123"/>
  <c r="F11" i="123"/>
  <c r="U10" i="123"/>
  <c r="T10" i="123"/>
  <c r="K10" i="123"/>
  <c r="F10" i="123"/>
  <c r="U9" i="123"/>
  <c r="T9" i="123"/>
  <c r="K9" i="123"/>
  <c r="F9" i="123"/>
  <c r="U8" i="123"/>
  <c r="T8" i="123"/>
  <c r="K8" i="123"/>
  <c r="F8" i="123"/>
  <c r="U7" i="123"/>
  <c r="T7" i="123"/>
  <c r="K7" i="123"/>
  <c r="F7" i="123"/>
  <c r="U6" i="123"/>
  <c r="T6" i="123"/>
  <c r="K6" i="123"/>
  <c r="F6" i="123"/>
  <c r="U5" i="123"/>
  <c r="T5" i="123"/>
  <c r="K5" i="123"/>
  <c r="F5" i="123"/>
  <c r="U4" i="123"/>
  <c r="T4" i="123"/>
  <c r="K4" i="123"/>
  <c r="F4" i="123"/>
  <c r="F132" i="119"/>
  <c r="F131" i="119"/>
  <c r="F130" i="119"/>
  <c r="F129" i="119"/>
  <c r="F128" i="119"/>
  <c r="U127" i="119"/>
  <c r="F127" i="119"/>
  <c r="U126" i="119"/>
  <c r="F126" i="119"/>
  <c r="U125" i="119"/>
  <c r="F125" i="119"/>
  <c r="U124" i="119"/>
  <c r="F124" i="119"/>
  <c r="U123" i="119"/>
  <c r="F123" i="119"/>
  <c r="U122" i="119"/>
  <c r="T122" i="119"/>
  <c r="F122" i="119"/>
  <c r="U121" i="119"/>
  <c r="T121" i="119"/>
  <c r="F121" i="119"/>
  <c r="U120" i="119"/>
  <c r="T120" i="119"/>
  <c r="F120" i="119"/>
  <c r="U119" i="119"/>
  <c r="T119" i="119"/>
  <c r="F119" i="119"/>
  <c r="U118" i="119"/>
  <c r="T118" i="119"/>
  <c r="F118" i="119"/>
  <c r="U117" i="119"/>
  <c r="T117" i="119"/>
  <c r="F117" i="119"/>
  <c r="U116" i="119"/>
  <c r="T116" i="119"/>
  <c r="F116" i="119"/>
  <c r="U115" i="119"/>
  <c r="T115" i="119"/>
  <c r="F115" i="119"/>
  <c r="U114" i="119"/>
  <c r="T114" i="119"/>
  <c r="F114" i="119"/>
  <c r="U113" i="119"/>
  <c r="T113" i="119"/>
  <c r="F113" i="119"/>
  <c r="U112" i="119"/>
  <c r="T112" i="119"/>
  <c r="F112" i="119"/>
  <c r="U111" i="119"/>
  <c r="T111" i="119"/>
  <c r="F111" i="119"/>
  <c r="U110" i="119"/>
  <c r="T110" i="119"/>
  <c r="F110" i="119"/>
  <c r="U109" i="119"/>
  <c r="T109" i="119"/>
  <c r="F109" i="119"/>
  <c r="U108" i="119"/>
  <c r="T108" i="119"/>
  <c r="F108" i="119"/>
  <c r="U107" i="119"/>
  <c r="T107" i="119"/>
  <c r="F107" i="119"/>
  <c r="U106" i="119"/>
  <c r="T106" i="119"/>
  <c r="F106" i="119"/>
  <c r="U105" i="119"/>
  <c r="T105" i="119"/>
  <c r="F105" i="119"/>
  <c r="U104" i="119"/>
  <c r="T104" i="119"/>
  <c r="F104" i="119"/>
  <c r="U103" i="119"/>
  <c r="T103" i="119"/>
  <c r="F103" i="119"/>
  <c r="U102" i="119"/>
  <c r="T102" i="119"/>
  <c r="F102" i="119"/>
  <c r="U101" i="119"/>
  <c r="T101" i="119"/>
  <c r="F101" i="119"/>
  <c r="U100" i="119"/>
  <c r="T100" i="119"/>
  <c r="F100" i="119"/>
  <c r="U99" i="119"/>
  <c r="T99" i="119"/>
  <c r="F99" i="119"/>
  <c r="U98" i="119"/>
  <c r="T98" i="119"/>
  <c r="F98" i="119"/>
  <c r="U97" i="119"/>
  <c r="T97" i="119"/>
  <c r="F97" i="119"/>
  <c r="U96" i="119"/>
  <c r="T96" i="119"/>
  <c r="F96" i="119"/>
  <c r="U95" i="119"/>
  <c r="T95" i="119"/>
  <c r="F95" i="119"/>
  <c r="U94" i="119"/>
  <c r="T94" i="119"/>
  <c r="F94" i="119"/>
  <c r="U93" i="119"/>
  <c r="T93" i="119"/>
  <c r="F93" i="119"/>
  <c r="U92" i="119"/>
  <c r="T92" i="119"/>
  <c r="F92" i="119"/>
  <c r="U91" i="119"/>
  <c r="T91" i="119"/>
  <c r="F91" i="119"/>
  <c r="U90" i="119"/>
  <c r="T90" i="119"/>
  <c r="F90" i="119"/>
  <c r="U89" i="119"/>
  <c r="T89" i="119"/>
  <c r="F89" i="119"/>
  <c r="U88" i="119"/>
  <c r="T88" i="119"/>
  <c r="F88" i="119"/>
  <c r="U87" i="119"/>
  <c r="T87" i="119"/>
  <c r="F87" i="119"/>
  <c r="U86" i="119"/>
  <c r="T86" i="119"/>
  <c r="F86" i="119"/>
  <c r="U85" i="119"/>
  <c r="T85" i="119"/>
  <c r="F85" i="119"/>
  <c r="U84" i="119"/>
  <c r="T84" i="119"/>
  <c r="F84" i="119"/>
  <c r="U83" i="119"/>
  <c r="T83" i="119"/>
  <c r="F83" i="119"/>
  <c r="U82" i="119"/>
  <c r="T82" i="119"/>
  <c r="F82" i="119"/>
  <c r="U81" i="119"/>
  <c r="T81" i="119"/>
  <c r="F81" i="119"/>
  <c r="U80" i="119"/>
  <c r="T80" i="119"/>
  <c r="F80" i="119"/>
  <c r="U79" i="119"/>
  <c r="T79" i="119"/>
  <c r="F79" i="119"/>
  <c r="U78" i="119"/>
  <c r="T78" i="119"/>
  <c r="F78" i="119"/>
  <c r="U77" i="119"/>
  <c r="T77" i="119"/>
  <c r="F77" i="119"/>
  <c r="U76" i="119"/>
  <c r="T76" i="119"/>
  <c r="F76" i="119"/>
  <c r="U75" i="119"/>
  <c r="T75" i="119"/>
  <c r="F75" i="119"/>
  <c r="U74" i="119"/>
  <c r="T74" i="119"/>
  <c r="F74" i="119"/>
  <c r="U73" i="119"/>
  <c r="T73" i="119"/>
  <c r="F73" i="119"/>
  <c r="U72" i="119"/>
  <c r="T72" i="119"/>
  <c r="F72" i="119"/>
  <c r="U71" i="119"/>
  <c r="T71" i="119"/>
  <c r="F71" i="119"/>
  <c r="U70" i="119"/>
  <c r="T70" i="119"/>
  <c r="F70" i="119"/>
  <c r="U69" i="119"/>
  <c r="T69" i="119"/>
  <c r="F69" i="119"/>
  <c r="U68" i="119"/>
  <c r="T68" i="119"/>
  <c r="F68" i="119"/>
  <c r="U67" i="119"/>
  <c r="T67" i="119"/>
  <c r="F67" i="119"/>
  <c r="U66" i="119"/>
  <c r="T66" i="119"/>
  <c r="F66" i="119"/>
  <c r="U65" i="119"/>
  <c r="T65" i="119"/>
  <c r="F65" i="119"/>
  <c r="U64" i="119"/>
  <c r="T64" i="119"/>
  <c r="F64" i="119"/>
  <c r="U63" i="119"/>
  <c r="T63" i="119"/>
  <c r="F63" i="119"/>
  <c r="U62" i="119"/>
  <c r="T62" i="119"/>
  <c r="F62" i="119"/>
  <c r="U61" i="119"/>
  <c r="T61" i="119"/>
  <c r="F61" i="119"/>
  <c r="U60" i="119"/>
  <c r="T60" i="119"/>
  <c r="F60" i="119"/>
  <c r="U59" i="119"/>
  <c r="T59" i="119"/>
  <c r="F59" i="119"/>
  <c r="U58" i="119"/>
  <c r="T58" i="119"/>
  <c r="F58" i="119"/>
  <c r="U57" i="119"/>
  <c r="T57" i="119"/>
  <c r="F57" i="119"/>
  <c r="U56" i="119"/>
  <c r="T56" i="119"/>
  <c r="F56" i="119"/>
  <c r="U55" i="119"/>
  <c r="T55" i="119"/>
  <c r="F55" i="119"/>
  <c r="U54" i="119"/>
  <c r="T54" i="119"/>
  <c r="F54" i="119"/>
  <c r="U53" i="119"/>
  <c r="T53" i="119"/>
  <c r="F53" i="119"/>
  <c r="U52" i="119"/>
  <c r="T52" i="119"/>
  <c r="F52" i="119"/>
  <c r="U51" i="119"/>
  <c r="T51" i="119"/>
  <c r="F51" i="119"/>
  <c r="U50" i="119"/>
  <c r="T50" i="119"/>
  <c r="F50" i="119"/>
  <c r="U49" i="119"/>
  <c r="T49" i="119"/>
  <c r="F49" i="119"/>
  <c r="U48" i="119"/>
  <c r="T48" i="119"/>
  <c r="F48" i="119"/>
  <c r="U47" i="119"/>
  <c r="T47" i="119"/>
  <c r="F47" i="119"/>
  <c r="U46" i="119"/>
  <c r="T46" i="119"/>
  <c r="F46" i="119"/>
  <c r="U45" i="119"/>
  <c r="T45" i="119"/>
  <c r="F45" i="119"/>
  <c r="U44" i="119"/>
  <c r="T44" i="119"/>
  <c r="F44" i="119"/>
  <c r="U43" i="119"/>
  <c r="T43" i="119"/>
  <c r="F43" i="119"/>
  <c r="U42" i="119"/>
  <c r="T42" i="119"/>
  <c r="F42" i="119"/>
  <c r="U41" i="119"/>
  <c r="T41" i="119"/>
  <c r="F41" i="119"/>
  <c r="U40" i="119"/>
  <c r="T40" i="119"/>
  <c r="F40" i="119"/>
  <c r="U39" i="119"/>
  <c r="T39" i="119"/>
  <c r="F39" i="119"/>
  <c r="U38" i="119"/>
  <c r="T38" i="119"/>
  <c r="F38" i="119"/>
  <c r="U37" i="119"/>
  <c r="T37" i="119"/>
  <c r="F37" i="119"/>
  <c r="U36" i="119"/>
  <c r="T36" i="119"/>
  <c r="F36" i="119"/>
  <c r="U35" i="119"/>
  <c r="T35" i="119"/>
  <c r="F35" i="119"/>
  <c r="U34" i="119"/>
  <c r="T34" i="119"/>
  <c r="F34" i="119"/>
  <c r="U33" i="119"/>
  <c r="T33" i="119"/>
  <c r="F33" i="119"/>
  <c r="U32" i="119"/>
  <c r="T32" i="119"/>
  <c r="F32" i="119"/>
  <c r="U31" i="119"/>
  <c r="T31" i="119"/>
  <c r="F31" i="119"/>
  <c r="U30" i="119"/>
  <c r="T30" i="119"/>
  <c r="F30" i="119"/>
  <c r="U29" i="119"/>
  <c r="T29" i="119"/>
  <c r="F29" i="119"/>
  <c r="U28" i="119"/>
  <c r="T28" i="119"/>
  <c r="F28" i="119"/>
  <c r="U27" i="119"/>
  <c r="T27" i="119"/>
  <c r="F27" i="119"/>
  <c r="U26" i="119"/>
  <c r="T26" i="119"/>
  <c r="F26" i="119"/>
  <c r="U25" i="119"/>
  <c r="T25" i="119"/>
  <c r="F25" i="119"/>
  <c r="U24" i="119"/>
  <c r="T24" i="119"/>
  <c r="F24" i="119"/>
  <c r="U23" i="119"/>
  <c r="T23" i="119"/>
  <c r="F23" i="119"/>
  <c r="U22" i="119"/>
  <c r="T22" i="119"/>
  <c r="F22" i="119"/>
  <c r="U21" i="119"/>
  <c r="T21" i="119"/>
  <c r="F21" i="119"/>
  <c r="U20" i="119"/>
  <c r="T20" i="119"/>
  <c r="F20" i="119"/>
  <c r="U19" i="119"/>
  <c r="T19" i="119"/>
  <c r="F19" i="119"/>
  <c r="U18" i="119"/>
  <c r="T18" i="119"/>
  <c r="F18" i="119"/>
  <c r="U17" i="119"/>
  <c r="T17" i="119"/>
  <c r="F17" i="119"/>
  <c r="U16" i="119"/>
  <c r="T16" i="119"/>
  <c r="F16" i="119"/>
  <c r="U15" i="119"/>
  <c r="T15" i="119"/>
  <c r="F15" i="119"/>
  <c r="U14" i="119"/>
  <c r="T14" i="119"/>
  <c r="F14" i="119"/>
  <c r="U13" i="119"/>
  <c r="T13" i="119"/>
  <c r="F13" i="119"/>
  <c r="U12" i="119"/>
  <c r="T12" i="119"/>
  <c r="F12" i="119"/>
  <c r="U11" i="119"/>
  <c r="T11" i="119"/>
  <c r="F11" i="119"/>
  <c r="U10" i="119"/>
  <c r="T10" i="119"/>
  <c r="F10" i="119"/>
  <c r="U9" i="119"/>
  <c r="T9" i="119"/>
  <c r="F9" i="119"/>
  <c r="U8" i="119"/>
  <c r="T8" i="119"/>
  <c r="F8" i="119"/>
  <c r="U7" i="119"/>
  <c r="T7" i="119"/>
  <c r="F7" i="119"/>
  <c r="U6" i="119"/>
  <c r="T6" i="119"/>
  <c r="F6" i="119"/>
  <c r="U5" i="119"/>
  <c r="T5" i="119"/>
  <c r="F5" i="119"/>
  <c r="U4" i="119"/>
  <c r="T4" i="119"/>
  <c r="F4" i="119"/>
  <c r="F132" i="118"/>
  <c r="F131" i="118"/>
  <c r="F130" i="118"/>
  <c r="F129" i="118"/>
  <c r="F128" i="118"/>
  <c r="U127" i="118"/>
  <c r="F127" i="118"/>
  <c r="U126" i="118"/>
  <c r="F126" i="118"/>
  <c r="U125" i="118"/>
  <c r="F125" i="118"/>
  <c r="U124" i="118"/>
  <c r="F124" i="118"/>
  <c r="U123" i="118"/>
  <c r="F123" i="118"/>
  <c r="U122" i="118"/>
  <c r="T122" i="118"/>
  <c r="F122" i="118"/>
  <c r="U121" i="118"/>
  <c r="T121" i="118"/>
  <c r="F121" i="118"/>
  <c r="U120" i="118"/>
  <c r="T120" i="118"/>
  <c r="F120" i="118"/>
  <c r="U119" i="118"/>
  <c r="T119" i="118"/>
  <c r="F119" i="118"/>
  <c r="U118" i="118"/>
  <c r="T118" i="118"/>
  <c r="F118" i="118"/>
  <c r="U117" i="118"/>
  <c r="T117" i="118"/>
  <c r="F117" i="118"/>
  <c r="U116" i="118"/>
  <c r="T116" i="118"/>
  <c r="F116" i="118"/>
  <c r="U115" i="118"/>
  <c r="T115" i="118"/>
  <c r="F115" i="118"/>
  <c r="U114" i="118"/>
  <c r="T114" i="118"/>
  <c r="F114" i="118"/>
  <c r="U113" i="118"/>
  <c r="T113" i="118"/>
  <c r="F113" i="118"/>
  <c r="U112" i="118"/>
  <c r="T112" i="118"/>
  <c r="F112" i="118"/>
  <c r="U111" i="118"/>
  <c r="T111" i="118"/>
  <c r="F111" i="118"/>
  <c r="U110" i="118"/>
  <c r="T110" i="118"/>
  <c r="F110" i="118"/>
  <c r="U109" i="118"/>
  <c r="T109" i="118"/>
  <c r="F109" i="118"/>
  <c r="U108" i="118"/>
  <c r="T108" i="118"/>
  <c r="F108" i="118"/>
  <c r="U107" i="118"/>
  <c r="T107" i="118"/>
  <c r="F107" i="118"/>
  <c r="U106" i="118"/>
  <c r="T106" i="118"/>
  <c r="F106" i="118"/>
  <c r="U105" i="118"/>
  <c r="T105" i="118"/>
  <c r="F105" i="118"/>
  <c r="U104" i="118"/>
  <c r="T104" i="118"/>
  <c r="F104" i="118"/>
  <c r="U103" i="118"/>
  <c r="T103" i="118"/>
  <c r="F103" i="118"/>
  <c r="U102" i="118"/>
  <c r="T102" i="118"/>
  <c r="F102" i="118"/>
  <c r="U101" i="118"/>
  <c r="T101" i="118"/>
  <c r="F101" i="118"/>
  <c r="U100" i="118"/>
  <c r="T100" i="118"/>
  <c r="F100" i="118"/>
  <c r="U99" i="118"/>
  <c r="T99" i="118"/>
  <c r="F99" i="118"/>
  <c r="U98" i="118"/>
  <c r="T98" i="118"/>
  <c r="F98" i="118"/>
  <c r="U97" i="118"/>
  <c r="T97" i="118"/>
  <c r="F97" i="118"/>
  <c r="U96" i="118"/>
  <c r="T96" i="118"/>
  <c r="F96" i="118"/>
  <c r="U95" i="118"/>
  <c r="T95" i="118"/>
  <c r="F95" i="118"/>
  <c r="U94" i="118"/>
  <c r="T94" i="118"/>
  <c r="F94" i="118"/>
  <c r="U93" i="118"/>
  <c r="T93" i="118"/>
  <c r="F93" i="118"/>
  <c r="U92" i="118"/>
  <c r="T92" i="118"/>
  <c r="F92" i="118"/>
  <c r="U91" i="118"/>
  <c r="T91" i="118"/>
  <c r="F91" i="118"/>
  <c r="U90" i="118"/>
  <c r="T90" i="118"/>
  <c r="F90" i="118"/>
  <c r="U89" i="118"/>
  <c r="T89" i="118"/>
  <c r="F89" i="118"/>
  <c r="U88" i="118"/>
  <c r="T88" i="118"/>
  <c r="F88" i="118"/>
  <c r="U87" i="118"/>
  <c r="T87" i="118"/>
  <c r="F87" i="118"/>
  <c r="U86" i="118"/>
  <c r="T86" i="118"/>
  <c r="F86" i="118"/>
  <c r="U85" i="118"/>
  <c r="T85" i="118"/>
  <c r="F85" i="118"/>
  <c r="U84" i="118"/>
  <c r="T84" i="118"/>
  <c r="F84" i="118"/>
  <c r="U83" i="118"/>
  <c r="T83" i="118"/>
  <c r="F83" i="118"/>
  <c r="U82" i="118"/>
  <c r="T82" i="118"/>
  <c r="F82" i="118"/>
  <c r="U81" i="118"/>
  <c r="T81" i="118"/>
  <c r="F81" i="118"/>
  <c r="U80" i="118"/>
  <c r="T80" i="118"/>
  <c r="F80" i="118"/>
  <c r="U79" i="118"/>
  <c r="T79" i="118"/>
  <c r="F79" i="118"/>
  <c r="U78" i="118"/>
  <c r="T78" i="118"/>
  <c r="F78" i="118"/>
  <c r="U77" i="118"/>
  <c r="T77" i="118"/>
  <c r="F77" i="118"/>
  <c r="U76" i="118"/>
  <c r="T76" i="118"/>
  <c r="F76" i="118"/>
  <c r="U75" i="118"/>
  <c r="T75" i="118"/>
  <c r="F75" i="118"/>
  <c r="U74" i="118"/>
  <c r="T74" i="118"/>
  <c r="F74" i="118"/>
  <c r="U73" i="118"/>
  <c r="T73" i="118"/>
  <c r="F73" i="118"/>
  <c r="U72" i="118"/>
  <c r="T72" i="118"/>
  <c r="F72" i="118"/>
  <c r="U71" i="118"/>
  <c r="T71" i="118"/>
  <c r="F71" i="118"/>
  <c r="U70" i="118"/>
  <c r="T70" i="118"/>
  <c r="F70" i="118"/>
  <c r="U69" i="118"/>
  <c r="T69" i="118"/>
  <c r="F69" i="118"/>
  <c r="U68" i="118"/>
  <c r="T68" i="118"/>
  <c r="F68" i="118"/>
  <c r="U67" i="118"/>
  <c r="T67" i="118"/>
  <c r="F67" i="118"/>
  <c r="U66" i="118"/>
  <c r="T66" i="118"/>
  <c r="F66" i="118"/>
  <c r="U65" i="118"/>
  <c r="T65" i="118"/>
  <c r="F65" i="118"/>
  <c r="U64" i="118"/>
  <c r="T64" i="118"/>
  <c r="F64" i="118"/>
  <c r="U63" i="118"/>
  <c r="T63" i="118"/>
  <c r="F63" i="118"/>
  <c r="U62" i="118"/>
  <c r="T62" i="118"/>
  <c r="F62" i="118"/>
  <c r="U61" i="118"/>
  <c r="T61" i="118"/>
  <c r="F61" i="118"/>
  <c r="U60" i="118"/>
  <c r="T60" i="118"/>
  <c r="F60" i="118"/>
  <c r="U59" i="118"/>
  <c r="T59" i="118"/>
  <c r="F59" i="118"/>
  <c r="U58" i="118"/>
  <c r="T58" i="118"/>
  <c r="F58" i="118"/>
  <c r="U57" i="118"/>
  <c r="T57" i="118"/>
  <c r="F57" i="118"/>
  <c r="U56" i="118"/>
  <c r="T56" i="118"/>
  <c r="F56" i="118"/>
  <c r="U55" i="118"/>
  <c r="T55" i="118"/>
  <c r="F55" i="118"/>
  <c r="U54" i="118"/>
  <c r="T54" i="118"/>
  <c r="F54" i="118"/>
  <c r="U53" i="118"/>
  <c r="T53" i="118"/>
  <c r="F53" i="118"/>
  <c r="U52" i="118"/>
  <c r="T52" i="118"/>
  <c r="F52" i="118"/>
  <c r="U51" i="118"/>
  <c r="T51" i="118"/>
  <c r="F51" i="118"/>
  <c r="U50" i="118"/>
  <c r="T50" i="118"/>
  <c r="F50" i="118"/>
  <c r="U49" i="118"/>
  <c r="T49" i="118"/>
  <c r="F49" i="118"/>
  <c r="U48" i="118"/>
  <c r="T48" i="118"/>
  <c r="F48" i="118"/>
  <c r="U47" i="118"/>
  <c r="T47" i="118"/>
  <c r="F47" i="118"/>
  <c r="U46" i="118"/>
  <c r="T46" i="118"/>
  <c r="F46" i="118"/>
  <c r="U45" i="118"/>
  <c r="T45" i="118"/>
  <c r="F45" i="118"/>
  <c r="U44" i="118"/>
  <c r="T44" i="118"/>
  <c r="F44" i="118"/>
  <c r="U43" i="118"/>
  <c r="T43" i="118"/>
  <c r="F43" i="118"/>
  <c r="U42" i="118"/>
  <c r="T42" i="118"/>
  <c r="F42" i="118"/>
  <c r="U41" i="118"/>
  <c r="T41" i="118"/>
  <c r="F41" i="118"/>
  <c r="U40" i="118"/>
  <c r="T40" i="118"/>
  <c r="F40" i="118"/>
  <c r="U39" i="118"/>
  <c r="T39" i="118"/>
  <c r="F39" i="118"/>
  <c r="U38" i="118"/>
  <c r="T38" i="118"/>
  <c r="K38" i="118"/>
  <c r="F38" i="118"/>
  <c r="U37" i="118"/>
  <c r="T37" i="118"/>
  <c r="K37" i="118"/>
  <c r="F37" i="118"/>
  <c r="U36" i="118"/>
  <c r="T36" i="118"/>
  <c r="K36" i="118"/>
  <c r="F36" i="118"/>
  <c r="U35" i="118"/>
  <c r="T35" i="118"/>
  <c r="K35" i="118"/>
  <c r="F35" i="118"/>
  <c r="U34" i="118"/>
  <c r="T34" i="118"/>
  <c r="K34" i="118"/>
  <c r="F34" i="118"/>
  <c r="U33" i="118"/>
  <c r="T33" i="118"/>
  <c r="K33" i="118"/>
  <c r="F33" i="118"/>
  <c r="U32" i="118"/>
  <c r="T32" i="118"/>
  <c r="K32" i="118"/>
  <c r="F32" i="118"/>
  <c r="U31" i="118"/>
  <c r="T31" i="118"/>
  <c r="K31" i="118"/>
  <c r="F31" i="118"/>
  <c r="U30" i="118"/>
  <c r="T30" i="118"/>
  <c r="K30" i="118"/>
  <c r="F30" i="118"/>
  <c r="U29" i="118"/>
  <c r="T29" i="118"/>
  <c r="K29" i="118"/>
  <c r="F29" i="118"/>
  <c r="U28" i="118"/>
  <c r="T28" i="118"/>
  <c r="K28" i="118"/>
  <c r="F28" i="118"/>
  <c r="U27" i="118"/>
  <c r="T27" i="118"/>
  <c r="K27" i="118"/>
  <c r="F27" i="118"/>
  <c r="U26" i="118"/>
  <c r="T26" i="118"/>
  <c r="K26" i="118"/>
  <c r="F26" i="118"/>
  <c r="U25" i="118"/>
  <c r="T25" i="118"/>
  <c r="K25" i="118"/>
  <c r="F25" i="118"/>
  <c r="U24" i="118"/>
  <c r="T24" i="118"/>
  <c r="K24" i="118"/>
  <c r="F24" i="118"/>
  <c r="U23" i="118"/>
  <c r="T23" i="118"/>
  <c r="K23" i="118"/>
  <c r="F23" i="118"/>
  <c r="U22" i="118"/>
  <c r="T22" i="118"/>
  <c r="K22" i="118"/>
  <c r="F22" i="118"/>
  <c r="U21" i="118"/>
  <c r="T21" i="118"/>
  <c r="K21" i="118"/>
  <c r="F21" i="118"/>
  <c r="U20" i="118"/>
  <c r="T20" i="118"/>
  <c r="K20" i="118"/>
  <c r="F20" i="118"/>
  <c r="U19" i="118"/>
  <c r="T19" i="118"/>
  <c r="K19" i="118"/>
  <c r="F19" i="118"/>
  <c r="U18" i="118"/>
  <c r="T18" i="118"/>
  <c r="K18" i="118"/>
  <c r="F18" i="118"/>
  <c r="U17" i="118"/>
  <c r="T17" i="118"/>
  <c r="K17" i="118"/>
  <c r="F17" i="118"/>
  <c r="U16" i="118"/>
  <c r="T16" i="118"/>
  <c r="K16" i="118"/>
  <c r="F16" i="118"/>
  <c r="U15" i="118"/>
  <c r="T15" i="118"/>
  <c r="K15" i="118"/>
  <c r="F15" i="118"/>
  <c r="U14" i="118"/>
  <c r="T14" i="118"/>
  <c r="K14" i="118"/>
  <c r="F14" i="118"/>
  <c r="U13" i="118"/>
  <c r="T13" i="118"/>
  <c r="K13" i="118"/>
  <c r="F13" i="118"/>
  <c r="U12" i="118"/>
  <c r="T12" i="118"/>
  <c r="K12" i="118"/>
  <c r="F12" i="118"/>
  <c r="U11" i="118"/>
  <c r="T11" i="118"/>
  <c r="K11" i="118"/>
  <c r="F11" i="118"/>
  <c r="U10" i="118"/>
  <c r="T10" i="118"/>
  <c r="K10" i="118"/>
  <c r="F10" i="118"/>
  <c r="U9" i="118"/>
  <c r="T9" i="118"/>
  <c r="K9" i="118"/>
  <c r="F9" i="118"/>
  <c r="U8" i="118"/>
  <c r="T8" i="118"/>
  <c r="K8" i="118"/>
  <c r="F8" i="118"/>
  <c r="U7" i="118"/>
  <c r="T7" i="118"/>
  <c r="K7" i="118"/>
  <c r="F7" i="118"/>
  <c r="U6" i="118"/>
  <c r="T6" i="118"/>
  <c r="K6" i="118"/>
  <c r="F6" i="118"/>
  <c r="U5" i="118"/>
  <c r="T5" i="118"/>
  <c r="K5" i="118"/>
  <c r="F5" i="118"/>
  <c r="U4" i="118"/>
  <c r="T4" i="118"/>
  <c r="K4" i="118"/>
  <c r="F4" i="118"/>
  <c r="F132" i="117"/>
  <c r="F131" i="117"/>
  <c r="F130" i="117"/>
  <c r="F129" i="117"/>
  <c r="F128" i="117"/>
  <c r="U127" i="117"/>
  <c r="F127" i="117"/>
  <c r="U126" i="117"/>
  <c r="F126" i="117"/>
  <c r="U125" i="117"/>
  <c r="F125" i="117"/>
  <c r="U124" i="117"/>
  <c r="F124" i="117"/>
  <c r="U123" i="117"/>
  <c r="F123" i="117"/>
  <c r="U122" i="117"/>
  <c r="T122" i="117"/>
  <c r="F122" i="117"/>
  <c r="U121" i="117"/>
  <c r="T121" i="117"/>
  <c r="F121" i="117"/>
  <c r="U120" i="117"/>
  <c r="T120" i="117"/>
  <c r="F120" i="117"/>
  <c r="U119" i="117"/>
  <c r="T119" i="117"/>
  <c r="F119" i="117"/>
  <c r="U118" i="117"/>
  <c r="T118" i="117"/>
  <c r="F118" i="117"/>
  <c r="U117" i="117"/>
  <c r="T117" i="117"/>
  <c r="F117" i="117"/>
  <c r="U116" i="117"/>
  <c r="T116" i="117"/>
  <c r="F116" i="117"/>
  <c r="U115" i="117"/>
  <c r="T115" i="117"/>
  <c r="F115" i="117"/>
  <c r="U114" i="117"/>
  <c r="T114" i="117"/>
  <c r="F114" i="117"/>
  <c r="U113" i="117"/>
  <c r="T113" i="117"/>
  <c r="F113" i="117"/>
  <c r="U112" i="117"/>
  <c r="T112" i="117"/>
  <c r="F112" i="117"/>
  <c r="U111" i="117"/>
  <c r="T111" i="117"/>
  <c r="F111" i="117"/>
  <c r="U110" i="117"/>
  <c r="T110" i="117"/>
  <c r="F110" i="117"/>
  <c r="U109" i="117"/>
  <c r="T109" i="117"/>
  <c r="F109" i="117"/>
  <c r="U108" i="117"/>
  <c r="T108" i="117"/>
  <c r="F108" i="117"/>
  <c r="U107" i="117"/>
  <c r="T107" i="117"/>
  <c r="F107" i="117"/>
  <c r="U106" i="117"/>
  <c r="T106" i="117"/>
  <c r="F106" i="117"/>
  <c r="U105" i="117"/>
  <c r="T105" i="117"/>
  <c r="F105" i="117"/>
  <c r="U104" i="117"/>
  <c r="T104" i="117"/>
  <c r="F104" i="117"/>
  <c r="U103" i="117"/>
  <c r="T103" i="117"/>
  <c r="F103" i="117"/>
  <c r="U102" i="117"/>
  <c r="T102" i="117"/>
  <c r="F102" i="117"/>
  <c r="U101" i="117"/>
  <c r="T101" i="117"/>
  <c r="F101" i="117"/>
  <c r="U100" i="117"/>
  <c r="T100" i="117"/>
  <c r="F100" i="117"/>
  <c r="U99" i="117"/>
  <c r="T99" i="117"/>
  <c r="F99" i="117"/>
  <c r="U98" i="117"/>
  <c r="T98" i="117"/>
  <c r="F98" i="117"/>
  <c r="U97" i="117"/>
  <c r="T97" i="117"/>
  <c r="F97" i="117"/>
  <c r="U96" i="117"/>
  <c r="T96" i="117"/>
  <c r="F96" i="117"/>
  <c r="U95" i="117"/>
  <c r="T95" i="117"/>
  <c r="F95" i="117"/>
  <c r="U94" i="117"/>
  <c r="T94" i="117"/>
  <c r="F94" i="117"/>
  <c r="U93" i="117"/>
  <c r="T93" i="117"/>
  <c r="F93" i="117"/>
  <c r="U92" i="117"/>
  <c r="T92" i="117"/>
  <c r="F92" i="117"/>
  <c r="U91" i="117"/>
  <c r="T91" i="117"/>
  <c r="F91" i="117"/>
  <c r="U90" i="117"/>
  <c r="T90" i="117"/>
  <c r="F90" i="117"/>
  <c r="U89" i="117"/>
  <c r="T89" i="117"/>
  <c r="F89" i="117"/>
  <c r="U88" i="117"/>
  <c r="T88" i="117"/>
  <c r="F88" i="117"/>
  <c r="U87" i="117"/>
  <c r="T87" i="117"/>
  <c r="F87" i="117"/>
  <c r="U86" i="117"/>
  <c r="T86" i="117"/>
  <c r="F86" i="117"/>
  <c r="U85" i="117"/>
  <c r="T85" i="117"/>
  <c r="F85" i="117"/>
  <c r="U84" i="117"/>
  <c r="T84" i="117"/>
  <c r="F84" i="117"/>
  <c r="U83" i="117"/>
  <c r="T83" i="117"/>
  <c r="F83" i="117"/>
  <c r="U82" i="117"/>
  <c r="T82" i="117"/>
  <c r="F82" i="117"/>
  <c r="U81" i="117"/>
  <c r="T81" i="117"/>
  <c r="F81" i="117"/>
  <c r="U80" i="117"/>
  <c r="T80" i="117"/>
  <c r="F80" i="117"/>
  <c r="U79" i="117"/>
  <c r="T79" i="117"/>
  <c r="F79" i="117"/>
  <c r="U78" i="117"/>
  <c r="T78" i="117"/>
  <c r="F78" i="117"/>
  <c r="U77" i="117"/>
  <c r="T77" i="117"/>
  <c r="F77" i="117"/>
  <c r="U76" i="117"/>
  <c r="T76" i="117"/>
  <c r="F76" i="117"/>
  <c r="U75" i="117"/>
  <c r="T75" i="117"/>
  <c r="F75" i="117"/>
  <c r="U74" i="117"/>
  <c r="T74" i="117"/>
  <c r="F74" i="117"/>
  <c r="U73" i="117"/>
  <c r="T73" i="117"/>
  <c r="F73" i="117"/>
  <c r="U72" i="117"/>
  <c r="T72" i="117"/>
  <c r="F72" i="117"/>
  <c r="U71" i="117"/>
  <c r="T71" i="117"/>
  <c r="F71" i="117"/>
  <c r="U70" i="117"/>
  <c r="T70" i="117"/>
  <c r="F70" i="117"/>
  <c r="U69" i="117"/>
  <c r="T69" i="117"/>
  <c r="F69" i="117"/>
  <c r="U68" i="117"/>
  <c r="T68" i="117"/>
  <c r="F68" i="117"/>
  <c r="U67" i="117"/>
  <c r="T67" i="117"/>
  <c r="F67" i="117"/>
  <c r="U66" i="117"/>
  <c r="T66" i="117"/>
  <c r="F66" i="117"/>
  <c r="U65" i="117"/>
  <c r="T65" i="117"/>
  <c r="F65" i="117"/>
  <c r="U64" i="117"/>
  <c r="T64" i="117"/>
  <c r="F64" i="117"/>
  <c r="U63" i="117"/>
  <c r="T63" i="117"/>
  <c r="F63" i="117"/>
  <c r="U62" i="117"/>
  <c r="T62" i="117"/>
  <c r="F62" i="117"/>
  <c r="U61" i="117"/>
  <c r="T61" i="117"/>
  <c r="F61" i="117"/>
  <c r="U60" i="117"/>
  <c r="T60" i="117"/>
  <c r="F60" i="117"/>
  <c r="U59" i="117"/>
  <c r="T59" i="117"/>
  <c r="F59" i="117"/>
  <c r="U58" i="117"/>
  <c r="T58" i="117"/>
  <c r="F58" i="117"/>
  <c r="U57" i="117"/>
  <c r="T57" i="117"/>
  <c r="F57" i="117"/>
  <c r="U56" i="117"/>
  <c r="T56" i="117"/>
  <c r="F56" i="117"/>
  <c r="U55" i="117"/>
  <c r="T55" i="117"/>
  <c r="F55" i="117"/>
  <c r="U54" i="117"/>
  <c r="T54" i="117"/>
  <c r="F54" i="117"/>
  <c r="U53" i="117"/>
  <c r="T53" i="117"/>
  <c r="F53" i="117"/>
  <c r="U52" i="117"/>
  <c r="T52" i="117"/>
  <c r="F52" i="117"/>
  <c r="U51" i="117"/>
  <c r="T51" i="117"/>
  <c r="F51" i="117"/>
  <c r="U50" i="117"/>
  <c r="T50" i="117"/>
  <c r="F50" i="117"/>
  <c r="U49" i="117"/>
  <c r="T49" i="117"/>
  <c r="F49" i="117"/>
  <c r="U48" i="117"/>
  <c r="T48" i="117"/>
  <c r="F48" i="117"/>
  <c r="U47" i="117"/>
  <c r="T47" i="117"/>
  <c r="F47" i="117"/>
  <c r="U46" i="117"/>
  <c r="T46" i="117"/>
  <c r="F46" i="117"/>
  <c r="U45" i="117"/>
  <c r="T45" i="117"/>
  <c r="F45" i="117"/>
  <c r="U44" i="117"/>
  <c r="T44" i="117"/>
  <c r="F44" i="117"/>
  <c r="U43" i="117"/>
  <c r="T43" i="117"/>
  <c r="F43" i="117"/>
  <c r="U42" i="117"/>
  <c r="T42" i="117"/>
  <c r="F42" i="117"/>
  <c r="U41" i="117"/>
  <c r="T41" i="117"/>
  <c r="F41" i="117"/>
  <c r="U40" i="117"/>
  <c r="T40" i="117"/>
  <c r="F40" i="117"/>
  <c r="U39" i="117"/>
  <c r="T39" i="117"/>
  <c r="F39" i="117"/>
  <c r="U38" i="117"/>
  <c r="T38" i="117"/>
  <c r="F38" i="117"/>
  <c r="U37" i="117"/>
  <c r="T37" i="117"/>
  <c r="F37" i="117"/>
  <c r="U36" i="117"/>
  <c r="T36" i="117"/>
  <c r="F36" i="117"/>
  <c r="U35" i="117"/>
  <c r="T35" i="117"/>
  <c r="F35" i="117"/>
  <c r="U34" i="117"/>
  <c r="T34" i="117"/>
  <c r="F34" i="117"/>
  <c r="U33" i="117"/>
  <c r="T33" i="117"/>
  <c r="F33" i="117"/>
  <c r="U32" i="117"/>
  <c r="T32" i="117"/>
  <c r="F32" i="117"/>
  <c r="U31" i="117"/>
  <c r="T31" i="117"/>
  <c r="F31" i="117"/>
  <c r="U30" i="117"/>
  <c r="T30" i="117"/>
  <c r="F30" i="117"/>
  <c r="U29" i="117"/>
  <c r="T29" i="117"/>
  <c r="F29" i="117"/>
  <c r="U28" i="117"/>
  <c r="T28" i="117"/>
  <c r="F28" i="117"/>
  <c r="U27" i="117"/>
  <c r="T27" i="117"/>
  <c r="F27" i="117"/>
  <c r="U26" i="117"/>
  <c r="T26" i="117"/>
  <c r="F26" i="117"/>
  <c r="U25" i="117"/>
  <c r="T25" i="117"/>
  <c r="F25" i="117"/>
  <c r="U24" i="117"/>
  <c r="T24" i="117"/>
  <c r="F24" i="117"/>
  <c r="U23" i="117"/>
  <c r="T23" i="117"/>
  <c r="F23" i="117"/>
  <c r="U22" i="117"/>
  <c r="T22" i="117"/>
  <c r="F22" i="117"/>
  <c r="U21" i="117"/>
  <c r="T21" i="117"/>
  <c r="F21" i="117"/>
  <c r="U20" i="117"/>
  <c r="T20" i="117"/>
  <c r="F20" i="117"/>
  <c r="U19" i="117"/>
  <c r="T19" i="117"/>
  <c r="F19" i="117"/>
  <c r="U18" i="117"/>
  <c r="T18" i="117"/>
  <c r="F18" i="117"/>
  <c r="U17" i="117"/>
  <c r="T17" i="117"/>
  <c r="F17" i="117"/>
  <c r="U16" i="117"/>
  <c r="T16" i="117"/>
  <c r="F16" i="117"/>
  <c r="U15" i="117"/>
  <c r="T15" i="117"/>
  <c r="F15" i="117"/>
  <c r="U14" i="117"/>
  <c r="T14" i="117"/>
  <c r="F14" i="117"/>
  <c r="U13" i="117"/>
  <c r="T13" i="117"/>
  <c r="F13" i="117"/>
  <c r="U12" i="117"/>
  <c r="T12" i="117"/>
  <c r="F12" i="117"/>
  <c r="U11" i="117"/>
  <c r="T11" i="117"/>
  <c r="F11" i="117"/>
  <c r="U10" i="117"/>
  <c r="T10" i="117"/>
  <c r="F10" i="117"/>
  <c r="U9" i="117"/>
  <c r="T9" i="117"/>
  <c r="F9" i="117"/>
  <c r="U8" i="117"/>
  <c r="T8" i="117"/>
  <c r="F8" i="117"/>
  <c r="U7" i="117"/>
  <c r="T7" i="117"/>
  <c r="F7" i="117"/>
  <c r="U6" i="117"/>
  <c r="T6" i="117"/>
  <c r="F6" i="117"/>
  <c r="U5" i="117"/>
  <c r="T5" i="117"/>
  <c r="F5" i="117"/>
  <c r="U4" i="117"/>
  <c r="T4" i="117"/>
  <c r="F4" i="117"/>
  <c r="F132" i="116"/>
  <c r="F131" i="116"/>
  <c r="F130" i="116"/>
  <c r="F129" i="116"/>
  <c r="F128" i="116"/>
  <c r="U127" i="116"/>
  <c r="F127" i="116"/>
  <c r="U126" i="116"/>
  <c r="F126" i="116"/>
  <c r="U125" i="116"/>
  <c r="F125" i="116"/>
  <c r="U124" i="116"/>
  <c r="F124" i="116"/>
  <c r="U123" i="116"/>
  <c r="F123" i="116"/>
  <c r="U122" i="116"/>
  <c r="T122" i="116"/>
  <c r="F122" i="116"/>
  <c r="U121" i="116"/>
  <c r="T121" i="116"/>
  <c r="F121" i="116"/>
  <c r="U120" i="116"/>
  <c r="T120" i="116"/>
  <c r="F120" i="116"/>
  <c r="U119" i="116"/>
  <c r="T119" i="116"/>
  <c r="F119" i="116"/>
  <c r="U118" i="116"/>
  <c r="T118" i="116"/>
  <c r="F118" i="116"/>
  <c r="U117" i="116"/>
  <c r="T117" i="116"/>
  <c r="F117" i="116"/>
  <c r="U116" i="116"/>
  <c r="T116" i="116"/>
  <c r="F116" i="116"/>
  <c r="U115" i="116"/>
  <c r="T115" i="116"/>
  <c r="F115" i="116"/>
  <c r="U114" i="116"/>
  <c r="T114" i="116"/>
  <c r="F114" i="116"/>
  <c r="U113" i="116"/>
  <c r="T113" i="116"/>
  <c r="F113" i="116"/>
  <c r="U112" i="116"/>
  <c r="T112" i="116"/>
  <c r="F112" i="116"/>
  <c r="U111" i="116"/>
  <c r="T111" i="116"/>
  <c r="F111" i="116"/>
  <c r="U110" i="116"/>
  <c r="T110" i="116"/>
  <c r="F110" i="116"/>
  <c r="U109" i="116"/>
  <c r="T109" i="116"/>
  <c r="F109" i="116"/>
  <c r="U108" i="116"/>
  <c r="T108" i="116"/>
  <c r="F108" i="116"/>
  <c r="U107" i="116"/>
  <c r="T107" i="116"/>
  <c r="F107" i="116"/>
  <c r="U106" i="116"/>
  <c r="T106" i="116"/>
  <c r="F106" i="116"/>
  <c r="U105" i="116"/>
  <c r="T105" i="116"/>
  <c r="F105" i="116"/>
  <c r="U104" i="116"/>
  <c r="T104" i="116"/>
  <c r="F104" i="116"/>
  <c r="U103" i="116"/>
  <c r="T103" i="116"/>
  <c r="F103" i="116"/>
  <c r="U102" i="116"/>
  <c r="T102" i="116"/>
  <c r="F102" i="116"/>
  <c r="U101" i="116"/>
  <c r="T101" i="116"/>
  <c r="F101" i="116"/>
  <c r="U100" i="116"/>
  <c r="T100" i="116"/>
  <c r="F100" i="116"/>
  <c r="U99" i="116"/>
  <c r="T99" i="116"/>
  <c r="F99" i="116"/>
  <c r="U98" i="116"/>
  <c r="T98" i="116"/>
  <c r="F98" i="116"/>
  <c r="U97" i="116"/>
  <c r="T97" i="116"/>
  <c r="F97" i="116"/>
  <c r="U96" i="116"/>
  <c r="T96" i="116"/>
  <c r="F96" i="116"/>
  <c r="U95" i="116"/>
  <c r="T95" i="116"/>
  <c r="F95" i="116"/>
  <c r="U94" i="116"/>
  <c r="T94" i="116"/>
  <c r="F94" i="116"/>
  <c r="U93" i="116"/>
  <c r="T93" i="116"/>
  <c r="F93" i="116"/>
  <c r="U92" i="116"/>
  <c r="T92" i="116"/>
  <c r="F92" i="116"/>
  <c r="U91" i="116"/>
  <c r="T91" i="116"/>
  <c r="F91" i="116"/>
  <c r="U90" i="116"/>
  <c r="T90" i="116"/>
  <c r="F90" i="116"/>
  <c r="U89" i="116"/>
  <c r="T89" i="116"/>
  <c r="F89" i="116"/>
  <c r="U88" i="116"/>
  <c r="T88" i="116"/>
  <c r="F88" i="116"/>
  <c r="U87" i="116"/>
  <c r="T87" i="116"/>
  <c r="F87" i="116"/>
  <c r="U86" i="116"/>
  <c r="T86" i="116"/>
  <c r="F86" i="116"/>
  <c r="U85" i="116"/>
  <c r="T85" i="116"/>
  <c r="F85" i="116"/>
  <c r="U84" i="116"/>
  <c r="T84" i="116"/>
  <c r="F84" i="116"/>
  <c r="U83" i="116"/>
  <c r="T83" i="116"/>
  <c r="F83" i="116"/>
  <c r="U82" i="116"/>
  <c r="T82" i="116"/>
  <c r="F82" i="116"/>
  <c r="U81" i="116"/>
  <c r="T81" i="116"/>
  <c r="F81" i="116"/>
  <c r="U80" i="116"/>
  <c r="T80" i="116"/>
  <c r="F80" i="116"/>
  <c r="U79" i="116"/>
  <c r="T79" i="116"/>
  <c r="F79" i="116"/>
  <c r="U78" i="116"/>
  <c r="T78" i="116"/>
  <c r="F78" i="116"/>
  <c r="U77" i="116"/>
  <c r="T77" i="116"/>
  <c r="F77" i="116"/>
  <c r="U76" i="116"/>
  <c r="T76" i="116"/>
  <c r="F76" i="116"/>
  <c r="U75" i="116"/>
  <c r="T75" i="116"/>
  <c r="F75" i="116"/>
  <c r="U74" i="116"/>
  <c r="T74" i="116"/>
  <c r="F74" i="116"/>
  <c r="U73" i="116"/>
  <c r="T73" i="116"/>
  <c r="F73" i="116"/>
  <c r="U72" i="116"/>
  <c r="T72" i="116"/>
  <c r="F72" i="116"/>
  <c r="U71" i="116"/>
  <c r="T71" i="116"/>
  <c r="F71" i="116"/>
  <c r="U70" i="116"/>
  <c r="T70" i="116"/>
  <c r="F70" i="116"/>
  <c r="U69" i="116"/>
  <c r="T69" i="116"/>
  <c r="F69" i="116"/>
  <c r="U68" i="116"/>
  <c r="T68" i="116"/>
  <c r="F68" i="116"/>
  <c r="U67" i="116"/>
  <c r="T67" i="116"/>
  <c r="F67" i="116"/>
  <c r="U66" i="116"/>
  <c r="T66" i="116"/>
  <c r="F66" i="116"/>
  <c r="U65" i="116"/>
  <c r="T65" i="116"/>
  <c r="F65" i="116"/>
  <c r="U64" i="116"/>
  <c r="T64" i="116"/>
  <c r="F64" i="116"/>
  <c r="U63" i="116"/>
  <c r="T63" i="116"/>
  <c r="F63" i="116"/>
  <c r="U62" i="116"/>
  <c r="T62" i="116"/>
  <c r="F62" i="116"/>
  <c r="U61" i="116"/>
  <c r="T61" i="116"/>
  <c r="F61" i="116"/>
  <c r="U60" i="116"/>
  <c r="T60" i="116"/>
  <c r="F60" i="116"/>
  <c r="U59" i="116"/>
  <c r="T59" i="116"/>
  <c r="F59" i="116"/>
  <c r="U58" i="116"/>
  <c r="T58" i="116"/>
  <c r="F58" i="116"/>
  <c r="U57" i="116"/>
  <c r="T57" i="116"/>
  <c r="F57" i="116"/>
  <c r="U56" i="116"/>
  <c r="T56" i="116"/>
  <c r="F56" i="116"/>
  <c r="U55" i="116"/>
  <c r="T55" i="116"/>
  <c r="F55" i="116"/>
  <c r="U54" i="116"/>
  <c r="T54" i="116"/>
  <c r="F54" i="116"/>
  <c r="U53" i="116"/>
  <c r="T53" i="116"/>
  <c r="F53" i="116"/>
  <c r="U52" i="116"/>
  <c r="T52" i="116"/>
  <c r="F52" i="116"/>
  <c r="U51" i="116"/>
  <c r="T51" i="116"/>
  <c r="F51" i="116"/>
  <c r="U50" i="116"/>
  <c r="T50" i="116"/>
  <c r="F50" i="116"/>
  <c r="U49" i="116"/>
  <c r="T49" i="116"/>
  <c r="F49" i="116"/>
  <c r="U48" i="116"/>
  <c r="T48" i="116"/>
  <c r="F48" i="116"/>
  <c r="U47" i="116"/>
  <c r="T47" i="116"/>
  <c r="F47" i="116"/>
  <c r="U46" i="116"/>
  <c r="T46" i="116"/>
  <c r="F46" i="116"/>
  <c r="U45" i="116"/>
  <c r="T45" i="116"/>
  <c r="F45" i="116"/>
  <c r="U44" i="116"/>
  <c r="T44" i="116"/>
  <c r="F44" i="116"/>
  <c r="U43" i="116"/>
  <c r="T43" i="116"/>
  <c r="F43" i="116"/>
  <c r="U42" i="116"/>
  <c r="T42" i="116"/>
  <c r="F42" i="116"/>
  <c r="U41" i="116"/>
  <c r="T41" i="116"/>
  <c r="F41" i="116"/>
  <c r="U40" i="116"/>
  <c r="T40" i="116"/>
  <c r="F40" i="116"/>
  <c r="U39" i="116"/>
  <c r="T39" i="116"/>
  <c r="F39" i="116"/>
  <c r="U38" i="116"/>
  <c r="T38" i="116"/>
  <c r="F38" i="116"/>
  <c r="U37" i="116"/>
  <c r="T37" i="116"/>
  <c r="F37" i="116"/>
  <c r="U36" i="116"/>
  <c r="T36" i="116"/>
  <c r="F36" i="116"/>
  <c r="U35" i="116"/>
  <c r="T35" i="116"/>
  <c r="F35" i="116"/>
  <c r="U34" i="116"/>
  <c r="T34" i="116"/>
  <c r="F34" i="116"/>
  <c r="U33" i="116"/>
  <c r="T33" i="116"/>
  <c r="F33" i="116"/>
  <c r="U32" i="116"/>
  <c r="T32" i="116"/>
  <c r="F32" i="116"/>
  <c r="U31" i="116"/>
  <c r="T31" i="116"/>
  <c r="F31" i="116"/>
  <c r="U30" i="116"/>
  <c r="T30" i="116"/>
  <c r="F30" i="116"/>
  <c r="U29" i="116"/>
  <c r="T29" i="116"/>
  <c r="F29" i="116"/>
  <c r="U28" i="116"/>
  <c r="T28" i="116"/>
  <c r="F28" i="116"/>
  <c r="U27" i="116"/>
  <c r="T27" i="116"/>
  <c r="F27" i="116"/>
  <c r="U26" i="116"/>
  <c r="T26" i="116"/>
  <c r="F26" i="116"/>
  <c r="U25" i="116"/>
  <c r="T25" i="116"/>
  <c r="F25" i="116"/>
  <c r="U24" i="116"/>
  <c r="T24" i="116"/>
  <c r="F24" i="116"/>
  <c r="U23" i="116"/>
  <c r="T23" i="116"/>
  <c r="F23" i="116"/>
  <c r="U22" i="116"/>
  <c r="T22" i="116"/>
  <c r="F22" i="116"/>
  <c r="U21" i="116"/>
  <c r="T21" i="116"/>
  <c r="F21" i="116"/>
  <c r="U20" i="116"/>
  <c r="T20" i="116"/>
  <c r="F20" i="116"/>
  <c r="U19" i="116"/>
  <c r="T19" i="116"/>
  <c r="F19" i="116"/>
  <c r="U18" i="116"/>
  <c r="T18" i="116"/>
  <c r="F18" i="116"/>
  <c r="U17" i="116"/>
  <c r="T17" i="116"/>
  <c r="F17" i="116"/>
  <c r="U16" i="116"/>
  <c r="T16" i="116"/>
  <c r="F16" i="116"/>
  <c r="U15" i="116"/>
  <c r="T15" i="116"/>
  <c r="F15" i="116"/>
  <c r="U14" i="116"/>
  <c r="T14" i="116"/>
  <c r="F14" i="116"/>
  <c r="U13" i="116"/>
  <c r="T13" i="116"/>
  <c r="F13" i="116"/>
  <c r="U12" i="116"/>
  <c r="T12" i="116"/>
  <c r="F12" i="116"/>
  <c r="U11" i="116"/>
  <c r="T11" i="116"/>
  <c r="F11" i="116"/>
  <c r="U10" i="116"/>
  <c r="T10" i="116"/>
  <c r="F10" i="116"/>
  <c r="U9" i="116"/>
  <c r="T9" i="116"/>
  <c r="F9" i="116"/>
  <c r="U8" i="116"/>
  <c r="T8" i="116"/>
  <c r="F8" i="116"/>
  <c r="U7" i="116"/>
  <c r="T7" i="116"/>
  <c r="F7" i="116"/>
  <c r="U6" i="116"/>
  <c r="T6" i="116"/>
  <c r="F6" i="116"/>
  <c r="U5" i="116"/>
  <c r="T5" i="116"/>
  <c r="F5" i="116"/>
  <c r="U4" i="116"/>
  <c r="T4" i="116"/>
  <c r="F4" i="116"/>
  <c r="F132" i="115"/>
  <c r="F131" i="115"/>
  <c r="F130" i="115"/>
  <c r="F129" i="115"/>
  <c r="F128" i="115"/>
  <c r="U127" i="115"/>
  <c r="F127" i="115"/>
  <c r="U126" i="115"/>
  <c r="F126" i="115"/>
  <c r="U125" i="115"/>
  <c r="F125" i="115"/>
  <c r="U124" i="115"/>
  <c r="F124" i="115"/>
  <c r="U123" i="115"/>
  <c r="F123" i="115"/>
  <c r="U122" i="115"/>
  <c r="T122" i="115"/>
  <c r="F122" i="115"/>
  <c r="U121" i="115"/>
  <c r="T121" i="115"/>
  <c r="F121" i="115"/>
  <c r="U120" i="115"/>
  <c r="T120" i="115"/>
  <c r="F120" i="115"/>
  <c r="U119" i="115"/>
  <c r="T119" i="115"/>
  <c r="F119" i="115"/>
  <c r="U118" i="115"/>
  <c r="T118" i="115"/>
  <c r="F118" i="115"/>
  <c r="U117" i="115"/>
  <c r="T117" i="115"/>
  <c r="F117" i="115"/>
  <c r="U116" i="115"/>
  <c r="T116" i="115"/>
  <c r="F116" i="115"/>
  <c r="U115" i="115"/>
  <c r="T115" i="115"/>
  <c r="F115" i="115"/>
  <c r="U114" i="115"/>
  <c r="T114" i="115"/>
  <c r="F114" i="115"/>
  <c r="U113" i="115"/>
  <c r="T113" i="115"/>
  <c r="F113" i="115"/>
  <c r="U112" i="115"/>
  <c r="T112" i="115"/>
  <c r="F112" i="115"/>
  <c r="U111" i="115"/>
  <c r="T111" i="115"/>
  <c r="F111" i="115"/>
  <c r="U110" i="115"/>
  <c r="T110" i="115"/>
  <c r="F110" i="115"/>
  <c r="U109" i="115"/>
  <c r="T109" i="115"/>
  <c r="F109" i="115"/>
  <c r="U108" i="115"/>
  <c r="T108" i="115"/>
  <c r="F108" i="115"/>
  <c r="U107" i="115"/>
  <c r="T107" i="115"/>
  <c r="F107" i="115"/>
  <c r="U106" i="115"/>
  <c r="T106" i="115"/>
  <c r="F106" i="115"/>
  <c r="U105" i="115"/>
  <c r="T105" i="115"/>
  <c r="F105" i="115"/>
  <c r="U104" i="115"/>
  <c r="T104" i="115"/>
  <c r="F104" i="115"/>
  <c r="U103" i="115"/>
  <c r="T103" i="115"/>
  <c r="F103" i="115"/>
  <c r="U102" i="115"/>
  <c r="T102" i="115"/>
  <c r="F102" i="115"/>
  <c r="U101" i="115"/>
  <c r="T101" i="115"/>
  <c r="F101" i="115"/>
  <c r="U100" i="115"/>
  <c r="T100" i="115"/>
  <c r="F100" i="115"/>
  <c r="U99" i="115"/>
  <c r="T99" i="115"/>
  <c r="F99" i="115"/>
  <c r="U98" i="115"/>
  <c r="T98" i="115"/>
  <c r="F98" i="115"/>
  <c r="U97" i="115"/>
  <c r="T97" i="115"/>
  <c r="F97" i="115"/>
  <c r="U96" i="115"/>
  <c r="T96" i="115"/>
  <c r="F96" i="115"/>
  <c r="U95" i="115"/>
  <c r="T95" i="115"/>
  <c r="F95" i="115"/>
  <c r="U94" i="115"/>
  <c r="T94" i="115"/>
  <c r="F94" i="115"/>
  <c r="U93" i="115"/>
  <c r="T93" i="115"/>
  <c r="F93" i="115"/>
  <c r="U92" i="115"/>
  <c r="T92" i="115"/>
  <c r="F92" i="115"/>
  <c r="U91" i="115"/>
  <c r="T91" i="115"/>
  <c r="F91" i="115"/>
  <c r="U90" i="115"/>
  <c r="T90" i="115"/>
  <c r="F90" i="115"/>
  <c r="U89" i="115"/>
  <c r="T89" i="115"/>
  <c r="F89" i="115"/>
  <c r="U88" i="115"/>
  <c r="T88" i="115"/>
  <c r="F88" i="115"/>
  <c r="U87" i="115"/>
  <c r="T87" i="115"/>
  <c r="F87" i="115"/>
  <c r="U86" i="115"/>
  <c r="T86" i="115"/>
  <c r="F86" i="115"/>
  <c r="U85" i="115"/>
  <c r="T85" i="115"/>
  <c r="F85" i="115"/>
  <c r="U84" i="115"/>
  <c r="T84" i="115"/>
  <c r="F84" i="115"/>
  <c r="U83" i="115"/>
  <c r="T83" i="115"/>
  <c r="F83" i="115"/>
  <c r="U82" i="115"/>
  <c r="T82" i="115"/>
  <c r="F82" i="115"/>
  <c r="U81" i="115"/>
  <c r="T81" i="115"/>
  <c r="F81" i="115"/>
  <c r="U80" i="115"/>
  <c r="T80" i="115"/>
  <c r="F80" i="115"/>
  <c r="U79" i="115"/>
  <c r="T79" i="115"/>
  <c r="F79" i="115"/>
  <c r="U78" i="115"/>
  <c r="T78" i="115"/>
  <c r="F78" i="115"/>
  <c r="U77" i="115"/>
  <c r="T77" i="115"/>
  <c r="F77" i="115"/>
  <c r="U76" i="115"/>
  <c r="T76" i="115"/>
  <c r="F76" i="115"/>
  <c r="U75" i="115"/>
  <c r="T75" i="115"/>
  <c r="F75" i="115"/>
  <c r="U74" i="115"/>
  <c r="T74" i="115"/>
  <c r="F74" i="115"/>
  <c r="U73" i="115"/>
  <c r="T73" i="115"/>
  <c r="F73" i="115"/>
  <c r="U72" i="115"/>
  <c r="T72" i="115"/>
  <c r="F72" i="115"/>
  <c r="U71" i="115"/>
  <c r="T71" i="115"/>
  <c r="F71" i="115"/>
  <c r="U70" i="115"/>
  <c r="T70" i="115"/>
  <c r="F70" i="115"/>
  <c r="U69" i="115"/>
  <c r="T69" i="115"/>
  <c r="F69" i="115"/>
  <c r="U68" i="115"/>
  <c r="T68" i="115"/>
  <c r="F68" i="115"/>
  <c r="U67" i="115"/>
  <c r="T67" i="115"/>
  <c r="F67" i="115"/>
  <c r="U66" i="115"/>
  <c r="T66" i="115"/>
  <c r="F66" i="115"/>
  <c r="U65" i="115"/>
  <c r="T65" i="115"/>
  <c r="F65" i="115"/>
  <c r="U64" i="115"/>
  <c r="T64" i="115"/>
  <c r="F64" i="115"/>
  <c r="U63" i="115"/>
  <c r="T63" i="115"/>
  <c r="F63" i="115"/>
  <c r="U62" i="115"/>
  <c r="T62" i="115"/>
  <c r="F62" i="115"/>
  <c r="U61" i="115"/>
  <c r="T61" i="115"/>
  <c r="F61" i="115"/>
  <c r="U60" i="115"/>
  <c r="T60" i="115"/>
  <c r="F60" i="115"/>
  <c r="U59" i="115"/>
  <c r="T59" i="115"/>
  <c r="F59" i="115"/>
  <c r="U58" i="115"/>
  <c r="T58" i="115"/>
  <c r="F58" i="115"/>
  <c r="U57" i="115"/>
  <c r="T57" i="115"/>
  <c r="F57" i="115"/>
  <c r="U56" i="115"/>
  <c r="T56" i="115"/>
  <c r="F56" i="115"/>
  <c r="U55" i="115"/>
  <c r="T55" i="115"/>
  <c r="F55" i="115"/>
  <c r="U54" i="115"/>
  <c r="T54" i="115"/>
  <c r="F54" i="115"/>
  <c r="U53" i="115"/>
  <c r="T53" i="115"/>
  <c r="F53" i="115"/>
  <c r="U52" i="115"/>
  <c r="T52" i="115"/>
  <c r="F52" i="115"/>
  <c r="U51" i="115"/>
  <c r="T51" i="115"/>
  <c r="F51" i="115"/>
  <c r="U50" i="115"/>
  <c r="T50" i="115"/>
  <c r="F50" i="115"/>
  <c r="U49" i="115"/>
  <c r="T49" i="115"/>
  <c r="F49" i="115"/>
  <c r="U48" i="115"/>
  <c r="T48" i="115"/>
  <c r="F48" i="115"/>
  <c r="U47" i="115"/>
  <c r="T47" i="115"/>
  <c r="F47" i="115"/>
  <c r="U46" i="115"/>
  <c r="T46" i="115"/>
  <c r="F46" i="115"/>
  <c r="U45" i="115"/>
  <c r="T45" i="115"/>
  <c r="F45" i="115"/>
  <c r="U44" i="115"/>
  <c r="T44" i="115"/>
  <c r="F44" i="115"/>
  <c r="U43" i="115"/>
  <c r="T43" i="115"/>
  <c r="F43" i="115"/>
  <c r="U42" i="115"/>
  <c r="T42" i="115"/>
  <c r="F42" i="115"/>
  <c r="U41" i="115"/>
  <c r="T41" i="115"/>
  <c r="F41" i="115"/>
  <c r="U40" i="115"/>
  <c r="T40" i="115"/>
  <c r="F40" i="115"/>
  <c r="U39" i="115"/>
  <c r="T39" i="115"/>
  <c r="F39" i="115"/>
  <c r="U38" i="115"/>
  <c r="T38" i="115"/>
  <c r="F38" i="115"/>
  <c r="U37" i="115"/>
  <c r="T37" i="115"/>
  <c r="F37" i="115"/>
  <c r="U36" i="115"/>
  <c r="T36" i="115"/>
  <c r="F36" i="115"/>
  <c r="U35" i="115"/>
  <c r="T35" i="115"/>
  <c r="F35" i="115"/>
  <c r="U34" i="115"/>
  <c r="T34" i="115"/>
  <c r="F34" i="115"/>
  <c r="U33" i="115"/>
  <c r="T33" i="115"/>
  <c r="F33" i="115"/>
  <c r="U32" i="115"/>
  <c r="T32" i="115"/>
  <c r="F32" i="115"/>
  <c r="U31" i="115"/>
  <c r="T31" i="115"/>
  <c r="F31" i="115"/>
  <c r="U30" i="115"/>
  <c r="T30" i="115"/>
  <c r="F30" i="115"/>
  <c r="U29" i="115"/>
  <c r="T29" i="115"/>
  <c r="F29" i="115"/>
  <c r="U28" i="115"/>
  <c r="T28" i="115"/>
  <c r="F28" i="115"/>
  <c r="U27" i="115"/>
  <c r="T27" i="115"/>
  <c r="F27" i="115"/>
  <c r="U26" i="115"/>
  <c r="T26" i="115"/>
  <c r="F26" i="115"/>
  <c r="U25" i="115"/>
  <c r="T25" i="115"/>
  <c r="F25" i="115"/>
  <c r="U24" i="115"/>
  <c r="T24" i="115"/>
  <c r="F24" i="115"/>
  <c r="U23" i="115"/>
  <c r="T23" i="115"/>
  <c r="F23" i="115"/>
  <c r="U22" i="115"/>
  <c r="T22" i="115"/>
  <c r="F22" i="115"/>
  <c r="U21" i="115"/>
  <c r="T21" i="115"/>
  <c r="F21" i="115"/>
  <c r="U20" i="115"/>
  <c r="T20" i="115"/>
  <c r="F20" i="115"/>
  <c r="U19" i="115"/>
  <c r="T19" i="115"/>
  <c r="F19" i="115"/>
  <c r="U18" i="115"/>
  <c r="T18" i="115"/>
  <c r="F18" i="115"/>
  <c r="U17" i="115"/>
  <c r="T17" i="115"/>
  <c r="F17" i="115"/>
  <c r="U16" i="115"/>
  <c r="T16" i="115"/>
  <c r="F16" i="115"/>
  <c r="U15" i="115"/>
  <c r="T15" i="115"/>
  <c r="F15" i="115"/>
  <c r="U14" i="115"/>
  <c r="T14" i="115"/>
  <c r="F14" i="115"/>
  <c r="U13" i="115"/>
  <c r="T13" i="115"/>
  <c r="F13" i="115"/>
  <c r="U12" i="115"/>
  <c r="T12" i="115"/>
  <c r="F12" i="115"/>
  <c r="U11" i="115"/>
  <c r="T11" i="115"/>
  <c r="F11" i="115"/>
  <c r="U10" i="115"/>
  <c r="T10" i="115"/>
  <c r="F10" i="115"/>
  <c r="U9" i="115"/>
  <c r="T9" i="115"/>
  <c r="F9" i="115"/>
  <c r="U8" i="115"/>
  <c r="T8" i="115"/>
  <c r="F8" i="115"/>
  <c r="U7" i="115"/>
  <c r="T7" i="115"/>
  <c r="F7" i="115"/>
  <c r="U6" i="115"/>
  <c r="T6" i="115"/>
  <c r="F6" i="115"/>
  <c r="U5" i="115"/>
  <c r="T5" i="115"/>
  <c r="F5" i="115"/>
  <c r="U4" i="115"/>
  <c r="T4" i="115"/>
  <c r="F4" i="115"/>
  <c r="F132" i="114"/>
  <c r="F131" i="114"/>
  <c r="F130" i="114"/>
  <c r="F129" i="114"/>
  <c r="F128" i="114"/>
  <c r="U127" i="114"/>
  <c r="F127" i="114"/>
  <c r="U126" i="114"/>
  <c r="F126" i="114"/>
  <c r="U125" i="114"/>
  <c r="F125" i="114"/>
  <c r="U124" i="114"/>
  <c r="F124" i="114"/>
  <c r="U123" i="114"/>
  <c r="F123" i="114"/>
  <c r="U122" i="114"/>
  <c r="T122" i="114"/>
  <c r="F122" i="114"/>
  <c r="U121" i="114"/>
  <c r="T121" i="114"/>
  <c r="F121" i="114"/>
  <c r="U120" i="114"/>
  <c r="T120" i="114"/>
  <c r="F120" i="114"/>
  <c r="U119" i="114"/>
  <c r="T119" i="114"/>
  <c r="F119" i="114"/>
  <c r="U118" i="114"/>
  <c r="T118" i="114"/>
  <c r="F118" i="114"/>
  <c r="U117" i="114"/>
  <c r="T117" i="114"/>
  <c r="F117" i="114"/>
  <c r="U116" i="114"/>
  <c r="T116" i="114"/>
  <c r="F116" i="114"/>
  <c r="U115" i="114"/>
  <c r="T115" i="114"/>
  <c r="F115" i="114"/>
  <c r="U114" i="114"/>
  <c r="T114" i="114"/>
  <c r="F114" i="114"/>
  <c r="U113" i="114"/>
  <c r="T113" i="114"/>
  <c r="F113" i="114"/>
  <c r="U112" i="114"/>
  <c r="T112" i="114"/>
  <c r="F112" i="114"/>
  <c r="U111" i="114"/>
  <c r="T111" i="114"/>
  <c r="F111" i="114"/>
  <c r="U110" i="114"/>
  <c r="T110" i="114"/>
  <c r="F110" i="114"/>
  <c r="U109" i="114"/>
  <c r="T109" i="114"/>
  <c r="F109" i="114"/>
  <c r="U108" i="114"/>
  <c r="T108" i="114"/>
  <c r="F108" i="114"/>
  <c r="U107" i="114"/>
  <c r="T107" i="114"/>
  <c r="F107" i="114"/>
  <c r="U106" i="114"/>
  <c r="T106" i="114"/>
  <c r="F106" i="114"/>
  <c r="U105" i="114"/>
  <c r="T105" i="114"/>
  <c r="F105" i="114"/>
  <c r="U104" i="114"/>
  <c r="T104" i="114"/>
  <c r="F104" i="114"/>
  <c r="U103" i="114"/>
  <c r="T103" i="114"/>
  <c r="F103" i="114"/>
  <c r="U102" i="114"/>
  <c r="T102" i="114"/>
  <c r="F102" i="114"/>
  <c r="U101" i="114"/>
  <c r="T101" i="114"/>
  <c r="F101" i="114"/>
  <c r="U100" i="114"/>
  <c r="T100" i="114"/>
  <c r="F100" i="114"/>
  <c r="U99" i="114"/>
  <c r="T99" i="114"/>
  <c r="F99" i="114"/>
  <c r="U98" i="114"/>
  <c r="T98" i="114"/>
  <c r="F98" i="114"/>
  <c r="U97" i="114"/>
  <c r="T97" i="114"/>
  <c r="F97" i="114"/>
  <c r="U96" i="114"/>
  <c r="T96" i="114"/>
  <c r="F96" i="114"/>
  <c r="U95" i="114"/>
  <c r="T95" i="114"/>
  <c r="F95" i="114"/>
  <c r="U94" i="114"/>
  <c r="T94" i="114"/>
  <c r="F94" i="114"/>
  <c r="U93" i="114"/>
  <c r="T93" i="114"/>
  <c r="F93" i="114"/>
  <c r="U92" i="114"/>
  <c r="T92" i="114"/>
  <c r="F92" i="114"/>
  <c r="U91" i="114"/>
  <c r="T91" i="114"/>
  <c r="F91" i="114"/>
  <c r="U90" i="114"/>
  <c r="T90" i="114"/>
  <c r="F90" i="114"/>
  <c r="U89" i="114"/>
  <c r="T89" i="114"/>
  <c r="F89" i="114"/>
  <c r="U88" i="114"/>
  <c r="T88" i="114"/>
  <c r="F88" i="114"/>
  <c r="U87" i="114"/>
  <c r="T87" i="114"/>
  <c r="F87" i="114"/>
  <c r="U86" i="114"/>
  <c r="T86" i="114"/>
  <c r="F86" i="114"/>
  <c r="U85" i="114"/>
  <c r="T85" i="114"/>
  <c r="F85" i="114"/>
  <c r="U84" i="114"/>
  <c r="T84" i="114"/>
  <c r="F84" i="114"/>
  <c r="U83" i="114"/>
  <c r="T83" i="114"/>
  <c r="F83" i="114"/>
  <c r="U82" i="114"/>
  <c r="T82" i="114"/>
  <c r="F82" i="114"/>
  <c r="U81" i="114"/>
  <c r="T81" i="114"/>
  <c r="F81" i="114"/>
  <c r="U80" i="114"/>
  <c r="T80" i="114"/>
  <c r="F80" i="114"/>
  <c r="U79" i="114"/>
  <c r="T79" i="114"/>
  <c r="F79" i="114"/>
  <c r="U78" i="114"/>
  <c r="T78" i="114"/>
  <c r="F78" i="114"/>
  <c r="U77" i="114"/>
  <c r="T77" i="114"/>
  <c r="F77" i="114"/>
  <c r="U76" i="114"/>
  <c r="T76" i="114"/>
  <c r="F76" i="114"/>
  <c r="U75" i="114"/>
  <c r="T75" i="114"/>
  <c r="F75" i="114"/>
  <c r="U74" i="114"/>
  <c r="T74" i="114"/>
  <c r="F74" i="114"/>
  <c r="U73" i="114"/>
  <c r="T73" i="114"/>
  <c r="F73" i="114"/>
  <c r="U72" i="114"/>
  <c r="T72" i="114"/>
  <c r="F72" i="114"/>
  <c r="U71" i="114"/>
  <c r="T71" i="114"/>
  <c r="F71" i="114"/>
  <c r="U70" i="114"/>
  <c r="T70" i="114"/>
  <c r="F70" i="114"/>
  <c r="U69" i="114"/>
  <c r="T69" i="114"/>
  <c r="F69" i="114"/>
  <c r="U68" i="114"/>
  <c r="T68" i="114"/>
  <c r="F68" i="114"/>
  <c r="U67" i="114"/>
  <c r="T67" i="114"/>
  <c r="F67" i="114"/>
  <c r="U66" i="114"/>
  <c r="T66" i="114"/>
  <c r="F66" i="114"/>
  <c r="U65" i="114"/>
  <c r="T65" i="114"/>
  <c r="F65" i="114"/>
  <c r="U64" i="114"/>
  <c r="T64" i="114"/>
  <c r="F64" i="114"/>
  <c r="U63" i="114"/>
  <c r="T63" i="114"/>
  <c r="F63" i="114"/>
  <c r="U62" i="114"/>
  <c r="T62" i="114"/>
  <c r="F62" i="114"/>
  <c r="U61" i="114"/>
  <c r="T61" i="114"/>
  <c r="F61" i="114"/>
  <c r="U60" i="114"/>
  <c r="T60" i="114"/>
  <c r="F60" i="114"/>
  <c r="U59" i="114"/>
  <c r="T59" i="114"/>
  <c r="F59" i="114"/>
  <c r="U58" i="114"/>
  <c r="T58" i="114"/>
  <c r="F58" i="114"/>
  <c r="U57" i="114"/>
  <c r="T57" i="114"/>
  <c r="F57" i="114"/>
  <c r="U56" i="114"/>
  <c r="T56" i="114"/>
  <c r="F56" i="114"/>
  <c r="U55" i="114"/>
  <c r="T55" i="114"/>
  <c r="F55" i="114"/>
  <c r="U54" i="114"/>
  <c r="T54" i="114"/>
  <c r="F54" i="114"/>
  <c r="U53" i="114"/>
  <c r="T53" i="114"/>
  <c r="F53" i="114"/>
  <c r="U52" i="114"/>
  <c r="T52" i="114"/>
  <c r="F52" i="114"/>
  <c r="U51" i="114"/>
  <c r="T51" i="114"/>
  <c r="F51" i="114"/>
  <c r="U50" i="114"/>
  <c r="T50" i="114"/>
  <c r="F50" i="114"/>
  <c r="U49" i="114"/>
  <c r="T49" i="114"/>
  <c r="F49" i="114"/>
  <c r="U48" i="114"/>
  <c r="T48" i="114"/>
  <c r="F48" i="114"/>
  <c r="U47" i="114"/>
  <c r="T47" i="114"/>
  <c r="F47" i="114"/>
  <c r="U46" i="114"/>
  <c r="T46" i="114"/>
  <c r="F46" i="114"/>
  <c r="U45" i="114"/>
  <c r="T45" i="114"/>
  <c r="F45" i="114"/>
  <c r="U44" i="114"/>
  <c r="T44" i="114"/>
  <c r="F44" i="114"/>
  <c r="U43" i="114"/>
  <c r="T43" i="114"/>
  <c r="F43" i="114"/>
  <c r="U42" i="114"/>
  <c r="T42" i="114"/>
  <c r="F42" i="114"/>
  <c r="U41" i="114"/>
  <c r="T41" i="114"/>
  <c r="F41" i="114"/>
  <c r="U40" i="114"/>
  <c r="T40" i="114"/>
  <c r="F40" i="114"/>
  <c r="U39" i="114"/>
  <c r="T39" i="114"/>
  <c r="F39" i="114"/>
  <c r="U38" i="114"/>
  <c r="T38" i="114"/>
  <c r="F38" i="114"/>
  <c r="U37" i="114"/>
  <c r="T37" i="114"/>
  <c r="F37" i="114"/>
  <c r="U36" i="114"/>
  <c r="T36" i="114"/>
  <c r="F36" i="114"/>
  <c r="U35" i="114"/>
  <c r="T35" i="114"/>
  <c r="F35" i="114"/>
  <c r="U34" i="114"/>
  <c r="T34" i="114"/>
  <c r="F34" i="114"/>
  <c r="U33" i="114"/>
  <c r="T33" i="114"/>
  <c r="F33" i="114"/>
  <c r="U32" i="114"/>
  <c r="T32" i="114"/>
  <c r="F32" i="114"/>
  <c r="U31" i="114"/>
  <c r="T31" i="114"/>
  <c r="F31" i="114"/>
  <c r="U30" i="114"/>
  <c r="T30" i="114"/>
  <c r="F30" i="114"/>
  <c r="U29" i="114"/>
  <c r="T29" i="114"/>
  <c r="F29" i="114"/>
  <c r="U28" i="114"/>
  <c r="T28" i="114"/>
  <c r="F28" i="114"/>
  <c r="U27" i="114"/>
  <c r="T27" i="114"/>
  <c r="F27" i="114"/>
  <c r="U26" i="114"/>
  <c r="T26" i="114"/>
  <c r="F26" i="114"/>
  <c r="U25" i="114"/>
  <c r="T25" i="114"/>
  <c r="F25" i="114"/>
  <c r="U24" i="114"/>
  <c r="T24" i="114"/>
  <c r="F24" i="114"/>
  <c r="U23" i="114"/>
  <c r="T23" i="114"/>
  <c r="F23" i="114"/>
  <c r="U22" i="114"/>
  <c r="T22" i="114"/>
  <c r="F22" i="114"/>
  <c r="U21" i="114"/>
  <c r="T21" i="114"/>
  <c r="F21" i="114"/>
  <c r="U20" i="114"/>
  <c r="T20" i="114"/>
  <c r="F20" i="114"/>
  <c r="U19" i="114"/>
  <c r="T19" i="114"/>
  <c r="F19" i="114"/>
  <c r="U18" i="114"/>
  <c r="T18" i="114"/>
  <c r="F18" i="114"/>
  <c r="U17" i="114"/>
  <c r="T17" i="114"/>
  <c r="F17" i="114"/>
  <c r="U16" i="114"/>
  <c r="T16" i="114"/>
  <c r="F16" i="114"/>
  <c r="U15" i="114"/>
  <c r="T15" i="114"/>
  <c r="F15" i="114"/>
  <c r="U14" i="114"/>
  <c r="T14" i="114"/>
  <c r="F14" i="114"/>
  <c r="U13" i="114"/>
  <c r="T13" i="114"/>
  <c r="F13" i="114"/>
  <c r="U12" i="114"/>
  <c r="T12" i="114"/>
  <c r="F12" i="114"/>
  <c r="U11" i="114"/>
  <c r="T11" i="114"/>
  <c r="F11" i="114"/>
  <c r="U10" i="114"/>
  <c r="T10" i="114"/>
  <c r="F10" i="114"/>
  <c r="U9" i="114"/>
  <c r="T9" i="114"/>
  <c r="F9" i="114"/>
  <c r="U8" i="114"/>
  <c r="T8" i="114"/>
  <c r="F8" i="114"/>
  <c r="U7" i="114"/>
  <c r="T7" i="114"/>
  <c r="F7" i="114"/>
  <c r="U6" i="114"/>
  <c r="T6" i="114"/>
  <c r="F6" i="114"/>
  <c r="U5" i="114"/>
  <c r="T5" i="114"/>
  <c r="F5" i="114"/>
  <c r="U4" i="114"/>
  <c r="T4" i="114"/>
  <c r="F4" i="114"/>
  <c r="F132" i="111"/>
  <c r="F131" i="111"/>
  <c r="F130" i="111"/>
  <c r="F129" i="111"/>
  <c r="F128" i="111"/>
  <c r="U127" i="111"/>
  <c r="F127" i="111"/>
  <c r="U126" i="111"/>
  <c r="F126" i="111"/>
  <c r="U125" i="111"/>
  <c r="F125" i="111"/>
  <c r="U124" i="111"/>
  <c r="F124" i="111"/>
  <c r="U123" i="111"/>
  <c r="F123" i="111"/>
  <c r="U122" i="111"/>
  <c r="T122" i="111"/>
  <c r="F122" i="111"/>
  <c r="U121" i="111"/>
  <c r="T121" i="111"/>
  <c r="F121" i="111"/>
  <c r="U120" i="111"/>
  <c r="T120" i="111"/>
  <c r="F120" i="111"/>
  <c r="U119" i="111"/>
  <c r="T119" i="111"/>
  <c r="F119" i="111"/>
  <c r="U118" i="111"/>
  <c r="T118" i="111"/>
  <c r="F118" i="111"/>
  <c r="U117" i="111"/>
  <c r="T117" i="111"/>
  <c r="F117" i="111"/>
  <c r="U116" i="111"/>
  <c r="T116" i="111"/>
  <c r="F116" i="111"/>
  <c r="U115" i="111"/>
  <c r="T115" i="111"/>
  <c r="F115" i="111"/>
  <c r="U114" i="111"/>
  <c r="T114" i="111"/>
  <c r="F114" i="111"/>
  <c r="U113" i="111"/>
  <c r="T113" i="111"/>
  <c r="F113" i="111"/>
  <c r="U112" i="111"/>
  <c r="T112" i="111"/>
  <c r="F112" i="111"/>
  <c r="U111" i="111"/>
  <c r="T111" i="111"/>
  <c r="F111" i="111"/>
  <c r="U110" i="111"/>
  <c r="T110" i="111"/>
  <c r="F110" i="111"/>
  <c r="U109" i="111"/>
  <c r="T109" i="111"/>
  <c r="F109" i="111"/>
  <c r="U108" i="111"/>
  <c r="T108" i="111"/>
  <c r="F108" i="111"/>
  <c r="U107" i="111"/>
  <c r="T107" i="111"/>
  <c r="F107" i="111"/>
  <c r="U106" i="111"/>
  <c r="T106" i="111"/>
  <c r="F106" i="111"/>
  <c r="U105" i="111"/>
  <c r="T105" i="111"/>
  <c r="F105" i="111"/>
  <c r="U104" i="111"/>
  <c r="T104" i="111"/>
  <c r="F104" i="111"/>
  <c r="U103" i="111"/>
  <c r="T103" i="111"/>
  <c r="F103" i="111"/>
  <c r="U102" i="111"/>
  <c r="T102" i="111"/>
  <c r="F102" i="111"/>
  <c r="U101" i="111"/>
  <c r="T101" i="111"/>
  <c r="F101" i="111"/>
  <c r="U100" i="111"/>
  <c r="T100" i="111"/>
  <c r="F100" i="111"/>
  <c r="U99" i="111"/>
  <c r="T99" i="111"/>
  <c r="F99" i="111"/>
  <c r="U98" i="111"/>
  <c r="T98" i="111"/>
  <c r="F98" i="111"/>
  <c r="U97" i="111"/>
  <c r="T97" i="111"/>
  <c r="F97" i="111"/>
  <c r="U96" i="111"/>
  <c r="T96" i="111"/>
  <c r="F96" i="111"/>
  <c r="U95" i="111"/>
  <c r="T95" i="111"/>
  <c r="F95" i="111"/>
  <c r="U94" i="111"/>
  <c r="T94" i="111"/>
  <c r="F94" i="111"/>
  <c r="U93" i="111"/>
  <c r="T93" i="111"/>
  <c r="F93" i="111"/>
  <c r="U92" i="111"/>
  <c r="T92" i="111"/>
  <c r="F92" i="111"/>
  <c r="U91" i="111"/>
  <c r="T91" i="111"/>
  <c r="F91" i="111"/>
  <c r="U90" i="111"/>
  <c r="T90" i="111"/>
  <c r="F90" i="111"/>
  <c r="U89" i="111"/>
  <c r="T89" i="111"/>
  <c r="F89" i="111"/>
  <c r="U88" i="111"/>
  <c r="T88" i="111"/>
  <c r="F88" i="111"/>
  <c r="U87" i="111"/>
  <c r="T87" i="111"/>
  <c r="F87" i="111"/>
  <c r="U86" i="111"/>
  <c r="T86" i="111"/>
  <c r="F86" i="111"/>
  <c r="U85" i="111"/>
  <c r="T85" i="111"/>
  <c r="F85" i="111"/>
  <c r="U84" i="111"/>
  <c r="T84" i="111"/>
  <c r="F84" i="111"/>
  <c r="U83" i="111"/>
  <c r="T83" i="111"/>
  <c r="F83" i="111"/>
  <c r="U82" i="111"/>
  <c r="T82" i="111"/>
  <c r="F82" i="111"/>
  <c r="U81" i="111"/>
  <c r="T81" i="111"/>
  <c r="F81" i="111"/>
  <c r="U80" i="111"/>
  <c r="T80" i="111"/>
  <c r="F80" i="111"/>
  <c r="U79" i="111"/>
  <c r="T79" i="111"/>
  <c r="F79" i="111"/>
  <c r="U78" i="111"/>
  <c r="T78" i="111"/>
  <c r="F78" i="111"/>
  <c r="U77" i="111"/>
  <c r="T77" i="111"/>
  <c r="F77" i="111"/>
  <c r="U76" i="111"/>
  <c r="T76" i="111"/>
  <c r="F76" i="111"/>
  <c r="U75" i="111"/>
  <c r="T75" i="111"/>
  <c r="F75" i="111"/>
  <c r="U74" i="111"/>
  <c r="T74" i="111"/>
  <c r="F74" i="111"/>
  <c r="U73" i="111"/>
  <c r="T73" i="111"/>
  <c r="F73" i="111"/>
  <c r="U72" i="111"/>
  <c r="T72" i="111"/>
  <c r="F72" i="111"/>
  <c r="U71" i="111"/>
  <c r="T71" i="111"/>
  <c r="F71" i="111"/>
  <c r="U70" i="111"/>
  <c r="T70" i="111"/>
  <c r="F70" i="111"/>
  <c r="U69" i="111"/>
  <c r="T69" i="111"/>
  <c r="F69" i="111"/>
  <c r="U68" i="111"/>
  <c r="T68" i="111"/>
  <c r="F68" i="111"/>
  <c r="U67" i="111"/>
  <c r="T67" i="111"/>
  <c r="F67" i="111"/>
  <c r="U66" i="111"/>
  <c r="T66" i="111"/>
  <c r="F66" i="111"/>
  <c r="U65" i="111"/>
  <c r="T65" i="111"/>
  <c r="F65" i="111"/>
  <c r="U64" i="111"/>
  <c r="T64" i="111"/>
  <c r="F64" i="111"/>
  <c r="U63" i="111"/>
  <c r="T63" i="111"/>
  <c r="F63" i="111"/>
  <c r="U62" i="111"/>
  <c r="T62" i="111"/>
  <c r="F62" i="111"/>
  <c r="U61" i="111"/>
  <c r="T61" i="111"/>
  <c r="K61" i="111"/>
  <c r="F61" i="111"/>
  <c r="U60" i="111"/>
  <c r="T60" i="111"/>
  <c r="K60" i="111"/>
  <c r="F60" i="111"/>
  <c r="U59" i="111"/>
  <c r="T59" i="111"/>
  <c r="K59" i="111"/>
  <c r="F59" i="111"/>
  <c r="U58" i="111"/>
  <c r="T58" i="111"/>
  <c r="K58" i="111"/>
  <c r="F58" i="111"/>
  <c r="U57" i="111"/>
  <c r="T57" i="111"/>
  <c r="K57" i="111"/>
  <c r="F57" i="111"/>
  <c r="U56" i="111"/>
  <c r="T56" i="111"/>
  <c r="K56" i="111"/>
  <c r="F56" i="111"/>
  <c r="U55" i="111"/>
  <c r="T55" i="111"/>
  <c r="K55" i="111"/>
  <c r="F55" i="111"/>
  <c r="U54" i="111"/>
  <c r="T54" i="111"/>
  <c r="K54" i="111"/>
  <c r="F54" i="111"/>
  <c r="U53" i="111"/>
  <c r="T53" i="111"/>
  <c r="K53" i="111"/>
  <c r="F53" i="111"/>
  <c r="U52" i="111"/>
  <c r="T52" i="111"/>
  <c r="K52" i="111"/>
  <c r="F52" i="111"/>
  <c r="U51" i="111"/>
  <c r="T51" i="111"/>
  <c r="K51" i="111"/>
  <c r="F51" i="111"/>
  <c r="U50" i="111"/>
  <c r="T50" i="111"/>
  <c r="K50" i="111"/>
  <c r="F50" i="111"/>
  <c r="U49" i="111"/>
  <c r="T49" i="111"/>
  <c r="K49" i="111"/>
  <c r="F49" i="111"/>
  <c r="U48" i="111"/>
  <c r="T48" i="111"/>
  <c r="K48" i="111"/>
  <c r="F48" i="111"/>
  <c r="U47" i="111"/>
  <c r="T47" i="111"/>
  <c r="K47" i="111"/>
  <c r="F47" i="111"/>
  <c r="U46" i="111"/>
  <c r="T46" i="111"/>
  <c r="K46" i="111"/>
  <c r="F46" i="111"/>
  <c r="U45" i="111"/>
  <c r="T45" i="111"/>
  <c r="K45" i="111"/>
  <c r="F45" i="111"/>
  <c r="U44" i="111"/>
  <c r="T44" i="111"/>
  <c r="K44" i="111"/>
  <c r="F44" i="111"/>
  <c r="U43" i="111"/>
  <c r="T43" i="111"/>
  <c r="K43" i="111"/>
  <c r="F43" i="111"/>
  <c r="U42" i="111"/>
  <c r="T42" i="111"/>
  <c r="K42" i="111"/>
  <c r="F42" i="111"/>
  <c r="U41" i="111"/>
  <c r="T41" i="111"/>
  <c r="K41" i="111"/>
  <c r="F41" i="111"/>
  <c r="U40" i="111"/>
  <c r="T40" i="111"/>
  <c r="K40" i="111"/>
  <c r="F40" i="111"/>
  <c r="U39" i="111"/>
  <c r="T39" i="111"/>
  <c r="K39" i="111"/>
  <c r="F39" i="111"/>
  <c r="U38" i="111"/>
  <c r="T38" i="111"/>
  <c r="K38" i="111"/>
  <c r="F38" i="111"/>
  <c r="U37" i="111"/>
  <c r="T37" i="111"/>
  <c r="K37" i="111"/>
  <c r="F37" i="111"/>
  <c r="U36" i="111"/>
  <c r="T36" i="111"/>
  <c r="K36" i="111"/>
  <c r="F36" i="111"/>
  <c r="U35" i="111"/>
  <c r="T35" i="111"/>
  <c r="K35" i="111"/>
  <c r="F35" i="111"/>
  <c r="U34" i="111"/>
  <c r="T34" i="111"/>
  <c r="K34" i="111"/>
  <c r="F34" i="111"/>
  <c r="U33" i="111"/>
  <c r="T33" i="111"/>
  <c r="K33" i="111"/>
  <c r="F33" i="111"/>
  <c r="U32" i="111"/>
  <c r="T32" i="111"/>
  <c r="K32" i="111"/>
  <c r="F32" i="111"/>
  <c r="U31" i="111"/>
  <c r="T31" i="111"/>
  <c r="K31" i="111"/>
  <c r="F31" i="111"/>
  <c r="U30" i="111"/>
  <c r="T30" i="111"/>
  <c r="K30" i="111"/>
  <c r="F30" i="111"/>
  <c r="U29" i="111"/>
  <c r="T29" i="111"/>
  <c r="K29" i="111"/>
  <c r="F29" i="111"/>
  <c r="U28" i="111"/>
  <c r="T28" i="111"/>
  <c r="K28" i="111"/>
  <c r="F28" i="111"/>
  <c r="U27" i="111"/>
  <c r="T27" i="111"/>
  <c r="K27" i="111"/>
  <c r="F27" i="111"/>
  <c r="U26" i="111"/>
  <c r="T26" i="111"/>
  <c r="K26" i="111"/>
  <c r="F26" i="111"/>
  <c r="U25" i="111"/>
  <c r="T25" i="111"/>
  <c r="K25" i="111"/>
  <c r="F25" i="111"/>
  <c r="U24" i="111"/>
  <c r="T24" i="111"/>
  <c r="K24" i="111"/>
  <c r="F24" i="111"/>
  <c r="U23" i="111"/>
  <c r="T23" i="111"/>
  <c r="K23" i="111"/>
  <c r="F23" i="111"/>
  <c r="U22" i="111"/>
  <c r="T22" i="111"/>
  <c r="K22" i="111"/>
  <c r="F22" i="111"/>
  <c r="U21" i="111"/>
  <c r="T21" i="111"/>
  <c r="K21" i="111"/>
  <c r="F21" i="111"/>
  <c r="U20" i="111"/>
  <c r="T20" i="111"/>
  <c r="K20" i="111"/>
  <c r="F20" i="111"/>
  <c r="U19" i="111"/>
  <c r="T19" i="111"/>
  <c r="K19" i="111"/>
  <c r="F19" i="111"/>
  <c r="U18" i="111"/>
  <c r="T18" i="111"/>
  <c r="K18" i="111"/>
  <c r="F18" i="111"/>
  <c r="U17" i="111"/>
  <c r="T17" i="111"/>
  <c r="K17" i="111"/>
  <c r="F17" i="111"/>
  <c r="U16" i="111"/>
  <c r="T16" i="111"/>
  <c r="K16" i="111"/>
  <c r="F16" i="111"/>
  <c r="U15" i="111"/>
  <c r="T15" i="111"/>
  <c r="K15" i="111"/>
  <c r="F15" i="111"/>
  <c r="U14" i="111"/>
  <c r="T14" i="111"/>
  <c r="K14" i="111"/>
  <c r="F14" i="111"/>
  <c r="U13" i="111"/>
  <c r="T13" i="111"/>
  <c r="K13" i="111"/>
  <c r="F13" i="111"/>
  <c r="U12" i="111"/>
  <c r="T12" i="111"/>
  <c r="K12" i="111"/>
  <c r="F12" i="111"/>
  <c r="U11" i="111"/>
  <c r="T11" i="111"/>
  <c r="K11" i="111"/>
  <c r="F11" i="111"/>
  <c r="U10" i="111"/>
  <c r="T10" i="111"/>
  <c r="K10" i="111"/>
  <c r="F10" i="111"/>
  <c r="U9" i="111"/>
  <c r="T9" i="111"/>
  <c r="K9" i="111"/>
  <c r="F9" i="111"/>
  <c r="U8" i="111"/>
  <c r="T8" i="111"/>
  <c r="K8" i="111"/>
  <c r="F8" i="111"/>
  <c r="U7" i="111"/>
  <c r="T7" i="111"/>
  <c r="K7" i="111"/>
  <c r="F7" i="111"/>
  <c r="U6" i="111"/>
  <c r="T6" i="111"/>
  <c r="K6" i="111"/>
  <c r="F6" i="111"/>
  <c r="U5" i="111"/>
  <c r="T5" i="111"/>
  <c r="K5" i="111"/>
  <c r="F5" i="111"/>
  <c r="U4" i="111"/>
  <c r="T4" i="111"/>
  <c r="K4" i="111"/>
  <c r="F4" i="111"/>
  <c r="F132" i="107"/>
  <c r="F131" i="107"/>
  <c r="F130" i="107"/>
  <c r="F129" i="107"/>
  <c r="F128" i="107"/>
  <c r="U127" i="107"/>
  <c r="F127" i="107"/>
  <c r="U126" i="107"/>
  <c r="F126" i="107"/>
  <c r="U125" i="107"/>
  <c r="F125" i="107"/>
  <c r="U124" i="107"/>
  <c r="F124" i="107"/>
  <c r="U123" i="107"/>
  <c r="F123" i="107"/>
  <c r="U122" i="107"/>
  <c r="T122" i="107"/>
  <c r="F122" i="107"/>
  <c r="U121" i="107"/>
  <c r="T121" i="107"/>
  <c r="F121" i="107"/>
  <c r="U120" i="107"/>
  <c r="T120" i="107"/>
  <c r="F120" i="107"/>
  <c r="U119" i="107"/>
  <c r="T119" i="107"/>
  <c r="F119" i="107"/>
  <c r="U118" i="107"/>
  <c r="T118" i="107"/>
  <c r="F118" i="107"/>
  <c r="U117" i="107"/>
  <c r="T117" i="107"/>
  <c r="F117" i="107"/>
  <c r="U116" i="107"/>
  <c r="T116" i="107"/>
  <c r="F116" i="107"/>
  <c r="U115" i="107"/>
  <c r="T115" i="107"/>
  <c r="F115" i="107"/>
  <c r="U114" i="107"/>
  <c r="T114" i="107"/>
  <c r="F114" i="107"/>
  <c r="U113" i="107"/>
  <c r="T113" i="107"/>
  <c r="F113" i="107"/>
  <c r="U112" i="107"/>
  <c r="T112" i="107"/>
  <c r="F112" i="107"/>
  <c r="U111" i="107"/>
  <c r="T111" i="107"/>
  <c r="F111" i="107"/>
  <c r="U110" i="107"/>
  <c r="T110" i="107"/>
  <c r="F110" i="107"/>
  <c r="U109" i="107"/>
  <c r="T109" i="107"/>
  <c r="F109" i="107"/>
  <c r="U108" i="107"/>
  <c r="T108" i="107"/>
  <c r="F108" i="107"/>
  <c r="U107" i="107"/>
  <c r="T107" i="107"/>
  <c r="F107" i="107"/>
  <c r="U106" i="107"/>
  <c r="T106" i="107"/>
  <c r="F106" i="107"/>
  <c r="U105" i="107"/>
  <c r="T105" i="107"/>
  <c r="F105" i="107"/>
  <c r="U104" i="107"/>
  <c r="T104" i="107"/>
  <c r="F104" i="107"/>
  <c r="U103" i="107"/>
  <c r="T103" i="107"/>
  <c r="F103" i="107"/>
  <c r="U102" i="107"/>
  <c r="T102" i="107"/>
  <c r="F102" i="107"/>
  <c r="U101" i="107"/>
  <c r="T101" i="107"/>
  <c r="F101" i="107"/>
  <c r="U100" i="107"/>
  <c r="T100" i="107"/>
  <c r="F100" i="107"/>
  <c r="U99" i="107"/>
  <c r="T99" i="107"/>
  <c r="F99" i="107"/>
  <c r="U98" i="107"/>
  <c r="T98" i="107"/>
  <c r="F98" i="107"/>
  <c r="U97" i="107"/>
  <c r="T97" i="107"/>
  <c r="F97" i="107"/>
  <c r="U96" i="107"/>
  <c r="T96" i="107"/>
  <c r="F96" i="107"/>
  <c r="U95" i="107"/>
  <c r="T95" i="107"/>
  <c r="F95" i="107"/>
  <c r="U94" i="107"/>
  <c r="T94" i="107"/>
  <c r="F94" i="107"/>
  <c r="U93" i="107"/>
  <c r="T93" i="107"/>
  <c r="F93" i="107"/>
  <c r="U92" i="107"/>
  <c r="T92" i="107"/>
  <c r="F92" i="107"/>
  <c r="U91" i="107"/>
  <c r="T91" i="107"/>
  <c r="F91" i="107"/>
  <c r="U90" i="107"/>
  <c r="T90" i="107"/>
  <c r="F90" i="107"/>
  <c r="U89" i="107"/>
  <c r="T89" i="107"/>
  <c r="F89" i="107"/>
  <c r="U88" i="107"/>
  <c r="T88" i="107"/>
  <c r="F88" i="107"/>
  <c r="U87" i="107"/>
  <c r="T87" i="107"/>
  <c r="F87" i="107"/>
  <c r="U86" i="107"/>
  <c r="T86" i="107"/>
  <c r="F86" i="107"/>
  <c r="U85" i="107"/>
  <c r="T85" i="107"/>
  <c r="F85" i="107"/>
  <c r="U84" i="107"/>
  <c r="T84" i="107"/>
  <c r="F84" i="107"/>
  <c r="U83" i="107"/>
  <c r="T83" i="107"/>
  <c r="F83" i="107"/>
  <c r="U82" i="107"/>
  <c r="T82" i="107"/>
  <c r="F82" i="107"/>
  <c r="U81" i="107"/>
  <c r="T81" i="107"/>
  <c r="F81" i="107"/>
  <c r="U80" i="107"/>
  <c r="T80" i="107"/>
  <c r="K80" i="107"/>
  <c r="F80" i="107"/>
  <c r="U79" i="107"/>
  <c r="T79" i="107"/>
  <c r="F79" i="107"/>
  <c r="U78" i="107"/>
  <c r="T78" i="107"/>
  <c r="K78" i="107"/>
  <c r="F78" i="107"/>
  <c r="U77" i="107"/>
  <c r="T77" i="107"/>
  <c r="K77" i="107"/>
  <c r="F77" i="107"/>
  <c r="U76" i="107"/>
  <c r="T76" i="107"/>
  <c r="K76" i="107"/>
  <c r="F76" i="107"/>
  <c r="U75" i="107"/>
  <c r="T75" i="107"/>
  <c r="K75" i="107"/>
  <c r="F75" i="107"/>
  <c r="U74" i="107"/>
  <c r="T74" i="107"/>
  <c r="K74" i="107"/>
  <c r="F74" i="107"/>
  <c r="U73" i="107"/>
  <c r="T73" i="107"/>
  <c r="K73" i="107"/>
  <c r="F73" i="107"/>
  <c r="U72" i="107"/>
  <c r="T72" i="107"/>
  <c r="K72" i="107"/>
  <c r="F72" i="107"/>
  <c r="U71" i="107"/>
  <c r="T71" i="107"/>
  <c r="K71" i="107"/>
  <c r="F71" i="107"/>
  <c r="U70" i="107"/>
  <c r="T70" i="107"/>
  <c r="K70" i="107"/>
  <c r="F70" i="107"/>
  <c r="U69" i="107"/>
  <c r="T69" i="107"/>
  <c r="K69" i="107"/>
  <c r="F69" i="107"/>
  <c r="U68" i="107"/>
  <c r="T68" i="107"/>
  <c r="K68" i="107"/>
  <c r="F68" i="107"/>
  <c r="U67" i="107"/>
  <c r="T67" i="107"/>
  <c r="K67" i="107"/>
  <c r="F67" i="107"/>
  <c r="U66" i="107"/>
  <c r="T66" i="107"/>
  <c r="K66" i="107"/>
  <c r="F66" i="107"/>
  <c r="U65" i="107"/>
  <c r="T65" i="107"/>
  <c r="K65" i="107"/>
  <c r="F65" i="107"/>
  <c r="U64" i="107"/>
  <c r="T64" i="107"/>
  <c r="K64" i="107"/>
  <c r="F64" i="107"/>
  <c r="U63" i="107"/>
  <c r="T63" i="107"/>
  <c r="K63" i="107"/>
  <c r="F63" i="107"/>
  <c r="U62" i="107"/>
  <c r="T62" i="107"/>
  <c r="K62" i="107"/>
  <c r="F62" i="107"/>
  <c r="U61" i="107"/>
  <c r="T61" i="107"/>
  <c r="K61" i="107"/>
  <c r="F61" i="107"/>
  <c r="U60" i="107"/>
  <c r="T60" i="107"/>
  <c r="K60" i="107"/>
  <c r="F60" i="107"/>
  <c r="U59" i="107"/>
  <c r="T59" i="107"/>
  <c r="K59" i="107"/>
  <c r="F59" i="107"/>
  <c r="U58" i="107"/>
  <c r="T58" i="107"/>
  <c r="K58" i="107"/>
  <c r="F58" i="107"/>
  <c r="U57" i="107"/>
  <c r="T57" i="107"/>
  <c r="K57" i="107"/>
  <c r="F57" i="107"/>
  <c r="U56" i="107"/>
  <c r="T56" i="107"/>
  <c r="K56" i="107"/>
  <c r="F56" i="107"/>
  <c r="U55" i="107"/>
  <c r="T55" i="107"/>
  <c r="K55" i="107"/>
  <c r="F55" i="107"/>
  <c r="U54" i="107"/>
  <c r="T54" i="107"/>
  <c r="K54" i="107"/>
  <c r="F54" i="107"/>
  <c r="U53" i="107"/>
  <c r="T53" i="107"/>
  <c r="K53" i="107"/>
  <c r="F53" i="107"/>
  <c r="U52" i="107"/>
  <c r="T52" i="107"/>
  <c r="K52" i="107"/>
  <c r="F52" i="107"/>
  <c r="U51" i="107"/>
  <c r="T51" i="107"/>
  <c r="K51" i="107"/>
  <c r="F51" i="107"/>
  <c r="U50" i="107"/>
  <c r="T50" i="107"/>
  <c r="K50" i="107"/>
  <c r="F50" i="107"/>
  <c r="U49" i="107"/>
  <c r="T49" i="107"/>
  <c r="K49" i="107"/>
  <c r="F49" i="107"/>
  <c r="U48" i="107"/>
  <c r="T48" i="107"/>
  <c r="K48" i="107"/>
  <c r="F48" i="107"/>
  <c r="U47" i="107"/>
  <c r="T47" i="107"/>
  <c r="K47" i="107"/>
  <c r="F47" i="107"/>
  <c r="U46" i="107"/>
  <c r="T46" i="107"/>
  <c r="K46" i="107"/>
  <c r="F46" i="107"/>
  <c r="U45" i="107"/>
  <c r="T45" i="107"/>
  <c r="K45" i="107"/>
  <c r="F45" i="107"/>
  <c r="U44" i="107"/>
  <c r="T44" i="107"/>
  <c r="K44" i="107"/>
  <c r="F44" i="107"/>
  <c r="U43" i="107"/>
  <c r="T43" i="107"/>
  <c r="K43" i="107"/>
  <c r="F43" i="107"/>
  <c r="U42" i="107"/>
  <c r="T42" i="107"/>
  <c r="K42" i="107"/>
  <c r="F42" i="107"/>
  <c r="U41" i="107"/>
  <c r="T41" i="107"/>
  <c r="K41" i="107"/>
  <c r="F41" i="107"/>
  <c r="U40" i="107"/>
  <c r="T40" i="107"/>
  <c r="K40" i="107"/>
  <c r="F40" i="107"/>
  <c r="U39" i="107"/>
  <c r="T39" i="107"/>
  <c r="K39" i="107"/>
  <c r="F39" i="107"/>
  <c r="U38" i="107"/>
  <c r="T38" i="107"/>
  <c r="K38" i="107"/>
  <c r="F38" i="107"/>
  <c r="U37" i="107"/>
  <c r="T37" i="107"/>
  <c r="K37" i="107"/>
  <c r="F37" i="107"/>
  <c r="U36" i="107"/>
  <c r="T36" i="107"/>
  <c r="K36" i="107"/>
  <c r="F36" i="107"/>
  <c r="U35" i="107"/>
  <c r="T35" i="107"/>
  <c r="K35" i="107"/>
  <c r="F35" i="107"/>
  <c r="U34" i="107"/>
  <c r="T34" i="107"/>
  <c r="K34" i="107"/>
  <c r="F34" i="107"/>
  <c r="U33" i="107"/>
  <c r="T33" i="107"/>
  <c r="K33" i="107"/>
  <c r="F33" i="107"/>
  <c r="U32" i="107"/>
  <c r="T32" i="107"/>
  <c r="K32" i="107"/>
  <c r="F32" i="107"/>
  <c r="U31" i="107"/>
  <c r="T31" i="107"/>
  <c r="K31" i="107"/>
  <c r="F31" i="107"/>
  <c r="U30" i="107"/>
  <c r="T30" i="107"/>
  <c r="K30" i="107"/>
  <c r="F30" i="107"/>
  <c r="U29" i="107"/>
  <c r="T29" i="107"/>
  <c r="K29" i="107"/>
  <c r="F29" i="107"/>
  <c r="U28" i="107"/>
  <c r="T28" i="107"/>
  <c r="K28" i="107"/>
  <c r="F28" i="107"/>
  <c r="U27" i="107"/>
  <c r="T27" i="107"/>
  <c r="K27" i="107"/>
  <c r="F27" i="107"/>
  <c r="U26" i="107"/>
  <c r="T26" i="107"/>
  <c r="K26" i="107"/>
  <c r="F26" i="107"/>
  <c r="U25" i="107"/>
  <c r="T25" i="107"/>
  <c r="K25" i="107"/>
  <c r="F25" i="107"/>
  <c r="U24" i="107"/>
  <c r="T24" i="107"/>
  <c r="K24" i="107"/>
  <c r="F24" i="107"/>
  <c r="U23" i="107"/>
  <c r="T23" i="107"/>
  <c r="K23" i="107"/>
  <c r="F23" i="107"/>
  <c r="U22" i="107"/>
  <c r="T22" i="107"/>
  <c r="K22" i="107"/>
  <c r="F22" i="107"/>
  <c r="U21" i="107"/>
  <c r="T21" i="107"/>
  <c r="K21" i="107"/>
  <c r="F21" i="107"/>
  <c r="U20" i="107"/>
  <c r="T20" i="107"/>
  <c r="K20" i="107"/>
  <c r="F20" i="107"/>
  <c r="U19" i="107"/>
  <c r="T19" i="107"/>
  <c r="K19" i="107"/>
  <c r="F19" i="107"/>
  <c r="U18" i="107"/>
  <c r="T18" i="107"/>
  <c r="K18" i="107"/>
  <c r="F18" i="107"/>
  <c r="U17" i="107"/>
  <c r="T17" i="107"/>
  <c r="K17" i="107"/>
  <c r="F17" i="107"/>
  <c r="U16" i="107"/>
  <c r="T16" i="107"/>
  <c r="K16" i="107"/>
  <c r="F16" i="107"/>
  <c r="U15" i="107"/>
  <c r="T15" i="107"/>
  <c r="K15" i="107"/>
  <c r="F15" i="107"/>
  <c r="U14" i="107"/>
  <c r="T14" i="107"/>
  <c r="K14" i="107"/>
  <c r="F14" i="107"/>
  <c r="U13" i="107"/>
  <c r="T13" i="107"/>
  <c r="K13" i="107"/>
  <c r="F13" i="107"/>
  <c r="U12" i="107"/>
  <c r="T12" i="107"/>
  <c r="K12" i="107"/>
  <c r="F12" i="107"/>
  <c r="U11" i="107"/>
  <c r="T11" i="107"/>
  <c r="K11" i="107"/>
  <c r="F11" i="107"/>
  <c r="U10" i="107"/>
  <c r="T10" i="107"/>
  <c r="K10" i="107"/>
  <c r="F10" i="107"/>
  <c r="U9" i="107"/>
  <c r="T9" i="107"/>
  <c r="K9" i="107"/>
  <c r="F9" i="107"/>
  <c r="U8" i="107"/>
  <c r="T8" i="107"/>
  <c r="K8" i="107"/>
  <c r="F8" i="107"/>
  <c r="U7" i="107"/>
  <c r="T7" i="107"/>
  <c r="K7" i="107"/>
  <c r="F7" i="107"/>
  <c r="U6" i="107"/>
  <c r="T6" i="107"/>
  <c r="K6" i="107"/>
  <c r="F6" i="107"/>
  <c r="U5" i="107"/>
  <c r="T5" i="107"/>
  <c r="K5" i="107"/>
  <c r="F5" i="107"/>
  <c r="U4" i="107"/>
  <c r="T4" i="107"/>
  <c r="K4" i="107"/>
  <c r="F4" i="107"/>
  <c r="F132" i="60"/>
  <c r="F131" i="60"/>
  <c r="F130" i="60"/>
  <c r="F129" i="60"/>
  <c r="F128" i="60"/>
  <c r="F127" i="60"/>
  <c r="F126" i="60"/>
  <c r="F125" i="60"/>
  <c r="F124" i="60"/>
  <c r="F123" i="60"/>
  <c r="T122" i="60"/>
  <c r="F122" i="60"/>
  <c r="T121" i="60"/>
  <c r="F121" i="60"/>
  <c r="T120" i="60"/>
  <c r="F120" i="60"/>
  <c r="T119" i="60"/>
  <c r="F119" i="60"/>
  <c r="T118" i="60"/>
  <c r="F118" i="60"/>
  <c r="T117" i="60"/>
  <c r="F117" i="60"/>
  <c r="T116" i="60"/>
  <c r="F116" i="60"/>
  <c r="T115" i="60"/>
  <c r="F115" i="60"/>
  <c r="T114" i="60"/>
  <c r="F114" i="60"/>
  <c r="T113" i="60"/>
  <c r="F113" i="60"/>
  <c r="T112" i="60"/>
  <c r="F112" i="60"/>
  <c r="T111" i="60"/>
  <c r="F111" i="60"/>
  <c r="T110" i="60"/>
  <c r="F110" i="60"/>
  <c r="T109" i="60"/>
  <c r="F109" i="60"/>
  <c r="T108" i="60"/>
  <c r="F108" i="60"/>
  <c r="T107" i="60"/>
  <c r="F107" i="60"/>
  <c r="T106" i="60"/>
  <c r="F106" i="60"/>
  <c r="T105" i="60"/>
  <c r="F105" i="60"/>
  <c r="T104" i="60"/>
  <c r="F104" i="60"/>
  <c r="T103" i="60"/>
  <c r="F103" i="60"/>
  <c r="T102" i="60"/>
  <c r="F102" i="60"/>
  <c r="T101" i="60"/>
  <c r="F101" i="60"/>
  <c r="T100" i="60"/>
  <c r="F100" i="60"/>
  <c r="T99" i="60"/>
  <c r="F99" i="60"/>
  <c r="T98" i="60"/>
  <c r="F98" i="60"/>
  <c r="T97" i="60"/>
  <c r="F97" i="60"/>
  <c r="T96" i="60"/>
  <c r="F96" i="60"/>
  <c r="T95" i="60"/>
  <c r="F95" i="60"/>
  <c r="T94" i="60"/>
  <c r="F94" i="60"/>
  <c r="T93" i="60"/>
  <c r="F93" i="60"/>
  <c r="T92" i="60"/>
  <c r="F92" i="60"/>
  <c r="T91" i="60"/>
  <c r="F91" i="60"/>
  <c r="T90" i="60"/>
  <c r="F90" i="60"/>
  <c r="T89" i="60"/>
  <c r="F89" i="60"/>
  <c r="T88" i="60"/>
  <c r="F88" i="60"/>
  <c r="T87" i="60"/>
  <c r="F87" i="60"/>
  <c r="T86" i="60"/>
  <c r="F86" i="60"/>
  <c r="T85" i="60"/>
  <c r="F85" i="60"/>
  <c r="T84" i="60"/>
  <c r="F84" i="60"/>
  <c r="T83" i="60"/>
  <c r="F83" i="60"/>
  <c r="T82" i="60"/>
  <c r="F82" i="60"/>
  <c r="T81" i="60"/>
  <c r="F81" i="60"/>
  <c r="T80" i="60"/>
  <c r="K80" i="60"/>
  <c r="F80" i="60"/>
  <c r="T79" i="60"/>
  <c r="F79" i="60"/>
  <c r="T78" i="60"/>
  <c r="K78" i="60"/>
  <c r="F78" i="60"/>
  <c r="T77" i="60"/>
  <c r="K77" i="60"/>
  <c r="F77" i="60"/>
  <c r="T76" i="60"/>
  <c r="K76" i="60"/>
  <c r="F76" i="60"/>
  <c r="T75" i="60"/>
  <c r="K75" i="60"/>
  <c r="F75" i="60"/>
  <c r="T74" i="60"/>
  <c r="K74" i="60"/>
  <c r="F74" i="60"/>
  <c r="T73" i="60"/>
  <c r="K73" i="60"/>
  <c r="F73" i="60"/>
  <c r="T72" i="60"/>
  <c r="K72" i="60"/>
  <c r="F72" i="60"/>
  <c r="T71" i="60"/>
  <c r="K71" i="60"/>
  <c r="F71" i="60"/>
  <c r="T70" i="60"/>
  <c r="K70" i="60"/>
  <c r="F70" i="60"/>
  <c r="U69" i="60"/>
  <c r="T69" i="60"/>
  <c r="K69" i="60"/>
  <c r="F69" i="60"/>
  <c r="U68" i="60"/>
  <c r="T68" i="60"/>
  <c r="K68" i="60"/>
  <c r="F68" i="60"/>
  <c r="U67" i="60"/>
  <c r="T67" i="60"/>
  <c r="K67" i="60"/>
  <c r="F67" i="60"/>
  <c r="U66" i="60"/>
  <c r="T66" i="60"/>
  <c r="K66" i="60"/>
  <c r="F66" i="60"/>
  <c r="U65" i="60"/>
  <c r="T65" i="60"/>
  <c r="K65" i="60"/>
  <c r="F65" i="60"/>
  <c r="U64" i="60"/>
  <c r="T64" i="60"/>
  <c r="K64" i="60"/>
  <c r="F64" i="60"/>
  <c r="U63" i="60"/>
  <c r="T63" i="60"/>
  <c r="K63" i="60"/>
  <c r="F63" i="60"/>
  <c r="U62" i="60"/>
  <c r="T62" i="60"/>
  <c r="K62" i="60"/>
  <c r="F62" i="60"/>
  <c r="U61" i="60"/>
  <c r="T61" i="60"/>
  <c r="K61" i="60"/>
  <c r="F61" i="60"/>
  <c r="U60" i="60"/>
  <c r="T60" i="60"/>
  <c r="K60" i="60"/>
  <c r="F60" i="60"/>
  <c r="U59" i="60"/>
  <c r="T59" i="60"/>
  <c r="K59" i="60"/>
  <c r="F59" i="60"/>
  <c r="U58" i="60"/>
  <c r="T58" i="60"/>
  <c r="K58" i="60"/>
  <c r="F58" i="60"/>
  <c r="U57" i="60"/>
  <c r="T57" i="60"/>
  <c r="K57" i="60"/>
  <c r="F57" i="60"/>
  <c r="U56" i="60"/>
  <c r="T56" i="60"/>
  <c r="K56" i="60"/>
  <c r="F56" i="60"/>
  <c r="U55" i="60"/>
  <c r="T55" i="60"/>
  <c r="K55" i="60"/>
  <c r="F55" i="60"/>
  <c r="U54" i="60"/>
  <c r="T54" i="60"/>
  <c r="K54" i="60"/>
  <c r="F54" i="60"/>
  <c r="U53" i="60"/>
  <c r="T53" i="60"/>
  <c r="K53" i="60"/>
  <c r="F53" i="60"/>
  <c r="U52" i="60"/>
  <c r="T52" i="60"/>
  <c r="K52" i="60"/>
  <c r="F52" i="60"/>
  <c r="U51" i="60"/>
  <c r="T51" i="60"/>
  <c r="K51" i="60"/>
  <c r="F51" i="60"/>
  <c r="U50" i="60"/>
  <c r="T50" i="60"/>
  <c r="K50" i="60"/>
  <c r="F50" i="60"/>
  <c r="U49" i="60"/>
  <c r="T49" i="60"/>
  <c r="K49" i="60"/>
  <c r="F49" i="60"/>
  <c r="U48" i="60"/>
  <c r="T48" i="60"/>
  <c r="K48" i="60"/>
  <c r="F48" i="60"/>
  <c r="U47" i="60"/>
  <c r="T47" i="60"/>
  <c r="K47" i="60"/>
  <c r="F47" i="60"/>
  <c r="U46" i="60"/>
  <c r="T46" i="60"/>
  <c r="K46" i="60"/>
  <c r="F46" i="60"/>
  <c r="U45" i="60"/>
  <c r="T45" i="60"/>
  <c r="K45" i="60"/>
  <c r="F45" i="60"/>
  <c r="U44" i="60"/>
  <c r="T44" i="60"/>
  <c r="K44" i="60"/>
  <c r="F44" i="60"/>
  <c r="U43" i="60"/>
  <c r="T43" i="60"/>
  <c r="K43" i="60"/>
  <c r="F43" i="60"/>
  <c r="U42" i="60"/>
  <c r="T42" i="60"/>
  <c r="K42" i="60"/>
  <c r="F42" i="60"/>
  <c r="U41" i="60"/>
  <c r="T41" i="60"/>
  <c r="K41" i="60"/>
  <c r="F41" i="60"/>
  <c r="U40" i="60"/>
  <c r="T40" i="60"/>
  <c r="K40" i="60"/>
  <c r="F40" i="60"/>
  <c r="U39" i="60"/>
  <c r="T39" i="60"/>
  <c r="K39" i="60"/>
  <c r="F39" i="60"/>
  <c r="U38" i="60"/>
  <c r="T38" i="60"/>
  <c r="K38" i="60"/>
  <c r="F38" i="60"/>
  <c r="U37" i="60"/>
  <c r="T37" i="60"/>
  <c r="K37" i="60"/>
  <c r="F37" i="60"/>
  <c r="U36" i="60"/>
  <c r="T36" i="60"/>
  <c r="K36" i="60"/>
  <c r="F36" i="60"/>
  <c r="U35" i="60"/>
  <c r="T35" i="60"/>
  <c r="K35" i="60"/>
  <c r="F35" i="60"/>
  <c r="U34" i="60"/>
  <c r="T34" i="60"/>
  <c r="K34" i="60"/>
  <c r="F34" i="60"/>
  <c r="U33" i="60"/>
  <c r="T33" i="60"/>
  <c r="K33" i="60"/>
  <c r="F33" i="60"/>
  <c r="U32" i="60"/>
  <c r="T32" i="60"/>
  <c r="K32" i="60"/>
  <c r="F32" i="60"/>
  <c r="U31" i="60"/>
  <c r="T31" i="60"/>
  <c r="K31" i="60"/>
  <c r="F31" i="60"/>
  <c r="U30" i="60"/>
  <c r="T30" i="60"/>
  <c r="K30" i="60"/>
  <c r="F30" i="60"/>
  <c r="U29" i="60"/>
  <c r="T29" i="60"/>
  <c r="K29" i="60"/>
  <c r="F29" i="60"/>
  <c r="U28" i="60"/>
  <c r="T28" i="60"/>
  <c r="K28" i="60"/>
  <c r="F28" i="60"/>
  <c r="U27" i="60"/>
  <c r="T27" i="60"/>
  <c r="K27" i="60"/>
  <c r="F27" i="60"/>
  <c r="U26" i="60"/>
  <c r="T26" i="60"/>
  <c r="K26" i="60"/>
  <c r="F26" i="60"/>
  <c r="U25" i="60"/>
  <c r="T25" i="60"/>
  <c r="K25" i="60"/>
  <c r="F25" i="60"/>
  <c r="U24" i="60"/>
  <c r="T24" i="60"/>
  <c r="K24" i="60"/>
  <c r="F24" i="60"/>
  <c r="U23" i="60"/>
  <c r="T23" i="60"/>
  <c r="K23" i="60"/>
  <c r="F23" i="60"/>
  <c r="U22" i="60"/>
  <c r="T22" i="60"/>
  <c r="K22" i="60"/>
  <c r="F22" i="60"/>
  <c r="U21" i="60"/>
  <c r="T21" i="60"/>
  <c r="K21" i="60"/>
  <c r="F21" i="60"/>
  <c r="U20" i="60"/>
  <c r="T20" i="60"/>
  <c r="K20" i="60"/>
  <c r="F20" i="60"/>
  <c r="U19" i="60"/>
  <c r="T19" i="60"/>
  <c r="K19" i="60"/>
  <c r="F19" i="60"/>
  <c r="U18" i="60"/>
  <c r="T18" i="60"/>
  <c r="K18" i="60"/>
  <c r="F18" i="60"/>
  <c r="U17" i="60"/>
  <c r="T17" i="60"/>
  <c r="K17" i="60"/>
  <c r="F17" i="60"/>
  <c r="U16" i="60"/>
  <c r="T16" i="60"/>
  <c r="K16" i="60"/>
  <c r="F16" i="60"/>
  <c r="U15" i="60"/>
  <c r="T15" i="60"/>
  <c r="K15" i="60"/>
  <c r="F15" i="60"/>
  <c r="U14" i="60"/>
  <c r="T14" i="60"/>
  <c r="K14" i="60"/>
  <c r="F14" i="60"/>
  <c r="U13" i="60"/>
  <c r="T13" i="60"/>
  <c r="K13" i="60"/>
  <c r="F13" i="60"/>
  <c r="U12" i="60"/>
  <c r="T12" i="60"/>
  <c r="K12" i="60"/>
  <c r="F12" i="60"/>
  <c r="U11" i="60"/>
  <c r="T11" i="60"/>
  <c r="K11" i="60"/>
  <c r="F11" i="60"/>
  <c r="U10" i="60"/>
  <c r="T10" i="60"/>
  <c r="K10" i="60"/>
  <c r="F10" i="60"/>
  <c r="U9" i="60"/>
  <c r="T9" i="60"/>
  <c r="K9" i="60"/>
  <c r="F9" i="60"/>
  <c r="U8" i="60"/>
  <c r="T8" i="60"/>
  <c r="K8" i="60"/>
  <c r="F8" i="60"/>
  <c r="U7" i="60"/>
  <c r="T7" i="60"/>
  <c r="K7" i="60"/>
  <c r="F7" i="60"/>
  <c r="U6" i="60"/>
  <c r="T6" i="60"/>
  <c r="K6" i="60"/>
  <c r="F6" i="60"/>
  <c r="U5" i="60"/>
  <c r="T5" i="60"/>
  <c r="K5" i="60"/>
  <c r="F5" i="60"/>
  <c r="U4" i="60"/>
  <c r="T4" i="60"/>
  <c r="K4" i="60"/>
  <c r="F4" i="60"/>
  <c r="F132" i="95"/>
  <c r="F131" i="95"/>
  <c r="F130" i="95"/>
  <c r="F129" i="95"/>
  <c r="F128" i="95"/>
  <c r="F127" i="95"/>
  <c r="F126" i="95"/>
  <c r="F125" i="95"/>
  <c r="F124" i="95"/>
  <c r="F123" i="95"/>
  <c r="T122" i="95"/>
  <c r="F122" i="95"/>
  <c r="T121" i="95"/>
  <c r="F121" i="95"/>
  <c r="T120" i="95"/>
  <c r="F120" i="95"/>
  <c r="T119" i="95"/>
  <c r="F119" i="95"/>
  <c r="T118" i="95"/>
  <c r="F118" i="95"/>
  <c r="T117" i="95"/>
  <c r="F117" i="95"/>
  <c r="T116" i="95"/>
  <c r="F116" i="95"/>
  <c r="T115" i="95"/>
  <c r="F115" i="95"/>
  <c r="T114" i="95"/>
  <c r="F114" i="95"/>
  <c r="T113" i="95"/>
  <c r="F113" i="95"/>
  <c r="T112" i="95"/>
  <c r="F112" i="95"/>
  <c r="T111" i="95"/>
  <c r="F111" i="95"/>
  <c r="T110" i="95"/>
  <c r="F110" i="95"/>
  <c r="T109" i="95"/>
  <c r="F109" i="95"/>
  <c r="T108" i="95"/>
  <c r="F108" i="95"/>
  <c r="T107" i="95"/>
  <c r="F107" i="95"/>
  <c r="T106" i="95"/>
  <c r="F106" i="95"/>
  <c r="T105" i="95"/>
  <c r="F105" i="95"/>
  <c r="T104" i="95"/>
  <c r="F104" i="95"/>
  <c r="T103" i="95"/>
  <c r="F103" i="95"/>
  <c r="T102" i="95"/>
  <c r="F102" i="95"/>
  <c r="T101" i="95"/>
  <c r="F101" i="95"/>
  <c r="T100" i="95"/>
  <c r="F100" i="95"/>
  <c r="T99" i="95"/>
  <c r="F99" i="95"/>
  <c r="T98" i="95"/>
  <c r="F98" i="95"/>
  <c r="T97" i="95"/>
  <c r="F97" i="95"/>
  <c r="T96" i="95"/>
  <c r="F96" i="95"/>
  <c r="T95" i="95"/>
  <c r="F95" i="95"/>
  <c r="T94" i="95"/>
  <c r="F94" i="95"/>
  <c r="T93" i="95"/>
  <c r="F93" i="95"/>
  <c r="T92" i="95"/>
  <c r="F92" i="95"/>
  <c r="T91" i="95"/>
  <c r="F91" i="95"/>
  <c r="T90" i="95"/>
  <c r="F90" i="95"/>
  <c r="T89" i="95"/>
  <c r="F89" i="95"/>
  <c r="T88" i="95"/>
  <c r="F88" i="95"/>
  <c r="T87" i="95"/>
  <c r="F87" i="95"/>
  <c r="T86" i="95"/>
  <c r="F86" i="95"/>
  <c r="T85" i="95"/>
  <c r="F85" i="95"/>
  <c r="T84" i="95"/>
  <c r="F84" i="95"/>
  <c r="T83" i="95"/>
  <c r="F83" i="95"/>
  <c r="T82" i="95"/>
  <c r="F82" i="95"/>
  <c r="T81" i="95"/>
  <c r="F81" i="95"/>
  <c r="T80" i="95"/>
  <c r="K80" i="95"/>
  <c r="F80" i="95"/>
  <c r="T79" i="95"/>
  <c r="F79" i="95"/>
  <c r="T78" i="95"/>
  <c r="K78" i="95"/>
  <c r="F78" i="95"/>
  <c r="T77" i="95"/>
  <c r="K77" i="95"/>
  <c r="F77" i="95"/>
  <c r="T76" i="95"/>
  <c r="K76" i="95"/>
  <c r="F76" i="95"/>
  <c r="T75" i="95"/>
  <c r="K75" i="95"/>
  <c r="F75" i="95"/>
  <c r="T74" i="95"/>
  <c r="K74" i="95"/>
  <c r="F74" i="95"/>
  <c r="T73" i="95"/>
  <c r="K73" i="95"/>
  <c r="F73" i="95"/>
  <c r="T72" i="95"/>
  <c r="K72" i="95"/>
  <c r="F72" i="95"/>
  <c r="T71" i="95"/>
  <c r="K71" i="95"/>
  <c r="F71" i="95"/>
  <c r="T70" i="95"/>
  <c r="K70" i="95"/>
  <c r="F70" i="95"/>
  <c r="U69" i="95"/>
  <c r="T69" i="95"/>
  <c r="K69" i="95"/>
  <c r="F69" i="95"/>
  <c r="U68" i="95"/>
  <c r="T68" i="95"/>
  <c r="K68" i="95"/>
  <c r="F68" i="95"/>
  <c r="U67" i="95"/>
  <c r="T67" i="95"/>
  <c r="K67" i="95"/>
  <c r="F67" i="95"/>
  <c r="U66" i="95"/>
  <c r="T66" i="95"/>
  <c r="K66" i="95"/>
  <c r="F66" i="95"/>
  <c r="U65" i="95"/>
  <c r="T65" i="95"/>
  <c r="K65" i="95"/>
  <c r="F65" i="95"/>
  <c r="U64" i="95"/>
  <c r="T64" i="95"/>
  <c r="K64" i="95"/>
  <c r="F64" i="95"/>
  <c r="U63" i="95"/>
  <c r="T63" i="95"/>
  <c r="K63" i="95"/>
  <c r="F63" i="95"/>
  <c r="U62" i="95"/>
  <c r="T62" i="95"/>
  <c r="K62" i="95"/>
  <c r="F62" i="95"/>
  <c r="U61" i="95"/>
  <c r="T61" i="95"/>
  <c r="K61" i="95"/>
  <c r="F61" i="95"/>
  <c r="U60" i="95"/>
  <c r="T60" i="95"/>
  <c r="K60" i="95"/>
  <c r="F60" i="95"/>
  <c r="U59" i="95"/>
  <c r="T59" i="95"/>
  <c r="K59" i="95"/>
  <c r="F59" i="95"/>
  <c r="U58" i="95"/>
  <c r="T58" i="95"/>
  <c r="K58" i="95"/>
  <c r="F58" i="95"/>
  <c r="U57" i="95"/>
  <c r="T57" i="95"/>
  <c r="K57" i="95"/>
  <c r="F57" i="95"/>
  <c r="U56" i="95"/>
  <c r="T56" i="95"/>
  <c r="K56" i="95"/>
  <c r="F56" i="95"/>
  <c r="U55" i="95"/>
  <c r="T55" i="95"/>
  <c r="K55" i="95"/>
  <c r="F55" i="95"/>
  <c r="U54" i="95"/>
  <c r="T54" i="95"/>
  <c r="K54" i="95"/>
  <c r="F54" i="95"/>
  <c r="U53" i="95"/>
  <c r="T53" i="95"/>
  <c r="K53" i="95"/>
  <c r="F53" i="95"/>
  <c r="U52" i="95"/>
  <c r="T52" i="95"/>
  <c r="K52" i="95"/>
  <c r="F52" i="95"/>
  <c r="U51" i="95"/>
  <c r="T51" i="95"/>
  <c r="K51" i="95"/>
  <c r="F51" i="95"/>
  <c r="U50" i="95"/>
  <c r="T50" i="95"/>
  <c r="K50" i="95"/>
  <c r="F50" i="95"/>
  <c r="U49" i="95"/>
  <c r="T49" i="95"/>
  <c r="K49" i="95"/>
  <c r="F49" i="95"/>
  <c r="U48" i="95"/>
  <c r="T48" i="95"/>
  <c r="K48" i="95"/>
  <c r="F48" i="95"/>
  <c r="U47" i="95"/>
  <c r="T47" i="95"/>
  <c r="K47" i="95"/>
  <c r="F47" i="95"/>
  <c r="U46" i="95"/>
  <c r="T46" i="95"/>
  <c r="K46" i="95"/>
  <c r="F46" i="95"/>
  <c r="U45" i="95"/>
  <c r="T45" i="95"/>
  <c r="K45" i="95"/>
  <c r="F45" i="95"/>
  <c r="U44" i="95"/>
  <c r="T44" i="95"/>
  <c r="K44" i="95"/>
  <c r="F44" i="95"/>
  <c r="U43" i="95"/>
  <c r="T43" i="95"/>
  <c r="K43" i="95"/>
  <c r="F43" i="95"/>
  <c r="U42" i="95"/>
  <c r="T42" i="95"/>
  <c r="K42" i="95"/>
  <c r="F42" i="95"/>
  <c r="U41" i="95"/>
  <c r="T41" i="95"/>
  <c r="K41" i="95"/>
  <c r="F41" i="95"/>
  <c r="U40" i="95"/>
  <c r="T40" i="95"/>
  <c r="K40" i="95"/>
  <c r="F40" i="95"/>
  <c r="U39" i="95"/>
  <c r="T39" i="95"/>
  <c r="K39" i="95"/>
  <c r="F39" i="95"/>
  <c r="U38" i="95"/>
  <c r="T38" i="95"/>
  <c r="K38" i="95"/>
  <c r="F38" i="95"/>
  <c r="U37" i="95"/>
  <c r="T37" i="95"/>
  <c r="K37" i="95"/>
  <c r="F37" i="95"/>
  <c r="U36" i="95"/>
  <c r="T36" i="95"/>
  <c r="K36" i="95"/>
  <c r="F36" i="95"/>
  <c r="U35" i="95"/>
  <c r="T35" i="95"/>
  <c r="K35" i="95"/>
  <c r="F35" i="95"/>
  <c r="U34" i="95"/>
  <c r="T34" i="95"/>
  <c r="K34" i="95"/>
  <c r="F34" i="95"/>
  <c r="U33" i="95"/>
  <c r="T33" i="95"/>
  <c r="K33" i="95"/>
  <c r="F33" i="95"/>
  <c r="U32" i="95"/>
  <c r="T32" i="95"/>
  <c r="K32" i="95"/>
  <c r="F32" i="95"/>
  <c r="U31" i="95"/>
  <c r="T31" i="95"/>
  <c r="K31" i="95"/>
  <c r="F31" i="95"/>
  <c r="U30" i="95"/>
  <c r="T30" i="95"/>
  <c r="K30" i="95"/>
  <c r="F30" i="95"/>
  <c r="U29" i="95"/>
  <c r="T29" i="95"/>
  <c r="K29" i="95"/>
  <c r="F29" i="95"/>
  <c r="U28" i="95"/>
  <c r="T28" i="95"/>
  <c r="K28" i="95"/>
  <c r="F28" i="95"/>
  <c r="U27" i="95"/>
  <c r="T27" i="95"/>
  <c r="K27" i="95"/>
  <c r="F27" i="95"/>
  <c r="U26" i="95"/>
  <c r="T26" i="95"/>
  <c r="K26" i="95"/>
  <c r="F26" i="95"/>
  <c r="U25" i="95"/>
  <c r="T25" i="95"/>
  <c r="K25" i="95"/>
  <c r="F25" i="95"/>
  <c r="U24" i="95"/>
  <c r="T24" i="95"/>
  <c r="K24" i="95"/>
  <c r="F24" i="95"/>
  <c r="U23" i="95"/>
  <c r="T23" i="95"/>
  <c r="K23" i="95"/>
  <c r="F23" i="95"/>
  <c r="U22" i="95"/>
  <c r="T22" i="95"/>
  <c r="K22" i="95"/>
  <c r="F22" i="95"/>
  <c r="U21" i="95"/>
  <c r="T21" i="95"/>
  <c r="K21" i="95"/>
  <c r="F21" i="95"/>
  <c r="U20" i="95"/>
  <c r="T20" i="95"/>
  <c r="K20" i="95"/>
  <c r="F20" i="95"/>
  <c r="U19" i="95"/>
  <c r="T19" i="95"/>
  <c r="K19" i="95"/>
  <c r="F19" i="95"/>
  <c r="U18" i="95"/>
  <c r="T18" i="95"/>
  <c r="K18" i="95"/>
  <c r="F18" i="95"/>
  <c r="U17" i="95"/>
  <c r="T17" i="95"/>
  <c r="K17" i="95"/>
  <c r="F17" i="95"/>
  <c r="U16" i="95"/>
  <c r="T16" i="95"/>
  <c r="K16" i="95"/>
  <c r="F16" i="95"/>
  <c r="U15" i="95"/>
  <c r="T15" i="95"/>
  <c r="K15" i="95"/>
  <c r="F15" i="95"/>
  <c r="U14" i="95"/>
  <c r="T14" i="95"/>
  <c r="K14" i="95"/>
  <c r="F14" i="95"/>
  <c r="U13" i="95"/>
  <c r="T13" i="95"/>
  <c r="K13" i="95"/>
  <c r="F13" i="95"/>
  <c r="U12" i="95"/>
  <c r="T12" i="95"/>
  <c r="K12" i="95"/>
  <c r="F12" i="95"/>
  <c r="U11" i="95"/>
  <c r="T11" i="95"/>
  <c r="K11" i="95"/>
  <c r="F11" i="95"/>
  <c r="U10" i="95"/>
  <c r="T10" i="95"/>
  <c r="K10" i="95"/>
  <c r="F10" i="95"/>
  <c r="U9" i="95"/>
  <c r="T9" i="95"/>
  <c r="K9" i="95"/>
  <c r="F9" i="95"/>
  <c r="U8" i="95"/>
  <c r="T8" i="95"/>
  <c r="K8" i="95"/>
  <c r="F8" i="95"/>
  <c r="U7" i="95"/>
  <c r="T7" i="95"/>
  <c r="K7" i="95"/>
  <c r="F7" i="95"/>
  <c r="U6" i="95"/>
  <c r="T6" i="95"/>
  <c r="K6" i="95"/>
  <c r="F6" i="95"/>
  <c r="U5" i="95"/>
  <c r="T5" i="95"/>
  <c r="K5" i="95"/>
  <c r="F5" i="95"/>
  <c r="U4" i="95"/>
  <c r="T4" i="95"/>
  <c r="K4" i="95"/>
  <c r="F4" i="95"/>
  <c r="F191" i="103"/>
  <c r="F190" i="103"/>
  <c r="F189" i="103"/>
  <c r="F188" i="103"/>
  <c r="F187" i="103"/>
  <c r="F186" i="103"/>
  <c r="F185" i="103"/>
  <c r="F184" i="103"/>
  <c r="F183" i="103"/>
  <c r="F182" i="103"/>
  <c r="F181" i="103"/>
  <c r="F180" i="103"/>
  <c r="F179" i="103"/>
  <c r="F178" i="103"/>
  <c r="F177" i="103"/>
  <c r="F176" i="103"/>
  <c r="F175" i="103"/>
  <c r="F174" i="103"/>
  <c r="F173" i="103"/>
  <c r="F172" i="103"/>
  <c r="F171" i="103"/>
  <c r="F170" i="103"/>
  <c r="F169" i="103"/>
  <c r="F168" i="103"/>
  <c r="F167" i="103"/>
  <c r="F166" i="103"/>
  <c r="F165" i="103"/>
  <c r="F164" i="103"/>
  <c r="F163" i="103"/>
  <c r="F162" i="103"/>
  <c r="F161" i="103"/>
  <c r="F160" i="103"/>
  <c r="F159" i="103"/>
  <c r="F158" i="103"/>
  <c r="F157" i="103"/>
  <c r="F156" i="103"/>
  <c r="F155" i="103"/>
  <c r="F154" i="103"/>
  <c r="F153" i="103"/>
  <c r="F152" i="103"/>
  <c r="F151" i="103"/>
  <c r="F150" i="103"/>
  <c r="F149" i="103"/>
  <c r="F148" i="103"/>
  <c r="F147" i="103"/>
  <c r="F146" i="103"/>
  <c r="F145" i="103"/>
  <c r="F144" i="103"/>
  <c r="F143" i="103"/>
  <c r="F142" i="103"/>
  <c r="F141" i="103"/>
  <c r="F140" i="103"/>
  <c r="F139" i="103"/>
  <c r="F138" i="103"/>
  <c r="F137" i="103"/>
  <c r="F136" i="103"/>
  <c r="F135" i="103"/>
  <c r="F134" i="103"/>
  <c r="F132" i="103"/>
  <c r="F131" i="103"/>
  <c r="F130" i="103"/>
  <c r="F129" i="103"/>
  <c r="F128" i="103"/>
  <c r="U127" i="103"/>
  <c r="F127" i="103"/>
  <c r="U126" i="103"/>
  <c r="F126" i="103"/>
  <c r="U125" i="103"/>
  <c r="F125" i="103"/>
  <c r="U124" i="103"/>
  <c r="F124" i="103"/>
  <c r="U123" i="103"/>
  <c r="F123" i="103"/>
  <c r="U122" i="103"/>
  <c r="T122" i="103"/>
  <c r="F122" i="103"/>
  <c r="U121" i="103"/>
  <c r="T121" i="103"/>
  <c r="F121" i="103"/>
  <c r="U120" i="103"/>
  <c r="T120" i="103"/>
  <c r="F120" i="103"/>
  <c r="U119" i="103"/>
  <c r="T119" i="103"/>
  <c r="F119" i="103"/>
  <c r="U118" i="103"/>
  <c r="T118" i="103"/>
  <c r="F118" i="103"/>
  <c r="U117" i="103"/>
  <c r="T117" i="103"/>
  <c r="F117" i="103"/>
  <c r="U116" i="103"/>
  <c r="T116" i="103"/>
  <c r="F116" i="103"/>
  <c r="U115" i="103"/>
  <c r="T115" i="103"/>
  <c r="F115" i="103"/>
  <c r="U114" i="103"/>
  <c r="T114" i="103"/>
  <c r="F114" i="103"/>
  <c r="U113" i="103"/>
  <c r="T113" i="103"/>
  <c r="F113" i="103"/>
  <c r="U112" i="103"/>
  <c r="T112" i="103"/>
  <c r="F112" i="103"/>
  <c r="U111" i="103"/>
  <c r="T111" i="103"/>
  <c r="F111" i="103"/>
  <c r="U110" i="103"/>
  <c r="T110" i="103"/>
  <c r="F110" i="103"/>
  <c r="U109" i="103"/>
  <c r="T109" i="103"/>
  <c r="F109" i="103"/>
  <c r="U108" i="103"/>
  <c r="T108" i="103"/>
  <c r="F108" i="103"/>
  <c r="U107" i="103"/>
  <c r="T107" i="103"/>
  <c r="F107" i="103"/>
  <c r="U106" i="103"/>
  <c r="T106" i="103"/>
  <c r="F106" i="103"/>
  <c r="U105" i="103"/>
  <c r="T105" i="103"/>
  <c r="F105" i="103"/>
  <c r="U104" i="103"/>
  <c r="T104" i="103"/>
  <c r="F104" i="103"/>
  <c r="U103" i="103"/>
  <c r="T103" i="103"/>
  <c r="F103" i="103"/>
  <c r="U102" i="103"/>
  <c r="T102" i="103"/>
  <c r="F102" i="103"/>
  <c r="U101" i="103"/>
  <c r="T101" i="103"/>
  <c r="F101" i="103"/>
  <c r="U100" i="103"/>
  <c r="T100" i="103"/>
  <c r="F100" i="103"/>
  <c r="U99" i="103"/>
  <c r="T99" i="103"/>
  <c r="F99" i="103"/>
  <c r="U98" i="103"/>
  <c r="T98" i="103"/>
  <c r="F98" i="103"/>
  <c r="U97" i="103"/>
  <c r="T97" i="103"/>
  <c r="F97" i="103"/>
  <c r="U96" i="103"/>
  <c r="T96" i="103"/>
  <c r="F96" i="103"/>
  <c r="U95" i="103"/>
  <c r="T95" i="103"/>
  <c r="F95" i="103"/>
  <c r="U94" i="103"/>
  <c r="T94" i="103"/>
  <c r="F94" i="103"/>
  <c r="U93" i="103"/>
  <c r="T93" i="103"/>
  <c r="F93" i="103"/>
  <c r="U92" i="103"/>
  <c r="T92" i="103"/>
  <c r="F92" i="103"/>
  <c r="U91" i="103"/>
  <c r="T91" i="103"/>
  <c r="F91" i="103"/>
  <c r="U90" i="103"/>
  <c r="T90" i="103"/>
  <c r="F90" i="103"/>
  <c r="U89" i="103"/>
  <c r="T89" i="103"/>
  <c r="F89" i="103"/>
  <c r="U88" i="103"/>
  <c r="T88" i="103"/>
  <c r="F88" i="103"/>
  <c r="U87" i="103"/>
  <c r="T87" i="103"/>
  <c r="F87" i="103"/>
  <c r="U86" i="103"/>
  <c r="T86" i="103"/>
  <c r="F86" i="103"/>
  <c r="U85" i="103"/>
  <c r="T85" i="103"/>
  <c r="F85" i="103"/>
  <c r="U84" i="103"/>
  <c r="T84" i="103"/>
  <c r="F84" i="103"/>
  <c r="U83" i="103"/>
  <c r="T83" i="103"/>
  <c r="F83" i="103"/>
  <c r="U82" i="103"/>
  <c r="T82" i="103"/>
  <c r="F82" i="103"/>
  <c r="U81" i="103"/>
  <c r="T81" i="103"/>
  <c r="F81" i="103"/>
  <c r="U80" i="103"/>
  <c r="T80" i="103"/>
  <c r="F80" i="103"/>
  <c r="U79" i="103"/>
  <c r="T79" i="103"/>
  <c r="F79" i="103"/>
  <c r="U78" i="103"/>
  <c r="T78" i="103"/>
  <c r="K78" i="103"/>
  <c r="F78" i="103"/>
  <c r="U77" i="103"/>
  <c r="T77" i="103"/>
  <c r="K77" i="103"/>
  <c r="F77" i="103"/>
  <c r="U76" i="103"/>
  <c r="T76" i="103"/>
  <c r="K76" i="103"/>
  <c r="F76" i="103"/>
  <c r="U75" i="103"/>
  <c r="T75" i="103"/>
  <c r="K75" i="103"/>
  <c r="F75" i="103"/>
  <c r="U74" i="103"/>
  <c r="T74" i="103"/>
  <c r="K74" i="103"/>
  <c r="F74" i="103"/>
  <c r="U73" i="103"/>
  <c r="T73" i="103"/>
  <c r="K73" i="103"/>
  <c r="F73" i="103"/>
  <c r="U72" i="103"/>
  <c r="T72" i="103"/>
  <c r="K72" i="103"/>
  <c r="F72" i="103"/>
  <c r="U71" i="103"/>
  <c r="T71" i="103"/>
  <c r="K71" i="103"/>
  <c r="F71" i="103"/>
  <c r="U70" i="103"/>
  <c r="T70" i="103"/>
  <c r="K70" i="103"/>
  <c r="F70" i="103"/>
  <c r="U69" i="103"/>
  <c r="T69" i="103"/>
  <c r="K69" i="103"/>
  <c r="F69" i="103"/>
  <c r="U68" i="103"/>
  <c r="T68" i="103"/>
  <c r="K68" i="103"/>
  <c r="F68" i="103"/>
  <c r="U67" i="103"/>
  <c r="T67" i="103"/>
  <c r="K67" i="103"/>
  <c r="F67" i="103"/>
  <c r="U66" i="103"/>
  <c r="T66" i="103"/>
  <c r="K66" i="103"/>
  <c r="F66" i="103"/>
  <c r="U65" i="103"/>
  <c r="T65" i="103"/>
  <c r="K65" i="103"/>
  <c r="F65" i="103"/>
  <c r="U64" i="103"/>
  <c r="T64" i="103"/>
  <c r="K64" i="103"/>
  <c r="F64" i="103"/>
  <c r="U63" i="103"/>
  <c r="T63" i="103"/>
  <c r="K63" i="103"/>
  <c r="F63" i="103"/>
  <c r="U62" i="103"/>
  <c r="T62" i="103"/>
  <c r="K62" i="103"/>
  <c r="F62" i="103"/>
  <c r="U61" i="103"/>
  <c r="T61" i="103"/>
  <c r="K61" i="103"/>
  <c r="F61" i="103"/>
  <c r="U60" i="103"/>
  <c r="T60" i="103"/>
  <c r="K60" i="103"/>
  <c r="F60" i="103"/>
  <c r="U59" i="103"/>
  <c r="T59" i="103"/>
  <c r="K59" i="103"/>
  <c r="F59" i="103"/>
  <c r="U58" i="103"/>
  <c r="T58" i="103"/>
  <c r="K58" i="103"/>
  <c r="F58" i="103"/>
  <c r="U57" i="103"/>
  <c r="T57" i="103"/>
  <c r="K57" i="103"/>
  <c r="F57" i="103"/>
  <c r="U56" i="103"/>
  <c r="T56" i="103"/>
  <c r="K56" i="103"/>
  <c r="F56" i="103"/>
  <c r="U55" i="103"/>
  <c r="T55" i="103"/>
  <c r="K55" i="103"/>
  <c r="F55" i="103"/>
  <c r="U54" i="103"/>
  <c r="T54" i="103"/>
  <c r="K54" i="103"/>
  <c r="F54" i="103"/>
  <c r="U53" i="103"/>
  <c r="T53" i="103"/>
  <c r="K53" i="103"/>
  <c r="F53" i="103"/>
  <c r="U52" i="103"/>
  <c r="T52" i="103"/>
  <c r="K52" i="103"/>
  <c r="F52" i="103"/>
  <c r="U51" i="103"/>
  <c r="T51" i="103"/>
  <c r="K51" i="103"/>
  <c r="F51" i="103"/>
  <c r="U50" i="103"/>
  <c r="T50" i="103"/>
  <c r="K50" i="103"/>
  <c r="F50" i="103"/>
  <c r="U49" i="103"/>
  <c r="T49" i="103"/>
  <c r="K49" i="103"/>
  <c r="F49" i="103"/>
  <c r="U48" i="103"/>
  <c r="T48" i="103"/>
  <c r="K48" i="103"/>
  <c r="F48" i="103"/>
  <c r="U47" i="103"/>
  <c r="T47" i="103"/>
  <c r="K47" i="103"/>
  <c r="F47" i="103"/>
  <c r="U46" i="103"/>
  <c r="T46" i="103"/>
  <c r="K46" i="103"/>
  <c r="F46" i="103"/>
  <c r="U45" i="103"/>
  <c r="T45" i="103"/>
  <c r="K45" i="103"/>
  <c r="F45" i="103"/>
  <c r="U44" i="103"/>
  <c r="T44" i="103"/>
  <c r="K44" i="103"/>
  <c r="F44" i="103"/>
  <c r="U43" i="103"/>
  <c r="T43" i="103"/>
  <c r="K43" i="103"/>
  <c r="F43" i="103"/>
  <c r="U42" i="103"/>
  <c r="T42" i="103"/>
  <c r="K42" i="103"/>
  <c r="F42" i="103"/>
  <c r="U41" i="103"/>
  <c r="T41" i="103"/>
  <c r="K41" i="103"/>
  <c r="F41" i="103"/>
  <c r="U40" i="103"/>
  <c r="T40" i="103"/>
  <c r="K40" i="103"/>
  <c r="F40" i="103"/>
  <c r="U39" i="103"/>
  <c r="T39" i="103"/>
  <c r="K39" i="103"/>
  <c r="F39" i="103"/>
  <c r="U38" i="103"/>
  <c r="T38" i="103"/>
  <c r="K38" i="103"/>
  <c r="F38" i="103"/>
  <c r="U37" i="103"/>
  <c r="T37" i="103"/>
  <c r="K37" i="103"/>
  <c r="F37" i="103"/>
  <c r="U36" i="103"/>
  <c r="T36" i="103"/>
  <c r="K36" i="103"/>
  <c r="F36" i="103"/>
  <c r="U35" i="103"/>
  <c r="T35" i="103"/>
  <c r="K35" i="103"/>
  <c r="F35" i="103"/>
  <c r="U34" i="103"/>
  <c r="T34" i="103"/>
  <c r="K34" i="103"/>
  <c r="F34" i="103"/>
  <c r="U33" i="103"/>
  <c r="T33" i="103"/>
  <c r="K33" i="103"/>
  <c r="F33" i="103"/>
  <c r="U32" i="103"/>
  <c r="T32" i="103"/>
  <c r="K32" i="103"/>
  <c r="F32" i="103"/>
  <c r="U31" i="103"/>
  <c r="T31" i="103"/>
  <c r="K31" i="103"/>
  <c r="F31" i="103"/>
  <c r="U30" i="103"/>
  <c r="T30" i="103"/>
  <c r="K30" i="103"/>
  <c r="F30" i="103"/>
  <c r="U29" i="103"/>
  <c r="T29" i="103"/>
  <c r="K29" i="103"/>
  <c r="F29" i="103"/>
  <c r="U28" i="103"/>
  <c r="T28" i="103"/>
  <c r="K28" i="103"/>
  <c r="F28" i="103"/>
  <c r="U27" i="103"/>
  <c r="T27" i="103"/>
  <c r="K27" i="103"/>
  <c r="F27" i="103"/>
  <c r="U26" i="103"/>
  <c r="T26" i="103"/>
  <c r="K26" i="103"/>
  <c r="F26" i="103"/>
  <c r="U25" i="103"/>
  <c r="T25" i="103"/>
  <c r="K25" i="103"/>
  <c r="F25" i="103"/>
  <c r="U24" i="103"/>
  <c r="T24" i="103"/>
  <c r="K24" i="103"/>
  <c r="F24" i="103"/>
  <c r="U23" i="103"/>
  <c r="T23" i="103"/>
  <c r="K23" i="103"/>
  <c r="F23" i="103"/>
  <c r="U22" i="103"/>
  <c r="T22" i="103"/>
  <c r="K22" i="103"/>
  <c r="F22" i="103"/>
  <c r="U21" i="103"/>
  <c r="T21" i="103"/>
  <c r="K21" i="103"/>
  <c r="F21" i="103"/>
  <c r="U20" i="103"/>
  <c r="T20" i="103"/>
  <c r="K20" i="103"/>
  <c r="F20" i="103"/>
  <c r="U19" i="103"/>
  <c r="T19" i="103"/>
  <c r="K19" i="103"/>
  <c r="F19" i="103"/>
  <c r="U18" i="103"/>
  <c r="T18" i="103"/>
  <c r="K18" i="103"/>
  <c r="F18" i="103"/>
  <c r="U17" i="103"/>
  <c r="T17" i="103"/>
  <c r="K17" i="103"/>
  <c r="F17" i="103"/>
  <c r="U16" i="103"/>
  <c r="T16" i="103"/>
  <c r="K16" i="103"/>
  <c r="F16" i="103"/>
  <c r="U15" i="103"/>
  <c r="T15" i="103"/>
  <c r="K15" i="103"/>
  <c r="F15" i="103"/>
  <c r="U14" i="103"/>
  <c r="T14" i="103"/>
  <c r="K14" i="103"/>
  <c r="F14" i="103"/>
  <c r="U13" i="103"/>
  <c r="T13" i="103"/>
  <c r="K13" i="103"/>
  <c r="F13" i="103"/>
  <c r="U12" i="103"/>
  <c r="T12" i="103"/>
  <c r="K12" i="103"/>
  <c r="F12" i="103"/>
  <c r="U11" i="103"/>
  <c r="T11" i="103"/>
  <c r="K11" i="103"/>
  <c r="F11" i="103"/>
  <c r="U10" i="103"/>
  <c r="T10" i="103"/>
  <c r="K10" i="103"/>
  <c r="F10" i="103"/>
  <c r="U9" i="103"/>
  <c r="T9" i="103"/>
  <c r="K9" i="103"/>
  <c r="F9" i="103"/>
  <c r="U8" i="103"/>
  <c r="T8" i="103"/>
  <c r="K8" i="103"/>
  <c r="F8" i="103"/>
  <c r="U7" i="103"/>
  <c r="T7" i="103"/>
  <c r="K7" i="103"/>
  <c r="F7" i="103"/>
  <c r="U6" i="103"/>
  <c r="T6" i="103"/>
  <c r="K6" i="103"/>
  <c r="F6" i="103"/>
  <c r="U5" i="103"/>
  <c r="T5" i="103"/>
  <c r="K5" i="103"/>
  <c r="F5" i="103"/>
  <c r="U4" i="103"/>
  <c r="T4" i="103"/>
  <c r="K4" i="103"/>
  <c r="F4" i="103"/>
  <c r="F124" i="59"/>
  <c r="F123" i="59"/>
  <c r="F122" i="59"/>
  <c r="F121" i="59"/>
  <c r="F120" i="59"/>
  <c r="F119" i="59"/>
  <c r="F118" i="59"/>
  <c r="F117" i="59"/>
  <c r="F116" i="59"/>
  <c r="F115" i="59"/>
  <c r="F114" i="59"/>
  <c r="T113" i="59"/>
  <c r="F113" i="59"/>
  <c r="T112" i="59"/>
  <c r="F112" i="59"/>
  <c r="T111" i="59"/>
  <c r="F111" i="59"/>
  <c r="T110" i="59"/>
  <c r="F110" i="59"/>
  <c r="T109" i="59"/>
  <c r="F109" i="59"/>
  <c r="T108" i="59"/>
  <c r="F108" i="59"/>
  <c r="T107" i="59"/>
  <c r="F107" i="59"/>
  <c r="T106" i="59"/>
  <c r="F106" i="59"/>
  <c r="T105" i="59"/>
  <c r="F105" i="59"/>
  <c r="T104" i="59"/>
  <c r="F104" i="59"/>
  <c r="T103" i="59"/>
  <c r="F103" i="59"/>
  <c r="T102" i="59"/>
  <c r="F102" i="59"/>
  <c r="T101" i="59"/>
  <c r="F101" i="59"/>
  <c r="T100" i="59"/>
  <c r="F100" i="59"/>
  <c r="T99" i="59"/>
  <c r="F99" i="59"/>
  <c r="T98" i="59"/>
  <c r="F98" i="59"/>
  <c r="T97" i="59"/>
  <c r="F97" i="59"/>
  <c r="T96" i="59"/>
  <c r="F96" i="59"/>
  <c r="T95" i="59"/>
  <c r="F95" i="59"/>
  <c r="T94" i="59"/>
  <c r="F94" i="59"/>
  <c r="T93" i="59"/>
  <c r="F93" i="59"/>
  <c r="T92" i="59"/>
  <c r="F92" i="59"/>
  <c r="T91" i="59"/>
  <c r="F91" i="59"/>
  <c r="T90" i="59"/>
  <c r="F90" i="59"/>
  <c r="T89" i="59"/>
  <c r="F89" i="59"/>
  <c r="T88" i="59"/>
  <c r="F88" i="59"/>
  <c r="T87" i="59"/>
  <c r="F87" i="59"/>
  <c r="T86" i="59"/>
  <c r="F86" i="59"/>
  <c r="T85" i="59"/>
  <c r="F85" i="59"/>
  <c r="T84" i="59"/>
  <c r="F84" i="59"/>
  <c r="T83" i="59"/>
  <c r="F83" i="59"/>
  <c r="T82" i="59"/>
  <c r="F82" i="59"/>
  <c r="T81" i="59"/>
  <c r="F81" i="59"/>
  <c r="T80" i="59"/>
  <c r="F80" i="59"/>
  <c r="T79" i="59"/>
  <c r="F79" i="59"/>
  <c r="T78" i="59"/>
  <c r="F78" i="59"/>
  <c r="T77" i="59"/>
  <c r="F77" i="59"/>
  <c r="T76" i="59"/>
  <c r="F76" i="59"/>
  <c r="T75" i="59"/>
  <c r="F75" i="59"/>
  <c r="T74" i="59"/>
  <c r="F74" i="59"/>
  <c r="T73" i="59"/>
  <c r="F73" i="59"/>
  <c r="T72" i="59"/>
  <c r="F72" i="59"/>
  <c r="T71" i="59"/>
  <c r="K71" i="59"/>
  <c r="F71" i="59"/>
  <c r="T70" i="59"/>
  <c r="F70" i="59"/>
  <c r="T69" i="59"/>
  <c r="K69" i="59"/>
  <c r="F69" i="59"/>
  <c r="T68" i="59"/>
  <c r="K68" i="59"/>
  <c r="F68" i="59"/>
  <c r="T67" i="59"/>
  <c r="K67" i="59"/>
  <c r="F67" i="59"/>
  <c r="T66" i="59"/>
  <c r="K66" i="59"/>
  <c r="F66" i="59"/>
  <c r="U65" i="59"/>
  <c r="T65" i="59"/>
  <c r="K65" i="59"/>
  <c r="F65" i="59"/>
  <c r="U64" i="59"/>
  <c r="T64" i="59"/>
  <c r="K64" i="59"/>
  <c r="F64" i="59"/>
  <c r="U63" i="59"/>
  <c r="T63" i="59"/>
  <c r="K63" i="59"/>
  <c r="F63" i="59"/>
  <c r="U62" i="59"/>
  <c r="T62" i="59"/>
  <c r="K62" i="59"/>
  <c r="F62" i="59"/>
  <c r="U61" i="59"/>
  <c r="T61" i="59"/>
  <c r="K61" i="59"/>
  <c r="F61" i="59"/>
  <c r="U60" i="59"/>
  <c r="T60" i="59"/>
  <c r="K60" i="59"/>
  <c r="F60" i="59"/>
  <c r="U59" i="59"/>
  <c r="T59" i="59"/>
  <c r="K59" i="59"/>
  <c r="F59" i="59"/>
  <c r="U58" i="59"/>
  <c r="T58" i="59"/>
  <c r="K58" i="59"/>
  <c r="F58" i="59"/>
  <c r="U57" i="59"/>
  <c r="T57" i="59"/>
  <c r="K57" i="59"/>
  <c r="F57" i="59"/>
  <c r="U56" i="59"/>
  <c r="T56" i="59"/>
  <c r="K56" i="59"/>
  <c r="F56" i="59"/>
  <c r="U55" i="59"/>
  <c r="T55" i="59"/>
  <c r="K55" i="59"/>
  <c r="F55" i="59"/>
  <c r="U54" i="59"/>
  <c r="T54" i="59"/>
  <c r="K54" i="59"/>
  <c r="F54" i="59"/>
  <c r="U53" i="59"/>
  <c r="T53" i="59"/>
  <c r="K53" i="59"/>
  <c r="F53" i="59"/>
  <c r="U52" i="59"/>
  <c r="T52" i="59"/>
  <c r="K52" i="59"/>
  <c r="F52" i="59"/>
  <c r="U51" i="59"/>
  <c r="T51" i="59"/>
  <c r="K51" i="59"/>
  <c r="F51" i="59"/>
  <c r="U50" i="59"/>
  <c r="T50" i="59"/>
  <c r="K50" i="59"/>
  <c r="F50" i="59"/>
  <c r="U49" i="59"/>
  <c r="T49" i="59"/>
  <c r="K49" i="59"/>
  <c r="F49" i="59"/>
  <c r="U48" i="59"/>
  <c r="T48" i="59"/>
  <c r="K48" i="59"/>
  <c r="F48" i="59"/>
  <c r="U47" i="59"/>
  <c r="T47" i="59"/>
  <c r="K47" i="59"/>
  <c r="F47" i="59"/>
  <c r="U46" i="59"/>
  <c r="T46" i="59"/>
  <c r="K46" i="59"/>
  <c r="F46" i="59"/>
  <c r="U45" i="59"/>
  <c r="T45" i="59"/>
  <c r="K45" i="59"/>
  <c r="F45" i="59"/>
  <c r="U44" i="59"/>
  <c r="T44" i="59"/>
  <c r="K44" i="59"/>
  <c r="F44" i="59"/>
  <c r="U43" i="59"/>
  <c r="T43" i="59"/>
  <c r="K43" i="59"/>
  <c r="F43" i="59"/>
  <c r="U42" i="59"/>
  <c r="T42" i="59"/>
  <c r="K42" i="59"/>
  <c r="F42" i="59"/>
  <c r="U41" i="59"/>
  <c r="T41" i="59"/>
  <c r="K41" i="59"/>
  <c r="F41" i="59"/>
  <c r="U40" i="59"/>
  <c r="T40" i="59"/>
  <c r="K40" i="59"/>
  <c r="F40" i="59"/>
  <c r="U39" i="59"/>
  <c r="T39" i="59"/>
  <c r="K39" i="59"/>
  <c r="F39" i="59"/>
  <c r="U38" i="59"/>
  <c r="T38" i="59"/>
  <c r="K38" i="59"/>
  <c r="F38" i="59"/>
  <c r="U37" i="59"/>
  <c r="T37" i="59"/>
  <c r="K37" i="59"/>
  <c r="F37" i="59"/>
  <c r="U36" i="59"/>
  <c r="T36" i="59"/>
  <c r="K36" i="59"/>
  <c r="F36" i="59"/>
  <c r="U35" i="59"/>
  <c r="T35" i="59"/>
  <c r="K35" i="59"/>
  <c r="F35" i="59"/>
  <c r="U34" i="59"/>
  <c r="T34" i="59"/>
  <c r="K34" i="59"/>
  <c r="F34" i="59"/>
  <c r="U33" i="59"/>
  <c r="T33" i="59"/>
  <c r="K33" i="59"/>
  <c r="F33" i="59"/>
  <c r="U32" i="59"/>
  <c r="T32" i="59"/>
  <c r="K32" i="59"/>
  <c r="F32" i="59"/>
  <c r="U31" i="59"/>
  <c r="T31" i="59"/>
  <c r="K31" i="59"/>
  <c r="F31" i="59"/>
  <c r="U30" i="59"/>
  <c r="T30" i="59"/>
  <c r="K30" i="59"/>
  <c r="F30" i="59"/>
  <c r="U29" i="59"/>
  <c r="T29" i="59"/>
  <c r="K29" i="59"/>
  <c r="F29" i="59"/>
  <c r="U28" i="59"/>
  <c r="T28" i="59"/>
  <c r="K28" i="59"/>
  <c r="F28" i="59"/>
  <c r="U27" i="59"/>
  <c r="T27" i="59"/>
  <c r="K27" i="59"/>
  <c r="F27" i="59"/>
  <c r="U26" i="59"/>
  <c r="T26" i="59"/>
  <c r="K26" i="59"/>
  <c r="F26" i="59"/>
  <c r="U25" i="59"/>
  <c r="T25" i="59"/>
  <c r="K25" i="59"/>
  <c r="F25" i="59"/>
  <c r="U24" i="59"/>
  <c r="T24" i="59"/>
  <c r="K24" i="59"/>
  <c r="F24" i="59"/>
  <c r="U23" i="59"/>
  <c r="T23" i="59"/>
  <c r="K23" i="59"/>
  <c r="F23" i="59"/>
  <c r="U22" i="59"/>
  <c r="T22" i="59"/>
  <c r="K22" i="59"/>
  <c r="F22" i="59"/>
  <c r="U21" i="59"/>
  <c r="T21" i="59"/>
  <c r="K21" i="59"/>
  <c r="F21" i="59"/>
  <c r="U20" i="59"/>
  <c r="T20" i="59"/>
  <c r="K20" i="59"/>
  <c r="F20" i="59"/>
  <c r="U19" i="59"/>
  <c r="T19" i="59"/>
  <c r="K19" i="59"/>
  <c r="F19" i="59"/>
  <c r="U18" i="59"/>
  <c r="T18" i="59"/>
  <c r="K18" i="59"/>
  <c r="F18" i="59"/>
  <c r="U17" i="59"/>
  <c r="T17" i="59"/>
  <c r="K17" i="59"/>
  <c r="F17" i="59"/>
  <c r="U16" i="59"/>
  <c r="T16" i="59"/>
  <c r="K16" i="59"/>
  <c r="F16" i="59"/>
  <c r="U15" i="59"/>
  <c r="T15" i="59"/>
  <c r="K15" i="59"/>
  <c r="F15" i="59"/>
  <c r="U14" i="59"/>
  <c r="T14" i="59"/>
  <c r="K14" i="59"/>
  <c r="F14" i="59"/>
  <c r="U13" i="59"/>
  <c r="T13" i="59"/>
  <c r="K13" i="59"/>
  <c r="F13" i="59"/>
  <c r="U12" i="59"/>
  <c r="T12" i="59"/>
  <c r="K12" i="59"/>
  <c r="F12" i="59"/>
  <c r="U11" i="59"/>
  <c r="T11" i="59"/>
  <c r="K11" i="59"/>
  <c r="F11" i="59"/>
  <c r="U10" i="59"/>
  <c r="T10" i="59"/>
  <c r="K10" i="59"/>
  <c r="F10" i="59"/>
  <c r="U9" i="59"/>
  <c r="T9" i="59"/>
  <c r="K9" i="59"/>
  <c r="F9" i="59"/>
  <c r="U8" i="59"/>
  <c r="T8" i="59"/>
  <c r="K8" i="59"/>
  <c r="F8" i="59"/>
  <c r="U7" i="59"/>
  <c r="T7" i="59"/>
  <c r="K7" i="59"/>
  <c r="F7" i="59"/>
  <c r="U6" i="59"/>
  <c r="T6" i="59"/>
  <c r="K6" i="59"/>
  <c r="F6" i="59"/>
  <c r="U5" i="59"/>
  <c r="T5" i="59"/>
  <c r="K5" i="59"/>
  <c r="F5" i="59"/>
  <c r="U4" i="59"/>
  <c r="T4" i="59"/>
  <c r="K4" i="59"/>
  <c r="F4" i="59"/>
  <c r="F191" i="51"/>
  <c r="F190" i="51"/>
  <c r="F189" i="51"/>
  <c r="F188" i="51"/>
  <c r="F187" i="51"/>
  <c r="F186" i="51"/>
  <c r="F185" i="51"/>
  <c r="F184" i="51"/>
  <c r="F183" i="51"/>
  <c r="F182" i="51"/>
  <c r="F181" i="51"/>
  <c r="F180" i="51"/>
  <c r="F179" i="51"/>
  <c r="F178" i="51"/>
  <c r="F177" i="51"/>
  <c r="F176" i="51"/>
  <c r="F175" i="51"/>
  <c r="F174" i="51"/>
  <c r="F173" i="51"/>
  <c r="F172" i="51"/>
  <c r="F171" i="51"/>
  <c r="F170" i="51"/>
  <c r="F169" i="51"/>
  <c r="F168" i="51"/>
  <c r="F167" i="51"/>
  <c r="F166" i="51"/>
  <c r="F165" i="51"/>
  <c r="F164" i="51"/>
  <c r="F163" i="51"/>
  <c r="F162" i="51"/>
  <c r="F161" i="51"/>
  <c r="F160" i="51"/>
  <c r="F159" i="51"/>
  <c r="F158" i="51"/>
  <c r="F157" i="51"/>
  <c r="F156" i="51"/>
  <c r="F155" i="51"/>
  <c r="F154" i="51"/>
  <c r="F153" i="51"/>
  <c r="F152" i="51"/>
  <c r="F151" i="51"/>
  <c r="F150" i="51"/>
  <c r="F149" i="51"/>
  <c r="F148" i="51"/>
  <c r="F147" i="51"/>
  <c r="F146" i="51"/>
  <c r="F145" i="51"/>
  <c r="F144" i="51"/>
  <c r="F143" i="51"/>
  <c r="F142" i="51"/>
  <c r="F141" i="51"/>
  <c r="F140" i="51"/>
  <c r="F139" i="51"/>
  <c r="F138" i="51"/>
  <c r="F137" i="51"/>
  <c r="F136" i="51"/>
  <c r="F135" i="51"/>
  <c r="F134" i="51"/>
  <c r="F132" i="51"/>
  <c r="F131" i="51"/>
  <c r="F130" i="51"/>
  <c r="F129" i="51"/>
  <c r="F128" i="51"/>
  <c r="U127" i="51"/>
  <c r="F127" i="51"/>
  <c r="U126" i="51"/>
  <c r="F126" i="51"/>
  <c r="U125" i="51"/>
  <c r="F125" i="51"/>
  <c r="U124" i="51"/>
  <c r="F124" i="51"/>
  <c r="U123" i="51"/>
  <c r="F123" i="51"/>
  <c r="U122" i="51"/>
  <c r="T122" i="51"/>
  <c r="F122" i="51"/>
  <c r="U121" i="51"/>
  <c r="T121" i="51"/>
  <c r="F121" i="51"/>
  <c r="U120" i="51"/>
  <c r="T120" i="51"/>
  <c r="F120" i="51"/>
  <c r="U119" i="51"/>
  <c r="T119" i="51"/>
  <c r="F119" i="51"/>
  <c r="U118" i="51"/>
  <c r="T118" i="51"/>
  <c r="F118" i="51"/>
  <c r="U117" i="51"/>
  <c r="T117" i="51"/>
  <c r="F117" i="51"/>
  <c r="U116" i="51"/>
  <c r="T116" i="51"/>
  <c r="F116" i="51"/>
  <c r="U115" i="51"/>
  <c r="T115" i="51"/>
  <c r="F115" i="51"/>
  <c r="U114" i="51"/>
  <c r="T114" i="51"/>
  <c r="F114" i="51"/>
  <c r="U113" i="51"/>
  <c r="T113" i="51"/>
  <c r="F113" i="51"/>
  <c r="U112" i="51"/>
  <c r="T112" i="51"/>
  <c r="F112" i="51"/>
  <c r="U111" i="51"/>
  <c r="T111" i="51"/>
  <c r="F111" i="51"/>
  <c r="U110" i="51"/>
  <c r="T110" i="51"/>
  <c r="F110" i="51"/>
  <c r="U109" i="51"/>
  <c r="T109" i="51"/>
  <c r="F109" i="51"/>
  <c r="U108" i="51"/>
  <c r="T108" i="51"/>
  <c r="F108" i="51"/>
  <c r="U107" i="51"/>
  <c r="T107" i="51"/>
  <c r="F107" i="51"/>
  <c r="U106" i="51"/>
  <c r="T106" i="51"/>
  <c r="F106" i="51"/>
  <c r="U105" i="51"/>
  <c r="T105" i="51"/>
  <c r="F105" i="51"/>
  <c r="U104" i="51"/>
  <c r="T104" i="51"/>
  <c r="F104" i="51"/>
  <c r="U103" i="51"/>
  <c r="T103" i="51"/>
  <c r="F103" i="51"/>
  <c r="U102" i="51"/>
  <c r="T102" i="51"/>
  <c r="F102" i="51"/>
  <c r="U101" i="51"/>
  <c r="T101" i="51"/>
  <c r="F101" i="51"/>
  <c r="U100" i="51"/>
  <c r="T100" i="51"/>
  <c r="F100" i="51"/>
  <c r="U99" i="51"/>
  <c r="T99" i="51"/>
  <c r="F99" i="51"/>
  <c r="U98" i="51"/>
  <c r="T98" i="51"/>
  <c r="F98" i="51"/>
  <c r="U97" i="51"/>
  <c r="T97" i="51"/>
  <c r="F97" i="51"/>
  <c r="U96" i="51"/>
  <c r="T96" i="51"/>
  <c r="F96" i="51"/>
  <c r="U95" i="51"/>
  <c r="T95" i="51"/>
  <c r="F95" i="51"/>
  <c r="U94" i="51"/>
  <c r="T94" i="51"/>
  <c r="F94" i="51"/>
  <c r="U93" i="51"/>
  <c r="T93" i="51"/>
  <c r="F93" i="51"/>
  <c r="U92" i="51"/>
  <c r="T92" i="51"/>
  <c r="F92" i="51"/>
  <c r="U91" i="51"/>
  <c r="T91" i="51"/>
  <c r="F91" i="51"/>
  <c r="U90" i="51"/>
  <c r="T90" i="51"/>
  <c r="F90" i="51"/>
  <c r="U89" i="51"/>
  <c r="T89" i="51"/>
  <c r="F89" i="51"/>
  <c r="U88" i="51"/>
  <c r="T88" i="51"/>
  <c r="F88" i="51"/>
  <c r="U87" i="51"/>
  <c r="T87" i="51"/>
  <c r="F87" i="51"/>
  <c r="U86" i="51"/>
  <c r="T86" i="51"/>
  <c r="F86" i="51"/>
  <c r="U85" i="51"/>
  <c r="T85" i="51"/>
  <c r="F85" i="51"/>
  <c r="U84" i="51"/>
  <c r="T84" i="51"/>
  <c r="F84" i="51"/>
  <c r="U83" i="51"/>
  <c r="T83" i="51"/>
  <c r="F83" i="51"/>
  <c r="U82" i="51"/>
  <c r="T82" i="51"/>
  <c r="F82" i="51"/>
  <c r="U81" i="51"/>
  <c r="T81" i="51"/>
  <c r="F81" i="51"/>
  <c r="U80" i="51"/>
  <c r="T80" i="51"/>
  <c r="K80" i="51"/>
  <c r="F80" i="51"/>
  <c r="U79" i="51"/>
  <c r="T79" i="51"/>
  <c r="F79" i="51"/>
  <c r="U78" i="51"/>
  <c r="T78" i="51"/>
  <c r="K78" i="51"/>
  <c r="F78" i="51"/>
  <c r="U77" i="51"/>
  <c r="T77" i="51"/>
  <c r="K77" i="51"/>
  <c r="F77" i="51"/>
  <c r="U76" i="51"/>
  <c r="T76" i="51"/>
  <c r="K76" i="51"/>
  <c r="F76" i="51"/>
  <c r="U75" i="51"/>
  <c r="T75" i="51"/>
  <c r="K75" i="51"/>
  <c r="F75" i="51"/>
  <c r="U74" i="51"/>
  <c r="T74" i="51"/>
  <c r="K74" i="51"/>
  <c r="F74" i="51"/>
  <c r="U73" i="51"/>
  <c r="T73" i="51"/>
  <c r="K73" i="51"/>
  <c r="F73" i="51"/>
  <c r="U72" i="51"/>
  <c r="T72" i="51"/>
  <c r="K72" i="51"/>
  <c r="F72" i="51"/>
  <c r="U71" i="51"/>
  <c r="T71" i="51"/>
  <c r="K71" i="51"/>
  <c r="F71" i="51"/>
  <c r="U70" i="51"/>
  <c r="T70" i="51"/>
  <c r="K70" i="51"/>
  <c r="F70" i="51"/>
  <c r="U69" i="51"/>
  <c r="T69" i="51"/>
  <c r="K69" i="51"/>
  <c r="F69" i="51"/>
  <c r="U68" i="51"/>
  <c r="T68" i="51"/>
  <c r="K68" i="51"/>
  <c r="F68" i="51"/>
  <c r="U67" i="51"/>
  <c r="T67" i="51"/>
  <c r="K67" i="51"/>
  <c r="F67" i="51"/>
  <c r="U66" i="51"/>
  <c r="T66" i="51"/>
  <c r="K66" i="51"/>
  <c r="F66" i="51"/>
  <c r="U65" i="51"/>
  <c r="T65" i="51"/>
  <c r="K65" i="51"/>
  <c r="F65" i="51"/>
  <c r="U64" i="51"/>
  <c r="T64" i="51"/>
  <c r="K64" i="51"/>
  <c r="F64" i="51"/>
  <c r="U63" i="51"/>
  <c r="T63" i="51"/>
  <c r="K63" i="51"/>
  <c r="F63" i="51"/>
  <c r="U62" i="51"/>
  <c r="T62" i="51"/>
  <c r="K62" i="51"/>
  <c r="F62" i="51"/>
  <c r="U61" i="51"/>
  <c r="T61" i="51"/>
  <c r="K61" i="51"/>
  <c r="F61" i="51"/>
  <c r="U60" i="51"/>
  <c r="T60" i="51"/>
  <c r="K60" i="51"/>
  <c r="F60" i="51"/>
  <c r="U59" i="51"/>
  <c r="T59" i="51"/>
  <c r="K59" i="51"/>
  <c r="F59" i="51"/>
  <c r="U58" i="51"/>
  <c r="T58" i="51"/>
  <c r="K58" i="51"/>
  <c r="F58" i="51"/>
  <c r="U57" i="51"/>
  <c r="T57" i="51"/>
  <c r="K57" i="51"/>
  <c r="F57" i="51"/>
  <c r="U56" i="51"/>
  <c r="T56" i="51"/>
  <c r="K56" i="51"/>
  <c r="F56" i="51"/>
  <c r="U55" i="51"/>
  <c r="T55" i="51"/>
  <c r="K55" i="51"/>
  <c r="F55" i="51"/>
  <c r="U54" i="51"/>
  <c r="T54" i="51"/>
  <c r="K54" i="51"/>
  <c r="F54" i="51"/>
  <c r="U53" i="51"/>
  <c r="T53" i="51"/>
  <c r="K53" i="51"/>
  <c r="F53" i="51"/>
  <c r="U52" i="51"/>
  <c r="T52" i="51"/>
  <c r="K52" i="51"/>
  <c r="F52" i="51"/>
  <c r="U51" i="51"/>
  <c r="T51" i="51"/>
  <c r="K51" i="51"/>
  <c r="F51" i="51"/>
  <c r="U50" i="51"/>
  <c r="T50" i="51"/>
  <c r="K50" i="51"/>
  <c r="F50" i="51"/>
  <c r="U49" i="51"/>
  <c r="T49" i="51"/>
  <c r="K49" i="51"/>
  <c r="F49" i="51"/>
  <c r="U48" i="51"/>
  <c r="T48" i="51"/>
  <c r="K48" i="51"/>
  <c r="F48" i="51"/>
  <c r="U47" i="51"/>
  <c r="T47" i="51"/>
  <c r="K47" i="51"/>
  <c r="F47" i="51"/>
  <c r="U46" i="51"/>
  <c r="T46" i="51"/>
  <c r="K46" i="51"/>
  <c r="F46" i="51"/>
  <c r="U45" i="51"/>
  <c r="T45" i="51"/>
  <c r="K45" i="51"/>
  <c r="F45" i="51"/>
  <c r="U44" i="51"/>
  <c r="T44" i="51"/>
  <c r="K44" i="51"/>
  <c r="F44" i="51"/>
  <c r="U43" i="51"/>
  <c r="T43" i="51"/>
  <c r="K43" i="51"/>
  <c r="F43" i="51"/>
  <c r="U42" i="51"/>
  <c r="T42" i="51"/>
  <c r="K42" i="51"/>
  <c r="F42" i="51"/>
  <c r="U41" i="51"/>
  <c r="T41" i="51"/>
  <c r="K41" i="51"/>
  <c r="F41" i="51"/>
  <c r="U40" i="51"/>
  <c r="T40" i="51"/>
  <c r="K40" i="51"/>
  <c r="F40" i="51"/>
  <c r="U39" i="51"/>
  <c r="T39" i="51"/>
  <c r="K39" i="51"/>
  <c r="F39" i="51"/>
  <c r="U38" i="51"/>
  <c r="T38" i="51"/>
  <c r="K38" i="51"/>
  <c r="F38" i="51"/>
  <c r="U37" i="51"/>
  <c r="T37" i="51"/>
  <c r="K37" i="51"/>
  <c r="F37" i="51"/>
  <c r="U36" i="51"/>
  <c r="T36" i="51"/>
  <c r="K36" i="51"/>
  <c r="F36" i="51"/>
  <c r="U35" i="51"/>
  <c r="T35" i="51"/>
  <c r="K35" i="51"/>
  <c r="F35" i="51"/>
  <c r="U34" i="51"/>
  <c r="T34" i="51"/>
  <c r="K34" i="51"/>
  <c r="F34" i="51"/>
  <c r="U33" i="51"/>
  <c r="T33" i="51"/>
  <c r="K33" i="51"/>
  <c r="F33" i="51"/>
  <c r="U32" i="51"/>
  <c r="T32" i="51"/>
  <c r="K32" i="51"/>
  <c r="F32" i="51"/>
  <c r="U31" i="51"/>
  <c r="T31" i="51"/>
  <c r="K31" i="51"/>
  <c r="F31" i="51"/>
  <c r="U30" i="51"/>
  <c r="T30" i="51"/>
  <c r="K30" i="51"/>
  <c r="F30" i="51"/>
  <c r="U29" i="51"/>
  <c r="T29" i="51"/>
  <c r="K29" i="51"/>
  <c r="F29" i="51"/>
  <c r="U28" i="51"/>
  <c r="T28" i="51"/>
  <c r="K28" i="51"/>
  <c r="F28" i="51"/>
  <c r="U27" i="51"/>
  <c r="T27" i="51"/>
  <c r="K27" i="51"/>
  <c r="F27" i="51"/>
  <c r="U26" i="51"/>
  <c r="T26" i="51"/>
  <c r="K26" i="51"/>
  <c r="F26" i="51"/>
  <c r="U25" i="51"/>
  <c r="T25" i="51"/>
  <c r="K25" i="51"/>
  <c r="F25" i="51"/>
  <c r="U24" i="51"/>
  <c r="T24" i="51"/>
  <c r="K24" i="51"/>
  <c r="F24" i="51"/>
  <c r="U23" i="51"/>
  <c r="T23" i="51"/>
  <c r="K23" i="51"/>
  <c r="F23" i="51"/>
  <c r="U22" i="51"/>
  <c r="T22" i="51"/>
  <c r="K22" i="51"/>
  <c r="F22" i="51"/>
  <c r="U21" i="51"/>
  <c r="T21" i="51"/>
  <c r="K21" i="51"/>
  <c r="F21" i="51"/>
  <c r="U20" i="51"/>
  <c r="T20" i="51"/>
  <c r="K20" i="51"/>
  <c r="F20" i="51"/>
  <c r="U19" i="51"/>
  <c r="T19" i="51"/>
  <c r="K19" i="51"/>
  <c r="F19" i="51"/>
  <c r="U18" i="51"/>
  <c r="T18" i="51"/>
  <c r="K18" i="51"/>
  <c r="F18" i="51"/>
  <c r="U17" i="51"/>
  <c r="T17" i="51"/>
  <c r="K17" i="51"/>
  <c r="F17" i="51"/>
  <c r="U16" i="51"/>
  <c r="T16" i="51"/>
  <c r="K16" i="51"/>
  <c r="F16" i="51"/>
  <c r="U15" i="51"/>
  <c r="T15" i="51"/>
  <c r="K15" i="51"/>
  <c r="F15" i="51"/>
  <c r="U14" i="51"/>
  <c r="T14" i="51"/>
  <c r="K14" i="51"/>
  <c r="F14" i="51"/>
  <c r="U13" i="51"/>
  <c r="T13" i="51"/>
  <c r="K13" i="51"/>
  <c r="F13" i="51"/>
  <c r="U12" i="51"/>
  <c r="T12" i="51"/>
  <c r="K12" i="51"/>
  <c r="F12" i="51"/>
  <c r="U11" i="51"/>
  <c r="T11" i="51"/>
  <c r="K11" i="51"/>
  <c r="F11" i="51"/>
  <c r="U10" i="51"/>
  <c r="T10" i="51"/>
  <c r="K10" i="51"/>
  <c r="F10" i="51"/>
  <c r="U9" i="51"/>
  <c r="T9" i="51"/>
  <c r="K9" i="51"/>
  <c r="F9" i="51"/>
  <c r="U8" i="51"/>
  <c r="T8" i="51"/>
  <c r="K8" i="51"/>
  <c r="F8" i="51"/>
  <c r="U7" i="51"/>
  <c r="T7" i="51"/>
  <c r="K7" i="51"/>
  <c r="F7" i="51"/>
  <c r="U6" i="51"/>
  <c r="T6" i="51"/>
  <c r="K6" i="51"/>
  <c r="F6" i="51"/>
  <c r="U5" i="51"/>
  <c r="T5" i="51"/>
  <c r="K5" i="51"/>
  <c r="F5" i="51"/>
  <c r="U4" i="51"/>
  <c r="T4" i="51"/>
  <c r="K4" i="51"/>
  <c r="F4" i="51"/>
  <c r="F155" i="50"/>
  <c r="F154" i="50"/>
  <c r="F153" i="50"/>
  <c r="F152" i="50"/>
  <c r="F151" i="50"/>
  <c r="F150" i="50"/>
  <c r="F149" i="50"/>
  <c r="F148" i="50"/>
  <c r="F147" i="50"/>
  <c r="F146" i="50"/>
  <c r="F145" i="50"/>
  <c r="F144" i="50"/>
  <c r="F143" i="50"/>
  <c r="F142" i="50"/>
  <c r="F141" i="50"/>
  <c r="F140" i="50"/>
  <c r="F139" i="50"/>
  <c r="F138" i="50"/>
  <c r="F137" i="50"/>
  <c r="F136" i="50"/>
  <c r="F135" i="50"/>
  <c r="F134" i="50"/>
  <c r="F133" i="50"/>
  <c r="F132" i="50"/>
  <c r="F131" i="50"/>
  <c r="F130" i="50"/>
  <c r="F129" i="50"/>
  <c r="F128" i="50"/>
  <c r="U127" i="50"/>
  <c r="F127" i="50"/>
  <c r="U126" i="50"/>
  <c r="F126" i="50"/>
  <c r="U125" i="50"/>
  <c r="F125" i="50"/>
  <c r="U124" i="50"/>
  <c r="F124" i="50"/>
  <c r="U123" i="50"/>
  <c r="F123" i="50"/>
  <c r="U122" i="50"/>
  <c r="T122" i="50"/>
  <c r="F122" i="50"/>
  <c r="U121" i="50"/>
  <c r="T121" i="50"/>
  <c r="F121" i="50"/>
  <c r="U120" i="50"/>
  <c r="T120" i="50"/>
  <c r="F120" i="50"/>
  <c r="U119" i="50"/>
  <c r="T119" i="50"/>
  <c r="F119" i="50"/>
  <c r="U118" i="50"/>
  <c r="T118" i="50"/>
  <c r="F118" i="50"/>
  <c r="U117" i="50"/>
  <c r="T117" i="50"/>
  <c r="F117" i="50"/>
  <c r="U116" i="50"/>
  <c r="T116" i="50"/>
  <c r="F116" i="50"/>
  <c r="U115" i="50"/>
  <c r="T115" i="50"/>
  <c r="F115" i="50"/>
  <c r="U114" i="50"/>
  <c r="T114" i="50"/>
  <c r="F114" i="50"/>
  <c r="U113" i="50"/>
  <c r="T113" i="50"/>
  <c r="F113" i="50"/>
  <c r="U112" i="50"/>
  <c r="T112" i="50"/>
  <c r="F112" i="50"/>
  <c r="U111" i="50"/>
  <c r="T111" i="50"/>
  <c r="F111" i="50"/>
  <c r="U110" i="50"/>
  <c r="T110" i="50"/>
  <c r="F110" i="50"/>
  <c r="U109" i="50"/>
  <c r="T109" i="50"/>
  <c r="F109" i="50"/>
  <c r="U108" i="50"/>
  <c r="T108" i="50"/>
  <c r="F108" i="50"/>
  <c r="U107" i="50"/>
  <c r="T107" i="50"/>
  <c r="F107" i="50"/>
  <c r="U106" i="50"/>
  <c r="T106" i="50"/>
  <c r="F106" i="50"/>
  <c r="U105" i="50"/>
  <c r="T105" i="50"/>
  <c r="F105" i="50"/>
  <c r="U104" i="50"/>
  <c r="T104" i="50"/>
  <c r="F104" i="50"/>
  <c r="U103" i="50"/>
  <c r="T103" i="50"/>
  <c r="F103" i="50"/>
  <c r="U102" i="50"/>
  <c r="T102" i="50"/>
  <c r="F102" i="50"/>
  <c r="U101" i="50"/>
  <c r="T101" i="50"/>
  <c r="F101" i="50"/>
  <c r="U100" i="50"/>
  <c r="T100" i="50"/>
  <c r="F100" i="50"/>
  <c r="U99" i="50"/>
  <c r="T99" i="50"/>
  <c r="F99" i="50"/>
  <c r="U98" i="50"/>
  <c r="T98" i="50"/>
  <c r="F98" i="50"/>
  <c r="U97" i="50"/>
  <c r="T97" i="50"/>
  <c r="F97" i="50"/>
  <c r="U96" i="50"/>
  <c r="T96" i="50"/>
  <c r="F96" i="50"/>
  <c r="U95" i="50"/>
  <c r="T95" i="50"/>
  <c r="F95" i="50"/>
  <c r="U94" i="50"/>
  <c r="T94" i="50"/>
  <c r="F94" i="50"/>
  <c r="U93" i="50"/>
  <c r="T93" i="50"/>
  <c r="F93" i="50"/>
  <c r="U92" i="50"/>
  <c r="T92" i="50"/>
  <c r="F92" i="50"/>
  <c r="U91" i="50"/>
  <c r="T91" i="50"/>
  <c r="F91" i="50"/>
  <c r="U90" i="50"/>
  <c r="T90" i="50"/>
  <c r="F90" i="50"/>
  <c r="U89" i="50"/>
  <c r="T89" i="50"/>
  <c r="F89" i="50"/>
  <c r="U88" i="50"/>
  <c r="T88" i="50"/>
  <c r="F88" i="50"/>
  <c r="U87" i="50"/>
  <c r="T87" i="50"/>
  <c r="F87" i="50"/>
  <c r="U86" i="50"/>
  <c r="T86" i="50"/>
  <c r="F86" i="50"/>
  <c r="U85" i="50"/>
  <c r="T85" i="50"/>
  <c r="F85" i="50"/>
  <c r="U84" i="50"/>
  <c r="T84" i="50"/>
  <c r="F84" i="50"/>
  <c r="U83" i="50"/>
  <c r="T83" i="50"/>
  <c r="F83" i="50"/>
  <c r="U82" i="50"/>
  <c r="T82" i="50"/>
  <c r="F82" i="50"/>
  <c r="U81" i="50"/>
  <c r="T81" i="50"/>
  <c r="F81" i="50"/>
  <c r="U80" i="50"/>
  <c r="T80" i="50"/>
  <c r="K80" i="50"/>
  <c r="F80" i="50"/>
  <c r="U79" i="50"/>
  <c r="T79" i="50"/>
  <c r="F79" i="50"/>
  <c r="U78" i="50"/>
  <c r="T78" i="50"/>
  <c r="K78" i="50"/>
  <c r="F78" i="50"/>
  <c r="U77" i="50"/>
  <c r="T77" i="50"/>
  <c r="K77" i="50"/>
  <c r="F77" i="50"/>
  <c r="U76" i="50"/>
  <c r="T76" i="50"/>
  <c r="K76" i="50"/>
  <c r="F76" i="50"/>
  <c r="U75" i="50"/>
  <c r="T75" i="50"/>
  <c r="K75" i="50"/>
  <c r="F75" i="50"/>
  <c r="U74" i="50"/>
  <c r="T74" i="50"/>
  <c r="K74" i="50"/>
  <c r="F74" i="50"/>
  <c r="U73" i="50"/>
  <c r="T73" i="50"/>
  <c r="K73" i="50"/>
  <c r="F73" i="50"/>
  <c r="U72" i="50"/>
  <c r="T72" i="50"/>
  <c r="K72" i="50"/>
  <c r="F72" i="50"/>
  <c r="U71" i="50"/>
  <c r="T71" i="50"/>
  <c r="K71" i="50"/>
  <c r="F71" i="50"/>
  <c r="U70" i="50"/>
  <c r="T70" i="50"/>
  <c r="K70" i="50"/>
  <c r="F70" i="50"/>
  <c r="U69" i="50"/>
  <c r="T69" i="50"/>
  <c r="K69" i="50"/>
  <c r="F69" i="50"/>
  <c r="U68" i="50"/>
  <c r="T68" i="50"/>
  <c r="K68" i="50"/>
  <c r="F68" i="50"/>
  <c r="U67" i="50"/>
  <c r="T67" i="50"/>
  <c r="K67" i="50"/>
  <c r="F67" i="50"/>
  <c r="U66" i="50"/>
  <c r="T66" i="50"/>
  <c r="K66" i="50"/>
  <c r="F66" i="50"/>
  <c r="U65" i="50"/>
  <c r="T65" i="50"/>
  <c r="K65" i="50"/>
  <c r="F65" i="50"/>
  <c r="U64" i="50"/>
  <c r="T64" i="50"/>
  <c r="K64" i="50"/>
  <c r="F64" i="50"/>
  <c r="U63" i="50"/>
  <c r="T63" i="50"/>
  <c r="K63" i="50"/>
  <c r="F63" i="50"/>
  <c r="U62" i="50"/>
  <c r="T62" i="50"/>
  <c r="K62" i="50"/>
  <c r="F62" i="50"/>
  <c r="U61" i="50"/>
  <c r="T61" i="50"/>
  <c r="K61" i="50"/>
  <c r="F61" i="50"/>
  <c r="U60" i="50"/>
  <c r="T60" i="50"/>
  <c r="K60" i="50"/>
  <c r="F60" i="50"/>
  <c r="U59" i="50"/>
  <c r="T59" i="50"/>
  <c r="K59" i="50"/>
  <c r="F59" i="50"/>
  <c r="U58" i="50"/>
  <c r="T58" i="50"/>
  <c r="K58" i="50"/>
  <c r="F58" i="50"/>
  <c r="U57" i="50"/>
  <c r="T57" i="50"/>
  <c r="K57" i="50"/>
  <c r="F57" i="50"/>
  <c r="U56" i="50"/>
  <c r="T56" i="50"/>
  <c r="K56" i="50"/>
  <c r="F56" i="50"/>
  <c r="U55" i="50"/>
  <c r="T55" i="50"/>
  <c r="K55" i="50"/>
  <c r="F55" i="50"/>
  <c r="U54" i="50"/>
  <c r="T54" i="50"/>
  <c r="K54" i="50"/>
  <c r="F54" i="50"/>
  <c r="U53" i="50"/>
  <c r="T53" i="50"/>
  <c r="K53" i="50"/>
  <c r="F53" i="50"/>
  <c r="U52" i="50"/>
  <c r="T52" i="50"/>
  <c r="K52" i="50"/>
  <c r="F52" i="50"/>
  <c r="U51" i="50"/>
  <c r="T51" i="50"/>
  <c r="K51" i="50"/>
  <c r="F51" i="50"/>
  <c r="U50" i="50"/>
  <c r="T50" i="50"/>
  <c r="K50" i="50"/>
  <c r="F50" i="50"/>
  <c r="U49" i="50"/>
  <c r="T49" i="50"/>
  <c r="K49" i="50"/>
  <c r="F49" i="50"/>
  <c r="U48" i="50"/>
  <c r="T48" i="50"/>
  <c r="K48" i="50"/>
  <c r="F48" i="50"/>
  <c r="U47" i="50"/>
  <c r="T47" i="50"/>
  <c r="K47" i="50"/>
  <c r="F47" i="50"/>
  <c r="U46" i="50"/>
  <c r="T46" i="50"/>
  <c r="K46" i="50"/>
  <c r="F46" i="50"/>
  <c r="U45" i="50"/>
  <c r="T45" i="50"/>
  <c r="K45" i="50"/>
  <c r="F45" i="50"/>
  <c r="U44" i="50"/>
  <c r="T44" i="50"/>
  <c r="K44" i="50"/>
  <c r="F44" i="50"/>
  <c r="U43" i="50"/>
  <c r="T43" i="50"/>
  <c r="K43" i="50"/>
  <c r="F43" i="50"/>
  <c r="U42" i="50"/>
  <c r="T42" i="50"/>
  <c r="K42" i="50"/>
  <c r="F42" i="50"/>
  <c r="U41" i="50"/>
  <c r="T41" i="50"/>
  <c r="K41" i="50"/>
  <c r="F41" i="50"/>
  <c r="U40" i="50"/>
  <c r="T40" i="50"/>
  <c r="K40" i="50"/>
  <c r="F40" i="50"/>
  <c r="U39" i="50"/>
  <c r="T39" i="50"/>
  <c r="K39" i="50"/>
  <c r="F39" i="50"/>
  <c r="U38" i="50"/>
  <c r="T38" i="50"/>
  <c r="K38" i="50"/>
  <c r="F38" i="50"/>
  <c r="U37" i="50"/>
  <c r="T37" i="50"/>
  <c r="K37" i="50"/>
  <c r="F37" i="50"/>
  <c r="U36" i="50"/>
  <c r="T36" i="50"/>
  <c r="K36" i="50"/>
  <c r="F36" i="50"/>
  <c r="U35" i="50"/>
  <c r="T35" i="50"/>
  <c r="K35" i="50"/>
  <c r="F35" i="50"/>
  <c r="U34" i="50"/>
  <c r="T34" i="50"/>
  <c r="K34" i="50"/>
  <c r="F34" i="50"/>
  <c r="U33" i="50"/>
  <c r="T33" i="50"/>
  <c r="K33" i="50"/>
  <c r="F33" i="50"/>
  <c r="U32" i="50"/>
  <c r="T32" i="50"/>
  <c r="K32" i="50"/>
  <c r="F32" i="50"/>
  <c r="U31" i="50"/>
  <c r="T31" i="50"/>
  <c r="K31" i="50"/>
  <c r="F31" i="50"/>
  <c r="U30" i="50"/>
  <c r="T30" i="50"/>
  <c r="K30" i="50"/>
  <c r="F30" i="50"/>
  <c r="U29" i="50"/>
  <c r="T29" i="50"/>
  <c r="K29" i="50"/>
  <c r="F29" i="50"/>
  <c r="U28" i="50"/>
  <c r="T28" i="50"/>
  <c r="K28" i="50"/>
  <c r="F28" i="50"/>
  <c r="U27" i="50"/>
  <c r="T27" i="50"/>
  <c r="K27" i="50"/>
  <c r="F27" i="50"/>
  <c r="U26" i="50"/>
  <c r="T26" i="50"/>
  <c r="K26" i="50"/>
  <c r="F26" i="50"/>
  <c r="U25" i="50"/>
  <c r="T25" i="50"/>
  <c r="K25" i="50"/>
  <c r="F25" i="50"/>
  <c r="U24" i="50"/>
  <c r="T24" i="50"/>
  <c r="K24" i="50"/>
  <c r="F24" i="50"/>
  <c r="U23" i="50"/>
  <c r="T23" i="50"/>
  <c r="K23" i="50"/>
  <c r="F23" i="50"/>
  <c r="U22" i="50"/>
  <c r="T22" i="50"/>
  <c r="K22" i="50"/>
  <c r="F22" i="50"/>
  <c r="U21" i="50"/>
  <c r="T21" i="50"/>
  <c r="K21" i="50"/>
  <c r="F21" i="50"/>
  <c r="U20" i="50"/>
  <c r="T20" i="50"/>
  <c r="K20" i="50"/>
  <c r="F20" i="50"/>
  <c r="U19" i="50"/>
  <c r="T19" i="50"/>
  <c r="K19" i="50"/>
  <c r="F19" i="50"/>
  <c r="U18" i="50"/>
  <c r="T18" i="50"/>
  <c r="K18" i="50"/>
  <c r="F18" i="50"/>
  <c r="U17" i="50"/>
  <c r="T17" i="50"/>
  <c r="K17" i="50"/>
  <c r="F17" i="50"/>
  <c r="U16" i="50"/>
  <c r="T16" i="50"/>
  <c r="K16" i="50"/>
  <c r="F16" i="50"/>
  <c r="U15" i="50"/>
  <c r="T15" i="50"/>
  <c r="K15" i="50"/>
  <c r="F15" i="50"/>
  <c r="U14" i="50"/>
  <c r="T14" i="50"/>
  <c r="K14" i="50"/>
  <c r="F14" i="50"/>
  <c r="U13" i="50"/>
  <c r="T13" i="50"/>
  <c r="K13" i="50"/>
  <c r="F13" i="50"/>
  <c r="U12" i="50"/>
  <c r="T12" i="50"/>
  <c r="K12" i="50"/>
  <c r="F12" i="50"/>
  <c r="U11" i="50"/>
  <c r="T11" i="50"/>
  <c r="K11" i="50"/>
  <c r="F11" i="50"/>
  <c r="U10" i="50"/>
  <c r="T10" i="50"/>
  <c r="K10" i="50"/>
  <c r="F10" i="50"/>
  <c r="U9" i="50"/>
  <c r="T9" i="50"/>
  <c r="K9" i="50"/>
  <c r="F9" i="50"/>
  <c r="U8" i="50"/>
  <c r="T8" i="50"/>
  <c r="K8" i="50"/>
  <c r="F8" i="50"/>
  <c r="U7" i="50"/>
  <c r="T7" i="50"/>
  <c r="K7" i="50"/>
  <c r="F7" i="50"/>
  <c r="U6" i="50"/>
  <c r="T6" i="50"/>
  <c r="K6" i="50"/>
  <c r="F6" i="50"/>
  <c r="U5" i="50"/>
  <c r="T5" i="50"/>
  <c r="K5" i="50"/>
  <c r="F5" i="50"/>
  <c r="U4" i="50"/>
  <c r="T4" i="50"/>
  <c r="K4" i="50"/>
  <c r="F4" i="50"/>
  <c r="F132" i="49"/>
  <c r="F131" i="49"/>
  <c r="F130" i="49"/>
  <c r="F129" i="49"/>
  <c r="F128" i="49"/>
  <c r="U127" i="49"/>
  <c r="F127" i="49"/>
  <c r="U126" i="49"/>
  <c r="F126" i="49"/>
  <c r="U125" i="49"/>
  <c r="F125" i="49"/>
  <c r="U124" i="49"/>
  <c r="F124" i="49"/>
  <c r="U123" i="49"/>
  <c r="F123" i="49"/>
  <c r="U122" i="49"/>
  <c r="T122" i="49"/>
  <c r="F122" i="49"/>
  <c r="U121" i="49"/>
  <c r="T121" i="49"/>
  <c r="F121" i="49"/>
  <c r="U120" i="49"/>
  <c r="T120" i="49"/>
  <c r="F120" i="49"/>
  <c r="U119" i="49"/>
  <c r="T119" i="49"/>
  <c r="F119" i="49"/>
  <c r="U118" i="49"/>
  <c r="T118" i="49"/>
  <c r="F118" i="49"/>
  <c r="U117" i="49"/>
  <c r="T117" i="49"/>
  <c r="F117" i="49"/>
  <c r="U116" i="49"/>
  <c r="T116" i="49"/>
  <c r="F116" i="49"/>
  <c r="U115" i="49"/>
  <c r="T115" i="49"/>
  <c r="F115" i="49"/>
  <c r="U114" i="49"/>
  <c r="T114" i="49"/>
  <c r="F114" i="49"/>
  <c r="U113" i="49"/>
  <c r="T113" i="49"/>
  <c r="F113" i="49"/>
  <c r="U112" i="49"/>
  <c r="T112" i="49"/>
  <c r="F112" i="49"/>
  <c r="U111" i="49"/>
  <c r="T111" i="49"/>
  <c r="F111" i="49"/>
  <c r="U110" i="49"/>
  <c r="T110" i="49"/>
  <c r="F110" i="49"/>
  <c r="U109" i="49"/>
  <c r="T109" i="49"/>
  <c r="F109" i="49"/>
  <c r="U108" i="49"/>
  <c r="T108" i="49"/>
  <c r="F108" i="49"/>
  <c r="U107" i="49"/>
  <c r="T107" i="49"/>
  <c r="F107" i="49"/>
  <c r="U106" i="49"/>
  <c r="T106" i="49"/>
  <c r="F106" i="49"/>
  <c r="U105" i="49"/>
  <c r="T105" i="49"/>
  <c r="F105" i="49"/>
  <c r="U104" i="49"/>
  <c r="T104" i="49"/>
  <c r="F104" i="49"/>
  <c r="U103" i="49"/>
  <c r="T103" i="49"/>
  <c r="F103" i="49"/>
  <c r="U102" i="49"/>
  <c r="T102" i="49"/>
  <c r="F102" i="49"/>
  <c r="U101" i="49"/>
  <c r="T101" i="49"/>
  <c r="F101" i="49"/>
  <c r="U100" i="49"/>
  <c r="T100" i="49"/>
  <c r="F100" i="49"/>
  <c r="U99" i="49"/>
  <c r="T99" i="49"/>
  <c r="F99" i="49"/>
  <c r="U98" i="49"/>
  <c r="T98" i="49"/>
  <c r="F98" i="49"/>
  <c r="U97" i="49"/>
  <c r="T97" i="49"/>
  <c r="F97" i="49"/>
  <c r="U96" i="49"/>
  <c r="T96" i="49"/>
  <c r="F96" i="49"/>
  <c r="U95" i="49"/>
  <c r="T95" i="49"/>
  <c r="F95" i="49"/>
  <c r="U94" i="49"/>
  <c r="T94" i="49"/>
  <c r="F94" i="49"/>
  <c r="U93" i="49"/>
  <c r="T93" i="49"/>
  <c r="F93" i="49"/>
  <c r="U92" i="49"/>
  <c r="T92" i="49"/>
  <c r="F92" i="49"/>
  <c r="U91" i="49"/>
  <c r="T91" i="49"/>
  <c r="F91" i="49"/>
  <c r="U90" i="49"/>
  <c r="T90" i="49"/>
  <c r="F90" i="49"/>
  <c r="U89" i="49"/>
  <c r="T89" i="49"/>
  <c r="F89" i="49"/>
  <c r="U88" i="49"/>
  <c r="T88" i="49"/>
  <c r="F88" i="49"/>
  <c r="U87" i="49"/>
  <c r="T87" i="49"/>
  <c r="F87" i="49"/>
  <c r="U86" i="49"/>
  <c r="T86" i="49"/>
  <c r="F86" i="49"/>
  <c r="U85" i="49"/>
  <c r="T85" i="49"/>
  <c r="F85" i="49"/>
  <c r="U84" i="49"/>
  <c r="T84" i="49"/>
  <c r="F84" i="49"/>
  <c r="U83" i="49"/>
  <c r="T83" i="49"/>
  <c r="F83" i="49"/>
  <c r="U82" i="49"/>
  <c r="T82" i="49"/>
  <c r="F82" i="49"/>
  <c r="U81" i="49"/>
  <c r="T81" i="49"/>
  <c r="F81" i="49"/>
  <c r="U80" i="49"/>
  <c r="T80" i="49"/>
  <c r="K80" i="49"/>
  <c r="F80" i="49"/>
  <c r="U79" i="49"/>
  <c r="T79" i="49"/>
  <c r="F79" i="49"/>
  <c r="U78" i="49"/>
  <c r="T78" i="49"/>
  <c r="K78" i="49"/>
  <c r="F78" i="49"/>
  <c r="U77" i="49"/>
  <c r="T77" i="49"/>
  <c r="K77" i="49"/>
  <c r="F77" i="49"/>
  <c r="U76" i="49"/>
  <c r="T76" i="49"/>
  <c r="K76" i="49"/>
  <c r="F76" i="49"/>
  <c r="U75" i="49"/>
  <c r="T75" i="49"/>
  <c r="K75" i="49"/>
  <c r="F75" i="49"/>
  <c r="U74" i="49"/>
  <c r="T74" i="49"/>
  <c r="K74" i="49"/>
  <c r="F74" i="49"/>
  <c r="U73" i="49"/>
  <c r="T73" i="49"/>
  <c r="K73" i="49"/>
  <c r="F73" i="49"/>
  <c r="U72" i="49"/>
  <c r="T72" i="49"/>
  <c r="K72" i="49"/>
  <c r="F72" i="49"/>
  <c r="U71" i="49"/>
  <c r="T71" i="49"/>
  <c r="K71" i="49"/>
  <c r="F71" i="49"/>
  <c r="U70" i="49"/>
  <c r="T70" i="49"/>
  <c r="K70" i="49"/>
  <c r="F70" i="49"/>
  <c r="U69" i="49"/>
  <c r="T69" i="49"/>
  <c r="K69" i="49"/>
  <c r="F69" i="49"/>
  <c r="U68" i="49"/>
  <c r="T68" i="49"/>
  <c r="K68" i="49"/>
  <c r="F68" i="49"/>
  <c r="U67" i="49"/>
  <c r="T67" i="49"/>
  <c r="K67" i="49"/>
  <c r="F67" i="49"/>
  <c r="U66" i="49"/>
  <c r="T66" i="49"/>
  <c r="K66" i="49"/>
  <c r="F66" i="49"/>
  <c r="U65" i="49"/>
  <c r="T65" i="49"/>
  <c r="K65" i="49"/>
  <c r="F65" i="49"/>
  <c r="U64" i="49"/>
  <c r="T64" i="49"/>
  <c r="K64" i="49"/>
  <c r="F64" i="49"/>
  <c r="U63" i="49"/>
  <c r="T63" i="49"/>
  <c r="K63" i="49"/>
  <c r="F63" i="49"/>
  <c r="U62" i="49"/>
  <c r="T62" i="49"/>
  <c r="K62" i="49"/>
  <c r="F62" i="49"/>
  <c r="U61" i="49"/>
  <c r="T61" i="49"/>
  <c r="K61" i="49"/>
  <c r="F61" i="49"/>
  <c r="U60" i="49"/>
  <c r="T60" i="49"/>
  <c r="K60" i="49"/>
  <c r="F60" i="49"/>
  <c r="U59" i="49"/>
  <c r="T59" i="49"/>
  <c r="K59" i="49"/>
  <c r="F59" i="49"/>
  <c r="U58" i="49"/>
  <c r="T58" i="49"/>
  <c r="K58" i="49"/>
  <c r="F58" i="49"/>
  <c r="U57" i="49"/>
  <c r="T57" i="49"/>
  <c r="K57" i="49"/>
  <c r="F57" i="49"/>
  <c r="U56" i="49"/>
  <c r="T56" i="49"/>
  <c r="K56" i="49"/>
  <c r="F56" i="49"/>
  <c r="U55" i="49"/>
  <c r="T55" i="49"/>
  <c r="K55" i="49"/>
  <c r="F55" i="49"/>
  <c r="U54" i="49"/>
  <c r="T54" i="49"/>
  <c r="K54" i="49"/>
  <c r="F54" i="49"/>
  <c r="U53" i="49"/>
  <c r="T53" i="49"/>
  <c r="K53" i="49"/>
  <c r="F53" i="49"/>
  <c r="U52" i="49"/>
  <c r="T52" i="49"/>
  <c r="K52" i="49"/>
  <c r="F52" i="49"/>
  <c r="U51" i="49"/>
  <c r="T51" i="49"/>
  <c r="K51" i="49"/>
  <c r="F51" i="49"/>
  <c r="U50" i="49"/>
  <c r="T50" i="49"/>
  <c r="K50" i="49"/>
  <c r="F50" i="49"/>
  <c r="U49" i="49"/>
  <c r="T49" i="49"/>
  <c r="K49" i="49"/>
  <c r="F49" i="49"/>
  <c r="U48" i="49"/>
  <c r="T48" i="49"/>
  <c r="K48" i="49"/>
  <c r="F48" i="49"/>
  <c r="U47" i="49"/>
  <c r="T47" i="49"/>
  <c r="K47" i="49"/>
  <c r="F47" i="49"/>
  <c r="U46" i="49"/>
  <c r="T46" i="49"/>
  <c r="K46" i="49"/>
  <c r="F46" i="49"/>
  <c r="U45" i="49"/>
  <c r="T45" i="49"/>
  <c r="K45" i="49"/>
  <c r="F45" i="49"/>
  <c r="U44" i="49"/>
  <c r="T44" i="49"/>
  <c r="K44" i="49"/>
  <c r="F44" i="49"/>
  <c r="U43" i="49"/>
  <c r="T43" i="49"/>
  <c r="K43" i="49"/>
  <c r="F43" i="49"/>
  <c r="U42" i="49"/>
  <c r="T42" i="49"/>
  <c r="K42" i="49"/>
  <c r="F42" i="49"/>
  <c r="U41" i="49"/>
  <c r="T41" i="49"/>
  <c r="K41" i="49"/>
  <c r="F41" i="49"/>
  <c r="U40" i="49"/>
  <c r="T40" i="49"/>
  <c r="K40" i="49"/>
  <c r="F40" i="49"/>
  <c r="U39" i="49"/>
  <c r="T39" i="49"/>
  <c r="K39" i="49"/>
  <c r="F39" i="49"/>
  <c r="U38" i="49"/>
  <c r="T38" i="49"/>
  <c r="K38" i="49"/>
  <c r="F38" i="49"/>
  <c r="U37" i="49"/>
  <c r="T37" i="49"/>
  <c r="K37" i="49"/>
  <c r="F37" i="49"/>
  <c r="U36" i="49"/>
  <c r="T36" i="49"/>
  <c r="K36" i="49"/>
  <c r="F36" i="49"/>
  <c r="U35" i="49"/>
  <c r="T35" i="49"/>
  <c r="K35" i="49"/>
  <c r="F35" i="49"/>
  <c r="U34" i="49"/>
  <c r="T34" i="49"/>
  <c r="K34" i="49"/>
  <c r="F34" i="49"/>
  <c r="U33" i="49"/>
  <c r="T33" i="49"/>
  <c r="K33" i="49"/>
  <c r="F33" i="49"/>
  <c r="U32" i="49"/>
  <c r="T32" i="49"/>
  <c r="K32" i="49"/>
  <c r="F32" i="49"/>
  <c r="U31" i="49"/>
  <c r="T31" i="49"/>
  <c r="K31" i="49"/>
  <c r="F31" i="49"/>
  <c r="U30" i="49"/>
  <c r="T30" i="49"/>
  <c r="K30" i="49"/>
  <c r="F30" i="49"/>
  <c r="U29" i="49"/>
  <c r="T29" i="49"/>
  <c r="K29" i="49"/>
  <c r="F29" i="49"/>
  <c r="U28" i="49"/>
  <c r="T28" i="49"/>
  <c r="K28" i="49"/>
  <c r="F28" i="49"/>
  <c r="U27" i="49"/>
  <c r="T27" i="49"/>
  <c r="K27" i="49"/>
  <c r="F27" i="49"/>
  <c r="U26" i="49"/>
  <c r="T26" i="49"/>
  <c r="K26" i="49"/>
  <c r="F26" i="49"/>
  <c r="U25" i="49"/>
  <c r="T25" i="49"/>
  <c r="K25" i="49"/>
  <c r="F25" i="49"/>
  <c r="U24" i="49"/>
  <c r="T24" i="49"/>
  <c r="K24" i="49"/>
  <c r="F24" i="49"/>
  <c r="U23" i="49"/>
  <c r="T23" i="49"/>
  <c r="K23" i="49"/>
  <c r="F23" i="49"/>
  <c r="U22" i="49"/>
  <c r="T22" i="49"/>
  <c r="K22" i="49"/>
  <c r="F22" i="49"/>
  <c r="U21" i="49"/>
  <c r="T21" i="49"/>
  <c r="K21" i="49"/>
  <c r="F21" i="49"/>
  <c r="U20" i="49"/>
  <c r="T20" i="49"/>
  <c r="K20" i="49"/>
  <c r="F20" i="49"/>
  <c r="U19" i="49"/>
  <c r="T19" i="49"/>
  <c r="K19" i="49"/>
  <c r="F19" i="49"/>
  <c r="U18" i="49"/>
  <c r="T18" i="49"/>
  <c r="K18" i="49"/>
  <c r="F18" i="49"/>
  <c r="U17" i="49"/>
  <c r="T17" i="49"/>
  <c r="K17" i="49"/>
  <c r="F17" i="49"/>
  <c r="U16" i="49"/>
  <c r="T16" i="49"/>
  <c r="K16" i="49"/>
  <c r="F16" i="49"/>
  <c r="U15" i="49"/>
  <c r="T15" i="49"/>
  <c r="K15" i="49"/>
  <c r="F15" i="49"/>
  <c r="U14" i="49"/>
  <c r="T14" i="49"/>
  <c r="K14" i="49"/>
  <c r="F14" i="49"/>
  <c r="U13" i="49"/>
  <c r="T13" i="49"/>
  <c r="K13" i="49"/>
  <c r="F13" i="49"/>
  <c r="U12" i="49"/>
  <c r="T12" i="49"/>
  <c r="K12" i="49"/>
  <c r="F12" i="49"/>
  <c r="U11" i="49"/>
  <c r="T11" i="49"/>
  <c r="K11" i="49"/>
  <c r="F11" i="49"/>
  <c r="U10" i="49"/>
  <c r="T10" i="49"/>
  <c r="K10" i="49"/>
  <c r="F10" i="49"/>
  <c r="U9" i="49"/>
  <c r="T9" i="49"/>
  <c r="K9" i="49"/>
  <c r="F9" i="49"/>
  <c r="U8" i="49"/>
  <c r="T8" i="49"/>
  <c r="K8" i="49"/>
  <c r="F8" i="49"/>
  <c r="U7" i="49"/>
  <c r="T7" i="49"/>
  <c r="K7" i="49"/>
  <c r="F7" i="49"/>
  <c r="U6" i="49"/>
  <c r="T6" i="49"/>
  <c r="K6" i="49"/>
  <c r="F6" i="49"/>
  <c r="U5" i="49"/>
  <c r="T5" i="49"/>
  <c r="K5" i="49"/>
  <c r="F5" i="49"/>
  <c r="U4" i="49"/>
  <c r="T4" i="49"/>
  <c r="K4" i="49"/>
  <c r="F4" i="49"/>
  <c r="F132" i="93"/>
  <c r="F131" i="93"/>
  <c r="F130" i="93"/>
  <c r="F129" i="93"/>
  <c r="F128" i="93"/>
  <c r="U127" i="93"/>
  <c r="F127" i="93"/>
  <c r="U126" i="93"/>
  <c r="F126" i="93"/>
  <c r="U125" i="93"/>
  <c r="F125" i="93"/>
  <c r="U124" i="93"/>
  <c r="F124" i="93"/>
  <c r="U123" i="93"/>
  <c r="F123" i="93"/>
  <c r="U122" i="93"/>
  <c r="T122" i="93"/>
  <c r="F122" i="93"/>
  <c r="U121" i="93"/>
  <c r="T121" i="93"/>
  <c r="F121" i="93"/>
  <c r="U120" i="93"/>
  <c r="T120" i="93"/>
  <c r="F120" i="93"/>
  <c r="U119" i="93"/>
  <c r="T119" i="93"/>
  <c r="F119" i="93"/>
  <c r="U118" i="93"/>
  <c r="T118" i="93"/>
  <c r="F118" i="93"/>
  <c r="U117" i="93"/>
  <c r="T117" i="93"/>
  <c r="F117" i="93"/>
  <c r="U116" i="93"/>
  <c r="T116" i="93"/>
  <c r="F116" i="93"/>
  <c r="U115" i="93"/>
  <c r="T115" i="93"/>
  <c r="F115" i="93"/>
  <c r="U114" i="93"/>
  <c r="T114" i="93"/>
  <c r="F114" i="93"/>
  <c r="U113" i="93"/>
  <c r="T113" i="93"/>
  <c r="F113" i="93"/>
  <c r="U112" i="93"/>
  <c r="T112" i="93"/>
  <c r="F112" i="93"/>
  <c r="U111" i="93"/>
  <c r="T111" i="93"/>
  <c r="F111" i="93"/>
  <c r="U110" i="93"/>
  <c r="T110" i="93"/>
  <c r="F110" i="93"/>
  <c r="U109" i="93"/>
  <c r="T109" i="93"/>
  <c r="F109" i="93"/>
  <c r="U108" i="93"/>
  <c r="T108" i="93"/>
  <c r="F108" i="93"/>
  <c r="U107" i="93"/>
  <c r="T107" i="93"/>
  <c r="F107" i="93"/>
  <c r="U106" i="93"/>
  <c r="T106" i="93"/>
  <c r="F106" i="93"/>
  <c r="U105" i="93"/>
  <c r="T105" i="93"/>
  <c r="F105" i="93"/>
  <c r="U104" i="93"/>
  <c r="T104" i="93"/>
  <c r="F104" i="93"/>
  <c r="U103" i="93"/>
  <c r="T103" i="93"/>
  <c r="F103" i="93"/>
  <c r="U102" i="93"/>
  <c r="T102" i="93"/>
  <c r="F102" i="93"/>
  <c r="U101" i="93"/>
  <c r="T101" i="93"/>
  <c r="F101" i="93"/>
  <c r="U100" i="93"/>
  <c r="T100" i="93"/>
  <c r="F100" i="93"/>
  <c r="U99" i="93"/>
  <c r="T99" i="93"/>
  <c r="F99" i="93"/>
  <c r="U98" i="93"/>
  <c r="T98" i="93"/>
  <c r="F98" i="93"/>
  <c r="U97" i="93"/>
  <c r="T97" i="93"/>
  <c r="F97" i="93"/>
  <c r="U96" i="93"/>
  <c r="T96" i="93"/>
  <c r="F96" i="93"/>
  <c r="U95" i="93"/>
  <c r="T95" i="93"/>
  <c r="F95" i="93"/>
  <c r="U94" i="93"/>
  <c r="T94" i="93"/>
  <c r="F94" i="93"/>
  <c r="U93" i="93"/>
  <c r="T93" i="93"/>
  <c r="F93" i="93"/>
  <c r="U92" i="93"/>
  <c r="T92" i="93"/>
  <c r="F92" i="93"/>
  <c r="U91" i="93"/>
  <c r="T91" i="93"/>
  <c r="F91" i="93"/>
  <c r="U90" i="93"/>
  <c r="T90" i="93"/>
  <c r="F90" i="93"/>
  <c r="U89" i="93"/>
  <c r="T89" i="93"/>
  <c r="F89" i="93"/>
  <c r="U88" i="93"/>
  <c r="T88" i="93"/>
  <c r="F88" i="93"/>
  <c r="U87" i="93"/>
  <c r="T87" i="93"/>
  <c r="F87" i="93"/>
  <c r="U86" i="93"/>
  <c r="T86" i="93"/>
  <c r="F86" i="93"/>
  <c r="U85" i="93"/>
  <c r="T85" i="93"/>
  <c r="F85" i="93"/>
  <c r="U84" i="93"/>
  <c r="T84" i="93"/>
  <c r="F84" i="93"/>
  <c r="U83" i="93"/>
  <c r="T83" i="93"/>
  <c r="F83" i="93"/>
  <c r="U82" i="93"/>
  <c r="T82" i="93"/>
  <c r="F82" i="93"/>
  <c r="U81" i="93"/>
  <c r="T81" i="93"/>
  <c r="F81" i="93"/>
  <c r="U80" i="93"/>
  <c r="T80" i="93"/>
  <c r="K80" i="93"/>
  <c r="F80" i="93"/>
  <c r="U79" i="93"/>
  <c r="T79" i="93"/>
  <c r="F79" i="93"/>
  <c r="U78" i="93"/>
  <c r="T78" i="93"/>
  <c r="K78" i="93"/>
  <c r="F78" i="93"/>
  <c r="U77" i="93"/>
  <c r="T77" i="93"/>
  <c r="K77" i="93"/>
  <c r="F77" i="93"/>
  <c r="U76" i="93"/>
  <c r="T76" i="93"/>
  <c r="K76" i="93"/>
  <c r="F76" i="93"/>
  <c r="U75" i="93"/>
  <c r="T75" i="93"/>
  <c r="K75" i="93"/>
  <c r="F75" i="93"/>
  <c r="U74" i="93"/>
  <c r="T74" i="93"/>
  <c r="K74" i="93"/>
  <c r="F74" i="93"/>
  <c r="U73" i="93"/>
  <c r="T73" i="93"/>
  <c r="K73" i="93"/>
  <c r="F73" i="93"/>
  <c r="U72" i="93"/>
  <c r="T72" i="93"/>
  <c r="K72" i="93"/>
  <c r="F72" i="93"/>
  <c r="U71" i="93"/>
  <c r="T71" i="93"/>
  <c r="K71" i="93"/>
  <c r="F71" i="93"/>
  <c r="U70" i="93"/>
  <c r="T70" i="93"/>
  <c r="K70" i="93"/>
  <c r="F70" i="93"/>
  <c r="U69" i="93"/>
  <c r="T69" i="93"/>
  <c r="K69" i="93"/>
  <c r="F69" i="93"/>
  <c r="U68" i="93"/>
  <c r="T68" i="93"/>
  <c r="K68" i="93"/>
  <c r="F68" i="93"/>
  <c r="U67" i="93"/>
  <c r="T67" i="93"/>
  <c r="K67" i="93"/>
  <c r="F67" i="93"/>
  <c r="U66" i="93"/>
  <c r="T66" i="93"/>
  <c r="K66" i="93"/>
  <c r="F66" i="93"/>
  <c r="U65" i="93"/>
  <c r="T65" i="93"/>
  <c r="K65" i="93"/>
  <c r="F65" i="93"/>
  <c r="U64" i="93"/>
  <c r="T64" i="93"/>
  <c r="K64" i="93"/>
  <c r="F64" i="93"/>
  <c r="U63" i="93"/>
  <c r="T63" i="93"/>
  <c r="K63" i="93"/>
  <c r="F63" i="93"/>
  <c r="U62" i="93"/>
  <c r="T62" i="93"/>
  <c r="K62" i="93"/>
  <c r="F62" i="93"/>
  <c r="U61" i="93"/>
  <c r="T61" i="93"/>
  <c r="K61" i="93"/>
  <c r="F61" i="93"/>
  <c r="U60" i="93"/>
  <c r="T60" i="93"/>
  <c r="K60" i="93"/>
  <c r="F60" i="93"/>
  <c r="U59" i="93"/>
  <c r="T59" i="93"/>
  <c r="K59" i="93"/>
  <c r="F59" i="93"/>
  <c r="U58" i="93"/>
  <c r="T58" i="93"/>
  <c r="K58" i="93"/>
  <c r="F58" i="93"/>
  <c r="U57" i="93"/>
  <c r="T57" i="93"/>
  <c r="K57" i="93"/>
  <c r="F57" i="93"/>
  <c r="U56" i="93"/>
  <c r="T56" i="93"/>
  <c r="K56" i="93"/>
  <c r="F56" i="93"/>
  <c r="U55" i="93"/>
  <c r="T55" i="93"/>
  <c r="K55" i="93"/>
  <c r="F55" i="93"/>
  <c r="U54" i="93"/>
  <c r="T54" i="93"/>
  <c r="K54" i="93"/>
  <c r="F54" i="93"/>
  <c r="U53" i="93"/>
  <c r="T53" i="93"/>
  <c r="K53" i="93"/>
  <c r="F53" i="93"/>
  <c r="U52" i="93"/>
  <c r="T52" i="93"/>
  <c r="K52" i="93"/>
  <c r="F52" i="93"/>
  <c r="U51" i="93"/>
  <c r="T51" i="93"/>
  <c r="K51" i="93"/>
  <c r="F51" i="93"/>
  <c r="U50" i="93"/>
  <c r="T50" i="93"/>
  <c r="K50" i="93"/>
  <c r="F50" i="93"/>
  <c r="U49" i="93"/>
  <c r="T49" i="93"/>
  <c r="K49" i="93"/>
  <c r="F49" i="93"/>
  <c r="U48" i="93"/>
  <c r="T48" i="93"/>
  <c r="K48" i="93"/>
  <c r="F48" i="93"/>
  <c r="U47" i="93"/>
  <c r="T47" i="93"/>
  <c r="K47" i="93"/>
  <c r="F47" i="93"/>
  <c r="U46" i="93"/>
  <c r="T46" i="93"/>
  <c r="K46" i="93"/>
  <c r="F46" i="93"/>
  <c r="U45" i="93"/>
  <c r="T45" i="93"/>
  <c r="K45" i="93"/>
  <c r="F45" i="93"/>
  <c r="U44" i="93"/>
  <c r="T44" i="93"/>
  <c r="K44" i="93"/>
  <c r="F44" i="93"/>
  <c r="U43" i="93"/>
  <c r="T43" i="93"/>
  <c r="K43" i="93"/>
  <c r="F43" i="93"/>
  <c r="U42" i="93"/>
  <c r="T42" i="93"/>
  <c r="K42" i="93"/>
  <c r="F42" i="93"/>
  <c r="U41" i="93"/>
  <c r="T41" i="93"/>
  <c r="K41" i="93"/>
  <c r="F41" i="93"/>
  <c r="U40" i="93"/>
  <c r="T40" i="93"/>
  <c r="K40" i="93"/>
  <c r="F40" i="93"/>
  <c r="U39" i="93"/>
  <c r="T39" i="93"/>
  <c r="K39" i="93"/>
  <c r="F39" i="93"/>
  <c r="U38" i="93"/>
  <c r="T38" i="93"/>
  <c r="K38" i="93"/>
  <c r="F38" i="93"/>
  <c r="U37" i="93"/>
  <c r="T37" i="93"/>
  <c r="K37" i="93"/>
  <c r="F37" i="93"/>
  <c r="U36" i="93"/>
  <c r="T36" i="93"/>
  <c r="K36" i="93"/>
  <c r="F36" i="93"/>
  <c r="U35" i="93"/>
  <c r="T35" i="93"/>
  <c r="K35" i="93"/>
  <c r="F35" i="93"/>
  <c r="U34" i="93"/>
  <c r="T34" i="93"/>
  <c r="K34" i="93"/>
  <c r="F34" i="93"/>
  <c r="U33" i="93"/>
  <c r="T33" i="93"/>
  <c r="K33" i="93"/>
  <c r="F33" i="93"/>
  <c r="U32" i="93"/>
  <c r="T32" i="93"/>
  <c r="K32" i="93"/>
  <c r="F32" i="93"/>
  <c r="U31" i="93"/>
  <c r="T31" i="93"/>
  <c r="K31" i="93"/>
  <c r="F31" i="93"/>
  <c r="U30" i="93"/>
  <c r="T30" i="93"/>
  <c r="K30" i="93"/>
  <c r="F30" i="93"/>
  <c r="U29" i="93"/>
  <c r="T29" i="93"/>
  <c r="K29" i="93"/>
  <c r="F29" i="93"/>
  <c r="U28" i="93"/>
  <c r="T28" i="93"/>
  <c r="K28" i="93"/>
  <c r="F28" i="93"/>
  <c r="U27" i="93"/>
  <c r="T27" i="93"/>
  <c r="K27" i="93"/>
  <c r="F27" i="93"/>
  <c r="U26" i="93"/>
  <c r="T26" i="93"/>
  <c r="K26" i="93"/>
  <c r="F26" i="93"/>
  <c r="U25" i="93"/>
  <c r="T25" i="93"/>
  <c r="K25" i="93"/>
  <c r="F25" i="93"/>
  <c r="U24" i="93"/>
  <c r="T24" i="93"/>
  <c r="K24" i="93"/>
  <c r="F24" i="93"/>
  <c r="U23" i="93"/>
  <c r="T23" i="93"/>
  <c r="K23" i="93"/>
  <c r="F23" i="93"/>
  <c r="U22" i="93"/>
  <c r="T22" i="93"/>
  <c r="K22" i="93"/>
  <c r="F22" i="93"/>
  <c r="U21" i="93"/>
  <c r="T21" i="93"/>
  <c r="K21" i="93"/>
  <c r="F21" i="93"/>
  <c r="U20" i="93"/>
  <c r="T20" i="93"/>
  <c r="K20" i="93"/>
  <c r="F20" i="93"/>
  <c r="U19" i="93"/>
  <c r="T19" i="93"/>
  <c r="K19" i="93"/>
  <c r="F19" i="93"/>
  <c r="U18" i="93"/>
  <c r="T18" i="93"/>
  <c r="K18" i="93"/>
  <c r="F18" i="93"/>
  <c r="U17" i="93"/>
  <c r="T17" i="93"/>
  <c r="K17" i="93"/>
  <c r="F17" i="93"/>
  <c r="U16" i="93"/>
  <c r="T16" i="93"/>
  <c r="K16" i="93"/>
  <c r="F16" i="93"/>
  <c r="U15" i="93"/>
  <c r="T15" i="93"/>
  <c r="K15" i="93"/>
  <c r="F15" i="93"/>
  <c r="U14" i="93"/>
  <c r="T14" i="93"/>
  <c r="K14" i="93"/>
  <c r="F14" i="93"/>
  <c r="U13" i="93"/>
  <c r="T13" i="93"/>
  <c r="K13" i="93"/>
  <c r="F13" i="93"/>
  <c r="U12" i="93"/>
  <c r="T12" i="93"/>
  <c r="K12" i="93"/>
  <c r="F12" i="93"/>
  <c r="U11" i="93"/>
  <c r="T11" i="93"/>
  <c r="K11" i="93"/>
  <c r="F11" i="93"/>
  <c r="U10" i="93"/>
  <c r="T10" i="93"/>
  <c r="K10" i="93"/>
  <c r="F10" i="93"/>
  <c r="U9" i="93"/>
  <c r="T9" i="93"/>
  <c r="K9" i="93"/>
  <c r="F9" i="93"/>
  <c r="U8" i="93"/>
  <c r="T8" i="93"/>
  <c r="K8" i="93"/>
  <c r="F8" i="93"/>
  <c r="U7" i="93"/>
  <c r="T7" i="93"/>
  <c r="K7" i="93"/>
  <c r="F7" i="93"/>
  <c r="U6" i="93"/>
  <c r="T6" i="93"/>
  <c r="K6" i="93"/>
  <c r="F6" i="93"/>
  <c r="U5" i="93"/>
  <c r="T5" i="93"/>
  <c r="K5" i="93"/>
  <c r="F5" i="93"/>
  <c r="U4" i="93"/>
  <c r="T4" i="93"/>
  <c r="K4" i="93"/>
  <c r="F4" i="93"/>
  <c r="F189" i="46"/>
  <c r="F188" i="46"/>
  <c r="F187" i="46"/>
  <c r="F186" i="46"/>
  <c r="F185" i="46"/>
  <c r="F184" i="46"/>
  <c r="F183" i="46"/>
  <c r="F182" i="46"/>
  <c r="F181" i="46"/>
  <c r="F180" i="46"/>
  <c r="F179" i="46"/>
  <c r="F178" i="46"/>
  <c r="F177" i="46"/>
  <c r="F176" i="46"/>
  <c r="F175" i="46"/>
  <c r="F174" i="46"/>
  <c r="F173" i="46"/>
  <c r="F172" i="46"/>
  <c r="F171" i="46"/>
  <c r="F170" i="46"/>
  <c r="F169" i="46"/>
  <c r="F168" i="46"/>
  <c r="F167" i="46"/>
  <c r="F166" i="46"/>
  <c r="F165" i="46"/>
  <c r="F164" i="46"/>
  <c r="F163" i="46"/>
  <c r="F162" i="46"/>
  <c r="F161" i="46"/>
  <c r="F160" i="46"/>
  <c r="F159" i="46"/>
  <c r="F158" i="46"/>
  <c r="F157" i="46"/>
  <c r="F156" i="46"/>
  <c r="F155" i="46"/>
  <c r="F154" i="46"/>
  <c r="F153" i="46"/>
  <c r="F152" i="46"/>
  <c r="F151" i="46"/>
  <c r="F150" i="46"/>
  <c r="F149" i="46"/>
  <c r="F148" i="46"/>
  <c r="F147" i="46"/>
  <c r="F146" i="46"/>
  <c r="F145" i="46"/>
  <c r="F144" i="46"/>
  <c r="F143" i="46"/>
  <c r="F142" i="46"/>
  <c r="F141" i="46"/>
  <c r="F140" i="46"/>
  <c r="F139" i="46"/>
  <c r="F138" i="46"/>
  <c r="F137" i="46"/>
  <c r="F136" i="46"/>
  <c r="F135" i="46"/>
  <c r="F134" i="46"/>
  <c r="F133" i="46"/>
  <c r="F132" i="46"/>
  <c r="F131" i="46"/>
  <c r="F130" i="46"/>
  <c r="F129" i="46"/>
  <c r="F128" i="46"/>
  <c r="U127" i="46"/>
  <c r="F127" i="46"/>
  <c r="U126" i="46"/>
  <c r="F126" i="46"/>
  <c r="U125" i="46"/>
  <c r="F125" i="46"/>
  <c r="U124" i="46"/>
  <c r="F124" i="46"/>
  <c r="U123" i="46"/>
  <c r="F123" i="46"/>
  <c r="U122" i="46"/>
  <c r="T122" i="46"/>
  <c r="F122" i="46"/>
  <c r="U121" i="46"/>
  <c r="T121" i="46"/>
  <c r="F121" i="46"/>
  <c r="U120" i="46"/>
  <c r="T120" i="46"/>
  <c r="F120" i="46"/>
  <c r="U119" i="46"/>
  <c r="T119" i="46"/>
  <c r="F119" i="46"/>
  <c r="U118" i="46"/>
  <c r="T118" i="46"/>
  <c r="F118" i="46"/>
  <c r="U117" i="46"/>
  <c r="T117" i="46"/>
  <c r="F117" i="46"/>
  <c r="U116" i="46"/>
  <c r="T116" i="46"/>
  <c r="F116" i="46"/>
  <c r="U115" i="46"/>
  <c r="T115" i="46"/>
  <c r="F115" i="46"/>
  <c r="U114" i="46"/>
  <c r="T114" i="46"/>
  <c r="F114" i="46"/>
  <c r="U113" i="46"/>
  <c r="T113" i="46"/>
  <c r="F113" i="46"/>
  <c r="U112" i="46"/>
  <c r="T112" i="46"/>
  <c r="F112" i="46"/>
  <c r="U111" i="46"/>
  <c r="T111" i="46"/>
  <c r="F111" i="46"/>
  <c r="U110" i="46"/>
  <c r="T110" i="46"/>
  <c r="F110" i="46"/>
  <c r="U109" i="46"/>
  <c r="T109" i="46"/>
  <c r="F109" i="46"/>
  <c r="U108" i="46"/>
  <c r="T108" i="46"/>
  <c r="F108" i="46"/>
  <c r="U107" i="46"/>
  <c r="T107" i="46"/>
  <c r="F107" i="46"/>
  <c r="U106" i="46"/>
  <c r="T106" i="46"/>
  <c r="F106" i="46"/>
  <c r="U105" i="46"/>
  <c r="T105" i="46"/>
  <c r="F105" i="46"/>
  <c r="U104" i="46"/>
  <c r="T104" i="46"/>
  <c r="F104" i="46"/>
  <c r="U103" i="46"/>
  <c r="T103" i="46"/>
  <c r="F103" i="46"/>
  <c r="U102" i="46"/>
  <c r="T102" i="46"/>
  <c r="F102" i="46"/>
  <c r="U101" i="46"/>
  <c r="T101" i="46"/>
  <c r="F101" i="46"/>
  <c r="U100" i="46"/>
  <c r="T100" i="46"/>
  <c r="F100" i="46"/>
  <c r="U99" i="46"/>
  <c r="T99" i="46"/>
  <c r="F99" i="46"/>
  <c r="U98" i="46"/>
  <c r="T98" i="46"/>
  <c r="F98" i="46"/>
  <c r="U97" i="46"/>
  <c r="T97" i="46"/>
  <c r="F97" i="46"/>
  <c r="U96" i="46"/>
  <c r="T96" i="46"/>
  <c r="F96" i="46"/>
  <c r="U95" i="46"/>
  <c r="T95" i="46"/>
  <c r="F95" i="46"/>
  <c r="U94" i="46"/>
  <c r="T94" i="46"/>
  <c r="F94" i="46"/>
  <c r="U93" i="46"/>
  <c r="T93" i="46"/>
  <c r="F93" i="46"/>
  <c r="U92" i="46"/>
  <c r="T92" i="46"/>
  <c r="F92" i="46"/>
  <c r="U91" i="46"/>
  <c r="T91" i="46"/>
  <c r="F91" i="46"/>
  <c r="U90" i="46"/>
  <c r="T90" i="46"/>
  <c r="F90" i="46"/>
  <c r="U89" i="46"/>
  <c r="T89" i="46"/>
  <c r="F89" i="46"/>
  <c r="U88" i="46"/>
  <c r="T88" i="46"/>
  <c r="F88" i="46"/>
  <c r="U87" i="46"/>
  <c r="T87" i="46"/>
  <c r="F87" i="46"/>
  <c r="U86" i="46"/>
  <c r="T86" i="46"/>
  <c r="F86" i="46"/>
  <c r="U85" i="46"/>
  <c r="T85" i="46"/>
  <c r="F85" i="46"/>
  <c r="U84" i="46"/>
  <c r="T84" i="46"/>
  <c r="F84" i="46"/>
  <c r="U83" i="46"/>
  <c r="T83" i="46"/>
  <c r="F83" i="46"/>
  <c r="U82" i="46"/>
  <c r="T82" i="46"/>
  <c r="F82" i="46"/>
  <c r="U81" i="46"/>
  <c r="T81" i="46"/>
  <c r="F81" i="46"/>
  <c r="U80" i="46"/>
  <c r="T80" i="46"/>
  <c r="F80" i="46"/>
  <c r="U79" i="46"/>
  <c r="T79" i="46"/>
  <c r="F79" i="46"/>
  <c r="U78" i="46"/>
  <c r="T78" i="46"/>
  <c r="F78" i="46"/>
  <c r="U77" i="46"/>
  <c r="T77" i="46"/>
  <c r="F77" i="46"/>
  <c r="U76" i="46"/>
  <c r="T76" i="46"/>
  <c r="F76" i="46"/>
  <c r="U75" i="46"/>
  <c r="T75" i="46"/>
  <c r="F75" i="46"/>
  <c r="U74" i="46"/>
  <c r="T74" i="46"/>
  <c r="F74" i="46"/>
  <c r="U73" i="46"/>
  <c r="T73" i="46"/>
  <c r="F73" i="46"/>
  <c r="U72" i="46"/>
  <c r="T72" i="46"/>
  <c r="F72" i="46"/>
  <c r="U71" i="46"/>
  <c r="T71" i="46"/>
  <c r="F71" i="46"/>
  <c r="U70" i="46"/>
  <c r="T70" i="46"/>
  <c r="F70" i="46"/>
  <c r="U69" i="46"/>
  <c r="T69" i="46"/>
  <c r="F69" i="46"/>
  <c r="U68" i="46"/>
  <c r="T68" i="46"/>
  <c r="F68" i="46"/>
  <c r="U67" i="46"/>
  <c r="T67" i="46"/>
  <c r="F67" i="46"/>
  <c r="U66" i="46"/>
  <c r="T66" i="46"/>
  <c r="F66" i="46"/>
  <c r="U65" i="46"/>
  <c r="T65" i="46"/>
  <c r="F65" i="46"/>
  <c r="U64" i="46"/>
  <c r="T64" i="46"/>
  <c r="F64" i="46"/>
  <c r="U63" i="46"/>
  <c r="T63" i="46"/>
  <c r="F63" i="46"/>
  <c r="U62" i="46"/>
  <c r="T62" i="46"/>
  <c r="F62" i="46"/>
  <c r="U61" i="46"/>
  <c r="T61" i="46"/>
  <c r="F61" i="46"/>
  <c r="U60" i="46"/>
  <c r="T60" i="46"/>
  <c r="F60" i="46"/>
  <c r="U59" i="46"/>
  <c r="T59" i="46"/>
  <c r="F59" i="46"/>
  <c r="U58" i="46"/>
  <c r="T58" i="46"/>
  <c r="F58" i="46"/>
  <c r="U57" i="46"/>
  <c r="T57" i="46"/>
  <c r="K57" i="46"/>
  <c r="F57" i="46"/>
  <c r="U56" i="46"/>
  <c r="T56" i="46"/>
  <c r="K56" i="46"/>
  <c r="F56" i="46"/>
  <c r="U55" i="46"/>
  <c r="T55" i="46"/>
  <c r="K55" i="46"/>
  <c r="F55" i="46"/>
  <c r="U54" i="46"/>
  <c r="T54" i="46"/>
  <c r="K54" i="46"/>
  <c r="F54" i="46"/>
  <c r="U53" i="46"/>
  <c r="T53" i="46"/>
  <c r="K53" i="46"/>
  <c r="F53" i="46"/>
  <c r="U52" i="46"/>
  <c r="T52" i="46"/>
  <c r="K52" i="46"/>
  <c r="F52" i="46"/>
  <c r="U51" i="46"/>
  <c r="T51" i="46"/>
  <c r="K51" i="46"/>
  <c r="F51" i="46"/>
  <c r="U50" i="46"/>
  <c r="T50" i="46"/>
  <c r="K50" i="46"/>
  <c r="F50" i="46"/>
  <c r="U49" i="46"/>
  <c r="T49" i="46"/>
  <c r="K49" i="46"/>
  <c r="F49" i="46"/>
  <c r="U48" i="46"/>
  <c r="T48" i="46"/>
  <c r="K48" i="46"/>
  <c r="F48" i="46"/>
  <c r="U47" i="46"/>
  <c r="T47" i="46"/>
  <c r="K47" i="46"/>
  <c r="F47" i="46"/>
  <c r="U46" i="46"/>
  <c r="T46" i="46"/>
  <c r="K46" i="46"/>
  <c r="F46" i="46"/>
  <c r="U45" i="46"/>
  <c r="T45" i="46"/>
  <c r="K45" i="46"/>
  <c r="F45" i="46"/>
  <c r="U44" i="46"/>
  <c r="T44" i="46"/>
  <c r="K44" i="46"/>
  <c r="F44" i="46"/>
  <c r="U43" i="46"/>
  <c r="T43" i="46"/>
  <c r="K43" i="46"/>
  <c r="F43" i="46"/>
  <c r="U42" i="46"/>
  <c r="T42" i="46"/>
  <c r="K42" i="46"/>
  <c r="F42" i="46"/>
  <c r="U41" i="46"/>
  <c r="T41" i="46"/>
  <c r="K41" i="46"/>
  <c r="F41" i="46"/>
  <c r="U40" i="46"/>
  <c r="T40" i="46"/>
  <c r="K40" i="46"/>
  <c r="F40" i="46"/>
  <c r="U39" i="46"/>
  <c r="T39" i="46"/>
  <c r="K39" i="46"/>
  <c r="F39" i="46"/>
  <c r="U38" i="46"/>
  <c r="T38" i="46"/>
  <c r="K38" i="46"/>
  <c r="F38" i="46"/>
  <c r="U37" i="46"/>
  <c r="T37" i="46"/>
  <c r="K37" i="46"/>
  <c r="F37" i="46"/>
  <c r="U36" i="46"/>
  <c r="T36" i="46"/>
  <c r="K36" i="46"/>
  <c r="F36" i="46"/>
  <c r="U35" i="46"/>
  <c r="T35" i="46"/>
  <c r="K35" i="46"/>
  <c r="F35" i="46"/>
  <c r="U34" i="46"/>
  <c r="T34" i="46"/>
  <c r="K34" i="46"/>
  <c r="F34" i="46"/>
  <c r="U33" i="46"/>
  <c r="T33" i="46"/>
  <c r="K33" i="46"/>
  <c r="F33" i="46"/>
  <c r="U32" i="46"/>
  <c r="T32" i="46"/>
  <c r="K32" i="46"/>
  <c r="F32" i="46"/>
  <c r="U31" i="46"/>
  <c r="T31" i="46"/>
  <c r="K31" i="46"/>
  <c r="F31" i="46"/>
  <c r="U30" i="46"/>
  <c r="T30" i="46"/>
  <c r="K30" i="46"/>
  <c r="F30" i="46"/>
  <c r="U29" i="46"/>
  <c r="T29" i="46"/>
  <c r="K29" i="46"/>
  <c r="F29" i="46"/>
  <c r="U28" i="46"/>
  <c r="T28" i="46"/>
  <c r="K28" i="46"/>
  <c r="F28" i="46"/>
  <c r="U27" i="46"/>
  <c r="T27" i="46"/>
  <c r="K27" i="46"/>
  <c r="F27" i="46"/>
  <c r="U26" i="46"/>
  <c r="T26" i="46"/>
  <c r="K26" i="46"/>
  <c r="F26" i="46"/>
  <c r="U25" i="46"/>
  <c r="T25" i="46"/>
  <c r="K25" i="46"/>
  <c r="F25" i="46"/>
  <c r="U24" i="46"/>
  <c r="T24" i="46"/>
  <c r="K24" i="46"/>
  <c r="F24" i="46"/>
  <c r="U23" i="46"/>
  <c r="T23" i="46"/>
  <c r="K23" i="46"/>
  <c r="F23" i="46"/>
  <c r="U22" i="46"/>
  <c r="T22" i="46"/>
  <c r="K22" i="46"/>
  <c r="F22" i="46"/>
  <c r="U21" i="46"/>
  <c r="T21" i="46"/>
  <c r="K21" i="46"/>
  <c r="F21" i="46"/>
  <c r="U20" i="46"/>
  <c r="T20" i="46"/>
  <c r="K20" i="46"/>
  <c r="F20" i="46"/>
  <c r="U19" i="46"/>
  <c r="T19" i="46"/>
  <c r="K19" i="46"/>
  <c r="F19" i="46"/>
  <c r="U18" i="46"/>
  <c r="T18" i="46"/>
  <c r="K18" i="46"/>
  <c r="F18" i="46"/>
  <c r="U17" i="46"/>
  <c r="T17" i="46"/>
  <c r="K17" i="46"/>
  <c r="F17" i="46"/>
  <c r="U16" i="46"/>
  <c r="T16" i="46"/>
  <c r="K16" i="46"/>
  <c r="F16" i="46"/>
  <c r="U15" i="46"/>
  <c r="T15" i="46"/>
  <c r="K15" i="46"/>
  <c r="F15" i="46"/>
  <c r="U14" i="46"/>
  <c r="T14" i="46"/>
  <c r="K14" i="46"/>
  <c r="F14" i="46"/>
  <c r="U13" i="46"/>
  <c r="T13" i="46"/>
  <c r="K13" i="46"/>
  <c r="F13" i="46"/>
  <c r="U12" i="46"/>
  <c r="T12" i="46"/>
  <c r="K12" i="46"/>
  <c r="F12" i="46"/>
  <c r="U11" i="46"/>
  <c r="T11" i="46"/>
  <c r="K11" i="46"/>
  <c r="F11" i="46"/>
  <c r="U10" i="46"/>
  <c r="T10" i="46"/>
  <c r="K10" i="46"/>
  <c r="F10" i="46"/>
  <c r="U9" i="46"/>
  <c r="T9" i="46"/>
  <c r="K9" i="46"/>
  <c r="F9" i="46"/>
  <c r="U8" i="46"/>
  <c r="T8" i="46"/>
  <c r="K8" i="46"/>
  <c r="F8" i="46"/>
  <c r="U7" i="46"/>
  <c r="T7" i="46"/>
  <c r="K7" i="46"/>
  <c r="F7" i="46"/>
  <c r="U6" i="46"/>
  <c r="T6" i="46"/>
  <c r="K6" i="46"/>
  <c r="F6" i="46"/>
  <c r="U5" i="46"/>
  <c r="T5" i="46"/>
  <c r="K5" i="46"/>
  <c r="F5" i="46"/>
  <c r="U4" i="46"/>
  <c r="T4" i="46"/>
  <c r="K4" i="46"/>
  <c r="F4" i="46"/>
  <c r="F132" i="42"/>
  <c r="F131" i="42"/>
  <c r="F130" i="42"/>
  <c r="F129" i="42"/>
  <c r="F128" i="42"/>
  <c r="U127" i="42"/>
  <c r="F127" i="42"/>
  <c r="U126" i="42"/>
  <c r="F126" i="42"/>
  <c r="U125" i="42"/>
  <c r="F125" i="42"/>
  <c r="U124" i="42"/>
  <c r="F124" i="42"/>
  <c r="U123" i="42"/>
  <c r="F123" i="42"/>
  <c r="U122" i="42"/>
  <c r="T122" i="42"/>
  <c r="F122" i="42"/>
  <c r="U121" i="42"/>
  <c r="T121" i="42"/>
  <c r="F121" i="42"/>
  <c r="U120" i="42"/>
  <c r="T120" i="42"/>
  <c r="F120" i="42"/>
  <c r="U119" i="42"/>
  <c r="T119" i="42"/>
  <c r="F119" i="42"/>
  <c r="U118" i="42"/>
  <c r="T118" i="42"/>
  <c r="F118" i="42"/>
  <c r="U117" i="42"/>
  <c r="T117" i="42"/>
  <c r="F117" i="42"/>
  <c r="U116" i="42"/>
  <c r="T116" i="42"/>
  <c r="F116" i="42"/>
  <c r="U115" i="42"/>
  <c r="T115" i="42"/>
  <c r="F115" i="42"/>
  <c r="U114" i="42"/>
  <c r="T114" i="42"/>
  <c r="F114" i="42"/>
  <c r="U113" i="42"/>
  <c r="T113" i="42"/>
  <c r="F113" i="42"/>
  <c r="U112" i="42"/>
  <c r="T112" i="42"/>
  <c r="F112" i="42"/>
  <c r="U111" i="42"/>
  <c r="T111" i="42"/>
  <c r="F111" i="42"/>
  <c r="U110" i="42"/>
  <c r="T110" i="42"/>
  <c r="F110" i="42"/>
  <c r="U109" i="42"/>
  <c r="T109" i="42"/>
  <c r="F109" i="42"/>
  <c r="U108" i="42"/>
  <c r="T108" i="42"/>
  <c r="F108" i="42"/>
  <c r="U107" i="42"/>
  <c r="T107" i="42"/>
  <c r="F107" i="42"/>
  <c r="U106" i="42"/>
  <c r="T106" i="42"/>
  <c r="F106" i="42"/>
  <c r="U105" i="42"/>
  <c r="T105" i="42"/>
  <c r="F105" i="42"/>
  <c r="U104" i="42"/>
  <c r="T104" i="42"/>
  <c r="F104" i="42"/>
  <c r="U103" i="42"/>
  <c r="T103" i="42"/>
  <c r="F103" i="42"/>
  <c r="U102" i="42"/>
  <c r="T102" i="42"/>
  <c r="F102" i="42"/>
  <c r="U101" i="42"/>
  <c r="T101" i="42"/>
  <c r="F101" i="42"/>
  <c r="U100" i="42"/>
  <c r="T100" i="42"/>
  <c r="F100" i="42"/>
  <c r="U99" i="42"/>
  <c r="T99" i="42"/>
  <c r="F99" i="42"/>
  <c r="U98" i="42"/>
  <c r="T98" i="42"/>
  <c r="F98" i="42"/>
  <c r="U97" i="42"/>
  <c r="T97" i="42"/>
  <c r="F97" i="42"/>
  <c r="U96" i="42"/>
  <c r="T96" i="42"/>
  <c r="F96" i="42"/>
  <c r="U95" i="42"/>
  <c r="T95" i="42"/>
  <c r="F95" i="42"/>
  <c r="U94" i="42"/>
  <c r="T94" i="42"/>
  <c r="F94" i="42"/>
  <c r="U93" i="42"/>
  <c r="T93" i="42"/>
  <c r="F93" i="42"/>
  <c r="U92" i="42"/>
  <c r="T92" i="42"/>
  <c r="F92" i="42"/>
  <c r="U91" i="42"/>
  <c r="T91" i="42"/>
  <c r="F91" i="42"/>
  <c r="U90" i="42"/>
  <c r="T90" i="42"/>
  <c r="F90" i="42"/>
  <c r="U89" i="42"/>
  <c r="T89" i="42"/>
  <c r="F89" i="42"/>
  <c r="U88" i="42"/>
  <c r="T88" i="42"/>
  <c r="F88" i="42"/>
  <c r="U87" i="42"/>
  <c r="T87" i="42"/>
  <c r="F87" i="42"/>
  <c r="U86" i="42"/>
  <c r="T86" i="42"/>
  <c r="F86" i="42"/>
  <c r="U85" i="42"/>
  <c r="T85" i="42"/>
  <c r="F85" i="42"/>
  <c r="U84" i="42"/>
  <c r="T84" i="42"/>
  <c r="F84" i="42"/>
  <c r="U83" i="42"/>
  <c r="T83" i="42"/>
  <c r="F83" i="42"/>
  <c r="U82" i="42"/>
  <c r="T82" i="42"/>
  <c r="F82" i="42"/>
  <c r="U81" i="42"/>
  <c r="T81" i="42"/>
  <c r="F81" i="42"/>
  <c r="U80" i="42"/>
  <c r="T80" i="42"/>
  <c r="K80" i="42"/>
  <c r="F80" i="42"/>
  <c r="U79" i="42"/>
  <c r="T79" i="42"/>
  <c r="F79" i="42"/>
  <c r="U78" i="42"/>
  <c r="T78" i="42"/>
  <c r="K78" i="42"/>
  <c r="F78" i="42"/>
  <c r="U77" i="42"/>
  <c r="T77" i="42"/>
  <c r="K77" i="42"/>
  <c r="F77" i="42"/>
  <c r="U76" i="42"/>
  <c r="T76" i="42"/>
  <c r="K76" i="42"/>
  <c r="F76" i="42"/>
  <c r="U75" i="42"/>
  <c r="T75" i="42"/>
  <c r="K75" i="42"/>
  <c r="F75" i="42"/>
  <c r="U74" i="42"/>
  <c r="T74" i="42"/>
  <c r="K74" i="42"/>
  <c r="F74" i="42"/>
  <c r="U73" i="42"/>
  <c r="T73" i="42"/>
  <c r="K73" i="42"/>
  <c r="F73" i="42"/>
  <c r="U72" i="42"/>
  <c r="T72" i="42"/>
  <c r="K72" i="42"/>
  <c r="F72" i="42"/>
  <c r="U71" i="42"/>
  <c r="T71" i="42"/>
  <c r="K71" i="42"/>
  <c r="F71" i="42"/>
  <c r="U70" i="42"/>
  <c r="T70" i="42"/>
  <c r="K70" i="42"/>
  <c r="F70" i="42"/>
  <c r="U69" i="42"/>
  <c r="T69" i="42"/>
  <c r="K69" i="42"/>
  <c r="F69" i="42"/>
  <c r="U68" i="42"/>
  <c r="T68" i="42"/>
  <c r="K68" i="42"/>
  <c r="F68" i="42"/>
  <c r="U67" i="42"/>
  <c r="T67" i="42"/>
  <c r="K67" i="42"/>
  <c r="F67" i="42"/>
  <c r="U66" i="42"/>
  <c r="T66" i="42"/>
  <c r="K66" i="42"/>
  <c r="F66" i="42"/>
  <c r="U65" i="42"/>
  <c r="T65" i="42"/>
  <c r="K65" i="42"/>
  <c r="F65" i="42"/>
  <c r="U64" i="42"/>
  <c r="T64" i="42"/>
  <c r="K64" i="42"/>
  <c r="F64" i="42"/>
  <c r="U63" i="42"/>
  <c r="T63" i="42"/>
  <c r="K63" i="42"/>
  <c r="F63" i="42"/>
  <c r="U62" i="42"/>
  <c r="T62" i="42"/>
  <c r="K62" i="42"/>
  <c r="F62" i="42"/>
  <c r="U61" i="42"/>
  <c r="T61" i="42"/>
  <c r="K61" i="42"/>
  <c r="F61" i="42"/>
  <c r="U60" i="42"/>
  <c r="T60" i="42"/>
  <c r="K60" i="42"/>
  <c r="F60" i="42"/>
  <c r="U59" i="42"/>
  <c r="T59" i="42"/>
  <c r="K59" i="42"/>
  <c r="F59" i="42"/>
  <c r="U58" i="42"/>
  <c r="T58" i="42"/>
  <c r="K58" i="42"/>
  <c r="F58" i="42"/>
  <c r="U57" i="42"/>
  <c r="T57" i="42"/>
  <c r="K57" i="42"/>
  <c r="F57" i="42"/>
  <c r="U56" i="42"/>
  <c r="T56" i="42"/>
  <c r="K56" i="42"/>
  <c r="F56" i="42"/>
  <c r="U55" i="42"/>
  <c r="T55" i="42"/>
  <c r="K55" i="42"/>
  <c r="F55" i="42"/>
  <c r="U54" i="42"/>
  <c r="T54" i="42"/>
  <c r="K54" i="42"/>
  <c r="F54" i="42"/>
  <c r="U53" i="42"/>
  <c r="T53" i="42"/>
  <c r="K53" i="42"/>
  <c r="F53" i="42"/>
  <c r="U52" i="42"/>
  <c r="T52" i="42"/>
  <c r="K52" i="42"/>
  <c r="F52" i="42"/>
  <c r="U51" i="42"/>
  <c r="T51" i="42"/>
  <c r="K51" i="42"/>
  <c r="F51" i="42"/>
  <c r="U50" i="42"/>
  <c r="T50" i="42"/>
  <c r="K50" i="42"/>
  <c r="F50" i="42"/>
  <c r="U49" i="42"/>
  <c r="T49" i="42"/>
  <c r="K49" i="42"/>
  <c r="F49" i="42"/>
  <c r="U48" i="42"/>
  <c r="T48" i="42"/>
  <c r="K48" i="42"/>
  <c r="F48" i="42"/>
  <c r="U47" i="42"/>
  <c r="T47" i="42"/>
  <c r="K47" i="42"/>
  <c r="F47" i="42"/>
  <c r="U46" i="42"/>
  <c r="T46" i="42"/>
  <c r="K46" i="42"/>
  <c r="F46" i="42"/>
  <c r="U45" i="42"/>
  <c r="T45" i="42"/>
  <c r="K45" i="42"/>
  <c r="F45" i="42"/>
  <c r="U44" i="42"/>
  <c r="T44" i="42"/>
  <c r="K44" i="42"/>
  <c r="F44" i="42"/>
  <c r="U43" i="42"/>
  <c r="T43" i="42"/>
  <c r="K43" i="42"/>
  <c r="F43" i="42"/>
  <c r="U42" i="42"/>
  <c r="T42" i="42"/>
  <c r="K42" i="42"/>
  <c r="F42" i="42"/>
  <c r="U41" i="42"/>
  <c r="T41" i="42"/>
  <c r="K41" i="42"/>
  <c r="F41" i="42"/>
  <c r="U40" i="42"/>
  <c r="T40" i="42"/>
  <c r="K40" i="42"/>
  <c r="F40" i="42"/>
  <c r="U39" i="42"/>
  <c r="T39" i="42"/>
  <c r="K39" i="42"/>
  <c r="F39" i="42"/>
  <c r="U38" i="42"/>
  <c r="T38" i="42"/>
  <c r="K38" i="42"/>
  <c r="F38" i="42"/>
  <c r="U37" i="42"/>
  <c r="T37" i="42"/>
  <c r="K37" i="42"/>
  <c r="F37" i="42"/>
  <c r="U36" i="42"/>
  <c r="T36" i="42"/>
  <c r="K36" i="42"/>
  <c r="F36" i="42"/>
  <c r="U35" i="42"/>
  <c r="T35" i="42"/>
  <c r="K35" i="42"/>
  <c r="F35" i="42"/>
  <c r="U34" i="42"/>
  <c r="T34" i="42"/>
  <c r="K34" i="42"/>
  <c r="F34" i="42"/>
  <c r="U33" i="42"/>
  <c r="T33" i="42"/>
  <c r="K33" i="42"/>
  <c r="F33" i="42"/>
  <c r="U32" i="42"/>
  <c r="T32" i="42"/>
  <c r="K32" i="42"/>
  <c r="F32" i="42"/>
  <c r="U31" i="42"/>
  <c r="T31" i="42"/>
  <c r="K31" i="42"/>
  <c r="F31" i="42"/>
  <c r="U30" i="42"/>
  <c r="T30" i="42"/>
  <c r="K30" i="42"/>
  <c r="F30" i="42"/>
  <c r="U29" i="42"/>
  <c r="T29" i="42"/>
  <c r="K29" i="42"/>
  <c r="F29" i="42"/>
  <c r="U28" i="42"/>
  <c r="T28" i="42"/>
  <c r="K28" i="42"/>
  <c r="F28" i="42"/>
  <c r="U27" i="42"/>
  <c r="T27" i="42"/>
  <c r="K27" i="42"/>
  <c r="F27" i="42"/>
  <c r="U26" i="42"/>
  <c r="T26" i="42"/>
  <c r="K26" i="42"/>
  <c r="F26" i="42"/>
  <c r="U25" i="42"/>
  <c r="T25" i="42"/>
  <c r="K25" i="42"/>
  <c r="F25" i="42"/>
  <c r="U24" i="42"/>
  <c r="T24" i="42"/>
  <c r="K24" i="42"/>
  <c r="F24" i="42"/>
  <c r="U23" i="42"/>
  <c r="T23" i="42"/>
  <c r="K23" i="42"/>
  <c r="F23" i="42"/>
  <c r="U22" i="42"/>
  <c r="T22" i="42"/>
  <c r="K22" i="42"/>
  <c r="F22" i="42"/>
  <c r="U21" i="42"/>
  <c r="T21" i="42"/>
  <c r="K21" i="42"/>
  <c r="F21" i="42"/>
  <c r="U20" i="42"/>
  <c r="T20" i="42"/>
  <c r="K20" i="42"/>
  <c r="F20" i="42"/>
  <c r="U19" i="42"/>
  <c r="T19" i="42"/>
  <c r="K19" i="42"/>
  <c r="F19" i="42"/>
  <c r="U18" i="42"/>
  <c r="T18" i="42"/>
  <c r="K18" i="42"/>
  <c r="F18" i="42"/>
  <c r="U17" i="42"/>
  <c r="T17" i="42"/>
  <c r="K17" i="42"/>
  <c r="F17" i="42"/>
  <c r="U16" i="42"/>
  <c r="T16" i="42"/>
  <c r="K16" i="42"/>
  <c r="F16" i="42"/>
  <c r="U15" i="42"/>
  <c r="T15" i="42"/>
  <c r="K15" i="42"/>
  <c r="F15" i="42"/>
  <c r="U14" i="42"/>
  <c r="T14" i="42"/>
  <c r="K14" i="42"/>
  <c r="F14" i="42"/>
  <c r="U13" i="42"/>
  <c r="T13" i="42"/>
  <c r="K13" i="42"/>
  <c r="F13" i="42"/>
  <c r="U12" i="42"/>
  <c r="T12" i="42"/>
  <c r="K12" i="42"/>
  <c r="F12" i="42"/>
  <c r="U11" i="42"/>
  <c r="T11" i="42"/>
  <c r="K11" i="42"/>
  <c r="F11" i="42"/>
  <c r="U10" i="42"/>
  <c r="T10" i="42"/>
  <c r="K10" i="42"/>
  <c r="F10" i="42"/>
  <c r="U9" i="42"/>
  <c r="T9" i="42"/>
  <c r="K9" i="42"/>
  <c r="F9" i="42"/>
  <c r="U8" i="42"/>
  <c r="T8" i="42"/>
  <c r="K8" i="42"/>
  <c r="F8" i="42"/>
  <c r="U7" i="42"/>
  <c r="T7" i="42"/>
  <c r="K7" i="42"/>
  <c r="F7" i="42"/>
  <c r="U6" i="42"/>
  <c r="T6" i="42"/>
  <c r="K6" i="42"/>
  <c r="F6" i="42"/>
  <c r="U5" i="42"/>
  <c r="T5" i="42"/>
  <c r="K5" i="42"/>
  <c r="F5" i="42"/>
  <c r="U4" i="42"/>
  <c r="T4" i="42"/>
  <c r="K4" i="42"/>
  <c r="F4" i="42"/>
  <c r="F132" i="91"/>
  <c r="F131" i="91"/>
  <c r="F130" i="91"/>
  <c r="F129" i="91"/>
  <c r="F128" i="91"/>
  <c r="U127" i="91"/>
  <c r="F127" i="91"/>
  <c r="U126" i="91"/>
  <c r="F126" i="91"/>
  <c r="U125" i="91"/>
  <c r="F125" i="91"/>
  <c r="U124" i="91"/>
  <c r="F124" i="91"/>
  <c r="U123" i="91"/>
  <c r="F123" i="91"/>
  <c r="U122" i="91"/>
  <c r="T122" i="91"/>
  <c r="F122" i="91"/>
  <c r="U121" i="91"/>
  <c r="T121" i="91"/>
  <c r="F121" i="91"/>
  <c r="U120" i="91"/>
  <c r="T120" i="91"/>
  <c r="F120" i="91"/>
  <c r="U119" i="91"/>
  <c r="T119" i="91"/>
  <c r="F119" i="91"/>
  <c r="U118" i="91"/>
  <c r="T118" i="91"/>
  <c r="F118" i="91"/>
  <c r="U117" i="91"/>
  <c r="T117" i="91"/>
  <c r="F117" i="91"/>
  <c r="U116" i="91"/>
  <c r="T116" i="91"/>
  <c r="F116" i="91"/>
  <c r="U115" i="91"/>
  <c r="T115" i="91"/>
  <c r="F115" i="91"/>
  <c r="U114" i="91"/>
  <c r="T114" i="91"/>
  <c r="F114" i="91"/>
  <c r="U113" i="91"/>
  <c r="T113" i="91"/>
  <c r="F113" i="91"/>
  <c r="U112" i="91"/>
  <c r="T112" i="91"/>
  <c r="F112" i="91"/>
  <c r="U111" i="91"/>
  <c r="T111" i="91"/>
  <c r="F111" i="91"/>
  <c r="U110" i="91"/>
  <c r="T110" i="91"/>
  <c r="F110" i="91"/>
  <c r="U109" i="91"/>
  <c r="T109" i="91"/>
  <c r="F109" i="91"/>
  <c r="U108" i="91"/>
  <c r="T108" i="91"/>
  <c r="F108" i="91"/>
  <c r="U107" i="91"/>
  <c r="T107" i="91"/>
  <c r="F107" i="91"/>
  <c r="U106" i="91"/>
  <c r="T106" i="91"/>
  <c r="F106" i="91"/>
  <c r="U105" i="91"/>
  <c r="T105" i="91"/>
  <c r="F105" i="91"/>
  <c r="U104" i="91"/>
  <c r="T104" i="91"/>
  <c r="F104" i="91"/>
  <c r="U103" i="91"/>
  <c r="T103" i="91"/>
  <c r="F103" i="91"/>
  <c r="U102" i="91"/>
  <c r="T102" i="91"/>
  <c r="F102" i="91"/>
  <c r="U101" i="91"/>
  <c r="T101" i="91"/>
  <c r="F101" i="91"/>
  <c r="U100" i="91"/>
  <c r="T100" i="91"/>
  <c r="F100" i="91"/>
  <c r="U99" i="91"/>
  <c r="T99" i="91"/>
  <c r="F99" i="91"/>
  <c r="U98" i="91"/>
  <c r="T98" i="91"/>
  <c r="F98" i="91"/>
  <c r="U97" i="91"/>
  <c r="T97" i="91"/>
  <c r="F97" i="91"/>
  <c r="U96" i="91"/>
  <c r="T96" i="91"/>
  <c r="F96" i="91"/>
  <c r="U95" i="91"/>
  <c r="T95" i="91"/>
  <c r="F95" i="91"/>
  <c r="U94" i="91"/>
  <c r="T94" i="91"/>
  <c r="F94" i="91"/>
  <c r="U93" i="91"/>
  <c r="T93" i="91"/>
  <c r="F93" i="91"/>
  <c r="U92" i="91"/>
  <c r="T92" i="91"/>
  <c r="F92" i="91"/>
  <c r="U91" i="91"/>
  <c r="T91" i="91"/>
  <c r="F91" i="91"/>
  <c r="U90" i="91"/>
  <c r="T90" i="91"/>
  <c r="F90" i="91"/>
  <c r="U89" i="91"/>
  <c r="T89" i="91"/>
  <c r="F89" i="91"/>
  <c r="U88" i="91"/>
  <c r="T88" i="91"/>
  <c r="F88" i="91"/>
  <c r="U87" i="91"/>
  <c r="T87" i="91"/>
  <c r="F87" i="91"/>
  <c r="U86" i="91"/>
  <c r="T86" i="91"/>
  <c r="F86" i="91"/>
  <c r="U85" i="91"/>
  <c r="T85" i="91"/>
  <c r="F85" i="91"/>
  <c r="U84" i="91"/>
  <c r="T84" i="91"/>
  <c r="F84" i="91"/>
  <c r="U83" i="91"/>
  <c r="T83" i="91"/>
  <c r="F83" i="91"/>
  <c r="U82" i="91"/>
  <c r="T82" i="91"/>
  <c r="F82" i="91"/>
  <c r="U81" i="91"/>
  <c r="T81" i="91"/>
  <c r="F81" i="91"/>
  <c r="U80" i="91"/>
  <c r="T80" i="91"/>
  <c r="K80" i="91"/>
  <c r="F80" i="91"/>
  <c r="U79" i="91"/>
  <c r="T79" i="91"/>
  <c r="F79" i="91"/>
  <c r="U78" i="91"/>
  <c r="T78" i="91"/>
  <c r="K78" i="91"/>
  <c r="F78" i="91"/>
  <c r="U77" i="91"/>
  <c r="T77" i="91"/>
  <c r="K77" i="91"/>
  <c r="F77" i="91"/>
  <c r="U76" i="91"/>
  <c r="T76" i="91"/>
  <c r="K76" i="91"/>
  <c r="F76" i="91"/>
  <c r="U75" i="91"/>
  <c r="T75" i="91"/>
  <c r="K75" i="91"/>
  <c r="F75" i="91"/>
  <c r="U74" i="91"/>
  <c r="T74" i="91"/>
  <c r="K74" i="91"/>
  <c r="F74" i="91"/>
  <c r="U73" i="91"/>
  <c r="T73" i="91"/>
  <c r="K73" i="91"/>
  <c r="F73" i="91"/>
  <c r="U72" i="91"/>
  <c r="T72" i="91"/>
  <c r="K72" i="91"/>
  <c r="F72" i="91"/>
  <c r="U71" i="91"/>
  <c r="T71" i="91"/>
  <c r="K71" i="91"/>
  <c r="F71" i="91"/>
  <c r="U70" i="91"/>
  <c r="T70" i="91"/>
  <c r="K70" i="91"/>
  <c r="F70" i="91"/>
  <c r="U69" i="91"/>
  <c r="T69" i="91"/>
  <c r="K69" i="91"/>
  <c r="F69" i="91"/>
  <c r="U68" i="91"/>
  <c r="T68" i="91"/>
  <c r="K68" i="91"/>
  <c r="F68" i="91"/>
  <c r="U67" i="91"/>
  <c r="T67" i="91"/>
  <c r="K67" i="91"/>
  <c r="F67" i="91"/>
  <c r="U66" i="91"/>
  <c r="T66" i="91"/>
  <c r="K66" i="91"/>
  <c r="F66" i="91"/>
  <c r="U65" i="91"/>
  <c r="T65" i="91"/>
  <c r="K65" i="91"/>
  <c r="F65" i="91"/>
  <c r="U64" i="91"/>
  <c r="T64" i="91"/>
  <c r="K64" i="91"/>
  <c r="F64" i="91"/>
  <c r="U63" i="91"/>
  <c r="T63" i="91"/>
  <c r="K63" i="91"/>
  <c r="F63" i="91"/>
  <c r="U62" i="91"/>
  <c r="T62" i="91"/>
  <c r="K62" i="91"/>
  <c r="F62" i="91"/>
  <c r="U61" i="91"/>
  <c r="T61" i="91"/>
  <c r="K61" i="91"/>
  <c r="F61" i="91"/>
  <c r="U60" i="91"/>
  <c r="T60" i="91"/>
  <c r="K60" i="91"/>
  <c r="F60" i="91"/>
  <c r="U59" i="91"/>
  <c r="T59" i="91"/>
  <c r="K59" i="91"/>
  <c r="F59" i="91"/>
  <c r="U58" i="91"/>
  <c r="T58" i="91"/>
  <c r="K58" i="91"/>
  <c r="F58" i="91"/>
  <c r="U57" i="91"/>
  <c r="T57" i="91"/>
  <c r="K57" i="91"/>
  <c r="F57" i="91"/>
  <c r="U56" i="91"/>
  <c r="T56" i="91"/>
  <c r="K56" i="91"/>
  <c r="F56" i="91"/>
  <c r="U55" i="91"/>
  <c r="T55" i="91"/>
  <c r="K55" i="91"/>
  <c r="F55" i="91"/>
  <c r="U54" i="91"/>
  <c r="T54" i="91"/>
  <c r="K54" i="91"/>
  <c r="F54" i="91"/>
  <c r="U53" i="91"/>
  <c r="T53" i="91"/>
  <c r="K53" i="91"/>
  <c r="F53" i="91"/>
  <c r="U52" i="91"/>
  <c r="T52" i="91"/>
  <c r="K52" i="91"/>
  <c r="F52" i="91"/>
  <c r="U51" i="91"/>
  <c r="T51" i="91"/>
  <c r="K51" i="91"/>
  <c r="F51" i="91"/>
  <c r="U50" i="91"/>
  <c r="T50" i="91"/>
  <c r="K50" i="91"/>
  <c r="F50" i="91"/>
  <c r="U49" i="91"/>
  <c r="T49" i="91"/>
  <c r="K49" i="91"/>
  <c r="F49" i="91"/>
  <c r="U48" i="91"/>
  <c r="T48" i="91"/>
  <c r="K48" i="91"/>
  <c r="F48" i="91"/>
  <c r="U47" i="91"/>
  <c r="T47" i="91"/>
  <c r="K47" i="91"/>
  <c r="F47" i="91"/>
  <c r="U46" i="91"/>
  <c r="T46" i="91"/>
  <c r="K46" i="91"/>
  <c r="F46" i="91"/>
  <c r="U45" i="91"/>
  <c r="T45" i="91"/>
  <c r="K45" i="91"/>
  <c r="F45" i="91"/>
  <c r="U44" i="91"/>
  <c r="T44" i="91"/>
  <c r="K44" i="91"/>
  <c r="F44" i="91"/>
  <c r="U43" i="91"/>
  <c r="T43" i="91"/>
  <c r="K43" i="91"/>
  <c r="F43" i="91"/>
  <c r="U42" i="91"/>
  <c r="T42" i="91"/>
  <c r="K42" i="91"/>
  <c r="F42" i="91"/>
  <c r="U41" i="91"/>
  <c r="T41" i="91"/>
  <c r="K41" i="91"/>
  <c r="F41" i="91"/>
  <c r="U40" i="91"/>
  <c r="T40" i="91"/>
  <c r="K40" i="91"/>
  <c r="F40" i="91"/>
  <c r="U39" i="91"/>
  <c r="T39" i="91"/>
  <c r="K39" i="91"/>
  <c r="F39" i="91"/>
  <c r="U38" i="91"/>
  <c r="T38" i="91"/>
  <c r="K38" i="91"/>
  <c r="F38" i="91"/>
  <c r="U37" i="91"/>
  <c r="T37" i="91"/>
  <c r="K37" i="91"/>
  <c r="F37" i="91"/>
  <c r="U36" i="91"/>
  <c r="T36" i="91"/>
  <c r="K36" i="91"/>
  <c r="F36" i="91"/>
  <c r="U35" i="91"/>
  <c r="T35" i="91"/>
  <c r="K35" i="91"/>
  <c r="F35" i="91"/>
  <c r="U34" i="91"/>
  <c r="T34" i="91"/>
  <c r="K34" i="91"/>
  <c r="F34" i="91"/>
  <c r="U33" i="91"/>
  <c r="T33" i="91"/>
  <c r="K33" i="91"/>
  <c r="F33" i="91"/>
  <c r="U32" i="91"/>
  <c r="T32" i="91"/>
  <c r="K32" i="91"/>
  <c r="F32" i="91"/>
  <c r="U31" i="91"/>
  <c r="T31" i="91"/>
  <c r="K31" i="91"/>
  <c r="F31" i="91"/>
  <c r="U30" i="91"/>
  <c r="T30" i="91"/>
  <c r="K30" i="91"/>
  <c r="F30" i="91"/>
  <c r="U29" i="91"/>
  <c r="T29" i="91"/>
  <c r="K29" i="91"/>
  <c r="F29" i="91"/>
  <c r="U28" i="91"/>
  <c r="T28" i="91"/>
  <c r="K28" i="91"/>
  <c r="F28" i="91"/>
  <c r="U27" i="91"/>
  <c r="T27" i="91"/>
  <c r="K27" i="91"/>
  <c r="F27" i="91"/>
  <c r="U26" i="91"/>
  <c r="T26" i="91"/>
  <c r="K26" i="91"/>
  <c r="F26" i="91"/>
  <c r="U25" i="91"/>
  <c r="T25" i="91"/>
  <c r="K25" i="91"/>
  <c r="F25" i="91"/>
  <c r="U24" i="91"/>
  <c r="T24" i="91"/>
  <c r="K24" i="91"/>
  <c r="F24" i="91"/>
  <c r="U23" i="91"/>
  <c r="T23" i="91"/>
  <c r="K23" i="91"/>
  <c r="F23" i="91"/>
  <c r="U22" i="91"/>
  <c r="T22" i="91"/>
  <c r="K22" i="91"/>
  <c r="F22" i="91"/>
  <c r="U21" i="91"/>
  <c r="T21" i="91"/>
  <c r="K21" i="91"/>
  <c r="F21" i="91"/>
  <c r="U20" i="91"/>
  <c r="T20" i="91"/>
  <c r="K20" i="91"/>
  <c r="F20" i="91"/>
  <c r="U19" i="91"/>
  <c r="T19" i="91"/>
  <c r="K19" i="91"/>
  <c r="F19" i="91"/>
  <c r="U18" i="91"/>
  <c r="T18" i="91"/>
  <c r="K18" i="91"/>
  <c r="F18" i="91"/>
  <c r="U17" i="91"/>
  <c r="T17" i="91"/>
  <c r="K17" i="91"/>
  <c r="F17" i="91"/>
  <c r="U16" i="91"/>
  <c r="T16" i="91"/>
  <c r="K16" i="91"/>
  <c r="F16" i="91"/>
  <c r="U15" i="91"/>
  <c r="T15" i="91"/>
  <c r="K15" i="91"/>
  <c r="F15" i="91"/>
  <c r="U14" i="91"/>
  <c r="T14" i="91"/>
  <c r="K14" i="91"/>
  <c r="F14" i="91"/>
  <c r="U13" i="91"/>
  <c r="T13" i="91"/>
  <c r="K13" i="91"/>
  <c r="F13" i="91"/>
  <c r="U12" i="91"/>
  <c r="T12" i="91"/>
  <c r="K12" i="91"/>
  <c r="F12" i="91"/>
  <c r="U11" i="91"/>
  <c r="T11" i="91"/>
  <c r="K11" i="91"/>
  <c r="F11" i="91"/>
  <c r="U10" i="91"/>
  <c r="T10" i="91"/>
  <c r="K10" i="91"/>
  <c r="F10" i="91"/>
  <c r="U9" i="91"/>
  <c r="T9" i="91"/>
  <c r="K9" i="91"/>
  <c r="F9" i="91"/>
  <c r="U8" i="91"/>
  <c r="T8" i="91"/>
  <c r="K8" i="91"/>
  <c r="F8" i="91"/>
  <c r="U7" i="91"/>
  <c r="T7" i="91"/>
  <c r="K7" i="91"/>
  <c r="F7" i="91"/>
  <c r="U6" i="91"/>
  <c r="T6" i="91"/>
  <c r="K6" i="91"/>
  <c r="F6" i="91"/>
  <c r="U5" i="91"/>
  <c r="T5" i="91"/>
  <c r="K5" i="91"/>
  <c r="F5" i="91"/>
  <c r="U4" i="91"/>
  <c r="T4" i="91"/>
  <c r="K4" i="91"/>
  <c r="F4" i="91"/>
  <c r="F132" i="45"/>
  <c r="F131" i="45"/>
  <c r="F130" i="45"/>
  <c r="F129" i="45"/>
  <c r="F128" i="45"/>
  <c r="U127" i="45"/>
  <c r="F127" i="45"/>
  <c r="U126" i="45"/>
  <c r="F126" i="45"/>
  <c r="U125" i="45"/>
  <c r="F125" i="45"/>
  <c r="U124" i="45"/>
  <c r="F124" i="45"/>
  <c r="U123" i="45"/>
  <c r="F123" i="45"/>
  <c r="U122" i="45"/>
  <c r="T122" i="45"/>
  <c r="F122" i="45"/>
  <c r="U121" i="45"/>
  <c r="T121" i="45"/>
  <c r="F121" i="45"/>
  <c r="U120" i="45"/>
  <c r="T120" i="45"/>
  <c r="F120" i="45"/>
  <c r="U119" i="45"/>
  <c r="T119" i="45"/>
  <c r="F119" i="45"/>
  <c r="U118" i="45"/>
  <c r="T118" i="45"/>
  <c r="F118" i="45"/>
  <c r="U117" i="45"/>
  <c r="T117" i="45"/>
  <c r="F117" i="45"/>
  <c r="U116" i="45"/>
  <c r="T116" i="45"/>
  <c r="F116" i="45"/>
  <c r="U115" i="45"/>
  <c r="T115" i="45"/>
  <c r="F115" i="45"/>
  <c r="U114" i="45"/>
  <c r="T114" i="45"/>
  <c r="F114" i="45"/>
  <c r="U113" i="45"/>
  <c r="T113" i="45"/>
  <c r="F113" i="45"/>
  <c r="U112" i="45"/>
  <c r="T112" i="45"/>
  <c r="F112" i="45"/>
  <c r="U111" i="45"/>
  <c r="T111" i="45"/>
  <c r="F111" i="45"/>
  <c r="U110" i="45"/>
  <c r="T110" i="45"/>
  <c r="F110" i="45"/>
  <c r="U109" i="45"/>
  <c r="T109" i="45"/>
  <c r="F109" i="45"/>
  <c r="U108" i="45"/>
  <c r="T108" i="45"/>
  <c r="F108" i="45"/>
  <c r="U107" i="45"/>
  <c r="T107" i="45"/>
  <c r="F107" i="45"/>
  <c r="U106" i="45"/>
  <c r="T106" i="45"/>
  <c r="F106" i="45"/>
  <c r="U105" i="45"/>
  <c r="T105" i="45"/>
  <c r="F105" i="45"/>
  <c r="U104" i="45"/>
  <c r="T104" i="45"/>
  <c r="F104" i="45"/>
  <c r="U103" i="45"/>
  <c r="T103" i="45"/>
  <c r="F103" i="45"/>
  <c r="U102" i="45"/>
  <c r="T102" i="45"/>
  <c r="F102" i="45"/>
  <c r="U101" i="45"/>
  <c r="T101" i="45"/>
  <c r="F101" i="45"/>
  <c r="U100" i="45"/>
  <c r="T100" i="45"/>
  <c r="F100" i="45"/>
  <c r="U99" i="45"/>
  <c r="T99" i="45"/>
  <c r="F99" i="45"/>
  <c r="U98" i="45"/>
  <c r="T98" i="45"/>
  <c r="F98" i="45"/>
  <c r="U97" i="45"/>
  <c r="T97" i="45"/>
  <c r="F97" i="45"/>
  <c r="U96" i="45"/>
  <c r="T96" i="45"/>
  <c r="F96" i="45"/>
  <c r="U95" i="45"/>
  <c r="T95" i="45"/>
  <c r="F95" i="45"/>
  <c r="U94" i="45"/>
  <c r="T94" i="45"/>
  <c r="F94" i="45"/>
  <c r="U93" i="45"/>
  <c r="T93" i="45"/>
  <c r="F93" i="45"/>
  <c r="U92" i="45"/>
  <c r="T92" i="45"/>
  <c r="F92" i="45"/>
  <c r="U91" i="45"/>
  <c r="T91" i="45"/>
  <c r="F91" i="45"/>
  <c r="U90" i="45"/>
  <c r="T90" i="45"/>
  <c r="F90" i="45"/>
  <c r="U89" i="45"/>
  <c r="T89" i="45"/>
  <c r="F89" i="45"/>
  <c r="U88" i="45"/>
  <c r="T88" i="45"/>
  <c r="F88" i="45"/>
  <c r="U87" i="45"/>
  <c r="T87" i="45"/>
  <c r="F87" i="45"/>
  <c r="U86" i="45"/>
  <c r="T86" i="45"/>
  <c r="F86" i="45"/>
  <c r="U85" i="45"/>
  <c r="T85" i="45"/>
  <c r="F85" i="45"/>
  <c r="U84" i="45"/>
  <c r="T84" i="45"/>
  <c r="F84" i="45"/>
  <c r="U83" i="45"/>
  <c r="T83" i="45"/>
  <c r="F83" i="45"/>
  <c r="U82" i="45"/>
  <c r="T82" i="45"/>
  <c r="F82" i="45"/>
  <c r="U81" i="45"/>
  <c r="T81" i="45"/>
  <c r="F81" i="45"/>
  <c r="U80" i="45"/>
  <c r="T80" i="45"/>
  <c r="K80" i="45"/>
  <c r="F80" i="45"/>
  <c r="U79" i="45"/>
  <c r="T79" i="45"/>
  <c r="F79" i="45"/>
  <c r="U78" i="45"/>
  <c r="T78" i="45"/>
  <c r="K78" i="45"/>
  <c r="F78" i="45"/>
  <c r="U77" i="45"/>
  <c r="T77" i="45"/>
  <c r="K77" i="45"/>
  <c r="F77" i="45"/>
  <c r="U76" i="45"/>
  <c r="T76" i="45"/>
  <c r="K76" i="45"/>
  <c r="F76" i="45"/>
  <c r="U75" i="45"/>
  <c r="T75" i="45"/>
  <c r="K75" i="45"/>
  <c r="F75" i="45"/>
  <c r="U74" i="45"/>
  <c r="T74" i="45"/>
  <c r="K74" i="45"/>
  <c r="F74" i="45"/>
  <c r="U73" i="45"/>
  <c r="T73" i="45"/>
  <c r="K73" i="45"/>
  <c r="F73" i="45"/>
  <c r="U72" i="45"/>
  <c r="T72" i="45"/>
  <c r="K72" i="45"/>
  <c r="F72" i="45"/>
  <c r="U71" i="45"/>
  <c r="T71" i="45"/>
  <c r="K71" i="45"/>
  <c r="F71" i="45"/>
  <c r="U70" i="45"/>
  <c r="T70" i="45"/>
  <c r="K70" i="45"/>
  <c r="F70" i="45"/>
  <c r="U69" i="45"/>
  <c r="T69" i="45"/>
  <c r="K69" i="45"/>
  <c r="F69" i="45"/>
  <c r="U68" i="45"/>
  <c r="T68" i="45"/>
  <c r="K68" i="45"/>
  <c r="F68" i="45"/>
  <c r="U67" i="45"/>
  <c r="T67" i="45"/>
  <c r="K67" i="45"/>
  <c r="F67" i="45"/>
  <c r="U66" i="45"/>
  <c r="T66" i="45"/>
  <c r="K66" i="45"/>
  <c r="F66" i="45"/>
  <c r="U65" i="45"/>
  <c r="T65" i="45"/>
  <c r="K65" i="45"/>
  <c r="F65" i="45"/>
  <c r="U64" i="45"/>
  <c r="T64" i="45"/>
  <c r="K64" i="45"/>
  <c r="F64" i="45"/>
  <c r="U63" i="45"/>
  <c r="T63" i="45"/>
  <c r="K63" i="45"/>
  <c r="F63" i="45"/>
  <c r="U62" i="45"/>
  <c r="T62" i="45"/>
  <c r="K62" i="45"/>
  <c r="F62" i="45"/>
  <c r="U61" i="45"/>
  <c r="T61" i="45"/>
  <c r="K61" i="45"/>
  <c r="F61" i="45"/>
  <c r="U60" i="45"/>
  <c r="T60" i="45"/>
  <c r="K60" i="45"/>
  <c r="F60" i="45"/>
  <c r="U59" i="45"/>
  <c r="T59" i="45"/>
  <c r="K59" i="45"/>
  <c r="F59" i="45"/>
  <c r="U58" i="45"/>
  <c r="T58" i="45"/>
  <c r="K58" i="45"/>
  <c r="F58" i="45"/>
  <c r="U57" i="45"/>
  <c r="T57" i="45"/>
  <c r="K57" i="45"/>
  <c r="F57" i="45"/>
  <c r="U56" i="45"/>
  <c r="T56" i="45"/>
  <c r="K56" i="45"/>
  <c r="F56" i="45"/>
  <c r="U55" i="45"/>
  <c r="T55" i="45"/>
  <c r="K55" i="45"/>
  <c r="F55" i="45"/>
  <c r="U54" i="45"/>
  <c r="T54" i="45"/>
  <c r="K54" i="45"/>
  <c r="F54" i="45"/>
  <c r="U53" i="45"/>
  <c r="T53" i="45"/>
  <c r="K53" i="45"/>
  <c r="F53" i="45"/>
  <c r="U52" i="45"/>
  <c r="T52" i="45"/>
  <c r="K52" i="45"/>
  <c r="F52" i="45"/>
  <c r="U51" i="45"/>
  <c r="T51" i="45"/>
  <c r="K51" i="45"/>
  <c r="F51" i="45"/>
  <c r="U50" i="45"/>
  <c r="T50" i="45"/>
  <c r="K50" i="45"/>
  <c r="F50" i="45"/>
  <c r="U49" i="45"/>
  <c r="T49" i="45"/>
  <c r="K49" i="45"/>
  <c r="F49" i="45"/>
  <c r="U48" i="45"/>
  <c r="T48" i="45"/>
  <c r="K48" i="45"/>
  <c r="F48" i="45"/>
  <c r="U47" i="45"/>
  <c r="T47" i="45"/>
  <c r="K47" i="45"/>
  <c r="F47" i="45"/>
  <c r="U46" i="45"/>
  <c r="T46" i="45"/>
  <c r="K46" i="45"/>
  <c r="F46" i="45"/>
  <c r="U45" i="45"/>
  <c r="T45" i="45"/>
  <c r="K45" i="45"/>
  <c r="F45" i="45"/>
  <c r="U44" i="45"/>
  <c r="T44" i="45"/>
  <c r="K44" i="45"/>
  <c r="F44" i="45"/>
  <c r="U43" i="45"/>
  <c r="T43" i="45"/>
  <c r="K43" i="45"/>
  <c r="F43" i="45"/>
  <c r="U42" i="45"/>
  <c r="T42" i="45"/>
  <c r="K42" i="45"/>
  <c r="F42" i="45"/>
  <c r="U41" i="45"/>
  <c r="T41" i="45"/>
  <c r="K41" i="45"/>
  <c r="F41" i="45"/>
  <c r="U40" i="45"/>
  <c r="T40" i="45"/>
  <c r="K40" i="45"/>
  <c r="F40" i="45"/>
  <c r="U39" i="45"/>
  <c r="T39" i="45"/>
  <c r="K39" i="45"/>
  <c r="F39" i="45"/>
  <c r="U38" i="45"/>
  <c r="T38" i="45"/>
  <c r="K38" i="45"/>
  <c r="F38" i="45"/>
  <c r="U37" i="45"/>
  <c r="T37" i="45"/>
  <c r="K37" i="45"/>
  <c r="F37" i="45"/>
  <c r="U36" i="45"/>
  <c r="T36" i="45"/>
  <c r="K36" i="45"/>
  <c r="F36" i="45"/>
  <c r="U35" i="45"/>
  <c r="T35" i="45"/>
  <c r="K35" i="45"/>
  <c r="F35" i="45"/>
  <c r="U34" i="45"/>
  <c r="T34" i="45"/>
  <c r="K34" i="45"/>
  <c r="F34" i="45"/>
  <c r="U33" i="45"/>
  <c r="T33" i="45"/>
  <c r="K33" i="45"/>
  <c r="F33" i="45"/>
  <c r="U32" i="45"/>
  <c r="T32" i="45"/>
  <c r="K32" i="45"/>
  <c r="F32" i="45"/>
  <c r="U31" i="45"/>
  <c r="T31" i="45"/>
  <c r="K31" i="45"/>
  <c r="F31" i="45"/>
  <c r="U30" i="45"/>
  <c r="T30" i="45"/>
  <c r="K30" i="45"/>
  <c r="F30" i="45"/>
  <c r="U29" i="45"/>
  <c r="T29" i="45"/>
  <c r="K29" i="45"/>
  <c r="F29" i="45"/>
  <c r="U28" i="45"/>
  <c r="T28" i="45"/>
  <c r="K28" i="45"/>
  <c r="F28" i="45"/>
  <c r="U27" i="45"/>
  <c r="T27" i="45"/>
  <c r="K27" i="45"/>
  <c r="F27" i="45"/>
  <c r="U26" i="45"/>
  <c r="T26" i="45"/>
  <c r="K26" i="45"/>
  <c r="F26" i="45"/>
  <c r="U25" i="45"/>
  <c r="T25" i="45"/>
  <c r="K25" i="45"/>
  <c r="F25" i="45"/>
  <c r="U24" i="45"/>
  <c r="T24" i="45"/>
  <c r="K24" i="45"/>
  <c r="F24" i="45"/>
  <c r="U23" i="45"/>
  <c r="T23" i="45"/>
  <c r="K23" i="45"/>
  <c r="F23" i="45"/>
  <c r="U22" i="45"/>
  <c r="T22" i="45"/>
  <c r="K22" i="45"/>
  <c r="F22" i="45"/>
  <c r="U21" i="45"/>
  <c r="T21" i="45"/>
  <c r="K21" i="45"/>
  <c r="F21" i="45"/>
  <c r="U20" i="45"/>
  <c r="T20" i="45"/>
  <c r="K20" i="45"/>
  <c r="F20" i="45"/>
  <c r="U19" i="45"/>
  <c r="T19" i="45"/>
  <c r="K19" i="45"/>
  <c r="F19" i="45"/>
  <c r="U18" i="45"/>
  <c r="T18" i="45"/>
  <c r="K18" i="45"/>
  <c r="F18" i="45"/>
  <c r="U17" i="45"/>
  <c r="T17" i="45"/>
  <c r="K17" i="45"/>
  <c r="F17" i="45"/>
  <c r="U16" i="45"/>
  <c r="T16" i="45"/>
  <c r="K16" i="45"/>
  <c r="F16" i="45"/>
  <c r="U15" i="45"/>
  <c r="T15" i="45"/>
  <c r="K15" i="45"/>
  <c r="F15" i="45"/>
  <c r="U14" i="45"/>
  <c r="T14" i="45"/>
  <c r="K14" i="45"/>
  <c r="F14" i="45"/>
  <c r="U13" i="45"/>
  <c r="T13" i="45"/>
  <c r="K13" i="45"/>
  <c r="F13" i="45"/>
  <c r="U12" i="45"/>
  <c r="T12" i="45"/>
  <c r="K12" i="45"/>
  <c r="F12" i="45"/>
  <c r="U11" i="45"/>
  <c r="T11" i="45"/>
  <c r="K11" i="45"/>
  <c r="F11" i="45"/>
  <c r="U10" i="45"/>
  <c r="T10" i="45"/>
  <c r="K10" i="45"/>
  <c r="F10" i="45"/>
  <c r="U9" i="45"/>
  <c r="T9" i="45"/>
  <c r="K9" i="45"/>
  <c r="F9" i="45"/>
  <c r="U8" i="45"/>
  <c r="T8" i="45"/>
  <c r="K8" i="45"/>
  <c r="F8" i="45"/>
  <c r="U7" i="45"/>
  <c r="T7" i="45"/>
  <c r="K7" i="45"/>
  <c r="F7" i="45"/>
  <c r="U6" i="45"/>
  <c r="T6" i="45"/>
  <c r="K6" i="45"/>
  <c r="F6" i="45"/>
  <c r="U5" i="45"/>
  <c r="T5" i="45"/>
  <c r="K5" i="45"/>
  <c r="F5" i="45"/>
  <c r="U4" i="45"/>
  <c r="T4" i="45"/>
  <c r="K4" i="45"/>
  <c r="F4" i="45"/>
  <c r="F132" i="92"/>
  <c r="F131" i="92"/>
  <c r="F130" i="92"/>
  <c r="F129" i="92"/>
  <c r="F128" i="92"/>
  <c r="U127" i="92"/>
  <c r="F127" i="92"/>
  <c r="U126" i="92"/>
  <c r="F126" i="92"/>
  <c r="U125" i="92"/>
  <c r="F125" i="92"/>
  <c r="U124" i="92"/>
  <c r="F124" i="92"/>
  <c r="U123" i="92"/>
  <c r="F123" i="92"/>
  <c r="U122" i="92"/>
  <c r="T122" i="92"/>
  <c r="F122" i="92"/>
  <c r="U121" i="92"/>
  <c r="T121" i="92"/>
  <c r="F121" i="92"/>
  <c r="U120" i="92"/>
  <c r="T120" i="92"/>
  <c r="F120" i="92"/>
  <c r="U119" i="92"/>
  <c r="T119" i="92"/>
  <c r="F119" i="92"/>
  <c r="U118" i="92"/>
  <c r="T118" i="92"/>
  <c r="F118" i="92"/>
  <c r="U117" i="92"/>
  <c r="T117" i="92"/>
  <c r="F117" i="92"/>
  <c r="U116" i="92"/>
  <c r="T116" i="92"/>
  <c r="F116" i="92"/>
  <c r="U115" i="92"/>
  <c r="T115" i="92"/>
  <c r="F115" i="92"/>
  <c r="U114" i="92"/>
  <c r="T114" i="92"/>
  <c r="F114" i="92"/>
  <c r="U113" i="92"/>
  <c r="T113" i="92"/>
  <c r="F113" i="92"/>
  <c r="U112" i="92"/>
  <c r="T112" i="92"/>
  <c r="F112" i="92"/>
  <c r="U111" i="92"/>
  <c r="T111" i="92"/>
  <c r="F111" i="92"/>
  <c r="U110" i="92"/>
  <c r="T110" i="92"/>
  <c r="F110" i="92"/>
  <c r="U109" i="92"/>
  <c r="T109" i="92"/>
  <c r="F109" i="92"/>
  <c r="U108" i="92"/>
  <c r="T108" i="92"/>
  <c r="F108" i="92"/>
  <c r="U107" i="92"/>
  <c r="T107" i="92"/>
  <c r="F107" i="92"/>
  <c r="U106" i="92"/>
  <c r="T106" i="92"/>
  <c r="F106" i="92"/>
  <c r="U105" i="92"/>
  <c r="T105" i="92"/>
  <c r="F105" i="92"/>
  <c r="U104" i="92"/>
  <c r="T104" i="92"/>
  <c r="F104" i="92"/>
  <c r="U103" i="92"/>
  <c r="T103" i="92"/>
  <c r="F103" i="92"/>
  <c r="U102" i="92"/>
  <c r="T102" i="92"/>
  <c r="F102" i="92"/>
  <c r="U101" i="92"/>
  <c r="T101" i="92"/>
  <c r="F101" i="92"/>
  <c r="U100" i="92"/>
  <c r="T100" i="92"/>
  <c r="F100" i="92"/>
  <c r="U99" i="92"/>
  <c r="T99" i="92"/>
  <c r="F99" i="92"/>
  <c r="U98" i="92"/>
  <c r="T98" i="92"/>
  <c r="F98" i="92"/>
  <c r="U97" i="92"/>
  <c r="T97" i="92"/>
  <c r="F97" i="92"/>
  <c r="U96" i="92"/>
  <c r="T96" i="92"/>
  <c r="F96" i="92"/>
  <c r="U95" i="92"/>
  <c r="T95" i="92"/>
  <c r="F95" i="92"/>
  <c r="U94" i="92"/>
  <c r="T94" i="92"/>
  <c r="F94" i="92"/>
  <c r="U93" i="92"/>
  <c r="T93" i="92"/>
  <c r="F93" i="92"/>
  <c r="U92" i="92"/>
  <c r="T92" i="92"/>
  <c r="F92" i="92"/>
  <c r="U91" i="92"/>
  <c r="T91" i="92"/>
  <c r="F91" i="92"/>
  <c r="U90" i="92"/>
  <c r="T90" i="92"/>
  <c r="F90" i="92"/>
  <c r="U89" i="92"/>
  <c r="T89" i="92"/>
  <c r="F89" i="92"/>
  <c r="U88" i="92"/>
  <c r="T88" i="92"/>
  <c r="F88" i="92"/>
  <c r="U87" i="92"/>
  <c r="T87" i="92"/>
  <c r="F87" i="92"/>
  <c r="U86" i="92"/>
  <c r="T86" i="92"/>
  <c r="F86" i="92"/>
  <c r="U85" i="92"/>
  <c r="T85" i="92"/>
  <c r="F85" i="92"/>
  <c r="U84" i="92"/>
  <c r="T84" i="92"/>
  <c r="F84" i="92"/>
  <c r="U83" i="92"/>
  <c r="T83" i="92"/>
  <c r="F83" i="92"/>
  <c r="U82" i="92"/>
  <c r="T82" i="92"/>
  <c r="F82" i="92"/>
  <c r="U81" i="92"/>
  <c r="T81" i="92"/>
  <c r="F81" i="92"/>
  <c r="U80" i="92"/>
  <c r="T80" i="92"/>
  <c r="K80" i="92"/>
  <c r="F80" i="92"/>
  <c r="U79" i="92"/>
  <c r="T79" i="92"/>
  <c r="F79" i="92"/>
  <c r="U78" i="92"/>
  <c r="T78" i="92"/>
  <c r="K78" i="92"/>
  <c r="F78" i="92"/>
  <c r="U77" i="92"/>
  <c r="T77" i="92"/>
  <c r="K77" i="92"/>
  <c r="F77" i="92"/>
  <c r="U76" i="92"/>
  <c r="T76" i="92"/>
  <c r="K76" i="92"/>
  <c r="F76" i="92"/>
  <c r="U75" i="92"/>
  <c r="T75" i="92"/>
  <c r="K75" i="92"/>
  <c r="F75" i="92"/>
  <c r="U74" i="92"/>
  <c r="T74" i="92"/>
  <c r="K74" i="92"/>
  <c r="F74" i="92"/>
  <c r="U73" i="92"/>
  <c r="T73" i="92"/>
  <c r="K73" i="92"/>
  <c r="F73" i="92"/>
  <c r="U72" i="92"/>
  <c r="T72" i="92"/>
  <c r="K72" i="92"/>
  <c r="F72" i="92"/>
  <c r="U71" i="92"/>
  <c r="T71" i="92"/>
  <c r="K71" i="92"/>
  <c r="F71" i="92"/>
  <c r="U70" i="92"/>
  <c r="T70" i="92"/>
  <c r="K70" i="92"/>
  <c r="F70" i="92"/>
  <c r="U69" i="92"/>
  <c r="T69" i="92"/>
  <c r="K69" i="92"/>
  <c r="F69" i="92"/>
  <c r="U68" i="92"/>
  <c r="T68" i="92"/>
  <c r="K68" i="92"/>
  <c r="F68" i="92"/>
  <c r="U67" i="92"/>
  <c r="T67" i="92"/>
  <c r="K67" i="92"/>
  <c r="F67" i="92"/>
  <c r="U66" i="92"/>
  <c r="T66" i="92"/>
  <c r="K66" i="92"/>
  <c r="F66" i="92"/>
  <c r="U65" i="92"/>
  <c r="T65" i="92"/>
  <c r="K65" i="92"/>
  <c r="F65" i="92"/>
  <c r="U64" i="92"/>
  <c r="T64" i="92"/>
  <c r="K64" i="92"/>
  <c r="F64" i="92"/>
  <c r="U63" i="92"/>
  <c r="T63" i="92"/>
  <c r="K63" i="92"/>
  <c r="F63" i="92"/>
  <c r="U62" i="92"/>
  <c r="T62" i="92"/>
  <c r="K62" i="92"/>
  <c r="F62" i="92"/>
  <c r="U61" i="92"/>
  <c r="T61" i="92"/>
  <c r="K61" i="92"/>
  <c r="F61" i="92"/>
  <c r="U60" i="92"/>
  <c r="T60" i="92"/>
  <c r="K60" i="92"/>
  <c r="F60" i="92"/>
  <c r="U59" i="92"/>
  <c r="T59" i="92"/>
  <c r="K59" i="92"/>
  <c r="F59" i="92"/>
  <c r="U58" i="92"/>
  <c r="T58" i="92"/>
  <c r="K58" i="92"/>
  <c r="F58" i="92"/>
  <c r="U57" i="92"/>
  <c r="T57" i="92"/>
  <c r="K57" i="92"/>
  <c r="F57" i="92"/>
  <c r="U56" i="92"/>
  <c r="T56" i="92"/>
  <c r="K56" i="92"/>
  <c r="F56" i="92"/>
  <c r="U55" i="92"/>
  <c r="T55" i="92"/>
  <c r="K55" i="92"/>
  <c r="F55" i="92"/>
  <c r="U54" i="92"/>
  <c r="T54" i="92"/>
  <c r="K54" i="92"/>
  <c r="F54" i="92"/>
  <c r="U53" i="92"/>
  <c r="T53" i="92"/>
  <c r="K53" i="92"/>
  <c r="F53" i="92"/>
  <c r="U52" i="92"/>
  <c r="T52" i="92"/>
  <c r="K52" i="92"/>
  <c r="F52" i="92"/>
  <c r="U51" i="92"/>
  <c r="T51" i="92"/>
  <c r="K51" i="92"/>
  <c r="F51" i="92"/>
  <c r="U50" i="92"/>
  <c r="T50" i="92"/>
  <c r="K50" i="92"/>
  <c r="F50" i="92"/>
  <c r="U49" i="92"/>
  <c r="T49" i="92"/>
  <c r="K49" i="92"/>
  <c r="F49" i="92"/>
  <c r="U48" i="92"/>
  <c r="T48" i="92"/>
  <c r="K48" i="92"/>
  <c r="F48" i="92"/>
  <c r="U47" i="92"/>
  <c r="T47" i="92"/>
  <c r="K47" i="92"/>
  <c r="F47" i="92"/>
  <c r="U46" i="92"/>
  <c r="T46" i="92"/>
  <c r="K46" i="92"/>
  <c r="F46" i="92"/>
  <c r="U45" i="92"/>
  <c r="T45" i="92"/>
  <c r="K45" i="92"/>
  <c r="F45" i="92"/>
  <c r="U44" i="92"/>
  <c r="T44" i="92"/>
  <c r="K44" i="92"/>
  <c r="F44" i="92"/>
  <c r="U43" i="92"/>
  <c r="T43" i="92"/>
  <c r="K43" i="92"/>
  <c r="F43" i="92"/>
  <c r="U42" i="92"/>
  <c r="T42" i="92"/>
  <c r="K42" i="92"/>
  <c r="F42" i="92"/>
  <c r="U41" i="92"/>
  <c r="T41" i="92"/>
  <c r="K41" i="92"/>
  <c r="F41" i="92"/>
  <c r="U40" i="92"/>
  <c r="T40" i="92"/>
  <c r="K40" i="92"/>
  <c r="F40" i="92"/>
  <c r="U39" i="92"/>
  <c r="T39" i="92"/>
  <c r="K39" i="92"/>
  <c r="F39" i="92"/>
  <c r="U38" i="92"/>
  <c r="T38" i="92"/>
  <c r="K38" i="92"/>
  <c r="F38" i="92"/>
  <c r="U37" i="92"/>
  <c r="T37" i="92"/>
  <c r="K37" i="92"/>
  <c r="F37" i="92"/>
  <c r="U36" i="92"/>
  <c r="T36" i="92"/>
  <c r="K36" i="92"/>
  <c r="F36" i="92"/>
  <c r="U35" i="92"/>
  <c r="T35" i="92"/>
  <c r="K35" i="92"/>
  <c r="F35" i="92"/>
  <c r="U34" i="92"/>
  <c r="T34" i="92"/>
  <c r="K34" i="92"/>
  <c r="F34" i="92"/>
  <c r="U33" i="92"/>
  <c r="T33" i="92"/>
  <c r="K33" i="92"/>
  <c r="F33" i="92"/>
  <c r="U32" i="92"/>
  <c r="T32" i="92"/>
  <c r="K32" i="92"/>
  <c r="F32" i="92"/>
  <c r="U31" i="92"/>
  <c r="T31" i="92"/>
  <c r="K31" i="92"/>
  <c r="F31" i="92"/>
  <c r="U30" i="92"/>
  <c r="T30" i="92"/>
  <c r="K30" i="92"/>
  <c r="F30" i="92"/>
  <c r="U29" i="92"/>
  <c r="T29" i="92"/>
  <c r="K29" i="92"/>
  <c r="F29" i="92"/>
  <c r="U28" i="92"/>
  <c r="T28" i="92"/>
  <c r="K28" i="92"/>
  <c r="F28" i="92"/>
  <c r="U27" i="92"/>
  <c r="T27" i="92"/>
  <c r="K27" i="92"/>
  <c r="F27" i="92"/>
  <c r="U26" i="92"/>
  <c r="T26" i="92"/>
  <c r="K26" i="92"/>
  <c r="F26" i="92"/>
  <c r="U25" i="92"/>
  <c r="T25" i="92"/>
  <c r="K25" i="92"/>
  <c r="F25" i="92"/>
  <c r="U24" i="92"/>
  <c r="T24" i="92"/>
  <c r="K24" i="92"/>
  <c r="F24" i="92"/>
  <c r="U23" i="92"/>
  <c r="T23" i="92"/>
  <c r="K23" i="92"/>
  <c r="F23" i="92"/>
  <c r="U22" i="92"/>
  <c r="T22" i="92"/>
  <c r="K22" i="92"/>
  <c r="F22" i="92"/>
  <c r="U21" i="92"/>
  <c r="T21" i="92"/>
  <c r="K21" i="92"/>
  <c r="F21" i="92"/>
  <c r="U20" i="92"/>
  <c r="T20" i="92"/>
  <c r="K20" i="92"/>
  <c r="F20" i="92"/>
  <c r="U19" i="92"/>
  <c r="T19" i="92"/>
  <c r="K19" i="92"/>
  <c r="F19" i="92"/>
  <c r="U18" i="92"/>
  <c r="T18" i="92"/>
  <c r="K18" i="92"/>
  <c r="F18" i="92"/>
  <c r="U17" i="92"/>
  <c r="T17" i="92"/>
  <c r="K17" i="92"/>
  <c r="F17" i="92"/>
  <c r="U16" i="92"/>
  <c r="T16" i="92"/>
  <c r="K16" i="92"/>
  <c r="F16" i="92"/>
  <c r="U15" i="92"/>
  <c r="T15" i="92"/>
  <c r="K15" i="92"/>
  <c r="F15" i="92"/>
  <c r="U14" i="92"/>
  <c r="T14" i="92"/>
  <c r="K14" i="92"/>
  <c r="F14" i="92"/>
  <c r="U13" i="92"/>
  <c r="T13" i="92"/>
  <c r="K13" i="92"/>
  <c r="F13" i="92"/>
  <c r="U12" i="92"/>
  <c r="T12" i="92"/>
  <c r="K12" i="92"/>
  <c r="F12" i="92"/>
  <c r="U11" i="92"/>
  <c r="T11" i="92"/>
  <c r="K11" i="92"/>
  <c r="F11" i="92"/>
  <c r="U10" i="92"/>
  <c r="T10" i="92"/>
  <c r="K10" i="92"/>
  <c r="F10" i="92"/>
  <c r="U9" i="92"/>
  <c r="T9" i="92"/>
  <c r="K9" i="92"/>
  <c r="F9" i="92"/>
  <c r="U8" i="92"/>
  <c r="T8" i="92"/>
  <c r="K8" i="92"/>
  <c r="F8" i="92"/>
  <c r="U7" i="92"/>
  <c r="T7" i="92"/>
  <c r="K7" i="92"/>
  <c r="F7" i="92"/>
  <c r="U6" i="92"/>
  <c r="T6" i="92"/>
  <c r="K6" i="92"/>
  <c r="F6" i="92"/>
  <c r="U5" i="92"/>
  <c r="T5" i="92"/>
  <c r="K5" i="92"/>
  <c r="F5" i="92"/>
  <c r="U4" i="92"/>
  <c r="T4" i="92"/>
  <c r="K4" i="92"/>
  <c r="F4" i="92"/>
  <c r="F132" i="90"/>
  <c r="F131" i="90"/>
  <c r="F130" i="90"/>
  <c r="F129" i="90"/>
  <c r="F128" i="90"/>
  <c r="U127" i="90"/>
  <c r="F127" i="90"/>
  <c r="U126" i="90"/>
  <c r="F126" i="90"/>
  <c r="U125" i="90"/>
  <c r="F125" i="90"/>
  <c r="U124" i="90"/>
  <c r="F124" i="90"/>
  <c r="U123" i="90"/>
  <c r="F123" i="90"/>
  <c r="U122" i="90"/>
  <c r="T122" i="90"/>
  <c r="F122" i="90"/>
  <c r="U121" i="90"/>
  <c r="T121" i="90"/>
  <c r="F121" i="90"/>
  <c r="U120" i="90"/>
  <c r="T120" i="90"/>
  <c r="F120" i="90"/>
  <c r="U119" i="90"/>
  <c r="T119" i="90"/>
  <c r="F119" i="90"/>
  <c r="U118" i="90"/>
  <c r="T118" i="90"/>
  <c r="F118" i="90"/>
  <c r="U117" i="90"/>
  <c r="T117" i="90"/>
  <c r="F117" i="90"/>
  <c r="U116" i="90"/>
  <c r="T116" i="90"/>
  <c r="F116" i="90"/>
  <c r="U115" i="90"/>
  <c r="T115" i="90"/>
  <c r="F115" i="90"/>
  <c r="U114" i="90"/>
  <c r="T114" i="90"/>
  <c r="F114" i="90"/>
  <c r="U113" i="90"/>
  <c r="T113" i="90"/>
  <c r="F113" i="90"/>
  <c r="U112" i="90"/>
  <c r="T112" i="90"/>
  <c r="F112" i="90"/>
  <c r="U111" i="90"/>
  <c r="T111" i="90"/>
  <c r="F111" i="90"/>
  <c r="U110" i="90"/>
  <c r="T110" i="90"/>
  <c r="F110" i="90"/>
  <c r="U109" i="90"/>
  <c r="T109" i="90"/>
  <c r="F109" i="90"/>
  <c r="U108" i="90"/>
  <c r="T108" i="90"/>
  <c r="F108" i="90"/>
  <c r="U107" i="90"/>
  <c r="T107" i="90"/>
  <c r="F107" i="90"/>
  <c r="U106" i="90"/>
  <c r="T106" i="90"/>
  <c r="F106" i="90"/>
  <c r="U105" i="90"/>
  <c r="T105" i="90"/>
  <c r="F105" i="90"/>
  <c r="U104" i="90"/>
  <c r="T104" i="90"/>
  <c r="F104" i="90"/>
  <c r="U103" i="90"/>
  <c r="T103" i="90"/>
  <c r="F103" i="90"/>
  <c r="U102" i="90"/>
  <c r="T102" i="90"/>
  <c r="F102" i="90"/>
  <c r="U101" i="90"/>
  <c r="T101" i="90"/>
  <c r="F101" i="90"/>
  <c r="U100" i="90"/>
  <c r="T100" i="90"/>
  <c r="F100" i="90"/>
  <c r="U99" i="90"/>
  <c r="T99" i="90"/>
  <c r="F99" i="90"/>
  <c r="U98" i="90"/>
  <c r="T98" i="90"/>
  <c r="F98" i="90"/>
  <c r="U97" i="90"/>
  <c r="T97" i="90"/>
  <c r="F97" i="90"/>
  <c r="U96" i="90"/>
  <c r="T96" i="90"/>
  <c r="F96" i="90"/>
  <c r="U95" i="90"/>
  <c r="T95" i="90"/>
  <c r="F95" i="90"/>
  <c r="U94" i="90"/>
  <c r="T94" i="90"/>
  <c r="F94" i="90"/>
  <c r="U93" i="90"/>
  <c r="T93" i="90"/>
  <c r="F93" i="90"/>
  <c r="U92" i="90"/>
  <c r="T92" i="90"/>
  <c r="F92" i="90"/>
  <c r="U91" i="90"/>
  <c r="T91" i="90"/>
  <c r="F91" i="90"/>
  <c r="U90" i="90"/>
  <c r="T90" i="90"/>
  <c r="F90" i="90"/>
  <c r="U89" i="90"/>
  <c r="T89" i="90"/>
  <c r="F89" i="90"/>
  <c r="U88" i="90"/>
  <c r="T88" i="90"/>
  <c r="F88" i="90"/>
  <c r="U87" i="90"/>
  <c r="T87" i="90"/>
  <c r="F87" i="90"/>
  <c r="U86" i="90"/>
  <c r="T86" i="90"/>
  <c r="F86" i="90"/>
  <c r="U85" i="90"/>
  <c r="T85" i="90"/>
  <c r="F85" i="90"/>
  <c r="U84" i="90"/>
  <c r="T84" i="90"/>
  <c r="F84" i="90"/>
  <c r="U83" i="90"/>
  <c r="T83" i="90"/>
  <c r="F83" i="90"/>
  <c r="U82" i="90"/>
  <c r="T82" i="90"/>
  <c r="F82" i="90"/>
  <c r="U81" i="90"/>
  <c r="T81" i="90"/>
  <c r="F81" i="90"/>
  <c r="U80" i="90"/>
  <c r="T80" i="90"/>
  <c r="K80" i="90"/>
  <c r="F80" i="90"/>
  <c r="U79" i="90"/>
  <c r="T79" i="90"/>
  <c r="F79" i="90"/>
  <c r="U78" i="90"/>
  <c r="T78" i="90"/>
  <c r="K78" i="90"/>
  <c r="F78" i="90"/>
  <c r="U77" i="90"/>
  <c r="T77" i="90"/>
  <c r="K77" i="90"/>
  <c r="F77" i="90"/>
  <c r="U76" i="90"/>
  <c r="T76" i="90"/>
  <c r="K76" i="90"/>
  <c r="F76" i="90"/>
  <c r="U75" i="90"/>
  <c r="T75" i="90"/>
  <c r="K75" i="90"/>
  <c r="F75" i="90"/>
  <c r="U74" i="90"/>
  <c r="T74" i="90"/>
  <c r="K74" i="90"/>
  <c r="F74" i="90"/>
  <c r="U73" i="90"/>
  <c r="T73" i="90"/>
  <c r="K73" i="90"/>
  <c r="F73" i="90"/>
  <c r="U72" i="90"/>
  <c r="T72" i="90"/>
  <c r="K72" i="90"/>
  <c r="F72" i="90"/>
  <c r="U71" i="90"/>
  <c r="T71" i="90"/>
  <c r="K71" i="90"/>
  <c r="F71" i="90"/>
  <c r="U70" i="90"/>
  <c r="T70" i="90"/>
  <c r="K70" i="90"/>
  <c r="F70" i="90"/>
  <c r="U69" i="90"/>
  <c r="T69" i="90"/>
  <c r="K69" i="90"/>
  <c r="F69" i="90"/>
  <c r="U68" i="90"/>
  <c r="T68" i="90"/>
  <c r="K68" i="90"/>
  <c r="F68" i="90"/>
  <c r="U67" i="90"/>
  <c r="T67" i="90"/>
  <c r="K67" i="90"/>
  <c r="F67" i="90"/>
  <c r="U66" i="90"/>
  <c r="T66" i="90"/>
  <c r="K66" i="90"/>
  <c r="F66" i="90"/>
  <c r="U65" i="90"/>
  <c r="T65" i="90"/>
  <c r="K65" i="90"/>
  <c r="F65" i="90"/>
  <c r="U64" i="90"/>
  <c r="T64" i="90"/>
  <c r="K64" i="90"/>
  <c r="F64" i="90"/>
  <c r="U63" i="90"/>
  <c r="T63" i="90"/>
  <c r="K63" i="90"/>
  <c r="F63" i="90"/>
  <c r="U62" i="90"/>
  <c r="T62" i="90"/>
  <c r="K62" i="90"/>
  <c r="F62" i="90"/>
  <c r="U61" i="90"/>
  <c r="T61" i="90"/>
  <c r="K61" i="90"/>
  <c r="F61" i="90"/>
  <c r="U60" i="90"/>
  <c r="T60" i="90"/>
  <c r="K60" i="90"/>
  <c r="F60" i="90"/>
  <c r="U59" i="90"/>
  <c r="T59" i="90"/>
  <c r="K59" i="90"/>
  <c r="F59" i="90"/>
  <c r="U58" i="90"/>
  <c r="T58" i="90"/>
  <c r="K58" i="90"/>
  <c r="F58" i="90"/>
  <c r="U57" i="90"/>
  <c r="T57" i="90"/>
  <c r="K57" i="90"/>
  <c r="F57" i="90"/>
  <c r="U56" i="90"/>
  <c r="T56" i="90"/>
  <c r="K56" i="90"/>
  <c r="F56" i="90"/>
  <c r="U55" i="90"/>
  <c r="T55" i="90"/>
  <c r="K55" i="90"/>
  <c r="F55" i="90"/>
  <c r="U54" i="90"/>
  <c r="T54" i="90"/>
  <c r="K54" i="90"/>
  <c r="F54" i="90"/>
  <c r="U53" i="90"/>
  <c r="T53" i="90"/>
  <c r="K53" i="90"/>
  <c r="F53" i="90"/>
  <c r="U52" i="90"/>
  <c r="T52" i="90"/>
  <c r="K52" i="90"/>
  <c r="F52" i="90"/>
  <c r="U51" i="90"/>
  <c r="T51" i="90"/>
  <c r="K51" i="90"/>
  <c r="F51" i="90"/>
  <c r="U50" i="90"/>
  <c r="T50" i="90"/>
  <c r="K50" i="90"/>
  <c r="F50" i="90"/>
  <c r="U49" i="90"/>
  <c r="T49" i="90"/>
  <c r="K49" i="90"/>
  <c r="F49" i="90"/>
  <c r="U48" i="90"/>
  <c r="T48" i="90"/>
  <c r="K48" i="90"/>
  <c r="F48" i="90"/>
  <c r="U47" i="90"/>
  <c r="T47" i="90"/>
  <c r="K47" i="90"/>
  <c r="F47" i="90"/>
  <c r="U46" i="90"/>
  <c r="T46" i="90"/>
  <c r="K46" i="90"/>
  <c r="F46" i="90"/>
  <c r="U45" i="90"/>
  <c r="T45" i="90"/>
  <c r="K45" i="90"/>
  <c r="F45" i="90"/>
  <c r="U44" i="90"/>
  <c r="T44" i="90"/>
  <c r="K44" i="90"/>
  <c r="F44" i="90"/>
  <c r="U43" i="90"/>
  <c r="T43" i="90"/>
  <c r="K43" i="90"/>
  <c r="F43" i="90"/>
  <c r="U42" i="90"/>
  <c r="T42" i="90"/>
  <c r="K42" i="90"/>
  <c r="F42" i="90"/>
  <c r="U41" i="90"/>
  <c r="T41" i="90"/>
  <c r="K41" i="90"/>
  <c r="F41" i="90"/>
  <c r="U40" i="90"/>
  <c r="T40" i="90"/>
  <c r="K40" i="90"/>
  <c r="F40" i="90"/>
  <c r="U39" i="90"/>
  <c r="T39" i="90"/>
  <c r="K39" i="90"/>
  <c r="F39" i="90"/>
  <c r="U38" i="90"/>
  <c r="T38" i="90"/>
  <c r="K38" i="90"/>
  <c r="F38" i="90"/>
  <c r="U37" i="90"/>
  <c r="T37" i="90"/>
  <c r="K37" i="90"/>
  <c r="F37" i="90"/>
  <c r="U36" i="90"/>
  <c r="T36" i="90"/>
  <c r="K36" i="90"/>
  <c r="F36" i="90"/>
  <c r="U35" i="90"/>
  <c r="T35" i="90"/>
  <c r="K35" i="90"/>
  <c r="F35" i="90"/>
  <c r="U34" i="90"/>
  <c r="T34" i="90"/>
  <c r="K34" i="90"/>
  <c r="F34" i="90"/>
  <c r="U33" i="90"/>
  <c r="T33" i="90"/>
  <c r="K33" i="90"/>
  <c r="F33" i="90"/>
  <c r="U32" i="90"/>
  <c r="T32" i="90"/>
  <c r="K32" i="90"/>
  <c r="F32" i="90"/>
  <c r="U31" i="90"/>
  <c r="T31" i="90"/>
  <c r="K31" i="90"/>
  <c r="F31" i="90"/>
  <c r="U30" i="90"/>
  <c r="T30" i="90"/>
  <c r="K30" i="90"/>
  <c r="F30" i="90"/>
  <c r="U29" i="90"/>
  <c r="T29" i="90"/>
  <c r="K29" i="90"/>
  <c r="F29" i="90"/>
  <c r="U28" i="90"/>
  <c r="T28" i="90"/>
  <c r="K28" i="90"/>
  <c r="F28" i="90"/>
  <c r="U27" i="90"/>
  <c r="T27" i="90"/>
  <c r="K27" i="90"/>
  <c r="F27" i="90"/>
  <c r="U26" i="90"/>
  <c r="T26" i="90"/>
  <c r="K26" i="90"/>
  <c r="F26" i="90"/>
  <c r="U25" i="90"/>
  <c r="T25" i="90"/>
  <c r="K25" i="90"/>
  <c r="F25" i="90"/>
  <c r="U24" i="90"/>
  <c r="T24" i="90"/>
  <c r="K24" i="90"/>
  <c r="F24" i="90"/>
  <c r="U23" i="90"/>
  <c r="T23" i="90"/>
  <c r="K23" i="90"/>
  <c r="F23" i="90"/>
  <c r="U22" i="90"/>
  <c r="T22" i="90"/>
  <c r="K22" i="90"/>
  <c r="F22" i="90"/>
  <c r="U21" i="90"/>
  <c r="T21" i="90"/>
  <c r="K21" i="90"/>
  <c r="F21" i="90"/>
  <c r="U20" i="90"/>
  <c r="T20" i="90"/>
  <c r="K20" i="90"/>
  <c r="F20" i="90"/>
  <c r="U19" i="90"/>
  <c r="T19" i="90"/>
  <c r="K19" i="90"/>
  <c r="F19" i="90"/>
  <c r="U18" i="90"/>
  <c r="T18" i="90"/>
  <c r="K18" i="90"/>
  <c r="F18" i="90"/>
  <c r="U17" i="90"/>
  <c r="T17" i="90"/>
  <c r="K17" i="90"/>
  <c r="F17" i="90"/>
  <c r="U16" i="90"/>
  <c r="T16" i="90"/>
  <c r="K16" i="90"/>
  <c r="F16" i="90"/>
  <c r="U15" i="90"/>
  <c r="T15" i="90"/>
  <c r="K15" i="90"/>
  <c r="F15" i="90"/>
  <c r="U14" i="90"/>
  <c r="T14" i="90"/>
  <c r="K14" i="90"/>
  <c r="F14" i="90"/>
  <c r="U13" i="90"/>
  <c r="T13" i="90"/>
  <c r="K13" i="90"/>
  <c r="F13" i="90"/>
  <c r="U12" i="90"/>
  <c r="T12" i="90"/>
  <c r="K12" i="90"/>
  <c r="F12" i="90"/>
  <c r="U11" i="90"/>
  <c r="T11" i="90"/>
  <c r="K11" i="90"/>
  <c r="F11" i="90"/>
  <c r="U10" i="90"/>
  <c r="T10" i="90"/>
  <c r="K10" i="90"/>
  <c r="F10" i="90"/>
  <c r="U9" i="90"/>
  <c r="T9" i="90"/>
  <c r="K9" i="90"/>
  <c r="F9" i="90"/>
  <c r="U8" i="90"/>
  <c r="T8" i="90"/>
  <c r="K8" i="90"/>
  <c r="F8" i="90"/>
  <c r="U7" i="90"/>
  <c r="T7" i="90"/>
  <c r="K7" i="90"/>
  <c r="F7" i="90"/>
  <c r="U6" i="90"/>
  <c r="T6" i="90"/>
  <c r="K6" i="90"/>
  <c r="F6" i="90"/>
  <c r="U5" i="90"/>
  <c r="T5" i="90"/>
  <c r="K5" i="90"/>
  <c r="F5" i="90"/>
  <c r="U4" i="90"/>
  <c r="T4" i="90"/>
  <c r="K4" i="90"/>
  <c r="F4" i="90"/>
  <c r="F189" i="41"/>
  <c r="F188" i="41"/>
  <c r="F187" i="41"/>
  <c r="F186" i="41"/>
  <c r="F185" i="41"/>
  <c r="F184" i="41"/>
  <c r="F183" i="41"/>
  <c r="F182" i="41"/>
  <c r="F181" i="41"/>
  <c r="F180" i="41"/>
  <c r="F179" i="41"/>
  <c r="F178" i="41"/>
  <c r="F177" i="41"/>
  <c r="F176" i="41"/>
  <c r="F175" i="41"/>
  <c r="F174" i="41"/>
  <c r="F173" i="41"/>
  <c r="F172" i="41"/>
  <c r="F171" i="41"/>
  <c r="F170" i="41"/>
  <c r="F169" i="41"/>
  <c r="F168" i="41"/>
  <c r="F167" i="41"/>
  <c r="F166" i="41"/>
  <c r="F165" i="41"/>
  <c r="F164" i="41"/>
  <c r="F163" i="41"/>
  <c r="F162" i="41"/>
  <c r="F161" i="41"/>
  <c r="F160" i="41"/>
  <c r="F159" i="41"/>
  <c r="F158" i="41"/>
  <c r="F157" i="41"/>
  <c r="F156" i="41"/>
  <c r="F155" i="41"/>
  <c r="F154" i="41"/>
  <c r="F153" i="41"/>
  <c r="F152" i="41"/>
  <c r="F151" i="41"/>
  <c r="F150" i="41"/>
  <c r="F149" i="41"/>
  <c r="F148" i="41"/>
  <c r="F147" i="41"/>
  <c r="F146" i="41"/>
  <c r="F145" i="41"/>
  <c r="F144" i="41"/>
  <c r="F143" i="41"/>
  <c r="F142" i="41"/>
  <c r="F141" i="41"/>
  <c r="F140" i="41"/>
  <c r="F139" i="41"/>
  <c r="F138" i="41"/>
  <c r="F137" i="41"/>
  <c r="F136" i="41"/>
  <c r="F135" i="41"/>
  <c r="F134" i="41"/>
  <c r="F133" i="41"/>
  <c r="F132" i="41"/>
  <c r="F131" i="41"/>
  <c r="F130" i="41"/>
  <c r="F129" i="41"/>
  <c r="F128" i="41"/>
  <c r="U127" i="41"/>
  <c r="F127" i="41"/>
  <c r="U126" i="41"/>
  <c r="F126" i="41"/>
  <c r="U125" i="41"/>
  <c r="F125" i="41"/>
  <c r="U124" i="41"/>
  <c r="F124" i="41"/>
  <c r="U123" i="41"/>
  <c r="F123" i="41"/>
  <c r="U122" i="41"/>
  <c r="T122" i="41"/>
  <c r="F122" i="41"/>
  <c r="U121" i="41"/>
  <c r="T121" i="41"/>
  <c r="F121" i="41"/>
  <c r="U120" i="41"/>
  <c r="T120" i="41"/>
  <c r="F120" i="41"/>
  <c r="U119" i="41"/>
  <c r="T119" i="41"/>
  <c r="F119" i="41"/>
  <c r="U118" i="41"/>
  <c r="T118" i="41"/>
  <c r="F118" i="41"/>
  <c r="U117" i="41"/>
  <c r="T117" i="41"/>
  <c r="F117" i="41"/>
  <c r="U116" i="41"/>
  <c r="T116" i="41"/>
  <c r="F116" i="41"/>
  <c r="U115" i="41"/>
  <c r="T115" i="41"/>
  <c r="F115" i="41"/>
  <c r="U114" i="41"/>
  <c r="T114" i="41"/>
  <c r="F114" i="41"/>
  <c r="U113" i="41"/>
  <c r="T113" i="41"/>
  <c r="F113" i="41"/>
  <c r="U112" i="41"/>
  <c r="T112" i="41"/>
  <c r="F112" i="41"/>
  <c r="U111" i="41"/>
  <c r="T111" i="41"/>
  <c r="F111" i="41"/>
  <c r="U110" i="41"/>
  <c r="T110" i="41"/>
  <c r="F110" i="41"/>
  <c r="U109" i="41"/>
  <c r="T109" i="41"/>
  <c r="F109" i="41"/>
  <c r="U108" i="41"/>
  <c r="T108" i="41"/>
  <c r="F108" i="41"/>
  <c r="U107" i="41"/>
  <c r="T107" i="41"/>
  <c r="F107" i="41"/>
  <c r="U106" i="41"/>
  <c r="T106" i="41"/>
  <c r="F106" i="41"/>
  <c r="U105" i="41"/>
  <c r="T105" i="41"/>
  <c r="F105" i="41"/>
  <c r="U104" i="41"/>
  <c r="T104" i="41"/>
  <c r="F104" i="41"/>
  <c r="U103" i="41"/>
  <c r="T103" i="41"/>
  <c r="F103" i="41"/>
  <c r="U102" i="41"/>
  <c r="T102" i="41"/>
  <c r="F102" i="41"/>
  <c r="U101" i="41"/>
  <c r="T101" i="41"/>
  <c r="F101" i="41"/>
  <c r="U100" i="41"/>
  <c r="T100" i="41"/>
  <c r="F100" i="41"/>
  <c r="U99" i="41"/>
  <c r="T99" i="41"/>
  <c r="F99" i="41"/>
  <c r="U98" i="41"/>
  <c r="T98" i="41"/>
  <c r="F98" i="41"/>
  <c r="U97" i="41"/>
  <c r="T97" i="41"/>
  <c r="F97" i="41"/>
  <c r="U96" i="41"/>
  <c r="T96" i="41"/>
  <c r="F96" i="41"/>
  <c r="U95" i="41"/>
  <c r="T95" i="41"/>
  <c r="F95" i="41"/>
  <c r="U94" i="41"/>
  <c r="T94" i="41"/>
  <c r="F94" i="41"/>
  <c r="U93" i="41"/>
  <c r="T93" i="41"/>
  <c r="F93" i="41"/>
  <c r="U92" i="41"/>
  <c r="T92" i="41"/>
  <c r="F92" i="41"/>
  <c r="U91" i="41"/>
  <c r="T91" i="41"/>
  <c r="F91" i="41"/>
  <c r="U90" i="41"/>
  <c r="T90" i="41"/>
  <c r="F90" i="41"/>
  <c r="U89" i="41"/>
  <c r="T89" i="41"/>
  <c r="F89" i="41"/>
  <c r="U88" i="41"/>
  <c r="T88" i="41"/>
  <c r="F88" i="41"/>
  <c r="U87" i="41"/>
  <c r="T87" i="41"/>
  <c r="F87" i="41"/>
  <c r="U86" i="41"/>
  <c r="T86" i="41"/>
  <c r="F86" i="41"/>
  <c r="U85" i="41"/>
  <c r="T85" i="41"/>
  <c r="F85" i="41"/>
  <c r="U84" i="41"/>
  <c r="T84" i="41"/>
  <c r="F84" i="41"/>
  <c r="U83" i="41"/>
  <c r="T83" i="41"/>
  <c r="F83" i="41"/>
  <c r="U82" i="41"/>
  <c r="T82" i="41"/>
  <c r="F82" i="41"/>
  <c r="U81" i="41"/>
  <c r="T81" i="41"/>
  <c r="F81" i="41"/>
  <c r="U80" i="41"/>
  <c r="T80" i="41"/>
  <c r="K80" i="41"/>
  <c r="F80" i="41"/>
  <c r="U79" i="41"/>
  <c r="T79" i="41"/>
  <c r="F79" i="41"/>
  <c r="U78" i="41"/>
  <c r="T78" i="41"/>
  <c r="K78" i="41"/>
  <c r="F78" i="41"/>
  <c r="U77" i="41"/>
  <c r="T77" i="41"/>
  <c r="K77" i="41"/>
  <c r="F77" i="41"/>
  <c r="U76" i="41"/>
  <c r="T76" i="41"/>
  <c r="K76" i="41"/>
  <c r="F76" i="41"/>
  <c r="U75" i="41"/>
  <c r="T75" i="41"/>
  <c r="K75" i="41"/>
  <c r="F75" i="41"/>
  <c r="U74" i="41"/>
  <c r="T74" i="41"/>
  <c r="K74" i="41"/>
  <c r="F74" i="41"/>
  <c r="U73" i="41"/>
  <c r="T73" i="41"/>
  <c r="K73" i="41"/>
  <c r="F73" i="41"/>
  <c r="U72" i="41"/>
  <c r="T72" i="41"/>
  <c r="K72" i="41"/>
  <c r="F72" i="41"/>
  <c r="U71" i="41"/>
  <c r="T71" i="41"/>
  <c r="K71" i="41"/>
  <c r="F71" i="41"/>
  <c r="U70" i="41"/>
  <c r="T70" i="41"/>
  <c r="K70" i="41"/>
  <c r="F70" i="41"/>
  <c r="U69" i="41"/>
  <c r="T69" i="41"/>
  <c r="K69" i="41"/>
  <c r="F69" i="41"/>
  <c r="U68" i="41"/>
  <c r="T68" i="41"/>
  <c r="K68" i="41"/>
  <c r="F68" i="41"/>
  <c r="U67" i="41"/>
  <c r="T67" i="41"/>
  <c r="K67" i="41"/>
  <c r="F67" i="41"/>
  <c r="U66" i="41"/>
  <c r="T66" i="41"/>
  <c r="K66" i="41"/>
  <c r="F66" i="41"/>
  <c r="U65" i="41"/>
  <c r="T65" i="41"/>
  <c r="K65" i="41"/>
  <c r="F65" i="41"/>
  <c r="U64" i="41"/>
  <c r="T64" i="41"/>
  <c r="K64" i="41"/>
  <c r="F64" i="41"/>
  <c r="U63" i="41"/>
  <c r="T63" i="41"/>
  <c r="K63" i="41"/>
  <c r="F63" i="41"/>
  <c r="U62" i="41"/>
  <c r="T62" i="41"/>
  <c r="K62" i="41"/>
  <c r="F62" i="41"/>
  <c r="U61" i="41"/>
  <c r="T61" i="41"/>
  <c r="K61" i="41"/>
  <c r="F61" i="41"/>
  <c r="U60" i="41"/>
  <c r="T60" i="41"/>
  <c r="K60" i="41"/>
  <c r="F60" i="41"/>
  <c r="U59" i="41"/>
  <c r="T59" i="41"/>
  <c r="K59" i="41"/>
  <c r="F59" i="41"/>
  <c r="U58" i="41"/>
  <c r="T58" i="41"/>
  <c r="K58" i="41"/>
  <c r="F58" i="41"/>
  <c r="U57" i="41"/>
  <c r="T57" i="41"/>
  <c r="K57" i="41"/>
  <c r="F57" i="41"/>
  <c r="U56" i="41"/>
  <c r="T56" i="41"/>
  <c r="K56" i="41"/>
  <c r="F56" i="41"/>
  <c r="U55" i="41"/>
  <c r="T55" i="41"/>
  <c r="K55" i="41"/>
  <c r="F55" i="41"/>
  <c r="U54" i="41"/>
  <c r="T54" i="41"/>
  <c r="K54" i="41"/>
  <c r="F54" i="41"/>
  <c r="U53" i="41"/>
  <c r="T53" i="41"/>
  <c r="K53" i="41"/>
  <c r="F53" i="41"/>
  <c r="U52" i="41"/>
  <c r="T52" i="41"/>
  <c r="K52" i="41"/>
  <c r="F52" i="41"/>
  <c r="U51" i="41"/>
  <c r="T51" i="41"/>
  <c r="K51" i="41"/>
  <c r="F51" i="41"/>
  <c r="U50" i="41"/>
  <c r="T50" i="41"/>
  <c r="K50" i="41"/>
  <c r="F50" i="41"/>
  <c r="U49" i="41"/>
  <c r="T49" i="41"/>
  <c r="K49" i="41"/>
  <c r="F49" i="41"/>
  <c r="U48" i="41"/>
  <c r="T48" i="41"/>
  <c r="K48" i="41"/>
  <c r="F48" i="41"/>
  <c r="U47" i="41"/>
  <c r="T47" i="41"/>
  <c r="K47" i="41"/>
  <c r="F47" i="41"/>
  <c r="U46" i="41"/>
  <c r="T46" i="41"/>
  <c r="K46" i="41"/>
  <c r="F46" i="41"/>
  <c r="U45" i="41"/>
  <c r="T45" i="41"/>
  <c r="K45" i="41"/>
  <c r="F45" i="41"/>
  <c r="U44" i="41"/>
  <c r="T44" i="41"/>
  <c r="K44" i="41"/>
  <c r="F44" i="41"/>
  <c r="U43" i="41"/>
  <c r="T43" i="41"/>
  <c r="K43" i="41"/>
  <c r="F43" i="41"/>
  <c r="U42" i="41"/>
  <c r="T42" i="41"/>
  <c r="K42" i="41"/>
  <c r="F42" i="41"/>
  <c r="U41" i="41"/>
  <c r="T41" i="41"/>
  <c r="K41" i="41"/>
  <c r="F41" i="41"/>
  <c r="U40" i="41"/>
  <c r="T40" i="41"/>
  <c r="K40" i="41"/>
  <c r="F40" i="41"/>
  <c r="U39" i="41"/>
  <c r="T39" i="41"/>
  <c r="K39" i="41"/>
  <c r="F39" i="41"/>
  <c r="U38" i="41"/>
  <c r="T38" i="41"/>
  <c r="K38" i="41"/>
  <c r="F38" i="41"/>
  <c r="U37" i="41"/>
  <c r="T37" i="41"/>
  <c r="K37" i="41"/>
  <c r="F37" i="41"/>
  <c r="U36" i="41"/>
  <c r="T36" i="41"/>
  <c r="K36" i="41"/>
  <c r="F36" i="41"/>
  <c r="U35" i="41"/>
  <c r="T35" i="41"/>
  <c r="K35" i="41"/>
  <c r="F35" i="41"/>
  <c r="U34" i="41"/>
  <c r="T34" i="41"/>
  <c r="K34" i="41"/>
  <c r="F34" i="41"/>
  <c r="U33" i="41"/>
  <c r="T33" i="41"/>
  <c r="K33" i="41"/>
  <c r="F33" i="41"/>
  <c r="U32" i="41"/>
  <c r="T32" i="41"/>
  <c r="K32" i="41"/>
  <c r="F32" i="41"/>
  <c r="U31" i="41"/>
  <c r="T31" i="41"/>
  <c r="K31" i="41"/>
  <c r="F31" i="41"/>
  <c r="U30" i="41"/>
  <c r="T30" i="41"/>
  <c r="K30" i="41"/>
  <c r="F30" i="41"/>
  <c r="U29" i="41"/>
  <c r="T29" i="41"/>
  <c r="K29" i="41"/>
  <c r="F29" i="41"/>
  <c r="U28" i="41"/>
  <c r="T28" i="41"/>
  <c r="K28" i="41"/>
  <c r="F28" i="41"/>
  <c r="U27" i="41"/>
  <c r="T27" i="41"/>
  <c r="K27" i="41"/>
  <c r="F27" i="41"/>
  <c r="U26" i="41"/>
  <c r="T26" i="41"/>
  <c r="K26" i="41"/>
  <c r="F26" i="41"/>
  <c r="U25" i="41"/>
  <c r="T25" i="41"/>
  <c r="K25" i="41"/>
  <c r="F25" i="41"/>
  <c r="U24" i="41"/>
  <c r="T24" i="41"/>
  <c r="K24" i="41"/>
  <c r="F24" i="41"/>
  <c r="U23" i="41"/>
  <c r="T23" i="41"/>
  <c r="K23" i="41"/>
  <c r="F23" i="41"/>
  <c r="U22" i="41"/>
  <c r="T22" i="41"/>
  <c r="K22" i="41"/>
  <c r="F22" i="41"/>
  <c r="U21" i="41"/>
  <c r="T21" i="41"/>
  <c r="K21" i="41"/>
  <c r="F21" i="41"/>
  <c r="U20" i="41"/>
  <c r="T20" i="41"/>
  <c r="K20" i="41"/>
  <c r="F20" i="41"/>
  <c r="U19" i="41"/>
  <c r="T19" i="41"/>
  <c r="K19" i="41"/>
  <c r="F19" i="41"/>
  <c r="U18" i="41"/>
  <c r="T18" i="41"/>
  <c r="K18" i="41"/>
  <c r="F18" i="41"/>
  <c r="U17" i="41"/>
  <c r="T17" i="41"/>
  <c r="K17" i="41"/>
  <c r="F17" i="41"/>
  <c r="U16" i="41"/>
  <c r="T16" i="41"/>
  <c r="K16" i="41"/>
  <c r="F16" i="41"/>
  <c r="U15" i="41"/>
  <c r="T15" i="41"/>
  <c r="K15" i="41"/>
  <c r="F15" i="41"/>
  <c r="U14" i="41"/>
  <c r="T14" i="41"/>
  <c r="K14" i="41"/>
  <c r="F14" i="41"/>
  <c r="U13" i="41"/>
  <c r="T13" i="41"/>
  <c r="K13" i="41"/>
  <c r="F13" i="41"/>
  <c r="U12" i="41"/>
  <c r="T12" i="41"/>
  <c r="K12" i="41"/>
  <c r="F12" i="41"/>
  <c r="U11" i="41"/>
  <c r="T11" i="41"/>
  <c r="K11" i="41"/>
  <c r="F11" i="41"/>
  <c r="U10" i="41"/>
  <c r="T10" i="41"/>
  <c r="K10" i="41"/>
  <c r="F10" i="41"/>
  <c r="U9" i="41"/>
  <c r="T9" i="41"/>
  <c r="K9" i="41"/>
  <c r="F9" i="41"/>
  <c r="U8" i="41"/>
  <c r="T8" i="41"/>
  <c r="K8" i="41"/>
  <c r="F8" i="41"/>
  <c r="U7" i="41"/>
  <c r="T7" i="41"/>
  <c r="K7" i="41"/>
  <c r="F7" i="41"/>
  <c r="U6" i="41"/>
  <c r="T6" i="41"/>
  <c r="K6" i="41"/>
  <c r="F6" i="41"/>
  <c r="U5" i="41"/>
  <c r="T5" i="41"/>
  <c r="K5" i="41"/>
  <c r="F5" i="41"/>
  <c r="U4" i="41"/>
  <c r="T4" i="41"/>
  <c r="K4" i="41"/>
  <c r="F4" i="41"/>
  <c r="F189" i="40"/>
  <c r="F188" i="40"/>
  <c r="F187" i="40"/>
  <c r="F186" i="40"/>
  <c r="F185" i="40"/>
  <c r="F184" i="40"/>
  <c r="F183" i="40"/>
  <c r="F182" i="40"/>
  <c r="F181" i="40"/>
  <c r="F180" i="40"/>
  <c r="F179" i="40"/>
  <c r="F178" i="40"/>
  <c r="F177" i="40"/>
  <c r="F176" i="40"/>
  <c r="F175" i="40"/>
  <c r="F174" i="40"/>
  <c r="F173" i="40"/>
  <c r="F172" i="40"/>
  <c r="F171" i="40"/>
  <c r="F170" i="40"/>
  <c r="F169" i="40"/>
  <c r="F168" i="40"/>
  <c r="F167" i="40"/>
  <c r="F166" i="40"/>
  <c r="F165" i="40"/>
  <c r="F164" i="40"/>
  <c r="F163" i="40"/>
  <c r="F162" i="40"/>
  <c r="F161" i="40"/>
  <c r="F160" i="40"/>
  <c r="F159" i="40"/>
  <c r="F158" i="40"/>
  <c r="F157" i="40"/>
  <c r="F156" i="40"/>
  <c r="F155" i="40"/>
  <c r="F154" i="40"/>
  <c r="F153" i="40"/>
  <c r="F152" i="40"/>
  <c r="F151" i="40"/>
  <c r="F150" i="40"/>
  <c r="F149" i="40"/>
  <c r="F148" i="40"/>
  <c r="F147" i="40"/>
  <c r="F146" i="40"/>
  <c r="F145" i="40"/>
  <c r="F144" i="40"/>
  <c r="F143" i="40"/>
  <c r="F142" i="40"/>
  <c r="F141" i="40"/>
  <c r="F140" i="40"/>
  <c r="F139" i="40"/>
  <c r="F138" i="40"/>
  <c r="F137" i="40"/>
  <c r="F136" i="40"/>
  <c r="F135" i="40"/>
  <c r="F134" i="40"/>
  <c r="F133" i="40"/>
  <c r="F132" i="40"/>
  <c r="F131" i="40"/>
  <c r="F130" i="40"/>
  <c r="F129" i="40"/>
  <c r="F128" i="40"/>
  <c r="U127" i="40"/>
  <c r="F127" i="40"/>
  <c r="U126" i="40"/>
  <c r="F126" i="40"/>
  <c r="U125" i="40"/>
  <c r="F125" i="40"/>
  <c r="U124" i="40"/>
  <c r="F124" i="40"/>
  <c r="U123" i="40"/>
  <c r="F123" i="40"/>
  <c r="U122" i="40"/>
  <c r="T122" i="40"/>
  <c r="F122" i="40"/>
  <c r="U121" i="40"/>
  <c r="T121" i="40"/>
  <c r="F121" i="40"/>
  <c r="U120" i="40"/>
  <c r="T120" i="40"/>
  <c r="F120" i="40"/>
  <c r="U119" i="40"/>
  <c r="T119" i="40"/>
  <c r="F119" i="40"/>
  <c r="U118" i="40"/>
  <c r="T118" i="40"/>
  <c r="F118" i="40"/>
  <c r="U117" i="40"/>
  <c r="T117" i="40"/>
  <c r="F117" i="40"/>
  <c r="U116" i="40"/>
  <c r="T116" i="40"/>
  <c r="F116" i="40"/>
  <c r="U115" i="40"/>
  <c r="T115" i="40"/>
  <c r="F115" i="40"/>
  <c r="U114" i="40"/>
  <c r="T114" i="40"/>
  <c r="F114" i="40"/>
  <c r="U113" i="40"/>
  <c r="T113" i="40"/>
  <c r="F113" i="40"/>
  <c r="U112" i="40"/>
  <c r="T112" i="40"/>
  <c r="F112" i="40"/>
  <c r="U111" i="40"/>
  <c r="T111" i="40"/>
  <c r="F111" i="40"/>
  <c r="U110" i="40"/>
  <c r="T110" i="40"/>
  <c r="F110" i="40"/>
  <c r="U109" i="40"/>
  <c r="T109" i="40"/>
  <c r="F109" i="40"/>
  <c r="U108" i="40"/>
  <c r="T108" i="40"/>
  <c r="F108" i="40"/>
  <c r="U107" i="40"/>
  <c r="T107" i="40"/>
  <c r="F107" i="40"/>
  <c r="U106" i="40"/>
  <c r="T106" i="40"/>
  <c r="F106" i="40"/>
  <c r="U105" i="40"/>
  <c r="T105" i="40"/>
  <c r="F105" i="40"/>
  <c r="U104" i="40"/>
  <c r="T104" i="40"/>
  <c r="F104" i="40"/>
  <c r="U103" i="40"/>
  <c r="T103" i="40"/>
  <c r="F103" i="40"/>
  <c r="U102" i="40"/>
  <c r="T102" i="40"/>
  <c r="F102" i="40"/>
  <c r="U101" i="40"/>
  <c r="T101" i="40"/>
  <c r="F101" i="40"/>
  <c r="U100" i="40"/>
  <c r="T100" i="40"/>
  <c r="F100" i="40"/>
  <c r="U99" i="40"/>
  <c r="T99" i="40"/>
  <c r="F99" i="40"/>
  <c r="U98" i="40"/>
  <c r="T98" i="40"/>
  <c r="F98" i="40"/>
  <c r="U97" i="40"/>
  <c r="T97" i="40"/>
  <c r="F97" i="40"/>
  <c r="U96" i="40"/>
  <c r="T96" i="40"/>
  <c r="F96" i="40"/>
  <c r="U95" i="40"/>
  <c r="T95" i="40"/>
  <c r="F95" i="40"/>
  <c r="U94" i="40"/>
  <c r="T94" i="40"/>
  <c r="F94" i="40"/>
  <c r="U93" i="40"/>
  <c r="T93" i="40"/>
  <c r="F93" i="40"/>
  <c r="U92" i="40"/>
  <c r="T92" i="40"/>
  <c r="F92" i="40"/>
  <c r="U91" i="40"/>
  <c r="T91" i="40"/>
  <c r="F91" i="40"/>
  <c r="U90" i="40"/>
  <c r="T90" i="40"/>
  <c r="F90" i="40"/>
  <c r="U89" i="40"/>
  <c r="T89" i="40"/>
  <c r="F89" i="40"/>
  <c r="U88" i="40"/>
  <c r="T88" i="40"/>
  <c r="F88" i="40"/>
  <c r="U87" i="40"/>
  <c r="T87" i="40"/>
  <c r="F87" i="40"/>
  <c r="U86" i="40"/>
  <c r="T86" i="40"/>
  <c r="F86" i="40"/>
  <c r="U85" i="40"/>
  <c r="T85" i="40"/>
  <c r="F85" i="40"/>
  <c r="U84" i="40"/>
  <c r="T84" i="40"/>
  <c r="F84" i="40"/>
  <c r="U83" i="40"/>
  <c r="T83" i="40"/>
  <c r="F83" i="40"/>
  <c r="U82" i="40"/>
  <c r="T82" i="40"/>
  <c r="F82" i="40"/>
  <c r="U81" i="40"/>
  <c r="T81" i="40"/>
  <c r="F81" i="40"/>
  <c r="U80" i="40"/>
  <c r="T80" i="40"/>
  <c r="K80" i="40"/>
  <c r="F80" i="40"/>
  <c r="U79" i="40"/>
  <c r="T79" i="40"/>
  <c r="F79" i="40"/>
  <c r="U78" i="40"/>
  <c r="T78" i="40"/>
  <c r="K78" i="40"/>
  <c r="F78" i="40"/>
  <c r="U77" i="40"/>
  <c r="T77" i="40"/>
  <c r="K77" i="40"/>
  <c r="F77" i="40"/>
  <c r="U76" i="40"/>
  <c r="T76" i="40"/>
  <c r="K76" i="40"/>
  <c r="F76" i="40"/>
  <c r="U75" i="40"/>
  <c r="T75" i="40"/>
  <c r="K75" i="40"/>
  <c r="F75" i="40"/>
  <c r="U74" i="40"/>
  <c r="T74" i="40"/>
  <c r="K74" i="40"/>
  <c r="F74" i="40"/>
  <c r="U73" i="40"/>
  <c r="T73" i="40"/>
  <c r="K73" i="40"/>
  <c r="F73" i="40"/>
  <c r="U72" i="40"/>
  <c r="T72" i="40"/>
  <c r="K72" i="40"/>
  <c r="F72" i="40"/>
  <c r="U71" i="40"/>
  <c r="T71" i="40"/>
  <c r="K71" i="40"/>
  <c r="F71" i="40"/>
  <c r="U70" i="40"/>
  <c r="T70" i="40"/>
  <c r="K70" i="40"/>
  <c r="F70" i="40"/>
  <c r="U69" i="40"/>
  <c r="T69" i="40"/>
  <c r="K69" i="40"/>
  <c r="F69" i="40"/>
  <c r="U68" i="40"/>
  <c r="T68" i="40"/>
  <c r="K68" i="40"/>
  <c r="F68" i="40"/>
  <c r="U67" i="40"/>
  <c r="T67" i="40"/>
  <c r="K67" i="40"/>
  <c r="F67" i="40"/>
  <c r="U66" i="40"/>
  <c r="T66" i="40"/>
  <c r="K66" i="40"/>
  <c r="F66" i="40"/>
  <c r="U65" i="40"/>
  <c r="T65" i="40"/>
  <c r="K65" i="40"/>
  <c r="F65" i="40"/>
  <c r="U64" i="40"/>
  <c r="T64" i="40"/>
  <c r="K64" i="40"/>
  <c r="F64" i="40"/>
  <c r="U63" i="40"/>
  <c r="T63" i="40"/>
  <c r="K63" i="40"/>
  <c r="F63" i="40"/>
  <c r="U62" i="40"/>
  <c r="T62" i="40"/>
  <c r="K62" i="40"/>
  <c r="F62" i="40"/>
  <c r="U61" i="40"/>
  <c r="T61" i="40"/>
  <c r="K61" i="40"/>
  <c r="F61" i="40"/>
  <c r="U60" i="40"/>
  <c r="T60" i="40"/>
  <c r="K60" i="40"/>
  <c r="F60" i="40"/>
  <c r="U59" i="40"/>
  <c r="T59" i="40"/>
  <c r="K59" i="40"/>
  <c r="F59" i="40"/>
  <c r="U58" i="40"/>
  <c r="T58" i="40"/>
  <c r="K58" i="40"/>
  <c r="F58" i="40"/>
  <c r="U57" i="40"/>
  <c r="T57" i="40"/>
  <c r="K57" i="40"/>
  <c r="F57" i="40"/>
  <c r="U56" i="40"/>
  <c r="T56" i="40"/>
  <c r="K56" i="40"/>
  <c r="F56" i="40"/>
  <c r="U55" i="40"/>
  <c r="T55" i="40"/>
  <c r="K55" i="40"/>
  <c r="F55" i="40"/>
  <c r="U54" i="40"/>
  <c r="T54" i="40"/>
  <c r="K54" i="40"/>
  <c r="F54" i="40"/>
  <c r="U53" i="40"/>
  <c r="T53" i="40"/>
  <c r="K53" i="40"/>
  <c r="F53" i="40"/>
  <c r="U52" i="40"/>
  <c r="T52" i="40"/>
  <c r="K52" i="40"/>
  <c r="F52" i="40"/>
  <c r="U51" i="40"/>
  <c r="T51" i="40"/>
  <c r="K51" i="40"/>
  <c r="F51" i="40"/>
  <c r="U50" i="40"/>
  <c r="T50" i="40"/>
  <c r="K50" i="40"/>
  <c r="F50" i="40"/>
  <c r="U49" i="40"/>
  <c r="T49" i="40"/>
  <c r="K49" i="40"/>
  <c r="F49" i="40"/>
  <c r="U48" i="40"/>
  <c r="T48" i="40"/>
  <c r="K48" i="40"/>
  <c r="F48" i="40"/>
  <c r="U47" i="40"/>
  <c r="T47" i="40"/>
  <c r="K47" i="40"/>
  <c r="F47" i="40"/>
  <c r="U46" i="40"/>
  <c r="T46" i="40"/>
  <c r="K46" i="40"/>
  <c r="F46" i="40"/>
  <c r="U45" i="40"/>
  <c r="T45" i="40"/>
  <c r="K45" i="40"/>
  <c r="F45" i="40"/>
  <c r="U44" i="40"/>
  <c r="T44" i="40"/>
  <c r="K44" i="40"/>
  <c r="F44" i="40"/>
  <c r="U43" i="40"/>
  <c r="T43" i="40"/>
  <c r="K43" i="40"/>
  <c r="F43" i="40"/>
  <c r="U42" i="40"/>
  <c r="T42" i="40"/>
  <c r="K42" i="40"/>
  <c r="F42" i="40"/>
  <c r="U41" i="40"/>
  <c r="T41" i="40"/>
  <c r="K41" i="40"/>
  <c r="F41" i="40"/>
  <c r="U40" i="40"/>
  <c r="T40" i="40"/>
  <c r="K40" i="40"/>
  <c r="F40" i="40"/>
  <c r="U39" i="40"/>
  <c r="T39" i="40"/>
  <c r="K39" i="40"/>
  <c r="F39" i="40"/>
  <c r="U38" i="40"/>
  <c r="T38" i="40"/>
  <c r="K38" i="40"/>
  <c r="F38" i="40"/>
  <c r="U37" i="40"/>
  <c r="T37" i="40"/>
  <c r="K37" i="40"/>
  <c r="F37" i="40"/>
  <c r="U36" i="40"/>
  <c r="T36" i="40"/>
  <c r="K36" i="40"/>
  <c r="F36" i="40"/>
  <c r="U35" i="40"/>
  <c r="T35" i="40"/>
  <c r="K35" i="40"/>
  <c r="F35" i="40"/>
  <c r="U34" i="40"/>
  <c r="T34" i="40"/>
  <c r="K34" i="40"/>
  <c r="F34" i="40"/>
  <c r="U33" i="40"/>
  <c r="T33" i="40"/>
  <c r="K33" i="40"/>
  <c r="F33" i="40"/>
  <c r="U32" i="40"/>
  <c r="T32" i="40"/>
  <c r="K32" i="40"/>
  <c r="F32" i="40"/>
  <c r="U31" i="40"/>
  <c r="T31" i="40"/>
  <c r="K31" i="40"/>
  <c r="F31" i="40"/>
  <c r="U30" i="40"/>
  <c r="T30" i="40"/>
  <c r="K30" i="40"/>
  <c r="F30" i="40"/>
  <c r="U29" i="40"/>
  <c r="T29" i="40"/>
  <c r="K29" i="40"/>
  <c r="F29" i="40"/>
  <c r="U28" i="40"/>
  <c r="T28" i="40"/>
  <c r="K28" i="40"/>
  <c r="F28" i="40"/>
  <c r="U27" i="40"/>
  <c r="T27" i="40"/>
  <c r="K27" i="40"/>
  <c r="F27" i="40"/>
  <c r="U26" i="40"/>
  <c r="T26" i="40"/>
  <c r="K26" i="40"/>
  <c r="F26" i="40"/>
  <c r="U25" i="40"/>
  <c r="T25" i="40"/>
  <c r="K25" i="40"/>
  <c r="F25" i="40"/>
  <c r="U24" i="40"/>
  <c r="T24" i="40"/>
  <c r="K24" i="40"/>
  <c r="F24" i="40"/>
  <c r="U23" i="40"/>
  <c r="T23" i="40"/>
  <c r="K23" i="40"/>
  <c r="F23" i="40"/>
  <c r="U22" i="40"/>
  <c r="T22" i="40"/>
  <c r="K22" i="40"/>
  <c r="F22" i="40"/>
  <c r="U21" i="40"/>
  <c r="T21" i="40"/>
  <c r="K21" i="40"/>
  <c r="F21" i="40"/>
  <c r="U20" i="40"/>
  <c r="T20" i="40"/>
  <c r="K20" i="40"/>
  <c r="F20" i="40"/>
  <c r="U19" i="40"/>
  <c r="T19" i="40"/>
  <c r="K19" i="40"/>
  <c r="F19" i="40"/>
  <c r="U18" i="40"/>
  <c r="T18" i="40"/>
  <c r="K18" i="40"/>
  <c r="F18" i="40"/>
  <c r="U17" i="40"/>
  <c r="T17" i="40"/>
  <c r="K17" i="40"/>
  <c r="F17" i="40"/>
  <c r="U16" i="40"/>
  <c r="T16" i="40"/>
  <c r="K16" i="40"/>
  <c r="F16" i="40"/>
  <c r="U15" i="40"/>
  <c r="T15" i="40"/>
  <c r="K15" i="40"/>
  <c r="F15" i="40"/>
  <c r="U14" i="40"/>
  <c r="T14" i="40"/>
  <c r="K14" i="40"/>
  <c r="F14" i="40"/>
  <c r="U13" i="40"/>
  <c r="T13" i="40"/>
  <c r="K13" i="40"/>
  <c r="F13" i="40"/>
  <c r="U12" i="40"/>
  <c r="T12" i="40"/>
  <c r="K12" i="40"/>
  <c r="F12" i="40"/>
  <c r="U11" i="40"/>
  <c r="T11" i="40"/>
  <c r="K11" i="40"/>
  <c r="F11" i="40"/>
  <c r="U10" i="40"/>
  <c r="T10" i="40"/>
  <c r="K10" i="40"/>
  <c r="F10" i="40"/>
  <c r="U9" i="40"/>
  <c r="T9" i="40"/>
  <c r="K9" i="40"/>
  <c r="F9" i="40"/>
  <c r="U8" i="40"/>
  <c r="T8" i="40"/>
  <c r="K8" i="40"/>
  <c r="F8" i="40"/>
  <c r="U7" i="40"/>
  <c r="T7" i="40"/>
  <c r="K7" i="40"/>
  <c r="F7" i="40"/>
  <c r="U6" i="40"/>
  <c r="T6" i="40"/>
  <c r="K6" i="40"/>
  <c r="F6" i="40"/>
  <c r="U5" i="40"/>
  <c r="T5" i="40"/>
  <c r="K5" i="40"/>
  <c r="F5" i="40"/>
  <c r="U4" i="40"/>
  <c r="T4" i="40"/>
  <c r="K4" i="40"/>
  <c r="F4" i="40"/>
  <c r="F132" i="38"/>
  <c r="F131" i="38"/>
  <c r="F130" i="38"/>
  <c r="F129" i="38"/>
  <c r="F128" i="38"/>
  <c r="U127" i="38"/>
  <c r="F127" i="38"/>
  <c r="U126" i="38"/>
  <c r="F126" i="38"/>
  <c r="U125" i="38"/>
  <c r="F125" i="38"/>
  <c r="U124" i="38"/>
  <c r="F124" i="38"/>
  <c r="U123" i="38"/>
  <c r="F123" i="38"/>
  <c r="U122" i="38"/>
  <c r="T122" i="38"/>
  <c r="F122" i="38"/>
  <c r="U121" i="38"/>
  <c r="T121" i="38"/>
  <c r="F121" i="38"/>
  <c r="U120" i="38"/>
  <c r="T120" i="38"/>
  <c r="F120" i="38"/>
  <c r="U119" i="38"/>
  <c r="T119" i="38"/>
  <c r="F119" i="38"/>
  <c r="U118" i="38"/>
  <c r="T118" i="38"/>
  <c r="F118" i="38"/>
  <c r="U117" i="38"/>
  <c r="T117" i="38"/>
  <c r="F117" i="38"/>
  <c r="U116" i="38"/>
  <c r="T116" i="38"/>
  <c r="F116" i="38"/>
  <c r="U115" i="38"/>
  <c r="T115" i="38"/>
  <c r="F115" i="38"/>
  <c r="U114" i="38"/>
  <c r="T114" i="38"/>
  <c r="F114" i="38"/>
  <c r="U113" i="38"/>
  <c r="T113" i="38"/>
  <c r="F113" i="38"/>
  <c r="U112" i="38"/>
  <c r="T112" i="38"/>
  <c r="F112" i="38"/>
  <c r="U111" i="38"/>
  <c r="T111" i="38"/>
  <c r="F111" i="38"/>
  <c r="U110" i="38"/>
  <c r="T110" i="38"/>
  <c r="F110" i="38"/>
  <c r="U109" i="38"/>
  <c r="T109" i="38"/>
  <c r="F109" i="38"/>
  <c r="U108" i="38"/>
  <c r="T108" i="38"/>
  <c r="F108" i="38"/>
  <c r="U107" i="38"/>
  <c r="T107" i="38"/>
  <c r="F107" i="38"/>
  <c r="U106" i="38"/>
  <c r="T106" i="38"/>
  <c r="F106" i="38"/>
  <c r="U105" i="38"/>
  <c r="T105" i="38"/>
  <c r="F105" i="38"/>
  <c r="U104" i="38"/>
  <c r="T104" i="38"/>
  <c r="F104" i="38"/>
  <c r="U103" i="38"/>
  <c r="T103" i="38"/>
  <c r="F103" i="38"/>
  <c r="U102" i="38"/>
  <c r="T102" i="38"/>
  <c r="F102" i="38"/>
  <c r="U101" i="38"/>
  <c r="T101" i="38"/>
  <c r="F101" i="38"/>
  <c r="U100" i="38"/>
  <c r="T100" i="38"/>
  <c r="F100" i="38"/>
  <c r="U99" i="38"/>
  <c r="T99" i="38"/>
  <c r="F99" i="38"/>
  <c r="U98" i="38"/>
  <c r="T98" i="38"/>
  <c r="F98" i="38"/>
  <c r="U97" i="38"/>
  <c r="T97" i="38"/>
  <c r="F97" i="38"/>
  <c r="U96" i="38"/>
  <c r="T96" i="38"/>
  <c r="F96" i="38"/>
  <c r="U95" i="38"/>
  <c r="T95" i="38"/>
  <c r="F95" i="38"/>
  <c r="U94" i="38"/>
  <c r="T94" i="38"/>
  <c r="F94" i="38"/>
  <c r="U93" i="38"/>
  <c r="T93" i="38"/>
  <c r="F93" i="38"/>
  <c r="U92" i="38"/>
  <c r="T92" i="38"/>
  <c r="F92" i="38"/>
  <c r="U91" i="38"/>
  <c r="T91" i="38"/>
  <c r="F91" i="38"/>
  <c r="U90" i="38"/>
  <c r="T90" i="38"/>
  <c r="F90" i="38"/>
  <c r="U89" i="38"/>
  <c r="T89" i="38"/>
  <c r="F89" i="38"/>
  <c r="U88" i="38"/>
  <c r="T88" i="38"/>
  <c r="F88" i="38"/>
  <c r="U87" i="38"/>
  <c r="T87" i="38"/>
  <c r="F87" i="38"/>
  <c r="U86" i="38"/>
  <c r="T86" i="38"/>
  <c r="F86" i="38"/>
  <c r="U85" i="38"/>
  <c r="T85" i="38"/>
  <c r="F85" i="38"/>
  <c r="U84" i="38"/>
  <c r="T84" i="38"/>
  <c r="F84" i="38"/>
  <c r="U83" i="38"/>
  <c r="T83" i="38"/>
  <c r="F83" i="38"/>
  <c r="U82" i="38"/>
  <c r="T82" i="38"/>
  <c r="F82" i="38"/>
  <c r="U81" i="38"/>
  <c r="T81" i="38"/>
  <c r="F81" i="38"/>
  <c r="U80" i="38"/>
  <c r="T80" i="38"/>
  <c r="K80" i="38"/>
  <c r="F80" i="38"/>
  <c r="U79" i="38"/>
  <c r="T79" i="38"/>
  <c r="F79" i="38"/>
  <c r="U78" i="38"/>
  <c r="T78" i="38"/>
  <c r="K78" i="38"/>
  <c r="F78" i="38"/>
  <c r="U77" i="38"/>
  <c r="T77" i="38"/>
  <c r="K77" i="38"/>
  <c r="F77" i="38"/>
  <c r="U76" i="38"/>
  <c r="T76" i="38"/>
  <c r="K76" i="38"/>
  <c r="F76" i="38"/>
  <c r="U75" i="38"/>
  <c r="T75" i="38"/>
  <c r="K75" i="38"/>
  <c r="F75" i="38"/>
  <c r="U74" i="38"/>
  <c r="T74" i="38"/>
  <c r="K74" i="38"/>
  <c r="F74" i="38"/>
  <c r="U73" i="38"/>
  <c r="T73" i="38"/>
  <c r="K73" i="38"/>
  <c r="F73" i="38"/>
  <c r="U72" i="38"/>
  <c r="T72" i="38"/>
  <c r="K72" i="38"/>
  <c r="F72" i="38"/>
  <c r="U71" i="38"/>
  <c r="T71" i="38"/>
  <c r="K71" i="38"/>
  <c r="F71" i="38"/>
  <c r="U70" i="38"/>
  <c r="T70" i="38"/>
  <c r="K70" i="38"/>
  <c r="F70" i="38"/>
  <c r="U69" i="38"/>
  <c r="T69" i="38"/>
  <c r="K69" i="38"/>
  <c r="F69" i="38"/>
  <c r="U68" i="38"/>
  <c r="T68" i="38"/>
  <c r="K68" i="38"/>
  <c r="F68" i="38"/>
  <c r="U67" i="38"/>
  <c r="T67" i="38"/>
  <c r="K67" i="38"/>
  <c r="F67" i="38"/>
  <c r="U66" i="38"/>
  <c r="T66" i="38"/>
  <c r="K66" i="38"/>
  <c r="F66" i="38"/>
  <c r="U65" i="38"/>
  <c r="T65" i="38"/>
  <c r="K65" i="38"/>
  <c r="F65" i="38"/>
  <c r="U64" i="38"/>
  <c r="T64" i="38"/>
  <c r="K64" i="38"/>
  <c r="F64" i="38"/>
  <c r="U63" i="38"/>
  <c r="T63" i="38"/>
  <c r="K63" i="38"/>
  <c r="F63" i="38"/>
  <c r="U62" i="38"/>
  <c r="T62" i="38"/>
  <c r="K62" i="38"/>
  <c r="F62" i="38"/>
  <c r="U61" i="38"/>
  <c r="T61" i="38"/>
  <c r="K61" i="38"/>
  <c r="F61" i="38"/>
  <c r="U60" i="38"/>
  <c r="T60" i="38"/>
  <c r="K60" i="38"/>
  <c r="F60" i="38"/>
  <c r="U59" i="38"/>
  <c r="T59" i="38"/>
  <c r="K59" i="38"/>
  <c r="F59" i="38"/>
  <c r="U58" i="38"/>
  <c r="T58" i="38"/>
  <c r="K58" i="38"/>
  <c r="F58" i="38"/>
  <c r="U57" i="38"/>
  <c r="T57" i="38"/>
  <c r="K57" i="38"/>
  <c r="F57" i="38"/>
  <c r="U56" i="38"/>
  <c r="T56" i="38"/>
  <c r="K56" i="38"/>
  <c r="F56" i="38"/>
  <c r="U55" i="38"/>
  <c r="T55" i="38"/>
  <c r="K55" i="38"/>
  <c r="F55" i="38"/>
  <c r="U54" i="38"/>
  <c r="T54" i="38"/>
  <c r="K54" i="38"/>
  <c r="F54" i="38"/>
  <c r="U53" i="38"/>
  <c r="T53" i="38"/>
  <c r="K53" i="38"/>
  <c r="F53" i="38"/>
  <c r="U52" i="38"/>
  <c r="T52" i="38"/>
  <c r="K52" i="38"/>
  <c r="F52" i="38"/>
  <c r="U51" i="38"/>
  <c r="T51" i="38"/>
  <c r="K51" i="38"/>
  <c r="F51" i="38"/>
  <c r="U50" i="38"/>
  <c r="T50" i="38"/>
  <c r="K50" i="38"/>
  <c r="F50" i="38"/>
  <c r="U49" i="38"/>
  <c r="T49" i="38"/>
  <c r="K49" i="38"/>
  <c r="F49" i="38"/>
  <c r="U48" i="38"/>
  <c r="T48" i="38"/>
  <c r="K48" i="38"/>
  <c r="F48" i="38"/>
  <c r="U47" i="38"/>
  <c r="T47" i="38"/>
  <c r="K47" i="38"/>
  <c r="F47" i="38"/>
  <c r="U46" i="38"/>
  <c r="T46" i="38"/>
  <c r="K46" i="38"/>
  <c r="F46" i="38"/>
  <c r="U45" i="38"/>
  <c r="T45" i="38"/>
  <c r="K45" i="38"/>
  <c r="F45" i="38"/>
  <c r="U44" i="38"/>
  <c r="T44" i="38"/>
  <c r="K44" i="38"/>
  <c r="F44" i="38"/>
  <c r="U43" i="38"/>
  <c r="T43" i="38"/>
  <c r="K43" i="38"/>
  <c r="F43" i="38"/>
  <c r="U42" i="38"/>
  <c r="T42" i="38"/>
  <c r="K42" i="38"/>
  <c r="F42" i="38"/>
  <c r="U41" i="38"/>
  <c r="T41" i="38"/>
  <c r="K41" i="38"/>
  <c r="F41" i="38"/>
  <c r="U40" i="38"/>
  <c r="T40" i="38"/>
  <c r="K40" i="38"/>
  <c r="F40" i="38"/>
  <c r="U39" i="38"/>
  <c r="T39" i="38"/>
  <c r="K39" i="38"/>
  <c r="F39" i="38"/>
  <c r="U38" i="38"/>
  <c r="T38" i="38"/>
  <c r="K38" i="38"/>
  <c r="F38" i="38"/>
  <c r="U37" i="38"/>
  <c r="T37" i="38"/>
  <c r="K37" i="38"/>
  <c r="F37" i="38"/>
  <c r="U36" i="38"/>
  <c r="T36" i="38"/>
  <c r="K36" i="38"/>
  <c r="F36" i="38"/>
  <c r="U35" i="38"/>
  <c r="T35" i="38"/>
  <c r="K35" i="38"/>
  <c r="F35" i="38"/>
  <c r="U34" i="38"/>
  <c r="T34" i="38"/>
  <c r="K34" i="38"/>
  <c r="F34" i="38"/>
  <c r="U33" i="38"/>
  <c r="T33" i="38"/>
  <c r="K33" i="38"/>
  <c r="F33" i="38"/>
  <c r="U32" i="38"/>
  <c r="T32" i="38"/>
  <c r="K32" i="38"/>
  <c r="F32" i="38"/>
  <c r="U31" i="38"/>
  <c r="T31" i="38"/>
  <c r="K31" i="38"/>
  <c r="F31" i="38"/>
  <c r="U30" i="38"/>
  <c r="T30" i="38"/>
  <c r="R30" i="38"/>
  <c r="K30" i="38"/>
  <c r="F30" i="38"/>
  <c r="U29" i="38"/>
  <c r="T29" i="38"/>
  <c r="K29" i="38"/>
  <c r="F29" i="38"/>
  <c r="U28" i="38"/>
  <c r="T28" i="38"/>
  <c r="R28" i="38"/>
  <c r="K28" i="38"/>
  <c r="F28" i="38"/>
  <c r="U27" i="38"/>
  <c r="T27" i="38"/>
  <c r="K27" i="38"/>
  <c r="F27" i="38"/>
  <c r="U26" i="38"/>
  <c r="T26" i="38"/>
  <c r="K26" i="38"/>
  <c r="F26" i="38"/>
  <c r="U25" i="38"/>
  <c r="T25" i="38"/>
  <c r="K25" i="38"/>
  <c r="F25" i="38"/>
  <c r="U24" i="38"/>
  <c r="T24" i="38"/>
  <c r="K24" i="38"/>
  <c r="F24" i="38"/>
  <c r="U23" i="38"/>
  <c r="T23" i="38"/>
  <c r="K23" i="38"/>
  <c r="F23" i="38"/>
  <c r="U22" i="38"/>
  <c r="T22" i="38"/>
  <c r="K22" i="38"/>
  <c r="F22" i="38"/>
  <c r="U21" i="38"/>
  <c r="T21" i="38"/>
  <c r="K21" i="38"/>
  <c r="F21" i="38"/>
  <c r="U20" i="38"/>
  <c r="T20" i="38"/>
  <c r="K20" i="38"/>
  <c r="F20" i="38"/>
  <c r="U19" i="38"/>
  <c r="T19" i="38"/>
  <c r="K19" i="38"/>
  <c r="F19" i="38"/>
  <c r="U18" i="38"/>
  <c r="T18" i="38"/>
  <c r="K18" i="38"/>
  <c r="F18" i="38"/>
  <c r="U17" i="38"/>
  <c r="T17" i="38"/>
  <c r="K17" i="38"/>
  <c r="F17" i="38"/>
  <c r="U16" i="38"/>
  <c r="T16" i="38"/>
  <c r="K16" i="38"/>
  <c r="F16" i="38"/>
  <c r="U15" i="38"/>
  <c r="T15" i="38"/>
  <c r="K15" i="38"/>
  <c r="F15" i="38"/>
  <c r="U14" i="38"/>
  <c r="T14" i="38"/>
  <c r="K14" i="38"/>
  <c r="F14" i="38"/>
  <c r="U13" i="38"/>
  <c r="T13" i="38"/>
  <c r="K13" i="38"/>
  <c r="F13" i="38"/>
  <c r="U12" i="38"/>
  <c r="T12" i="38"/>
  <c r="K12" i="38"/>
  <c r="F12" i="38"/>
  <c r="U11" i="38"/>
  <c r="T11" i="38"/>
  <c r="K11" i="38"/>
  <c r="F11" i="38"/>
  <c r="U10" i="38"/>
  <c r="T10" i="38"/>
  <c r="K10" i="38"/>
  <c r="F10" i="38"/>
  <c r="U9" i="38"/>
  <c r="T9" i="38"/>
  <c r="K9" i="38"/>
  <c r="F9" i="38"/>
  <c r="U8" i="38"/>
  <c r="T8" i="38"/>
  <c r="K8" i="38"/>
  <c r="F8" i="38"/>
  <c r="U7" i="38"/>
  <c r="T7" i="38"/>
  <c r="K7" i="38"/>
  <c r="F7" i="38"/>
  <c r="U6" i="38"/>
  <c r="T6" i="38"/>
  <c r="K6" i="38"/>
  <c r="F6" i="38"/>
  <c r="U5" i="38"/>
  <c r="T5" i="38"/>
  <c r="K5" i="38"/>
  <c r="F5" i="38"/>
  <c r="U4" i="38"/>
  <c r="T4" i="38"/>
  <c r="K4" i="38"/>
  <c r="F4" i="38"/>
  <c r="F190" i="106"/>
  <c r="F189" i="106"/>
  <c r="F188" i="106"/>
  <c r="F187" i="106"/>
  <c r="F186" i="106"/>
  <c r="F185" i="106"/>
  <c r="F184" i="106"/>
  <c r="F183" i="106"/>
  <c r="F182" i="106"/>
  <c r="F181" i="106"/>
  <c r="F180" i="106"/>
  <c r="F179" i="106"/>
  <c r="F178" i="106"/>
  <c r="F177" i="106"/>
  <c r="F176" i="106"/>
  <c r="F175" i="106"/>
  <c r="F174" i="106"/>
  <c r="F173" i="106"/>
  <c r="F172" i="106"/>
  <c r="F171" i="106"/>
  <c r="F170" i="106"/>
  <c r="F169" i="106"/>
  <c r="F168" i="106"/>
  <c r="F167" i="106"/>
  <c r="F166" i="106"/>
  <c r="F165" i="106"/>
  <c r="F164" i="106"/>
  <c r="F163" i="106"/>
  <c r="F162" i="106"/>
  <c r="F161" i="106"/>
  <c r="F160" i="106"/>
  <c r="F159" i="106"/>
  <c r="F158" i="106"/>
  <c r="F157" i="106"/>
  <c r="F156" i="106"/>
  <c r="F155" i="106"/>
  <c r="F154" i="106"/>
  <c r="F153" i="106"/>
  <c r="F152" i="106"/>
  <c r="F151" i="106"/>
  <c r="F150" i="106"/>
  <c r="F149" i="106"/>
  <c r="F148" i="106"/>
  <c r="F147" i="106"/>
  <c r="F146" i="106"/>
  <c r="F145" i="106"/>
  <c r="F144" i="106"/>
  <c r="F143" i="106"/>
  <c r="F142" i="106"/>
  <c r="F141" i="106"/>
  <c r="F140" i="106"/>
  <c r="F139" i="106"/>
  <c r="F138" i="106"/>
  <c r="F137" i="106"/>
  <c r="F136" i="106"/>
  <c r="F135" i="106"/>
  <c r="F134" i="106"/>
  <c r="F133" i="106"/>
  <c r="F132" i="106"/>
  <c r="F131" i="106"/>
  <c r="F130" i="106"/>
  <c r="F129" i="106"/>
  <c r="F128" i="106"/>
  <c r="U127" i="106"/>
  <c r="F127" i="106"/>
  <c r="U126" i="106"/>
  <c r="F126" i="106"/>
  <c r="U125" i="106"/>
  <c r="F125" i="106"/>
  <c r="U124" i="106"/>
  <c r="F124" i="106"/>
  <c r="U123" i="106"/>
  <c r="F123" i="106"/>
  <c r="U122" i="106"/>
  <c r="T122" i="106"/>
  <c r="F122" i="106"/>
  <c r="U121" i="106"/>
  <c r="T121" i="106"/>
  <c r="F121" i="106"/>
  <c r="U120" i="106"/>
  <c r="T120" i="106"/>
  <c r="F120" i="106"/>
  <c r="U119" i="106"/>
  <c r="T119" i="106"/>
  <c r="F119" i="106"/>
  <c r="U118" i="106"/>
  <c r="T118" i="106"/>
  <c r="F118" i="106"/>
  <c r="U117" i="106"/>
  <c r="T117" i="106"/>
  <c r="F117" i="106"/>
  <c r="U116" i="106"/>
  <c r="T116" i="106"/>
  <c r="F116" i="106"/>
  <c r="U115" i="106"/>
  <c r="T115" i="106"/>
  <c r="F115" i="106"/>
  <c r="U114" i="106"/>
  <c r="T114" i="106"/>
  <c r="F114" i="106"/>
  <c r="U113" i="106"/>
  <c r="T113" i="106"/>
  <c r="F113" i="106"/>
  <c r="U112" i="106"/>
  <c r="T112" i="106"/>
  <c r="F112" i="106"/>
  <c r="U111" i="106"/>
  <c r="T111" i="106"/>
  <c r="F111" i="106"/>
  <c r="U110" i="106"/>
  <c r="T110" i="106"/>
  <c r="F110" i="106"/>
  <c r="U109" i="106"/>
  <c r="T109" i="106"/>
  <c r="F109" i="106"/>
  <c r="U108" i="106"/>
  <c r="T108" i="106"/>
  <c r="F108" i="106"/>
  <c r="U107" i="106"/>
  <c r="T107" i="106"/>
  <c r="F107" i="106"/>
  <c r="U106" i="106"/>
  <c r="T106" i="106"/>
  <c r="F106" i="106"/>
  <c r="U105" i="106"/>
  <c r="T105" i="106"/>
  <c r="F105" i="106"/>
  <c r="U104" i="106"/>
  <c r="T104" i="106"/>
  <c r="F104" i="106"/>
  <c r="U103" i="106"/>
  <c r="T103" i="106"/>
  <c r="F103" i="106"/>
  <c r="U102" i="106"/>
  <c r="T102" i="106"/>
  <c r="F102" i="106"/>
  <c r="U101" i="106"/>
  <c r="T101" i="106"/>
  <c r="F101" i="106"/>
  <c r="U100" i="106"/>
  <c r="T100" i="106"/>
  <c r="F100" i="106"/>
  <c r="U99" i="106"/>
  <c r="T99" i="106"/>
  <c r="F99" i="106"/>
  <c r="U98" i="106"/>
  <c r="T98" i="106"/>
  <c r="F98" i="106"/>
  <c r="U97" i="106"/>
  <c r="T97" i="106"/>
  <c r="F97" i="106"/>
  <c r="U96" i="106"/>
  <c r="T96" i="106"/>
  <c r="F96" i="106"/>
  <c r="U95" i="106"/>
  <c r="T95" i="106"/>
  <c r="F95" i="106"/>
  <c r="U94" i="106"/>
  <c r="T94" i="106"/>
  <c r="F94" i="106"/>
  <c r="U93" i="106"/>
  <c r="T93" i="106"/>
  <c r="F93" i="106"/>
  <c r="U92" i="106"/>
  <c r="T92" i="106"/>
  <c r="F92" i="106"/>
  <c r="U91" i="106"/>
  <c r="T91" i="106"/>
  <c r="F91" i="106"/>
  <c r="U90" i="106"/>
  <c r="T90" i="106"/>
  <c r="F90" i="106"/>
  <c r="U89" i="106"/>
  <c r="T89" i="106"/>
  <c r="F89" i="106"/>
  <c r="U88" i="106"/>
  <c r="T88" i="106"/>
  <c r="F88" i="106"/>
  <c r="U87" i="106"/>
  <c r="T87" i="106"/>
  <c r="F87" i="106"/>
  <c r="U86" i="106"/>
  <c r="T86" i="106"/>
  <c r="F86" i="106"/>
  <c r="U85" i="106"/>
  <c r="T85" i="106"/>
  <c r="F85" i="106"/>
  <c r="U84" i="106"/>
  <c r="T84" i="106"/>
  <c r="F84" i="106"/>
  <c r="U83" i="106"/>
  <c r="T83" i="106"/>
  <c r="F83" i="106"/>
  <c r="U82" i="106"/>
  <c r="T82" i="106"/>
  <c r="F82" i="106"/>
  <c r="U81" i="106"/>
  <c r="T81" i="106"/>
  <c r="F81" i="106"/>
  <c r="U80" i="106"/>
  <c r="T80" i="106"/>
  <c r="K80" i="106"/>
  <c r="F80" i="106"/>
  <c r="U79" i="106"/>
  <c r="T79" i="106"/>
  <c r="F79" i="106"/>
  <c r="U78" i="106"/>
  <c r="T78" i="106"/>
  <c r="K78" i="106"/>
  <c r="F78" i="106"/>
  <c r="U77" i="106"/>
  <c r="T77" i="106"/>
  <c r="K77" i="106"/>
  <c r="F77" i="106"/>
  <c r="U76" i="106"/>
  <c r="T76" i="106"/>
  <c r="K76" i="106"/>
  <c r="F76" i="106"/>
  <c r="U75" i="106"/>
  <c r="T75" i="106"/>
  <c r="K75" i="106"/>
  <c r="F75" i="106"/>
  <c r="U74" i="106"/>
  <c r="T74" i="106"/>
  <c r="K74" i="106"/>
  <c r="F74" i="106"/>
  <c r="U73" i="106"/>
  <c r="T73" i="106"/>
  <c r="K73" i="106"/>
  <c r="F73" i="106"/>
  <c r="U72" i="106"/>
  <c r="T72" i="106"/>
  <c r="K72" i="106"/>
  <c r="F72" i="106"/>
  <c r="U71" i="106"/>
  <c r="T71" i="106"/>
  <c r="K71" i="106"/>
  <c r="F71" i="106"/>
  <c r="U70" i="106"/>
  <c r="T70" i="106"/>
  <c r="K70" i="106"/>
  <c r="F70" i="106"/>
  <c r="U69" i="106"/>
  <c r="T69" i="106"/>
  <c r="K69" i="106"/>
  <c r="F69" i="106"/>
  <c r="U68" i="106"/>
  <c r="T68" i="106"/>
  <c r="K68" i="106"/>
  <c r="F68" i="106"/>
  <c r="U67" i="106"/>
  <c r="T67" i="106"/>
  <c r="K67" i="106"/>
  <c r="F67" i="106"/>
  <c r="U66" i="106"/>
  <c r="T66" i="106"/>
  <c r="K66" i="106"/>
  <c r="F66" i="106"/>
  <c r="U65" i="106"/>
  <c r="T65" i="106"/>
  <c r="K65" i="106"/>
  <c r="F65" i="106"/>
  <c r="U64" i="106"/>
  <c r="T64" i="106"/>
  <c r="K64" i="106"/>
  <c r="F64" i="106"/>
  <c r="U63" i="106"/>
  <c r="T63" i="106"/>
  <c r="K63" i="106"/>
  <c r="F63" i="106"/>
  <c r="U62" i="106"/>
  <c r="T62" i="106"/>
  <c r="K62" i="106"/>
  <c r="F62" i="106"/>
  <c r="U61" i="106"/>
  <c r="T61" i="106"/>
  <c r="K61" i="106"/>
  <c r="F61" i="106"/>
  <c r="U60" i="106"/>
  <c r="T60" i="106"/>
  <c r="K60" i="106"/>
  <c r="F60" i="106"/>
  <c r="U59" i="106"/>
  <c r="T59" i="106"/>
  <c r="K59" i="106"/>
  <c r="F59" i="106"/>
  <c r="U58" i="106"/>
  <c r="T58" i="106"/>
  <c r="K58" i="106"/>
  <c r="F58" i="106"/>
  <c r="U57" i="106"/>
  <c r="T57" i="106"/>
  <c r="K57" i="106"/>
  <c r="F57" i="106"/>
  <c r="U56" i="106"/>
  <c r="T56" i="106"/>
  <c r="K56" i="106"/>
  <c r="F56" i="106"/>
  <c r="U55" i="106"/>
  <c r="T55" i="106"/>
  <c r="K55" i="106"/>
  <c r="F55" i="106"/>
  <c r="U54" i="106"/>
  <c r="T54" i="106"/>
  <c r="K54" i="106"/>
  <c r="F54" i="106"/>
  <c r="U53" i="106"/>
  <c r="T53" i="106"/>
  <c r="K53" i="106"/>
  <c r="F53" i="106"/>
  <c r="U52" i="106"/>
  <c r="T52" i="106"/>
  <c r="K52" i="106"/>
  <c r="F52" i="106"/>
  <c r="U51" i="106"/>
  <c r="T51" i="106"/>
  <c r="K51" i="106"/>
  <c r="F51" i="106"/>
  <c r="U50" i="106"/>
  <c r="T50" i="106"/>
  <c r="K50" i="106"/>
  <c r="F50" i="106"/>
  <c r="U49" i="106"/>
  <c r="T49" i="106"/>
  <c r="K49" i="106"/>
  <c r="F49" i="106"/>
  <c r="U48" i="106"/>
  <c r="T48" i="106"/>
  <c r="K48" i="106"/>
  <c r="F48" i="106"/>
  <c r="U47" i="106"/>
  <c r="T47" i="106"/>
  <c r="K47" i="106"/>
  <c r="F47" i="106"/>
  <c r="U46" i="106"/>
  <c r="T46" i="106"/>
  <c r="K46" i="106"/>
  <c r="F46" i="106"/>
  <c r="U45" i="106"/>
  <c r="T45" i="106"/>
  <c r="K45" i="106"/>
  <c r="F45" i="106"/>
  <c r="U44" i="106"/>
  <c r="T44" i="106"/>
  <c r="K44" i="106"/>
  <c r="F44" i="106"/>
  <c r="U43" i="106"/>
  <c r="T43" i="106"/>
  <c r="K43" i="106"/>
  <c r="F43" i="106"/>
  <c r="U42" i="106"/>
  <c r="T42" i="106"/>
  <c r="K42" i="106"/>
  <c r="F42" i="106"/>
  <c r="U41" i="106"/>
  <c r="T41" i="106"/>
  <c r="K41" i="106"/>
  <c r="F41" i="106"/>
  <c r="U40" i="106"/>
  <c r="T40" i="106"/>
  <c r="K40" i="106"/>
  <c r="F40" i="106"/>
  <c r="U39" i="106"/>
  <c r="T39" i="106"/>
  <c r="K39" i="106"/>
  <c r="F39" i="106"/>
  <c r="U38" i="106"/>
  <c r="T38" i="106"/>
  <c r="K38" i="106"/>
  <c r="F38" i="106"/>
  <c r="U37" i="106"/>
  <c r="T37" i="106"/>
  <c r="K37" i="106"/>
  <c r="F37" i="106"/>
  <c r="U36" i="106"/>
  <c r="T36" i="106"/>
  <c r="K36" i="106"/>
  <c r="F36" i="106"/>
  <c r="U35" i="106"/>
  <c r="T35" i="106"/>
  <c r="K35" i="106"/>
  <c r="F35" i="106"/>
  <c r="U34" i="106"/>
  <c r="T34" i="106"/>
  <c r="K34" i="106"/>
  <c r="F34" i="106"/>
  <c r="U33" i="106"/>
  <c r="T33" i="106"/>
  <c r="K33" i="106"/>
  <c r="F33" i="106"/>
  <c r="U32" i="106"/>
  <c r="T32" i="106"/>
  <c r="K32" i="106"/>
  <c r="F32" i="106"/>
  <c r="U31" i="106"/>
  <c r="T31" i="106"/>
  <c r="K31" i="106"/>
  <c r="F31" i="106"/>
  <c r="U30" i="106"/>
  <c r="T30" i="106"/>
  <c r="K30" i="106"/>
  <c r="F30" i="106"/>
  <c r="U29" i="106"/>
  <c r="T29" i="106"/>
  <c r="K29" i="106"/>
  <c r="F29" i="106"/>
  <c r="U28" i="106"/>
  <c r="T28" i="106"/>
  <c r="K28" i="106"/>
  <c r="F28" i="106"/>
  <c r="U27" i="106"/>
  <c r="T27" i="106"/>
  <c r="K27" i="106"/>
  <c r="F27" i="106"/>
  <c r="U26" i="106"/>
  <c r="T26" i="106"/>
  <c r="K26" i="106"/>
  <c r="F26" i="106"/>
  <c r="U25" i="106"/>
  <c r="T25" i="106"/>
  <c r="K25" i="106"/>
  <c r="F25" i="106"/>
  <c r="U24" i="106"/>
  <c r="T24" i="106"/>
  <c r="K24" i="106"/>
  <c r="F24" i="106"/>
  <c r="U23" i="106"/>
  <c r="T23" i="106"/>
  <c r="K23" i="106"/>
  <c r="F23" i="106"/>
  <c r="U22" i="106"/>
  <c r="T22" i="106"/>
  <c r="K22" i="106"/>
  <c r="F22" i="106"/>
  <c r="U21" i="106"/>
  <c r="T21" i="106"/>
  <c r="K21" i="106"/>
  <c r="F21" i="106"/>
  <c r="U20" i="106"/>
  <c r="T20" i="106"/>
  <c r="K20" i="106"/>
  <c r="F20" i="106"/>
  <c r="U19" i="106"/>
  <c r="T19" i="106"/>
  <c r="K19" i="106"/>
  <c r="F19" i="106"/>
  <c r="U18" i="106"/>
  <c r="T18" i="106"/>
  <c r="K18" i="106"/>
  <c r="F18" i="106"/>
  <c r="U17" i="106"/>
  <c r="T17" i="106"/>
  <c r="K17" i="106"/>
  <c r="F17" i="106"/>
  <c r="U16" i="106"/>
  <c r="T16" i="106"/>
  <c r="K16" i="106"/>
  <c r="F16" i="106"/>
  <c r="U15" i="106"/>
  <c r="T15" i="106"/>
  <c r="K15" i="106"/>
  <c r="F15" i="106"/>
  <c r="U14" i="106"/>
  <c r="T14" i="106"/>
  <c r="K14" i="106"/>
  <c r="F14" i="106"/>
  <c r="U13" i="106"/>
  <c r="T13" i="106"/>
  <c r="K13" i="106"/>
  <c r="F13" i="106"/>
  <c r="U12" i="106"/>
  <c r="T12" i="106"/>
  <c r="K12" i="106"/>
  <c r="F12" i="106"/>
  <c r="U11" i="106"/>
  <c r="T11" i="106"/>
  <c r="K11" i="106"/>
  <c r="F11" i="106"/>
  <c r="U10" i="106"/>
  <c r="T10" i="106"/>
  <c r="K10" i="106"/>
  <c r="F10" i="106"/>
  <c r="U9" i="106"/>
  <c r="T9" i="106"/>
  <c r="K9" i="106"/>
  <c r="F9" i="106"/>
  <c r="U8" i="106"/>
  <c r="T8" i="106"/>
  <c r="K8" i="106"/>
  <c r="F8" i="106"/>
  <c r="U7" i="106"/>
  <c r="T7" i="106"/>
  <c r="K7" i="106"/>
  <c r="F7" i="106"/>
  <c r="U6" i="106"/>
  <c r="T6" i="106"/>
  <c r="K6" i="106"/>
  <c r="F6" i="106"/>
  <c r="U5" i="106"/>
  <c r="T5" i="106"/>
  <c r="K5" i="106"/>
  <c r="F5" i="106"/>
  <c r="U4" i="106"/>
  <c r="T4" i="106"/>
  <c r="K4" i="106"/>
  <c r="F4" i="106"/>
  <c r="F190" i="37"/>
  <c r="F189" i="37"/>
  <c r="F188" i="37"/>
  <c r="F187" i="37"/>
  <c r="F186" i="37"/>
  <c r="F185" i="37"/>
  <c r="F184" i="37"/>
  <c r="F183" i="37"/>
  <c r="F182" i="37"/>
  <c r="F181" i="37"/>
  <c r="F180" i="37"/>
  <c r="F179" i="37"/>
  <c r="F178" i="37"/>
  <c r="F177" i="37"/>
  <c r="F176" i="37"/>
  <c r="F175" i="37"/>
  <c r="F174" i="37"/>
  <c r="F173" i="37"/>
  <c r="F172" i="37"/>
  <c r="F171" i="37"/>
  <c r="F170" i="37"/>
  <c r="F169" i="37"/>
  <c r="F168" i="37"/>
  <c r="F167" i="37"/>
  <c r="F166" i="37"/>
  <c r="F165" i="37"/>
  <c r="F164" i="37"/>
  <c r="F163" i="37"/>
  <c r="F162" i="37"/>
  <c r="F161" i="37"/>
  <c r="F160" i="37"/>
  <c r="F159" i="37"/>
  <c r="F158" i="37"/>
  <c r="F157" i="37"/>
  <c r="F156" i="37"/>
  <c r="F155" i="37"/>
  <c r="F154" i="37"/>
  <c r="F153" i="37"/>
  <c r="F152" i="37"/>
  <c r="F151" i="37"/>
  <c r="F150" i="37"/>
  <c r="F149" i="37"/>
  <c r="F148" i="37"/>
  <c r="F147" i="37"/>
  <c r="F146" i="37"/>
  <c r="F145" i="37"/>
  <c r="F144" i="37"/>
  <c r="F143" i="37"/>
  <c r="F142" i="37"/>
  <c r="F141" i="37"/>
  <c r="F140" i="37"/>
  <c r="F139" i="37"/>
  <c r="F138" i="37"/>
  <c r="F137" i="37"/>
  <c r="F136" i="37"/>
  <c r="F135" i="37"/>
  <c r="F134" i="37"/>
  <c r="F133" i="37"/>
  <c r="F132" i="37"/>
  <c r="F131" i="37"/>
  <c r="F130" i="37"/>
  <c r="F129" i="37"/>
  <c r="F128" i="37"/>
  <c r="U127" i="37"/>
  <c r="F127" i="37"/>
  <c r="U126" i="37"/>
  <c r="F126" i="37"/>
  <c r="U125" i="37"/>
  <c r="F125" i="37"/>
  <c r="U124" i="37"/>
  <c r="F124" i="37"/>
  <c r="U123" i="37"/>
  <c r="F123" i="37"/>
  <c r="U122" i="37"/>
  <c r="T122" i="37"/>
  <c r="F122" i="37"/>
  <c r="U121" i="37"/>
  <c r="T121" i="37"/>
  <c r="F121" i="37"/>
  <c r="U120" i="37"/>
  <c r="T120" i="37"/>
  <c r="F120" i="37"/>
  <c r="U119" i="37"/>
  <c r="T119" i="37"/>
  <c r="F119" i="37"/>
  <c r="U118" i="37"/>
  <c r="T118" i="37"/>
  <c r="F118" i="37"/>
  <c r="U117" i="37"/>
  <c r="T117" i="37"/>
  <c r="F117" i="37"/>
  <c r="U116" i="37"/>
  <c r="T116" i="37"/>
  <c r="F116" i="37"/>
  <c r="U115" i="37"/>
  <c r="T115" i="37"/>
  <c r="F115" i="37"/>
  <c r="U114" i="37"/>
  <c r="T114" i="37"/>
  <c r="F114" i="37"/>
  <c r="U113" i="37"/>
  <c r="T113" i="37"/>
  <c r="F113" i="37"/>
  <c r="U112" i="37"/>
  <c r="T112" i="37"/>
  <c r="F112" i="37"/>
  <c r="U111" i="37"/>
  <c r="T111" i="37"/>
  <c r="F111" i="37"/>
  <c r="U110" i="37"/>
  <c r="T110" i="37"/>
  <c r="F110" i="37"/>
  <c r="U109" i="37"/>
  <c r="T109" i="37"/>
  <c r="F109" i="37"/>
  <c r="U108" i="37"/>
  <c r="T108" i="37"/>
  <c r="F108" i="37"/>
  <c r="U107" i="37"/>
  <c r="T107" i="37"/>
  <c r="F107" i="37"/>
  <c r="U106" i="37"/>
  <c r="T106" i="37"/>
  <c r="F106" i="37"/>
  <c r="U105" i="37"/>
  <c r="T105" i="37"/>
  <c r="F105" i="37"/>
  <c r="U104" i="37"/>
  <c r="T104" i="37"/>
  <c r="F104" i="37"/>
  <c r="U103" i="37"/>
  <c r="T103" i="37"/>
  <c r="F103" i="37"/>
  <c r="U102" i="37"/>
  <c r="T102" i="37"/>
  <c r="F102" i="37"/>
  <c r="U101" i="37"/>
  <c r="T101" i="37"/>
  <c r="F101" i="37"/>
  <c r="U100" i="37"/>
  <c r="T100" i="37"/>
  <c r="F100" i="37"/>
  <c r="U99" i="37"/>
  <c r="T99" i="37"/>
  <c r="F99" i="37"/>
  <c r="U98" i="37"/>
  <c r="T98" i="37"/>
  <c r="F98" i="37"/>
  <c r="U97" i="37"/>
  <c r="T97" i="37"/>
  <c r="F97" i="37"/>
  <c r="U96" i="37"/>
  <c r="T96" i="37"/>
  <c r="F96" i="37"/>
  <c r="U95" i="37"/>
  <c r="T95" i="37"/>
  <c r="F95" i="37"/>
  <c r="U94" i="37"/>
  <c r="T94" i="37"/>
  <c r="F94" i="37"/>
  <c r="U93" i="37"/>
  <c r="T93" i="37"/>
  <c r="F93" i="37"/>
  <c r="U92" i="37"/>
  <c r="T92" i="37"/>
  <c r="F92" i="37"/>
  <c r="U91" i="37"/>
  <c r="T91" i="37"/>
  <c r="F91" i="37"/>
  <c r="U90" i="37"/>
  <c r="T90" i="37"/>
  <c r="F90" i="37"/>
  <c r="U89" i="37"/>
  <c r="T89" i="37"/>
  <c r="F89" i="37"/>
  <c r="U88" i="37"/>
  <c r="T88" i="37"/>
  <c r="F88" i="37"/>
  <c r="U87" i="37"/>
  <c r="T87" i="37"/>
  <c r="F87" i="37"/>
  <c r="U86" i="37"/>
  <c r="T86" i="37"/>
  <c r="F86" i="37"/>
  <c r="U85" i="37"/>
  <c r="T85" i="37"/>
  <c r="F85" i="37"/>
  <c r="U84" i="37"/>
  <c r="T84" i="37"/>
  <c r="F84" i="37"/>
  <c r="U83" i="37"/>
  <c r="T83" i="37"/>
  <c r="F83" i="37"/>
  <c r="U82" i="37"/>
  <c r="T82" i="37"/>
  <c r="F82" i="37"/>
  <c r="U81" i="37"/>
  <c r="T81" i="37"/>
  <c r="F81" i="37"/>
  <c r="U80" i="37"/>
  <c r="T80" i="37"/>
  <c r="K80" i="37"/>
  <c r="F80" i="37"/>
  <c r="U79" i="37"/>
  <c r="T79" i="37"/>
  <c r="F79" i="37"/>
  <c r="U78" i="37"/>
  <c r="T78" i="37"/>
  <c r="K78" i="37"/>
  <c r="F78" i="37"/>
  <c r="U77" i="37"/>
  <c r="T77" i="37"/>
  <c r="K77" i="37"/>
  <c r="F77" i="37"/>
  <c r="U76" i="37"/>
  <c r="T76" i="37"/>
  <c r="K76" i="37"/>
  <c r="F76" i="37"/>
  <c r="U75" i="37"/>
  <c r="T75" i="37"/>
  <c r="K75" i="37"/>
  <c r="F75" i="37"/>
  <c r="U74" i="37"/>
  <c r="T74" i="37"/>
  <c r="K74" i="37"/>
  <c r="F74" i="37"/>
  <c r="U73" i="37"/>
  <c r="T73" i="37"/>
  <c r="K73" i="37"/>
  <c r="F73" i="37"/>
  <c r="U72" i="37"/>
  <c r="T72" i="37"/>
  <c r="K72" i="37"/>
  <c r="F72" i="37"/>
  <c r="U71" i="37"/>
  <c r="T71" i="37"/>
  <c r="K71" i="37"/>
  <c r="F71" i="37"/>
  <c r="U70" i="37"/>
  <c r="T70" i="37"/>
  <c r="K70" i="37"/>
  <c r="F70" i="37"/>
  <c r="U69" i="37"/>
  <c r="T69" i="37"/>
  <c r="K69" i="37"/>
  <c r="F69" i="37"/>
  <c r="U68" i="37"/>
  <c r="T68" i="37"/>
  <c r="K68" i="37"/>
  <c r="F68" i="37"/>
  <c r="U67" i="37"/>
  <c r="T67" i="37"/>
  <c r="K67" i="37"/>
  <c r="F67" i="37"/>
  <c r="U66" i="37"/>
  <c r="T66" i="37"/>
  <c r="K66" i="37"/>
  <c r="F66" i="37"/>
  <c r="U65" i="37"/>
  <c r="T65" i="37"/>
  <c r="K65" i="37"/>
  <c r="F65" i="37"/>
  <c r="U64" i="37"/>
  <c r="T64" i="37"/>
  <c r="K64" i="37"/>
  <c r="F64" i="37"/>
  <c r="U63" i="37"/>
  <c r="T63" i="37"/>
  <c r="K63" i="37"/>
  <c r="F63" i="37"/>
  <c r="U62" i="37"/>
  <c r="T62" i="37"/>
  <c r="K62" i="37"/>
  <c r="F62" i="37"/>
  <c r="U61" i="37"/>
  <c r="T61" i="37"/>
  <c r="K61" i="37"/>
  <c r="F61" i="37"/>
  <c r="U60" i="37"/>
  <c r="T60" i="37"/>
  <c r="K60" i="37"/>
  <c r="F60" i="37"/>
  <c r="U59" i="37"/>
  <c r="T59" i="37"/>
  <c r="K59" i="37"/>
  <c r="F59" i="37"/>
  <c r="U58" i="37"/>
  <c r="T58" i="37"/>
  <c r="K58" i="37"/>
  <c r="F58" i="37"/>
  <c r="U57" i="37"/>
  <c r="T57" i="37"/>
  <c r="K57" i="37"/>
  <c r="F57" i="37"/>
  <c r="U56" i="37"/>
  <c r="T56" i="37"/>
  <c r="K56" i="37"/>
  <c r="F56" i="37"/>
  <c r="U55" i="37"/>
  <c r="T55" i="37"/>
  <c r="K55" i="37"/>
  <c r="F55" i="37"/>
  <c r="U54" i="37"/>
  <c r="T54" i="37"/>
  <c r="K54" i="37"/>
  <c r="F54" i="37"/>
  <c r="U53" i="37"/>
  <c r="T53" i="37"/>
  <c r="K53" i="37"/>
  <c r="F53" i="37"/>
  <c r="U52" i="37"/>
  <c r="T52" i="37"/>
  <c r="K52" i="37"/>
  <c r="F52" i="37"/>
  <c r="U51" i="37"/>
  <c r="T51" i="37"/>
  <c r="K51" i="37"/>
  <c r="F51" i="37"/>
  <c r="U50" i="37"/>
  <c r="T50" i="37"/>
  <c r="K50" i="37"/>
  <c r="F50" i="37"/>
  <c r="U49" i="37"/>
  <c r="T49" i="37"/>
  <c r="K49" i="37"/>
  <c r="F49" i="37"/>
  <c r="U48" i="37"/>
  <c r="T48" i="37"/>
  <c r="K48" i="37"/>
  <c r="F48" i="37"/>
  <c r="U47" i="37"/>
  <c r="T47" i="37"/>
  <c r="K47" i="37"/>
  <c r="F47" i="37"/>
  <c r="U46" i="37"/>
  <c r="T46" i="37"/>
  <c r="K46" i="37"/>
  <c r="F46" i="37"/>
  <c r="U45" i="37"/>
  <c r="T45" i="37"/>
  <c r="K45" i="37"/>
  <c r="F45" i="37"/>
  <c r="U44" i="37"/>
  <c r="T44" i="37"/>
  <c r="K44" i="37"/>
  <c r="F44" i="37"/>
  <c r="U43" i="37"/>
  <c r="T43" i="37"/>
  <c r="K43" i="37"/>
  <c r="F43" i="37"/>
  <c r="U42" i="37"/>
  <c r="T42" i="37"/>
  <c r="K42" i="37"/>
  <c r="F42" i="37"/>
  <c r="U41" i="37"/>
  <c r="T41" i="37"/>
  <c r="K41" i="37"/>
  <c r="F41" i="37"/>
  <c r="U40" i="37"/>
  <c r="T40" i="37"/>
  <c r="K40" i="37"/>
  <c r="F40" i="37"/>
  <c r="U39" i="37"/>
  <c r="T39" i="37"/>
  <c r="K39" i="37"/>
  <c r="F39" i="37"/>
  <c r="U38" i="37"/>
  <c r="T38" i="37"/>
  <c r="K38" i="37"/>
  <c r="F38" i="37"/>
  <c r="U37" i="37"/>
  <c r="T37" i="37"/>
  <c r="K37" i="37"/>
  <c r="F37" i="37"/>
  <c r="U36" i="37"/>
  <c r="T36" i="37"/>
  <c r="K36" i="37"/>
  <c r="F36" i="37"/>
  <c r="U35" i="37"/>
  <c r="T35" i="37"/>
  <c r="K35" i="37"/>
  <c r="F35" i="37"/>
  <c r="U34" i="37"/>
  <c r="T34" i="37"/>
  <c r="K34" i="37"/>
  <c r="F34" i="37"/>
  <c r="U33" i="37"/>
  <c r="T33" i="37"/>
  <c r="K33" i="37"/>
  <c r="F33" i="37"/>
  <c r="U32" i="37"/>
  <c r="T32" i="37"/>
  <c r="K32" i="37"/>
  <c r="F32" i="37"/>
  <c r="U31" i="37"/>
  <c r="T31" i="37"/>
  <c r="K31" i="37"/>
  <c r="F31" i="37"/>
  <c r="U30" i="37"/>
  <c r="T30" i="37"/>
  <c r="K30" i="37"/>
  <c r="F30" i="37"/>
  <c r="U29" i="37"/>
  <c r="T29" i="37"/>
  <c r="K29" i="37"/>
  <c r="F29" i="37"/>
  <c r="U28" i="37"/>
  <c r="T28" i="37"/>
  <c r="K28" i="37"/>
  <c r="F28" i="37"/>
  <c r="U27" i="37"/>
  <c r="T27" i="37"/>
  <c r="K27" i="37"/>
  <c r="F27" i="37"/>
  <c r="U26" i="37"/>
  <c r="T26" i="37"/>
  <c r="K26" i="37"/>
  <c r="F26" i="37"/>
  <c r="U25" i="37"/>
  <c r="T25" i="37"/>
  <c r="K25" i="37"/>
  <c r="F25" i="37"/>
  <c r="U24" i="37"/>
  <c r="T24" i="37"/>
  <c r="K24" i="37"/>
  <c r="F24" i="37"/>
  <c r="U23" i="37"/>
  <c r="T23" i="37"/>
  <c r="K23" i="37"/>
  <c r="F23" i="37"/>
  <c r="U22" i="37"/>
  <c r="T22" i="37"/>
  <c r="K22" i="37"/>
  <c r="F22" i="37"/>
  <c r="U21" i="37"/>
  <c r="T21" i="37"/>
  <c r="K21" i="37"/>
  <c r="F21" i="37"/>
  <c r="U20" i="37"/>
  <c r="T20" i="37"/>
  <c r="K20" i="37"/>
  <c r="F20" i="37"/>
  <c r="U19" i="37"/>
  <c r="T19" i="37"/>
  <c r="K19" i="37"/>
  <c r="F19" i="37"/>
  <c r="U18" i="37"/>
  <c r="T18" i="37"/>
  <c r="K18" i="37"/>
  <c r="F18" i="37"/>
  <c r="U17" i="37"/>
  <c r="T17" i="37"/>
  <c r="K17" i="37"/>
  <c r="F17" i="37"/>
  <c r="U16" i="37"/>
  <c r="T16" i="37"/>
  <c r="K16" i="37"/>
  <c r="F16" i="37"/>
  <c r="U15" i="37"/>
  <c r="T15" i="37"/>
  <c r="K15" i="37"/>
  <c r="F15" i="37"/>
  <c r="U14" i="37"/>
  <c r="T14" i="37"/>
  <c r="K14" i="37"/>
  <c r="F14" i="37"/>
  <c r="U13" i="37"/>
  <c r="T13" i="37"/>
  <c r="K13" i="37"/>
  <c r="F13" i="37"/>
  <c r="U12" i="37"/>
  <c r="T12" i="37"/>
  <c r="K12" i="37"/>
  <c r="F12" i="37"/>
  <c r="U11" i="37"/>
  <c r="T11" i="37"/>
  <c r="K11" i="37"/>
  <c r="F11" i="37"/>
  <c r="U10" i="37"/>
  <c r="T10" i="37"/>
  <c r="K10" i="37"/>
  <c r="F10" i="37"/>
  <c r="U9" i="37"/>
  <c r="T9" i="37"/>
  <c r="K9" i="37"/>
  <c r="F9" i="37"/>
  <c r="U8" i="37"/>
  <c r="T8" i="37"/>
  <c r="K8" i="37"/>
  <c r="F8" i="37"/>
  <c r="U7" i="37"/>
  <c r="T7" i="37"/>
  <c r="K7" i="37"/>
  <c r="F7" i="37"/>
  <c r="U6" i="37"/>
  <c r="T6" i="37"/>
  <c r="K6" i="37"/>
  <c r="F6" i="37"/>
  <c r="U5" i="37"/>
  <c r="T5" i="37"/>
  <c r="K5" i="37"/>
  <c r="F5" i="37"/>
  <c r="U4" i="37"/>
  <c r="T4" i="37"/>
  <c r="K4" i="37"/>
  <c r="F4" i="37"/>
  <c r="F132" i="94"/>
  <c r="F131" i="94"/>
  <c r="F130" i="94"/>
  <c r="F129" i="94"/>
  <c r="F128" i="94"/>
  <c r="U127" i="94"/>
  <c r="F127" i="94"/>
  <c r="U126" i="94"/>
  <c r="F126" i="94"/>
  <c r="U125" i="94"/>
  <c r="F125" i="94"/>
  <c r="U124" i="94"/>
  <c r="F124" i="94"/>
  <c r="U123" i="94"/>
  <c r="F123" i="94"/>
  <c r="U122" i="94"/>
  <c r="T122" i="94"/>
  <c r="F122" i="94"/>
  <c r="U121" i="94"/>
  <c r="T121" i="94"/>
  <c r="F121" i="94"/>
  <c r="U120" i="94"/>
  <c r="T120" i="94"/>
  <c r="F120" i="94"/>
  <c r="U119" i="94"/>
  <c r="T119" i="94"/>
  <c r="F119" i="94"/>
  <c r="U118" i="94"/>
  <c r="T118" i="94"/>
  <c r="F118" i="94"/>
  <c r="U117" i="94"/>
  <c r="T117" i="94"/>
  <c r="F117" i="94"/>
  <c r="U116" i="94"/>
  <c r="T116" i="94"/>
  <c r="F116" i="94"/>
  <c r="U115" i="94"/>
  <c r="T115" i="94"/>
  <c r="F115" i="94"/>
  <c r="U114" i="94"/>
  <c r="T114" i="94"/>
  <c r="F114" i="94"/>
  <c r="U113" i="94"/>
  <c r="T113" i="94"/>
  <c r="F113" i="94"/>
  <c r="U112" i="94"/>
  <c r="T112" i="94"/>
  <c r="F112" i="94"/>
  <c r="U111" i="94"/>
  <c r="T111" i="94"/>
  <c r="F111" i="94"/>
  <c r="U110" i="94"/>
  <c r="T110" i="94"/>
  <c r="F110" i="94"/>
  <c r="U109" i="94"/>
  <c r="T109" i="94"/>
  <c r="F109" i="94"/>
  <c r="U108" i="94"/>
  <c r="T108" i="94"/>
  <c r="F108" i="94"/>
  <c r="U107" i="94"/>
  <c r="T107" i="94"/>
  <c r="F107" i="94"/>
  <c r="U106" i="94"/>
  <c r="T106" i="94"/>
  <c r="F106" i="94"/>
  <c r="U105" i="94"/>
  <c r="T105" i="94"/>
  <c r="F105" i="94"/>
  <c r="U104" i="94"/>
  <c r="T104" i="94"/>
  <c r="F104" i="94"/>
  <c r="U103" i="94"/>
  <c r="T103" i="94"/>
  <c r="F103" i="94"/>
  <c r="U102" i="94"/>
  <c r="T102" i="94"/>
  <c r="F102" i="94"/>
  <c r="U101" i="94"/>
  <c r="T101" i="94"/>
  <c r="F101" i="94"/>
  <c r="U100" i="94"/>
  <c r="T100" i="94"/>
  <c r="F100" i="94"/>
  <c r="U99" i="94"/>
  <c r="T99" i="94"/>
  <c r="F99" i="94"/>
  <c r="U98" i="94"/>
  <c r="T98" i="94"/>
  <c r="F98" i="94"/>
  <c r="U97" i="94"/>
  <c r="T97" i="94"/>
  <c r="F97" i="94"/>
  <c r="U96" i="94"/>
  <c r="T96" i="94"/>
  <c r="F96" i="94"/>
  <c r="U95" i="94"/>
  <c r="T95" i="94"/>
  <c r="F95" i="94"/>
  <c r="U94" i="94"/>
  <c r="T94" i="94"/>
  <c r="F94" i="94"/>
  <c r="U93" i="94"/>
  <c r="T93" i="94"/>
  <c r="F93" i="94"/>
  <c r="U92" i="94"/>
  <c r="T92" i="94"/>
  <c r="F92" i="94"/>
  <c r="U91" i="94"/>
  <c r="T91" i="94"/>
  <c r="F91" i="94"/>
  <c r="U90" i="94"/>
  <c r="T90" i="94"/>
  <c r="F90" i="94"/>
  <c r="U89" i="94"/>
  <c r="T89" i="94"/>
  <c r="F89" i="94"/>
  <c r="U88" i="94"/>
  <c r="T88" i="94"/>
  <c r="F88" i="94"/>
  <c r="U87" i="94"/>
  <c r="T87" i="94"/>
  <c r="F87" i="94"/>
  <c r="U86" i="94"/>
  <c r="T86" i="94"/>
  <c r="F86" i="94"/>
  <c r="U85" i="94"/>
  <c r="T85" i="94"/>
  <c r="F85" i="94"/>
  <c r="U84" i="94"/>
  <c r="T84" i="94"/>
  <c r="F84" i="94"/>
  <c r="U83" i="94"/>
  <c r="T83" i="94"/>
  <c r="F83" i="94"/>
  <c r="U82" i="94"/>
  <c r="T82" i="94"/>
  <c r="F82" i="94"/>
  <c r="U81" i="94"/>
  <c r="T81" i="94"/>
  <c r="F81" i="94"/>
  <c r="U80" i="94"/>
  <c r="T80" i="94"/>
  <c r="K80" i="94"/>
  <c r="F80" i="94"/>
  <c r="U79" i="94"/>
  <c r="T79" i="94"/>
  <c r="F79" i="94"/>
  <c r="U78" i="94"/>
  <c r="T78" i="94"/>
  <c r="K78" i="94"/>
  <c r="F78" i="94"/>
  <c r="U77" i="94"/>
  <c r="T77" i="94"/>
  <c r="K77" i="94"/>
  <c r="F77" i="94"/>
  <c r="U76" i="94"/>
  <c r="T76" i="94"/>
  <c r="K76" i="94"/>
  <c r="F76" i="94"/>
  <c r="U75" i="94"/>
  <c r="T75" i="94"/>
  <c r="K75" i="94"/>
  <c r="F75" i="94"/>
  <c r="U74" i="94"/>
  <c r="T74" i="94"/>
  <c r="K74" i="94"/>
  <c r="F74" i="94"/>
  <c r="U73" i="94"/>
  <c r="T73" i="94"/>
  <c r="K73" i="94"/>
  <c r="F73" i="94"/>
  <c r="U72" i="94"/>
  <c r="T72" i="94"/>
  <c r="K72" i="94"/>
  <c r="F72" i="94"/>
  <c r="U71" i="94"/>
  <c r="T71" i="94"/>
  <c r="K71" i="94"/>
  <c r="F71" i="94"/>
  <c r="U70" i="94"/>
  <c r="T70" i="94"/>
  <c r="K70" i="94"/>
  <c r="F70" i="94"/>
  <c r="U69" i="94"/>
  <c r="T69" i="94"/>
  <c r="K69" i="94"/>
  <c r="F69" i="94"/>
  <c r="U68" i="94"/>
  <c r="T68" i="94"/>
  <c r="K68" i="94"/>
  <c r="F68" i="94"/>
  <c r="U67" i="94"/>
  <c r="T67" i="94"/>
  <c r="K67" i="94"/>
  <c r="F67" i="94"/>
  <c r="U66" i="94"/>
  <c r="T66" i="94"/>
  <c r="K66" i="94"/>
  <c r="F66" i="94"/>
  <c r="U65" i="94"/>
  <c r="T65" i="94"/>
  <c r="K65" i="94"/>
  <c r="F65" i="94"/>
  <c r="U64" i="94"/>
  <c r="T64" i="94"/>
  <c r="K64" i="94"/>
  <c r="F64" i="94"/>
  <c r="U63" i="94"/>
  <c r="T63" i="94"/>
  <c r="K63" i="94"/>
  <c r="F63" i="94"/>
  <c r="U62" i="94"/>
  <c r="T62" i="94"/>
  <c r="K62" i="94"/>
  <c r="F62" i="94"/>
  <c r="U61" i="94"/>
  <c r="T61" i="94"/>
  <c r="K61" i="94"/>
  <c r="F61" i="94"/>
  <c r="U60" i="94"/>
  <c r="T60" i="94"/>
  <c r="K60" i="94"/>
  <c r="F60" i="94"/>
  <c r="U59" i="94"/>
  <c r="T59" i="94"/>
  <c r="K59" i="94"/>
  <c r="F59" i="94"/>
  <c r="U58" i="94"/>
  <c r="T58" i="94"/>
  <c r="K58" i="94"/>
  <c r="F58" i="94"/>
  <c r="U57" i="94"/>
  <c r="T57" i="94"/>
  <c r="K57" i="94"/>
  <c r="F57" i="94"/>
  <c r="U56" i="94"/>
  <c r="T56" i="94"/>
  <c r="K56" i="94"/>
  <c r="F56" i="94"/>
  <c r="U55" i="94"/>
  <c r="T55" i="94"/>
  <c r="K55" i="94"/>
  <c r="F55" i="94"/>
  <c r="U54" i="94"/>
  <c r="T54" i="94"/>
  <c r="K54" i="94"/>
  <c r="F54" i="94"/>
  <c r="U53" i="94"/>
  <c r="T53" i="94"/>
  <c r="K53" i="94"/>
  <c r="F53" i="94"/>
  <c r="U52" i="94"/>
  <c r="T52" i="94"/>
  <c r="K52" i="94"/>
  <c r="F52" i="94"/>
  <c r="U51" i="94"/>
  <c r="T51" i="94"/>
  <c r="K51" i="94"/>
  <c r="F51" i="94"/>
  <c r="U50" i="94"/>
  <c r="T50" i="94"/>
  <c r="K50" i="94"/>
  <c r="F50" i="94"/>
  <c r="U49" i="94"/>
  <c r="T49" i="94"/>
  <c r="K49" i="94"/>
  <c r="F49" i="94"/>
  <c r="U48" i="94"/>
  <c r="T48" i="94"/>
  <c r="K48" i="94"/>
  <c r="F48" i="94"/>
  <c r="U47" i="94"/>
  <c r="T47" i="94"/>
  <c r="K47" i="94"/>
  <c r="F47" i="94"/>
  <c r="U46" i="94"/>
  <c r="T46" i="94"/>
  <c r="K46" i="94"/>
  <c r="F46" i="94"/>
  <c r="U45" i="94"/>
  <c r="T45" i="94"/>
  <c r="K45" i="94"/>
  <c r="F45" i="94"/>
  <c r="U44" i="94"/>
  <c r="T44" i="94"/>
  <c r="K44" i="94"/>
  <c r="F44" i="94"/>
  <c r="U43" i="94"/>
  <c r="T43" i="94"/>
  <c r="K43" i="94"/>
  <c r="F43" i="94"/>
  <c r="U42" i="94"/>
  <c r="T42" i="94"/>
  <c r="K42" i="94"/>
  <c r="F42" i="94"/>
  <c r="U41" i="94"/>
  <c r="T41" i="94"/>
  <c r="K41" i="94"/>
  <c r="F41" i="94"/>
  <c r="U40" i="94"/>
  <c r="T40" i="94"/>
  <c r="K40" i="94"/>
  <c r="F40" i="94"/>
  <c r="U39" i="94"/>
  <c r="T39" i="94"/>
  <c r="K39" i="94"/>
  <c r="F39" i="94"/>
  <c r="U38" i="94"/>
  <c r="T38" i="94"/>
  <c r="K38" i="94"/>
  <c r="F38" i="94"/>
  <c r="U37" i="94"/>
  <c r="T37" i="94"/>
  <c r="K37" i="94"/>
  <c r="F37" i="94"/>
  <c r="U36" i="94"/>
  <c r="T36" i="94"/>
  <c r="K36" i="94"/>
  <c r="F36" i="94"/>
  <c r="U35" i="94"/>
  <c r="T35" i="94"/>
  <c r="K35" i="94"/>
  <c r="F35" i="94"/>
  <c r="U34" i="94"/>
  <c r="T34" i="94"/>
  <c r="K34" i="94"/>
  <c r="F34" i="94"/>
  <c r="U33" i="94"/>
  <c r="T33" i="94"/>
  <c r="K33" i="94"/>
  <c r="F33" i="94"/>
  <c r="U32" i="94"/>
  <c r="T32" i="94"/>
  <c r="K32" i="94"/>
  <c r="F32" i="94"/>
  <c r="U31" i="94"/>
  <c r="T31" i="94"/>
  <c r="K31" i="94"/>
  <c r="F31" i="94"/>
  <c r="U30" i="94"/>
  <c r="T30" i="94"/>
  <c r="K30" i="94"/>
  <c r="F30" i="94"/>
  <c r="U29" i="94"/>
  <c r="T29" i="94"/>
  <c r="K29" i="94"/>
  <c r="F29" i="94"/>
  <c r="U28" i="94"/>
  <c r="T28" i="94"/>
  <c r="K28" i="94"/>
  <c r="F28" i="94"/>
  <c r="U27" i="94"/>
  <c r="T27" i="94"/>
  <c r="K27" i="94"/>
  <c r="F27" i="94"/>
  <c r="U26" i="94"/>
  <c r="T26" i="94"/>
  <c r="K26" i="94"/>
  <c r="F26" i="94"/>
  <c r="U25" i="94"/>
  <c r="T25" i="94"/>
  <c r="K25" i="94"/>
  <c r="F25" i="94"/>
  <c r="U24" i="94"/>
  <c r="T24" i="94"/>
  <c r="K24" i="94"/>
  <c r="F24" i="94"/>
  <c r="U23" i="94"/>
  <c r="T23" i="94"/>
  <c r="K23" i="94"/>
  <c r="F23" i="94"/>
  <c r="U22" i="94"/>
  <c r="T22" i="94"/>
  <c r="K22" i="94"/>
  <c r="F22" i="94"/>
  <c r="U21" i="94"/>
  <c r="T21" i="94"/>
  <c r="K21" i="94"/>
  <c r="F21" i="94"/>
  <c r="U20" i="94"/>
  <c r="T20" i="94"/>
  <c r="K20" i="94"/>
  <c r="F20" i="94"/>
  <c r="U19" i="94"/>
  <c r="T19" i="94"/>
  <c r="K19" i="94"/>
  <c r="F19" i="94"/>
  <c r="U18" i="94"/>
  <c r="T18" i="94"/>
  <c r="K18" i="94"/>
  <c r="F18" i="94"/>
  <c r="U17" i="94"/>
  <c r="T17" i="94"/>
  <c r="K17" i="94"/>
  <c r="F17" i="94"/>
  <c r="U16" i="94"/>
  <c r="T16" i="94"/>
  <c r="K16" i="94"/>
  <c r="F16" i="94"/>
  <c r="U15" i="94"/>
  <c r="T15" i="94"/>
  <c r="K15" i="94"/>
  <c r="F15" i="94"/>
  <c r="U14" i="94"/>
  <c r="T14" i="94"/>
  <c r="K14" i="94"/>
  <c r="F14" i="94"/>
  <c r="U13" i="94"/>
  <c r="T13" i="94"/>
  <c r="K13" i="94"/>
  <c r="F13" i="94"/>
  <c r="U12" i="94"/>
  <c r="T12" i="94"/>
  <c r="K12" i="94"/>
  <c r="F12" i="94"/>
  <c r="U11" i="94"/>
  <c r="T11" i="94"/>
  <c r="K11" i="94"/>
  <c r="F11" i="94"/>
  <c r="U10" i="94"/>
  <c r="T10" i="94"/>
  <c r="K10" i="94"/>
  <c r="F10" i="94"/>
  <c r="U9" i="94"/>
  <c r="T9" i="94"/>
  <c r="K9" i="94"/>
  <c r="F9" i="94"/>
  <c r="U8" i="94"/>
  <c r="T8" i="94"/>
  <c r="K8" i="94"/>
  <c r="F8" i="94"/>
  <c r="U7" i="94"/>
  <c r="T7" i="94"/>
  <c r="K7" i="94"/>
  <c r="F7" i="94"/>
  <c r="U6" i="94"/>
  <c r="T6" i="94"/>
  <c r="K6" i="94"/>
  <c r="F6" i="94"/>
  <c r="U5" i="94"/>
  <c r="T5" i="94"/>
  <c r="K5" i="94"/>
  <c r="F5" i="94"/>
  <c r="U4" i="94"/>
  <c r="T4" i="94"/>
  <c r="K4" i="94"/>
  <c r="F4" i="94"/>
  <c r="F133" i="34"/>
  <c r="F132" i="34"/>
  <c r="F131" i="34"/>
  <c r="F130" i="34"/>
  <c r="F129" i="34"/>
  <c r="F128" i="34"/>
  <c r="U127" i="34"/>
  <c r="F127" i="34"/>
  <c r="U126" i="34"/>
  <c r="F126" i="34"/>
  <c r="U125" i="34"/>
  <c r="F125" i="34"/>
  <c r="U124" i="34"/>
  <c r="F124" i="34"/>
  <c r="U123" i="34"/>
  <c r="F123" i="34"/>
  <c r="U122" i="34"/>
  <c r="T122" i="34"/>
  <c r="F122" i="34"/>
  <c r="U121" i="34"/>
  <c r="T121" i="34"/>
  <c r="F121" i="34"/>
  <c r="U120" i="34"/>
  <c r="T120" i="34"/>
  <c r="F120" i="34"/>
  <c r="U119" i="34"/>
  <c r="T119" i="34"/>
  <c r="F119" i="34"/>
  <c r="U118" i="34"/>
  <c r="T118" i="34"/>
  <c r="F118" i="34"/>
  <c r="U117" i="34"/>
  <c r="T117" i="34"/>
  <c r="F117" i="34"/>
  <c r="U116" i="34"/>
  <c r="T116" i="34"/>
  <c r="F116" i="34"/>
  <c r="U115" i="34"/>
  <c r="T115" i="34"/>
  <c r="F115" i="34"/>
  <c r="U114" i="34"/>
  <c r="T114" i="34"/>
  <c r="F114" i="34"/>
  <c r="U113" i="34"/>
  <c r="T113" i="34"/>
  <c r="F113" i="34"/>
  <c r="U112" i="34"/>
  <c r="T112" i="34"/>
  <c r="F112" i="34"/>
  <c r="U111" i="34"/>
  <c r="T111" i="34"/>
  <c r="F111" i="34"/>
  <c r="U110" i="34"/>
  <c r="T110" i="34"/>
  <c r="F110" i="34"/>
  <c r="U109" i="34"/>
  <c r="T109" i="34"/>
  <c r="F109" i="34"/>
  <c r="U108" i="34"/>
  <c r="T108" i="34"/>
  <c r="F108" i="34"/>
  <c r="U107" i="34"/>
  <c r="T107" i="34"/>
  <c r="F107" i="34"/>
  <c r="U106" i="34"/>
  <c r="T106" i="34"/>
  <c r="F106" i="34"/>
  <c r="U105" i="34"/>
  <c r="T105" i="34"/>
  <c r="F105" i="34"/>
  <c r="U104" i="34"/>
  <c r="T104" i="34"/>
  <c r="F104" i="34"/>
  <c r="U103" i="34"/>
  <c r="T103" i="34"/>
  <c r="F103" i="34"/>
  <c r="U102" i="34"/>
  <c r="T102" i="34"/>
  <c r="F102" i="34"/>
  <c r="U101" i="34"/>
  <c r="T101" i="34"/>
  <c r="F101" i="34"/>
  <c r="U100" i="34"/>
  <c r="T100" i="34"/>
  <c r="F100" i="34"/>
  <c r="U99" i="34"/>
  <c r="T99" i="34"/>
  <c r="F99" i="34"/>
  <c r="U98" i="34"/>
  <c r="T98" i="34"/>
  <c r="F98" i="34"/>
  <c r="U97" i="34"/>
  <c r="T97" i="34"/>
  <c r="F97" i="34"/>
  <c r="U96" i="34"/>
  <c r="T96" i="34"/>
  <c r="F96" i="34"/>
  <c r="U95" i="34"/>
  <c r="T95" i="34"/>
  <c r="F95" i="34"/>
  <c r="U94" i="34"/>
  <c r="T94" i="34"/>
  <c r="F94" i="34"/>
  <c r="U93" i="34"/>
  <c r="T93" i="34"/>
  <c r="F93" i="34"/>
  <c r="U92" i="34"/>
  <c r="T92" i="34"/>
  <c r="F92" i="34"/>
  <c r="U91" i="34"/>
  <c r="T91" i="34"/>
  <c r="F91" i="34"/>
  <c r="U90" i="34"/>
  <c r="T90" i="34"/>
  <c r="F90" i="34"/>
  <c r="U89" i="34"/>
  <c r="T89" i="34"/>
  <c r="F89" i="34"/>
  <c r="U88" i="34"/>
  <c r="T88" i="34"/>
  <c r="F88" i="34"/>
  <c r="U87" i="34"/>
  <c r="T87" i="34"/>
  <c r="F87" i="34"/>
  <c r="U86" i="34"/>
  <c r="T86" i="34"/>
  <c r="F86" i="34"/>
  <c r="U85" i="34"/>
  <c r="T85" i="34"/>
  <c r="F85" i="34"/>
  <c r="U84" i="34"/>
  <c r="T84" i="34"/>
  <c r="F84" i="34"/>
  <c r="U83" i="34"/>
  <c r="T83" i="34"/>
  <c r="F83" i="34"/>
  <c r="U82" i="34"/>
  <c r="T82" i="34"/>
  <c r="F82" i="34"/>
  <c r="U81" i="34"/>
  <c r="T81" i="34"/>
  <c r="F81" i="34"/>
  <c r="U80" i="34"/>
  <c r="T80" i="34"/>
  <c r="K80" i="34"/>
  <c r="F80" i="34"/>
  <c r="U79" i="34"/>
  <c r="T79" i="34"/>
  <c r="F79" i="34"/>
  <c r="U78" i="34"/>
  <c r="T78" i="34"/>
  <c r="K78" i="34"/>
  <c r="F78" i="34"/>
  <c r="U77" i="34"/>
  <c r="T77" i="34"/>
  <c r="K77" i="34"/>
  <c r="F77" i="34"/>
  <c r="U76" i="34"/>
  <c r="T76" i="34"/>
  <c r="K76" i="34"/>
  <c r="F76" i="34"/>
  <c r="U75" i="34"/>
  <c r="T75" i="34"/>
  <c r="K75" i="34"/>
  <c r="F75" i="34"/>
  <c r="U74" i="34"/>
  <c r="T74" i="34"/>
  <c r="K74" i="34"/>
  <c r="F74" i="34"/>
  <c r="U73" i="34"/>
  <c r="T73" i="34"/>
  <c r="K73" i="34"/>
  <c r="F73" i="34"/>
  <c r="U72" i="34"/>
  <c r="T72" i="34"/>
  <c r="K72" i="34"/>
  <c r="F72" i="34"/>
  <c r="U71" i="34"/>
  <c r="T71" i="34"/>
  <c r="K71" i="34"/>
  <c r="F71" i="34"/>
  <c r="U70" i="34"/>
  <c r="T70" i="34"/>
  <c r="K70" i="34"/>
  <c r="F70" i="34"/>
  <c r="U69" i="34"/>
  <c r="T69" i="34"/>
  <c r="K69" i="34"/>
  <c r="F69" i="34"/>
  <c r="U68" i="34"/>
  <c r="T68" i="34"/>
  <c r="K68" i="34"/>
  <c r="F68" i="34"/>
  <c r="U67" i="34"/>
  <c r="T67" i="34"/>
  <c r="K67" i="34"/>
  <c r="F67" i="34"/>
  <c r="U66" i="34"/>
  <c r="T66" i="34"/>
  <c r="K66" i="34"/>
  <c r="F66" i="34"/>
  <c r="U65" i="34"/>
  <c r="T65" i="34"/>
  <c r="K65" i="34"/>
  <c r="F65" i="34"/>
  <c r="U64" i="34"/>
  <c r="T64" i="34"/>
  <c r="K64" i="34"/>
  <c r="F64" i="34"/>
  <c r="U63" i="34"/>
  <c r="T63" i="34"/>
  <c r="K63" i="34"/>
  <c r="F63" i="34"/>
  <c r="U62" i="34"/>
  <c r="T62" i="34"/>
  <c r="K62" i="34"/>
  <c r="F62" i="34"/>
  <c r="U61" i="34"/>
  <c r="T61" i="34"/>
  <c r="K61" i="34"/>
  <c r="F61" i="34"/>
  <c r="U60" i="34"/>
  <c r="T60" i="34"/>
  <c r="K60" i="34"/>
  <c r="F60" i="34"/>
  <c r="U59" i="34"/>
  <c r="T59" i="34"/>
  <c r="K59" i="34"/>
  <c r="F59" i="34"/>
  <c r="U58" i="34"/>
  <c r="T58" i="34"/>
  <c r="K58" i="34"/>
  <c r="F58" i="34"/>
  <c r="U57" i="34"/>
  <c r="T57" i="34"/>
  <c r="K57" i="34"/>
  <c r="F57" i="34"/>
  <c r="U56" i="34"/>
  <c r="T56" i="34"/>
  <c r="K56" i="34"/>
  <c r="F56" i="34"/>
  <c r="U55" i="34"/>
  <c r="T55" i="34"/>
  <c r="K55" i="34"/>
  <c r="F55" i="34"/>
  <c r="U54" i="34"/>
  <c r="T54" i="34"/>
  <c r="K54" i="34"/>
  <c r="F54" i="34"/>
  <c r="U53" i="34"/>
  <c r="T53" i="34"/>
  <c r="K53" i="34"/>
  <c r="F53" i="34"/>
  <c r="U52" i="34"/>
  <c r="T52" i="34"/>
  <c r="K52" i="34"/>
  <c r="F52" i="34"/>
  <c r="U51" i="34"/>
  <c r="T51" i="34"/>
  <c r="K51" i="34"/>
  <c r="F51" i="34"/>
  <c r="U50" i="34"/>
  <c r="T50" i="34"/>
  <c r="K50" i="34"/>
  <c r="F50" i="34"/>
  <c r="U49" i="34"/>
  <c r="T49" i="34"/>
  <c r="K49" i="34"/>
  <c r="F49" i="34"/>
  <c r="U48" i="34"/>
  <c r="T48" i="34"/>
  <c r="K48" i="34"/>
  <c r="F48" i="34"/>
  <c r="U47" i="34"/>
  <c r="T47" i="34"/>
  <c r="K47" i="34"/>
  <c r="F47" i="34"/>
  <c r="U46" i="34"/>
  <c r="T46" i="34"/>
  <c r="K46" i="34"/>
  <c r="F46" i="34"/>
  <c r="U45" i="34"/>
  <c r="T45" i="34"/>
  <c r="K45" i="34"/>
  <c r="F45" i="34"/>
  <c r="U44" i="34"/>
  <c r="T44" i="34"/>
  <c r="K44" i="34"/>
  <c r="F44" i="34"/>
  <c r="U43" i="34"/>
  <c r="T43" i="34"/>
  <c r="K43" i="34"/>
  <c r="F43" i="34"/>
  <c r="U42" i="34"/>
  <c r="T42" i="34"/>
  <c r="K42" i="34"/>
  <c r="F42" i="34"/>
  <c r="U41" i="34"/>
  <c r="T41" i="34"/>
  <c r="K41" i="34"/>
  <c r="F41" i="34"/>
  <c r="U40" i="34"/>
  <c r="T40" i="34"/>
  <c r="K40" i="34"/>
  <c r="F40" i="34"/>
  <c r="U39" i="34"/>
  <c r="T39" i="34"/>
  <c r="K39" i="34"/>
  <c r="F39" i="34"/>
  <c r="U38" i="34"/>
  <c r="T38" i="34"/>
  <c r="K38" i="34"/>
  <c r="F38" i="34"/>
  <c r="U37" i="34"/>
  <c r="T37" i="34"/>
  <c r="K37" i="34"/>
  <c r="F37" i="34"/>
  <c r="U36" i="34"/>
  <c r="T36" i="34"/>
  <c r="K36" i="34"/>
  <c r="F36" i="34"/>
  <c r="U35" i="34"/>
  <c r="T35" i="34"/>
  <c r="K35" i="34"/>
  <c r="F35" i="34"/>
  <c r="U34" i="34"/>
  <c r="T34" i="34"/>
  <c r="K34" i="34"/>
  <c r="F34" i="34"/>
  <c r="U33" i="34"/>
  <c r="T33" i="34"/>
  <c r="K33" i="34"/>
  <c r="F33" i="34"/>
  <c r="U32" i="34"/>
  <c r="T32" i="34"/>
  <c r="K32" i="34"/>
  <c r="F32" i="34"/>
  <c r="U31" i="34"/>
  <c r="T31" i="34"/>
  <c r="K31" i="34"/>
  <c r="F31" i="34"/>
  <c r="U30" i="34"/>
  <c r="T30" i="34"/>
  <c r="K30" i="34"/>
  <c r="F30" i="34"/>
  <c r="U29" i="34"/>
  <c r="T29" i="34"/>
  <c r="K29" i="34"/>
  <c r="F29" i="34"/>
  <c r="U28" i="34"/>
  <c r="T28" i="34"/>
  <c r="K28" i="34"/>
  <c r="F28" i="34"/>
  <c r="U27" i="34"/>
  <c r="T27" i="34"/>
  <c r="K27" i="34"/>
  <c r="F27" i="34"/>
  <c r="U26" i="34"/>
  <c r="T26" i="34"/>
  <c r="K26" i="34"/>
  <c r="F26" i="34"/>
  <c r="U25" i="34"/>
  <c r="T25" i="34"/>
  <c r="K25" i="34"/>
  <c r="F25" i="34"/>
  <c r="U24" i="34"/>
  <c r="T24" i="34"/>
  <c r="K24" i="34"/>
  <c r="F24" i="34"/>
  <c r="U23" i="34"/>
  <c r="T23" i="34"/>
  <c r="K23" i="34"/>
  <c r="F23" i="34"/>
  <c r="U22" i="34"/>
  <c r="T22" i="34"/>
  <c r="K22" i="34"/>
  <c r="F22" i="34"/>
  <c r="U21" i="34"/>
  <c r="T21" i="34"/>
  <c r="K21" i="34"/>
  <c r="F21" i="34"/>
  <c r="U20" i="34"/>
  <c r="T20" i="34"/>
  <c r="K20" i="34"/>
  <c r="F20" i="34"/>
  <c r="U19" i="34"/>
  <c r="T19" i="34"/>
  <c r="K19" i="34"/>
  <c r="F19" i="34"/>
  <c r="U18" i="34"/>
  <c r="T18" i="34"/>
  <c r="K18" i="34"/>
  <c r="F18" i="34"/>
  <c r="U17" i="34"/>
  <c r="T17" i="34"/>
  <c r="K17" i="34"/>
  <c r="F17" i="34"/>
  <c r="U16" i="34"/>
  <c r="T16" i="34"/>
  <c r="K16" i="34"/>
  <c r="F16" i="34"/>
  <c r="U15" i="34"/>
  <c r="T15" i="34"/>
  <c r="K15" i="34"/>
  <c r="F15" i="34"/>
  <c r="U14" i="34"/>
  <c r="T14" i="34"/>
  <c r="K14" i="34"/>
  <c r="F14" i="34"/>
  <c r="U13" i="34"/>
  <c r="T13" i="34"/>
  <c r="K13" i="34"/>
  <c r="F13" i="34"/>
  <c r="U12" i="34"/>
  <c r="T12" i="34"/>
  <c r="K12" i="34"/>
  <c r="F12" i="34"/>
  <c r="U11" i="34"/>
  <c r="T11" i="34"/>
  <c r="K11" i="34"/>
  <c r="F11" i="34"/>
  <c r="U10" i="34"/>
  <c r="T10" i="34"/>
  <c r="K10" i="34"/>
  <c r="F10" i="34"/>
  <c r="U9" i="34"/>
  <c r="T9" i="34"/>
  <c r="K9" i="34"/>
  <c r="F9" i="34"/>
  <c r="U8" i="34"/>
  <c r="T8" i="34"/>
  <c r="K8" i="34"/>
  <c r="F8" i="34"/>
  <c r="U7" i="34"/>
  <c r="T7" i="34"/>
  <c r="K7" i="34"/>
  <c r="F7" i="34"/>
  <c r="U6" i="34"/>
  <c r="T6" i="34"/>
  <c r="K6" i="34"/>
  <c r="F6" i="34"/>
  <c r="U5" i="34"/>
  <c r="T5" i="34"/>
  <c r="K5" i="34"/>
  <c r="F5" i="34"/>
  <c r="U4" i="34"/>
  <c r="T4" i="34"/>
  <c r="K4" i="34"/>
  <c r="F4" i="34"/>
  <c r="F133" i="88"/>
  <c r="F132" i="88"/>
  <c r="F131" i="88"/>
  <c r="F130" i="88"/>
  <c r="F129" i="88"/>
  <c r="F128" i="88"/>
  <c r="U127" i="88"/>
  <c r="F127" i="88"/>
  <c r="U126" i="88"/>
  <c r="F126" i="88"/>
  <c r="U125" i="88"/>
  <c r="F125" i="88"/>
  <c r="U124" i="88"/>
  <c r="F124" i="88"/>
  <c r="U123" i="88"/>
  <c r="F123" i="88"/>
  <c r="U122" i="88"/>
  <c r="T122" i="88"/>
  <c r="F122" i="88"/>
  <c r="U121" i="88"/>
  <c r="T121" i="88"/>
  <c r="F121" i="88"/>
  <c r="U120" i="88"/>
  <c r="T120" i="88"/>
  <c r="F120" i="88"/>
  <c r="U119" i="88"/>
  <c r="T119" i="88"/>
  <c r="F119" i="88"/>
  <c r="U118" i="88"/>
  <c r="T118" i="88"/>
  <c r="F118" i="88"/>
  <c r="U117" i="88"/>
  <c r="T117" i="88"/>
  <c r="F117" i="88"/>
  <c r="U116" i="88"/>
  <c r="T116" i="88"/>
  <c r="F116" i="88"/>
  <c r="U115" i="88"/>
  <c r="T115" i="88"/>
  <c r="F115" i="88"/>
  <c r="U114" i="88"/>
  <c r="T114" i="88"/>
  <c r="F114" i="88"/>
  <c r="U113" i="88"/>
  <c r="T113" i="88"/>
  <c r="F113" i="88"/>
  <c r="U112" i="88"/>
  <c r="T112" i="88"/>
  <c r="F112" i="88"/>
  <c r="U111" i="88"/>
  <c r="T111" i="88"/>
  <c r="F111" i="88"/>
  <c r="U110" i="88"/>
  <c r="T110" i="88"/>
  <c r="F110" i="88"/>
  <c r="U109" i="88"/>
  <c r="T109" i="88"/>
  <c r="F109" i="88"/>
  <c r="U108" i="88"/>
  <c r="T108" i="88"/>
  <c r="F108" i="88"/>
  <c r="U107" i="88"/>
  <c r="T107" i="88"/>
  <c r="F107" i="88"/>
  <c r="U106" i="88"/>
  <c r="T106" i="88"/>
  <c r="F106" i="88"/>
  <c r="U105" i="88"/>
  <c r="T105" i="88"/>
  <c r="F105" i="88"/>
  <c r="U104" i="88"/>
  <c r="T104" i="88"/>
  <c r="F104" i="88"/>
  <c r="U103" i="88"/>
  <c r="T103" i="88"/>
  <c r="F103" i="88"/>
  <c r="U102" i="88"/>
  <c r="T102" i="88"/>
  <c r="F102" i="88"/>
  <c r="U101" i="88"/>
  <c r="T101" i="88"/>
  <c r="F101" i="88"/>
  <c r="U100" i="88"/>
  <c r="T100" i="88"/>
  <c r="F100" i="88"/>
  <c r="U99" i="88"/>
  <c r="T99" i="88"/>
  <c r="F99" i="88"/>
  <c r="U98" i="88"/>
  <c r="T98" i="88"/>
  <c r="F98" i="88"/>
  <c r="U97" i="88"/>
  <c r="T97" i="88"/>
  <c r="F97" i="88"/>
  <c r="U96" i="88"/>
  <c r="T96" i="88"/>
  <c r="F96" i="88"/>
  <c r="U95" i="88"/>
  <c r="T95" i="88"/>
  <c r="F95" i="88"/>
  <c r="U94" i="88"/>
  <c r="T94" i="88"/>
  <c r="F94" i="88"/>
  <c r="U93" i="88"/>
  <c r="T93" i="88"/>
  <c r="F93" i="88"/>
  <c r="U92" i="88"/>
  <c r="T92" i="88"/>
  <c r="F92" i="88"/>
  <c r="U91" i="88"/>
  <c r="T91" i="88"/>
  <c r="F91" i="88"/>
  <c r="U90" i="88"/>
  <c r="T90" i="88"/>
  <c r="F90" i="88"/>
  <c r="U89" i="88"/>
  <c r="T89" i="88"/>
  <c r="F89" i="88"/>
  <c r="U88" i="88"/>
  <c r="T88" i="88"/>
  <c r="F88" i="88"/>
  <c r="U87" i="88"/>
  <c r="T87" i="88"/>
  <c r="F87" i="88"/>
  <c r="U86" i="88"/>
  <c r="T86" i="88"/>
  <c r="F86" i="88"/>
  <c r="U85" i="88"/>
  <c r="T85" i="88"/>
  <c r="F85" i="88"/>
  <c r="U84" i="88"/>
  <c r="T84" i="88"/>
  <c r="F84" i="88"/>
  <c r="U83" i="88"/>
  <c r="T83" i="88"/>
  <c r="F83" i="88"/>
  <c r="U82" i="88"/>
  <c r="T82" i="88"/>
  <c r="F82" i="88"/>
  <c r="U81" i="88"/>
  <c r="T81" i="88"/>
  <c r="F81" i="88"/>
  <c r="U80" i="88"/>
  <c r="T80" i="88"/>
  <c r="K80" i="88"/>
  <c r="F80" i="88"/>
  <c r="U79" i="88"/>
  <c r="T79" i="88"/>
  <c r="F79" i="88"/>
  <c r="U78" i="88"/>
  <c r="T78" i="88"/>
  <c r="K78" i="88"/>
  <c r="F78" i="88"/>
  <c r="U77" i="88"/>
  <c r="T77" i="88"/>
  <c r="K77" i="88"/>
  <c r="F77" i="88"/>
  <c r="U76" i="88"/>
  <c r="T76" i="88"/>
  <c r="K76" i="88"/>
  <c r="F76" i="88"/>
  <c r="U75" i="88"/>
  <c r="T75" i="88"/>
  <c r="K75" i="88"/>
  <c r="F75" i="88"/>
  <c r="U74" i="88"/>
  <c r="T74" i="88"/>
  <c r="K74" i="88"/>
  <c r="F74" i="88"/>
  <c r="U73" i="88"/>
  <c r="T73" i="88"/>
  <c r="K73" i="88"/>
  <c r="F73" i="88"/>
  <c r="U72" i="88"/>
  <c r="T72" i="88"/>
  <c r="K72" i="88"/>
  <c r="F72" i="88"/>
  <c r="U71" i="88"/>
  <c r="T71" i="88"/>
  <c r="K71" i="88"/>
  <c r="F71" i="88"/>
  <c r="U70" i="88"/>
  <c r="T70" i="88"/>
  <c r="K70" i="88"/>
  <c r="F70" i="88"/>
  <c r="U69" i="88"/>
  <c r="T69" i="88"/>
  <c r="K69" i="88"/>
  <c r="F69" i="88"/>
  <c r="U68" i="88"/>
  <c r="T68" i="88"/>
  <c r="K68" i="88"/>
  <c r="F68" i="88"/>
  <c r="U67" i="88"/>
  <c r="T67" i="88"/>
  <c r="K67" i="88"/>
  <c r="F67" i="88"/>
  <c r="U66" i="88"/>
  <c r="T66" i="88"/>
  <c r="K66" i="88"/>
  <c r="F66" i="88"/>
  <c r="U65" i="88"/>
  <c r="T65" i="88"/>
  <c r="K65" i="88"/>
  <c r="F65" i="88"/>
  <c r="U64" i="88"/>
  <c r="T64" i="88"/>
  <c r="K64" i="88"/>
  <c r="F64" i="88"/>
  <c r="U63" i="88"/>
  <c r="T63" i="88"/>
  <c r="K63" i="88"/>
  <c r="F63" i="88"/>
  <c r="U62" i="88"/>
  <c r="T62" i="88"/>
  <c r="K62" i="88"/>
  <c r="F62" i="88"/>
  <c r="U61" i="88"/>
  <c r="T61" i="88"/>
  <c r="K61" i="88"/>
  <c r="F61" i="88"/>
  <c r="U60" i="88"/>
  <c r="T60" i="88"/>
  <c r="K60" i="88"/>
  <c r="F60" i="88"/>
  <c r="U59" i="88"/>
  <c r="T59" i="88"/>
  <c r="K59" i="88"/>
  <c r="F59" i="88"/>
  <c r="U58" i="88"/>
  <c r="T58" i="88"/>
  <c r="K58" i="88"/>
  <c r="F58" i="88"/>
  <c r="U57" i="88"/>
  <c r="T57" i="88"/>
  <c r="K57" i="88"/>
  <c r="F57" i="88"/>
  <c r="U56" i="88"/>
  <c r="T56" i="88"/>
  <c r="K56" i="88"/>
  <c r="F56" i="88"/>
  <c r="U55" i="88"/>
  <c r="T55" i="88"/>
  <c r="K55" i="88"/>
  <c r="F55" i="88"/>
  <c r="U54" i="88"/>
  <c r="T54" i="88"/>
  <c r="K54" i="88"/>
  <c r="F54" i="88"/>
  <c r="U53" i="88"/>
  <c r="T53" i="88"/>
  <c r="K53" i="88"/>
  <c r="F53" i="88"/>
  <c r="U52" i="88"/>
  <c r="T52" i="88"/>
  <c r="K52" i="88"/>
  <c r="F52" i="88"/>
  <c r="U51" i="88"/>
  <c r="T51" i="88"/>
  <c r="K51" i="88"/>
  <c r="F51" i="88"/>
  <c r="U50" i="88"/>
  <c r="T50" i="88"/>
  <c r="K50" i="88"/>
  <c r="F50" i="88"/>
  <c r="U49" i="88"/>
  <c r="T49" i="88"/>
  <c r="K49" i="88"/>
  <c r="F49" i="88"/>
  <c r="U48" i="88"/>
  <c r="T48" i="88"/>
  <c r="K48" i="88"/>
  <c r="F48" i="88"/>
  <c r="U47" i="88"/>
  <c r="T47" i="88"/>
  <c r="K47" i="88"/>
  <c r="F47" i="88"/>
  <c r="U46" i="88"/>
  <c r="T46" i="88"/>
  <c r="K46" i="88"/>
  <c r="F46" i="88"/>
  <c r="U45" i="88"/>
  <c r="T45" i="88"/>
  <c r="K45" i="88"/>
  <c r="F45" i="88"/>
  <c r="U44" i="88"/>
  <c r="T44" i="88"/>
  <c r="K44" i="88"/>
  <c r="F44" i="88"/>
  <c r="U43" i="88"/>
  <c r="T43" i="88"/>
  <c r="K43" i="88"/>
  <c r="F43" i="88"/>
  <c r="U42" i="88"/>
  <c r="T42" i="88"/>
  <c r="K42" i="88"/>
  <c r="F42" i="88"/>
  <c r="U41" i="88"/>
  <c r="T41" i="88"/>
  <c r="K41" i="88"/>
  <c r="F41" i="88"/>
  <c r="U40" i="88"/>
  <c r="T40" i="88"/>
  <c r="K40" i="88"/>
  <c r="F40" i="88"/>
  <c r="U39" i="88"/>
  <c r="T39" i="88"/>
  <c r="K39" i="88"/>
  <c r="F39" i="88"/>
  <c r="U38" i="88"/>
  <c r="T38" i="88"/>
  <c r="K38" i="88"/>
  <c r="F38" i="88"/>
  <c r="U37" i="88"/>
  <c r="T37" i="88"/>
  <c r="K37" i="88"/>
  <c r="F37" i="88"/>
  <c r="U36" i="88"/>
  <c r="T36" i="88"/>
  <c r="K36" i="88"/>
  <c r="F36" i="88"/>
  <c r="U35" i="88"/>
  <c r="T35" i="88"/>
  <c r="K35" i="88"/>
  <c r="F35" i="88"/>
  <c r="U34" i="88"/>
  <c r="T34" i="88"/>
  <c r="K34" i="88"/>
  <c r="F34" i="88"/>
  <c r="U33" i="88"/>
  <c r="T33" i="88"/>
  <c r="K33" i="88"/>
  <c r="F33" i="88"/>
  <c r="U32" i="88"/>
  <c r="T32" i="88"/>
  <c r="K32" i="88"/>
  <c r="F32" i="88"/>
  <c r="U31" i="88"/>
  <c r="T31" i="88"/>
  <c r="K31" i="88"/>
  <c r="F31" i="88"/>
  <c r="U30" i="88"/>
  <c r="T30" i="88"/>
  <c r="K30" i="88"/>
  <c r="F30" i="88"/>
  <c r="U29" i="88"/>
  <c r="T29" i="88"/>
  <c r="K29" i="88"/>
  <c r="F29" i="88"/>
  <c r="U28" i="88"/>
  <c r="T28" i="88"/>
  <c r="K28" i="88"/>
  <c r="F28" i="88"/>
  <c r="U27" i="88"/>
  <c r="T27" i="88"/>
  <c r="K27" i="88"/>
  <c r="F27" i="88"/>
  <c r="U26" i="88"/>
  <c r="T26" i="88"/>
  <c r="K26" i="88"/>
  <c r="F26" i="88"/>
  <c r="U25" i="88"/>
  <c r="T25" i="88"/>
  <c r="K25" i="88"/>
  <c r="F25" i="88"/>
  <c r="U24" i="88"/>
  <c r="T24" i="88"/>
  <c r="K24" i="88"/>
  <c r="F24" i="88"/>
  <c r="U23" i="88"/>
  <c r="T23" i="88"/>
  <c r="K23" i="88"/>
  <c r="F23" i="88"/>
  <c r="U22" i="88"/>
  <c r="T22" i="88"/>
  <c r="K22" i="88"/>
  <c r="F22" i="88"/>
  <c r="U21" i="88"/>
  <c r="T21" i="88"/>
  <c r="K21" i="88"/>
  <c r="F21" i="88"/>
  <c r="U20" i="88"/>
  <c r="T20" i="88"/>
  <c r="K20" i="88"/>
  <c r="F20" i="88"/>
  <c r="U19" i="88"/>
  <c r="T19" i="88"/>
  <c r="K19" i="88"/>
  <c r="F19" i="88"/>
  <c r="U18" i="88"/>
  <c r="T18" i="88"/>
  <c r="K18" i="88"/>
  <c r="F18" i="88"/>
  <c r="U17" i="88"/>
  <c r="T17" i="88"/>
  <c r="K17" i="88"/>
  <c r="F17" i="88"/>
  <c r="U16" i="88"/>
  <c r="T16" i="88"/>
  <c r="K16" i="88"/>
  <c r="F16" i="88"/>
  <c r="U15" i="88"/>
  <c r="T15" i="88"/>
  <c r="K15" i="88"/>
  <c r="F15" i="88"/>
  <c r="U14" i="88"/>
  <c r="T14" i="88"/>
  <c r="K14" i="88"/>
  <c r="F14" i="88"/>
  <c r="U13" i="88"/>
  <c r="T13" i="88"/>
  <c r="K13" i="88"/>
  <c r="F13" i="88"/>
  <c r="U12" i="88"/>
  <c r="T12" i="88"/>
  <c r="K12" i="88"/>
  <c r="F12" i="88"/>
  <c r="U11" i="88"/>
  <c r="T11" i="88"/>
  <c r="K11" i="88"/>
  <c r="F11" i="88"/>
  <c r="U10" i="88"/>
  <c r="T10" i="88"/>
  <c r="K10" i="88"/>
  <c r="F10" i="88"/>
  <c r="U9" i="88"/>
  <c r="T9" i="88"/>
  <c r="K9" i="88"/>
  <c r="F9" i="88"/>
  <c r="U8" i="88"/>
  <c r="T8" i="88"/>
  <c r="K8" i="88"/>
  <c r="F8" i="88"/>
  <c r="U7" i="88"/>
  <c r="T7" i="88"/>
  <c r="K7" i="88"/>
  <c r="F7" i="88"/>
  <c r="U6" i="88"/>
  <c r="T6" i="88"/>
  <c r="K6" i="88"/>
  <c r="F6" i="88"/>
  <c r="U5" i="88"/>
  <c r="T5" i="88"/>
  <c r="K5" i="88"/>
  <c r="F5" i="88"/>
  <c r="U4" i="88"/>
  <c r="T4" i="88"/>
  <c r="K4" i="88"/>
  <c r="F4" i="88"/>
  <c r="F133" i="27"/>
  <c r="F132" i="27"/>
  <c r="F131" i="27"/>
  <c r="F130" i="27"/>
  <c r="F129" i="27"/>
  <c r="F128" i="27"/>
  <c r="U127" i="27"/>
  <c r="F127" i="27"/>
  <c r="U126" i="27"/>
  <c r="F126" i="27"/>
  <c r="U125" i="27"/>
  <c r="F125" i="27"/>
  <c r="U124" i="27"/>
  <c r="F124" i="27"/>
  <c r="U123" i="27"/>
  <c r="F123" i="27"/>
  <c r="U122" i="27"/>
  <c r="T122" i="27"/>
  <c r="F122" i="27"/>
  <c r="U121" i="27"/>
  <c r="T121" i="27"/>
  <c r="F121" i="27"/>
  <c r="U120" i="27"/>
  <c r="T120" i="27"/>
  <c r="F120" i="27"/>
  <c r="U119" i="27"/>
  <c r="T119" i="27"/>
  <c r="F119" i="27"/>
  <c r="U118" i="27"/>
  <c r="T118" i="27"/>
  <c r="F118" i="27"/>
  <c r="U117" i="27"/>
  <c r="T117" i="27"/>
  <c r="F117" i="27"/>
  <c r="U116" i="27"/>
  <c r="T116" i="27"/>
  <c r="F116" i="27"/>
  <c r="U115" i="27"/>
  <c r="T115" i="27"/>
  <c r="F115" i="27"/>
  <c r="U114" i="27"/>
  <c r="T114" i="27"/>
  <c r="F114" i="27"/>
  <c r="U113" i="27"/>
  <c r="T113" i="27"/>
  <c r="F113" i="27"/>
  <c r="U112" i="27"/>
  <c r="T112" i="27"/>
  <c r="F112" i="27"/>
  <c r="U111" i="27"/>
  <c r="T111" i="27"/>
  <c r="F111" i="27"/>
  <c r="U110" i="27"/>
  <c r="T110" i="27"/>
  <c r="F110" i="27"/>
  <c r="U109" i="27"/>
  <c r="T109" i="27"/>
  <c r="F109" i="27"/>
  <c r="U108" i="27"/>
  <c r="T108" i="27"/>
  <c r="F108" i="27"/>
  <c r="U107" i="27"/>
  <c r="T107" i="27"/>
  <c r="F107" i="27"/>
  <c r="U106" i="27"/>
  <c r="T106" i="27"/>
  <c r="F106" i="27"/>
  <c r="U105" i="27"/>
  <c r="T105" i="27"/>
  <c r="F105" i="27"/>
  <c r="U104" i="27"/>
  <c r="T104" i="27"/>
  <c r="F104" i="27"/>
  <c r="U103" i="27"/>
  <c r="T103" i="27"/>
  <c r="F103" i="27"/>
  <c r="U102" i="27"/>
  <c r="T102" i="27"/>
  <c r="F102" i="27"/>
  <c r="U101" i="27"/>
  <c r="T101" i="27"/>
  <c r="F101" i="27"/>
  <c r="U100" i="27"/>
  <c r="T100" i="27"/>
  <c r="F100" i="27"/>
  <c r="U99" i="27"/>
  <c r="T99" i="27"/>
  <c r="F99" i="27"/>
  <c r="U98" i="27"/>
  <c r="T98" i="27"/>
  <c r="F98" i="27"/>
  <c r="U97" i="27"/>
  <c r="T97" i="27"/>
  <c r="F97" i="27"/>
  <c r="U96" i="27"/>
  <c r="T96" i="27"/>
  <c r="F96" i="27"/>
  <c r="U95" i="27"/>
  <c r="T95" i="27"/>
  <c r="F95" i="27"/>
  <c r="U94" i="27"/>
  <c r="T94" i="27"/>
  <c r="F94" i="27"/>
  <c r="U93" i="27"/>
  <c r="T93" i="27"/>
  <c r="F93" i="27"/>
  <c r="U92" i="27"/>
  <c r="T92" i="27"/>
  <c r="F92" i="27"/>
  <c r="U91" i="27"/>
  <c r="T91" i="27"/>
  <c r="F91" i="27"/>
  <c r="U90" i="27"/>
  <c r="T90" i="27"/>
  <c r="F90" i="27"/>
  <c r="U89" i="27"/>
  <c r="T89" i="27"/>
  <c r="F89" i="27"/>
  <c r="U88" i="27"/>
  <c r="T88" i="27"/>
  <c r="F88" i="27"/>
  <c r="U87" i="27"/>
  <c r="T87" i="27"/>
  <c r="F87" i="27"/>
  <c r="U86" i="27"/>
  <c r="T86" i="27"/>
  <c r="F86" i="27"/>
  <c r="U85" i="27"/>
  <c r="T85" i="27"/>
  <c r="F85" i="27"/>
  <c r="U84" i="27"/>
  <c r="T84" i="27"/>
  <c r="F84" i="27"/>
  <c r="U83" i="27"/>
  <c r="T83" i="27"/>
  <c r="F83" i="27"/>
  <c r="U82" i="27"/>
  <c r="T82" i="27"/>
  <c r="F82" i="27"/>
  <c r="U81" i="27"/>
  <c r="T81" i="27"/>
  <c r="F81" i="27"/>
  <c r="U80" i="27"/>
  <c r="T80" i="27"/>
  <c r="K80" i="27"/>
  <c r="F80" i="27"/>
  <c r="U79" i="27"/>
  <c r="T79" i="27"/>
  <c r="F79" i="27"/>
  <c r="U78" i="27"/>
  <c r="T78" i="27"/>
  <c r="K78" i="27"/>
  <c r="F78" i="27"/>
  <c r="U77" i="27"/>
  <c r="T77" i="27"/>
  <c r="K77" i="27"/>
  <c r="F77" i="27"/>
  <c r="U76" i="27"/>
  <c r="T76" i="27"/>
  <c r="K76" i="27"/>
  <c r="F76" i="27"/>
  <c r="U75" i="27"/>
  <c r="T75" i="27"/>
  <c r="K75" i="27"/>
  <c r="F75" i="27"/>
  <c r="U74" i="27"/>
  <c r="T74" i="27"/>
  <c r="K74" i="27"/>
  <c r="F74" i="27"/>
  <c r="U73" i="27"/>
  <c r="T73" i="27"/>
  <c r="K73" i="27"/>
  <c r="F73" i="27"/>
  <c r="U72" i="27"/>
  <c r="T72" i="27"/>
  <c r="K72" i="27"/>
  <c r="F72" i="27"/>
  <c r="U71" i="27"/>
  <c r="T71" i="27"/>
  <c r="K71" i="27"/>
  <c r="F71" i="27"/>
  <c r="U70" i="27"/>
  <c r="T70" i="27"/>
  <c r="K70" i="27"/>
  <c r="F70" i="27"/>
  <c r="U69" i="27"/>
  <c r="T69" i="27"/>
  <c r="K69" i="27"/>
  <c r="F69" i="27"/>
  <c r="U68" i="27"/>
  <c r="T68" i="27"/>
  <c r="K68" i="27"/>
  <c r="F68" i="27"/>
  <c r="U67" i="27"/>
  <c r="T67" i="27"/>
  <c r="K67" i="27"/>
  <c r="F67" i="27"/>
  <c r="U66" i="27"/>
  <c r="T66" i="27"/>
  <c r="K66" i="27"/>
  <c r="F66" i="27"/>
  <c r="U65" i="27"/>
  <c r="T65" i="27"/>
  <c r="K65" i="27"/>
  <c r="F65" i="27"/>
  <c r="U64" i="27"/>
  <c r="T64" i="27"/>
  <c r="K64" i="27"/>
  <c r="F64" i="27"/>
  <c r="U63" i="27"/>
  <c r="T63" i="27"/>
  <c r="K63" i="27"/>
  <c r="F63" i="27"/>
  <c r="U62" i="27"/>
  <c r="T62" i="27"/>
  <c r="K62" i="27"/>
  <c r="F62" i="27"/>
  <c r="U61" i="27"/>
  <c r="T61" i="27"/>
  <c r="K61" i="27"/>
  <c r="F61" i="27"/>
  <c r="U60" i="27"/>
  <c r="T60" i="27"/>
  <c r="K60" i="27"/>
  <c r="F60" i="27"/>
  <c r="U59" i="27"/>
  <c r="T59" i="27"/>
  <c r="K59" i="27"/>
  <c r="F59" i="27"/>
  <c r="U58" i="27"/>
  <c r="T58" i="27"/>
  <c r="K58" i="27"/>
  <c r="F58" i="27"/>
  <c r="U57" i="27"/>
  <c r="T57" i="27"/>
  <c r="K57" i="27"/>
  <c r="F57" i="27"/>
  <c r="U56" i="27"/>
  <c r="T56" i="27"/>
  <c r="K56" i="27"/>
  <c r="F56" i="27"/>
  <c r="U55" i="27"/>
  <c r="T55" i="27"/>
  <c r="K55" i="27"/>
  <c r="F55" i="27"/>
  <c r="U54" i="27"/>
  <c r="T54" i="27"/>
  <c r="K54" i="27"/>
  <c r="F54" i="27"/>
  <c r="U53" i="27"/>
  <c r="T53" i="27"/>
  <c r="K53" i="27"/>
  <c r="F53" i="27"/>
  <c r="U52" i="27"/>
  <c r="T52" i="27"/>
  <c r="K52" i="27"/>
  <c r="F52" i="27"/>
  <c r="U51" i="27"/>
  <c r="T51" i="27"/>
  <c r="K51" i="27"/>
  <c r="F51" i="27"/>
  <c r="U50" i="27"/>
  <c r="T50" i="27"/>
  <c r="K50" i="27"/>
  <c r="F50" i="27"/>
  <c r="U49" i="27"/>
  <c r="T49" i="27"/>
  <c r="K49" i="27"/>
  <c r="F49" i="27"/>
  <c r="U48" i="27"/>
  <c r="T48" i="27"/>
  <c r="K48" i="27"/>
  <c r="F48" i="27"/>
  <c r="U47" i="27"/>
  <c r="T47" i="27"/>
  <c r="K47" i="27"/>
  <c r="F47" i="27"/>
  <c r="U46" i="27"/>
  <c r="T46" i="27"/>
  <c r="K46" i="27"/>
  <c r="F46" i="27"/>
  <c r="U45" i="27"/>
  <c r="T45" i="27"/>
  <c r="K45" i="27"/>
  <c r="F45" i="27"/>
  <c r="U44" i="27"/>
  <c r="T44" i="27"/>
  <c r="K44" i="27"/>
  <c r="F44" i="27"/>
  <c r="U43" i="27"/>
  <c r="T43" i="27"/>
  <c r="K43" i="27"/>
  <c r="F43" i="27"/>
  <c r="U42" i="27"/>
  <c r="T42" i="27"/>
  <c r="K42" i="27"/>
  <c r="F42" i="27"/>
  <c r="U41" i="27"/>
  <c r="T41" i="27"/>
  <c r="K41" i="27"/>
  <c r="F41" i="27"/>
  <c r="U40" i="27"/>
  <c r="T40" i="27"/>
  <c r="K40" i="27"/>
  <c r="F40" i="27"/>
  <c r="U39" i="27"/>
  <c r="T39" i="27"/>
  <c r="K39" i="27"/>
  <c r="F39" i="27"/>
  <c r="U38" i="27"/>
  <c r="T38" i="27"/>
  <c r="K38" i="27"/>
  <c r="F38" i="27"/>
  <c r="U37" i="27"/>
  <c r="T37" i="27"/>
  <c r="K37" i="27"/>
  <c r="F37" i="27"/>
  <c r="U36" i="27"/>
  <c r="T36" i="27"/>
  <c r="K36" i="27"/>
  <c r="F36" i="27"/>
  <c r="U35" i="27"/>
  <c r="T35" i="27"/>
  <c r="K35" i="27"/>
  <c r="F35" i="27"/>
  <c r="U34" i="27"/>
  <c r="T34" i="27"/>
  <c r="K34" i="27"/>
  <c r="F34" i="27"/>
  <c r="U33" i="27"/>
  <c r="T33" i="27"/>
  <c r="K33" i="27"/>
  <c r="F33" i="27"/>
  <c r="U32" i="27"/>
  <c r="T32" i="27"/>
  <c r="K32" i="27"/>
  <c r="F32" i="27"/>
  <c r="U31" i="27"/>
  <c r="T31" i="27"/>
  <c r="K31" i="27"/>
  <c r="F31" i="27"/>
  <c r="U30" i="27"/>
  <c r="T30" i="27"/>
  <c r="K30" i="27"/>
  <c r="F30" i="27"/>
  <c r="U29" i="27"/>
  <c r="T29" i="27"/>
  <c r="K29" i="27"/>
  <c r="F29" i="27"/>
  <c r="U28" i="27"/>
  <c r="T28" i="27"/>
  <c r="K28" i="27"/>
  <c r="F28" i="27"/>
  <c r="U27" i="27"/>
  <c r="T27" i="27"/>
  <c r="K27" i="27"/>
  <c r="F27" i="27"/>
  <c r="U26" i="27"/>
  <c r="T26" i="27"/>
  <c r="K26" i="27"/>
  <c r="F26" i="27"/>
  <c r="U25" i="27"/>
  <c r="T25" i="27"/>
  <c r="K25" i="27"/>
  <c r="F25" i="27"/>
  <c r="U24" i="27"/>
  <c r="T24" i="27"/>
  <c r="K24" i="27"/>
  <c r="F24" i="27"/>
  <c r="U23" i="27"/>
  <c r="T23" i="27"/>
  <c r="K23" i="27"/>
  <c r="F23" i="27"/>
  <c r="U22" i="27"/>
  <c r="T22" i="27"/>
  <c r="K22" i="27"/>
  <c r="F22" i="27"/>
  <c r="U21" i="27"/>
  <c r="T21" i="27"/>
  <c r="K21" i="27"/>
  <c r="F21" i="27"/>
  <c r="U20" i="27"/>
  <c r="T20" i="27"/>
  <c r="K20" i="27"/>
  <c r="F20" i="27"/>
  <c r="U19" i="27"/>
  <c r="T19" i="27"/>
  <c r="K19" i="27"/>
  <c r="F19" i="27"/>
  <c r="U18" i="27"/>
  <c r="T18" i="27"/>
  <c r="K18" i="27"/>
  <c r="F18" i="27"/>
  <c r="U17" i="27"/>
  <c r="T17" i="27"/>
  <c r="K17" i="27"/>
  <c r="F17" i="27"/>
  <c r="U16" i="27"/>
  <c r="T16" i="27"/>
  <c r="K16" i="27"/>
  <c r="F16" i="27"/>
  <c r="U15" i="27"/>
  <c r="T15" i="27"/>
  <c r="K15" i="27"/>
  <c r="F15" i="27"/>
  <c r="U14" i="27"/>
  <c r="T14" i="27"/>
  <c r="K14" i="27"/>
  <c r="F14" i="27"/>
  <c r="U13" i="27"/>
  <c r="T13" i="27"/>
  <c r="K13" i="27"/>
  <c r="F13" i="27"/>
  <c r="U12" i="27"/>
  <c r="T12" i="27"/>
  <c r="K12" i="27"/>
  <c r="F12" i="27"/>
  <c r="U11" i="27"/>
  <c r="T11" i="27"/>
  <c r="K11" i="27"/>
  <c r="F11" i="27"/>
  <c r="U10" i="27"/>
  <c r="T10" i="27"/>
  <c r="K10" i="27"/>
  <c r="F10" i="27"/>
  <c r="U9" i="27"/>
  <c r="T9" i="27"/>
  <c r="K9" i="27"/>
  <c r="F9" i="27"/>
  <c r="U8" i="27"/>
  <c r="T8" i="27"/>
  <c r="K8" i="27"/>
  <c r="F8" i="27"/>
  <c r="U7" i="27"/>
  <c r="T7" i="27"/>
  <c r="K7" i="27"/>
  <c r="F7" i="27"/>
  <c r="U6" i="27"/>
  <c r="T6" i="27"/>
  <c r="K6" i="27"/>
  <c r="F6" i="27"/>
  <c r="U5" i="27"/>
  <c r="T5" i="27"/>
  <c r="K5" i="27"/>
  <c r="F5" i="27"/>
  <c r="U4" i="27"/>
  <c r="T4" i="27"/>
  <c r="K4" i="27"/>
  <c r="F4" i="27"/>
  <c r="F133" i="86"/>
  <c r="F132" i="86"/>
  <c r="F131" i="86"/>
  <c r="F130" i="86"/>
  <c r="F129" i="86"/>
  <c r="F128" i="86"/>
  <c r="U127" i="86"/>
  <c r="F127" i="86"/>
  <c r="U126" i="86"/>
  <c r="F126" i="86"/>
  <c r="U125" i="86"/>
  <c r="F125" i="86"/>
  <c r="U124" i="86"/>
  <c r="F124" i="86"/>
  <c r="U123" i="86"/>
  <c r="F123" i="86"/>
  <c r="U122" i="86"/>
  <c r="T122" i="86"/>
  <c r="F122" i="86"/>
  <c r="U121" i="86"/>
  <c r="T121" i="86"/>
  <c r="F121" i="86"/>
  <c r="U120" i="86"/>
  <c r="T120" i="86"/>
  <c r="F120" i="86"/>
  <c r="U119" i="86"/>
  <c r="T119" i="86"/>
  <c r="F119" i="86"/>
  <c r="U118" i="86"/>
  <c r="T118" i="86"/>
  <c r="F118" i="86"/>
  <c r="U117" i="86"/>
  <c r="T117" i="86"/>
  <c r="F117" i="86"/>
  <c r="U116" i="86"/>
  <c r="T116" i="86"/>
  <c r="F116" i="86"/>
  <c r="U115" i="86"/>
  <c r="T115" i="86"/>
  <c r="F115" i="86"/>
  <c r="U114" i="86"/>
  <c r="T114" i="86"/>
  <c r="F114" i="86"/>
  <c r="U113" i="86"/>
  <c r="T113" i="86"/>
  <c r="F113" i="86"/>
  <c r="U112" i="86"/>
  <c r="T112" i="86"/>
  <c r="F112" i="86"/>
  <c r="U111" i="86"/>
  <c r="T111" i="86"/>
  <c r="F111" i="86"/>
  <c r="U110" i="86"/>
  <c r="T110" i="86"/>
  <c r="F110" i="86"/>
  <c r="U109" i="86"/>
  <c r="T109" i="86"/>
  <c r="F109" i="86"/>
  <c r="U108" i="86"/>
  <c r="T108" i="86"/>
  <c r="F108" i="86"/>
  <c r="U107" i="86"/>
  <c r="T107" i="86"/>
  <c r="F107" i="86"/>
  <c r="U106" i="86"/>
  <c r="T106" i="86"/>
  <c r="F106" i="86"/>
  <c r="U105" i="86"/>
  <c r="T105" i="86"/>
  <c r="F105" i="86"/>
  <c r="U104" i="86"/>
  <c r="T104" i="86"/>
  <c r="F104" i="86"/>
  <c r="U103" i="86"/>
  <c r="T103" i="86"/>
  <c r="F103" i="86"/>
  <c r="U102" i="86"/>
  <c r="T102" i="86"/>
  <c r="F102" i="86"/>
  <c r="U101" i="86"/>
  <c r="T101" i="86"/>
  <c r="F101" i="86"/>
  <c r="U100" i="86"/>
  <c r="T100" i="86"/>
  <c r="F100" i="86"/>
  <c r="U99" i="86"/>
  <c r="T99" i="86"/>
  <c r="F99" i="86"/>
  <c r="U98" i="86"/>
  <c r="T98" i="86"/>
  <c r="F98" i="86"/>
  <c r="U97" i="86"/>
  <c r="T97" i="86"/>
  <c r="F97" i="86"/>
  <c r="U96" i="86"/>
  <c r="T96" i="86"/>
  <c r="F96" i="86"/>
  <c r="U95" i="86"/>
  <c r="T95" i="86"/>
  <c r="F95" i="86"/>
  <c r="U94" i="86"/>
  <c r="T94" i="86"/>
  <c r="F94" i="86"/>
  <c r="U93" i="86"/>
  <c r="T93" i="86"/>
  <c r="F93" i="86"/>
  <c r="U92" i="86"/>
  <c r="T92" i="86"/>
  <c r="F92" i="86"/>
  <c r="U91" i="86"/>
  <c r="T91" i="86"/>
  <c r="F91" i="86"/>
  <c r="U90" i="86"/>
  <c r="T90" i="86"/>
  <c r="F90" i="86"/>
  <c r="U89" i="86"/>
  <c r="T89" i="86"/>
  <c r="F89" i="86"/>
  <c r="U88" i="86"/>
  <c r="T88" i="86"/>
  <c r="F88" i="86"/>
  <c r="U87" i="86"/>
  <c r="T87" i="86"/>
  <c r="F87" i="86"/>
  <c r="U86" i="86"/>
  <c r="T86" i="86"/>
  <c r="F86" i="86"/>
  <c r="U85" i="86"/>
  <c r="T85" i="86"/>
  <c r="F85" i="86"/>
  <c r="U84" i="86"/>
  <c r="T84" i="86"/>
  <c r="F84" i="86"/>
  <c r="U83" i="86"/>
  <c r="T83" i="86"/>
  <c r="F83" i="86"/>
  <c r="U82" i="86"/>
  <c r="T82" i="86"/>
  <c r="F82" i="86"/>
  <c r="U81" i="86"/>
  <c r="T81" i="86"/>
  <c r="F81" i="86"/>
  <c r="U80" i="86"/>
  <c r="T80" i="86"/>
  <c r="K80" i="86"/>
  <c r="F80" i="86"/>
  <c r="U79" i="86"/>
  <c r="T79" i="86"/>
  <c r="F79" i="86"/>
  <c r="U78" i="86"/>
  <c r="T78" i="86"/>
  <c r="K78" i="86"/>
  <c r="F78" i="86"/>
  <c r="U77" i="86"/>
  <c r="T77" i="86"/>
  <c r="K77" i="86"/>
  <c r="F77" i="86"/>
  <c r="U76" i="86"/>
  <c r="T76" i="86"/>
  <c r="K76" i="86"/>
  <c r="F76" i="86"/>
  <c r="U75" i="86"/>
  <c r="T75" i="86"/>
  <c r="K75" i="86"/>
  <c r="F75" i="86"/>
  <c r="U74" i="86"/>
  <c r="T74" i="86"/>
  <c r="K74" i="86"/>
  <c r="F74" i="86"/>
  <c r="U73" i="86"/>
  <c r="T73" i="86"/>
  <c r="K73" i="86"/>
  <c r="F73" i="86"/>
  <c r="U72" i="86"/>
  <c r="T72" i="86"/>
  <c r="K72" i="86"/>
  <c r="F72" i="86"/>
  <c r="U71" i="86"/>
  <c r="T71" i="86"/>
  <c r="K71" i="86"/>
  <c r="F71" i="86"/>
  <c r="U70" i="86"/>
  <c r="T70" i="86"/>
  <c r="K70" i="86"/>
  <c r="F70" i="86"/>
  <c r="U69" i="86"/>
  <c r="T69" i="86"/>
  <c r="K69" i="86"/>
  <c r="F69" i="86"/>
  <c r="U68" i="86"/>
  <c r="T68" i="86"/>
  <c r="K68" i="86"/>
  <c r="F68" i="86"/>
  <c r="U67" i="86"/>
  <c r="T67" i="86"/>
  <c r="K67" i="86"/>
  <c r="F67" i="86"/>
  <c r="U66" i="86"/>
  <c r="T66" i="86"/>
  <c r="K66" i="86"/>
  <c r="F66" i="86"/>
  <c r="U65" i="86"/>
  <c r="T65" i="86"/>
  <c r="K65" i="86"/>
  <c r="F65" i="86"/>
  <c r="U64" i="86"/>
  <c r="T64" i="86"/>
  <c r="K64" i="86"/>
  <c r="F64" i="86"/>
  <c r="U63" i="86"/>
  <c r="T63" i="86"/>
  <c r="K63" i="86"/>
  <c r="F63" i="86"/>
  <c r="U62" i="86"/>
  <c r="T62" i="86"/>
  <c r="K62" i="86"/>
  <c r="F62" i="86"/>
  <c r="U61" i="86"/>
  <c r="T61" i="86"/>
  <c r="K61" i="86"/>
  <c r="F61" i="86"/>
  <c r="U60" i="86"/>
  <c r="T60" i="86"/>
  <c r="K60" i="86"/>
  <c r="F60" i="86"/>
  <c r="U59" i="86"/>
  <c r="T59" i="86"/>
  <c r="K59" i="86"/>
  <c r="F59" i="86"/>
  <c r="U58" i="86"/>
  <c r="T58" i="86"/>
  <c r="K58" i="86"/>
  <c r="F58" i="86"/>
  <c r="U57" i="86"/>
  <c r="T57" i="86"/>
  <c r="K57" i="86"/>
  <c r="F57" i="86"/>
  <c r="U56" i="86"/>
  <c r="T56" i="86"/>
  <c r="K56" i="86"/>
  <c r="F56" i="86"/>
  <c r="U55" i="86"/>
  <c r="T55" i="86"/>
  <c r="K55" i="86"/>
  <c r="F55" i="86"/>
  <c r="U54" i="86"/>
  <c r="T54" i="86"/>
  <c r="K54" i="86"/>
  <c r="F54" i="86"/>
  <c r="U53" i="86"/>
  <c r="T53" i="86"/>
  <c r="K53" i="86"/>
  <c r="F53" i="86"/>
  <c r="U52" i="86"/>
  <c r="T52" i="86"/>
  <c r="K52" i="86"/>
  <c r="F52" i="86"/>
  <c r="U51" i="86"/>
  <c r="T51" i="86"/>
  <c r="K51" i="86"/>
  <c r="F51" i="86"/>
  <c r="U50" i="86"/>
  <c r="T50" i="86"/>
  <c r="K50" i="86"/>
  <c r="F50" i="86"/>
  <c r="U49" i="86"/>
  <c r="T49" i="86"/>
  <c r="K49" i="86"/>
  <c r="F49" i="86"/>
  <c r="U48" i="86"/>
  <c r="T48" i="86"/>
  <c r="K48" i="86"/>
  <c r="F48" i="86"/>
  <c r="U47" i="86"/>
  <c r="T47" i="86"/>
  <c r="K47" i="86"/>
  <c r="F47" i="86"/>
  <c r="U46" i="86"/>
  <c r="T46" i="86"/>
  <c r="K46" i="86"/>
  <c r="F46" i="86"/>
  <c r="U45" i="86"/>
  <c r="T45" i="86"/>
  <c r="K45" i="86"/>
  <c r="F45" i="86"/>
  <c r="U44" i="86"/>
  <c r="T44" i="86"/>
  <c r="K44" i="86"/>
  <c r="F44" i="86"/>
  <c r="U43" i="86"/>
  <c r="T43" i="86"/>
  <c r="K43" i="86"/>
  <c r="F43" i="86"/>
  <c r="U42" i="86"/>
  <c r="T42" i="86"/>
  <c r="K42" i="86"/>
  <c r="F42" i="86"/>
  <c r="U41" i="86"/>
  <c r="T41" i="86"/>
  <c r="K41" i="86"/>
  <c r="F41" i="86"/>
  <c r="U40" i="86"/>
  <c r="T40" i="86"/>
  <c r="K40" i="86"/>
  <c r="F40" i="86"/>
  <c r="U39" i="86"/>
  <c r="T39" i="86"/>
  <c r="K39" i="86"/>
  <c r="F39" i="86"/>
  <c r="U38" i="86"/>
  <c r="T38" i="86"/>
  <c r="K38" i="86"/>
  <c r="F38" i="86"/>
  <c r="U37" i="86"/>
  <c r="T37" i="86"/>
  <c r="K37" i="86"/>
  <c r="F37" i="86"/>
  <c r="U36" i="86"/>
  <c r="T36" i="86"/>
  <c r="K36" i="86"/>
  <c r="F36" i="86"/>
  <c r="U35" i="86"/>
  <c r="T35" i="86"/>
  <c r="K35" i="86"/>
  <c r="F35" i="86"/>
  <c r="U34" i="86"/>
  <c r="T34" i="86"/>
  <c r="K34" i="86"/>
  <c r="F34" i="86"/>
  <c r="U33" i="86"/>
  <c r="T33" i="86"/>
  <c r="K33" i="86"/>
  <c r="F33" i="86"/>
  <c r="U32" i="86"/>
  <c r="T32" i="86"/>
  <c r="K32" i="86"/>
  <c r="F32" i="86"/>
  <c r="U31" i="86"/>
  <c r="T31" i="86"/>
  <c r="K31" i="86"/>
  <c r="F31" i="86"/>
  <c r="U30" i="86"/>
  <c r="T30" i="86"/>
  <c r="K30" i="86"/>
  <c r="F30" i="86"/>
  <c r="U29" i="86"/>
  <c r="T29" i="86"/>
  <c r="K29" i="86"/>
  <c r="F29" i="86"/>
  <c r="U28" i="86"/>
  <c r="T28" i="86"/>
  <c r="K28" i="86"/>
  <c r="F28" i="86"/>
  <c r="U27" i="86"/>
  <c r="T27" i="86"/>
  <c r="K27" i="86"/>
  <c r="F27" i="86"/>
  <c r="U26" i="86"/>
  <c r="T26" i="86"/>
  <c r="K26" i="86"/>
  <c r="F26" i="86"/>
  <c r="U25" i="86"/>
  <c r="T25" i="86"/>
  <c r="K25" i="86"/>
  <c r="F25" i="86"/>
  <c r="U24" i="86"/>
  <c r="T24" i="86"/>
  <c r="K24" i="86"/>
  <c r="F24" i="86"/>
  <c r="U23" i="86"/>
  <c r="T23" i="86"/>
  <c r="K23" i="86"/>
  <c r="F23" i="86"/>
  <c r="U22" i="86"/>
  <c r="T22" i="86"/>
  <c r="K22" i="86"/>
  <c r="F22" i="86"/>
  <c r="U21" i="86"/>
  <c r="T21" i="86"/>
  <c r="K21" i="86"/>
  <c r="F21" i="86"/>
  <c r="U20" i="86"/>
  <c r="T20" i="86"/>
  <c r="K20" i="86"/>
  <c r="F20" i="86"/>
  <c r="U19" i="86"/>
  <c r="T19" i="86"/>
  <c r="K19" i="86"/>
  <c r="F19" i="86"/>
  <c r="U18" i="86"/>
  <c r="T18" i="86"/>
  <c r="K18" i="86"/>
  <c r="F18" i="86"/>
  <c r="U17" i="86"/>
  <c r="T17" i="86"/>
  <c r="K17" i="86"/>
  <c r="F17" i="86"/>
  <c r="U16" i="86"/>
  <c r="T16" i="86"/>
  <c r="K16" i="86"/>
  <c r="F16" i="86"/>
  <c r="U15" i="86"/>
  <c r="T15" i="86"/>
  <c r="K15" i="86"/>
  <c r="F15" i="86"/>
  <c r="U14" i="86"/>
  <c r="T14" i="86"/>
  <c r="K14" i="86"/>
  <c r="F14" i="86"/>
  <c r="U13" i="86"/>
  <c r="T13" i="86"/>
  <c r="K13" i="86"/>
  <c r="F13" i="86"/>
  <c r="U12" i="86"/>
  <c r="T12" i="86"/>
  <c r="K12" i="86"/>
  <c r="F12" i="86"/>
  <c r="U11" i="86"/>
  <c r="T11" i="86"/>
  <c r="K11" i="86"/>
  <c r="F11" i="86"/>
  <c r="U10" i="86"/>
  <c r="T10" i="86"/>
  <c r="K10" i="86"/>
  <c r="F10" i="86"/>
  <c r="U9" i="86"/>
  <c r="T9" i="86"/>
  <c r="K9" i="86"/>
  <c r="F9" i="86"/>
  <c r="U8" i="86"/>
  <c r="T8" i="86"/>
  <c r="K8" i="86"/>
  <c r="F8" i="86"/>
  <c r="U7" i="86"/>
  <c r="T7" i="86"/>
  <c r="K7" i="86"/>
  <c r="F7" i="86"/>
  <c r="U6" i="86"/>
  <c r="T6" i="86"/>
  <c r="K6" i="86"/>
  <c r="F6" i="86"/>
  <c r="U5" i="86"/>
  <c r="T5" i="86"/>
  <c r="K5" i="86"/>
  <c r="F5" i="86"/>
  <c r="U4" i="86"/>
  <c r="T4" i="86"/>
  <c r="K4" i="86"/>
  <c r="F4" i="86"/>
  <c r="F133" i="58"/>
  <c r="F132" i="58"/>
  <c r="F131" i="58"/>
  <c r="F130" i="58"/>
  <c r="F129" i="58"/>
  <c r="F128" i="58"/>
  <c r="U127" i="58"/>
  <c r="F127" i="58"/>
  <c r="U126" i="58"/>
  <c r="F126" i="58"/>
  <c r="U125" i="58"/>
  <c r="F125" i="58"/>
  <c r="U124" i="58"/>
  <c r="F124" i="58"/>
  <c r="U123" i="58"/>
  <c r="F123" i="58"/>
  <c r="U122" i="58"/>
  <c r="T122" i="58"/>
  <c r="F122" i="58"/>
  <c r="U121" i="58"/>
  <c r="T121" i="58"/>
  <c r="F121" i="58"/>
  <c r="U120" i="58"/>
  <c r="T120" i="58"/>
  <c r="F120" i="58"/>
  <c r="U119" i="58"/>
  <c r="T119" i="58"/>
  <c r="F119" i="58"/>
  <c r="U118" i="58"/>
  <c r="T118" i="58"/>
  <c r="F118" i="58"/>
  <c r="U117" i="58"/>
  <c r="T117" i="58"/>
  <c r="F117" i="58"/>
  <c r="U116" i="58"/>
  <c r="T116" i="58"/>
  <c r="F116" i="58"/>
  <c r="U115" i="58"/>
  <c r="T115" i="58"/>
  <c r="F115" i="58"/>
  <c r="U114" i="58"/>
  <c r="T114" i="58"/>
  <c r="F114" i="58"/>
  <c r="U113" i="58"/>
  <c r="T113" i="58"/>
  <c r="F113" i="58"/>
  <c r="U112" i="58"/>
  <c r="T112" i="58"/>
  <c r="F112" i="58"/>
  <c r="U111" i="58"/>
  <c r="T111" i="58"/>
  <c r="F111" i="58"/>
  <c r="U110" i="58"/>
  <c r="T110" i="58"/>
  <c r="F110" i="58"/>
  <c r="U109" i="58"/>
  <c r="T109" i="58"/>
  <c r="F109" i="58"/>
  <c r="U108" i="58"/>
  <c r="T108" i="58"/>
  <c r="F108" i="58"/>
  <c r="U107" i="58"/>
  <c r="T107" i="58"/>
  <c r="F107" i="58"/>
  <c r="U106" i="58"/>
  <c r="T106" i="58"/>
  <c r="F106" i="58"/>
  <c r="U105" i="58"/>
  <c r="T105" i="58"/>
  <c r="F105" i="58"/>
  <c r="U104" i="58"/>
  <c r="T104" i="58"/>
  <c r="F104" i="58"/>
  <c r="U103" i="58"/>
  <c r="T103" i="58"/>
  <c r="F103" i="58"/>
  <c r="U102" i="58"/>
  <c r="T102" i="58"/>
  <c r="F102" i="58"/>
  <c r="U101" i="58"/>
  <c r="T101" i="58"/>
  <c r="F101" i="58"/>
  <c r="U100" i="58"/>
  <c r="T100" i="58"/>
  <c r="F100" i="58"/>
  <c r="U99" i="58"/>
  <c r="T99" i="58"/>
  <c r="F99" i="58"/>
  <c r="U98" i="58"/>
  <c r="T98" i="58"/>
  <c r="F98" i="58"/>
  <c r="U97" i="58"/>
  <c r="T97" i="58"/>
  <c r="F97" i="58"/>
  <c r="U96" i="58"/>
  <c r="T96" i="58"/>
  <c r="F96" i="58"/>
  <c r="U95" i="58"/>
  <c r="T95" i="58"/>
  <c r="F95" i="58"/>
  <c r="U94" i="58"/>
  <c r="T94" i="58"/>
  <c r="F94" i="58"/>
  <c r="U93" i="58"/>
  <c r="T93" i="58"/>
  <c r="F93" i="58"/>
  <c r="U92" i="58"/>
  <c r="T92" i="58"/>
  <c r="F92" i="58"/>
  <c r="U91" i="58"/>
  <c r="T91" i="58"/>
  <c r="F91" i="58"/>
  <c r="U90" i="58"/>
  <c r="T90" i="58"/>
  <c r="F90" i="58"/>
  <c r="U89" i="58"/>
  <c r="T89" i="58"/>
  <c r="F89" i="58"/>
  <c r="U88" i="58"/>
  <c r="T88" i="58"/>
  <c r="F88" i="58"/>
  <c r="U87" i="58"/>
  <c r="T87" i="58"/>
  <c r="F87" i="58"/>
  <c r="U86" i="58"/>
  <c r="T86" i="58"/>
  <c r="F86" i="58"/>
  <c r="U85" i="58"/>
  <c r="T85" i="58"/>
  <c r="F85" i="58"/>
  <c r="U84" i="58"/>
  <c r="T84" i="58"/>
  <c r="F84" i="58"/>
  <c r="U83" i="58"/>
  <c r="T83" i="58"/>
  <c r="F83" i="58"/>
  <c r="U82" i="58"/>
  <c r="T82" i="58"/>
  <c r="F82" i="58"/>
  <c r="U81" i="58"/>
  <c r="T81" i="58"/>
  <c r="F81" i="58"/>
  <c r="U80" i="58"/>
  <c r="T80" i="58"/>
  <c r="K80" i="58"/>
  <c r="F80" i="58"/>
  <c r="U79" i="58"/>
  <c r="T79" i="58"/>
  <c r="F79" i="58"/>
  <c r="U78" i="58"/>
  <c r="T78" i="58"/>
  <c r="K78" i="58"/>
  <c r="F78" i="58"/>
  <c r="U77" i="58"/>
  <c r="T77" i="58"/>
  <c r="K77" i="58"/>
  <c r="F77" i="58"/>
  <c r="U76" i="58"/>
  <c r="T76" i="58"/>
  <c r="K76" i="58"/>
  <c r="F76" i="58"/>
  <c r="U75" i="58"/>
  <c r="T75" i="58"/>
  <c r="K75" i="58"/>
  <c r="F75" i="58"/>
  <c r="U74" i="58"/>
  <c r="T74" i="58"/>
  <c r="K74" i="58"/>
  <c r="F74" i="58"/>
  <c r="U73" i="58"/>
  <c r="T73" i="58"/>
  <c r="K73" i="58"/>
  <c r="F73" i="58"/>
  <c r="U72" i="58"/>
  <c r="T72" i="58"/>
  <c r="K72" i="58"/>
  <c r="F72" i="58"/>
  <c r="U71" i="58"/>
  <c r="T71" i="58"/>
  <c r="K71" i="58"/>
  <c r="F71" i="58"/>
  <c r="U70" i="58"/>
  <c r="T70" i="58"/>
  <c r="K70" i="58"/>
  <c r="F70" i="58"/>
  <c r="U69" i="58"/>
  <c r="T69" i="58"/>
  <c r="K69" i="58"/>
  <c r="F69" i="58"/>
  <c r="U68" i="58"/>
  <c r="T68" i="58"/>
  <c r="K68" i="58"/>
  <c r="F68" i="58"/>
  <c r="U67" i="58"/>
  <c r="T67" i="58"/>
  <c r="K67" i="58"/>
  <c r="F67" i="58"/>
  <c r="U66" i="58"/>
  <c r="T66" i="58"/>
  <c r="K66" i="58"/>
  <c r="F66" i="58"/>
  <c r="U65" i="58"/>
  <c r="T65" i="58"/>
  <c r="K65" i="58"/>
  <c r="F65" i="58"/>
  <c r="U64" i="58"/>
  <c r="T64" i="58"/>
  <c r="K64" i="58"/>
  <c r="F64" i="58"/>
  <c r="U63" i="58"/>
  <c r="T63" i="58"/>
  <c r="K63" i="58"/>
  <c r="F63" i="58"/>
  <c r="U62" i="58"/>
  <c r="T62" i="58"/>
  <c r="K62" i="58"/>
  <c r="F62" i="58"/>
  <c r="U61" i="58"/>
  <c r="T61" i="58"/>
  <c r="K61" i="58"/>
  <c r="F61" i="58"/>
  <c r="U60" i="58"/>
  <c r="T60" i="58"/>
  <c r="K60" i="58"/>
  <c r="F60" i="58"/>
  <c r="U59" i="58"/>
  <c r="T59" i="58"/>
  <c r="K59" i="58"/>
  <c r="F59" i="58"/>
  <c r="U58" i="58"/>
  <c r="T58" i="58"/>
  <c r="K58" i="58"/>
  <c r="F58" i="58"/>
  <c r="U57" i="58"/>
  <c r="T57" i="58"/>
  <c r="K57" i="58"/>
  <c r="F57" i="58"/>
  <c r="U56" i="58"/>
  <c r="T56" i="58"/>
  <c r="K56" i="58"/>
  <c r="F56" i="58"/>
  <c r="U55" i="58"/>
  <c r="T55" i="58"/>
  <c r="K55" i="58"/>
  <c r="F55" i="58"/>
  <c r="U54" i="58"/>
  <c r="T54" i="58"/>
  <c r="K54" i="58"/>
  <c r="F54" i="58"/>
  <c r="U53" i="58"/>
  <c r="T53" i="58"/>
  <c r="K53" i="58"/>
  <c r="F53" i="58"/>
  <c r="U52" i="58"/>
  <c r="T52" i="58"/>
  <c r="K52" i="58"/>
  <c r="F52" i="58"/>
  <c r="U51" i="58"/>
  <c r="T51" i="58"/>
  <c r="K51" i="58"/>
  <c r="F51" i="58"/>
  <c r="U50" i="58"/>
  <c r="T50" i="58"/>
  <c r="K50" i="58"/>
  <c r="F50" i="58"/>
  <c r="U49" i="58"/>
  <c r="T49" i="58"/>
  <c r="K49" i="58"/>
  <c r="F49" i="58"/>
  <c r="U48" i="58"/>
  <c r="T48" i="58"/>
  <c r="K48" i="58"/>
  <c r="F48" i="58"/>
  <c r="U47" i="58"/>
  <c r="T47" i="58"/>
  <c r="K47" i="58"/>
  <c r="F47" i="58"/>
  <c r="U46" i="58"/>
  <c r="T46" i="58"/>
  <c r="K46" i="58"/>
  <c r="F46" i="58"/>
  <c r="U45" i="58"/>
  <c r="T45" i="58"/>
  <c r="K45" i="58"/>
  <c r="F45" i="58"/>
  <c r="U44" i="58"/>
  <c r="T44" i="58"/>
  <c r="K44" i="58"/>
  <c r="F44" i="58"/>
  <c r="U43" i="58"/>
  <c r="T43" i="58"/>
  <c r="K43" i="58"/>
  <c r="F43" i="58"/>
  <c r="U42" i="58"/>
  <c r="T42" i="58"/>
  <c r="K42" i="58"/>
  <c r="F42" i="58"/>
  <c r="U41" i="58"/>
  <c r="T41" i="58"/>
  <c r="K41" i="58"/>
  <c r="F41" i="58"/>
  <c r="U40" i="58"/>
  <c r="T40" i="58"/>
  <c r="K40" i="58"/>
  <c r="F40" i="58"/>
  <c r="U39" i="58"/>
  <c r="T39" i="58"/>
  <c r="K39" i="58"/>
  <c r="F39" i="58"/>
  <c r="U38" i="58"/>
  <c r="T38" i="58"/>
  <c r="K38" i="58"/>
  <c r="F38" i="58"/>
  <c r="U37" i="58"/>
  <c r="T37" i="58"/>
  <c r="K37" i="58"/>
  <c r="F37" i="58"/>
  <c r="U36" i="58"/>
  <c r="T36" i="58"/>
  <c r="K36" i="58"/>
  <c r="F36" i="58"/>
  <c r="U35" i="58"/>
  <c r="T35" i="58"/>
  <c r="K35" i="58"/>
  <c r="F35" i="58"/>
  <c r="U34" i="58"/>
  <c r="T34" i="58"/>
  <c r="K34" i="58"/>
  <c r="F34" i="58"/>
  <c r="U33" i="58"/>
  <c r="T33" i="58"/>
  <c r="K33" i="58"/>
  <c r="F33" i="58"/>
  <c r="U32" i="58"/>
  <c r="T32" i="58"/>
  <c r="K32" i="58"/>
  <c r="F32" i="58"/>
  <c r="U31" i="58"/>
  <c r="T31" i="58"/>
  <c r="K31" i="58"/>
  <c r="F31" i="58"/>
  <c r="U30" i="58"/>
  <c r="T30" i="58"/>
  <c r="K30" i="58"/>
  <c r="F30" i="58"/>
  <c r="U29" i="58"/>
  <c r="T29" i="58"/>
  <c r="K29" i="58"/>
  <c r="F29" i="58"/>
  <c r="U28" i="58"/>
  <c r="T28" i="58"/>
  <c r="K28" i="58"/>
  <c r="F28" i="58"/>
  <c r="U27" i="58"/>
  <c r="T27" i="58"/>
  <c r="K27" i="58"/>
  <c r="F27" i="58"/>
  <c r="U26" i="58"/>
  <c r="T26" i="58"/>
  <c r="K26" i="58"/>
  <c r="F26" i="58"/>
  <c r="U25" i="58"/>
  <c r="T25" i="58"/>
  <c r="K25" i="58"/>
  <c r="F25" i="58"/>
  <c r="U24" i="58"/>
  <c r="T24" i="58"/>
  <c r="K24" i="58"/>
  <c r="F24" i="58"/>
  <c r="U23" i="58"/>
  <c r="T23" i="58"/>
  <c r="K23" i="58"/>
  <c r="F23" i="58"/>
  <c r="U22" i="58"/>
  <c r="T22" i="58"/>
  <c r="K22" i="58"/>
  <c r="F22" i="58"/>
  <c r="U21" i="58"/>
  <c r="T21" i="58"/>
  <c r="K21" i="58"/>
  <c r="F21" i="58"/>
  <c r="U20" i="58"/>
  <c r="T20" i="58"/>
  <c r="K20" i="58"/>
  <c r="F20" i="58"/>
  <c r="U19" i="58"/>
  <c r="T19" i="58"/>
  <c r="K19" i="58"/>
  <c r="F19" i="58"/>
  <c r="U18" i="58"/>
  <c r="T18" i="58"/>
  <c r="K18" i="58"/>
  <c r="F18" i="58"/>
  <c r="U17" i="58"/>
  <c r="T17" i="58"/>
  <c r="K17" i="58"/>
  <c r="F17" i="58"/>
  <c r="U16" i="58"/>
  <c r="T16" i="58"/>
  <c r="K16" i="58"/>
  <c r="F16" i="58"/>
  <c r="U15" i="58"/>
  <c r="T15" i="58"/>
  <c r="K15" i="58"/>
  <c r="F15" i="58"/>
  <c r="U14" i="58"/>
  <c r="T14" i="58"/>
  <c r="K14" i="58"/>
  <c r="F14" i="58"/>
  <c r="U13" i="58"/>
  <c r="T13" i="58"/>
  <c r="K13" i="58"/>
  <c r="F13" i="58"/>
  <c r="U12" i="58"/>
  <c r="T12" i="58"/>
  <c r="K12" i="58"/>
  <c r="F12" i="58"/>
  <c r="U11" i="58"/>
  <c r="T11" i="58"/>
  <c r="K11" i="58"/>
  <c r="F11" i="58"/>
  <c r="U10" i="58"/>
  <c r="T10" i="58"/>
  <c r="K10" i="58"/>
  <c r="F10" i="58"/>
  <c r="U9" i="58"/>
  <c r="T9" i="58"/>
  <c r="K9" i="58"/>
  <c r="F9" i="58"/>
  <c r="U8" i="58"/>
  <c r="T8" i="58"/>
  <c r="K8" i="58"/>
  <c r="F8" i="58"/>
  <c r="U7" i="58"/>
  <c r="T7" i="58"/>
  <c r="K7" i="58"/>
  <c r="F7" i="58"/>
  <c r="U6" i="58"/>
  <c r="T6" i="58"/>
  <c r="K6" i="58"/>
  <c r="F6" i="58"/>
  <c r="U5" i="58"/>
  <c r="T5" i="58"/>
  <c r="K5" i="58"/>
  <c r="F5" i="58"/>
  <c r="U4" i="58"/>
  <c r="T4" i="58"/>
  <c r="K4" i="58"/>
  <c r="F4" i="58"/>
  <c r="F133" i="54"/>
  <c r="F132" i="54"/>
  <c r="F131" i="54"/>
  <c r="F130" i="54"/>
  <c r="F129" i="54"/>
  <c r="F128" i="54"/>
  <c r="U127" i="54"/>
  <c r="F127" i="54"/>
  <c r="U126" i="54"/>
  <c r="F126" i="54"/>
  <c r="U125" i="54"/>
  <c r="F125" i="54"/>
  <c r="U124" i="54"/>
  <c r="F124" i="54"/>
  <c r="U123" i="54"/>
  <c r="F123" i="54"/>
  <c r="U122" i="54"/>
  <c r="T122" i="54"/>
  <c r="F122" i="54"/>
  <c r="U121" i="54"/>
  <c r="T121" i="54"/>
  <c r="F121" i="54"/>
  <c r="U120" i="54"/>
  <c r="T120" i="54"/>
  <c r="F120" i="54"/>
  <c r="U119" i="54"/>
  <c r="T119" i="54"/>
  <c r="F119" i="54"/>
  <c r="U118" i="54"/>
  <c r="T118" i="54"/>
  <c r="F118" i="54"/>
  <c r="U117" i="54"/>
  <c r="T117" i="54"/>
  <c r="F117" i="54"/>
  <c r="U116" i="54"/>
  <c r="T116" i="54"/>
  <c r="F116" i="54"/>
  <c r="U115" i="54"/>
  <c r="T115" i="54"/>
  <c r="F115" i="54"/>
  <c r="U114" i="54"/>
  <c r="T114" i="54"/>
  <c r="F114" i="54"/>
  <c r="U113" i="54"/>
  <c r="T113" i="54"/>
  <c r="F113" i="54"/>
  <c r="U112" i="54"/>
  <c r="T112" i="54"/>
  <c r="F112" i="54"/>
  <c r="U111" i="54"/>
  <c r="T111" i="54"/>
  <c r="F111" i="54"/>
  <c r="U110" i="54"/>
  <c r="T110" i="54"/>
  <c r="F110" i="54"/>
  <c r="U109" i="54"/>
  <c r="T109" i="54"/>
  <c r="F109" i="54"/>
  <c r="U108" i="54"/>
  <c r="T108" i="54"/>
  <c r="F108" i="54"/>
  <c r="U107" i="54"/>
  <c r="T107" i="54"/>
  <c r="F107" i="54"/>
  <c r="U106" i="54"/>
  <c r="T106" i="54"/>
  <c r="F106" i="54"/>
  <c r="U105" i="54"/>
  <c r="T105" i="54"/>
  <c r="F105" i="54"/>
  <c r="U104" i="54"/>
  <c r="T104" i="54"/>
  <c r="F104" i="54"/>
  <c r="U103" i="54"/>
  <c r="T103" i="54"/>
  <c r="F103" i="54"/>
  <c r="U102" i="54"/>
  <c r="T102" i="54"/>
  <c r="F102" i="54"/>
  <c r="U101" i="54"/>
  <c r="T101" i="54"/>
  <c r="F101" i="54"/>
  <c r="U100" i="54"/>
  <c r="T100" i="54"/>
  <c r="F100" i="54"/>
  <c r="U99" i="54"/>
  <c r="T99" i="54"/>
  <c r="F99" i="54"/>
  <c r="U98" i="54"/>
  <c r="T98" i="54"/>
  <c r="F98" i="54"/>
  <c r="U97" i="54"/>
  <c r="T97" i="54"/>
  <c r="F97" i="54"/>
  <c r="U96" i="54"/>
  <c r="T96" i="54"/>
  <c r="F96" i="54"/>
  <c r="U95" i="54"/>
  <c r="T95" i="54"/>
  <c r="F95" i="54"/>
  <c r="U94" i="54"/>
  <c r="T94" i="54"/>
  <c r="F94" i="54"/>
  <c r="U93" i="54"/>
  <c r="T93" i="54"/>
  <c r="F93" i="54"/>
  <c r="U92" i="54"/>
  <c r="T92" i="54"/>
  <c r="F92" i="54"/>
  <c r="U91" i="54"/>
  <c r="T91" i="54"/>
  <c r="F91" i="54"/>
  <c r="U90" i="54"/>
  <c r="T90" i="54"/>
  <c r="F90" i="54"/>
  <c r="U89" i="54"/>
  <c r="T89" i="54"/>
  <c r="F89" i="54"/>
  <c r="U88" i="54"/>
  <c r="T88" i="54"/>
  <c r="F88" i="54"/>
  <c r="U87" i="54"/>
  <c r="T87" i="54"/>
  <c r="F87" i="54"/>
  <c r="U86" i="54"/>
  <c r="T86" i="54"/>
  <c r="F86" i="54"/>
  <c r="U85" i="54"/>
  <c r="T85" i="54"/>
  <c r="F85" i="54"/>
  <c r="U84" i="54"/>
  <c r="T84" i="54"/>
  <c r="F84" i="54"/>
  <c r="U83" i="54"/>
  <c r="T83" i="54"/>
  <c r="F83" i="54"/>
  <c r="U82" i="54"/>
  <c r="T82" i="54"/>
  <c r="F82" i="54"/>
  <c r="U81" i="54"/>
  <c r="T81" i="54"/>
  <c r="F81" i="54"/>
  <c r="U80" i="54"/>
  <c r="T80" i="54"/>
  <c r="K80" i="54"/>
  <c r="F80" i="54"/>
  <c r="U79" i="54"/>
  <c r="T79" i="54"/>
  <c r="F79" i="54"/>
  <c r="U78" i="54"/>
  <c r="T78" i="54"/>
  <c r="K78" i="54"/>
  <c r="F78" i="54"/>
  <c r="U77" i="54"/>
  <c r="T77" i="54"/>
  <c r="K77" i="54"/>
  <c r="F77" i="54"/>
  <c r="U76" i="54"/>
  <c r="T76" i="54"/>
  <c r="K76" i="54"/>
  <c r="F76" i="54"/>
  <c r="U75" i="54"/>
  <c r="T75" i="54"/>
  <c r="K75" i="54"/>
  <c r="F75" i="54"/>
  <c r="U74" i="54"/>
  <c r="T74" i="54"/>
  <c r="K74" i="54"/>
  <c r="F74" i="54"/>
  <c r="U73" i="54"/>
  <c r="T73" i="54"/>
  <c r="K73" i="54"/>
  <c r="F73" i="54"/>
  <c r="U72" i="54"/>
  <c r="T72" i="54"/>
  <c r="K72" i="54"/>
  <c r="F72" i="54"/>
  <c r="U71" i="54"/>
  <c r="T71" i="54"/>
  <c r="K71" i="54"/>
  <c r="F71" i="54"/>
  <c r="U70" i="54"/>
  <c r="T70" i="54"/>
  <c r="K70" i="54"/>
  <c r="F70" i="54"/>
  <c r="U69" i="54"/>
  <c r="T69" i="54"/>
  <c r="K69" i="54"/>
  <c r="F69" i="54"/>
  <c r="U68" i="54"/>
  <c r="T68" i="54"/>
  <c r="K68" i="54"/>
  <c r="F68" i="54"/>
  <c r="U67" i="54"/>
  <c r="T67" i="54"/>
  <c r="K67" i="54"/>
  <c r="F67" i="54"/>
  <c r="U66" i="54"/>
  <c r="T66" i="54"/>
  <c r="K66" i="54"/>
  <c r="F66" i="54"/>
  <c r="U65" i="54"/>
  <c r="T65" i="54"/>
  <c r="K65" i="54"/>
  <c r="F65" i="54"/>
  <c r="U64" i="54"/>
  <c r="T64" i="54"/>
  <c r="K64" i="54"/>
  <c r="F64" i="54"/>
  <c r="U63" i="54"/>
  <c r="T63" i="54"/>
  <c r="K63" i="54"/>
  <c r="F63" i="54"/>
  <c r="U62" i="54"/>
  <c r="T62" i="54"/>
  <c r="K62" i="54"/>
  <c r="F62" i="54"/>
  <c r="U61" i="54"/>
  <c r="T61" i="54"/>
  <c r="K61" i="54"/>
  <c r="F61" i="54"/>
  <c r="U60" i="54"/>
  <c r="T60" i="54"/>
  <c r="K60" i="54"/>
  <c r="F60" i="54"/>
  <c r="U59" i="54"/>
  <c r="T59" i="54"/>
  <c r="K59" i="54"/>
  <c r="F59" i="54"/>
  <c r="U58" i="54"/>
  <c r="T58" i="54"/>
  <c r="K58" i="54"/>
  <c r="F58" i="54"/>
  <c r="U57" i="54"/>
  <c r="T57" i="54"/>
  <c r="K57" i="54"/>
  <c r="F57" i="54"/>
  <c r="U56" i="54"/>
  <c r="T56" i="54"/>
  <c r="K56" i="54"/>
  <c r="F56" i="54"/>
  <c r="U55" i="54"/>
  <c r="T55" i="54"/>
  <c r="K55" i="54"/>
  <c r="F55" i="54"/>
  <c r="U54" i="54"/>
  <c r="T54" i="54"/>
  <c r="K54" i="54"/>
  <c r="F54" i="54"/>
  <c r="U53" i="54"/>
  <c r="T53" i="54"/>
  <c r="K53" i="54"/>
  <c r="F53" i="54"/>
  <c r="U52" i="54"/>
  <c r="T52" i="54"/>
  <c r="K52" i="54"/>
  <c r="F52" i="54"/>
  <c r="U51" i="54"/>
  <c r="T51" i="54"/>
  <c r="K51" i="54"/>
  <c r="F51" i="54"/>
  <c r="U50" i="54"/>
  <c r="T50" i="54"/>
  <c r="K50" i="54"/>
  <c r="F50" i="54"/>
  <c r="U49" i="54"/>
  <c r="T49" i="54"/>
  <c r="K49" i="54"/>
  <c r="F49" i="54"/>
  <c r="U48" i="54"/>
  <c r="T48" i="54"/>
  <c r="K48" i="54"/>
  <c r="F48" i="54"/>
  <c r="U47" i="54"/>
  <c r="T47" i="54"/>
  <c r="K47" i="54"/>
  <c r="F47" i="54"/>
  <c r="U46" i="54"/>
  <c r="T46" i="54"/>
  <c r="K46" i="54"/>
  <c r="F46" i="54"/>
  <c r="U45" i="54"/>
  <c r="T45" i="54"/>
  <c r="K45" i="54"/>
  <c r="F45" i="54"/>
  <c r="U44" i="54"/>
  <c r="T44" i="54"/>
  <c r="K44" i="54"/>
  <c r="F44" i="54"/>
  <c r="U43" i="54"/>
  <c r="T43" i="54"/>
  <c r="K43" i="54"/>
  <c r="F43" i="54"/>
  <c r="U42" i="54"/>
  <c r="T42" i="54"/>
  <c r="K42" i="54"/>
  <c r="F42" i="54"/>
  <c r="U41" i="54"/>
  <c r="T41" i="54"/>
  <c r="K41" i="54"/>
  <c r="F41" i="54"/>
  <c r="U40" i="54"/>
  <c r="T40" i="54"/>
  <c r="K40" i="54"/>
  <c r="F40" i="54"/>
  <c r="U39" i="54"/>
  <c r="T39" i="54"/>
  <c r="K39" i="54"/>
  <c r="F39" i="54"/>
  <c r="U38" i="54"/>
  <c r="T38" i="54"/>
  <c r="K38" i="54"/>
  <c r="F38" i="54"/>
  <c r="U37" i="54"/>
  <c r="T37" i="54"/>
  <c r="K37" i="54"/>
  <c r="F37" i="54"/>
  <c r="U36" i="54"/>
  <c r="T36" i="54"/>
  <c r="K36" i="54"/>
  <c r="F36" i="54"/>
  <c r="U35" i="54"/>
  <c r="T35" i="54"/>
  <c r="K35" i="54"/>
  <c r="F35" i="54"/>
  <c r="U34" i="54"/>
  <c r="T34" i="54"/>
  <c r="K34" i="54"/>
  <c r="F34" i="54"/>
  <c r="U33" i="54"/>
  <c r="T33" i="54"/>
  <c r="K33" i="54"/>
  <c r="F33" i="54"/>
  <c r="U32" i="54"/>
  <c r="T32" i="54"/>
  <c r="K32" i="54"/>
  <c r="F32" i="54"/>
  <c r="U31" i="54"/>
  <c r="T31" i="54"/>
  <c r="K31" i="54"/>
  <c r="F31" i="54"/>
  <c r="U30" i="54"/>
  <c r="T30" i="54"/>
  <c r="K30" i="54"/>
  <c r="F30" i="54"/>
  <c r="U29" i="54"/>
  <c r="T29" i="54"/>
  <c r="K29" i="54"/>
  <c r="F29" i="54"/>
  <c r="U28" i="54"/>
  <c r="T28" i="54"/>
  <c r="K28" i="54"/>
  <c r="F28" i="54"/>
  <c r="U27" i="54"/>
  <c r="T27" i="54"/>
  <c r="K27" i="54"/>
  <c r="F27" i="54"/>
  <c r="U26" i="54"/>
  <c r="T26" i="54"/>
  <c r="K26" i="54"/>
  <c r="F26" i="54"/>
  <c r="U25" i="54"/>
  <c r="T25" i="54"/>
  <c r="K25" i="54"/>
  <c r="F25" i="54"/>
  <c r="U24" i="54"/>
  <c r="T24" i="54"/>
  <c r="K24" i="54"/>
  <c r="F24" i="54"/>
  <c r="U23" i="54"/>
  <c r="T23" i="54"/>
  <c r="K23" i="54"/>
  <c r="F23" i="54"/>
  <c r="U22" i="54"/>
  <c r="T22" i="54"/>
  <c r="K22" i="54"/>
  <c r="F22" i="54"/>
  <c r="U21" i="54"/>
  <c r="T21" i="54"/>
  <c r="K21" i="54"/>
  <c r="F21" i="54"/>
  <c r="U20" i="54"/>
  <c r="T20" i="54"/>
  <c r="K20" i="54"/>
  <c r="F20" i="54"/>
  <c r="U19" i="54"/>
  <c r="T19" i="54"/>
  <c r="K19" i="54"/>
  <c r="F19" i="54"/>
  <c r="U18" i="54"/>
  <c r="T18" i="54"/>
  <c r="K18" i="54"/>
  <c r="F18" i="54"/>
  <c r="U17" i="54"/>
  <c r="T17" i="54"/>
  <c r="K17" i="54"/>
  <c r="F17" i="54"/>
  <c r="U16" i="54"/>
  <c r="T16" i="54"/>
  <c r="K16" i="54"/>
  <c r="F16" i="54"/>
  <c r="U15" i="54"/>
  <c r="T15" i="54"/>
  <c r="K15" i="54"/>
  <c r="F15" i="54"/>
  <c r="U14" i="54"/>
  <c r="T14" i="54"/>
  <c r="K14" i="54"/>
  <c r="F14" i="54"/>
  <c r="U13" i="54"/>
  <c r="T13" i="54"/>
  <c r="K13" i="54"/>
  <c r="F13" i="54"/>
  <c r="U12" i="54"/>
  <c r="T12" i="54"/>
  <c r="K12" i="54"/>
  <c r="F12" i="54"/>
  <c r="U11" i="54"/>
  <c r="T11" i="54"/>
  <c r="K11" i="54"/>
  <c r="F11" i="54"/>
  <c r="U10" i="54"/>
  <c r="T10" i="54"/>
  <c r="K10" i="54"/>
  <c r="F10" i="54"/>
  <c r="U9" i="54"/>
  <c r="T9" i="54"/>
  <c r="K9" i="54"/>
  <c r="F9" i="54"/>
  <c r="U8" i="54"/>
  <c r="T8" i="54"/>
  <c r="K8" i="54"/>
  <c r="F8" i="54"/>
  <c r="U7" i="54"/>
  <c r="T7" i="54"/>
  <c r="K7" i="54"/>
  <c r="F7" i="54"/>
  <c r="U6" i="54"/>
  <c r="T6" i="54"/>
  <c r="K6" i="54"/>
  <c r="F6" i="54"/>
  <c r="U5" i="54"/>
  <c r="T5" i="54"/>
  <c r="K5" i="54"/>
  <c r="F5" i="54"/>
  <c r="U4" i="54"/>
  <c r="T4" i="54"/>
  <c r="K4" i="54"/>
  <c r="F4" i="54"/>
  <c r="F133" i="87"/>
  <c r="F132" i="87"/>
  <c r="F131" i="87"/>
  <c r="F130" i="87"/>
  <c r="F129" i="87"/>
  <c r="F128" i="87"/>
  <c r="U127" i="87"/>
  <c r="F127" i="87"/>
  <c r="U126" i="87"/>
  <c r="F126" i="87"/>
  <c r="U125" i="87"/>
  <c r="F125" i="87"/>
  <c r="U124" i="87"/>
  <c r="F124" i="87"/>
  <c r="U123" i="87"/>
  <c r="F123" i="87"/>
  <c r="U122" i="87"/>
  <c r="T122" i="87"/>
  <c r="F122" i="87"/>
  <c r="U121" i="87"/>
  <c r="T121" i="87"/>
  <c r="F121" i="87"/>
  <c r="U120" i="87"/>
  <c r="T120" i="87"/>
  <c r="F120" i="87"/>
  <c r="U119" i="87"/>
  <c r="T119" i="87"/>
  <c r="F119" i="87"/>
  <c r="U118" i="87"/>
  <c r="T118" i="87"/>
  <c r="F118" i="87"/>
  <c r="U117" i="87"/>
  <c r="T117" i="87"/>
  <c r="F117" i="87"/>
  <c r="U116" i="87"/>
  <c r="T116" i="87"/>
  <c r="F116" i="87"/>
  <c r="U115" i="87"/>
  <c r="T115" i="87"/>
  <c r="F115" i="87"/>
  <c r="U114" i="87"/>
  <c r="T114" i="87"/>
  <c r="F114" i="87"/>
  <c r="U113" i="87"/>
  <c r="T113" i="87"/>
  <c r="F113" i="87"/>
  <c r="U112" i="87"/>
  <c r="T112" i="87"/>
  <c r="F112" i="87"/>
  <c r="U111" i="87"/>
  <c r="T111" i="87"/>
  <c r="F111" i="87"/>
  <c r="U110" i="87"/>
  <c r="T110" i="87"/>
  <c r="F110" i="87"/>
  <c r="U109" i="87"/>
  <c r="T109" i="87"/>
  <c r="F109" i="87"/>
  <c r="U108" i="87"/>
  <c r="T108" i="87"/>
  <c r="F108" i="87"/>
  <c r="U107" i="87"/>
  <c r="T107" i="87"/>
  <c r="F107" i="87"/>
  <c r="U106" i="87"/>
  <c r="T106" i="87"/>
  <c r="F106" i="87"/>
  <c r="U105" i="87"/>
  <c r="T105" i="87"/>
  <c r="F105" i="87"/>
  <c r="U104" i="87"/>
  <c r="T104" i="87"/>
  <c r="F104" i="87"/>
  <c r="U103" i="87"/>
  <c r="T103" i="87"/>
  <c r="F103" i="87"/>
  <c r="U102" i="87"/>
  <c r="T102" i="87"/>
  <c r="F102" i="87"/>
  <c r="U101" i="87"/>
  <c r="T101" i="87"/>
  <c r="F101" i="87"/>
  <c r="U100" i="87"/>
  <c r="T100" i="87"/>
  <c r="F100" i="87"/>
  <c r="U99" i="87"/>
  <c r="T99" i="87"/>
  <c r="F99" i="87"/>
  <c r="U98" i="87"/>
  <c r="T98" i="87"/>
  <c r="F98" i="87"/>
  <c r="U97" i="87"/>
  <c r="T97" i="87"/>
  <c r="F97" i="87"/>
  <c r="U96" i="87"/>
  <c r="T96" i="87"/>
  <c r="F96" i="87"/>
  <c r="U95" i="87"/>
  <c r="T95" i="87"/>
  <c r="F95" i="87"/>
  <c r="U94" i="87"/>
  <c r="T94" i="87"/>
  <c r="F94" i="87"/>
  <c r="U93" i="87"/>
  <c r="T93" i="87"/>
  <c r="F93" i="87"/>
  <c r="U92" i="87"/>
  <c r="T92" i="87"/>
  <c r="F92" i="87"/>
  <c r="U91" i="87"/>
  <c r="T91" i="87"/>
  <c r="F91" i="87"/>
  <c r="U90" i="87"/>
  <c r="T90" i="87"/>
  <c r="F90" i="87"/>
  <c r="U89" i="87"/>
  <c r="T89" i="87"/>
  <c r="F89" i="87"/>
  <c r="U88" i="87"/>
  <c r="T88" i="87"/>
  <c r="F88" i="87"/>
  <c r="U87" i="87"/>
  <c r="T87" i="87"/>
  <c r="F87" i="87"/>
  <c r="U86" i="87"/>
  <c r="T86" i="87"/>
  <c r="F86" i="87"/>
  <c r="U85" i="87"/>
  <c r="T85" i="87"/>
  <c r="F85" i="87"/>
  <c r="U84" i="87"/>
  <c r="T84" i="87"/>
  <c r="F84" i="87"/>
  <c r="U83" i="87"/>
  <c r="T83" i="87"/>
  <c r="F83" i="87"/>
  <c r="U82" i="87"/>
  <c r="T82" i="87"/>
  <c r="F82" i="87"/>
  <c r="U81" i="87"/>
  <c r="T81" i="87"/>
  <c r="F81" i="87"/>
  <c r="U80" i="87"/>
  <c r="T80" i="87"/>
  <c r="K80" i="87"/>
  <c r="F80" i="87"/>
  <c r="U79" i="87"/>
  <c r="T79" i="87"/>
  <c r="F79" i="87"/>
  <c r="U78" i="87"/>
  <c r="T78" i="87"/>
  <c r="K78" i="87"/>
  <c r="F78" i="87"/>
  <c r="U77" i="87"/>
  <c r="T77" i="87"/>
  <c r="K77" i="87"/>
  <c r="F77" i="87"/>
  <c r="U76" i="87"/>
  <c r="T76" i="87"/>
  <c r="K76" i="87"/>
  <c r="F76" i="87"/>
  <c r="U75" i="87"/>
  <c r="T75" i="87"/>
  <c r="K75" i="87"/>
  <c r="F75" i="87"/>
  <c r="U74" i="87"/>
  <c r="T74" i="87"/>
  <c r="K74" i="87"/>
  <c r="F74" i="87"/>
  <c r="U73" i="87"/>
  <c r="T73" i="87"/>
  <c r="K73" i="87"/>
  <c r="F73" i="87"/>
  <c r="U72" i="87"/>
  <c r="T72" i="87"/>
  <c r="K72" i="87"/>
  <c r="F72" i="87"/>
  <c r="U71" i="87"/>
  <c r="T71" i="87"/>
  <c r="K71" i="87"/>
  <c r="F71" i="87"/>
  <c r="U70" i="87"/>
  <c r="T70" i="87"/>
  <c r="K70" i="87"/>
  <c r="F70" i="87"/>
  <c r="U69" i="87"/>
  <c r="T69" i="87"/>
  <c r="K69" i="87"/>
  <c r="F69" i="87"/>
  <c r="U68" i="87"/>
  <c r="T68" i="87"/>
  <c r="K68" i="87"/>
  <c r="F68" i="87"/>
  <c r="U67" i="87"/>
  <c r="T67" i="87"/>
  <c r="K67" i="87"/>
  <c r="F67" i="87"/>
  <c r="U66" i="87"/>
  <c r="T66" i="87"/>
  <c r="K66" i="87"/>
  <c r="F66" i="87"/>
  <c r="U65" i="87"/>
  <c r="T65" i="87"/>
  <c r="K65" i="87"/>
  <c r="F65" i="87"/>
  <c r="U64" i="87"/>
  <c r="T64" i="87"/>
  <c r="K64" i="87"/>
  <c r="F64" i="87"/>
  <c r="U63" i="87"/>
  <c r="T63" i="87"/>
  <c r="K63" i="87"/>
  <c r="F63" i="87"/>
  <c r="U62" i="87"/>
  <c r="T62" i="87"/>
  <c r="K62" i="87"/>
  <c r="F62" i="87"/>
  <c r="U61" i="87"/>
  <c r="T61" i="87"/>
  <c r="K61" i="87"/>
  <c r="F61" i="87"/>
  <c r="U60" i="87"/>
  <c r="T60" i="87"/>
  <c r="K60" i="87"/>
  <c r="F60" i="87"/>
  <c r="U59" i="87"/>
  <c r="T59" i="87"/>
  <c r="K59" i="87"/>
  <c r="F59" i="87"/>
  <c r="U58" i="87"/>
  <c r="T58" i="87"/>
  <c r="K58" i="87"/>
  <c r="F58" i="87"/>
  <c r="U57" i="87"/>
  <c r="T57" i="87"/>
  <c r="K57" i="87"/>
  <c r="F57" i="87"/>
  <c r="U56" i="87"/>
  <c r="T56" i="87"/>
  <c r="K56" i="87"/>
  <c r="F56" i="87"/>
  <c r="U55" i="87"/>
  <c r="T55" i="87"/>
  <c r="K55" i="87"/>
  <c r="F55" i="87"/>
  <c r="U54" i="87"/>
  <c r="T54" i="87"/>
  <c r="K54" i="87"/>
  <c r="F54" i="87"/>
  <c r="U53" i="87"/>
  <c r="T53" i="87"/>
  <c r="K53" i="87"/>
  <c r="F53" i="87"/>
  <c r="U52" i="87"/>
  <c r="T52" i="87"/>
  <c r="K52" i="87"/>
  <c r="F52" i="87"/>
  <c r="U51" i="87"/>
  <c r="T51" i="87"/>
  <c r="K51" i="87"/>
  <c r="F51" i="87"/>
  <c r="U50" i="87"/>
  <c r="T50" i="87"/>
  <c r="K50" i="87"/>
  <c r="F50" i="87"/>
  <c r="U49" i="87"/>
  <c r="T49" i="87"/>
  <c r="K49" i="87"/>
  <c r="F49" i="87"/>
  <c r="U48" i="87"/>
  <c r="T48" i="87"/>
  <c r="K48" i="87"/>
  <c r="F48" i="87"/>
  <c r="U47" i="87"/>
  <c r="T47" i="87"/>
  <c r="K47" i="87"/>
  <c r="F47" i="87"/>
  <c r="U46" i="87"/>
  <c r="T46" i="87"/>
  <c r="K46" i="87"/>
  <c r="F46" i="87"/>
  <c r="U45" i="87"/>
  <c r="T45" i="87"/>
  <c r="K45" i="87"/>
  <c r="F45" i="87"/>
  <c r="U44" i="87"/>
  <c r="T44" i="87"/>
  <c r="K44" i="87"/>
  <c r="F44" i="87"/>
  <c r="U43" i="87"/>
  <c r="T43" i="87"/>
  <c r="K43" i="87"/>
  <c r="F43" i="87"/>
  <c r="U42" i="87"/>
  <c r="T42" i="87"/>
  <c r="K42" i="87"/>
  <c r="F42" i="87"/>
  <c r="U41" i="87"/>
  <c r="T41" i="87"/>
  <c r="K41" i="87"/>
  <c r="F41" i="87"/>
  <c r="U40" i="87"/>
  <c r="T40" i="87"/>
  <c r="K40" i="87"/>
  <c r="F40" i="87"/>
  <c r="U39" i="87"/>
  <c r="T39" i="87"/>
  <c r="K39" i="87"/>
  <c r="F39" i="87"/>
  <c r="U38" i="87"/>
  <c r="T38" i="87"/>
  <c r="K38" i="87"/>
  <c r="F38" i="87"/>
  <c r="U37" i="87"/>
  <c r="T37" i="87"/>
  <c r="K37" i="87"/>
  <c r="F37" i="87"/>
  <c r="U36" i="87"/>
  <c r="T36" i="87"/>
  <c r="K36" i="87"/>
  <c r="F36" i="87"/>
  <c r="U35" i="87"/>
  <c r="T35" i="87"/>
  <c r="K35" i="87"/>
  <c r="F35" i="87"/>
  <c r="U34" i="87"/>
  <c r="T34" i="87"/>
  <c r="K34" i="87"/>
  <c r="F34" i="87"/>
  <c r="U33" i="87"/>
  <c r="T33" i="87"/>
  <c r="K33" i="87"/>
  <c r="F33" i="87"/>
  <c r="U32" i="87"/>
  <c r="T32" i="87"/>
  <c r="K32" i="87"/>
  <c r="F32" i="87"/>
  <c r="U31" i="87"/>
  <c r="T31" i="87"/>
  <c r="K31" i="87"/>
  <c r="F31" i="87"/>
  <c r="U30" i="87"/>
  <c r="T30" i="87"/>
  <c r="K30" i="87"/>
  <c r="F30" i="87"/>
  <c r="U29" i="87"/>
  <c r="T29" i="87"/>
  <c r="K29" i="87"/>
  <c r="F29" i="87"/>
  <c r="U28" i="87"/>
  <c r="T28" i="87"/>
  <c r="K28" i="87"/>
  <c r="F28" i="87"/>
  <c r="U27" i="87"/>
  <c r="T27" i="87"/>
  <c r="K27" i="87"/>
  <c r="F27" i="87"/>
  <c r="U26" i="87"/>
  <c r="T26" i="87"/>
  <c r="K26" i="87"/>
  <c r="F26" i="87"/>
  <c r="U25" i="87"/>
  <c r="T25" i="87"/>
  <c r="K25" i="87"/>
  <c r="F25" i="87"/>
  <c r="U24" i="87"/>
  <c r="T24" i="87"/>
  <c r="K24" i="87"/>
  <c r="F24" i="87"/>
  <c r="U23" i="87"/>
  <c r="T23" i="87"/>
  <c r="K23" i="87"/>
  <c r="F23" i="87"/>
  <c r="U22" i="87"/>
  <c r="T22" i="87"/>
  <c r="K22" i="87"/>
  <c r="F22" i="87"/>
  <c r="U21" i="87"/>
  <c r="T21" i="87"/>
  <c r="K21" i="87"/>
  <c r="F21" i="87"/>
  <c r="U20" i="87"/>
  <c r="T20" i="87"/>
  <c r="K20" i="87"/>
  <c r="F20" i="87"/>
  <c r="U19" i="87"/>
  <c r="T19" i="87"/>
  <c r="K19" i="87"/>
  <c r="F19" i="87"/>
  <c r="U18" i="87"/>
  <c r="T18" i="87"/>
  <c r="K18" i="87"/>
  <c r="F18" i="87"/>
  <c r="U17" i="87"/>
  <c r="T17" i="87"/>
  <c r="K17" i="87"/>
  <c r="F17" i="87"/>
  <c r="U16" i="87"/>
  <c r="T16" i="87"/>
  <c r="K16" i="87"/>
  <c r="F16" i="87"/>
  <c r="U15" i="87"/>
  <c r="T15" i="87"/>
  <c r="K15" i="87"/>
  <c r="F15" i="87"/>
  <c r="U14" i="87"/>
  <c r="T14" i="87"/>
  <c r="K14" i="87"/>
  <c r="F14" i="87"/>
  <c r="U13" i="87"/>
  <c r="T13" i="87"/>
  <c r="K13" i="87"/>
  <c r="F13" i="87"/>
  <c r="U12" i="87"/>
  <c r="T12" i="87"/>
  <c r="K12" i="87"/>
  <c r="F12" i="87"/>
  <c r="U11" i="87"/>
  <c r="T11" i="87"/>
  <c r="K11" i="87"/>
  <c r="F11" i="87"/>
  <c r="U10" i="87"/>
  <c r="T10" i="87"/>
  <c r="K10" i="87"/>
  <c r="F10" i="87"/>
  <c r="U9" i="87"/>
  <c r="T9" i="87"/>
  <c r="K9" i="87"/>
  <c r="F9" i="87"/>
  <c r="U8" i="87"/>
  <c r="T8" i="87"/>
  <c r="K8" i="87"/>
  <c r="F8" i="87"/>
  <c r="U7" i="87"/>
  <c r="T7" i="87"/>
  <c r="K7" i="87"/>
  <c r="F7" i="87"/>
  <c r="U6" i="87"/>
  <c r="T6" i="87"/>
  <c r="K6" i="87"/>
  <c r="F6" i="87"/>
  <c r="U5" i="87"/>
  <c r="T5" i="87"/>
  <c r="K5" i="87"/>
  <c r="F5" i="87"/>
  <c r="U4" i="87"/>
  <c r="T4" i="87"/>
  <c r="K4" i="87"/>
  <c r="F4" i="87"/>
  <c r="F133" i="53"/>
  <c r="F132" i="53"/>
  <c r="F131" i="53"/>
  <c r="F130" i="53"/>
  <c r="F129" i="53"/>
  <c r="F128" i="53"/>
  <c r="U127" i="53"/>
  <c r="F127" i="53"/>
  <c r="U126" i="53"/>
  <c r="F126" i="53"/>
  <c r="U125" i="53"/>
  <c r="F125" i="53"/>
  <c r="U124" i="53"/>
  <c r="F124" i="53"/>
  <c r="U123" i="53"/>
  <c r="F123" i="53"/>
  <c r="U122" i="53"/>
  <c r="T122" i="53"/>
  <c r="F122" i="53"/>
  <c r="U121" i="53"/>
  <c r="T121" i="53"/>
  <c r="F121" i="53"/>
  <c r="U120" i="53"/>
  <c r="T120" i="53"/>
  <c r="F120" i="53"/>
  <c r="U119" i="53"/>
  <c r="T119" i="53"/>
  <c r="F119" i="53"/>
  <c r="U118" i="53"/>
  <c r="T118" i="53"/>
  <c r="F118" i="53"/>
  <c r="U117" i="53"/>
  <c r="T117" i="53"/>
  <c r="F117" i="53"/>
  <c r="U116" i="53"/>
  <c r="T116" i="53"/>
  <c r="F116" i="53"/>
  <c r="U115" i="53"/>
  <c r="T115" i="53"/>
  <c r="F115" i="53"/>
  <c r="U114" i="53"/>
  <c r="T114" i="53"/>
  <c r="F114" i="53"/>
  <c r="U113" i="53"/>
  <c r="T113" i="53"/>
  <c r="F113" i="53"/>
  <c r="U112" i="53"/>
  <c r="T112" i="53"/>
  <c r="F112" i="53"/>
  <c r="U111" i="53"/>
  <c r="T111" i="53"/>
  <c r="F111" i="53"/>
  <c r="U110" i="53"/>
  <c r="T110" i="53"/>
  <c r="F110" i="53"/>
  <c r="U109" i="53"/>
  <c r="T109" i="53"/>
  <c r="F109" i="53"/>
  <c r="U108" i="53"/>
  <c r="T108" i="53"/>
  <c r="F108" i="53"/>
  <c r="U107" i="53"/>
  <c r="T107" i="53"/>
  <c r="F107" i="53"/>
  <c r="U106" i="53"/>
  <c r="T106" i="53"/>
  <c r="F106" i="53"/>
  <c r="U105" i="53"/>
  <c r="T105" i="53"/>
  <c r="F105" i="53"/>
  <c r="U104" i="53"/>
  <c r="T104" i="53"/>
  <c r="F104" i="53"/>
  <c r="U103" i="53"/>
  <c r="T103" i="53"/>
  <c r="F103" i="53"/>
  <c r="U102" i="53"/>
  <c r="T102" i="53"/>
  <c r="F102" i="53"/>
  <c r="U101" i="53"/>
  <c r="T101" i="53"/>
  <c r="F101" i="53"/>
  <c r="U100" i="53"/>
  <c r="T100" i="53"/>
  <c r="F100" i="53"/>
  <c r="U99" i="53"/>
  <c r="T99" i="53"/>
  <c r="F99" i="53"/>
  <c r="U98" i="53"/>
  <c r="T98" i="53"/>
  <c r="F98" i="53"/>
  <c r="U97" i="53"/>
  <c r="T97" i="53"/>
  <c r="F97" i="53"/>
  <c r="U96" i="53"/>
  <c r="T96" i="53"/>
  <c r="F96" i="53"/>
  <c r="U95" i="53"/>
  <c r="T95" i="53"/>
  <c r="F95" i="53"/>
  <c r="U94" i="53"/>
  <c r="T94" i="53"/>
  <c r="F94" i="53"/>
  <c r="U93" i="53"/>
  <c r="T93" i="53"/>
  <c r="F93" i="53"/>
  <c r="U92" i="53"/>
  <c r="T92" i="53"/>
  <c r="F92" i="53"/>
  <c r="U91" i="53"/>
  <c r="T91" i="53"/>
  <c r="F91" i="53"/>
  <c r="U90" i="53"/>
  <c r="T90" i="53"/>
  <c r="F90" i="53"/>
  <c r="U89" i="53"/>
  <c r="T89" i="53"/>
  <c r="F89" i="53"/>
  <c r="U88" i="53"/>
  <c r="T88" i="53"/>
  <c r="F88" i="53"/>
  <c r="U87" i="53"/>
  <c r="T87" i="53"/>
  <c r="F87" i="53"/>
  <c r="U86" i="53"/>
  <c r="T86" i="53"/>
  <c r="F86" i="53"/>
  <c r="U85" i="53"/>
  <c r="T85" i="53"/>
  <c r="F85" i="53"/>
  <c r="U84" i="53"/>
  <c r="T84" i="53"/>
  <c r="F84" i="53"/>
  <c r="U83" i="53"/>
  <c r="T83" i="53"/>
  <c r="F83" i="53"/>
  <c r="U82" i="53"/>
  <c r="T82" i="53"/>
  <c r="F82" i="53"/>
  <c r="U81" i="53"/>
  <c r="T81" i="53"/>
  <c r="F81" i="53"/>
  <c r="U80" i="53"/>
  <c r="T80" i="53"/>
  <c r="K80" i="53"/>
  <c r="F80" i="53"/>
  <c r="U79" i="53"/>
  <c r="T79" i="53"/>
  <c r="F79" i="53"/>
  <c r="U78" i="53"/>
  <c r="T78" i="53"/>
  <c r="K78" i="53"/>
  <c r="F78" i="53"/>
  <c r="U77" i="53"/>
  <c r="T77" i="53"/>
  <c r="K77" i="53"/>
  <c r="F77" i="53"/>
  <c r="U76" i="53"/>
  <c r="T76" i="53"/>
  <c r="K76" i="53"/>
  <c r="F76" i="53"/>
  <c r="U75" i="53"/>
  <c r="T75" i="53"/>
  <c r="K75" i="53"/>
  <c r="F75" i="53"/>
  <c r="U74" i="53"/>
  <c r="T74" i="53"/>
  <c r="K74" i="53"/>
  <c r="F74" i="53"/>
  <c r="U73" i="53"/>
  <c r="T73" i="53"/>
  <c r="K73" i="53"/>
  <c r="F73" i="53"/>
  <c r="U72" i="53"/>
  <c r="T72" i="53"/>
  <c r="K72" i="53"/>
  <c r="F72" i="53"/>
  <c r="U71" i="53"/>
  <c r="T71" i="53"/>
  <c r="K71" i="53"/>
  <c r="F71" i="53"/>
  <c r="U70" i="53"/>
  <c r="T70" i="53"/>
  <c r="K70" i="53"/>
  <c r="F70" i="53"/>
  <c r="U69" i="53"/>
  <c r="T69" i="53"/>
  <c r="K69" i="53"/>
  <c r="F69" i="53"/>
  <c r="U68" i="53"/>
  <c r="T68" i="53"/>
  <c r="K68" i="53"/>
  <c r="F68" i="53"/>
  <c r="U67" i="53"/>
  <c r="T67" i="53"/>
  <c r="K67" i="53"/>
  <c r="F67" i="53"/>
  <c r="U66" i="53"/>
  <c r="T66" i="53"/>
  <c r="K66" i="53"/>
  <c r="F66" i="53"/>
  <c r="U65" i="53"/>
  <c r="T65" i="53"/>
  <c r="K65" i="53"/>
  <c r="F65" i="53"/>
  <c r="U64" i="53"/>
  <c r="T64" i="53"/>
  <c r="K64" i="53"/>
  <c r="F64" i="53"/>
  <c r="U63" i="53"/>
  <c r="T63" i="53"/>
  <c r="K63" i="53"/>
  <c r="F63" i="53"/>
  <c r="U62" i="53"/>
  <c r="T62" i="53"/>
  <c r="K62" i="53"/>
  <c r="F62" i="53"/>
  <c r="U61" i="53"/>
  <c r="T61" i="53"/>
  <c r="K61" i="53"/>
  <c r="F61" i="53"/>
  <c r="U60" i="53"/>
  <c r="T60" i="53"/>
  <c r="K60" i="53"/>
  <c r="F60" i="53"/>
  <c r="U59" i="53"/>
  <c r="T59" i="53"/>
  <c r="K59" i="53"/>
  <c r="F59" i="53"/>
  <c r="U58" i="53"/>
  <c r="T58" i="53"/>
  <c r="K58" i="53"/>
  <c r="F58" i="53"/>
  <c r="U57" i="53"/>
  <c r="T57" i="53"/>
  <c r="K57" i="53"/>
  <c r="F57" i="53"/>
  <c r="U56" i="53"/>
  <c r="T56" i="53"/>
  <c r="K56" i="53"/>
  <c r="F56" i="53"/>
  <c r="U55" i="53"/>
  <c r="T55" i="53"/>
  <c r="K55" i="53"/>
  <c r="F55" i="53"/>
  <c r="U54" i="53"/>
  <c r="T54" i="53"/>
  <c r="K54" i="53"/>
  <c r="F54" i="53"/>
  <c r="U53" i="53"/>
  <c r="T53" i="53"/>
  <c r="K53" i="53"/>
  <c r="F53" i="53"/>
  <c r="U52" i="53"/>
  <c r="T52" i="53"/>
  <c r="K52" i="53"/>
  <c r="F52" i="53"/>
  <c r="U51" i="53"/>
  <c r="T51" i="53"/>
  <c r="K51" i="53"/>
  <c r="F51" i="53"/>
  <c r="U50" i="53"/>
  <c r="T50" i="53"/>
  <c r="K50" i="53"/>
  <c r="F50" i="53"/>
  <c r="U49" i="53"/>
  <c r="T49" i="53"/>
  <c r="K49" i="53"/>
  <c r="F49" i="53"/>
  <c r="U48" i="53"/>
  <c r="T48" i="53"/>
  <c r="K48" i="53"/>
  <c r="F48" i="53"/>
  <c r="U47" i="53"/>
  <c r="T47" i="53"/>
  <c r="K47" i="53"/>
  <c r="F47" i="53"/>
  <c r="U46" i="53"/>
  <c r="T46" i="53"/>
  <c r="K46" i="53"/>
  <c r="F46" i="53"/>
  <c r="U45" i="53"/>
  <c r="T45" i="53"/>
  <c r="K45" i="53"/>
  <c r="F45" i="53"/>
  <c r="U44" i="53"/>
  <c r="T44" i="53"/>
  <c r="K44" i="53"/>
  <c r="F44" i="53"/>
  <c r="U43" i="53"/>
  <c r="T43" i="53"/>
  <c r="K43" i="53"/>
  <c r="F43" i="53"/>
  <c r="U42" i="53"/>
  <c r="T42" i="53"/>
  <c r="K42" i="53"/>
  <c r="F42" i="53"/>
  <c r="U41" i="53"/>
  <c r="T41" i="53"/>
  <c r="K41" i="53"/>
  <c r="F41" i="53"/>
  <c r="U40" i="53"/>
  <c r="T40" i="53"/>
  <c r="K40" i="53"/>
  <c r="F40" i="53"/>
  <c r="U39" i="53"/>
  <c r="T39" i="53"/>
  <c r="K39" i="53"/>
  <c r="F39" i="53"/>
  <c r="U38" i="53"/>
  <c r="T38" i="53"/>
  <c r="K38" i="53"/>
  <c r="F38" i="53"/>
  <c r="U37" i="53"/>
  <c r="T37" i="53"/>
  <c r="K37" i="53"/>
  <c r="F37" i="53"/>
  <c r="U36" i="53"/>
  <c r="T36" i="53"/>
  <c r="K36" i="53"/>
  <c r="F36" i="53"/>
  <c r="U35" i="53"/>
  <c r="T35" i="53"/>
  <c r="K35" i="53"/>
  <c r="F35" i="53"/>
  <c r="U34" i="53"/>
  <c r="T34" i="53"/>
  <c r="K34" i="53"/>
  <c r="F34" i="53"/>
  <c r="U33" i="53"/>
  <c r="T33" i="53"/>
  <c r="K33" i="53"/>
  <c r="F33" i="53"/>
  <c r="U32" i="53"/>
  <c r="T32" i="53"/>
  <c r="K32" i="53"/>
  <c r="F32" i="53"/>
  <c r="U31" i="53"/>
  <c r="T31" i="53"/>
  <c r="K31" i="53"/>
  <c r="F31" i="53"/>
  <c r="U30" i="53"/>
  <c r="T30" i="53"/>
  <c r="K30" i="53"/>
  <c r="F30" i="53"/>
  <c r="U29" i="53"/>
  <c r="T29" i="53"/>
  <c r="K29" i="53"/>
  <c r="F29" i="53"/>
  <c r="U28" i="53"/>
  <c r="T28" i="53"/>
  <c r="K28" i="53"/>
  <c r="F28" i="53"/>
  <c r="U27" i="53"/>
  <c r="T27" i="53"/>
  <c r="K27" i="53"/>
  <c r="F27" i="53"/>
  <c r="U26" i="53"/>
  <c r="T26" i="53"/>
  <c r="K26" i="53"/>
  <c r="F26" i="53"/>
  <c r="U25" i="53"/>
  <c r="T25" i="53"/>
  <c r="K25" i="53"/>
  <c r="F25" i="53"/>
  <c r="U24" i="53"/>
  <c r="T24" i="53"/>
  <c r="K24" i="53"/>
  <c r="F24" i="53"/>
  <c r="U23" i="53"/>
  <c r="T23" i="53"/>
  <c r="K23" i="53"/>
  <c r="F23" i="53"/>
  <c r="U22" i="53"/>
  <c r="T22" i="53"/>
  <c r="K22" i="53"/>
  <c r="F22" i="53"/>
  <c r="U21" i="53"/>
  <c r="T21" i="53"/>
  <c r="K21" i="53"/>
  <c r="F21" i="53"/>
  <c r="U20" i="53"/>
  <c r="T20" i="53"/>
  <c r="K20" i="53"/>
  <c r="F20" i="53"/>
  <c r="U19" i="53"/>
  <c r="T19" i="53"/>
  <c r="K19" i="53"/>
  <c r="F19" i="53"/>
  <c r="U18" i="53"/>
  <c r="T18" i="53"/>
  <c r="K18" i="53"/>
  <c r="F18" i="53"/>
  <c r="U17" i="53"/>
  <c r="T17" i="53"/>
  <c r="K17" i="53"/>
  <c r="F17" i="53"/>
  <c r="U16" i="53"/>
  <c r="T16" i="53"/>
  <c r="K16" i="53"/>
  <c r="F16" i="53"/>
  <c r="U15" i="53"/>
  <c r="T15" i="53"/>
  <c r="K15" i="53"/>
  <c r="F15" i="53"/>
  <c r="U14" i="53"/>
  <c r="T14" i="53"/>
  <c r="K14" i="53"/>
  <c r="F14" i="53"/>
  <c r="U13" i="53"/>
  <c r="T13" i="53"/>
  <c r="K13" i="53"/>
  <c r="F13" i="53"/>
  <c r="U12" i="53"/>
  <c r="T12" i="53"/>
  <c r="K12" i="53"/>
  <c r="F12" i="53"/>
  <c r="U11" i="53"/>
  <c r="T11" i="53"/>
  <c r="K11" i="53"/>
  <c r="F11" i="53"/>
  <c r="U10" i="53"/>
  <c r="T10" i="53"/>
  <c r="K10" i="53"/>
  <c r="F10" i="53"/>
  <c r="U9" i="53"/>
  <c r="T9" i="53"/>
  <c r="K9" i="53"/>
  <c r="F9" i="53"/>
  <c r="U8" i="53"/>
  <c r="T8" i="53"/>
  <c r="K8" i="53"/>
  <c r="F8" i="53"/>
  <c r="U7" i="53"/>
  <c r="T7" i="53"/>
  <c r="K7" i="53"/>
  <c r="F7" i="53"/>
  <c r="U6" i="53"/>
  <c r="T6" i="53"/>
  <c r="K6" i="53"/>
  <c r="F6" i="53"/>
  <c r="U5" i="53"/>
  <c r="T5" i="53"/>
  <c r="K5" i="53"/>
  <c r="F5" i="53"/>
  <c r="U4" i="53"/>
  <c r="T4" i="53"/>
  <c r="K4" i="53"/>
  <c r="F4" i="53"/>
  <c r="F190" i="25"/>
  <c r="F189" i="25"/>
  <c r="F188" i="25"/>
  <c r="F187" i="25"/>
  <c r="F186" i="25"/>
  <c r="F185" i="25"/>
  <c r="F184" i="25"/>
  <c r="F183" i="25"/>
  <c r="F182" i="25"/>
  <c r="F181" i="25"/>
  <c r="F180" i="25"/>
  <c r="F179" i="25"/>
  <c r="F178" i="25"/>
  <c r="F177" i="25"/>
  <c r="F176" i="25"/>
  <c r="F175" i="25"/>
  <c r="F174" i="25"/>
  <c r="F173" i="25"/>
  <c r="F172" i="25"/>
  <c r="F171" i="25"/>
  <c r="F170" i="25"/>
  <c r="F169" i="25"/>
  <c r="F168" i="25"/>
  <c r="F167" i="25"/>
  <c r="F166" i="25"/>
  <c r="F165" i="25"/>
  <c r="F164" i="25"/>
  <c r="F163" i="25"/>
  <c r="F162" i="25"/>
  <c r="F161" i="25"/>
  <c r="F160" i="25"/>
  <c r="F159" i="25"/>
  <c r="F158" i="25"/>
  <c r="F157" i="25"/>
  <c r="F156" i="25"/>
  <c r="F155" i="25"/>
  <c r="F154" i="25"/>
  <c r="F153" i="25"/>
  <c r="F152" i="25"/>
  <c r="F151" i="25"/>
  <c r="F150" i="25"/>
  <c r="F149" i="25"/>
  <c r="F148" i="25"/>
  <c r="F147" i="25"/>
  <c r="F146" i="25"/>
  <c r="F145" i="25"/>
  <c r="F144" i="25"/>
  <c r="F143" i="25"/>
  <c r="F142" i="25"/>
  <c r="F141" i="25"/>
  <c r="F140" i="25"/>
  <c r="F139" i="25"/>
  <c r="F138" i="25"/>
  <c r="F137" i="25"/>
  <c r="F136" i="25"/>
  <c r="F135" i="25"/>
  <c r="F134" i="25"/>
  <c r="F133" i="25"/>
  <c r="F132" i="25"/>
  <c r="F131" i="25"/>
  <c r="F130" i="25"/>
  <c r="F129" i="25"/>
  <c r="F128" i="25"/>
  <c r="U127" i="25"/>
  <c r="F127" i="25"/>
  <c r="U126" i="25"/>
  <c r="F126" i="25"/>
  <c r="U125" i="25"/>
  <c r="F125" i="25"/>
  <c r="U124" i="25"/>
  <c r="F124" i="25"/>
  <c r="U123" i="25"/>
  <c r="F123" i="25"/>
  <c r="U122" i="25"/>
  <c r="T122" i="25"/>
  <c r="F122" i="25"/>
  <c r="U121" i="25"/>
  <c r="T121" i="25"/>
  <c r="F121" i="25"/>
  <c r="U120" i="25"/>
  <c r="T120" i="25"/>
  <c r="F120" i="25"/>
  <c r="U119" i="25"/>
  <c r="T119" i="25"/>
  <c r="F119" i="25"/>
  <c r="U118" i="25"/>
  <c r="T118" i="25"/>
  <c r="F118" i="25"/>
  <c r="U117" i="25"/>
  <c r="T117" i="25"/>
  <c r="F117" i="25"/>
  <c r="U116" i="25"/>
  <c r="T116" i="25"/>
  <c r="F116" i="25"/>
  <c r="U115" i="25"/>
  <c r="T115" i="25"/>
  <c r="F115" i="25"/>
  <c r="U114" i="25"/>
  <c r="T114" i="25"/>
  <c r="F114" i="25"/>
  <c r="U113" i="25"/>
  <c r="T113" i="25"/>
  <c r="F113" i="25"/>
  <c r="U112" i="25"/>
  <c r="T112" i="25"/>
  <c r="F112" i="25"/>
  <c r="U111" i="25"/>
  <c r="T111" i="25"/>
  <c r="F111" i="25"/>
  <c r="U110" i="25"/>
  <c r="T110" i="25"/>
  <c r="F110" i="25"/>
  <c r="U109" i="25"/>
  <c r="T109" i="25"/>
  <c r="F109" i="25"/>
  <c r="U108" i="25"/>
  <c r="T108" i="25"/>
  <c r="F108" i="25"/>
  <c r="U107" i="25"/>
  <c r="T107" i="25"/>
  <c r="F107" i="25"/>
  <c r="U106" i="25"/>
  <c r="T106" i="25"/>
  <c r="F106" i="25"/>
  <c r="U105" i="25"/>
  <c r="T105" i="25"/>
  <c r="F105" i="25"/>
  <c r="U104" i="25"/>
  <c r="T104" i="25"/>
  <c r="F104" i="25"/>
  <c r="U103" i="25"/>
  <c r="T103" i="25"/>
  <c r="F103" i="25"/>
  <c r="U102" i="25"/>
  <c r="T102" i="25"/>
  <c r="F102" i="25"/>
  <c r="U101" i="25"/>
  <c r="T101" i="25"/>
  <c r="F101" i="25"/>
  <c r="U100" i="25"/>
  <c r="T100" i="25"/>
  <c r="F100" i="25"/>
  <c r="U99" i="25"/>
  <c r="T99" i="25"/>
  <c r="F99" i="25"/>
  <c r="U98" i="25"/>
  <c r="T98" i="25"/>
  <c r="F98" i="25"/>
  <c r="U97" i="25"/>
  <c r="T97" i="25"/>
  <c r="F97" i="25"/>
  <c r="U96" i="25"/>
  <c r="T96" i="25"/>
  <c r="F96" i="25"/>
  <c r="U95" i="25"/>
  <c r="T95" i="25"/>
  <c r="F95" i="25"/>
  <c r="U94" i="25"/>
  <c r="T94" i="25"/>
  <c r="F94" i="25"/>
  <c r="U93" i="25"/>
  <c r="T93" i="25"/>
  <c r="F93" i="25"/>
  <c r="U92" i="25"/>
  <c r="T92" i="25"/>
  <c r="F92" i="25"/>
  <c r="U91" i="25"/>
  <c r="T91" i="25"/>
  <c r="F91" i="25"/>
  <c r="U90" i="25"/>
  <c r="T90" i="25"/>
  <c r="F90" i="25"/>
  <c r="U89" i="25"/>
  <c r="T89" i="25"/>
  <c r="F89" i="25"/>
  <c r="U88" i="25"/>
  <c r="T88" i="25"/>
  <c r="F88" i="25"/>
  <c r="U87" i="25"/>
  <c r="T87" i="25"/>
  <c r="F87" i="25"/>
  <c r="U86" i="25"/>
  <c r="T86" i="25"/>
  <c r="F86" i="25"/>
  <c r="U85" i="25"/>
  <c r="T85" i="25"/>
  <c r="F85" i="25"/>
  <c r="U84" i="25"/>
  <c r="T84" i="25"/>
  <c r="F84" i="25"/>
  <c r="U83" i="25"/>
  <c r="T83" i="25"/>
  <c r="F83" i="25"/>
  <c r="U82" i="25"/>
  <c r="T82" i="25"/>
  <c r="F82" i="25"/>
  <c r="U81" i="25"/>
  <c r="T81" i="25"/>
  <c r="F81" i="25"/>
  <c r="U80" i="25"/>
  <c r="T80" i="25"/>
  <c r="K80" i="25"/>
  <c r="F80" i="25"/>
  <c r="U79" i="25"/>
  <c r="T79" i="25"/>
  <c r="F79" i="25"/>
  <c r="U78" i="25"/>
  <c r="T78" i="25"/>
  <c r="K78" i="25"/>
  <c r="F78" i="25"/>
  <c r="U77" i="25"/>
  <c r="T77" i="25"/>
  <c r="K77" i="25"/>
  <c r="F77" i="25"/>
  <c r="U76" i="25"/>
  <c r="T76" i="25"/>
  <c r="K76" i="25"/>
  <c r="F76" i="25"/>
  <c r="U75" i="25"/>
  <c r="T75" i="25"/>
  <c r="K75" i="25"/>
  <c r="F75" i="25"/>
  <c r="U74" i="25"/>
  <c r="T74" i="25"/>
  <c r="K74" i="25"/>
  <c r="F74" i="25"/>
  <c r="U73" i="25"/>
  <c r="T73" i="25"/>
  <c r="K73" i="25"/>
  <c r="F73" i="25"/>
  <c r="U72" i="25"/>
  <c r="T72" i="25"/>
  <c r="K72" i="25"/>
  <c r="F72" i="25"/>
  <c r="U71" i="25"/>
  <c r="T71" i="25"/>
  <c r="K71" i="25"/>
  <c r="F71" i="25"/>
  <c r="U70" i="25"/>
  <c r="T70" i="25"/>
  <c r="K70" i="25"/>
  <c r="F70" i="25"/>
  <c r="U69" i="25"/>
  <c r="T69" i="25"/>
  <c r="K69" i="25"/>
  <c r="F69" i="25"/>
  <c r="U68" i="25"/>
  <c r="T68" i="25"/>
  <c r="K68" i="25"/>
  <c r="F68" i="25"/>
  <c r="U67" i="25"/>
  <c r="T67" i="25"/>
  <c r="K67" i="25"/>
  <c r="F67" i="25"/>
  <c r="U66" i="25"/>
  <c r="T66" i="25"/>
  <c r="K66" i="25"/>
  <c r="F66" i="25"/>
  <c r="U65" i="25"/>
  <c r="T65" i="25"/>
  <c r="K65" i="25"/>
  <c r="F65" i="25"/>
  <c r="U64" i="25"/>
  <c r="T64" i="25"/>
  <c r="K64" i="25"/>
  <c r="F64" i="25"/>
  <c r="U63" i="25"/>
  <c r="T63" i="25"/>
  <c r="K63" i="25"/>
  <c r="F63" i="25"/>
  <c r="U62" i="25"/>
  <c r="T62" i="25"/>
  <c r="K62" i="25"/>
  <c r="F62" i="25"/>
  <c r="U61" i="25"/>
  <c r="T61" i="25"/>
  <c r="K61" i="25"/>
  <c r="F61" i="25"/>
  <c r="U60" i="25"/>
  <c r="T60" i="25"/>
  <c r="K60" i="25"/>
  <c r="F60" i="25"/>
  <c r="U59" i="25"/>
  <c r="T59" i="25"/>
  <c r="K59" i="25"/>
  <c r="F59" i="25"/>
  <c r="U58" i="25"/>
  <c r="T58" i="25"/>
  <c r="K58" i="25"/>
  <c r="F58" i="25"/>
  <c r="U57" i="25"/>
  <c r="T57" i="25"/>
  <c r="K57" i="25"/>
  <c r="F57" i="25"/>
  <c r="U56" i="25"/>
  <c r="T56" i="25"/>
  <c r="K56" i="25"/>
  <c r="F56" i="25"/>
  <c r="U55" i="25"/>
  <c r="T55" i="25"/>
  <c r="K55" i="25"/>
  <c r="F55" i="25"/>
  <c r="U54" i="25"/>
  <c r="T54" i="25"/>
  <c r="K54" i="25"/>
  <c r="F54" i="25"/>
  <c r="U53" i="25"/>
  <c r="T53" i="25"/>
  <c r="K53" i="25"/>
  <c r="F53" i="25"/>
  <c r="U52" i="25"/>
  <c r="T52" i="25"/>
  <c r="K52" i="25"/>
  <c r="F52" i="25"/>
  <c r="U51" i="25"/>
  <c r="T51" i="25"/>
  <c r="K51" i="25"/>
  <c r="F51" i="25"/>
  <c r="U50" i="25"/>
  <c r="T50" i="25"/>
  <c r="K50" i="25"/>
  <c r="F50" i="25"/>
  <c r="U49" i="25"/>
  <c r="T49" i="25"/>
  <c r="K49" i="25"/>
  <c r="F49" i="25"/>
  <c r="U48" i="25"/>
  <c r="T48" i="25"/>
  <c r="K48" i="25"/>
  <c r="F48" i="25"/>
  <c r="U47" i="25"/>
  <c r="T47" i="25"/>
  <c r="K47" i="25"/>
  <c r="F47" i="25"/>
  <c r="U46" i="25"/>
  <c r="T46" i="25"/>
  <c r="K46" i="25"/>
  <c r="F46" i="25"/>
  <c r="U45" i="25"/>
  <c r="T45" i="25"/>
  <c r="K45" i="25"/>
  <c r="F45" i="25"/>
  <c r="U44" i="25"/>
  <c r="T44" i="25"/>
  <c r="K44" i="25"/>
  <c r="F44" i="25"/>
  <c r="U43" i="25"/>
  <c r="T43" i="25"/>
  <c r="K43" i="25"/>
  <c r="F43" i="25"/>
  <c r="U42" i="25"/>
  <c r="T42" i="25"/>
  <c r="K42" i="25"/>
  <c r="F42" i="25"/>
  <c r="U41" i="25"/>
  <c r="T41" i="25"/>
  <c r="K41" i="25"/>
  <c r="F41" i="25"/>
  <c r="U40" i="25"/>
  <c r="T40" i="25"/>
  <c r="K40" i="25"/>
  <c r="F40" i="25"/>
  <c r="U39" i="25"/>
  <c r="T39" i="25"/>
  <c r="K39" i="25"/>
  <c r="F39" i="25"/>
  <c r="U38" i="25"/>
  <c r="T38" i="25"/>
  <c r="K38" i="25"/>
  <c r="F38" i="25"/>
  <c r="U37" i="25"/>
  <c r="T37" i="25"/>
  <c r="K37" i="25"/>
  <c r="F37" i="25"/>
  <c r="U36" i="25"/>
  <c r="T36" i="25"/>
  <c r="K36" i="25"/>
  <c r="F36" i="25"/>
  <c r="U35" i="25"/>
  <c r="T35" i="25"/>
  <c r="K35" i="25"/>
  <c r="F35" i="25"/>
  <c r="U34" i="25"/>
  <c r="T34" i="25"/>
  <c r="K34" i="25"/>
  <c r="F34" i="25"/>
  <c r="U33" i="25"/>
  <c r="T33" i="25"/>
  <c r="K33" i="25"/>
  <c r="F33" i="25"/>
  <c r="U32" i="25"/>
  <c r="T32" i="25"/>
  <c r="K32" i="25"/>
  <c r="F32" i="25"/>
  <c r="U31" i="25"/>
  <c r="T31" i="25"/>
  <c r="K31" i="25"/>
  <c r="F31" i="25"/>
  <c r="U30" i="25"/>
  <c r="T30" i="25"/>
  <c r="K30" i="25"/>
  <c r="F30" i="25"/>
  <c r="U29" i="25"/>
  <c r="T29" i="25"/>
  <c r="K29" i="25"/>
  <c r="F29" i="25"/>
  <c r="U28" i="25"/>
  <c r="T28" i="25"/>
  <c r="K28" i="25"/>
  <c r="F28" i="25"/>
  <c r="U27" i="25"/>
  <c r="T27" i="25"/>
  <c r="K27" i="25"/>
  <c r="F27" i="25"/>
  <c r="U26" i="25"/>
  <c r="T26" i="25"/>
  <c r="K26" i="25"/>
  <c r="F26" i="25"/>
  <c r="U25" i="25"/>
  <c r="T25" i="25"/>
  <c r="K25" i="25"/>
  <c r="F25" i="25"/>
  <c r="U24" i="25"/>
  <c r="T24" i="25"/>
  <c r="K24" i="25"/>
  <c r="F24" i="25"/>
  <c r="U23" i="25"/>
  <c r="T23" i="25"/>
  <c r="K23" i="25"/>
  <c r="F23" i="25"/>
  <c r="U22" i="25"/>
  <c r="T22" i="25"/>
  <c r="K22" i="25"/>
  <c r="F22" i="25"/>
  <c r="U21" i="25"/>
  <c r="T21" i="25"/>
  <c r="K21" i="25"/>
  <c r="F21" i="25"/>
  <c r="U20" i="25"/>
  <c r="T20" i="25"/>
  <c r="K20" i="25"/>
  <c r="F20" i="25"/>
  <c r="U19" i="25"/>
  <c r="T19" i="25"/>
  <c r="K19" i="25"/>
  <c r="F19" i="25"/>
  <c r="U18" i="25"/>
  <c r="T18" i="25"/>
  <c r="K18" i="25"/>
  <c r="F18" i="25"/>
  <c r="U17" i="25"/>
  <c r="T17" i="25"/>
  <c r="K17" i="25"/>
  <c r="F17" i="25"/>
  <c r="U16" i="25"/>
  <c r="T16" i="25"/>
  <c r="K16" i="25"/>
  <c r="F16" i="25"/>
  <c r="U15" i="25"/>
  <c r="T15" i="25"/>
  <c r="K15" i="25"/>
  <c r="F15" i="25"/>
  <c r="U14" i="25"/>
  <c r="T14" i="25"/>
  <c r="K14" i="25"/>
  <c r="F14" i="25"/>
  <c r="U13" i="25"/>
  <c r="T13" i="25"/>
  <c r="K13" i="25"/>
  <c r="F13" i="25"/>
  <c r="U12" i="25"/>
  <c r="T12" i="25"/>
  <c r="K12" i="25"/>
  <c r="F12" i="25"/>
  <c r="U11" i="25"/>
  <c r="T11" i="25"/>
  <c r="K11" i="25"/>
  <c r="F11" i="25"/>
  <c r="U10" i="25"/>
  <c r="T10" i="25"/>
  <c r="K10" i="25"/>
  <c r="F10" i="25"/>
  <c r="U9" i="25"/>
  <c r="T9" i="25"/>
  <c r="K9" i="25"/>
  <c r="F9" i="25"/>
  <c r="U8" i="25"/>
  <c r="T8" i="25"/>
  <c r="K8" i="25"/>
  <c r="F8" i="25"/>
  <c r="U7" i="25"/>
  <c r="T7" i="25"/>
  <c r="K7" i="25"/>
  <c r="F7" i="25"/>
  <c r="U6" i="25"/>
  <c r="T6" i="25"/>
  <c r="K6" i="25"/>
  <c r="F6" i="25"/>
  <c r="U5" i="25"/>
  <c r="T5" i="25"/>
  <c r="K5" i="25"/>
  <c r="F5" i="25"/>
  <c r="U4" i="25"/>
  <c r="T4" i="25"/>
  <c r="K4" i="25"/>
  <c r="F4" i="25"/>
  <c r="F132" i="104"/>
  <c r="F131" i="104"/>
  <c r="F130" i="104"/>
  <c r="F129" i="104"/>
  <c r="F128" i="104"/>
  <c r="U127" i="104"/>
  <c r="F127" i="104"/>
  <c r="U126" i="104"/>
  <c r="F126" i="104"/>
  <c r="U125" i="104"/>
  <c r="F125" i="104"/>
  <c r="U124" i="104"/>
  <c r="F124" i="104"/>
  <c r="U123" i="104"/>
  <c r="F123" i="104"/>
  <c r="U122" i="104"/>
  <c r="T122" i="104"/>
  <c r="F122" i="104"/>
  <c r="U121" i="104"/>
  <c r="T121" i="104"/>
  <c r="F121" i="104"/>
  <c r="U120" i="104"/>
  <c r="T120" i="104"/>
  <c r="F120" i="104"/>
  <c r="U119" i="104"/>
  <c r="T119" i="104"/>
  <c r="F119" i="104"/>
  <c r="U118" i="104"/>
  <c r="T118" i="104"/>
  <c r="F118" i="104"/>
  <c r="U117" i="104"/>
  <c r="T117" i="104"/>
  <c r="F117" i="104"/>
  <c r="U116" i="104"/>
  <c r="T116" i="104"/>
  <c r="F116" i="104"/>
  <c r="U115" i="104"/>
  <c r="T115" i="104"/>
  <c r="F115" i="104"/>
  <c r="U114" i="104"/>
  <c r="T114" i="104"/>
  <c r="F114" i="104"/>
  <c r="U113" i="104"/>
  <c r="T113" i="104"/>
  <c r="F113" i="104"/>
  <c r="U112" i="104"/>
  <c r="T112" i="104"/>
  <c r="F112" i="104"/>
  <c r="U111" i="104"/>
  <c r="T111" i="104"/>
  <c r="F111" i="104"/>
  <c r="U110" i="104"/>
  <c r="T110" i="104"/>
  <c r="F110" i="104"/>
  <c r="U109" i="104"/>
  <c r="T109" i="104"/>
  <c r="F109" i="104"/>
  <c r="U108" i="104"/>
  <c r="T108" i="104"/>
  <c r="F108" i="104"/>
  <c r="U107" i="104"/>
  <c r="T107" i="104"/>
  <c r="F107" i="104"/>
  <c r="U106" i="104"/>
  <c r="T106" i="104"/>
  <c r="F106" i="104"/>
  <c r="U105" i="104"/>
  <c r="T105" i="104"/>
  <c r="F105" i="104"/>
  <c r="U104" i="104"/>
  <c r="T104" i="104"/>
  <c r="F104" i="104"/>
  <c r="U103" i="104"/>
  <c r="T103" i="104"/>
  <c r="F103" i="104"/>
  <c r="U102" i="104"/>
  <c r="T102" i="104"/>
  <c r="F102" i="104"/>
  <c r="U101" i="104"/>
  <c r="T101" i="104"/>
  <c r="F101" i="104"/>
  <c r="U100" i="104"/>
  <c r="T100" i="104"/>
  <c r="F100" i="104"/>
  <c r="U99" i="104"/>
  <c r="T99" i="104"/>
  <c r="F99" i="104"/>
  <c r="U98" i="104"/>
  <c r="T98" i="104"/>
  <c r="F98" i="104"/>
  <c r="U97" i="104"/>
  <c r="T97" i="104"/>
  <c r="F97" i="104"/>
  <c r="U96" i="104"/>
  <c r="T96" i="104"/>
  <c r="F96" i="104"/>
  <c r="U95" i="104"/>
  <c r="T95" i="104"/>
  <c r="F95" i="104"/>
  <c r="U94" i="104"/>
  <c r="T94" i="104"/>
  <c r="F94" i="104"/>
  <c r="U93" i="104"/>
  <c r="T93" i="104"/>
  <c r="F93" i="104"/>
  <c r="U92" i="104"/>
  <c r="T92" i="104"/>
  <c r="F92" i="104"/>
  <c r="U91" i="104"/>
  <c r="T91" i="104"/>
  <c r="F91" i="104"/>
  <c r="U90" i="104"/>
  <c r="T90" i="104"/>
  <c r="F90" i="104"/>
  <c r="U89" i="104"/>
  <c r="T89" i="104"/>
  <c r="F89" i="104"/>
  <c r="U88" i="104"/>
  <c r="T88" i="104"/>
  <c r="F88" i="104"/>
  <c r="U87" i="104"/>
  <c r="T87" i="104"/>
  <c r="F87" i="104"/>
  <c r="U86" i="104"/>
  <c r="T86" i="104"/>
  <c r="F86" i="104"/>
  <c r="U85" i="104"/>
  <c r="T85" i="104"/>
  <c r="F85" i="104"/>
  <c r="U84" i="104"/>
  <c r="T84" i="104"/>
  <c r="F84" i="104"/>
  <c r="U83" i="104"/>
  <c r="T83" i="104"/>
  <c r="F83" i="104"/>
  <c r="U82" i="104"/>
  <c r="T82" i="104"/>
  <c r="F82" i="104"/>
  <c r="U81" i="104"/>
  <c r="T81" i="104"/>
  <c r="F81" i="104"/>
  <c r="U80" i="104"/>
  <c r="T80" i="104"/>
  <c r="F80" i="104"/>
  <c r="U79" i="104"/>
  <c r="T79" i="104"/>
  <c r="F79" i="104"/>
  <c r="U78" i="104"/>
  <c r="T78" i="104"/>
  <c r="K78" i="104"/>
  <c r="F78" i="104"/>
  <c r="U77" i="104"/>
  <c r="T77" i="104"/>
  <c r="K77" i="104"/>
  <c r="F77" i="104"/>
  <c r="U76" i="104"/>
  <c r="T76" i="104"/>
  <c r="K76" i="104"/>
  <c r="F76" i="104"/>
  <c r="U75" i="104"/>
  <c r="T75" i="104"/>
  <c r="K75" i="104"/>
  <c r="F75" i="104"/>
  <c r="U74" i="104"/>
  <c r="T74" i="104"/>
  <c r="K74" i="104"/>
  <c r="F74" i="104"/>
  <c r="U73" i="104"/>
  <c r="T73" i="104"/>
  <c r="K73" i="104"/>
  <c r="F73" i="104"/>
  <c r="U72" i="104"/>
  <c r="T72" i="104"/>
  <c r="K72" i="104"/>
  <c r="F72" i="104"/>
  <c r="U71" i="104"/>
  <c r="T71" i="104"/>
  <c r="K71" i="104"/>
  <c r="F71" i="104"/>
  <c r="U70" i="104"/>
  <c r="T70" i="104"/>
  <c r="K70" i="104"/>
  <c r="F70" i="104"/>
  <c r="U69" i="104"/>
  <c r="T69" i="104"/>
  <c r="K69" i="104"/>
  <c r="F69" i="104"/>
  <c r="U68" i="104"/>
  <c r="T68" i="104"/>
  <c r="K68" i="104"/>
  <c r="F68" i="104"/>
  <c r="U67" i="104"/>
  <c r="T67" i="104"/>
  <c r="K67" i="104"/>
  <c r="F67" i="104"/>
  <c r="U66" i="104"/>
  <c r="T66" i="104"/>
  <c r="K66" i="104"/>
  <c r="F66" i="104"/>
  <c r="U65" i="104"/>
  <c r="T65" i="104"/>
  <c r="K65" i="104"/>
  <c r="F65" i="104"/>
  <c r="U64" i="104"/>
  <c r="T64" i="104"/>
  <c r="K64" i="104"/>
  <c r="F64" i="104"/>
  <c r="U63" i="104"/>
  <c r="T63" i="104"/>
  <c r="K63" i="104"/>
  <c r="F63" i="104"/>
  <c r="U62" i="104"/>
  <c r="T62" i="104"/>
  <c r="K62" i="104"/>
  <c r="F62" i="104"/>
  <c r="U61" i="104"/>
  <c r="T61" i="104"/>
  <c r="K61" i="104"/>
  <c r="F61" i="104"/>
  <c r="U60" i="104"/>
  <c r="T60" i="104"/>
  <c r="K60" i="104"/>
  <c r="F60" i="104"/>
  <c r="U59" i="104"/>
  <c r="T59" i="104"/>
  <c r="K59" i="104"/>
  <c r="F59" i="104"/>
  <c r="U58" i="104"/>
  <c r="T58" i="104"/>
  <c r="K58" i="104"/>
  <c r="F58" i="104"/>
  <c r="U57" i="104"/>
  <c r="T57" i="104"/>
  <c r="K57" i="104"/>
  <c r="F57" i="104"/>
  <c r="U56" i="104"/>
  <c r="T56" i="104"/>
  <c r="K56" i="104"/>
  <c r="F56" i="104"/>
  <c r="U55" i="104"/>
  <c r="T55" i="104"/>
  <c r="K55" i="104"/>
  <c r="F55" i="104"/>
  <c r="U54" i="104"/>
  <c r="T54" i="104"/>
  <c r="K54" i="104"/>
  <c r="F54" i="104"/>
  <c r="U53" i="104"/>
  <c r="T53" i="104"/>
  <c r="K53" i="104"/>
  <c r="F53" i="104"/>
  <c r="U52" i="104"/>
  <c r="T52" i="104"/>
  <c r="K52" i="104"/>
  <c r="F52" i="104"/>
  <c r="U51" i="104"/>
  <c r="T51" i="104"/>
  <c r="K51" i="104"/>
  <c r="F51" i="104"/>
  <c r="U50" i="104"/>
  <c r="T50" i="104"/>
  <c r="K50" i="104"/>
  <c r="F50" i="104"/>
  <c r="U49" i="104"/>
  <c r="T49" i="104"/>
  <c r="K49" i="104"/>
  <c r="F49" i="104"/>
  <c r="U48" i="104"/>
  <c r="T48" i="104"/>
  <c r="K48" i="104"/>
  <c r="F48" i="104"/>
  <c r="U47" i="104"/>
  <c r="T47" i="104"/>
  <c r="K47" i="104"/>
  <c r="F47" i="104"/>
  <c r="U46" i="104"/>
  <c r="T46" i="104"/>
  <c r="K46" i="104"/>
  <c r="F46" i="104"/>
  <c r="U45" i="104"/>
  <c r="T45" i="104"/>
  <c r="K45" i="104"/>
  <c r="F45" i="104"/>
  <c r="U44" i="104"/>
  <c r="T44" i="104"/>
  <c r="K44" i="104"/>
  <c r="F44" i="104"/>
  <c r="U43" i="104"/>
  <c r="T43" i="104"/>
  <c r="K43" i="104"/>
  <c r="F43" i="104"/>
  <c r="U42" i="104"/>
  <c r="T42" i="104"/>
  <c r="K42" i="104"/>
  <c r="F42" i="104"/>
  <c r="U41" i="104"/>
  <c r="T41" i="104"/>
  <c r="K41" i="104"/>
  <c r="F41" i="104"/>
  <c r="U40" i="104"/>
  <c r="T40" i="104"/>
  <c r="K40" i="104"/>
  <c r="F40" i="104"/>
  <c r="U39" i="104"/>
  <c r="T39" i="104"/>
  <c r="K39" i="104"/>
  <c r="F39" i="104"/>
  <c r="U38" i="104"/>
  <c r="T38" i="104"/>
  <c r="K38" i="104"/>
  <c r="F38" i="104"/>
  <c r="U37" i="104"/>
  <c r="T37" i="104"/>
  <c r="K37" i="104"/>
  <c r="F37" i="104"/>
  <c r="U36" i="104"/>
  <c r="T36" i="104"/>
  <c r="K36" i="104"/>
  <c r="F36" i="104"/>
  <c r="U35" i="104"/>
  <c r="T35" i="104"/>
  <c r="K35" i="104"/>
  <c r="F35" i="104"/>
  <c r="U34" i="104"/>
  <c r="T34" i="104"/>
  <c r="K34" i="104"/>
  <c r="F34" i="104"/>
  <c r="U33" i="104"/>
  <c r="T33" i="104"/>
  <c r="K33" i="104"/>
  <c r="F33" i="104"/>
  <c r="U32" i="104"/>
  <c r="T32" i="104"/>
  <c r="K32" i="104"/>
  <c r="F32" i="104"/>
  <c r="U31" i="104"/>
  <c r="T31" i="104"/>
  <c r="K31" i="104"/>
  <c r="F31" i="104"/>
  <c r="U30" i="104"/>
  <c r="T30" i="104"/>
  <c r="K30" i="104"/>
  <c r="F30" i="104"/>
  <c r="U29" i="104"/>
  <c r="T29" i="104"/>
  <c r="K29" i="104"/>
  <c r="F29" i="104"/>
  <c r="U28" i="104"/>
  <c r="T28" i="104"/>
  <c r="K28" i="104"/>
  <c r="F28" i="104"/>
  <c r="U27" i="104"/>
  <c r="T27" i="104"/>
  <c r="K27" i="104"/>
  <c r="F27" i="104"/>
  <c r="U26" i="104"/>
  <c r="T26" i="104"/>
  <c r="K26" i="104"/>
  <c r="F26" i="104"/>
  <c r="U25" i="104"/>
  <c r="T25" i="104"/>
  <c r="K25" i="104"/>
  <c r="F25" i="104"/>
  <c r="U24" i="104"/>
  <c r="T24" i="104"/>
  <c r="K24" i="104"/>
  <c r="F24" i="104"/>
  <c r="U23" i="104"/>
  <c r="T23" i="104"/>
  <c r="K23" i="104"/>
  <c r="F23" i="104"/>
  <c r="U22" i="104"/>
  <c r="T22" i="104"/>
  <c r="K22" i="104"/>
  <c r="F22" i="104"/>
  <c r="U21" i="104"/>
  <c r="T21" i="104"/>
  <c r="K21" i="104"/>
  <c r="F21" i="104"/>
  <c r="U20" i="104"/>
  <c r="T20" i="104"/>
  <c r="K20" i="104"/>
  <c r="F20" i="104"/>
  <c r="U19" i="104"/>
  <c r="T19" i="104"/>
  <c r="K19" i="104"/>
  <c r="F19" i="104"/>
  <c r="U18" i="104"/>
  <c r="T18" i="104"/>
  <c r="K18" i="104"/>
  <c r="F18" i="104"/>
  <c r="U17" i="104"/>
  <c r="T17" i="104"/>
  <c r="K17" i="104"/>
  <c r="F17" i="104"/>
  <c r="U16" i="104"/>
  <c r="T16" i="104"/>
  <c r="K16" i="104"/>
  <c r="F16" i="104"/>
  <c r="U15" i="104"/>
  <c r="T15" i="104"/>
  <c r="K15" i="104"/>
  <c r="F15" i="104"/>
  <c r="U14" i="104"/>
  <c r="T14" i="104"/>
  <c r="K14" i="104"/>
  <c r="F14" i="104"/>
  <c r="U13" i="104"/>
  <c r="T13" i="104"/>
  <c r="K13" i="104"/>
  <c r="F13" i="104"/>
  <c r="U12" i="104"/>
  <c r="T12" i="104"/>
  <c r="K12" i="104"/>
  <c r="F12" i="104"/>
  <c r="U11" i="104"/>
  <c r="T11" i="104"/>
  <c r="K11" i="104"/>
  <c r="F11" i="104"/>
  <c r="U10" i="104"/>
  <c r="T10" i="104"/>
  <c r="K10" i="104"/>
  <c r="F10" i="104"/>
  <c r="U9" i="104"/>
  <c r="T9" i="104"/>
  <c r="K9" i="104"/>
  <c r="F9" i="104"/>
  <c r="U8" i="104"/>
  <c r="T8" i="104"/>
  <c r="K8" i="104"/>
  <c r="F8" i="104"/>
  <c r="U7" i="104"/>
  <c r="T7" i="104"/>
  <c r="K7" i="104"/>
  <c r="F7" i="104"/>
  <c r="U6" i="104"/>
  <c r="T6" i="104"/>
  <c r="K6" i="104"/>
  <c r="F6" i="104"/>
  <c r="U5" i="104"/>
  <c r="T5" i="104"/>
  <c r="K5" i="104"/>
  <c r="F5" i="104"/>
  <c r="U4" i="104"/>
  <c r="T4" i="104"/>
  <c r="K4" i="104"/>
  <c r="F4" i="104"/>
  <c r="F132" i="105"/>
  <c r="F131" i="105"/>
  <c r="F130" i="105"/>
  <c r="F129" i="105"/>
  <c r="F128" i="105"/>
  <c r="U127" i="105"/>
  <c r="F127" i="105"/>
  <c r="U126" i="105"/>
  <c r="F126" i="105"/>
  <c r="U125" i="105"/>
  <c r="F125" i="105"/>
  <c r="U124" i="105"/>
  <c r="F124" i="105"/>
  <c r="U123" i="105"/>
  <c r="F123" i="105"/>
  <c r="U122" i="105"/>
  <c r="T122" i="105"/>
  <c r="F122" i="105"/>
  <c r="U121" i="105"/>
  <c r="T121" i="105"/>
  <c r="F121" i="105"/>
  <c r="U120" i="105"/>
  <c r="T120" i="105"/>
  <c r="F120" i="105"/>
  <c r="U119" i="105"/>
  <c r="T119" i="105"/>
  <c r="F119" i="105"/>
  <c r="U118" i="105"/>
  <c r="T118" i="105"/>
  <c r="F118" i="105"/>
  <c r="U117" i="105"/>
  <c r="T117" i="105"/>
  <c r="F117" i="105"/>
  <c r="U116" i="105"/>
  <c r="T116" i="105"/>
  <c r="F116" i="105"/>
  <c r="U115" i="105"/>
  <c r="T115" i="105"/>
  <c r="F115" i="105"/>
  <c r="U114" i="105"/>
  <c r="T114" i="105"/>
  <c r="F114" i="105"/>
  <c r="U113" i="105"/>
  <c r="T113" i="105"/>
  <c r="F113" i="105"/>
  <c r="U112" i="105"/>
  <c r="T112" i="105"/>
  <c r="F112" i="105"/>
  <c r="U111" i="105"/>
  <c r="T111" i="105"/>
  <c r="F111" i="105"/>
  <c r="U110" i="105"/>
  <c r="T110" i="105"/>
  <c r="F110" i="105"/>
  <c r="U109" i="105"/>
  <c r="T109" i="105"/>
  <c r="F109" i="105"/>
  <c r="U108" i="105"/>
  <c r="T108" i="105"/>
  <c r="F108" i="105"/>
  <c r="U107" i="105"/>
  <c r="T107" i="105"/>
  <c r="F107" i="105"/>
  <c r="U106" i="105"/>
  <c r="T106" i="105"/>
  <c r="F106" i="105"/>
  <c r="U105" i="105"/>
  <c r="T105" i="105"/>
  <c r="F105" i="105"/>
  <c r="U104" i="105"/>
  <c r="T104" i="105"/>
  <c r="F104" i="105"/>
  <c r="U103" i="105"/>
  <c r="T103" i="105"/>
  <c r="F103" i="105"/>
  <c r="U102" i="105"/>
  <c r="T102" i="105"/>
  <c r="F102" i="105"/>
  <c r="U101" i="105"/>
  <c r="T101" i="105"/>
  <c r="F101" i="105"/>
  <c r="U100" i="105"/>
  <c r="T100" i="105"/>
  <c r="F100" i="105"/>
  <c r="U99" i="105"/>
  <c r="T99" i="105"/>
  <c r="F99" i="105"/>
  <c r="U98" i="105"/>
  <c r="T98" i="105"/>
  <c r="F98" i="105"/>
  <c r="U97" i="105"/>
  <c r="T97" i="105"/>
  <c r="F97" i="105"/>
  <c r="U96" i="105"/>
  <c r="T96" i="105"/>
  <c r="F96" i="105"/>
  <c r="U95" i="105"/>
  <c r="T95" i="105"/>
  <c r="F95" i="105"/>
  <c r="U94" i="105"/>
  <c r="T94" i="105"/>
  <c r="F94" i="105"/>
  <c r="U93" i="105"/>
  <c r="T93" i="105"/>
  <c r="F93" i="105"/>
  <c r="U92" i="105"/>
  <c r="T92" i="105"/>
  <c r="F92" i="105"/>
  <c r="U91" i="105"/>
  <c r="T91" i="105"/>
  <c r="F91" i="105"/>
  <c r="U90" i="105"/>
  <c r="T90" i="105"/>
  <c r="F90" i="105"/>
  <c r="U89" i="105"/>
  <c r="T89" i="105"/>
  <c r="F89" i="105"/>
  <c r="U88" i="105"/>
  <c r="T88" i="105"/>
  <c r="F88" i="105"/>
  <c r="U87" i="105"/>
  <c r="T87" i="105"/>
  <c r="F87" i="105"/>
  <c r="U86" i="105"/>
  <c r="T86" i="105"/>
  <c r="F86" i="105"/>
  <c r="U85" i="105"/>
  <c r="T85" i="105"/>
  <c r="F85" i="105"/>
  <c r="U84" i="105"/>
  <c r="T84" i="105"/>
  <c r="F84" i="105"/>
  <c r="U83" i="105"/>
  <c r="T83" i="105"/>
  <c r="F83" i="105"/>
  <c r="U82" i="105"/>
  <c r="T82" i="105"/>
  <c r="F82" i="105"/>
  <c r="U81" i="105"/>
  <c r="T81" i="105"/>
  <c r="F81" i="105"/>
  <c r="U80" i="105"/>
  <c r="T80" i="105"/>
  <c r="K80" i="105"/>
  <c r="F80" i="105"/>
  <c r="U79" i="105"/>
  <c r="T79" i="105"/>
  <c r="F79" i="105"/>
  <c r="U78" i="105"/>
  <c r="T78" i="105"/>
  <c r="K78" i="105"/>
  <c r="F78" i="105"/>
  <c r="U77" i="105"/>
  <c r="T77" i="105"/>
  <c r="K77" i="105"/>
  <c r="F77" i="105"/>
  <c r="U76" i="105"/>
  <c r="T76" i="105"/>
  <c r="K76" i="105"/>
  <c r="F76" i="105"/>
  <c r="U75" i="105"/>
  <c r="T75" i="105"/>
  <c r="K75" i="105"/>
  <c r="F75" i="105"/>
  <c r="U74" i="105"/>
  <c r="T74" i="105"/>
  <c r="K74" i="105"/>
  <c r="F74" i="105"/>
  <c r="U73" i="105"/>
  <c r="T73" i="105"/>
  <c r="K73" i="105"/>
  <c r="F73" i="105"/>
  <c r="U72" i="105"/>
  <c r="T72" i="105"/>
  <c r="K72" i="105"/>
  <c r="F72" i="105"/>
  <c r="U71" i="105"/>
  <c r="T71" i="105"/>
  <c r="K71" i="105"/>
  <c r="F71" i="105"/>
  <c r="U70" i="105"/>
  <c r="T70" i="105"/>
  <c r="K70" i="105"/>
  <c r="F70" i="105"/>
  <c r="U69" i="105"/>
  <c r="T69" i="105"/>
  <c r="K69" i="105"/>
  <c r="F69" i="105"/>
  <c r="U68" i="105"/>
  <c r="T68" i="105"/>
  <c r="K68" i="105"/>
  <c r="F68" i="105"/>
  <c r="U67" i="105"/>
  <c r="T67" i="105"/>
  <c r="K67" i="105"/>
  <c r="F67" i="105"/>
  <c r="U66" i="105"/>
  <c r="T66" i="105"/>
  <c r="K66" i="105"/>
  <c r="F66" i="105"/>
  <c r="U65" i="105"/>
  <c r="T65" i="105"/>
  <c r="K65" i="105"/>
  <c r="F65" i="105"/>
  <c r="U64" i="105"/>
  <c r="T64" i="105"/>
  <c r="K64" i="105"/>
  <c r="F64" i="105"/>
  <c r="U63" i="105"/>
  <c r="T63" i="105"/>
  <c r="K63" i="105"/>
  <c r="F63" i="105"/>
  <c r="U62" i="105"/>
  <c r="T62" i="105"/>
  <c r="K62" i="105"/>
  <c r="F62" i="105"/>
  <c r="U61" i="105"/>
  <c r="T61" i="105"/>
  <c r="K61" i="105"/>
  <c r="F61" i="105"/>
  <c r="U60" i="105"/>
  <c r="T60" i="105"/>
  <c r="K60" i="105"/>
  <c r="F60" i="105"/>
  <c r="U59" i="105"/>
  <c r="T59" i="105"/>
  <c r="K59" i="105"/>
  <c r="F59" i="105"/>
  <c r="U58" i="105"/>
  <c r="T58" i="105"/>
  <c r="K58" i="105"/>
  <c r="F58" i="105"/>
  <c r="U57" i="105"/>
  <c r="T57" i="105"/>
  <c r="K57" i="105"/>
  <c r="F57" i="105"/>
  <c r="U56" i="105"/>
  <c r="T56" i="105"/>
  <c r="K56" i="105"/>
  <c r="F56" i="105"/>
  <c r="U55" i="105"/>
  <c r="T55" i="105"/>
  <c r="K55" i="105"/>
  <c r="F55" i="105"/>
  <c r="U54" i="105"/>
  <c r="T54" i="105"/>
  <c r="K54" i="105"/>
  <c r="F54" i="105"/>
  <c r="U53" i="105"/>
  <c r="T53" i="105"/>
  <c r="K53" i="105"/>
  <c r="F53" i="105"/>
  <c r="U52" i="105"/>
  <c r="T52" i="105"/>
  <c r="K52" i="105"/>
  <c r="F52" i="105"/>
  <c r="U51" i="105"/>
  <c r="T51" i="105"/>
  <c r="K51" i="105"/>
  <c r="F51" i="105"/>
  <c r="U50" i="105"/>
  <c r="T50" i="105"/>
  <c r="K50" i="105"/>
  <c r="F50" i="105"/>
  <c r="U49" i="105"/>
  <c r="T49" i="105"/>
  <c r="K49" i="105"/>
  <c r="F49" i="105"/>
  <c r="U48" i="105"/>
  <c r="T48" i="105"/>
  <c r="K48" i="105"/>
  <c r="F48" i="105"/>
  <c r="U47" i="105"/>
  <c r="T47" i="105"/>
  <c r="K47" i="105"/>
  <c r="F47" i="105"/>
  <c r="U46" i="105"/>
  <c r="T46" i="105"/>
  <c r="K46" i="105"/>
  <c r="F46" i="105"/>
  <c r="U45" i="105"/>
  <c r="T45" i="105"/>
  <c r="K45" i="105"/>
  <c r="F45" i="105"/>
  <c r="U44" i="105"/>
  <c r="T44" i="105"/>
  <c r="K44" i="105"/>
  <c r="F44" i="105"/>
  <c r="U43" i="105"/>
  <c r="T43" i="105"/>
  <c r="K43" i="105"/>
  <c r="F43" i="105"/>
  <c r="U42" i="105"/>
  <c r="T42" i="105"/>
  <c r="K42" i="105"/>
  <c r="F42" i="105"/>
  <c r="U41" i="105"/>
  <c r="T41" i="105"/>
  <c r="K41" i="105"/>
  <c r="F41" i="105"/>
  <c r="U40" i="105"/>
  <c r="T40" i="105"/>
  <c r="K40" i="105"/>
  <c r="F40" i="105"/>
  <c r="U39" i="105"/>
  <c r="T39" i="105"/>
  <c r="K39" i="105"/>
  <c r="F39" i="105"/>
  <c r="U38" i="105"/>
  <c r="T38" i="105"/>
  <c r="K38" i="105"/>
  <c r="F38" i="105"/>
  <c r="U37" i="105"/>
  <c r="T37" i="105"/>
  <c r="K37" i="105"/>
  <c r="F37" i="105"/>
  <c r="U36" i="105"/>
  <c r="T36" i="105"/>
  <c r="K36" i="105"/>
  <c r="F36" i="105"/>
  <c r="U35" i="105"/>
  <c r="T35" i="105"/>
  <c r="K35" i="105"/>
  <c r="F35" i="105"/>
  <c r="U34" i="105"/>
  <c r="T34" i="105"/>
  <c r="K34" i="105"/>
  <c r="F34" i="105"/>
  <c r="U33" i="105"/>
  <c r="T33" i="105"/>
  <c r="K33" i="105"/>
  <c r="F33" i="105"/>
  <c r="U32" i="105"/>
  <c r="T32" i="105"/>
  <c r="K32" i="105"/>
  <c r="F32" i="105"/>
  <c r="U31" i="105"/>
  <c r="T31" i="105"/>
  <c r="K31" i="105"/>
  <c r="F31" i="105"/>
  <c r="U30" i="105"/>
  <c r="T30" i="105"/>
  <c r="K30" i="105"/>
  <c r="F30" i="105"/>
  <c r="U29" i="105"/>
  <c r="T29" i="105"/>
  <c r="K29" i="105"/>
  <c r="F29" i="105"/>
  <c r="U28" i="105"/>
  <c r="T28" i="105"/>
  <c r="K28" i="105"/>
  <c r="F28" i="105"/>
  <c r="U27" i="105"/>
  <c r="T27" i="105"/>
  <c r="K27" i="105"/>
  <c r="F27" i="105"/>
  <c r="U26" i="105"/>
  <c r="T26" i="105"/>
  <c r="K26" i="105"/>
  <c r="F26" i="105"/>
  <c r="U25" i="105"/>
  <c r="T25" i="105"/>
  <c r="K25" i="105"/>
  <c r="F25" i="105"/>
  <c r="U24" i="105"/>
  <c r="T24" i="105"/>
  <c r="K24" i="105"/>
  <c r="F24" i="105"/>
  <c r="U23" i="105"/>
  <c r="T23" i="105"/>
  <c r="K23" i="105"/>
  <c r="F23" i="105"/>
  <c r="U22" i="105"/>
  <c r="T22" i="105"/>
  <c r="K22" i="105"/>
  <c r="F22" i="105"/>
  <c r="U21" i="105"/>
  <c r="T21" i="105"/>
  <c r="K21" i="105"/>
  <c r="F21" i="105"/>
  <c r="U20" i="105"/>
  <c r="T20" i="105"/>
  <c r="K20" i="105"/>
  <c r="F20" i="105"/>
  <c r="U19" i="105"/>
  <c r="T19" i="105"/>
  <c r="K19" i="105"/>
  <c r="F19" i="105"/>
  <c r="U18" i="105"/>
  <c r="T18" i="105"/>
  <c r="K18" i="105"/>
  <c r="F18" i="105"/>
  <c r="U17" i="105"/>
  <c r="T17" i="105"/>
  <c r="K17" i="105"/>
  <c r="F17" i="105"/>
  <c r="U16" i="105"/>
  <c r="T16" i="105"/>
  <c r="K16" i="105"/>
  <c r="F16" i="105"/>
  <c r="U15" i="105"/>
  <c r="T15" i="105"/>
  <c r="K15" i="105"/>
  <c r="F15" i="105"/>
  <c r="U14" i="105"/>
  <c r="T14" i="105"/>
  <c r="K14" i="105"/>
  <c r="F14" i="105"/>
  <c r="U13" i="105"/>
  <c r="T13" i="105"/>
  <c r="K13" i="105"/>
  <c r="F13" i="105"/>
  <c r="U12" i="105"/>
  <c r="T12" i="105"/>
  <c r="K12" i="105"/>
  <c r="F12" i="105"/>
  <c r="U11" i="105"/>
  <c r="T11" i="105"/>
  <c r="K11" i="105"/>
  <c r="F11" i="105"/>
  <c r="U10" i="105"/>
  <c r="T10" i="105"/>
  <c r="K10" i="105"/>
  <c r="F10" i="105"/>
  <c r="U9" i="105"/>
  <c r="T9" i="105"/>
  <c r="K9" i="105"/>
  <c r="F9" i="105"/>
  <c r="U8" i="105"/>
  <c r="T8" i="105"/>
  <c r="K8" i="105"/>
  <c r="F8" i="105"/>
  <c r="U7" i="105"/>
  <c r="T7" i="105"/>
  <c r="K7" i="105"/>
  <c r="F7" i="105"/>
  <c r="U6" i="105"/>
  <c r="T6" i="105"/>
  <c r="K6" i="105"/>
  <c r="F6" i="105"/>
  <c r="U5" i="105"/>
  <c r="T5" i="105"/>
  <c r="K5" i="105"/>
  <c r="F5" i="105"/>
  <c r="U4" i="105"/>
  <c r="T4" i="105"/>
  <c r="K4" i="105"/>
  <c r="F4" i="105"/>
  <c r="F190" i="55"/>
  <c r="F189" i="55"/>
  <c r="F188" i="55"/>
  <c r="F187" i="55"/>
  <c r="F186" i="55"/>
  <c r="F185" i="55"/>
  <c r="F184" i="55"/>
  <c r="F183" i="55"/>
  <c r="F182" i="55"/>
  <c r="F181" i="55"/>
  <c r="F180" i="55"/>
  <c r="F179" i="55"/>
  <c r="F178" i="55"/>
  <c r="F177" i="55"/>
  <c r="F176" i="55"/>
  <c r="F175" i="55"/>
  <c r="F174" i="55"/>
  <c r="F173" i="55"/>
  <c r="F172" i="55"/>
  <c r="F171" i="55"/>
  <c r="F170" i="55"/>
  <c r="F169" i="55"/>
  <c r="F168" i="55"/>
  <c r="F167" i="55"/>
  <c r="F166" i="55"/>
  <c r="F165" i="55"/>
  <c r="F164" i="55"/>
  <c r="F163" i="55"/>
  <c r="F162" i="55"/>
  <c r="F161" i="55"/>
  <c r="F160" i="55"/>
  <c r="F159" i="55"/>
  <c r="F158" i="55"/>
  <c r="F157" i="55"/>
  <c r="F156" i="55"/>
  <c r="F155" i="55"/>
  <c r="F154" i="55"/>
  <c r="F153" i="55"/>
  <c r="F152" i="55"/>
  <c r="F151" i="55"/>
  <c r="F150" i="55"/>
  <c r="F149" i="55"/>
  <c r="F148" i="55"/>
  <c r="F147" i="55"/>
  <c r="F146" i="55"/>
  <c r="F145" i="55"/>
  <c r="F144" i="55"/>
  <c r="F143" i="55"/>
  <c r="F142" i="55"/>
  <c r="F141" i="55"/>
  <c r="F140" i="55"/>
  <c r="F139" i="55"/>
  <c r="F138" i="55"/>
  <c r="F137" i="55"/>
  <c r="F136" i="55"/>
  <c r="F135" i="55"/>
  <c r="F134" i="55"/>
  <c r="F133" i="55"/>
  <c r="F132" i="55"/>
  <c r="F131" i="55"/>
  <c r="F130" i="55"/>
  <c r="F129" i="55"/>
  <c r="F128" i="55"/>
  <c r="U127" i="55"/>
  <c r="F127" i="55"/>
  <c r="U126" i="55"/>
  <c r="F126" i="55"/>
  <c r="U125" i="55"/>
  <c r="F125" i="55"/>
  <c r="U124" i="55"/>
  <c r="F124" i="55"/>
  <c r="U123" i="55"/>
  <c r="F123" i="55"/>
  <c r="U122" i="55"/>
  <c r="T122" i="55"/>
  <c r="F122" i="55"/>
  <c r="U121" i="55"/>
  <c r="T121" i="55"/>
  <c r="F121" i="55"/>
  <c r="U120" i="55"/>
  <c r="T120" i="55"/>
  <c r="F120" i="55"/>
  <c r="U119" i="55"/>
  <c r="T119" i="55"/>
  <c r="F119" i="55"/>
  <c r="U118" i="55"/>
  <c r="T118" i="55"/>
  <c r="F118" i="55"/>
  <c r="U117" i="55"/>
  <c r="T117" i="55"/>
  <c r="F117" i="55"/>
  <c r="U116" i="55"/>
  <c r="T116" i="55"/>
  <c r="F116" i="55"/>
  <c r="U115" i="55"/>
  <c r="T115" i="55"/>
  <c r="F115" i="55"/>
  <c r="U114" i="55"/>
  <c r="T114" i="55"/>
  <c r="F114" i="55"/>
  <c r="U113" i="55"/>
  <c r="T113" i="55"/>
  <c r="F113" i="55"/>
  <c r="U112" i="55"/>
  <c r="T112" i="55"/>
  <c r="F112" i="55"/>
  <c r="U111" i="55"/>
  <c r="T111" i="55"/>
  <c r="F111" i="55"/>
  <c r="U110" i="55"/>
  <c r="T110" i="55"/>
  <c r="F110" i="55"/>
  <c r="U109" i="55"/>
  <c r="T109" i="55"/>
  <c r="F109" i="55"/>
  <c r="U108" i="55"/>
  <c r="T108" i="55"/>
  <c r="F108" i="55"/>
  <c r="U107" i="55"/>
  <c r="T107" i="55"/>
  <c r="F107" i="55"/>
  <c r="U106" i="55"/>
  <c r="T106" i="55"/>
  <c r="F106" i="55"/>
  <c r="U105" i="55"/>
  <c r="T105" i="55"/>
  <c r="F105" i="55"/>
  <c r="U104" i="55"/>
  <c r="T104" i="55"/>
  <c r="F104" i="55"/>
  <c r="U103" i="55"/>
  <c r="T103" i="55"/>
  <c r="F103" i="55"/>
  <c r="U102" i="55"/>
  <c r="T102" i="55"/>
  <c r="F102" i="55"/>
  <c r="U101" i="55"/>
  <c r="T101" i="55"/>
  <c r="F101" i="55"/>
  <c r="U100" i="55"/>
  <c r="T100" i="55"/>
  <c r="F100" i="55"/>
  <c r="U99" i="55"/>
  <c r="T99" i="55"/>
  <c r="F99" i="55"/>
  <c r="U98" i="55"/>
  <c r="T98" i="55"/>
  <c r="F98" i="55"/>
  <c r="U97" i="55"/>
  <c r="T97" i="55"/>
  <c r="F97" i="55"/>
  <c r="U96" i="55"/>
  <c r="T96" i="55"/>
  <c r="F96" i="55"/>
  <c r="U95" i="55"/>
  <c r="T95" i="55"/>
  <c r="F95" i="55"/>
  <c r="U94" i="55"/>
  <c r="T94" i="55"/>
  <c r="F94" i="55"/>
  <c r="U93" i="55"/>
  <c r="T93" i="55"/>
  <c r="F93" i="55"/>
  <c r="U92" i="55"/>
  <c r="T92" i="55"/>
  <c r="F92" i="55"/>
  <c r="U91" i="55"/>
  <c r="T91" i="55"/>
  <c r="F91" i="55"/>
  <c r="U90" i="55"/>
  <c r="T90" i="55"/>
  <c r="F90" i="55"/>
  <c r="U89" i="55"/>
  <c r="T89" i="55"/>
  <c r="F89" i="55"/>
  <c r="U88" i="55"/>
  <c r="T88" i="55"/>
  <c r="F88" i="55"/>
  <c r="U87" i="55"/>
  <c r="T87" i="55"/>
  <c r="F87" i="55"/>
  <c r="U86" i="55"/>
  <c r="T86" i="55"/>
  <c r="F86" i="55"/>
  <c r="U85" i="55"/>
  <c r="T85" i="55"/>
  <c r="F85" i="55"/>
  <c r="U84" i="55"/>
  <c r="T84" i="55"/>
  <c r="F84" i="55"/>
  <c r="U83" i="55"/>
  <c r="T83" i="55"/>
  <c r="F83" i="55"/>
  <c r="U82" i="55"/>
  <c r="T82" i="55"/>
  <c r="F82" i="55"/>
  <c r="U81" i="55"/>
  <c r="T81" i="55"/>
  <c r="F81" i="55"/>
  <c r="U80" i="55"/>
  <c r="T80" i="55"/>
  <c r="K80" i="55"/>
  <c r="F80" i="55"/>
  <c r="U79" i="55"/>
  <c r="T79" i="55"/>
  <c r="F79" i="55"/>
  <c r="U78" i="55"/>
  <c r="T78" i="55"/>
  <c r="K78" i="55"/>
  <c r="F78" i="55"/>
  <c r="U77" i="55"/>
  <c r="T77" i="55"/>
  <c r="K77" i="55"/>
  <c r="F77" i="55"/>
  <c r="U76" i="55"/>
  <c r="T76" i="55"/>
  <c r="K76" i="55"/>
  <c r="F76" i="55"/>
  <c r="U75" i="55"/>
  <c r="T75" i="55"/>
  <c r="K75" i="55"/>
  <c r="F75" i="55"/>
  <c r="U74" i="55"/>
  <c r="T74" i="55"/>
  <c r="K74" i="55"/>
  <c r="F74" i="55"/>
  <c r="U73" i="55"/>
  <c r="T73" i="55"/>
  <c r="K73" i="55"/>
  <c r="F73" i="55"/>
  <c r="U72" i="55"/>
  <c r="T72" i="55"/>
  <c r="K72" i="55"/>
  <c r="F72" i="55"/>
  <c r="U71" i="55"/>
  <c r="T71" i="55"/>
  <c r="K71" i="55"/>
  <c r="F71" i="55"/>
  <c r="U70" i="55"/>
  <c r="T70" i="55"/>
  <c r="K70" i="55"/>
  <c r="F70" i="55"/>
  <c r="U69" i="55"/>
  <c r="T69" i="55"/>
  <c r="K69" i="55"/>
  <c r="F69" i="55"/>
  <c r="U68" i="55"/>
  <c r="T68" i="55"/>
  <c r="K68" i="55"/>
  <c r="F68" i="55"/>
  <c r="U67" i="55"/>
  <c r="T67" i="55"/>
  <c r="K67" i="55"/>
  <c r="F67" i="55"/>
  <c r="U66" i="55"/>
  <c r="T66" i="55"/>
  <c r="K66" i="55"/>
  <c r="F66" i="55"/>
  <c r="U65" i="55"/>
  <c r="T65" i="55"/>
  <c r="K65" i="55"/>
  <c r="F65" i="55"/>
  <c r="U64" i="55"/>
  <c r="T64" i="55"/>
  <c r="K64" i="55"/>
  <c r="F64" i="55"/>
  <c r="U63" i="55"/>
  <c r="T63" i="55"/>
  <c r="K63" i="55"/>
  <c r="F63" i="55"/>
  <c r="U62" i="55"/>
  <c r="T62" i="55"/>
  <c r="K62" i="55"/>
  <c r="F62" i="55"/>
  <c r="U61" i="55"/>
  <c r="T61" i="55"/>
  <c r="K61" i="55"/>
  <c r="F61" i="55"/>
  <c r="U60" i="55"/>
  <c r="T60" i="55"/>
  <c r="K60" i="55"/>
  <c r="F60" i="55"/>
  <c r="U59" i="55"/>
  <c r="T59" i="55"/>
  <c r="K59" i="55"/>
  <c r="F59" i="55"/>
  <c r="U58" i="55"/>
  <c r="T58" i="55"/>
  <c r="K58" i="55"/>
  <c r="F58" i="55"/>
  <c r="U57" i="55"/>
  <c r="T57" i="55"/>
  <c r="K57" i="55"/>
  <c r="F57" i="55"/>
  <c r="U56" i="55"/>
  <c r="T56" i="55"/>
  <c r="K56" i="55"/>
  <c r="F56" i="55"/>
  <c r="U55" i="55"/>
  <c r="T55" i="55"/>
  <c r="K55" i="55"/>
  <c r="F55" i="55"/>
  <c r="U54" i="55"/>
  <c r="T54" i="55"/>
  <c r="K54" i="55"/>
  <c r="F54" i="55"/>
  <c r="U53" i="55"/>
  <c r="T53" i="55"/>
  <c r="K53" i="55"/>
  <c r="F53" i="55"/>
  <c r="U52" i="55"/>
  <c r="T52" i="55"/>
  <c r="K52" i="55"/>
  <c r="F52" i="55"/>
  <c r="U51" i="55"/>
  <c r="T51" i="55"/>
  <c r="K51" i="55"/>
  <c r="F51" i="55"/>
  <c r="U50" i="55"/>
  <c r="T50" i="55"/>
  <c r="K50" i="55"/>
  <c r="F50" i="55"/>
  <c r="U49" i="55"/>
  <c r="T49" i="55"/>
  <c r="K49" i="55"/>
  <c r="F49" i="55"/>
  <c r="U48" i="55"/>
  <c r="T48" i="55"/>
  <c r="K48" i="55"/>
  <c r="F48" i="55"/>
  <c r="U47" i="55"/>
  <c r="T47" i="55"/>
  <c r="K47" i="55"/>
  <c r="F47" i="55"/>
  <c r="U46" i="55"/>
  <c r="T46" i="55"/>
  <c r="K46" i="55"/>
  <c r="F46" i="55"/>
  <c r="U45" i="55"/>
  <c r="T45" i="55"/>
  <c r="K45" i="55"/>
  <c r="F45" i="55"/>
  <c r="U44" i="55"/>
  <c r="T44" i="55"/>
  <c r="K44" i="55"/>
  <c r="F44" i="55"/>
  <c r="U43" i="55"/>
  <c r="T43" i="55"/>
  <c r="K43" i="55"/>
  <c r="F43" i="55"/>
  <c r="U42" i="55"/>
  <c r="T42" i="55"/>
  <c r="K42" i="55"/>
  <c r="F42" i="55"/>
  <c r="U41" i="55"/>
  <c r="T41" i="55"/>
  <c r="K41" i="55"/>
  <c r="F41" i="55"/>
  <c r="U40" i="55"/>
  <c r="T40" i="55"/>
  <c r="K40" i="55"/>
  <c r="F40" i="55"/>
  <c r="U39" i="55"/>
  <c r="T39" i="55"/>
  <c r="K39" i="55"/>
  <c r="F39" i="55"/>
  <c r="U38" i="55"/>
  <c r="T38" i="55"/>
  <c r="K38" i="55"/>
  <c r="F38" i="55"/>
  <c r="U37" i="55"/>
  <c r="T37" i="55"/>
  <c r="K37" i="55"/>
  <c r="F37" i="55"/>
  <c r="U36" i="55"/>
  <c r="T36" i="55"/>
  <c r="K36" i="55"/>
  <c r="F36" i="55"/>
  <c r="U35" i="55"/>
  <c r="T35" i="55"/>
  <c r="K35" i="55"/>
  <c r="F35" i="55"/>
  <c r="U34" i="55"/>
  <c r="T34" i="55"/>
  <c r="K34" i="55"/>
  <c r="F34" i="55"/>
  <c r="U33" i="55"/>
  <c r="T33" i="55"/>
  <c r="K33" i="55"/>
  <c r="F33" i="55"/>
  <c r="U32" i="55"/>
  <c r="T32" i="55"/>
  <c r="K32" i="55"/>
  <c r="F32" i="55"/>
  <c r="U31" i="55"/>
  <c r="T31" i="55"/>
  <c r="K31" i="55"/>
  <c r="F31" i="55"/>
  <c r="U30" i="55"/>
  <c r="T30" i="55"/>
  <c r="K30" i="55"/>
  <c r="F30" i="55"/>
  <c r="U29" i="55"/>
  <c r="T29" i="55"/>
  <c r="K29" i="55"/>
  <c r="F29" i="55"/>
  <c r="U28" i="55"/>
  <c r="T28" i="55"/>
  <c r="K28" i="55"/>
  <c r="F28" i="55"/>
  <c r="U27" i="55"/>
  <c r="T27" i="55"/>
  <c r="K27" i="55"/>
  <c r="F27" i="55"/>
  <c r="U26" i="55"/>
  <c r="T26" i="55"/>
  <c r="K26" i="55"/>
  <c r="F26" i="55"/>
  <c r="U25" i="55"/>
  <c r="T25" i="55"/>
  <c r="K25" i="55"/>
  <c r="F25" i="55"/>
  <c r="U24" i="55"/>
  <c r="T24" i="55"/>
  <c r="K24" i="55"/>
  <c r="F24" i="55"/>
  <c r="U23" i="55"/>
  <c r="T23" i="55"/>
  <c r="K23" i="55"/>
  <c r="F23" i="55"/>
  <c r="U22" i="55"/>
  <c r="T22" i="55"/>
  <c r="K22" i="55"/>
  <c r="F22" i="55"/>
  <c r="U21" i="55"/>
  <c r="T21" i="55"/>
  <c r="K21" i="55"/>
  <c r="F21" i="55"/>
  <c r="U20" i="55"/>
  <c r="T20" i="55"/>
  <c r="K20" i="55"/>
  <c r="F20" i="55"/>
  <c r="U19" i="55"/>
  <c r="T19" i="55"/>
  <c r="K19" i="55"/>
  <c r="F19" i="55"/>
  <c r="U18" i="55"/>
  <c r="T18" i="55"/>
  <c r="K18" i="55"/>
  <c r="F18" i="55"/>
  <c r="U17" i="55"/>
  <c r="T17" i="55"/>
  <c r="K17" i="55"/>
  <c r="F17" i="55"/>
  <c r="U16" i="55"/>
  <c r="T16" i="55"/>
  <c r="K16" i="55"/>
  <c r="F16" i="55"/>
  <c r="U15" i="55"/>
  <c r="T15" i="55"/>
  <c r="K15" i="55"/>
  <c r="F15" i="55"/>
  <c r="U14" i="55"/>
  <c r="T14" i="55"/>
  <c r="K14" i="55"/>
  <c r="F14" i="55"/>
  <c r="U13" i="55"/>
  <c r="T13" i="55"/>
  <c r="K13" i="55"/>
  <c r="F13" i="55"/>
  <c r="U12" i="55"/>
  <c r="T12" i="55"/>
  <c r="K12" i="55"/>
  <c r="F12" i="55"/>
  <c r="U11" i="55"/>
  <c r="T11" i="55"/>
  <c r="K11" i="55"/>
  <c r="F11" i="55"/>
  <c r="U10" i="55"/>
  <c r="T10" i="55"/>
  <c r="K10" i="55"/>
  <c r="F10" i="55"/>
  <c r="U9" i="55"/>
  <c r="T9" i="55"/>
  <c r="K9" i="55"/>
  <c r="F9" i="55"/>
  <c r="U8" i="55"/>
  <c r="T8" i="55"/>
  <c r="K8" i="55"/>
  <c r="F8" i="55"/>
  <c r="U7" i="55"/>
  <c r="T7" i="55"/>
  <c r="K7" i="55"/>
  <c r="F7" i="55"/>
  <c r="U6" i="55"/>
  <c r="T6" i="55"/>
  <c r="K6" i="55"/>
  <c r="F6" i="55"/>
  <c r="U5" i="55"/>
  <c r="T5" i="55"/>
  <c r="K5" i="55"/>
  <c r="F5" i="55"/>
  <c r="U4" i="55"/>
  <c r="T4" i="55"/>
  <c r="K4" i="55"/>
  <c r="F4" i="55"/>
  <c r="F190" i="24"/>
  <c r="F189" i="24"/>
  <c r="F188" i="24"/>
  <c r="F187" i="24"/>
  <c r="F186" i="24"/>
  <c r="F185" i="24"/>
  <c r="F184" i="24"/>
  <c r="F183" i="24"/>
  <c r="F182" i="24"/>
  <c r="F181" i="24"/>
  <c r="F180" i="24"/>
  <c r="F179" i="24"/>
  <c r="F178" i="24"/>
  <c r="F177" i="24"/>
  <c r="F176" i="24"/>
  <c r="F175" i="24"/>
  <c r="F174" i="24"/>
  <c r="F173" i="24"/>
  <c r="F172" i="24"/>
  <c r="F171" i="24"/>
  <c r="F170" i="24"/>
  <c r="F169" i="24"/>
  <c r="F168" i="24"/>
  <c r="F167" i="24"/>
  <c r="F166" i="24"/>
  <c r="F165" i="24"/>
  <c r="F164" i="24"/>
  <c r="F163" i="24"/>
  <c r="F162" i="24"/>
  <c r="F161" i="24"/>
  <c r="F160" i="24"/>
  <c r="F159" i="24"/>
  <c r="F158" i="24"/>
  <c r="F157" i="24"/>
  <c r="F156" i="24"/>
  <c r="F155" i="24"/>
  <c r="F154" i="24"/>
  <c r="F153" i="24"/>
  <c r="F152" i="24"/>
  <c r="F151" i="24"/>
  <c r="F150" i="24"/>
  <c r="F149" i="24"/>
  <c r="F148" i="24"/>
  <c r="F147" i="24"/>
  <c r="F146" i="24"/>
  <c r="F145" i="24"/>
  <c r="F144" i="24"/>
  <c r="F143" i="24"/>
  <c r="F142" i="24"/>
  <c r="F141" i="24"/>
  <c r="F140" i="24"/>
  <c r="F139" i="24"/>
  <c r="F138" i="24"/>
  <c r="F137" i="24"/>
  <c r="F136" i="24"/>
  <c r="F135" i="24"/>
  <c r="F134" i="24"/>
  <c r="F133" i="24"/>
  <c r="F132" i="24"/>
  <c r="F131" i="24"/>
  <c r="F130" i="24"/>
  <c r="F129" i="24"/>
  <c r="F128" i="24"/>
  <c r="U127" i="24"/>
  <c r="F127" i="24"/>
  <c r="U126" i="24"/>
  <c r="F126" i="24"/>
  <c r="U125" i="24"/>
  <c r="F125" i="24"/>
  <c r="U124" i="24"/>
  <c r="F124" i="24"/>
  <c r="U123" i="24"/>
  <c r="F123" i="24"/>
  <c r="U122" i="24"/>
  <c r="T122" i="24"/>
  <c r="F122" i="24"/>
  <c r="U121" i="24"/>
  <c r="T121" i="24"/>
  <c r="F121" i="24"/>
  <c r="U120" i="24"/>
  <c r="T120" i="24"/>
  <c r="F120" i="24"/>
  <c r="U119" i="24"/>
  <c r="T119" i="24"/>
  <c r="F119" i="24"/>
  <c r="U118" i="24"/>
  <c r="T118" i="24"/>
  <c r="F118" i="24"/>
  <c r="U117" i="24"/>
  <c r="T117" i="24"/>
  <c r="F117" i="24"/>
  <c r="U116" i="24"/>
  <c r="T116" i="24"/>
  <c r="F116" i="24"/>
  <c r="U115" i="24"/>
  <c r="T115" i="24"/>
  <c r="F115" i="24"/>
  <c r="U114" i="24"/>
  <c r="T114" i="24"/>
  <c r="F114" i="24"/>
  <c r="U113" i="24"/>
  <c r="T113" i="24"/>
  <c r="F113" i="24"/>
  <c r="U112" i="24"/>
  <c r="T112" i="24"/>
  <c r="F112" i="24"/>
  <c r="U111" i="24"/>
  <c r="T111" i="24"/>
  <c r="F111" i="24"/>
  <c r="U110" i="24"/>
  <c r="T110" i="24"/>
  <c r="F110" i="24"/>
  <c r="U109" i="24"/>
  <c r="T109" i="24"/>
  <c r="F109" i="24"/>
  <c r="U108" i="24"/>
  <c r="T108" i="24"/>
  <c r="F108" i="24"/>
  <c r="U107" i="24"/>
  <c r="T107" i="24"/>
  <c r="F107" i="24"/>
  <c r="U106" i="24"/>
  <c r="T106" i="24"/>
  <c r="F106" i="24"/>
  <c r="U105" i="24"/>
  <c r="T105" i="24"/>
  <c r="F105" i="24"/>
  <c r="U104" i="24"/>
  <c r="T104" i="24"/>
  <c r="F104" i="24"/>
  <c r="U103" i="24"/>
  <c r="T103" i="24"/>
  <c r="F103" i="24"/>
  <c r="U102" i="24"/>
  <c r="T102" i="24"/>
  <c r="F102" i="24"/>
  <c r="U101" i="24"/>
  <c r="T101" i="24"/>
  <c r="F101" i="24"/>
  <c r="U100" i="24"/>
  <c r="T100" i="24"/>
  <c r="F100" i="24"/>
  <c r="U99" i="24"/>
  <c r="T99" i="24"/>
  <c r="F99" i="24"/>
  <c r="U98" i="24"/>
  <c r="T98" i="24"/>
  <c r="F98" i="24"/>
  <c r="U97" i="24"/>
  <c r="T97" i="24"/>
  <c r="F97" i="24"/>
  <c r="U96" i="24"/>
  <c r="T96" i="24"/>
  <c r="F96" i="24"/>
  <c r="U95" i="24"/>
  <c r="T95" i="24"/>
  <c r="F95" i="24"/>
  <c r="U94" i="24"/>
  <c r="T94" i="24"/>
  <c r="F94" i="24"/>
  <c r="U93" i="24"/>
  <c r="T93" i="24"/>
  <c r="F93" i="24"/>
  <c r="U92" i="24"/>
  <c r="T92" i="24"/>
  <c r="F92" i="24"/>
  <c r="U91" i="24"/>
  <c r="T91" i="24"/>
  <c r="F91" i="24"/>
  <c r="U90" i="24"/>
  <c r="T90" i="24"/>
  <c r="F90" i="24"/>
  <c r="U89" i="24"/>
  <c r="T89" i="24"/>
  <c r="F89" i="24"/>
  <c r="U88" i="24"/>
  <c r="T88" i="24"/>
  <c r="F88" i="24"/>
  <c r="U87" i="24"/>
  <c r="T87" i="24"/>
  <c r="F87" i="24"/>
  <c r="U86" i="24"/>
  <c r="T86" i="24"/>
  <c r="F86" i="24"/>
  <c r="U85" i="24"/>
  <c r="T85" i="24"/>
  <c r="F85" i="24"/>
  <c r="U84" i="24"/>
  <c r="T84" i="24"/>
  <c r="F84" i="24"/>
  <c r="U83" i="24"/>
  <c r="T83" i="24"/>
  <c r="F83" i="24"/>
  <c r="U82" i="24"/>
  <c r="T82" i="24"/>
  <c r="F82" i="24"/>
  <c r="U81" i="24"/>
  <c r="T81" i="24"/>
  <c r="F81" i="24"/>
  <c r="U80" i="24"/>
  <c r="T80" i="24"/>
  <c r="K80" i="24"/>
  <c r="F80" i="24"/>
  <c r="U79" i="24"/>
  <c r="T79" i="24"/>
  <c r="F79" i="24"/>
  <c r="U78" i="24"/>
  <c r="T78" i="24"/>
  <c r="K78" i="24"/>
  <c r="F78" i="24"/>
  <c r="U77" i="24"/>
  <c r="T77" i="24"/>
  <c r="K77" i="24"/>
  <c r="F77" i="24"/>
  <c r="U76" i="24"/>
  <c r="T76" i="24"/>
  <c r="K76" i="24"/>
  <c r="F76" i="24"/>
  <c r="U75" i="24"/>
  <c r="T75" i="24"/>
  <c r="K75" i="24"/>
  <c r="F75" i="24"/>
  <c r="U74" i="24"/>
  <c r="T74" i="24"/>
  <c r="K74" i="24"/>
  <c r="F74" i="24"/>
  <c r="U73" i="24"/>
  <c r="T73" i="24"/>
  <c r="K73" i="24"/>
  <c r="F73" i="24"/>
  <c r="U72" i="24"/>
  <c r="T72" i="24"/>
  <c r="K72" i="24"/>
  <c r="F72" i="24"/>
  <c r="U71" i="24"/>
  <c r="T71" i="24"/>
  <c r="K71" i="24"/>
  <c r="F71" i="24"/>
  <c r="U70" i="24"/>
  <c r="T70" i="24"/>
  <c r="K70" i="24"/>
  <c r="F70" i="24"/>
  <c r="U69" i="24"/>
  <c r="T69" i="24"/>
  <c r="K69" i="24"/>
  <c r="F69" i="24"/>
  <c r="U68" i="24"/>
  <c r="T68" i="24"/>
  <c r="K68" i="24"/>
  <c r="F68" i="24"/>
  <c r="U67" i="24"/>
  <c r="T67" i="24"/>
  <c r="K67" i="24"/>
  <c r="F67" i="24"/>
  <c r="U66" i="24"/>
  <c r="T66" i="24"/>
  <c r="K66" i="24"/>
  <c r="F66" i="24"/>
  <c r="U65" i="24"/>
  <c r="T65" i="24"/>
  <c r="K65" i="24"/>
  <c r="F65" i="24"/>
  <c r="U64" i="24"/>
  <c r="T64" i="24"/>
  <c r="K64" i="24"/>
  <c r="F64" i="24"/>
  <c r="U63" i="24"/>
  <c r="T63" i="24"/>
  <c r="K63" i="24"/>
  <c r="F63" i="24"/>
  <c r="U62" i="24"/>
  <c r="T62" i="24"/>
  <c r="K62" i="24"/>
  <c r="F62" i="24"/>
  <c r="U61" i="24"/>
  <c r="T61" i="24"/>
  <c r="K61" i="24"/>
  <c r="F61" i="24"/>
  <c r="U60" i="24"/>
  <c r="T60" i="24"/>
  <c r="K60" i="24"/>
  <c r="F60" i="24"/>
  <c r="U59" i="24"/>
  <c r="T59" i="24"/>
  <c r="K59" i="24"/>
  <c r="F59" i="24"/>
  <c r="U58" i="24"/>
  <c r="T58" i="24"/>
  <c r="K58" i="24"/>
  <c r="F58" i="24"/>
  <c r="U57" i="24"/>
  <c r="T57" i="24"/>
  <c r="K57" i="24"/>
  <c r="F57" i="24"/>
  <c r="U56" i="24"/>
  <c r="T56" i="24"/>
  <c r="K56" i="24"/>
  <c r="F56" i="24"/>
  <c r="U55" i="24"/>
  <c r="T55" i="24"/>
  <c r="K55" i="24"/>
  <c r="F55" i="24"/>
  <c r="U54" i="24"/>
  <c r="T54" i="24"/>
  <c r="K54" i="24"/>
  <c r="F54" i="24"/>
  <c r="U53" i="24"/>
  <c r="T53" i="24"/>
  <c r="K53" i="24"/>
  <c r="F53" i="24"/>
  <c r="U52" i="24"/>
  <c r="T52" i="24"/>
  <c r="K52" i="24"/>
  <c r="F52" i="24"/>
  <c r="U51" i="24"/>
  <c r="T51" i="24"/>
  <c r="K51" i="24"/>
  <c r="F51" i="24"/>
  <c r="U50" i="24"/>
  <c r="T50" i="24"/>
  <c r="K50" i="24"/>
  <c r="F50" i="24"/>
  <c r="U49" i="24"/>
  <c r="T49" i="24"/>
  <c r="K49" i="24"/>
  <c r="F49" i="24"/>
  <c r="U48" i="24"/>
  <c r="T48" i="24"/>
  <c r="K48" i="24"/>
  <c r="F48" i="24"/>
  <c r="U47" i="24"/>
  <c r="T47" i="24"/>
  <c r="K47" i="24"/>
  <c r="F47" i="24"/>
  <c r="U46" i="24"/>
  <c r="T46" i="24"/>
  <c r="K46" i="24"/>
  <c r="F46" i="24"/>
  <c r="U45" i="24"/>
  <c r="T45" i="24"/>
  <c r="K45" i="24"/>
  <c r="F45" i="24"/>
  <c r="U44" i="24"/>
  <c r="T44" i="24"/>
  <c r="K44" i="24"/>
  <c r="F44" i="24"/>
  <c r="U43" i="24"/>
  <c r="T43" i="24"/>
  <c r="K43" i="24"/>
  <c r="F43" i="24"/>
  <c r="U42" i="24"/>
  <c r="T42" i="24"/>
  <c r="K42" i="24"/>
  <c r="F42" i="24"/>
  <c r="U41" i="24"/>
  <c r="T41" i="24"/>
  <c r="K41" i="24"/>
  <c r="F41" i="24"/>
  <c r="U40" i="24"/>
  <c r="T40" i="24"/>
  <c r="K40" i="24"/>
  <c r="F40" i="24"/>
  <c r="U39" i="24"/>
  <c r="T39" i="24"/>
  <c r="K39" i="24"/>
  <c r="F39" i="24"/>
  <c r="U38" i="24"/>
  <c r="T38" i="24"/>
  <c r="K38" i="24"/>
  <c r="F38" i="24"/>
  <c r="U37" i="24"/>
  <c r="T37" i="24"/>
  <c r="K37" i="24"/>
  <c r="F37" i="24"/>
  <c r="U36" i="24"/>
  <c r="T36" i="24"/>
  <c r="K36" i="24"/>
  <c r="F36" i="24"/>
  <c r="U35" i="24"/>
  <c r="T35" i="24"/>
  <c r="K35" i="24"/>
  <c r="F35" i="24"/>
  <c r="U34" i="24"/>
  <c r="T34" i="24"/>
  <c r="K34" i="24"/>
  <c r="F34" i="24"/>
  <c r="U33" i="24"/>
  <c r="T33" i="24"/>
  <c r="K33" i="24"/>
  <c r="F33" i="24"/>
  <c r="U32" i="24"/>
  <c r="T32" i="24"/>
  <c r="K32" i="24"/>
  <c r="F32" i="24"/>
  <c r="U31" i="24"/>
  <c r="T31" i="24"/>
  <c r="K31" i="24"/>
  <c r="F31" i="24"/>
  <c r="U30" i="24"/>
  <c r="T30" i="24"/>
  <c r="K30" i="24"/>
  <c r="F30" i="24"/>
  <c r="U29" i="24"/>
  <c r="T29" i="24"/>
  <c r="K29" i="24"/>
  <c r="F29" i="24"/>
  <c r="U28" i="24"/>
  <c r="T28" i="24"/>
  <c r="K28" i="24"/>
  <c r="F28" i="24"/>
  <c r="U27" i="24"/>
  <c r="T27" i="24"/>
  <c r="K27" i="24"/>
  <c r="F27" i="24"/>
  <c r="U26" i="24"/>
  <c r="T26" i="24"/>
  <c r="K26" i="24"/>
  <c r="F26" i="24"/>
  <c r="U25" i="24"/>
  <c r="T25" i="24"/>
  <c r="K25" i="24"/>
  <c r="F25" i="24"/>
  <c r="U24" i="24"/>
  <c r="T24" i="24"/>
  <c r="K24" i="24"/>
  <c r="F24" i="24"/>
  <c r="U23" i="24"/>
  <c r="T23" i="24"/>
  <c r="K23" i="24"/>
  <c r="F23" i="24"/>
  <c r="U22" i="24"/>
  <c r="T22" i="24"/>
  <c r="K22" i="24"/>
  <c r="F22" i="24"/>
  <c r="U21" i="24"/>
  <c r="T21" i="24"/>
  <c r="K21" i="24"/>
  <c r="F21" i="24"/>
  <c r="U20" i="24"/>
  <c r="T20" i="24"/>
  <c r="K20" i="24"/>
  <c r="F20" i="24"/>
  <c r="U19" i="24"/>
  <c r="T19" i="24"/>
  <c r="K19" i="24"/>
  <c r="F19" i="24"/>
  <c r="U18" i="24"/>
  <c r="T18" i="24"/>
  <c r="K18" i="24"/>
  <c r="F18" i="24"/>
  <c r="U17" i="24"/>
  <c r="T17" i="24"/>
  <c r="K17" i="24"/>
  <c r="F17" i="24"/>
  <c r="U16" i="24"/>
  <c r="T16" i="24"/>
  <c r="K16" i="24"/>
  <c r="F16" i="24"/>
  <c r="U15" i="24"/>
  <c r="T15" i="24"/>
  <c r="K15" i="24"/>
  <c r="F15" i="24"/>
  <c r="U14" i="24"/>
  <c r="T14" i="24"/>
  <c r="K14" i="24"/>
  <c r="F14" i="24"/>
  <c r="U13" i="24"/>
  <c r="T13" i="24"/>
  <c r="K13" i="24"/>
  <c r="F13" i="24"/>
  <c r="U12" i="24"/>
  <c r="T12" i="24"/>
  <c r="K12" i="24"/>
  <c r="F12" i="24"/>
  <c r="U11" i="24"/>
  <c r="T11" i="24"/>
  <c r="K11" i="24"/>
  <c r="F11" i="24"/>
  <c r="U10" i="24"/>
  <c r="T10" i="24"/>
  <c r="K10" i="24"/>
  <c r="F10" i="24"/>
  <c r="U9" i="24"/>
  <c r="T9" i="24"/>
  <c r="K9" i="24"/>
  <c r="F9" i="24"/>
  <c r="U8" i="24"/>
  <c r="T8" i="24"/>
  <c r="K8" i="24"/>
  <c r="F8" i="24"/>
  <c r="U7" i="24"/>
  <c r="T7" i="24"/>
  <c r="K7" i="24"/>
  <c r="F7" i="24"/>
  <c r="U6" i="24"/>
  <c r="T6" i="24"/>
  <c r="K6" i="24"/>
  <c r="F6" i="24"/>
  <c r="U5" i="24"/>
  <c r="T5" i="24"/>
  <c r="K5" i="24"/>
  <c r="F5" i="24"/>
  <c r="U4" i="24"/>
  <c r="T4" i="24"/>
  <c r="K4" i="24"/>
  <c r="F4" i="24"/>
  <c r="F132" i="17"/>
  <c r="F131" i="17"/>
  <c r="F130" i="17"/>
  <c r="F129" i="17"/>
  <c r="F128" i="17"/>
  <c r="U127" i="17"/>
  <c r="F127" i="17"/>
  <c r="U126" i="17"/>
  <c r="F126" i="17"/>
  <c r="U125" i="17"/>
  <c r="F125" i="17"/>
  <c r="U124" i="17"/>
  <c r="F124" i="17"/>
  <c r="U123" i="17"/>
  <c r="F123" i="17"/>
  <c r="U122" i="17"/>
  <c r="T122" i="17"/>
  <c r="F122" i="17"/>
  <c r="U121" i="17"/>
  <c r="T121" i="17"/>
  <c r="F121" i="17"/>
  <c r="U120" i="17"/>
  <c r="T120" i="17"/>
  <c r="F120" i="17"/>
  <c r="U119" i="17"/>
  <c r="T119" i="17"/>
  <c r="F119" i="17"/>
  <c r="U118" i="17"/>
  <c r="T118" i="17"/>
  <c r="F118" i="17"/>
  <c r="U117" i="17"/>
  <c r="T117" i="17"/>
  <c r="F117" i="17"/>
  <c r="U116" i="17"/>
  <c r="T116" i="17"/>
  <c r="F116" i="17"/>
  <c r="U115" i="17"/>
  <c r="T115" i="17"/>
  <c r="F115" i="17"/>
  <c r="U114" i="17"/>
  <c r="T114" i="17"/>
  <c r="F114" i="17"/>
  <c r="U113" i="17"/>
  <c r="T113" i="17"/>
  <c r="F113" i="17"/>
  <c r="U112" i="17"/>
  <c r="T112" i="17"/>
  <c r="F112" i="17"/>
  <c r="U111" i="17"/>
  <c r="T111" i="17"/>
  <c r="F111" i="17"/>
  <c r="U110" i="17"/>
  <c r="T110" i="17"/>
  <c r="F110" i="17"/>
  <c r="U109" i="17"/>
  <c r="T109" i="17"/>
  <c r="F109" i="17"/>
  <c r="U108" i="17"/>
  <c r="T108" i="17"/>
  <c r="F108" i="17"/>
  <c r="U107" i="17"/>
  <c r="T107" i="17"/>
  <c r="F107" i="17"/>
  <c r="U106" i="17"/>
  <c r="T106" i="17"/>
  <c r="F106" i="17"/>
  <c r="U105" i="17"/>
  <c r="T105" i="17"/>
  <c r="F105" i="17"/>
  <c r="U104" i="17"/>
  <c r="T104" i="17"/>
  <c r="F104" i="17"/>
  <c r="U103" i="17"/>
  <c r="T103" i="17"/>
  <c r="F103" i="17"/>
  <c r="U102" i="17"/>
  <c r="T102" i="17"/>
  <c r="F102" i="17"/>
  <c r="U101" i="17"/>
  <c r="T101" i="17"/>
  <c r="F101" i="17"/>
  <c r="U100" i="17"/>
  <c r="T100" i="17"/>
  <c r="F100" i="17"/>
  <c r="U99" i="17"/>
  <c r="T99" i="17"/>
  <c r="F99" i="17"/>
  <c r="U98" i="17"/>
  <c r="T98" i="17"/>
  <c r="F98" i="17"/>
  <c r="U97" i="17"/>
  <c r="T97" i="17"/>
  <c r="F97" i="17"/>
  <c r="U96" i="17"/>
  <c r="T96" i="17"/>
  <c r="F96" i="17"/>
  <c r="U95" i="17"/>
  <c r="T95" i="17"/>
  <c r="F95" i="17"/>
  <c r="U94" i="17"/>
  <c r="T94" i="17"/>
  <c r="F94" i="17"/>
  <c r="U93" i="17"/>
  <c r="T93" i="17"/>
  <c r="F93" i="17"/>
  <c r="U92" i="17"/>
  <c r="T92" i="17"/>
  <c r="F92" i="17"/>
  <c r="U91" i="17"/>
  <c r="T91" i="17"/>
  <c r="F91" i="17"/>
  <c r="U90" i="17"/>
  <c r="T90" i="17"/>
  <c r="F90" i="17"/>
  <c r="U89" i="17"/>
  <c r="T89" i="17"/>
  <c r="F89" i="17"/>
  <c r="U88" i="17"/>
  <c r="T88" i="17"/>
  <c r="F88" i="17"/>
  <c r="U87" i="17"/>
  <c r="T87" i="17"/>
  <c r="F87" i="17"/>
  <c r="U86" i="17"/>
  <c r="T86" i="17"/>
  <c r="F86" i="17"/>
  <c r="U85" i="17"/>
  <c r="T85" i="17"/>
  <c r="F85" i="17"/>
  <c r="U84" i="17"/>
  <c r="T84" i="17"/>
  <c r="F84" i="17"/>
  <c r="U83" i="17"/>
  <c r="T83" i="17"/>
  <c r="F83" i="17"/>
  <c r="U82" i="17"/>
  <c r="T82" i="17"/>
  <c r="F82" i="17"/>
  <c r="U81" i="17"/>
  <c r="T81" i="17"/>
  <c r="F81" i="17"/>
  <c r="U80" i="17"/>
  <c r="T80" i="17"/>
  <c r="K80" i="17"/>
  <c r="F80" i="17"/>
  <c r="U79" i="17"/>
  <c r="T79" i="17"/>
  <c r="F79" i="17"/>
  <c r="U78" i="17"/>
  <c r="T78" i="17"/>
  <c r="K78" i="17"/>
  <c r="F78" i="17"/>
  <c r="U77" i="17"/>
  <c r="T77" i="17"/>
  <c r="K77" i="17"/>
  <c r="F77" i="17"/>
  <c r="U76" i="17"/>
  <c r="T76" i="17"/>
  <c r="K76" i="17"/>
  <c r="F76" i="17"/>
  <c r="U75" i="17"/>
  <c r="T75" i="17"/>
  <c r="K75" i="17"/>
  <c r="F75" i="17"/>
  <c r="U74" i="17"/>
  <c r="T74" i="17"/>
  <c r="K74" i="17"/>
  <c r="F74" i="17"/>
  <c r="U73" i="17"/>
  <c r="T73" i="17"/>
  <c r="K73" i="17"/>
  <c r="F73" i="17"/>
  <c r="U72" i="17"/>
  <c r="T72" i="17"/>
  <c r="K72" i="17"/>
  <c r="F72" i="17"/>
  <c r="U71" i="17"/>
  <c r="T71" i="17"/>
  <c r="K71" i="17"/>
  <c r="F71" i="17"/>
  <c r="U70" i="17"/>
  <c r="T70" i="17"/>
  <c r="K70" i="17"/>
  <c r="F70" i="17"/>
  <c r="U69" i="17"/>
  <c r="T69" i="17"/>
  <c r="K69" i="17"/>
  <c r="F69" i="17"/>
  <c r="U68" i="17"/>
  <c r="T68" i="17"/>
  <c r="K68" i="17"/>
  <c r="F68" i="17"/>
  <c r="U67" i="17"/>
  <c r="T67" i="17"/>
  <c r="K67" i="17"/>
  <c r="F67" i="17"/>
  <c r="U66" i="17"/>
  <c r="T66" i="17"/>
  <c r="K66" i="17"/>
  <c r="F66" i="17"/>
  <c r="U65" i="17"/>
  <c r="T65" i="17"/>
  <c r="K65" i="17"/>
  <c r="F65" i="17"/>
  <c r="U64" i="17"/>
  <c r="T64" i="17"/>
  <c r="K64" i="17"/>
  <c r="F64" i="17"/>
  <c r="U63" i="17"/>
  <c r="T63" i="17"/>
  <c r="K63" i="17"/>
  <c r="F63" i="17"/>
  <c r="U62" i="17"/>
  <c r="T62" i="17"/>
  <c r="K62" i="17"/>
  <c r="F62" i="17"/>
  <c r="U61" i="17"/>
  <c r="T61" i="17"/>
  <c r="K61" i="17"/>
  <c r="F61" i="17"/>
  <c r="U60" i="17"/>
  <c r="T60" i="17"/>
  <c r="K60" i="17"/>
  <c r="F60" i="17"/>
  <c r="U59" i="17"/>
  <c r="T59" i="17"/>
  <c r="K59" i="17"/>
  <c r="F59" i="17"/>
  <c r="U58" i="17"/>
  <c r="T58" i="17"/>
  <c r="K58" i="17"/>
  <c r="F58" i="17"/>
  <c r="U57" i="17"/>
  <c r="T57" i="17"/>
  <c r="K57" i="17"/>
  <c r="F57" i="17"/>
  <c r="U56" i="17"/>
  <c r="T56" i="17"/>
  <c r="K56" i="17"/>
  <c r="F56" i="17"/>
  <c r="U55" i="17"/>
  <c r="T55" i="17"/>
  <c r="K55" i="17"/>
  <c r="F55" i="17"/>
  <c r="U54" i="17"/>
  <c r="T54" i="17"/>
  <c r="K54" i="17"/>
  <c r="F54" i="17"/>
  <c r="U53" i="17"/>
  <c r="T53" i="17"/>
  <c r="K53" i="17"/>
  <c r="F53" i="17"/>
  <c r="U52" i="17"/>
  <c r="T52" i="17"/>
  <c r="K52" i="17"/>
  <c r="F52" i="17"/>
  <c r="U51" i="17"/>
  <c r="T51" i="17"/>
  <c r="K51" i="17"/>
  <c r="F51" i="17"/>
  <c r="U50" i="17"/>
  <c r="T50" i="17"/>
  <c r="K50" i="17"/>
  <c r="F50" i="17"/>
  <c r="U49" i="17"/>
  <c r="T49" i="17"/>
  <c r="K49" i="17"/>
  <c r="F49" i="17"/>
  <c r="U48" i="17"/>
  <c r="T48" i="17"/>
  <c r="K48" i="17"/>
  <c r="F48" i="17"/>
  <c r="U47" i="17"/>
  <c r="T47" i="17"/>
  <c r="K47" i="17"/>
  <c r="F47" i="17"/>
  <c r="U46" i="17"/>
  <c r="T46" i="17"/>
  <c r="K46" i="17"/>
  <c r="F46" i="17"/>
  <c r="U45" i="17"/>
  <c r="T45" i="17"/>
  <c r="K45" i="17"/>
  <c r="F45" i="17"/>
  <c r="U44" i="17"/>
  <c r="T44" i="17"/>
  <c r="K44" i="17"/>
  <c r="F44" i="17"/>
  <c r="U43" i="17"/>
  <c r="T43" i="17"/>
  <c r="K43" i="17"/>
  <c r="F43" i="17"/>
  <c r="U42" i="17"/>
  <c r="T42" i="17"/>
  <c r="K42" i="17"/>
  <c r="F42" i="17"/>
  <c r="U41" i="17"/>
  <c r="T41" i="17"/>
  <c r="K41" i="17"/>
  <c r="F41" i="17"/>
  <c r="U40" i="17"/>
  <c r="T40" i="17"/>
  <c r="K40" i="17"/>
  <c r="F40" i="17"/>
  <c r="U39" i="17"/>
  <c r="T39" i="17"/>
  <c r="K39" i="17"/>
  <c r="F39" i="17"/>
  <c r="U38" i="17"/>
  <c r="T38" i="17"/>
  <c r="K38" i="17"/>
  <c r="F38" i="17"/>
  <c r="U37" i="17"/>
  <c r="T37" i="17"/>
  <c r="K37" i="17"/>
  <c r="F37" i="17"/>
  <c r="U36" i="17"/>
  <c r="T36" i="17"/>
  <c r="K36" i="17"/>
  <c r="F36" i="17"/>
  <c r="U35" i="17"/>
  <c r="T35" i="17"/>
  <c r="K35" i="17"/>
  <c r="F35" i="17"/>
  <c r="U34" i="17"/>
  <c r="T34" i="17"/>
  <c r="K34" i="17"/>
  <c r="F34" i="17"/>
  <c r="U33" i="17"/>
  <c r="T33" i="17"/>
  <c r="K33" i="17"/>
  <c r="F33" i="17"/>
  <c r="U32" i="17"/>
  <c r="T32" i="17"/>
  <c r="K32" i="17"/>
  <c r="F32" i="17"/>
  <c r="U31" i="17"/>
  <c r="T31" i="17"/>
  <c r="K31" i="17"/>
  <c r="F31" i="17"/>
  <c r="U30" i="17"/>
  <c r="T30" i="17"/>
  <c r="K30" i="17"/>
  <c r="F30" i="17"/>
  <c r="U29" i="17"/>
  <c r="T29" i="17"/>
  <c r="K29" i="17"/>
  <c r="F29" i="17"/>
  <c r="U28" i="17"/>
  <c r="T28" i="17"/>
  <c r="K28" i="17"/>
  <c r="F28" i="17"/>
  <c r="U27" i="17"/>
  <c r="T27" i="17"/>
  <c r="K27" i="17"/>
  <c r="F27" i="17"/>
  <c r="U26" i="17"/>
  <c r="T26" i="17"/>
  <c r="K26" i="17"/>
  <c r="F26" i="17"/>
  <c r="U25" i="17"/>
  <c r="T25" i="17"/>
  <c r="K25" i="17"/>
  <c r="F25" i="17"/>
  <c r="U24" i="17"/>
  <c r="T24" i="17"/>
  <c r="K24" i="17"/>
  <c r="F24" i="17"/>
  <c r="U23" i="17"/>
  <c r="T23" i="17"/>
  <c r="K23" i="17"/>
  <c r="F23" i="17"/>
  <c r="U22" i="17"/>
  <c r="T22" i="17"/>
  <c r="K22" i="17"/>
  <c r="F22" i="17"/>
  <c r="U21" i="17"/>
  <c r="T21" i="17"/>
  <c r="K21" i="17"/>
  <c r="F21" i="17"/>
  <c r="U20" i="17"/>
  <c r="T20" i="17"/>
  <c r="K20" i="17"/>
  <c r="F20" i="17"/>
  <c r="U19" i="17"/>
  <c r="T19" i="17"/>
  <c r="K19" i="17"/>
  <c r="F19" i="17"/>
  <c r="U18" i="17"/>
  <c r="T18" i="17"/>
  <c r="K18" i="17"/>
  <c r="F18" i="17"/>
  <c r="U17" i="17"/>
  <c r="T17" i="17"/>
  <c r="K17" i="17"/>
  <c r="F17" i="17"/>
  <c r="U16" i="17"/>
  <c r="T16" i="17"/>
  <c r="K16" i="17"/>
  <c r="F16" i="17"/>
  <c r="U15" i="17"/>
  <c r="T15" i="17"/>
  <c r="K15" i="17"/>
  <c r="F15" i="17"/>
  <c r="U14" i="17"/>
  <c r="T14" i="17"/>
  <c r="K14" i="17"/>
  <c r="F14" i="17"/>
  <c r="U13" i="17"/>
  <c r="T13" i="17"/>
  <c r="K13" i="17"/>
  <c r="F13" i="17"/>
  <c r="U12" i="17"/>
  <c r="T12" i="17"/>
  <c r="K12" i="17"/>
  <c r="F12" i="17"/>
  <c r="U11" i="17"/>
  <c r="T11" i="17"/>
  <c r="K11" i="17"/>
  <c r="F11" i="17"/>
  <c r="U10" i="17"/>
  <c r="T10" i="17"/>
  <c r="K10" i="17"/>
  <c r="F10" i="17"/>
  <c r="U9" i="17"/>
  <c r="T9" i="17"/>
  <c r="K9" i="17"/>
  <c r="F9" i="17"/>
  <c r="U8" i="17"/>
  <c r="T8" i="17"/>
  <c r="K8" i="17"/>
  <c r="F8" i="17"/>
  <c r="U7" i="17"/>
  <c r="T7" i="17"/>
  <c r="K7" i="17"/>
  <c r="F7" i="17"/>
  <c r="U6" i="17"/>
  <c r="T6" i="17"/>
  <c r="K6" i="17"/>
  <c r="F6" i="17"/>
  <c r="U5" i="17"/>
  <c r="T5" i="17"/>
  <c r="K5" i="17"/>
  <c r="F5" i="17"/>
  <c r="U4" i="17"/>
  <c r="T4" i="17"/>
  <c r="K4" i="17"/>
  <c r="F4" i="17"/>
  <c r="F132" i="99"/>
  <c r="F131" i="99"/>
  <c r="F130" i="99"/>
  <c r="F129" i="99"/>
  <c r="F128" i="99"/>
  <c r="U127" i="99"/>
  <c r="F127" i="99"/>
  <c r="U126" i="99"/>
  <c r="F126" i="99"/>
  <c r="U125" i="99"/>
  <c r="F125" i="99"/>
  <c r="U124" i="99"/>
  <c r="F124" i="99"/>
  <c r="U123" i="99"/>
  <c r="F123" i="99"/>
  <c r="U122" i="99"/>
  <c r="T122" i="99"/>
  <c r="F122" i="99"/>
  <c r="U121" i="99"/>
  <c r="T121" i="99"/>
  <c r="F121" i="99"/>
  <c r="U120" i="99"/>
  <c r="T120" i="99"/>
  <c r="F120" i="99"/>
  <c r="U119" i="99"/>
  <c r="T119" i="99"/>
  <c r="F119" i="99"/>
  <c r="U118" i="99"/>
  <c r="T118" i="99"/>
  <c r="F118" i="99"/>
  <c r="U117" i="99"/>
  <c r="T117" i="99"/>
  <c r="F117" i="99"/>
  <c r="U116" i="99"/>
  <c r="T116" i="99"/>
  <c r="F116" i="99"/>
  <c r="U115" i="99"/>
  <c r="T115" i="99"/>
  <c r="F115" i="99"/>
  <c r="U114" i="99"/>
  <c r="T114" i="99"/>
  <c r="F114" i="99"/>
  <c r="U113" i="99"/>
  <c r="T113" i="99"/>
  <c r="F113" i="99"/>
  <c r="U112" i="99"/>
  <c r="T112" i="99"/>
  <c r="F112" i="99"/>
  <c r="U111" i="99"/>
  <c r="T111" i="99"/>
  <c r="F111" i="99"/>
  <c r="U110" i="99"/>
  <c r="T110" i="99"/>
  <c r="F110" i="99"/>
  <c r="U109" i="99"/>
  <c r="T109" i="99"/>
  <c r="F109" i="99"/>
  <c r="U108" i="99"/>
  <c r="T108" i="99"/>
  <c r="F108" i="99"/>
  <c r="U107" i="99"/>
  <c r="T107" i="99"/>
  <c r="F107" i="99"/>
  <c r="U106" i="99"/>
  <c r="T106" i="99"/>
  <c r="F106" i="99"/>
  <c r="U105" i="99"/>
  <c r="T105" i="99"/>
  <c r="F105" i="99"/>
  <c r="U104" i="99"/>
  <c r="T104" i="99"/>
  <c r="F104" i="99"/>
  <c r="U103" i="99"/>
  <c r="T103" i="99"/>
  <c r="F103" i="99"/>
  <c r="U102" i="99"/>
  <c r="T102" i="99"/>
  <c r="F102" i="99"/>
  <c r="U101" i="99"/>
  <c r="T101" i="99"/>
  <c r="F101" i="99"/>
  <c r="U100" i="99"/>
  <c r="T100" i="99"/>
  <c r="F100" i="99"/>
  <c r="U99" i="99"/>
  <c r="T99" i="99"/>
  <c r="F99" i="99"/>
  <c r="U98" i="99"/>
  <c r="T98" i="99"/>
  <c r="F98" i="99"/>
  <c r="U97" i="99"/>
  <c r="T97" i="99"/>
  <c r="F97" i="99"/>
  <c r="U96" i="99"/>
  <c r="T96" i="99"/>
  <c r="F96" i="99"/>
  <c r="U95" i="99"/>
  <c r="T95" i="99"/>
  <c r="F95" i="99"/>
  <c r="U94" i="99"/>
  <c r="T94" i="99"/>
  <c r="F94" i="99"/>
  <c r="U93" i="99"/>
  <c r="T93" i="99"/>
  <c r="F93" i="99"/>
  <c r="U92" i="99"/>
  <c r="T92" i="99"/>
  <c r="F92" i="99"/>
  <c r="U91" i="99"/>
  <c r="T91" i="99"/>
  <c r="F91" i="99"/>
  <c r="U90" i="99"/>
  <c r="T90" i="99"/>
  <c r="F90" i="99"/>
  <c r="U89" i="99"/>
  <c r="T89" i="99"/>
  <c r="F89" i="99"/>
  <c r="U88" i="99"/>
  <c r="T88" i="99"/>
  <c r="F88" i="99"/>
  <c r="U87" i="99"/>
  <c r="T87" i="99"/>
  <c r="F87" i="99"/>
  <c r="U86" i="99"/>
  <c r="T86" i="99"/>
  <c r="F86" i="99"/>
  <c r="U85" i="99"/>
  <c r="T85" i="99"/>
  <c r="F85" i="99"/>
  <c r="U84" i="99"/>
  <c r="T84" i="99"/>
  <c r="F84" i="99"/>
  <c r="U83" i="99"/>
  <c r="T83" i="99"/>
  <c r="F83" i="99"/>
  <c r="U82" i="99"/>
  <c r="T82" i="99"/>
  <c r="F82" i="99"/>
  <c r="U81" i="99"/>
  <c r="T81" i="99"/>
  <c r="F81" i="99"/>
  <c r="U80" i="99"/>
  <c r="T80" i="99"/>
  <c r="K80" i="99"/>
  <c r="F80" i="99"/>
  <c r="U79" i="99"/>
  <c r="T79" i="99"/>
  <c r="F79" i="99"/>
  <c r="U78" i="99"/>
  <c r="T78" i="99"/>
  <c r="K78" i="99"/>
  <c r="F78" i="99"/>
  <c r="U77" i="99"/>
  <c r="T77" i="99"/>
  <c r="K77" i="99"/>
  <c r="F77" i="99"/>
  <c r="U76" i="99"/>
  <c r="T76" i="99"/>
  <c r="K76" i="99"/>
  <c r="F76" i="99"/>
  <c r="U75" i="99"/>
  <c r="T75" i="99"/>
  <c r="K75" i="99"/>
  <c r="F75" i="99"/>
  <c r="U74" i="99"/>
  <c r="T74" i="99"/>
  <c r="K74" i="99"/>
  <c r="F74" i="99"/>
  <c r="U73" i="99"/>
  <c r="T73" i="99"/>
  <c r="K73" i="99"/>
  <c r="F73" i="99"/>
  <c r="U72" i="99"/>
  <c r="T72" i="99"/>
  <c r="K72" i="99"/>
  <c r="F72" i="99"/>
  <c r="U71" i="99"/>
  <c r="T71" i="99"/>
  <c r="K71" i="99"/>
  <c r="F71" i="99"/>
  <c r="U70" i="99"/>
  <c r="T70" i="99"/>
  <c r="K70" i="99"/>
  <c r="F70" i="99"/>
  <c r="U69" i="99"/>
  <c r="T69" i="99"/>
  <c r="K69" i="99"/>
  <c r="F69" i="99"/>
  <c r="U68" i="99"/>
  <c r="T68" i="99"/>
  <c r="K68" i="99"/>
  <c r="F68" i="99"/>
  <c r="U67" i="99"/>
  <c r="T67" i="99"/>
  <c r="K67" i="99"/>
  <c r="F67" i="99"/>
  <c r="U66" i="99"/>
  <c r="T66" i="99"/>
  <c r="K66" i="99"/>
  <c r="F66" i="99"/>
  <c r="U65" i="99"/>
  <c r="T65" i="99"/>
  <c r="K65" i="99"/>
  <c r="F65" i="99"/>
  <c r="U64" i="99"/>
  <c r="T64" i="99"/>
  <c r="K64" i="99"/>
  <c r="F64" i="99"/>
  <c r="U63" i="99"/>
  <c r="T63" i="99"/>
  <c r="K63" i="99"/>
  <c r="F63" i="99"/>
  <c r="U62" i="99"/>
  <c r="T62" i="99"/>
  <c r="K62" i="99"/>
  <c r="F62" i="99"/>
  <c r="U61" i="99"/>
  <c r="T61" i="99"/>
  <c r="K61" i="99"/>
  <c r="F61" i="99"/>
  <c r="U60" i="99"/>
  <c r="T60" i="99"/>
  <c r="K60" i="99"/>
  <c r="F60" i="99"/>
  <c r="U59" i="99"/>
  <c r="T59" i="99"/>
  <c r="K59" i="99"/>
  <c r="F59" i="99"/>
  <c r="U58" i="99"/>
  <c r="T58" i="99"/>
  <c r="K58" i="99"/>
  <c r="F58" i="99"/>
  <c r="U57" i="99"/>
  <c r="T57" i="99"/>
  <c r="K57" i="99"/>
  <c r="F57" i="99"/>
  <c r="U56" i="99"/>
  <c r="T56" i="99"/>
  <c r="K56" i="99"/>
  <c r="F56" i="99"/>
  <c r="U55" i="99"/>
  <c r="T55" i="99"/>
  <c r="K55" i="99"/>
  <c r="F55" i="99"/>
  <c r="U54" i="99"/>
  <c r="T54" i="99"/>
  <c r="K54" i="99"/>
  <c r="F54" i="99"/>
  <c r="U53" i="99"/>
  <c r="T53" i="99"/>
  <c r="K53" i="99"/>
  <c r="F53" i="99"/>
  <c r="U52" i="99"/>
  <c r="T52" i="99"/>
  <c r="K52" i="99"/>
  <c r="F52" i="99"/>
  <c r="U51" i="99"/>
  <c r="T51" i="99"/>
  <c r="K51" i="99"/>
  <c r="F51" i="99"/>
  <c r="U50" i="99"/>
  <c r="T50" i="99"/>
  <c r="K50" i="99"/>
  <c r="F50" i="99"/>
  <c r="U49" i="99"/>
  <c r="T49" i="99"/>
  <c r="K49" i="99"/>
  <c r="F49" i="99"/>
  <c r="U48" i="99"/>
  <c r="T48" i="99"/>
  <c r="K48" i="99"/>
  <c r="F48" i="99"/>
  <c r="U47" i="99"/>
  <c r="T47" i="99"/>
  <c r="K47" i="99"/>
  <c r="F47" i="99"/>
  <c r="U46" i="99"/>
  <c r="T46" i="99"/>
  <c r="K46" i="99"/>
  <c r="F46" i="99"/>
  <c r="U45" i="99"/>
  <c r="T45" i="99"/>
  <c r="K45" i="99"/>
  <c r="F45" i="99"/>
  <c r="U44" i="99"/>
  <c r="T44" i="99"/>
  <c r="K44" i="99"/>
  <c r="F44" i="99"/>
  <c r="U43" i="99"/>
  <c r="T43" i="99"/>
  <c r="K43" i="99"/>
  <c r="F43" i="99"/>
  <c r="U42" i="99"/>
  <c r="T42" i="99"/>
  <c r="K42" i="99"/>
  <c r="F42" i="99"/>
  <c r="U41" i="99"/>
  <c r="T41" i="99"/>
  <c r="K41" i="99"/>
  <c r="F41" i="99"/>
  <c r="U40" i="99"/>
  <c r="T40" i="99"/>
  <c r="K40" i="99"/>
  <c r="F40" i="99"/>
  <c r="U39" i="99"/>
  <c r="T39" i="99"/>
  <c r="K39" i="99"/>
  <c r="F39" i="99"/>
  <c r="U38" i="99"/>
  <c r="T38" i="99"/>
  <c r="K38" i="99"/>
  <c r="F38" i="99"/>
  <c r="U37" i="99"/>
  <c r="T37" i="99"/>
  <c r="K37" i="99"/>
  <c r="F37" i="99"/>
  <c r="U36" i="99"/>
  <c r="T36" i="99"/>
  <c r="K36" i="99"/>
  <c r="F36" i="99"/>
  <c r="U35" i="99"/>
  <c r="T35" i="99"/>
  <c r="K35" i="99"/>
  <c r="F35" i="99"/>
  <c r="U34" i="99"/>
  <c r="T34" i="99"/>
  <c r="K34" i="99"/>
  <c r="F34" i="99"/>
  <c r="U33" i="99"/>
  <c r="T33" i="99"/>
  <c r="K33" i="99"/>
  <c r="F33" i="99"/>
  <c r="U32" i="99"/>
  <c r="T32" i="99"/>
  <c r="K32" i="99"/>
  <c r="F32" i="99"/>
  <c r="U31" i="99"/>
  <c r="T31" i="99"/>
  <c r="K31" i="99"/>
  <c r="F31" i="99"/>
  <c r="U30" i="99"/>
  <c r="T30" i="99"/>
  <c r="K30" i="99"/>
  <c r="F30" i="99"/>
  <c r="U29" i="99"/>
  <c r="T29" i="99"/>
  <c r="K29" i="99"/>
  <c r="F29" i="99"/>
  <c r="U28" i="99"/>
  <c r="T28" i="99"/>
  <c r="K28" i="99"/>
  <c r="F28" i="99"/>
  <c r="U27" i="99"/>
  <c r="T27" i="99"/>
  <c r="K27" i="99"/>
  <c r="F27" i="99"/>
  <c r="U26" i="99"/>
  <c r="T26" i="99"/>
  <c r="K26" i="99"/>
  <c r="F26" i="99"/>
  <c r="U25" i="99"/>
  <c r="T25" i="99"/>
  <c r="K25" i="99"/>
  <c r="F25" i="99"/>
  <c r="U24" i="99"/>
  <c r="T24" i="99"/>
  <c r="K24" i="99"/>
  <c r="F24" i="99"/>
  <c r="U23" i="99"/>
  <c r="T23" i="99"/>
  <c r="K23" i="99"/>
  <c r="F23" i="99"/>
  <c r="U22" i="99"/>
  <c r="T22" i="99"/>
  <c r="K22" i="99"/>
  <c r="F22" i="99"/>
  <c r="U21" i="99"/>
  <c r="T21" i="99"/>
  <c r="K21" i="99"/>
  <c r="F21" i="99"/>
  <c r="U20" i="99"/>
  <c r="T20" i="99"/>
  <c r="K20" i="99"/>
  <c r="F20" i="99"/>
  <c r="U19" i="99"/>
  <c r="T19" i="99"/>
  <c r="K19" i="99"/>
  <c r="F19" i="99"/>
  <c r="U18" i="99"/>
  <c r="T18" i="99"/>
  <c r="K18" i="99"/>
  <c r="F18" i="99"/>
  <c r="U17" i="99"/>
  <c r="T17" i="99"/>
  <c r="K17" i="99"/>
  <c r="F17" i="99"/>
  <c r="U16" i="99"/>
  <c r="T16" i="99"/>
  <c r="K16" i="99"/>
  <c r="F16" i="99"/>
  <c r="U15" i="99"/>
  <c r="T15" i="99"/>
  <c r="K15" i="99"/>
  <c r="F15" i="99"/>
  <c r="U14" i="99"/>
  <c r="T14" i="99"/>
  <c r="K14" i="99"/>
  <c r="F14" i="99"/>
  <c r="U13" i="99"/>
  <c r="T13" i="99"/>
  <c r="K13" i="99"/>
  <c r="F13" i="99"/>
  <c r="U12" i="99"/>
  <c r="T12" i="99"/>
  <c r="K12" i="99"/>
  <c r="F12" i="99"/>
  <c r="U11" i="99"/>
  <c r="T11" i="99"/>
  <c r="K11" i="99"/>
  <c r="F11" i="99"/>
  <c r="U10" i="99"/>
  <c r="T10" i="99"/>
  <c r="K10" i="99"/>
  <c r="F10" i="99"/>
  <c r="U9" i="99"/>
  <c r="T9" i="99"/>
  <c r="K9" i="99"/>
  <c r="F9" i="99"/>
  <c r="U8" i="99"/>
  <c r="T8" i="99"/>
  <c r="K8" i="99"/>
  <c r="F8" i="99"/>
  <c r="U7" i="99"/>
  <c r="T7" i="99"/>
  <c r="K7" i="99"/>
  <c r="F7" i="99"/>
  <c r="U6" i="99"/>
  <c r="T6" i="99"/>
  <c r="K6" i="99"/>
  <c r="F6" i="99"/>
  <c r="U5" i="99"/>
  <c r="T5" i="99"/>
  <c r="K5" i="99"/>
  <c r="F5" i="99"/>
  <c r="U4" i="99"/>
  <c r="T4" i="99"/>
  <c r="K4" i="99"/>
  <c r="F4" i="99"/>
  <c r="F132" i="100"/>
  <c r="F131" i="100"/>
  <c r="F130" i="100"/>
  <c r="F129" i="100"/>
  <c r="F128" i="100"/>
  <c r="U127" i="100"/>
  <c r="F127" i="100"/>
  <c r="U126" i="100"/>
  <c r="F126" i="100"/>
  <c r="U125" i="100"/>
  <c r="F125" i="100"/>
  <c r="U124" i="100"/>
  <c r="F124" i="100"/>
  <c r="U123" i="100"/>
  <c r="F123" i="100"/>
  <c r="U122" i="100"/>
  <c r="T122" i="100"/>
  <c r="F122" i="100"/>
  <c r="U121" i="100"/>
  <c r="T121" i="100"/>
  <c r="F121" i="100"/>
  <c r="U120" i="100"/>
  <c r="T120" i="100"/>
  <c r="F120" i="100"/>
  <c r="U119" i="100"/>
  <c r="T119" i="100"/>
  <c r="F119" i="100"/>
  <c r="U118" i="100"/>
  <c r="T118" i="100"/>
  <c r="F118" i="100"/>
  <c r="U117" i="100"/>
  <c r="T117" i="100"/>
  <c r="F117" i="100"/>
  <c r="U116" i="100"/>
  <c r="T116" i="100"/>
  <c r="F116" i="100"/>
  <c r="U115" i="100"/>
  <c r="T115" i="100"/>
  <c r="F115" i="100"/>
  <c r="U114" i="100"/>
  <c r="T114" i="100"/>
  <c r="F114" i="100"/>
  <c r="U113" i="100"/>
  <c r="T113" i="100"/>
  <c r="F113" i="100"/>
  <c r="U112" i="100"/>
  <c r="T112" i="100"/>
  <c r="F112" i="100"/>
  <c r="U111" i="100"/>
  <c r="T111" i="100"/>
  <c r="F111" i="100"/>
  <c r="U110" i="100"/>
  <c r="T110" i="100"/>
  <c r="F110" i="100"/>
  <c r="U109" i="100"/>
  <c r="T109" i="100"/>
  <c r="F109" i="100"/>
  <c r="U108" i="100"/>
  <c r="T108" i="100"/>
  <c r="F108" i="100"/>
  <c r="U107" i="100"/>
  <c r="T107" i="100"/>
  <c r="F107" i="100"/>
  <c r="U106" i="100"/>
  <c r="T106" i="100"/>
  <c r="F106" i="100"/>
  <c r="U105" i="100"/>
  <c r="T105" i="100"/>
  <c r="F105" i="100"/>
  <c r="U104" i="100"/>
  <c r="T104" i="100"/>
  <c r="F104" i="100"/>
  <c r="U103" i="100"/>
  <c r="T103" i="100"/>
  <c r="F103" i="100"/>
  <c r="U102" i="100"/>
  <c r="T102" i="100"/>
  <c r="F102" i="100"/>
  <c r="U101" i="100"/>
  <c r="T101" i="100"/>
  <c r="F101" i="100"/>
  <c r="U100" i="100"/>
  <c r="T100" i="100"/>
  <c r="F100" i="100"/>
  <c r="U99" i="100"/>
  <c r="T99" i="100"/>
  <c r="F99" i="100"/>
  <c r="U98" i="100"/>
  <c r="T98" i="100"/>
  <c r="F98" i="100"/>
  <c r="U97" i="100"/>
  <c r="T97" i="100"/>
  <c r="F97" i="100"/>
  <c r="U96" i="100"/>
  <c r="T96" i="100"/>
  <c r="F96" i="100"/>
  <c r="U95" i="100"/>
  <c r="T95" i="100"/>
  <c r="F95" i="100"/>
  <c r="U94" i="100"/>
  <c r="T94" i="100"/>
  <c r="F94" i="100"/>
  <c r="U93" i="100"/>
  <c r="T93" i="100"/>
  <c r="F93" i="100"/>
  <c r="U92" i="100"/>
  <c r="T92" i="100"/>
  <c r="F92" i="100"/>
  <c r="U91" i="100"/>
  <c r="T91" i="100"/>
  <c r="F91" i="100"/>
  <c r="U90" i="100"/>
  <c r="T90" i="100"/>
  <c r="F90" i="100"/>
  <c r="U89" i="100"/>
  <c r="T89" i="100"/>
  <c r="F89" i="100"/>
  <c r="U88" i="100"/>
  <c r="T88" i="100"/>
  <c r="F88" i="100"/>
  <c r="U87" i="100"/>
  <c r="T87" i="100"/>
  <c r="F87" i="100"/>
  <c r="U86" i="100"/>
  <c r="T86" i="100"/>
  <c r="F86" i="100"/>
  <c r="U85" i="100"/>
  <c r="T85" i="100"/>
  <c r="F85" i="100"/>
  <c r="U84" i="100"/>
  <c r="T84" i="100"/>
  <c r="F84" i="100"/>
  <c r="U83" i="100"/>
  <c r="T83" i="100"/>
  <c r="F83" i="100"/>
  <c r="U82" i="100"/>
  <c r="T82" i="100"/>
  <c r="F82" i="100"/>
  <c r="U81" i="100"/>
  <c r="T81" i="100"/>
  <c r="F81" i="100"/>
  <c r="U80" i="100"/>
  <c r="T80" i="100"/>
  <c r="K80" i="100"/>
  <c r="F80" i="100"/>
  <c r="U79" i="100"/>
  <c r="T79" i="100"/>
  <c r="F79" i="100"/>
  <c r="U78" i="100"/>
  <c r="T78" i="100"/>
  <c r="K78" i="100"/>
  <c r="F78" i="100"/>
  <c r="U77" i="100"/>
  <c r="T77" i="100"/>
  <c r="K77" i="100"/>
  <c r="F77" i="100"/>
  <c r="U76" i="100"/>
  <c r="T76" i="100"/>
  <c r="K76" i="100"/>
  <c r="F76" i="100"/>
  <c r="U75" i="100"/>
  <c r="T75" i="100"/>
  <c r="K75" i="100"/>
  <c r="F75" i="100"/>
  <c r="U74" i="100"/>
  <c r="T74" i="100"/>
  <c r="K74" i="100"/>
  <c r="F74" i="100"/>
  <c r="U73" i="100"/>
  <c r="T73" i="100"/>
  <c r="K73" i="100"/>
  <c r="F73" i="100"/>
  <c r="U72" i="100"/>
  <c r="T72" i="100"/>
  <c r="K72" i="100"/>
  <c r="F72" i="100"/>
  <c r="U71" i="100"/>
  <c r="T71" i="100"/>
  <c r="K71" i="100"/>
  <c r="F71" i="100"/>
  <c r="U70" i="100"/>
  <c r="T70" i="100"/>
  <c r="K70" i="100"/>
  <c r="F70" i="100"/>
  <c r="U69" i="100"/>
  <c r="T69" i="100"/>
  <c r="K69" i="100"/>
  <c r="F69" i="100"/>
  <c r="U68" i="100"/>
  <c r="T68" i="100"/>
  <c r="K68" i="100"/>
  <c r="F68" i="100"/>
  <c r="U67" i="100"/>
  <c r="T67" i="100"/>
  <c r="K67" i="100"/>
  <c r="F67" i="100"/>
  <c r="U66" i="100"/>
  <c r="T66" i="100"/>
  <c r="K66" i="100"/>
  <c r="F66" i="100"/>
  <c r="U65" i="100"/>
  <c r="T65" i="100"/>
  <c r="K65" i="100"/>
  <c r="F65" i="100"/>
  <c r="U64" i="100"/>
  <c r="T64" i="100"/>
  <c r="K64" i="100"/>
  <c r="F64" i="100"/>
  <c r="U63" i="100"/>
  <c r="T63" i="100"/>
  <c r="K63" i="100"/>
  <c r="F63" i="100"/>
  <c r="U62" i="100"/>
  <c r="T62" i="100"/>
  <c r="K62" i="100"/>
  <c r="F62" i="100"/>
  <c r="U61" i="100"/>
  <c r="T61" i="100"/>
  <c r="K61" i="100"/>
  <c r="F61" i="100"/>
  <c r="U60" i="100"/>
  <c r="T60" i="100"/>
  <c r="K60" i="100"/>
  <c r="F60" i="100"/>
  <c r="U59" i="100"/>
  <c r="T59" i="100"/>
  <c r="K59" i="100"/>
  <c r="F59" i="100"/>
  <c r="U58" i="100"/>
  <c r="T58" i="100"/>
  <c r="K58" i="100"/>
  <c r="F58" i="100"/>
  <c r="U57" i="100"/>
  <c r="T57" i="100"/>
  <c r="K57" i="100"/>
  <c r="F57" i="100"/>
  <c r="U56" i="100"/>
  <c r="T56" i="100"/>
  <c r="K56" i="100"/>
  <c r="F56" i="100"/>
  <c r="U55" i="100"/>
  <c r="T55" i="100"/>
  <c r="K55" i="100"/>
  <c r="F55" i="100"/>
  <c r="U54" i="100"/>
  <c r="T54" i="100"/>
  <c r="K54" i="100"/>
  <c r="F54" i="100"/>
  <c r="U53" i="100"/>
  <c r="T53" i="100"/>
  <c r="K53" i="100"/>
  <c r="F53" i="100"/>
  <c r="U52" i="100"/>
  <c r="T52" i="100"/>
  <c r="K52" i="100"/>
  <c r="F52" i="100"/>
  <c r="U51" i="100"/>
  <c r="T51" i="100"/>
  <c r="K51" i="100"/>
  <c r="F51" i="100"/>
  <c r="U50" i="100"/>
  <c r="T50" i="100"/>
  <c r="K50" i="100"/>
  <c r="F50" i="100"/>
  <c r="U49" i="100"/>
  <c r="T49" i="100"/>
  <c r="K49" i="100"/>
  <c r="F49" i="100"/>
  <c r="U48" i="100"/>
  <c r="T48" i="100"/>
  <c r="K48" i="100"/>
  <c r="F48" i="100"/>
  <c r="U47" i="100"/>
  <c r="T47" i="100"/>
  <c r="K47" i="100"/>
  <c r="F47" i="100"/>
  <c r="U46" i="100"/>
  <c r="T46" i="100"/>
  <c r="K46" i="100"/>
  <c r="F46" i="100"/>
  <c r="U45" i="100"/>
  <c r="T45" i="100"/>
  <c r="K45" i="100"/>
  <c r="F45" i="100"/>
  <c r="U44" i="100"/>
  <c r="T44" i="100"/>
  <c r="K44" i="100"/>
  <c r="F44" i="100"/>
  <c r="U43" i="100"/>
  <c r="T43" i="100"/>
  <c r="K43" i="100"/>
  <c r="F43" i="100"/>
  <c r="U42" i="100"/>
  <c r="T42" i="100"/>
  <c r="K42" i="100"/>
  <c r="F42" i="100"/>
  <c r="U41" i="100"/>
  <c r="T41" i="100"/>
  <c r="K41" i="100"/>
  <c r="F41" i="100"/>
  <c r="U40" i="100"/>
  <c r="T40" i="100"/>
  <c r="K40" i="100"/>
  <c r="F40" i="100"/>
  <c r="U39" i="100"/>
  <c r="T39" i="100"/>
  <c r="K39" i="100"/>
  <c r="F39" i="100"/>
  <c r="U38" i="100"/>
  <c r="T38" i="100"/>
  <c r="K38" i="100"/>
  <c r="F38" i="100"/>
  <c r="U37" i="100"/>
  <c r="T37" i="100"/>
  <c r="K37" i="100"/>
  <c r="F37" i="100"/>
  <c r="U36" i="100"/>
  <c r="T36" i="100"/>
  <c r="K36" i="100"/>
  <c r="F36" i="100"/>
  <c r="U35" i="100"/>
  <c r="T35" i="100"/>
  <c r="K35" i="100"/>
  <c r="F35" i="100"/>
  <c r="U34" i="100"/>
  <c r="T34" i="100"/>
  <c r="K34" i="100"/>
  <c r="F34" i="100"/>
  <c r="U33" i="100"/>
  <c r="T33" i="100"/>
  <c r="K33" i="100"/>
  <c r="F33" i="100"/>
  <c r="U32" i="100"/>
  <c r="T32" i="100"/>
  <c r="K32" i="100"/>
  <c r="F32" i="100"/>
  <c r="U31" i="100"/>
  <c r="T31" i="100"/>
  <c r="K31" i="100"/>
  <c r="F31" i="100"/>
  <c r="U30" i="100"/>
  <c r="T30" i="100"/>
  <c r="K30" i="100"/>
  <c r="F30" i="100"/>
  <c r="U29" i="100"/>
  <c r="T29" i="100"/>
  <c r="K29" i="100"/>
  <c r="F29" i="100"/>
  <c r="U28" i="100"/>
  <c r="T28" i="100"/>
  <c r="K28" i="100"/>
  <c r="F28" i="100"/>
  <c r="U27" i="100"/>
  <c r="T27" i="100"/>
  <c r="K27" i="100"/>
  <c r="F27" i="100"/>
  <c r="U26" i="100"/>
  <c r="T26" i="100"/>
  <c r="K26" i="100"/>
  <c r="F26" i="100"/>
  <c r="U25" i="100"/>
  <c r="T25" i="100"/>
  <c r="K25" i="100"/>
  <c r="F25" i="100"/>
  <c r="U24" i="100"/>
  <c r="T24" i="100"/>
  <c r="K24" i="100"/>
  <c r="F24" i="100"/>
  <c r="U23" i="100"/>
  <c r="T23" i="100"/>
  <c r="K23" i="100"/>
  <c r="F23" i="100"/>
  <c r="U22" i="100"/>
  <c r="T22" i="100"/>
  <c r="K22" i="100"/>
  <c r="F22" i="100"/>
  <c r="U21" i="100"/>
  <c r="T21" i="100"/>
  <c r="K21" i="100"/>
  <c r="F21" i="100"/>
  <c r="U20" i="100"/>
  <c r="T20" i="100"/>
  <c r="K20" i="100"/>
  <c r="F20" i="100"/>
  <c r="U19" i="100"/>
  <c r="T19" i="100"/>
  <c r="K19" i="100"/>
  <c r="F19" i="100"/>
  <c r="U18" i="100"/>
  <c r="T18" i="100"/>
  <c r="K18" i="100"/>
  <c r="F18" i="100"/>
  <c r="U17" i="100"/>
  <c r="T17" i="100"/>
  <c r="K17" i="100"/>
  <c r="F17" i="100"/>
  <c r="U16" i="100"/>
  <c r="T16" i="100"/>
  <c r="K16" i="100"/>
  <c r="F16" i="100"/>
  <c r="U15" i="100"/>
  <c r="T15" i="100"/>
  <c r="K15" i="100"/>
  <c r="F15" i="100"/>
  <c r="U14" i="100"/>
  <c r="T14" i="100"/>
  <c r="K14" i="100"/>
  <c r="F14" i="100"/>
  <c r="U13" i="100"/>
  <c r="T13" i="100"/>
  <c r="K13" i="100"/>
  <c r="F13" i="100"/>
  <c r="U12" i="100"/>
  <c r="T12" i="100"/>
  <c r="K12" i="100"/>
  <c r="F12" i="100"/>
  <c r="U11" i="100"/>
  <c r="T11" i="100"/>
  <c r="K11" i="100"/>
  <c r="F11" i="100"/>
  <c r="U10" i="100"/>
  <c r="T10" i="100"/>
  <c r="K10" i="100"/>
  <c r="F10" i="100"/>
  <c r="U9" i="100"/>
  <c r="T9" i="100"/>
  <c r="K9" i="100"/>
  <c r="F9" i="100"/>
  <c r="U8" i="100"/>
  <c r="T8" i="100"/>
  <c r="K8" i="100"/>
  <c r="F8" i="100"/>
  <c r="U7" i="100"/>
  <c r="T7" i="100"/>
  <c r="K7" i="100"/>
  <c r="F7" i="100"/>
  <c r="U6" i="100"/>
  <c r="T6" i="100"/>
  <c r="K6" i="100"/>
  <c r="F6" i="100"/>
  <c r="U5" i="100"/>
  <c r="T5" i="100"/>
  <c r="K5" i="100"/>
  <c r="F5" i="100"/>
  <c r="U4" i="100"/>
  <c r="T4" i="100"/>
  <c r="K4" i="100"/>
  <c r="F4" i="100"/>
  <c r="F132" i="96"/>
  <c r="F131" i="96"/>
  <c r="F130" i="96"/>
  <c r="F129" i="96"/>
  <c r="F128" i="96"/>
  <c r="U127" i="96"/>
  <c r="F127" i="96"/>
  <c r="U126" i="96"/>
  <c r="F126" i="96"/>
  <c r="U125" i="96"/>
  <c r="F125" i="96"/>
  <c r="U124" i="96"/>
  <c r="F124" i="96"/>
  <c r="U123" i="96"/>
  <c r="F123" i="96"/>
  <c r="U122" i="96"/>
  <c r="T122" i="96"/>
  <c r="F122" i="96"/>
  <c r="U121" i="96"/>
  <c r="T121" i="96"/>
  <c r="F121" i="96"/>
  <c r="U120" i="96"/>
  <c r="T120" i="96"/>
  <c r="F120" i="96"/>
  <c r="U119" i="96"/>
  <c r="T119" i="96"/>
  <c r="F119" i="96"/>
  <c r="U118" i="96"/>
  <c r="T118" i="96"/>
  <c r="F118" i="96"/>
  <c r="U117" i="96"/>
  <c r="T117" i="96"/>
  <c r="F117" i="96"/>
  <c r="U116" i="96"/>
  <c r="T116" i="96"/>
  <c r="F116" i="96"/>
  <c r="U115" i="96"/>
  <c r="T115" i="96"/>
  <c r="F115" i="96"/>
  <c r="U114" i="96"/>
  <c r="T114" i="96"/>
  <c r="F114" i="96"/>
  <c r="U113" i="96"/>
  <c r="T113" i="96"/>
  <c r="F113" i="96"/>
  <c r="U112" i="96"/>
  <c r="T112" i="96"/>
  <c r="F112" i="96"/>
  <c r="U111" i="96"/>
  <c r="T111" i="96"/>
  <c r="F111" i="96"/>
  <c r="U110" i="96"/>
  <c r="T110" i="96"/>
  <c r="F110" i="96"/>
  <c r="U109" i="96"/>
  <c r="T109" i="96"/>
  <c r="F109" i="96"/>
  <c r="U108" i="96"/>
  <c r="T108" i="96"/>
  <c r="F108" i="96"/>
  <c r="U107" i="96"/>
  <c r="T107" i="96"/>
  <c r="F107" i="96"/>
  <c r="U106" i="96"/>
  <c r="T106" i="96"/>
  <c r="F106" i="96"/>
  <c r="U105" i="96"/>
  <c r="T105" i="96"/>
  <c r="F105" i="96"/>
  <c r="U104" i="96"/>
  <c r="T104" i="96"/>
  <c r="F104" i="96"/>
  <c r="U103" i="96"/>
  <c r="T103" i="96"/>
  <c r="F103" i="96"/>
  <c r="U102" i="96"/>
  <c r="T102" i="96"/>
  <c r="F102" i="96"/>
  <c r="U101" i="96"/>
  <c r="T101" i="96"/>
  <c r="F101" i="96"/>
  <c r="U100" i="96"/>
  <c r="T100" i="96"/>
  <c r="F100" i="96"/>
  <c r="U99" i="96"/>
  <c r="T99" i="96"/>
  <c r="F99" i="96"/>
  <c r="U98" i="96"/>
  <c r="T98" i="96"/>
  <c r="F98" i="96"/>
  <c r="U97" i="96"/>
  <c r="T97" i="96"/>
  <c r="F97" i="96"/>
  <c r="U96" i="96"/>
  <c r="T96" i="96"/>
  <c r="F96" i="96"/>
  <c r="U95" i="96"/>
  <c r="T95" i="96"/>
  <c r="F95" i="96"/>
  <c r="U94" i="96"/>
  <c r="T94" i="96"/>
  <c r="F94" i="96"/>
  <c r="U93" i="96"/>
  <c r="T93" i="96"/>
  <c r="F93" i="96"/>
  <c r="U92" i="96"/>
  <c r="T92" i="96"/>
  <c r="F92" i="96"/>
  <c r="U91" i="96"/>
  <c r="T91" i="96"/>
  <c r="F91" i="96"/>
  <c r="U90" i="96"/>
  <c r="T90" i="96"/>
  <c r="F90" i="96"/>
  <c r="U89" i="96"/>
  <c r="T89" i="96"/>
  <c r="F89" i="96"/>
  <c r="U88" i="96"/>
  <c r="T88" i="96"/>
  <c r="F88" i="96"/>
  <c r="U87" i="96"/>
  <c r="T87" i="96"/>
  <c r="F87" i="96"/>
  <c r="U86" i="96"/>
  <c r="T86" i="96"/>
  <c r="F86" i="96"/>
  <c r="U85" i="96"/>
  <c r="T85" i="96"/>
  <c r="F85" i="96"/>
  <c r="U84" i="96"/>
  <c r="T84" i="96"/>
  <c r="F84" i="96"/>
  <c r="U83" i="96"/>
  <c r="T83" i="96"/>
  <c r="F83" i="96"/>
  <c r="U82" i="96"/>
  <c r="T82" i="96"/>
  <c r="F82" i="96"/>
  <c r="U81" i="96"/>
  <c r="T81" i="96"/>
  <c r="F81" i="96"/>
  <c r="U80" i="96"/>
  <c r="T80" i="96"/>
  <c r="K80" i="96"/>
  <c r="F80" i="96"/>
  <c r="U79" i="96"/>
  <c r="T79" i="96"/>
  <c r="F79" i="96"/>
  <c r="U78" i="96"/>
  <c r="T78" i="96"/>
  <c r="K78" i="96"/>
  <c r="F78" i="96"/>
  <c r="U77" i="96"/>
  <c r="T77" i="96"/>
  <c r="K77" i="96"/>
  <c r="F77" i="96"/>
  <c r="U76" i="96"/>
  <c r="T76" i="96"/>
  <c r="K76" i="96"/>
  <c r="F76" i="96"/>
  <c r="U75" i="96"/>
  <c r="T75" i="96"/>
  <c r="K75" i="96"/>
  <c r="F75" i="96"/>
  <c r="U74" i="96"/>
  <c r="T74" i="96"/>
  <c r="K74" i="96"/>
  <c r="F74" i="96"/>
  <c r="U73" i="96"/>
  <c r="T73" i="96"/>
  <c r="K73" i="96"/>
  <c r="F73" i="96"/>
  <c r="U72" i="96"/>
  <c r="T72" i="96"/>
  <c r="K72" i="96"/>
  <c r="F72" i="96"/>
  <c r="U71" i="96"/>
  <c r="T71" i="96"/>
  <c r="K71" i="96"/>
  <c r="F71" i="96"/>
  <c r="U70" i="96"/>
  <c r="T70" i="96"/>
  <c r="K70" i="96"/>
  <c r="F70" i="96"/>
  <c r="U69" i="96"/>
  <c r="T69" i="96"/>
  <c r="K69" i="96"/>
  <c r="F69" i="96"/>
  <c r="U68" i="96"/>
  <c r="T68" i="96"/>
  <c r="K68" i="96"/>
  <c r="F68" i="96"/>
  <c r="U67" i="96"/>
  <c r="T67" i="96"/>
  <c r="K67" i="96"/>
  <c r="F67" i="96"/>
  <c r="U66" i="96"/>
  <c r="T66" i="96"/>
  <c r="K66" i="96"/>
  <c r="F66" i="96"/>
  <c r="U65" i="96"/>
  <c r="T65" i="96"/>
  <c r="K65" i="96"/>
  <c r="F65" i="96"/>
  <c r="U64" i="96"/>
  <c r="T64" i="96"/>
  <c r="K64" i="96"/>
  <c r="F64" i="96"/>
  <c r="U63" i="96"/>
  <c r="T63" i="96"/>
  <c r="K63" i="96"/>
  <c r="F63" i="96"/>
  <c r="U62" i="96"/>
  <c r="T62" i="96"/>
  <c r="K62" i="96"/>
  <c r="F62" i="96"/>
  <c r="U61" i="96"/>
  <c r="T61" i="96"/>
  <c r="K61" i="96"/>
  <c r="F61" i="96"/>
  <c r="U60" i="96"/>
  <c r="T60" i="96"/>
  <c r="K60" i="96"/>
  <c r="F60" i="96"/>
  <c r="U59" i="96"/>
  <c r="T59" i="96"/>
  <c r="K59" i="96"/>
  <c r="F59" i="96"/>
  <c r="U58" i="96"/>
  <c r="T58" i="96"/>
  <c r="K58" i="96"/>
  <c r="F58" i="96"/>
  <c r="U57" i="96"/>
  <c r="T57" i="96"/>
  <c r="K57" i="96"/>
  <c r="F57" i="96"/>
  <c r="U56" i="96"/>
  <c r="T56" i="96"/>
  <c r="K56" i="96"/>
  <c r="F56" i="96"/>
  <c r="U55" i="96"/>
  <c r="T55" i="96"/>
  <c r="K55" i="96"/>
  <c r="F55" i="96"/>
  <c r="U54" i="96"/>
  <c r="T54" i="96"/>
  <c r="K54" i="96"/>
  <c r="F54" i="96"/>
  <c r="U53" i="96"/>
  <c r="T53" i="96"/>
  <c r="K53" i="96"/>
  <c r="F53" i="96"/>
  <c r="U52" i="96"/>
  <c r="T52" i="96"/>
  <c r="K52" i="96"/>
  <c r="F52" i="96"/>
  <c r="U51" i="96"/>
  <c r="T51" i="96"/>
  <c r="K51" i="96"/>
  <c r="F51" i="96"/>
  <c r="U50" i="96"/>
  <c r="T50" i="96"/>
  <c r="K50" i="96"/>
  <c r="F50" i="96"/>
  <c r="U49" i="96"/>
  <c r="T49" i="96"/>
  <c r="K49" i="96"/>
  <c r="F49" i="96"/>
  <c r="U48" i="96"/>
  <c r="T48" i="96"/>
  <c r="K48" i="96"/>
  <c r="F48" i="96"/>
  <c r="U47" i="96"/>
  <c r="T47" i="96"/>
  <c r="K47" i="96"/>
  <c r="F47" i="96"/>
  <c r="U46" i="96"/>
  <c r="T46" i="96"/>
  <c r="K46" i="96"/>
  <c r="F46" i="96"/>
  <c r="U45" i="96"/>
  <c r="T45" i="96"/>
  <c r="K45" i="96"/>
  <c r="F45" i="96"/>
  <c r="U44" i="96"/>
  <c r="T44" i="96"/>
  <c r="K44" i="96"/>
  <c r="F44" i="96"/>
  <c r="U43" i="96"/>
  <c r="T43" i="96"/>
  <c r="K43" i="96"/>
  <c r="F43" i="96"/>
  <c r="U42" i="96"/>
  <c r="T42" i="96"/>
  <c r="K42" i="96"/>
  <c r="F42" i="96"/>
  <c r="U41" i="96"/>
  <c r="T41" i="96"/>
  <c r="K41" i="96"/>
  <c r="F41" i="96"/>
  <c r="U40" i="96"/>
  <c r="T40" i="96"/>
  <c r="K40" i="96"/>
  <c r="F40" i="96"/>
  <c r="U39" i="96"/>
  <c r="T39" i="96"/>
  <c r="K39" i="96"/>
  <c r="F39" i="96"/>
  <c r="U38" i="96"/>
  <c r="T38" i="96"/>
  <c r="K38" i="96"/>
  <c r="F38" i="96"/>
  <c r="U37" i="96"/>
  <c r="T37" i="96"/>
  <c r="K37" i="96"/>
  <c r="F37" i="96"/>
  <c r="U36" i="96"/>
  <c r="T36" i="96"/>
  <c r="K36" i="96"/>
  <c r="F36" i="96"/>
  <c r="U35" i="96"/>
  <c r="T35" i="96"/>
  <c r="K35" i="96"/>
  <c r="F35" i="96"/>
  <c r="U34" i="96"/>
  <c r="T34" i="96"/>
  <c r="K34" i="96"/>
  <c r="F34" i="96"/>
  <c r="U33" i="96"/>
  <c r="T33" i="96"/>
  <c r="K33" i="96"/>
  <c r="F33" i="96"/>
  <c r="U32" i="96"/>
  <c r="T32" i="96"/>
  <c r="K32" i="96"/>
  <c r="F32" i="96"/>
  <c r="U31" i="96"/>
  <c r="T31" i="96"/>
  <c r="K31" i="96"/>
  <c r="F31" i="96"/>
  <c r="U30" i="96"/>
  <c r="T30" i="96"/>
  <c r="K30" i="96"/>
  <c r="F30" i="96"/>
  <c r="U29" i="96"/>
  <c r="T29" i="96"/>
  <c r="K29" i="96"/>
  <c r="F29" i="96"/>
  <c r="U28" i="96"/>
  <c r="T28" i="96"/>
  <c r="K28" i="96"/>
  <c r="F28" i="96"/>
  <c r="U27" i="96"/>
  <c r="T27" i="96"/>
  <c r="K27" i="96"/>
  <c r="F27" i="96"/>
  <c r="U26" i="96"/>
  <c r="T26" i="96"/>
  <c r="K26" i="96"/>
  <c r="F26" i="96"/>
  <c r="U25" i="96"/>
  <c r="T25" i="96"/>
  <c r="K25" i="96"/>
  <c r="F25" i="96"/>
  <c r="U24" i="96"/>
  <c r="T24" i="96"/>
  <c r="K24" i="96"/>
  <c r="F24" i="96"/>
  <c r="U23" i="96"/>
  <c r="T23" i="96"/>
  <c r="K23" i="96"/>
  <c r="F23" i="96"/>
  <c r="U22" i="96"/>
  <c r="T22" i="96"/>
  <c r="K22" i="96"/>
  <c r="F22" i="96"/>
  <c r="U21" i="96"/>
  <c r="T21" i="96"/>
  <c r="K21" i="96"/>
  <c r="F21" i="96"/>
  <c r="U20" i="96"/>
  <c r="T20" i="96"/>
  <c r="K20" i="96"/>
  <c r="F20" i="96"/>
  <c r="U19" i="96"/>
  <c r="T19" i="96"/>
  <c r="K19" i="96"/>
  <c r="F19" i="96"/>
  <c r="U18" i="96"/>
  <c r="T18" i="96"/>
  <c r="K18" i="96"/>
  <c r="F18" i="96"/>
  <c r="U17" i="96"/>
  <c r="T17" i="96"/>
  <c r="K17" i="96"/>
  <c r="F17" i="96"/>
  <c r="U16" i="96"/>
  <c r="T16" i="96"/>
  <c r="K16" i="96"/>
  <c r="F16" i="96"/>
  <c r="U15" i="96"/>
  <c r="T15" i="96"/>
  <c r="K15" i="96"/>
  <c r="F15" i="96"/>
  <c r="U14" i="96"/>
  <c r="T14" i="96"/>
  <c r="K14" i="96"/>
  <c r="F14" i="96"/>
  <c r="U13" i="96"/>
  <c r="T13" i="96"/>
  <c r="K13" i="96"/>
  <c r="F13" i="96"/>
  <c r="U12" i="96"/>
  <c r="T12" i="96"/>
  <c r="K12" i="96"/>
  <c r="F12" i="96"/>
  <c r="U11" i="96"/>
  <c r="T11" i="96"/>
  <c r="K11" i="96"/>
  <c r="F11" i="96"/>
  <c r="U10" i="96"/>
  <c r="T10" i="96"/>
  <c r="K10" i="96"/>
  <c r="F10" i="96"/>
  <c r="U9" i="96"/>
  <c r="T9" i="96"/>
  <c r="K9" i="96"/>
  <c r="F9" i="96"/>
  <c r="U8" i="96"/>
  <c r="T8" i="96"/>
  <c r="K8" i="96"/>
  <c r="F8" i="96"/>
  <c r="U7" i="96"/>
  <c r="T7" i="96"/>
  <c r="K7" i="96"/>
  <c r="F7" i="96"/>
  <c r="U6" i="96"/>
  <c r="T6" i="96"/>
  <c r="K6" i="96"/>
  <c r="F6" i="96"/>
  <c r="U5" i="96"/>
  <c r="T5" i="96"/>
  <c r="K5" i="96"/>
  <c r="F5" i="96"/>
  <c r="U4" i="96"/>
  <c r="T4" i="96"/>
  <c r="K4" i="96"/>
  <c r="F4" i="96"/>
  <c r="T122" i="121"/>
  <c r="T121" i="121"/>
  <c r="T120" i="121"/>
  <c r="T119" i="121"/>
  <c r="T118" i="121"/>
  <c r="T117" i="121"/>
  <c r="T116" i="121"/>
  <c r="T115" i="121"/>
  <c r="F115" i="121"/>
  <c r="T114" i="121"/>
  <c r="F114" i="121"/>
  <c r="T113" i="121"/>
  <c r="F113" i="121"/>
  <c r="T112" i="121"/>
  <c r="F112" i="121"/>
  <c r="T111" i="121"/>
  <c r="F111" i="121"/>
  <c r="U110" i="121"/>
  <c r="T110" i="121"/>
  <c r="F110" i="121"/>
  <c r="U109" i="121"/>
  <c r="T109" i="121"/>
  <c r="F109" i="121"/>
  <c r="U108" i="121"/>
  <c r="T108" i="121"/>
  <c r="F108" i="121"/>
  <c r="U107" i="121"/>
  <c r="T107" i="121"/>
  <c r="F107" i="121"/>
  <c r="U106" i="121"/>
  <c r="T106" i="121"/>
  <c r="F106" i="121"/>
  <c r="U105" i="121"/>
  <c r="T105" i="121"/>
  <c r="F105" i="121"/>
  <c r="U104" i="121"/>
  <c r="T104" i="121"/>
  <c r="F104" i="121"/>
  <c r="U103" i="121"/>
  <c r="T103" i="121"/>
  <c r="F103" i="121"/>
  <c r="U102" i="121"/>
  <c r="T102" i="121"/>
  <c r="F102" i="121"/>
  <c r="U101" i="121"/>
  <c r="T101" i="121"/>
  <c r="F101" i="121"/>
  <c r="U100" i="121"/>
  <c r="T100" i="121"/>
  <c r="F100" i="121"/>
  <c r="U99" i="121"/>
  <c r="T99" i="121"/>
  <c r="F99" i="121"/>
  <c r="U98" i="121"/>
  <c r="T98" i="121"/>
  <c r="F98" i="121"/>
  <c r="U97" i="121"/>
  <c r="T97" i="121"/>
  <c r="F97" i="121"/>
  <c r="U96" i="121"/>
  <c r="T96" i="121"/>
  <c r="F96" i="121"/>
  <c r="U95" i="121"/>
  <c r="T95" i="121"/>
  <c r="F95" i="121"/>
  <c r="U94" i="121"/>
  <c r="T94" i="121"/>
  <c r="F94" i="121"/>
  <c r="U93" i="121"/>
  <c r="T93" i="121"/>
  <c r="F93" i="121"/>
  <c r="U92" i="121"/>
  <c r="T92" i="121"/>
  <c r="F92" i="121"/>
  <c r="U91" i="121"/>
  <c r="T91" i="121"/>
  <c r="F91" i="121"/>
  <c r="U90" i="121"/>
  <c r="T90" i="121"/>
  <c r="F90" i="121"/>
  <c r="U89" i="121"/>
  <c r="T89" i="121"/>
  <c r="F89" i="121"/>
  <c r="U88" i="121"/>
  <c r="T88" i="121"/>
  <c r="F88" i="121"/>
  <c r="U87" i="121"/>
  <c r="T87" i="121"/>
  <c r="F87" i="121"/>
  <c r="U86" i="121"/>
  <c r="T86" i="121"/>
  <c r="F86" i="121"/>
  <c r="U85" i="121"/>
  <c r="T85" i="121"/>
  <c r="F85" i="121"/>
  <c r="U84" i="121"/>
  <c r="T84" i="121"/>
  <c r="F84" i="121"/>
  <c r="U83" i="121"/>
  <c r="T83" i="121"/>
  <c r="F83" i="121"/>
  <c r="U82" i="121"/>
  <c r="T82" i="121"/>
  <c r="F82" i="121"/>
  <c r="U81" i="121"/>
  <c r="T81" i="121"/>
  <c r="F81" i="121"/>
  <c r="U80" i="121"/>
  <c r="T80" i="121"/>
  <c r="F80" i="121"/>
  <c r="U79" i="121"/>
  <c r="T79" i="121"/>
  <c r="F79" i="121"/>
  <c r="U78" i="121"/>
  <c r="T78" i="121"/>
  <c r="F78" i="121"/>
  <c r="U77" i="121"/>
  <c r="T77" i="121"/>
  <c r="F77" i="121"/>
  <c r="U76" i="121"/>
  <c r="T76" i="121"/>
  <c r="F76" i="121"/>
  <c r="U75" i="121"/>
  <c r="T75" i="121"/>
  <c r="F75" i="121"/>
  <c r="U74" i="121"/>
  <c r="T74" i="121"/>
  <c r="F74" i="121"/>
  <c r="U73" i="121"/>
  <c r="T73" i="121"/>
  <c r="F73" i="121"/>
  <c r="U72" i="121"/>
  <c r="T72" i="121"/>
  <c r="F72" i="121"/>
  <c r="U71" i="121"/>
  <c r="T71" i="121"/>
  <c r="F71" i="121"/>
  <c r="U70" i="121"/>
  <c r="T70" i="121"/>
  <c r="F70" i="121"/>
  <c r="U69" i="121"/>
  <c r="T69" i="121"/>
  <c r="F69" i="121"/>
  <c r="U68" i="121"/>
  <c r="T68" i="121"/>
  <c r="F68" i="121"/>
  <c r="U67" i="121"/>
  <c r="T67" i="121"/>
  <c r="F67" i="121"/>
  <c r="U66" i="121"/>
  <c r="T66" i="121"/>
  <c r="F66" i="121"/>
  <c r="U65" i="121"/>
  <c r="T65" i="121"/>
  <c r="F65" i="121"/>
  <c r="U64" i="121"/>
  <c r="T64" i="121"/>
  <c r="F64" i="121"/>
  <c r="U63" i="121"/>
  <c r="T63" i="121"/>
  <c r="F63" i="121"/>
  <c r="U62" i="121"/>
  <c r="T62" i="121"/>
  <c r="F62" i="121"/>
  <c r="U61" i="121"/>
  <c r="T61" i="121"/>
  <c r="F61" i="121"/>
  <c r="U60" i="121"/>
  <c r="T60" i="121"/>
  <c r="F60" i="121"/>
  <c r="U59" i="121"/>
  <c r="T59" i="121"/>
  <c r="F59" i="121"/>
  <c r="U58" i="121"/>
  <c r="T58" i="121"/>
  <c r="F58" i="121"/>
  <c r="U57" i="121"/>
  <c r="T57" i="121"/>
  <c r="F57" i="121"/>
  <c r="U56" i="121"/>
  <c r="T56" i="121"/>
  <c r="F56" i="121"/>
  <c r="U55" i="121"/>
  <c r="T55" i="121"/>
  <c r="F55" i="121"/>
  <c r="U54" i="121"/>
  <c r="T54" i="121"/>
  <c r="F54" i="121"/>
  <c r="U53" i="121"/>
  <c r="T53" i="121"/>
  <c r="F53" i="121"/>
  <c r="U52" i="121"/>
  <c r="T52" i="121"/>
  <c r="F52" i="121"/>
  <c r="U51" i="121"/>
  <c r="T51" i="121"/>
  <c r="F51" i="121"/>
  <c r="U50" i="121"/>
  <c r="T50" i="121"/>
  <c r="F50" i="121"/>
  <c r="U49" i="121"/>
  <c r="T49" i="121"/>
  <c r="F49" i="121"/>
  <c r="U48" i="121"/>
  <c r="T48" i="121"/>
  <c r="F48" i="121"/>
  <c r="U47" i="121"/>
  <c r="T47" i="121"/>
  <c r="F47" i="121"/>
  <c r="U46" i="121"/>
  <c r="T46" i="121"/>
  <c r="F46" i="121"/>
  <c r="U45" i="121"/>
  <c r="T45" i="121"/>
  <c r="F45" i="121"/>
  <c r="U44" i="121"/>
  <c r="T44" i="121"/>
  <c r="F44" i="121"/>
  <c r="U43" i="121"/>
  <c r="T43" i="121"/>
  <c r="F43" i="121"/>
  <c r="U42" i="121"/>
  <c r="T42" i="121"/>
  <c r="F42" i="121"/>
  <c r="U41" i="121"/>
  <c r="T41" i="121"/>
  <c r="F41" i="121"/>
  <c r="U40" i="121"/>
  <c r="T40" i="121"/>
  <c r="F40" i="121"/>
  <c r="U39" i="121"/>
  <c r="T39" i="121"/>
  <c r="F39" i="121"/>
  <c r="U38" i="121"/>
  <c r="T38" i="121"/>
  <c r="F38" i="121"/>
  <c r="U37" i="121"/>
  <c r="T37" i="121"/>
  <c r="F37" i="121"/>
  <c r="U36" i="121"/>
  <c r="T36" i="121"/>
  <c r="F36" i="121"/>
  <c r="U35" i="121"/>
  <c r="T35" i="121"/>
  <c r="F35" i="121"/>
  <c r="U34" i="121"/>
  <c r="T34" i="121"/>
  <c r="F34" i="121"/>
  <c r="U33" i="121"/>
  <c r="T33" i="121"/>
  <c r="F33" i="121"/>
  <c r="U32" i="121"/>
  <c r="T32" i="121"/>
  <c r="F32" i="121"/>
  <c r="U31" i="121"/>
  <c r="T31" i="121"/>
  <c r="F31" i="121"/>
  <c r="U30" i="121"/>
  <c r="T30" i="121"/>
  <c r="F30" i="121"/>
  <c r="U29" i="121"/>
  <c r="T29" i="121"/>
  <c r="F29" i="121"/>
  <c r="U28" i="121"/>
  <c r="T28" i="121"/>
  <c r="F28" i="121"/>
  <c r="U27" i="121"/>
  <c r="T27" i="121"/>
  <c r="F27" i="121"/>
  <c r="U26" i="121"/>
  <c r="T26" i="121"/>
  <c r="F26" i="121"/>
  <c r="U25" i="121"/>
  <c r="T25" i="121"/>
  <c r="F25" i="121"/>
  <c r="U24" i="121"/>
  <c r="T24" i="121"/>
  <c r="F24" i="121"/>
  <c r="U23" i="121"/>
  <c r="T23" i="121"/>
  <c r="F23" i="121"/>
  <c r="U22" i="121"/>
  <c r="T22" i="121"/>
  <c r="F22" i="121"/>
  <c r="U21" i="121"/>
  <c r="T21" i="121"/>
  <c r="F21" i="121"/>
  <c r="U20" i="121"/>
  <c r="T20" i="121"/>
  <c r="F20" i="121"/>
  <c r="U19" i="121"/>
  <c r="T19" i="121"/>
  <c r="F19" i="121"/>
  <c r="U18" i="121"/>
  <c r="T18" i="121"/>
  <c r="F18" i="121"/>
  <c r="U17" i="121"/>
  <c r="T17" i="121"/>
  <c r="F17" i="121"/>
  <c r="U16" i="121"/>
  <c r="T16" i="121"/>
  <c r="F16" i="121"/>
  <c r="U15" i="121"/>
  <c r="T15" i="121"/>
  <c r="F15" i="121"/>
  <c r="U14" i="121"/>
  <c r="T14" i="121"/>
  <c r="F14" i="121"/>
  <c r="U13" i="121"/>
  <c r="T13" i="121"/>
  <c r="F13" i="121"/>
  <c r="U12" i="121"/>
  <c r="T12" i="121"/>
  <c r="F12" i="121"/>
  <c r="U11" i="121"/>
  <c r="T11" i="121"/>
  <c r="F11" i="121"/>
  <c r="U10" i="121"/>
  <c r="T10" i="121"/>
  <c r="F10" i="121"/>
  <c r="U9" i="121"/>
  <c r="T9" i="121"/>
  <c r="F9" i="121"/>
  <c r="U8" i="121"/>
  <c r="T8" i="121"/>
  <c r="F8" i="121"/>
  <c r="U7" i="121"/>
  <c r="T7" i="121"/>
  <c r="F7" i="121"/>
  <c r="U6" i="121"/>
  <c r="T6" i="121"/>
  <c r="F6" i="121"/>
  <c r="U5" i="121"/>
  <c r="T5" i="121"/>
  <c r="F5" i="121"/>
  <c r="U4" i="121"/>
  <c r="T4" i="121"/>
  <c r="F4" i="121"/>
  <c r="T122" i="122"/>
  <c r="T121" i="122"/>
  <c r="T120" i="122"/>
  <c r="T119" i="122"/>
  <c r="T118" i="122"/>
  <c r="T117" i="122"/>
  <c r="T116" i="122"/>
  <c r="T115" i="122"/>
  <c r="F115" i="122"/>
  <c r="T114" i="122"/>
  <c r="F114" i="122"/>
  <c r="T113" i="122"/>
  <c r="F113" i="122"/>
  <c r="T112" i="122"/>
  <c r="F112" i="122"/>
  <c r="T111" i="122"/>
  <c r="F111" i="122"/>
  <c r="U110" i="122"/>
  <c r="T110" i="122"/>
  <c r="F110" i="122"/>
  <c r="U109" i="122"/>
  <c r="T109" i="122"/>
  <c r="F109" i="122"/>
  <c r="U108" i="122"/>
  <c r="T108" i="122"/>
  <c r="F108" i="122"/>
  <c r="U107" i="122"/>
  <c r="T107" i="122"/>
  <c r="F107" i="122"/>
  <c r="U106" i="122"/>
  <c r="T106" i="122"/>
  <c r="F106" i="122"/>
  <c r="U105" i="122"/>
  <c r="T105" i="122"/>
  <c r="F105" i="122"/>
  <c r="U104" i="122"/>
  <c r="T104" i="122"/>
  <c r="F104" i="122"/>
  <c r="U103" i="122"/>
  <c r="T103" i="122"/>
  <c r="F103" i="122"/>
  <c r="U102" i="122"/>
  <c r="T102" i="122"/>
  <c r="F102" i="122"/>
  <c r="U101" i="122"/>
  <c r="T101" i="122"/>
  <c r="F101" i="122"/>
  <c r="U100" i="122"/>
  <c r="T100" i="122"/>
  <c r="F100" i="122"/>
  <c r="U99" i="122"/>
  <c r="T99" i="122"/>
  <c r="F99" i="122"/>
  <c r="U98" i="122"/>
  <c r="T98" i="122"/>
  <c r="F98" i="122"/>
  <c r="U97" i="122"/>
  <c r="T97" i="122"/>
  <c r="F97" i="122"/>
  <c r="U96" i="122"/>
  <c r="T96" i="122"/>
  <c r="F96" i="122"/>
  <c r="U95" i="122"/>
  <c r="T95" i="122"/>
  <c r="F95" i="122"/>
  <c r="U94" i="122"/>
  <c r="T94" i="122"/>
  <c r="F94" i="122"/>
  <c r="U93" i="122"/>
  <c r="T93" i="122"/>
  <c r="F93" i="122"/>
  <c r="U92" i="122"/>
  <c r="T92" i="122"/>
  <c r="F92" i="122"/>
  <c r="U91" i="122"/>
  <c r="T91" i="122"/>
  <c r="F91" i="122"/>
  <c r="U90" i="122"/>
  <c r="T90" i="122"/>
  <c r="F90" i="122"/>
  <c r="U89" i="122"/>
  <c r="T89" i="122"/>
  <c r="F89" i="122"/>
  <c r="U88" i="122"/>
  <c r="T88" i="122"/>
  <c r="F88" i="122"/>
  <c r="U87" i="122"/>
  <c r="T87" i="122"/>
  <c r="F87" i="122"/>
  <c r="U86" i="122"/>
  <c r="T86" i="122"/>
  <c r="F86" i="122"/>
  <c r="U85" i="122"/>
  <c r="T85" i="122"/>
  <c r="F85" i="122"/>
  <c r="U84" i="122"/>
  <c r="T84" i="122"/>
  <c r="F84" i="122"/>
  <c r="U83" i="122"/>
  <c r="T83" i="122"/>
  <c r="F83" i="122"/>
  <c r="U82" i="122"/>
  <c r="T82" i="122"/>
  <c r="F82" i="122"/>
  <c r="U81" i="122"/>
  <c r="T81" i="122"/>
  <c r="F81" i="122"/>
  <c r="U80" i="122"/>
  <c r="T80" i="122"/>
  <c r="F80" i="122"/>
  <c r="U79" i="122"/>
  <c r="T79" i="122"/>
  <c r="F79" i="122"/>
  <c r="U78" i="122"/>
  <c r="T78" i="122"/>
  <c r="F78" i="122"/>
  <c r="U77" i="122"/>
  <c r="T77" i="122"/>
  <c r="F77" i="122"/>
  <c r="U76" i="122"/>
  <c r="T76" i="122"/>
  <c r="F76" i="122"/>
  <c r="U75" i="122"/>
  <c r="T75" i="122"/>
  <c r="F75" i="122"/>
  <c r="U74" i="122"/>
  <c r="T74" i="122"/>
  <c r="F74" i="122"/>
  <c r="U73" i="122"/>
  <c r="T73" i="122"/>
  <c r="F73" i="122"/>
  <c r="U72" i="122"/>
  <c r="T72" i="122"/>
  <c r="F72" i="122"/>
  <c r="U71" i="122"/>
  <c r="T71" i="122"/>
  <c r="F71" i="122"/>
  <c r="U70" i="122"/>
  <c r="T70" i="122"/>
  <c r="F70" i="122"/>
  <c r="U69" i="122"/>
  <c r="T69" i="122"/>
  <c r="F69" i="122"/>
  <c r="U68" i="122"/>
  <c r="T68" i="122"/>
  <c r="F68" i="122"/>
  <c r="U67" i="122"/>
  <c r="T67" i="122"/>
  <c r="F67" i="122"/>
  <c r="U66" i="122"/>
  <c r="T66" i="122"/>
  <c r="F66" i="122"/>
  <c r="U65" i="122"/>
  <c r="T65" i="122"/>
  <c r="F65" i="122"/>
  <c r="U64" i="122"/>
  <c r="T64" i="122"/>
  <c r="F64" i="122"/>
  <c r="U63" i="122"/>
  <c r="T63" i="122"/>
  <c r="F63" i="122"/>
  <c r="U62" i="122"/>
  <c r="T62" i="122"/>
  <c r="F62" i="122"/>
  <c r="U61" i="122"/>
  <c r="T61" i="122"/>
  <c r="K61" i="122"/>
  <c r="F61" i="122"/>
  <c r="U60" i="122"/>
  <c r="T60" i="122"/>
  <c r="K60" i="122"/>
  <c r="F60" i="122"/>
  <c r="U59" i="122"/>
  <c r="T59" i="122"/>
  <c r="K59" i="122"/>
  <c r="F59" i="122"/>
  <c r="U58" i="122"/>
  <c r="T58" i="122"/>
  <c r="K58" i="122"/>
  <c r="F58" i="122"/>
  <c r="U57" i="122"/>
  <c r="T57" i="122"/>
  <c r="K57" i="122"/>
  <c r="F57" i="122"/>
  <c r="U56" i="122"/>
  <c r="T56" i="122"/>
  <c r="K56" i="122"/>
  <c r="F56" i="122"/>
  <c r="U55" i="122"/>
  <c r="T55" i="122"/>
  <c r="K55" i="122"/>
  <c r="F55" i="122"/>
  <c r="U54" i="122"/>
  <c r="T54" i="122"/>
  <c r="K54" i="122"/>
  <c r="F54" i="122"/>
  <c r="U53" i="122"/>
  <c r="T53" i="122"/>
  <c r="K53" i="122"/>
  <c r="F53" i="122"/>
  <c r="U52" i="122"/>
  <c r="T52" i="122"/>
  <c r="K52" i="122"/>
  <c r="F52" i="122"/>
  <c r="U51" i="122"/>
  <c r="T51" i="122"/>
  <c r="K51" i="122"/>
  <c r="F51" i="122"/>
  <c r="U50" i="122"/>
  <c r="T50" i="122"/>
  <c r="K50" i="122"/>
  <c r="F50" i="122"/>
  <c r="U49" i="122"/>
  <c r="T49" i="122"/>
  <c r="K49" i="122"/>
  <c r="F49" i="122"/>
  <c r="U48" i="122"/>
  <c r="T48" i="122"/>
  <c r="K48" i="122"/>
  <c r="F48" i="122"/>
  <c r="U47" i="122"/>
  <c r="T47" i="122"/>
  <c r="K47" i="122"/>
  <c r="F47" i="122"/>
  <c r="U46" i="122"/>
  <c r="T46" i="122"/>
  <c r="K46" i="122"/>
  <c r="F46" i="122"/>
  <c r="U45" i="122"/>
  <c r="T45" i="122"/>
  <c r="K45" i="122"/>
  <c r="F45" i="122"/>
  <c r="U44" i="122"/>
  <c r="T44" i="122"/>
  <c r="K44" i="122"/>
  <c r="F44" i="122"/>
  <c r="U43" i="122"/>
  <c r="T43" i="122"/>
  <c r="K43" i="122"/>
  <c r="F43" i="122"/>
  <c r="U42" i="122"/>
  <c r="T42" i="122"/>
  <c r="K42" i="122"/>
  <c r="F42" i="122"/>
  <c r="U41" i="122"/>
  <c r="T41" i="122"/>
  <c r="K41" i="122"/>
  <c r="F41" i="122"/>
  <c r="U40" i="122"/>
  <c r="T40" i="122"/>
  <c r="K40" i="122"/>
  <c r="F40" i="122"/>
  <c r="U39" i="122"/>
  <c r="T39" i="122"/>
  <c r="K39" i="122"/>
  <c r="F39" i="122"/>
  <c r="U38" i="122"/>
  <c r="T38" i="122"/>
  <c r="K38" i="122"/>
  <c r="F38" i="122"/>
  <c r="U37" i="122"/>
  <c r="T37" i="122"/>
  <c r="K37" i="122"/>
  <c r="F37" i="122"/>
  <c r="U36" i="122"/>
  <c r="T36" i="122"/>
  <c r="K36" i="122"/>
  <c r="F36" i="122"/>
  <c r="U35" i="122"/>
  <c r="T35" i="122"/>
  <c r="K35" i="122"/>
  <c r="F35" i="122"/>
  <c r="U34" i="122"/>
  <c r="T34" i="122"/>
  <c r="K34" i="122"/>
  <c r="F34" i="122"/>
  <c r="U33" i="122"/>
  <c r="T33" i="122"/>
  <c r="K33" i="122"/>
  <c r="F33" i="122"/>
  <c r="U32" i="122"/>
  <c r="T32" i="122"/>
  <c r="K32" i="122"/>
  <c r="F32" i="122"/>
  <c r="U31" i="122"/>
  <c r="T31" i="122"/>
  <c r="K31" i="122"/>
  <c r="F31" i="122"/>
  <c r="U30" i="122"/>
  <c r="T30" i="122"/>
  <c r="K30" i="122"/>
  <c r="F30" i="122"/>
  <c r="U29" i="122"/>
  <c r="T29" i="122"/>
  <c r="K29" i="122"/>
  <c r="F29" i="122"/>
  <c r="U28" i="122"/>
  <c r="T28" i="122"/>
  <c r="K28" i="122"/>
  <c r="F28" i="122"/>
  <c r="U27" i="122"/>
  <c r="T27" i="122"/>
  <c r="K27" i="122"/>
  <c r="F27" i="122"/>
  <c r="U26" i="122"/>
  <c r="T26" i="122"/>
  <c r="K26" i="122"/>
  <c r="F26" i="122"/>
  <c r="U25" i="122"/>
  <c r="T25" i="122"/>
  <c r="K25" i="122"/>
  <c r="F25" i="122"/>
  <c r="U24" i="122"/>
  <c r="T24" i="122"/>
  <c r="K24" i="122"/>
  <c r="F24" i="122"/>
  <c r="U23" i="122"/>
  <c r="T23" i="122"/>
  <c r="K23" i="122"/>
  <c r="F23" i="122"/>
  <c r="U22" i="122"/>
  <c r="T22" i="122"/>
  <c r="K22" i="122"/>
  <c r="F22" i="122"/>
  <c r="U21" i="122"/>
  <c r="T21" i="122"/>
  <c r="K21" i="122"/>
  <c r="F21" i="122"/>
  <c r="U20" i="122"/>
  <c r="T20" i="122"/>
  <c r="K20" i="122"/>
  <c r="F20" i="122"/>
  <c r="U19" i="122"/>
  <c r="T19" i="122"/>
  <c r="K19" i="122"/>
  <c r="F19" i="122"/>
  <c r="U18" i="122"/>
  <c r="T18" i="122"/>
  <c r="K18" i="122"/>
  <c r="F18" i="122"/>
  <c r="U17" i="122"/>
  <c r="T17" i="122"/>
  <c r="K17" i="122"/>
  <c r="F17" i="122"/>
  <c r="U16" i="122"/>
  <c r="T16" i="122"/>
  <c r="K16" i="122"/>
  <c r="F16" i="122"/>
  <c r="U15" i="122"/>
  <c r="T15" i="122"/>
  <c r="K15" i="122"/>
  <c r="F15" i="122"/>
  <c r="U14" i="122"/>
  <c r="T14" i="122"/>
  <c r="K14" i="122"/>
  <c r="F14" i="122"/>
  <c r="U13" i="122"/>
  <c r="T13" i="122"/>
  <c r="K13" i="122"/>
  <c r="F13" i="122"/>
  <c r="U12" i="122"/>
  <c r="T12" i="122"/>
  <c r="K12" i="122"/>
  <c r="F12" i="122"/>
  <c r="U11" i="122"/>
  <c r="T11" i="122"/>
  <c r="K11" i="122"/>
  <c r="F11" i="122"/>
  <c r="U10" i="122"/>
  <c r="T10" i="122"/>
  <c r="K10" i="122"/>
  <c r="F10" i="122"/>
  <c r="U9" i="122"/>
  <c r="T9" i="122"/>
  <c r="K9" i="122"/>
  <c r="F9" i="122"/>
  <c r="U8" i="122"/>
  <c r="T8" i="122"/>
  <c r="K8" i="122"/>
  <c r="F8" i="122"/>
  <c r="U7" i="122"/>
  <c r="T7" i="122"/>
  <c r="K7" i="122"/>
  <c r="F7" i="122"/>
  <c r="U6" i="122"/>
  <c r="T6" i="122"/>
  <c r="K6" i="122"/>
  <c r="F6" i="122"/>
  <c r="U5" i="122"/>
  <c r="T5" i="122"/>
  <c r="K5" i="122"/>
  <c r="F5" i="122"/>
  <c r="U4" i="122"/>
  <c r="T4" i="122"/>
  <c r="K4" i="122"/>
  <c r="F4" i="122"/>
  <c r="F132" i="16"/>
  <c r="F131" i="16"/>
  <c r="F130" i="16"/>
  <c r="F129" i="16"/>
  <c r="F128" i="16"/>
  <c r="U127" i="16"/>
  <c r="F127" i="16"/>
  <c r="U126" i="16"/>
  <c r="F126" i="16"/>
  <c r="U125" i="16"/>
  <c r="F125" i="16"/>
  <c r="U124" i="16"/>
  <c r="F124" i="16"/>
  <c r="U123" i="16"/>
  <c r="F123" i="16"/>
  <c r="U122" i="16"/>
  <c r="T122" i="16"/>
  <c r="F122" i="16"/>
  <c r="U121" i="16"/>
  <c r="T121" i="16"/>
  <c r="F121" i="16"/>
  <c r="U120" i="16"/>
  <c r="T120" i="16"/>
  <c r="F120" i="16"/>
  <c r="U119" i="16"/>
  <c r="T119" i="16"/>
  <c r="F119" i="16"/>
  <c r="U118" i="16"/>
  <c r="T118" i="16"/>
  <c r="F118" i="16"/>
  <c r="U117" i="16"/>
  <c r="T117" i="16"/>
  <c r="F117" i="16"/>
  <c r="U116" i="16"/>
  <c r="T116" i="16"/>
  <c r="F116" i="16"/>
  <c r="U115" i="16"/>
  <c r="T115" i="16"/>
  <c r="F115" i="16"/>
  <c r="U114" i="16"/>
  <c r="T114" i="16"/>
  <c r="F114" i="16"/>
  <c r="U113" i="16"/>
  <c r="T113" i="16"/>
  <c r="F113" i="16"/>
  <c r="U112" i="16"/>
  <c r="T112" i="16"/>
  <c r="F112" i="16"/>
  <c r="U111" i="16"/>
  <c r="T111" i="16"/>
  <c r="F111" i="16"/>
  <c r="U110" i="16"/>
  <c r="T110" i="16"/>
  <c r="F110" i="16"/>
  <c r="U109" i="16"/>
  <c r="T109" i="16"/>
  <c r="F109" i="16"/>
  <c r="U108" i="16"/>
  <c r="T108" i="16"/>
  <c r="F108" i="16"/>
  <c r="U107" i="16"/>
  <c r="T107" i="16"/>
  <c r="F107" i="16"/>
  <c r="U106" i="16"/>
  <c r="T106" i="16"/>
  <c r="F106" i="16"/>
  <c r="U105" i="16"/>
  <c r="T105" i="16"/>
  <c r="F105" i="16"/>
  <c r="U104" i="16"/>
  <c r="T104" i="16"/>
  <c r="F104" i="16"/>
  <c r="U103" i="16"/>
  <c r="T103" i="16"/>
  <c r="F103" i="16"/>
  <c r="U102" i="16"/>
  <c r="T102" i="16"/>
  <c r="F102" i="16"/>
  <c r="U101" i="16"/>
  <c r="T101" i="16"/>
  <c r="F101" i="16"/>
  <c r="U100" i="16"/>
  <c r="T100" i="16"/>
  <c r="F100" i="16"/>
  <c r="U99" i="16"/>
  <c r="T99" i="16"/>
  <c r="F99" i="16"/>
  <c r="U98" i="16"/>
  <c r="T98" i="16"/>
  <c r="F98" i="16"/>
  <c r="U97" i="16"/>
  <c r="T97" i="16"/>
  <c r="F97" i="16"/>
  <c r="U96" i="16"/>
  <c r="T96" i="16"/>
  <c r="F96" i="16"/>
  <c r="U95" i="16"/>
  <c r="T95" i="16"/>
  <c r="F95" i="16"/>
  <c r="U94" i="16"/>
  <c r="T94" i="16"/>
  <c r="F94" i="16"/>
  <c r="U93" i="16"/>
  <c r="T93" i="16"/>
  <c r="F93" i="16"/>
  <c r="U92" i="16"/>
  <c r="T92" i="16"/>
  <c r="F92" i="16"/>
  <c r="U91" i="16"/>
  <c r="T91" i="16"/>
  <c r="F91" i="16"/>
  <c r="U90" i="16"/>
  <c r="T90" i="16"/>
  <c r="F90" i="16"/>
  <c r="U89" i="16"/>
  <c r="T89" i="16"/>
  <c r="F89" i="16"/>
  <c r="U88" i="16"/>
  <c r="T88" i="16"/>
  <c r="F88" i="16"/>
  <c r="U87" i="16"/>
  <c r="T87" i="16"/>
  <c r="F87" i="16"/>
  <c r="U86" i="16"/>
  <c r="T86" i="16"/>
  <c r="F86" i="16"/>
  <c r="U85" i="16"/>
  <c r="T85" i="16"/>
  <c r="F85" i="16"/>
  <c r="U84" i="16"/>
  <c r="T84" i="16"/>
  <c r="F84" i="16"/>
  <c r="U83" i="16"/>
  <c r="T83" i="16"/>
  <c r="F83" i="16"/>
  <c r="U82" i="16"/>
  <c r="T82" i="16"/>
  <c r="F82" i="16"/>
  <c r="U81" i="16"/>
  <c r="T81" i="16"/>
  <c r="F81" i="16"/>
  <c r="U80" i="16"/>
  <c r="T80" i="16"/>
  <c r="K80" i="16"/>
  <c r="F80" i="16"/>
  <c r="U79" i="16"/>
  <c r="T79" i="16"/>
  <c r="F79" i="16"/>
  <c r="U78" i="16"/>
  <c r="T78" i="16"/>
  <c r="K78" i="16"/>
  <c r="F78" i="16"/>
  <c r="U77" i="16"/>
  <c r="T77" i="16"/>
  <c r="K77" i="16"/>
  <c r="F77" i="16"/>
  <c r="U76" i="16"/>
  <c r="T76" i="16"/>
  <c r="K76" i="16"/>
  <c r="F76" i="16"/>
  <c r="U75" i="16"/>
  <c r="T75" i="16"/>
  <c r="K75" i="16"/>
  <c r="F75" i="16"/>
  <c r="U74" i="16"/>
  <c r="T74" i="16"/>
  <c r="K74" i="16"/>
  <c r="F74" i="16"/>
  <c r="U73" i="16"/>
  <c r="T73" i="16"/>
  <c r="K73" i="16"/>
  <c r="F73" i="16"/>
  <c r="U72" i="16"/>
  <c r="T72" i="16"/>
  <c r="K72" i="16"/>
  <c r="F72" i="16"/>
  <c r="U71" i="16"/>
  <c r="T71" i="16"/>
  <c r="K71" i="16"/>
  <c r="F71" i="16"/>
  <c r="U70" i="16"/>
  <c r="T70" i="16"/>
  <c r="K70" i="16"/>
  <c r="F70" i="16"/>
  <c r="U69" i="16"/>
  <c r="T69" i="16"/>
  <c r="K69" i="16"/>
  <c r="F69" i="16"/>
  <c r="U68" i="16"/>
  <c r="T68" i="16"/>
  <c r="K68" i="16"/>
  <c r="F68" i="16"/>
  <c r="U67" i="16"/>
  <c r="T67" i="16"/>
  <c r="K67" i="16"/>
  <c r="F67" i="16"/>
  <c r="U66" i="16"/>
  <c r="T66" i="16"/>
  <c r="K66" i="16"/>
  <c r="F66" i="16"/>
  <c r="U65" i="16"/>
  <c r="T65" i="16"/>
  <c r="K65" i="16"/>
  <c r="F65" i="16"/>
  <c r="U64" i="16"/>
  <c r="T64" i="16"/>
  <c r="K64" i="16"/>
  <c r="F64" i="16"/>
  <c r="U63" i="16"/>
  <c r="T63" i="16"/>
  <c r="K63" i="16"/>
  <c r="F63" i="16"/>
  <c r="U62" i="16"/>
  <c r="T62" i="16"/>
  <c r="K62" i="16"/>
  <c r="F62" i="16"/>
  <c r="U61" i="16"/>
  <c r="T61" i="16"/>
  <c r="K61" i="16"/>
  <c r="F61" i="16"/>
  <c r="U60" i="16"/>
  <c r="T60" i="16"/>
  <c r="K60" i="16"/>
  <c r="F60" i="16"/>
  <c r="U59" i="16"/>
  <c r="T59" i="16"/>
  <c r="K59" i="16"/>
  <c r="F59" i="16"/>
  <c r="U58" i="16"/>
  <c r="T58" i="16"/>
  <c r="K58" i="16"/>
  <c r="F58" i="16"/>
  <c r="U57" i="16"/>
  <c r="T57" i="16"/>
  <c r="K57" i="16"/>
  <c r="F57" i="16"/>
  <c r="U56" i="16"/>
  <c r="T56" i="16"/>
  <c r="K56" i="16"/>
  <c r="F56" i="16"/>
  <c r="U55" i="16"/>
  <c r="T55" i="16"/>
  <c r="K55" i="16"/>
  <c r="F55" i="16"/>
  <c r="U54" i="16"/>
  <c r="T54" i="16"/>
  <c r="K54" i="16"/>
  <c r="F54" i="16"/>
  <c r="U53" i="16"/>
  <c r="T53" i="16"/>
  <c r="K53" i="16"/>
  <c r="F53" i="16"/>
  <c r="U52" i="16"/>
  <c r="T52" i="16"/>
  <c r="K52" i="16"/>
  <c r="F52" i="16"/>
  <c r="U51" i="16"/>
  <c r="T51" i="16"/>
  <c r="K51" i="16"/>
  <c r="F51" i="16"/>
  <c r="U50" i="16"/>
  <c r="T50" i="16"/>
  <c r="K50" i="16"/>
  <c r="F50" i="16"/>
  <c r="U49" i="16"/>
  <c r="T49" i="16"/>
  <c r="K49" i="16"/>
  <c r="F49" i="16"/>
  <c r="U48" i="16"/>
  <c r="T48" i="16"/>
  <c r="K48" i="16"/>
  <c r="F48" i="16"/>
  <c r="U47" i="16"/>
  <c r="T47" i="16"/>
  <c r="K47" i="16"/>
  <c r="F47" i="16"/>
  <c r="U46" i="16"/>
  <c r="T46" i="16"/>
  <c r="K46" i="16"/>
  <c r="F46" i="16"/>
  <c r="U45" i="16"/>
  <c r="T45" i="16"/>
  <c r="K45" i="16"/>
  <c r="F45" i="16"/>
  <c r="U44" i="16"/>
  <c r="T44" i="16"/>
  <c r="K44" i="16"/>
  <c r="F44" i="16"/>
  <c r="U43" i="16"/>
  <c r="T43" i="16"/>
  <c r="K43" i="16"/>
  <c r="F43" i="16"/>
  <c r="U42" i="16"/>
  <c r="T42" i="16"/>
  <c r="K42" i="16"/>
  <c r="F42" i="16"/>
  <c r="U41" i="16"/>
  <c r="T41" i="16"/>
  <c r="K41" i="16"/>
  <c r="F41" i="16"/>
  <c r="U40" i="16"/>
  <c r="T40" i="16"/>
  <c r="K40" i="16"/>
  <c r="F40" i="16"/>
  <c r="U39" i="16"/>
  <c r="T39" i="16"/>
  <c r="K39" i="16"/>
  <c r="F39" i="16"/>
  <c r="U38" i="16"/>
  <c r="T38" i="16"/>
  <c r="K38" i="16"/>
  <c r="F38" i="16"/>
  <c r="U37" i="16"/>
  <c r="T37" i="16"/>
  <c r="K37" i="16"/>
  <c r="F37" i="16"/>
  <c r="U36" i="16"/>
  <c r="T36" i="16"/>
  <c r="K36" i="16"/>
  <c r="F36" i="16"/>
  <c r="U35" i="16"/>
  <c r="T35" i="16"/>
  <c r="K35" i="16"/>
  <c r="F35" i="16"/>
  <c r="U34" i="16"/>
  <c r="T34" i="16"/>
  <c r="K34" i="16"/>
  <c r="F34" i="16"/>
  <c r="U33" i="16"/>
  <c r="T33" i="16"/>
  <c r="K33" i="16"/>
  <c r="F33" i="16"/>
  <c r="U32" i="16"/>
  <c r="T32" i="16"/>
  <c r="K32" i="16"/>
  <c r="F32" i="16"/>
  <c r="U31" i="16"/>
  <c r="T31" i="16"/>
  <c r="K31" i="16"/>
  <c r="F31" i="16"/>
  <c r="U30" i="16"/>
  <c r="T30" i="16"/>
  <c r="K30" i="16"/>
  <c r="F30" i="16"/>
  <c r="U29" i="16"/>
  <c r="T29" i="16"/>
  <c r="K29" i="16"/>
  <c r="F29" i="16"/>
  <c r="U28" i="16"/>
  <c r="T28" i="16"/>
  <c r="K28" i="16"/>
  <c r="F28" i="16"/>
  <c r="U27" i="16"/>
  <c r="T27" i="16"/>
  <c r="K27" i="16"/>
  <c r="F27" i="16"/>
  <c r="U26" i="16"/>
  <c r="T26" i="16"/>
  <c r="K26" i="16"/>
  <c r="F26" i="16"/>
  <c r="U25" i="16"/>
  <c r="T25" i="16"/>
  <c r="K25" i="16"/>
  <c r="F25" i="16"/>
  <c r="U24" i="16"/>
  <c r="T24" i="16"/>
  <c r="K24" i="16"/>
  <c r="F24" i="16"/>
  <c r="U23" i="16"/>
  <c r="T23" i="16"/>
  <c r="K23" i="16"/>
  <c r="F23" i="16"/>
  <c r="U22" i="16"/>
  <c r="T22" i="16"/>
  <c r="K22" i="16"/>
  <c r="F22" i="16"/>
  <c r="U21" i="16"/>
  <c r="T21" i="16"/>
  <c r="K21" i="16"/>
  <c r="F21" i="16"/>
  <c r="U20" i="16"/>
  <c r="T20" i="16"/>
  <c r="K20" i="16"/>
  <c r="F20" i="16"/>
  <c r="U19" i="16"/>
  <c r="T19" i="16"/>
  <c r="K19" i="16"/>
  <c r="F19" i="16"/>
  <c r="U18" i="16"/>
  <c r="T18" i="16"/>
  <c r="K18" i="16"/>
  <c r="F18" i="16"/>
  <c r="U17" i="16"/>
  <c r="T17" i="16"/>
  <c r="K17" i="16"/>
  <c r="F17" i="16"/>
  <c r="U16" i="16"/>
  <c r="T16" i="16"/>
  <c r="K16" i="16"/>
  <c r="F16" i="16"/>
  <c r="U15" i="16"/>
  <c r="T15" i="16"/>
  <c r="K15" i="16"/>
  <c r="F15" i="16"/>
  <c r="U14" i="16"/>
  <c r="T14" i="16"/>
  <c r="K14" i="16"/>
  <c r="F14" i="16"/>
  <c r="U13" i="16"/>
  <c r="T13" i="16"/>
  <c r="K13" i="16"/>
  <c r="F13" i="16"/>
  <c r="U12" i="16"/>
  <c r="T12" i="16"/>
  <c r="K12" i="16"/>
  <c r="F12" i="16"/>
  <c r="U11" i="16"/>
  <c r="T11" i="16"/>
  <c r="K11" i="16"/>
  <c r="F11" i="16"/>
  <c r="U10" i="16"/>
  <c r="T10" i="16"/>
  <c r="K10" i="16"/>
  <c r="F10" i="16"/>
  <c r="U9" i="16"/>
  <c r="T9" i="16"/>
  <c r="K9" i="16"/>
  <c r="F9" i="16"/>
  <c r="U8" i="16"/>
  <c r="T8" i="16"/>
  <c r="K8" i="16"/>
  <c r="F8" i="16"/>
  <c r="U7" i="16"/>
  <c r="T7" i="16"/>
  <c r="K7" i="16"/>
  <c r="F7" i="16"/>
  <c r="U6" i="16"/>
  <c r="T6" i="16"/>
  <c r="K6" i="16"/>
  <c r="F6" i="16"/>
  <c r="U5" i="16"/>
  <c r="T5" i="16"/>
  <c r="K5" i="16"/>
  <c r="F5" i="16"/>
  <c r="U4" i="16"/>
  <c r="T4" i="16"/>
  <c r="K4" i="16"/>
  <c r="F4" i="16"/>
  <c r="F54" i="136"/>
  <c r="F53" i="136"/>
  <c r="F52" i="136"/>
  <c r="F51" i="136"/>
  <c r="F50" i="136"/>
  <c r="F49" i="136"/>
  <c r="F48" i="136"/>
  <c r="F47" i="136"/>
  <c r="F46" i="136"/>
  <c r="F45" i="136"/>
  <c r="F44" i="136"/>
  <c r="F43" i="136"/>
  <c r="F42" i="136"/>
  <c r="F41" i="136"/>
  <c r="F40" i="136"/>
  <c r="F39" i="136"/>
  <c r="F38" i="136"/>
  <c r="F37" i="136"/>
  <c r="F36" i="136"/>
  <c r="F35" i="136"/>
  <c r="F34" i="136"/>
  <c r="F33" i="136"/>
  <c r="F32" i="136"/>
  <c r="F31" i="136"/>
  <c r="F30" i="136"/>
  <c r="F29" i="136"/>
  <c r="F28" i="136"/>
  <c r="F27" i="136"/>
  <c r="F26" i="136"/>
  <c r="F25" i="136"/>
  <c r="F24" i="136"/>
  <c r="F23" i="136"/>
  <c r="F22" i="136"/>
  <c r="F21" i="136"/>
  <c r="F20" i="136"/>
  <c r="F19" i="136"/>
  <c r="F18" i="136"/>
  <c r="F17" i="136"/>
  <c r="F16" i="136"/>
  <c r="F15" i="136"/>
  <c r="F14" i="136"/>
  <c r="F13" i="136"/>
  <c r="F12" i="136"/>
  <c r="F11" i="136"/>
  <c r="F10" i="136"/>
  <c r="F9" i="136"/>
  <c r="F8" i="136"/>
  <c r="F7" i="136"/>
  <c r="F6" i="136"/>
  <c r="F5" i="136"/>
  <c r="F4" i="136"/>
  <c r="F132" i="98"/>
  <c r="F131" i="98"/>
  <c r="F130" i="98"/>
  <c r="F129" i="98"/>
  <c r="F128" i="98"/>
  <c r="U127" i="98"/>
  <c r="F127" i="98"/>
  <c r="U126" i="98"/>
  <c r="F126" i="98"/>
  <c r="U125" i="98"/>
  <c r="F125" i="98"/>
  <c r="U124" i="98"/>
  <c r="F124" i="98"/>
  <c r="U123" i="98"/>
  <c r="F123" i="98"/>
  <c r="U122" i="98"/>
  <c r="T122" i="98"/>
  <c r="F122" i="98"/>
  <c r="U121" i="98"/>
  <c r="T121" i="98"/>
  <c r="F121" i="98"/>
  <c r="U120" i="98"/>
  <c r="T120" i="98"/>
  <c r="F120" i="98"/>
  <c r="U119" i="98"/>
  <c r="T119" i="98"/>
  <c r="F119" i="98"/>
  <c r="U118" i="98"/>
  <c r="T118" i="98"/>
  <c r="F118" i="98"/>
  <c r="U117" i="98"/>
  <c r="T117" i="98"/>
  <c r="F117" i="98"/>
  <c r="U116" i="98"/>
  <c r="T116" i="98"/>
  <c r="F116" i="98"/>
  <c r="U115" i="98"/>
  <c r="T115" i="98"/>
  <c r="F115" i="98"/>
  <c r="U114" i="98"/>
  <c r="T114" i="98"/>
  <c r="F114" i="98"/>
  <c r="U113" i="98"/>
  <c r="T113" i="98"/>
  <c r="F113" i="98"/>
  <c r="U112" i="98"/>
  <c r="T112" i="98"/>
  <c r="F112" i="98"/>
  <c r="U111" i="98"/>
  <c r="T111" i="98"/>
  <c r="F111" i="98"/>
  <c r="U110" i="98"/>
  <c r="T110" i="98"/>
  <c r="F110" i="98"/>
  <c r="U109" i="98"/>
  <c r="T109" i="98"/>
  <c r="F109" i="98"/>
  <c r="U108" i="98"/>
  <c r="T108" i="98"/>
  <c r="F108" i="98"/>
  <c r="U107" i="98"/>
  <c r="T107" i="98"/>
  <c r="F107" i="98"/>
  <c r="U106" i="98"/>
  <c r="T106" i="98"/>
  <c r="F106" i="98"/>
  <c r="U105" i="98"/>
  <c r="T105" i="98"/>
  <c r="F105" i="98"/>
  <c r="U104" i="98"/>
  <c r="T104" i="98"/>
  <c r="F104" i="98"/>
  <c r="U103" i="98"/>
  <c r="T103" i="98"/>
  <c r="F103" i="98"/>
  <c r="U102" i="98"/>
  <c r="T102" i="98"/>
  <c r="F102" i="98"/>
  <c r="U101" i="98"/>
  <c r="T101" i="98"/>
  <c r="F101" i="98"/>
  <c r="U100" i="98"/>
  <c r="T100" i="98"/>
  <c r="F100" i="98"/>
  <c r="U99" i="98"/>
  <c r="T99" i="98"/>
  <c r="F99" i="98"/>
  <c r="U98" i="98"/>
  <c r="T98" i="98"/>
  <c r="F98" i="98"/>
  <c r="U97" i="98"/>
  <c r="T97" i="98"/>
  <c r="F97" i="98"/>
  <c r="U96" i="98"/>
  <c r="T96" i="98"/>
  <c r="F96" i="98"/>
  <c r="U95" i="98"/>
  <c r="T95" i="98"/>
  <c r="F95" i="98"/>
  <c r="U94" i="98"/>
  <c r="T94" i="98"/>
  <c r="F94" i="98"/>
  <c r="U93" i="98"/>
  <c r="T93" i="98"/>
  <c r="F93" i="98"/>
  <c r="U92" i="98"/>
  <c r="T92" i="98"/>
  <c r="F92" i="98"/>
  <c r="U91" i="98"/>
  <c r="T91" i="98"/>
  <c r="F91" i="98"/>
  <c r="U90" i="98"/>
  <c r="T90" i="98"/>
  <c r="F90" i="98"/>
  <c r="U89" i="98"/>
  <c r="T89" i="98"/>
  <c r="F89" i="98"/>
  <c r="U88" i="98"/>
  <c r="T88" i="98"/>
  <c r="F88" i="98"/>
  <c r="U87" i="98"/>
  <c r="T87" i="98"/>
  <c r="F87" i="98"/>
  <c r="U86" i="98"/>
  <c r="T86" i="98"/>
  <c r="F86" i="98"/>
  <c r="U85" i="98"/>
  <c r="T85" i="98"/>
  <c r="F85" i="98"/>
  <c r="U84" i="98"/>
  <c r="T84" i="98"/>
  <c r="F84" i="98"/>
  <c r="U83" i="98"/>
  <c r="T83" i="98"/>
  <c r="F83" i="98"/>
  <c r="U82" i="98"/>
  <c r="T82" i="98"/>
  <c r="F82" i="98"/>
  <c r="U81" i="98"/>
  <c r="T81" i="98"/>
  <c r="F81" i="98"/>
  <c r="U80" i="98"/>
  <c r="T80" i="98"/>
  <c r="K80" i="98"/>
  <c r="F80" i="98"/>
  <c r="U79" i="98"/>
  <c r="T79" i="98"/>
  <c r="F79" i="98"/>
  <c r="U78" i="98"/>
  <c r="T78" i="98"/>
  <c r="K78" i="98"/>
  <c r="F78" i="98"/>
  <c r="U77" i="98"/>
  <c r="T77" i="98"/>
  <c r="K77" i="98"/>
  <c r="F77" i="98"/>
  <c r="U76" i="98"/>
  <c r="T76" i="98"/>
  <c r="K76" i="98"/>
  <c r="F76" i="98"/>
  <c r="U75" i="98"/>
  <c r="T75" i="98"/>
  <c r="K75" i="98"/>
  <c r="F75" i="98"/>
  <c r="U74" i="98"/>
  <c r="T74" i="98"/>
  <c r="K74" i="98"/>
  <c r="F74" i="98"/>
  <c r="U73" i="98"/>
  <c r="T73" i="98"/>
  <c r="K73" i="98"/>
  <c r="F73" i="98"/>
  <c r="U72" i="98"/>
  <c r="T72" i="98"/>
  <c r="K72" i="98"/>
  <c r="F72" i="98"/>
  <c r="U71" i="98"/>
  <c r="T71" i="98"/>
  <c r="K71" i="98"/>
  <c r="F71" i="98"/>
  <c r="U70" i="98"/>
  <c r="T70" i="98"/>
  <c r="K70" i="98"/>
  <c r="F70" i="98"/>
  <c r="U69" i="98"/>
  <c r="T69" i="98"/>
  <c r="K69" i="98"/>
  <c r="F69" i="98"/>
  <c r="U68" i="98"/>
  <c r="T68" i="98"/>
  <c r="K68" i="98"/>
  <c r="F68" i="98"/>
  <c r="U67" i="98"/>
  <c r="T67" i="98"/>
  <c r="K67" i="98"/>
  <c r="F67" i="98"/>
  <c r="U66" i="98"/>
  <c r="T66" i="98"/>
  <c r="K66" i="98"/>
  <c r="F66" i="98"/>
  <c r="U65" i="98"/>
  <c r="T65" i="98"/>
  <c r="K65" i="98"/>
  <c r="F65" i="98"/>
  <c r="U64" i="98"/>
  <c r="T64" i="98"/>
  <c r="K64" i="98"/>
  <c r="F64" i="98"/>
  <c r="U63" i="98"/>
  <c r="T63" i="98"/>
  <c r="K63" i="98"/>
  <c r="F63" i="98"/>
  <c r="U62" i="98"/>
  <c r="T62" i="98"/>
  <c r="K62" i="98"/>
  <c r="F62" i="98"/>
  <c r="U61" i="98"/>
  <c r="T61" i="98"/>
  <c r="K61" i="98"/>
  <c r="F61" i="98"/>
  <c r="U60" i="98"/>
  <c r="T60" i="98"/>
  <c r="K60" i="98"/>
  <c r="F60" i="98"/>
  <c r="U59" i="98"/>
  <c r="T59" i="98"/>
  <c r="K59" i="98"/>
  <c r="F59" i="98"/>
  <c r="U58" i="98"/>
  <c r="T58" i="98"/>
  <c r="K58" i="98"/>
  <c r="F58" i="98"/>
  <c r="U57" i="98"/>
  <c r="T57" i="98"/>
  <c r="K57" i="98"/>
  <c r="F57" i="98"/>
  <c r="U56" i="98"/>
  <c r="T56" i="98"/>
  <c r="K56" i="98"/>
  <c r="F56" i="98"/>
  <c r="U55" i="98"/>
  <c r="T55" i="98"/>
  <c r="K55" i="98"/>
  <c r="F55" i="98"/>
  <c r="U54" i="98"/>
  <c r="T54" i="98"/>
  <c r="K54" i="98"/>
  <c r="F54" i="98"/>
  <c r="U53" i="98"/>
  <c r="T53" i="98"/>
  <c r="K53" i="98"/>
  <c r="F53" i="98"/>
  <c r="U52" i="98"/>
  <c r="T52" i="98"/>
  <c r="K52" i="98"/>
  <c r="F52" i="98"/>
  <c r="U51" i="98"/>
  <c r="T51" i="98"/>
  <c r="K51" i="98"/>
  <c r="F51" i="98"/>
  <c r="U50" i="98"/>
  <c r="T50" i="98"/>
  <c r="K50" i="98"/>
  <c r="F50" i="98"/>
  <c r="U49" i="98"/>
  <c r="T49" i="98"/>
  <c r="K49" i="98"/>
  <c r="F49" i="98"/>
  <c r="U48" i="98"/>
  <c r="T48" i="98"/>
  <c r="K48" i="98"/>
  <c r="F48" i="98"/>
  <c r="U47" i="98"/>
  <c r="T47" i="98"/>
  <c r="K47" i="98"/>
  <c r="F47" i="98"/>
  <c r="U46" i="98"/>
  <c r="T46" i="98"/>
  <c r="K46" i="98"/>
  <c r="F46" i="98"/>
  <c r="U45" i="98"/>
  <c r="T45" i="98"/>
  <c r="K45" i="98"/>
  <c r="F45" i="98"/>
  <c r="U44" i="98"/>
  <c r="T44" i="98"/>
  <c r="K44" i="98"/>
  <c r="F44" i="98"/>
  <c r="U43" i="98"/>
  <c r="T43" i="98"/>
  <c r="K43" i="98"/>
  <c r="F43" i="98"/>
  <c r="U42" i="98"/>
  <c r="T42" i="98"/>
  <c r="K42" i="98"/>
  <c r="F42" i="98"/>
  <c r="U41" i="98"/>
  <c r="T41" i="98"/>
  <c r="K41" i="98"/>
  <c r="F41" i="98"/>
  <c r="U40" i="98"/>
  <c r="T40" i="98"/>
  <c r="K40" i="98"/>
  <c r="F40" i="98"/>
  <c r="U39" i="98"/>
  <c r="T39" i="98"/>
  <c r="K39" i="98"/>
  <c r="F39" i="98"/>
  <c r="U38" i="98"/>
  <c r="T38" i="98"/>
  <c r="K38" i="98"/>
  <c r="F38" i="98"/>
  <c r="U37" i="98"/>
  <c r="T37" i="98"/>
  <c r="K37" i="98"/>
  <c r="F37" i="98"/>
  <c r="U36" i="98"/>
  <c r="T36" i="98"/>
  <c r="K36" i="98"/>
  <c r="F36" i="98"/>
  <c r="U35" i="98"/>
  <c r="T35" i="98"/>
  <c r="K35" i="98"/>
  <c r="F35" i="98"/>
  <c r="U34" i="98"/>
  <c r="T34" i="98"/>
  <c r="K34" i="98"/>
  <c r="F34" i="98"/>
  <c r="U33" i="98"/>
  <c r="T33" i="98"/>
  <c r="K33" i="98"/>
  <c r="F33" i="98"/>
  <c r="U32" i="98"/>
  <c r="T32" i="98"/>
  <c r="K32" i="98"/>
  <c r="F32" i="98"/>
  <c r="U31" i="98"/>
  <c r="T31" i="98"/>
  <c r="K31" i="98"/>
  <c r="F31" i="98"/>
  <c r="U30" i="98"/>
  <c r="T30" i="98"/>
  <c r="K30" i="98"/>
  <c r="F30" i="98"/>
  <c r="U29" i="98"/>
  <c r="T29" i="98"/>
  <c r="K29" i="98"/>
  <c r="F29" i="98"/>
  <c r="U28" i="98"/>
  <c r="T28" i="98"/>
  <c r="K28" i="98"/>
  <c r="F28" i="98"/>
  <c r="U27" i="98"/>
  <c r="T27" i="98"/>
  <c r="K27" i="98"/>
  <c r="F27" i="98"/>
  <c r="U26" i="98"/>
  <c r="T26" i="98"/>
  <c r="K26" i="98"/>
  <c r="F26" i="98"/>
  <c r="U25" i="98"/>
  <c r="T25" i="98"/>
  <c r="K25" i="98"/>
  <c r="F25" i="98"/>
  <c r="U24" i="98"/>
  <c r="T24" i="98"/>
  <c r="K24" i="98"/>
  <c r="F24" i="98"/>
  <c r="U23" i="98"/>
  <c r="T23" i="98"/>
  <c r="K23" i="98"/>
  <c r="F23" i="98"/>
  <c r="U22" i="98"/>
  <c r="T22" i="98"/>
  <c r="K22" i="98"/>
  <c r="F22" i="98"/>
  <c r="U21" i="98"/>
  <c r="T21" i="98"/>
  <c r="K21" i="98"/>
  <c r="F21" i="98"/>
  <c r="U20" i="98"/>
  <c r="T20" i="98"/>
  <c r="K20" i="98"/>
  <c r="F20" i="98"/>
  <c r="U19" i="98"/>
  <c r="T19" i="98"/>
  <c r="K19" i="98"/>
  <c r="F19" i="98"/>
  <c r="U18" i="98"/>
  <c r="T18" i="98"/>
  <c r="K18" i="98"/>
  <c r="F18" i="98"/>
  <c r="U17" i="98"/>
  <c r="T17" i="98"/>
  <c r="K17" i="98"/>
  <c r="F17" i="98"/>
  <c r="U16" i="98"/>
  <c r="T16" i="98"/>
  <c r="K16" i="98"/>
  <c r="F16" i="98"/>
  <c r="U15" i="98"/>
  <c r="T15" i="98"/>
  <c r="K15" i="98"/>
  <c r="F15" i="98"/>
  <c r="U14" i="98"/>
  <c r="T14" i="98"/>
  <c r="K14" i="98"/>
  <c r="F14" i="98"/>
  <c r="U13" i="98"/>
  <c r="T13" i="98"/>
  <c r="K13" i="98"/>
  <c r="F13" i="98"/>
  <c r="U12" i="98"/>
  <c r="T12" i="98"/>
  <c r="K12" i="98"/>
  <c r="F12" i="98"/>
  <c r="U11" i="98"/>
  <c r="T11" i="98"/>
  <c r="K11" i="98"/>
  <c r="F11" i="98"/>
  <c r="U10" i="98"/>
  <c r="T10" i="98"/>
  <c r="K10" i="98"/>
  <c r="F10" i="98"/>
  <c r="U9" i="98"/>
  <c r="T9" i="98"/>
  <c r="K9" i="98"/>
  <c r="F9" i="98"/>
  <c r="U8" i="98"/>
  <c r="T8" i="98"/>
  <c r="K8" i="98"/>
  <c r="F8" i="98"/>
  <c r="U7" i="98"/>
  <c r="T7" i="98"/>
  <c r="K7" i="98"/>
  <c r="F7" i="98"/>
  <c r="U6" i="98"/>
  <c r="T6" i="98"/>
  <c r="K6" i="98"/>
  <c r="F6" i="98"/>
  <c r="U5" i="98"/>
  <c r="T5" i="98"/>
  <c r="K5" i="98"/>
  <c r="F5" i="98"/>
  <c r="U4" i="98"/>
  <c r="T4" i="98"/>
  <c r="K4" i="98"/>
  <c r="F4" i="98"/>
  <c r="F132" i="97"/>
  <c r="F131" i="97"/>
  <c r="F130" i="97"/>
  <c r="F129" i="97"/>
  <c r="F128" i="97"/>
  <c r="U127" i="97"/>
  <c r="F127" i="97"/>
  <c r="U126" i="97"/>
  <c r="F126" i="97"/>
  <c r="U125" i="97"/>
  <c r="F125" i="97"/>
  <c r="U124" i="97"/>
  <c r="F124" i="97"/>
  <c r="U123" i="97"/>
  <c r="F123" i="97"/>
  <c r="U122" i="97"/>
  <c r="T122" i="97"/>
  <c r="F122" i="97"/>
  <c r="U121" i="97"/>
  <c r="T121" i="97"/>
  <c r="F121" i="97"/>
  <c r="U120" i="97"/>
  <c r="T120" i="97"/>
  <c r="F120" i="97"/>
  <c r="U119" i="97"/>
  <c r="T119" i="97"/>
  <c r="F119" i="97"/>
  <c r="U118" i="97"/>
  <c r="T118" i="97"/>
  <c r="F118" i="97"/>
  <c r="U117" i="97"/>
  <c r="T117" i="97"/>
  <c r="F117" i="97"/>
  <c r="U116" i="97"/>
  <c r="T116" i="97"/>
  <c r="F116" i="97"/>
  <c r="U115" i="97"/>
  <c r="T115" i="97"/>
  <c r="F115" i="97"/>
  <c r="U114" i="97"/>
  <c r="T114" i="97"/>
  <c r="F114" i="97"/>
  <c r="U113" i="97"/>
  <c r="T113" i="97"/>
  <c r="F113" i="97"/>
  <c r="U112" i="97"/>
  <c r="T112" i="97"/>
  <c r="F112" i="97"/>
  <c r="U111" i="97"/>
  <c r="T111" i="97"/>
  <c r="F111" i="97"/>
  <c r="U110" i="97"/>
  <c r="T110" i="97"/>
  <c r="F110" i="97"/>
  <c r="U109" i="97"/>
  <c r="T109" i="97"/>
  <c r="F109" i="97"/>
  <c r="U108" i="97"/>
  <c r="T108" i="97"/>
  <c r="F108" i="97"/>
  <c r="U107" i="97"/>
  <c r="T107" i="97"/>
  <c r="F107" i="97"/>
  <c r="U106" i="97"/>
  <c r="T106" i="97"/>
  <c r="F106" i="97"/>
  <c r="U105" i="97"/>
  <c r="T105" i="97"/>
  <c r="F105" i="97"/>
  <c r="U104" i="97"/>
  <c r="T104" i="97"/>
  <c r="F104" i="97"/>
  <c r="U103" i="97"/>
  <c r="T103" i="97"/>
  <c r="F103" i="97"/>
  <c r="U102" i="97"/>
  <c r="T102" i="97"/>
  <c r="F102" i="97"/>
  <c r="U101" i="97"/>
  <c r="T101" i="97"/>
  <c r="F101" i="97"/>
  <c r="U100" i="97"/>
  <c r="T100" i="97"/>
  <c r="F100" i="97"/>
  <c r="U99" i="97"/>
  <c r="T99" i="97"/>
  <c r="F99" i="97"/>
  <c r="U98" i="97"/>
  <c r="T98" i="97"/>
  <c r="F98" i="97"/>
  <c r="U97" i="97"/>
  <c r="T97" i="97"/>
  <c r="F97" i="97"/>
  <c r="U96" i="97"/>
  <c r="T96" i="97"/>
  <c r="F96" i="97"/>
  <c r="U95" i="97"/>
  <c r="T95" i="97"/>
  <c r="F95" i="97"/>
  <c r="U94" i="97"/>
  <c r="T94" i="97"/>
  <c r="F94" i="97"/>
  <c r="U93" i="97"/>
  <c r="T93" i="97"/>
  <c r="F93" i="97"/>
  <c r="U92" i="97"/>
  <c r="T92" i="97"/>
  <c r="F92" i="97"/>
  <c r="U91" i="97"/>
  <c r="T91" i="97"/>
  <c r="F91" i="97"/>
  <c r="U90" i="97"/>
  <c r="T90" i="97"/>
  <c r="F90" i="97"/>
  <c r="U89" i="97"/>
  <c r="T89" i="97"/>
  <c r="F89" i="97"/>
  <c r="U88" i="97"/>
  <c r="T88" i="97"/>
  <c r="F88" i="97"/>
  <c r="U87" i="97"/>
  <c r="T87" i="97"/>
  <c r="F87" i="97"/>
  <c r="U86" i="97"/>
  <c r="T86" i="97"/>
  <c r="F86" i="97"/>
  <c r="U85" i="97"/>
  <c r="T85" i="97"/>
  <c r="F85" i="97"/>
  <c r="U84" i="97"/>
  <c r="T84" i="97"/>
  <c r="F84" i="97"/>
  <c r="U83" i="97"/>
  <c r="T83" i="97"/>
  <c r="F83" i="97"/>
  <c r="U82" i="97"/>
  <c r="T82" i="97"/>
  <c r="F82" i="97"/>
  <c r="U81" i="97"/>
  <c r="T81" i="97"/>
  <c r="F81" i="97"/>
  <c r="U80" i="97"/>
  <c r="T80" i="97"/>
  <c r="K80" i="97"/>
  <c r="F80" i="97"/>
  <c r="U79" i="97"/>
  <c r="T79" i="97"/>
  <c r="F79" i="97"/>
  <c r="U78" i="97"/>
  <c r="T78" i="97"/>
  <c r="K78" i="97"/>
  <c r="F78" i="97"/>
  <c r="U77" i="97"/>
  <c r="T77" i="97"/>
  <c r="K77" i="97"/>
  <c r="F77" i="97"/>
  <c r="U76" i="97"/>
  <c r="T76" i="97"/>
  <c r="K76" i="97"/>
  <c r="F76" i="97"/>
  <c r="U75" i="97"/>
  <c r="T75" i="97"/>
  <c r="K75" i="97"/>
  <c r="F75" i="97"/>
  <c r="U74" i="97"/>
  <c r="T74" i="97"/>
  <c r="K74" i="97"/>
  <c r="F74" i="97"/>
  <c r="U73" i="97"/>
  <c r="T73" i="97"/>
  <c r="K73" i="97"/>
  <c r="F73" i="97"/>
  <c r="U72" i="97"/>
  <c r="T72" i="97"/>
  <c r="K72" i="97"/>
  <c r="F72" i="97"/>
  <c r="U71" i="97"/>
  <c r="T71" i="97"/>
  <c r="K71" i="97"/>
  <c r="F71" i="97"/>
  <c r="U70" i="97"/>
  <c r="T70" i="97"/>
  <c r="K70" i="97"/>
  <c r="F70" i="97"/>
  <c r="U69" i="97"/>
  <c r="T69" i="97"/>
  <c r="K69" i="97"/>
  <c r="F69" i="97"/>
  <c r="U68" i="97"/>
  <c r="T68" i="97"/>
  <c r="K68" i="97"/>
  <c r="F68" i="97"/>
  <c r="U67" i="97"/>
  <c r="T67" i="97"/>
  <c r="K67" i="97"/>
  <c r="F67" i="97"/>
  <c r="U66" i="97"/>
  <c r="T66" i="97"/>
  <c r="K66" i="97"/>
  <c r="F66" i="97"/>
  <c r="U65" i="97"/>
  <c r="T65" i="97"/>
  <c r="K65" i="97"/>
  <c r="F65" i="97"/>
  <c r="U64" i="97"/>
  <c r="T64" i="97"/>
  <c r="K64" i="97"/>
  <c r="F64" i="97"/>
  <c r="U63" i="97"/>
  <c r="T63" i="97"/>
  <c r="K63" i="97"/>
  <c r="F63" i="97"/>
  <c r="U62" i="97"/>
  <c r="T62" i="97"/>
  <c r="K62" i="97"/>
  <c r="F62" i="97"/>
  <c r="U61" i="97"/>
  <c r="T61" i="97"/>
  <c r="K61" i="97"/>
  <c r="F61" i="97"/>
  <c r="U60" i="97"/>
  <c r="T60" i="97"/>
  <c r="K60" i="97"/>
  <c r="F60" i="97"/>
  <c r="U59" i="97"/>
  <c r="T59" i="97"/>
  <c r="K59" i="97"/>
  <c r="F59" i="97"/>
  <c r="U58" i="97"/>
  <c r="T58" i="97"/>
  <c r="K58" i="97"/>
  <c r="F58" i="97"/>
  <c r="U57" i="97"/>
  <c r="T57" i="97"/>
  <c r="K57" i="97"/>
  <c r="F57" i="97"/>
  <c r="U56" i="97"/>
  <c r="T56" i="97"/>
  <c r="K56" i="97"/>
  <c r="F56" i="97"/>
  <c r="U55" i="97"/>
  <c r="T55" i="97"/>
  <c r="K55" i="97"/>
  <c r="F55" i="97"/>
  <c r="U54" i="97"/>
  <c r="T54" i="97"/>
  <c r="K54" i="97"/>
  <c r="F54" i="97"/>
  <c r="U53" i="97"/>
  <c r="T53" i="97"/>
  <c r="K53" i="97"/>
  <c r="F53" i="97"/>
  <c r="U52" i="97"/>
  <c r="T52" i="97"/>
  <c r="K52" i="97"/>
  <c r="F52" i="97"/>
  <c r="U51" i="97"/>
  <c r="T51" i="97"/>
  <c r="K51" i="97"/>
  <c r="F51" i="97"/>
  <c r="U50" i="97"/>
  <c r="T50" i="97"/>
  <c r="K50" i="97"/>
  <c r="F50" i="97"/>
  <c r="U49" i="97"/>
  <c r="T49" i="97"/>
  <c r="K49" i="97"/>
  <c r="F49" i="97"/>
  <c r="U48" i="97"/>
  <c r="T48" i="97"/>
  <c r="K48" i="97"/>
  <c r="F48" i="97"/>
  <c r="U47" i="97"/>
  <c r="T47" i="97"/>
  <c r="K47" i="97"/>
  <c r="F47" i="97"/>
  <c r="U46" i="97"/>
  <c r="T46" i="97"/>
  <c r="K46" i="97"/>
  <c r="F46" i="97"/>
  <c r="U45" i="97"/>
  <c r="T45" i="97"/>
  <c r="K45" i="97"/>
  <c r="F45" i="97"/>
  <c r="U44" i="97"/>
  <c r="T44" i="97"/>
  <c r="K44" i="97"/>
  <c r="F44" i="97"/>
  <c r="U43" i="97"/>
  <c r="T43" i="97"/>
  <c r="K43" i="97"/>
  <c r="F43" i="97"/>
  <c r="U42" i="97"/>
  <c r="T42" i="97"/>
  <c r="K42" i="97"/>
  <c r="F42" i="97"/>
  <c r="U41" i="97"/>
  <c r="T41" i="97"/>
  <c r="K41" i="97"/>
  <c r="F41" i="97"/>
  <c r="U40" i="97"/>
  <c r="T40" i="97"/>
  <c r="K40" i="97"/>
  <c r="F40" i="97"/>
  <c r="U39" i="97"/>
  <c r="T39" i="97"/>
  <c r="K39" i="97"/>
  <c r="F39" i="97"/>
  <c r="U38" i="97"/>
  <c r="T38" i="97"/>
  <c r="K38" i="97"/>
  <c r="F38" i="97"/>
  <c r="U37" i="97"/>
  <c r="T37" i="97"/>
  <c r="K37" i="97"/>
  <c r="F37" i="97"/>
  <c r="U36" i="97"/>
  <c r="T36" i="97"/>
  <c r="K36" i="97"/>
  <c r="F36" i="97"/>
  <c r="U35" i="97"/>
  <c r="T35" i="97"/>
  <c r="K35" i="97"/>
  <c r="F35" i="97"/>
  <c r="U34" i="97"/>
  <c r="T34" i="97"/>
  <c r="K34" i="97"/>
  <c r="F34" i="97"/>
  <c r="U33" i="97"/>
  <c r="T33" i="97"/>
  <c r="K33" i="97"/>
  <c r="F33" i="97"/>
  <c r="U32" i="97"/>
  <c r="T32" i="97"/>
  <c r="K32" i="97"/>
  <c r="F32" i="97"/>
  <c r="U31" i="97"/>
  <c r="T31" i="97"/>
  <c r="K31" i="97"/>
  <c r="F31" i="97"/>
  <c r="U30" i="97"/>
  <c r="T30" i="97"/>
  <c r="K30" i="97"/>
  <c r="F30" i="97"/>
  <c r="U29" i="97"/>
  <c r="T29" i="97"/>
  <c r="K29" i="97"/>
  <c r="F29" i="97"/>
  <c r="U28" i="97"/>
  <c r="T28" i="97"/>
  <c r="K28" i="97"/>
  <c r="F28" i="97"/>
  <c r="U27" i="97"/>
  <c r="T27" i="97"/>
  <c r="K27" i="97"/>
  <c r="F27" i="97"/>
  <c r="U26" i="97"/>
  <c r="T26" i="97"/>
  <c r="K26" i="97"/>
  <c r="F26" i="97"/>
  <c r="U25" i="97"/>
  <c r="T25" i="97"/>
  <c r="K25" i="97"/>
  <c r="F25" i="97"/>
  <c r="U24" i="97"/>
  <c r="T24" i="97"/>
  <c r="K24" i="97"/>
  <c r="F24" i="97"/>
  <c r="U23" i="97"/>
  <c r="T23" i="97"/>
  <c r="K23" i="97"/>
  <c r="F23" i="97"/>
  <c r="U22" i="97"/>
  <c r="T22" i="97"/>
  <c r="K22" i="97"/>
  <c r="F22" i="97"/>
  <c r="U21" i="97"/>
  <c r="T21" i="97"/>
  <c r="K21" i="97"/>
  <c r="F21" i="97"/>
  <c r="U20" i="97"/>
  <c r="T20" i="97"/>
  <c r="K20" i="97"/>
  <c r="F20" i="97"/>
  <c r="U19" i="97"/>
  <c r="T19" i="97"/>
  <c r="K19" i="97"/>
  <c r="F19" i="97"/>
  <c r="U18" i="97"/>
  <c r="T18" i="97"/>
  <c r="K18" i="97"/>
  <c r="F18" i="97"/>
  <c r="U17" i="97"/>
  <c r="T17" i="97"/>
  <c r="K17" i="97"/>
  <c r="F17" i="97"/>
  <c r="U16" i="97"/>
  <c r="T16" i="97"/>
  <c r="K16" i="97"/>
  <c r="F16" i="97"/>
  <c r="U15" i="97"/>
  <c r="T15" i="97"/>
  <c r="K15" i="97"/>
  <c r="F15" i="97"/>
  <c r="U14" i="97"/>
  <c r="T14" i="97"/>
  <c r="K14" i="97"/>
  <c r="F14" i="97"/>
  <c r="U13" i="97"/>
  <c r="T13" i="97"/>
  <c r="K13" i="97"/>
  <c r="F13" i="97"/>
  <c r="U12" i="97"/>
  <c r="T12" i="97"/>
  <c r="K12" i="97"/>
  <c r="F12" i="97"/>
  <c r="U11" i="97"/>
  <c r="T11" i="97"/>
  <c r="K11" i="97"/>
  <c r="F11" i="97"/>
  <c r="U10" i="97"/>
  <c r="T10" i="97"/>
  <c r="K10" i="97"/>
  <c r="F10" i="97"/>
  <c r="U9" i="97"/>
  <c r="T9" i="97"/>
  <c r="K9" i="97"/>
  <c r="F9" i="97"/>
  <c r="U8" i="97"/>
  <c r="T8" i="97"/>
  <c r="K8" i="97"/>
  <c r="F8" i="97"/>
  <c r="U7" i="97"/>
  <c r="T7" i="97"/>
  <c r="K7" i="97"/>
  <c r="F7" i="97"/>
  <c r="U6" i="97"/>
  <c r="T6" i="97"/>
  <c r="K6" i="97"/>
  <c r="F6" i="97"/>
  <c r="U5" i="97"/>
  <c r="T5" i="97"/>
  <c r="K5" i="97"/>
  <c r="F5" i="97"/>
  <c r="U4" i="97"/>
  <c r="T4" i="97"/>
  <c r="K4" i="97"/>
  <c r="F4" i="97"/>
  <c r="F189" i="15"/>
  <c r="F188" i="15"/>
  <c r="F187" i="15"/>
  <c r="F186" i="15"/>
  <c r="F185" i="15"/>
  <c r="F184" i="15"/>
  <c r="F183" i="15"/>
  <c r="F182" i="15"/>
  <c r="F181" i="15"/>
  <c r="F180" i="15"/>
  <c r="F179" i="15"/>
  <c r="F178" i="15"/>
  <c r="F177" i="15"/>
  <c r="F176" i="15"/>
  <c r="F175" i="15"/>
  <c r="F174" i="15"/>
  <c r="F173" i="15"/>
  <c r="F172" i="15"/>
  <c r="F171" i="15"/>
  <c r="F170" i="15"/>
  <c r="F169" i="15"/>
  <c r="F168" i="15"/>
  <c r="F167" i="15"/>
  <c r="F166" i="15"/>
  <c r="F165" i="15"/>
  <c r="F164" i="15"/>
  <c r="F163" i="15"/>
  <c r="F162" i="15"/>
  <c r="F161" i="15"/>
  <c r="F160" i="15"/>
  <c r="F159" i="15"/>
  <c r="F158" i="15"/>
  <c r="F157" i="15"/>
  <c r="F156" i="15"/>
  <c r="F155" i="15"/>
  <c r="F154" i="15"/>
  <c r="F153" i="15"/>
  <c r="F152" i="15"/>
  <c r="F151" i="15"/>
  <c r="F150" i="15"/>
  <c r="F149" i="15"/>
  <c r="F148" i="15"/>
  <c r="F147" i="15"/>
  <c r="F146" i="15"/>
  <c r="F145" i="15"/>
  <c r="F144" i="15"/>
  <c r="F143" i="15"/>
  <c r="F142" i="15"/>
  <c r="F141" i="15"/>
  <c r="F140" i="15"/>
  <c r="F139" i="15"/>
  <c r="F138" i="15"/>
  <c r="F137" i="15"/>
  <c r="F136" i="15"/>
  <c r="F135" i="15"/>
  <c r="F134" i="15"/>
  <c r="F133" i="15"/>
  <c r="F132" i="15"/>
  <c r="F131" i="15"/>
  <c r="F130" i="15"/>
  <c r="F129" i="15"/>
  <c r="F128" i="15"/>
  <c r="U127" i="15"/>
  <c r="F127" i="15"/>
  <c r="U126" i="15"/>
  <c r="F126" i="15"/>
  <c r="U125" i="15"/>
  <c r="F125" i="15"/>
  <c r="U124" i="15"/>
  <c r="F124" i="15"/>
  <c r="U123" i="15"/>
  <c r="F123" i="15"/>
  <c r="U122" i="15"/>
  <c r="T122" i="15"/>
  <c r="F122" i="15"/>
  <c r="U121" i="15"/>
  <c r="T121" i="15"/>
  <c r="F121" i="15"/>
  <c r="U120" i="15"/>
  <c r="T120" i="15"/>
  <c r="F120" i="15"/>
  <c r="U119" i="15"/>
  <c r="T119" i="15"/>
  <c r="F119" i="15"/>
  <c r="U118" i="15"/>
  <c r="T118" i="15"/>
  <c r="F118" i="15"/>
  <c r="U117" i="15"/>
  <c r="T117" i="15"/>
  <c r="F117" i="15"/>
  <c r="U116" i="15"/>
  <c r="T116" i="15"/>
  <c r="F116" i="15"/>
  <c r="U115" i="15"/>
  <c r="T115" i="15"/>
  <c r="F115" i="15"/>
  <c r="U114" i="15"/>
  <c r="T114" i="15"/>
  <c r="F114" i="15"/>
  <c r="U113" i="15"/>
  <c r="T113" i="15"/>
  <c r="F113" i="15"/>
  <c r="U112" i="15"/>
  <c r="T112" i="15"/>
  <c r="F112" i="15"/>
  <c r="U111" i="15"/>
  <c r="T111" i="15"/>
  <c r="F111" i="15"/>
  <c r="U110" i="15"/>
  <c r="T110" i="15"/>
  <c r="F110" i="15"/>
  <c r="U109" i="15"/>
  <c r="T109" i="15"/>
  <c r="F109" i="15"/>
  <c r="U108" i="15"/>
  <c r="T108" i="15"/>
  <c r="F108" i="15"/>
  <c r="U107" i="15"/>
  <c r="T107" i="15"/>
  <c r="F107" i="15"/>
  <c r="U106" i="15"/>
  <c r="T106" i="15"/>
  <c r="F106" i="15"/>
  <c r="U105" i="15"/>
  <c r="T105" i="15"/>
  <c r="F105" i="15"/>
  <c r="U104" i="15"/>
  <c r="T104" i="15"/>
  <c r="F104" i="15"/>
  <c r="U103" i="15"/>
  <c r="T103" i="15"/>
  <c r="F103" i="15"/>
  <c r="U102" i="15"/>
  <c r="T102" i="15"/>
  <c r="F102" i="15"/>
  <c r="U101" i="15"/>
  <c r="T101" i="15"/>
  <c r="F101" i="15"/>
  <c r="U100" i="15"/>
  <c r="T100" i="15"/>
  <c r="F100" i="15"/>
  <c r="U99" i="15"/>
  <c r="T99" i="15"/>
  <c r="F99" i="15"/>
  <c r="U98" i="15"/>
  <c r="T98" i="15"/>
  <c r="F98" i="15"/>
  <c r="U97" i="15"/>
  <c r="T97" i="15"/>
  <c r="F97" i="15"/>
  <c r="U96" i="15"/>
  <c r="T96" i="15"/>
  <c r="F96" i="15"/>
  <c r="U95" i="15"/>
  <c r="T95" i="15"/>
  <c r="F95" i="15"/>
  <c r="U94" i="15"/>
  <c r="T94" i="15"/>
  <c r="F94" i="15"/>
  <c r="U93" i="15"/>
  <c r="T93" i="15"/>
  <c r="F93" i="15"/>
  <c r="U92" i="15"/>
  <c r="T92" i="15"/>
  <c r="F92" i="15"/>
  <c r="U91" i="15"/>
  <c r="T91" i="15"/>
  <c r="F91" i="15"/>
  <c r="U90" i="15"/>
  <c r="T90" i="15"/>
  <c r="F90" i="15"/>
  <c r="U89" i="15"/>
  <c r="T89" i="15"/>
  <c r="F89" i="15"/>
  <c r="U88" i="15"/>
  <c r="T88" i="15"/>
  <c r="F88" i="15"/>
  <c r="U87" i="15"/>
  <c r="T87" i="15"/>
  <c r="F87" i="15"/>
  <c r="U86" i="15"/>
  <c r="T86" i="15"/>
  <c r="F86" i="15"/>
  <c r="U85" i="15"/>
  <c r="T85" i="15"/>
  <c r="F85" i="15"/>
  <c r="U84" i="15"/>
  <c r="T84" i="15"/>
  <c r="F84" i="15"/>
  <c r="U83" i="15"/>
  <c r="T83" i="15"/>
  <c r="F83" i="15"/>
  <c r="U82" i="15"/>
  <c r="T82" i="15"/>
  <c r="F82" i="15"/>
  <c r="U81" i="15"/>
  <c r="T81" i="15"/>
  <c r="F81" i="15"/>
  <c r="U80" i="15"/>
  <c r="T80" i="15"/>
  <c r="K80" i="15"/>
  <c r="F80" i="15"/>
  <c r="U79" i="15"/>
  <c r="T79" i="15"/>
  <c r="F79" i="15"/>
  <c r="U78" i="15"/>
  <c r="T78" i="15"/>
  <c r="K78" i="15"/>
  <c r="F78" i="15"/>
  <c r="U77" i="15"/>
  <c r="T77" i="15"/>
  <c r="K77" i="15"/>
  <c r="F77" i="15"/>
  <c r="U76" i="15"/>
  <c r="T76" i="15"/>
  <c r="K76" i="15"/>
  <c r="F76" i="15"/>
  <c r="U75" i="15"/>
  <c r="T75" i="15"/>
  <c r="K75" i="15"/>
  <c r="F75" i="15"/>
  <c r="U74" i="15"/>
  <c r="T74" i="15"/>
  <c r="K74" i="15"/>
  <c r="F74" i="15"/>
  <c r="U73" i="15"/>
  <c r="T73" i="15"/>
  <c r="K73" i="15"/>
  <c r="F73" i="15"/>
  <c r="U72" i="15"/>
  <c r="T72" i="15"/>
  <c r="K72" i="15"/>
  <c r="F72" i="15"/>
  <c r="U71" i="15"/>
  <c r="T71" i="15"/>
  <c r="K71" i="15"/>
  <c r="F71" i="15"/>
  <c r="U70" i="15"/>
  <c r="T70" i="15"/>
  <c r="K70" i="15"/>
  <c r="F70" i="15"/>
  <c r="U69" i="15"/>
  <c r="T69" i="15"/>
  <c r="K69" i="15"/>
  <c r="F69" i="15"/>
  <c r="U68" i="15"/>
  <c r="T68" i="15"/>
  <c r="K68" i="15"/>
  <c r="F68" i="15"/>
  <c r="U67" i="15"/>
  <c r="T67" i="15"/>
  <c r="K67" i="15"/>
  <c r="F67" i="15"/>
  <c r="U66" i="15"/>
  <c r="T66" i="15"/>
  <c r="K66" i="15"/>
  <c r="F66" i="15"/>
  <c r="U65" i="15"/>
  <c r="T65" i="15"/>
  <c r="K65" i="15"/>
  <c r="F65" i="15"/>
  <c r="U64" i="15"/>
  <c r="T64" i="15"/>
  <c r="K64" i="15"/>
  <c r="F64" i="15"/>
  <c r="U63" i="15"/>
  <c r="T63" i="15"/>
  <c r="K63" i="15"/>
  <c r="F63" i="15"/>
  <c r="U62" i="15"/>
  <c r="T62" i="15"/>
  <c r="K62" i="15"/>
  <c r="F62" i="15"/>
  <c r="U61" i="15"/>
  <c r="T61" i="15"/>
  <c r="K61" i="15"/>
  <c r="F61" i="15"/>
  <c r="U60" i="15"/>
  <c r="T60" i="15"/>
  <c r="K60" i="15"/>
  <c r="F60" i="15"/>
  <c r="U59" i="15"/>
  <c r="T59" i="15"/>
  <c r="K59" i="15"/>
  <c r="F59" i="15"/>
  <c r="U58" i="15"/>
  <c r="T58" i="15"/>
  <c r="K58" i="15"/>
  <c r="F58" i="15"/>
  <c r="U57" i="15"/>
  <c r="T57" i="15"/>
  <c r="K57" i="15"/>
  <c r="F57" i="15"/>
  <c r="U56" i="15"/>
  <c r="T56" i="15"/>
  <c r="K56" i="15"/>
  <c r="F56" i="15"/>
  <c r="U55" i="15"/>
  <c r="T55" i="15"/>
  <c r="K55" i="15"/>
  <c r="F55" i="15"/>
  <c r="U54" i="15"/>
  <c r="T54" i="15"/>
  <c r="K54" i="15"/>
  <c r="F54" i="15"/>
  <c r="U53" i="15"/>
  <c r="T53" i="15"/>
  <c r="K53" i="15"/>
  <c r="F53" i="15"/>
  <c r="U52" i="15"/>
  <c r="T52" i="15"/>
  <c r="K52" i="15"/>
  <c r="F52" i="15"/>
  <c r="U51" i="15"/>
  <c r="T51" i="15"/>
  <c r="K51" i="15"/>
  <c r="F51" i="15"/>
  <c r="U50" i="15"/>
  <c r="T50" i="15"/>
  <c r="K50" i="15"/>
  <c r="F50" i="15"/>
  <c r="U49" i="15"/>
  <c r="T49" i="15"/>
  <c r="K49" i="15"/>
  <c r="F49" i="15"/>
  <c r="U48" i="15"/>
  <c r="T48" i="15"/>
  <c r="K48" i="15"/>
  <c r="F48" i="15"/>
  <c r="U47" i="15"/>
  <c r="T47" i="15"/>
  <c r="K47" i="15"/>
  <c r="F47" i="15"/>
  <c r="U46" i="15"/>
  <c r="T46" i="15"/>
  <c r="K46" i="15"/>
  <c r="F46" i="15"/>
  <c r="U45" i="15"/>
  <c r="T45" i="15"/>
  <c r="K45" i="15"/>
  <c r="F45" i="15"/>
  <c r="U44" i="15"/>
  <c r="T44" i="15"/>
  <c r="K44" i="15"/>
  <c r="F44" i="15"/>
  <c r="U43" i="15"/>
  <c r="T43" i="15"/>
  <c r="K43" i="15"/>
  <c r="F43" i="15"/>
  <c r="U42" i="15"/>
  <c r="T42" i="15"/>
  <c r="K42" i="15"/>
  <c r="F42" i="15"/>
  <c r="U41" i="15"/>
  <c r="T41" i="15"/>
  <c r="K41" i="15"/>
  <c r="F41" i="15"/>
  <c r="U40" i="15"/>
  <c r="T40" i="15"/>
  <c r="K40" i="15"/>
  <c r="F40" i="15"/>
  <c r="U39" i="15"/>
  <c r="T39" i="15"/>
  <c r="K39" i="15"/>
  <c r="F39" i="15"/>
  <c r="U38" i="15"/>
  <c r="T38" i="15"/>
  <c r="K38" i="15"/>
  <c r="F38" i="15"/>
  <c r="U37" i="15"/>
  <c r="T37" i="15"/>
  <c r="K37" i="15"/>
  <c r="F37" i="15"/>
  <c r="U36" i="15"/>
  <c r="T36" i="15"/>
  <c r="K36" i="15"/>
  <c r="F36" i="15"/>
  <c r="U35" i="15"/>
  <c r="T35" i="15"/>
  <c r="K35" i="15"/>
  <c r="F35" i="15"/>
  <c r="U34" i="15"/>
  <c r="T34" i="15"/>
  <c r="K34" i="15"/>
  <c r="F34" i="15"/>
  <c r="U33" i="15"/>
  <c r="T33" i="15"/>
  <c r="K33" i="15"/>
  <c r="F33" i="15"/>
  <c r="U32" i="15"/>
  <c r="T32" i="15"/>
  <c r="K32" i="15"/>
  <c r="F32" i="15"/>
  <c r="U31" i="15"/>
  <c r="T31" i="15"/>
  <c r="K31" i="15"/>
  <c r="F31" i="15"/>
  <c r="U30" i="15"/>
  <c r="T30" i="15"/>
  <c r="K30" i="15"/>
  <c r="F30" i="15"/>
  <c r="U29" i="15"/>
  <c r="T29" i="15"/>
  <c r="K29" i="15"/>
  <c r="F29" i="15"/>
  <c r="U28" i="15"/>
  <c r="T28" i="15"/>
  <c r="K28" i="15"/>
  <c r="F28" i="15"/>
  <c r="U27" i="15"/>
  <c r="T27" i="15"/>
  <c r="K27" i="15"/>
  <c r="F27" i="15"/>
  <c r="U26" i="15"/>
  <c r="T26" i="15"/>
  <c r="K26" i="15"/>
  <c r="F26" i="15"/>
  <c r="U25" i="15"/>
  <c r="T25" i="15"/>
  <c r="K25" i="15"/>
  <c r="F25" i="15"/>
  <c r="U24" i="15"/>
  <c r="T24" i="15"/>
  <c r="K24" i="15"/>
  <c r="F24" i="15"/>
  <c r="U23" i="15"/>
  <c r="T23" i="15"/>
  <c r="K23" i="15"/>
  <c r="F23" i="15"/>
  <c r="U22" i="15"/>
  <c r="T22" i="15"/>
  <c r="K22" i="15"/>
  <c r="F22" i="15"/>
  <c r="U21" i="15"/>
  <c r="T21" i="15"/>
  <c r="K21" i="15"/>
  <c r="F21" i="15"/>
  <c r="U20" i="15"/>
  <c r="T20" i="15"/>
  <c r="K20" i="15"/>
  <c r="F20" i="15"/>
  <c r="U19" i="15"/>
  <c r="T19" i="15"/>
  <c r="K19" i="15"/>
  <c r="F19" i="15"/>
  <c r="U18" i="15"/>
  <c r="T18" i="15"/>
  <c r="K18" i="15"/>
  <c r="F18" i="15"/>
  <c r="U17" i="15"/>
  <c r="T17" i="15"/>
  <c r="K17" i="15"/>
  <c r="F17" i="15"/>
  <c r="U16" i="15"/>
  <c r="T16" i="15"/>
  <c r="K16" i="15"/>
  <c r="F16" i="15"/>
  <c r="U15" i="15"/>
  <c r="T15" i="15"/>
  <c r="K15" i="15"/>
  <c r="F15" i="15"/>
  <c r="U14" i="15"/>
  <c r="T14" i="15"/>
  <c r="K14" i="15"/>
  <c r="F14" i="15"/>
  <c r="U13" i="15"/>
  <c r="T13" i="15"/>
  <c r="K13" i="15"/>
  <c r="F13" i="15"/>
  <c r="U12" i="15"/>
  <c r="T12" i="15"/>
  <c r="K12" i="15"/>
  <c r="F12" i="15"/>
  <c r="U11" i="15"/>
  <c r="T11" i="15"/>
  <c r="K11" i="15"/>
  <c r="F11" i="15"/>
  <c r="U10" i="15"/>
  <c r="T10" i="15"/>
  <c r="K10" i="15"/>
  <c r="F10" i="15"/>
  <c r="U9" i="15"/>
  <c r="T9" i="15"/>
  <c r="K9" i="15"/>
  <c r="F9" i="15"/>
  <c r="U8" i="15"/>
  <c r="T8" i="15"/>
  <c r="K8" i="15"/>
  <c r="F8" i="15"/>
  <c r="U7" i="15"/>
  <c r="T7" i="15"/>
  <c r="K7" i="15"/>
  <c r="F7" i="15"/>
  <c r="U6" i="15"/>
  <c r="T6" i="15"/>
  <c r="K6" i="15"/>
  <c r="F6" i="15"/>
  <c r="U5" i="15"/>
  <c r="T5" i="15"/>
  <c r="K5" i="15"/>
  <c r="F5" i="15"/>
  <c r="U4" i="15"/>
  <c r="T4" i="15"/>
  <c r="K4" i="15"/>
  <c r="F4" i="15"/>
  <c r="F67" i="142"/>
  <c r="F66" i="142"/>
  <c r="F65" i="142"/>
  <c r="F64" i="142"/>
  <c r="F63" i="142"/>
  <c r="F62" i="142"/>
  <c r="F61" i="142"/>
  <c r="F60" i="142"/>
  <c r="K59" i="142"/>
  <c r="F59" i="142"/>
  <c r="K58" i="142"/>
  <c r="F58" i="142"/>
  <c r="K57" i="142"/>
  <c r="F57" i="142"/>
  <c r="K56" i="142"/>
  <c r="F56" i="142"/>
  <c r="K55" i="142"/>
  <c r="F55" i="142"/>
  <c r="K54" i="142"/>
  <c r="F54" i="142"/>
  <c r="K53" i="142"/>
  <c r="F53" i="142"/>
  <c r="K52" i="142"/>
  <c r="F52" i="142"/>
  <c r="K51" i="142"/>
  <c r="F51" i="142"/>
  <c r="K50" i="142"/>
  <c r="F50" i="142"/>
  <c r="K49" i="142"/>
  <c r="F49" i="142"/>
  <c r="K48" i="142"/>
  <c r="F48" i="142"/>
  <c r="K47" i="142"/>
  <c r="F47" i="142"/>
  <c r="K46" i="142"/>
  <c r="F46" i="142"/>
  <c r="K45" i="142"/>
  <c r="F45" i="142"/>
  <c r="K44" i="142"/>
  <c r="F44" i="142"/>
  <c r="K43" i="142"/>
  <c r="F43" i="142"/>
  <c r="K42" i="142"/>
  <c r="F42" i="142"/>
  <c r="K41" i="142"/>
  <c r="F41" i="142"/>
  <c r="K40" i="142"/>
  <c r="F40" i="142"/>
  <c r="K39" i="142"/>
  <c r="F39" i="142"/>
  <c r="K38" i="142"/>
  <c r="F38" i="142"/>
  <c r="K37" i="142"/>
  <c r="F37" i="142"/>
  <c r="K36" i="142"/>
  <c r="F36" i="142"/>
  <c r="K35" i="142"/>
  <c r="F35" i="142"/>
  <c r="K34" i="142"/>
  <c r="F34" i="142"/>
  <c r="K33" i="142"/>
  <c r="F33" i="142"/>
  <c r="K32" i="142"/>
  <c r="F32" i="142"/>
  <c r="K31" i="142"/>
  <c r="F31" i="142"/>
  <c r="K30" i="142"/>
  <c r="F30" i="142"/>
  <c r="K29" i="142"/>
  <c r="F29" i="142"/>
  <c r="K28" i="142"/>
  <c r="F28" i="142"/>
  <c r="K27" i="142"/>
  <c r="F27" i="142"/>
  <c r="K26" i="142"/>
  <c r="F26" i="142"/>
  <c r="K25" i="142"/>
  <c r="F25" i="142"/>
  <c r="K24" i="142"/>
  <c r="F24" i="142"/>
  <c r="K23" i="142"/>
  <c r="F23" i="142"/>
  <c r="K22" i="142"/>
  <c r="F22" i="142"/>
  <c r="K21" i="142"/>
  <c r="F21" i="142"/>
  <c r="K20" i="142"/>
  <c r="F20" i="142"/>
  <c r="K19" i="142"/>
  <c r="F19" i="142"/>
  <c r="K18" i="142"/>
  <c r="F18" i="142"/>
  <c r="K17" i="142"/>
  <c r="F17" i="142"/>
  <c r="K16" i="142"/>
  <c r="F16" i="142"/>
  <c r="K15" i="142"/>
  <c r="F15" i="142"/>
  <c r="K14" i="142"/>
  <c r="F14" i="142"/>
  <c r="K13" i="142"/>
  <c r="F13" i="142"/>
  <c r="K12" i="142"/>
  <c r="F12" i="142"/>
  <c r="K11" i="142"/>
  <c r="F11" i="142"/>
  <c r="K10" i="142"/>
  <c r="F10" i="142"/>
  <c r="K9" i="142"/>
  <c r="F9" i="142"/>
  <c r="K8" i="142"/>
  <c r="F8" i="142"/>
  <c r="K7" i="142"/>
  <c r="F7" i="142"/>
  <c r="K6" i="142"/>
  <c r="F6" i="142"/>
  <c r="K5" i="142"/>
  <c r="F5" i="142"/>
  <c r="K4" i="142"/>
  <c r="F4" i="142"/>
  <c r="F133" i="14"/>
  <c r="F132" i="14"/>
  <c r="F131" i="14"/>
  <c r="F130" i="14"/>
  <c r="F129" i="14"/>
  <c r="F128" i="14"/>
  <c r="U127" i="14"/>
  <c r="F127" i="14"/>
  <c r="U126" i="14"/>
  <c r="F126" i="14"/>
  <c r="U125" i="14"/>
  <c r="F125" i="14"/>
  <c r="U124" i="14"/>
  <c r="F124" i="14"/>
  <c r="U123" i="14"/>
  <c r="F123" i="14"/>
  <c r="U122" i="14"/>
  <c r="T122" i="14"/>
  <c r="F122" i="14"/>
  <c r="U121" i="14"/>
  <c r="T121" i="14"/>
  <c r="F121" i="14"/>
  <c r="U120" i="14"/>
  <c r="T120" i="14"/>
  <c r="F120" i="14"/>
  <c r="U119" i="14"/>
  <c r="T119" i="14"/>
  <c r="F119" i="14"/>
  <c r="U118" i="14"/>
  <c r="T118" i="14"/>
  <c r="F118" i="14"/>
  <c r="U117" i="14"/>
  <c r="T117" i="14"/>
  <c r="F117" i="14"/>
  <c r="U116" i="14"/>
  <c r="T116" i="14"/>
  <c r="F116" i="14"/>
  <c r="U115" i="14"/>
  <c r="T115" i="14"/>
  <c r="F115" i="14"/>
  <c r="U114" i="14"/>
  <c r="T114" i="14"/>
  <c r="F114" i="14"/>
  <c r="U113" i="14"/>
  <c r="T113" i="14"/>
  <c r="F113" i="14"/>
  <c r="U112" i="14"/>
  <c r="T112" i="14"/>
  <c r="F112" i="14"/>
  <c r="U111" i="14"/>
  <c r="T111" i="14"/>
  <c r="F111" i="14"/>
  <c r="U110" i="14"/>
  <c r="T110" i="14"/>
  <c r="F110" i="14"/>
  <c r="U109" i="14"/>
  <c r="T109" i="14"/>
  <c r="F109" i="14"/>
  <c r="U108" i="14"/>
  <c r="T108" i="14"/>
  <c r="F108" i="14"/>
  <c r="U107" i="14"/>
  <c r="T107" i="14"/>
  <c r="F107" i="14"/>
  <c r="U106" i="14"/>
  <c r="T106" i="14"/>
  <c r="F106" i="14"/>
  <c r="U105" i="14"/>
  <c r="T105" i="14"/>
  <c r="F105" i="14"/>
  <c r="U104" i="14"/>
  <c r="T104" i="14"/>
  <c r="F104" i="14"/>
  <c r="U103" i="14"/>
  <c r="T103" i="14"/>
  <c r="F103" i="14"/>
  <c r="U102" i="14"/>
  <c r="T102" i="14"/>
  <c r="F102" i="14"/>
  <c r="U101" i="14"/>
  <c r="T101" i="14"/>
  <c r="F101" i="14"/>
  <c r="U100" i="14"/>
  <c r="T100" i="14"/>
  <c r="F100" i="14"/>
  <c r="U99" i="14"/>
  <c r="T99" i="14"/>
  <c r="F99" i="14"/>
  <c r="U98" i="14"/>
  <c r="T98" i="14"/>
  <c r="F98" i="14"/>
  <c r="U97" i="14"/>
  <c r="T97" i="14"/>
  <c r="F97" i="14"/>
  <c r="U96" i="14"/>
  <c r="T96" i="14"/>
  <c r="F96" i="14"/>
  <c r="U95" i="14"/>
  <c r="T95" i="14"/>
  <c r="F95" i="14"/>
  <c r="U94" i="14"/>
  <c r="T94" i="14"/>
  <c r="F94" i="14"/>
  <c r="U93" i="14"/>
  <c r="T93" i="14"/>
  <c r="F93" i="14"/>
  <c r="U92" i="14"/>
  <c r="T92" i="14"/>
  <c r="F92" i="14"/>
  <c r="U91" i="14"/>
  <c r="T91" i="14"/>
  <c r="F91" i="14"/>
  <c r="U90" i="14"/>
  <c r="T90" i="14"/>
  <c r="F90" i="14"/>
  <c r="U89" i="14"/>
  <c r="T89" i="14"/>
  <c r="F89" i="14"/>
  <c r="U88" i="14"/>
  <c r="T88" i="14"/>
  <c r="F88" i="14"/>
  <c r="U87" i="14"/>
  <c r="T87" i="14"/>
  <c r="F87" i="14"/>
  <c r="U86" i="14"/>
  <c r="T86" i="14"/>
  <c r="F86" i="14"/>
  <c r="U85" i="14"/>
  <c r="T85" i="14"/>
  <c r="F85" i="14"/>
  <c r="U84" i="14"/>
  <c r="T84" i="14"/>
  <c r="F84" i="14"/>
  <c r="U83" i="14"/>
  <c r="T83" i="14"/>
  <c r="F83" i="14"/>
  <c r="U82" i="14"/>
  <c r="T82" i="14"/>
  <c r="F82" i="14"/>
  <c r="U81" i="14"/>
  <c r="T81" i="14"/>
  <c r="F81" i="14"/>
  <c r="U80" i="14"/>
  <c r="T80" i="14"/>
  <c r="K80" i="14"/>
  <c r="F80" i="14"/>
  <c r="U79" i="14"/>
  <c r="T79" i="14"/>
  <c r="F79" i="14"/>
  <c r="U78" i="14"/>
  <c r="T78" i="14"/>
  <c r="K78" i="14"/>
  <c r="F78" i="14"/>
  <c r="U77" i="14"/>
  <c r="T77" i="14"/>
  <c r="K77" i="14"/>
  <c r="F77" i="14"/>
  <c r="U76" i="14"/>
  <c r="T76" i="14"/>
  <c r="K76" i="14"/>
  <c r="F76" i="14"/>
  <c r="U75" i="14"/>
  <c r="T75" i="14"/>
  <c r="K75" i="14"/>
  <c r="F75" i="14"/>
  <c r="U74" i="14"/>
  <c r="T74" i="14"/>
  <c r="K74" i="14"/>
  <c r="F74" i="14"/>
  <c r="U73" i="14"/>
  <c r="T73" i="14"/>
  <c r="K73" i="14"/>
  <c r="F73" i="14"/>
  <c r="U72" i="14"/>
  <c r="T72" i="14"/>
  <c r="K72" i="14"/>
  <c r="F72" i="14"/>
  <c r="U71" i="14"/>
  <c r="T71" i="14"/>
  <c r="K71" i="14"/>
  <c r="F71" i="14"/>
  <c r="U70" i="14"/>
  <c r="T70" i="14"/>
  <c r="K70" i="14"/>
  <c r="F70" i="14"/>
  <c r="U69" i="14"/>
  <c r="T69" i="14"/>
  <c r="K69" i="14"/>
  <c r="F69" i="14"/>
  <c r="U68" i="14"/>
  <c r="T68" i="14"/>
  <c r="K68" i="14"/>
  <c r="F68" i="14"/>
  <c r="U67" i="14"/>
  <c r="T67" i="14"/>
  <c r="K67" i="14"/>
  <c r="F67" i="14"/>
  <c r="U66" i="14"/>
  <c r="T66" i="14"/>
  <c r="K66" i="14"/>
  <c r="F66" i="14"/>
  <c r="U65" i="14"/>
  <c r="T65" i="14"/>
  <c r="K65" i="14"/>
  <c r="F65" i="14"/>
  <c r="U64" i="14"/>
  <c r="T64" i="14"/>
  <c r="K64" i="14"/>
  <c r="F64" i="14"/>
  <c r="U63" i="14"/>
  <c r="T63" i="14"/>
  <c r="K63" i="14"/>
  <c r="F63" i="14"/>
  <c r="U62" i="14"/>
  <c r="T62" i="14"/>
  <c r="K62" i="14"/>
  <c r="F62" i="14"/>
  <c r="U61" i="14"/>
  <c r="T61" i="14"/>
  <c r="K61" i="14"/>
  <c r="F61" i="14"/>
  <c r="U60" i="14"/>
  <c r="T60" i="14"/>
  <c r="K60" i="14"/>
  <c r="F60" i="14"/>
  <c r="U59" i="14"/>
  <c r="T59" i="14"/>
  <c r="K59" i="14"/>
  <c r="F59" i="14"/>
  <c r="U58" i="14"/>
  <c r="T58" i="14"/>
  <c r="K58" i="14"/>
  <c r="F58" i="14"/>
  <c r="U57" i="14"/>
  <c r="T57" i="14"/>
  <c r="K57" i="14"/>
  <c r="F57" i="14"/>
  <c r="U56" i="14"/>
  <c r="T56" i="14"/>
  <c r="K56" i="14"/>
  <c r="F56" i="14"/>
  <c r="U55" i="14"/>
  <c r="T55" i="14"/>
  <c r="K55" i="14"/>
  <c r="F55" i="14"/>
  <c r="U54" i="14"/>
  <c r="T54" i="14"/>
  <c r="K54" i="14"/>
  <c r="F54" i="14"/>
  <c r="U53" i="14"/>
  <c r="T53" i="14"/>
  <c r="K53" i="14"/>
  <c r="F53" i="14"/>
  <c r="U52" i="14"/>
  <c r="T52" i="14"/>
  <c r="K52" i="14"/>
  <c r="F52" i="14"/>
  <c r="U51" i="14"/>
  <c r="T51" i="14"/>
  <c r="K51" i="14"/>
  <c r="F51" i="14"/>
  <c r="U50" i="14"/>
  <c r="T50" i="14"/>
  <c r="K50" i="14"/>
  <c r="F50" i="14"/>
  <c r="U49" i="14"/>
  <c r="T49" i="14"/>
  <c r="K49" i="14"/>
  <c r="F49" i="14"/>
  <c r="U48" i="14"/>
  <c r="T48" i="14"/>
  <c r="K48" i="14"/>
  <c r="F48" i="14"/>
  <c r="U47" i="14"/>
  <c r="T47" i="14"/>
  <c r="K47" i="14"/>
  <c r="F47" i="14"/>
  <c r="U46" i="14"/>
  <c r="T46" i="14"/>
  <c r="K46" i="14"/>
  <c r="F46" i="14"/>
  <c r="U45" i="14"/>
  <c r="T45" i="14"/>
  <c r="K45" i="14"/>
  <c r="F45" i="14"/>
  <c r="U44" i="14"/>
  <c r="T44" i="14"/>
  <c r="K44" i="14"/>
  <c r="F44" i="14"/>
  <c r="U43" i="14"/>
  <c r="T43" i="14"/>
  <c r="K43" i="14"/>
  <c r="F43" i="14"/>
  <c r="U42" i="14"/>
  <c r="T42" i="14"/>
  <c r="K42" i="14"/>
  <c r="F42" i="14"/>
  <c r="U41" i="14"/>
  <c r="T41" i="14"/>
  <c r="K41" i="14"/>
  <c r="F41" i="14"/>
  <c r="U40" i="14"/>
  <c r="T40" i="14"/>
  <c r="K40" i="14"/>
  <c r="F40" i="14"/>
  <c r="U39" i="14"/>
  <c r="T39" i="14"/>
  <c r="K39" i="14"/>
  <c r="F39" i="14"/>
  <c r="U38" i="14"/>
  <c r="T38" i="14"/>
  <c r="K38" i="14"/>
  <c r="F38" i="14"/>
  <c r="U37" i="14"/>
  <c r="T37" i="14"/>
  <c r="K37" i="14"/>
  <c r="F37" i="14"/>
  <c r="U36" i="14"/>
  <c r="T36" i="14"/>
  <c r="K36" i="14"/>
  <c r="F36" i="14"/>
  <c r="U35" i="14"/>
  <c r="T35" i="14"/>
  <c r="K35" i="14"/>
  <c r="F35" i="14"/>
  <c r="U34" i="14"/>
  <c r="T34" i="14"/>
  <c r="K34" i="14"/>
  <c r="F34" i="14"/>
  <c r="U33" i="14"/>
  <c r="T33" i="14"/>
  <c r="K33" i="14"/>
  <c r="F33" i="14"/>
  <c r="U32" i="14"/>
  <c r="T32" i="14"/>
  <c r="K32" i="14"/>
  <c r="F32" i="14"/>
  <c r="U31" i="14"/>
  <c r="T31" i="14"/>
  <c r="K31" i="14"/>
  <c r="F31" i="14"/>
  <c r="U30" i="14"/>
  <c r="T30" i="14"/>
  <c r="K30" i="14"/>
  <c r="F30" i="14"/>
  <c r="U29" i="14"/>
  <c r="T29" i="14"/>
  <c r="K29" i="14"/>
  <c r="F29" i="14"/>
  <c r="U28" i="14"/>
  <c r="T28" i="14"/>
  <c r="K28" i="14"/>
  <c r="F28" i="14"/>
  <c r="U27" i="14"/>
  <c r="T27" i="14"/>
  <c r="K27" i="14"/>
  <c r="F27" i="14"/>
  <c r="U26" i="14"/>
  <c r="T26" i="14"/>
  <c r="K26" i="14"/>
  <c r="F26" i="14"/>
  <c r="U25" i="14"/>
  <c r="T25" i="14"/>
  <c r="K25" i="14"/>
  <c r="F25" i="14"/>
  <c r="U24" i="14"/>
  <c r="T24" i="14"/>
  <c r="K24" i="14"/>
  <c r="F24" i="14"/>
  <c r="U23" i="14"/>
  <c r="T23" i="14"/>
  <c r="K23" i="14"/>
  <c r="F23" i="14"/>
  <c r="U22" i="14"/>
  <c r="T22" i="14"/>
  <c r="K22" i="14"/>
  <c r="F22" i="14"/>
  <c r="U21" i="14"/>
  <c r="T21" i="14"/>
  <c r="K21" i="14"/>
  <c r="F21" i="14"/>
  <c r="U20" i="14"/>
  <c r="T20" i="14"/>
  <c r="K20" i="14"/>
  <c r="F20" i="14"/>
  <c r="U19" i="14"/>
  <c r="T19" i="14"/>
  <c r="K19" i="14"/>
  <c r="F19" i="14"/>
  <c r="U18" i="14"/>
  <c r="T18" i="14"/>
  <c r="K18" i="14"/>
  <c r="F18" i="14"/>
  <c r="U17" i="14"/>
  <c r="T17" i="14"/>
  <c r="K17" i="14"/>
  <c r="F17" i="14"/>
  <c r="U16" i="14"/>
  <c r="T16" i="14"/>
  <c r="K16" i="14"/>
  <c r="F16" i="14"/>
  <c r="U15" i="14"/>
  <c r="T15" i="14"/>
  <c r="K15" i="14"/>
  <c r="F15" i="14"/>
  <c r="U14" i="14"/>
  <c r="T14" i="14"/>
  <c r="K14" i="14"/>
  <c r="F14" i="14"/>
  <c r="U13" i="14"/>
  <c r="T13" i="14"/>
  <c r="K13" i="14"/>
  <c r="F13" i="14"/>
  <c r="U12" i="14"/>
  <c r="T12" i="14"/>
  <c r="K12" i="14"/>
  <c r="F12" i="14"/>
  <c r="U11" i="14"/>
  <c r="T11" i="14"/>
  <c r="K11" i="14"/>
  <c r="F11" i="14"/>
  <c r="U10" i="14"/>
  <c r="T10" i="14"/>
  <c r="K10" i="14"/>
  <c r="F10" i="14"/>
  <c r="U9" i="14"/>
  <c r="T9" i="14"/>
  <c r="K9" i="14"/>
  <c r="F9" i="14"/>
  <c r="U8" i="14"/>
  <c r="T8" i="14"/>
  <c r="K8" i="14"/>
  <c r="F8" i="14"/>
  <c r="U7" i="14"/>
  <c r="T7" i="14"/>
  <c r="K7" i="14"/>
  <c r="F7" i="14"/>
  <c r="U6" i="14"/>
  <c r="T6" i="14"/>
  <c r="K6" i="14"/>
  <c r="F6" i="14"/>
  <c r="U5" i="14"/>
  <c r="T5" i="14"/>
  <c r="K5" i="14"/>
  <c r="F5" i="14"/>
  <c r="U4" i="14"/>
  <c r="T4" i="14"/>
  <c r="K4" i="14"/>
  <c r="F4" i="14"/>
  <c r="F133" i="13"/>
  <c r="F132" i="13"/>
  <c r="F131" i="13"/>
  <c r="F130" i="13"/>
  <c r="F129" i="13"/>
  <c r="F128" i="13"/>
  <c r="U127" i="13"/>
  <c r="F127" i="13"/>
  <c r="U126" i="13"/>
  <c r="F126" i="13"/>
  <c r="U125" i="13"/>
  <c r="F125" i="13"/>
  <c r="U124" i="13"/>
  <c r="F124" i="13"/>
  <c r="U123" i="13"/>
  <c r="F123" i="13"/>
  <c r="U122" i="13"/>
  <c r="T122" i="13"/>
  <c r="F122" i="13"/>
  <c r="U121" i="13"/>
  <c r="T121" i="13"/>
  <c r="F121" i="13"/>
  <c r="U120" i="13"/>
  <c r="T120" i="13"/>
  <c r="F120" i="13"/>
  <c r="U119" i="13"/>
  <c r="T119" i="13"/>
  <c r="F119" i="13"/>
  <c r="U118" i="13"/>
  <c r="T118" i="13"/>
  <c r="F118" i="13"/>
  <c r="U117" i="13"/>
  <c r="T117" i="13"/>
  <c r="F117" i="13"/>
  <c r="U116" i="13"/>
  <c r="T116" i="13"/>
  <c r="F116" i="13"/>
  <c r="U115" i="13"/>
  <c r="T115" i="13"/>
  <c r="F115" i="13"/>
  <c r="U114" i="13"/>
  <c r="T114" i="13"/>
  <c r="F114" i="13"/>
  <c r="U113" i="13"/>
  <c r="T113" i="13"/>
  <c r="F113" i="13"/>
  <c r="U112" i="13"/>
  <c r="T112" i="13"/>
  <c r="F112" i="13"/>
  <c r="U111" i="13"/>
  <c r="T111" i="13"/>
  <c r="F111" i="13"/>
  <c r="U110" i="13"/>
  <c r="T110" i="13"/>
  <c r="F110" i="13"/>
  <c r="U109" i="13"/>
  <c r="T109" i="13"/>
  <c r="F109" i="13"/>
  <c r="U108" i="13"/>
  <c r="T108" i="13"/>
  <c r="F108" i="13"/>
  <c r="U107" i="13"/>
  <c r="T107" i="13"/>
  <c r="F107" i="13"/>
  <c r="U106" i="13"/>
  <c r="T106" i="13"/>
  <c r="F106" i="13"/>
  <c r="U105" i="13"/>
  <c r="T105" i="13"/>
  <c r="F105" i="13"/>
  <c r="U104" i="13"/>
  <c r="T104" i="13"/>
  <c r="F104" i="13"/>
  <c r="U103" i="13"/>
  <c r="T103" i="13"/>
  <c r="F103" i="13"/>
  <c r="U102" i="13"/>
  <c r="T102" i="13"/>
  <c r="F102" i="13"/>
  <c r="U101" i="13"/>
  <c r="T101" i="13"/>
  <c r="F101" i="13"/>
  <c r="U100" i="13"/>
  <c r="T100" i="13"/>
  <c r="F100" i="13"/>
  <c r="U99" i="13"/>
  <c r="T99" i="13"/>
  <c r="F99" i="13"/>
  <c r="U98" i="13"/>
  <c r="T98" i="13"/>
  <c r="F98" i="13"/>
  <c r="U97" i="13"/>
  <c r="T97" i="13"/>
  <c r="F97" i="13"/>
  <c r="U96" i="13"/>
  <c r="T96" i="13"/>
  <c r="F96" i="13"/>
  <c r="U95" i="13"/>
  <c r="T95" i="13"/>
  <c r="F95" i="13"/>
  <c r="U94" i="13"/>
  <c r="T94" i="13"/>
  <c r="F94" i="13"/>
  <c r="U93" i="13"/>
  <c r="T93" i="13"/>
  <c r="F93" i="13"/>
  <c r="U92" i="13"/>
  <c r="T92" i="13"/>
  <c r="F92" i="13"/>
  <c r="U91" i="13"/>
  <c r="T91" i="13"/>
  <c r="F91" i="13"/>
  <c r="U90" i="13"/>
  <c r="T90" i="13"/>
  <c r="F90" i="13"/>
  <c r="U89" i="13"/>
  <c r="T89" i="13"/>
  <c r="F89" i="13"/>
  <c r="U88" i="13"/>
  <c r="T88" i="13"/>
  <c r="F88" i="13"/>
  <c r="U87" i="13"/>
  <c r="T87" i="13"/>
  <c r="F87" i="13"/>
  <c r="U86" i="13"/>
  <c r="T86" i="13"/>
  <c r="F86" i="13"/>
  <c r="U85" i="13"/>
  <c r="T85" i="13"/>
  <c r="F85" i="13"/>
  <c r="U84" i="13"/>
  <c r="T84" i="13"/>
  <c r="F84" i="13"/>
  <c r="U83" i="13"/>
  <c r="T83" i="13"/>
  <c r="F83" i="13"/>
  <c r="U82" i="13"/>
  <c r="T82" i="13"/>
  <c r="F82" i="13"/>
  <c r="U81" i="13"/>
  <c r="T81" i="13"/>
  <c r="F81" i="13"/>
  <c r="U80" i="13"/>
  <c r="T80" i="13"/>
  <c r="K80" i="13"/>
  <c r="F80" i="13"/>
  <c r="U79" i="13"/>
  <c r="T79" i="13"/>
  <c r="F79" i="13"/>
  <c r="U78" i="13"/>
  <c r="T78" i="13"/>
  <c r="K78" i="13"/>
  <c r="F78" i="13"/>
  <c r="U77" i="13"/>
  <c r="T77" i="13"/>
  <c r="K77" i="13"/>
  <c r="F77" i="13"/>
  <c r="U76" i="13"/>
  <c r="T76" i="13"/>
  <c r="K76" i="13"/>
  <c r="F76" i="13"/>
  <c r="U75" i="13"/>
  <c r="T75" i="13"/>
  <c r="K75" i="13"/>
  <c r="F75" i="13"/>
  <c r="U74" i="13"/>
  <c r="T74" i="13"/>
  <c r="K74" i="13"/>
  <c r="F74" i="13"/>
  <c r="U73" i="13"/>
  <c r="T73" i="13"/>
  <c r="K73" i="13"/>
  <c r="F73" i="13"/>
  <c r="U72" i="13"/>
  <c r="T72" i="13"/>
  <c r="K72" i="13"/>
  <c r="F72" i="13"/>
  <c r="U71" i="13"/>
  <c r="T71" i="13"/>
  <c r="K71" i="13"/>
  <c r="F71" i="13"/>
  <c r="U70" i="13"/>
  <c r="T70" i="13"/>
  <c r="K70" i="13"/>
  <c r="F70" i="13"/>
  <c r="U69" i="13"/>
  <c r="T69" i="13"/>
  <c r="K69" i="13"/>
  <c r="F69" i="13"/>
  <c r="U68" i="13"/>
  <c r="T68" i="13"/>
  <c r="K68" i="13"/>
  <c r="F68" i="13"/>
  <c r="U67" i="13"/>
  <c r="T67" i="13"/>
  <c r="K67" i="13"/>
  <c r="F67" i="13"/>
  <c r="U66" i="13"/>
  <c r="T66" i="13"/>
  <c r="K66" i="13"/>
  <c r="F66" i="13"/>
  <c r="U65" i="13"/>
  <c r="T65" i="13"/>
  <c r="K65" i="13"/>
  <c r="F65" i="13"/>
  <c r="U64" i="13"/>
  <c r="T64" i="13"/>
  <c r="K64" i="13"/>
  <c r="F64" i="13"/>
  <c r="U63" i="13"/>
  <c r="T63" i="13"/>
  <c r="K63" i="13"/>
  <c r="F63" i="13"/>
  <c r="U62" i="13"/>
  <c r="T62" i="13"/>
  <c r="K62" i="13"/>
  <c r="F62" i="13"/>
  <c r="U61" i="13"/>
  <c r="T61" i="13"/>
  <c r="K61" i="13"/>
  <c r="F61" i="13"/>
  <c r="U60" i="13"/>
  <c r="T60" i="13"/>
  <c r="K60" i="13"/>
  <c r="F60" i="13"/>
  <c r="U59" i="13"/>
  <c r="T59" i="13"/>
  <c r="K59" i="13"/>
  <c r="F59" i="13"/>
  <c r="U58" i="13"/>
  <c r="T58" i="13"/>
  <c r="K58" i="13"/>
  <c r="F58" i="13"/>
  <c r="U57" i="13"/>
  <c r="T57" i="13"/>
  <c r="K57" i="13"/>
  <c r="F57" i="13"/>
  <c r="U56" i="13"/>
  <c r="T56" i="13"/>
  <c r="K56" i="13"/>
  <c r="F56" i="13"/>
  <c r="U55" i="13"/>
  <c r="T55" i="13"/>
  <c r="K55" i="13"/>
  <c r="F55" i="13"/>
  <c r="U54" i="13"/>
  <c r="T54" i="13"/>
  <c r="K54" i="13"/>
  <c r="F54" i="13"/>
  <c r="U53" i="13"/>
  <c r="T53" i="13"/>
  <c r="K53" i="13"/>
  <c r="F53" i="13"/>
  <c r="U52" i="13"/>
  <c r="T52" i="13"/>
  <c r="K52" i="13"/>
  <c r="F52" i="13"/>
  <c r="U51" i="13"/>
  <c r="T51" i="13"/>
  <c r="K51" i="13"/>
  <c r="F51" i="13"/>
  <c r="U50" i="13"/>
  <c r="T50" i="13"/>
  <c r="K50" i="13"/>
  <c r="F50" i="13"/>
  <c r="U49" i="13"/>
  <c r="T49" i="13"/>
  <c r="K49" i="13"/>
  <c r="F49" i="13"/>
  <c r="U48" i="13"/>
  <c r="T48" i="13"/>
  <c r="K48" i="13"/>
  <c r="F48" i="13"/>
  <c r="U47" i="13"/>
  <c r="T47" i="13"/>
  <c r="K47" i="13"/>
  <c r="F47" i="13"/>
  <c r="U46" i="13"/>
  <c r="T46" i="13"/>
  <c r="K46" i="13"/>
  <c r="F46" i="13"/>
  <c r="U45" i="13"/>
  <c r="T45" i="13"/>
  <c r="K45" i="13"/>
  <c r="F45" i="13"/>
  <c r="U44" i="13"/>
  <c r="T44" i="13"/>
  <c r="K44" i="13"/>
  <c r="F44" i="13"/>
  <c r="U43" i="13"/>
  <c r="T43" i="13"/>
  <c r="K43" i="13"/>
  <c r="F43" i="13"/>
  <c r="U42" i="13"/>
  <c r="T42" i="13"/>
  <c r="K42" i="13"/>
  <c r="F42" i="13"/>
  <c r="U41" i="13"/>
  <c r="T41" i="13"/>
  <c r="K41" i="13"/>
  <c r="F41" i="13"/>
  <c r="U40" i="13"/>
  <c r="T40" i="13"/>
  <c r="K40" i="13"/>
  <c r="F40" i="13"/>
  <c r="U39" i="13"/>
  <c r="T39" i="13"/>
  <c r="K39" i="13"/>
  <c r="F39" i="13"/>
  <c r="U38" i="13"/>
  <c r="T38" i="13"/>
  <c r="K38" i="13"/>
  <c r="F38" i="13"/>
  <c r="U37" i="13"/>
  <c r="T37" i="13"/>
  <c r="K37" i="13"/>
  <c r="F37" i="13"/>
  <c r="U36" i="13"/>
  <c r="T36" i="13"/>
  <c r="K36" i="13"/>
  <c r="F36" i="13"/>
  <c r="U35" i="13"/>
  <c r="T35" i="13"/>
  <c r="K35" i="13"/>
  <c r="F35" i="13"/>
  <c r="U34" i="13"/>
  <c r="T34" i="13"/>
  <c r="K34" i="13"/>
  <c r="F34" i="13"/>
  <c r="U33" i="13"/>
  <c r="T33" i="13"/>
  <c r="K33" i="13"/>
  <c r="F33" i="13"/>
  <c r="U32" i="13"/>
  <c r="T32" i="13"/>
  <c r="K32" i="13"/>
  <c r="F32" i="13"/>
  <c r="U31" i="13"/>
  <c r="T31" i="13"/>
  <c r="K31" i="13"/>
  <c r="F31" i="13"/>
  <c r="U30" i="13"/>
  <c r="T30" i="13"/>
  <c r="K30" i="13"/>
  <c r="F30" i="13"/>
  <c r="U29" i="13"/>
  <c r="T29" i="13"/>
  <c r="K29" i="13"/>
  <c r="F29" i="13"/>
  <c r="U28" i="13"/>
  <c r="T28" i="13"/>
  <c r="K28" i="13"/>
  <c r="F28" i="13"/>
  <c r="U27" i="13"/>
  <c r="T27" i="13"/>
  <c r="K27" i="13"/>
  <c r="F27" i="13"/>
  <c r="U26" i="13"/>
  <c r="T26" i="13"/>
  <c r="K26" i="13"/>
  <c r="F26" i="13"/>
  <c r="U25" i="13"/>
  <c r="T25" i="13"/>
  <c r="K25" i="13"/>
  <c r="F25" i="13"/>
  <c r="U24" i="13"/>
  <c r="T24" i="13"/>
  <c r="K24" i="13"/>
  <c r="F24" i="13"/>
  <c r="U23" i="13"/>
  <c r="T23" i="13"/>
  <c r="K23" i="13"/>
  <c r="F23" i="13"/>
  <c r="U22" i="13"/>
  <c r="T22" i="13"/>
  <c r="K22" i="13"/>
  <c r="F22" i="13"/>
  <c r="U21" i="13"/>
  <c r="T21" i="13"/>
  <c r="K21" i="13"/>
  <c r="F21" i="13"/>
  <c r="U20" i="13"/>
  <c r="T20" i="13"/>
  <c r="K20" i="13"/>
  <c r="F20" i="13"/>
  <c r="U19" i="13"/>
  <c r="T19" i="13"/>
  <c r="K19" i="13"/>
  <c r="F19" i="13"/>
  <c r="U18" i="13"/>
  <c r="T18" i="13"/>
  <c r="K18" i="13"/>
  <c r="F18" i="13"/>
  <c r="U17" i="13"/>
  <c r="T17" i="13"/>
  <c r="K17" i="13"/>
  <c r="F17" i="13"/>
  <c r="U16" i="13"/>
  <c r="T16" i="13"/>
  <c r="K16" i="13"/>
  <c r="F16" i="13"/>
  <c r="U15" i="13"/>
  <c r="T15" i="13"/>
  <c r="K15" i="13"/>
  <c r="F15" i="13"/>
  <c r="U14" i="13"/>
  <c r="T14" i="13"/>
  <c r="K14" i="13"/>
  <c r="F14" i="13"/>
  <c r="U13" i="13"/>
  <c r="T13" i="13"/>
  <c r="K13" i="13"/>
  <c r="F13" i="13"/>
  <c r="U12" i="13"/>
  <c r="T12" i="13"/>
  <c r="K12" i="13"/>
  <c r="F12" i="13"/>
  <c r="U11" i="13"/>
  <c r="T11" i="13"/>
  <c r="K11" i="13"/>
  <c r="F11" i="13"/>
  <c r="U10" i="13"/>
  <c r="T10" i="13"/>
  <c r="K10" i="13"/>
  <c r="F10" i="13"/>
  <c r="U9" i="13"/>
  <c r="T9" i="13"/>
  <c r="K9" i="13"/>
  <c r="F9" i="13"/>
  <c r="U8" i="13"/>
  <c r="T8" i="13"/>
  <c r="K8" i="13"/>
  <c r="F8" i="13"/>
  <c r="U7" i="13"/>
  <c r="T7" i="13"/>
  <c r="K7" i="13"/>
  <c r="F7" i="13"/>
  <c r="U6" i="13"/>
  <c r="T6" i="13"/>
  <c r="K6" i="13"/>
  <c r="F6" i="13"/>
  <c r="U5" i="13"/>
  <c r="T5" i="13"/>
  <c r="K5" i="13"/>
  <c r="F5" i="13"/>
  <c r="U4" i="13"/>
  <c r="T4" i="13"/>
  <c r="K4" i="13"/>
  <c r="F4" i="13"/>
  <c r="F133" i="43"/>
  <c r="F132" i="43"/>
  <c r="F131" i="43"/>
  <c r="F130" i="43"/>
  <c r="F129" i="43"/>
  <c r="F128" i="43"/>
  <c r="U127" i="43"/>
  <c r="F127" i="43"/>
  <c r="U126" i="43"/>
  <c r="F126" i="43"/>
  <c r="U125" i="43"/>
  <c r="F125" i="43"/>
  <c r="U124" i="43"/>
  <c r="F124" i="43"/>
  <c r="U123" i="43"/>
  <c r="F123" i="43"/>
  <c r="U122" i="43"/>
  <c r="T122" i="43"/>
  <c r="F122" i="43"/>
  <c r="U121" i="43"/>
  <c r="T121" i="43"/>
  <c r="F121" i="43"/>
  <c r="U120" i="43"/>
  <c r="T120" i="43"/>
  <c r="F120" i="43"/>
  <c r="U119" i="43"/>
  <c r="T119" i="43"/>
  <c r="F119" i="43"/>
  <c r="U118" i="43"/>
  <c r="T118" i="43"/>
  <c r="F118" i="43"/>
  <c r="U117" i="43"/>
  <c r="T117" i="43"/>
  <c r="F117" i="43"/>
  <c r="U116" i="43"/>
  <c r="T116" i="43"/>
  <c r="F116" i="43"/>
  <c r="U115" i="43"/>
  <c r="T115" i="43"/>
  <c r="F115" i="43"/>
  <c r="U114" i="43"/>
  <c r="T114" i="43"/>
  <c r="F114" i="43"/>
  <c r="U113" i="43"/>
  <c r="T113" i="43"/>
  <c r="F113" i="43"/>
  <c r="U112" i="43"/>
  <c r="T112" i="43"/>
  <c r="F112" i="43"/>
  <c r="U111" i="43"/>
  <c r="T111" i="43"/>
  <c r="F111" i="43"/>
  <c r="U110" i="43"/>
  <c r="T110" i="43"/>
  <c r="F110" i="43"/>
  <c r="U109" i="43"/>
  <c r="T109" i="43"/>
  <c r="F109" i="43"/>
  <c r="U108" i="43"/>
  <c r="T108" i="43"/>
  <c r="F108" i="43"/>
  <c r="U107" i="43"/>
  <c r="T107" i="43"/>
  <c r="F107" i="43"/>
  <c r="U106" i="43"/>
  <c r="T106" i="43"/>
  <c r="F106" i="43"/>
  <c r="U105" i="43"/>
  <c r="T105" i="43"/>
  <c r="F105" i="43"/>
  <c r="U104" i="43"/>
  <c r="T104" i="43"/>
  <c r="F104" i="43"/>
  <c r="U103" i="43"/>
  <c r="T103" i="43"/>
  <c r="F103" i="43"/>
  <c r="U102" i="43"/>
  <c r="T102" i="43"/>
  <c r="F102" i="43"/>
  <c r="U101" i="43"/>
  <c r="T101" i="43"/>
  <c r="F101" i="43"/>
  <c r="U100" i="43"/>
  <c r="T100" i="43"/>
  <c r="F100" i="43"/>
  <c r="U99" i="43"/>
  <c r="T99" i="43"/>
  <c r="F99" i="43"/>
  <c r="U98" i="43"/>
  <c r="T98" i="43"/>
  <c r="F98" i="43"/>
  <c r="U97" i="43"/>
  <c r="T97" i="43"/>
  <c r="F97" i="43"/>
  <c r="U96" i="43"/>
  <c r="T96" i="43"/>
  <c r="F96" i="43"/>
  <c r="U95" i="43"/>
  <c r="T95" i="43"/>
  <c r="F95" i="43"/>
  <c r="U94" i="43"/>
  <c r="T94" i="43"/>
  <c r="F94" i="43"/>
  <c r="U93" i="43"/>
  <c r="T93" i="43"/>
  <c r="F93" i="43"/>
  <c r="U92" i="43"/>
  <c r="T92" i="43"/>
  <c r="F92" i="43"/>
  <c r="U91" i="43"/>
  <c r="T91" i="43"/>
  <c r="F91" i="43"/>
  <c r="U90" i="43"/>
  <c r="T90" i="43"/>
  <c r="F90" i="43"/>
  <c r="U89" i="43"/>
  <c r="T89" i="43"/>
  <c r="F89" i="43"/>
  <c r="U88" i="43"/>
  <c r="T88" i="43"/>
  <c r="F88" i="43"/>
  <c r="U87" i="43"/>
  <c r="T87" i="43"/>
  <c r="F87" i="43"/>
  <c r="U86" i="43"/>
  <c r="T86" i="43"/>
  <c r="F86" i="43"/>
  <c r="U85" i="43"/>
  <c r="T85" i="43"/>
  <c r="F85" i="43"/>
  <c r="U84" i="43"/>
  <c r="T84" i="43"/>
  <c r="F84" i="43"/>
  <c r="U83" i="43"/>
  <c r="T83" i="43"/>
  <c r="F83" i="43"/>
  <c r="U82" i="43"/>
  <c r="T82" i="43"/>
  <c r="F82" i="43"/>
  <c r="U81" i="43"/>
  <c r="T81" i="43"/>
  <c r="F81" i="43"/>
  <c r="U80" i="43"/>
  <c r="T80" i="43"/>
  <c r="K80" i="43"/>
  <c r="F80" i="43"/>
  <c r="U79" i="43"/>
  <c r="T79" i="43"/>
  <c r="F79" i="43"/>
  <c r="U78" i="43"/>
  <c r="T78" i="43"/>
  <c r="K78" i="43"/>
  <c r="F78" i="43"/>
  <c r="U77" i="43"/>
  <c r="T77" i="43"/>
  <c r="K77" i="43"/>
  <c r="F77" i="43"/>
  <c r="U76" i="43"/>
  <c r="T76" i="43"/>
  <c r="K76" i="43"/>
  <c r="F76" i="43"/>
  <c r="U75" i="43"/>
  <c r="T75" i="43"/>
  <c r="K75" i="43"/>
  <c r="F75" i="43"/>
  <c r="U74" i="43"/>
  <c r="T74" i="43"/>
  <c r="K74" i="43"/>
  <c r="F74" i="43"/>
  <c r="U73" i="43"/>
  <c r="T73" i="43"/>
  <c r="K73" i="43"/>
  <c r="F73" i="43"/>
  <c r="U72" i="43"/>
  <c r="T72" i="43"/>
  <c r="K72" i="43"/>
  <c r="F72" i="43"/>
  <c r="U71" i="43"/>
  <c r="T71" i="43"/>
  <c r="K71" i="43"/>
  <c r="F71" i="43"/>
  <c r="U70" i="43"/>
  <c r="T70" i="43"/>
  <c r="K70" i="43"/>
  <c r="F70" i="43"/>
  <c r="U69" i="43"/>
  <c r="T69" i="43"/>
  <c r="K69" i="43"/>
  <c r="F69" i="43"/>
  <c r="U68" i="43"/>
  <c r="T68" i="43"/>
  <c r="K68" i="43"/>
  <c r="F68" i="43"/>
  <c r="U67" i="43"/>
  <c r="T67" i="43"/>
  <c r="K67" i="43"/>
  <c r="F67" i="43"/>
  <c r="U66" i="43"/>
  <c r="T66" i="43"/>
  <c r="K66" i="43"/>
  <c r="F66" i="43"/>
  <c r="U65" i="43"/>
  <c r="T65" i="43"/>
  <c r="K65" i="43"/>
  <c r="F65" i="43"/>
  <c r="U64" i="43"/>
  <c r="T64" i="43"/>
  <c r="K64" i="43"/>
  <c r="F64" i="43"/>
  <c r="U63" i="43"/>
  <c r="T63" i="43"/>
  <c r="K63" i="43"/>
  <c r="F63" i="43"/>
  <c r="U62" i="43"/>
  <c r="T62" i="43"/>
  <c r="K62" i="43"/>
  <c r="F62" i="43"/>
  <c r="U61" i="43"/>
  <c r="T61" i="43"/>
  <c r="K61" i="43"/>
  <c r="F61" i="43"/>
  <c r="U60" i="43"/>
  <c r="T60" i="43"/>
  <c r="K60" i="43"/>
  <c r="F60" i="43"/>
  <c r="U59" i="43"/>
  <c r="T59" i="43"/>
  <c r="K59" i="43"/>
  <c r="F59" i="43"/>
  <c r="U58" i="43"/>
  <c r="T58" i="43"/>
  <c r="K58" i="43"/>
  <c r="F58" i="43"/>
  <c r="U57" i="43"/>
  <c r="T57" i="43"/>
  <c r="K57" i="43"/>
  <c r="F57" i="43"/>
  <c r="U56" i="43"/>
  <c r="T56" i="43"/>
  <c r="K56" i="43"/>
  <c r="F56" i="43"/>
  <c r="U55" i="43"/>
  <c r="T55" i="43"/>
  <c r="K55" i="43"/>
  <c r="F55" i="43"/>
  <c r="U54" i="43"/>
  <c r="T54" i="43"/>
  <c r="K54" i="43"/>
  <c r="F54" i="43"/>
  <c r="U53" i="43"/>
  <c r="T53" i="43"/>
  <c r="K53" i="43"/>
  <c r="F53" i="43"/>
  <c r="U52" i="43"/>
  <c r="T52" i="43"/>
  <c r="K52" i="43"/>
  <c r="F52" i="43"/>
  <c r="U51" i="43"/>
  <c r="T51" i="43"/>
  <c r="K51" i="43"/>
  <c r="F51" i="43"/>
  <c r="U50" i="43"/>
  <c r="T50" i="43"/>
  <c r="K50" i="43"/>
  <c r="F50" i="43"/>
  <c r="U49" i="43"/>
  <c r="T49" i="43"/>
  <c r="K49" i="43"/>
  <c r="F49" i="43"/>
  <c r="U48" i="43"/>
  <c r="T48" i="43"/>
  <c r="K48" i="43"/>
  <c r="F48" i="43"/>
  <c r="U47" i="43"/>
  <c r="T47" i="43"/>
  <c r="K47" i="43"/>
  <c r="F47" i="43"/>
  <c r="U46" i="43"/>
  <c r="T46" i="43"/>
  <c r="K46" i="43"/>
  <c r="F46" i="43"/>
  <c r="U45" i="43"/>
  <c r="T45" i="43"/>
  <c r="K45" i="43"/>
  <c r="F45" i="43"/>
  <c r="U44" i="43"/>
  <c r="T44" i="43"/>
  <c r="K44" i="43"/>
  <c r="F44" i="43"/>
  <c r="U43" i="43"/>
  <c r="T43" i="43"/>
  <c r="K43" i="43"/>
  <c r="F43" i="43"/>
  <c r="U42" i="43"/>
  <c r="T42" i="43"/>
  <c r="K42" i="43"/>
  <c r="F42" i="43"/>
  <c r="U41" i="43"/>
  <c r="T41" i="43"/>
  <c r="K41" i="43"/>
  <c r="F41" i="43"/>
  <c r="U40" i="43"/>
  <c r="T40" i="43"/>
  <c r="K40" i="43"/>
  <c r="F40" i="43"/>
  <c r="U39" i="43"/>
  <c r="T39" i="43"/>
  <c r="K39" i="43"/>
  <c r="F39" i="43"/>
  <c r="U38" i="43"/>
  <c r="T38" i="43"/>
  <c r="K38" i="43"/>
  <c r="F38" i="43"/>
  <c r="U37" i="43"/>
  <c r="T37" i="43"/>
  <c r="K37" i="43"/>
  <c r="F37" i="43"/>
  <c r="U36" i="43"/>
  <c r="T36" i="43"/>
  <c r="K36" i="43"/>
  <c r="F36" i="43"/>
  <c r="U35" i="43"/>
  <c r="T35" i="43"/>
  <c r="K35" i="43"/>
  <c r="F35" i="43"/>
  <c r="U34" i="43"/>
  <c r="T34" i="43"/>
  <c r="K34" i="43"/>
  <c r="F34" i="43"/>
  <c r="U33" i="43"/>
  <c r="T33" i="43"/>
  <c r="K33" i="43"/>
  <c r="F33" i="43"/>
  <c r="U32" i="43"/>
  <c r="T32" i="43"/>
  <c r="K32" i="43"/>
  <c r="F32" i="43"/>
  <c r="U31" i="43"/>
  <c r="T31" i="43"/>
  <c r="K31" i="43"/>
  <c r="F31" i="43"/>
  <c r="U30" i="43"/>
  <c r="T30" i="43"/>
  <c r="K30" i="43"/>
  <c r="F30" i="43"/>
  <c r="U29" i="43"/>
  <c r="T29" i="43"/>
  <c r="K29" i="43"/>
  <c r="F29" i="43"/>
  <c r="U28" i="43"/>
  <c r="T28" i="43"/>
  <c r="K28" i="43"/>
  <c r="F28" i="43"/>
  <c r="U27" i="43"/>
  <c r="T27" i="43"/>
  <c r="K27" i="43"/>
  <c r="F27" i="43"/>
  <c r="U26" i="43"/>
  <c r="T26" i="43"/>
  <c r="K26" i="43"/>
  <c r="F26" i="43"/>
  <c r="U25" i="43"/>
  <c r="T25" i="43"/>
  <c r="K25" i="43"/>
  <c r="F25" i="43"/>
  <c r="U24" i="43"/>
  <c r="T24" i="43"/>
  <c r="K24" i="43"/>
  <c r="F24" i="43"/>
  <c r="U23" i="43"/>
  <c r="T23" i="43"/>
  <c r="K23" i="43"/>
  <c r="F23" i="43"/>
  <c r="U22" i="43"/>
  <c r="T22" i="43"/>
  <c r="K22" i="43"/>
  <c r="F22" i="43"/>
  <c r="U21" i="43"/>
  <c r="T21" i="43"/>
  <c r="K21" i="43"/>
  <c r="F21" i="43"/>
  <c r="U20" i="43"/>
  <c r="T20" i="43"/>
  <c r="K20" i="43"/>
  <c r="F20" i="43"/>
  <c r="U19" i="43"/>
  <c r="T19" i="43"/>
  <c r="K19" i="43"/>
  <c r="F19" i="43"/>
  <c r="U18" i="43"/>
  <c r="T18" i="43"/>
  <c r="K18" i="43"/>
  <c r="F18" i="43"/>
  <c r="U17" i="43"/>
  <c r="T17" i="43"/>
  <c r="K17" i="43"/>
  <c r="F17" i="43"/>
  <c r="U16" i="43"/>
  <c r="T16" i="43"/>
  <c r="K16" i="43"/>
  <c r="F16" i="43"/>
  <c r="U15" i="43"/>
  <c r="T15" i="43"/>
  <c r="K15" i="43"/>
  <c r="F15" i="43"/>
  <c r="U14" i="43"/>
  <c r="T14" i="43"/>
  <c r="K14" i="43"/>
  <c r="F14" i="43"/>
  <c r="U13" i="43"/>
  <c r="T13" i="43"/>
  <c r="K13" i="43"/>
  <c r="F13" i="43"/>
  <c r="U12" i="43"/>
  <c r="T12" i="43"/>
  <c r="K12" i="43"/>
  <c r="F12" i="43"/>
  <c r="U11" i="43"/>
  <c r="T11" i="43"/>
  <c r="K11" i="43"/>
  <c r="F11" i="43"/>
  <c r="U10" i="43"/>
  <c r="T10" i="43"/>
  <c r="K10" i="43"/>
  <c r="F10" i="43"/>
  <c r="U9" i="43"/>
  <c r="T9" i="43"/>
  <c r="K9" i="43"/>
  <c r="F9" i="43"/>
  <c r="U8" i="43"/>
  <c r="T8" i="43"/>
  <c r="K8" i="43"/>
  <c r="F8" i="43"/>
  <c r="U7" i="43"/>
  <c r="T7" i="43"/>
  <c r="K7" i="43"/>
  <c r="F7" i="43"/>
  <c r="U6" i="43"/>
  <c r="T6" i="43"/>
  <c r="K6" i="43"/>
  <c r="F6" i="43"/>
  <c r="U5" i="43"/>
  <c r="T5" i="43"/>
  <c r="K5" i="43"/>
  <c r="F5" i="43"/>
  <c r="U4" i="43"/>
  <c r="T4" i="43"/>
  <c r="K4" i="43"/>
  <c r="F4" i="43"/>
  <c r="F133" i="44"/>
  <c r="F132" i="44"/>
  <c r="F131" i="44"/>
  <c r="F130" i="44"/>
  <c r="F129" i="44"/>
  <c r="F128" i="44"/>
  <c r="U127" i="44"/>
  <c r="F127" i="44"/>
  <c r="U126" i="44"/>
  <c r="F126" i="44"/>
  <c r="U125" i="44"/>
  <c r="F125" i="44"/>
  <c r="U124" i="44"/>
  <c r="F124" i="44"/>
  <c r="U123" i="44"/>
  <c r="F123" i="44"/>
  <c r="U122" i="44"/>
  <c r="T122" i="44"/>
  <c r="F122" i="44"/>
  <c r="U121" i="44"/>
  <c r="T121" i="44"/>
  <c r="F121" i="44"/>
  <c r="U120" i="44"/>
  <c r="T120" i="44"/>
  <c r="F120" i="44"/>
  <c r="U119" i="44"/>
  <c r="T119" i="44"/>
  <c r="F119" i="44"/>
  <c r="U118" i="44"/>
  <c r="T118" i="44"/>
  <c r="F118" i="44"/>
  <c r="U117" i="44"/>
  <c r="T117" i="44"/>
  <c r="F117" i="44"/>
  <c r="U116" i="44"/>
  <c r="T116" i="44"/>
  <c r="F116" i="44"/>
  <c r="U115" i="44"/>
  <c r="T115" i="44"/>
  <c r="F115" i="44"/>
  <c r="U114" i="44"/>
  <c r="T114" i="44"/>
  <c r="F114" i="44"/>
  <c r="U113" i="44"/>
  <c r="T113" i="44"/>
  <c r="F113" i="44"/>
  <c r="U112" i="44"/>
  <c r="T112" i="44"/>
  <c r="F112" i="44"/>
  <c r="U111" i="44"/>
  <c r="T111" i="44"/>
  <c r="F111" i="44"/>
  <c r="U110" i="44"/>
  <c r="T110" i="44"/>
  <c r="F110" i="44"/>
  <c r="U109" i="44"/>
  <c r="T109" i="44"/>
  <c r="F109" i="44"/>
  <c r="U108" i="44"/>
  <c r="T108" i="44"/>
  <c r="F108" i="44"/>
  <c r="U107" i="44"/>
  <c r="T107" i="44"/>
  <c r="F107" i="44"/>
  <c r="U106" i="44"/>
  <c r="T106" i="44"/>
  <c r="F106" i="44"/>
  <c r="U105" i="44"/>
  <c r="T105" i="44"/>
  <c r="F105" i="44"/>
  <c r="U104" i="44"/>
  <c r="T104" i="44"/>
  <c r="F104" i="44"/>
  <c r="U103" i="44"/>
  <c r="T103" i="44"/>
  <c r="F103" i="44"/>
  <c r="U102" i="44"/>
  <c r="T102" i="44"/>
  <c r="F102" i="44"/>
  <c r="U101" i="44"/>
  <c r="T101" i="44"/>
  <c r="F101" i="44"/>
  <c r="U100" i="44"/>
  <c r="T100" i="44"/>
  <c r="F100" i="44"/>
  <c r="U99" i="44"/>
  <c r="T99" i="44"/>
  <c r="F99" i="44"/>
  <c r="U98" i="44"/>
  <c r="T98" i="44"/>
  <c r="F98" i="44"/>
  <c r="U97" i="44"/>
  <c r="T97" i="44"/>
  <c r="F97" i="44"/>
  <c r="U96" i="44"/>
  <c r="T96" i="44"/>
  <c r="F96" i="44"/>
  <c r="U95" i="44"/>
  <c r="T95" i="44"/>
  <c r="F95" i="44"/>
  <c r="U94" i="44"/>
  <c r="T94" i="44"/>
  <c r="F94" i="44"/>
  <c r="U93" i="44"/>
  <c r="T93" i="44"/>
  <c r="F93" i="44"/>
  <c r="U92" i="44"/>
  <c r="T92" i="44"/>
  <c r="F92" i="44"/>
  <c r="U91" i="44"/>
  <c r="T91" i="44"/>
  <c r="F91" i="44"/>
  <c r="U90" i="44"/>
  <c r="T90" i="44"/>
  <c r="F90" i="44"/>
  <c r="U89" i="44"/>
  <c r="T89" i="44"/>
  <c r="F89" i="44"/>
  <c r="U88" i="44"/>
  <c r="T88" i="44"/>
  <c r="F88" i="44"/>
  <c r="U87" i="44"/>
  <c r="T87" i="44"/>
  <c r="F87" i="44"/>
  <c r="U86" i="44"/>
  <c r="T86" i="44"/>
  <c r="F86" i="44"/>
  <c r="U85" i="44"/>
  <c r="T85" i="44"/>
  <c r="F85" i="44"/>
  <c r="U84" i="44"/>
  <c r="T84" i="44"/>
  <c r="F84" i="44"/>
  <c r="U83" i="44"/>
  <c r="T83" i="44"/>
  <c r="F83" i="44"/>
  <c r="U82" i="44"/>
  <c r="T82" i="44"/>
  <c r="F82" i="44"/>
  <c r="U81" i="44"/>
  <c r="T81" i="44"/>
  <c r="F81" i="44"/>
  <c r="U80" i="44"/>
  <c r="T80" i="44"/>
  <c r="K80" i="44"/>
  <c r="F80" i="44"/>
  <c r="U79" i="44"/>
  <c r="T79" i="44"/>
  <c r="F79" i="44"/>
  <c r="U78" i="44"/>
  <c r="T78" i="44"/>
  <c r="K78" i="44"/>
  <c r="F78" i="44"/>
  <c r="U77" i="44"/>
  <c r="T77" i="44"/>
  <c r="K77" i="44"/>
  <c r="F77" i="44"/>
  <c r="U76" i="44"/>
  <c r="T76" i="44"/>
  <c r="K76" i="44"/>
  <c r="F76" i="44"/>
  <c r="U75" i="44"/>
  <c r="T75" i="44"/>
  <c r="K75" i="44"/>
  <c r="F75" i="44"/>
  <c r="U74" i="44"/>
  <c r="T74" i="44"/>
  <c r="K74" i="44"/>
  <c r="F74" i="44"/>
  <c r="U73" i="44"/>
  <c r="T73" i="44"/>
  <c r="K73" i="44"/>
  <c r="F73" i="44"/>
  <c r="U72" i="44"/>
  <c r="T72" i="44"/>
  <c r="K72" i="44"/>
  <c r="F72" i="44"/>
  <c r="U71" i="44"/>
  <c r="T71" i="44"/>
  <c r="K71" i="44"/>
  <c r="F71" i="44"/>
  <c r="U70" i="44"/>
  <c r="T70" i="44"/>
  <c r="K70" i="44"/>
  <c r="F70" i="44"/>
  <c r="U69" i="44"/>
  <c r="T69" i="44"/>
  <c r="K69" i="44"/>
  <c r="F69" i="44"/>
  <c r="U68" i="44"/>
  <c r="T68" i="44"/>
  <c r="K68" i="44"/>
  <c r="F68" i="44"/>
  <c r="U67" i="44"/>
  <c r="T67" i="44"/>
  <c r="K67" i="44"/>
  <c r="F67" i="44"/>
  <c r="U66" i="44"/>
  <c r="T66" i="44"/>
  <c r="K66" i="44"/>
  <c r="F66" i="44"/>
  <c r="U65" i="44"/>
  <c r="T65" i="44"/>
  <c r="K65" i="44"/>
  <c r="F65" i="44"/>
  <c r="U64" i="44"/>
  <c r="T64" i="44"/>
  <c r="K64" i="44"/>
  <c r="F64" i="44"/>
  <c r="U63" i="44"/>
  <c r="T63" i="44"/>
  <c r="K63" i="44"/>
  <c r="F63" i="44"/>
  <c r="U62" i="44"/>
  <c r="T62" i="44"/>
  <c r="K62" i="44"/>
  <c r="F62" i="44"/>
  <c r="U61" i="44"/>
  <c r="T61" i="44"/>
  <c r="K61" i="44"/>
  <c r="F61" i="44"/>
  <c r="U60" i="44"/>
  <c r="T60" i="44"/>
  <c r="K60" i="44"/>
  <c r="F60" i="44"/>
  <c r="U59" i="44"/>
  <c r="T59" i="44"/>
  <c r="K59" i="44"/>
  <c r="F59" i="44"/>
  <c r="U58" i="44"/>
  <c r="T58" i="44"/>
  <c r="K58" i="44"/>
  <c r="F58" i="44"/>
  <c r="U57" i="44"/>
  <c r="T57" i="44"/>
  <c r="K57" i="44"/>
  <c r="F57" i="44"/>
  <c r="U56" i="44"/>
  <c r="T56" i="44"/>
  <c r="K56" i="44"/>
  <c r="F56" i="44"/>
  <c r="U55" i="44"/>
  <c r="T55" i="44"/>
  <c r="K55" i="44"/>
  <c r="F55" i="44"/>
  <c r="U54" i="44"/>
  <c r="T54" i="44"/>
  <c r="K54" i="44"/>
  <c r="F54" i="44"/>
  <c r="U53" i="44"/>
  <c r="T53" i="44"/>
  <c r="K53" i="44"/>
  <c r="F53" i="44"/>
  <c r="U52" i="44"/>
  <c r="T52" i="44"/>
  <c r="K52" i="44"/>
  <c r="F52" i="44"/>
  <c r="U51" i="44"/>
  <c r="T51" i="44"/>
  <c r="K51" i="44"/>
  <c r="F51" i="44"/>
  <c r="U50" i="44"/>
  <c r="T50" i="44"/>
  <c r="K50" i="44"/>
  <c r="F50" i="44"/>
  <c r="U49" i="44"/>
  <c r="T49" i="44"/>
  <c r="K49" i="44"/>
  <c r="F49" i="44"/>
  <c r="U48" i="44"/>
  <c r="T48" i="44"/>
  <c r="K48" i="44"/>
  <c r="F48" i="44"/>
  <c r="U47" i="44"/>
  <c r="T47" i="44"/>
  <c r="K47" i="44"/>
  <c r="F47" i="44"/>
  <c r="U46" i="44"/>
  <c r="T46" i="44"/>
  <c r="K46" i="44"/>
  <c r="F46" i="44"/>
  <c r="U45" i="44"/>
  <c r="T45" i="44"/>
  <c r="K45" i="44"/>
  <c r="F45" i="44"/>
  <c r="U44" i="44"/>
  <c r="T44" i="44"/>
  <c r="K44" i="44"/>
  <c r="F44" i="44"/>
  <c r="U43" i="44"/>
  <c r="T43" i="44"/>
  <c r="K43" i="44"/>
  <c r="F43" i="44"/>
  <c r="U42" i="44"/>
  <c r="T42" i="44"/>
  <c r="K42" i="44"/>
  <c r="F42" i="44"/>
  <c r="U41" i="44"/>
  <c r="T41" i="44"/>
  <c r="K41" i="44"/>
  <c r="F41" i="44"/>
  <c r="U40" i="44"/>
  <c r="T40" i="44"/>
  <c r="K40" i="44"/>
  <c r="F40" i="44"/>
  <c r="U39" i="44"/>
  <c r="T39" i="44"/>
  <c r="K39" i="44"/>
  <c r="F39" i="44"/>
  <c r="U38" i="44"/>
  <c r="T38" i="44"/>
  <c r="K38" i="44"/>
  <c r="F38" i="44"/>
  <c r="U37" i="44"/>
  <c r="T37" i="44"/>
  <c r="K37" i="44"/>
  <c r="F37" i="44"/>
  <c r="U36" i="44"/>
  <c r="T36" i="44"/>
  <c r="K36" i="44"/>
  <c r="F36" i="44"/>
  <c r="U35" i="44"/>
  <c r="T35" i="44"/>
  <c r="K35" i="44"/>
  <c r="F35" i="44"/>
  <c r="U34" i="44"/>
  <c r="T34" i="44"/>
  <c r="K34" i="44"/>
  <c r="F34" i="44"/>
  <c r="U33" i="44"/>
  <c r="T33" i="44"/>
  <c r="K33" i="44"/>
  <c r="F33" i="44"/>
  <c r="U32" i="44"/>
  <c r="T32" i="44"/>
  <c r="K32" i="44"/>
  <c r="F32" i="44"/>
  <c r="U31" i="44"/>
  <c r="T31" i="44"/>
  <c r="K31" i="44"/>
  <c r="F31" i="44"/>
  <c r="U30" i="44"/>
  <c r="T30" i="44"/>
  <c r="K30" i="44"/>
  <c r="F30" i="44"/>
  <c r="U29" i="44"/>
  <c r="T29" i="44"/>
  <c r="K29" i="44"/>
  <c r="F29" i="44"/>
  <c r="U28" i="44"/>
  <c r="T28" i="44"/>
  <c r="K28" i="44"/>
  <c r="F28" i="44"/>
  <c r="U27" i="44"/>
  <c r="T27" i="44"/>
  <c r="K27" i="44"/>
  <c r="F27" i="44"/>
  <c r="U26" i="44"/>
  <c r="T26" i="44"/>
  <c r="K26" i="44"/>
  <c r="F26" i="44"/>
  <c r="U25" i="44"/>
  <c r="T25" i="44"/>
  <c r="K25" i="44"/>
  <c r="F25" i="44"/>
  <c r="U24" i="44"/>
  <c r="T24" i="44"/>
  <c r="K24" i="44"/>
  <c r="F24" i="44"/>
  <c r="U23" i="44"/>
  <c r="T23" i="44"/>
  <c r="K23" i="44"/>
  <c r="F23" i="44"/>
  <c r="U22" i="44"/>
  <c r="T22" i="44"/>
  <c r="K22" i="44"/>
  <c r="F22" i="44"/>
  <c r="U21" i="44"/>
  <c r="T21" i="44"/>
  <c r="K21" i="44"/>
  <c r="F21" i="44"/>
  <c r="U20" i="44"/>
  <c r="T20" i="44"/>
  <c r="K20" i="44"/>
  <c r="F20" i="44"/>
  <c r="U19" i="44"/>
  <c r="T19" i="44"/>
  <c r="K19" i="44"/>
  <c r="F19" i="44"/>
  <c r="U18" i="44"/>
  <c r="T18" i="44"/>
  <c r="K18" i="44"/>
  <c r="F18" i="44"/>
  <c r="U17" i="44"/>
  <c r="T17" i="44"/>
  <c r="K17" i="44"/>
  <c r="F17" i="44"/>
  <c r="U16" i="44"/>
  <c r="T16" i="44"/>
  <c r="K16" i="44"/>
  <c r="F16" i="44"/>
  <c r="U15" i="44"/>
  <c r="T15" i="44"/>
  <c r="K15" i="44"/>
  <c r="F15" i="44"/>
  <c r="U14" i="44"/>
  <c r="T14" i="44"/>
  <c r="K14" i="44"/>
  <c r="F14" i="44"/>
  <c r="U13" i="44"/>
  <c r="T13" i="44"/>
  <c r="K13" i="44"/>
  <c r="F13" i="44"/>
  <c r="U12" i="44"/>
  <c r="T12" i="44"/>
  <c r="K12" i="44"/>
  <c r="F12" i="44"/>
  <c r="U11" i="44"/>
  <c r="T11" i="44"/>
  <c r="K11" i="44"/>
  <c r="F11" i="44"/>
  <c r="U10" i="44"/>
  <c r="T10" i="44"/>
  <c r="K10" i="44"/>
  <c r="F10" i="44"/>
  <c r="U9" i="44"/>
  <c r="T9" i="44"/>
  <c r="K9" i="44"/>
  <c r="F9" i="44"/>
  <c r="U8" i="44"/>
  <c r="T8" i="44"/>
  <c r="K8" i="44"/>
  <c r="F8" i="44"/>
  <c r="U7" i="44"/>
  <c r="T7" i="44"/>
  <c r="K7" i="44"/>
  <c r="F7" i="44"/>
  <c r="U6" i="44"/>
  <c r="T6" i="44"/>
  <c r="K6" i="44"/>
  <c r="F6" i="44"/>
  <c r="U5" i="44"/>
  <c r="T5" i="44"/>
  <c r="K5" i="44"/>
  <c r="F5" i="44"/>
  <c r="U4" i="44"/>
  <c r="T4" i="44"/>
  <c r="K4" i="44"/>
  <c r="F4" i="44"/>
  <c r="F133" i="12"/>
  <c r="F132" i="12"/>
  <c r="F131" i="12"/>
  <c r="F130" i="12"/>
  <c r="F129" i="12"/>
  <c r="F128" i="12"/>
  <c r="U127" i="12"/>
  <c r="F127" i="12"/>
  <c r="U126" i="12"/>
  <c r="F126" i="12"/>
  <c r="U125" i="12"/>
  <c r="F125" i="12"/>
  <c r="U124" i="12"/>
  <c r="F124" i="12"/>
  <c r="U123" i="12"/>
  <c r="F123" i="12"/>
  <c r="U122" i="12"/>
  <c r="T122" i="12"/>
  <c r="F122" i="12"/>
  <c r="U121" i="12"/>
  <c r="T121" i="12"/>
  <c r="F121" i="12"/>
  <c r="U120" i="12"/>
  <c r="T120" i="12"/>
  <c r="F120" i="12"/>
  <c r="U119" i="12"/>
  <c r="T119" i="12"/>
  <c r="F119" i="12"/>
  <c r="U118" i="12"/>
  <c r="T118" i="12"/>
  <c r="F118" i="12"/>
  <c r="U117" i="12"/>
  <c r="T117" i="12"/>
  <c r="F117" i="12"/>
  <c r="U116" i="12"/>
  <c r="T116" i="12"/>
  <c r="F116" i="12"/>
  <c r="U115" i="12"/>
  <c r="T115" i="12"/>
  <c r="F115" i="12"/>
  <c r="U114" i="12"/>
  <c r="T114" i="12"/>
  <c r="F114" i="12"/>
  <c r="U113" i="12"/>
  <c r="T113" i="12"/>
  <c r="F113" i="12"/>
  <c r="U112" i="12"/>
  <c r="T112" i="12"/>
  <c r="F112" i="12"/>
  <c r="U111" i="12"/>
  <c r="T111" i="12"/>
  <c r="F111" i="12"/>
  <c r="U110" i="12"/>
  <c r="T110" i="12"/>
  <c r="F110" i="12"/>
  <c r="U109" i="12"/>
  <c r="T109" i="12"/>
  <c r="F109" i="12"/>
  <c r="U108" i="12"/>
  <c r="T108" i="12"/>
  <c r="F108" i="12"/>
  <c r="U107" i="12"/>
  <c r="T107" i="12"/>
  <c r="F107" i="12"/>
  <c r="U106" i="12"/>
  <c r="T106" i="12"/>
  <c r="F106" i="12"/>
  <c r="U105" i="12"/>
  <c r="T105" i="12"/>
  <c r="F105" i="12"/>
  <c r="U104" i="12"/>
  <c r="T104" i="12"/>
  <c r="F104" i="12"/>
  <c r="U103" i="12"/>
  <c r="T103" i="12"/>
  <c r="F103" i="12"/>
  <c r="U102" i="12"/>
  <c r="T102" i="12"/>
  <c r="F102" i="12"/>
  <c r="U101" i="12"/>
  <c r="T101" i="12"/>
  <c r="F101" i="12"/>
  <c r="U100" i="12"/>
  <c r="T100" i="12"/>
  <c r="F100" i="12"/>
  <c r="U99" i="12"/>
  <c r="T99" i="12"/>
  <c r="F99" i="12"/>
  <c r="U98" i="12"/>
  <c r="T98" i="12"/>
  <c r="F98" i="12"/>
  <c r="U97" i="12"/>
  <c r="T97" i="12"/>
  <c r="F97" i="12"/>
  <c r="U96" i="12"/>
  <c r="T96" i="12"/>
  <c r="F96" i="12"/>
  <c r="U95" i="12"/>
  <c r="T95" i="12"/>
  <c r="F95" i="12"/>
  <c r="U94" i="12"/>
  <c r="T94" i="12"/>
  <c r="F94" i="12"/>
  <c r="U93" i="12"/>
  <c r="T93" i="12"/>
  <c r="F93" i="12"/>
  <c r="U92" i="12"/>
  <c r="T92" i="12"/>
  <c r="F92" i="12"/>
  <c r="U91" i="12"/>
  <c r="T91" i="12"/>
  <c r="F91" i="12"/>
  <c r="U90" i="12"/>
  <c r="T90" i="12"/>
  <c r="F90" i="12"/>
  <c r="U89" i="12"/>
  <c r="T89" i="12"/>
  <c r="F89" i="12"/>
  <c r="U88" i="12"/>
  <c r="T88" i="12"/>
  <c r="F88" i="12"/>
  <c r="U87" i="12"/>
  <c r="T87" i="12"/>
  <c r="F87" i="12"/>
  <c r="U86" i="12"/>
  <c r="T86" i="12"/>
  <c r="F86" i="12"/>
  <c r="U85" i="12"/>
  <c r="T85" i="12"/>
  <c r="F85" i="12"/>
  <c r="U84" i="12"/>
  <c r="T84" i="12"/>
  <c r="F84" i="12"/>
  <c r="U83" i="12"/>
  <c r="T83" i="12"/>
  <c r="F83" i="12"/>
  <c r="U82" i="12"/>
  <c r="T82" i="12"/>
  <c r="F82" i="12"/>
  <c r="U81" i="12"/>
  <c r="T81" i="12"/>
  <c r="F81" i="12"/>
  <c r="U80" i="12"/>
  <c r="T80" i="12"/>
  <c r="K80" i="12"/>
  <c r="F80" i="12"/>
  <c r="U79" i="12"/>
  <c r="T79" i="12"/>
  <c r="F79" i="12"/>
  <c r="U78" i="12"/>
  <c r="T78" i="12"/>
  <c r="K78" i="12"/>
  <c r="F78" i="12"/>
  <c r="U77" i="12"/>
  <c r="T77" i="12"/>
  <c r="K77" i="12"/>
  <c r="F77" i="12"/>
  <c r="U76" i="12"/>
  <c r="T76" i="12"/>
  <c r="K76" i="12"/>
  <c r="F76" i="12"/>
  <c r="U75" i="12"/>
  <c r="T75" i="12"/>
  <c r="K75" i="12"/>
  <c r="F75" i="12"/>
  <c r="U74" i="12"/>
  <c r="T74" i="12"/>
  <c r="K74" i="12"/>
  <c r="F74" i="12"/>
  <c r="U73" i="12"/>
  <c r="T73" i="12"/>
  <c r="K73" i="12"/>
  <c r="F73" i="12"/>
  <c r="U72" i="12"/>
  <c r="T72" i="12"/>
  <c r="K72" i="12"/>
  <c r="F72" i="12"/>
  <c r="U71" i="12"/>
  <c r="T71" i="12"/>
  <c r="K71" i="12"/>
  <c r="F71" i="12"/>
  <c r="U70" i="12"/>
  <c r="T70" i="12"/>
  <c r="K70" i="12"/>
  <c r="F70" i="12"/>
  <c r="U69" i="12"/>
  <c r="T69" i="12"/>
  <c r="K69" i="12"/>
  <c r="F69" i="12"/>
  <c r="U68" i="12"/>
  <c r="T68" i="12"/>
  <c r="K68" i="12"/>
  <c r="F68" i="12"/>
  <c r="U67" i="12"/>
  <c r="T67" i="12"/>
  <c r="K67" i="12"/>
  <c r="F67" i="12"/>
  <c r="U66" i="12"/>
  <c r="T66" i="12"/>
  <c r="K66" i="12"/>
  <c r="F66" i="12"/>
  <c r="U65" i="12"/>
  <c r="T65" i="12"/>
  <c r="K65" i="12"/>
  <c r="F65" i="12"/>
  <c r="U64" i="12"/>
  <c r="T64" i="12"/>
  <c r="K64" i="12"/>
  <c r="F64" i="12"/>
  <c r="U63" i="12"/>
  <c r="T63" i="12"/>
  <c r="K63" i="12"/>
  <c r="F63" i="12"/>
  <c r="U62" i="12"/>
  <c r="T62" i="12"/>
  <c r="K62" i="12"/>
  <c r="F62" i="12"/>
  <c r="U61" i="12"/>
  <c r="T61" i="12"/>
  <c r="K61" i="12"/>
  <c r="F61" i="12"/>
  <c r="U60" i="12"/>
  <c r="T60" i="12"/>
  <c r="K60" i="12"/>
  <c r="F60" i="12"/>
  <c r="U59" i="12"/>
  <c r="T59" i="12"/>
  <c r="K59" i="12"/>
  <c r="F59" i="12"/>
  <c r="U58" i="12"/>
  <c r="T58" i="12"/>
  <c r="K58" i="12"/>
  <c r="F58" i="12"/>
  <c r="U57" i="12"/>
  <c r="T57" i="12"/>
  <c r="K57" i="12"/>
  <c r="F57" i="12"/>
  <c r="U56" i="12"/>
  <c r="T56" i="12"/>
  <c r="K56" i="12"/>
  <c r="F56" i="12"/>
  <c r="U55" i="12"/>
  <c r="T55" i="12"/>
  <c r="K55" i="12"/>
  <c r="F55" i="12"/>
  <c r="U54" i="12"/>
  <c r="T54" i="12"/>
  <c r="K54" i="12"/>
  <c r="F54" i="12"/>
  <c r="U53" i="12"/>
  <c r="T53" i="12"/>
  <c r="K53" i="12"/>
  <c r="F53" i="12"/>
  <c r="U52" i="12"/>
  <c r="T52" i="12"/>
  <c r="K52" i="12"/>
  <c r="F52" i="12"/>
  <c r="U51" i="12"/>
  <c r="T51" i="12"/>
  <c r="K51" i="12"/>
  <c r="F51" i="12"/>
  <c r="U50" i="12"/>
  <c r="T50" i="12"/>
  <c r="K50" i="12"/>
  <c r="F50" i="12"/>
  <c r="U49" i="12"/>
  <c r="T49" i="12"/>
  <c r="K49" i="12"/>
  <c r="F49" i="12"/>
  <c r="U48" i="12"/>
  <c r="T48" i="12"/>
  <c r="K48" i="12"/>
  <c r="F48" i="12"/>
  <c r="U47" i="12"/>
  <c r="T47" i="12"/>
  <c r="K47" i="12"/>
  <c r="F47" i="12"/>
  <c r="U46" i="12"/>
  <c r="T46" i="12"/>
  <c r="K46" i="12"/>
  <c r="F46" i="12"/>
  <c r="U45" i="12"/>
  <c r="T45" i="12"/>
  <c r="K45" i="12"/>
  <c r="F45" i="12"/>
  <c r="U44" i="12"/>
  <c r="T44" i="12"/>
  <c r="K44" i="12"/>
  <c r="F44" i="12"/>
  <c r="U43" i="12"/>
  <c r="T43" i="12"/>
  <c r="K43" i="12"/>
  <c r="F43" i="12"/>
  <c r="U42" i="12"/>
  <c r="T42" i="12"/>
  <c r="K42" i="12"/>
  <c r="F42" i="12"/>
  <c r="U41" i="12"/>
  <c r="T41" i="12"/>
  <c r="K41" i="12"/>
  <c r="F41" i="12"/>
  <c r="U40" i="12"/>
  <c r="T40" i="12"/>
  <c r="K40" i="12"/>
  <c r="F40" i="12"/>
  <c r="U39" i="12"/>
  <c r="T39" i="12"/>
  <c r="K39" i="12"/>
  <c r="F39" i="12"/>
  <c r="U38" i="12"/>
  <c r="T38" i="12"/>
  <c r="K38" i="12"/>
  <c r="F38" i="12"/>
  <c r="U37" i="12"/>
  <c r="T37" i="12"/>
  <c r="K37" i="12"/>
  <c r="F37" i="12"/>
  <c r="U36" i="12"/>
  <c r="T36" i="12"/>
  <c r="K36" i="12"/>
  <c r="F36" i="12"/>
  <c r="U35" i="12"/>
  <c r="T35" i="12"/>
  <c r="K35" i="12"/>
  <c r="F35" i="12"/>
  <c r="U34" i="12"/>
  <c r="T34" i="12"/>
  <c r="K34" i="12"/>
  <c r="F34" i="12"/>
  <c r="U33" i="12"/>
  <c r="T33" i="12"/>
  <c r="K33" i="12"/>
  <c r="F33" i="12"/>
  <c r="U32" i="12"/>
  <c r="T32" i="12"/>
  <c r="K32" i="12"/>
  <c r="F32" i="12"/>
  <c r="U31" i="12"/>
  <c r="T31" i="12"/>
  <c r="K31" i="12"/>
  <c r="F31" i="12"/>
  <c r="U30" i="12"/>
  <c r="T30" i="12"/>
  <c r="K30" i="12"/>
  <c r="F30" i="12"/>
  <c r="U29" i="12"/>
  <c r="T29" i="12"/>
  <c r="K29" i="12"/>
  <c r="F29" i="12"/>
  <c r="U28" i="12"/>
  <c r="T28" i="12"/>
  <c r="K28" i="12"/>
  <c r="F28" i="12"/>
  <c r="U27" i="12"/>
  <c r="T27" i="12"/>
  <c r="K27" i="12"/>
  <c r="F27" i="12"/>
  <c r="U26" i="12"/>
  <c r="T26" i="12"/>
  <c r="K26" i="12"/>
  <c r="F26" i="12"/>
  <c r="U25" i="12"/>
  <c r="T25" i="12"/>
  <c r="K25" i="12"/>
  <c r="F25" i="12"/>
  <c r="U24" i="12"/>
  <c r="T24" i="12"/>
  <c r="K24" i="12"/>
  <c r="F24" i="12"/>
  <c r="U23" i="12"/>
  <c r="T23" i="12"/>
  <c r="K23" i="12"/>
  <c r="F23" i="12"/>
  <c r="U22" i="12"/>
  <c r="T22" i="12"/>
  <c r="K22" i="12"/>
  <c r="F22" i="12"/>
  <c r="U21" i="12"/>
  <c r="T21" i="12"/>
  <c r="K21" i="12"/>
  <c r="F21" i="12"/>
  <c r="U20" i="12"/>
  <c r="T20" i="12"/>
  <c r="K20" i="12"/>
  <c r="F20" i="12"/>
  <c r="U19" i="12"/>
  <c r="T19" i="12"/>
  <c r="K19" i="12"/>
  <c r="F19" i="12"/>
  <c r="U18" i="12"/>
  <c r="T18" i="12"/>
  <c r="K18" i="12"/>
  <c r="F18" i="12"/>
  <c r="U17" i="12"/>
  <c r="T17" i="12"/>
  <c r="K17" i="12"/>
  <c r="F17" i="12"/>
  <c r="U16" i="12"/>
  <c r="T16" i="12"/>
  <c r="K16" i="12"/>
  <c r="F16" i="12"/>
  <c r="U15" i="12"/>
  <c r="T15" i="12"/>
  <c r="K15" i="12"/>
  <c r="F15" i="12"/>
  <c r="U14" i="12"/>
  <c r="T14" i="12"/>
  <c r="K14" i="12"/>
  <c r="F14" i="12"/>
  <c r="U13" i="12"/>
  <c r="T13" i="12"/>
  <c r="K13" i="12"/>
  <c r="F13" i="12"/>
  <c r="U12" i="12"/>
  <c r="T12" i="12"/>
  <c r="K12" i="12"/>
  <c r="F12" i="12"/>
  <c r="U11" i="12"/>
  <c r="T11" i="12"/>
  <c r="K11" i="12"/>
  <c r="F11" i="12"/>
  <c r="U10" i="12"/>
  <c r="T10" i="12"/>
  <c r="K10" i="12"/>
  <c r="F10" i="12"/>
  <c r="U9" i="12"/>
  <c r="T9" i="12"/>
  <c r="K9" i="12"/>
  <c r="F9" i="12"/>
  <c r="U8" i="12"/>
  <c r="T8" i="12"/>
  <c r="K8" i="12"/>
  <c r="F8" i="12"/>
  <c r="U7" i="12"/>
  <c r="T7" i="12"/>
  <c r="K7" i="12"/>
  <c r="F7" i="12"/>
  <c r="U6" i="12"/>
  <c r="T6" i="12"/>
  <c r="K6" i="12"/>
  <c r="F6" i="12"/>
  <c r="U5" i="12"/>
  <c r="T5" i="12"/>
  <c r="K5" i="12"/>
  <c r="F5" i="12"/>
  <c r="U4" i="12"/>
  <c r="T4" i="12"/>
  <c r="K4" i="12"/>
  <c r="F4" i="12"/>
  <c r="F133" i="8"/>
  <c r="F132" i="8"/>
  <c r="F131" i="8"/>
  <c r="F130" i="8"/>
  <c r="F129" i="8"/>
  <c r="F128" i="8"/>
  <c r="U127" i="8"/>
  <c r="F127" i="8"/>
  <c r="U126" i="8"/>
  <c r="F126" i="8"/>
  <c r="U125" i="8"/>
  <c r="F125" i="8"/>
  <c r="U124" i="8"/>
  <c r="F124" i="8"/>
  <c r="U123" i="8"/>
  <c r="F123" i="8"/>
  <c r="U122" i="8"/>
  <c r="T122" i="8"/>
  <c r="F122" i="8"/>
  <c r="U121" i="8"/>
  <c r="T121" i="8"/>
  <c r="F121" i="8"/>
  <c r="U120" i="8"/>
  <c r="T120" i="8"/>
  <c r="F120" i="8"/>
  <c r="U119" i="8"/>
  <c r="T119" i="8"/>
  <c r="F119" i="8"/>
  <c r="U118" i="8"/>
  <c r="T118" i="8"/>
  <c r="F118" i="8"/>
  <c r="U117" i="8"/>
  <c r="T117" i="8"/>
  <c r="F117" i="8"/>
  <c r="U116" i="8"/>
  <c r="T116" i="8"/>
  <c r="F116" i="8"/>
  <c r="U115" i="8"/>
  <c r="T115" i="8"/>
  <c r="F115" i="8"/>
  <c r="U114" i="8"/>
  <c r="T114" i="8"/>
  <c r="F114" i="8"/>
  <c r="U113" i="8"/>
  <c r="T113" i="8"/>
  <c r="F113" i="8"/>
  <c r="U112" i="8"/>
  <c r="T112" i="8"/>
  <c r="F112" i="8"/>
  <c r="U111" i="8"/>
  <c r="T111" i="8"/>
  <c r="F111" i="8"/>
  <c r="U110" i="8"/>
  <c r="T110" i="8"/>
  <c r="F110" i="8"/>
  <c r="U109" i="8"/>
  <c r="T109" i="8"/>
  <c r="F109" i="8"/>
  <c r="U108" i="8"/>
  <c r="T108" i="8"/>
  <c r="F108" i="8"/>
  <c r="U107" i="8"/>
  <c r="T107" i="8"/>
  <c r="F107" i="8"/>
  <c r="U106" i="8"/>
  <c r="T106" i="8"/>
  <c r="F106" i="8"/>
  <c r="U105" i="8"/>
  <c r="T105" i="8"/>
  <c r="F105" i="8"/>
  <c r="U104" i="8"/>
  <c r="T104" i="8"/>
  <c r="F104" i="8"/>
  <c r="U103" i="8"/>
  <c r="T103" i="8"/>
  <c r="F103" i="8"/>
  <c r="U102" i="8"/>
  <c r="T102" i="8"/>
  <c r="F102" i="8"/>
  <c r="U101" i="8"/>
  <c r="T101" i="8"/>
  <c r="F101" i="8"/>
  <c r="U100" i="8"/>
  <c r="T100" i="8"/>
  <c r="F100" i="8"/>
  <c r="U99" i="8"/>
  <c r="T99" i="8"/>
  <c r="F99" i="8"/>
  <c r="U98" i="8"/>
  <c r="T98" i="8"/>
  <c r="F98" i="8"/>
  <c r="U97" i="8"/>
  <c r="T97" i="8"/>
  <c r="F97" i="8"/>
  <c r="U96" i="8"/>
  <c r="T96" i="8"/>
  <c r="F96" i="8"/>
  <c r="U95" i="8"/>
  <c r="T95" i="8"/>
  <c r="F95" i="8"/>
  <c r="U94" i="8"/>
  <c r="T94" i="8"/>
  <c r="F94" i="8"/>
  <c r="U93" i="8"/>
  <c r="T93" i="8"/>
  <c r="F93" i="8"/>
  <c r="U92" i="8"/>
  <c r="T92" i="8"/>
  <c r="F92" i="8"/>
  <c r="U91" i="8"/>
  <c r="T91" i="8"/>
  <c r="F91" i="8"/>
  <c r="U90" i="8"/>
  <c r="T90" i="8"/>
  <c r="F90" i="8"/>
  <c r="U89" i="8"/>
  <c r="T89" i="8"/>
  <c r="F89" i="8"/>
  <c r="U88" i="8"/>
  <c r="T88" i="8"/>
  <c r="F88" i="8"/>
  <c r="U87" i="8"/>
  <c r="T87" i="8"/>
  <c r="F87" i="8"/>
  <c r="U86" i="8"/>
  <c r="T86" i="8"/>
  <c r="F86" i="8"/>
  <c r="U85" i="8"/>
  <c r="T85" i="8"/>
  <c r="F85" i="8"/>
  <c r="U84" i="8"/>
  <c r="T84" i="8"/>
  <c r="F84" i="8"/>
  <c r="U83" i="8"/>
  <c r="T83" i="8"/>
  <c r="F83" i="8"/>
  <c r="U82" i="8"/>
  <c r="T82" i="8"/>
  <c r="F82" i="8"/>
  <c r="U81" i="8"/>
  <c r="T81" i="8"/>
  <c r="F81" i="8"/>
  <c r="U80" i="8"/>
  <c r="T80" i="8"/>
  <c r="K80" i="8"/>
  <c r="F80" i="8"/>
  <c r="U79" i="8"/>
  <c r="T79" i="8"/>
  <c r="F79" i="8"/>
  <c r="U78" i="8"/>
  <c r="T78" i="8"/>
  <c r="K78" i="8"/>
  <c r="F78" i="8"/>
  <c r="U77" i="8"/>
  <c r="T77" i="8"/>
  <c r="K77" i="8"/>
  <c r="F77" i="8"/>
  <c r="U76" i="8"/>
  <c r="T76" i="8"/>
  <c r="K76" i="8"/>
  <c r="F76" i="8"/>
  <c r="U75" i="8"/>
  <c r="T75" i="8"/>
  <c r="K75" i="8"/>
  <c r="F75" i="8"/>
  <c r="U74" i="8"/>
  <c r="T74" i="8"/>
  <c r="K74" i="8"/>
  <c r="F74" i="8"/>
  <c r="U73" i="8"/>
  <c r="T73" i="8"/>
  <c r="K73" i="8"/>
  <c r="F73" i="8"/>
  <c r="U72" i="8"/>
  <c r="T72" i="8"/>
  <c r="K72" i="8"/>
  <c r="F72" i="8"/>
  <c r="U71" i="8"/>
  <c r="T71" i="8"/>
  <c r="K71" i="8"/>
  <c r="F71" i="8"/>
  <c r="U70" i="8"/>
  <c r="T70" i="8"/>
  <c r="K70" i="8"/>
  <c r="F70" i="8"/>
  <c r="U69" i="8"/>
  <c r="T69" i="8"/>
  <c r="K69" i="8"/>
  <c r="F69" i="8"/>
  <c r="U68" i="8"/>
  <c r="T68" i="8"/>
  <c r="K68" i="8"/>
  <c r="F68" i="8"/>
  <c r="U67" i="8"/>
  <c r="T67" i="8"/>
  <c r="K67" i="8"/>
  <c r="F67" i="8"/>
  <c r="U66" i="8"/>
  <c r="T66" i="8"/>
  <c r="K66" i="8"/>
  <c r="F66" i="8"/>
  <c r="U65" i="8"/>
  <c r="T65" i="8"/>
  <c r="K65" i="8"/>
  <c r="F65" i="8"/>
  <c r="U64" i="8"/>
  <c r="T64" i="8"/>
  <c r="K64" i="8"/>
  <c r="F64" i="8"/>
  <c r="U63" i="8"/>
  <c r="T63" i="8"/>
  <c r="K63" i="8"/>
  <c r="F63" i="8"/>
  <c r="U62" i="8"/>
  <c r="T62" i="8"/>
  <c r="K62" i="8"/>
  <c r="F62" i="8"/>
  <c r="U61" i="8"/>
  <c r="T61" i="8"/>
  <c r="K61" i="8"/>
  <c r="F61" i="8"/>
  <c r="U60" i="8"/>
  <c r="T60" i="8"/>
  <c r="K60" i="8"/>
  <c r="F60" i="8"/>
  <c r="U59" i="8"/>
  <c r="T59" i="8"/>
  <c r="K59" i="8"/>
  <c r="F59" i="8"/>
  <c r="U58" i="8"/>
  <c r="T58" i="8"/>
  <c r="K58" i="8"/>
  <c r="F58" i="8"/>
  <c r="U57" i="8"/>
  <c r="T57" i="8"/>
  <c r="K57" i="8"/>
  <c r="F57" i="8"/>
  <c r="U56" i="8"/>
  <c r="T56" i="8"/>
  <c r="K56" i="8"/>
  <c r="F56" i="8"/>
  <c r="U55" i="8"/>
  <c r="T55" i="8"/>
  <c r="K55" i="8"/>
  <c r="F55" i="8"/>
  <c r="U54" i="8"/>
  <c r="T54" i="8"/>
  <c r="K54" i="8"/>
  <c r="F54" i="8"/>
  <c r="U53" i="8"/>
  <c r="T53" i="8"/>
  <c r="K53" i="8"/>
  <c r="F53" i="8"/>
  <c r="U52" i="8"/>
  <c r="T52" i="8"/>
  <c r="K52" i="8"/>
  <c r="F52" i="8"/>
  <c r="U51" i="8"/>
  <c r="T51" i="8"/>
  <c r="K51" i="8"/>
  <c r="F51" i="8"/>
  <c r="U50" i="8"/>
  <c r="T50" i="8"/>
  <c r="K50" i="8"/>
  <c r="F50" i="8"/>
  <c r="U49" i="8"/>
  <c r="T49" i="8"/>
  <c r="K49" i="8"/>
  <c r="F49" i="8"/>
  <c r="U48" i="8"/>
  <c r="T48" i="8"/>
  <c r="K48" i="8"/>
  <c r="F48" i="8"/>
  <c r="U47" i="8"/>
  <c r="T47" i="8"/>
  <c r="K47" i="8"/>
  <c r="F47" i="8"/>
  <c r="U46" i="8"/>
  <c r="T46" i="8"/>
  <c r="K46" i="8"/>
  <c r="F46" i="8"/>
  <c r="U45" i="8"/>
  <c r="T45" i="8"/>
  <c r="K45" i="8"/>
  <c r="F45" i="8"/>
  <c r="U44" i="8"/>
  <c r="T44" i="8"/>
  <c r="K44" i="8"/>
  <c r="F44" i="8"/>
  <c r="U43" i="8"/>
  <c r="T43" i="8"/>
  <c r="K43" i="8"/>
  <c r="F43" i="8"/>
  <c r="U42" i="8"/>
  <c r="T42" i="8"/>
  <c r="K42" i="8"/>
  <c r="F42" i="8"/>
  <c r="U41" i="8"/>
  <c r="T41" i="8"/>
  <c r="K41" i="8"/>
  <c r="F41" i="8"/>
  <c r="U40" i="8"/>
  <c r="T40" i="8"/>
  <c r="K40" i="8"/>
  <c r="F40" i="8"/>
  <c r="U39" i="8"/>
  <c r="T39" i="8"/>
  <c r="K39" i="8"/>
  <c r="F39" i="8"/>
  <c r="U38" i="8"/>
  <c r="T38" i="8"/>
  <c r="K38" i="8"/>
  <c r="F38" i="8"/>
  <c r="U37" i="8"/>
  <c r="T37" i="8"/>
  <c r="K37" i="8"/>
  <c r="F37" i="8"/>
  <c r="U36" i="8"/>
  <c r="T36" i="8"/>
  <c r="K36" i="8"/>
  <c r="F36" i="8"/>
  <c r="U35" i="8"/>
  <c r="T35" i="8"/>
  <c r="K35" i="8"/>
  <c r="F35" i="8"/>
  <c r="U34" i="8"/>
  <c r="T34" i="8"/>
  <c r="K34" i="8"/>
  <c r="F34" i="8"/>
  <c r="U33" i="8"/>
  <c r="T33" i="8"/>
  <c r="K33" i="8"/>
  <c r="F33" i="8"/>
  <c r="U32" i="8"/>
  <c r="T32" i="8"/>
  <c r="K32" i="8"/>
  <c r="F32" i="8"/>
  <c r="U31" i="8"/>
  <c r="T31" i="8"/>
  <c r="K31" i="8"/>
  <c r="F31" i="8"/>
  <c r="U30" i="8"/>
  <c r="T30" i="8"/>
  <c r="K30" i="8"/>
  <c r="F30" i="8"/>
  <c r="U29" i="8"/>
  <c r="T29" i="8"/>
  <c r="K29" i="8"/>
  <c r="F29" i="8"/>
  <c r="U28" i="8"/>
  <c r="T28" i="8"/>
  <c r="K28" i="8"/>
  <c r="F28" i="8"/>
  <c r="U27" i="8"/>
  <c r="T27" i="8"/>
  <c r="K27" i="8"/>
  <c r="F27" i="8"/>
  <c r="U26" i="8"/>
  <c r="T26" i="8"/>
  <c r="K26" i="8"/>
  <c r="F26" i="8"/>
  <c r="U25" i="8"/>
  <c r="T25" i="8"/>
  <c r="K25" i="8"/>
  <c r="F25" i="8"/>
  <c r="U24" i="8"/>
  <c r="T24" i="8"/>
  <c r="K24" i="8"/>
  <c r="F24" i="8"/>
  <c r="U23" i="8"/>
  <c r="T23" i="8"/>
  <c r="K23" i="8"/>
  <c r="F23" i="8"/>
  <c r="U22" i="8"/>
  <c r="T22" i="8"/>
  <c r="K22" i="8"/>
  <c r="F22" i="8"/>
  <c r="U21" i="8"/>
  <c r="T21" i="8"/>
  <c r="K21" i="8"/>
  <c r="F21" i="8"/>
  <c r="U20" i="8"/>
  <c r="T20" i="8"/>
  <c r="K20" i="8"/>
  <c r="F20" i="8"/>
  <c r="U19" i="8"/>
  <c r="T19" i="8"/>
  <c r="K19" i="8"/>
  <c r="F19" i="8"/>
  <c r="U18" i="8"/>
  <c r="T18" i="8"/>
  <c r="K18" i="8"/>
  <c r="F18" i="8"/>
  <c r="U17" i="8"/>
  <c r="T17" i="8"/>
  <c r="K17" i="8"/>
  <c r="F17" i="8"/>
  <c r="U16" i="8"/>
  <c r="T16" i="8"/>
  <c r="K16" i="8"/>
  <c r="F16" i="8"/>
  <c r="U15" i="8"/>
  <c r="T15" i="8"/>
  <c r="K15" i="8"/>
  <c r="F15" i="8"/>
  <c r="U14" i="8"/>
  <c r="T14" i="8"/>
  <c r="K14" i="8"/>
  <c r="F14" i="8"/>
  <c r="U13" i="8"/>
  <c r="T13" i="8"/>
  <c r="K13" i="8"/>
  <c r="F13" i="8"/>
  <c r="U12" i="8"/>
  <c r="T12" i="8"/>
  <c r="K12" i="8"/>
  <c r="F12" i="8"/>
  <c r="U11" i="8"/>
  <c r="T11" i="8"/>
  <c r="K11" i="8"/>
  <c r="F11" i="8"/>
  <c r="U10" i="8"/>
  <c r="T10" i="8"/>
  <c r="K10" i="8"/>
  <c r="F10" i="8"/>
  <c r="U9" i="8"/>
  <c r="T9" i="8"/>
  <c r="K9" i="8"/>
  <c r="F9" i="8"/>
  <c r="U8" i="8"/>
  <c r="T8" i="8"/>
  <c r="K8" i="8"/>
  <c r="F8" i="8"/>
  <c r="U7" i="8"/>
  <c r="T7" i="8"/>
  <c r="K7" i="8"/>
  <c r="F7" i="8"/>
  <c r="U6" i="8"/>
  <c r="T6" i="8"/>
  <c r="K6" i="8"/>
  <c r="F6" i="8"/>
  <c r="U5" i="8"/>
  <c r="T5" i="8"/>
  <c r="K5" i="8"/>
  <c r="F5" i="8"/>
  <c r="U4" i="8"/>
  <c r="T4" i="8"/>
  <c r="K4" i="8"/>
  <c r="F4" i="8"/>
  <c r="U127" i="31"/>
  <c r="U126" i="31"/>
  <c r="U125" i="31"/>
  <c r="U124" i="31"/>
  <c r="U123" i="31"/>
  <c r="U122" i="31"/>
  <c r="T122" i="31"/>
  <c r="U121" i="31"/>
  <c r="T121" i="31"/>
  <c r="U120" i="31"/>
  <c r="T120" i="31"/>
  <c r="U119" i="31"/>
  <c r="T119" i="31"/>
  <c r="U118" i="31"/>
  <c r="T118" i="31"/>
  <c r="U117" i="31"/>
  <c r="T117" i="31"/>
  <c r="U116" i="31"/>
  <c r="T116" i="31"/>
  <c r="U115" i="31"/>
  <c r="T115" i="31"/>
  <c r="U114" i="31"/>
  <c r="T114" i="31"/>
  <c r="U113" i="31"/>
  <c r="T113" i="31"/>
  <c r="U112" i="31"/>
  <c r="T112" i="31"/>
  <c r="U111" i="31"/>
  <c r="T111" i="31"/>
  <c r="U110" i="31"/>
  <c r="T110" i="31"/>
  <c r="U109" i="31"/>
  <c r="T109" i="31"/>
  <c r="U108" i="31"/>
  <c r="T108" i="31"/>
  <c r="U107" i="31"/>
  <c r="T107" i="31"/>
  <c r="U106" i="31"/>
  <c r="T106" i="31"/>
  <c r="U105" i="31"/>
  <c r="T105" i="31"/>
  <c r="U104" i="31"/>
  <c r="T104" i="31"/>
  <c r="U103" i="31"/>
  <c r="T103" i="31"/>
  <c r="U102" i="31"/>
  <c r="T102" i="31"/>
  <c r="U101" i="31"/>
  <c r="T101" i="31"/>
  <c r="U100" i="31"/>
  <c r="T100" i="31"/>
  <c r="U99" i="31"/>
  <c r="T99" i="31"/>
  <c r="U98" i="31"/>
  <c r="T98" i="31"/>
  <c r="U97" i="31"/>
  <c r="T97" i="31"/>
  <c r="U96" i="31"/>
  <c r="T96" i="31"/>
  <c r="U95" i="31"/>
  <c r="T95" i="31"/>
  <c r="U94" i="31"/>
  <c r="T94" i="31"/>
  <c r="U93" i="31"/>
  <c r="T93" i="31"/>
  <c r="U92" i="31"/>
  <c r="T92" i="31"/>
  <c r="U91" i="31"/>
  <c r="T91" i="31"/>
  <c r="U90" i="31"/>
  <c r="T90" i="31"/>
  <c r="U89" i="31"/>
  <c r="T89" i="31"/>
  <c r="U88" i="31"/>
  <c r="T88" i="31"/>
  <c r="U87" i="31"/>
  <c r="T87" i="31"/>
  <c r="U86" i="31"/>
  <c r="T86" i="31"/>
  <c r="U85" i="31"/>
  <c r="T85" i="31"/>
  <c r="U84" i="31"/>
  <c r="T84" i="31"/>
  <c r="U83" i="31"/>
  <c r="T83" i="31"/>
  <c r="U82" i="31"/>
  <c r="T82" i="31"/>
  <c r="U81" i="31"/>
  <c r="T81" i="31"/>
  <c r="U80" i="31"/>
  <c r="T80" i="31"/>
  <c r="K80" i="31"/>
  <c r="U79" i="31"/>
  <c r="T79" i="31"/>
  <c r="U78" i="31"/>
  <c r="T78" i="31"/>
  <c r="K78" i="31"/>
  <c r="U77" i="31"/>
  <c r="T77" i="31"/>
  <c r="K77" i="31"/>
  <c r="U76" i="31"/>
  <c r="T76" i="31"/>
  <c r="K76" i="31"/>
  <c r="U75" i="31"/>
  <c r="T75" i="31"/>
  <c r="K75" i="31"/>
  <c r="F75" i="31"/>
  <c r="U74" i="31"/>
  <c r="T74" i="31"/>
  <c r="K74" i="31"/>
  <c r="F74" i="31"/>
  <c r="U73" i="31"/>
  <c r="T73" i="31"/>
  <c r="K73" i="31"/>
  <c r="F73" i="31"/>
  <c r="U72" i="31"/>
  <c r="T72" i="31"/>
  <c r="K72" i="31"/>
  <c r="F72" i="31"/>
  <c r="U71" i="31"/>
  <c r="T71" i="31"/>
  <c r="K71" i="31"/>
  <c r="F71" i="31"/>
  <c r="U70" i="31"/>
  <c r="T70" i="31"/>
  <c r="K70" i="31"/>
  <c r="F70" i="31"/>
  <c r="U69" i="31"/>
  <c r="T69" i="31"/>
  <c r="K69" i="31"/>
  <c r="F69" i="31"/>
  <c r="U68" i="31"/>
  <c r="T68" i="31"/>
  <c r="K68" i="31"/>
  <c r="F68" i="31"/>
  <c r="U67" i="31"/>
  <c r="T67" i="31"/>
  <c r="K67" i="31"/>
  <c r="F67" i="31"/>
  <c r="U66" i="31"/>
  <c r="T66" i="31"/>
  <c r="K66" i="31"/>
  <c r="F66" i="31"/>
  <c r="U65" i="31"/>
  <c r="T65" i="31"/>
  <c r="K65" i="31"/>
  <c r="F65" i="31"/>
  <c r="U64" i="31"/>
  <c r="T64" i="31"/>
  <c r="K64" i="31"/>
  <c r="F64" i="31"/>
  <c r="U63" i="31"/>
  <c r="T63" i="31"/>
  <c r="K63" i="31"/>
  <c r="F63" i="31"/>
  <c r="U62" i="31"/>
  <c r="T62" i="31"/>
  <c r="K62" i="31"/>
  <c r="F62" i="31"/>
  <c r="U61" i="31"/>
  <c r="T61" i="31"/>
  <c r="K61" i="31"/>
  <c r="F61" i="31"/>
  <c r="U60" i="31"/>
  <c r="T60" i="31"/>
  <c r="K60" i="31"/>
  <c r="F60" i="31"/>
  <c r="U59" i="31"/>
  <c r="T59" i="31"/>
  <c r="K59" i="31"/>
  <c r="F59" i="31"/>
  <c r="U58" i="31"/>
  <c r="T58" i="31"/>
  <c r="K58" i="31"/>
  <c r="F58" i="31"/>
  <c r="U57" i="31"/>
  <c r="T57" i="31"/>
  <c r="K57" i="31"/>
  <c r="F57" i="31"/>
  <c r="U56" i="31"/>
  <c r="T56" i="31"/>
  <c r="K56" i="31"/>
  <c r="F56" i="31"/>
  <c r="U55" i="31"/>
  <c r="T55" i="31"/>
  <c r="K55" i="31"/>
  <c r="F55" i="31"/>
  <c r="U54" i="31"/>
  <c r="T54" i="31"/>
  <c r="K54" i="31"/>
  <c r="F54" i="31"/>
  <c r="U53" i="31"/>
  <c r="T53" i="31"/>
  <c r="K53" i="31"/>
  <c r="F53" i="31"/>
  <c r="U52" i="31"/>
  <c r="T52" i="31"/>
  <c r="K52" i="31"/>
  <c r="F52" i="31"/>
  <c r="U51" i="31"/>
  <c r="T51" i="31"/>
  <c r="K51" i="31"/>
  <c r="F51" i="31"/>
  <c r="U50" i="31"/>
  <c r="T50" i="31"/>
  <c r="K50" i="31"/>
  <c r="F50" i="31"/>
  <c r="U49" i="31"/>
  <c r="T49" i="31"/>
  <c r="K49" i="31"/>
  <c r="F49" i="31"/>
  <c r="U48" i="31"/>
  <c r="T48" i="31"/>
  <c r="K48" i="31"/>
  <c r="F48" i="31"/>
  <c r="U47" i="31"/>
  <c r="T47" i="31"/>
  <c r="K47" i="31"/>
  <c r="F47" i="31"/>
  <c r="U46" i="31"/>
  <c r="T46" i="31"/>
  <c r="K46" i="31"/>
  <c r="F46" i="31"/>
  <c r="U45" i="31"/>
  <c r="T45" i="31"/>
  <c r="K45" i="31"/>
  <c r="F45" i="31"/>
  <c r="U44" i="31"/>
  <c r="T44" i="31"/>
  <c r="K44" i="31"/>
  <c r="F44" i="31"/>
  <c r="U43" i="31"/>
  <c r="T43" i="31"/>
  <c r="K43" i="31"/>
  <c r="F43" i="31"/>
  <c r="U42" i="31"/>
  <c r="T42" i="31"/>
  <c r="K42" i="31"/>
  <c r="F42" i="31"/>
  <c r="U41" i="31"/>
  <c r="T41" i="31"/>
  <c r="K41" i="31"/>
  <c r="F41" i="31"/>
  <c r="U40" i="31"/>
  <c r="T40" i="31"/>
  <c r="K40" i="31"/>
  <c r="F40" i="31"/>
  <c r="U39" i="31"/>
  <c r="T39" i="31"/>
  <c r="K39" i="31"/>
  <c r="F39" i="31"/>
  <c r="U38" i="31"/>
  <c r="T38" i="31"/>
  <c r="K38" i="31"/>
  <c r="F38" i="31"/>
  <c r="U37" i="31"/>
  <c r="T37" i="31"/>
  <c r="K37" i="31"/>
  <c r="F37" i="31"/>
  <c r="U36" i="31"/>
  <c r="T36" i="31"/>
  <c r="K36" i="31"/>
  <c r="F36" i="31"/>
  <c r="U35" i="31"/>
  <c r="T35" i="31"/>
  <c r="K35" i="31"/>
  <c r="F35" i="31"/>
  <c r="U34" i="31"/>
  <c r="T34" i="31"/>
  <c r="K34" i="31"/>
  <c r="F34" i="31"/>
  <c r="U33" i="31"/>
  <c r="T33" i="31"/>
  <c r="K33" i="31"/>
  <c r="F33" i="31"/>
  <c r="U32" i="31"/>
  <c r="T32" i="31"/>
  <c r="K32" i="31"/>
  <c r="F32" i="31"/>
  <c r="U31" i="31"/>
  <c r="T31" i="31"/>
  <c r="K31" i="31"/>
  <c r="F31" i="31"/>
  <c r="U30" i="31"/>
  <c r="T30" i="31"/>
  <c r="K30" i="31"/>
  <c r="F30" i="31"/>
  <c r="U29" i="31"/>
  <c r="T29" i="31"/>
  <c r="K29" i="31"/>
  <c r="F29" i="31"/>
  <c r="U28" i="31"/>
  <c r="T28" i="31"/>
  <c r="K28" i="31"/>
  <c r="F28" i="31"/>
  <c r="U27" i="31"/>
  <c r="T27" i="31"/>
  <c r="K27" i="31"/>
  <c r="F27" i="31"/>
  <c r="U26" i="31"/>
  <c r="T26" i="31"/>
  <c r="K26" i="31"/>
  <c r="F26" i="31"/>
  <c r="U25" i="31"/>
  <c r="T25" i="31"/>
  <c r="K25" i="31"/>
  <c r="F25" i="31"/>
  <c r="U24" i="31"/>
  <c r="T24" i="31"/>
  <c r="K24" i="31"/>
  <c r="F24" i="31"/>
  <c r="U23" i="31"/>
  <c r="T23" i="31"/>
  <c r="K23" i="31"/>
  <c r="F23" i="31"/>
  <c r="U22" i="31"/>
  <c r="T22" i="31"/>
  <c r="K22" i="31"/>
  <c r="F22" i="31"/>
  <c r="U21" i="31"/>
  <c r="T21" i="31"/>
  <c r="K21" i="31"/>
  <c r="F21" i="31"/>
  <c r="U20" i="31"/>
  <c r="T20" i="31"/>
  <c r="K20" i="31"/>
  <c r="F20" i="31"/>
  <c r="U19" i="31"/>
  <c r="T19" i="31"/>
  <c r="K19" i="31"/>
  <c r="F19" i="31"/>
  <c r="U18" i="31"/>
  <c r="T18" i="31"/>
  <c r="K18" i="31"/>
  <c r="F18" i="31"/>
  <c r="U17" i="31"/>
  <c r="T17" i="31"/>
  <c r="K17" i="31"/>
  <c r="F17" i="31"/>
  <c r="U16" i="31"/>
  <c r="T16" i="31"/>
  <c r="K16" i="31"/>
  <c r="F16" i="31"/>
  <c r="U15" i="31"/>
  <c r="T15" i="31"/>
  <c r="K15" i="31"/>
  <c r="F15" i="31"/>
  <c r="U14" i="31"/>
  <c r="T14" i="31"/>
  <c r="K14" i="31"/>
  <c r="F14" i="31"/>
  <c r="U13" i="31"/>
  <c r="T13" i="31"/>
  <c r="K13" i="31"/>
  <c r="F13" i="31"/>
  <c r="U12" i="31"/>
  <c r="T12" i="31"/>
  <c r="K12" i="31"/>
  <c r="F12" i="31"/>
  <c r="U11" i="31"/>
  <c r="T11" i="31"/>
  <c r="K11" i="31"/>
  <c r="F11" i="31"/>
  <c r="U10" i="31"/>
  <c r="T10" i="31"/>
  <c r="K10" i="31"/>
  <c r="F10" i="31"/>
  <c r="U9" i="31"/>
  <c r="T9" i="31"/>
  <c r="K9" i="31"/>
  <c r="F9" i="31"/>
  <c r="U8" i="31"/>
  <c r="T8" i="31"/>
  <c r="K8" i="31"/>
  <c r="F8" i="31"/>
  <c r="U7" i="31"/>
  <c r="T7" i="31"/>
  <c r="K7" i="31"/>
  <c r="F7" i="31"/>
  <c r="U6" i="31"/>
  <c r="T6" i="31"/>
  <c r="K6" i="31"/>
  <c r="F6" i="31"/>
  <c r="U5" i="31"/>
  <c r="T5" i="31"/>
  <c r="K5" i="31"/>
  <c r="F5" i="31"/>
  <c r="U4" i="31"/>
  <c r="T4" i="31"/>
  <c r="K4" i="31"/>
  <c r="F4" i="31"/>
  <c r="F133" i="28"/>
  <c r="F132" i="28"/>
  <c r="F131" i="28"/>
  <c r="F130" i="28"/>
  <c r="F129" i="28"/>
  <c r="F128" i="28"/>
  <c r="U127" i="28"/>
  <c r="F127" i="28"/>
  <c r="U126" i="28"/>
  <c r="F126" i="28"/>
  <c r="U125" i="28"/>
  <c r="F125" i="28"/>
  <c r="U124" i="28"/>
  <c r="F124" i="28"/>
  <c r="U123" i="28"/>
  <c r="F123" i="28"/>
  <c r="U122" i="28"/>
  <c r="T122" i="28"/>
  <c r="F122" i="28"/>
  <c r="U121" i="28"/>
  <c r="T121" i="28"/>
  <c r="F121" i="28"/>
  <c r="U120" i="28"/>
  <c r="T120" i="28"/>
  <c r="F120" i="28"/>
  <c r="U119" i="28"/>
  <c r="T119" i="28"/>
  <c r="F119" i="28"/>
  <c r="U118" i="28"/>
  <c r="T118" i="28"/>
  <c r="F118" i="28"/>
  <c r="U117" i="28"/>
  <c r="T117" i="28"/>
  <c r="F117" i="28"/>
  <c r="U116" i="28"/>
  <c r="T116" i="28"/>
  <c r="F116" i="28"/>
  <c r="U115" i="28"/>
  <c r="T115" i="28"/>
  <c r="F115" i="28"/>
  <c r="U114" i="28"/>
  <c r="T114" i="28"/>
  <c r="F114" i="28"/>
  <c r="U113" i="28"/>
  <c r="T113" i="28"/>
  <c r="F113" i="28"/>
  <c r="U112" i="28"/>
  <c r="T112" i="28"/>
  <c r="F112" i="28"/>
  <c r="U111" i="28"/>
  <c r="T111" i="28"/>
  <c r="F111" i="28"/>
  <c r="U110" i="28"/>
  <c r="T110" i="28"/>
  <c r="F110" i="28"/>
  <c r="U109" i="28"/>
  <c r="T109" i="28"/>
  <c r="F109" i="28"/>
  <c r="U108" i="28"/>
  <c r="T108" i="28"/>
  <c r="F108" i="28"/>
  <c r="U107" i="28"/>
  <c r="T107" i="28"/>
  <c r="F107" i="28"/>
  <c r="U106" i="28"/>
  <c r="T106" i="28"/>
  <c r="F106" i="28"/>
  <c r="U105" i="28"/>
  <c r="T105" i="28"/>
  <c r="F105" i="28"/>
  <c r="U104" i="28"/>
  <c r="T104" i="28"/>
  <c r="F104" i="28"/>
  <c r="U103" i="28"/>
  <c r="T103" i="28"/>
  <c r="F103" i="28"/>
  <c r="U102" i="28"/>
  <c r="T102" i="28"/>
  <c r="F102" i="28"/>
  <c r="U101" i="28"/>
  <c r="T101" i="28"/>
  <c r="F101" i="28"/>
  <c r="U100" i="28"/>
  <c r="T100" i="28"/>
  <c r="F100" i="28"/>
  <c r="U99" i="28"/>
  <c r="T99" i="28"/>
  <c r="F99" i="28"/>
  <c r="U98" i="28"/>
  <c r="T98" i="28"/>
  <c r="F98" i="28"/>
  <c r="U97" i="28"/>
  <c r="T97" i="28"/>
  <c r="F97" i="28"/>
  <c r="U96" i="28"/>
  <c r="T96" i="28"/>
  <c r="F96" i="28"/>
  <c r="U95" i="28"/>
  <c r="T95" i="28"/>
  <c r="F95" i="28"/>
  <c r="U94" i="28"/>
  <c r="T94" i="28"/>
  <c r="F94" i="28"/>
  <c r="U93" i="28"/>
  <c r="T93" i="28"/>
  <c r="F93" i="28"/>
  <c r="U92" i="28"/>
  <c r="T92" i="28"/>
  <c r="F92" i="28"/>
  <c r="U91" i="28"/>
  <c r="T91" i="28"/>
  <c r="F91" i="28"/>
  <c r="U90" i="28"/>
  <c r="T90" i="28"/>
  <c r="F90" i="28"/>
  <c r="U89" i="28"/>
  <c r="T89" i="28"/>
  <c r="F89" i="28"/>
  <c r="U88" i="28"/>
  <c r="T88" i="28"/>
  <c r="F88" i="28"/>
  <c r="U87" i="28"/>
  <c r="T87" i="28"/>
  <c r="F87" i="28"/>
  <c r="U86" i="28"/>
  <c r="T86" i="28"/>
  <c r="F86" i="28"/>
  <c r="U85" i="28"/>
  <c r="T85" i="28"/>
  <c r="F85" i="28"/>
  <c r="U84" i="28"/>
  <c r="T84" i="28"/>
  <c r="F84" i="28"/>
  <c r="U83" i="28"/>
  <c r="T83" i="28"/>
  <c r="F83" i="28"/>
  <c r="U82" i="28"/>
  <c r="T82" i="28"/>
  <c r="F82" i="28"/>
  <c r="U81" i="28"/>
  <c r="T81" i="28"/>
  <c r="F81" i="28"/>
  <c r="U80" i="28"/>
  <c r="T80" i="28"/>
  <c r="K80" i="28"/>
  <c r="F80" i="28"/>
  <c r="U79" i="28"/>
  <c r="T79" i="28"/>
  <c r="F79" i="28"/>
  <c r="U78" i="28"/>
  <c r="T78" i="28"/>
  <c r="K78" i="28"/>
  <c r="F78" i="28"/>
  <c r="U77" i="28"/>
  <c r="T77" i="28"/>
  <c r="K77" i="28"/>
  <c r="F77" i="28"/>
  <c r="U76" i="28"/>
  <c r="T76" i="28"/>
  <c r="K76" i="28"/>
  <c r="F76" i="28"/>
  <c r="U75" i="28"/>
  <c r="T75" i="28"/>
  <c r="K75" i="28"/>
  <c r="F75" i="28"/>
  <c r="U74" i="28"/>
  <c r="T74" i="28"/>
  <c r="K74" i="28"/>
  <c r="F74" i="28"/>
  <c r="U73" i="28"/>
  <c r="T73" i="28"/>
  <c r="K73" i="28"/>
  <c r="F73" i="28"/>
  <c r="U72" i="28"/>
  <c r="T72" i="28"/>
  <c r="K72" i="28"/>
  <c r="F72" i="28"/>
  <c r="U71" i="28"/>
  <c r="T71" i="28"/>
  <c r="K71" i="28"/>
  <c r="F71" i="28"/>
  <c r="U70" i="28"/>
  <c r="T70" i="28"/>
  <c r="K70" i="28"/>
  <c r="F70" i="28"/>
  <c r="U69" i="28"/>
  <c r="T69" i="28"/>
  <c r="K69" i="28"/>
  <c r="F69" i="28"/>
  <c r="U68" i="28"/>
  <c r="T68" i="28"/>
  <c r="K68" i="28"/>
  <c r="F68" i="28"/>
  <c r="U67" i="28"/>
  <c r="T67" i="28"/>
  <c r="K67" i="28"/>
  <c r="F67" i="28"/>
  <c r="U66" i="28"/>
  <c r="T66" i="28"/>
  <c r="K66" i="28"/>
  <c r="F66" i="28"/>
  <c r="U65" i="28"/>
  <c r="T65" i="28"/>
  <c r="K65" i="28"/>
  <c r="F65" i="28"/>
  <c r="U64" i="28"/>
  <c r="T64" i="28"/>
  <c r="K64" i="28"/>
  <c r="F64" i="28"/>
  <c r="U63" i="28"/>
  <c r="T63" i="28"/>
  <c r="K63" i="28"/>
  <c r="F63" i="28"/>
  <c r="U62" i="28"/>
  <c r="T62" i="28"/>
  <c r="K62" i="28"/>
  <c r="F62" i="28"/>
  <c r="U61" i="28"/>
  <c r="T61" i="28"/>
  <c r="K61" i="28"/>
  <c r="F61" i="28"/>
  <c r="U60" i="28"/>
  <c r="T60" i="28"/>
  <c r="K60" i="28"/>
  <c r="F60" i="28"/>
  <c r="U59" i="28"/>
  <c r="T59" i="28"/>
  <c r="K59" i="28"/>
  <c r="F59" i="28"/>
  <c r="U58" i="28"/>
  <c r="T58" i="28"/>
  <c r="K58" i="28"/>
  <c r="F58" i="28"/>
  <c r="U57" i="28"/>
  <c r="T57" i="28"/>
  <c r="K57" i="28"/>
  <c r="F57" i="28"/>
  <c r="U56" i="28"/>
  <c r="T56" i="28"/>
  <c r="K56" i="28"/>
  <c r="F56" i="28"/>
  <c r="U55" i="28"/>
  <c r="T55" i="28"/>
  <c r="K55" i="28"/>
  <c r="F55" i="28"/>
  <c r="U54" i="28"/>
  <c r="T54" i="28"/>
  <c r="K54" i="28"/>
  <c r="F54" i="28"/>
  <c r="U53" i="28"/>
  <c r="T53" i="28"/>
  <c r="K53" i="28"/>
  <c r="F53" i="28"/>
  <c r="U52" i="28"/>
  <c r="T52" i="28"/>
  <c r="K52" i="28"/>
  <c r="F52" i="28"/>
  <c r="U51" i="28"/>
  <c r="T51" i="28"/>
  <c r="K51" i="28"/>
  <c r="F51" i="28"/>
  <c r="U50" i="28"/>
  <c r="T50" i="28"/>
  <c r="K50" i="28"/>
  <c r="F50" i="28"/>
  <c r="U49" i="28"/>
  <c r="T49" i="28"/>
  <c r="K49" i="28"/>
  <c r="F49" i="28"/>
  <c r="U48" i="28"/>
  <c r="T48" i="28"/>
  <c r="K48" i="28"/>
  <c r="F48" i="28"/>
  <c r="U47" i="28"/>
  <c r="T47" i="28"/>
  <c r="K47" i="28"/>
  <c r="F47" i="28"/>
  <c r="U46" i="28"/>
  <c r="T46" i="28"/>
  <c r="K46" i="28"/>
  <c r="F46" i="28"/>
  <c r="U45" i="28"/>
  <c r="T45" i="28"/>
  <c r="K45" i="28"/>
  <c r="F45" i="28"/>
  <c r="U44" i="28"/>
  <c r="T44" i="28"/>
  <c r="K44" i="28"/>
  <c r="F44" i="28"/>
  <c r="U43" i="28"/>
  <c r="T43" i="28"/>
  <c r="K43" i="28"/>
  <c r="F43" i="28"/>
  <c r="U42" i="28"/>
  <c r="T42" i="28"/>
  <c r="K42" i="28"/>
  <c r="F42" i="28"/>
  <c r="U41" i="28"/>
  <c r="T41" i="28"/>
  <c r="K41" i="28"/>
  <c r="F41" i="28"/>
  <c r="U40" i="28"/>
  <c r="T40" i="28"/>
  <c r="K40" i="28"/>
  <c r="F40" i="28"/>
  <c r="U39" i="28"/>
  <c r="T39" i="28"/>
  <c r="K39" i="28"/>
  <c r="F39" i="28"/>
  <c r="U38" i="28"/>
  <c r="T38" i="28"/>
  <c r="K38" i="28"/>
  <c r="F38" i="28"/>
  <c r="U37" i="28"/>
  <c r="T37" i="28"/>
  <c r="K37" i="28"/>
  <c r="F37" i="28"/>
  <c r="U36" i="28"/>
  <c r="T36" i="28"/>
  <c r="K36" i="28"/>
  <c r="F36" i="28"/>
  <c r="U35" i="28"/>
  <c r="T35" i="28"/>
  <c r="K35" i="28"/>
  <c r="F35" i="28"/>
  <c r="U34" i="28"/>
  <c r="T34" i="28"/>
  <c r="K34" i="28"/>
  <c r="F34" i="28"/>
  <c r="U33" i="28"/>
  <c r="T33" i="28"/>
  <c r="K33" i="28"/>
  <c r="F33" i="28"/>
  <c r="U32" i="28"/>
  <c r="T32" i="28"/>
  <c r="K32" i="28"/>
  <c r="F32" i="28"/>
  <c r="U31" i="28"/>
  <c r="T31" i="28"/>
  <c r="K31" i="28"/>
  <c r="F31" i="28"/>
  <c r="U30" i="28"/>
  <c r="T30" i="28"/>
  <c r="K30" i="28"/>
  <c r="F30" i="28"/>
  <c r="U29" i="28"/>
  <c r="T29" i="28"/>
  <c r="K29" i="28"/>
  <c r="F29" i="28"/>
  <c r="U28" i="28"/>
  <c r="T28" i="28"/>
  <c r="K28" i="28"/>
  <c r="F28" i="28"/>
  <c r="U27" i="28"/>
  <c r="T27" i="28"/>
  <c r="K27" i="28"/>
  <c r="F27" i="28"/>
  <c r="U26" i="28"/>
  <c r="T26" i="28"/>
  <c r="K26" i="28"/>
  <c r="F26" i="28"/>
  <c r="U25" i="28"/>
  <c r="T25" i="28"/>
  <c r="K25" i="28"/>
  <c r="F25" i="28"/>
  <c r="U24" i="28"/>
  <c r="T24" i="28"/>
  <c r="K24" i="28"/>
  <c r="F24" i="28"/>
  <c r="U23" i="28"/>
  <c r="T23" i="28"/>
  <c r="K23" i="28"/>
  <c r="F23" i="28"/>
  <c r="U22" i="28"/>
  <c r="T22" i="28"/>
  <c r="K22" i="28"/>
  <c r="F22" i="28"/>
  <c r="U21" i="28"/>
  <c r="T21" i="28"/>
  <c r="K21" i="28"/>
  <c r="F21" i="28"/>
  <c r="U20" i="28"/>
  <c r="T20" i="28"/>
  <c r="K20" i="28"/>
  <c r="F20" i="28"/>
  <c r="U19" i="28"/>
  <c r="T19" i="28"/>
  <c r="K19" i="28"/>
  <c r="F19" i="28"/>
  <c r="U18" i="28"/>
  <c r="T18" i="28"/>
  <c r="K18" i="28"/>
  <c r="F18" i="28"/>
  <c r="U17" i="28"/>
  <c r="T17" i="28"/>
  <c r="K17" i="28"/>
  <c r="F17" i="28"/>
  <c r="U16" i="28"/>
  <c r="T16" i="28"/>
  <c r="K16" i="28"/>
  <c r="F16" i="28"/>
  <c r="U15" i="28"/>
  <c r="T15" i="28"/>
  <c r="K15" i="28"/>
  <c r="F15" i="28"/>
  <c r="U14" i="28"/>
  <c r="T14" i="28"/>
  <c r="K14" i="28"/>
  <c r="F14" i="28"/>
  <c r="U13" i="28"/>
  <c r="T13" i="28"/>
  <c r="K13" i="28"/>
  <c r="F13" i="28"/>
  <c r="U12" i="28"/>
  <c r="T12" i="28"/>
  <c r="K12" i="28"/>
  <c r="F12" i="28"/>
  <c r="U11" i="28"/>
  <c r="T11" i="28"/>
  <c r="K11" i="28"/>
  <c r="F11" i="28"/>
  <c r="U10" i="28"/>
  <c r="T10" i="28"/>
  <c r="K10" i="28"/>
  <c r="F10" i="28"/>
  <c r="U9" i="28"/>
  <c r="T9" i="28"/>
  <c r="K9" i="28"/>
  <c r="F9" i="28"/>
  <c r="U8" i="28"/>
  <c r="T8" i="28"/>
  <c r="K8" i="28"/>
  <c r="F8" i="28"/>
  <c r="U7" i="28"/>
  <c r="T7" i="28"/>
  <c r="K7" i="28"/>
  <c r="F7" i="28"/>
  <c r="U6" i="28"/>
  <c r="T6" i="28"/>
  <c r="K6" i="28"/>
  <c r="F6" i="28"/>
  <c r="U5" i="28"/>
  <c r="T5" i="28"/>
  <c r="K5" i="28"/>
  <c r="F5" i="28"/>
  <c r="U4" i="28"/>
  <c r="T4" i="28"/>
  <c r="K4" i="28"/>
  <c r="F4" i="28"/>
  <c r="F133" i="23"/>
  <c r="F132" i="23"/>
  <c r="F131" i="23"/>
  <c r="F130" i="23"/>
  <c r="F129" i="23"/>
  <c r="F128" i="23"/>
  <c r="U127" i="23"/>
  <c r="F127" i="23"/>
  <c r="U126" i="23"/>
  <c r="F126" i="23"/>
  <c r="U125" i="23"/>
  <c r="F125" i="23"/>
  <c r="U124" i="23"/>
  <c r="F124" i="23"/>
  <c r="U123" i="23"/>
  <c r="F123" i="23"/>
  <c r="U122" i="23"/>
  <c r="T122" i="23"/>
  <c r="F122" i="23"/>
  <c r="U121" i="23"/>
  <c r="T121" i="23"/>
  <c r="F121" i="23"/>
  <c r="U120" i="23"/>
  <c r="T120" i="23"/>
  <c r="F120" i="23"/>
  <c r="U119" i="23"/>
  <c r="T119" i="23"/>
  <c r="F119" i="23"/>
  <c r="U118" i="23"/>
  <c r="T118" i="23"/>
  <c r="F118" i="23"/>
  <c r="U117" i="23"/>
  <c r="T117" i="23"/>
  <c r="F117" i="23"/>
  <c r="U116" i="23"/>
  <c r="T116" i="23"/>
  <c r="F116" i="23"/>
  <c r="U115" i="23"/>
  <c r="T115" i="23"/>
  <c r="F115" i="23"/>
  <c r="U114" i="23"/>
  <c r="T114" i="23"/>
  <c r="F114" i="23"/>
  <c r="U113" i="23"/>
  <c r="T113" i="23"/>
  <c r="F113" i="23"/>
  <c r="U112" i="23"/>
  <c r="T112" i="23"/>
  <c r="F112" i="23"/>
  <c r="U111" i="23"/>
  <c r="T111" i="23"/>
  <c r="F111" i="23"/>
  <c r="U110" i="23"/>
  <c r="T110" i="23"/>
  <c r="F110" i="23"/>
  <c r="U109" i="23"/>
  <c r="T109" i="23"/>
  <c r="F109" i="23"/>
  <c r="U108" i="23"/>
  <c r="T108" i="23"/>
  <c r="F108" i="23"/>
  <c r="U107" i="23"/>
  <c r="T107" i="23"/>
  <c r="F107" i="23"/>
  <c r="U106" i="23"/>
  <c r="T106" i="23"/>
  <c r="F106" i="23"/>
  <c r="U105" i="23"/>
  <c r="T105" i="23"/>
  <c r="F105" i="23"/>
  <c r="U104" i="23"/>
  <c r="T104" i="23"/>
  <c r="F104" i="23"/>
  <c r="U103" i="23"/>
  <c r="T103" i="23"/>
  <c r="F103" i="23"/>
  <c r="U102" i="23"/>
  <c r="T102" i="23"/>
  <c r="F102" i="23"/>
  <c r="U101" i="23"/>
  <c r="T101" i="23"/>
  <c r="F101" i="23"/>
  <c r="U100" i="23"/>
  <c r="T100" i="23"/>
  <c r="F100" i="23"/>
  <c r="U99" i="23"/>
  <c r="T99" i="23"/>
  <c r="F99" i="23"/>
  <c r="U98" i="23"/>
  <c r="T98" i="23"/>
  <c r="F98" i="23"/>
  <c r="U97" i="23"/>
  <c r="T97" i="23"/>
  <c r="F97" i="23"/>
  <c r="U96" i="23"/>
  <c r="T96" i="23"/>
  <c r="F96" i="23"/>
  <c r="U95" i="23"/>
  <c r="T95" i="23"/>
  <c r="F95" i="23"/>
  <c r="U94" i="23"/>
  <c r="T94" i="23"/>
  <c r="F94" i="23"/>
  <c r="U93" i="23"/>
  <c r="T93" i="23"/>
  <c r="F93" i="23"/>
  <c r="U92" i="23"/>
  <c r="T92" i="23"/>
  <c r="F92" i="23"/>
  <c r="U91" i="23"/>
  <c r="T91" i="23"/>
  <c r="F91" i="23"/>
  <c r="U90" i="23"/>
  <c r="T90" i="23"/>
  <c r="F90" i="23"/>
  <c r="U89" i="23"/>
  <c r="T89" i="23"/>
  <c r="F89" i="23"/>
  <c r="U88" i="23"/>
  <c r="T88" i="23"/>
  <c r="F88" i="23"/>
  <c r="U87" i="23"/>
  <c r="T87" i="23"/>
  <c r="F87" i="23"/>
  <c r="U86" i="23"/>
  <c r="T86" i="23"/>
  <c r="F86" i="23"/>
  <c r="U85" i="23"/>
  <c r="T85" i="23"/>
  <c r="F85" i="23"/>
  <c r="U84" i="23"/>
  <c r="T84" i="23"/>
  <c r="F84" i="23"/>
  <c r="U83" i="23"/>
  <c r="T83" i="23"/>
  <c r="F83" i="23"/>
  <c r="U82" i="23"/>
  <c r="T82" i="23"/>
  <c r="F82" i="23"/>
  <c r="U81" i="23"/>
  <c r="T81" i="23"/>
  <c r="F81" i="23"/>
  <c r="U80" i="23"/>
  <c r="T80" i="23"/>
  <c r="K80" i="23"/>
  <c r="F80" i="23"/>
  <c r="U79" i="23"/>
  <c r="T79" i="23"/>
  <c r="F79" i="23"/>
  <c r="U78" i="23"/>
  <c r="T78" i="23"/>
  <c r="K78" i="23"/>
  <c r="F78" i="23"/>
  <c r="U77" i="23"/>
  <c r="T77" i="23"/>
  <c r="K77" i="23"/>
  <c r="F77" i="23"/>
  <c r="U76" i="23"/>
  <c r="T76" i="23"/>
  <c r="K76" i="23"/>
  <c r="F76" i="23"/>
  <c r="U75" i="23"/>
  <c r="T75" i="23"/>
  <c r="K75" i="23"/>
  <c r="F75" i="23"/>
  <c r="U74" i="23"/>
  <c r="T74" i="23"/>
  <c r="K74" i="23"/>
  <c r="F74" i="23"/>
  <c r="U73" i="23"/>
  <c r="T73" i="23"/>
  <c r="K73" i="23"/>
  <c r="F73" i="23"/>
  <c r="U72" i="23"/>
  <c r="T72" i="23"/>
  <c r="K72" i="23"/>
  <c r="F72" i="23"/>
  <c r="U71" i="23"/>
  <c r="T71" i="23"/>
  <c r="K71" i="23"/>
  <c r="F71" i="23"/>
  <c r="U70" i="23"/>
  <c r="T70" i="23"/>
  <c r="K70" i="23"/>
  <c r="F70" i="23"/>
  <c r="U69" i="23"/>
  <c r="T69" i="23"/>
  <c r="K69" i="23"/>
  <c r="F69" i="23"/>
  <c r="U68" i="23"/>
  <c r="T68" i="23"/>
  <c r="K68" i="23"/>
  <c r="F68" i="23"/>
  <c r="U67" i="23"/>
  <c r="T67" i="23"/>
  <c r="K67" i="23"/>
  <c r="F67" i="23"/>
  <c r="U66" i="23"/>
  <c r="T66" i="23"/>
  <c r="K66" i="23"/>
  <c r="F66" i="23"/>
  <c r="U65" i="23"/>
  <c r="T65" i="23"/>
  <c r="K65" i="23"/>
  <c r="F65" i="23"/>
  <c r="U64" i="23"/>
  <c r="T64" i="23"/>
  <c r="K64" i="23"/>
  <c r="F64" i="23"/>
  <c r="U63" i="23"/>
  <c r="T63" i="23"/>
  <c r="K63" i="23"/>
  <c r="F63" i="23"/>
  <c r="U62" i="23"/>
  <c r="T62" i="23"/>
  <c r="K62" i="23"/>
  <c r="F62" i="23"/>
  <c r="U61" i="23"/>
  <c r="T61" i="23"/>
  <c r="K61" i="23"/>
  <c r="F61" i="23"/>
  <c r="U60" i="23"/>
  <c r="T60" i="23"/>
  <c r="K60" i="23"/>
  <c r="F60" i="23"/>
  <c r="U59" i="23"/>
  <c r="T59" i="23"/>
  <c r="K59" i="23"/>
  <c r="F59" i="23"/>
  <c r="U58" i="23"/>
  <c r="T58" i="23"/>
  <c r="K58" i="23"/>
  <c r="F58" i="23"/>
  <c r="U57" i="23"/>
  <c r="T57" i="23"/>
  <c r="K57" i="23"/>
  <c r="F57" i="23"/>
  <c r="U56" i="23"/>
  <c r="T56" i="23"/>
  <c r="K56" i="23"/>
  <c r="F56" i="23"/>
  <c r="U55" i="23"/>
  <c r="T55" i="23"/>
  <c r="K55" i="23"/>
  <c r="F55" i="23"/>
  <c r="U54" i="23"/>
  <c r="T54" i="23"/>
  <c r="K54" i="23"/>
  <c r="F54" i="23"/>
  <c r="U53" i="23"/>
  <c r="T53" i="23"/>
  <c r="K53" i="23"/>
  <c r="F53" i="23"/>
  <c r="U52" i="23"/>
  <c r="T52" i="23"/>
  <c r="K52" i="23"/>
  <c r="F52" i="23"/>
  <c r="U51" i="23"/>
  <c r="T51" i="23"/>
  <c r="K51" i="23"/>
  <c r="F51" i="23"/>
  <c r="U50" i="23"/>
  <c r="T50" i="23"/>
  <c r="K50" i="23"/>
  <c r="F50" i="23"/>
  <c r="U49" i="23"/>
  <c r="T49" i="23"/>
  <c r="K49" i="23"/>
  <c r="F49" i="23"/>
  <c r="U48" i="23"/>
  <c r="T48" i="23"/>
  <c r="K48" i="23"/>
  <c r="F48" i="23"/>
  <c r="U47" i="23"/>
  <c r="T47" i="23"/>
  <c r="K47" i="23"/>
  <c r="F47" i="23"/>
  <c r="U46" i="23"/>
  <c r="T46" i="23"/>
  <c r="K46" i="23"/>
  <c r="F46" i="23"/>
  <c r="U45" i="23"/>
  <c r="T45" i="23"/>
  <c r="K45" i="23"/>
  <c r="F45" i="23"/>
  <c r="U44" i="23"/>
  <c r="T44" i="23"/>
  <c r="K44" i="23"/>
  <c r="F44" i="23"/>
  <c r="U43" i="23"/>
  <c r="T43" i="23"/>
  <c r="K43" i="23"/>
  <c r="F43" i="23"/>
  <c r="U42" i="23"/>
  <c r="T42" i="23"/>
  <c r="K42" i="23"/>
  <c r="F42" i="23"/>
  <c r="U41" i="23"/>
  <c r="T41" i="23"/>
  <c r="K41" i="23"/>
  <c r="F41" i="23"/>
  <c r="U40" i="23"/>
  <c r="T40" i="23"/>
  <c r="K40" i="23"/>
  <c r="F40" i="23"/>
  <c r="U39" i="23"/>
  <c r="T39" i="23"/>
  <c r="K39" i="23"/>
  <c r="F39" i="23"/>
  <c r="U38" i="23"/>
  <c r="T38" i="23"/>
  <c r="K38" i="23"/>
  <c r="F38" i="23"/>
  <c r="U37" i="23"/>
  <c r="T37" i="23"/>
  <c r="K37" i="23"/>
  <c r="F37" i="23"/>
  <c r="U36" i="23"/>
  <c r="T36" i="23"/>
  <c r="K36" i="23"/>
  <c r="F36" i="23"/>
  <c r="U35" i="23"/>
  <c r="T35" i="23"/>
  <c r="K35" i="23"/>
  <c r="F35" i="23"/>
  <c r="U34" i="23"/>
  <c r="T34" i="23"/>
  <c r="K34" i="23"/>
  <c r="F34" i="23"/>
  <c r="U33" i="23"/>
  <c r="T33" i="23"/>
  <c r="K33" i="23"/>
  <c r="F33" i="23"/>
  <c r="U32" i="23"/>
  <c r="T32" i="23"/>
  <c r="K32" i="23"/>
  <c r="F32" i="23"/>
  <c r="U31" i="23"/>
  <c r="T31" i="23"/>
  <c r="K31" i="23"/>
  <c r="F31" i="23"/>
  <c r="U30" i="23"/>
  <c r="T30" i="23"/>
  <c r="K30" i="23"/>
  <c r="F30" i="23"/>
  <c r="U29" i="23"/>
  <c r="T29" i="23"/>
  <c r="K29" i="23"/>
  <c r="F29" i="23"/>
  <c r="U28" i="23"/>
  <c r="T28" i="23"/>
  <c r="K28" i="23"/>
  <c r="F28" i="23"/>
  <c r="U27" i="23"/>
  <c r="T27" i="23"/>
  <c r="K27" i="23"/>
  <c r="F27" i="23"/>
  <c r="U26" i="23"/>
  <c r="T26" i="23"/>
  <c r="K26" i="23"/>
  <c r="F26" i="23"/>
  <c r="U25" i="23"/>
  <c r="T25" i="23"/>
  <c r="K25" i="23"/>
  <c r="F25" i="23"/>
  <c r="U24" i="23"/>
  <c r="T24" i="23"/>
  <c r="K24" i="23"/>
  <c r="F24" i="23"/>
  <c r="U23" i="23"/>
  <c r="T23" i="23"/>
  <c r="K23" i="23"/>
  <c r="F23" i="23"/>
  <c r="U22" i="23"/>
  <c r="T22" i="23"/>
  <c r="K22" i="23"/>
  <c r="F22" i="23"/>
  <c r="U21" i="23"/>
  <c r="T21" i="23"/>
  <c r="K21" i="23"/>
  <c r="F21" i="23"/>
  <c r="U20" i="23"/>
  <c r="T20" i="23"/>
  <c r="K20" i="23"/>
  <c r="F20" i="23"/>
  <c r="U19" i="23"/>
  <c r="T19" i="23"/>
  <c r="K19" i="23"/>
  <c r="F19" i="23"/>
  <c r="U18" i="23"/>
  <c r="T18" i="23"/>
  <c r="K18" i="23"/>
  <c r="F18" i="23"/>
  <c r="U17" i="23"/>
  <c r="T17" i="23"/>
  <c r="K17" i="23"/>
  <c r="F17" i="23"/>
  <c r="U16" i="23"/>
  <c r="T16" i="23"/>
  <c r="K16" i="23"/>
  <c r="F16" i="23"/>
  <c r="U15" i="23"/>
  <c r="T15" i="23"/>
  <c r="K15" i="23"/>
  <c r="F15" i="23"/>
  <c r="U14" i="23"/>
  <c r="T14" i="23"/>
  <c r="K14" i="23"/>
  <c r="F14" i="23"/>
  <c r="U13" i="23"/>
  <c r="T13" i="23"/>
  <c r="K13" i="23"/>
  <c r="F13" i="23"/>
  <c r="U12" i="23"/>
  <c r="T12" i="23"/>
  <c r="K12" i="23"/>
  <c r="F12" i="23"/>
  <c r="U11" i="23"/>
  <c r="T11" i="23"/>
  <c r="K11" i="23"/>
  <c r="F11" i="23"/>
  <c r="U10" i="23"/>
  <c r="T10" i="23"/>
  <c r="K10" i="23"/>
  <c r="F10" i="23"/>
  <c r="U9" i="23"/>
  <c r="T9" i="23"/>
  <c r="K9" i="23"/>
  <c r="F9" i="23"/>
  <c r="U8" i="23"/>
  <c r="T8" i="23"/>
  <c r="K8" i="23"/>
  <c r="F8" i="23"/>
  <c r="U7" i="23"/>
  <c r="T7" i="23"/>
  <c r="K7" i="23"/>
  <c r="F7" i="23"/>
  <c r="U6" i="23"/>
  <c r="T6" i="23"/>
  <c r="K6" i="23"/>
  <c r="F6" i="23"/>
  <c r="U5" i="23"/>
  <c r="T5" i="23"/>
  <c r="K5" i="23"/>
  <c r="F5" i="23"/>
  <c r="U4" i="23"/>
  <c r="T4" i="23"/>
  <c r="K4" i="23"/>
  <c r="F4" i="23"/>
  <c r="F133" i="78"/>
  <c r="F132" i="78"/>
  <c r="F131" i="78"/>
  <c r="F130" i="78"/>
  <c r="F129" i="78"/>
  <c r="F128" i="78"/>
  <c r="U127" i="78"/>
  <c r="F127" i="78"/>
  <c r="U126" i="78"/>
  <c r="F126" i="78"/>
  <c r="U125" i="78"/>
  <c r="F125" i="78"/>
  <c r="U124" i="78"/>
  <c r="F124" i="78"/>
  <c r="U123" i="78"/>
  <c r="F123" i="78"/>
  <c r="U122" i="78"/>
  <c r="T122" i="78"/>
  <c r="F122" i="78"/>
  <c r="U121" i="78"/>
  <c r="T121" i="78"/>
  <c r="F121" i="78"/>
  <c r="U120" i="78"/>
  <c r="T120" i="78"/>
  <c r="F120" i="78"/>
  <c r="U119" i="78"/>
  <c r="T119" i="78"/>
  <c r="F119" i="78"/>
  <c r="U118" i="78"/>
  <c r="T118" i="78"/>
  <c r="F118" i="78"/>
  <c r="U117" i="78"/>
  <c r="T117" i="78"/>
  <c r="F117" i="78"/>
  <c r="U116" i="78"/>
  <c r="T116" i="78"/>
  <c r="F116" i="78"/>
  <c r="U115" i="78"/>
  <c r="T115" i="78"/>
  <c r="F115" i="78"/>
  <c r="U114" i="78"/>
  <c r="T114" i="78"/>
  <c r="F114" i="78"/>
  <c r="U113" i="78"/>
  <c r="T113" i="78"/>
  <c r="F113" i="78"/>
  <c r="U112" i="78"/>
  <c r="T112" i="78"/>
  <c r="F112" i="78"/>
  <c r="U111" i="78"/>
  <c r="T111" i="78"/>
  <c r="F111" i="78"/>
  <c r="U110" i="78"/>
  <c r="T110" i="78"/>
  <c r="F110" i="78"/>
  <c r="U109" i="78"/>
  <c r="T109" i="78"/>
  <c r="F109" i="78"/>
  <c r="U108" i="78"/>
  <c r="T108" i="78"/>
  <c r="F108" i="78"/>
  <c r="U107" i="78"/>
  <c r="T107" i="78"/>
  <c r="F107" i="78"/>
  <c r="U106" i="78"/>
  <c r="T106" i="78"/>
  <c r="F106" i="78"/>
  <c r="U105" i="78"/>
  <c r="T105" i="78"/>
  <c r="F105" i="78"/>
  <c r="U104" i="78"/>
  <c r="T104" i="78"/>
  <c r="F104" i="78"/>
  <c r="U103" i="78"/>
  <c r="T103" i="78"/>
  <c r="F103" i="78"/>
  <c r="U102" i="78"/>
  <c r="T102" i="78"/>
  <c r="F102" i="78"/>
  <c r="U101" i="78"/>
  <c r="T101" i="78"/>
  <c r="F101" i="78"/>
  <c r="U100" i="78"/>
  <c r="T100" i="78"/>
  <c r="F100" i="78"/>
  <c r="U99" i="78"/>
  <c r="T99" i="78"/>
  <c r="F99" i="78"/>
  <c r="U98" i="78"/>
  <c r="T98" i="78"/>
  <c r="F98" i="78"/>
  <c r="U97" i="78"/>
  <c r="T97" i="78"/>
  <c r="F97" i="78"/>
  <c r="U96" i="78"/>
  <c r="T96" i="78"/>
  <c r="F96" i="78"/>
  <c r="U95" i="78"/>
  <c r="T95" i="78"/>
  <c r="F95" i="78"/>
  <c r="U94" i="78"/>
  <c r="T94" i="78"/>
  <c r="F94" i="78"/>
  <c r="U93" i="78"/>
  <c r="T93" i="78"/>
  <c r="F93" i="78"/>
  <c r="U92" i="78"/>
  <c r="T92" i="78"/>
  <c r="F92" i="78"/>
  <c r="U91" i="78"/>
  <c r="T91" i="78"/>
  <c r="F91" i="78"/>
  <c r="U90" i="78"/>
  <c r="T90" i="78"/>
  <c r="F90" i="78"/>
  <c r="U89" i="78"/>
  <c r="T89" i="78"/>
  <c r="F89" i="78"/>
  <c r="U88" i="78"/>
  <c r="T88" i="78"/>
  <c r="F88" i="78"/>
  <c r="U87" i="78"/>
  <c r="T87" i="78"/>
  <c r="F87" i="78"/>
  <c r="U86" i="78"/>
  <c r="T86" i="78"/>
  <c r="F86" i="78"/>
  <c r="U85" i="78"/>
  <c r="T85" i="78"/>
  <c r="F85" i="78"/>
  <c r="U84" i="78"/>
  <c r="T84" i="78"/>
  <c r="F84" i="78"/>
  <c r="U83" i="78"/>
  <c r="T83" i="78"/>
  <c r="F83" i="78"/>
  <c r="U82" i="78"/>
  <c r="T82" i="78"/>
  <c r="F82" i="78"/>
  <c r="U81" i="78"/>
  <c r="T81" i="78"/>
  <c r="F81" i="78"/>
  <c r="U80" i="78"/>
  <c r="T80" i="78"/>
  <c r="K80" i="78"/>
  <c r="F80" i="78"/>
  <c r="U79" i="78"/>
  <c r="T79" i="78"/>
  <c r="F79" i="78"/>
  <c r="U78" i="78"/>
  <c r="T78" i="78"/>
  <c r="K78" i="78"/>
  <c r="F78" i="78"/>
  <c r="U77" i="78"/>
  <c r="T77" i="78"/>
  <c r="K77" i="78"/>
  <c r="F77" i="78"/>
  <c r="U76" i="78"/>
  <c r="T76" i="78"/>
  <c r="K76" i="78"/>
  <c r="F76" i="78"/>
  <c r="U75" i="78"/>
  <c r="T75" i="78"/>
  <c r="K75" i="78"/>
  <c r="F75" i="78"/>
  <c r="U74" i="78"/>
  <c r="T74" i="78"/>
  <c r="K74" i="78"/>
  <c r="F74" i="78"/>
  <c r="U73" i="78"/>
  <c r="T73" i="78"/>
  <c r="K73" i="78"/>
  <c r="F73" i="78"/>
  <c r="U72" i="78"/>
  <c r="T72" i="78"/>
  <c r="K72" i="78"/>
  <c r="F72" i="78"/>
  <c r="U71" i="78"/>
  <c r="T71" i="78"/>
  <c r="K71" i="78"/>
  <c r="F71" i="78"/>
  <c r="U70" i="78"/>
  <c r="T70" i="78"/>
  <c r="K70" i="78"/>
  <c r="F70" i="78"/>
  <c r="U69" i="78"/>
  <c r="T69" i="78"/>
  <c r="K69" i="78"/>
  <c r="F69" i="78"/>
  <c r="U68" i="78"/>
  <c r="T68" i="78"/>
  <c r="K68" i="78"/>
  <c r="F68" i="78"/>
  <c r="U67" i="78"/>
  <c r="T67" i="78"/>
  <c r="K67" i="78"/>
  <c r="F67" i="78"/>
  <c r="U66" i="78"/>
  <c r="T66" i="78"/>
  <c r="K66" i="78"/>
  <c r="F66" i="78"/>
  <c r="U65" i="78"/>
  <c r="T65" i="78"/>
  <c r="K65" i="78"/>
  <c r="F65" i="78"/>
  <c r="U64" i="78"/>
  <c r="T64" i="78"/>
  <c r="K64" i="78"/>
  <c r="F64" i="78"/>
  <c r="U63" i="78"/>
  <c r="T63" i="78"/>
  <c r="K63" i="78"/>
  <c r="F63" i="78"/>
  <c r="U62" i="78"/>
  <c r="T62" i="78"/>
  <c r="K62" i="78"/>
  <c r="F62" i="78"/>
  <c r="U61" i="78"/>
  <c r="T61" i="78"/>
  <c r="K61" i="78"/>
  <c r="F61" i="78"/>
  <c r="U60" i="78"/>
  <c r="T60" i="78"/>
  <c r="K60" i="78"/>
  <c r="F60" i="78"/>
  <c r="U59" i="78"/>
  <c r="T59" i="78"/>
  <c r="K59" i="78"/>
  <c r="F59" i="78"/>
  <c r="U58" i="78"/>
  <c r="T58" i="78"/>
  <c r="K58" i="78"/>
  <c r="F58" i="78"/>
  <c r="U57" i="78"/>
  <c r="T57" i="78"/>
  <c r="K57" i="78"/>
  <c r="F57" i="78"/>
  <c r="U56" i="78"/>
  <c r="T56" i="78"/>
  <c r="K56" i="78"/>
  <c r="F56" i="78"/>
  <c r="U55" i="78"/>
  <c r="T55" i="78"/>
  <c r="K55" i="78"/>
  <c r="F55" i="78"/>
  <c r="U54" i="78"/>
  <c r="T54" i="78"/>
  <c r="K54" i="78"/>
  <c r="F54" i="78"/>
  <c r="U53" i="78"/>
  <c r="T53" i="78"/>
  <c r="K53" i="78"/>
  <c r="F53" i="78"/>
  <c r="U52" i="78"/>
  <c r="T52" i="78"/>
  <c r="K52" i="78"/>
  <c r="F52" i="78"/>
  <c r="U51" i="78"/>
  <c r="T51" i="78"/>
  <c r="K51" i="78"/>
  <c r="F51" i="78"/>
  <c r="U50" i="78"/>
  <c r="T50" i="78"/>
  <c r="K50" i="78"/>
  <c r="F50" i="78"/>
  <c r="U49" i="78"/>
  <c r="T49" i="78"/>
  <c r="K49" i="78"/>
  <c r="F49" i="78"/>
  <c r="U48" i="78"/>
  <c r="T48" i="78"/>
  <c r="K48" i="78"/>
  <c r="F48" i="78"/>
  <c r="U47" i="78"/>
  <c r="T47" i="78"/>
  <c r="K47" i="78"/>
  <c r="F47" i="78"/>
  <c r="U46" i="78"/>
  <c r="T46" i="78"/>
  <c r="K46" i="78"/>
  <c r="F46" i="78"/>
  <c r="U45" i="78"/>
  <c r="T45" i="78"/>
  <c r="K45" i="78"/>
  <c r="F45" i="78"/>
  <c r="U44" i="78"/>
  <c r="T44" i="78"/>
  <c r="K44" i="78"/>
  <c r="F44" i="78"/>
  <c r="U43" i="78"/>
  <c r="T43" i="78"/>
  <c r="K43" i="78"/>
  <c r="F43" i="78"/>
  <c r="U42" i="78"/>
  <c r="T42" i="78"/>
  <c r="K42" i="78"/>
  <c r="F42" i="78"/>
  <c r="U41" i="78"/>
  <c r="T41" i="78"/>
  <c r="K41" i="78"/>
  <c r="F41" i="78"/>
  <c r="U40" i="78"/>
  <c r="T40" i="78"/>
  <c r="K40" i="78"/>
  <c r="F40" i="78"/>
  <c r="U39" i="78"/>
  <c r="T39" i="78"/>
  <c r="K39" i="78"/>
  <c r="F39" i="78"/>
  <c r="U38" i="78"/>
  <c r="T38" i="78"/>
  <c r="K38" i="78"/>
  <c r="F38" i="78"/>
  <c r="U37" i="78"/>
  <c r="T37" i="78"/>
  <c r="K37" i="78"/>
  <c r="F37" i="78"/>
  <c r="U36" i="78"/>
  <c r="T36" i="78"/>
  <c r="K36" i="78"/>
  <c r="F36" i="78"/>
  <c r="U35" i="78"/>
  <c r="T35" i="78"/>
  <c r="K35" i="78"/>
  <c r="F35" i="78"/>
  <c r="U34" i="78"/>
  <c r="T34" i="78"/>
  <c r="K34" i="78"/>
  <c r="F34" i="78"/>
  <c r="U33" i="78"/>
  <c r="T33" i="78"/>
  <c r="K33" i="78"/>
  <c r="F33" i="78"/>
  <c r="U32" i="78"/>
  <c r="T32" i="78"/>
  <c r="K32" i="78"/>
  <c r="F32" i="78"/>
  <c r="U31" i="78"/>
  <c r="T31" i="78"/>
  <c r="K31" i="78"/>
  <c r="F31" i="78"/>
  <c r="U30" i="78"/>
  <c r="T30" i="78"/>
  <c r="K30" i="78"/>
  <c r="F30" i="78"/>
  <c r="U29" i="78"/>
  <c r="T29" i="78"/>
  <c r="K29" i="78"/>
  <c r="F29" i="78"/>
  <c r="U28" i="78"/>
  <c r="T28" i="78"/>
  <c r="K28" i="78"/>
  <c r="F28" i="78"/>
  <c r="U27" i="78"/>
  <c r="T27" i="78"/>
  <c r="K27" i="78"/>
  <c r="F27" i="78"/>
  <c r="U26" i="78"/>
  <c r="T26" i="78"/>
  <c r="K26" i="78"/>
  <c r="F26" i="78"/>
  <c r="U25" i="78"/>
  <c r="T25" i="78"/>
  <c r="K25" i="78"/>
  <c r="F25" i="78"/>
  <c r="U24" i="78"/>
  <c r="T24" i="78"/>
  <c r="K24" i="78"/>
  <c r="F24" i="78"/>
  <c r="U23" i="78"/>
  <c r="T23" i="78"/>
  <c r="K23" i="78"/>
  <c r="F23" i="78"/>
  <c r="U22" i="78"/>
  <c r="T22" i="78"/>
  <c r="K22" i="78"/>
  <c r="F22" i="78"/>
  <c r="U21" i="78"/>
  <c r="T21" i="78"/>
  <c r="K21" i="78"/>
  <c r="F21" i="78"/>
  <c r="U20" i="78"/>
  <c r="T20" i="78"/>
  <c r="K20" i="78"/>
  <c r="F20" i="78"/>
  <c r="U19" i="78"/>
  <c r="T19" i="78"/>
  <c r="K19" i="78"/>
  <c r="F19" i="78"/>
  <c r="U18" i="78"/>
  <c r="T18" i="78"/>
  <c r="K18" i="78"/>
  <c r="F18" i="78"/>
  <c r="U17" i="78"/>
  <c r="T17" i="78"/>
  <c r="K17" i="78"/>
  <c r="F17" i="78"/>
  <c r="U16" i="78"/>
  <c r="T16" i="78"/>
  <c r="K16" i="78"/>
  <c r="F16" i="78"/>
  <c r="U15" i="78"/>
  <c r="T15" i="78"/>
  <c r="K15" i="78"/>
  <c r="F15" i="78"/>
  <c r="U14" i="78"/>
  <c r="T14" i="78"/>
  <c r="K14" i="78"/>
  <c r="F14" i="78"/>
  <c r="U13" i="78"/>
  <c r="T13" i="78"/>
  <c r="K13" i="78"/>
  <c r="F13" i="78"/>
  <c r="U12" i="78"/>
  <c r="T12" i="78"/>
  <c r="K12" i="78"/>
  <c r="F12" i="78"/>
  <c r="U11" i="78"/>
  <c r="T11" i="78"/>
  <c r="K11" i="78"/>
  <c r="F11" i="78"/>
  <c r="U10" i="78"/>
  <c r="T10" i="78"/>
  <c r="K10" i="78"/>
  <c r="F10" i="78"/>
  <c r="U9" i="78"/>
  <c r="T9" i="78"/>
  <c r="K9" i="78"/>
  <c r="F9" i="78"/>
  <c r="U8" i="78"/>
  <c r="T8" i="78"/>
  <c r="K8" i="78"/>
  <c r="F8" i="78"/>
  <c r="U7" i="78"/>
  <c r="T7" i="78"/>
  <c r="K7" i="78"/>
  <c r="F7" i="78"/>
  <c r="U6" i="78"/>
  <c r="T6" i="78"/>
  <c r="K6" i="78"/>
  <c r="F6" i="78"/>
  <c r="U5" i="78"/>
  <c r="T5" i="78"/>
  <c r="K5" i="78"/>
  <c r="F5" i="78"/>
  <c r="U4" i="78"/>
  <c r="T4" i="78"/>
  <c r="K4" i="78"/>
  <c r="F4" i="78"/>
  <c r="F133" i="80"/>
  <c r="F132" i="80"/>
  <c r="F131" i="80"/>
  <c r="F130" i="80"/>
  <c r="F129" i="80"/>
  <c r="F128" i="80"/>
  <c r="U127" i="80"/>
  <c r="F127" i="80"/>
  <c r="U126" i="80"/>
  <c r="F126" i="80"/>
  <c r="U125" i="80"/>
  <c r="F125" i="80"/>
  <c r="U124" i="80"/>
  <c r="F124" i="80"/>
  <c r="U123" i="80"/>
  <c r="F123" i="80"/>
  <c r="U122" i="80"/>
  <c r="T122" i="80"/>
  <c r="F122" i="80"/>
  <c r="U121" i="80"/>
  <c r="T121" i="80"/>
  <c r="F121" i="80"/>
  <c r="U120" i="80"/>
  <c r="T120" i="80"/>
  <c r="F120" i="80"/>
  <c r="U119" i="80"/>
  <c r="T119" i="80"/>
  <c r="F119" i="80"/>
  <c r="U118" i="80"/>
  <c r="T118" i="80"/>
  <c r="F118" i="80"/>
  <c r="U117" i="80"/>
  <c r="T117" i="80"/>
  <c r="F117" i="80"/>
  <c r="U116" i="80"/>
  <c r="T116" i="80"/>
  <c r="F116" i="80"/>
  <c r="U115" i="80"/>
  <c r="T115" i="80"/>
  <c r="F115" i="80"/>
  <c r="U114" i="80"/>
  <c r="T114" i="80"/>
  <c r="F114" i="80"/>
  <c r="U113" i="80"/>
  <c r="T113" i="80"/>
  <c r="F113" i="80"/>
  <c r="U112" i="80"/>
  <c r="T112" i="80"/>
  <c r="F112" i="80"/>
  <c r="U111" i="80"/>
  <c r="T111" i="80"/>
  <c r="F111" i="80"/>
  <c r="U110" i="80"/>
  <c r="T110" i="80"/>
  <c r="F110" i="80"/>
  <c r="U109" i="80"/>
  <c r="T109" i="80"/>
  <c r="F109" i="80"/>
  <c r="U108" i="80"/>
  <c r="T108" i="80"/>
  <c r="F108" i="80"/>
  <c r="U107" i="80"/>
  <c r="T107" i="80"/>
  <c r="F107" i="80"/>
  <c r="U106" i="80"/>
  <c r="T106" i="80"/>
  <c r="F106" i="80"/>
  <c r="U105" i="80"/>
  <c r="T105" i="80"/>
  <c r="F105" i="80"/>
  <c r="U104" i="80"/>
  <c r="T104" i="80"/>
  <c r="F104" i="80"/>
  <c r="U103" i="80"/>
  <c r="T103" i="80"/>
  <c r="F103" i="80"/>
  <c r="U102" i="80"/>
  <c r="T102" i="80"/>
  <c r="F102" i="80"/>
  <c r="U101" i="80"/>
  <c r="T101" i="80"/>
  <c r="F101" i="80"/>
  <c r="U100" i="80"/>
  <c r="T100" i="80"/>
  <c r="F100" i="80"/>
  <c r="U99" i="80"/>
  <c r="T99" i="80"/>
  <c r="F99" i="80"/>
  <c r="U98" i="80"/>
  <c r="T98" i="80"/>
  <c r="F98" i="80"/>
  <c r="U97" i="80"/>
  <c r="T97" i="80"/>
  <c r="F97" i="80"/>
  <c r="U96" i="80"/>
  <c r="T96" i="80"/>
  <c r="F96" i="80"/>
  <c r="U95" i="80"/>
  <c r="T95" i="80"/>
  <c r="F95" i="80"/>
  <c r="U94" i="80"/>
  <c r="T94" i="80"/>
  <c r="F94" i="80"/>
  <c r="U93" i="80"/>
  <c r="T93" i="80"/>
  <c r="F93" i="80"/>
  <c r="U92" i="80"/>
  <c r="T92" i="80"/>
  <c r="F92" i="80"/>
  <c r="U91" i="80"/>
  <c r="T91" i="80"/>
  <c r="F91" i="80"/>
  <c r="U90" i="80"/>
  <c r="T90" i="80"/>
  <c r="F90" i="80"/>
  <c r="U89" i="80"/>
  <c r="T89" i="80"/>
  <c r="F89" i="80"/>
  <c r="U88" i="80"/>
  <c r="T88" i="80"/>
  <c r="F88" i="80"/>
  <c r="U87" i="80"/>
  <c r="T87" i="80"/>
  <c r="F87" i="80"/>
  <c r="U86" i="80"/>
  <c r="T86" i="80"/>
  <c r="F86" i="80"/>
  <c r="U85" i="80"/>
  <c r="T85" i="80"/>
  <c r="F85" i="80"/>
  <c r="U84" i="80"/>
  <c r="T84" i="80"/>
  <c r="F84" i="80"/>
  <c r="U83" i="80"/>
  <c r="T83" i="80"/>
  <c r="F83" i="80"/>
  <c r="U82" i="80"/>
  <c r="T82" i="80"/>
  <c r="F82" i="80"/>
  <c r="U81" i="80"/>
  <c r="T81" i="80"/>
  <c r="F81" i="80"/>
  <c r="U80" i="80"/>
  <c r="T80" i="80"/>
  <c r="K80" i="80"/>
  <c r="F80" i="80"/>
  <c r="U79" i="80"/>
  <c r="T79" i="80"/>
  <c r="F79" i="80"/>
  <c r="U78" i="80"/>
  <c r="T78" i="80"/>
  <c r="K78" i="80"/>
  <c r="F78" i="80"/>
  <c r="U77" i="80"/>
  <c r="T77" i="80"/>
  <c r="K77" i="80"/>
  <c r="F77" i="80"/>
  <c r="U76" i="80"/>
  <c r="T76" i="80"/>
  <c r="K76" i="80"/>
  <c r="F76" i="80"/>
  <c r="U75" i="80"/>
  <c r="T75" i="80"/>
  <c r="K75" i="80"/>
  <c r="F75" i="80"/>
  <c r="U74" i="80"/>
  <c r="T74" i="80"/>
  <c r="K74" i="80"/>
  <c r="F74" i="80"/>
  <c r="U73" i="80"/>
  <c r="T73" i="80"/>
  <c r="K73" i="80"/>
  <c r="F73" i="80"/>
  <c r="U72" i="80"/>
  <c r="T72" i="80"/>
  <c r="K72" i="80"/>
  <c r="F72" i="80"/>
  <c r="U71" i="80"/>
  <c r="T71" i="80"/>
  <c r="K71" i="80"/>
  <c r="F71" i="80"/>
  <c r="U70" i="80"/>
  <c r="T70" i="80"/>
  <c r="K70" i="80"/>
  <c r="F70" i="80"/>
  <c r="U69" i="80"/>
  <c r="T69" i="80"/>
  <c r="K69" i="80"/>
  <c r="F69" i="80"/>
  <c r="U68" i="80"/>
  <c r="T68" i="80"/>
  <c r="K68" i="80"/>
  <c r="F68" i="80"/>
  <c r="U67" i="80"/>
  <c r="T67" i="80"/>
  <c r="K67" i="80"/>
  <c r="F67" i="80"/>
  <c r="U66" i="80"/>
  <c r="T66" i="80"/>
  <c r="K66" i="80"/>
  <c r="F66" i="80"/>
  <c r="U65" i="80"/>
  <c r="T65" i="80"/>
  <c r="K65" i="80"/>
  <c r="F65" i="80"/>
  <c r="U64" i="80"/>
  <c r="T64" i="80"/>
  <c r="K64" i="80"/>
  <c r="F64" i="80"/>
  <c r="U63" i="80"/>
  <c r="T63" i="80"/>
  <c r="K63" i="80"/>
  <c r="F63" i="80"/>
  <c r="U62" i="80"/>
  <c r="T62" i="80"/>
  <c r="K62" i="80"/>
  <c r="F62" i="80"/>
  <c r="U61" i="80"/>
  <c r="T61" i="80"/>
  <c r="K61" i="80"/>
  <c r="F61" i="80"/>
  <c r="U60" i="80"/>
  <c r="T60" i="80"/>
  <c r="K60" i="80"/>
  <c r="F60" i="80"/>
  <c r="U59" i="80"/>
  <c r="T59" i="80"/>
  <c r="K59" i="80"/>
  <c r="F59" i="80"/>
  <c r="U58" i="80"/>
  <c r="T58" i="80"/>
  <c r="K58" i="80"/>
  <c r="F58" i="80"/>
  <c r="U57" i="80"/>
  <c r="T57" i="80"/>
  <c r="K57" i="80"/>
  <c r="F57" i="80"/>
  <c r="U56" i="80"/>
  <c r="T56" i="80"/>
  <c r="K56" i="80"/>
  <c r="F56" i="80"/>
  <c r="U55" i="80"/>
  <c r="T55" i="80"/>
  <c r="K55" i="80"/>
  <c r="F55" i="80"/>
  <c r="U54" i="80"/>
  <c r="T54" i="80"/>
  <c r="K54" i="80"/>
  <c r="F54" i="80"/>
  <c r="U53" i="80"/>
  <c r="T53" i="80"/>
  <c r="K53" i="80"/>
  <c r="F53" i="80"/>
  <c r="U52" i="80"/>
  <c r="T52" i="80"/>
  <c r="K52" i="80"/>
  <c r="F52" i="80"/>
  <c r="U51" i="80"/>
  <c r="T51" i="80"/>
  <c r="K51" i="80"/>
  <c r="F51" i="80"/>
  <c r="U50" i="80"/>
  <c r="T50" i="80"/>
  <c r="K50" i="80"/>
  <c r="F50" i="80"/>
  <c r="U49" i="80"/>
  <c r="T49" i="80"/>
  <c r="K49" i="80"/>
  <c r="F49" i="80"/>
  <c r="U48" i="80"/>
  <c r="T48" i="80"/>
  <c r="K48" i="80"/>
  <c r="F48" i="80"/>
  <c r="U47" i="80"/>
  <c r="T47" i="80"/>
  <c r="K47" i="80"/>
  <c r="F47" i="80"/>
  <c r="U46" i="80"/>
  <c r="T46" i="80"/>
  <c r="K46" i="80"/>
  <c r="F46" i="80"/>
  <c r="U45" i="80"/>
  <c r="T45" i="80"/>
  <c r="K45" i="80"/>
  <c r="F45" i="80"/>
  <c r="U44" i="80"/>
  <c r="T44" i="80"/>
  <c r="K44" i="80"/>
  <c r="F44" i="80"/>
  <c r="U43" i="80"/>
  <c r="T43" i="80"/>
  <c r="K43" i="80"/>
  <c r="F43" i="80"/>
  <c r="U42" i="80"/>
  <c r="T42" i="80"/>
  <c r="K42" i="80"/>
  <c r="F42" i="80"/>
  <c r="U41" i="80"/>
  <c r="T41" i="80"/>
  <c r="K41" i="80"/>
  <c r="F41" i="80"/>
  <c r="U40" i="80"/>
  <c r="T40" i="80"/>
  <c r="K40" i="80"/>
  <c r="F40" i="80"/>
  <c r="U39" i="80"/>
  <c r="T39" i="80"/>
  <c r="K39" i="80"/>
  <c r="F39" i="80"/>
  <c r="U38" i="80"/>
  <c r="T38" i="80"/>
  <c r="K38" i="80"/>
  <c r="F38" i="80"/>
  <c r="U37" i="80"/>
  <c r="T37" i="80"/>
  <c r="K37" i="80"/>
  <c r="F37" i="80"/>
  <c r="U36" i="80"/>
  <c r="T36" i="80"/>
  <c r="K36" i="80"/>
  <c r="F36" i="80"/>
  <c r="U35" i="80"/>
  <c r="T35" i="80"/>
  <c r="K35" i="80"/>
  <c r="F35" i="80"/>
  <c r="U34" i="80"/>
  <c r="T34" i="80"/>
  <c r="K34" i="80"/>
  <c r="F34" i="80"/>
  <c r="U33" i="80"/>
  <c r="T33" i="80"/>
  <c r="K33" i="80"/>
  <c r="F33" i="80"/>
  <c r="U32" i="80"/>
  <c r="T32" i="80"/>
  <c r="K32" i="80"/>
  <c r="F32" i="80"/>
  <c r="U31" i="80"/>
  <c r="T31" i="80"/>
  <c r="K31" i="80"/>
  <c r="F31" i="80"/>
  <c r="U30" i="80"/>
  <c r="T30" i="80"/>
  <c r="K30" i="80"/>
  <c r="F30" i="80"/>
  <c r="U29" i="80"/>
  <c r="T29" i="80"/>
  <c r="K29" i="80"/>
  <c r="F29" i="80"/>
  <c r="U28" i="80"/>
  <c r="T28" i="80"/>
  <c r="K28" i="80"/>
  <c r="F28" i="80"/>
  <c r="U27" i="80"/>
  <c r="T27" i="80"/>
  <c r="K27" i="80"/>
  <c r="F27" i="80"/>
  <c r="U26" i="80"/>
  <c r="T26" i="80"/>
  <c r="K26" i="80"/>
  <c r="F26" i="80"/>
  <c r="U25" i="80"/>
  <c r="T25" i="80"/>
  <c r="K25" i="80"/>
  <c r="F25" i="80"/>
  <c r="U24" i="80"/>
  <c r="T24" i="80"/>
  <c r="K24" i="80"/>
  <c r="F24" i="80"/>
  <c r="U23" i="80"/>
  <c r="T23" i="80"/>
  <c r="K23" i="80"/>
  <c r="F23" i="80"/>
  <c r="U22" i="80"/>
  <c r="T22" i="80"/>
  <c r="K22" i="80"/>
  <c r="F22" i="80"/>
  <c r="U21" i="80"/>
  <c r="T21" i="80"/>
  <c r="K21" i="80"/>
  <c r="F21" i="80"/>
  <c r="U20" i="80"/>
  <c r="T20" i="80"/>
  <c r="K20" i="80"/>
  <c r="F20" i="80"/>
  <c r="U19" i="80"/>
  <c r="T19" i="80"/>
  <c r="K19" i="80"/>
  <c r="F19" i="80"/>
  <c r="U18" i="80"/>
  <c r="T18" i="80"/>
  <c r="K18" i="80"/>
  <c r="F18" i="80"/>
  <c r="U17" i="80"/>
  <c r="T17" i="80"/>
  <c r="K17" i="80"/>
  <c r="F17" i="80"/>
  <c r="U16" i="80"/>
  <c r="T16" i="80"/>
  <c r="K16" i="80"/>
  <c r="F16" i="80"/>
  <c r="U15" i="80"/>
  <c r="T15" i="80"/>
  <c r="K15" i="80"/>
  <c r="F15" i="80"/>
  <c r="U14" i="80"/>
  <c r="T14" i="80"/>
  <c r="K14" i="80"/>
  <c r="F14" i="80"/>
  <c r="U13" i="80"/>
  <c r="T13" i="80"/>
  <c r="K13" i="80"/>
  <c r="F13" i="80"/>
  <c r="U12" i="80"/>
  <c r="T12" i="80"/>
  <c r="K12" i="80"/>
  <c r="F12" i="80"/>
  <c r="U11" i="80"/>
  <c r="T11" i="80"/>
  <c r="K11" i="80"/>
  <c r="F11" i="80"/>
  <c r="U10" i="80"/>
  <c r="T10" i="80"/>
  <c r="K10" i="80"/>
  <c r="F10" i="80"/>
  <c r="U9" i="80"/>
  <c r="T9" i="80"/>
  <c r="K9" i="80"/>
  <c r="F9" i="80"/>
  <c r="U8" i="80"/>
  <c r="T8" i="80"/>
  <c r="K8" i="80"/>
  <c r="F8" i="80"/>
  <c r="U7" i="80"/>
  <c r="T7" i="80"/>
  <c r="K7" i="80"/>
  <c r="F7" i="80"/>
  <c r="U6" i="80"/>
  <c r="T6" i="80"/>
  <c r="K6" i="80"/>
  <c r="F6" i="80"/>
  <c r="U5" i="80"/>
  <c r="T5" i="80"/>
  <c r="K5" i="80"/>
  <c r="F5" i="80"/>
  <c r="U4" i="80"/>
  <c r="T4" i="80"/>
  <c r="K4" i="80"/>
  <c r="F4" i="80"/>
  <c r="F133" i="81"/>
  <c r="F132" i="81"/>
  <c r="F131" i="81"/>
  <c r="F130" i="81"/>
  <c r="F129" i="81"/>
  <c r="F128" i="81"/>
  <c r="U127" i="81"/>
  <c r="F127" i="81"/>
  <c r="U126" i="81"/>
  <c r="F126" i="81"/>
  <c r="U125" i="81"/>
  <c r="F125" i="81"/>
  <c r="U124" i="81"/>
  <c r="F124" i="81"/>
  <c r="U123" i="81"/>
  <c r="F123" i="81"/>
  <c r="U122" i="81"/>
  <c r="T122" i="81"/>
  <c r="F122" i="81"/>
  <c r="U121" i="81"/>
  <c r="T121" i="81"/>
  <c r="F121" i="81"/>
  <c r="U120" i="81"/>
  <c r="T120" i="81"/>
  <c r="F120" i="81"/>
  <c r="U119" i="81"/>
  <c r="T119" i="81"/>
  <c r="F119" i="81"/>
  <c r="U118" i="81"/>
  <c r="T118" i="81"/>
  <c r="F118" i="81"/>
  <c r="U117" i="81"/>
  <c r="T117" i="81"/>
  <c r="F117" i="81"/>
  <c r="U116" i="81"/>
  <c r="T116" i="81"/>
  <c r="F116" i="81"/>
  <c r="U115" i="81"/>
  <c r="T115" i="81"/>
  <c r="F115" i="81"/>
  <c r="U114" i="81"/>
  <c r="T114" i="81"/>
  <c r="F114" i="81"/>
  <c r="U113" i="81"/>
  <c r="T113" i="81"/>
  <c r="F113" i="81"/>
  <c r="U112" i="81"/>
  <c r="T112" i="81"/>
  <c r="F112" i="81"/>
  <c r="U111" i="81"/>
  <c r="T111" i="81"/>
  <c r="F111" i="81"/>
  <c r="U110" i="81"/>
  <c r="T110" i="81"/>
  <c r="F110" i="81"/>
  <c r="U109" i="81"/>
  <c r="T109" i="81"/>
  <c r="F109" i="81"/>
  <c r="U108" i="81"/>
  <c r="T108" i="81"/>
  <c r="F108" i="81"/>
  <c r="U107" i="81"/>
  <c r="T107" i="81"/>
  <c r="F107" i="81"/>
  <c r="U106" i="81"/>
  <c r="T106" i="81"/>
  <c r="F106" i="81"/>
  <c r="U105" i="81"/>
  <c r="T105" i="81"/>
  <c r="F105" i="81"/>
  <c r="U104" i="81"/>
  <c r="T104" i="81"/>
  <c r="F104" i="81"/>
  <c r="U103" i="81"/>
  <c r="T103" i="81"/>
  <c r="F103" i="81"/>
  <c r="U102" i="81"/>
  <c r="T102" i="81"/>
  <c r="F102" i="81"/>
  <c r="U101" i="81"/>
  <c r="T101" i="81"/>
  <c r="F101" i="81"/>
  <c r="U100" i="81"/>
  <c r="T100" i="81"/>
  <c r="F100" i="81"/>
  <c r="U99" i="81"/>
  <c r="T99" i="81"/>
  <c r="F99" i="81"/>
  <c r="U98" i="81"/>
  <c r="T98" i="81"/>
  <c r="F98" i="81"/>
  <c r="U97" i="81"/>
  <c r="T97" i="81"/>
  <c r="F97" i="81"/>
  <c r="U96" i="81"/>
  <c r="T96" i="81"/>
  <c r="F96" i="81"/>
  <c r="U95" i="81"/>
  <c r="T95" i="81"/>
  <c r="F95" i="81"/>
  <c r="U94" i="81"/>
  <c r="T94" i="81"/>
  <c r="F94" i="81"/>
  <c r="U93" i="81"/>
  <c r="T93" i="81"/>
  <c r="F93" i="81"/>
  <c r="U92" i="81"/>
  <c r="T92" i="81"/>
  <c r="F92" i="81"/>
  <c r="U91" i="81"/>
  <c r="T91" i="81"/>
  <c r="F91" i="81"/>
  <c r="U90" i="81"/>
  <c r="T90" i="81"/>
  <c r="F90" i="81"/>
  <c r="U89" i="81"/>
  <c r="T89" i="81"/>
  <c r="F89" i="81"/>
  <c r="U88" i="81"/>
  <c r="T88" i="81"/>
  <c r="F88" i="81"/>
  <c r="U87" i="81"/>
  <c r="T87" i="81"/>
  <c r="F87" i="81"/>
  <c r="U86" i="81"/>
  <c r="T86" i="81"/>
  <c r="F86" i="81"/>
  <c r="U85" i="81"/>
  <c r="T85" i="81"/>
  <c r="F85" i="81"/>
  <c r="U84" i="81"/>
  <c r="T84" i="81"/>
  <c r="F84" i="81"/>
  <c r="U83" i="81"/>
  <c r="T83" i="81"/>
  <c r="F83" i="81"/>
  <c r="U82" i="81"/>
  <c r="T82" i="81"/>
  <c r="F82" i="81"/>
  <c r="U81" i="81"/>
  <c r="T81" i="81"/>
  <c r="F81" i="81"/>
  <c r="U80" i="81"/>
  <c r="T80" i="81"/>
  <c r="K80" i="81"/>
  <c r="F80" i="81"/>
  <c r="U79" i="81"/>
  <c r="T79" i="81"/>
  <c r="F79" i="81"/>
  <c r="U78" i="81"/>
  <c r="T78" i="81"/>
  <c r="K78" i="81"/>
  <c r="F78" i="81"/>
  <c r="U77" i="81"/>
  <c r="T77" i="81"/>
  <c r="K77" i="81"/>
  <c r="F77" i="81"/>
  <c r="U76" i="81"/>
  <c r="T76" i="81"/>
  <c r="K76" i="81"/>
  <c r="F76" i="81"/>
  <c r="U75" i="81"/>
  <c r="T75" i="81"/>
  <c r="K75" i="81"/>
  <c r="F75" i="81"/>
  <c r="U74" i="81"/>
  <c r="T74" i="81"/>
  <c r="K74" i="81"/>
  <c r="F74" i="81"/>
  <c r="U73" i="81"/>
  <c r="T73" i="81"/>
  <c r="K73" i="81"/>
  <c r="F73" i="81"/>
  <c r="U72" i="81"/>
  <c r="T72" i="81"/>
  <c r="K72" i="81"/>
  <c r="F72" i="81"/>
  <c r="U71" i="81"/>
  <c r="T71" i="81"/>
  <c r="K71" i="81"/>
  <c r="F71" i="81"/>
  <c r="U70" i="81"/>
  <c r="T70" i="81"/>
  <c r="K70" i="81"/>
  <c r="F70" i="81"/>
  <c r="U69" i="81"/>
  <c r="T69" i="81"/>
  <c r="K69" i="81"/>
  <c r="F69" i="81"/>
  <c r="U68" i="81"/>
  <c r="T68" i="81"/>
  <c r="K68" i="81"/>
  <c r="F68" i="81"/>
  <c r="U67" i="81"/>
  <c r="T67" i="81"/>
  <c r="K67" i="81"/>
  <c r="F67" i="81"/>
  <c r="U66" i="81"/>
  <c r="T66" i="81"/>
  <c r="K66" i="81"/>
  <c r="F66" i="81"/>
  <c r="U65" i="81"/>
  <c r="T65" i="81"/>
  <c r="K65" i="81"/>
  <c r="F65" i="81"/>
  <c r="U64" i="81"/>
  <c r="T64" i="81"/>
  <c r="K64" i="81"/>
  <c r="F64" i="81"/>
  <c r="U63" i="81"/>
  <c r="T63" i="81"/>
  <c r="K63" i="81"/>
  <c r="F63" i="81"/>
  <c r="U62" i="81"/>
  <c r="T62" i="81"/>
  <c r="K62" i="81"/>
  <c r="F62" i="81"/>
  <c r="U61" i="81"/>
  <c r="T61" i="81"/>
  <c r="K61" i="81"/>
  <c r="F61" i="81"/>
  <c r="U60" i="81"/>
  <c r="T60" i="81"/>
  <c r="K60" i="81"/>
  <c r="F60" i="81"/>
  <c r="U59" i="81"/>
  <c r="T59" i="81"/>
  <c r="K59" i="81"/>
  <c r="F59" i="81"/>
  <c r="U58" i="81"/>
  <c r="T58" i="81"/>
  <c r="K58" i="81"/>
  <c r="F58" i="81"/>
  <c r="U57" i="81"/>
  <c r="T57" i="81"/>
  <c r="K57" i="81"/>
  <c r="F57" i="81"/>
  <c r="U56" i="81"/>
  <c r="T56" i="81"/>
  <c r="K56" i="81"/>
  <c r="F56" i="81"/>
  <c r="U55" i="81"/>
  <c r="T55" i="81"/>
  <c r="K55" i="81"/>
  <c r="F55" i="81"/>
  <c r="U54" i="81"/>
  <c r="T54" i="81"/>
  <c r="K54" i="81"/>
  <c r="F54" i="81"/>
  <c r="U53" i="81"/>
  <c r="T53" i="81"/>
  <c r="K53" i="81"/>
  <c r="F53" i="81"/>
  <c r="U52" i="81"/>
  <c r="T52" i="81"/>
  <c r="K52" i="81"/>
  <c r="F52" i="81"/>
  <c r="U51" i="81"/>
  <c r="T51" i="81"/>
  <c r="K51" i="81"/>
  <c r="F51" i="81"/>
  <c r="U50" i="81"/>
  <c r="T50" i="81"/>
  <c r="K50" i="81"/>
  <c r="F50" i="81"/>
  <c r="U49" i="81"/>
  <c r="T49" i="81"/>
  <c r="K49" i="81"/>
  <c r="F49" i="81"/>
  <c r="U48" i="81"/>
  <c r="T48" i="81"/>
  <c r="K48" i="81"/>
  <c r="F48" i="81"/>
  <c r="U47" i="81"/>
  <c r="T47" i="81"/>
  <c r="K47" i="81"/>
  <c r="F47" i="81"/>
  <c r="U46" i="81"/>
  <c r="T46" i="81"/>
  <c r="K46" i="81"/>
  <c r="F46" i="81"/>
  <c r="U45" i="81"/>
  <c r="T45" i="81"/>
  <c r="K45" i="81"/>
  <c r="F45" i="81"/>
  <c r="U44" i="81"/>
  <c r="T44" i="81"/>
  <c r="K44" i="81"/>
  <c r="F44" i="81"/>
  <c r="U43" i="81"/>
  <c r="T43" i="81"/>
  <c r="K43" i="81"/>
  <c r="F43" i="81"/>
  <c r="U42" i="81"/>
  <c r="T42" i="81"/>
  <c r="K42" i="81"/>
  <c r="F42" i="81"/>
  <c r="U41" i="81"/>
  <c r="T41" i="81"/>
  <c r="K41" i="81"/>
  <c r="F41" i="81"/>
  <c r="U40" i="81"/>
  <c r="T40" i="81"/>
  <c r="K40" i="81"/>
  <c r="F40" i="81"/>
  <c r="U39" i="81"/>
  <c r="T39" i="81"/>
  <c r="K39" i="81"/>
  <c r="F39" i="81"/>
  <c r="U38" i="81"/>
  <c r="T38" i="81"/>
  <c r="K38" i="81"/>
  <c r="F38" i="81"/>
  <c r="U37" i="81"/>
  <c r="T37" i="81"/>
  <c r="K37" i="81"/>
  <c r="F37" i="81"/>
  <c r="U36" i="81"/>
  <c r="T36" i="81"/>
  <c r="K36" i="81"/>
  <c r="F36" i="81"/>
  <c r="U35" i="81"/>
  <c r="T35" i="81"/>
  <c r="K35" i="81"/>
  <c r="F35" i="81"/>
  <c r="U34" i="81"/>
  <c r="T34" i="81"/>
  <c r="K34" i="81"/>
  <c r="F34" i="81"/>
  <c r="U33" i="81"/>
  <c r="T33" i="81"/>
  <c r="K33" i="81"/>
  <c r="F33" i="81"/>
  <c r="U32" i="81"/>
  <c r="T32" i="81"/>
  <c r="K32" i="81"/>
  <c r="F32" i="81"/>
  <c r="U31" i="81"/>
  <c r="T31" i="81"/>
  <c r="K31" i="81"/>
  <c r="F31" i="81"/>
  <c r="U30" i="81"/>
  <c r="T30" i="81"/>
  <c r="K30" i="81"/>
  <c r="F30" i="81"/>
  <c r="U29" i="81"/>
  <c r="T29" i="81"/>
  <c r="K29" i="81"/>
  <c r="F29" i="81"/>
  <c r="U28" i="81"/>
  <c r="T28" i="81"/>
  <c r="K28" i="81"/>
  <c r="F28" i="81"/>
  <c r="U27" i="81"/>
  <c r="T27" i="81"/>
  <c r="K27" i="81"/>
  <c r="F27" i="81"/>
  <c r="U26" i="81"/>
  <c r="T26" i="81"/>
  <c r="K26" i="81"/>
  <c r="F26" i="81"/>
  <c r="U25" i="81"/>
  <c r="T25" i="81"/>
  <c r="K25" i="81"/>
  <c r="F25" i="81"/>
  <c r="U24" i="81"/>
  <c r="T24" i="81"/>
  <c r="K24" i="81"/>
  <c r="F24" i="81"/>
  <c r="U23" i="81"/>
  <c r="T23" i="81"/>
  <c r="K23" i="81"/>
  <c r="F23" i="81"/>
  <c r="U22" i="81"/>
  <c r="T22" i="81"/>
  <c r="K22" i="81"/>
  <c r="F22" i="81"/>
  <c r="U21" i="81"/>
  <c r="T21" i="81"/>
  <c r="K21" i="81"/>
  <c r="F21" i="81"/>
  <c r="U20" i="81"/>
  <c r="T20" i="81"/>
  <c r="K20" i="81"/>
  <c r="F20" i="81"/>
  <c r="U19" i="81"/>
  <c r="T19" i="81"/>
  <c r="K19" i="81"/>
  <c r="F19" i="81"/>
  <c r="U18" i="81"/>
  <c r="T18" i="81"/>
  <c r="K18" i="81"/>
  <c r="F18" i="81"/>
  <c r="U17" i="81"/>
  <c r="T17" i="81"/>
  <c r="K17" i="81"/>
  <c r="F17" i="81"/>
  <c r="U16" i="81"/>
  <c r="T16" i="81"/>
  <c r="K16" i="81"/>
  <c r="F16" i="81"/>
  <c r="U15" i="81"/>
  <c r="T15" i="81"/>
  <c r="K15" i="81"/>
  <c r="F15" i="81"/>
  <c r="U14" i="81"/>
  <c r="T14" i="81"/>
  <c r="K14" i="81"/>
  <c r="F14" i="81"/>
  <c r="U13" i="81"/>
  <c r="T13" i="81"/>
  <c r="K13" i="81"/>
  <c r="F13" i="81"/>
  <c r="U12" i="81"/>
  <c r="T12" i="81"/>
  <c r="K12" i="81"/>
  <c r="F12" i="81"/>
  <c r="U11" i="81"/>
  <c r="T11" i="81"/>
  <c r="K11" i="81"/>
  <c r="F11" i="81"/>
  <c r="U10" i="81"/>
  <c r="T10" i="81"/>
  <c r="K10" i="81"/>
  <c r="F10" i="81"/>
  <c r="U9" i="81"/>
  <c r="T9" i="81"/>
  <c r="K9" i="81"/>
  <c r="F9" i="81"/>
  <c r="U8" i="81"/>
  <c r="T8" i="81"/>
  <c r="K8" i="81"/>
  <c r="F8" i="81"/>
  <c r="U7" i="81"/>
  <c r="T7" i="81"/>
  <c r="K7" i="81"/>
  <c r="F7" i="81"/>
  <c r="U6" i="81"/>
  <c r="T6" i="81"/>
  <c r="K6" i="81"/>
  <c r="F6" i="81"/>
  <c r="U5" i="81"/>
  <c r="T5" i="81"/>
  <c r="K5" i="81"/>
  <c r="F5" i="81"/>
  <c r="U4" i="81"/>
  <c r="T4" i="81"/>
  <c r="K4" i="81"/>
  <c r="F4" i="81"/>
  <c r="F133" i="79"/>
  <c r="F132" i="79"/>
  <c r="F131" i="79"/>
  <c r="F130" i="79"/>
  <c r="F129" i="79"/>
  <c r="F128" i="79"/>
  <c r="U127" i="79"/>
  <c r="F127" i="79"/>
  <c r="U126" i="79"/>
  <c r="F126" i="79"/>
  <c r="U125" i="79"/>
  <c r="F125" i="79"/>
  <c r="U124" i="79"/>
  <c r="F124" i="79"/>
  <c r="U123" i="79"/>
  <c r="F123" i="79"/>
  <c r="U122" i="79"/>
  <c r="T122" i="79"/>
  <c r="F122" i="79"/>
  <c r="U121" i="79"/>
  <c r="T121" i="79"/>
  <c r="F121" i="79"/>
  <c r="U120" i="79"/>
  <c r="T120" i="79"/>
  <c r="F120" i="79"/>
  <c r="U119" i="79"/>
  <c r="T119" i="79"/>
  <c r="F119" i="79"/>
  <c r="U118" i="79"/>
  <c r="T118" i="79"/>
  <c r="F118" i="79"/>
  <c r="U117" i="79"/>
  <c r="T117" i="79"/>
  <c r="F117" i="79"/>
  <c r="U116" i="79"/>
  <c r="T116" i="79"/>
  <c r="F116" i="79"/>
  <c r="U115" i="79"/>
  <c r="T115" i="79"/>
  <c r="F115" i="79"/>
  <c r="U114" i="79"/>
  <c r="T114" i="79"/>
  <c r="F114" i="79"/>
  <c r="U113" i="79"/>
  <c r="T113" i="79"/>
  <c r="F113" i="79"/>
  <c r="U112" i="79"/>
  <c r="T112" i="79"/>
  <c r="F112" i="79"/>
  <c r="U111" i="79"/>
  <c r="T111" i="79"/>
  <c r="F111" i="79"/>
  <c r="U110" i="79"/>
  <c r="T110" i="79"/>
  <c r="F110" i="79"/>
  <c r="U109" i="79"/>
  <c r="T109" i="79"/>
  <c r="F109" i="79"/>
  <c r="U108" i="79"/>
  <c r="T108" i="79"/>
  <c r="F108" i="79"/>
  <c r="U107" i="79"/>
  <c r="T107" i="79"/>
  <c r="F107" i="79"/>
  <c r="U106" i="79"/>
  <c r="T106" i="79"/>
  <c r="F106" i="79"/>
  <c r="U105" i="79"/>
  <c r="T105" i="79"/>
  <c r="F105" i="79"/>
  <c r="U104" i="79"/>
  <c r="T104" i="79"/>
  <c r="F104" i="79"/>
  <c r="U103" i="79"/>
  <c r="T103" i="79"/>
  <c r="F103" i="79"/>
  <c r="U102" i="79"/>
  <c r="T102" i="79"/>
  <c r="F102" i="79"/>
  <c r="U101" i="79"/>
  <c r="T101" i="79"/>
  <c r="F101" i="79"/>
  <c r="U100" i="79"/>
  <c r="T100" i="79"/>
  <c r="F100" i="79"/>
  <c r="U99" i="79"/>
  <c r="T99" i="79"/>
  <c r="F99" i="79"/>
  <c r="U98" i="79"/>
  <c r="T98" i="79"/>
  <c r="F98" i="79"/>
  <c r="U97" i="79"/>
  <c r="T97" i="79"/>
  <c r="F97" i="79"/>
  <c r="U96" i="79"/>
  <c r="T96" i="79"/>
  <c r="F96" i="79"/>
  <c r="U95" i="79"/>
  <c r="T95" i="79"/>
  <c r="F95" i="79"/>
  <c r="U94" i="79"/>
  <c r="T94" i="79"/>
  <c r="F94" i="79"/>
  <c r="U93" i="79"/>
  <c r="T93" i="79"/>
  <c r="F93" i="79"/>
  <c r="U92" i="79"/>
  <c r="T92" i="79"/>
  <c r="F92" i="79"/>
  <c r="U91" i="79"/>
  <c r="T91" i="79"/>
  <c r="F91" i="79"/>
  <c r="U90" i="79"/>
  <c r="T90" i="79"/>
  <c r="F90" i="79"/>
  <c r="U89" i="79"/>
  <c r="T89" i="79"/>
  <c r="F89" i="79"/>
  <c r="U88" i="79"/>
  <c r="T88" i="79"/>
  <c r="F88" i="79"/>
  <c r="U87" i="79"/>
  <c r="T87" i="79"/>
  <c r="F87" i="79"/>
  <c r="U86" i="79"/>
  <c r="T86" i="79"/>
  <c r="F86" i="79"/>
  <c r="U85" i="79"/>
  <c r="T85" i="79"/>
  <c r="F85" i="79"/>
  <c r="U84" i="79"/>
  <c r="T84" i="79"/>
  <c r="F84" i="79"/>
  <c r="U83" i="79"/>
  <c r="T83" i="79"/>
  <c r="F83" i="79"/>
  <c r="U82" i="79"/>
  <c r="T82" i="79"/>
  <c r="F82" i="79"/>
  <c r="U81" i="79"/>
  <c r="T81" i="79"/>
  <c r="F81" i="79"/>
  <c r="U80" i="79"/>
  <c r="T80" i="79"/>
  <c r="K80" i="79"/>
  <c r="F80" i="79"/>
  <c r="U79" i="79"/>
  <c r="T79" i="79"/>
  <c r="F79" i="79"/>
  <c r="U78" i="79"/>
  <c r="T78" i="79"/>
  <c r="K78" i="79"/>
  <c r="F78" i="79"/>
  <c r="U77" i="79"/>
  <c r="T77" i="79"/>
  <c r="K77" i="79"/>
  <c r="F77" i="79"/>
  <c r="U76" i="79"/>
  <c r="T76" i="79"/>
  <c r="K76" i="79"/>
  <c r="F76" i="79"/>
  <c r="U75" i="79"/>
  <c r="T75" i="79"/>
  <c r="K75" i="79"/>
  <c r="F75" i="79"/>
  <c r="U74" i="79"/>
  <c r="T74" i="79"/>
  <c r="K74" i="79"/>
  <c r="F74" i="79"/>
  <c r="U73" i="79"/>
  <c r="T73" i="79"/>
  <c r="K73" i="79"/>
  <c r="F73" i="79"/>
  <c r="U72" i="79"/>
  <c r="T72" i="79"/>
  <c r="K72" i="79"/>
  <c r="F72" i="79"/>
  <c r="U71" i="79"/>
  <c r="T71" i="79"/>
  <c r="K71" i="79"/>
  <c r="F71" i="79"/>
  <c r="U70" i="79"/>
  <c r="T70" i="79"/>
  <c r="K70" i="79"/>
  <c r="F70" i="79"/>
  <c r="U69" i="79"/>
  <c r="T69" i="79"/>
  <c r="K69" i="79"/>
  <c r="F69" i="79"/>
  <c r="U68" i="79"/>
  <c r="T68" i="79"/>
  <c r="K68" i="79"/>
  <c r="F68" i="79"/>
  <c r="U67" i="79"/>
  <c r="T67" i="79"/>
  <c r="K67" i="79"/>
  <c r="F67" i="79"/>
  <c r="U66" i="79"/>
  <c r="T66" i="79"/>
  <c r="K66" i="79"/>
  <c r="F66" i="79"/>
  <c r="U65" i="79"/>
  <c r="T65" i="79"/>
  <c r="K65" i="79"/>
  <c r="F65" i="79"/>
  <c r="U64" i="79"/>
  <c r="T64" i="79"/>
  <c r="K64" i="79"/>
  <c r="F64" i="79"/>
  <c r="U63" i="79"/>
  <c r="T63" i="79"/>
  <c r="K63" i="79"/>
  <c r="F63" i="79"/>
  <c r="U62" i="79"/>
  <c r="T62" i="79"/>
  <c r="K62" i="79"/>
  <c r="F62" i="79"/>
  <c r="U61" i="79"/>
  <c r="T61" i="79"/>
  <c r="K61" i="79"/>
  <c r="F61" i="79"/>
  <c r="U60" i="79"/>
  <c r="T60" i="79"/>
  <c r="K60" i="79"/>
  <c r="F60" i="79"/>
  <c r="U59" i="79"/>
  <c r="T59" i="79"/>
  <c r="K59" i="79"/>
  <c r="F59" i="79"/>
  <c r="U58" i="79"/>
  <c r="T58" i="79"/>
  <c r="K58" i="79"/>
  <c r="F58" i="79"/>
  <c r="U57" i="79"/>
  <c r="T57" i="79"/>
  <c r="K57" i="79"/>
  <c r="F57" i="79"/>
  <c r="U56" i="79"/>
  <c r="T56" i="79"/>
  <c r="K56" i="79"/>
  <c r="F56" i="79"/>
  <c r="U55" i="79"/>
  <c r="T55" i="79"/>
  <c r="K55" i="79"/>
  <c r="F55" i="79"/>
  <c r="U54" i="79"/>
  <c r="T54" i="79"/>
  <c r="K54" i="79"/>
  <c r="F54" i="79"/>
  <c r="U53" i="79"/>
  <c r="T53" i="79"/>
  <c r="K53" i="79"/>
  <c r="F53" i="79"/>
  <c r="U52" i="79"/>
  <c r="T52" i="79"/>
  <c r="K52" i="79"/>
  <c r="F52" i="79"/>
  <c r="U51" i="79"/>
  <c r="T51" i="79"/>
  <c r="K51" i="79"/>
  <c r="F51" i="79"/>
  <c r="U50" i="79"/>
  <c r="T50" i="79"/>
  <c r="K50" i="79"/>
  <c r="F50" i="79"/>
  <c r="U49" i="79"/>
  <c r="T49" i="79"/>
  <c r="K49" i="79"/>
  <c r="F49" i="79"/>
  <c r="U48" i="79"/>
  <c r="T48" i="79"/>
  <c r="K48" i="79"/>
  <c r="F48" i="79"/>
  <c r="U47" i="79"/>
  <c r="T47" i="79"/>
  <c r="K47" i="79"/>
  <c r="F47" i="79"/>
  <c r="U46" i="79"/>
  <c r="T46" i="79"/>
  <c r="K46" i="79"/>
  <c r="F46" i="79"/>
  <c r="U45" i="79"/>
  <c r="T45" i="79"/>
  <c r="K45" i="79"/>
  <c r="F45" i="79"/>
  <c r="U44" i="79"/>
  <c r="T44" i="79"/>
  <c r="K44" i="79"/>
  <c r="F44" i="79"/>
  <c r="U43" i="79"/>
  <c r="T43" i="79"/>
  <c r="K43" i="79"/>
  <c r="F43" i="79"/>
  <c r="U42" i="79"/>
  <c r="T42" i="79"/>
  <c r="K42" i="79"/>
  <c r="F42" i="79"/>
  <c r="U41" i="79"/>
  <c r="T41" i="79"/>
  <c r="K41" i="79"/>
  <c r="F41" i="79"/>
  <c r="U40" i="79"/>
  <c r="T40" i="79"/>
  <c r="K40" i="79"/>
  <c r="F40" i="79"/>
  <c r="U39" i="79"/>
  <c r="T39" i="79"/>
  <c r="K39" i="79"/>
  <c r="F39" i="79"/>
  <c r="U38" i="79"/>
  <c r="T38" i="79"/>
  <c r="K38" i="79"/>
  <c r="F38" i="79"/>
  <c r="U37" i="79"/>
  <c r="T37" i="79"/>
  <c r="K37" i="79"/>
  <c r="F37" i="79"/>
  <c r="U36" i="79"/>
  <c r="T36" i="79"/>
  <c r="K36" i="79"/>
  <c r="F36" i="79"/>
  <c r="U35" i="79"/>
  <c r="T35" i="79"/>
  <c r="K35" i="79"/>
  <c r="F35" i="79"/>
  <c r="U34" i="79"/>
  <c r="T34" i="79"/>
  <c r="K34" i="79"/>
  <c r="F34" i="79"/>
  <c r="U33" i="79"/>
  <c r="T33" i="79"/>
  <c r="K33" i="79"/>
  <c r="F33" i="79"/>
  <c r="U32" i="79"/>
  <c r="T32" i="79"/>
  <c r="K32" i="79"/>
  <c r="F32" i="79"/>
  <c r="U31" i="79"/>
  <c r="T31" i="79"/>
  <c r="K31" i="79"/>
  <c r="F31" i="79"/>
  <c r="U30" i="79"/>
  <c r="T30" i="79"/>
  <c r="K30" i="79"/>
  <c r="F30" i="79"/>
  <c r="U29" i="79"/>
  <c r="T29" i="79"/>
  <c r="K29" i="79"/>
  <c r="F29" i="79"/>
  <c r="U28" i="79"/>
  <c r="T28" i="79"/>
  <c r="K28" i="79"/>
  <c r="F28" i="79"/>
  <c r="U27" i="79"/>
  <c r="T27" i="79"/>
  <c r="K27" i="79"/>
  <c r="F27" i="79"/>
  <c r="U26" i="79"/>
  <c r="T26" i="79"/>
  <c r="K26" i="79"/>
  <c r="F26" i="79"/>
  <c r="U25" i="79"/>
  <c r="T25" i="79"/>
  <c r="K25" i="79"/>
  <c r="F25" i="79"/>
  <c r="U24" i="79"/>
  <c r="T24" i="79"/>
  <c r="K24" i="79"/>
  <c r="F24" i="79"/>
  <c r="U23" i="79"/>
  <c r="T23" i="79"/>
  <c r="K23" i="79"/>
  <c r="F23" i="79"/>
  <c r="U22" i="79"/>
  <c r="T22" i="79"/>
  <c r="K22" i="79"/>
  <c r="F22" i="79"/>
  <c r="U21" i="79"/>
  <c r="T21" i="79"/>
  <c r="K21" i="79"/>
  <c r="F21" i="79"/>
  <c r="U20" i="79"/>
  <c r="T20" i="79"/>
  <c r="K20" i="79"/>
  <c r="F20" i="79"/>
  <c r="U19" i="79"/>
  <c r="T19" i="79"/>
  <c r="K19" i="79"/>
  <c r="F19" i="79"/>
  <c r="U18" i="79"/>
  <c r="T18" i="79"/>
  <c r="K18" i="79"/>
  <c r="F18" i="79"/>
  <c r="U17" i="79"/>
  <c r="T17" i="79"/>
  <c r="K17" i="79"/>
  <c r="F17" i="79"/>
  <c r="U16" i="79"/>
  <c r="T16" i="79"/>
  <c r="K16" i="79"/>
  <c r="F16" i="79"/>
  <c r="U15" i="79"/>
  <c r="T15" i="79"/>
  <c r="K15" i="79"/>
  <c r="F15" i="79"/>
  <c r="U14" i="79"/>
  <c r="T14" i="79"/>
  <c r="K14" i="79"/>
  <c r="F14" i="79"/>
  <c r="U13" i="79"/>
  <c r="T13" i="79"/>
  <c r="K13" i="79"/>
  <c r="F13" i="79"/>
  <c r="U12" i="79"/>
  <c r="T12" i="79"/>
  <c r="K12" i="79"/>
  <c r="F12" i="79"/>
  <c r="U11" i="79"/>
  <c r="T11" i="79"/>
  <c r="K11" i="79"/>
  <c r="F11" i="79"/>
  <c r="U10" i="79"/>
  <c r="T10" i="79"/>
  <c r="K10" i="79"/>
  <c r="F10" i="79"/>
  <c r="U9" i="79"/>
  <c r="T9" i="79"/>
  <c r="K9" i="79"/>
  <c r="F9" i="79"/>
  <c r="U8" i="79"/>
  <c r="T8" i="79"/>
  <c r="K8" i="79"/>
  <c r="F8" i="79"/>
  <c r="U7" i="79"/>
  <c r="T7" i="79"/>
  <c r="K7" i="79"/>
  <c r="F7" i="79"/>
  <c r="U6" i="79"/>
  <c r="T6" i="79"/>
  <c r="K6" i="79"/>
  <c r="F6" i="79"/>
  <c r="U5" i="79"/>
  <c r="T5" i="79"/>
  <c r="K5" i="79"/>
  <c r="F5" i="79"/>
  <c r="U4" i="79"/>
  <c r="T4" i="79"/>
  <c r="K4" i="79"/>
  <c r="F4" i="79"/>
  <c r="F133" i="82"/>
  <c r="F132" i="82"/>
  <c r="F131" i="82"/>
  <c r="F130" i="82"/>
  <c r="F129" i="82"/>
  <c r="F128" i="82"/>
  <c r="U127" i="82"/>
  <c r="F127" i="82"/>
  <c r="U126" i="82"/>
  <c r="F126" i="82"/>
  <c r="U125" i="82"/>
  <c r="F125" i="82"/>
  <c r="U124" i="82"/>
  <c r="F124" i="82"/>
  <c r="U123" i="82"/>
  <c r="F123" i="82"/>
  <c r="U122" i="82"/>
  <c r="T122" i="82"/>
  <c r="F122" i="82"/>
  <c r="U121" i="82"/>
  <c r="T121" i="82"/>
  <c r="F121" i="82"/>
  <c r="U120" i="82"/>
  <c r="T120" i="82"/>
  <c r="F120" i="82"/>
  <c r="U119" i="82"/>
  <c r="T119" i="82"/>
  <c r="F119" i="82"/>
  <c r="U118" i="82"/>
  <c r="T118" i="82"/>
  <c r="F118" i="82"/>
  <c r="U117" i="82"/>
  <c r="T117" i="82"/>
  <c r="F117" i="82"/>
  <c r="U116" i="82"/>
  <c r="T116" i="82"/>
  <c r="F116" i="82"/>
  <c r="U115" i="82"/>
  <c r="T115" i="82"/>
  <c r="F115" i="82"/>
  <c r="U114" i="82"/>
  <c r="T114" i="82"/>
  <c r="F114" i="82"/>
  <c r="U113" i="82"/>
  <c r="T113" i="82"/>
  <c r="F113" i="82"/>
  <c r="U112" i="82"/>
  <c r="T112" i="82"/>
  <c r="F112" i="82"/>
  <c r="U111" i="82"/>
  <c r="T111" i="82"/>
  <c r="F111" i="82"/>
  <c r="U110" i="82"/>
  <c r="T110" i="82"/>
  <c r="F110" i="82"/>
  <c r="U109" i="82"/>
  <c r="T109" i="82"/>
  <c r="F109" i="82"/>
  <c r="U108" i="82"/>
  <c r="T108" i="82"/>
  <c r="F108" i="82"/>
  <c r="U107" i="82"/>
  <c r="T107" i="82"/>
  <c r="F107" i="82"/>
  <c r="U106" i="82"/>
  <c r="T106" i="82"/>
  <c r="F106" i="82"/>
  <c r="U105" i="82"/>
  <c r="T105" i="82"/>
  <c r="F105" i="82"/>
  <c r="U104" i="82"/>
  <c r="T104" i="82"/>
  <c r="F104" i="82"/>
  <c r="U103" i="82"/>
  <c r="T103" i="82"/>
  <c r="F103" i="82"/>
  <c r="U102" i="82"/>
  <c r="T102" i="82"/>
  <c r="F102" i="82"/>
  <c r="U101" i="82"/>
  <c r="T101" i="82"/>
  <c r="F101" i="82"/>
  <c r="U100" i="82"/>
  <c r="T100" i="82"/>
  <c r="F100" i="82"/>
  <c r="U99" i="82"/>
  <c r="T99" i="82"/>
  <c r="F99" i="82"/>
  <c r="U98" i="82"/>
  <c r="T98" i="82"/>
  <c r="F98" i="82"/>
  <c r="U97" i="82"/>
  <c r="T97" i="82"/>
  <c r="F97" i="82"/>
  <c r="U96" i="82"/>
  <c r="T96" i="82"/>
  <c r="F96" i="82"/>
  <c r="U95" i="82"/>
  <c r="T95" i="82"/>
  <c r="F95" i="82"/>
  <c r="U94" i="82"/>
  <c r="T94" i="82"/>
  <c r="F94" i="82"/>
  <c r="U93" i="82"/>
  <c r="T93" i="82"/>
  <c r="F93" i="82"/>
  <c r="U92" i="82"/>
  <c r="T92" i="82"/>
  <c r="F92" i="82"/>
  <c r="U91" i="82"/>
  <c r="T91" i="82"/>
  <c r="F91" i="82"/>
  <c r="U90" i="82"/>
  <c r="T90" i="82"/>
  <c r="F90" i="82"/>
  <c r="U89" i="82"/>
  <c r="T89" i="82"/>
  <c r="F89" i="82"/>
  <c r="U88" i="82"/>
  <c r="T88" i="82"/>
  <c r="F88" i="82"/>
  <c r="U87" i="82"/>
  <c r="T87" i="82"/>
  <c r="F87" i="82"/>
  <c r="U86" i="82"/>
  <c r="T86" i="82"/>
  <c r="F86" i="82"/>
  <c r="U85" i="82"/>
  <c r="T85" i="82"/>
  <c r="F85" i="82"/>
  <c r="U84" i="82"/>
  <c r="T84" i="82"/>
  <c r="F84" i="82"/>
  <c r="U83" i="82"/>
  <c r="T83" i="82"/>
  <c r="F83" i="82"/>
  <c r="U82" i="82"/>
  <c r="T82" i="82"/>
  <c r="F82" i="82"/>
  <c r="U81" i="82"/>
  <c r="T81" i="82"/>
  <c r="F81" i="82"/>
  <c r="U80" i="82"/>
  <c r="T80" i="82"/>
  <c r="K80" i="82"/>
  <c r="F80" i="82"/>
  <c r="U79" i="82"/>
  <c r="T79" i="82"/>
  <c r="F79" i="82"/>
  <c r="U78" i="82"/>
  <c r="T78" i="82"/>
  <c r="K78" i="82"/>
  <c r="F78" i="82"/>
  <c r="U77" i="82"/>
  <c r="T77" i="82"/>
  <c r="K77" i="82"/>
  <c r="F77" i="82"/>
  <c r="U76" i="82"/>
  <c r="T76" i="82"/>
  <c r="K76" i="82"/>
  <c r="F76" i="82"/>
  <c r="U75" i="82"/>
  <c r="T75" i="82"/>
  <c r="K75" i="82"/>
  <c r="F75" i="82"/>
  <c r="U74" i="82"/>
  <c r="T74" i="82"/>
  <c r="K74" i="82"/>
  <c r="F74" i="82"/>
  <c r="U73" i="82"/>
  <c r="T73" i="82"/>
  <c r="K73" i="82"/>
  <c r="F73" i="82"/>
  <c r="U72" i="82"/>
  <c r="T72" i="82"/>
  <c r="K72" i="82"/>
  <c r="F72" i="82"/>
  <c r="U71" i="82"/>
  <c r="T71" i="82"/>
  <c r="K71" i="82"/>
  <c r="F71" i="82"/>
  <c r="U70" i="82"/>
  <c r="T70" i="82"/>
  <c r="K70" i="82"/>
  <c r="F70" i="82"/>
  <c r="U69" i="82"/>
  <c r="T69" i="82"/>
  <c r="K69" i="82"/>
  <c r="F69" i="82"/>
  <c r="U68" i="82"/>
  <c r="T68" i="82"/>
  <c r="K68" i="82"/>
  <c r="F68" i="82"/>
  <c r="U67" i="82"/>
  <c r="T67" i="82"/>
  <c r="K67" i="82"/>
  <c r="F67" i="82"/>
  <c r="U66" i="82"/>
  <c r="T66" i="82"/>
  <c r="K66" i="82"/>
  <c r="F66" i="82"/>
  <c r="U65" i="82"/>
  <c r="T65" i="82"/>
  <c r="K65" i="82"/>
  <c r="F65" i="82"/>
  <c r="U64" i="82"/>
  <c r="T64" i="82"/>
  <c r="K64" i="82"/>
  <c r="F64" i="82"/>
  <c r="U63" i="82"/>
  <c r="T63" i="82"/>
  <c r="K63" i="82"/>
  <c r="F63" i="82"/>
  <c r="U62" i="82"/>
  <c r="T62" i="82"/>
  <c r="K62" i="82"/>
  <c r="F62" i="82"/>
  <c r="U61" i="82"/>
  <c r="T61" i="82"/>
  <c r="K61" i="82"/>
  <c r="F61" i="82"/>
  <c r="U60" i="82"/>
  <c r="T60" i="82"/>
  <c r="K60" i="82"/>
  <c r="F60" i="82"/>
  <c r="U59" i="82"/>
  <c r="T59" i="82"/>
  <c r="K59" i="82"/>
  <c r="F59" i="82"/>
  <c r="U58" i="82"/>
  <c r="T58" i="82"/>
  <c r="K58" i="82"/>
  <c r="F58" i="82"/>
  <c r="U57" i="82"/>
  <c r="T57" i="82"/>
  <c r="K57" i="82"/>
  <c r="F57" i="82"/>
  <c r="U56" i="82"/>
  <c r="T56" i="82"/>
  <c r="K56" i="82"/>
  <c r="F56" i="82"/>
  <c r="U55" i="82"/>
  <c r="T55" i="82"/>
  <c r="K55" i="82"/>
  <c r="F55" i="82"/>
  <c r="U54" i="82"/>
  <c r="T54" i="82"/>
  <c r="K54" i="82"/>
  <c r="F54" i="82"/>
  <c r="U53" i="82"/>
  <c r="T53" i="82"/>
  <c r="K53" i="82"/>
  <c r="F53" i="82"/>
  <c r="U52" i="82"/>
  <c r="T52" i="82"/>
  <c r="K52" i="82"/>
  <c r="F52" i="82"/>
  <c r="U51" i="82"/>
  <c r="T51" i="82"/>
  <c r="K51" i="82"/>
  <c r="F51" i="82"/>
  <c r="U50" i="82"/>
  <c r="T50" i="82"/>
  <c r="K50" i="82"/>
  <c r="F50" i="82"/>
  <c r="U49" i="82"/>
  <c r="T49" i="82"/>
  <c r="K49" i="82"/>
  <c r="F49" i="82"/>
  <c r="U48" i="82"/>
  <c r="T48" i="82"/>
  <c r="K48" i="82"/>
  <c r="F48" i="82"/>
  <c r="U47" i="82"/>
  <c r="T47" i="82"/>
  <c r="K47" i="82"/>
  <c r="F47" i="82"/>
  <c r="U46" i="82"/>
  <c r="T46" i="82"/>
  <c r="K46" i="82"/>
  <c r="F46" i="82"/>
  <c r="U45" i="82"/>
  <c r="T45" i="82"/>
  <c r="K45" i="82"/>
  <c r="F45" i="82"/>
  <c r="U44" i="82"/>
  <c r="T44" i="82"/>
  <c r="K44" i="82"/>
  <c r="F44" i="82"/>
  <c r="U43" i="82"/>
  <c r="T43" i="82"/>
  <c r="K43" i="82"/>
  <c r="F43" i="82"/>
  <c r="U42" i="82"/>
  <c r="T42" i="82"/>
  <c r="K42" i="82"/>
  <c r="F42" i="82"/>
  <c r="U41" i="82"/>
  <c r="T41" i="82"/>
  <c r="K41" i="82"/>
  <c r="F41" i="82"/>
  <c r="U40" i="82"/>
  <c r="T40" i="82"/>
  <c r="K40" i="82"/>
  <c r="F40" i="82"/>
  <c r="U39" i="82"/>
  <c r="T39" i="82"/>
  <c r="K39" i="82"/>
  <c r="F39" i="82"/>
  <c r="U38" i="82"/>
  <c r="T38" i="82"/>
  <c r="K38" i="82"/>
  <c r="F38" i="82"/>
  <c r="U37" i="82"/>
  <c r="T37" i="82"/>
  <c r="K37" i="82"/>
  <c r="F37" i="82"/>
  <c r="U36" i="82"/>
  <c r="T36" i="82"/>
  <c r="K36" i="82"/>
  <c r="F36" i="82"/>
  <c r="U35" i="82"/>
  <c r="T35" i="82"/>
  <c r="K35" i="82"/>
  <c r="F35" i="82"/>
  <c r="U34" i="82"/>
  <c r="T34" i="82"/>
  <c r="K34" i="82"/>
  <c r="F34" i="82"/>
  <c r="U33" i="82"/>
  <c r="T33" i="82"/>
  <c r="K33" i="82"/>
  <c r="F33" i="82"/>
  <c r="U32" i="82"/>
  <c r="T32" i="82"/>
  <c r="K32" i="82"/>
  <c r="F32" i="82"/>
  <c r="U31" i="82"/>
  <c r="T31" i="82"/>
  <c r="K31" i="82"/>
  <c r="F31" i="82"/>
  <c r="U30" i="82"/>
  <c r="T30" i="82"/>
  <c r="K30" i="82"/>
  <c r="F30" i="82"/>
  <c r="U29" i="82"/>
  <c r="T29" i="82"/>
  <c r="K29" i="82"/>
  <c r="F29" i="82"/>
  <c r="U28" i="82"/>
  <c r="T28" i="82"/>
  <c r="K28" i="82"/>
  <c r="F28" i="82"/>
  <c r="U27" i="82"/>
  <c r="T27" i="82"/>
  <c r="K27" i="82"/>
  <c r="F27" i="82"/>
  <c r="U26" i="82"/>
  <c r="T26" i="82"/>
  <c r="K26" i="82"/>
  <c r="F26" i="82"/>
  <c r="U25" i="82"/>
  <c r="T25" i="82"/>
  <c r="K25" i="82"/>
  <c r="F25" i="82"/>
  <c r="U24" i="82"/>
  <c r="T24" i="82"/>
  <c r="K24" i="82"/>
  <c r="F24" i="82"/>
  <c r="U23" i="82"/>
  <c r="T23" i="82"/>
  <c r="K23" i="82"/>
  <c r="F23" i="82"/>
  <c r="U22" i="82"/>
  <c r="T22" i="82"/>
  <c r="K22" i="82"/>
  <c r="F22" i="82"/>
  <c r="U21" i="82"/>
  <c r="T21" i="82"/>
  <c r="K21" i="82"/>
  <c r="F21" i="82"/>
  <c r="U20" i="82"/>
  <c r="T20" i="82"/>
  <c r="K20" i="82"/>
  <c r="F20" i="82"/>
  <c r="U19" i="82"/>
  <c r="T19" i="82"/>
  <c r="K19" i="82"/>
  <c r="F19" i="82"/>
  <c r="U18" i="82"/>
  <c r="T18" i="82"/>
  <c r="K18" i="82"/>
  <c r="F18" i="82"/>
  <c r="U17" i="82"/>
  <c r="T17" i="82"/>
  <c r="K17" i="82"/>
  <c r="F17" i="82"/>
  <c r="U16" i="82"/>
  <c r="T16" i="82"/>
  <c r="K16" i="82"/>
  <c r="F16" i="82"/>
  <c r="U15" i="82"/>
  <c r="T15" i="82"/>
  <c r="K15" i="82"/>
  <c r="F15" i="82"/>
  <c r="U14" i="82"/>
  <c r="T14" i="82"/>
  <c r="K14" i="82"/>
  <c r="F14" i="82"/>
  <c r="U13" i="82"/>
  <c r="T13" i="82"/>
  <c r="K13" i="82"/>
  <c r="F13" i="82"/>
  <c r="U12" i="82"/>
  <c r="T12" i="82"/>
  <c r="K12" i="82"/>
  <c r="F12" i="82"/>
  <c r="U11" i="82"/>
  <c r="T11" i="82"/>
  <c r="K11" i="82"/>
  <c r="F11" i="82"/>
  <c r="U10" i="82"/>
  <c r="T10" i="82"/>
  <c r="K10" i="82"/>
  <c r="F10" i="82"/>
  <c r="U9" i="82"/>
  <c r="T9" i="82"/>
  <c r="K9" i="82"/>
  <c r="F9" i="82"/>
  <c r="U8" i="82"/>
  <c r="T8" i="82"/>
  <c r="K8" i="82"/>
  <c r="F8" i="82"/>
  <c r="U7" i="82"/>
  <c r="T7" i="82"/>
  <c r="K7" i="82"/>
  <c r="F7" i="82"/>
  <c r="U6" i="82"/>
  <c r="T6" i="82"/>
  <c r="K6" i="82"/>
  <c r="F6" i="82"/>
  <c r="U5" i="82"/>
  <c r="T5" i="82"/>
  <c r="K5" i="82"/>
  <c r="F5" i="82"/>
  <c r="U4" i="82"/>
  <c r="T4" i="82"/>
  <c r="K4" i="82"/>
  <c r="F4" i="82"/>
  <c r="F133" i="35"/>
  <c r="F132" i="35"/>
  <c r="F131" i="35"/>
  <c r="F130" i="35"/>
  <c r="F129" i="35"/>
  <c r="F128" i="35"/>
  <c r="U127" i="35"/>
  <c r="F127" i="35"/>
  <c r="U126" i="35"/>
  <c r="F126" i="35"/>
  <c r="U125" i="35"/>
  <c r="F125" i="35"/>
  <c r="U124" i="35"/>
  <c r="F124" i="35"/>
  <c r="U123" i="35"/>
  <c r="F123" i="35"/>
  <c r="U122" i="35"/>
  <c r="T122" i="35"/>
  <c r="F122" i="35"/>
  <c r="U121" i="35"/>
  <c r="T121" i="35"/>
  <c r="F121" i="35"/>
  <c r="U120" i="35"/>
  <c r="T120" i="35"/>
  <c r="F120" i="35"/>
  <c r="U119" i="35"/>
  <c r="T119" i="35"/>
  <c r="F119" i="35"/>
  <c r="U118" i="35"/>
  <c r="T118" i="35"/>
  <c r="F118" i="35"/>
  <c r="U117" i="35"/>
  <c r="T117" i="35"/>
  <c r="F117" i="35"/>
  <c r="U116" i="35"/>
  <c r="T116" i="35"/>
  <c r="F116" i="35"/>
  <c r="U115" i="35"/>
  <c r="T115" i="35"/>
  <c r="F115" i="35"/>
  <c r="U114" i="35"/>
  <c r="T114" i="35"/>
  <c r="F114" i="35"/>
  <c r="U113" i="35"/>
  <c r="T113" i="35"/>
  <c r="F113" i="35"/>
  <c r="U112" i="35"/>
  <c r="T112" i="35"/>
  <c r="F112" i="35"/>
  <c r="U111" i="35"/>
  <c r="T111" i="35"/>
  <c r="F111" i="35"/>
  <c r="U110" i="35"/>
  <c r="T110" i="35"/>
  <c r="F110" i="35"/>
  <c r="U109" i="35"/>
  <c r="T109" i="35"/>
  <c r="F109" i="35"/>
  <c r="U108" i="35"/>
  <c r="T108" i="35"/>
  <c r="F108" i="35"/>
  <c r="U107" i="35"/>
  <c r="T107" i="35"/>
  <c r="F107" i="35"/>
  <c r="U106" i="35"/>
  <c r="T106" i="35"/>
  <c r="F106" i="35"/>
  <c r="U105" i="35"/>
  <c r="T105" i="35"/>
  <c r="F105" i="35"/>
  <c r="U104" i="35"/>
  <c r="T104" i="35"/>
  <c r="F104" i="35"/>
  <c r="U103" i="35"/>
  <c r="T103" i="35"/>
  <c r="F103" i="35"/>
  <c r="U102" i="35"/>
  <c r="T102" i="35"/>
  <c r="F102" i="35"/>
  <c r="U101" i="35"/>
  <c r="T101" i="35"/>
  <c r="F101" i="35"/>
  <c r="U100" i="35"/>
  <c r="T100" i="35"/>
  <c r="F100" i="35"/>
  <c r="U99" i="35"/>
  <c r="T99" i="35"/>
  <c r="F99" i="35"/>
  <c r="U98" i="35"/>
  <c r="T98" i="35"/>
  <c r="F98" i="35"/>
  <c r="U97" i="35"/>
  <c r="T97" i="35"/>
  <c r="F97" i="35"/>
  <c r="U96" i="35"/>
  <c r="T96" i="35"/>
  <c r="F96" i="35"/>
  <c r="U95" i="35"/>
  <c r="T95" i="35"/>
  <c r="F95" i="35"/>
  <c r="U94" i="35"/>
  <c r="T94" i="35"/>
  <c r="F94" i="35"/>
  <c r="U93" i="35"/>
  <c r="T93" i="35"/>
  <c r="F93" i="35"/>
  <c r="U92" i="35"/>
  <c r="T92" i="35"/>
  <c r="F92" i="35"/>
  <c r="U91" i="35"/>
  <c r="T91" i="35"/>
  <c r="F91" i="35"/>
  <c r="U90" i="35"/>
  <c r="T90" i="35"/>
  <c r="F90" i="35"/>
  <c r="U89" i="35"/>
  <c r="T89" i="35"/>
  <c r="F89" i="35"/>
  <c r="U88" i="35"/>
  <c r="T88" i="35"/>
  <c r="F88" i="35"/>
  <c r="U87" i="35"/>
  <c r="T87" i="35"/>
  <c r="F87" i="35"/>
  <c r="U86" i="35"/>
  <c r="T86" i="35"/>
  <c r="F86" i="35"/>
  <c r="U85" i="35"/>
  <c r="T85" i="35"/>
  <c r="F85" i="35"/>
  <c r="U84" i="35"/>
  <c r="T84" i="35"/>
  <c r="F84" i="35"/>
  <c r="U83" i="35"/>
  <c r="T83" i="35"/>
  <c r="F83" i="35"/>
  <c r="U82" i="35"/>
  <c r="T82" i="35"/>
  <c r="F82" i="35"/>
  <c r="U81" i="35"/>
  <c r="T81" i="35"/>
  <c r="F81" i="35"/>
  <c r="U80" i="35"/>
  <c r="T80" i="35"/>
  <c r="K80" i="35"/>
  <c r="F80" i="35"/>
  <c r="U79" i="35"/>
  <c r="T79" i="35"/>
  <c r="F79" i="35"/>
  <c r="U78" i="35"/>
  <c r="T78" i="35"/>
  <c r="K78" i="35"/>
  <c r="F78" i="35"/>
  <c r="U77" i="35"/>
  <c r="T77" i="35"/>
  <c r="K77" i="35"/>
  <c r="F77" i="35"/>
  <c r="U76" i="35"/>
  <c r="T76" i="35"/>
  <c r="K76" i="35"/>
  <c r="F76" i="35"/>
  <c r="U75" i="35"/>
  <c r="T75" i="35"/>
  <c r="K75" i="35"/>
  <c r="F75" i="35"/>
  <c r="U74" i="35"/>
  <c r="T74" i="35"/>
  <c r="K74" i="35"/>
  <c r="F74" i="35"/>
  <c r="U73" i="35"/>
  <c r="T73" i="35"/>
  <c r="K73" i="35"/>
  <c r="F73" i="35"/>
  <c r="U72" i="35"/>
  <c r="T72" i="35"/>
  <c r="K72" i="35"/>
  <c r="F72" i="35"/>
  <c r="U71" i="35"/>
  <c r="T71" i="35"/>
  <c r="K71" i="35"/>
  <c r="F71" i="35"/>
  <c r="U70" i="35"/>
  <c r="T70" i="35"/>
  <c r="K70" i="35"/>
  <c r="F70" i="35"/>
  <c r="U69" i="35"/>
  <c r="T69" i="35"/>
  <c r="K69" i="35"/>
  <c r="F69" i="35"/>
  <c r="U68" i="35"/>
  <c r="T68" i="35"/>
  <c r="K68" i="35"/>
  <c r="F68" i="35"/>
  <c r="U67" i="35"/>
  <c r="T67" i="35"/>
  <c r="K67" i="35"/>
  <c r="F67" i="35"/>
  <c r="U66" i="35"/>
  <c r="T66" i="35"/>
  <c r="K66" i="35"/>
  <c r="F66" i="35"/>
  <c r="U65" i="35"/>
  <c r="T65" i="35"/>
  <c r="K65" i="35"/>
  <c r="F65" i="35"/>
  <c r="U64" i="35"/>
  <c r="T64" i="35"/>
  <c r="K64" i="35"/>
  <c r="F64" i="35"/>
  <c r="U63" i="35"/>
  <c r="T63" i="35"/>
  <c r="K63" i="35"/>
  <c r="F63" i="35"/>
  <c r="U62" i="35"/>
  <c r="T62" i="35"/>
  <c r="K62" i="35"/>
  <c r="F62" i="35"/>
  <c r="U61" i="35"/>
  <c r="T61" i="35"/>
  <c r="K61" i="35"/>
  <c r="F61" i="35"/>
  <c r="U60" i="35"/>
  <c r="T60" i="35"/>
  <c r="K60" i="35"/>
  <c r="F60" i="35"/>
  <c r="U59" i="35"/>
  <c r="T59" i="35"/>
  <c r="K59" i="35"/>
  <c r="F59" i="35"/>
  <c r="U58" i="35"/>
  <c r="T58" i="35"/>
  <c r="K58" i="35"/>
  <c r="F58" i="35"/>
  <c r="U57" i="35"/>
  <c r="T57" i="35"/>
  <c r="K57" i="35"/>
  <c r="F57" i="35"/>
  <c r="U56" i="35"/>
  <c r="T56" i="35"/>
  <c r="K56" i="35"/>
  <c r="F56" i="35"/>
  <c r="U55" i="35"/>
  <c r="T55" i="35"/>
  <c r="K55" i="35"/>
  <c r="F55" i="35"/>
  <c r="U54" i="35"/>
  <c r="T54" i="35"/>
  <c r="K54" i="35"/>
  <c r="F54" i="35"/>
  <c r="U53" i="35"/>
  <c r="T53" i="35"/>
  <c r="K53" i="35"/>
  <c r="F53" i="35"/>
  <c r="U52" i="35"/>
  <c r="T52" i="35"/>
  <c r="K52" i="35"/>
  <c r="F52" i="35"/>
  <c r="U51" i="35"/>
  <c r="T51" i="35"/>
  <c r="K51" i="35"/>
  <c r="F51" i="35"/>
  <c r="U50" i="35"/>
  <c r="T50" i="35"/>
  <c r="K50" i="35"/>
  <c r="F50" i="35"/>
  <c r="U49" i="35"/>
  <c r="T49" i="35"/>
  <c r="K49" i="35"/>
  <c r="F49" i="35"/>
  <c r="U48" i="35"/>
  <c r="T48" i="35"/>
  <c r="K48" i="35"/>
  <c r="F48" i="35"/>
  <c r="U47" i="35"/>
  <c r="T47" i="35"/>
  <c r="K47" i="35"/>
  <c r="F47" i="35"/>
  <c r="U46" i="35"/>
  <c r="T46" i="35"/>
  <c r="K46" i="35"/>
  <c r="F46" i="35"/>
  <c r="U45" i="35"/>
  <c r="T45" i="35"/>
  <c r="K45" i="35"/>
  <c r="F45" i="35"/>
  <c r="U44" i="35"/>
  <c r="T44" i="35"/>
  <c r="K44" i="35"/>
  <c r="F44" i="35"/>
  <c r="U43" i="35"/>
  <c r="T43" i="35"/>
  <c r="K43" i="35"/>
  <c r="F43" i="35"/>
  <c r="U42" i="35"/>
  <c r="T42" i="35"/>
  <c r="K42" i="35"/>
  <c r="F42" i="35"/>
  <c r="U41" i="35"/>
  <c r="T41" i="35"/>
  <c r="K41" i="35"/>
  <c r="F41" i="35"/>
  <c r="U40" i="35"/>
  <c r="T40" i="35"/>
  <c r="K40" i="35"/>
  <c r="F40" i="35"/>
  <c r="U39" i="35"/>
  <c r="T39" i="35"/>
  <c r="K39" i="35"/>
  <c r="F39" i="35"/>
  <c r="U38" i="35"/>
  <c r="T38" i="35"/>
  <c r="K38" i="35"/>
  <c r="F38" i="35"/>
  <c r="U37" i="35"/>
  <c r="T37" i="35"/>
  <c r="K37" i="35"/>
  <c r="F37" i="35"/>
  <c r="U36" i="35"/>
  <c r="T36" i="35"/>
  <c r="K36" i="35"/>
  <c r="F36" i="35"/>
  <c r="U35" i="35"/>
  <c r="T35" i="35"/>
  <c r="K35" i="35"/>
  <c r="F35" i="35"/>
  <c r="U34" i="35"/>
  <c r="T34" i="35"/>
  <c r="K34" i="35"/>
  <c r="F34" i="35"/>
  <c r="U33" i="35"/>
  <c r="T33" i="35"/>
  <c r="K33" i="35"/>
  <c r="F33" i="35"/>
  <c r="U32" i="35"/>
  <c r="T32" i="35"/>
  <c r="K32" i="35"/>
  <c r="F32" i="35"/>
  <c r="U31" i="35"/>
  <c r="T31" i="35"/>
  <c r="K31" i="35"/>
  <c r="F31" i="35"/>
  <c r="U30" i="35"/>
  <c r="T30" i="35"/>
  <c r="K30" i="35"/>
  <c r="F30" i="35"/>
  <c r="U29" i="35"/>
  <c r="T29" i="35"/>
  <c r="K29" i="35"/>
  <c r="F29" i="35"/>
  <c r="U28" i="35"/>
  <c r="T28" i="35"/>
  <c r="K28" i="35"/>
  <c r="F28" i="35"/>
  <c r="U27" i="35"/>
  <c r="T27" i="35"/>
  <c r="K27" i="35"/>
  <c r="F27" i="35"/>
  <c r="U26" i="35"/>
  <c r="T26" i="35"/>
  <c r="K26" i="35"/>
  <c r="F26" i="35"/>
  <c r="U25" i="35"/>
  <c r="T25" i="35"/>
  <c r="K25" i="35"/>
  <c r="F25" i="35"/>
  <c r="U24" i="35"/>
  <c r="T24" i="35"/>
  <c r="K24" i="35"/>
  <c r="F24" i="35"/>
  <c r="U23" i="35"/>
  <c r="T23" i="35"/>
  <c r="K23" i="35"/>
  <c r="F23" i="35"/>
  <c r="U22" i="35"/>
  <c r="T22" i="35"/>
  <c r="K22" i="35"/>
  <c r="F22" i="35"/>
  <c r="U21" i="35"/>
  <c r="T21" i="35"/>
  <c r="K21" i="35"/>
  <c r="F21" i="35"/>
  <c r="U20" i="35"/>
  <c r="T20" i="35"/>
  <c r="K20" i="35"/>
  <c r="F20" i="35"/>
  <c r="U19" i="35"/>
  <c r="T19" i="35"/>
  <c r="K19" i="35"/>
  <c r="F19" i="35"/>
  <c r="U18" i="35"/>
  <c r="T18" i="35"/>
  <c r="K18" i="35"/>
  <c r="F18" i="35"/>
  <c r="U17" i="35"/>
  <c r="T17" i="35"/>
  <c r="K17" i="35"/>
  <c r="F17" i="35"/>
  <c r="U16" i="35"/>
  <c r="T16" i="35"/>
  <c r="K16" i="35"/>
  <c r="F16" i="35"/>
  <c r="U15" i="35"/>
  <c r="T15" i="35"/>
  <c r="K15" i="35"/>
  <c r="F15" i="35"/>
  <c r="U14" i="35"/>
  <c r="T14" i="35"/>
  <c r="K14" i="35"/>
  <c r="F14" i="35"/>
  <c r="U13" i="35"/>
  <c r="T13" i="35"/>
  <c r="K13" i="35"/>
  <c r="F13" i="35"/>
  <c r="U12" i="35"/>
  <c r="T12" i="35"/>
  <c r="K12" i="35"/>
  <c r="F12" i="35"/>
  <c r="U11" i="35"/>
  <c r="T11" i="35"/>
  <c r="K11" i="35"/>
  <c r="F11" i="35"/>
  <c r="U10" i="35"/>
  <c r="T10" i="35"/>
  <c r="K10" i="35"/>
  <c r="F10" i="35"/>
  <c r="U9" i="35"/>
  <c r="T9" i="35"/>
  <c r="K9" i="35"/>
  <c r="F9" i="35"/>
  <c r="U8" i="35"/>
  <c r="T8" i="35"/>
  <c r="K8" i="35"/>
  <c r="F8" i="35"/>
  <c r="U7" i="35"/>
  <c r="T7" i="35"/>
  <c r="K7" i="35"/>
  <c r="F7" i="35"/>
  <c r="U6" i="35"/>
  <c r="T6" i="35"/>
  <c r="K6" i="35"/>
  <c r="F6" i="35"/>
  <c r="U5" i="35"/>
  <c r="T5" i="35"/>
  <c r="K5" i="35"/>
  <c r="F5" i="35"/>
  <c r="U4" i="35"/>
  <c r="T4" i="35"/>
  <c r="K4" i="35"/>
  <c r="F4" i="35"/>
  <c r="F133" i="22"/>
  <c r="F132" i="22"/>
  <c r="F131" i="22"/>
  <c r="F130" i="22"/>
  <c r="F129" i="22"/>
  <c r="F128" i="22"/>
  <c r="U127" i="22"/>
  <c r="F127" i="22"/>
  <c r="U126" i="22"/>
  <c r="F126" i="22"/>
  <c r="U125" i="22"/>
  <c r="F125" i="22"/>
  <c r="U124" i="22"/>
  <c r="F124" i="22"/>
  <c r="U123" i="22"/>
  <c r="F123" i="22"/>
  <c r="U122" i="22"/>
  <c r="T122" i="22"/>
  <c r="F122" i="22"/>
  <c r="U121" i="22"/>
  <c r="T121" i="22"/>
  <c r="F121" i="22"/>
  <c r="U120" i="22"/>
  <c r="T120" i="22"/>
  <c r="F120" i="22"/>
  <c r="U119" i="22"/>
  <c r="T119" i="22"/>
  <c r="F119" i="22"/>
  <c r="U118" i="22"/>
  <c r="T118" i="22"/>
  <c r="F118" i="22"/>
  <c r="U117" i="22"/>
  <c r="T117" i="22"/>
  <c r="F117" i="22"/>
  <c r="U116" i="22"/>
  <c r="T116" i="22"/>
  <c r="F116" i="22"/>
  <c r="U115" i="22"/>
  <c r="T115" i="22"/>
  <c r="F115" i="22"/>
  <c r="U114" i="22"/>
  <c r="T114" i="22"/>
  <c r="F114" i="22"/>
  <c r="U113" i="22"/>
  <c r="T113" i="22"/>
  <c r="F113" i="22"/>
  <c r="U112" i="22"/>
  <c r="T112" i="22"/>
  <c r="F112" i="22"/>
  <c r="U111" i="22"/>
  <c r="T111" i="22"/>
  <c r="F111" i="22"/>
  <c r="U110" i="22"/>
  <c r="T110" i="22"/>
  <c r="F110" i="22"/>
  <c r="U109" i="22"/>
  <c r="T109" i="22"/>
  <c r="F109" i="22"/>
  <c r="U108" i="22"/>
  <c r="T108" i="22"/>
  <c r="F108" i="22"/>
  <c r="U107" i="22"/>
  <c r="T107" i="22"/>
  <c r="F107" i="22"/>
  <c r="U106" i="22"/>
  <c r="T106" i="22"/>
  <c r="F106" i="22"/>
  <c r="U105" i="22"/>
  <c r="T105" i="22"/>
  <c r="F105" i="22"/>
  <c r="U104" i="22"/>
  <c r="T104" i="22"/>
  <c r="F104" i="22"/>
  <c r="U103" i="22"/>
  <c r="T103" i="22"/>
  <c r="F103" i="22"/>
  <c r="U102" i="22"/>
  <c r="T102" i="22"/>
  <c r="F102" i="22"/>
  <c r="U101" i="22"/>
  <c r="T101" i="22"/>
  <c r="F101" i="22"/>
  <c r="U100" i="22"/>
  <c r="T100" i="22"/>
  <c r="F100" i="22"/>
  <c r="U99" i="22"/>
  <c r="T99" i="22"/>
  <c r="F99" i="22"/>
  <c r="U98" i="22"/>
  <c r="T98" i="22"/>
  <c r="F98" i="22"/>
  <c r="U97" i="22"/>
  <c r="T97" i="22"/>
  <c r="F97" i="22"/>
  <c r="U96" i="22"/>
  <c r="T96" i="22"/>
  <c r="F96" i="22"/>
  <c r="U95" i="22"/>
  <c r="T95" i="22"/>
  <c r="F95" i="22"/>
  <c r="U94" i="22"/>
  <c r="T94" i="22"/>
  <c r="F94" i="22"/>
  <c r="U93" i="22"/>
  <c r="T93" i="22"/>
  <c r="F93" i="22"/>
  <c r="U92" i="22"/>
  <c r="T92" i="22"/>
  <c r="F92" i="22"/>
  <c r="U91" i="22"/>
  <c r="T91" i="22"/>
  <c r="F91" i="22"/>
  <c r="U90" i="22"/>
  <c r="T90" i="22"/>
  <c r="F90" i="22"/>
  <c r="U89" i="22"/>
  <c r="T89" i="22"/>
  <c r="F89" i="22"/>
  <c r="U88" i="22"/>
  <c r="T88" i="22"/>
  <c r="F88" i="22"/>
  <c r="U87" i="22"/>
  <c r="T87" i="22"/>
  <c r="F87" i="22"/>
  <c r="U86" i="22"/>
  <c r="T86" i="22"/>
  <c r="F86" i="22"/>
  <c r="U85" i="22"/>
  <c r="T85" i="22"/>
  <c r="F85" i="22"/>
  <c r="U84" i="22"/>
  <c r="T84" i="22"/>
  <c r="F84" i="22"/>
  <c r="U83" i="22"/>
  <c r="T83" i="22"/>
  <c r="F83" i="22"/>
  <c r="U82" i="22"/>
  <c r="T82" i="22"/>
  <c r="F82" i="22"/>
  <c r="U81" i="22"/>
  <c r="T81" i="22"/>
  <c r="F81" i="22"/>
  <c r="U80" i="22"/>
  <c r="T80" i="22"/>
  <c r="K80" i="22"/>
  <c r="F80" i="22"/>
  <c r="U79" i="22"/>
  <c r="T79" i="22"/>
  <c r="F79" i="22"/>
  <c r="U78" i="22"/>
  <c r="T78" i="22"/>
  <c r="K78" i="22"/>
  <c r="F78" i="22"/>
  <c r="U77" i="22"/>
  <c r="T77" i="22"/>
  <c r="K77" i="22"/>
  <c r="F77" i="22"/>
  <c r="U76" i="22"/>
  <c r="T76" i="22"/>
  <c r="K76" i="22"/>
  <c r="F76" i="22"/>
  <c r="U75" i="22"/>
  <c r="T75" i="22"/>
  <c r="K75" i="22"/>
  <c r="F75" i="22"/>
  <c r="U74" i="22"/>
  <c r="T74" i="22"/>
  <c r="K74" i="22"/>
  <c r="F74" i="22"/>
  <c r="U73" i="22"/>
  <c r="T73" i="22"/>
  <c r="K73" i="22"/>
  <c r="F73" i="22"/>
  <c r="U72" i="22"/>
  <c r="T72" i="22"/>
  <c r="K72" i="22"/>
  <c r="F72" i="22"/>
  <c r="U71" i="22"/>
  <c r="T71" i="22"/>
  <c r="K71" i="22"/>
  <c r="F71" i="22"/>
  <c r="U70" i="22"/>
  <c r="T70" i="22"/>
  <c r="K70" i="22"/>
  <c r="F70" i="22"/>
  <c r="U69" i="22"/>
  <c r="T69" i="22"/>
  <c r="K69" i="22"/>
  <c r="F69" i="22"/>
  <c r="U68" i="22"/>
  <c r="T68" i="22"/>
  <c r="K68" i="22"/>
  <c r="F68" i="22"/>
  <c r="U67" i="22"/>
  <c r="T67" i="22"/>
  <c r="K67" i="22"/>
  <c r="F67" i="22"/>
  <c r="U66" i="22"/>
  <c r="T66" i="22"/>
  <c r="K66" i="22"/>
  <c r="F66" i="22"/>
  <c r="U65" i="22"/>
  <c r="T65" i="22"/>
  <c r="K65" i="22"/>
  <c r="F65" i="22"/>
  <c r="U64" i="22"/>
  <c r="T64" i="22"/>
  <c r="K64" i="22"/>
  <c r="F64" i="22"/>
  <c r="U63" i="22"/>
  <c r="T63" i="22"/>
  <c r="K63" i="22"/>
  <c r="F63" i="22"/>
  <c r="U62" i="22"/>
  <c r="T62" i="22"/>
  <c r="K62" i="22"/>
  <c r="F62" i="22"/>
  <c r="U61" i="22"/>
  <c r="T61" i="22"/>
  <c r="K61" i="22"/>
  <c r="F61" i="22"/>
  <c r="U60" i="22"/>
  <c r="T60" i="22"/>
  <c r="K60" i="22"/>
  <c r="F60" i="22"/>
  <c r="U59" i="22"/>
  <c r="T59" i="22"/>
  <c r="K59" i="22"/>
  <c r="F59" i="22"/>
  <c r="U58" i="22"/>
  <c r="T58" i="22"/>
  <c r="K58" i="22"/>
  <c r="F58" i="22"/>
  <c r="U57" i="22"/>
  <c r="T57" i="22"/>
  <c r="K57" i="22"/>
  <c r="F57" i="22"/>
  <c r="U56" i="22"/>
  <c r="T56" i="22"/>
  <c r="K56" i="22"/>
  <c r="F56" i="22"/>
  <c r="U55" i="22"/>
  <c r="T55" i="22"/>
  <c r="K55" i="22"/>
  <c r="F55" i="22"/>
  <c r="U54" i="22"/>
  <c r="T54" i="22"/>
  <c r="K54" i="22"/>
  <c r="F54" i="22"/>
  <c r="U53" i="22"/>
  <c r="T53" i="22"/>
  <c r="K53" i="22"/>
  <c r="F53" i="22"/>
  <c r="U52" i="22"/>
  <c r="T52" i="22"/>
  <c r="K52" i="22"/>
  <c r="F52" i="22"/>
  <c r="U51" i="22"/>
  <c r="T51" i="22"/>
  <c r="K51" i="22"/>
  <c r="F51" i="22"/>
  <c r="U50" i="22"/>
  <c r="T50" i="22"/>
  <c r="K50" i="22"/>
  <c r="F50" i="22"/>
  <c r="U49" i="22"/>
  <c r="T49" i="22"/>
  <c r="K49" i="22"/>
  <c r="F49" i="22"/>
  <c r="U48" i="22"/>
  <c r="T48" i="22"/>
  <c r="K48" i="22"/>
  <c r="F48" i="22"/>
  <c r="U47" i="22"/>
  <c r="T47" i="22"/>
  <c r="K47" i="22"/>
  <c r="F47" i="22"/>
  <c r="U46" i="22"/>
  <c r="T46" i="22"/>
  <c r="K46" i="22"/>
  <c r="F46" i="22"/>
  <c r="U45" i="22"/>
  <c r="T45" i="22"/>
  <c r="K45" i="22"/>
  <c r="F45" i="22"/>
  <c r="U44" i="22"/>
  <c r="T44" i="22"/>
  <c r="K44" i="22"/>
  <c r="F44" i="22"/>
  <c r="U43" i="22"/>
  <c r="T43" i="22"/>
  <c r="K43" i="22"/>
  <c r="F43" i="22"/>
  <c r="U42" i="22"/>
  <c r="T42" i="22"/>
  <c r="K42" i="22"/>
  <c r="F42" i="22"/>
  <c r="U41" i="22"/>
  <c r="T41" i="22"/>
  <c r="K41" i="22"/>
  <c r="F41" i="22"/>
  <c r="U40" i="22"/>
  <c r="T40" i="22"/>
  <c r="K40" i="22"/>
  <c r="F40" i="22"/>
  <c r="U39" i="22"/>
  <c r="T39" i="22"/>
  <c r="K39" i="22"/>
  <c r="F39" i="22"/>
  <c r="U38" i="22"/>
  <c r="T38" i="22"/>
  <c r="K38" i="22"/>
  <c r="F38" i="22"/>
  <c r="U37" i="22"/>
  <c r="T37" i="22"/>
  <c r="K37" i="22"/>
  <c r="F37" i="22"/>
  <c r="U36" i="22"/>
  <c r="T36" i="22"/>
  <c r="K36" i="22"/>
  <c r="F36" i="22"/>
  <c r="U35" i="22"/>
  <c r="T35" i="22"/>
  <c r="K35" i="22"/>
  <c r="F35" i="22"/>
  <c r="U34" i="22"/>
  <c r="T34" i="22"/>
  <c r="K34" i="22"/>
  <c r="F34" i="22"/>
  <c r="U33" i="22"/>
  <c r="T33" i="22"/>
  <c r="K33" i="22"/>
  <c r="F33" i="22"/>
  <c r="U32" i="22"/>
  <c r="T32" i="22"/>
  <c r="K32" i="22"/>
  <c r="F32" i="22"/>
  <c r="U31" i="22"/>
  <c r="T31" i="22"/>
  <c r="K31" i="22"/>
  <c r="F31" i="22"/>
  <c r="U30" i="22"/>
  <c r="T30" i="22"/>
  <c r="K30" i="22"/>
  <c r="F30" i="22"/>
  <c r="U29" i="22"/>
  <c r="T29" i="22"/>
  <c r="K29" i="22"/>
  <c r="F29" i="22"/>
  <c r="U28" i="22"/>
  <c r="T28" i="22"/>
  <c r="K28" i="22"/>
  <c r="F28" i="22"/>
  <c r="U27" i="22"/>
  <c r="T27" i="22"/>
  <c r="K27" i="22"/>
  <c r="F27" i="22"/>
  <c r="U26" i="22"/>
  <c r="T26" i="22"/>
  <c r="K26" i="22"/>
  <c r="F26" i="22"/>
  <c r="U25" i="22"/>
  <c r="T25" i="22"/>
  <c r="K25" i="22"/>
  <c r="F25" i="22"/>
  <c r="U24" i="22"/>
  <c r="T24" i="22"/>
  <c r="K24" i="22"/>
  <c r="F24" i="22"/>
  <c r="U23" i="22"/>
  <c r="T23" i="22"/>
  <c r="K23" i="22"/>
  <c r="F23" i="22"/>
  <c r="U22" i="22"/>
  <c r="T22" i="22"/>
  <c r="K22" i="22"/>
  <c r="F22" i="22"/>
  <c r="U21" i="22"/>
  <c r="T21" i="22"/>
  <c r="K21" i="22"/>
  <c r="F21" i="22"/>
  <c r="U20" i="22"/>
  <c r="T20" i="22"/>
  <c r="K20" i="22"/>
  <c r="F20" i="22"/>
  <c r="U19" i="22"/>
  <c r="T19" i="22"/>
  <c r="K19" i="22"/>
  <c r="F19" i="22"/>
  <c r="U18" i="22"/>
  <c r="T18" i="22"/>
  <c r="K18" i="22"/>
  <c r="F18" i="22"/>
  <c r="U17" i="22"/>
  <c r="T17" i="22"/>
  <c r="K17" i="22"/>
  <c r="F17" i="22"/>
  <c r="U16" i="22"/>
  <c r="T16" i="22"/>
  <c r="K16" i="22"/>
  <c r="F16" i="22"/>
  <c r="U15" i="22"/>
  <c r="T15" i="22"/>
  <c r="K15" i="22"/>
  <c r="F15" i="22"/>
  <c r="U14" i="22"/>
  <c r="T14" i="22"/>
  <c r="K14" i="22"/>
  <c r="F14" i="22"/>
  <c r="U13" i="22"/>
  <c r="T13" i="22"/>
  <c r="K13" i="22"/>
  <c r="F13" i="22"/>
  <c r="U12" i="22"/>
  <c r="T12" i="22"/>
  <c r="K12" i="22"/>
  <c r="F12" i="22"/>
  <c r="U11" i="22"/>
  <c r="T11" i="22"/>
  <c r="K11" i="22"/>
  <c r="F11" i="22"/>
  <c r="U10" i="22"/>
  <c r="T10" i="22"/>
  <c r="K10" i="22"/>
  <c r="F10" i="22"/>
  <c r="U9" i="22"/>
  <c r="T9" i="22"/>
  <c r="K9" i="22"/>
  <c r="F9" i="22"/>
  <c r="U8" i="22"/>
  <c r="T8" i="22"/>
  <c r="K8" i="22"/>
  <c r="F8" i="22"/>
  <c r="U7" i="22"/>
  <c r="T7" i="22"/>
  <c r="K7" i="22"/>
  <c r="F7" i="22"/>
  <c r="U6" i="22"/>
  <c r="T6" i="22"/>
  <c r="K6" i="22"/>
  <c r="F6" i="22"/>
  <c r="U5" i="22"/>
  <c r="T5" i="22"/>
  <c r="K5" i="22"/>
  <c r="F5" i="22"/>
  <c r="U4" i="22"/>
  <c r="T4" i="22"/>
  <c r="K4" i="22"/>
  <c r="F4" i="22"/>
  <c r="F133" i="6"/>
  <c r="F132" i="6"/>
  <c r="F131" i="6"/>
  <c r="F130" i="6"/>
  <c r="F129" i="6"/>
  <c r="F128" i="6"/>
  <c r="U127" i="6"/>
  <c r="F127" i="6"/>
  <c r="U126" i="6"/>
  <c r="F126" i="6"/>
  <c r="U125" i="6"/>
  <c r="F125" i="6"/>
  <c r="U124" i="6"/>
  <c r="F124" i="6"/>
  <c r="U123" i="6"/>
  <c r="F123" i="6"/>
  <c r="U122" i="6"/>
  <c r="T122" i="6"/>
  <c r="F122" i="6"/>
  <c r="U121" i="6"/>
  <c r="T121" i="6"/>
  <c r="F121" i="6"/>
  <c r="U120" i="6"/>
  <c r="T120" i="6"/>
  <c r="F120" i="6"/>
  <c r="U119" i="6"/>
  <c r="T119" i="6"/>
  <c r="F119" i="6"/>
  <c r="U118" i="6"/>
  <c r="T118" i="6"/>
  <c r="F118" i="6"/>
  <c r="U117" i="6"/>
  <c r="T117" i="6"/>
  <c r="F117" i="6"/>
  <c r="U116" i="6"/>
  <c r="T116" i="6"/>
  <c r="F116" i="6"/>
  <c r="U115" i="6"/>
  <c r="T115" i="6"/>
  <c r="F115" i="6"/>
  <c r="U114" i="6"/>
  <c r="T114" i="6"/>
  <c r="F114" i="6"/>
  <c r="U113" i="6"/>
  <c r="T113" i="6"/>
  <c r="F113" i="6"/>
  <c r="U112" i="6"/>
  <c r="T112" i="6"/>
  <c r="F112" i="6"/>
  <c r="U111" i="6"/>
  <c r="T111" i="6"/>
  <c r="F111" i="6"/>
  <c r="U110" i="6"/>
  <c r="T110" i="6"/>
  <c r="F110" i="6"/>
  <c r="U109" i="6"/>
  <c r="T109" i="6"/>
  <c r="F109" i="6"/>
  <c r="U108" i="6"/>
  <c r="T108" i="6"/>
  <c r="F108" i="6"/>
  <c r="U107" i="6"/>
  <c r="T107" i="6"/>
  <c r="F107" i="6"/>
  <c r="U106" i="6"/>
  <c r="T106" i="6"/>
  <c r="F106" i="6"/>
  <c r="U105" i="6"/>
  <c r="T105" i="6"/>
  <c r="F105" i="6"/>
  <c r="U104" i="6"/>
  <c r="T104" i="6"/>
  <c r="F104" i="6"/>
  <c r="U103" i="6"/>
  <c r="T103" i="6"/>
  <c r="F103" i="6"/>
  <c r="U102" i="6"/>
  <c r="T102" i="6"/>
  <c r="F102" i="6"/>
  <c r="U101" i="6"/>
  <c r="T101" i="6"/>
  <c r="F101" i="6"/>
  <c r="U100" i="6"/>
  <c r="T100" i="6"/>
  <c r="F100" i="6"/>
  <c r="U99" i="6"/>
  <c r="T99" i="6"/>
  <c r="F99" i="6"/>
  <c r="U98" i="6"/>
  <c r="T98" i="6"/>
  <c r="F98" i="6"/>
  <c r="U97" i="6"/>
  <c r="T97" i="6"/>
  <c r="F97" i="6"/>
  <c r="U96" i="6"/>
  <c r="T96" i="6"/>
  <c r="F96" i="6"/>
  <c r="U95" i="6"/>
  <c r="T95" i="6"/>
  <c r="F95" i="6"/>
  <c r="U94" i="6"/>
  <c r="T94" i="6"/>
  <c r="F94" i="6"/>
  <c r="U93" i="6"/>
  <c r="T93" i="6"/>
  <c r="F93" i="6"/>
  <c r="U92" i="6"/>
  <c r="T92" i="6"/>
  <c r="F92" i="6"/>
  <c r="U91" i="6"/>
  <c r="T91" i="6"/>
  <c r="F91" i="6"/>
  <c r="U90" i="6"/>
  <c r="T90" i="6"/>
  <c r="F90" i="6"/>
  <c r="U89" i="6"/>
  <c r="T89" i="6"/>
  <c r="F89" i="6"/>
  <c r="U88" i="6"/>
  <c r="T88" i="6"/>
  <c r="F88" i="6"/>
  <c r="U87" i="6"/>
  <c r="T87" i="6"/>
  <c r="F87" i="6"/>
  <c r="U86" i="6"/>
  <c r="T86" i="6"/>
  <c r="F86" i="6"/>
  <c r="U85" i="6"/>
  <c r="T85" i="6"/>
  <c r="F85" i="6"/>
  <c r="U84" i="6"/>
  <c r="T84" i="6"/>
  <c r="F84" i="6"/>
  <c r="U83" i="6"/>
  <c r="T83" i="6"/>
  <c r="F83" i="6"/>
  <c r="U82" i="6"/>
  <c r="T82" i="6"/>
  <c r="F82" i="6"/>
  <c r="U81" i="6"/>
  <c r="T81" i="6"/>
  <c r="F81" i="6"/>
  <c r="U80" i="6"/>
  <c r="T80" i="6"/>
  <c r="K80" i="6"/>
  <c r="F80" i="6"/>
  <c r="U79" i="6"/>
  <c r="T79" i="6"/>
  <c r="F79" i="6"/>
  <c r="U78" i="6"/>
  <c r="T78" i="6"/>
  <c r="K78" i="6"/>
  <c r="F78" i="6"/>
  <c r="U77" i="6"/>
  <c r="T77" i="6"/>
  <c r="K77" i="6"/>
  <c r="F77" i="6"/>
  <c r="U76" i="6"/>
  <c r="T76" i="6"/>
  <c r="K76" i="6"/>
  <c r="F76" i="6"/>
  <c r="U75" i="6"/>
  <c r="T75" i="6"/>
  <c r="K75" i="6"/>
  <c r="F75" i="6"/>
  <c r="U74" i="6"/>
  <c r="T74" i="6"/>
  <c r="K74" i="6"/>
  <c r="F74" i="6"/>
  <c r="U73" i="6"/>
  <c r="T73" i="6"/>
  <c r="K73" i="6"/>
  <c r="F73" i="6"/>
  <c r="U72" i="6"/>
  <c r="T72" i="6"/>
  <c r="K72" i="6"/>
  <c r="F72" i="6"/>
  <c r="U71" i="6"/>
  <c r="T71" i="6"/>
  <c r="K71" i="6"/>
  <c r="F71" i="6"/>
  <c r="U70" i="6"/>
  <c r="T70" i="6"/>
  <c r="K70" i="6"/>
  <c r="F70" i="6"/>
  <c r="U69" i="6"/>
  <c r="T69" i="6"/>
  <c r="K69" i="6"/>
  <c r="F69" i="6"/>
  <c r="U68" i="6"/>
  <c r="T68" i="6"/>
  <c r="K68" i="6"/>
  <c r="F68" i="6"/>
  <c r="U67" i="6"/>
  <c r="T67" i="6"/>
  <c r="K67" i="6"/>
  <c r="F67" i="6"/>
  <c r="U66" i="6"/>
  <c r="T66" i="6"/>
  <c r="K66" i="6"/>
  <c r="F66" i="6"/>
  <c r="U65" i="6"/>
  <c r="T65" i="6"/>
  <c r="K65" i="6"/>
  <c r="F65" i="6"/>
  <c r="U64" i="6"/>
  <c r="T64" i="6"/>
  <c r="K64" i="6"/>
  <c r="F64" i="6"/>
  <c r="U63" i="6"/>
  <c r="T63" i="6"/>
  <c r="K63" i="6"/>
  <c r="F63" i="6"/>
  <c r="U62" i="6"/>
  <c r="T62" i="6"/>
  <c r="K62" i="6"/>
  <c r="F62" i="6"/>
  <c r="U61" i="6"/>
  <c r="T61" i="6"/>
  <c r="K61" i="6"/>
  <c r="F61" i="6"/>
  <c r="U60" i="6"/>
  <c r="T60" i="6"/>
  <c r="K60" i="6"/>
  <c r="F60" i="6"/>
  <c r="U59" i="6"/>
  <c r="T59" i="6"/>
  <c r="K59" i="6"/>
  <c r="F59" i="6"/>
  <c r="U58" i="6"/>
  <c r="T58" i="6"/>
  <c r="K58" i="6"/>
  <c r="F58" i="6"/>
  <c r="U57" i="6"/>
  <c r="T57" i="6"/>
  <c r="K57" i="6"/>
  <c r="F57" i="6"/>
  <c r="U56" i="6"/>
  <c r="T56" i="6"/>
  <c r="K56" i="6"/>
  <c r="F56" i="6"/>
  <c r="U55" i="6"/>
  <c r="T55" i="6"/>
  <c r="K55" i="6"/>
  <c r="F55" i="6"/>
  <c r="U54" i="6"/>
  <c r="T54" i="6"/>
  <c r="K54" i="6"/>
  <c r="F54" i="6"/>
  <c r="U53" i="6"/>
  <c r="T53" i="6"/>
  <c r="K53" i="6"/>
  <c r="F53" i="6"/>
  <c r="U52" i="6"/>
  <c r="T52" i="6"/>
  <c r="K52" i="6"/>
  <c r="F52" i="6"/>
  <c r="U51" i="6"/>
  <c r="T51" i="6"/>
  <c r="K51" i="6"/>
  <c r="F51" i="6"/>
  <c r="U50" i="6"/>
  <c r="T50" i="6"/>
  <c r="K50" i="6"/>
  <c r="F50" i="6"/>
  <c r="U49" i="6"/>
  <c r="T49" i="6"/>
  <c r="K49" i="6"/>
  <c r="F49" i="6"/>
  <c r="U48" i="6"/>
  <c r="T48" i="6"/>
  <c r="K48" i="6"/>
  <c r="F48" i="6"/>
  <c r="U47" i="6"/>
  <c r="T47" i="6"/>
  <c r="K47" i="6"/>
  <c r="F47" i="6"/>
  <c r="U46" i="6"/>
  <c r="T46" i="6"/>
  <c r="K46" i="6"/>
  <c r="F46" i="6"/>
  <c r="U45" i="6"/>
  <c r="T45" i="6"/>
  <c r="K45" i="6"/>
  <c r="F45" i="6"/>
  <c r="U44" i="6"/>
  <c r="T44" i="6"/>
  <c r="K44" i="6"/>
  <c r="F44" i="6"/>
  <c r="U43" i="6"/>
  <c r="T43" i="6"/>
  <c r="K43" i="6"/>
  <c r="F43" i="6"/>
  <c r="U42" i="6"/>
  <c r="T42" i="6"/>
  <c r="K42" i="6"/>
  <c r="F42" i="6"/>
  <c r="U41" i="6"/>
  <c r="T41" i="6"/>
  <c r="K41" i="6"/>
  <c r="F41" i="6"/>
  <c r="U40" i="6"/>
  <c r="T40" i="6"/>
  <c r="K40" i="6"/>
  <c r="F40" i="6"/>
  <c r="U39" i="6"/>
  <c r="T39" i="6"/>
  <c r="K39" i="6"/>
  <c r="F39" i="6"/>
  <c r="U38" i="6"/>
  <c r="T38" i="6"/>
  <c r="K38" i="6"/>
  <c r="F38" i="6"/>
  <c r="U37" i="6"/>
  <c r="T37" i="6"/>
  <c r="K37" i="6"/>
  <c r="F37" i="6"/>
  <c r="U36" i="6"/>
  <c r="T36" i="6"/>
  <c r="K36" i="6"/>
  <c r="F36" i="6"/>
  <c r="U35" i="6"/>
  <c r="T35" i="6"/>
  <c r="K35" i="6"/>
  <c r="F35" i="6"/>
  <c r="U34" i="6"/>
  <c r="T34" i="6"/>
  <c r="K34" i="6"/>
  <c r="F34" i="6"/>
  <c r="U33" i="6"/>
  <c r="T33" i="6"/>
  <c r="K33" i="6"/>
  <c r="F33" i="6"/>
  <c r="U32" i="6"/>
  <c r="T32" i="6"/>
  <c r="K32" i="6"/>
  <c r="F32" i="6"/>
  <c r="U31" i="6"/>
  <c r="T31" i="6"/>
  <c r="K31" i="6"/>
  <c r="F31" i="6"/>
  <c r="U30" i="6"/>
  <c r="T30" i="6"/>
  <c r="K30" i="6"/>
  <c r="F30" i="6"/>
  <c r="U29" i="6"/>
  <c r="T29" i="6"/>
  <c r="K29" i="6"/>
  <c r="F29" i="6"/>
  <c r="U28" i="6"/>
  <c r="T28" i="6"/>
  <c r="K28" i="6"/>
  <c r="F28" i="6"/>
  <c r="U27" i="6"/>
  <c r="T27" i="6"/>
  <c r="K27" i="6"/>
  <c r="F27" i="6"/>
  <c r="U26" i="6"/>
  <c r="T26" i="6"/>
  <c r="K26" i="6"/>
  <c r="F26" i="6"/>
  <c r="U25" i="6"/>
  <c r="T25" i="6"/>
  <c r="K25" i="6"/>
  <c r="F25" i="6"/>
  <c r="U24" i="6"/>
  <c r="T24" i="6"/>
  <c r="K24" i="6"/>
  <c r="F24" i="6"/>
  <c r="U23" i="6"/>
  <c r="T23" i="6"/>
  <c r="K23" i="6"/>
  <c r="F23" i="6"/>
  <c r="U22" i="6"/>
  <c r="T22" i="6"/>
  <c r="K22" i="6"/>
  <c r="F22" i="6"/>
  <c r="U21" i="6"/>
  <c r="T21" i="6"/>
  <c r="K21" i="6"/>
  <c r="F21" i="6"/>
  <c r="U20" i="6"/>
  <c r="T20" i="6"/>
  <c r="K20" i="6"/>
  <c r="F20" i="6"/>
  <c r="U19" i="6"/>
  <c r="T19" i="6"/>
  <c r="K19" i="6"/>
  <c r="F19" i="6"/>
  <c r="U18" i="6"/>
  <c r="T18" i="6"/>
  <c r="K18" i="6"/>
  <c r="F18" i="6"/>
  <c r="U17" i="6"/>
  <c r="T17" i="6"/>
  <c r="K17" i="6"/>
  <c r="F17" i="6"/>
  <c r="U16" i="6"/>
  <c r="T16" i="6"/>
  <c r="K16" i="6"/>
  <c r="F16" i="6"/>
  <c r="U15" i="6"/>
  <c r="T15" i="6"/>
  <c r="K15" i="6"/>
  <c r="F15" i="6"/>
  <c r="U14" i="6"/>
  <c r="T14" i="6"/>
  <c r="K14" i="6"/>
  <c r="F14" i="6"/>
  <c r="U13" i="6"/>
  <c r="T13" i="6"/>
  <c r="K13" i="6"/>
  <c r="F13" i="6"/>
  <c r="U12" i="6"/>
  <c r="T12" i="6"/>
  <c r="K12" i="6"/>
  <c r="F12" i="6"/>
  <c r="U11" i="6"/>
  <c r="T11" i="6"/>
  <c r="K11" i="6"/>
  <c r="F11" i="6"/>
  <c r="U10" i="6"/>
  <c r="T10" i="6"/>
  <c r="K10" i="6"/>
  <c r="F10" i="6"/>
  <c r="U9" i="6"/>
  <c r="T9" i="6"/>
  <c r="K9" i="6"/>
  <c r="F9" i="6"/>
  <c r="U8" i="6"/>
  <c r="T8" i="6"/>
  <c r="K8" i="6"/>
  <c r="F8" i="6"/>
  <c r="U7" i="6"/>
  <c r="T7" i="6"/>
  <c r="K7" i="6"/>
  <c r="F7" i="6"/>
  <c r="U6" i="6"/>
  <c r="T6" i="6"/>
  <c r="K6" i="6"/>
  <c r="F6" i="6"/>
  <c r="U5" i="6"/>
  <c r="T5" i="6"/>
  <c r="K5" i="6"/>
  <c r="F5" i="6"/>
  <c r="U4" i="6"/>
  <c r="T4" i="6"/>
  <c r="K4" i="6"/>
  <c r="F4" i="6"/>
  <c r="F133" i="75"/>
  <c r="F132" i="75"/>
  <c r="F131" i="75"/>
  <c r="F130" i="75"/>
  <c r="F129" i="75"/>
  <c r="F128" i="75"/>
  <c r="U127" i="75"/>
  <c r="F127" i="75"/>
  <c r="U126" i="75"/>
  <c r="F126" i="75"/>
  <c r="U125" i="75"/>
  <c r="F125" i="75"/>
  <c r="U124" i="75"/>
  <c r="F124" i="75"/>
  <c r="U123" i="75"/>
  <c r="F123" i="75"/>
  <c r="U122" i="75"/>
  <c r="T122" i="75"/>
  <c r="F122" i="75"/>
  <c r="U121" i="75"/>
  <c r="T121" i="75"/>
  <c r="F121" i="75"/>
  <c r="U120" i="75"/>
  <c r="T120" i="75"/>
  <c r="F120" i="75"/>
  <c r="U119" i="75"/>
  <c r="T119" i="75"/>
  <c r="F119" i="75"/>
  <c r="U118" i="75"/>
  <c r="T118" i="75"/>
  <c r="F118" i="75"/>
  <c r="U117" i="75"/>
  <c r="T117" i="75"/>
  <c r="F117" i="75"/>
  <c r="U116" i="75"/>
  <c r="T116" i="75"/>
  <c r="F116" i="75"/>
  <c r="U115" i="75"/>
  <c r="T115" i="75"/>
  <c r="F115" i="75"/>
  <c r="U114" i="75"/>
  <c r="T114" i="75"/>
  <c r="F114" i="75"/>
  <c r="U113" i="75"/>
  <c r="T113" i="75"/>
  <c r="F113" i="75"/>
  <c r="U112" i="75"/>
  <c r="T112" i="75"/>
  <c r="F112" i="75"/>
  <c r="U111" i="75"/>
  <c r="T111" i="75"/>
  <c r="F111" i="75"/>
  <c r="U110" i="75"/>
  <c r="T110" i="75"/>
  <c r="F110" i="75"/>
  <c r="U109" i="75"/>
  <c r="T109" i="75"/>
  <c r="F109" i="75"/>
  <c r="U108" i="75"/>
  <c r="T108" i="75"/>
  <c r="F108" i="75"/>
  <c r="U107" i="75"/>
  <c r="T107" i="75"/>
  <c r="F107" i="75"/>
  <c r="U106" i="75"/>
  <c r="T106" i="75"/>
  <c r="F106" i="75"/>
  <c r="U105" i="75"/>
  <c r="T105" i="75"/>
  <c r="F105" i="75"/>
  <c r="U104" i="75"/>
  <c r="T104" i="75"/>
  <c r="F104" i="75"/>
  <c r="U103" i="75"/>
  <c r="T103" i="75"/>
  <c r="F103" i="75"/>
  <c r="U102" i="75"/>
  <c r="T102" i="75"/>
  <c r="F102" i="75"/>
  <c r="U101" i="75"/>
  <c r="T101" i="75"/>
  <c r="F101" i="75"/>
  <c r="U100" i="75"/>
  <c r="T100" i="75"/>
  <c r="F100" i="75"/>
  <c r="U99" i="75"/>
  <c r="T99" i="75"/>
  <c r="F99" i="75"/>
  <c r="U98" i="75"/>
  <c r="T98" i="75"/>
  <c r="F98" i="75"/>
  <c r="U97" i="75"/>
  <c r="T97" i="75"/>
  <c r="F97" i="75"/>
  <c r="U96" i="75"/>
  <c r="T96" i="75"/>
  <c r="F96" i="75"/>
  <c r="U95" i="75"/>
  <c r="T95" i="75"/>
  <c r="F95" i="75"/>
  <c r="U94" i="75"/>
  <c r="T94" i="75"/>
  <c r="F94" i="75"/>
  <c r="U93" i="75"/>
  <c r="T93" i="75"/>
  <c r="F93" i="75"/>
  <c r="U92" i="75"/>
  <c r="T92" i="75"/>
  <c r="F92" i="75"/>
  <c r="U91" i="75"/>
  <c r="T91" i="75"/>
  <c r="F91" i="75"/>
  <c r="U90" i="75"/>
  <c r="T90" i="75"/>
  <c r="F90" i="75"/>
  <c r="U89" i="75"/>
  <c r="T89" i="75"/>
  <c r="F89" i="75"/>
  <c r="U88" i="75"/>
  <c r="T88" i="75"/>
  <c r="F88" i="75"/>
  <c r="U87" i="75"/>
  <c r="T87" i="75"/>
  <c r="F87" i="75"/>
  <c r="U86" i="75"/>
  <c r="T86" i="75"/>
  <c r="F86" i="75"/>
  <c r="U85" i="75"/>
  <c r="T85" i="75"/>
  <c r="F85" i="75"/>
  <c r="U84" i="75"/>
  <c r="T84" i="75"/>
  <c r="F84" i="75"/>
  <c r="U83" i="75"/>
  <c r="T83" i="75"/>
  <c r="F83" i="75"/>
  <c r="U82" i="75"/>
  <c r="T82" i="75"/>
  <c r="F82" i="75"/>
  <c r="U81" i="75"/>
  <c r="T81" i="75"/>
  <c r="F81" i="75"/>
  <c r="U80" i="75"/>
  <c r="T80" i="75"/>
  <c r="K80" i="75"/>
  <c r="F80" i="75"/>
  <c r="U79" i="75"/>
  <c r="T79" i="75"/>
  <c r="F79" i="75"/>
  <c r="U78" i="75"/>
  <c r="T78" i="75"/>
  <c r="K78" i="75"/>
  <c r="F78" i="75"/>
  <c r="U77" i="75"/>
  <c r="T77" i="75"/>
  <c r="K77" i="75"/>
  <c r="F77" i="75"/>
  <c r="U76" i="75"/>
  <c r="T76" i="75"/>
  <c r="K76" i="75"/>
  <c r="F76" i="75"/>
  <c r="U75" i="75"/>
  <c r="T75" i="75"/>
  <c r="K75" i="75"/>
  <c r="F75" i="75"/>
  <c r="U74" i="75"/>
  <c r="T74" i="75"/>
  <c r="K74" i="75"/>
  <c r="F74" i="75"/>
  <c r="U73" i="75"/>
  <c r="T73" i="75"/>
  <c r="K73" i="75"/>
  <c r="F73" i="75"/>
  <c r="U72" i="75"/>
  <c r="T72" i="75"/>
  <c r="K72" i="75"/>
  <c r="F72" i="75"/>
  <c r="U71" i="75"/>
  <c r="T71" i="75"/>
  <c r="K71" i="75"/>
  <c r="F71" i="75"/>
  <c r="U70" i="75"/>
  <c r="T70" i="75"/>
  <c r="K70" i="75"/>
  <c r="F70" i="75"/>
  <c r="U69" i="75"/>
  <c r="T69" i="75"/>
  <c r="K69" i="75"/>
  <c r="F69" i="75"/>
  <c r="U68" i="75"/>
  <c r="T68" i="75"/>
  <c r="K68" i="75"/>
  <c r="F68" i="75"/>
  <c r="U67" i="75"/>
  <c r="T67" i="75"/>
  <c r="K67" i="75"/>
  <c r="F67" i="75"/>
  <c r="U66" i="75"/>
  <c r="T66" i="75"/>
  <c r="K66" i="75"/>
  <c r="F66" i="75"/>
  <c r="U65" i="75"/>
  <c r="T65" i="75"/>
  <c r="K65" i="75"/>
  <c r="F65" i="75"/>
  <c r="U64" i="75"/>
  <c r="T64" i="75"/>
  <c r="K64" i="75"/>
  <c r="F64" i="75"/>
  <c r="U63" i="75"/>
  <c r="T63" i="75"/>
  <c r="K63" i="75"/>
  <c r="F63" i="75"/>
  <c r="U62" i="75"/>
  <c r="T62" i="75"/>
  <c r="K62" i="75"/>
  <c r="F62" i="75"/>
  <c r="U61" i="75"/>
  <c r="T61" i="75"/>
  <c r="K61" i="75"/>
  <c r="F61" i="75"/>
  <c r="U60" i="75"/>
  <c r="T60" i="75"/>
  <c r="K60" i="75"/>
  <c r="F60" i="75"/>
  <c r="U59" i="75"/>
  <c r="T59" i="75"/>
  <c r="K59" i="75"/>
  <c r="F59" i="75"/>
  <c r="U58" i="75"/>
  <c r="T58" i="75"/>
  <c r="K58" i="75"/>
  <c r="F58" i="75"/>
  <c r="U57" i="75"/>
  <c r="T57" i="75"/>
  <c r="K57" i="75"/>
  <c r="F57" i="75"/>
  <c r="U56" i="75"/>
  <c r="T56" i="75"/>
  <c r="K56" i="75"/>
  <c r="F56" i="75"/>
  <c r="U55" i="75"/>
  <c r="T55" i="75"/>
  <c r="K55" i="75"/>
  <c r="F55" i="75"/>
  <c r="U54" i="75"/>
  <c r="T54" i="75"/>
  <c r="K54" i="75"/>
  <c r="F54" i="75"/>
  <c r="U53" i="75"/>
  <c r="T53" i="75"/>
  <c r="K53" i="75"/>
  <c r="F53" i="75"/>
  <c r="U52" i="75"/>
  <c r="T52" i="75"/>
  <c r="K52" i="75"/>
  <c r="F52" i="75"/>
  <c r="U51" i="75"/>
  <c r="T51" i="75"/>
  <c r="K51" i="75"/>
  <c r="F51" i="75"/>
  <c r="U50" i="75"/>
  <c r="T50" i="75"/>
  <c r="K50" i="75"/>
  <c r="F50" i="75"/>
  <c r="U49" i="75"/>
  <c r="T49" i="75"/>
  <c r="K49" i="75"/>
  <c r="F49" i="75"/>
  <c r="U48" i="75"/>
  <c r="T48" i="75"/>
  <c r="K48" i="75"/>
  <c r="F48" i="75"/>
  <c r="U47" i="75"/>
  <c r="T47" i="75"/>
  <c r="K47" i="75"/>
  <c r="F47" i="75"/>
  <c r="U46" i="75"/>
  <c r="T46" i="75"/>
  <c r="K46" i="75"/>
  <c r="F46" i="75"/>
  <c r="U45" i="75"/>
  <c r="T45" i="75"/>
  <c r="K45" i="75"/>
  <c r="F45" i="75"/>
  <c r="U44" i="75"/>
  <c r="T44" i="75"/>
  <c r="K44" i="75"/>
  <c r="F44" i="75"/>
  <c r="U43" i="75"/>
  <c r="T43" i="75"/>
  <c r="K43" i="75"/>
  <c r="F43" i="75"/>
  <c r="U42" i="75"/>
  <c r="T42" i="75"/>
  <c r="K42" i="75"/>
  <c r="F42" i="75"/>
  <c r="U41" i="75"/>
  <c r="T41" i="75"/>
  <c r="K41" i="75"/>
  <c r="F41" i="75"/>
  <c r="U40" i="75"/>
  <c r="T40" i="75"/>
  <c r="K40" i="75"/>
  <c r="F40" i="75"/>
  <c r="U39" i="75"/>
  <c r="T39" i="75"/>
  <c r="K39" i="75"/>
  <c r="F39" i="75"/>
  <c r="U38" i="75"/>
  <c r="T38" i="75"/>
  <c r="K38" i="75"/>
  <c r="F38" i="75"/>
  <c r="U37" i="75"/>
  <c r="T37" i="75"/>
  <c r="K37" i="75"/>
  <c r="F37" i="75"/>
  <c r="U36" i="75"/>
  <c r="T36" i="75"/>
  <c r="K36" i="75"/>
  <c r="F36" i="75"/>
  <c r="U35" i="75"/>
  <c r="T35" i="75"/>
  <c r="K35" i="75"/>
  <c r="F35" i="75"/>
  <c r="U34" i="75"/>
  <c r="T34" i="75"/>
  <c r="K34" i="75"/>
  <c r="F34" i="75"/>
  <c r="U33" i="75"/>
  <c r="T33" i="75"/>
  <c r="K33" i="75"/>
  <c r="F33" i="75"/>
  <c r="U32" i="75"/>
  <c r="T32" i="75"/>
  <c r="K32" i="75"/>
  <c r="F32" i="75"/>
  <c r="U31" i="75"/>
  <c r="T31" i="75"/>
  <c r="K31" i="75"/>
  <c r="F31" i="75"/>
  <c r="U30" i="75"/>
  <c r="T30" i="75"/>
  <c r="K30" i="75"/>
  <c r="F30" i="75"/>
  <c r="U29" i="75"/>
  <c r="T29" i="75"/>
  <c r="K29" i="75"/>
  <c r="F29" i="75"/>
  <c r="U28" i="75"/>
  <c r="T28" i="75"/>
  <c r="K28" i="75"/>
  <c r="F28" i="75"/>
  <c r="U27" i="75"/>
  <c r="T27" i="75"/>
  <c r="K27" i="75"/>
  <c r="F27" i="75"/>
  <c r="U26" i="75"/>
  <c r="T26" i="75"/>
  <c r="K26" i="75"/>
  <c r="F26" i="75"/>
  <c r="U25" i="75"/>
  <c r="T25" i="75"/>
  <c r="K25" i="75"/>
  <c r="F25" i="75"/>
  <c r="U24" i="75"/>
  <c r="T24" i="75"/>
  <c r="K24" i="75"/>
  <c r="F24" i="75"/>
  <c r="U23" i="75"/>
  <c r="T23" i="75"/>
  <c r="K23" i="75"/>
  <c r="F23" i="75"/>
  <c r="U22" i="75"/>
  <c r="T22" i="75"/>
  <c r="K22" i="75"/>
  <c r="F22" i="75"/>
  <c r="U21" i="75"/>
  <c r="T21" i="75"/>
  <c r="K21" i="75"/>
  <c r="F21" i="75"/>
  <c r="U20" i="75"/>
  <c r="T20" i="75"/>
  <c r="K20" i="75"/>
  <c r="F20" i="75"/>
  <c r="U19" i="75"/>
  <c r="T19" i="75"/>
  <c r="K19" i="75"/>
  <c r="F19" i="75"/>
  <c r="U18" i="75"/>
  <c r="T18" i="75"/>
  <c r="K18" i="75"/>
  <c r="F18" i="75"/>
  <c r="U17" i="75"/>
  <c r="T17" i="75"/>
  <c r="K17" i="75"/>
  <c r="F17" i="75"/>
  <c r="U16" i="75"/>
  <c r="T16" i="75"/>
  <c r="K16" i="75"/>
  <c r="F16" i="75"/>
  <c r="U15" i="75"/>
  <c r="T15" i="75"/>
  <c r="K15" i="75"/>
  <c r="F15" i="75"/>
  <c r="U14" i="75"/>
  <c r="T14" i="75"/>
  <c r="K14" i="75"/>
  <c r="F14" i="75"/>
  <c r="U13" i="75"/>
  <c r="T13" i="75"/>
  <c r="K13" i="75"/>
  <c r="F13" i="75"/>
  <c r="U12" i="75"/>
  <c r="T12" i="75"/>
  <c r="K12" i="75"/>
  <c r="F12" i="75"/>
  <c r="U11" i="75"/>
  <c r="T11" i="75"/>
  <c r="K11" i="75"/>
  <c r="F11" i="75"/>
  <c r="U10" i="75"/>
  <c r="T10" i="75"/>
  <c r="K10" i="75"/>
  <c r="F10" i="75"/>
  <c r="U9" i="75"/>
  <c r="T9" i="75"/>
  <c r="K9" i="75"/>
  <c r="F9" i="75"/>
  <c r="U8" i="75"/>
  <c r="T8" i="75"/>
  <c r="K8" i="75"/>
  <c r="F8" i="75"/>
  <c r="U7" i="75"/>
  <c r="T7" i="75"/>
  <c r="K7" i="75"/>
  <c r="F7" i="75"/>
  <c r="U6" i="75"/>
  <c r="T6" i="75"/>
  <c r="K6" i="75"/>
  <c r="F6" i="75"/>
  <c r="U5" i="75"/>
  <c r="T5" i="75"/>
  <c r="K5" i="75"/>
  <c r="F5" i="75"/>
  <c r="U4" i="75"/>
  <c r="T4" i="75"/>
  <c r="K4" i="75"/>
  <c r="F4" i="75"/>
  <c r="F133" i="76"/>
  <c r="F132" i="76"/>
  <c r="F131" i="76"/>
  <c r="F130" i="76"/>
  <c r="F129" i="76"/>
  <c r="F128" i="76"/>
  <c r="U127" i="76"/>
  <c r="F127" i="76"/>
  <c r="U126" i="76"/>
  <c r="F126" i="76"/>
  <c r="U125" i="76"/>
  <c r="F125" i="76"/>
  <c r="U124" i="76"/>
  <c r="F124" i="76"/>
  <c r="U123" i="76"/>
  <c r="F123" i="76"/>
  <c r="U122" i="76"/>
  <c r="T122" i="76"/>
  <c r="F122" i="76"/>
  <c r="U121" i="76"/>
  <c r="T121" i="76"/>
  <c r="F121" i="76"/>
  <c r="U120" i="76"/>
  <c r="T120" i="76"/>
  <c r="F120" i="76"/>
  <c r="U119" i="76"/>
  <c r="T119" i="76"/>
  <c r="F119" i="76"/>
  <c r="U118" i="76"/>
  <c r="T118" i="76"/>
  <c r="F118" i="76"/>
  <c r="U117" i="76"/>
  <c r="T117" i="76"/>
  <c r="F117" i="76"/>
  <c r="U116" i="76"/>
  <c r="T116" i="76"/>
  <c r="F116" i="76"/>
  <c r="U115" i="76"/>
  <c r="T115" i="76"/>
  <c r="F115" i="76"/>
  <c r="U114" i="76"/>
  <c r="T114" i="76"/>
  <c r="F114" i="76"/>
  <c r="U113" i="76"/>
  <c r="T113" i="76"/>
  <c r="F113" i="76"/>
  <c r="U112" i="76"/>
  <c r="T112" i="76"/>
  <c r="F112" i="76"/>
  <c r="U111" i="76"/>
  <c r="T111" i="76"/>
  <c r="F111" i="76"/>
  <c r="U110" i="76"/>
  <c r="T110" i="76"/>
  <c r="F110" i="76"/>
  <c r="U109" i="76"/>
  <c r="T109" i="76"/>
  <c r="F109" i="76"/>
  <c r="U108" i="76"/>
  <c r="T108" i="76"/>
  <c r="F108" i="76"/>
  <c r="U107" i="76"/>
  <c r="T107" i="76"/>
  <c r="F107" i="76"/>
  <c r="U106" i="76"/>
  <c r="T106" i="76"/>
  <c r="F106" i="76"/>
  <c r="U105" i="76"/>
  <c r="T105" i="76"/>
  <c r="F105" i="76"/>
  <c r="U104" i="76"/>
  <c r="T104" i="76"/>
  <c r="F104" i="76"/>
  <c r="U103" i="76"/>
  <c r="T103" i="76"/>
  <c r="F103" i="76"/>
  <c r="U102" i="76"/>
  <c r="T102" i="76"/>
  <c r="F102" i="76"/>
  <c r="U101" i="76"/>
  <c r="T101" i="76"/>
  <c r="F101" i="76"/>
  <c r="U100" i="76"/>
  <c r="T100" i="76"/>
  <c r="F100" i="76"/>
  <c r="U99" i="76"/>
  <c r="T99" i="76"/>
  <c r="F99" i="76"/>
  <c r="U98" i="76"/>
  <c r="T98" i="76"/>
  <c r="F98" i="76"/>
  <c r="U97" i="76"/>
  <c r="T97" i="76"/>
  <c r="F97" i="76"/>
  <c r="U96" i="76"/>
  <c r="T96" i="76"/>
  <c r="F96" i="76"/>
  <c r="U95" i="76"/>
  <c r="T95" i="76"/>
  <c r="F95" i="76"/>
  <c r="U94" i="76"/>
  <c r="T94" i="76"/>
  <c r="F94" i="76"/>
  <c r="U93" i="76"/>
  <c r="T93" i="76"/>
  <c r="F93" i="76"/>
  <c r="U92" i="76"/>
  <c r="T92" i="76"/>
  <c r="F92" i="76"/>
  <c r="U91" i="76"/>
  <c r="T91" i="76"/>
  <c r="F91" i="76"/>
  <c r="U90" i="76"/>
  <c r="T90" i="76"/>
  <c r="F90" i="76"/>
  <c r="U89" i="76"/>
  <c r="T89" i="76"/>
  <c r="F89" i="76"/>
  <c r="U88" i="76"/>
  <c r="T88" i="76"/>
  <c r="F88" i="76"/>
  <c r="U87" i="76"/>
  <c r="T87" i="76"/>
  <c r="F87" i="76"/>
  <c r="U86" i="76"/>
  <c r="T86" i="76"/>
  <c r="F86" i="76"/>
  <c r="U85" i="76"/>
  <c r="T85" i="76"/>
  <c r="F85" i="76"/>
  <c r="U84" i="76"/>
  <c r="T84" i="76"/>
  <c r="F84" i="76"/>
  <c r="U83" i="76"/>
  <c r="T83" i="76"/>
  <c r="F83" i="76"/>
  <c r="U82" i="76"/>
  <c r="T82" i="76"/>
  <c r="F82" i="76"/>
  <c r="U81" i="76"/>
  <c r="T81" i="76"/>
  <c r="F81" i="76"/>
  <c r="U80" i="76"/>
  <c r="T80" i="76"/>
  <c r="K80" i="76"/>
  <c r="F80" i="76"/>
  <c r="U79" i="76"/>
  <c r="T79" i="76"/>
  <c r="F79" i="76"/>
  <c r="U78" i="76"/>
  <c r="T78" i="76"/>
  <c r="K78" i="76"/>
  <c r="F78" i="76"/>
  <c r="U77" i="76"/>
  <c r="T77" i="76"/>
  <c r="K77" i="76"/>
  <c r="F77" i="76"/>
  <c r="U76" i="76"/>
  <c r="T76" i="76"/>
  <c r="K76" i="76"/>
  <c r="F76" i="76"/>
  <c r="U75" i="76"/>
  <c r="T75" i="76"/>
  <c r="K75" i="76"/>
  <c r="F75" i="76"/>
  <c r="U74" i="76"/>
  <c r="T74" i="76"/>
  <c r="K74" i="76"/>
  <c r="F74" i="76"/>
  <c r="U73" i="76"/>
  <c r="T73" i="76"/>
  <c r="K73" i="76"/>
  <c r="F73" i="76"/>
  <c r="U72" i="76"/>
  <c r="T72" i="76"/>
  <c r="K72" i="76"/>
  <c r="F72" i="76"/>
  <c r="U71" i="76"/>
  <c r="T71" i="76"/>
  <c r="K71" i="76"/>
  <c r="F71" i="76"/>
  <c r="U70" i="76"/>
  <c r="T70" i="76"/>
  <c r="K70" i="76"/>
  <c r="F70" i="76"/>
  <c r="U69" i="76"/>
  <c r="T69" i="76"/>
  <c r="K69" i="76"/>
  <c r="F69" i="76"/>
  <c r="U68" i="76"/>
  <c r="T68" i="76"/>
  <c r="K68" i="76"/>
  <c r="F68" i="76"/>
  <c r="U67" i="76"/>
  <c r="T67" i="76"/>
  <c r="K67" i="76"/>
  <c r="F67" i="76"/>
  <c r="U66" i="76"/>
  <c r="T66" i="76"/>
  <c r="K66" i="76"/>
  <c r="F66" i="76"/>
  <c r="U65" i="76"/>
  <c r="T65" i="76"/>
  <c r="K65" i="76"/>
  <c r="F65" i="76"/>
  <c r="U64" i="76"/>
  <c r="T64" i="76"/>
  <c r="K64" i="76"/>
  <c r="F64" i="76"/>
  <c r="U63" i="76"/>
  <c r="T63" i="76"/>
  <c r="K63" i="76"/>
  <c r="F63" i="76"/>
  <c r="U62" i="76"/>
  <c r="T62" i="76"/>
  <c r="K62" i="76"/>
  <c r="F62" i="76"/>
  <c r="U61" i="76"/>
  <c r="T61" i="76"/>
  <c r="K61" i="76"/>
  <c r="F61" i="76"/>
  <c r="U60" i="76"/>
  <c r="T60" i="76"/>
  <c r="K60" i="76"/>
  <c r="F60" i="76"/>
  <c r="U59" i="76"/>
  <c r="T59" i="76"/>
  <c r="K59" i="76"/>
  <c r="F59" i="76"/>
  <c r="U58" i="76"/>
  <c r="T58" i="76"/>
  <c r="K58" i="76"/>
  <c r="F58" i="76"/>
  <c r="U57" i="76"/>
  <c r="T57" i="76"/>
  <c r="K57" i="76"/>
  <c r="F57" i="76"/>
  <c r="U56" i="76"/>
  <c r="T56" i="76"/>
  <c r="K56" i="76"/>
  <c r="F56" i="76"/>
  <c r="U55" i="76"/>
  <c r="T55" i="76"/>
  <c r="K55" i="76"/>
  <c r="F55" i="76"/>
  <c r="U54" i="76"/>
  <c r="T54" i="76"/>
  <c r="K54" i="76"/>
  <c r="F54" i="76"/>
  <c r="U53" i="76"/>
  <c r="T53" i="76"/>
  <c r="K53" i="76"/>
  <c r="F53" i="76"/>
  <c r="U52" i="76"/>
  <c r="T52" i="76"/>
  <c r="K52" i="76"/>
  <c r="F52" i="76"/>
  <c r="U51" i="76"/>
  <c r="T51" i="76"/>
  <c r="K51" i="76"/>
  <c r="F51" i="76"/>
  <c r="U50" i="76"/>
  <c r="T50" i="76"/>
  <c r="K50" i="76"/>
  <c r="F50" i="76"/>
  <c r="U49" i="76"/>
  <c r="T49" i="76"/>
  <c r="K49" i="76"/>
  <c r="F49" i="76"/>
  <c r="U48" i="76"/>
  <c r="T48" i="76"/>
  <c r="K48" i="76"/>
  <c r="F48" i="76"/>
  <c r="U47" i="76"/>
  <c r="T47" i="76"/>
  <c r="K47" i="76"/>
  <c r="F47" i="76"/>
  <c r="U46" i="76"/>
  <c r="T46" i="76"/>
  <c r="K46" i="76"/>
  <c r="F46" i="76"/>
  <c r="U45" i="76"/>
  <c r="T45" i="76"/>
  <c r="K45" i="76"/>
  <c r="F45" i="76"/>
  <c r="U44" i="76"/>
  <c r="T44" i="76"/>
  <c r="K44" i="76"/>
  <c r="F44" i="76"/>
  <c r="U43" i="76"/>
  <c r="T43" i="76"/>
  <c r="K43" i="76"/>
  <c r="F43" i="76"/>
  <c r="U42" i="76"/>
  <c r="T42" i="76"/>
  <c r="K42" i="76"/>
  <c r="F42" i="76"/>
  <c r="U41" i="76"/>
  <c r="T41" i="76"/>
  <c r="K41" i="76"/>
  <c r="F41" i="76"/>
  <c r="U40" i="76"/>
  <c r="T40" i="76"/>
  <c r="K40" i="76"/>
  <c r="F40" i="76"/>
  <c r="U39" i="76"/>
  <c r="T39" i="76"/>
  <c r="K39" i="76"/>
  <c r="F39" i="76"/>
  <c r="U38" i="76"/>
  <c r="T38" i="76"/>
  <c r="K38" i="76"/>
  <c r="F38" i="76"/>
  <c r="U37" i="76"/>
  <c r="T37" i="76"/>
  <c r="K37" i="76"/>
  <c r="F37" i="76"/>
  <c r="U36" i="76"/>
  <c r="T36" i="76"/>
  <c r="K36" i="76"/>
  <c r="F36" i="76"/>
  <c r="U35" i="76"/>
  <c r="T35" i="76"/>
  <c r="K35" i="76"/>
  <c r="F35" i="76"/>
  <c r="U34" i="76"/>
  <c r="T34" i="76"/>
  <c r="K34" i="76"/>
  <c r="F34" i="76"/>
  <c r="U33" i="76"/>
  <c r="T33" i="76"/>
  <c r="K33" i="76"/>
  <c r="F33" i="76"/>
  <c r="U32" i="76"/>
  <c r="T32" i="76"/>
  <c r="K32" i="76"/>
  <c r="F32" i="76"/>
  <c r="U31" i="76"/>
  <c r="T31" i="76"/>
  <c r="K31" i="76"/>
  <c r="F31" i="76"/>
  <c r="U30" i="76"/>
  <c r="T30" i="76"/>
  <c r="K30" i="76"/>
  <c r="F30" i="76"/>
  <c r="U29" i="76"/>
  <c r="T29" i="76"/>
  <c r="K29" i="76"/>
  <c r="F29" i="76"/>
  <c r="U28" i="76"/>
  <c r="T28" i="76"/>
  <c r="K28" i="76"/>
  <c r="F28" i="76"/>
  <c r="U27" i="76"/>
  <c r="T27" i="76"/>
  <c r="K27" i="76"/>
  <c r="F27" i="76"/>
  <c r="U26" i="76"/>
  <c r="T26" i="76"/>
  <c r="K26" i="76"/>
  <c r="F26" i="76"/>
  <c r="U25" i="76"/>
  <c r="T25" i="76"/>
  <c r="K25" i="76"/>
  <c r="F25" i="76"/>
  <c r="U24" i="76"/>
  <c r="T24" i="76"/>
  <c r="K24" i="76"/>
  <c r="F24" i="76"/>
  <c r="U23" i="76"/>
  <c r="T23" i="76"/>
  <c r="K23" i="76"/>
  <c r="F23" i="76"/>
  <c r="U22" i="76"/>
  <c r="T22" i="76"/>
  <c r="K22" i="76"/>
  <c r="F22" i="76"/>
  <c r="U21" i="76"/>
  <c r="T21" i="76"/>
  <c r="K21" i="76"/>
  <c r="F21" i="76"/>
  <c r="U20" i="76"/>
  <c r="T20" i="76"/>
  <c r="K20" i="76"/>
  <c r="F20" i="76"/>
  <c r="U19" i="76"/>
  <c r="T19" i="76"/>
  <c r="K19" i="76"/>
  <c r="F19" i="76"/>
  <c r="U18" i="76"/>
  <c r="T18" i="76"/>
  <c r="K18" i="76"/>
  <c r="F18" i="76"/>
  <c r="U17" i="76"/>
  <c r="T17" i="76"/>
  <c r="K17" i="76"/>
  <c r="F17" i="76"/>
  <c r="U16" i="76"/>
  <c r="T16" i="76"/>
  <c r="K16" i="76"/>
  <c r="F16" i="76"/>
  <c r="U15" i="76"/>
  <c r="T15" i="76"/>
  <c r="K15" i="76"/>
  <c r="F15" i="76"/>
  <c r="U14" i="76"/>
  <c r="T14" i="76"/>
  <c r="K14" i="76"/>
  <c r="F14" i="76"/>
  <c r="U13" i="76"/>
  <c r="T13" i="76"/>
  <c r="K13" i="76"/>
  <c r="F13" i="76"/>
  <c r="U12" i="76"/>
  <c r="T12" i="76"/>
  <c r="K12" i="76"/>
  <c r="F12" i="76"/>
  <c r="U11" i="76"/>
  <c r="T11" i="76"/>
  <c r="K11" i="76"/>
  <c r="F11" i="76"/>
  <c r="U10" i="76"/>
  <c r="T10" i="76"/>
  <c r="K10" i="76"/>
  <c r="F10" i="76"/>
  <c r="U9" i="76"/>
  <c r="T9" i="76"/>
  <c r="K9" i="76"/>
  <c r="F9" i="76"/>
  <c r="U8" i="76"/>
  <c r="T8" i="76"/>
  <c r="K8" i="76"/>
  <c r="F8" i="76"/>
  <c r="U7" i="76"/>
  <c r="T7" i="76"/>
  <c r="K7" i="76"/>
  <c r="F7" i="76"/>
  <c r="U6" i="76"/>
  <c r="T6" i="76"/>
  <c r="K6" i="76"/>
  <c r="F6" i="76"/>
  <c r="U5" i="76"/>
  <c r="T5" i="76"/>
  <c r="K5" i="76"/>
  <c r="F5" i="76"/>
  <c r="U4" i="76"/>
  <c r="T4" i="76"/>
  <c r="K4" i="76"/>
  <c r="F4" i="76"/>
  <c r="F133" i="48"/>
  <c r="F132" i="48"/>
  <c r="F131" i="48"/>
  <c r="F130" i="48"/>
  <c r="F129" i="48"/>
  <c r="F128" i="48"/>
  <c r="U127" i="48"/>
  <c r="F127" i="48"/>
  <c r="U126" i="48"/>
  <c r="F126" i="48"/>
  <c r="U125" i="48"/>
  <c r="F125" i="48"/>
  <c r="U124" i="48"/>
  <c r="F124" i="48"/>
  <c r="U123" i="48"/>
  <c r="F123" i="48"/>
  <c r="U122" i="48"/>
  <c r="T122" i="48"/>
  <c r="F122" i="48"/>
  <c r="U121" i="48"/>
  <c r="T121" i="48"/>
  <c r="F121" i="48"/>
  <c r="U120" i="48"/>
  <c r="T120" i="48"/>
  <c r="F120" i="48"/>
  <c r="U119" i="48"/>
  <c r="T119" i="48"/>
  <c r="F119" i="48"/>
  <c r="U118" i="48"/>
  <c r="T118" i="48"/>
  <c r="F118" i="48"/>
  <c r="U117" i="48"/>
  <c r="T117" i="48"/>
  <c r="F117" i="48"/>
  <c r="U116" i="48"/>
  <c r="T116" i="48"/>
  <c r="F116" i="48"/>
  <c r="U115" i="48"/>
  <c r="T115" i="48"/>
  <c r="F115" i="48"/>
  <c r="U114" i="48"/>
  <c r="T114" i="48"/>
  <c r="F114" i="48"/>
  <c r="U113" i="48"/>
  <c r="T113" i="48"/>
  <c r="F113" i="48"/>
  <c r="U112" i="48"/>
  <c r="T112" i="48"/>
  <c r="F112" i="48"/>
  <c r="U111" i="48"/>
  <c r="T111" i="48"/>
  <c r="F111" i="48"/>
  <c r="U110" i="48"/>
  <c r="T110" i="48"/>
  <c r="F110" i="48"/>
  <c r="U109" i="48"/>
  <c r="T109" i="48"/>
  <c r="F109" i="48"/>
  <c r="U108" i="48"/>
  <c r="T108" i="48"/>
  <c r="F108" i="48"/>
  <c r="U107" i="48"/>
  <c r="T107" i="48"/>
  <c r="F107" i="48"/>
  <c r="U106" i="48"/>
  <c r="T106" i="48"/>
  <c r="F106" i="48"/>
  <c r="U105" i="48"/>
  <c r="T105" i="48"/>
  <c r="F105" i="48"/>
  <c r="U104" i="48"/>
  <c r="T104" i="48"/>
  <c r="F104" i="48"/>
  <c r="U103" i="48"/>
  <c r="T103" i="48"/>
  <c r="F103" i="48"/>
  <c r="U102" i="48"/>
  <c r="T102" i="48"/>
  <c r="F102" i="48"/>
  <c r="U101" i="48"/>
  <c r="T101" i="48"/>
  <c r="F101" i="48"/>
  <c r="U100" i="48"/>
  <c r="T100" i="48"/>
  <c r="F100" i="48"/>
  <c r="U99" i="48"/>
  <c r="T99" i="48"/>
  <c r="F99" i="48"/>
  <c r="U98" i="48"/>
  <c r="T98" i="48"/>
  <c r="F98" i="48"/>
  <c r="U97" i="48"/>
  <c r="T97" i="48"/>
  <c r="F97" i="48"/>
  <c r="U96" i="48"/>
  <c r="T96" i="48"/>
  <c r="F96" i="48"/>
  <c r="U95" i="48"/>
  <c r="T95" i="48"/>
  <c r="F95" i="48"/>
  <c r="U94" i="48"/>
  <c r="T94" i="48"/>
  <c r="F94" i="48"/>
  <c r="U93" i="48"/>
  <c r="T93" i="48"/>
  <c r="F93" i="48"/>
  <c r="U92" i="48"/>
  <c r="T92" i="48"/>
  <c r="F92" i="48"/>
  <c r="U91" i="48"/>
  <c r="T91" i="48"/>
  <c r="F91" i="48"/>
  <c r="U90" i="48"/>
  <c r="T90" i="48"/>
  <c r="F90" i="48"/>
  <c r="U89" i="48"/>
  <c r="T89" i="48"/>
  <c r="F89" i="48"/>
  <c r="U88" i="48"/>
  <c r="T88" i="48"/>
  <c r="F88" i="48"/>
  <c r="U87" i="48"/>
  <c r="T87" i="48"/>
  <c r="F87" i="48"/>
  <c r="U86" i="48"/>
  <c r="T86" i="48"/>
  <c r="F86" i="48"/>
  <c r="U85" i="48"/>
  <c r="T85" i="48"/>
  <c r="F85" i="48"/>
  <c r="U84" i="48"/>
  <c r="T84" i="48"/>
  <c r="F84" i="48"/>
  <c r="U83" i="48"/>
  <c r="T83" i="48"/>
  <c r="F83" i="48"/>
  <c r="U82" i="48"/>
  <c r="T82" i="48"/>
  <c r="F82" i="48"/>
  <c r="U81" i="48"/>
  <c r="T81" i="48"/>
  <c r="F81" i="48"/>
  <c r="U80" i="48"/>
  <c r="T80" i="48"/>
  <c r="K80" i="48"/>
  <c r="F80" i="48"/>
  <c r="U79" i="48"/>
  <c r="T79" i="48"/>
  <c r="F79" i="48"/>
  <c r="U78" i="48"/>
  <c r="T78" i="48"/>
  <c r="K78" i="48"/>
  <c r="F78" i="48"/>
  <c r="U77" i="48"/>
  <c r="T77" i="48"/>
  <c r="K77" i="48"/>
  <c r="F77" i="48"/>
  <c r="U76" i="48"/>
  <c r="T76" i="48"/>
  <c r="K76" i="48"/>
  <c r="F76" i="48"/>
  <c r="U75" i="48"/>
  <c r="T75" i="48"/>
  <c r="K75" i="48"/>
  <c r="F75" i="48"/>
  <c r="U74" i="48"/>
  <c r="T74" i="48"/>
  <c r="K74" i="48"/>
  <c r="F74" i="48"/>
  <c r="U73" i="48"/>
  <c r="T73" i="48"/>
  <c r="K73" i="48"/>
  <c r="F73" i="48"/>
  <c r="U72" i="48"/>
  <c r="T72" i="48"/>
  <c r="K72" i="48"/>
  <c r="F72" i="48"/>
  <c r="U71" i="48"/>
  <c r="T71" i="48"/>
  <c r="K71" i="48"/>
  <c r="F71" i="48"/>
  <c r="U70" i="48"/>
  <c r="T70" i="48"/>
  <c r="K70" i="48"/>
  <c r="F70" i="48"/>
  <c r="U69" i="48"/>
  <c r="T69" i="48"/>
  <c r="K69" i="48"/>
  <c r="F69" i="48"/>
  <c r="U68" i="48"/>
  <c r="T68" i="48"/>
  <c r="K68" i="48"/>
  <c r="F68" i="48"/>
  <c r="U67" i="48"/>
  <c r="T67" i="48"/>
  <c r="K67" i="48"/>
  <c r="F67" i="48"/>
  <c r="U66" i="48"/>
  <c r="T66" i="48"/>
  <c r="K66" i="48"/>
  <c r="F66" i="48"/>
  <c r="U65" i="48"/>
  <c r="T65" i="48"/>
  <c r="K65" i="48"/>
  <c r="F65" i="48"/>
  <c r="U64" i="48"/>
  <c r="T64" i="48"/>
  <c r="K64" i="48"/>
  <c r="F64" i="48"/>
  <c r="U63" i="48"/>
  <c r="T63" i="48"/>
  <c r="K63" i="48"/>
  <c r="F63" i="48"/>
  <c r="U62" i="48"/>
  <c r="T62" i="48"/>
  <c r="K62" i="48"/>
  <c r="F62" i="48"/>
  <c r="U61" i="48"/>
  <c r="T61" i="48"/>
  <c r="K61" i="48"/>
  <c r="F61" i="48"/>
  <c r="U60" i="48"/>
  <c r="T60" i="48"/>
  <c r="K60" i="48"/>
  <c r="F60" i="48"/>
  <c r="U59" i="48"/>
  <c r="T59" i="48"/>
  <c r="K59" i="48"/>
  <c r="F59" i="48"/>
  <c r="U58" i="48"/>
  <c r="T58" i="48"/>
  <c r="K58" i="48"/>
  <c r="F58" i="48"/>
  <c r="U57" i="48"/>
  <c r="T57" i="48"/>
  <c r="K57" i="48"/>
  <c r="F57" i="48"/>
  <c r="U56" i="48"/>
  <c r="T56" i="48"/>
  <c r="K56" i="48"/>
  <c r="F56" i="48"/>
  <c r="U55" i="48"/>
  <c r="T55" i="48"/>
  <c r="K55" i="48"/>
  <c r="F55" i="48"/>
  <c r="U54" i="48"/>
  <c r="T54" i="48"/>
  <c r="K54" i="48"/>
  <c r="F54" i="48"/>
  <c r="U53" i="48"/>
  <c r="T53" i="48"/>
  <c r="K53" i="48"/>
  <c r="F53" i="48"/>
  <c r="U52" i="48"/>
  <c r="T52" i="48"/>
  <c r="K52" i="48"/>
  <c r="F52" i="48"/>
  <c r="U51" i="48"/>
  <c r="T51" i="48"/>
  <c r="K51" i="48"/>
  <c r="F51" i="48"/>
  <c r="U50" i="48"/>
  <c r="T50" i="48"/>
  <c r="K50" i="48"/>
  <c r="F50" i="48"/>
  <c r="U49" i="48"/>
  <c r="T49" i="48"/>
  <c r="K49" i="48"/>
  <c r="F49" i="48"/>
  <c r="U48" i="48"/>
  <c r="T48" i="48"/>
  <c r="K48" i="48"/>
  <c r="F48" i="48"/>
  <c r="U47" i="48"/>
  <c r="T47" i="48"/>
  <c r="K47" i="48"/>
  <c r="F47" i="48"/>
  <c r="U46" i="48"/>
  <c r="T46" i="48"/>
  <c r="K46" i="48"/>
  <c r="F46" i="48"/>
  <c r="U45" i="48"/>
  <c r="T45" i="48"/>
  <c r="K45" i="48"/>
  <c r="F45" i="48"/>
  <c r="U44" i="48"/>
  <c r="T44" i="48"/>
  <c r="K44" i="48"/>
  <c r="F44" i="48"/>
  <c r="U43" i="48"/>
  <c r="T43" i="48"/>
  <c r="K43" i="48"/>
  <c r="F43" i="48"/>
  <c r="U42" i="48"/>
  <c r="T42" i="48"/>
  <c r="K42" i="48"/>
  <c r="F42" i="48"/>
  <c r="U41" i="48"/>
  <c r="T41" i="48"/>
  <c r="K41" i="48"/>
  <c r="F41" i="48"/>
  <c r="U40" i="48"/>
  <c r="T40" i="48"/>
  <c r="K40" i="48"/>
  <c r="F40" i="48"/>
  <c r="U39" i="48"/>
  <c r="T39" i="48"/>
  <c r="K39" i="48"/>
  <c r="F39" i="48"/>
  <c r="U38" i="48"/>
  <c r="T38" i="48"/>
  <c r="K38" i="48"/>
  <c r="F38" i="48"/>
  <c r="U37" i="48"/>
  <c r="T37" i="48"/>
  <c r="K37" i="48"/>
  <c r="F37" i="48"/>
  <c r="U36" i="48"/>
  <c r="T36" i="48"/>
  <c r="K36" i="48"/>
  <c r="F36" i="48"/>
  <c r="U35" i="48"/>
  <c r="T35" i="48"/>
  <c r="K35" i="48"/>
  <c r="F35" i="48"/>
  <c r="U34" i="48"/>
  <c r="T34" i="48"/>
  <c r="K34" i="48"/>
  <c r="F34" i="48"/>
  <c r="U33" i="48"/>
  <c r="T33" i="48"/>
  <c r="K33" i="48"/>
  <c r="F33" i="48"/>
  <c r="U32" i="48"/>
  <c r="T32" i="48"/>
  <c r="K32" i="48"/>
  <c r="F32" i="48"/>
  <c r="U31" i="48"/>
  <c r="T31" i="48"/>
  <c r="K31" i="48"/>
  <c r="F31" i="48"/>
  <c r="U30" i="48"/>
  <c r="T30" i="48"/>
  <c r="K30" i="48"/>
  <c r="F30" i="48"/>
  <c r="U29" i="48"/>
  <c r="T29" i="48"/>
  <c r="K29" i="48"/>
  <c r="F29" i="48"/>
  <c r="U28" i="48"/>
  <c r="T28" i="48"/>
  <c r="K28" i="48"/>
  <c r="F28" i="48"/>
  <c r="U27" i="48"/>
  <c r="T27" i="48"/>
  <c r="K27" i="48"/>
  <c r="F27" i="48"/>
  <c r="U26" i="48"/>
  <c r="T26" i="48"/>
  <c r="K26" i="48"/>
  <c r="F26" i="48"/>
  <c r="U25" i="48"/>
  <c r="T25" i="48"/>
  <c r="K25" i="48"/>
  <c r="F25" i="48"/>
  <c r="U24" i="48"/>
  <c r="T24" i="48"/>
  <c r="K24" i="48"/>
  <c r="F24" i="48"/>
  <c r="U23" i="48"/>
  <c r="T23" i="48"/>
  <c r="K23" i="48"/>
  <c r="F23" i="48"/>
  <c r="U22" i="48"/>
  <c r="T22" i="48"/>
  <c r="K22" i="48"/>
  <c r="F22" i="48"/>
  <c r="U21" i="48"/>
  <c r="T21" i="48"/>
  <c r="K21" i="48"/>
  <c r="F21" i="48"/>
  <c r="U20" i="48"/>
  <c r="T20" i="48"/>
  <c r="K20" i="48"/>
  <c r="F20" i="48"/>
  <c r="U19" i="48"/>
  <c r="T19" i="48"/>
  <c r="K19" i="48"/>
  <c r="F19" i="48"/>
  <c r="U18" i="48"/>
  <c r="T18" i="48"/>
  <c r="K18" i="48"/>
  <c r="F18" i="48"/>
  <c r="U17" i="48"/>
  <c r="T17" i="48"/>
  <c r="K17" i="48"/>
  <c r="F17" i="48"/>
  <c r="U16" i="48"/>
  <c r="T16" i="48"/>
  <c r="K16" i="48"/>
  <c r="F16" i="48"/>
  <c r="U15" i="48"/>
  <c r="T15" i="48"/>
  <c r="K15" i="48"/>
  <c r="F15" i="48"/>
  <c r="U14" i="48"/>
  <c r="T14" i="48"/>
  <c r="K14" i="48"/>
  <c r="F14" i="48"/>
  <c r="U13" i="48"/>
  <c r="T13" i="48"/>
  <c r="K13" i="48"/>
  <c r="F13" i="48"/>
  <c r="U12" i="48"/>
  <c r="T12" i="48"/>
  <c r="K12" i="48"/>
  <c r="F12" i="48"/>
  <c r="U11" i="48"/>
  <c r="T11" i="48"/>
  <c r="K11" i="48"/>
  <c r="F11" i="48"/>
  <c r="U10" i="48"/>
  <c r="T10" i="48"/>
  <c r="K10" i="48"/>
  <c r="F10" i="48"/>
  <c r="U9" i="48"/>
  <c r="T9" i="48"/>
  <c r="K9" i="48"/>
  <c r="F9" i="48"/>
  <c r="U8" i="48"/>
  <c r="T8" i="48"/>
  <c r="K8" i="48"/>
  <c r="F8" i="48"/>
  <c r="U7" i="48"/>
  <c r="T7" i="48"/>
  <c r="K7" i="48"/>
  <c r="F7" i="48"/>
  <c r="U6" i="48"/>
  <c r="T6" i="48"/>
  <c r="K6" i="48"/>
  <c r="F6" i="48"/>
  <c r="U5" i="48"/>
  <c r="T5" i="48"/>
  <c r="K5" i="48"/>
  <c r="F5" i="48"/>
  <c r="U4" i="48"/>
  <c r="T4" i="48"/>
  <c r="K4" i="48"/>
  <c r="F4" i="48"/>
  <c r="F133" i="74"/>
  <c r="F132" i="74"/>
  <c r="F131" i="74"/>
  <c r="F130" i="74"/>
  <c r="F129" i="74"/>
  <c r="F128" i="74"/>
  <c r="U127" i="74"/>
  <c r="F127" i="74"/>
  <c r="U126" i="74"/>
  <c r="F126" i="74"/>
  <c r="U125" i="74"/>
  <c r="F125" i="74"/>
  <c r="U124" i="74"/>
  <c r="F124" i="74"/>
  <c r="U123" i="74"/>
  <c r="F123" i="74"/>
  <c r="U122" i="74"/>
  <c r="T122" i="74"/>
  <c r="F122" i="74"/>
  <c r="U121" i="74"/>
  <c r="T121" i="74"/>
  <c r="F121" i="74"/>
  <c r="U120" i="74"/>
  <c r="T120" i="74"/>
  <c r="F120" i="74"/>
  <c r="U119" i="74"/>
  <c r="T119" i="74"/>
  <c r="F119" i="74"/>
  <c r="U118" i="74"/>
  <c r="T118" i="74"/>
  <c r="F118" i="74"/>
  <c r="U117" i="74"/>
  <c r="T117" i="74"/>
  <c r="F117" i="74"/>
  <c r="U116" i="74"/>
  <c r="T116" i="74"/>
  <c r="F116" i="74"/>
  <c r="U115" i="74"/>
  <c r="T115" i="74"/>
  <c r="F115" i="74"/>
  <c r="U114" i="74"/>
  <c r="T114" i="74"/>
  <c r="F114" i="74"/>
  <c r="U113" i="74"/>
  <c r="T113" i="74"/>
  <c r="F113" i="74"/>
  <c r="U112" i="74"/>
  <c r="T112" i="74"/>
  <c r="F112" i="74"/>
  <c r="U111" i="74"/>
  <c r="T111" i="74"/>
  <c r="F111" i="74"/>
  <c r="U110" i="74"/>
  <c r="T110" i="74"/>
  <c r="F110" i="74"/>
  <c r="U109" i="74"/>
  <c r="T109" i="74"/>
  <c r="F109" i="74"/>
  <c r="U108" i="74"/>
  <c r="T108" i="74"/>
  <c r="F108" i="74"/>
  <c r="U107" i="74"/>
  <c r="T107" i="74"/>
  <c r="F107" i="74"/>
  <c r="U106" i="74"/>
  <c r="T106" i="74"/>
  <c r="F106" i="74"/>
  <c r="U105" i="74"/>
  <c r="T105" i="74"/>
  <c r="F105" i="74"/>
  <c r="U104" i="74"/>
  <c r="T104" i="74"/>
  <c r="F104" i="74"/>
  <c r="U103" i="74"/>
  <c r="T103" i="74"/>
  <c r="F103" i="74"/>
  <c r="U102" i="74"/>
  <c r="T102" i="74"/>
  <c r="F102" i="74"/>
  <c r="U101" i="74"/>
  <c r="T101" i="74"/>
  <c r="F101" i="74"/>
  <c r="U100" i="74"/>
  <c r="T100" i="74"/>
  <c r="F100" i="74"/>
  <c r="U99" i="74"/>
  <c r="T99" i="74"/>
  <c r="F99" i="74"/>
  <c r="U98" i="74"/>
  <c r="T98" i="74"/>
  <c r="F98" i="74"/>
  <c r="U97" i="74"/>
  <c r="T97" i="74"/>
  <c r="F97" i="74"/>
  <c r="U96" i="74"/>
  <c r="T96" i="74"/>
  <c r="F96" i="74"/>
  <c r="U95" i="74"/>
  <c r="T95" i="74"/>
  <c r="F95" i="74"/>
  <c r="U94" i="74"/>
  <c r="T94" i="74"/>
  <c r="F94" i="74"/>
  <c r="U93" i="74"/>
  <c r="T93" i="74"/>
  <c r="F93" i="74"/>
  <c r="U92" i="74"/>
  <c r="T92" i="74"/>
  <c r="F92" i="74"/>
  <c r="U91" i="74"/>
  <c r="T91" i="74"/>
  <c r="F91" i="74"/>
  <c r="U90" i="74"/>
  <c r="T90" i="74"/>
  <c r="F90" i="74"/>
  <c r="U89" i="74"/>
  <c r="T89" i="74"/>
  <c r="F89" i="74"/>
  <c r="U88" i="74"/>
  <c r="T88" i="74"/>
  <c r="F88" i="74"/>
  <c r="U87" i="74"/>
  <c r="T87" i="74"/>
  <c r="F87" i="74"/>
  <c r="U86" i="74"/>
  <c r="T86" i="74"/>
  <c r="F86" i="74"/>
  <c r="U85" i="74"/>
  <c r="T85" i="74"/>
  <c r="F85" i="74"/>
  <c r="U84" i="74"/>
  <c r="T84" i="74"/>
  <c r="F84" i="74"/>
  <c r="U83" i="74"/>
  <c r="T83" i="74"/>
  <c r="F83" i="74"/>
  <c r="U82" i="74"/>
  <c r="T82" i="74"/>
  <c r="F82" i="74"/>
  <c r="U81" i="74"/>
  <c r="T81" i="74"/>
  <c r="F81" i="74"/>
  <c r="U80" i="74"/>
  <c r="T80" i="74"/>
  <c r="K80" i="74"/>
  <c r="F80" i="74"/>
  <c r="U79" i="74"/>
  <c r="T79" i="74"/>
  <c r="F79" i="74"/>
  <c r="U78" i="74"/>
  <c r="T78" i="74"/>
  <c r="K78" i="74"/>
  <c r="F78" i="74"/>
  <c r="U77" i="74"/>
  <c r="T77" i="74"/>
  <c r="K77" i="74"/>
  <c r="F77" i="74"/>
  <c r="U76" i="74"/>
  <c r="T76" i="74"/>
  <c r="K76" i="74"/>
  <c r="F76" i="74"/>
  <c r="U75" i="74"/>
  <c r="T75" i="74"/>
  <c r="K75" i="74"/>
  <c r="F75" i="74"/>
  <c r="U74" i="74"/>
  <c r="T74" i="74"/>
  <c r="K74" i="74"/>
  <c r="F74" i="74"/>
  <c r="U73" i="74"/>
  <c r="T73" i="74"/>
  <c r="K73" i="74"/>
  <c r="F73" i="74"/>
  <c r="U72" i="74"/>
  <c r="T72" i="74"/>
  <c r="K72" i="74"/>
  <c r="F72" i="74"/>
  <c r="U71" i="74"/>
  <c r="T71" i="74"/>
  <c r="K71" i="74"/>
  <c r="F71" i="74"/>
  <c r="U70" i="74"/>
  <c r="T70" i="74"/>
  <c r="K70" i="74"/>
  <c r="F70" i="74"/>
  <c r="U69" i="74"/>
  <c r="T69" i="74"/>
  <c r="K69" i="74"/>
  <c r="F69" i="74"/>
  <c r="U68" i="74"/>
  <c r="T68" i="74"/>
  <c r="K68" i="74"/>
  <c r="F68" i="74"/>
  <c r="U67" i="74"/>
  <c r="T67" i="74"/>
  <c r="K67" i="74"/>
  <c r="F67" i="74"/>
  <c r="U66" i="74"/>
  <c r="T66" i="74"/>
  <c r="K66" i="74"/>
  <c r="F66" i="74"/>
  <c r="U65" i="74"/>
  <c r="T65" i="74"/>
  <c r="K65" i="74"/>
  <c r="F65" i="74"/>
  <c r="U64" i="74"/>
  <c r="T64" i="74"/>
  <c r="K64" i="74"/>
  <c r="F64" i="74"/>
  <c r="U63" i="74"/>
  <c r="T63" i="74"/>
  <c r="K63" i="74"/>
  <c r="F63" i="74"/>
  <c r="U62" i="74"/>
  <c r="T62" i="74"/>
  <c r="K62" i="74"/>
  <c r="F62" i="74"/>
  <c r="U61" i="74"/>
  <c r="T61" i="74"/>
  <c r="K61" i="74"/>
  <c r="F61" i="74"/>
  <c r="U60" i="74"/>
  <c r="T60" i="74"/>
  <c r="K60" i="74"/>
  <c r="F60" i="74"/>
  <c r="U59" i="74"/>
  <c r="T59" i="74"/>
  <c r="K59" i="74"/>
  <c r="F59" i="74"/>
  <c r="U58" i="74"/>
  <c r="T58" i="74"/>
  <c r="K58" i="74"/>
  <c r="F58" i="74"/>
  <c r="U57" i="74"/>
  <c r="T57" i="74"/>
  <c r="K57" i="74"/>
  <c r="F57" i="74"/>
  <c r="U56" i="74"/>
  <c r="T56" i="74"/>
  <c r="K56" i="74"/>
  <c r="F56" i="74"/>
  <c r="U55" i="74"/>
  <c r="T55" i="74"/>
  <c r="K55" i="74"/>
  <c r="F55" i="74"/>
  <c r="U54" i="74"/>
  <c r="T54" i="74"/>
  <c r="K54" i="74"/>
  <c r="F54" i="74"/>
  <c r="U53" i="74"/>
  <c r="T53" i="74"/>
  <c r="K53" i="74"/>
  <c r="F53" i="74"/>
  <c r="U52" i="74"/>
  <c r="T52" i="74"/>
  <c r="K52" i="74"/>
  <c r="F52" i="74"/>
  <c r="U51" i="74"/>
  <c r="T51" i="74"/>
  <c r="K51" i="74"/>
  <c r="F51" i="74"/>
  <c r="U50" i="74"/>
  <c r="T50" i="74"/>
  <c r="K50" i="74"/>
  <c r="F50" i="74"/>
  <c r="U49" i="74"/>
  <c r="T49" i="74"/>
  <c r="K49" i="74"/>
  <c r="F49" i="74"/>
  <c r="U48" i="74"/>
  <c r="T48" i="74"/>
  <c r="K48" i="74"/>
  <c r="F48" i="74"/>
  <c r="U47" i="74"/>
  <c r="T47" i="74"/>
  <c r="K47" i="74"/>
  <c r="F47" i="74"/>
  <c r="U46" i="74"/>
  <c r="T46" i="74"/>
  <c r="K46" i="74"/>
  <c r="F46" i="74"/>
  <c r="U45" i="74"/>
  <c r="T45" i="74"/>
  <c r="K45" i="74"/>
  <c r="F45" i="74"/>
  <c r="U44" i="74"/>
  <c r="T44" i="74"/>
  <c r="K44" i="74"/>
  <c r="F44" i="74"/>
  <c r="U43" i="74"/>
  <c r="T43" i="74"/>
  <c r="K43" i="74"/>
  <c r="F43" i="74"/>
  <c r="U42" i="74"/>
  <c r="T42" i="74"/>
  <c r="K42" i="74"/>
  <c r="F42" i="74"/>
  <c r="U41" i="74"/>
  <c r="T41" i="74"/>
  <c r="K41" i="74"/>
  <c r="F41" i="74"/>
  <c r="U40" i="74"/>
  <c r="T40" i="74"/>
  <c r="K40" i="74"/>
  <c r="F40" i="74"/>
  <c r="U39" i="74"/>
  <c r="T39" i="74"/>
  <c r="K39" i="74"/>
  <c r="F39" i="74"/>
  <c r="U38" i="74"/>
  <c r="T38" i="74"/>
  <c r="K38" i="74"/>
  <c r="F38" i="74"/>
  <c r="U37" i="74"/>
  <c r="T37" i="74"/>
  <c r="K37" i="74"/>
  <c r="F37" i="74"/>
  <c r="U36" i="74"/>
  <c r="T36" i="74"/>
  <c r="K36" i="74"/>
  <c r="F36" i="74"/>
  <c r="U35" i="74"/>
  <c r="T35" i="74"/>
  <c r="K35" i="74"/>
  <c r="F35" i="74"/>
  <c r="U34" i="74"/>
  <c r="T34" i="74"/>
  <c r="K34" i="74"/>
  <c r="F34" i="74"/>
  <c r="U33" i="74"/>
  <c r="T33" i="74"/>
  <c r="K33" i="74"/>
  <c r="F33" i="74"/>
  <c r="U32" i="74"/>
  <c r="T32" i="74"/>
  <c r="K32" i="74"/>
  <c r="F32" i="74"/>
  <c r="U31" i="74"/>
  <c r="T31" i="74"/>
  <c r="K31" i="74"/>
  <c r="F31" i="74"/>
  <c r="U30" i="74"/>
  <c r="T30" i="74"/>
  <c r="K30" i="74"/>
  <c r="F30" i="74"/>
  <c r="U29" i="74"/>
  <c r="T29" i="74"/>
  <c r="K29" i="74"/>
  <c r="F29" i="74"/>
  <c r="U28" i="74"/>
  <c r="T28" i="74"/>
  <c r="K28" i="74"/>
  <c r="F28" i="74"/>
  <c r="U27" i="74"/>
  <c r="T27" i="74"/>
  <c r="K27" i="74"/>
  <c r="F27" i="74"/>
  <c r="U26" i="74"/>
  <c r="T26" i="74"/>
  <c r="K26" i="74"/>
  <c r="F26" i="74"/>
  <c r="U25" i="74"/>
  <c r="T25" i="74"/>
  <c r="K25" i="74"/>
  <c r="F25" i="74"/>
  <c r="U24" i="74"/>
  <c r="T24" i="74"/>
  <c r="K24" i="74"/>
  <c r="F24" i="74"/>
  <c r="U23" i="74"/>
  <c r="T23" i="74"/>
  <c r="K23" i="74"/>
  <c r="F23" i="74"/>
  <c r="U22" i="74"/>
  <c r="T22" i="74"/>
  <c r="K22" i="74"/>
  <c r="F22" i="74"/>
  <c r="U21" i="74"/>
  <c r="T21" i="74"/>
  <c r="K21" i="74"/>
  <c r="F21" i="74"/>
  <c r="U20" i="74"/>
  <c r="T20" i="74"/>
  <c r="K20" i="74"/>
  <c r="F20" i="74"/>
  <c r="U19" i="74"/>
  <c r="T19" i="74"/>
  <c r="K19" i="74"/>
  <c r="F19" i="74"/>
  <c r="U18" i="74"/>
  <c r="T18" i="74"/>
  <c r="K18" i="74"/>
  <c r="F18" i="74"/>
  <c r="U17" i="74"/>
  <c r="T17" i="74"/>
  <c r="K17" i="74"/>
  <c r="F17" i="74"/>
  <c r="U16" i="74"/>
  <c r="T16" i="74"/>
  <c r="K16" i="74"/>
  <c r="F16" i="74"/>
  <c r="U15" i="74"/>
  <c r="T15" i="74"/>
  <c r="K15" i="74"/>
  <c r="F15" i="74"/>
  <c r="U14" i="74"/>
  <c r="T14" i="74"/>
  <c r="K14" i="74"/>
  <c r="F14" i="74"/>
  <c r="U13" i="74"/>
  <c r="T13" i="74"/>
  <c r="K13" i="74"/>
  <c r="F13" i="74"/>
  <c r="U12" i="74"/>
  <c r="T12" i="74"/>
  <c r="K12" i="74"/>
  <c r="F12" i="74"/>
  <c r="U11" i="74"/>
  <c r="T11" i="74"/>
  <c r="K11" i="74"/>
  <c r="F11" i="74"/>
  <c r="U10" i="74"/>
  <c r="T10" i="74"/>
  <c r="K10" i="74"/>
  <c r="F10" i="74"/>
  <c r="U9" i="74"/>
  <c r="T9" i="74"/>
  <c r="K9" i="74"/>
  <c r="F9" i="74"/>
  <c r="U8" i="74"/>
  <c r="T8" i="74"/>
  <c r="K8" i="74"/>
  <c r="F8" i="74"/>
  <c r="U7" i="74"/>
  <c r="T7" i="74"/>
  <c r="K7" i="74"/>
  <c r="F7" i="74"/>
  <c r="U6" i="74"/>
  <c r="T6" i="74"/>
  <c r="K6" i="74"/>
  <c r="F6" i="74"/>
  <c r="U5" i="74"/>
  <c r="T5" i="74"/>
  <c r="K5" i="74"/>
  <c r="F5" i="74"/>
  <c r="U4" i="74"/>
  <c r="T4" i="74"/>
  <c r="K4" i="74"/>
  <c r="F4" i="74"/>
  <c r="F189" i="47"/>
  <c r="F188" i="47"/>
  <c r="F187" i="47"/>
  <c r="F186" i="47"/>
  <c r="F185" i="47"/>
  <c r="F184" i="47"/>
  <c r="F183" i="47"/>
  <c r="F182" i="47"/>
  <c r="F181" i="47"/>
  <c r="F180" i="47"/>
  <c r="F179" i="47"/>
  <c r="F178" i="47"/>
  <c r="F177" i="47"/>
  <c r="F176" i="47"/>
  <c r="F175" i="47"/>
  <c r="F174" i="47"/>
  <c r="F173" i="47"/>
  <c r="F172" i="47"/>
  <c r="F171" i="47"/>
  <c r="F170" i="47"/>
  <c r="F169" i="47"/>
  <c r="F168" i="47"/>
  <c r="F167" i="47"/>
  <c r="F166" i="47"/>
  <c r="F165" i="47"/>
  <c r="F164" i="47"/>
  <c r="F163" i="47"/>
  <c r="F162" i="47"/>
  <c r="F161" i="47"/>
  <c r="F160" i="47"/>
  <c r="F159" i="47"/>
  <c r="F158" i="47"/>
  <c r="F157" i="47"/>
  <c r="F156" i="47"/>
  <c r="F155" i="47"/>
  <c r="F154" i="47"/>
  <c r="F153" i="47"/>
  <c r="F152" i="47"/>
  <c r="F151" i="47"/>
  <c r="F150" i="47"/>
  <c r="F149" i="47"/>
  <c r="F148" i="47"/>
  <c r="F147" i="47"/>
  <c r="F146" i="47"/>
  <c r="F145" i="47"/>
  <c r="F144" i="47"/>
  <c r="F143" i="47"/>
  <c r="F142" i="47"/>
  <c r="F141" i="47"/>
  <c r="F140" i="47"/>
  <c r="F139" i="47"/>
  <c r="F138" i="47"/>
  <c r="F137" i="47"/>
  <c r="F136" i="47"/>
  <c r="F135" i="47"/>
  <c r="F134" i="47"/>
  <c r="F133" i="47"/>
  <c r="F132" i="47"/>
  <c r="F131" i="47"/>
  <c r="F130" i="47"/>
  <c r="F129" i="47"/>
  <c r="F128" i="47"/>
  <c r="U127" i="47"/>
  <c r="F127" i="47"/>
  <c r="U126" i="47"/>
  <c r="F126" i="47"/>
  <c r="U125" i="47"/>
  <c r="F125" i="47"/>
  <c r="U124" i="47"/>
  <c r="F124" i="47"/>
  <c r="U123" i="47"/>
  <c r="F123" i="47"/>
  <c r="U122" i="47"/>
  <c r="T122" i="47"/>
  <c r="F122" i="47"/>
  <c r="U121" i="47"/>
  <c r="T121" i="47"/>
  <c r="F121" i="47"/>
  <c r="U120" i="47"/>
  <c r="T120" i="47"/>
  <c r="F120" i="47"/>
  <c r="U119" i="47"/>
  <c r="T119" i="47"/>
  <c r="F119" i="47"/>
  <c r="U118" i="47"/>
  <c r="T118" i="47"/>
  <c r="F118" i="47"/>
  <c r="U117" i="47"/>
  <c r="T117" i="47"/>
  <c r="F117" i="47"/>
  <c r="U116" i="47"/>
  <c r="T116" i="47"/>
  <c r="F116" i="47"/>
  <c r="U115" i="47"/>
  <c r="T115" i="47"/>
  <c r="F115" i="47"/>
  <c r="U114" i="47"/>
  <c r="T114" i="47"/>
  <c r="F114" i="47"/>
  <c r="U113" i="47"/>
  <c r="T113" i="47"/>
  <c r="F113" i="47"/>
  <c r="U112" i="47"/>
  <c r="T112" i="47"/>
  <c r="F112" i="47"/>
  <c r="U111" i="47"/>
  <c r="T111" i="47"/>
  <c r="F111" i="47"/>
  <c r="U110" i="47"/>
  <c r="T110" i="47"/>
  <c r="F110" i="47"/>
  <c r="U109" i="47"/>
  <c r="T109" i="47"/>
  <c r="F109" i="47"/>
  <c r="U108" i="47"/>
  <c r="T108" i="47"/>
  <c r="F108" i="47"/>
  <c r="U107" i="47"/>
  <c r="T107" i="47"/>
  <c r="F107" i="47"/>
  <c r="U106" i="47"/>
  <c r="T106" i="47"/>
  <c r="F106" i="47"/>
  <c r="U105" i="47"/>
  <c r="T105" i="47"/>
  <c r="F105" i="47"/>
  <c r="U104" i="47"/>
  <c r="T104" i="47"/>
  <c r="F104" i="47"/>
  <c r="U103" i="47"/>
  <c r="T103" i="47"/>
  <c r="F103" i="47"/>
  <c r="U102" i="47"/>
  <c r="T102" i="47"/>
  <c r="F102" i="47"/>
  <c r="U101" i="47"/>
  <c r="T101" i="47"/>
  <c r="F101" i="47"/>
  <c r="U100" i="47"/>
  <c r="T100" i="47"/>
  <c r="F100" i="47"/>
  <c r="U99" i="47"/>
  <c r="T99" i="47"/>
  <c r="F99" i="47"/>
  <c r="U98" i="47"/>
  <c r="T98" i="47"/>
  <c r="F98" i="47"/>
  <c r="U97" i="47"/>
  <c r="T97" i="47"/>
  <c r="F97" i="47"/>
  <c r="U96" i="47"/>
  <c r="T96" i="47"/>
  <c r="F96" i="47"/>
  <c r="U95" i="47"/>
  <c r="T95" i="47"/>
  <c r="F95" i="47"/>
  <c r="U94" i="47"/>
  <c r="T94" i="47"/>
  <c r="F94" i="47"/>
  <c r="U93" i="47"/>
  <c r="T93" i="47"/>
  <c r="F93" i="47"/>
  <c r="U92" i="47"/>
  <c r="T92" i="47"/>
  <c r="F92" i="47"/>
  <c r="U91" i="47"/>
  <c r="T91" i="47"/>
  <c r="F91" i="47"/>
  <c r="U90" i="47"/>
  <c r="T90" i="47"/>
  <c r="F90" i="47"/>
  <c r="U89" i="47"/>
  <c r="T89" i="47"/>
  <c r="F89" i="47"/>
  <c r="U88" i="47"/>
  <c r="T88" i="47"/>
  <c r="F88" i="47"/>
  <c r="U87" i="47"/>
  <c r="T87" i="47"/>
  <c r="F87" i="47"/>
  <c r="U86" i="47"/>
  <c r="T86" i="47"/>
  <c r="F86" i="47"/>
  <c r="U85" i="47"/>
  <c r="T85" i="47"/>
  <c r="F85" i="47"/>
  <c r="U84" i="47"/>
  <c r="T84" i="47"/>
  <c r="F84" i="47"/>
  <c r="U83" i="47"/>
  <c r="T83" i="47"/>
  <c r="F83" i="47"/>
  <c r="U82" i="47"/>
  <c r="T82" i="47"/>
  <c r="F82" i="47"/>
  <c r="U81" i="47"/>
  <c r="T81" i="47"/>
  <c r="F81" i="47"/>
  <c r="U80" i="47"/>
  <c r="T80" i="47"/>
  <c r="K80" i="47"/>
  <c r="F80" i="47"/>
  <c r="U79" i="47"/>
  <c r="T79" i="47"/>
  <c r="F79" i="47"/>
  <c r="U78" i="47"/>
  <c r="T78" i="47"/>
  <c r="K78" i="47"/>
  <c r="F78" i="47"/>
  <c r="U77" i="47"/>
  <c r="T77" i="47"/>
  <c r="K77" i="47"/>
  <c r="F77" i="47"/>
  <c r="U76" i="47"/>
  <c r="T76" i="47"/>
  <c r="K76" i="47"/>
  <c r="F76" i="47"/>
  <c r="U75" i="47"/>
  <c r="T75" i="47"/>
  <c r="K75" i="47"/>
  <c r="F75" i="47"/>
  <c r="U74" i="47"/>
  <c r="T74" i="47"/>
  <c r="K74" i="47"/>
  <c r="F74" i="47"/>
  <c r="U73" i="47"/>
  <c r="T73" i="47"/>
  <c r="K73" i="47"/>
  <c r="F73" i="47"/>
  <c r="U72" i="47"/>
  <c r="T72" i="47"/>
  <c r="K72" i="47"/>
  <c r="F72" i="47"/>
  <c r="U71" i="47"/>
  <c r="T71" i="47"/>
  <c r="K71" i="47"/>
  <c r="F71" i="47"/>
  <c r="U70" i="47"/>
  <c r="T70" i="47"/>
  <c r="K70" i="47"/>
  <c r="F70" i="47"/>
  <c r="U69" i="47"/>
  <c r="T69" i="47"/>
  <c r="K69" i="47"/>
  <c r="F69" i="47"/>
  <c r="U68" i="47"/>
  <c r="T68" i="47"/>
  <c r="K68" i="47"/>
  <c r="F68" i="47"/>
  <c r="U67" i="47"/>
  <c r="T67" i="47"/>
  <c r="K67" i="47"/>
  <c r="F67" i="47"/>
  <c r="U66" i="47"/>
  <c r="T66" i="47"/>
  <c r="K66" i="47"/>
  <c r="F66" i="47"/>
  <c r="U65" i="47"/>
  <c r="T65" i="47"/>
  <c r="K65" i="47"/>
  <c r="F65" i="47"/>
  <c r="U64" i="47"/>
  <c r="T64" i="47"/>
  <c r="K64" i="47"/>
  <c r="F64" i="47"/>
  <c r="U63" i="47"/>
  <c r="T63" i="47"/>
  <c r="K63" i="47"/>
  <c r="F63" i="47"/>
  <c r="U62" i="47"/>
  <c r="T62" i="47"/>
  <c r="K62" i="47"/>
  <c r="F62" i="47"/>
  <c r="U61" i="47"/>
  <c r="T61" i="47"/>
  <c r="K61" i="47"/>
  <c r="F61" i="47"/>
  <c r="U60" i="47"/>
  <c r="T60" i="47"/>
  <c r="K60" i="47"/>
  <c r="F60" i="47"/>
  <c r="U59" i="47"/>
  <c r="T59" i="47"/>
  <c r="K59" i="47"/>
  <c r="F59" i="47"/>
  <c r="U58" i="47"/>
  <c r="T58" i="47"/>
  <c r="K58" i="47"/>
  <c r="F58" i="47"/>
  <c r="U57" i="47"/>
  <c r="T57" i="47"/>
  <c r="K57" i="47"/>
  <c r="F57" i="47"/>
  <c r="U56" i="47"/>
  <c r="T56" i="47"/>
  <c r="K56" i="47"/>
  <c r="F56" i="47"/>
  <c r="U55" i="47"/>
  <c r="T55" i="47"/>
  <c r="K55" i="47"/>
  <c r="F55" i="47"/>
  <c r="U54" i="47"/>
  <c r="T54" i="47"/>
  <c r="K54" i="47"/>
  <c r="F54" i="47"/>
  <c r="U53" i="47"/>
  <c r="T53" i="47"/>
  <c r="K53" i="47"/>
  <c r="F53" i="47"/>
  <c r="U52" i="47"/>
  <c r="T52" i="47"/>
  <c r="K52" i="47"/>
  <c r="F52" i="47"/>
  <c r="U51" i="47"/>
  <c r="T51" i="47"/>
  <c r="K51" i="47"/>
  <c r="F51" i="47"/>
  <c r="U50" i="47"/>
  <c r="T50" i="47"/>
  <c r="K50" i="47"/>
  <c r="F50" i="47"/>
  <c r="U49" i="47"/>
  <c r="T49" i="47"/>
  <c r="K49" i="47"/>
  <c r="F49" i="47"/>
  <c r="U48" i="47"/>
  <c r="T48" i="47"/>
  <c r="K48" i="47"/>
  <c r="F48" i="47"/>
  <c r="U47" i="47"/>
  <c r="T47" i="47"/>
  <c r="K47" i="47"/>
  <c r="F47" i="47"/>
  <c r="U46" i="47"/>
  <c r="T46" i="47"/>
  <c r="K46" i="47"/>
  <c r="F46" i="47"/>
  <c r="U45" i="47"/>
  <c r="T45" i="47"/>
  <c r="K45" i="47"/>
  <c r="F45" i="47"/>
  <c r="U44" i="47"/>
  <c r="T44" i="47"/>
  <c r="K44" i="47"/>
  <c r="F44" i="47"/>
  <c r="U43" i="47"/>
  <c r="T43" i="47"/>
  <c r="K43" i="47"/>
  <c r="F43" i="47"/>
  <c r="U42" i="47"/>
  <c r="T42" i="47"/>
  <c r="K42" i="47"/>
  <c r="F42" i="47"/>
  <c r="U41" i="47"/>
  <c r="T41" i="47"/>
  <c r="K41" i="47"/>
  <c r="F41" i="47"/>
  <c r="U40" i="47"/>
  <c r="T40" i="47"/>
  <c r="K40" i="47"/>
  <c r="F40" i="47"/>
  <c r="U39" i="47"/>
  <c r="T39" i="47"/>
  <c r="K39" i="47"/>
  <c r="F39" i="47"/>
  <c r="U38" i="47"/>
  <c r="T38" i="47"/>
  <c r="K38" i="47"/>
  <c r="F38" i="47"/>
  <c r="U37" i="47"/>
  <c r="T37" i="47"/>
  <c r="K37" i="47"/>
  <c r="F37" i="47"/>
  <c r="U36" i="47"/>
  <c r="T36" i="47"/>
  <c r="K36" i="47"/>
  <c r="F36" i="47"/>
  <c r="U35" i="47"/>
  <c r="T35" i="47"/>
  <c r="K35" i="47"/>
  <c r="F35" i="47"/>
  <c r="U34" i="47"/>
  <c r="T34" i="47"/>
  <c r="K34" i="47"/>
  <c r="F34" i="47"/>
  <c r="U33" i="47"/>
  <c r="T33" i="47"/>
  <c r="K33" i="47"/>
  <c r="F33" i="47"/>
  <c r="U32" i="47"/>
  <c r="T32" i="47"/>
  <c r="K32" i="47"/>
  <c r="F32" i="47"/>
  <c r="U31" i="47"/>
  <c r="T31" i="47"/>
  <c r="K31" i="47"/>
  <c r="F31" i="47"/>
  <c r="U30" i="47"/>
  <c r="T30" i="47"/>
  <c r="K30" i="47"/>
  <c r="F30" i="47"/>
  <c r="U29" i="47"/>
  <c r="T29" i="47"/>
  <c r="K29" i="47"/>
  <c r="F29" i="47"/>
  <c r="U28" i="47"/>
  <c r="T28" i="47"/>
  <c r="K28" i="47"/>
  <c r="F28" i="47"/>
  <c r="U27" i="47"/>
  <c r="T27" i="47"/>
  <c r="K27" i="47"/>
  <c r="F27" i="47"/>
  <c r="U26" i="47"/>
  <c r="T26" i="47"/>
  <c r="K26" i="47"/>
  <c r="F26" i="47"/>
  <c r="U25" i="47"/>
  <c r="T25" i="47"/>
  <c r="K25" i="47"/>
  <c r="F25" i="47"/>
  <c r="U24" i="47"/>
  <c r="T24" i="47"/>
  <c r="K24" i="47"/>
  <c r="F24" i="47"/>
  <c r="U23" i="47"/>
  <c r="T23" i="47"/>
  <c r="K23" i="47"/>
  <c r="F23" i="47"/>
  <c r="U22" i="47"/>
  <c r="T22" i="47"/>
  <c r="K22" i="47"/>
  <c r="F22" i="47"/>
  <c r="U21" i="47"/>
  <c r="T21" i="47"/>
  <c r="K21" i="47"/>
  <c r="F21" i="47"/>
  <c r="U20" i="47"/>
  <c r="T20" i="47"/>
  <c r="K20" i="47"/>
  <c r="F20" i="47"/>
  <c r="U19" i="47"/>
  <c r="T19" i="47"/>
  <c r="K19" i="47"/>
  <c r="F19" i="47"/>
  <c r="U18" i="47"/>
  <c r="T18" i="47"/>
  <c r="K18" i="47"/>
  <c r="F18" i="47"/>
  <c r="U17" i="47"/>
  <c r="T17" i="47"/>
  <c r="K17" i="47"/>
  <c r="F17" i="47"/>
  <c r="U16" i="47"/>
  <c r="T16" i="47"/>
  <c r="K16" i="47"/>
  <c r="F16" i="47"/>
  <c r="U15" i="47"/>
  <c r="T15" i="47"/>
  <c r="K15" i="47"/>
  <c r="F15" i="47"/>
  <c r="U14" i="47"/>
  <c r="T14" i="47"/>
  <c r="K14" i="47"/>
  <c r="F14" i="47"/>
  <c r="U13" i="47"/>
  <c r="T13" i="47"/>
  <c r="K13" i="47"/>
  <c r="F13" i="47"/>
  <c r="U12" i="47"/>
  <c r="T12" i="47"/>
  <c r="K12" i="47"/>
  <c r="F12" i="47"/>
  <c r="U11" i="47"/>
  <c r="T11" i="47"/>
  <c r="K11" i="47"/>
  <c r="F11" i="47"/>
  <c r="U10" i="47"/>
  <c r="T10" i="47"/>
  <c r="K10" i="47"/>
  <c r="F10" i="47"/>
  <c r="U9" i="47"/>
  <c r="T9" i="47"/>
  <c r="K9" i="47"/>
  <c r="F9" i="47"/>
  <c r="U8" i="47"/>
  <c r="T8" i="47"/>
  <c r="K8" i="47"/>
  <c r="F8" i="47"/>
  <c r="U7" i="47"/>
  <c r="T7" i="47"/>
  <c r="K7" i="47"/>
  <c r="F7" i="47"/>
  <c r="U6" i="47"/>
  <c r="T6" i="47"/>
  <c r="K6" i="47"/>
  <c r="F6" i="47"/>
  <c r="U5" i="47"/>
  <c r="T5" i="47"/>
  <c r="K5" i="47"/>
  <c r="F5" i="47"/>
  <c r="U4" i="47"/>
  <c r="T4" i="47"/>
  <c r="K4" i="47"/>
  <c r="F4" i="47"/>
  <c r="F133" i="36"/>
  <c r="F132" i="36"/>
  <c r="F131" i="36"/>
  <c r="F130" i="36"/>
  <c r="F129" i="36"/>
  <c r="F128" i="36"/>
  <c r="U127" i="36"/>
  <c r="F127" i="36"/>
  <c r="U126" i="36"/>
  <c r="F126" i="36"/>
  <c r="U125" i="36"/>
  <c r="F125" i="36"/>
  <c r="U124" i="36"/>
  <c r="F124" i="36"/>
  <c r="U123" i="36"/>
  <c r="F123" i="36"/>
  <c r="U122" i="36"/>
  <c r="T122" i="36"/>
  <c r="F122" i="36"/>
  <c r="U121" i="36"/>
  <c r="T121" i="36"/>
  <c r="F121" i="36"/>
  <c r="U120" i="36"/>
  <c r="T120" i="36"/>
  <c r="F120" i="36"/>
  <c r="U119" i="36"/>
  <c r="T119" i="36"/>
  <c r="F119" i="36"/>
  <c r="U118" i="36"/>
  <c r="T118" i="36"/>
  <c r="F118" i="36"/>
  <c r="U117" i="36"/>
  <c r="T117" i="36"/>
  <c r="F117" i="36"/>
  <c r="U116" i="36"/>
  <c r="T116" i="36"/>
  <c r="F116" i="36"/>
  <c r="U115" i="36"/>
  <c r="T115" i="36"/>
  <c r="F115" i="36"/>
  <c r="U114" i="36"/>
  <c r="T114" i="36"/>
  <c r="F114" i="36"/>
  <c r="U113" i="36"/>
  <c r="T113" i="36"/>
  <c r="F113" i="36"/>
  <c r="U112" i="36"/>
  <c r="T112" i="36"/>
  <c r="F112" i="36"/>
  <c r="U111" i="36"/>
  <c r="T111" i="36"/>
  <c r="F111" i="36"/>
  <c r="U110" i="36"/>
  <c r="T110" i="36"/>
  <c r="F110" i="36"/>
  <c r="U109" i="36"/>
  <c r="T109" i="36"/>
  <c r="F109" i="36"/>
  <c r="U108" i="36"/>
  <c r="T108" i="36"/>
  <c r="F108" i="36"/>
  <c r="U107" i="36"/>
  <c r="T107" i="36"/>
  <c r="F107" i="36"/>
  <c r="U106" i="36"/>
  <c r="T106" i="36"/>
  <c r="F106" i="36"/>
  <c r="U105" i="36"/>
  <c r="T105" i="36"/>
  <c r="F105" i="36"/>
  <c r="U104" i="36"/>
  <c r="T104" i="36"/>
  <c r="F104" i="36"/>
  <c r="U103" i="36"/>
  <c r="T103" i="36"/>
  <c r="F103" i="36"/>
  <c r="U102" i="36"/>
  <c r="T102" i="36"/>
  <c r="F102" i="36"/>
  <c r="U101" i="36"/>
  <c r="T101" i="36"/>
  <c r="F101" i="36"/>
  <c r="U100" i="36"/>
  <c r="T100" i="36"/>
  <c r="F100" i="36"/>
  <c r="U99" i="36"/>
  <c r="T99" i="36"/>
  <c r="F99" i="36"/>
  <c r="U98" i="36"/>
  <c r="T98" i="36"/>
  <c r="F98" i="36"/>
  <c r="U97" i="36"/>
  <c r="T97" i="36"/>
  <c r="F97" i="36"/>
  <c r="U96" i="36"/>
  <c r="T96" i="36"/>
  <c r="F96" i="36"/>
  <c r="U95" i="36"/>
  <c r="T95" i="36"/>
  <c r="F95" i="36"/>
  <c r="U94" i="36"/>
  <c r="T94" i="36"/>
  <c r="F94" i="36"/>
  <c r="U93" i="36"/>
  <c r="T93" i="36"/>
  <c r="F93" i="36"/>
  <c r="U92" i="36"/>
  <c r="T92" i="36"/>
  <c r="F92" i="36"/>
  <c r="U91" i="36"/>
  <c r="T91" i="36"/>
  <c r="F91" i="36"/>
  <c r="U90" i="36"/>
  <c r="T90" i="36"/>
  <c r="F90" i="36"/>
  <c r="U89" i="36"/>
  <c r="T89" i="36"/>
  <c r="F89" i="36"/>
  <c r="U88" i="36"/>
  <c r="T88" i="36"/>
  <c r="F88" i="36"/>
  <c r="U87" i="36"/>
  <c r="T87" i="36"/>
  <c r="F87" i="36"/>
  <c r="U86" i="36"/>
  <c r="T86" i="36"/>
  <c r="F86" i="36"/>
  <c r="U85" i="36"/>
  <c r="T85" i="36"/>
  <c r="F85" i="36"/>
  <c r="U84" i="36"/>
  <c r="T84" i="36"/>
  <c r="F84" i="36"/>
  <c r="U83" i="36"/>
  <c r="T83" i="36"/>
  <c r="F83" i="36"/>
  <c r="U82" i="36"/>
  <c r="T82" i="36"/>
  <c r="F82" i="36"/>
  <c r="U81" i="36"/>
  <c r="T81" i="36"/>
  <c r="F81" i="36"/>
  <c r="U80" i="36"/>
  <c r="T80" i="36"/>
  <c r="K80" i="36"/>
  <c r="F80" i="36"/>
  <c r="U79" i="36"/>
  <c r="T79" i="36"/>
  <c r="F79" i="36"/>
  <c r="U78" i="36"/>
  <c r="T78" i="36"/>
  <c r="K78" i="36"/>
  <c r="F78" i="36"/>
  <c r="U77" i="36"/>
  <c r="T77" i="36"/>
  <c r="K77" i="36"/>
  <c r="F77" i="36"/>
  <c r="U76" i="36"/>
  <c r="T76" i="36"/>
  <c r="K76" i="36"/>
  <c r="F76" i="36"/>
  <c r="U75" i="36"/>
  <c r="T75" i="36"/>
  <c r="K75" i="36"/>
  <c r="F75" i="36"/>
  <c r="U74" i="36"/>
  <c r="T74" i="36"/>
  <c r="K74" i="36"/>
  <c r="F74" i="36"/>
  <c r="U73" i="36"/>
  <c r="T73" i="36"/>
  <c r="K73" i="36"/>
  <c r="F73" i="36"/>
  <c r="U72" i="36"/>
  <c r="T72" i="36"/>
  <c r="K72" i="36"/>
  <c r="F72" i="36"/>
  <c r="U71" i="36"/>
  <c r="T71" i="36"/>
  <c r="K71" i="36"/>
  <c r="F71" i="36"/>
  <c r="U70" i="36"/>
  <c r="T70" i="36"/>
  <c r="K70" i="36"/>
  <c r="F70" i="36"/>
  <c r="U69" i="36"/>
  <c r="T69" i="36"/>
  <c r="K69" i="36"/>
  <c r="F69" i="36"/>
  <c r="U68" i="36"/>
  <c r="T68" i="36"/>
  <c r="K68" i="36"/>
  <c r="F68" i="36"/>
  <c r="U67" i="36"/>
  <c r="T67" i="36"/>
  <c r="K67" i="36"/>
  <c r="F67" i="36"/>
  <c r="U66" i="36"/>
  <c r="T66" i="36"/>
  <c r="K66" i="36"/>
  <c r="F66" i="36"/>
  <c r="U65" i="36"/>
  <c r="T65" i="36"/>
  <c r="K65" i="36"/>
  <c r="F65" i="36"/>
  <c r="U64" i="36"/>
  <c r="T64" i="36"/>
  <c r="K64" i="36"/>
  <c r="F64" i="36"/>
  <c r="U63" i="36"/>
  <c r="T63" i="36"/>
  <c r="K63" i="36"/>
  <c r="F63" i="36"/>
  <c r="U62" i="36"/>
  <c r="T62" i="36"/>
  <c r="K62" i="36"/>
  <c r="F62" i="36"/>
  <c r="U61" i="36"/>
  <c r="T61" i="36"/>
  <c r="K61" i="36"/>
  <c r="F61" i="36"/>
  <c r="U60" i="36"/>
  <c r="T60" i="36"/>
  <c r="K60" i="36"/>
  <c r="F60" i="36"/>
  <c r="U59" i="36"/>
  <c r="T59" i="36"/>
  <c r="K59" i="36"/>
  <c r="F59" i="36"/>
  <c r="U58" i="36"/>
  <c r="T58" i="36"/>
  <c r="K58" i="36"/>
  <c r="F58" i="36"/>
  <c r="U57" i="36"/>
  <c r="T57" i="36"/>
  <c r="K57" i="36"/>
  <c r="F57" i="36"/>
  <c r="U56" i="36"/>
  <c r="T56" i="36"/>
  <c r="K56" i="36"/>
  <c r="F56" i="36"/>
  <c r="U55" i="36"/>
  <c r="T55" i="36"/>
  <c r="K55" i="36"/>
  <c r="F55" i="36"/>
  <c r="U54" i="36"/>
  <c r="T54" i="36"/>
  <c r="K54" i="36"/>
  <c r="F54" i="36"/>
  <c r="U53" i="36"/>
  <c r="T53" i="36"/>
  <c r="K53" i="36"/>
  <c r="F53" i="36"/>
  <c r="U52" i="36"/>
  <c r="T52" i="36"/>
  <c r="K52" i="36"/>
  <c r="F52" i="36"/>
  <c r="U51" i="36"/>
  <c r="T51" i="36"/>
  <c r="K51" i="36"/>
  <c r="F51" i="36"/>
  <c r="U50" i="36"/>
  <c r="T50" i="36"/>
  <c r="K50" i="36"/>
  <c r="F50" i="36"/>
  <c r="U49" i="36"/>
  <c r="T49" i="36"/>
  <c r="K49" i="36"/>
  <c r="F49" i="36"/>
  <c r="U48" i="36"/>
  <c r="T48" i="36"/>
  <c r="K48" i="36"/>
  <c r="F48" i="36"/>
  <c r="U47" i="36"/>
  <c r="T47" i="36"/>
  <c r="K47" i="36"/>
  <c r="F47" i="36"/>
  <c r="U46" i="36"/>
  <c r="T46" i="36"/>
  <c r="K46" i="36"/>
  <c r="F46" i="36"/>
  <c r="U45" i="36"/>
  <c r="T45" i="36"/>
  <c r="K45" i="36"/>
  <c r="F45" i="36"/>
  <c r="U44" i="36"/>
  <c r="T44" i="36"/>
  <c r="K44" i="36"/>
  <c r="F44" i="36"/>
  <c r="U43" i="36"/>
  <c r="T43" i="36"/>
  <c r="K43" i="36"/>
  <c r="F43" i="36"/>
  <c r="U42" i="36"/>
  <c r="T42" i="36"/>
  <c r="K42" i="36"/>
  <c r="F42" i="36"/>
  <c r="U41" i="36"/>
  <c r="T41" i="36"/>
  <c r="K41" i="36"/>
  <c r="F41" i="36"/>
  <c r="U40" i="36"/>
  <c r="T40" i="36"/>
  <c r="K40" i="36"/>
  <c r="F40" i="36"/>
  <c r="U39" i="36"/>
  <c r="T39" i="36"/>
  <c r="K39" i="36"/>
  <c r="F39" i="36"/>
  <c r="U38" i="36"/>
  <c r="T38" i="36"/>
  <c r="K38" i="36"/>
  <c r="F38" i="36"/>
  <c r="U37" i="36"/>
  <c r="T37" i="36"/>
  <c r="K37" i="36"/>
  <c r="F37" i="36"/>
  <c r="U36" i="36"/>
  <c r="T36" i="36"/>
  <c r="K36" i="36"/>
  <c r="F36" i="36"/>
  <c r="U35" i="36"/>
  <c r="T35" i="36"/>
  <c r="K35" i="36"/>
  <c r="F35" i="36"/>
  <c r="U34" i="36"/>
  <c r="T34" i="36"/>
  <c r="K34" i="36"/>
  <c r="F34" i="36"/>
  <c r="U33" i="36"/>
  <c r="T33" i="36"/>
  <c r="K33" i="36"/>
  <c r="F33" i="36"/>
  <c r="U32" i="36"/>
  <c r="T32" i="36"/>
  <c r="K32" i="36"/>
  <c r="F32" i="36"/>
  <c r="U31" i="36"/>
  <c r="T31" i="36"/>
  <c r="K31" i="36"/>
  <c r="F31" i="36"/>
  <c r="U30" i="36"/>
  <c r="T30" i="36"/>
  <c r="K30" i="36"/>
  <c r="F30" i="36"/>
  <c r="U29" i="36"/>
  <c r="T29" i="36"/>
  <c r="K29" i="36"/>
  <c r="F29" i="36"/>
  <c r="U28" i="36"/>
  <c r="T28" i="36"/>
  <c r="K28" i="36"/>
  <c r="F28" i="36"/>
  <c r="U27" i="36"/>
  <c r="T27" i="36"/>
  <c r="K27" i="36"/>
  <c r="F27" i="36"/>
  <c r="U26" i="36"/>
  <c r="T26" i="36"/>
  <c r="K26" i="36"/>
  <c r="F26" i="36"/>
  <c r="U25" i="36"/>
  <c r="T25" i="36"/>
  <c r="K25" i="36"/>
  <c r="F25" i="36"/>
  <c r="U24" i="36"/>
  <c r="T24" i="36"/>
  <c r="K24" i="36"/>
  <c r="F24" i="36"/>
  <c r="U23" i="36"/>
  <c r="T23" i="36"/>
  <c r="K23" i="36"/>
  <c r="F23" i="36"/>
  <c r="U22" i="36"/>
  <c r="T22" i="36"/>
  <c r="K22" i="36"/>
  <c r="F22" i="36"/>
  <c r="U21" i="36"/>
  <c r="T21" i="36"/>
  <c r="K21" i="36"/>
  <c r="F21" i="36"/>
  <c r="U20" i="36"/>
  <c r="T20" i="36"/>
  <c r="K20" i="36"/>
  <c r="F20" i="36"/>
  <c r="U19" i="36"/>
  <c r="T19" i="36"/>
  <c r="K19" i="36"/>
  <c r="F19" i="36"/>
  <c r="U18" i="36"/>
  <c r="T18" i="36"/>
  <c r="K18" i="36"/>
  <c r="F18" i="36"/>
  <c r="U17" i="36"/>
  <c r="T17" i="36"/>
  <c r="K17" i="36"/>
  <c r="F17" i="36"/>
  <c r="U16" i="36"/>
  <c r="T16" i="36"/>
  <c r="K16" i="36"/>
  <c r="F16" i="36"/>
  <c r="U15" i="36"/>
  <c r="T15" i="36"/>
  <c r="K15" i="36"/>
  <c r="F15" i="36"/>
  <c r="U14" i="36"/>
  <c r="T14" i="36"/>
  <c r="K14" i="36"/>
  <c r="F14" i="36"/>
  <c r="U13" i="36"/>
  <c r="T13" i="36"/>
  <c r="K13" i="36"/>
  <c r="F13" i="36"/>
  <c r="U12" i="36"/>
  <c r="T12" i="36"/>
  <c r="K12" i="36"/>
  <c r="F12" i="36"/>
  <c r="U11" i="36"/>
  <c r="T11" i="36"/>
  <c r="K11" i="36"/>
  <c r="F11" i="36"/>
  <c r="U10" i="36"/>
  <c r="T10" i="36"/>
  <c r="K10" i="36"/>
  <c r="F10" i="36"/>
  <c r="U9" i="36"/>
  <c r="T9" i="36"/>
  <c r="K9" i="36"/>
  <c r="F9" i="36"/>
  <c r="U8" i="36"/>
  <c r="T8" i="36"/>
  <c r="K8" i="36"/>
  <c r="F8" i="36"/>
  <c r="U7" i="36"/>
  <c r="T7" i="36"/>
  <c r="K7" i="36"/>
  <c r="F7" i="36"/>
  <c r="U6" i="36"/>
  <c r="T6" i="36"/>
  <c r="K6" i="36"/>
  <c r="F6" i="36"/>
  <c r="U5" i="36"/>
  <c r="T5" i="36"/>
  <c r="K5" i="36"/>
  <c r="F5" i="36"/>
  <c r="U4" i="36"/>
  <c r="T4" i="36"/>
  <c r="K4" i="36"/>
  <c r="F4" i="36"/>
  <c r="F133" i="29"/>
  <c r="F132" i="29"/>
  <c r="F131" i="29"/>
  <c r="F130" i="29"/>
  <c r="F129" i="29"/>
  <c r="F128" i="29"/>
  <c r="U127" i="29"/>
  <c r="F127" i="29"/>
  <c r="U126" i="29"/>
  <c r="F126" i="29"/>
  <c r="U125" i="29"/>
  <c r="F125" i="29"/>
  <c r="U124" i="29"/>
  <c r="F124" i="29"/>
  <c r="U123" i="29"/>
  <c r="F123" i="29"/>
  <c r="U122" i="29"/>
  <c r="T122" i="29"/>
  <c r="F122" i="29"/>
  <c r="U121" i="29"/>
  <c r="T121" i="29"/>
  <c r="F121" i="29"/>
  <c r="U120" i="29"/>
  <c r="T120" i="29"/>
  <c r="F120" i="29"/>
  <c r="U119" i="29"/>
  <c r="T119" i="29"/>
  <c r="F119" i="29"/>
  <c r="U118" i="29"/>
  <c r="T118" i="29"/>
  <c r="F118" i="29"/>
  <c r="U117" i="29"/>
  <c r="T117" i="29"/>
  <c r="F117" i="29"/>
  <c r="U116" i="29"/>
  <c r="T116" i="29"/>
  <c r="F116" i="29"/>
  <c r="U115" i="29"/>
  <c r="T115" i="29"/>
  <c r="F115" i="29"/>
  <c r="U114" i="29"/>
  <c r="T114" i="29"/>
  <c r="F114" i="29"/>
  <c r="U113" i="29"/>
  <c r="T113" i="29"/>
  <c r="F113" i="29"/>
  <c r="U112" i="29"/>
  <c r="T112" i="29"/>
  <c r="F112" i="29"/>
  <c r="U111" i="29"/>
  <c r="T111" i="29"/>
  <c r="F111" i="29"/>
  <c r="U110" i="29"/>
  <c r="T110" i="29"/>
  <c r="F110" i="29"/>
  <c r="U109" i="29"/>
  <c r="T109" i="29"/>
  <c r="F109" i="29"/>
  <c r="U108" i="29"/>
  <c r="T108" i="29"/>
  <c r="F108" i="29"/>
  <c r="U107" i="29"/>
  <c r="T107" i="29"/>
  <c r="F107" i="29"/>
  <c r="U106" i="29"/>
  <c r="T106" i="29"/>
  <c r="F106" i="29"/>
  <c r="U105" i="29"/>
  <c r="T105" i="29"/>
  <c r="F105" i="29"/>
  <c r="U104" i="29"/>
  <c r="T104" i="29"/>
  <c r="F104" i="29"/>
  <c r="U103" i="29"/>
  <c r="T103" i="29"/>
  <c r="F103" i="29"/>
  <c r="U102" i="29"/>
  <c r="T102" i="29"/>
  <c r="F102" i="29"/>
  <c r="U101" i="29"/>
  <c r="T101" i="29"/>
  <c r="F101" i="29"/>
  <c r="U100" i="29"/>
  <c r="T100" i="29"/>
  <c r="F100" i="29"/>
  <c r="U99" i="29"/>
  <c r="T99" i="29"/>
  <c r="F99" i="29"/>
  <c r="U98" i="29"/>
  <c r="T98" i="29"/>
  <c r="F98" i="29"/>
  <c r="U97" i="29"/>
  <c r="T97" i="29"/>
  <c r="F97" i="29"/>
  <c r="U96" i="29"/>
  <c r="T96" i="29"/>
  <c r="F96" i="29"/>
  <c r="U95" i="29"/>
  <c r="T95" i="29"/>
  <c r="F95" i="29"/>
  <c r="U94" i="29"/>
  <c r="T94" i="29"/>
  <c r="F94" i="29"/>
  <c r="U93" i="29"/>
  <c r="T93" i="29"/>
  <c r="F93" i="29"/>
  <c r="U92" i="29"/>
  <c r="T92" i="29"/>
  <c r="F92" i="29"/>
  <c r="U91" i="29"/>
  <c r="T91" i="29"/>
  <c r="F91" i="29"/>
  <c r="U90" i="29"/>
  <c r="T90" i="29"/>
  <c r="F90" i="29"/>
  <c r="U89" i="29"/>
  <c r="T89" i="29"/>
  <c r="F89" i="29"/>
  <c r="U88" i="29"/>
  <c r="T88" i="29"/>
  <c r="F88" i="29"/>
  <c r="U87" i="29"/>
  <c r="T87" i="29"/>
  <c r="F87" i="29"/>
  <c r="U86" i="29"/>
  <c r="T86" i="29"/>
  <c r="F86" i="29"/>
  <c r="U85" i="29"/>
  <c r="T85" i="29"/>
  <c r="F85" i="29"/>
  <c r="U84" i="29"/>
  <c r="T84" i="29"/>
  <c r="F84" i="29"/>
  <c r="U83" i="29"/>
  <c r="T83" i="29"/>
  <c r="F83" i="29"/>
  <c r="U82" i="29"/>
  <c r="T82" i="29"/>
  <c r="F82" i="29"/>
  <c r="U81" i="29"/>
  <c r="T81" i="29"/>
  <c r="F81" i="29"/>
  <c r="U80" i="29"/>
  <c r="T80" i="29"/>
  <c r="K80" i="29"/>
  <c r="F80" i="29"/>
  <c r="U79" i="29"/>
  <c r="T79" i="29"/>
  <c r="F79" i="29"/>
  <c r="U78" i="29"/>
  <c r="T78" i="29"/>
  <c r="K78" i="29"/>
  <c r="F78" i="29"/>
  <c r="U77" i="29"/>
  <c r="T77" i="29"/>
  <c r="K77" i="29"/>
  <c r="F77" i="29"/>
  <c r="U76" i="29"/>
  <c r="T76" i="29"/>
  <c r="K76" i="29"/>
  <c r="F76" i="29"/>
  <c r="U75" i="29"/>
  <c r="T75" i="29"/>
  <c r="K75" i="29"/>
  <c r="F75" i="29"/>
  <c r="U74" i="29"/>
  <c r="T74" i="29"/>
  <c r="K74" i="29"/>
  <c r="F74" i="29"/>
  <c r="U73" i="29"/>
  <c r="T73" i="29"/>
  <c r="K73" i="29"/>
  <c r="F73" i="29"/>
  <c r="U72" i="29"/>
  <c r="T72" i="29"/>
  <c r="K72" i="29"/>
  <c r="F72" i="29"/>
  <c r="U71" i="29"/>
  <c r="T71" i="29"/>
  <c r="K71" i="29"/>
  <c r="F71" i="29"/>
  <c r="U70" i="29"/>
  <c r="T70" i="29"/>
  <c r="K70" i="29"/>
  <c r="F70" i="29"/>
  <c r="U69" i="29"/>
  <c r="T69" i="29"/>
  <c r="K69" i="29"/>
  <c r="F69" i="29"/>
  <c r="U68" i="29"/>
  <c r="T68" i="29"/>
  <c r="K68" i="29"/>
  <c r="F68" i="29"/>
  <c r="U67" i="29"/>
  <c r="T67" i="29"/>
  <c r="K67" i="29"/>
  <c r="F67" i="29"/>
  <c r="U66" i="29"/>
  <c r="T66" i="29"/>
  <c r="K66" i="29"/>
  <c r="F66" i="29"/>
  <c r="U65" i="29"/>
  <c r="T65" i="29"/>
  <c r="K65" i="29"/>
  <c r="F65" i="29"/>
  <c r="U64" i="29"/>
  <c r="T64" i="29"/>
  <c r="K64" i="29"/>
  <c r="F64" i="29"/>
  <c r="U63" i="29"/>
  <c r="T63" i="29"/>
  <c r="K63" i="29"/>
  <c r="F63" i="29"/>
  <c r="U62" i="29"/>
  <c r="T62" i="29"/>
  <c r="K62" i="29"/>
  <c r="F62" i="29"/>
  <c r="U61" i="29"/>
  <c r="T61" i="29"/>
  <c r="K61" i="29"/>
  <c r="F61" i="29"/>
  <c r="U60" i="29"/>
  <c r="T60" i="29"/>
  <c r="K60" i="29"/>
  <c r="F60" i="29"/>
  <c r="U59" i="29"/>
  <c r="T59" i="29"/>
  <c r="K59" i="29"/>
  <c r="F59" i="29"/>
  <c r="U58" i="29"/>
  <c r="T58" i="29"/>
  <c r="K58" i="29"/>
  <c r="F58" i="29"/>
  <c r="U57" i="29"/>
  <c r="T57" i="29"/>
  <c r="K57" i="29"/>
  <c r="F57" i="29"/>
  <c r="U56" i="29"/>
  <c r="T56" i="29"/>
  <c r="K56" i="29"/>
  <c r="F56" i="29"/>
  <c r="U55" i="29"/>
  <c r="T55" i="29"/>
  <c r="K55" i="29"/>
  <c r="F55" i="29"/>
  <c r="U54" i="29"/>
  <c r="T54" i="29"/>
  <c r="K54" i="29"/>
  <c r="F54" i="29"/>
  <c r="U53" i="29"/>
  <c r="T53" i="29"/>
  <c r="K53" i="29"/>
  <c r="F53" i="29"/>
  <c r="U52" i="29"/>
  <c r="T52" i="29"/>
  <c r="K52" i="29"/>
  <c r="F52" i="29"/>
  <c r="U51" i="29"/>
  <c r="T51" i="29"/>
  <c r="K51" i="29"/>
  <c r="F51" i="29"/>
  <c r="U50" i="29"/>
  <c r="T50" i="29"/>
  <c r="K50" i="29"/>
  <c r="F50" i="29"/>
  <c r="U49" i="29"/>
  <c r="T49" i="29"/>
  <c r="K49" i="29"/>
  <c r="F49" i="29"/>
  <c r="U48" i="29"/>
  <c r="T48" i="29"/>
  <c r="K48" i="29"/>
  <c r="F48" i="29"/>
  <c r="U47" i="29"/>
  <c r="T47" i="29"/>
  <c r="K47" i="29"/>
  <c r="F47" i="29"/>
  <c r="U46" i="29"/>
  <c r="T46" i="29"/>
  <c r="K46" i="29"/>
  <c r="F46" i="29"/>
  <c r="U45" i="29"/>
  <c r="T45" i="29"/>
  <c r="K45" i="29"/>
  <c r="F45" i="29"/>
  <c r="U44" i="29"/>
  <c r="T44" i="29"/>
  <c r="K44" i="29"/>
  <c r="F44" i="29"/>
  <c r="U43" i="29"/>
  <c r="T43" i="29"/>
  <c r="K43" i="29"/>
  <c r="F43" i="29"/>
  <c r="U42" i="29"/>
  <c r="T42" i="29"/>
  <c r="K42" i="29"/>
  <c r="F42" i="29"/>
  <c r="U41" i="29"/>
  <c r="T41" i="29"/>
  <c r="K41" i="29"/>
  <c r="F41" i="29"/>
  <c r="U40" i="29"/>
  <c r="T40" i="29"/>
  <c r="K40" i="29"/>
  <c r="F40" i="29"/>
  <c r="U39" i="29"/>
  <c r="T39" i="29"/>
  <c r="K39" i="29"/>
  <c r="F39" i="29"/>
  <c r="U38" i="29"/>
  <c r="T38" i="29"/>
  <c r="K38" i="29"/>
  <c r="F38" i="29"/>
  <c r="U37" i="29"/>
  <c r="T37" i="29"/>
  <c r="K37" i="29"/>
  <c r="F37" i="29"/>
  <c r="U36" i="29"/>
  <c r="T36" i="29"/>
  <c r="K36" i="29"/>
  <c r="F36" i="29"/>
  <c r="U35" i="29"/>
  <c r="T35" i="29"/>
  <c r="K35" i="29"/>
  <c r="F35" i="29"/>
  <c r="U34" i="29"/>
  <c r="T34" i="29"/>
  <c r="K34" i="29"/>
  <c r="F34" i="29"/>
  <c r="U33" i="29"/>
  <c r="T33" i="29"/>
  <c r="K33" i="29"/>
  <c r="F33" i="29"/>
  <c r="U32" i="29"/>
  <c r="T32" i="29"/>
  <c r="K32" i="29"/>
  <c r="F32" i="29"/>
  <c r="U31" i="29"/>
  <c r="T31" i="29"/>
  <c r="K31" i="29"/>
  <c r="F31" i="29"/>
  <c r="U30" i="29"/>
  <c r="T30" i="29"/>
  <c r="K30" i="29"/>
  <c r="F30" i="29"/>
  <c r="U29" i="29"/>
  <c r="T29" i="29"/>
  <c r="K29" i="29"/>
  <c r="F29" i="29"/>
  <c r="U28" i="29"/>
  <c r="T28" i="29"/>
  <c r="K28" i="29"/>
  <c r="F28" i="29"/>
  <c r="U27" i="29"/>
  <c r="T27" i="29"/>
  <c r="K27" i="29"/>
  <c r="F27" i="29"/>
  <c r="U26" i="29"/>
  <c r="T26" i="29"/>
  <c r="K26" i="29"/>
  <c r="F26" i="29"/>
  <c r="U25" i="29"/>
  <c r="T25" i="29"/>
  <c r="K25" i="29"/>
  <c r="F25" i="29"/>
  <c r="U24" i="29"/>
  <c r="T24" i="29"/>
  <c r="K24" i="29"/>
  <c r="F24" i="29"/>
  <c r="U23" i="29"/>
  <c r="T23" i="29"/>
  <c r="K23" i="29"/>
  <c r="F23" i="29"/>
  <c r="U22" i="29"/>
  <c r="T22" i="29"/>
  <c r="K22" i="29"/>
  <c r="F22" i="29"/>
  <c r="U21" i="29"/>
  <c r="T21" i="29"/>
  <c r="K21" i="29"/>
  <c r="F21" i="29"/>
  <c r="U20" i="29"/>
  <c r="T20" i="29"/>
  <c r="K20" i="29"/>
  <c r="F20" i="29"/>
  <c r="U19" i="29"/>
  <c r="T19" i="29"/>
  <c r="K19" i="29"/>
  <c r="F19" i="29"/>
  <c r="U18" i="29"/>
  <c r="T18" i="29"/>
  <c r="K18" i="29"/>
  <c r="F18" i="29"/>
  <c r="U17" i="29"/>
  <c r="T17" i="29"/>
  <c r="K17" i="29"/>
  <c r="F17" i="29"/>
  <c r="U16" i="29"/>
  <c r="T16" i="29"/>
  <c r="K16" i="29"/>
  <c r="F16" i="29"/>
  <c r="U15" i="29"/>
  <c r="T15" i="29"/>
  <c r="K15" i="29"/>
  <c r="F15" i="29"/>
  <c r="U14" i="29"/>
  <c r="T14" i="29"/>
  <c r="K14" i="29"/>
  <c r="F14" i="29"/>
  <c r="U13" i="29"/>
  <c r="T13" i="29"/>
  <c r="K13" i="29"/>
  <c r="F13" i="29"/>
  <c r="U12" i="29"/>
  <c r="T12" i="29"/>
  <c r="K12" i="29"/>
  <c r="F12" i="29"/>
  <c r="U11" i="29"/>
  <c r="T11" i="29"/>
  <c r="K11" i="29"/>
  <c r="F11" i="29"/>
  <c r="U10" i="29"/>
  <c r="T10" i="29"/>
  <c r="K10" i="29"/>
  <c r="F10" i="29"/>
  <c r="U9" i="29"/>
  <c r="T9" i="29"/>
  <c r="K9" i="29"/>
  <c r="F9" i="29"/>
  <c r="U8" i="29"/>
  <c r="T8" i="29"/>
  <c r="K8" i="29"/>
  <c r="F8" i="29"/>
  <c r="U7" i="29"/>
  <c r="T7" i="29"/>
  <c r="K7" i="29"/>
  <c r="F7" i="29"/>
  <c r="U6" i="29"/>
  <c r="T6" i="29"/>
  <c r="K6" i="29"/>
  <c r="F6" i="29"/>
  <c r="U5" i="29"/>
  <c r="T5" i="29"/>
  <c r="K5" i="29"/>
  <c r="F5" i="29"/>
  <c r="U4" i="29"/>
  <c r="T4" i="29"/>
  <c r="K4" i="29"/>
  <c r="F4" i="29"/>
  <c r="F189" i="7"/>
  <c r="F188" i="7"/>
  <c r="F187" i="7"/>
  <c r="F186" i="7"/>
  <c r="F185" i="7"/>
  <c r="F184" i="7"/>
  <c r="F183" i="7"/>
  <c r="F182" i="7"/>
  <c r="F181" i="7"/>
  <c r="F180" i="7"/>
  <c r="F179" i="7"/>
  <c r="F178" i="7"/>
  <c r="F177" i="7"/>
  <c r="F176" i="7"/>
  <c r="F175" i="7"/>
  <c r="F174" i="7"/>
  <c r="F173" i="7"/>
  <c r="F172" i="7"/>
  <c r="F171" i="7"/>
  <c r="F170" i="7"/>
  <c r="F169" i="7"/>
  <c r="F168" i="7"/>
  <c r="F167" i="7"/>
  <c r="F166" i="7"/>
  <c r="F165" i="7"/>
  <c r="F164" i="7"/>
  <c r="F163" i="7"/>
  <c r="F162" i="7"/>
  <c r="F161" i="7"/>
  <c r="F160" i="7"/>
  <c r="F159" i="7"/>
  <c r="F158" i="7"/>
  <c r="F157" i="7"/>
  <c r="F156" i="7"/>
  <c r="F155" i="7"/>
  <c r="F154" i="7"/>
  <c r="F153" i="7"/>
  <c r="F152" i="7"/>
  <c r="F151" i="7"/>
  <c r="F150" i="7"/>
  <c r="F149" i="7"/>
  <c r="F148" i="7"/>
  <c r="F147" i="7"/>
  <c r="F146" i="7"/>
  <c r="F145" i="7"/>
  <c r="F144" i="7"/>
  <c r="F143" i="7"/>
  <c r="F142" i="7"/>
  <c r="F141" i="7"/>
  <c r="F140" i="7"/>
  <c r="F139" i="7"/>
  <c r="F138" i="7"/>
  <c r="F137" i="7"/>
  <c r="F136" i="7"/>
  <c r="F135" i="7"/>
  <c r="F134" i="7"/>
  <c r="F133" i="7"/>
  <c r="F132" i="7"/>
  <c r="F131" i="7"/>
  <c r="F130" i="7"/>
  <c r="F129" i="7"/>
  <c r="F128" i="7"/>
  <c r="U127" i="7"/>
  <c r="F127" i="7"/>
  <c r="U126" i="7"/>
  <c r="F126" i="7"/>
  <c r="U125" i="7"/>
  <c r="F125" i="7"/>
  <c r="U124" i="7"/>
  <c r="F124" i="7"/>
  <c r="U123" i="7"/>
  <c r="F123" i="7"/>
  <c r="U122" i="7"/>
  <c r="T122" i="7"/>
  <c r="F122" i="7"/>
  <c r="U121" i="7"/>
  <c r="T121" i="7"/>
  <c r="F121" i="7"/>
  <c r="U120" i="7"/>
  <c r="T120" i="7"/>
  <c r="F120" i="7"/>
  <c r="U119" i="7"/>
  <c r="T119" i="7"/>
  <c r="F119" i="7"/>
  <c r="U118" i="7"/>
  <c r="T118" i="7"/>
  <c r="F118" i="7"/>
  <c r="U117" i="7"/>
  <c r="T117" i="7"/>
  <c r="F117" i="7"/>
  <c r="U116" i="7"/>
  <c r="T116" i="7"/>
  <c r="F116" i="7"/>
  <c r="U115" i="7"/>
  <c r="T115" i="7"/>
  <c r="F115" i="7"/>
  <c r="U114" i="7"/>
  <c r="T114" i="7"/>
  <c r="F114" i="7"/>
  <c r="U113" i="7"/>
  <c r="T113" i="7"/>
  <c r="F113" i="7"/>
  <c r="U112" i="7"/>
  <c r="T112" i="7"/>
  <c r="F112" i="7"/>
  <c r="U111" i="7"/>
  <c r="T111" i="7"/>
  <c r="F111" i="7"/>
  <c r="U110" i="7"/>
  <c r="T110" i="7"/>
  <c r="F110" i="7"/>
  <c r="U109" i="7"/>
  <c r="T109" i="7"/>
  <c r="F109" i="7"/>
  <c r="U108" i="7"/>
  <c r="T108" i="7"/>
  <c r="F108" i="7"/>
  <c r="U107" i="7"/>
  <c r="T107" i="7"/>
  <c r="F107" i="7"/>
  <c r="U106" i="7"/>
  <c r="T106" i="7"/>
  <c r="F106" i="7"/>
  <c r="U105" i="7"/>
  <c r="T105" i="7"/>
  <c r="F105" i="7"/>
  <c r="U104" i="7"/>
  <c r="T104" i="7"/>
  <c r="F104" i="7"/>
  <c r="U103" i="7"/>
  <c r="T103" i="7"/>
  <c r="F103" i="7"/>
  <c r="U102" i="7"/>
  <c r="T102" i="7"/>
  <c r="F102" i="7"/>
  <c r="U101" i="7"/>
  <c r="T101" i="7"/>
  <c r="F101" i="7"/>
  <c r="U100" i="7"/>
  <c r="T100" i="7"/>
  <c r="F100" i="7"/>
  <c r="U99" i="7"/>
  <c r="T99" i="7"/>
  <c r="F99" i="7"/>
  <c r="U98" i="7"/>
  <c r="T98" i="7"/>
  <c r="F98" i="7"/>
  <c r="U97" i="7"/>
  <c r="T97" i="7"/>
  <c r="F97" i="7"/>
  <c r="U96" i="7"/>
  <c r="T96" i="7"/>
  <c r="F96" i="7"/>
  <c r="U95" i="7"/>
  <c r="T95" i="7"/>
  <c r="F95" i="7"/>
  <c r="U94" i="7"/>
  <c r="T94" i="7"/>
  <c r="F94" i="7"/>
  <c r="U93" i="7"/>
  <c r="T93" i="7"/>
  <c r="F93" i="7"/>
  <c r="U92" i="7"/>
  <c r="T92" i="7"/>
  <c r="F92" i="7"/>
  <c r="U91" i="7"/>
  <c r="T91" i="7"/>
  <c r="F91" i="7"/>
  <c r="U90" i="7"/>
  <c r="T90" i="7"/>
  <c r="F90" i="7"/>
  <c r="U89" i="7"/>
  <c r="T89" i="7"/>
  <c r="F89" i="7"/>
  <c r="U88" i="7"/>
  <c r="T88" i="7"/>
  <c r="F88" i="7"/>
  <c r="U87" i="7"/>
  <c r="T87" i="7"/>
  <c r="F87" i="7"/>
  <c r="U86" i="7"/>
  <c r="T86" i="7"/>
  <c r="F86" i="7"/>
  <c r="U85" i="7"/>
  <c r="T85" i="7"/>
  <c r="F85" i="7"/>
  <c r="U84" i="7"/>
  <c r="T84" i="7"/>
  <c r="F84" i="7"/>
  <c r="U83" i="7"/>
  <c r="T83" i="7"/>
  <c r="F83" i="7"/>
  <c r="U82" i="7"/>
  <c r="T82" i="7"/>
  <c r="F82" i="7"/>
  <c r="U81" i="7"/>
  <c r="T81" i="7"/>
  <c r="F81" i="7"/>
  <c r="U80" i="7"/>
  <c r="T80" i="7"/>
  <c r="K80" i="7"/>
  <c r="F80" i="7"/>
  <c r="U79" i="7"/>
  <c r="T79" i="7"/>
  <c r="F79" i="7"/>
  <c r="U78" i="7"/>
  <c r="T78" i="7"/>
  <c r="K78" i="7"/>
  <c r="F78" i="7"/>
  <c r="U77" i="7"/>
  <c r="T77" i="7"/>
  <c r="K77" i="7"/>
  <c r="F77" i="7"/>
  <c r="U76" i="7"/>
  <c r="T76" i="7"/>
  <c r="K76" i="7"/>
  <c r="F76" i="7"/>
  <c r="U75" i="7"/>
  <c r="T75" i="7"/>
  <c r="K75" i="7"/>
  <c r="F75" i="7"/>
  <c r="U74" i="7"/>
  <c r="T74" i="7"/>
  <c r="K74" i="7"/>
  <c r="F74" i="7"/>
  <c r="U73" i="7"/>
  <c r="T73" i="7"/>
  <c r="K73" i="7"/>
  <c r="F73" i="7"/>
  <c r="U72" i="7"/>
  <c r="T72" i="7"/>
  <c r="K72" i="7"/>
  <c r="F72" i="7"/>
  <c r="U71" i="7"/>
  <c r="T71" i="7"/>
  <c r="K71" i="7"/>
  <c r="F71" i="7"/>
  <c r="U70" i="7"/>
  <c r="T70" i="7"/>
  <c r="K70" i="7"/>
  <c r="F70" i="7"/>
  <c r="U69" i="7"/>
  <c r="T69" i="7"/>
  <c r="K69" i="7"/>
  <c r="F69" i="7"/>
  <c r="U68" i="7"/>
  <c r="T68" i="7"/>
  <c r="K68" i="7"/>
  <c r="F68" i="7"/>
  <c r="U67" i="7"/>
  <c r="T67" i="7"/>
  <c r="K67" i="7"/>
  <c r="F67" i="7"/>
  <c r="U66" i="7"/>
  <c r="T66" i="7"/>
  <c r="K66" i="7"/>
  <c r="F66" i="7"/>
  <c r="U65" i="7"/>
  <c r="T65" i="7"/>
  <c r="K65" i="7"/>
  <c r="F65" i="7"/>
  <c r="U64" i="7"/>
  <c r="T64" i="7"/>
  <c r="K64" i="7"/>
  <c r="F64" i="7"/>
  <c r="U63" i="7"/>
  <c r="T63" i="7"/>
  <c r="K63" i="7"/>
  <c r="F63" i="7"/>
  <c r="U62" i="7"/>
  <c r="T62" i="7"/>
  <c r="K62" i="7"/>
  <c r="F62" i="7"/>
  <c r="U61" i="7"/>
  <c r="T61" i="7"/>
  <c r="K61" i="7"/>
  <c r="F61" i="7"/>
  <c r="U60" i="7"/>
  <c r="T60" i="7"/>
  <c r="K60" i="7"/>
  <c r="F60" i="7"/>
  <c r="U59" i="7"/>
  <c r="T59" i="7"/>
  <c r="K59" i="7"/>
  <c r="F59" i="7"/>
  <c r="U58" i="7"/>
  <c r="T58" i="7"/>
  <c r="K58" i="7"/>
  <c r="F58" i="7"/>
  <c r="U57" i="7"/>
  <c r="T57" i="7"/>
  <c r="K57" i="7"/>
  <c r="F57" i="7"/>
  <c r="U56" i="7"/>
  <c r="T56" i="7"/>
  <c r="K56" i="7"/>
  <c r="F56" i="7"/>
  <c r="U55" i="7"/>
  <c r="T55" i="7"/>
  <c r="K55" i="7"/>
  <c r="F55" i="7"/>
  <c r="U54" i="7"/>
  <c r="T54" i="7"/>
  <c r="K54" i="7"/>
  <c r="F54" i="7"/>
  <c r="U53" i="7"/>
  <c r="T53" i="7"/>
  <c r="K53" i="7"/>
  <c r="F53" i="7"/>
  <c r="U52" i="7"/>
  <c r="T52" i="7"/>
  <c r="K52" i="7"/>
  <c r="F52" i="7"/>
  <c r="U51" i="7"/>
  <c r="T51" i="7"/>
  <c r="K51" i="7"/>
  <c r="F51" i="7"/>
  <c r="U50" i="7"/>
  <c r="T50" i="7"/>
  <c r="K50" i="7"/>
  <c r="F50" i="7"/>
  <c r="U49" i="7"/>
  <c r="T49" i="7"/>
  <c r="K49" i="7"/>
  <c r="F49" i="7"/>
  <c r="U48" i="7"/>
  <c r="T48" i="7"/>
  <c r="K48" i="7"/>
  <c r="F48" i="7"/>
  <c r="U47" i="7"/>
  <c r="T47" i="7"/>
  <c r="K47" i="7"/>
  <c r="F47" i="7"/>
  <c r="U46" i="7"/>
  <c r="T46" i="7"/>
  <c r="K46" i="7"/>
  <c r="F46" i="7"/>
  <c r="U45" i="7"/>
  <c r="T45" i="7"/>
  <c r="K45" i="7"/>
  <c r="F45" i="7"/>
  <c r="U44" i="7"/>
  <c r="T44" i="7"/>
  <c r="K44" i="7"/>
  <c r="F44" i="7"/>
  <c r="U43" i="7"/>
  <c r="T43" i="7"/>
  <c r="K43" i="7"/>
  <c r="F43" i="7"/>
  <c r="U42" i="7"/>
  <c r="T42" i="7"/>
  <c r="K42" i="7"/>
  <c r="F42" i="7"/>
  <c r="U41" i="7"/>
  <c r="T41" i="7"/>
  <c r="K41" i="7"/>
  <c r="F41" i="7"/>
  <c r="U40" i="7"/>
  <c r="T40" i="7"/>
  <c r="K40" i="7"/>
  <c r="F40" i="7"/>
  <c r="U39" i="7"/>
  <c r="T39" i="7"/>
  <c r="K39" i="7"/>
  <c r="F39" i="7"/>
  <c r="U38" i="7"/>
  <c r="T38" i="7"/>
  <c r="K38" i="7"/>
  <c r="F38" i="7"/>
  <c r="U37" i="7"/>
  <c r="T37" i="7"/>
  <c r="K37" i="7"/>
  <c r="F37" i="7"/>
  <c r="U36" i="7"/>
  <c r="T36" i="7"/>
  <c r="K36" i="7"/>
  <c r="F36" i="7"/>
  <c r="U35" i="7"/>
  <c r="T35" i="7"/>
  <c r="K35" i="7"/>
  <c r="F35" i="7"/>
  <c r="U34" i="7"/>
  <c r="T34" i="7"/>
  <c r="K34" i="7"/>
  <c r="F34" i="7"/>
  <c r="U33" i="7"/>
  <c r="T33" i="7"/>
  <c r="K33" i="7"/>
  <c r="F33" i="7"/>
  <c r="U32" i="7"/>
  <c r="T32" i="7"/>
  <c r="K32" i="7"/>
  <c r="F32" i="7"/>
  <c r="U31" i="7"/>
  <c r="T31" i="7"/>
  <c r="K31" i="7"/>
  <c r="F31" i="7"/>
  <c r="U30" i="7"/>
  <c r="T30" i="7"/>
  <c r="K30" i="7"/>
  <c r="F30" i="7"/>
  <c r="U29" i="7"/>
  <c r="T29" i="7"/>
  <c r="K29" i="7"/>
  <c r="F29" i="7"/>
  <c r="U28" i="7"/>
  <c r="T28" i="7"/>
  <c r="K28" i="7"/>
  <c r="F28" i="7"/>
  <c r="U27" i="7"/>
  <c r="T27" i="7"/>
  <c r="K27" i="7"/>
  <c r="F27" i="7"/>
  <c r="U26" i="7"/>
  <c r="T26" i="7"/>
  <c r="K26" i="7"/>
  <c r="F26" i="7"/>
  <c r="U25" i="7"/>
  <c r="T25" i="7"/>
  <c r="K25" i="7"/>
  <c r="F25" i="7"/>
  <c r="U24" i="7"/>
  <c r="T24" i="7"/>
  <c r="K24" i="7"/>
  <c r="F24" i="7"/>
  <c r="U23" i="7"/>
  <c r="T23" i="7"/>
  <c r="K23" i="7"/>
  <c r="F23" i="7"/>
  <c r="U22" i="7"/>
  <c r="T22" i="7"/>
  <c r="K22" i="7"/>
  <c r="F22" i="7"/>
  <c r="U21" i="7"/>
  <c r="T21" i="7"/>
  <c r="K21" i="7"/>
  <c r="F21" i="7"/>
  <c r="U20" i="7"/>
  <c r="T20" i="7"/>
  <c r="K20" i="7"/>
  <c r="F20" i="7"/>
  <c r="U19" i="7"/>
  <c r="T19" i="7"/>
  <c r="K19" i="7"/>
  <c r="F19" i="7"/>
  <c r="U18" i="7"/>
  <c r="T18" i="7"/>
  <c r="K18" i="7"/>
  <c r="F18" i="7"/>
  <c r="U17" i="7"/>
  <c r="T17" i="7"/>
  <c r="K17" i="7"/>
  <c r="F17" i="7"/>
  <c r="U16" i="7"/>
  <c r="T16" i="7"/>
  <c r="K16" i="7"/>
  <c r="F16" i="7"/>
  <c r="U15" i="7"/>
  <c r="T15" i="7"/>
  <c r="K15" i="7"/>
  <c r="F15" i="7"/>
  <c r="U14" i="7"/>
  <c r="T14" i="7"/>
  <c r="K14" i="7"/>
  <c r="F14" i="7"/>
  <c r="U13" i="7"/>
  <c r="T13" i="7"/>
  <c r="K13" i="7"/>
  <c r="F13" i="7"/>
  <c r="U12" i="7"/>
  <c r="T12" i="7"/>
  <c r="K12" i="7"/>
  <c r="F12" i="7"/>
  <c r="U11" i="7"/>
  <c r="T11" i="7"/>
  <c r="K11" i="7"/>
  <c r="F11" i="7"/>
  <c r="U10" i="7"/>
  <c r="T10" i="7"/>
  <c r="K10" i="7"/>
  <c r="F10" i="7"/>
  <c r="U9" i="7"/>
  <c r="T9" i="7"/>
  <c r="K9" i="7"/>
  <c r="F9" i="7"/>
  <c r="U8" i="7"/>
  <c r="T8" i="7"/>
  <c r="K8" i="7"/>
  <c r="F8" i="7"/>
  <c r="U7" i="7"/>
  <c r="T7" i="7"/>
  <c r="K7" i="7"/>
  <c r="F7" i="7"/>
  <c r="U6" i="7"/>
  <c r="T6" i="7"/>
  <c r="K6" i="7"/>
  <c r="F6" i="7"/>
  <c r="U5" i="7"/>
  <c r="T5" i="7"/>
  <c r="K5" i="7"/>
  <c r="F5" i="7"/>
  <c r="U4" i="7"/>
  <c r="T4" i="7"/>
  <c r="K4" i="7"/>
  <c r="F4" i="7"/>
  <c r="F189" i="33"/>
  <c r="F188" i="33"/>
  <c r="F187" i="33"/>
  <c r="F186" i="33"/>
  <c r="F185" i="33"/>
  <c r="F184" i="33"/>
  <c r="F183" i="33"/>
  <c r="F182" i="33"/>
  <c r="F181" i="33"/>
  <c r="F180" i="33"/>
  <c r="F179" i="33"/>
  <c r="F178" i="33"/>
  <c r="F177" i="33"/>
  <c r="F176" i="33"/>
  <c r="F175" i="33"/>
  <c r="F174" i="33"/>
  <c r="F173" i="33"/>
  <c r="F172" i="33"/>
  <c r="F171" i="33"/>
  <c r="F170" i="33"/>
  <c r="F169" i="33"/>
  <c r="F168" i="33"/>
  <c r="F167" i="33"/>
  <c r="F166" i="33"/>
  <c r="F165" i="33"/>
  <c r="F164" i="33"/>
  <c r="F163" i="33"/>
  <c r="F162" i="33"/>
  <c r="F161" i="33"/>
  <c r="F160" i="33"/>
  <c r="F159" i="33"/>
  <c r="F158" i="33"/>
  <c r="F157" i="33"/>
  <c r="F156" i="33"/>
  <c r="F155" i="33"/>
  <c r="F154" i="33"/>
  <c r="F153" i="33"/>
  <c r="F152" i="33"/>
  <c r="F151" i="33"/>
  <c r="F150" i="33"/>
  <c r="F149" i="33"/>
  <c r="F148" i="33"/>
  <c r="F147" i="33"/>
  <c r="F146" i="33"/>
  <c r="F145" i="33"/>
  <c r="F144" i="33"/>
  <c r="F143" i="33"/>
  <c r="F142" i="33"/>
  <c r="F141" i="33"/>
  <c r="F140" i="33"/>
  <c r="F139" i="33"/>
  <c r="F138" i="33"/>
  <c r="F137" i="33"/>
  <c r="F136" i="33"/>
  <c r="F135" i="33"/>
  <c r="F134" i="33"/>
  <c r="F133" i="33"/>
  <c r="F132" i="33"/>
  <c r="F131" i="33"/>
  <c r="F130" i="33"/>
  <c r="F129" i="33"/>
  <c r="F128" i="33"/>
  <c r="U127" i="33"/>
  <c r="F127" i="33"/>
  <c r="U126" i="33"/>
  <c r="F126" i="33"/>
  <c r="U125" i="33"/>
  <c r="F125" i="33"/>
  <c r="U124" i="33"/>
  <c r="F124" i="33"/>
  <c r="U123" i="33"/>
  <c r="F123" i="33"/>
  <c r="U122" i="33"/>
  <c r="T122" i="33"/>
  <c r="F122" i="33"/>
  <c r="U121" i="33"/>
  <c r="T121" i="33"/>
  <c r="F121" i="33"/>
  <c r="U120" i="33"/>
  <c r="T120" i="33"/>
  <c r="F120" i="33"/>
  <c r="U119" i="33"/>
  <c r="T119" i="33"/>
  <c r="F119" i="33"/>
  <c r="U118" i="33"/>
  <c r="T118" i="33"/>
  <c r="F118" i="33"/>
  <c r="U117" i="33"/>
  <c r="T117" i="33"/>
  <c r="F117" i="33"/>
  <c r="U116" i="33"/>
  <c r="T116" i="33"/>
  <c r="F116" i="33"/>
  <c r="U115" i="33"/>
  <c r="T115" i="33"/>
  <c r="F115" i="33"/>
  <c r="U114" i="33"/>
  <c r="T114" i="33"/>
  <c r="F114" i="33"/>
  <c r="U113" i="33"/>
  <c r="T113" i="33"/>
  <c r="F113" i="33"/>
  <c r="U112" i="33"/>
  <c r="T112" i="33"/>
  <c r="F112" i="33"/>
  <c r="U111" i="33"/>
  <c r="T111" i="33"/>
  <c r="F111" i="33"/>
  <c r="U110" i="33"/>
  <c r="T110" i="33"/>
  <c r="F110" i="33"/>
  <c r="U109" i="33"/>
  <c r="T109" i="33"/>
  <c r="F109" i="33"/>
  <c r="U108" i="33"/>
  <c r="T108" i="33"/>
  <c r="F108" i="33"/>
  <c r="U107" i="33"/>
  <c r="T107" i="33"/>
  <c r="F107" i="33"/>
  <c r="U106" i="33"/>
  <c r="T106" i="33"/>
  <c r="F106" i="33"/>
  <c r="U105" i="33"/>
  <c r="T105" i="33"/>
  <c r="F105" i="33"/>
  <c r="U104" i="33"/>
  <c r="T104" i="33"/>
  <c r="F104" i="33"/>
  <c r="U103" i="33"/>
  <c r="T103" i="33"/>
  <c r="F103" i="33"/>
  <c r="U102" i="33"/>
  <c r="T102" i="33"/>
  <c r="F102" i="33"/>
  <c r="U101" i="33"/>
  <c r="T101" i="33"/>
  <c r="F101" i="33"/>
  <c r="U100" i="33"/>
  <c r="T100" i="33"/>
  <c r="F100" i="33"/>
  <c r="U99" i="33"/>
  <c r="T99" i="33"/>
  <c r="F99" i="33"/>
  <c r="U98" i="33"/>
  <c r="T98" i="33"/>
  <c r="F98" i="33"/>
  <c r="U97" i="33"/>
  <c r="T97" i="33"/>
  <c r="F97" i="33"/>
  <c r="U96" i="33"/>
  <c r="T96" i="33"/>
  <c r="F96" i="33"/>
  <c r="U95" i="33"/>
  <c r="T95" i="33"/>
  <c r="F95" i="33"/>
  <c r="U94" i="33"/>
  <c r="T94" i="33"/>
  <c r="F94" i="33"/>
  <c r="U93" i="33"/>
  <c r="T93" i="33"/>
  <c r="F93" i="33"/>
  <c r="U92" i="33"/>
  <c r="T92" i="33"/>
  <c r="F92" i="33"/>
  <c r="U91" i="33"/>
  <c r="T91" i="33"/>
  <c r="F91" i="33"/>
  <c r="U90" i="33"/>
  <c r="T90" i="33"/>
  <c r="F90" i="33"/>
  <c r="U89" i="33"/>
  <c r="T89" i="33"/>
  <c r="F89" i="33"/>
  <c r="U88" i="33"/>
  <c r="T88" i="33"/>
  <c r="F88" i="33"/>
  <c r="U87" i="33"/>
  <c r="T87" i="33"/>
  <c r="F87" i="33"/>
  <c r="U86" i="33"/>
  <c r="T86" i="33"/>
  <c r="F86" i="33"/>
  <c r="U85" i="33"/>
  <c r="T85" i="33"/>
  <c r="F85" i="33"/>
  <c r="U84" i="33"/>
  <c r="T84" i="33"/>
  <c r="F84" i="33"/>
  <c r="U83" i="33"/>
  <c r="T83" i="33"/>
  <c r="F83" i="33"/>
  <c r="U82" i="33"/>
  <c r="T82" i="33"/>
  <c r="F82" i="33"/>
  <c r="U81" i="33"/>
  <c r="T81" i="33"/>
  <c r="F81" i="33"/>
  <c r="U80" i="33"/>
  <c r="T80" i="33"/>
  <c r="K80" i="33"/>
  <c r="F80" i="33"/>
  <c r="U79" i="33"/>
  <c r="T79" i="33"/>
  <c r="F79" i="33"/>
  <c r="U78" i="33"/>
  <c r="T78" i="33"/>
  <c r="K78" i="33"/>
  <c r="F78" i="33"/>
  <c r="U77" i="33"/>
  <c r="T77" i="33"/>
  <c r="K77" i="33"/>
  <c r="F77" i="33"/>
  <c r="U76" i="33"/>
  <c r="T76" i="33"/>
  <c r="K76" i="33"/>
  <c r="F76" i="33"/>
  <c r="U75" i="33"/>
  <c r="T75" i="33"/>
  <c r="K75" i="33"/>
  <c r="F75" i="33"/>
  <c r="U74" i="33"/>
  <c r="T74" i="33"/>
  <c r="K74" i="33"/>
  <c r="F74" i="33"/>
  <c r="U73" i="33"/>
  <c r="T73" i="33"/>
  <c r="K73" i="33"/>
  <c r="F73" i="33"/>
  <c r="U72" i="33"/>
  <c r="T72" i="33"/>
  <c r="K72" i="33"/>
  <c r="F72" i="33"/>
  <c r="U71" i="33"/>
  <c r="T71" i="33"/>
  <c r="K71" i="33"/>
  <c r="F71" i="33"/>
  <c r="U70" i="33"/>
  <c r="T70" i="33"/>
  <c r="K70" i="33"/>
  <c r="F70" i="33"/>
  <c r="U69" i="33"/>
  <c r="T69" i="33"/>
  <c r="K69" i="33"/>
  <c r="F69" i="33"/>
  <c r="U68" i="33"/>
  <c r="T68" i="33"/>
  <c r="K68" i="33"/>
  <c r="F68" i="33"/>
  <c r="U67" i="33"/>
  <c r="T67" i="33"/>
  <c r="K67" i="33"/>
  <c r="F67" i="33"/>
  <c r="U66" i="33"/>
  <c r="T66" i="33"/>
  <c r="K66" i="33"/>
  <c r="F66" i="33"/>
  <c r="U65" i="33"/>
  <c r="T65" i="33"/>
  <c r="K65" i="33"/>
  <c r="F65" i="33"/>
  <c r="U64" i="33"/>
  <c r="T64" i="33"/>
  <c r="K64" i="33"/>
  <c r="F64" i="33"/>
  <c r="U63" i="33"/>
  <c r="T63" i="33"/>
  <c r="K63" i="33"/>
  <c r="F63" i="33"/>
  <c r="U62" i="33"/>
  <c r="T62" i="33"/>
  <c r="K62" i="33"/>
  <c r="F62" i="33"/>
  <c r="U61" i="33"/>
  <c r="T61" i="33"/>
  <c r="K61" i="33"/>
  <c r="F61" i="33"/>
  <c r="U60" i="33"/>
  <c r="T60" i="33"/>
  <c r="K60" i="33"/>
  <c r="F60" i="33"/>
  <c r="U59" i="33"/>
  <c r="T59" i="33"/>
  <c r="K59" i="33"/>
  <c r="F59" i="33"/>
  <c r="U58" i="33"/>
  <c r="T58" i="33"/>
  <c r="K58" i="33"/>
  <c r="F58" i="33"/>
  <c r="U57" i="33"/>
  <c r="T57" i="33"/>
  <c r="K57" i="33"/>
  <c r="F57" i="33"/>
  <c r="U56" i="33"/>
  <c r="T56" i="33"/>
  <c r="K56" i="33"/>
  <c r="F56" i="33"/>
  <c r="U55" i="33"/>
  <c r="T55" i="33"/>
  <c r="K55" i="33"/>
  <c r="F55" i="33"/>
  <c r="U54" i="33"/>
  <c r="T54" i="33"/>
  <c r="K54" i="33"/>
  <c r="F54" i="33"/>
  <c r="U53" i="33"/>
  <c r="T53" i="33"/>
  <c r="K53" i="33"/>
  <c r="F53" i="33"/>
  <c r="U52" i="33"/>
  <c r="T52" i="33"/>
  <c r="K52" i="33"/>
  <c r="F52" i="33"/>
  <c r="U51" i="33"/>
  <c r="T51" i="33"/>
  <c r="K51" i="33"/>
  <c r="F51" i="33"/>
  <c r="U50" i="33"/>
  <c r="T50" i="33"/>
  <c r="K50" i="33"/>
  <c r="F50" i="33"/>
  <c r="U49" i="33"/>
  <c r="T49" i="33"/>
  <c r="K49" i="33"/>
  <c r="F49" i="33"/>
  <c r="U48" i="33"/>
  <c r="T48" i="33"/>
  <c r="K48" i="33"/>
  <c r="F48" i="33"/>
  <c r="U47" i="33"/>
  <c r="T47" i="33"/>
  <c r="K47" i="33"/>
  <c r="F47" i="33"/>
  <c r="U46" i="33"/>
  <c r="T46" i="33"/>
  <c r="K46" i="33"/>
  <c r="F46" i="33"/>
  <c r="U45" i="33"/>
  <c r="T45" i="33"/>
  <c r="K45" i="33"/>
  <c r="F45" i="33"/>
  <c r="U44" i="33"/>
  <c r="T44" i="33"/>
  <c r="K44" i="33"/>
  <c r="F44" i="33"/>
  <c r="U43" i="33"/>
  <c r="T43" i="33"/>
  <c r="K43" i="33"/>
  <c r="F43" i="33"/>
  <c r="U42" i="33"/>
  <c r="T42" i="33"/>
  <c r="K42" i="33"/>
  <c r="F42" i="33"/>
  <c r="U41" i="33"/>
  <c r="T41" i="33"/>
  <c r="K41" i="33"/>
  <c r="F41" i="33"/>
  <c r="U40" i="33"/>
  <c r="T40" i="33"/>
  <c r="K40" i="33"/>
  <c r="F40" i="33"/>
  <c r="U39" i="33"/>
  <c r="T39" i="33"/>
  <c r="K39" i="33"/>
  <c r="F39" i="33"/>
  <c r="U38" i="33"/>
  <c r="T38" i="33"/>
  <c r="K38" i="33"/>
  <c r="F38" i="33"/>
  <c r="U37" i="33"/>
  <c r="T37" i="33"/>
  <c r="K37" i="33"/>
  <c r="F37" i="33"/>
  <c r="U36" i="33"/>
  <c r="T36" i="33"/>
  <c r="K36" i="33"/>
  <c r="F36" i="33"/>
  <c r="U35" i="33"/>
  <c r="T35" i="33"/>
  <c r="K35" i="33"/>
  <c r="F35" i="33"/>
  <c r="U34" i="33"/>
  <c r="T34" i="33"/>
  <c r="K34" i="33"/>
  <c r="F34" i="33"/>
  <c r="U33" i="33"/>
  <c r="T33" i="33"/>
  <c r="K33" i="33"/>
  <c r="F33" i="33"/>
  <c r="U32" i="33"/>
  <c r="T32" i="33"/>
  <c r="K32" i="33"/>
  <c r="F32" i="33"/>
  <c r="U31" i="33"/>
  <c r="T31" i="33"/>
  <c r="K31" i="33"/>
  <c r="F31" i="33"/>
  <c r="U30" i="33"/>
  <c r="T30" i="33"/>
  <c r="K30" i="33"/>
  <c r="F30" i="33"/>
  <c r="U29" i="33"/>
  <c r="T29" i="33"/>
  <c r="K29" i="33"/>
  <c r="F29" i="33"/>
  <c r="U28" i="33"/>
  <c r="T28" i="33"/>
  <c r="K28" i="33"/>
  <c r="F28" i="33"/>
  <c r="U27" i="33"/>
  <c r="T27" i="33"/>
  <c r="K27" i="33"/>
  <c r="F27" i="33"/>
  <c r="U26" i="33"/>
  <c r="T26" i="33"/>
  <c r="K26" i="33"/>
  <c r="F26" i="33"/>
  <c r="U25" i="33"/>
  <c r="T25" i="33"/>
  <c r="K25" i="33"/>
  <c r="F25" i="33"/>
  <c r="U24" i="33"/>
  <c r="T24" i="33"/>
  <c r="K24" i="33"/>
  <c r="F24" i="33"/>
  <c r="U23" i="33"/>
  <c r="T23" i="33"/>
  <c r="K23" i="33"/>
  <c r="F23" i="33"/>
  <c r="U22" i="33"/>
  <c r="T22" i="33"/>
  <c r="K22" i="33"/>
  <c r="F22" i="33"/>
  <c r="U21" i="33"/>
  <c r="T21" i="33"/>
  <c r="K21" i="33"/>
  <c r="F21" i="33"/>
  <c r="U20" i="33"/>
  <c r="T20" i="33"/>
  <c r="K20" i="33"/>
  <c r="F20" i="33"/>
  <c r="U19" i="33"/>
  <c r="T19" i="33"/>
  <c r="K19" i="33"/>
  <c r="F19" i="33"/>
  <c r="U18" i="33"/>
  <c r="T18" i="33"/>
  <c r="K18" i="33"/>
  <c r="F18" i="33"/>
  <c r="U17" i="33"/>
  <c r="T17" i="33"/>
  <c r="K17" i="33"/>
  <c r="F17" i="33"/>
  <c r="U16" i="33"/>
  <c r="T16" i="33"/>
  <c r="K16" i="33"/>
  <c r="F16" i="33"/>
  <c r="U15" i="33"/>
  <c r="T15" i="33"/>
  <c r="K15" i="33"/>
  <c r="F15" i="33"/>
  <c r="U14" i="33"/>
  <c r="T14" i="33"/>
  <c r="K14" i="33"/>
  <c r="F14" i="33"/>
  <c r="U13" i="33"/>
  <c r="T13" i="33"/>
  <c r="K13" i="33"/>
  <c r="F13" i="33"/>
  <c r="U12" i="33"/>
  <c r="T12" i="33"/>
  <c r="K12" i="33"/>
  <c r="F12" i="33"/>
  <c r="U11" i="33"/>
  <c r="T11" i="33"/>
  <c r="K11" i="33"/>
  <c r="F11" i="33"/>
  <c r="U10" i="33"/>
  <c r="T10" i="33"/>
  <c r="K10" i="33"/>
  <c r="F10" i="33"/>
  <c r="U9" i="33"/>
  <c r="T9" i="33"/>
  <c r="K9" i="33"/>
  <c r="F9" i="33"/>
  <c r="U8" i="33"/>
  <c r="T8" i="33"/>
  <c r="K8" i="33"/>
  <c r="F8" i="33"/>
  <c r="U7" i="33"/>
  <c r="T7" i="33"/>
  <c r="K7" i="33"/>
  <c r="F7" i="33"/>
  <c r="U6" i="33"/>
  <c r="T6" i="33"/>
  <c r="K6" i="33"/>
  <c r="F6" i="33"/>
  <c r="U5" i="33"/>
  <c r="T5" i="33"/>
  <c r="K5" i="33"/>
  <c r="F5" i="33"/>
  <c r="U4" i="33"/>
  <c r="T4" i="33"/>
  <c r="K4" i="33"/>
  <c r="F4" i="33"/>
  <c r="F189" i="11"/>
  <c r="F188" i="11"/>
  <c r="F187" i="11"/>
  <c r="F186" i="11"/>
  <c r="F185" i="11"/>
  <c r="F184" i="11"/>
  <c r="F183" i="11"/>
  <c r="F182" i="11"/>
  <c r="F181" i="11"/>
  <c r="F180" i="11"/>
  <c r="F179" i="11"/>
  <c r="F178" i="11"/>
  <c r="F177" i="11"/>
  <c r="F176" i="11"/>
  <c r="F175" i="11"/>
  <c r="F174" i="11"/>
  <c r="F173" i="11"/>
  <c r="F172" i="11"/>
  <c r="F171" i="11"/>
  <c r="F170" i="11"/>
  <c r="F169" i="11"/>
  <c r="F168" i="11"/>
  <c r="F167" i="11"/>
  <c r="F166" i="11"/>
  <c r="F165" i="11"/>
  <c r="F164" i="11"/>
  <c r="F163" i="11"/>
  <c r="F162" i="11"/>
  <c r="F161" i="11"/>
  <c r="F160" i="11"/>
  <c r="F159" i="11"/>
  <c r="F158" i="11"/>
  <c r="F157" i="11"/>
  <c r="F156" i="11"/>
  <c r="F155" i="11"/>
  <c r="F154" i="11"/>
  <c r="F153" i="11"/>
  <c r="F152" i="11"/>
  <c r="F151" i="11"/>
  <c r="F150" i="11"/>
  <c r="F149" i="11"/>
  <c r="F148" i="11"/>
  <c r="F147" i="11"/>
  <c r="F146" i="11"/>
  <c r="F145" i="11"/>
  <c r="F144" i="11"/>
  <c r="F143" i="11"/>
  <c r="F142" i="11"/>
  <c r="F141" i="11"/>
  <c r="F140" i="11"/>
  <c r="F139" i="11"/>
  <c r="F138" i="11"/>
  <c r="F137" i="11"/>
  <c r="F136" i="11"/>
  <c r="F135" i="11"/>
  <c r="F134" i="11"/>
  <c r="F133" i="11"/>
  <c r="F132" i="11"/>
  <c r="F131" i="11"/>
  <c r="F130" i="11"/>
  <c r="F129" i="11"/>
  <c r="F128" i="11"/>
  <c r="U127" i="11"/>
  <c r="F127" i="11"/>
  <c r="U126" i="11"/>
  <c r="F126" i="11"/>
  <c r="U125" i="11"/>
  <c r="F125" i="11"/>
  <c r="U124" i="11"/>
  <c r="F124" i="11"/>
  <c r="U123" i="11"/>
  <c r="F123" i="11"/>
  <c r="U122" i="11"/>
  <c r="T122" i="11"/>
  <c r="F122" i="11"/>
  <c r="U121" i="11"/>
  <c r="T121" i="11"/>
  <c r="F121" i="11"/>
  <c r="U120" i="11"/>
  <c r="T120" i="11"/>
  <c r="F120" i="11"/>
  <c r="U119" i="11"/>
  <c r="T119" i="11"/>
  <c r="F119" i="11"/>
  <c r="U118" i="11"/>
  <c r="T118" i="11"/>
  <c r="F118" i="11"/>
  <c r="U117" i="11"/>
  <c r="T117" i="11"/>
  <c r="F117" i="11"/>
  <c r="U116" i="11"/>
  <c r="T116" i="11"/>
  <c r="F116" i="11"/>
  <c r="U115" i="11"/>
  <c r="T115" i="11"/>
  <c r="F115" i="11"/>
  <c r="U114" i="11"/>
  <c r="T114" i="11"/>
  <c r="F114" i="11"/>
  <c r="U113" i="11"/>
  <c r="T113" i="11"/>
  <c r="F113" i="11"/>
  <c r="U112" i="11"/>
  <c r="T112" i="11"/>
  <c r="F112" i="11"/>
  <c r="U111" i="11"/>
  <c r="T111" i="11"/>
  <c r="F111" i="11"/>
  <c r="U110" i="11"/>
  <c r="T110" i="11"/>
  <c r="F110" i="11"/>
  <c r="U109" i="11"/>
  <c r="T109" i="11"/>
  <c r="F109" i="11"/>
  <c r="U108" i="11"/>
  <c r="T108" i="11"/>
  <c r="F108" i="11"/>
  <c r="U107" i="11"/>
  <c r="T107" i="11"/>
  <c r="F107" i="11"/>
  <c r="U106" i="11"/>
  <c r="T106" i="11"/>
  <c r="F106" i="11"/>
  <c r="U105" i="11"/>
  <c r="T105" i="11"/>
  <c r="F105" i="11"/>
  <c r="U104" i="11"/>
  <c r="T104" i="11"/>
  <c r="F104" i="11"/>
  <c r="U103" i="11"/>
  <c r="T103" i="11"/>
  <c r="F103" i="11"/>
  <c r="U102" i="11"/>
  <c r="T102" i="11"/>
  <c r="F102" i="11"/>
  <c r="U101" i="11"/>
  <c r="T101" i="11"/>
  <c r="F101" i="11"/>
  <c r="U100" i="11"/>
  <c r="T100" i="11"/>
  <c r="F100" i="11"/>
  <c r="U99" i="11"/>
  <c r="T99" i="11"/>
  <c r="F99" i="11"/>
  <c r="U98" i="11"/>
  <c r="T98" i="11"/>
  <c r="F98" i="11"/>
  <c r="U97" i="11"/>
  <c r="T97" i="11"/>
  <c r="F97" i="11"/>
  <c r="U96" i="11"/>
  <c r="T96" i="11"/>
  <c r="F96" i="11"/>
  <c r="U95" i="11"/>
  <c r="T95" i="11"/>
  <c r="F95" i="11"/>
  <c r="U94" i="11"/>
  <c r="T94" i="11"/>
  <c r="F94" i="11"/>
  <c r="U93" i="11"/>
  <c r="T93" i="11"/>
  <c r="F93" i="11"/>
  <c r="U92" i="11"/>
  <c r="T92" i="11"/>
  <c r="F92" i="11"/>
  <c r="U91" i="11"/>
  <c r="T91" i="11"/>
  <c r="F91" i="11"/>
  <c r="U90" i="11"/>
  <c r="T90" i="11"/>
  <c r="F90" i="11"/>
  <c r="U89" i="11"/>
  <c r="T89" i="11"/>
  <c r="F89" i="11"/>
  <c r="U88" i="11"/>
  <c r="T88" i="11"/>
  <c r="F88" i="11"/>
  <c r="U87" i="11"/>
  <c r="T87" i="11"/>
  <c r="F87" i="11"/>
  <c r="U86" i="11"/>
  <c r="T86" i="11"/>
  <c r="F86" i="11"/>
  <c r="U85" i="11"/>
  <c r="T85" i="11"/>
  <c r="F85" i="11"/>
  <c r="U84" i="11"/>
  <c r="T84" i="11"/>
  <c r="F84" i="11"/>
  <c r="U83" i="11"/>
  <c r="T83" i="11"/>
  <c r="F83" i="11"/>
  <c r="U82" i="11"/>
  <c r="T82" i="11"/>
  <c r="F82" i="11"/>
  <c r="U81" i="11"/>
  <c r="T81" i="11"/>
  <c r="F81" i="11"/>
  <c r="U80" i="11"/>
  <c r="T80" i="11"/>
  <c r="K80" i="11"/>
  <c r="F80" i="11"/>
  <c r="U79" i="11"/>
  <c r="T79" i="11"/>
  <c r="F79" i="11"/>
  <c r="U78" i="11"/>
  <c r="T78" i="11"/>
  <c r="K78" i="11"/>
  <c r="F78" i="11"/>
  <c r="U77" i="11"/>
  <c r="T77" i="11"/>
  <c r="K77" i="11"/>
  <c r="F77" i="11"/>
  <c r="U76" i="11"/>
  <c r="T76" i="11"/>
  <c r="K76" i="11"/>
  <c r="F76" i="11"/>
  <c r="U75" i="11"/>
  <c r="T75" i="11"/>
  <c r="K75" i="11"/>
  <c r="F75" i="11"/>
  <c r="U74" i="11"/>
  <c r="T74" i="11"/>
  <c r="K74" i="11"/>
  <c r="F74" i="11"/>
  <c r="U73" i="11"/>
  <c r="T73" i="11"/>
  <c r="K73" i="11"/>
  <c r="F73" i="11"/>
  <c r="U72" i="11"/>
  <c r="T72" i="11"/>
  <c r="K72" i="11"/>
  <c r="F72" i="11"/>
  <c r="U71" i="11"/>
  <c r="T71" i="11"/>
  <c r="K71" i="11"/>
  <c r="F71" i="11"/>
  <c r="U70" i="11"/>
  <c r="T70" i="11"/>
  <c r="K70" i="11"/>
  <c r="F70" i="11"/>
  <c r="U69" i="11"/>
  <c r="T69" i="11"/>
  <c r="K69" i="11"/>
  <c r="F69" i="11"/>
  <c r="U68" i="11"/>
  <c r="T68" i="11"/>
  <c r="K68" i="11"/>
  <c r="F68" i="11"/>
  <c r="U67" i="11"/>
  <c r="T67" i="11"/>
  <c r="K67" i="11"/>
  <c r="F67" i="11"/>
  <c r="U66" i="11"/>
  <c r="T66" i="11"/>
  <c r="K66" i="11"/>
  <c r="F66" i="11"/>
  <c r="U65" i="11"/>
  <c r="T65" i="11"/>
  <c r="K65" i="11"/>
  <c r="F65" i="11"/>
  <c r="U64" i="11"/>
  <c r="T64" i="11"/>
  <c r="K64" i="11"/>
  <c r="F64" i="11"/>
  <c r="U63" i="11"/>
  <c r="T63" i="11"/>
  <c r="K63" i="11"/>
  <c r="F63" i="11"/>
  <c r="U62" i="11"/>
  <c r="T62" i="11"/>
  <c r="K62" i="11"/>
  <c r="F62" i="11"/>
  <c r="U61" i="11"/>
  <c r="T61" i="11"/>
  <c r="K61" i="11"/>
  <c r="F61" i="11"/>
  <c r="U60" i="11"/>
  <c r="T60" i="11"/>
  <c r="K60" i="11"/>
  <c r="F60" i="11"/>
  <c r="U59" i="11"/>
  <c r="T59" i="11"/>
  <c r="K59" i="11"/>
  <c r="F59" i="11"/>
  <c r="U58" i="11"/>
  <c r="T58" i="11"/>
  <c r="K58" i="11"/>
  <c r="F58" i="11"/>
  <c r="U57" i="11"/>
  <c r="T57" i="11"/>
  <c r="K57" i="11"/>
  <c r="F57" i="11"/>
  <c r="U56" i="11"/>
  <c r="T56" i="11"/>
  <c r="K56" i="11"/>
  <c r="F56" i="11"/>
  <c r="U55" i="11"/>
  <c r="T55" i="11"/>
  <c r="K55" i="11"/>
  <c r="F55" i="11"/>
  <c r="U54" i="11"/>
  <c r="T54" i="11"/>
  <c r="K54" i="11"/>
  <c r="F54" i="11"/>
  <c r="U53" i="11"/>
  <c r="T53" i="11"/>
  <c r="K53" i="11"/>
  <c r="F53" i="11"/>
  <c r="U52" i="11"/>
  <c r="T52" i="11"/>
  <c r="K52" i="11"/>
  <c r="F52" i="11"/>
  <c r="U51" i="11"/>
  <c r="T51" i="11"/>
  <c r="K51" i="11"/>
  <c r="F51" i="11"/>
  <c r="U50" i="11"/>
  <c r="T50" i="11"/>
  <c r="K50" i="11"/>
  <c r="F50" i="11"/>
  <c r="U49" i="11"/>
  <c r="T49" i="11"/>
  <c r="K49" i="11"/>
  <c r="F49" i="11"/>
  <c r="U48" i="11"/>
  <c r="T48" i="11"/>
  <c r="K48" i="11"/>
  <c r="F48" i="11"/>
  <c r="U47" i="11"/>
  <c r="T47" i="11"/>
  <c r="K47" i="11"/>
  <c r="F47" i="11"/>
  <c r="U46" i="11"/>
  <c r="T46" i="11"/>
  <c r="K46" i="11"/>
  <c r="F46" i="11"/>
  <c r="U45" i="11"/>
  <c r="T45" i="11"/>
  <c r="K45" i="11"/>
  <c r="F45" i="11"/>
  <c r="U44" i="11"/>
  <c r="T44" i="11"/>
  <c r="K44" i="11"/>
  <c r="F44" i="11"/>
  <c r="U43" i="11"/>
  <c r="T43" i="11"/>
  <c r="K43" i="11"/>
  <c r="F43" i="11"/>
  <c r="U42" i="11"/>
  <c r="T42" i="11"/>
  <c r="K42" i="11"/>
  <c r="F42" i="11"/>
  <c r="U41" i="11"/>
  <c r="T41" i="11"/>
  <c r="K41" i="11"/>
  <c r="F41" i="11"/>
  <c r="U40" i="11"/>
  <c r="T40" i="11"/>
  <c r="K40" i="11"/>
  <c r="F40" i="11"/>
  <c r="U39" i="11"/>
  <c r="T39" i="11"/>
  <c r="K39" i="11"/>
  <c r="F39" i="11"/>
  <c r="U38" i="11"/>
  <c r="T38" i="11"/>
  <c r="K38" i="11"/>
  <c r="F38" i="11"/>
  <c r="U37" i="11"/>
  <c r="T37" i="11"/>
  <c r="K37" i="11"/>
  <c r="F37" i="11"/>
  <c r="U36" i="11"/>
  <c r="T36" i="11"/>
  <c r="K36" i="11"/>
  <c r="F36" i="11"/>
  <c r="U35" i="11"/>
  <c r="T35" i="11"/>
  <c r="K35" i="11"/>
  <c r="F35" i="11"/>
  <c r="U34" i="11"/>
  <c r="T34" i="11"/>
  <c r="K34" i="11"/>
  <c r="F34" i="11"/>
  <c r="U33" i="11"/>
  <c r="T33" i="11"/>
  <c r="K33" i="11"/>
  <c r="F33" i="11"/>
  <c r="U32" i="11"/>
  <c r="T32" i="11"/>
  <c r="K32" i="11"/>
  <c r="F32" i="11"/>
  <c r="U31" i="11"/>
  <c r="T31" i="11"/>
  <c r="K31" i="11"/>
  <c r="F31" i="11"/>
  <c r="U30" i="11"/>
  <c r="T30" i="11"/>
  <c r="K30" i="11"/>
  <c r="F30" i="11"/>
  <c r="U29" i="11"/>
  <c r="T29" i="11"/>
  <c r="K29" i="11"/>
  <c r="F29" i="11"/>
  <c r="U28" i="11"/>
  <c r="T28" i="11"/>
  <c r="K28" i="11"/>
  <c r="F28" i="11"/>
  <c r="U27" i="11"/>
  <c r="T27" i="11"/>
  <c r="K27" i="11"/>
  <c r="F27" i="11"/>
  <c r="U26" i="11"/>
  <c r="T26" i="11"/>
  <c r="K26" i="11"/>
  <c r="F26" i="11"/>
  <c r="U25" i="11"/>
  <c r="T25" i="11"/>
  <c r="K25" i="11"/>
  <c r="F25" i="11"/>
  <c r="U24" i="11"/>
  <c r="T24" i="11"/>
  <c r="K24" i="11"/>
  <c r="F24" i="11"/>
  <c r="U23" i="11"/>
  <c r="T23" i="11"/>
  <c r="K23" i="11"/>
  <c r="F23" i="11"/>
  <c r="U22" i="11"/>
  <c r="T22" i="11"/>
  <c r="K22" i="11"/>
  <c r="F22" i="11"/>
  <c r="U21" i="11"/>
  <c r="T21" i="11"/>
  <c r="K21" i="11"/>
  <c r="F21" i="11"/>
  <c r="U20" i="11"/>
  <c r="T20" i="11"/>
  <c r="K20" i="11"/>
  <c r="F20" i="11"/>
  <c r="U19" i="11"/>
  <c r="T19" i="11"/>
  <c r="K19" i="11"/>
  <c r="F19" i="11"/>
  <c r="U18" i="11"/>
  <c r="T18" i="11"/>
  <c r="K18" i="11"/>
  <c r="F18" i="11"/>
  <c r="U17" i="11"/>
  <c r="T17" i="11"/>
  <c r="K17" i="11"/>
  <c r="F17" i="11"/>
  <c r="U16" i="11"/>
  <c r="T16" i="11"/>
  <c r="K16" i="11"/>
  <c r="F16" i="11"/>
  <c r="U15" i="11"/>
  <c r="T15" i="11"/>
  <c r="K15" i="11"/>
  <c r="F15" i="11"/>
  <c r="U14" i="11"/>
  <c r="T14" i="11"/>
  <c r="K14" i="11"/>
  <c r="F14" i="11"/>
  <c r="U13" i="11"/>
  <c r="T13" i="11"/>
  <c r="K13" i="11"/>
  <c r="F13" i="11"/>
  <c r="U12" i="11"/>
  <c r="T12" i="11"/>
  <c r="K12" i="11"/>
  <c r="F12" i="11"/>
  <c r="U11" i="11"/>
  <c r="T11" i="11"/>
  <c r="K11" i="11"/>
  <c r="F11" i="11"/>
  <c r="U10" i="11"/>
  <c r="T10" i="11"/>
  <c r="K10" i="11"/>
  <c r="F10" i="11"/>
  <c r="U9" i="11"/>
  <c r="T9" i="11"/>
  <c r="K9" i="11"/>
  <c r="F9" i="11"/>
  <c r="U8" i="11"/>
  <c r="T8" i="11"/>
  <c r="K8" i="11"/>
  <c r="F8" i="11"/>
  <c r="U7" i="11"/>
  <c r="T7" i="11"/>
  <c r="K7" i="11"/>
  <c r="F7" i="11"/>
  <c r="U6" i="11"/>
  <c r="T6" i="11"/>
  <c r="K6" i="11"/>
  <c r="F6" i="11"/>
  <c r="U5" i="11"/>
  <c r="T5" i="11"/>
  <c r="K5" i="11"/>
  <c r="F5" i="11"/>
  <c r="U4" i="11"/>
  <c r="T4" i="11"/>
  <c r="K4" i="11"/>
  <c r="F4" i="11"/>
  <c r="F189" i="18"/>
  <c r="F188" i="18"/>
  <c r="F187" i="18"/>
  <c r="F186" i="18"/>
  <c r="F185" i="18"/>
  <c r="F184" i="18"/>
  <c r="F183" i="18"/>
  <c r="F182" i="18"/>
  <c r="F181" i="18"/>
  <c r="F180" i="18"/>
  <c r="F179" i="18"/>
  <c r="F178" i="18"/>
  <c r="F177" i="18"/>
  <c r="F176" i="18"/>
  <c r="F175" i="18"/>
  <c r="F174" i="18"/>
  <c r="F173" i="18"/>
  <c r="F172" i="18"/>
  <c r="F171" i="18"/>
  <c r="F170" i="18"/>
  <c r="F169" i="18"/>
  <c r="F168" i="18"/>
  <c r="F167" i="18"/>
  <c r="F166" i="18"/>
  <c r="F165" i="18"/>
  <c r="F164" i="18"/>
  <c r="F163" i="18"/>
  <c r="F162" i="18"/>
  <c r="F161" i="18"/>
  <c r="F160" i="18"/>
  <c r="F159" i="18"/>
  <c r="F158" i="18"/>
  <c r="F157" i="18"/>
  <c r="F156" i="18"/>
  <c r="F155" i="18"/>
  <c r="F154" i="18"/>
  <c r="F153" i="18"/>
  <c r="F152" i="18"/>
  <c r="F151" i="18"/>
  <c r="F150" i="18"/>
  <c r="F149" i="18"/>
  <c r="F148" i="18"/>
  <c r="F147" i="18"/>
  <c r="F146" i="18"/>
  <c r="F145" i="18"/>
  <c r="F144" i="18"/>
  <c r="F143" i="18"/>
  <c r="F142" i="18"/>
  <c r="F141" i="18"/>
  <c r="F140" i="18"/>
  <c r="F139" i="18"/>
  <c r="F138" i="18"/>
  <c r="F137" i="18"/>
  <c r="F136" i="18"/>
  <c r="F135" i="18"/>
  <c r="F134" i="18"/>
  <c r="F133" i="18"/>
  <c r="F132" i="18"/>
  <c r="F131" i="18"/>
  <c r="F130" i="18"/>
  <c r="F129" i="18"/>
  <c r="F128" i="18"/>
  <c r="U127" i="18"/>
  <c r="F127" i="18"/>
  <c r="U126" i="18"/>
  <c r="F126" i="18"/>
  <c r="U125" i="18"/>
  <c r="F125" i="18"/>
  <c r="U124" i="18"/>
  <c r="F124" i="18"/>
  <c r="U123" i="18"/>
  <c r="F123" i="18"/>
  <c r="U122" i="18"/>
  <c r="T122" i="18"/>
  <c r="F122" i="18"/>
  <c r="U121" i="18"/>
  <c r="T121" i="18"/>
  <c r="F121" i="18"/>
  <c r="U120" i="18"/>
  <c r="T120" i="18"/>
  <c r="F120" i="18"/>
  <c r="U119" i="18"/>
  <c r="T119" i="18"/>
  <c r="F119" i="18"/>
  <c r="U118" i="18"/>
  <c r="T118" i="18"/>
  <c r="F118" i="18"/>
  <c r="U117" i="18"/>
  <c r="T117" i="18"/>
  <c r="F117" i="18"/>
  <c r="U116" i="18"/>
  <c r="T116" i="18"/>
  <c r="F116" i="18"/>
  <c r="U115" i="18"/>
  <c r="T115" i="18"/>
  <c r="F115" i="18"/>
  <c r="U114" i="18"/>
  <c r="T114" i="18"/>
  <c r="F114" i="18"/>
  <c r="U113" i="18"/>
  <c r="T113" i="18"/>
  <c r="F113" i="18"/>
  <c r="U112" i="18"/>
  <c r="T112" i="18"/>
  <c r="F112" i="18"/>
  <c r="U111" i="18"/>
  <c r="T111" i="18"/>
  <c r="F111" i="18"/>
  <c r="U110" i="18"/>
  <c r="T110" i="18"/>
  <c r="F110" i="18"/>
  <c r="U109" i="18"/>
  <c r="T109" i="18"/>
  <c r="F109" i="18"/>
  <c r="U108" i="18"/>
  <c r="T108" i="18"/>
  <c r="F108" i="18"/>
  <c r="U107" i="18"/>
  <c r="T107" i="18"/>
  <c r="F107" i="18"/>
  <c r="U106" i="18"/>
  <c r="T106" i="18"/>
  <c r="F106" i="18"/>
  <c r="U105" i="18"/>
  <c r="T105" i="18"/>
  <c r="F105" i="18"/>
  <c r="U104" i="18"/>
  <c r="T104" i="18"/>
  <c r="F104" i="18"/>
  <c r="U103" i="18"/>
  <c r="T103" i="18"/>
  <c r="F103" i="18"/>
  <c r="U102" i="18"/>
  <c r="T102" i="18"/>
  <c r="F102" i="18"/>
  <c r="U101" i="18"/>
  <c r="T101" i="18"/>
  <c r="F101" i="18"/>
  <c r="U100" i="18"/>
  <c r="T100" i="18"/>
  <c r="F100" i="18"/>
  <c r="U99" i="18"/>
  <c r="T99" i="18"/>
  <c r="F99" i="18"/>
  <c r="U98" i="18"/>
  <c r="T98" i="18"/>
  <c r="F98" i="18"/>
  <c r="U97" i="18"/>
  <c r="T97" i="18"/>
  <c r="F97" i="18"/>
  <c r="U96" i="18"/>
  <c r="T96" i="18"/>
  <c r="F96" i="18"/>
  <c r="U95" i="18"/>
  <c r="T95" i="18"/>
  <c r="F95" i="18"/>
  <c r="U94" i="18"/>
  <c r="T94" i="18"/>
  <c r="F94" i="18"/>
  <c r="U93" i="18"/>
  <c r="T93" i="18"/>
  <c r="F93" i="18"/>
  <c r="U92" i="18"/>
  <c r="T92" i="18"/>
  <c r="F92" i="18"/>
  <c r="U91" i="18"/>
  <c r="T91" i="18"/>
  <c r="F91" i="18"/>
  <c r="U90" i="18"/>
  <c r="T90" i="18"/>
  <c r="F90" i="18"/>
  <c r="U89" i="18"/>
  <c r="T89" i="18"/>
  <c r="F89" i="18"/>
  <c r="U88" i="18"/>
  <c r="T88" i="18"/>
  <c r="F88" i="18"/>
  <c r="U87" i="18"/>
  <c r="T87" i="18"/>
  <c r="F87" i="18"/>
  <c r="U86" i="18"/>
  <c r="T86" i="18"/>
  <c r="F86" i="18"/>
  <c r="U85" i="18"/>
  <c r="T85" i="18"/>
  <c r="F85" i="18"/>
  <c r="U84" i="18"/>
  <c r="T84" i="18"/>
  <c r="F84" i="18"/>
  <c r="U83" i="18"/>
  <c r="T83" i="18"/>
  <c r="F83" i="18"/>
  <c r="U82" i="18"/>
  <c r="T82" i="18"/>
  <c r="F82" i="18"/>
  <c r="U81" i="18"/>
  <c r="T81" i="18"/>
  <c r="F81" i="18"/>
  <c r="U80" i="18"/>
  <c r="T80" i="18"/>
  <c r="K80" i="18"/>
  <c r="F80" i="18"/>
  <c r="U79" i="18"/>
  <c r="T79" i="18"/>
  <c r="F79" i="18"/>
  <c r="U78" i="18"/>
  <c r="T78" i="18"/>
  <c r="K78" i="18"/>
  <c r="F78" i="18"/>
  <c r="U77" i="18"/>
  <c r="T77" i="18"/>
  <c r="K77" i="18"/>
  <c r="F77" i="18"/>
  <c r="U76" i="18"/>
  <c r="T76" i="18"/>
  <c r="K76" i="18"/>
  <c r="F76" i="18"/>
  <c r="U75" i="18"/>
  <c r="T75" i="18"/>
  <c r="K75" i="18"/>
  <c r="F75" i="18"/>
  <c r="U74" i="18"/>
  <c r="T74" i="18"/>
  <c r="K74" i="18"/>
  <c r="F74" i="18"/>
  <c r="U73" i="18"/>
  <c r="T73" i="18"/>
  <c r="K73" i="18"/>
  <c r="F73" i="18"/>
  <c r="U72" i="18"/>
  <c r="T72" i="18"/>
  <c r="K72" i="18"/>
  <c r="F72" i="18"/>
  <c r="U71" i="18"/>
  <c r="T71" i="18"/>
  <c r="K71" i="18"/>
  <c r="F71" i="18"/>
  <c r="U70" i="18"/>
  <c r="T70" i="18"/>
  <c r="K70" i="18"/>
  <c r="F70" i="18"/>
  <c r="U69" i="18"/>
  <c r="T69" i="18"/>
  <c r="K69" i="18"/>
  <c r="F69" i="18"/>
  <c r="U68" i="18"/>
  <c r="T68" i="18"/>
  <c r="K68" i="18"/>
  <c r="F68" i="18"/>
  <c r="U67" i="18"/>
  <c r="T67" i="18"/>
  <c r="K67" i="18"/>
  <c r="F67" i="18"/>
  <c r="U66" i="18"/>
  <c r="T66" i="18"/>
  <c r="K66" i="18"/>
  <c r="F66" i="18"/>
  <c r="U65" i="18"/>
  <c r="T65" i="18"/>
  <c r="K65" i="18"/>
  <c r="F65" i="18"/>
  <c r="U64" i="18"/>
  <c r="T64" i="18"/>
  <c r="K64" i="18"/>
  <c r="F64" i="18"/>
  <c r="U63" i="18"/>
  <c r="T63" i="18"/>
  <c r="K63" i="18"/>
  <c r="F63" i="18"/>
  <c r="U62" i="18"/>
  <c r="T62" i="18"/>
  <c r="K62" i="18"/>
  <c r="F62" i="18"/>
  <c r="U61" i="18"/>
  <c r="T61" i="18"/>
  <c r="K61" i="18"/>
  <c r="F61" i="18"/>
  <c r="U60" i="18"/>
  <c r="T60" i="18"/>
  <c r="K60" i="18"/>
  <c r="F60" i="18"/>
  <c r="U59" i="18"/>
  <c r="T59" i="18"/>
  <c r="K59" i="18"/>
  <c r="F59" i="18"/>
  <c r="U58" i="18"/>
  <c r="T58" i="18"/>
  <c r="K58" i="18"/>
  <c r="F58" i="18"/>
  <c r="U57" i="18"/>
  <c r="T57" i="18"/>
  <c r="K57" i="18"/>
  <c r="F57" i="18"/>
  <c r="U56" i="18"/>
  <c r="T56" i="18"/>
  <c r="K56" i="18"/>
  <c r="F56" i="18"/>
  <c r="U55" i="18"/>
  <c r="T55" i="18"/>
  <c r="K55" i="18"/>
  <c r="F55" i="18"/>
  <c r="U54" i="18"/>
  <c r="T54" i="18"/>
  <c r="K54" i="18"/>
  <c r="F54" i="18"/>
  <c r="U53" i="18"/>
  <c r="T53" i="18"/>
  <c r="K53" i="18"/>
  <c r="F53" i="18"/>
  <c r="U52" i="18"/>
  <c r="T52" i="18"/>
  <c r="K52" i="18"/>
  <c r="F52" i="18"/>
  <c r="U51" i="18"/>
  <c r="T51" i="18"/>
  <c r="K51" i="18"/>
  <c r="F51" i="18"/>
  <c r="U50" i="18"/>
  <c r="T50" i="18"/>
  <c r="K50" i="18"/>
  <c r="F50" i="18"/>
  <c r="U49" i="18"/>
  <c r="T49" i="18"/>
  <c r="K49" i="18"/>
  <c r="F49" i="18"/>
  <c r="U48" i="18"/>
  <c r="T48" i="18"/>
  <c r="K48" i="18"/>
  <c r="F48" i="18"/>
  <c r="U47" i="18"/>
  <c r="T47" i="18"/>
  <c r="K47" i="18"/>
  <c r="F47" i="18"/>
  <c r="U46" i="18"/>
  <c r="T46" i="18"/>
  <c r="K46" i="18"/>
  <c r="F46" i="18"/>
  <c r="U45" i="18"/>
  <c r="T45" i="18"/>
  <c r="K45" i="18"/>
  <c r="F45" i="18"/>
  <c r="U44" i="18"/>
  <c r="T44" i="18"/>
  <c r="K44" i="18"/>
  <c r="F44" i="18"/>
  <c r="U43" i="18"/>
  <c r="T43" i="18"/>
  <c r="K43" i="18"/>
  <c r="F43" i="18"/>
  <c r="U42" i="18"/>
  <c r="T42" i="18"/>
  <c r="K42" i="18"/>
  <c r="F42" i="18"/>
  <c r="U41" i="18"/>
  <c r="T41" i="18"/>
  <c r="K41" i="18"/>
  <c r="F41" i="18"/>
  <c r="U40" i="18"/>
  <c r="T40" i="18"/>
  <c r="K40" i="18"/>
  <c r="F40" i="18"/>
  <c r="U39" i="18"/>
  <c r="T39" i="18"/>
  <c r="K39" i="18"/>
  <c r="F39" i="18"/>
  <c r="U38" i="18"/>
  <c r="T38" i="18"/>
  <c r="K38" i="18"/>
  <c r="F38" i="18"/>
  <c r="U37" i="18"/>
  <c r="T37" i="18"/>
  <c r="K37" i="18"/>
  <c r="F37" i="18"/>
  <c r="U36" i="18"/>
  <c r="T36" i="18"/>
  <c r="K36" i="18"/>
  <c r="F36" i="18"/>
  <c r="U35" i="18"/>
  <c r="T35" i="18"/>
  <c r="K35" i="18"/>
  <c r="F35" i="18"/>
  <c r="U34" i="18"/>
  <c r="T34" i="18"/>
  <c r="K34" i="18"/>
  <c r="F34" i="18"/>
  <c r="U33" i="18"/>
  <c r="T33" i="18"/>
  <c r="K33" i="18"/>
  <c r="F33" i="18"/>
  <c r="U32" i="18"/>
  <c r="T32" i="18"/>
  <c r="K32" i="18"/>
  <c r="F32" i="18"/>
  <c r="U31" i="18"/>
  <c r="T31" i="18"/>
  <c r="K31" i="18"/>
  <c r="F31" i="18"/>
  <c r="U30" i="18"/>
  <c r="T30" i="18"/>
  <c r="K30" i="18"/>
  <c r="F30" i="18"/>
  <c r="U29" i="18"/>
  <c r="T29" i="18"/>
  <c r="K29" i="18"/>
  <c r="F29" i="18"/>
  <c r="U28" i="18"/>
  <c r="T28" i="18"/>
  <c r="K28" i="18"/>
  <c r="F28" i="18"/>
  <c r="U27" i="18"/>
  <c r="T27" i="18"/>
  <c r="K27" i="18"/>
  <c r="F27" i="18"/>
  <c r="U26" i="18"/>
  <c r="T26" i="18"/>
  <c r="K26" i="18"/>
  <c r="F26" i="18"/>
  <c r="U25" i="18"/>
  <c r="T25" i="18"/>
  <c r="K25" i="18"/>
  <c r="F25" i="18"/>
  <c r="U24" i="18"/>
  <c r="T24" i="18"/>
  <c r="K24" i="18"/>
  <c r="F24" i="18"/>
  <c r="U23" i="18"/>
  <c r="T23" i="18"/>
  <c r="K23" i="18"/>
  <c r="F23" i="18"/>
  <c r="U22" i="18"/>
  <c r="T22" i="18"/>
  <c r="K22" i="18"/>
  <c r="F22" i="18"/>
  <c r="U21" i="18"/>
  <c r="T21" i="18"/>
  <c r="K21" i="18"/>
  <c r="F21" i="18"/>
  <c r="U20" i="18"/>
  <c r="T20" i="18"/>
  <c r="K20" i="18"/>
  <c r="F20" i="18"/>
  <c r="U19" i="18"/>
  <c r="T19" i="18"/>
  <c r="K19" i="18"/>
  <c r="F19" i="18"/>
  <c r="U18" i="18"/>
  <c r="T18" i="18"/>
  <c r="K18" i="18"/>
  <c r="F18" i="18"/>
  <c r="U17" i="18"/>
  <c r="T17" i="18"/>
  <c r="K17" i="18"/>
  <c r="F17" i="18"/>
  <c r="U16" i="18"/>
  <c r="T16" i="18"/>
  <c r="K16" i="18"/>
  <c r="F16" i="18"/>
  <c r="U15" i="18"/>
  <c r="T15" i="18"/>
  <c r="K15" i="18"/>
  <c r="F15" i="18"/>
  <c r="U14" i="18"/>
  <c r="T14" i="18"/>
  <c r="K14" i="18"/>
  <c r="F14" i="18"/>
  <c r="U13" i="18"/>
  <c r="T13" i="18"/>
  <c r="K13" i="18"/>
  <c r="F13" i="18"/>
  <c r="U12" i="18"/>
  <c r="T12" i="18"/>
  <c r="K12" i="18"/>
  <c r="F12" i="18"/>
  <c r="U11" i="18"/>
  <c r="T11" i="18"/>
  <c r="K11" i="18"/>
  <c r="F11" i="18"/>
  <c r="U10" i="18"/>
  <c r="T10" i="18"/>
  <c r="K10" i="18"/>
  <c r="F10" i="18"/>
  <c r="U9" i="18"/>
  <c r="T9" i="18"/>
  <c r="K9" i="18"/>
  <c r="F9" i="18"/>
  <c r="U8" i="18"/>
  <c r="T8" i="18"/>
  <c r="K8" i="18"/>
  <c r="F8" i="18"/>
  <c r="U7" i="18"/>
  <c r="T7" i="18"/>
  <c r="K7" i="18"/>
  <c r="F7" i="18"/>
  <c r="U6" i="18"/>
  <c r="T6" i="18"/>
  <c r="K6" i="18"/>
  <c r="F6" i="18"/>
  <c r="U5" i="18"/>
  <c r="T5" i="18"/>
  <c r="K5" i="18"/>
  <c r="F5" i="18"/>
  <c r="U4" i="18"/>
  <c r="T4" i="18"/>
  <c r="K4" i="18"/>
  <c r="F4" i="18"/>
  <c r="F189" i="19"/>
  <c r="F188" i="19"/>
  <c r="F187" i="19"/>
  <c r="F186" i="19"/>
  <c r="F185" i="19"/>
  <c r="F184" i="19"/>
  <c r="F183" i="19"/>
  <c r="F182" i="19"/>
  <c r="F181" i="19"/>
  <c r="F180" i="19"/>
  <c r="F179" i="19"/>
  <c r="F178" i="19"/>
  <c r="F177" i="19"/>
  <c r="F176" i="19"/>
  <c r="F175" i="19"/>
  <c r="F174" i="19"/>
  <c r="F173" i="19"/>
  <c r="F172" i="19"/>
  <c r="F171" i="19"/>
  <c r="F170" i="19"/>
  <c r="F169" i="19"/>
  <c r="F168" i="19"/>
  <c r="F167" i="19"/>
  <c r="F166" i="19"/>
  <c r="F165" i="19"/>
  <c r="F164" i="19"/>
  <c r="F163" i="19"/>
  <c r="F162" i="19"/>
  <c r="F161" i="19"/>
  <c r="F160" i="19"/>
  <c r="F159" i="19"/>
  <c r="F158" i="19"/>
  <c r="F157" i="19"/>
  <c r="F156" i="19"/>
  <c r="F155" i="19"/>
  <c r="F154" i="19"/>
  <c r="F153" i="19"/>
  <c r="F152" i="19"/>
  <c r="F151" i="19"/>
  <c r="F150" i="19"/>
  <c r="F149" i="19"/>
  <c r="F148" i="19"/>
  <c r="F147" i="19"/>
  <c r="F146" i="19"/>
  <c r="F145" i="19"/>
  <c r="F144" i="19"/>
  <c r="F143" i="19"/>
  <c r="F142" i="19"/>
  <c r="F141" i="19"/>
  <c r="F140" i="19"/>
  <c r="F139" i="19"/>
  <c r="F138" i="19"/>
  <c r="F137" i="19"/>
  <c r="F136" i="19"/>
  <c r="F135" i="19"/>
  <c r="F134" i="19"/>
  <c r="F133" i="19"/>
  <c r="F132" i="19"/>
  <c r="F131" i="19"/>
  <c r="F130" i="19"/>
  <c r="F129" i="19"/>
  <c r="F128" i="19"/>
  <c r="U127" i="19"/>
  <c r="F127" i="19"/>
  <c r="U126" i="19"/>
  <c r="F126" i="19"/>
  <c r="U125" i="19"/>
  <c r="F125" i="19"/>
  <c r="U124" i="19"/>
  <c r="F124" i="19"/>
  <c r="U123" i="19"/>
  <c r="F123" i="19"/>
  <c r="U122" i="19"/>
  <c r="T122" i="19"/>
  <c r="F122" i="19"/>
  <c r="U121" i="19"/>
  <c r="T121" i="19"/>
  <c r="F121" i="19"/>
  <c r="U120" i="19"/>
  <c r="T120" i="19"/>
  <c r="F120" i="19"/>
  <c r="U119" i="19"/>
  <c r="T119" i="19"/>
  <c r="F119" i="19"/>
  <c r="U118" i="19"/>
  <c r="T118" i="19"/>
  <c r="F118" i="19"/>
  <c r="U117" i="19"/>
  <c r="T117" i="19"/>
  <c r="F117" i="19"/>
  <c r="U116" i="19"/>
  <c r="T116" i="19"/>
  <c r="F116" i="19"/>
  <c r="U115" i="19"/>
  <c r="T115" i="19"/>
  <c r="F115" i="19"/>
  <c r="U114" i="19"/>
  <c r="T114" i="19"/>
  <c r="F114" i="19"/>
  <c r="U113" i="19"/>
  <c r="T113" i="19"/>
  <c r="F113" i="19"/>
  <c r="U112" i="19"/>
  <c r="T112" i="19"/>
  <c r="F112" i="19"/>
  <c r="U111" i="19"/>
  <c r="T111" i="19"/>
  <c r="F111" i="19"/>
  <c r="U110" i="19"/>
  <c r="T110" i="19"/>
  <c r="F110" i="19"/>
  <c r="U109" i="19"/>
  <c r="T109" i="19"/>
  <c r="F109" i="19"/>
  <c r="U108" i="19"/>
  <c r="T108" i="19"/>
  <c r="F108" i="19"/>
  <c r="U107" i="19"/>
  <c r="T107" i="19"/>
  <c r="F107" i="19"/>
  <c r="U106" i="19"/>
  <c r="T106" i="19"/>
  <c r="F106" i="19"/>
  <c r="U105" i="19"/>
  <c r="T105" i="19"/>
  <c r="F105" i="19"/>
  <c r="U104" i="19"/>
  <c r="T104" i="19"/>
  <c r="F104" i="19"/>
  <c r="U103" i="19"/>
  <c r="T103" i="19"/>
  <c r="F103" i="19"/>
  <c r="U102" i="19"/>
  <c r="T102" i="19"/>
  <c r="F102" i="19"/>
  <c r="U101" i="19"/>
  <c r="T101" i="19"/>
  <c r="F101" i="19"/>
  <c r="U100" i="19"/>
  <c r="T100" i="19"/>
  <c r="F100" i="19"/>
  <c r="U99" i="19"/>
  <c r="T99" i="19"/>
  <c r="F99" i="19"/>
  <c r="U98" i="19"/>
  <c r="T98" i="19"/>
  <c r="F98" i="19"/>
  <c r="U97" i="19"/>
  <c r="T97" i="19"/>
  <c r="F97" i="19"/>
  <c r="U96" i="19"/>
  <c r="T96" i="19"/>
  <c r="F96" i="19"/>
  <c r="U95" i="19"/>
  <c r="T95" i="19"/>
  <c r="F95" i="19"/>
  <c r="U94" i="19"/>
  <c r="T94" i="19"/>
  <c r="F94" i="19"/>
  <c r="U93" i="19"/>
  <c r="T93" i="19"/>
  <c r="F93" i="19"/>
  <c r="U92" i="19"/>
  <c r="T92" i="19"/>
  <c r="F92" i="19"/>
  <c r="U91" i="19"/>
  <c r="T91" i="19"/>
  <c r="F91" i="19"/>
  <c r="U90" i="19"/>
  <c r="T90" i="19"/>
  <c r="F90" i="19"/>
  <c r="U89" i="19"/>
  <c r="T89" i="19"/>
  <c r="F89" i="19"/>
  <c r="U88" i="19"/>
  <c r="T88" i="19"/>
  <c r="F88" i="19"/>
  <c r="U87" i="19"/>
  <c r="T87" i="19"/>
  <c r="F87" i="19"/>
  <c r="U86" i="19"/>
  <c r="T86" i="19"/>
  <c r="F86" i="19"/>
  <c r="U85" i="19"/>
  <c r="T85" i="19"/>
  <c r="F85" i="19"/>
  <c r="U84" i="19"/>
  <c r="T84" i="19"/>
  <c r="F84" i="19"/>
  <c r="U83" i="19"/>
  <c r="T83" i="19"/>
  <c r="F83" i="19"/>
  <c r="U82" i="19"/>
  <c r="T82" i="19"/>
  <c r="F82" i="19"/>
  <c r="U81" i="19"/>
  <c r="T81" i="19"/>
  <c r="F81" i="19"/>
  <c r="U80" i="19"/>
  <c r="T80" i="19"/>
  <c r="K80" i="19"/>
  <c r="F80" i="19"/>
  <c r="U79" i="19"/>
  <c r="T79" i="19"/>
  <c r="F79" i="19"/>
  <c r="U78" i="19"/>
  <c r="T78" i="19"/>
  <c r="K78" i="19"/>
  <c r="F78" i="19"/>
  <c r="U77" i="19"/>
  <c r="T77" i="19"/>
  <c r="K77" i="19"/>
  <c r="F77" i="19"/>
  <c r="U76" i="19"/>
  <c r="T76" i="19"/>
  <c r="K76" i="19"/>
  <c r="F76" i="19"/>
  <c r="U75" i="19"/>
  <c r="T75" i="19"/>
  <c r="K75" i="19"/>
  <c r="F75" i="19"/>
  <c r="U74" i="19"/>
  <c r="T74" i="19"/>
  <c r="K74" i="19"/>
  <c r="F74" i="19"/>
  <c r="U73" i="19"/>
  <c r="T73" i="19"/>
  <c r="K73" i="19"/>
  <c r="F73" i="19"/>
  <c r="U72" i="19"/>
  <c r="T72" i="19"/>
  <c r="K72" i="19"/>
  <c r="F72" i="19"/>
  <c r="U71" i="19"/>
  <c r="T71" i="19"/>
  <c r="K71" i="19"/>
  <c r="F71" i="19"/>
  <c r="U70" i="19"/>
  <c r="T70" i="19"/>
  <c r="K70" i="19"/>
  <c r="F70" i="19"/>
  <c r="U69" i="19"/>
  <c r="T69" i="19"/>
  <c r="K69" i="19"/>
  <c r="F69" i="19"/>
  <c r="U68" i="19"/>
  <c r="T68" i="19"/>
  <c r="K68" i="19"/>
  <c r="F68" i="19"/>
  <c r="U67" i="19"/>
  <c r="T67" i="19"/>
  <c r="K67" i="19"/>
  <c r="F67" i="19"/>
  <c r="U66" i="19"/>
  <c r="T66" i="19"/>
  <c r="K66" i="19"/>
  <c r="F66" i="19"/>
  <c r="U65" i="19"/>
  <c r="T65" i="19"/>
  <c r="K65" i="19"/>
  <c r="F65" i="19"/>
  <c r="U64" i="19"/>
  <c r="T64" i="19"/>
  <c r="K64" i="19"/>
  <c r="F64" i="19"/>
  <c r="U63" i="19"/>
  <c r="T63" i="19"/>
  <c r="K63" i="19"/>
  <c r="F63" i="19"/>
  <c r="U62" i="19"/>
  <c r="T62" i="19"/>
  <c r="K62" i="19"/>
  <c r="F62" i="19"/>
  <c r="U61" i="19"/>
  <c r="T61" i="19"/>
  <c r="K61" i="19"/>
  <c r="F61" i="19"/>
  <c r="U60" i="19"/>
  <c r="T60" i="19"/>
  <c r="K60" i="19"/>
  <c r="F60" i="19"/>
  <c r="U59" i="19"/>
  <c r="T59" i="19"/>
  <c r="K59" i="19"/>
  <c r="F59" i="19"/>
  <c r="U58" i="19"/>
  <c r="T58" i="19"/>
  <c r="K58" i="19"/>
  <c r="F58" i="19"/>
  <c r="U57" i="19"/>
  <c r="T57" i="19"/>
  <c r="K57" i="19"/>
  <c r="F57" i="19"/>
  <c r="U56" i="19"/>
  <c r="T56" i="19"/>
  <c r="K56" i="19"/>
  <c r="F56" i="19"/>
  <c r="U55" i="19"/>
  <c r="T55" i="19"/>
  <c r="K55" i="19"/>
  <c r="F55" i="19"/>
  <c r="U54" i="19"/>
  <c r="T54" i="19"/>
  <c r="K54" i="19"/>
  <c r="F54" i="19"/>
  <c r="U53" i="19"/>
  <c r="T53" i="19"/>
  <c r="K53" i="19"/>
  <c r="F53" i="19"/>
  <c r="U52" i="19"/>
  <c r="T52" i="19"/>
  <c r="K52" i="19"/>
  <c r="F52" i="19"/>
  <c r="U51" i="19"/>
  <c r="T51" i="19"/>
  <c r="K51" i="19"/>
  <c r="F51" i="19"/>
  <c r="U50" i="19"/>
  <c r="T50" i="19"/>
  <c r="K50" i="19"/>
  <c r="F50" i="19"/>
  <c r="U49" i="19"/>
  <c r="T49" i="19"/>
  <c r="K49" i="19"/>
  <c r="F49" i="19"/>
  <c r="U48" i="19"/>
  <c r="T48" i="19"/>
  <c r="K48" i="19"/>
  <c r="F48" i="19"/>
  <c r="U47" i="19"/>
  <c r="T47" i="19"/>
  <c r="K47" i="19"/>
  <c r="F47" i="19"/>
  <c r="U46" i="19"/>
  <c r="T46" i="19"/>
  <c r="K46" i="19"/>
  <c r="F46" i="19"/>
  <c r="U45" i="19"/>
  <c r="T45" i="19"/>
  <c r="K45" i="19"/>
  <c r="F45" i="19"/>
  <c r="U44" i="19"/>
  <c r="T44" i="19"/>
  <c r="K44" i="19"/>
  <c r="F44" i="19"/>
  <c r="U43" i="19"/>
  <c r="T43" i="19"/>
  <c r="K43" i="19"/>
  <c r="F43" i="19"/>
  <c r="U42" i="19"/>
  <c r="T42" i="19"/>
  <c r="K42" i="19"/>
  <c r="F42" i="19"/>
  <c r="U41" i="19"/>
  <c r="T41" i="19"/>
  <c r="K41" i="19"/>
  <c r="F41" i="19"/>
  <c r="U40" i="19"/>
  <c r="T40" i="19"/>
  <c r="K40" i="19"/>
  <c r="F40" i="19"/>
  <c r="U39" i="19"/>
  <c r="T39" i="19"/>
  <c r="K39" i="19"/>
  <c r="F39" i="19"/>
  <c r="U38" i="19"/>
  <c r="T38" i="19"/>
  <c r="K38" i="19"/>
  <c r="F38" i="19"/>
  <c r="U37" i="19"/>
  <c r="T37" i="19"/>
  <c r="K37" i="19"/>
  <c r="F37" i="19"/>
  <c r="U36" i="19"/>
  <c r="T36" i="19"/>
  <c r="K36" i="19"/>
  <c r="F36" i="19"/>
  <c r="U35" i="19"/>
  <c r="T35" i="19"/>
  <c r="K35" i="19"/>
  <c r="F35" i="19"/>
  <c r="U34" i="19"/>
  <c r="T34" i="19"/>
  <c r="K34" i="19"/>
  <c r="F34" i="19"/>
  <c r="U33" i="19"/>
  <c r="T33" i="19"/>
  <c r="K33" i="19"/>
  <c r="F33" i="19"/>
  <c r="U32" i="19"/>
  <c r="T32" i="19"/>
  <c r="K32" i="19"/>
  <c r="F32" i="19"/>
  <c r="U31" i="19"/>
  <c r="T31" i="19"/>
  <c r="K31" i="19"/>
  <c r="F31" i="19"/>
  <c r="U30" i="19"/>
  <c r="T30" i="19"/>
  <c r="K30" i="19"/>
  <c r="F30" i="19"/>
  <c r="U29" i="19"/>
  <c r="T29" i="19"/>
  <c r="K29" i="19"/>
  <c r="F29" i="19"/>
  <c r="U28" i="19"/>
  <c r="T28" i="19"/>
  <c r="K28" i="19"/>
  <c r="F28" i="19"/>
  <c r="U27" i="19"/>
  <c r="T27" i="19"/>
  <c r="K27" i="19"/>
  <c r="F27" i="19"/>
  <c r="U26" i="19"/>
  <c r="T26" i="19"/>
  <c r="K26" i="19"/>
  <c r="F26" i="19"/>
  <c r="U25" i="19"/>
  <c r="T25" i="19"/>
  <c r="K25" i="19"/>
  <c r="F25" i="19"/>
  <c r="U24" i="19"/>
  <c r="T24" i="19"/>
  <c r="K24" i="19"/>
  <c r="F24" i="19"/>
  <c r="U23" i="19"/>
  <c r="T23" i="19"/>
  <c r="K23" i="19"/>
  <c r="F23" i="19"/>
  <c r="U22" i="19"/>
  <c r="T22" i="19"/>
  <c r="K22" i="19"/>
  <c r="F22" i="19"/>
  <c r="U21" i="19"/>
  <c r="T21" i="19"/>
  <c r="K21" i="19"/>
  <c r="F21" i="19"/>
  <c r="U20" i="19"/>
  <c r="T20" i="19"/>
  <c r="K20" i="19"/>
  <c r="F20" i="19"/>
  <c r="U19" i="19"/>
  <c r="T19" i="19"/>
  <c r="K19" i="19"/>
  <c r="F19" i="19"/>
  <c r="U18" i="19"/>
  <c r="T18" i="19"/>
  <c r="K18" i="19"/>
  <c r="F18" i="19"/>
  <c r="U17" i="19"/>
  <c r="T17" i="19"/>
  <c r="K17" i="19"/>
  <c r="F17" i="19"/>
  <c r="U16" i="19"/>
  <c r="T16" i="19"/>
  <c r="K16" i="19"/>
  <c r="F16" i="19"/>
  <c r="U15" i="19"/>
  <c r="T15" i="19"/>
  <c r="K15" i="19"/>
  <c r="F15" i="19"/>
  <c r="U14" i="19"/>
  <c r="T14" i="19"/>
  <c r="K14" i="19"/>
  <c r="F14" i="19"/>
  <c r="U13" i="19"/>
  <c r="T13" i="19"/>
  <c r="K13" i="19"/>
  <c r="F13" i="19"/>
  <c r="U12" i="19"/>
  <c r="T12" i="19"/>
  <c r="K12" i="19"/>
  <c r="F12" i="19"/>
  <c r="U11" i="19"/>
  <c r="T11" i="19"/>
  <c r="K11" i="19"/>
  <c r="F11" i="19"/>
  <c r="U10" i="19"/>
  <c r="T10" i="19"/>
  <c r="K10" i="19"/>
  <c r="F10" i="19"/>
  <c r="U9" i="19"/>
  <c r="T9" i="19"/>
  <c r="K9" i="19"/>
  <c r="F9" i="19"/>
  <c r="U8" i="19"/>
  <c r="T8" i="19"/>
  <c r="K8" i="19"/>
  <c r="F8" i="19"/>
  <c r="U7" i="19"/>
  <c r="T7" i="19"/>
  <c r="K7" i="19"/>
  <c r="F7" i="19"/>
  <c r="U6" i="19"/>
  <c r="T6" i="19"/>
  <c r="K6" i="19"/>
  <c r="F6" i="19"/>
  <c r="U5" i="19"/>
  <c r="T5" i="19"/>
  <c r="K5" i="19"/>
  <c r="F5" i="19"/>
  <c r="U4" i="19"/>
  <c r="T4" i="19"/>
  <c r="K4" i="19"/>
  <c r="F4" i="19"/>
  <c r="F133" i="20"/>
  <c r="F132" i="20"/>
  <c r="F131" i="20"/>
  <c r="F130" i="20"/>
  <c r="F129" i="20"/>
  <c r="F128" i="20"/>
  <c r="U127" i="20"/>
  <c r="F127" i="20"/>
  <c r="U126" i="20"/>
  <c r="F126" i="20"/>
  <c r="U125" i="20"/>
  <c r="F125" i="20"/>
  <c r="U124" i="20"/>
  <c r="F124" i="20"/>
  <c r="U123" i="20"/>
  <c r="F123" i="20"/>
  <c r="U122" i="20"/>
  <c r="T122" i="20"/>
  <c r="F122" i="20"/>
  <c r="U121" i="20"/>
  <c r="T121" i="20"/>
  <c r="F121" i="20"/>
  <c r="U120" i="20"/>
  <c r="T120" i="20"/>
  <c r="F120" i="20"/>
  <c r="U119" i="20"/>
  <c r="T119" i="20"/>
  <c r="F119" i="20"/>
  <c r="U118" i="20"/>
  <c r="T118" i="20"/>
  <c r="F118" i="20"/>
  <c r="U117" i="20"/>
  <c r="T117" i="20"/>
  <c r="F117" i="20"/>
  <c r="U116" i="20"/>
  <c r="T116" i="20"/>
  <c r="F116" i="20"/>
  <c r="U115" i="20"/>
  <c r="T115" i="20"/>
  <c r="F115" i="20"/>
  <c r="U114" i="20"/>
  <c r="T114" i="20"/>
  <c r="F114" i="20"/>
  <c r="U113" i="20"/>
  <c r="T113" i="20"/>
  <c r="F113" i="20"/>
  <c r="U112" i="20"/>
  <c r="T112" i="20"/>
  <c r="F112" i="20"/>
  <c r="U111" i="20"/>
  <c r="T111" i="20"/>
  <c r="F111" i="20"/>
  <c r="U110" i="20"/>
  <c r="T110" i="20"/>
  <c r="F110" i="20"/>
  <c r="U109" i="20"/>
  <c r="T109" i="20"/>
  <c r="F109" i="20"/>
  <c r="U108" i="20"/>
  <c r="T108" i="20"/>
  <c r="F108" i="20"/>
  <c r="U107" i="20"/>
  <c r="T107" i="20"/>
  <c r="F107" i="20"/>
  <c r="U106" i="20"/>
  <c r="T106" i="20"/>
  <c r="F106" i="20"/>
  <c r="U105" i="20"/>
  <c r="T105" i="20"/>
  <c r="F105" i="20"/>
  <c r="U104" i="20"/>
  <c r="T104" i="20"/>
  <c r="F104" i="20"/>
  <c r="U103" i="20"/>
  <c r="T103" i="20"/>
  <c r="F103" i="20"/>
  <c r="U102" i="20"/>
  <c r="T102" i="20"/>
  <c r="F102" i="20"/>
  <c r="U101" i="20"/>
  <c r="T101" i="20"/>
  <c r="F101" i="20"/>
  <c r="U100" i="20"/>
  <c r="T100" i="20"/>
  <c r="F100" i="20"/>
  <c r="U99" i="20"/>
  <c r="T99" i="20"/>
  <c r="F99" i="20"/>
  <c r="U98" i="20"/>
  <c r="T98" i="20"/>
  <c r="F98" i="20"/>
  <c r="U97" i="20"/>
  <c r="T97" i="20"/>
  <c r="F97" i="20"/>
  <c r="U96" i="20"/>
  <c r="T96" i="20"/>
  <c r="F96" i="20"/>
  <c r="U95" i="20"/>
  <c r="T95" i="20"/>
  <c r="F95" i="20"/>
  <c r="U94" i="20"/>
  <c r="T94" i="20"/>
  <c r="F94" i="20"/>
  <c r="U93" i="20"/>
  <c r="T93" i="20"/>
  <c r="F93" i="20"/>
  <c r="U92" i="20"/>
  <c r="T92" i="20"/>
  <c r="F92" i="20"/>
  <c r="U91" i="20"/>
  <c r="T91" i="20"/>
  <c r="F91" i="20"/>
  <c r="U90" i="20"/>
  <c r="T90" i="20"/>
  <c r="F90" i="20"/>
  <c r="U89" i="20"/>
  <c r="T89" i="20"/>
  <c r="F89" i="20"/>
  <c r="U88" i="20"/>
  <c r="T88" i="20"/>
  <c r="F88" i="20"/>
  <c r="U87" i="20"/>
  <c r="T87" i="20"/>
  <c r="F87" i="20"/>
  <c r="U86" i="20"/>
  <c r="T86" i="20"/>
  <c r="F86" i="20"/>
  <c r="U85" i="20"/>
  <c r="T85" i="20"/>
  <c r="F85" i="20"/>
  <c r="U84" i="20"/>
  <c r="T84" i="20"/>
  <c r="F84" i="20"/>
  <c r="U83" i="20"/>
  <c r="T83" i="20"/>
  <c r="F83" i="20"/>
  <c r="U82" i="20"/>
  <c r="T82" i="20"/>
  <c r="F82" i="20"/>
  <c r="U81" i="20"/>
  <c r="T81" i="20"/>
  <c r="F81" i="20"/>
  <c r="U80" i="20"/>
  <c r="T80" i="20"/>
  <c r="K80" i="20"/>
  <c r="F80" i="20"/>
  <c r="U79" i="20"/>
  <c r="T79" i="20"/>
  <c r="F79" i="20"/>
  <c r="U78" i="20"/>
  <c r="T78" i="20"/>
  <c r="K78" i="20"/>
  <c r="F78" i="20"/>
  <c r="U77" i="20"/>
  <c r="T77" i="20"/>
  <c r="K77" i="20"/>
  <c r="F77" i="20"/>
  <c r="U76" i="20"/>
  <c r="T76" i="20"/>
  <c r="K76" i="20"/>
  <c r="F76" i="20"/>
  <c r="U75" i="20"/>
  <c r="T75" i="20"/>
  <c r="K75" i="20"/>
  <c r="F75" i="20"/>
  <c r="U74" i="20"/>
  <c r="T74" i="20"/>
  <c r="K74" i="20"/>
  <c r="F74" i="20"/>
  <c r="U73" i="20"/>
  <c r="T73" i="20"/>
  <c r="K73" i="20"/>
  <c r="F73" i="20"/>
  <c r="U72" i="20"/>
  <c r="T72" i="20"/>
  <c r="K72" i="20"/>
  <c r="F72" i="20"/>
  <c r="U71" i="20"/>
  <c r="T71" i="20"/>
  <c r="K71" i="20"/>
  <c r="F71" i="20"/>
  <c r="U70" i="20"/>
  <c r="T70" i="20"/>
  <c r="K70" i="20"/>
  <c r="F70" i="20"/>
  <c r="U69" i="20"/>
  <c r="T69" i="20"/>
  <c r="K69" i="20"/>
  <c r="F69" i="20"/>
  <c r="U68" i="20"/>
  <c r="T68" i="20"/>
  <c r="K68" i="20"/>
  <c r="F68" i="20"/>
  <c r="U67" i="20"/>
  <c r="T67" i="20"/>
  <c r="K67" i="20"/>
  <c r="F67" i="20"/>
  <c r="U66" i="20"/>
  <c r="T66" i="20"/>
  <c r="K66" i="20"/>
  <c r="F66" i="20"/>
  <c r="U65" i="20"/>
  <c r="T65" i="20"/>
  <c r="K65" i="20"/>
  <c r="F65" i="20"/>
  <c r="U64" i="20"/>
  <c r="T64" i="20"/>
  <c r="K64" i="20"/>
  <c r="F64" i="20"/>
  <c r="U63" i="20"/>
  <c r="T63" i="20"/>
  <c r="K63" i="20"/>
  <c r="F63" i="20"/>
  <c r="U62" i="20"/>
  <c r="T62" i="20"/>
  <c r="K62" i="20"/>
  <c r="F62" i="20"/>
  <c r="U61" i="20"/>
  <c r="T61" i="20"/>
  <c r="K61" i="20"/>
  <c r="F61" i="20"/>
  <c r="U60" i="20"/>
  <c r="T60" i="20"/>
  <c r="K60" i="20"/>
  <c r="F60" i="20"/>
  <c r="U59" i="20"/>
  <c r="T59" i="20"/>
  <c r="K59" i="20"/>
  <c r="F59" i="20"/>
  <c r="U58" i="20"/>
  <c r="T58" i="20"/>
  <c r="K58" i="20"/>
  <c r="F58" i="20"/>
  <c r="U57" i="20"/>
  <c r="T57" i="20"/>
  <c r="K57" i="20"/>
  <c r="F57" i="20"/>
  <c r="U56" i="20"/>
  <c r="T56" i="20"/>
  <c r="K56" i="20"/>
  <c r="F56" i="20"/>
  <c r="U55" i="20"/>
  <c r="T55" i="20"/>
  <c r="K55" i="20"/>
  <c r="F55" i="20"/>
  <c r="U54" i="20"/>
  <c r="T54" i="20"/>
  <c r="K54" i="20"/>
  <c r="F54" i="20"/>
  <c r="U53" i="20"/>
  <c r="T53" i="20"/>
  <c r="K53" i="20"/>
  <c r="F53" i="20"/>
  <c r="U52" i="20"/>
  <c r="T52" i="20"/>
  <c r="K52" i="20"/>
  <c r="F52" i="20"/>
  <c r="U51" i="20"/>
  <c r="T51" i="20"/>
  <c r="K51" i="20"/>
  <c r="F51" i="20"/>
  <c r="U50" i="20"/>
  <c r="T50" i="20"/>
  <c r="K50" i="20"/>
  <c r="F50" i="20"/>
  <c r="U49" i="20"/>
  <c r="T49" i="20"/>
  <c r="K49" i="20"/>
  <c r="F49" i="20"/>
  <c r="U48" i="20"/>
  <c r="T48" i="20"/>
  <c r="K48" i="20"/>
  <c r="F48" i="20"/>
  <c r="U47" i="20"/>
  <c r="T47" i="20"/>
  <c r="K47" i="20"/>
  <c r="F47" i="20"/>
  <c r="U46" i="20"/>
  <c r="T46" i="20"/>
  <c r="K46" i="20"/>
  <c r="F46" i="20"/>
  <c r="U45" i="20"/>
  <c r="T45" i="20"/>
  <c r="K45" i="20"/>
  <c r="F45" i="20"/>
  <c r="U44" i="20"/>
  <c r="T44" i="20"/>
  <c r="K44" i="20"/>
  <c r="F44" i="20"/>
  <c r="U43" i="20"/>
  <c r="T43" i="20"/>
  <c r="K43" i="20"/>
  <c r="F43" i="20"/>
  <c r="U42" i="20"/>
  <c r="T42" i="20"/>
  <c r="K42" i="20"/>
  <c r="F42" i="20"/>
  <c r="U41" i="20"/>
  <c r="T41" i="20"/>
  <c r="K41" i="20"/>
  <c r="F41" i="20"/>
  <c r="U40" i="20"/>
  <c r="T40" i="20"/>
  <c r="K40" i="20"/>
  <c r="F40" i="20"/>
  <c r="U39" i="20"/>
  <c r="T39" i="20"/>
  <c r="K39" i="20"/>
  <c r="F39" i="20"/>
  <c r="U38" i="20"/>
  <c r="T38" i="20"/>
  <c r="K38" i="20"/>
  <c r="F38" i="20"/>
  <c r="U37" i="20"/>
  <c r="T37" i="20"/>
  <c r="K37" i="20"/>
  <c r="F37" i="20"/>
  <c r="U36" i="20"/>
  <c r="T36" i="20"/>
  <c r="K36" i="20"/>
  <c r="F36" i="20"/>
  <c r="U35" i="20"/>
  <c r="T35" i="20"/>
  <c r="K35" i="20"/>
  <c r="F35" i="20"/>
  <c r="U34" i="20"/>
  <c r="T34" i="20"/>
  <c r="K34" i="20"/>
  <c r="F34" i="20"/>
  <c r="U33" i="20"/>
  <c r="T33" i="20"/>
  <c r="K33" i="20"/>
  <c r="F33" i="20"/>
  <c r="U32" i="20"/>
  <c r="T32" i="20"/>
  <c r="K32" i="20"/>
  <c r="F32" i="20"/>
  <c r="U31" i="20"/>
  <c r="T31" i="20"/>
  <c r="K31" i="20"/>
  <c r="F31" i="20"/>
  <c r="U30" i="20"/>
  <c r="T30" i="20"/>
  <c r="K30" i="20"/>
  <c r="F30" i="20"/>
  <c r="U29" i="20"/>
  <c r="T29" i="20"/>
  <c r="K29" i="20"/>
  <c r="F29" i="20"/>
  <c r="U28" i="20"/>
  <c r="T28" i="20"/>
  <c r="K28" i="20"/>
  <c r="F28" i="20"/>
  <c r="U27" i="20"/>
  <c r="T27" i="20"/>
  <c r="K27" i="20"/>
  <c r="F27" i="20"/>
  <c r="U26" i="20"/>
  <c r="T26" i="20"/>
  <c r="K26" i="20"/>
  <c r="F26" i="20"/>
  <c r="U25" i="20"/>
  <c r="T25" i="20"/>
  <c r="K25" i="20"/>
  <c r="F25" i="20"/>
  <c r="U24" i="20"/>
  <c r="T24" i="20"/>
  <c r="K24" i="20"/>
  <c r="F24" i="20"/>
  <c r="U23" i="20"/>
  <c r="T23" i="20"/>
  <c r="K23" i="20"/>
  <c r="F23" i="20"/>
  <c r="U22" i="20"/>
  <c r="T22" i="20"/>
  <c r="K22" i="20"/>
  <c r="F22" i="20"/>
  <c r="U21" i="20"/>
  <c r="T21" i="20"/>
  <c r="K21" i="20"/>
  <c r="F21" i="20"/>
  <c r="U20" i="20"/>
  <c r="T20" i="20"/>
  <c r="K20" i="20"/>
  <c r="F20" i="20"/>
  <c r="U19" i="20"/>
  <c r="T19" i="20"/>
  <c r="K19" i="20"/>
  <c r="F19" i="20"/>
  <c r="U18" i="20"/>
  <c r="T18" i="20"/>
  <c r="K18" i="20"/>
  <c r="F18" i="20"/>
  <c r="U17" i="20"/>
  <c r="T17" i="20"/>
  <c r="K17" i="20"/>
  <c r="F17" i="20"/>
  <c r="U16" i="20"/>
  <c r="T16" i="20"/>
  <c r="K16" i="20"/>
  <c r="F16" i="20"/>
  <c r="U15" i="20"/>
  <c r="T15" i="20"/>
  <c r="K15" i="20"/>
  <c r="F15" i="20"/>
  <c r="U14" i="20"/>
  <c r="T14" i="20"/>
  <c r="K14" i="20"/>
  <c r="F14" i="20"/>
  <c r="U13" i="20"/>
  <c r="T13" i="20"/>
  <c r="K13" i="20"/>
  <c r="F13" i="20"/>
  <c r="U12" i="20"/>
  <c r="T12" i="20"/>
  <c r="K12" i="20"/>
  <c r="F12" i="20"/>
  <c r="U11" i="20"/>
  <c r="T11" i="20"/>
  <c r="K11" i="20"/>
  <c r="F11" i="20"/>
  <c r="U10" i="20"/>
  <c r="T10" i="20"/>
  <c r="K10" i="20"/>
  <c r="F10" i="20"/>
  <c r="U9" i="20"/>
  <c r="T9" i="20"/>
  <c r="K9" i="20"/>
  <c r="F9" i="20"/>
  <c r="U8" i="20"/>
  <c r="T8" i="20"/>
  <c r="K8" i="20"/>
  <c r="F8" i="20"/>
  <c r="U7" i="20"/>
  <c r="T7" i="20"/>
  <c r="K7" i="20"/>
  <c r="F7" i="20"/>
  <c r="U6" i="20"/>
  <c r="T6" i="20"/>
  <c r="K6" i="20"/>
  <c r="F6" i="20"/>
  <c r="U5" i="20"/>
  <c r="T5" i="20"/>
  <c r="K5" i="20"/>
  <c r="F5" i="20"/>
  <c r="U4" i="20"/>
  <c r="T4" i="20"/>
  <c r="K4" i="20"/>
  <c r="F4" i="20"/>
  <c r="F133" i="69"/>
  <c r="F132" i="69"/>
  <c r="F131" i="69"/>
  <c r="F130" i="69"/>
  <c r="F129" i="69"/>
  <c r="F128" i="69"/>
  <c r="U127" i="69"/>
  <c r="F127" i="69"/>
  <c r="U126" i="69"/>
  <c r="F126" i="69"/>
  <c r="U125" i="69"/>
  <c r="F125" i="69"/>
  <c r="U124" i="69"/>
  <c r="F124" i="69"/>
  <c r="U123" i="69"/>
  <c r="F123" i="69"/>
  <c r="U122" i="69"/>
  <c r="T122" i="69"/>
  <c r="F122" i="69"/>
  <c r="U121" i="69"/>
  <c r="T121" i="69"/>
  <c r="F121" i="69"/>
  <c r="U120" i="69"/>
  <c r="T120" i="69"/>
  <c r="F120" i="69"/>
  <c r="U119" i="69"/>
  <c r="T119" i="69"/>
  <c r="F119" i="69"/>
  <c r="U118" i="69"/>
  <c r="T118" i="69"/>
  <c r="F118" i="69"/>
  <c r="U117" i="69"/>
  <c r="T117" i="69"/>
  <c r="F117" i="69"/>
  <c r="U116" i="69"/>
  <c r="T116" i="69"/>
  <c r="F116" i="69"/>
  <c r="U115" i="69"/>
  <c r="T115" i="69"/>
  <c r="F115" i="69"/>
  <c r="U114" i="69"/>
  <c r="T114" i="69"/>
  <c r="F114" i="69"/>
  <c r="U113" i="69"/>
  <c r="T113" i="69"/>
  <c r="F113" i="69"/>
  <c r="U112" i="69"/>
  <c r="T112" i="69"/>
  <c r="F112" i="69"/>
  <c r="U111" i="69"/>
  <c r="T111" i="69"/>
  <c r="F111" i="69"/>
  <c r="U110" i="69"/>
  <c r="T110" i="69"/>
  <c r="F110" i="69"/>
  <c r="U109" i="69"/>
  <c r="T109" i="69"/>
  <c r="F109" i="69"/>
  <c r="U108" i="69"/>
  <c r="T108" i="69"/>
  <c r="F108" i="69"/>
  <c r="U107" i="69"/>
  <c r="T107" i="69"/>
  <c r="F107" i="69"/>
  <c r="U106" i="69"/>
  <c r="T106" i="69"/>
  <c r="F106" i="69"/>
  <c r="U105" i="69"/>
  <c r="T105" i="69"/>
  <c r="F105" i="69"/>
  <c r="U104" i="69"/>
  <c r="T104" i="69"/>
  <c r="F104" i="69"/>
  <c r="U103" i="69"/>
  <c r="T103" i="69"/>
  <c r="F103" i="69"/>
  <c r="U102" i="69"/>
  <c r="T102" i="69"/>
  <c r="F102" i="69"/>
  <c r="U101" i="69"/>
  <c r="T101" i="69"/>
  <c r="F101" i="69"/>
  <c r="U100" i="69"/>
  <c r="T100" i="69"/>
  <c r="F100" i="69"/>
  <c r="U99" i="69"/>
  <c r="T99" i="69"/>
  <c r="F99" i="69"/>
  <c r="U98" i="69"/>
  <c r="T98" i="69"/>
  <c r="F98" i="69"/>
  <c r="U97" i="69"/>
  <c r="T97" i="69"/>
  <c r="F97" i="69"/>
  <c r="U96" i="69"/>
  <c r="T96" i="69"/>
  <c r="F96" i="69"/>
  <c r="U95" i="69"/>
  <c r="T95" i="69"/>
  <c r="F95" i="69"/>
  <c r="U94" i="69"/>
  <c r="T94" i="69"/>
  <c r="F94" i="69"/>
  <c r="U93" i="69"/>
  <c r="T93" i="69"/>
  <c r="F93" i="69"/>
  <c r="U92" i="69"/>
  <c r="T92" i="69"/>
  <c r="F92" i="69"/>
  <c r="U91" i="69"/>
  <c r="T91" i="69"/>
  <c r="F91" i="69"/>
  <c r="U90" i="69"/>
  <c r="T90" i="69"/>
  <c r="F90" i="69"/>
  <c r="U89" i="69"/>
  <c r="T89" i="69"/>
  <c r="F89" i="69"/>
  <c r="U88" i="69"/>
  <c r="T88" i="69"/>
  <c r="F88" i="69"/>
  <c r="U87" i="69"/>
  <c r="T87" i="69"/>
  <c r="F87" i="69"/>
  <c r="U86" i="69"/>
  <c r="T86" i="69"/>
  <c r="F86" i="69"/>
  <c r="U85" i="69"/>
  <c r="T85" i="69"/>
  <c r="F85" i="69"/>
  <c r="U84" i="69"/>
  <c r="T84" i="69"/>
  <c r="F84" i="69"/>
  <c r="U83" i="69"/>
  <c r="T83" i="69"/>
  <c r="F83" i="69"/>
  <c r="U82" i="69"/>
  <c r="T82" i="69"/>
  <c r="F82" i="69"/>
  <c r="U81" i="69"/>
  <c r="T81" i="69"/>
  <c r="F81" i="69"/>
  <c r="U80" i="69"/>
  <c r="T80" i="69"/>
  <c r="K80" i="69"/>
  <c r="F80" i="69"/>
  <c r="U79" i="69"/>
  <c r="T79" i="69"/>
  <c r="F79" i="69"/>
  <c r="U78" i="69"/>
  <c r="T78" i="69"/>
  <c r="K78" i="69"/>
  <c r="F78" i="69"/>
  <c r="U77" i="69"/>
  <c r="T77" i="69"/>
  <c r="K77" i="69"/>
  <c r="F77" i="69"/>
  <c r="U76" i="69"/>
  <c r="T76" i="69"/>
  <c r="K76" i="69"/>
  <c r="F76" i="69"/>
  <c r="U75" i="69"/>
  <c r="T75" i="69"/>
  <c r="K75" i="69"/>
  <c r="F75" i="69"/>
  <c r="U74" i="69"/>
  <c r="T74" i="69"/>
  <c r="K74" i="69"/>
  <c r="F74" i="69"/>
  <c r="U73" i="69"/>
  <c r="T73" i="69"/>
  <c r="K73" i="69"/>
  <c r="F73" i="69"/>
  <c r="U72" i="69"/>
  <c r="T72" i="69"/>
  <c r="K72" i="69"/>
  <c r="F72" i="69"/>
  <c r="U71" i="69"/>
  <c r="T71" i="69"/>
  <c r="K71" i="69"/>
  <c r="F71" i="69"/>
  <c r="U70" i="69"/>
  <c r="T70" i="69"/>
  <c r="K70" i="69"/>
  <c r="F70" i="69"/>
  <c r="U69" i="69"/>
  <c r="T69" i="69"/>
  <c r="K69" i="69"/>
  <c r="F69" i="69"/>
  <c r="U68" i="69"/>
  <c r="T68" i="69"/>
  <c r="K68" i="69"/>
  <c r="F68" i="69"/>
  <c r="U67" i="69"/>
  <c r="T67" i="69"/>
  <c r="K67" i="69"/>
  <c r="F67" i="69"/>
  <c r="U66" i="69"/>
  <c r="T66" i="69"/>
  <c r="K66" i="69"/>
  <c r="F66" i="69"/>
  <c r="U65" i="69"/>
  <c r="T65" i="69"/>
  <c r="K65" i="69"/>
  <c r="F65" i="69"/>
  <c r="U64" i="69"/>
  <c r="T64" i="69"/>
  <c r="K64" i="69"/>
  <c r="F64" i="69"/>
  <c r="U63" i="69"/>
  <c r="T63" i="69"/>
  <c r="K63" i="69"/>
  <c r="F63" i="69"/>
  <c r="U62" i="69"/>
  <c r="T62" i="69"/>
  <c r="K62" i="69"/>
  <c r="F62" i="69"/>
  <c r="U61" i="69"/>
  <c r="T61" i="69"/>
  <c r="K61" i="69"/>
  <c r="F61" i="69"/>
  <c r="U60" i="69"/>
  <c r="T60" i="69"/>
  <c r="K60" i="69"/>
  <c r="F60" i="69"/>
  <c r="U59" i="69"/>
  <c r="T59" i="69"/>
  <c r="K59" i="69"/>
  <c r="F59" i="69"/>
  <c r="U58" i="69"/>
  <c r="T58" i="69"/>
  <c r="K58" i="69"/>
  <c r="F58" i="69"/>
  <c r="U57" i="69"/>
  <c r="T57" i="69"/>
  <c r="K57" i="69"/>
  <c r="F57" i="69"/>
  <c r="U56" i="69"/>
  <c r="T56" i="69"/>
  <c r="K56" i="69"/>
  <c r="F56" i="69"/>
  <c r="U55" i="69"/>
  <c r="T55" i="69"/>
  <c r="K55" i="69"/>
  <c r="F55" i="69"/>
  <c r="U54" i="69"/>
  <c r="T54" i="69"/>
  <c r="K54" i="69"/>
  <c r="F54" i="69"/>
  <c r="U53" i="69"/>
  <c r="T53" i="69"/>
  <c r="K53" i="69"/>
  <c r="F53" i="69"/>
  <c r="U52" i="69"/>
  <c r="T52" i="69"/>
  <c r="K52" i="69"/>
  <c r="F52" i="69"/>
  <c r="U51" i="69"/>
  <c r="T51" i="69"/>
  <c r="K51" i="69"/>
  <c r="F51" i="69"/>
  <c r="U50" i="69"/>
  <c r="T50" i="69"/>
  <c r="K50" i="69"/>
  <c r="F50" i="69"/>
  <c r="U49" i="69"/>
  <c r="T49" i="69"/>
  <c r="K49" i="69"/>
  <c r="F49" i="69"/>
  <c r="U48" i="69"/>
  <c r="T48" i="69"/>
  <c r="K48" i="69"/>
  <c r="F48" i="69"/>
  <c r="U47" i="69"/>
  <c r="T47" i="69"/>
  <c r="K47" i="69"/>
  <c r="F47" i="69"/>
  <c r="U46" i="69"/>
  <c r="T46" i="69"/>
  <c r="K46" i="69"/>
  <c r="F46" i="69"/>
  <c r="U45" i="69"/>
  <c r="T45" i="69"/>
  <c r="K45" i="69"/>
  <c r="F45" i="69"/>
  <c r="U44" i="69"/>
  <c r="T44" i="69"/>
  <c r="K44" i="69"/>
  <c r="F44" i="69"/>
  <c r="U43" i="69"/>
  <c r="T43" i="69"/>
  <c r="K43" i="69"/>
  <c r="F43" i="69"/>
  <c r="U42" i="69"/>
  <c r="T42" i="69"/>
  <c r="K42" i="69"/>
  <c r="F42" i="69"/>
  <c r="U41" i="69"/>
  <c r="T41" i="69"/>
  <c r="K41" i="69"/>
  <c r="F41" i="69"/>
  <c r="U40" i="69"/>
  <c r="T40" i="69"/>
  <c r="K40" i="69"/>
  <c r="F40" i="69"/>
  <c r="U39" i="69"/>
  <c r="T39" i="69"/>
  <c r="K39" i="69"/>
  <c r="F39" i="69"/>
  <c r="U38" i="69"/>
  <c r="T38" i="69"/>
  <c r="K38" i="69"/>
  <c r="F38" i="69"/>
  <c r="U37" i="69"/>
  <c r="T37" i="69"/>
  <c r="K37" i="69"/>
  <c r="F37" i="69"/>
  <c r="U36" i="69"/>
  <c r="T36" i="69"/>
  <c r="K36" i="69"/>
  <c r="F36" i="69"/>
  <c r="U35" i="69"/>
  <c r="T35" i="69"/>
  <c r="K35" i="69"/>
  <c r="F35" i="69"/>
  <c r="U34" i="69"/>
  <c r="T34" i="69"/>
  <c r="K34" i="69"/>
  <c r="F34" i="69"/>
  <c r="U33" i="69"/>
  <c r="T33" i="69"/>
  <c r="K33" i="69"/>
  <c r="F33" i="69"/>
  <c r="U32" i="69"/>
  <c r="T32" i="69"/>
  <c r="K32" i="69"/>
  <c r="F32" i="69"/>
  <c r="U31" i="69"/>
  <c r="T31" i="69"/>
  <c r="K31" i="69"/>
  <c r="F31" i="69"/>
  <c r="U30" i="69"/>
  <c r="T30" i="69"/>
  <c r="K30" i="69"/>
  <c r="F30" i="69"/>
  <c r="U29" i="69"/>
  <c r="T29" i="69"/>
  <c r="K29" i="69"/>
  <c r="F29" i="69"/>
  <c r="U28" i="69"/>
  <c r="T28" i="69"/>
  <c r="K28" i="69"/>
  <c r="F28" i="69"/>
  <c r="U27" i="69"/>
  <c r="T27" i="69"/>
  <c r="K27" i="69"/>
  <c r="F27" i="69"/>
  <c r="U26" i="69"/>
  <c r="T26" i="69"/>
  <c r="K26" i="69"/>
  <c r="F26" i="69"/>
  <c r="U25" i="69"/>
  <c r="T25" i="69"/>
  <c r="K25" i="69"/>
  <c r="F25" i="69"/>
  <c r="U24" i="69"/>
  <c r="T24" i="69"/>
  <c r="K24" i="69"/>
  <c r="F24" i="69"/>
  <c r="U23" i="69"/>
  <c r="T23" i="69"/>
  <c r="K23" i="69"/>
  <c r="F23" i="69"/>
  <c r="U22" i="69"/>
  <c r="T22" i="69"/>
  <c r="K22" i="69"/>
  <c r="F22" i="69"/>
  <c r="U21" i="69"/>
  <c r="T21" i="69"/>
  <c r="K21" i="69"/>
  <c r="F21" i="69"/>
  <c r="U20" i="69"/>
  <c r="T20" i="69"/>
  <c r="K20" i="69"/>
  <c r="F20" i="69"/>
  <c r="U19" i="69"/>
  <c r="T19" i="69"/>
  <c r="K19" i="69"/>
  <c r="F19" i="69"/>
  <c r="U18" i="69"/>
  <c r="T18" i="69"/>
  <c r="K18" i="69"/>
  <c r="F18" i="69"/>
  <c r="U17" i="69"/>
  <c r="T17" i="69"/>
  <c r="K17" i="69"/>
  <c r="F17" i="69"/>
  <c r="U16" i="69"/>
  <c r="T16" i="69"/>
  <c r="K16" i="69"/>
  <c r="F16" i="69"/>
  <c r="U15" i="69"/>
  <c r="T15" i="69"/>
  <c r="K15" i="69"/>
  <c r="F15" i="69"/>
  <c r="U14" i="69"/>
  <c r="T14" i="69"/>
  <c r="K14" i="69"/>
  <c r="F14" i="69"/>
  <c r="U13" i="69"/>
  <c r="T13" i="69"/>
  <c r="K13" i="69"/>
  <c r="F13" i="69"/>
  <c r="U12" i="69"/>
  <c r="T12" i="69"/>
  <c r="K12" i="69"/>
  <c r="F12" i="69"/>
  <c r="U11" i="69"/>
  <c r="T11" i="69"/>
  <c r="K11" i="69"/>
  <c r="F11" i="69"/>
  <c r="U10" i="69"/>
  <c r="T10" i="69"/>
  <c r="K10" i="69"/>
  <c r="F10" i="69"/>
  <c r="U9" i="69"/>
  <c r="T9" i="69"/>
  <c r="K9" i="69"/>
  <c r="F9" i="69"/>
  <c r="U8" i="69"/>
  <c r="T8" i="69"/>
  <c r="K8" i="69"/>
  <c r="F8" i="69"/>
  <c r="U7" i="69"/>
  <c r="T7" i="69"/>
  <c r="K7" i="69"/>
  <c r="F7" i="69"/>
  <c r="U6" i="69"/>
  <c r="T6" i="69"/>
  <c r="K6" i="69"/>
  <c r="F6" i="69"/>
  <c r="U5" i="69"/>
  <c r="T5" i="69"/>
  <c r="K5" i="69"/>
  <c r="F5" i="69"/>
  <c r="U4" i="69"/>
  <c r="T4" i="69"/>
  <c r="K4" i="69"/>
  <c r="F4" i="69"/>
  <c r="F133" i="70"/>
  <c r="F132" i="70"/>
  <c r="F131" i="70"/>
  <c r="F130" i="70"/>
  <c r="F129" i="70"/>
  <c r="F128" i="70"/>
  <c r="U127" i="70"/>
  <c r="F127" i="70"/>
  <c r="U126" i="70"/>
  <c r="F126" i="70"/>
  <c r="U125" i="70"/>
  <c r="F125" i="70"/>
  <c r="U124" i="70"/>
  <c r="F124" i="70"/>
  <c r="U123" i="70"/>
  <c r="F123" i="70"/>
  <c r="U122" i="70"/>
  <c r="T122" i="70"/>
  <c r="F122" i="70"/>
  <c r="U121" i="70"/>
  <c r="T121" i="70"/>
  <c r="F121" i="70"/>
  <c r="U120" i="70"/>
  <c r="T120" i="70"/>
  <c r="F120" i="70"/>
  <c r="U119" i="70"/>
  <c r="T119" i="70"/>
  <c r="F119" i="70"/>
  <c r="U118" i="70"/>
  <c r="T118" i="70"/>
  <c r="F118" i="70"/>
  <c r="U117" i="70"/>
  <c r="T117" i="70"/>
  <c r="F117" i="70"/>
  <c r="U116" i="70"/>
  <c r="T116" i="70"/>
  <c r="F116" i="70"/>
  <c r="U115" i="70"/>
  <c r="T115" i="70"/>
  <c r="F115" i="70"/>
  <c r="U114" i="70"/>
  <c r="T114" i="70"/>
  <c r="F114" i="70"/>
  <c r="U113" i="70"/>
  <c r="T113" i="70"/>
  <c r="F113" i="70"/>
  <c r="U112" i="70"/>
  <c r="T112" i="70"/>
  <c r="F112" i="70"/>
  <c r="U111" i="70"/>
  <c r="T111" i="70"/>
  <c r="F111" i="70"/>
  <c r="U110" i="70"/>
  <c r="T110" i="70"/>
  <c r="F110" i="70"/>
  <c r="U109" i="70"/>
  <c r="T109" i="70"/>
  <c r="F109" i="70"/>
  <c r="U108" i="70"/>
  <c r="T108" i="70"/>
  <c r="F108" i="70"/>
  <c r="U107" i="70"/>
  <c r="T107" i="70"/>
  <c r="F107" i="70"/>
  <c r="U106" i="70"/>
  <c r="T106" i="70"/>
  <c r="F106" i="70"/>
  <c r="U105" i="70"/>
  <c r="T105" i="70"/>
  <c r="F105" i="70"/>
  <c r="U104" i="70"/>
  <c r="T104" i="70"/>
  <c r="F104" i="70"/>
  <c r="U103" i="70"/>
  <c r="T103" i="70"/>
  <c r="F103" i="70"/>
  <c r="U102" i="70"/>
  <c r="T102" i="70"/>
  <c r="F102" i="70"/>
  <c r="U101" i="70"/>
  <c r="T101" i="70"/>
  <c r="F101" i="70"/>
  <c r="U100" i="70"/>
  <c r="T100" i="70"/>
  <c r="F100" i="70"/>
  <c r="U99" i="70"/>
  <c r="T99" i="70"/>
  <c r="F99" i="70"/>
  <c r="U98" i="70"/>
  <c r="T98" i="70"/>
  <c r="F98" i="70"/>
  <c r="U97" i="70"/>
  <c r="T97" i="70"/>
  <c r="F97" i="70"/>
  <c r="U96" i="70"/>
  <c r="T96" i="70"/>
  <c r="F96" i="70"/>
  <c r="U95" i="70"/>
  <c r="T95" i="70"/>
  <c r="F95" i="70"/>
  <c r="U94" i="70"/>
  <c r="T94" i="70"/>
  <c r="F94" i="70"/>
  <c r="U93" i="70"/>
  <c r="T93" i="70"/>
  <c r="F93" i="70"/>
  <c r="U92" i="70"/>
  <c r="T92" i="70"/>
  <c r="F92" i="70"/>
  <c r="U91" i="70"/>
  <c r="T91" i="70"/>
  <c r="F91" i="70"/>
  <c r="U90" i="70"/>
  <c r="T90" i="70"/>
  <c r="F90" i="70"/>
  <c r="U89" i="70"/>
  <c r="T89" i="70"/>
  <c r="F89" i="70"/>
  <c r="U88" i="70"/>
  <c r="T88" i="70"/>
  <c r="F88" i="70"/>
  <c r="U87" i="70"/>
  <c r="T87" i="70"/>
  <c r="F87" i="70"/>
  <c r="U86" i="70"/>
  <c r="T86" i="70"/>
  <c r="F86" i="70"/>
  <c r="U85" i="70"/>
  <c r="T85" i="70"/>
  <c r="F85" i="70"/>
  <c r="U84" i="70"/>
  <c r="T84" i="70"/>
  <c r="F84" i="70"/>
  <c r="U83" i="70"/>
  <c r="T83" i="70"/>
  <c r="F83" i="70"/>
  <c r="U82" i="70"/>
  <c r="T82" i="70"/>
  <c r="F82" i="70"/>
  <c r="U81" i="70"/>
  <c r="T81" i="70"/>
  <c r="F81" i="70"/>
  <c r="U80" i="70"/>
  <c r="T80" i="70"/>
  <c r="K80" i="70"/>
  <c r="F80" i="70"/>
  <c r="U79" i="70"/>
  <c r="T79" i="70"/>
  <c r="F79" i="70"/>
  <c r="U78" i="70"/>
  <c r="T78" i="70"/>
  <c r="K78" i="70"/>
  <c r="F78" i="70"/>
  <c r="U77" i="70"/>
  <c r="T77" i="70"/>
  <c r="K77" i="70"/>
  <c r="F77" i="70"/>
  <c r="U76" i="70"/>
  <c r="T76" i="70"/>
  <c r="K76" i="70"/>
  <c r="F76" i="70"/>
  <c r="U75" i="70"/>
  <c r="T75" i="70"/>
  <c r="K75" i="70"/>
  <c r="F75" i="70"/>
  <c r="U74" i="70"/>
  <c r="T74" i="70"/>
  <c r="K74" i="70"/>
  <c r="F74" i="70"/>
  <c r="U73" i="70"/>
  <c r="T73" i="70"/>
  <c r="K73" i="70"/>
  <c r="F73" i="70"/>
  <c r="U72" i="70"/>
  <c r="T72" i="70"/>
  <c r="K72" i="70"/>
  <c r="F72" i="70"/>
  <c r="U71" i="70"/>
  <c r="T71" i="70"/>
  <c r="K71" i="70"/>
  <c r="F71" i="70"/>
  <c r="U70" i="70"/>
  <c r="T70" i="70"/>
  <c r="K70" i="70"/>
  <c r="F70" i="70"/>
  <c r="U69" i="70"/>
  <c r="T69" i="70"/>
  <c r="K69" i="70"/>
  <c r="F69" i="70"/>
  <c r="U68" i="70"/>
  <c r="T68" i="70"/>
  <c r="K68" i="70"/>
  <c r="F68" i="70"/>
  <c r="U67" i="70"/>
  <c r="T67" i="70"/>
  <c r="K67" i="70"/>
  <c r="F67" i="70"/>
  <c r="U66" i="70"/>
  <c r="T66" i="70"/>
  <c r="K66" i="70"/>
  <c r="F66" i="70"/>
  <c r="U65" i="70"/>
  <c r="T65" i="70"/>
  <c r="K65" i="70"/>
  <c r="F65" i="70"/>
  <c r="U64" i="70"/>
  <c r="T64" i="70"/>
  <c r="K64" i="70"/>
  <c r="F64" i="70"/>
  <c r="U63" i="70"/>
  <c r="T63" i="70"/>
  <c r="K63" i="70"/>
  <c r="F63" i="70"/>
  <c r="U62" i="70"/>
  <c r="T62" i="70"/>
  <c r="K62" i="70"/>
  <c r="F62" i="70"/>
  <c r="U61" i="70"/>
  <c r="T61" i="70"/>
  <c r="K61" i="70"/>
  <c r="F61" i="70"/>
  <c r="U60" i="70"/>
  <c r="T60" i="70"/>
  <c r="K60" i="70"/>
  <c r="F60" i="70"/>
  <c r="U59" i="70"/>
  <c r="T59" i="70"/>
  <c r="K59" i="70"/>
  <c r="F59" i="70"/>
  <c r="U58" i="70"/>
  <c r="T58" i="70"/>
  <c r="K58" i="70"/>
  <c r="F58" i="70"/>
  <c r="U57" i="70"/>
  <c r="T57" i="70"/>
  <c r="K57" i="70"/>
  <c r="F57" i="70"/>
  <c r="U56" i="70"/>
  <c r="T56" i="70"/>
  <c r="K56" i="70"/>
  <c r="F56" i="70"/>
  <c r="U55" i="70"/>
  <c r="T55" i="70"/>
  <c r="K55" i="70"/>
  <c r="F55" i="70"/>
  <c r="U54" i="70"/>
  <c r="T54" i="70"/>
  <c r="K54" i="70"/>
  <c r="F54" i="70"/>
  <c r="U53" i="70"/>
  <c r="T53" i="70"/>
  <c r="K53" i="70"/>
  <c r="F53" i="70"/>
  <c r="U52" i="70"/>
  <c r="T52" i="70"/>
  <c r="K52" i="70"/>
  <c r="F52" i="70"/>
  <c r="U51" i="70"/>
  <c r="T51" i="70"/>
  <c r="K51" i="70"/>
  <c r="F51" i="70"/>
  <c r="U50" i="70"/>
  <c r="T50" i="70"/>
  <c r="K50" i="70"/>
  <c r="F50" i="70"/>
  <c r="U49" i="70"/>
  <c r="T49" i="70"/>
  <c r="K49" i="70"/>
  <c r="F49" i="70"/>
  <c r="U48" i="70"/>
  <c r="T48" i="70"/>
  <c r="K48" i="70"/>
  <c r="F48" i="70"/>
  <c r="U47" i="70"/>
  <c r="T47" i="70"/>
  <c r="K47" i="70"/>
  <c r="F47" i="70"/>
  <c r="U46" i="70"/>
  <c r="T46" i="70"/>
  <c r="K46" i="70"/>
  <c r="F46" i="70"/>
  <c r="U45" i="70"/>
  <c r="T45" i="70"/>
  <c r="K45" i="70"/>
  <c r="F45" i="70"/>
  <c r="U44" i="70"/>
  <c r="T44" i="70"/>
  <c r="K44" i="70"/>
  <c r="F44" i="70"/>
  <c r="U43" i="70"/>
  <c r="T43" i="70"/>
  <c r="K43" i="70"/>
  <c r="F43" i="70"/>
  <c r="U42" i="70"/>
  <c r="T42" i="70"/>
  <c r="K42" i="70"/>
  <c r="F42" i="70"/>
  <c r="U41" i="70"/>
  <c r="T41" i="70"/>
  <c r="K41" i="70"/>
  <c r="F41" i="70"/>
  <c r="U40" i="70"/>
  <c r="T40" i="70"/>
  <c r="K40" i="70"/>
  <c r="F40" i="70"/>
  <c r="U39" i="70"/>
  <c r="T39" i="70"/>
  <c r="K39" i="70"/>
  <c r="F39" i="70"/>
  <c r="U38" i="70"/>
  <c r="T38" i="70"/>
  <c r="K38" i="70"/>
  <c r="F38" i="70"/>
  <c r="U37" i="70"/>
  <c r="T37" i="70"/>
  <c r="K37" i="70"/>
  <c r="F37" i="70"/>
  <c r="U36" i="70"/>
  <c r="T36" i="70"/>
  <c r="K36" i="70"/>
  <c r="F36" i="70"/>
  <c r="U35" i="70"/>
  <c r="T35" i="70"/>
  <c r="K35" i="70"/>
  <c r="F35" i="70"/>
  <c r="U34" i="70"/>
  <c r="T34" i="70"/>
  <c r="K34" i="70"/>
  <c r="F34" i="70"/>
  <c r="U33" i="70"/>
  <c r="T33" i="70"/>
  <c r="K33" i="70"/>
  <c r="F33" i="70"/>
  <c r="U32" i="70"/>
  <c r="T32" i="70"/>
  <c r="K32" i="70"/>
  <c r="F32" i="70"/>
  <c r="U31" i="70"/>
  <c r="T31" i="70"/>
  <c r="K31" i="70"/>
  <c r="F31" i="70"/>
  <c r="U30" i="70"/>
  <c r="T30" i="70"/>
  <c r="K30" i="70"/>
  <c r="F30" i="70"/>
  <c r="U29" i="70"/>
  <c r="T29" i="70"/>
  <c r="K29" i="70"/>
  <c r="F29" i="70"/>
  <c r="U28" i="70"/>
  <c r="T28" i="70"/>
  <c r="K28" i="70"/>
  <c r="F28" i="70"/>
  <c r="U27" i="70"/>
  <c r="T27" i="70"/>
  <c r="K27" i="70"/>
  <c r="F27" i="70"/>
  <c r="U26" i="70"/>
  <c r="T26" i="70"/>
  <c r="K26" i="70"/>
  <c r="F26" i="70"/>
  <c r="U25" i="70"/>
  <c r="T25" i="70"/>
  <c r="K25" i="70"/>
  <c r="F25" i="70"/>
  <c r="U24" i="70"/>
  <c r="T24" i="70"/>
  <c r="K24" i="70"/>
  <c r="F24" i="70"/>
  <c r="U23" i="70"/>
  <c r="T23" i="70"/>
  <c r="K23" i="70"/>
  <c r="F23" i="70"/>
  <c r="U22" i="70"/>
  <c r="T22" i="70"/>
  <c r="K22" i="70"/>
  <c r="F22" i="70"/>
  <c r="U21" i="70"/>
  <c r="T21" i="70"/>
  <c r="K21" i="70"/>
  <c r="F21" i="70"/>
  <c r="U20" i="70"/>
  <c r="T20" i="70"/>
  <c r="K20" i="70"/>
  <c r="F20" i="70"/>
  <c r="U19" i="70"/>
  <c r="T19" i="70"/>
  <c r="K19" i="70"/>
  <c r="F19" i="70"/>
  <c r="U18" i="70"/>
  <c r="T18" i="70"/>
  <c r="K18" i="70"/>
  <c r="F18" i="70"/>
  <c r="U17" i="70"/>
  <c r="T17" i="70"/>
  <c r="K17" i="70"/>
  <c r="F17" i="70"/>
  <c r="U16" i="70"/>
  <c r="T16" i="70"/>
  <c r="K16" i="70"/>
  <c r="F16" i="70"/>
  <c r="U15" i="70"/>
  <c r="T15" i="70"/>
  <c r="K15" i="70"/>
  <c r="F15" i="70"/>
  <c r="U14" i="70"/>
  <c r="T14" i="70"/>
  <c r="K14" i="70"/>
  <c r="F14" i="70"/>
  <c r="U13" i="70"/>
  <c r="T13" i="70"/>
  <c r="K13" i="70"/>
  <c r="F13" i="70"/>
  <c r="U12" i="70"/>
  <c r="T12" i="70"/>
  <c r="K12" i="70"/>
  <c r="F12" i="70"/>
  <c r="U11" i="70"/>
  <c r="T11" i="70"/>
  <c r="K11" i="70"/>
  <c r="F11" i="70"/>
  <c r="U10" i="70"/>
  <c r="T10" i="70"/>
  <c r="K10" i="70"/>
  <c r="F10" i="70"/>
  <c r="U9" i="70"/>
  <c r="T9" i="70"/>
  <c r="K9" i="70"/>
  <c r="F9" i="70"/>
  <c r="U8" i="70"/>
  <c r="T8" i="70"/>
  <c r="K8" i="70"/>
  <c r="F8" i="70"/>
  <c r="U7" i="70"/>
  <c r="T7" i="70"/>
  <c r="K7" i="70"/>
  <c r="F7" i="70"/>
  <c r="U6" i="70"/>
  <c r="T6" i="70"/>
  <c r="K6" i="70"/>
  <c r="F6" i="70"/>
  <c r="U5" i="70"/>
  <c r="T5" i="70"/>
  <c r="K5" i="70"/>
  <c r="F5" i="70"/>
  <c r="U4" i="70"/>
  <c r="T4" i="70"/>
  <c r="K4" i="70"/>
  <c r="F4" i="70"/>
  <c r="F133" i="71"/>
  <c r="F132" i="71"/>
  <c r="F131" i="71"/>
  <c r="F130" i="71"/>
  <c r="F129" i="71"/>
  <c r="F128" i="71"/>
  <c r="U127" i="71"/>
  <c r="F127" i="71"/>
  <c r="U126" i="71"/>
  <c r="F126" i="71"/>
  <c r="U125" i="71"/>
  <c r="F125" i="71"/>
  <c r="U124" i="71"/>
  <c r="F124" i="71"/>
  <c r="U123" i="71"/>
  <c r="F123" i="71"/>
  <c r="U122" i="71"/>
  <c r="T122" i="71"/>
  <c r="F122" i="71"/>
  <c r="U121" i="71"/>
  <c r="T121" i="71"/>
  <c r="F121" i="71"/>
  <c r="U120" i="71"/>
  <c r="T120" i="71"/>
  <c r="F120" i="71"/>
  <c r="U119" i="71"/>
  <c r="T119" i="71"/>
  <c r="F119" i="71"/>
  <c r="U118" i="71"/>
  <c r="T118" i="71"/>
  <c r="F118" i="71"/>
  <c r="U117" i="71"/>
  <c r="T117" i="71"/>
  <c r="F117" i="71"/>
  <c r="U116" i="71"/>
  <c r="T116" i="71"/>
  <c r="F116" i="71"/>
  <c r="U115" i="71"/>
  <c r="T115" i="71"/>
  <c r="F115" i="71"/>
  <c r="U114" i="71"/>
  <c r="T114" i="71"/>
  <c r="F114" i="71"/>
  <c r="U113" i="71"/>
  <c r="T113" i="71"/>
  <c r="F113" i="71"/>
  <c r="U112" i="71"/>
  <c r="T112" i="71"/>
  <c r="F112" i="71"/>
  <c r="U111" i="71"/>
  <c r="T111" i="71"/>
  <c r="F111" i="71"/>
  <c r="U110" i="71"/>
  <c r="T110" i="71"/>
  <c r="F110" i="71"/>
  <c r="U109" i="71"/>
  <c r="T109" i="71"/>
  <c r="F109" i="71"/>
  <c r="U108" i="71"/>
  <c r="T108" i="71"/>
  <c r="F108" i="71"/>
  <c r="U107" i="71"/>
  <c r="T107" i="71"/>
  <c r="F107" i="71"/>
  <c r="U106" i="71"/>
  <c r="T106" i="71"/>
  <c r="F106" i="71"/>
  <c r="U105" i="71"/>
  <c r="T105" i="71"/>
  <c r="F105" i="71"/>
  <c r="U104" i="71"/>
  <c r="T104" i="71"/>
  <c r="F104" i="71"/>
  <c r="U103" i="71"/>
  <c r="T103" i="71"/>
  <c r="F103" i="71"/>
  <c r="U102" i="71"/>
  <c r="T102" i="71"/>
  <c r="F102" i="71"/>
  <c r="U101" i="71"/>
  <c r="T101" i="71"/>
  <c r="F101" i="71"/>
  <c r="U100" i="71"/>
  <c r="T100" i="71"/>
  <c r="F100" i="71"/>
  <c r="U99" i="71"/>
  <c r="T99" i="71"/>
  <c r="F99" i="71"/>
  <c r="U98" i="71"/>
  <c r="T98" i="71"/>
  <c r="F98" i="71"/>
  <c r="U97" i="71"/>
  <c r="T97" i="71"/>
  <c r="F97" i="71"/>
  <c r="U96" i="71"/>
  <c r="T96" i="71"/>
  <c r="F96" i="71"/>
  <c r="U95" i="71"/>
  <c r="T95" i="71"/>
  <c r="F95" i="71"/>
  <c r="U94" i="71"/>
  <c r="T94" i="71"/>
  <c r="F94" i="71"/>
  <c r="U93" i="71"/>
  <c r="T93" i="71"/>
  <c r="F93" i="71"/>
  <c r="U92" i="71"/>
  <c r="T92" i="71"/>
  <c r="F92" i="71"/>
  <c r="U91" i="71"/>
  <c r="T91" i="71"/>
  <c r="F91" i="71"/>
  <c r="U90" i="71"/>
  <c r="T90" i="71"/>
  <c r="F90" i="71"/>
  <c r="U89" i="71"/>
  <c r="T89" i="71"/>
  <c r="F89" i="71"/>
  <c r="U88" i="71"/>
  <c r="T88" i="71"/>
  <c r="F88" i="71"/>
  <c r="U87" i="71"/>
  <c r="T87" i="71"/>
  <c r="F87" i="71"/>
  <c r="U86" i="71"/>
  <c r="T86" i="71"/>
  <c r="F86" i="71"/>
  <c r="U85" i="71"/>
  <c r="T85" i="71"/>
  <c r="F85" i="71"/>
  <c r="U84" i="71"/>
  <c r="T84" i="71"/>
  <c r="F84" i="71"/>
  <c r="U83" i="71"/>
  <c r="T83" i="71"/>
  <c r="F83" i="71"/>
  <c r="U82" i="71"/>
  <c r="T82" i="71"/>
  <c r="F82" i="71"/>
  <c r="U81" i="71"/>
  <c r="T81" i="71"/>
  <c r="F81" i="71"/>
  <c r="U80" i="71"/>
  <c r="T80" i="71"/>
  <c r="K80" i="71"/>
  <c r="F80" i="71"/>
  <c r="U79" i="71"/>
  <c r="T79" i="71"/>
  <c r="F79" i="71"/>
  <c r="U78" i="71"/>
  <c r="T78" i="71"/>
  <c r="K78" i="71"/>
  <c r="F78" i="71"/>
  <c r="U77" i="71"/>
  <c r="T77" i="71"/>
  <c r="K77" i="71"/>
  <c r="F77" i="71"/>
  <c r="U76" i="71"/>
  <c r="T76" i="71"/>
  <c r="K76" i="71"/>
  <c r="F76" i="71"/>
  <c r="U75" i="71"/>
  <c r="T75" i="71"/>
  <c r="K75" i="71"/>
  <c r="F75" i="71"/>
  <c r="U74" i="71"/>
  <c r="T74" i="71"/>
  <c r="K74" i="71"/>
  <c r="F74" i="71"/>
  <c r="U73" i="71"/>
  <c r="T73" i="71"/>
  <c r="K73" i="71"/>
  <c r="F73" i="71"/>
  <c r="U72" i="71"/>
  <c r="T72" i="71"/>
  <c r="K72" i="71"/>
  <c r="F72" i="71"/>
  <c r="U71" i="71"/>
  <c r="T71" i="71"/>
  <c r="K71" i="71"/>
  <c r="F71" i="71"/>
  <c r="U70" i="71"/>
  <c r="T70" i="71"/>
  <c r="K70" i="71"/>
  <c r="F70" i="71"/>
  <c r="U69" i="71"/>
  <c r="T69" i="71"/>
  <c r="K69" i="71"/>
  <c r="F69" i="71"/>
  <c r="U68" i="71"/>
  <c r="T68" i="71"/>
  <c r="K68" i="71"/>
  <c r="F68" i="71"/>
  <c r="U67" i="71"/>
  <c r="T67" i="71"/>
  <c r="K67" i="71"/>
  <c r="F67" i="71"/>
  <c r="U66" i="71"/>
  <c r="T66" i="71"/>
  <c r="K66" i="71"/>
  <c r="F66" i="71"/>
  <c r="U65" i="71"/>
  <c r="T65" i="71"/>
  <c r="K65" i="71"/>
  <c r="F65" i="71"/>
  <c r="U64" i="71"/>
  <c r="T64" i="71"/>
  <c r="K64" i="71"/>
  <c r="F64" i="71"/>
  <c r="U63" i="71"/>
  <c r="T63" i="71"/>
  <c r="K63" i="71"/>
  <c r="F63" i="71"/>
  <c r="U62" i="71"/>
  <c r="T62" i="71"/>
  <c r="K62" i="71"/>
  <c r="F62" i="71"/>
  <c r="U61" i="71"/>
  <c r="T61" i="71"/>
  <c r="K61" i="71"/>
  <c r="F61" i="71"/>
  <c r="U60" i="71"/>
  <c r="T60" i="71"/>
  <c r="K60" i="71"/>
  <c r="F60" i="71"/>
  <c r="U59" i="71"/>
  <c r="T59" i="71"/>
  <c r="K59" i="71"/>
  <c r="F59" i="71"/>
  <c r="U58" i="71"/>
  <c r="T58" i="71"/>
  <c r="K58" i="71"/>
  <c r="F58" i="71"/>
  <c r="U57" i="71"/>
  <c r="T57" i="71"/>
  <c r="K57" i="71"/>
  <c r="F57" i="71"/>
  <c r="U56" i="71"/>
  <c r="T56" i="71"/>
  <c r="K56" i="71"/>
  <c r="F56" i="71"/>
  <c r="U55" i="71"/>
  <c r="T55" i="71"/>
  <c r="K55" i="71"/>
  <c r="F55" i="71"/>
  <c r="U54" i="71"/>
  <c r="T54" i="71"/>
  <c r="K54" i="71"/>
  <c r="F54" i="71"/>
  <c r="U53" i="71"/>
  <c r="T53" i="71"/>
  <c r="K53" i="71"/>
  <c r="F53" i="71"/>
  <c r="U52" i="71"/>
  <c r="T52" i="71"/>
  <c r="K52" i="71"/>
  <c r="F52" i="71"/>
  <c r="U51" i="71"/>
  <c r="T51" i="71"/>
  <c r="K51" i="71"/>
  <c r="F51" i="71"/>
  <c r="U50" i="71"/>
  <c r="T50" i="71"/>
  <c r="K50" i="71"/>
  <c r="F50" i="71"/>
  <c r="U49" i="71"/>
  <c r="T49" i="71"/>
  <c r="K49" i="71"/>
  <c r="F49" i="71"/>
  <c r="U48" i="71"/>
  <c r="T48" i="71"/>
  <c r="K48" i="71"/>
  <c r="F48" i="71"/>
  <c r="U47" i="71"/>
  <c r="T47" i="71"/>
  <c r="K47" i="71"/>
  <c r="F47" i="71"/>
  <c r="U46" i="71"/>
  <c r="T46" i="71"/>
  <c r="K46" i="71"/>
  <c r="F46" i="71"/>
  <c r="U45" i="71"/>
  <c r="T45" i="71"/>
  <c r="K45" i="71"/>
  <c r="F45" i="71"/>
  <c r="U44" i="71"/>
  <c r="T44" i="71"/>
  <c r="K44" i="71"/>
  <c r="F44" i="71"/>
  <c r="U43" i="71"/>
  <c r="T43" i="71"/>
  <c r="K43" i="71"/>
  <c r="F43" i="71"/>
  <c r="U42" i="71"/>
  <c r="T42" i="71"/>
  <c r="K42" i="71"/>
  <c r="F42" i="71"/>
  <c r="U41" i="71"/>
  <c r="T41" i="71"/>
  <c r="K41" i="71"/>
  <c r="F41" i="71"/>
  <c r="U40" i="71"/>
  <c r="T40" i="71"/>
  <c r="K40" i="71"/>
  <c r="F40" i="71"/>
  <c r="U39" i="71"/>
  <c r="T39" i="71"/>
  <c r="K39" i="71"/>
  <c r="F39" i="71"/>
  <c r="U38" i="71"/>
  <c r="T38" i="71"/>
  <c r="K38" i="71"/>
  <c r="F38" i="71"/>
  <c r="U37" i="71"/>
  <c r="T37" i="71"/>
  <c r="K37" i="71"/>
  <c r="F37" i="71"/>
  <c r="U36" i="71"/>
  <c r="T36" i="71"/>
  <c r="K36" i="71"/>
  <c r="F36" i="71"/>
  <c r="U35" i="71"/>
  <c r="T35" i="71"/>
  <c r="K35" i="71"/>
  <c r="F35" i="71"/>
  <c r="U34" i="71"/>
  <c r="T34" i="71"/>
  <c r="K34" i="71"/>
  <c r="F34" i="71"/>
  <c r="U33" i="71"/>
  <c r="T33" i="71"/>
  <c r="K33" i="71"/>
  <c r="F33" i="71"/>
  <c r="U32" i="71"/>
  <c r="T32" i="71"/>
  <c r="K32" i="71"/>
  <c r="F32" i="71"/>
  <c r="U31" i="71"/>
  <c r="T31" i="71"/>
  <c r="K31" i="71"/>
  <c r="F31" i="71"/>
  <c r="U30" i="71"/>
  <c r="T30" i="71"/>
  <c r="K30" i="71"/>
  <c r="F30" i="71"/>
  <c r="U29" i="71"/>
  <c r="T29" i="71"/>
  <c r="K29" i="71"/>
  <c r="F29" i="71"/>
  <c r="U28" i="71"/>
  <c r="T28" i="71"/>
  <c r="K28" i="71"/>
  <c r="F28" i="71"/>
  <c r="U27" i="71"/>
  <c r="T27" i="71"/>
  <c r="K27" i="71"/>
  <c r="F27" i="71"/>
  <c r="U26" i="71"/>
  <c r="T26" i="71"/>
  <c r="K26" i="71"/>
  <c r="F26" i="71"/>
  <c r="U25" i="71"/>
  <c r="T25" i="71"/>
  <c r="K25" i="71"/>
  <c r="F25" i="71"/>
  <c r="U24" i="71"/>
  <c r="T24" i="71"/>
  <c r="K24" i="71"/>
  <c r="F24" i="71"/>
  <c r="U23" i="71"/>
  <c r="T23" i="71"/>
  <c r="K23" i="71"/>
  <c r="F23" i="71"/>
  <c r="U22" i="71"/>
  <c r="T22" i="71"/>
  <c r="K22" i="71"/>
  <c r="F22" i="71"/>
  <c r="U21" i="71"/>
  <c r="T21" i="71"/>
  <c r="K21" i="71"/>
  <c r="F21" i="71"/>
  <c r="U20" i="71"/>
  <c r="T20" i="71"/>
  <c r="K20" i="71"/>
  <c r="F20" i="71"/>
  <c r="U19" i="71"/>
  <c r="T19" i="71"/>
  <c r="K19" i="71"/>
  <c r="F19" i="71"/>
  <c r="U18" i="71"/>
  <c r="T18" i="71"/>
  <c r="K18" i="71"/>
  <c r="F18" i="71"/>
  <c r="U17" i="71"/>
  <c r="T17" i="71"/>
  <c r="K17" i="71"/>
  <c r="F17" i="71"/>
  <c r="U16" i="71"/>
  <c r="T16" i="71"/>
  <c r="K16" i="71"/>
  <c r="F16" i="71"/>
  <c r="U15" i="71"/>
  <c r="T15" i="71"/>
  <c r="K15" i="71"/>
  <c r="F15" i="71"/>
  <c r="U14" i="71"/>
  <c r="T14" i="71"/>
  <c r="K14" i="71"/>
  <c r="F14" i="71"/>
  <c r="U13" i="71"/>
  <c r="T13" i="71"/>
  <c r="K13" i="71"/>
  <c r="F13" i="71"/>
  <c r="U12" i="71"/>
  <c r="T12" i="71"/>
  <c r="K12" i="71"/>
  <c r="F12" i="71"/>
  <c r="U11" i="71"/>
  <c r="T11" i="71"/>
  <c r="K11" i="71"/>
  <c r="F11" i="71"/>
  <c r="U10" i="71"/>
  <c r="T10" i="71"/>
  <c r="K10" i="71"/>
  <c r="F10" i="71"/>
  <c r="U9" i="71"/>
  <c r="T9" i="71"/>
  <c r="K9" i="71"/>
  <c r="F9" i="71"/>
  <c r="U8" i="71"/>
  <c r="T8" i="71"/>
  <c r="K8" i="71"/>
  <c r="F8" i="71"/>
  <c r="U7" i="71"/>
  <c r="T7" i="71"/>
  <c r="K7" i="71"/>
  <c r="F7" i="71"/>
  <c r="U6" i="71"/>
  <c r="T6" i="71"/>
  <c r="K6" i="71"/>
  <c r="F6" i="71"/>
  <c r="U5" i="71"/>
  <c r="T5" i="71"/>
  <c r="K5" i="71"/>
  <c r="F5" i="71"/>
  <c r="U4" i="71"/>
  <c r="T4" i="71"/>
  <c r="K4" i="71"/>
  <c r="F4" i="71"/>
  <c r="F133" i="72"/>
  <c r="F132" i="72"/>
  <c r="F131" i="72"/>
  <c r="F130" i="72"/>
  <c r="F129" i="72"/>
  <c r="F128" i="72"/>
  <c r="U127" i="72"/>
  <c r="F127" i="72"/>
  <c r="U126" i="72"/>
  <c r="F126" i="72"/>
  <c r="U125" i="72"/>
  <c r="F125" i="72"/>
  <c r="U124" i="72"/>
  <c r="F124" i="72"/>
  <c r="U123" i="72"/>
  <c r="F123" i="72"/>
  <c r="U122" i="72"/>
  <c r="T122" i="72"/>
  <c r="F122" i="72"/>
  <c r="U121" i="72"/>
  <c r="T121" i="72"/>
  <c r="F121" i="72"/>
  <c r="U120" i="72"/>
  <c r="T120" i="72"/>
  <c r="F120" i="72"/>
  <c r="U119" i="72"/>
  <c r="T119" i="72"/>
  <c r="F119" i="72"/>
  <c r="U118" i="72"/>
  <c r="T118" i="72"/>
  <c r="F118" i="72"/>
  <c r="U117" i="72"/>
  <c r="T117" i="72"/>
  <c r="F117" i="72"/>
  <c r="U116" i="72"/>
  <c r="T116" i="72"/>
  <c r="F116" i="72"/>
  <c r="U115" i="72"/>
  <c r="T115" i="72"/>
  <c r="F115" i="72"/>
  <c r="U114" i="72"/>
  <c r="T114" i="72"/>
  <c r="F114" i="72"/>
  <c r="U113" i="72"/>
  <c r="T113" i="72"/>
  <c r="F113" i="72"/>
  <c r="U112" i="72"/>
  <c r="T112" i="72"/>
  <c r="F112" i="72"/>
  <c r="U111" i="72"/>
  <c r="T111" i="72"/>
  <c r="F111" i="72"/>
  <c r="U110" i="72"/>
  <c r="T110" i="72"/>
  <c r="F110" i="72"/>
  <c r="U109" i="72"/>
  <c r="T109" i="72"/>
  <c r="F109" i="72"/>
  <c r="U108" i="72"/>
  <c r="T108" i="72"/>
  <c r="F108" i="72"/>
  <c r="U107" i="72"/>
  <c r="T107" i="72"/>
  <c r="F107" i="72"/>
  <c r="U106" i="72"/>
  <c r="T106" i="72"/>
  <c r="F106" i="72"/>
  <c r="U105" i="72"/>
  <c r="T105" i="72"/>
  <c r="F105" i="72"/>
  <c r="U104" i="72"/>
  <c r="T104" i="72"/>
  <c r="F104" i="72"/>
  <c r="U103" i="72"/>
  <c r="T103" i="72"/>
  <c r="F103" i="72"/>
  <c r="U102" i="72"/>
  <c r="T102" i="72"/>
  <c r="F102" i="72"/>
  <c r="U101" i="72"/>
  <c r="T101" i="72"/>
  <c r="F101" i="72"/>
  <c r="U100" i="72"/>
  <c r="T100" i="72"/>
  <c r="F100" i="72"/>
  <c r="U99" i="72"/>
  <c r="T99" i="72"/>
  <c r="F99" i="72"/>
  <c r="U98" i="72"/>
  <c r="T98" i="72"/>
  <c r="F98" i="72"/>
  <c r="U97" i="72"/>
  <c r="T97" i="72"/>
  <c r="F97" i="72"/>
  <c r="U96" i="72"/>
  <c r="T96" i="72"/>
  <c r="F96" i="72"/>
  <c r="U95" i="72"/>
  <c r="T95" i="72"/>
  <c r="F95" i="72"/>
  <c r="U94" i="72"/>
  <c r="T94" i="72"/>
  <c r="F94" i="72"/>
  <c r="U93" i="72"/>
  <c r="T93" i="72"/>
  <c r="F93" i="72"/>
  <c r="U92" i="72"/>
  <c r="T92" i="72"/>
  <c r="F92" i="72"/>
  <c r="U91" i="72"/>
  <c r="T91" i="72"/>
  <c r="F91" i="72"/>
  <c r="U90" i="72"/>
  <c r="T90" i="72"/>
  <c r="F90" i="72"/>
  <c r="U89" i="72"/>
  <c r="T89" i="72"/>
  <c r="F89" i="72"/>
  <c r="U88" i="72"/>
  <c r="T88" i="72"/>
  <c r="F88" i="72"/>
  <c r="U87" i="72"/>
  <c r="T87" i="72"/>
  <c r="F87" i="72"/>
  <c r="U86" i="72"/>
  <c r="T86" i="72"/>
  <c r="F86" i="72"/>
  <c r="U85" i="72"/>
  <c r="T85" i="72"/>
  <c r="F85" i="72"/>
  <c r="U84" i="72"/>
  <c r="T84" i="72"/>
  <c r="F84" i="72"/>
  <c r="U83" i="72"/>
  <c r="T83" i="72"/>
  <c r="F83" i="72"/>
  <c r="U82" i="72"/>
  <c r="T82" i="72"/>
  <c r="F82" i="72"/>
  <c r="U81" i="72"/>
  <c r="T81" i="72"/>
  <c r="F81" i="72"/>
  <c r="U80" i="72"/>
  <c r="T80" i="72"/>
  <c r="K80" i="72"/>
  <c r="F80" i="72"/>
  <c r="U79" i="72"/>
  <c r="T79" i="72"/>
  <c r="F79" i="72"/>
  <c r="U78" i="72"/>
  <c r="T78" i="72"/>
  <c r="K78" i="72"/>
  <c r="F78" i="72"/>
  <c r="U77" i="72"/>
  <c r="T77" i="72"/>
  <c r="K77" i="72"/>
  <c r="F77" i="72"/>
  <c r="U76" i="72"/>
  <c r="T76" i="72"/>
  <c r="K76" i="72"/>
  <c r="F76" i="72"/>
  <c r="U75" i="72"/>
  <c r="T75" i="72"/>
  <c r="K75" i="72"/>
  <c r="F75" i="72"/>
  <c r="U74" i="72"/>
  <c r="T74" i="72"/>
  <c r="K74" i="72"/>
  <c r="F74" i="72"/>
  <c r="U73" i="72"/>
  <c r="T73" i="72"/>
  <c r="K73" i="72"/>
  <c r="F73" i="72"/>
  <c r="U72" i="72"/>
  <c r="T72" i="72"/>
  <c r="K72" i="72"/>
  <c r="F72" i="72"/>
  <c r="U71" i="72"/>
  <c r="T71" i="72"/>
  <c r="K71" i="72"/>
  <c r="F71" i="72"/>
  <c r="U70" i="72"/>
  <c r="T70" i="72"/>
  <c r="K70" i="72"/>
  <c r="F70" i="72"/>
  <c r="U69" i="72"/>
  <c r="T69" i="72"/>
  <c r="K69" i="72"/>
  <c r="F69" i="72"/>
  <c r="U68" i="72"/>
  <c r="T68" i="72"/>
  <c r="K68" i="72"/>
  <c r="F68" i="72"/>
  <c r="U67" i="72"/>
  <c r="T67" i="72"/>
  <c r="K67" i="72"/>
  <c r="F67" i="72"/>
  <c r="U66" i="72"/>
  <c r="T66" i="72"/>
  <c r="K66" i="72"/>
  <c r="F66" i="72"/>
  <c r="U65" i="72"/>
  <c r="T65" i="72"/>
  <c r="K65" i="72"/>
  <c r="F65" i="72"/>
  <c r="U64" i="72"/>
  <c r="T64" i="72"/>
  <c r="K64" i="72"/>
  <c r="F64" i="72"/>
  <c r="U63" i="72"/>
  <c r="T63" i="72"/>
  <c r="K63" i="72"/>
  <c r="F63" i="72"/>
  <c r="U62" i="72"/>
  <c r="T62" i="72"/>
  <c r="K62" i="72"/>
  <c r="F62" i="72"/>
  <c r="U61" i="72"/>
  <c r="T61" i="72"/>
  <c r="K61" i="72"/>
  <c r="F61" i="72"/>
  <c r="U60" i="72"/>
  <c r="T60" i="72"/>
  <c r="K60" i="72"/>
  <c r="F60" i="72"/>
  <c r="U59" i="72"/>
  <c r="T59" i="72"/>
  <c r="K59" i="72"/>
  <c r="F59" i="72"/>
  <c r="U58" i="72"/>
  <c r="T58" i="72"/>
  <c r="K58" i="72"/>
  <c r="F58" i="72"/>
  <c r="U57" i="72"/>
  <c r="T57" i="72"/>
  <c r="K57" i="72"/>
  <c r="F57" i="72"/>
  <c r="U56" i="72"/>
  <c r="T56" i="72"/>
  <c r="K56" i="72"/>
  <c r="F56" i="72"/>
  <c r="U55" i="72"/>
  <c r="T55" i="72"/>
  <c r="K55" i="72"/>
  <c r="F55" i="72"/>
  <c r="U54" i="72"/>
  <c r="T54" i="72"/>
  <c r="K54" i="72"/>
  <c r="F54" i="72"/>
  <c r="U53" i="72"/>
  <c r="T53" i="72"/>
  <c r="K53" i="72"/>
  <c r="F53" i="72"/>
  <c r="U52" i="72"/>
  <c r="T52" i="72"/>
  <c r="K52" i="72"/>
  <c r="F52" i="72"/>
  <c r="U51" i="72"/>
  <c r="T51" i="72"/>
  <c r="K51" i="72"/>
  <c r="F51" i="72"/>
  <c r="U50" i="72"/>
  <c r="T50" i="72"/>
  <c r="K50" i="72"/>
  <c r="F50" i="72"/>
  <c r="U49" i="72"/>
  <c r="T49" i="72"/>
  <c r="K49" i="72"/>
  <c r="F49" i="72"/>
  <c r="U48" i="72"/>
  <c r="T48" i="72"/>
  <c r="K48" i="72"/>
  <c r="F48" i="72"/>
  <c r="U47" i="72"/>
  <c r="T47" i="72"/>
  <c r="K47" i="72"/>
  <c r="F47" i="72"/>
  <c r="U46" i="72"/>
  <c r="T46" i="72"/>
  <c r="K46" i="72"/>
  <c r="F46" i="72"/>
  <c r="U45" i="72"/>
  <c r="T45" i="72"/>
  <c r="K45" i="72"/>
  <c r="F45" i="72"/>
  <c r="U44" i="72"/>
  <c r="T44" i="72"/>
  <c r="K44" i="72"/>
  <c r="F44" i="72"/>
  <c r="U43" i="72"/>
  <c r="T43" i="72"/>
  <c r="K43" i="72"/>
  <c r="F43" i="72"/>
  <c r="U42" i="72"/>
  <c r="T42" i="72"/>
  <c r="K42" i="72"/>
  <c r="F42" i="72"/>
  <c r="U41" i="72"/>
  <c r="T41" i="72"/>
  <c r="K41" i="72"/>
  <c r="F41" i="72"/>
  <c r="U40" i="72"/>
  <c r="T40" i="72"/>
  <c r="K40" i="72"/>
  <c r="F40" i="72"/>
  <c r="U39" i="72"/>
  <c r="T39" i="72"/>
  <c r="K39" i="72"/>
  <c r="F39" i="72"/>
  <c r="U38" i="72"/>
  <c r="T38" i="72"/>
  <c r="K38" i="72"/>
  <c r="F38" i="72"/>
  <c r="U37" i="72"/>
  <c r="T37" i="72"/>
  <c r="K37" i="72"/>
  <c r="F37" i="72"/>
  <c r="U36" i="72"/>
  <c r="T36" i="72"/>
  <c r="K36" i="72"/>
  <c r="F36" i="72"/>
  <c r="U35" i="72"/>
  <c r="T35" i="72"/>
  <c r="K35" i="72"/>
  <c r="F35" i="72"/>
  <c r="U34" i="72"/>
  <c r="T34" i="72"/>
  <c r="K34" i="72"/>
  <c r="F34" i="72"/>
  <c r="U33" i="72"/>
  <c r="T33" i="72"/>
  <c r="K33" i="72"/>
  <c r="F33" i="72"/>
  <c r="U32" i="72"/>
  <c r="T32" i="72"/>
  <c r="K32" i="72"/>
  <c r="F32" i="72"/>
  <c r="U31" i="72"/>
  <c r="T31" i="72"/>
  <c r="K31" i="72"/>
  <c r="F31" i="72"/>
  <c r="U30" i="72"/>
  <c r="T30" i="72"/>
  <c r="K30" i="72"/>
  <c r="F30" i="72"/>
  <c r="U29" i="72"/>
  <c r="T29" i="72"/>
  <c r="K29" i="72"/>
  <c r="F29" i="72"/>
  <c r="U28" i="72"/>
  <c r="T28" i="72"/>
  <c r="K28" i="72"/>
  <c r="F28" i="72"/>
  <c r="U27" i="72"/>
  <c r="T27" i="72"/>
  <c r="K27" i="72"/>
  <c r="F27" i="72"/>
  <c r="U26" i="72"/>
  <c r="T26" i="72"/>
  <c r="K26" i="72"/>
  <c r="F26" i="72"/>
  <c r="U25" i="72"/>
  <c r="T25" i="72"/>
  <c r="K25" i="72"/>
  <c r="F25" i="72"/>
  <c r="U24" i="72"/>
  <c r="T24" i="72"/>
  <c r="K24" i="72"/>
  <c r="F24" i="72"/>
  <c r="U23" i="72"/>
  <c r="T23" i="72"/>
  <c r="K23" i="72"/>
  <c r="F23" i="72"/>
  <c r="U22" i="72"/>
  <c r="T22" i="72"/>
  <c r="K22" i="72"/>
  <c r="F22" i="72"/>
  <c r="U21" i="72"/>
  <c r="T21" i="72"/>
  <c r="K21" i="72"/>
  <c r="F21" i="72"/>
  <c r="U20" i="72"/>
  <c r="T20" i="72"/>
  <c r="K20" i="72"/>
  <c r="F20" i="72"/>
  <c r="U19" i="72"/>
  <c r="T19" i="72"/>
  <c r="K19" i="72"/>
  <c r="F19" i="72"/>
  <c r="U18" i="72"/>
  <c r="T18" i="72"/>
  <c r="K18" i="72"/>
  <c r="F18" i="72"/>
  <c r="U17" i="72"/>
  <c r="T17" i="72"/>
  <c r="K17" i="72"/>
  <c r="F17" i="72"/>
  <c r="U16" i="72"/>
  <c r="T16" i="72"/>
  <c r="K16" i="72"/>
  <c r="F16" i="72"/>
  <c r="U15" i="72"/>
  <c r="T15" i="72"/>
  <c r="K15" i="72"/>
  <c r="F15" i="72"/>
  <c r="U14" i="72"/>
  <c r="T14" i="72"/>
  <c r="K14" i="72"/>
  <c r="F14" i="72"/>
  <c r="U13" i="72"/>
  <c r="T13" i="72"/>
  <c r="K13" i="72"/>
  <c r="F13" i="72"/>
  <c r="U12" i="72"/>
  <c r="T12" i="72"/>
  <c r="K12" i="72"/>
  <c r="F12" i="72"/>
  <c r="U11" i="72"/>
  <c r="T11" i="72"/>
  <c r="K11" i="72"/>
  <c r="F11" i="72"/>
  <c r="U10" i="72"/>
  <c r="T10" i="72"/>
  <c r="K10" i="72"/>
  <c r="F10" i="72"/>
  <c r="U9" i="72"/>
  <c r="T9" i="72"/>
  <c r="K9" i="72"/>
  <c r="F9" i="72"/>
  <c r="U8" i="72"/>
  <c r="T8" i="72"/>
  <c r="K8" i="72"/>
  <c r="F8" i="72"/>
  <c r="U7" i="72"/>
  <c r="T7" i="72"/>
  <c r="K7" i="72"/>
  <c r="F7" i="72"/>
  <c r="U6" i="72"/>
  <c r="T6" i="72"/>
  <c r="K6" i="72"/>
  <c r="F6" i="72"/>
  <c r="U5" i="72"/>
  <c r="T5" i="72"/>
  <c r="K5" i="72"/>
  <c r="F5" i="72"/>
  <c r="U4" i="72"/>
  <c r="T4" i="72"/>
  <c r="K4" i="72"/>
  <c r="F4" i="72"/>
  <c r="F133" i="73"/>
  <c r="F132" i="73"/>
  <c r="F131" i="73"/>
  <c r="F130" i="73"/>
  <c r="F129" i="73"/>
  <c r="F128" i="73"/>
  <c r="U127" i="73"/>
  <c r="F127" i="73"/>
  <c r="U126" i="73"/>
  <c r="F126" i="73"/>
  <c r="U125" i="73"/>
  <c r="F125" i="73"/>
  <c r="U124" i="73"/>
  <c r="F124" i="73"/>
  <c r="U123" i="73"/>
  <c r="F123" i="73"/>
  <c r="U122" i="73"/>
  <c r="T122" i="73"/>
  <c r="F122" i="73"/>
  <c r="U121" i="73"/>
  <c r="T121" i="73"/>
  <c r="F121" i="73"/>
  <c r="U120" i="73"/>
  <c r="T120" i="73"/>
  <c r="F120" i="73"/>
  <c r="U119" i="73"/>
  <c r="T119" i="73"/>
  <c r="F119" i="73"/>
  <c r="U118" i="73"/>
  <c r="T118" i="73"/>
  <c r="F118" i="73"/>
  <c r="U117" i="73"/>
  <c r="T117" i="73"/>
  <c r="F117" i="73"/>
  <c r="U116" i="73"/>
  <c r="T116" i="73"/>
  <c r="F116" i="73"/>
  <c r="U115" i="73"/>
  <c r="T115" i="73"/>
  <c r="F115" i="73"/>
  <c r="U114" i="73"/>
  <c r="T114" i="73"/>
  <c r="F114" i="73"/>
  <c r="U113" i="73"/>
  <c r="T113" i="73"/>
  <c r="F113" i="73"/>
  <c r="U112" i="73"/>
  <c r="T112" i="73"/>
  <c r="F112" i="73"/>
  <c r="U111" i="73"/>
  <c r="T111" i="73"/>
  <c r="F111" i="73"/>
  <c r="U110" i="73"/>
  <c r="T110" i="73"/>
  <c r="F110" i="73"/>
  <c r="U109" i="73"/>
  <c r="T109" i="73"/>
  <c r="F109" i="73"/>
  <c r="U108" i="73"/>
  <c r="T108" i="73"/>
  <c r="F108" i="73"/>
  <c r="U107" i="73"/>
  <c r="T107" i="73"/>
  <c r="F107" i="73"/>
  <c r="U106" i="73"/>
  <c r="T106" i="73"/>
  <c r="F106" i="73"/>
  <c r="U105" i="73"/>
  <c r="T105" i="73"/>
  <c r="F105" i="73"/>
  <c r="U104" i="73"/>
  <c r="T104" i="73"/>
  <c r="F104" i="73"/>
  <c r="U103" i="73"/>
  <c r="T103" i="73"/>
  <c r="F103" i="73"/>
  <c r="U102" i="73"/>
  <c r="T102" i="73"/>
  <c r="F102" i="73"/>
  <c r="U101" i="73"/>
  <c r="T101" i="73"/>
  <c r="F101" i="73"/>
  <c r="U100" i="73"/>
  <c r="T100" i="73"/>
  <c r="F100" i="73"/>
  <c r="U99" i="73"/>
  <c r="T99" i="73"/>
  <c r="F99" i="73"/>
  <c r="U98" i="73"/>
  <c r="T98" i="73"/>
  <c r="F98" i="73"/>
  <c r="U97" i="73"/>
  <c r="T97" i="73"/>
  <c r="F97" i="73"/>
  <c r="U96" i="73"/>
  <c r="T96" i="73"/>
  <c r="F96" i="73"/>
  <c r="U95" i="73"/>
  <c r="T95" i="73"/>
  <c r="F95" i="73"/>
  <c r="U94" i="73"/>
  <c r="T94" i="73"/>
  <c r="F94" i="73"/>
  <c r="U93" i="73"/>
  <c r="T93" i="73"/>
  <c r="F93" i="73"/>
  <c r="U92" i="73"/>
  <c r="T92" i="73"/>
  <c r="F92" i="73"/>
  <c r="U91" i="73"/>
  <c r="T91" i="73"/>
  <c r="F91" i="73"/>
  <c r="U90" i="73"/>
  <c r="T90" i="73"/>
  <c r="F90" i="73"/>
  <c r="U89" i="73"/>
  <c r="T89" i="73"/>
  <c r="F89" i="73"/>
  <c r="U88" i="73"/>
  <c r="T88" i="73"/>
  <c r="F88" i="73"/>
  <c r="U87" i="73"/>
  <c r="T87" i="73"/>
  <c r="F87" i="73"/>
  <c r="U86" i="73"/>
  <c r="T86" i="73"/>
  <c r="F86" i="73"/>
  <c r="U85" i="73"/>
  <c r="T85" i="73"/>
  <c r="F85" i="73"/>
  <c r="U84" i="73"/>
  <c r="T84" i="73"/>
  <c r="F84" i="73"/>
  <c r="U83" i="73"/>
  <c r="T83" i="73"/>
  <c r="F83" i="73"/>
  <c r="U82" i="73"/>
  <c r="T82" i="73"/>
  <c r="F82" i="73"/>
  <c r="U81" i="73"/>
  <c r="T81" i="73"/>
  <c r="F81" i="73"/>
  <c r="U80" i="73"/>
  <c r="T80" i="73"/>
  <c r="K80" i="73"/>
  <c r="F80" i="73"/>
  <c r="U79" i="73"/>
  <c r="T79" i="73"/>
  <c r="F79" i="73"/>
  <c r="U78" i="73"/>
  <c r="T78" i="73"/>
  <c r="K78" i="73"/>
  <c r="F78" i="73"/>
  <c r="U77" i="73"/>
  <c r="T77" i="73"/>
  <c r="K77" i="73"/>
  <c r="F77" i="73"/>
  <c r="U76" i="73"/>
  <c r="T76" i="73"/>
  <c r="K76" i="73"/>
  <c r="F76" i="73"/>
  <c r="U75" i="73"/>
  <c r="T75" i="73"/>
  <c r="K75" i="73"/>
  <c r="F75" i="73"/>
  <c r="U74" i="73"/>
  <c r="T74" i="73"/>
  <c r="K74" i="73"/>
  <c r="F74" i="73"/>
  <c r="U73" i="73"/>
  <c r="T73" i="73"/>
  <c r="K73" i="73"/>
  <c r="F73" i="73"/>
  <c r="U72" i="73"/>
  <c r="T72" i="73"/>
  <c r="K72" i="73"/>
  <c r="F72" i="73"/>
  <c r="U71" i="73"/>
  <c r="T71" i="73"/>
  <c r="K71" i="73"/>
  <c r="F71" i="73"/>
  <c r="U70" i="73"/>
  <c r="T70" i="73"/>
  <c r="K70" i="73"/>
  <c r="F70" i="73"/>
  <c r="U69" i="73"/>
  <c r="T69" i="73"/>
  <c r="K69" i="73"/>
  <c r="F69" i="73"/>
  <c r="U68" i="73"/>
  <c r="T68" i="73"/>
  <c r="K68" i="73"/>
  <c r="F68" i="73"/>
  <c r="U67" i="73"/>
  <c r="T67" i="73"/>
  <c r="K67" i="73"/>
  <c r="F67" i="73"/>
  <c r="U66" i="73"/>
  <c r="T66" i="73"/>
  <c r="K66" i="73"/>
  <c r="F66" i="73"/>
  <c r="U65" i="73"/>
  <c r="T65" i="73"/>
  <c r="K65" i="73"/>
  <c r="F65" i="73"/>
  <c r="U64" i="73"/>
  <c r="T64" i="73"/>
  <c r="K64" i="73"/>
  <c r="F64" i="73"/>
  <c r="U63" i="73"/>
  <c r="T63" i="73"/>
  <c r="K63" i="73"/>
  <c r="F63" i="73"/>
  <c r="U62" i="73"/>
  <c r="T62" i="73"/>
  <c r="K62" i="73"/>
  <c r="F62" i="73"/>
  <c r="U61" i="73"/>
  <c r="T61" i="73"/>
  <c r="K61" i="73"/>
  <c r="F61" i="73"/>
  <c r="U60" i="73"/>
  <c r="T60" i="73"/>
  <c r="K60" i="73"/>
  <c r="F60" i="73"/>
  <c r="U59" i="73"/>
  <c r="T59" i="73"/>
  <c r="K59" i="73"/>
  <c r="F59" i="73"/>
  <c r="U58" i="73"/>
  <c r="T58" i="73"/>
  <c r="K58" i="73"/>
  <c r="F58" i="73"/>
  <c r="U57" i="73"/>
  <c r="T57" i="73"/>
  <c r="K57" i="73"/>
  <c r="F57" i="73"/>
  <c r="U56" i="73"/>
  <c r="T56" i="73"/>
  <c r="K56" i="73"/>
  <c r="F56" i="73"/>
  <c r="U55" i="73"/>
  <c r="T55" i="73"/>
  <c r="K55" i="73"/>
  <c r="F55" i="73"/>
  <c r="U54" i="73"/>
  <c r="T54" i="73"/>
  <c r="K54" i="73"/>
  <c r="F54" i="73"/>
  <c r="U53" i="73"/>
  <c r="T53" i="73"/>
  <c r="K53" i="73"/>
  <c r="F53" i="73"/>
  <c r="U52" i="73"/>
  <c r="T52" i="73"/>
  <c r="K52" i="73"/>
  <c r="F52" i="73"/>
  <c r="U51" i="73"/>
  <c r="T51" i="73"/>
  <c r="K51" i="73"/>
  <c r="F51" i="73"/>
  <c r="U50" i="73"/>
  <c r="T50" i="73"/>
  <c r="K50" i="73"/>
  <c r="F50" i="73"/>
  <c r="U49" i="73"/>
  <c r="T49" i="73"/>
  <c r="K49" i="73"/>
  <c r="F49" i="73"/>
  <c r="U48" i="73"/>
  <c r="T48" i="73"/>
  <c r="K48" i="73"/>
  <c r="F48" i="73"/>
  <c r="U47" i="73"/>
  <c r="T47" i="73"/>
  <c r="K47" i="73"/>
  <c r="F47" i="73"/>
  <c r="U46" i="73"/>
  <c r="T46" i="73"/>
  <c r="K46" i="73"/>
  <c r="F46" i="73"/>
  <c r="U45" i="73"/>
  <c r="T45" i="73"/>
  <c r="K45" i="73"/>
  <c r="F45" i="73"/>
  <c r="U44" i="73"/>
  <c r="T44" i="73"/>
  <c r="K44" i="73"/>
  <c r="F44" i="73"/>
  <c r="U43" i="73"/>
  <c r="T43" i="73"/>
  <c r="K43" i="73"/>
  <c r="F43" i="73"/>
  <c r="U42" i="73"/>
  <c r="T42" i="73"/>
  <c r="K42" i="73"/>
  <c r="F42" i="73"/>
  <c r="U41" i="73"/>
  <c r="T41" i="73"/>
  <c r="K41" i="73"/>
  <c r="F41" i="73"/>
  <c r="U40" i="73"/>
  <c r="T40" i="73"/>
  <c r="K40" i="73"/>
  <c r="F40" i="73"/>
  <c r="U39" i="73"/>
  <c r="T39" i="73"/>
  <c r="K39" i="73"/>
  <c r="F39" i="73"/>
  <c r="U38" i="73"/>
  <c r="T38" i="73"/>
  <c r="K38" i="73"/>
  <c r="F38" i="73"/>
  <c r="U37" i="73"/>
  <c r="T37" i="73"/>
  <c r="K37" i="73"/>
  <c r="F37" i="73"/>
  <c r="U36" i="73"/>
  <c r="T36" i="73"/>
  <c r="K36" i="73"/>
  <c r="F36" i="73"/>
  <c r="U35" i="73"/>
  <c r="T35" i="73"/>
  <c r="K35" i="73"/>
  <c r="F35" i="73"/>
  <c r="U34" i="73"/>
  <c r="T34" i="73"/>
  <c r="K34" i="73"/>
  <c r="F34" i="73"/>
  <c r="U33" i="73"/>
  <c r="T33" i="73"/>
  <c r="K33" i="73"/>
  <c r="F33" i="73"/>
  <c r="U32" i="73"/>
  <c r="T32" i="73"/>
  <c r="K32" i="73"/>
  <c r="F32" i="73"/>
  <c r="U31" i="73"/>
  <c r="T31" i="73"/>
  <c r="K31" i="73"/>
  <c r="F31" i="73"/>
  <c r="U30" i="73"/>
  <c r="T30" i="73"/>
  <c r="K30" i="73"/>
  <c r="F30" i="73"/>
  <c r="U29" i="73"/>
  <c r="T29" i="73"/>
  <c r="K29" i="73"/>
  <c r="F29" i="73"/>
  <c r="U28" i="73"/>
  <c r="T28" i="73"/>
  <c r="K28" i="73"/>
  <c r="F28" i="73"/>
  <c r="U27" i="73"/>
  <c r="T27" i="73"/>
  <c r="K27" i="73"/>
  <c r="F27" i="73"/>
  <c r="U26" i="73"/>
  <c r="T26" i="73"/>
  <c r="K26" i="73"/>
  <c r="F26" i="73"/>
  <c r="U25" i="73"/>
  <c r="T25" i="73"/>
  <c r="K25" i="73"/>
  <c r="F25" i="73"/>
  <c r="U24" i="73"/>
  <c r="T24" i="73"/>
  <c r="K24" i="73"/>
  <c r="F24" i="73"/>
  <c r="U23" i="73"/>
  <c r="T23" i="73"/>
  <c r="K23" i="73"/>
  <c r="F23" i="73"/>
  <c r="U22" i="73"/>
  <c r="T22" i="73"/>
  <c r="K22" i="73"/>
  <c r="F22" i="73"/>
  <c r="U21" i="73"/>
  <c r="T21" i="73"/>
  <c r="K21" i="73"/>
  <c r="F21" i="73"/>
  <c r="U20" i="73"/>
  <c r="T20" i="73"/>
  <c r="K20" i="73"/>
  <c r="F20" i="73"/>
  <c r="U19" i="73"/>
  <c r="T19" i="73"/>
  <c r="K19" i="73"/>
  <c r="F19" i="73"/>
  <c r="U18" i="73"/>
  <c r="T18" i="73"/>
  <c r="K18" i="73"/>
  <c r="F18" i="73"/>
  <c r="U17" i="73"/>
  <c r="T17" i="73"/>
  <c r="K17" i="73"/>
  <c r="F17" i="73"/>
  <c r="U16" i="73"/>
  <c r="T16" i="73"/>
  <c r="K16" i="73"/>
  <c r="F16" i="73"/>
  <c r="U15" i="73"/>
  <c r="T15" i="73"/>
  <c r="K15" i="73"/>
  <c r="F15" i="73"/>
  <c r="U14" i="73"/>
  <c r="T14" i="73"/>
  <c r="K14" i="73"/>
  <c r="F14" i="73"/>
  <c r="U13" i="73"/>
  <c r="T13" i="73"/>
  <c r="K13" i="73"/>
  <c r="F13" i="73"/>
  <c r="U12" i="73"/>
  <c r="T12" i="73"/>
  <c r="K12" i="73"/>
  <c r="F12" i="73"/>
  <c r="U11" i="73"/>
  <c r="T11" i="73"/>
  <c r="K11" i="73"/>
  <c r="F11" i="73"/>
  <c r="U10" i="73"/>
  <c r="T10" i="73"/>
  <c r="K10" i="73"/>
  <c r="F10" i="73"/>
  <c r="U9" i="73"/>
  <c r="T9" i="73"/>
  <c r="K9" i="73"/>
  <c r="F9" i="73"/>
  <c r="U8" i="73"/>
  <c r="T8" i="73"/>
  <c r="K8" i="73"/>
  <c r="F8" i="73"/>
  <c r="U7" i="73"/>
  <c r="T7" i="73"/>
  <c r="K7" i="73"/>
  <c r="F7" i="73"/>
  <c r="U6" i="73"/>
  <c r="T6" i="73"/>
  <c r="K6" i="73"/>
  <c r="F6" i="73"/>
  <c r="U5" i="73"/>
  <c r="T5" i="73"/>
  <c r="K5" i="73"/>
  <c r="F5" i="73"/>
  <c r="U4" i="73"/>
  <c r="T4" i="73"/>
  <c r="K4" i="73"/>
  <c r="F4" i="73"/>
  <c r="F189" i="21"/>
  <c r="F188" i="21"/>
  <c r="F187" i="21"/>
  <c r="F186" i="21"/>
  <c r="F185" i="21"/>
  <c r="F184" i="21"/>
  <c r="F183" i="21"/>
  <c r="F182" i="21"/>
  <c r="F181" i="21"/>
  <c r="F180" i="21"/>
  <c r="F179" i="21"/>
  <c r="F178" i="21"/>
  <c r="F177" i="21"/>
  <c r="F176" i="21"/>
  <c r="F175" i="21"/>
  <c r="F174" i="21"/>
  <c r="F173" i="21"/>
  <c r="F172" i="21"/>
  <c r="F171" i="21"/>
  <c r="F170" i="21"/>
  <c r="F169" i="21"/>
  <c r="F168" i="21"/>
  <c r="F167" i="21"/>
  <c r="F166" i="21"/>
  <c r="F165" i="21"/>
  <c r="F164" i="21"/>
  <c r="F163" i="21"/>
  <c r="F162" i="21"/>
  <c r="F161" i="21"/>
  <c r="F160" i="21"/>
  <c r="F159" i="21"/>
  <c r="F158" i="21"/>
  <c r="F157" i="21"/>
  <c r="F156" i="21"/>
  <c r="F155" i="21"/>
  <c r="F154" i="21"/>
  <c r="F153" i="21"/>
  <c r="F152" i="21"/>
  <c r="F151" i="21"/>
  <c r="F150" i="21"/>
  <c r="F149" i="21"/>
  <c r="F148" i="21"/>
  <c r="F147" i="21"/>
  <c r="F146" i="21"/>
  <c r="F145" i="21"/>
  <c r="F144" i="21"/>
  <c r="F143" i="21"/>
  <c r="F142" i="21"/>
  <c r="F141" i="21"/>
  <c r="F140" i="21"/>
  <c r="F139" i="21"/>
  <c r="F138" i="21"/>
  <c r="F137" i="21"/>
  <c r="F136" i="21"/>
  <c r="F135" i="21"/>
  <c r="F134" i="21"/>
  <c r="F133" i="21"/>
  <c r="F132" i="21"/>
  <c r="F131" i="21"/>
  <c r="F130" i="21"/>
  <c r="F129" i="21"/>
  <c r="F128" i="21"/>
  <c r="U127" i="21"/>
  <c r="F127" i="21"/>
  <c r="U126" i="21"/>
  <c r="F126" i="21"/>
  <c r="U125" i="21"/>
  <c r="F125" i="21"/>
  <c r="U124" i="21"/>
  <c r="F124" i="21"/>
  <c r="U123" i="21"/>
  <c r="F123" i="21"/>
  <c r="U122" i="21"/>
  <c r="T122" i="21"/>
  <c r="F122" i="21"/>
  <c r="U121" i="21"/>
  <c r="T121" i="21"/>
  <c r="F121" i="21"/>
  <c r="U120" i="21"/>
  <c r="T120" i="21"/>
  <c r="F120" i="21"/>
  <c r="U119" i="21"/>
  <c r="T119" i="21"/>
  <c r="F119" i="21"/>
  <c r="U118" i="21"/>
  <c r="T118" i="21"/>
  <c r="F118" i="21"/>
  <c r="U117" i="21"/>
  <c r="T117" i="21"/>
  <c r="F117" i="21"/>
  <c r="U116" i="21"/>
  <c r="T116" i="21"/>
  <c r="F116" i="21"/>
  <c r="U115" i="21"/>
  <c r="T115" i="21"/>
  <c r="F115" i="21"/>
  <c r="U114" i="21"/>
  <c r="T114" i="21"/>
  <c r="F114" i="21"/>
  <c r="U113" i="21"/>
  <c r="T113" i="21"/>
  <c r="F113" i="21"/>
  <c r="U112" i="21"/>
  <c r="T112" i="21"/>
  <c r="F112" i="21"/>
  <c r="U111" i="21"/>
  <c r="T111" i="21"/>
  <c r="F111" i="21"/>
  <c r="U110" i="21"/>
  <c r="T110" i="21"/>
  <c r="F110" i="21"/>
  <c r="U109" i="21"/>
  <c r="T109" i="21"/>
  <c r="F109" i="21"/>
  <c r="U108" i="21"/>
  <c r="T108" i="21"/>
  <c r="F108" i="21"/>
  <c r="U107" i="21"/>
  <c r="T107" i="21"/>
  <c r="F107" i="21"/>
  <c r="U106" i="21"/>
  <c r="T106" i="21"/>
  <c r="F106" i="21"/>
  <c r="U105" i="21"/>
  <c r="T105" i="21"/>
  <c r="F105" i="21"/>
  <c r="U104" i="21"/>
  <c r="T104" i="21"/>
  <c r="F104" i="21"/>
  <c r="U103" i="21"/>
  <c r="T103" i="21"/>
  <c r="F103" i="21"/>
  <c r="U102" i="21"/>
  <c r="T102" i="21"/>
  <c r="F102" i="21"/>
  <c r="U101" i="21"/>
  <c r="T101" i="21"/>
  <c r="F101" i="21"/>
  <c r="U100" i="21"/>
  <c r="T100" i="21"/>
  <c r="F100" i="21"/>
  <c r="U99" i="21"/>
  <c r="T99" i="21"/>
  <c r="F99" i="21"/>
  <c r="U98" i="21"/>
  <c r="T98" i="21"/>
  <c r="F98" i="21"/>
  <c r="U97" i="21"/>
  <c r="T97" i="21"/>
  <c r="F97" i="21"/>
  <c r="U96" i="21"/>
  <c r="T96" i="21"/>
  <c r="F96" i="21"/>
  <c r="U95" i="21"/>
  <c r="T95" i="21"/>
  <c r="F95" i="21"/>
  <c r="U94" i="21"/>
  <c r="T94" i="21"/>
  <c r="F94" i="21"/>
  <c r="U93" i="21"/>
  <c r="T93" i="21"/>
  <c r="F93" i="21"/>
  <c r="U92" i="21"/>
  <c r="T92" i="21"/>
  <c r="F92" i="21"/>
  <c r="U91" i="21"/>
  <c r="T91" i="21"/>
  <c r="F91" i="21"/>
  <c r="U90" i="21"/>
  <c r="T90" i="21"/>
  <c r="F90" i="21"/>
  <c r="U89" i="21"/>
  <c r="T89" i="21"/>
  <c r="F89" i="21"/>
  <c r="U88" i="21"/>
  <c r="T88" i="21"/>
  <c r="F88" i="21"/>
  <c r="U87" i="21"/>
  <c r="T87" i="21"/>
  <c r="F87" i="21"/>
  <c r="U86" i="21"/>
  <c r="T86" i="21"/>
  <c r="F86" i="21"/>
  <c r="U85" i="21"/>
  <c r="T85" i="21"/>
  <c r="F85" i="21"/>
  <c r="U84" i="21"/>
  <c r="T84" i="21"/>
  <c r="F84" i="21"/>
  <c r="U83" i="21"/>
  <c r="T83" i="21"/>
  <c r="F83" i="21"/>
  <c r="U82" i="21"/>
  <c r="T82" i="21"/>
  <c r="F82" i="21"/>
  <c r="U81" i="21"/>
  <c r="T81" i="21"/>
  <c r="F81" i="21"/>
  <c r="U80" i="21"/>
  <c r="T80" i="21"/>
  <c r="K80" i="21"/>
  <c r="F80" i="21"/>
  <c r="U79" i="21"/>
  <c r="T79" i="21"/>
  <c r="F79" i="21"/>
  <c r="U78" i="21"/>
  <c r="T78" i="21"/>
  <c r="K78" i="21"/>
  <c r="F78" i="21"/>
  <c r="U77" i="21"/>
  <c r="T77" i="21"/>
  <c r="K77" i="21"/>
  <c r="F77" i="21"/>
  <c r="U76" i="21"/>
  <c r="T76" i="21"/>
  <c r="K76" i="21"/>
  <c r="F76" i="21"/>
  <c r="U75" i="21"/>
  <c r="T75" i="21"/>
  <c r="K75" i="21"/>
  <c r="F75" i="21"/>
  <c r="U74" i="21"/>
  <c r="T74" i="21"/>
  <c r="K74" i="21"/>
  <c r="F74" i="21"/>
  <c r="U73" i="21"/>
  <c r="T73" i="21"/>
  <c r="K73" i="21"/>
  <c r="F73" i="21"/>
  <c r="U72" i="21"/>
  <c r="T72" i="21"/>
  <c r="K72" i="21"/>
  <c r="F72" i="21"/>
  <c r="U71" i="21"/>
  <c r="T71" i="21"/>
  <c r="K71" i="21"/>
  <c r="F71" i="21"/>
  <c r="U70" i="21"/>
  <c r="T70" i="21"/>
  <c r="K70" i="21"/>
  <c r="F70" i="21"/>
  <c r="U69" i="21"/>
  <c r="T69" i="21"/>
  <c r="K69" i="21"/>
  <c r="F69" i="21"/>
  <c r="U68" i="21"/>
  <c r="T68" i="21"/>
  <c r="K68" i="21"/>
  <c r="F68" i="21"/>
  <c r="U67" i="21"/>
  <c r="T67" i="21"/>
  <c r="K67" i="21"/>
  <c r="F67" i="21"/>
  <c r="U66" i="21"/>
  <c r="T66" i="21"/>
  <c r="K66" i="21"/>
  <c r="F66" i="21"/>
  <c r="U65" i="21"/>
  <c r="T65" i="21"/>
  <c r="K65" i="21"/>
  <c r="F65" i="21"/>
  <c r="U64" i="21"/>
  <c r="T64" i="21"/>
  <c r="K64" i="21"/>
  <c r="F64" i="21"/>
  <c r="U63" i="21"/>
  <c r="T63" i="21"/>
  <c r="K63" i="21"/>
  <c r="F63" i="21"/>
  <c r="U62" i="21"/>
  <c r="T62" i="21"/>
  <c r="K62" i="21"/>
  <c r="F62" i="21"/>
  <c r="U61" i="21"/>
  <c r="T61" i="21"/>
  <c r="K61" i="21"/>
  <c r="F61" i="21"/>
  <c r="U60" i="21"/>
  <c r="T60" i="21"/>
  <c r="K60" i="21"/>
  <c r="F60" i="21"/>
  <c r="U59" i="21"/>
  <c r="T59" i="21"/>
  <c r="K59" i="21"/>
  <c r="F59" i="21"/>
  <c r="U58" i="21"/>
  <c r="T58" i="21"/>
  <c r="K58" i="21"/>
  <c r="F58" i="21"/>
  <c r="U57" i="21"/>
  <c r="T57" i="21"/>
  <c r="K57" i="21"/>
  <c r="F57" i="21"/>
  <c r="U56" i="21"/>
  <c r="T56" i="21"/>
  <c r="K56" i="21"/>
  <c r="F56" i="21"/>
  <c r="U55" i="21"/>
  <c r="T55" i="21"/>
  <c r="K55" i="21"/>
  <c r="F55" i="21"/>
  <c r="U54" i="21"/>
  <c r="T54" i="21"/>
  <c r="K54" i="21"/>
  <c r="F54" i="21"/>
  <c r="U53" i="21"/>
  <c r="T53" i="21"/>
  <c r="K53" i="21"/>
  <c r="F53" i="21"/>
  <c r="U52" i="21"/>
  <c r="T52" i="21"/>
  <c r="K52" i="21"/>
  <c r="F52" i="21"/>
  <c r="U51" i="21"/>
  <c r="T51" i="21"/>
  <c r="K51" i="21"/>
  <c r="F51" i="21"/>
  <c r="U50" i="21"/>
  <c r="T50" i="21"/>
  <c r="K50" i="21"/>
  <c r="F50" i="21"/>
  <c r="U49" i="21"/>
  <c r="T49" i="21"/>
  <c r="K49" i="21"/>
  <c r="F49" i="21"/>
  <c r="U48" i="21"/>
  <c r="T48" i="21"/>
  <c r="K48" i="21"/>
  <c r="F48" i="21"/>
  <c r="U47" i="21"/>
  <c r="T47" i="21"/>
  <c r="K47" i="21"/>
  <c r="F47" i="21"/>
  <c r="U46" i="21"/>
  <c r="T46" i="21"/>
  <c r="K46" i="21"/>
  <c r="F46" i="21"/>
  <c r="U45" i="21"/>
  <c r="T45" i="21"/>
  <c r="K45" i="21"/>
  <c r="F45" i="21"/>
  <c r="U44" i="21"/>
  <c r="T44" i="21"/>
  <c r="K44" i="21"/>
  <c r="F44" i="21"/>
  <c r="U43" i="21"/>
  <c r="T43" i="21"/>
  <c r="K43" i="21"/>
  <c r="F43" i="21"/>
  <c r="U42" i="21"/>
  <c r="T42" i="21"/>
  <c r="K42" i="21"/>
  <c r="F42" i="21"/>
  <c r="U41" i="21"/>
  <c r="T41" i="21"/>
  <c r="K41" i="21"/>
  <c r="F41" i="21"/>
  <c r="U40" i="21"/>
  <c r="T40" i="21"/>
  <c r="K40" i="21"/>
  <c r="F40" i="21"/>
  <c r="U39" i="21"/>
  <c r="T39" i="21"/>
  <c r="K39" i="21"/>
  <c r="F39" i="21"/>
  <c r="U38" i="21"/>
  <c r="T38" i="21"/>
  <c r="K38" i="21"/>
  <c r="F38" i="21"/>
  <c r="U37" i="21"/>
  <c r="T37" i="21"/>
  <c r="K37" i="21"/>
  <c r="F37" i="21"/>
  <c r="U36" i="21"/>
  <c r="T36" i="21"/>
  <c r="K36" i="21"/>
  <c r="F36" i="21"/>
  <c r="U35" i="21"/>
  <c r="T35" i="21"/>
  <c r="K35" i="21"/>
  <c r="F35" i="21"/>
  <c r="U34" i="21"/>
  <c r="T34" i="21"/>
  <c r="K34" i="21"/>
  <c r="F34" i="21"/>
  <c r="U33" i="21"/>
  <c r="T33" i="21"/>
  <c r="K33" i="21"/>
  <c r="F33" i="21"/>
  <c r="U32" i="21"/>
  <c r="T32" i="21"/>
  <c r="K32" i="21"/>
  <c r="F32" i="21"/>
  <c r="U31" i="21"/>
  <c r="T31" i="21"/>
  <c r="K31" i="21"/>
  <c r="F31" i="21"/>
  <c r="U30" i="21"/>
  <c r="T30" i="21"/>
  <c r="K30" i="21"/>
  <c r="F30" i="21"/>
  <c r="U29" i="21"/>
  <c r="T29" i="21"/>
  <c r="K29" i="21"/>
  <c r="F29" i="21"/>
  <c r="U28" i="21"/>
  <c r="T28" i="21"/>
  <c r="K28" i="21"/>
  <c r="F28" i="21"/>
  <c r="U27" i="21"/>
  <c r="T27" i="21"/>
  <c r="K27" i="21"/>
  <c r="F27" i="21"/>
  <c r="U26" i="21"/>
  <c r="T26" i="21"/>
  <c r="K26" i="21"/>
  <c r="F26" i="21"/>
  <c r="U25" i="21"/>
  <c r="T25" i="21"/>
  <c r="K25" i="21"/>
  <c r="F25" i="21"/>
  <c r="U24" i="21"/>
  <c r="T24" i="21"/>
  <c r="K24" i="21"/>
  <c r="F24" i="21"/>
  <c r="U23" i="21"/>
  <c r="T23" i="21"/>
  <c r="K23" i="21"/>
  <c r="F23" i="21"/>
  <c r="U22" i="21"/>
  <c r="T22" i="21"/>
  <c r="K22" i="21"/>
  <c r="F22" i="21"/>
  <c r="U21" i="21"/>
  <c r="T21" i="21"/>
  <c r="K21" i="21"/>
  <c r="F21" i="21"/>
  <c r="U20" i="21"/>
  <c r="T20" i="21"/>
  <c r="K20" i="21"/>
  <c r="F20" i="21"/>
  <c r="U19" i="21"/>
  <c r="T19" i="21"/>
  <c r="K19" i="21"/>
  <c r="F19" i="21"/>
  <c r="U18" i="21"/>
  <c r="T18" i="21"/>
  <c r="K18" i="21"/>
  <c r="F18" i="21"/>
  <c r="U17" i="21"/>
  <c r="T17" i="21"/>
  <c r="K17" i="21"/>
  <c r="F17" i="21"/>
  <c r="U16" i="21"/>
  <c r="T16" i="21"/>
  <c r="K16" i="21"/>
  <c r="F16" i="21"/>
  <c r="U15" i="21"/>
  <c r="T15" i="21"/>
  <c r="K15" i="21"/>
  <c r="F15" i="21"/>
  <c r="U14" i="21"/>
  <c r="T14" i="21"/>
  <c r="K14" i="21"/>
  <c r="F14" i="21"/>
  <c r="U13" i="21"/>
  <c r="T13" i="21"/>
  <c r="K13" i="21"/>
  <c r="F13" i="21"/>
  <c r="U12" i="21"/>
  <c r="T12" i="21"/>
  <c r="K12" i="21"/>
  <c r="F12" i="21"/>
  <c r="U11" i="21"/>
  <c r="T11" i="21"/>
  <c r="K11" i="21"/>
  <c r="F11" i="21"/>
  <c r="U10" i="21"/>
  <c r="T10" i="21"/>
  <c r="K10" i="21"/>
  <c r="F10" i="21"/>
  <c r="U9" i="21"/>
  <c r="T9" i="21"/>
  <c r="K9" i="21"/>
  <c r="F9" i="21"/>
  <c r="U8" i="21"/>
  <c r="T8" i="21"/>
  <c r="K8" i="21"/>
  <c r="F8" i="21"/>
  <c r="U7" i="21"/>
  <c r="T7" i="21"/>
  <c r="K7" i="21"/>
  <c r="F7" i="21"/>
  <c r="U6" i="21"/>
  <c r="T6" i="21"/>
  <c r="K6" i="21"/>
  <c r="F6" i="21"/>
  <c r="U5" i="21"/>
  <c r="T5" i="21"/>
  <c r="K5" i="21"/>
  <c r="F5" i="21"/>
  <c r="U4" i="21"/>
  <c r="T4" i="21"/>
  <c r="K4" i="21"/>
  <c r="F4" i="21"/>
  <c r="F189" i="30"/>
  <c r="F188" i="30"/>
  <c r="F187" i="30"/>
  <c r="F186" i="30"/>
  <c r="F185" i="30"/>
  <c r="F184" i="30"/>
  <c r="F183" i="30"/>
  <c r="F182" i="30"/>
  <c r="F181" i="30"/>
  <c r="F180" i="30"/>
  <c r="F179" i="30"/>
  <c r="F178" i="30"/>
  <c r="F177" i="30"/>
  <c r="F176" i="30"/>
  <c r="F175" i="30"/>
  <c r="F174" i="30"/>
  <c r="F173" i="30"/>
  <c r="F172" i="30"/>
  <c r="F171" i="30"/>
  <c r="F170" i="30"/>
  <c r="F169" i="30"/>
  <c r="F168" i="30"/>
  <c r="F167" i="30"/>
  <c r="F166" i="30"/>
  <c r="F165" i="30"/>
  <c r="F164" i="30"/>
  <c r="F163" i="30"/>
  <c r="F162" i="30"/>
  <c r="F161" i="30"/>
  <c r="F160" i="30"/>
  <c r="F159" i="30"/>
  <c r="F158" i="30"/>
  <c r="F157" i="30"/>
  <c r="F156" i="30"/>
  <c r="F155" i="30"/>
  <c r="F154" i="30"/>
  <c r="F153" i="30"/>
  <c r="F152" i="30"/>
  <c r="F151" i="30"/>
  <c r="F150" i="30"/>
  <c r="F149" i="30"/>
  <c r="F148" i="30"/>
  <c r="F147" i="30"/>
  <c r="F146" i="30"/>
  <c r="F145" i="30"/>
  <c r="F144" i="30"/>
  <c r="F143" i="30"/>
  <c r="F142" i="30"/>
  <c r="F141" i="30"/>
  <c r="F140" i="30"/>
  <c r="F139" i="30"/>
  <c r="F138" i="30"/>
  <c r="F137" i="30"/>
  <c r="F136" i="30"/>
  <c r="F135" i="30"/>
  <c r="F134" i="30"/>
  <c r="F133" i="30"/>
  <c r="F132" i="30"/>
  <c r="F131" i="30"/>
  <c r="F130" i="30"/>
  <c r="F129" i="30"/>
  <c r="F128" i="30"/>
  <c r="U127" i="30"/>
  <c r="F127" i="30"/>
  <c r="U126" i="30"/>
  <c r="F126" i="30"/>
  <c r="U125" i="30"/>
  <c r="F125" i="30"/>
  <c r="U124" i="30"/>
  <c r="F124" i="30"/>
  <c r="U123" i="30"/>
  <c r="F123" i="30"/>
  <c r="U122" i="30"/>
  <c r="T122" i="30"/>
  <c r="F122" i="30"/>
  <c r="U121" i="30"/>
  <c r="T121" i="30"/>
  <c r="F121" i="30"/>
  <c r="U120" i="30"/>
  <c r="T120" i="30"/>
  <c r="F120" i="30"/>
  <c r="U119" i="30"/>
  <c r="T119" i="30"/>
  <c r="F119" i="30"/>
  <c r="U118" i="30"/>
  <c r="T118" i="30"/>
  <c r="F118" i="30"/>
  <c r="U117" i="30"/>
  <c r="T117" i="30"/>
  <c r="F117" i="30"/>
  <c r="U116" i="30"/>
  <c r="T116" i="30"/>
  <c r="F116" i="30"/>
  <c r="U115" i="30"/>
  <c r="T115" i="30"/>
  <c r="F115" i="30"/>
  <c r="U114" i="30"/>
  <c r="T114" i="30"/>
  <c r="F114" i="30"/>
  <c r="U113" i="30"/>
  <c r="T113" i="30"/>
  <c r="F113" i="30"/>
  <c r="U112" i="30"/>
  <c r="T112" i="30"/>
  <c r="F112" i="30"/>
  <c r="U111" i="30"/>
  <c r="T111" i="30"/>
  <c r="F111" i="30"/>
  <c r="U110" i="30"/>
  <c r="T110" i="30"/>
  <c r="F110" i="30"/>
  <c r="U109" i="30"/>
  <c r="T109" i="30"/>
  <c r="F109" i="30"/>
  <c r="U108" i="30"/>
  <c r="T108" i="30"/>
  <c r="F108" i="30"/>
  <c r="U107" i="30"/>
  <c r="T107" i="30"/>
  <c r="F107" i="30"/>
  <c r="U106" i="30"/>
  <c r="T106" i="30"/>
  <c r="F106" i="30"/>
  <c r="U105" i="30"/>
  <c r="T105" i="30"/>
  <c r="F105" i="30"/>
  <c r="U104" i="30"/>
  <c r="T104" i="30"/>
  <c r="F104" i="30"/>
  <c r="U103" i="30"/>
  <c r="T103" i="30"/>
  <c r="F103" i="30"/>
  <c r="U102" i="30"/>
  <c r="T102" i="30"/>
  <c r="F102" i="30"/>
  <c r="U101" i="30"/>
  <c r="T101" i="30"/>
  <c r="F101" i="30"/>
  <c r="U100" i="30"/>
  <c r="T100" i="30"/>
  <c r="F100" i="30"/>
  <c r="U99" i="30"/>
  <c r="T99" i="30"/>
  <c r="F99" i="30"/>
  <c r="U98" i="30"/>
  <c r="T98" i="30"/>
  <c r="F98" i="30"/>
  <c r="U97" i="30"/>
  <c r="T97" i="30"/>
  <c r="F97" i="30"/>
  <c r="U96" i="30"/>
  <c r="T96" i="30"/>
  <c r="F96" i="30"/>
  <c r="U95" i="30"/>
  <c r="T95" i="30"/>
  <c r="F95" i="30"/>
  <c r="U94" i="30"/>
  <c r="T94" i="30"/>
  <c r="F94" i="30"/>
  <c r="U93" i="30"/>
  <c r="T93" i="30"/>
  <c r="F93" i="30"/>
  <c r="U92" i="30"/>
  <c r="T92" i="30"/>
  <c r="F92" i="30"/>
  <c r="U91" i="30"/>
  <c r="T91" i="30"/>
  <c r="F91" i="30"/>
  <c r="U90" i="30"/>
  <c r="T90" i="30"/>
  <c r="F90" i="30"/>
  <c r="U89" i="30"/>
  <c r="T89" i="30"/>
  <c r="F89" i="30"/>
  <c r="U88" i="30"/>
  <c r="T88" i="30"/>
  <c r="F88" i="30"/>
  <c r="U87" i="30"/>
  <c r="T87" i="30"/>
  <c r="F87" i="30"/>
  <c r="U86" i="30"/>
  <c r="T86" i="30"/>
  <c r="F86" i="30"/>
  <c r="U85" i="30"/>
  <c r="T85" i="30"/>
  <c r="F85" i="30"/>
  <c r="U84" i="30"/>
  <c r="T84" i="30"/>
  <c r="F84" i="30"/>
  <c r="U83" i="30"/>
  <c r="T83" i="30"/>
  <c r="F83" i="30"/>
  <c r="U82" i="30"/>
  <c r="T82" i="30"/>
  <c r="F82" i="30"/>
  <c r="U81" i="30"/>
  <c r="T81" i="30"/>
  <c r="F81" i="30"/>
  <c r="U80" i="30"/>
  <c r="T80" i="30"/>
  <c r="K80" i="30"/>
  <c r="F80" i="30"/>
  <c r="U79" i="30"/>
  <c r="T79" i="30"/>
  <c r="F79" i="30"/>
  <c r="U78" i="30"/>
  <c r="T78" i="30"/>
  <c r="K78" i="30"/>
  <c r="F78" i="30"/>
  <c r="U77" i="30"/>
  <c r="T77" i="30"/>
  <c r="K77" i="30"/>
  <c r="F77" i="30"/>
  <c r="U76" i="30"/>
  <c r="T76" i="30"/>
  <c r="K76" i="30"/>
  <c r="F76" i="30"/>
  <c r="U75" i="30"/>
  <c r="T75" i="30"/>
  <c r="K75" i="30"/>
  <c r="F75" i="30"/>
  <c r="U74" i="30"/>
  <c r="T74" i="30"/>
  <c r="K74" i="30"/>
  <c r="F74" i="30"/>
  <c r="U73" i="30"/>
  <c r="T73" i="30"/>
  <c r="K73" i="30"/>
  <c r="F73" i="30"/>
  <c r="U72" i="30"/>
  <c r="T72" i="30"/>
  <c r="K72" i="30"/>
  <c r="F72" i="30"/>
  <c r="U71" i="30"/>
  <c r="T71" i="30"/>
  <c r="K71" i="30"/>
  <c r="F71" i="30"/>
  <c r="U70" i="30"/>
  <c r="T70" i="30"/>
  <c r="K70" i="30"/>
  <c r="F70" i="30"/>
  <c r="U69" i="30"/>
  <c r="T69" i="30"/>
  <c r="K69" i="30"/>
  <c r="F69" i="30"/>
  <c r="U68" i="30"/>
  <c r="T68" i="30"/>
  <c r="K68" i="30"/>
  <c r="F68" i="30"/>
  <c r="U67" i="30"/>
  <c r="T67" i="30"/>
  <c r="K67" i="30"/>
  <c r="F67" i="30"/>
  <c r="U66" i="30"/>
  <c r="T66" i="30"/>
  <c r="K66" i="30"/>
  <c r="F66" i="30"/>
  <c r="U65" i="30"/>
  <c r="T65" i="30"/>
  <c r="K65" i="30"/>
  <c r="F65" i="30"/>
  <c r="U64" i="30"/>
  <c r="T64" i="30"/>
  <c r="K64" i="30"/>
  <c r="F64" i="30"/>
  <c r="U63" i="30"/>
  <c r="T63" i="30"/>
  <c r="K63" i="30"/>
  <c r="F63" i="30"/>
  <c r="U62" i="30"/>
  <c r="T62" i="30"/>
  <c r="K62" i="30"/>
  <c r="F62" i="30"/>
  <c r="U61" i="30"/>
  <c r="T61" i="30"/>
  <c r="K61" i="30"/>
  <c r="F61" i="30"/>
  <c r="U60" i="30"/>
  <c r="T60" i="30"/>
  <c r="K60" i="30"/>
  <c r="F60" i="30"/>
  <c r="U59" i="30"/>
  <c r="T59" i="30"/>
  <c r="K59" i="30"/>
  <c r="F59" i="30"/>
  <c r="U58" i="30"/>
  <c r="T58" i="30"/>
  <c r="K58" i="30"/>
  <c r="F58" i="30"/>
  <c r="U57" i="30"/>
  <c r="T57" i="30"/>
  <c r="K57" i="30"/>
  <c r="F57" i="30"/>
  <c r="U56" i="30"/>
  <c r="T56" i="30"/>
  <c r="K56" i="30"/>
  <c r="F56" i="30"/>
  <c r="U55" i="30"/>
  <c r="T55" i="30"/>
  <c r="K55" i="30"/>
  <c r="F55" i="30"/>
  <c r="U54" i="30"/>
  <c r="T54" i="30"/>
  <c r="K54" i="30"/>
  <c r="F54" i="30"/>
  <c r="U53" i="30"/>
  <c r="T53" i="30"/>
  <c r="K53" i="30"/>
  <c r="F53" i="30"/>
  <c r="U52" i="30"/>
  <c r="T52" i="30"/>
  <c r="K52" i="30"/>
  <c r="F52" i="30"/>
  <c r="U51" i="30"/>
  <c r="T51" i="30"/>
  <c r="K51" i="30"/>
  <c r="F51" i="30"/>
  <c r="U50" i="30"/>
  <c r="T50" i="30"/>
  <c r="K50" i="30"/>
  <c r="F50" i="30"/>
  <c r="U49" i="30"/>
  <c r="T49" i="30"/>
  <c r="K49" i="30"/>
  <c r="F49" i="30"/>
  <c r="U48" i="30"/>
  <c r="T48" i="30"/>
  <c r="K48" i="30"/>
  <c r="F48" i="30"/>
  <c r="U47" i="30"/>
  <c r="T47" i="30"/>
  <c r="K47" i="30"/>
  <c r="F47" i="30"/>
  <c r="U46" i="30"/>
  <c r="T46" i="30"/>
  <c r="K46" i="30"/>
  <c r="F46" i="30"/>
  <c r="U45" i="30"/>
  <c r="T45" i="30"/>
  <c r="K45" i="30"/>
  <c r="F45" i="30"/>
  <c r="U44" i="30"/>
  <c r="T44" i="30"/>
  <c r="K44" i="30"/>
  <c r="F44" i="30"/>
  <c r="U43" i="30"/>
  <c r="T43" i="30"/>
  <c r="K43" i="30"/>
  <c r="F43" i="30"/>
  <c r="U42" i="30"/>
  <c r="T42" i="30"/>
  <c r="K42" i="30"/>
  <c r="F42" i="30"/>
  <c r="U41" i="30"/>
  <c r="T41" i="30"/>
  <c r="K41" i="30"/>
  <c r="F41" i="30"/>
  <c r="U40" i="30"/>
  <c r="T40" i="30"/>
  <c r="K40" i="30"/>
  <c r="F40" i="30"/>
  <c r="U39" i="30"/>
  <c r="T39" i="30"/>
  <c r="K39" i="30"/>
  <c r="F39" i="30"/>
  <c r="U38" i="30"/>
  <c r="T38" i="30"/>
  <c r="K38" i="30"/>
  <c r="F38" i="30"/>
  <c r="U37" i="30"/>
  <c r="T37" i="30"/>
  <c r="K37" i="30"/>
  <c r="F37" i="30"/>
  <c r="U36" i="30"/>
  <c r="T36" i="30"/>
  <c r="K36" i="30"/>
  <c r="F36" i="30"/>
  <c r="U35" i="30"/>
  <c r="T35" i="30"/>
  <c r="K35" i="30"/>
  <c r="F35" i="30"/>
  <c r="U34" i="30"/>
  <c r="T34" i="30"/>
  <c r="K34" i="30"/>
  <c r="F34" i="30"/>
  <c r="U33" i="30"/>
  <c r="T33" i="30"/>
  <c r="K33" i="30"/>
  <c r="F33" i="30"/>
  <c r="U32" i="30"/>
  <c r="T32" i="30"/>
  <c r="K32" i="30"/>
  <c r="F32" i="30"/>
  <c r="U31" i="30"/>
  <c r="T31" i="30"/>
  <c r="K31" i="30"/>
  <c r="F31" i="30"/>
  <c r="U30" i="30"/>
  <c r="T30" i="30"/>
  <c r="K30" i="30"/>
  <c r="F30" i="30"/>
  <c r="U29" i="30"/>
  <c r="T29" i="30"/>
  <c r="K29" i="30"/>
  <c r="F29" i="30"/>
  <c r="U28" i="30"/>
  <c r="T28" i="30"/>
  <c r="K28" i="30"/>
  <c r="F28" i="30"/>
  <c r="U27" i="30"/>
  <c r="T27" i="30"/>
  <c r="K27" i="30"/>
  <c r="F27" i="30"/>
  <c r="U26" i="30"/>
  <c r="T26" i="30"/>
  <c r="K26" i="30"/>
  <c r="F26" i="30"/>
  <c r="U25" i="30"/>
  <c r="T25" i="30"/>
  <c r="K25" i="30"/>
  <c r="F25" i="30"/>
  <c r="U24" i="30"/>
  <c r="T24" i="30"/>
  <c r="K24" i="30"/>
  <c r="F24" i="30"/>
  <c r="U23" i="30"/>
  <c r="T23" i="30"/>
  <c r="K23" i="30"/>
  <c r="F23" i="30"/>
  <c r="U22" i="30"/>
  <c r="T22" i="30"/>
  <c r="K22" i="30"/>
  <c r="F22" i="30"/>
  <c r="U21" i="30"/>
  <c r="T21" i="30"/>
  <c r="K21" i="30"/>
  <c r="F21" i="30"/>
  <c r="U20" i="30"/>
  <c r="T20" i="30"/>
  <c r="K20" i="30"/>
  <c r="F20" i="30"/>
  <c r="U19" i="30"/>
  <c r="T19" i="30"/>
  <c r="K19" i="30"/>
  <c r="F19" i="30"/>
  <c r="U18" i="30"/>
  <c r="T18" i="30"/>
  <c r="K18" i="30"/>
  <c r="F18" i="30"/>
  <c r="U17" i="30"/>
  <c r="T17" i="30"/>
  <c r="K17" i="30"/>
  <c r="F17" i="30"/>
  <c r="U16" i="30"/>
  <c r="T16" i="30"/>
  <c r="K16" i="30"/>
  <c r="F16" i="30"/>
  <c r="U15" i="30"/>
  <c r="T15" i="30"/>
  <c r="K15" i="30"/>
  <c r="F15" i="30"/>
  <c r="U14" i="30"/>
  <c r="T14" i="30"/>
  <c r="K14" i="30"/>
  <c r="F14" i="30"/>
  <c r="U13" i="30"/>
  <c r="T13" i="30"/>
  <c r="K13" i="30"/>
  <c r="F13" i="30"/>
  <c r="U12" i="30"/>
  <c r="T12" i="30"/>
  <c r="K12" i="30"/>
  <c r="F12" i="30"/>
  <c r="U11" i="30"/>
  <c r="T11" i="30"/>
  <c r="K11" i="30"/>
  <c r="F11" i="30"/>
  <c r="U10" i="30"/>
  <c r="T10" i="30"/>
  <c r="K10" i="30"/>
  <c r="F10" i="30"/>
  <c r="U9" i="30"/>
  <c r="T9" i="30"/>
  <c r="K9" i="30"/>
  <c r="F9" i="30"/>
  <c r="U8" i="30"/>
  <c r="T8" i="30"/>
  <c r="K8" i="30"/>
  <c r="F8" i="30"/>
  <c r="U7" i="30"/>
  <c r="T7" i="30"/>
  <c r="K7" i="30"/>
  <c r="F7" i="30"/>
  <c r="U6" i="30"/>
  <c r="T6" i="30"/>
  <c r="K6" i="30"/>
  <c r="F6" i="30"/>
  <c r="U5" i="30"/>
  <c r="T5" i="30"/>
  <c r="K5" i="30"/>
  <c r="F5" i="30"/>
  <c r="U4" i="30"/>
  <c r="T4" i="30"/>
  <c r="K4" i="30"/>
  <c r="F4" i="30"/>
  <c r="F133" i="52"/>
  <c r="F132" i="52"/>
  <c r="F131" i="52"/>
  <c r="F130" i="52"/>
  <c r="F129" i="52"/>
  <c r="F128" i="52"/>
  <c r="U127" i="52"/>
  <c r="F127" i="52"/>
  <c r="U126" i="52"/>
  <c r="F126" i="52"/>
  <c r="U125" i="52"/>
  <c r="F125" i="52"/>
  <c r="U124" i="52"/>
  <c r="F124" i="52"/>
  <c r="U123" i="52"/>
  <c r="F123" i="52"/>
  <c r="U122" i="52"/>
  <c r="T122" i="52"/>
  <c r="F122" i="52"/>
  <c r="U121" i="52"/>
  <c r="T121" i="52"/>
  <c r="F121" i="52"/>
  <c r="U120" i="52"/>
  <c r="T120" i="52"/>
  <c r="F120" i="52"/>
  <c r="U119" i="52"/>
  <c r="T119" i="52"/>
  <c r="F119" i="52"/>
  <c r="U118" i="52"/>
  <c r="T118" i="52"/>
  <c r="F118" i="52"/>
  <c r="U117" i="52"/>
  <c r="T117" i="52"/>
  <c r="F117" i="52"/>
  <c r="U116" i="52"/>
  <c r="T116" i="52"/>
  <c r="F116" i="52"/>
  <c r="U115" i="52"/>
  <c r="T115" i="52"/>
  <c r="F115" i="52"/>
  <c r="U114" i="52"/>
  <c r="T114" i="52"/>
  <c r="F114" i="52"/>
  <c r="U113" i="52"/>
  <c r="T113" i="52"/>
  <c r="F113" i="52"/>
  <c r="U112" i="52"/>
  <c r="T112" i="52"/>
  <c r="F112" i="52"/>
  <c r="U111" i="52"/>
  <c r="T111" i="52"/>
  <c r="F111" i="52"/>
  <c r="U110" i="52"/>
  <c r="T110" i="52"/>
  <c r="F110" i="52"/>
  <c r="U109" i="52"/>
  <c r="T109" i="52"/>
  <c r="F109" i="52"/>
  <c r="U108" i="52"/>
  <c r="T108" i="52"/>
  <c r="F108" i="52"/>
  <c r="U107" i="52"/>
  <c r="T107" i="52"/>
  <c r="F107" i="52"/>
  <c r="U106" i="52"/>
  <c r="T106" i="52"/>
  <c r="F106" i="52"/>
  <c r="U105" i="52"/>
  <c r="T105" i="52"/>
  <c r="F105" i="52"/>
  <c r="U104" i="52"/>
  <c r="T104" i="52"/>
  <c r="F104" i="52"/>
  <c r="U103" i="52"/>
  <c r="T103" i="52"/>
  <c r="F103" i="52"/>
  <c r="U102" i="52"/>
  <c r="T102" i="52"/>
  <c r="F102" i="52"/>
  <c r="U101" i="52"/>
  <c r="T101" i="52"/>
  <c r="F101" i="52"/>
  <c r="U100" i="52"/>
  <c r="T100" i="52"/>
  <c r="F100" i="52"/>
  <c r="U99" i="52"/>
  <c r="T99" i="52"/>
  <c r="F99" i="52"/>
  <c r="U98" i="52"/>
  <c r="T98" i="52"/>
  <c r="F98" i="52"/>
  <c r="U97" i="52"/>
  <c r="T97" i="52"/>
  <c r="F97" i="52"/>
  <c r="U96" i="52"/>
  <c r="T96" i="52"/>
  <c r="F96" i="52"/>
  <c r="U95" i="52"/>
  <c r="T95" i="52"/>
  <c r="F95" i="52"/>
  <c r="U94" i="52"/>
  <c r="T94" i="52"/>
  <c r="F94" i="52"/>
  <c r="U93" i="52"/>
  <c r="T93" i="52"/>
  <c r="F93" i="52"/>
  <c r="U92" i="52"/>
  <c r="T92" i="52"/>
  <c r="F92" i="52"/>
  <c r="U91" i="52"/>
  <c r="T91" i="52"/>
  <c r="F91" i="52"/>
  <c r="U90" i="52"/>
  <c r="T90" i="52"/>
  <c r="F90" i="52"/>
  <c r="U89" i="52"/>
  <c r="T89" i="52"/>
  <c r="F89" i="52"/>
  <c r="U88" i="52"/>
  <c r="T88" i="52"/>
  <c r="F88" i="52"/>
  <c r="U87" i="52"/>
  <c r="T87" i="52"/>
  <c r="F87" i="52"/>
  <c r="U86" i="52"/>
  <c r="T86" i="52"/>
  <c r="F86" i="52"/>
  <c r="U85" i="52"/>
  <c r="T85" i="52"/>
  <c r="F85" i="52"/>
  <c r="U84" i="52"/>
  <c r="T84" i="52"/>
  <c r="F84" i="52"/>
  <c r="U83" i="52"/>
  <c r="T83" i="52"/>
  <c r="F83" i="52"/>
  <c r="U82" i="52"/>
  <c r="T82" i="52"/>
  <c r="F82" i="52"/>
  <c r="U81" i="52"/>
  <c r="T81" i="52"/>
  <c r="F81" i="52"/>
  <c r="U80" i="52"/>
  <c r="T80" i="52"/>
  <c r="K80" i="52"/>
  <c r="F80" i="52"/>
  <c r="U79" i="52"/>
  <c r="T79" i="52"/>
  <c r="F79" i="52"/>
  <c r="U78" i="52"/>
  <c r="T78" i="52"/>
  <c r="K78" i="52"/>
  <c r="F78" i="52"/>
  <c r="U77" i="52"/>
  <c r="T77" i="52"/>
  <c r="K77" i="52"/>
  <c r="F77" i="52"/>
  <c r="U76" i="52"/>
  <c r="T76" i="52"/>
  <c r="K76" i="52"/>
  <c r="F76" i="52"/>
  <c r="U75" i="52"/>
  <c r="T75" i="52"/>
  <c r="K75" i="52"/>
  <c r="F75" i="52"/>
  <c r="U74" i="52"/>
  <c r="T74" i="52"/>
  <c r="K74" i="52"/>
  <c r="F74" i="52"/>
  <c r="U73" i="52"/>
  <c r="T73" i="52"/>
  <c r="K73" i="52"/>
  <c r="F73" i="52"/>
  <c r="U72" i="52"/>
  <c r="T72" i="52"/>
  <c r="K72" i="52"/>
  <c r="F72" i="52"/>
  <c r="U71" i="52"/>
  <c r="T71" i="52"/>
  <c r="K71" i="52"/>
  <c r="F71" i="52"/>
  <c r="U70" i="52"/>
  <c r="T70" i="52"/>
  <c r="K70" i="52"/>
  <c r="F70" i="52"/>
  <c r="U69" i="52"/>
  <c r="T69" i="52"/>
  <c r="K69" i="52"/>
  <c r="F69" i="52"/>
  <c r="U68" i="52"/>
  <c r="T68" i="52"/>
  <c r="K68" i="52"/>
  <c r="F68" i="52"/>
  <c r="U67" i="52"/>
  <c r="T67" i="52"/>
  <c r="K67" i="52"/>
  <c r="F67" i="52"/>
  <c r="U66" i="52"/>
  <c r="T66" i="52"/>
  <c r="K66" i="52"/>
  <c r="F66" i="52"/>
  <c r="U65" i="52"/>
  <c r="T65" i="52"/>
  <c r="K65" i="52"/>
  <c r="F65" i="52"/>
  <c r="U64" i="52"/>
  <c r="T64" i="52"/>
  <c r="K64" i="52"/>
  <c r="F64" i="52"/>
  <c r="U63" i="52"/>
  <c r="T63" i="52"/>
  <c r="K63" i="52"/>
  <c r="F63" i="52"/>
  <c r="U62" i="52"/>
  <c r="T62" i="52"/>
  <c r="K62" i="52"/>
  <c r="F62" i="52"/>
  <c r="U61" i="52"/>
  <c r="T61" i="52"/>
  <c r="K61" i="52"/>
  <c r="F61" i="52"/>
  <c r="U60" i="52"/>
  <c r="T60" i="52"/>
  <c r="K60" i="52"/>
  <c r="F60" i="52"/>
  <c r="U59" i="52"/>
  <c r="T59" i="52"/>
  <c r="K59" i="52"/>
  <c r="F59" i="52"/>
  <c r="U58" i="52"/>
  <c r="T58" i="52"/>
  <c r="K58" i="52"/>
  <c r="F58" i="52"/>
  <c r="U57" i="52"/>
  <c r="T57" i="52"/>
  <c r="K57" i="52"/>
  <c r="F57" i="52"/>
  <c r="U56" i="52"/>
  <c r="T56" i="52"/>
  <c r="K56" i="52"/>
  <c r="F56" i="52"/>
  <c r="U55" i="52"/>
  <c r="T55" i="52"/>
  <c r="K55" i="52"/>
  <c r="F55" i="52"/>
  <c r="U54" i="52"/>
  <c r="T54" i="52"/>
  <c r="K54" i="52"/>
  <c r="F54" i="52"/>
  <c r="U53" i="52"/>
  <c r="T53" i="52"/>
  <c r="K53" i="52"/>
  <c r="F53" i="52"/>
  <c r="U52" i="52"/>
  <c r="T52" i="52"/>
  <c r="K52" i="52"/>
  <c r="F52" i="52"/>
  <c r="U51" i="52"/>
  <c r="T51" i="52"/>
  <c r="K51" i="52"/>
  <c r="F51" i="52"/>
  <c r="U50" i="52"/>
  <c r="T50" i="52"/>
  <c r="K50" i="52"/>
  <c r="F50" i="52"/>
  <c r="U49" i="52"/>
  <c r="T49" i="52"/>
  <c r="K49" i="52"/>
  <c r="F49" i="52"/>
  <c r="U48" i="52"/>
  <c r="T48" i="52"/>
  <c r="K48" i="52"/>
  <c r="F48" i="52"/>
  <c r="U47" i="52"/>
  <c r="T47" i="52"/>
  <c r="K47" i="52"/>
  <c r="F47" i="52"/>
  <c r="U46" i="52"/>
  <c r="T46" i="52"/>
  <c r="K46" i="52"/>
  <c r="F46" i="52"/>
  <c r="U45" i="52"/>
  <c r="T45" i="52"/>
  <c r="K45" i="52"/>
  <c r="F45" i="52"/>
  <c r="U44" i="52"/>
  <c r="T44" i="52"/>
  <c r="K44" i="52"/>
  <c r="F44" i="52"/>
  <c r="U43" i="52"/>
  <c r="T43" i="52"/>
  <c r="K43" i="52"/>
  <c r="F43" i="52"/>
  <c r="U42" i="52"/>
  <c r="T42" i="52"/>
  <c r="K42" i="52"/>
  <c r="F42" i="52"/>
  <c r="U41" i="52"/>
  <c r="T41" i="52"/>
  <c r="K41" i="52"/>
  <c r="F41" i="52"/>
  <c r="U40" i="52"/>
  <c r="T40" i="52"/>
  <c r="K40" i="52"/>
  <c r="F40" i="52"/>
  <c r="U39" i="52"/>
  <c r="T39" i="52"/>
  <c r="K39" i="52"/>
  <c r="F39" i="52"/>
  <c r="U38" i="52"/>
  <c r="T38" i="52"/>
  <c r="K38" i="52"/>
  <c r="F38" i="52"/>
  <c r="U37" i="52"/>
  <c r="T37" i="52"/>
  <c r="K37" i="52"/>
  <c r="F37" i="52"/>
  <c r="U36" i="52"/>
  <c r="T36" i="52"/>
  <c r="K36" i="52"/>
  <c r="F36" i="52"/>
  <c r="U35" i="52"/>
  <c r="T35" i="52"/>
  <c r="K35" i="52"/>
  <c r="F35" i="52"/>
  <c r="U34" i="52"/>
  <c r="T34" i="52"/>
  <c r="K34" i="52"/>
  <c r="F34" i="52"/>
  <c r="U33" i="52"/>
  <c r="T33" i="52"/>
  <c r="K33" i="52"/>
  <c r="F33" i="52"/>
  <c r="U32" i="52"/>
  <c r="T32" i="52"/>
  <c r="K32" i="52"/>
  <c r="F32" i="52"/>
  <c r="U31" i="52"/>
  <c r="T31" i="52"/>
  <c r="K31" i="52"/>
  <c r="F31" i="52"/>
  <c r="U30" i="52"/>
  <c r="T30" i="52"/>
  <c r="K30" i="52"/>
  <c r="F30" i="52"/>
  <c r="U29" i="52"/>
  <c r="T29" i="52"/>
  <c r="K29" i="52"/>
  <c r="F29" i="52"/>
  <c r="U28" i="52"/>
  <c r="T28" i="52"/>
  <c r="K28" i="52"/>
  <c r="F28" i="52"/>
  <c r="U27" i="52"/>
  <c r="T27" i="52"/>
  <c r="K27" i="52"/>
  <c r="F27" i="52"/>
  <c r="U26" i="52"/>
  <c r="T26" i="52"/>
  <c r="K26" i="52"/>
  <c r="F26" i="52"/>
  <c r="U25" i="52"/>
  <c r="T25" i="52"/>
  <c r="K25" i="52"/>
  <c r="F25" i="52"/>
  <c r="U24" i="52"/>
  <c r="T24" i="52"/>
  <c r="K24" i="52"/>
  <c r="F24" i="52"/>
  <c r="U23" i="52"/>
  <c r="T23" i="52"/>
  <c r="K23" i="52"/>
  <c r="F23" i="52"/>
  <c r="U22" i="52"/>
  <c r="T22" i="52"/>
  <c r="K22" i="52"/>
  <c r="F22" i="52"/>
  <c r="U21" i="52"/>
  <c r="T21" i="52"/>
  <c r="K21" i="52"/>
  <c r="F21" i="52"/>
  <c r="U20" i="52"/>
  <c r="T20" i="52"/>
  <c r="K20" i="52"/>
  <c r="F20" i="52"/>
  <c r="U19" i="52"/>
  <c r="T19" i="52"/>
  <c r="K19" i="52"/>
  <c r="F19" i="52"/>
  <c r="U18" i="52"/>
  <c r="T18" i="52"/>
  <c r="K18" i="52"/>
  <c r="F18" i="52"/>
  <c r="U17" i="52"/>
  <c r="T17" i="52"/>
  <c r="K17" i="52"/>
  <c r="F17" i="52"/>
  <c r="U16" i="52"/>
  <c r="T16" i="52"/>
  <c r="K16" i="52"/>
  <c r="F16" i="52"/>
  <c r="U15" i="52"/>
  <c r="T15" i="52"/>
  <c r="K15" i="52"/>
  <c r="F15" i="52"/>
  <c r="U14" i="52"/>
  <c r="T14" i="52"/>
  <c r="K14" i="52"/>
  <c r="F14" i="52"/>
  <c r="U13" i="52"/>
  <c r="T13" i="52"/>
  <c r="K13" i="52"/>
  <c r="F13" i="52"/>
  <c r="U12" i="52"/>
  <c r="T12" i="52"/>
  <c r="K12" i="52"/>
  <c r="F12" i="52"/>
  <c r="U11" i="52"/>
  <c r="T11" i="52"/>
  <c r="K11" i="52"/>
  <c r="F11" i="52"/>
  <c r="U10" i="52"/>
  <c r="T10" i="52"/>
  <c r="K10" i="52"/>
  <c r="F10" i="52"/>
  <c r="U9" i="52"/>
  <c r="T9" i="52"/>
  <c r="K9" i="52"/>
  <c r="F9" i="52"/>
  <c r="U8" i="52"/>
  <c r="T8" i="52"/>
  <c r="K8" i="52"/>
  <c r="F8" i="52"/>
  <c r="U7" i="52"/>
  <c r="T7" i="52"/>
  <c r="K7" i="52"/>
  <c r="F7" i="52"/>
  <c r="U6" i="52"/>
  <c r="T6" i="52"/>
  <c r="K6" i="52"/>
  <c r="F6" i="52"/>
  <c r="U5" i="52"/>
  <c r="T5" i="52"/>
  <c r="K5" i="52"/>
  <c r="F5" i="52"/>
  <c r="U4" i="52"/>
  <c r="T4" i="52"/>
  <c r="K4" i="52"/>
  <c r="F4" i="52"/>
  <c r="F133" i="57"/>
  <c r="F132" i="57"/>
  <c r="F131" i="57"/>
  <c r="F130" i="57"/>
  <c r="F129" i="57"/>
  <c r="F128" i="57"/>
  <c r="U127" i="57"/>
  <c r="F127" i="57"/>
  <c r="U126" i="57"/>
  <c r="F126" i="57"/>
  <c r="U125" i="57"/>
  <c r="F125" i="57"/>
  <c r="U124" i="57"/>
  <c r="F124" i="57"/>
  <c r="U123" i="57"/>
  <c r="F123" i="57"/>
  <c r="U122" i="57"/>
  <c r="T122" i="57"/>
  <c r="F122" i="57"/>
  <c r="U121" i="57"/>
  <c r="T121" i="57"/>
  <c r="F121" i="57"/>
  <c r="U120" i="57"/>
  <c r="T120" i="57"/>
  <c r="F120" i="57"/>
  <c r="U119" i="57"/>
  <c r="T119" i="57"/>
  <c r="F119" i="57"/>
  <c r="U118" i="57"/>
  <c r="T118" i="57"/>
  <c r="F118" i="57"/>
  <c r="U117" i="57"/>
  <c r="T117" i="57"/>
  <c r="F117" i="57"/>
  <c r="U116" i="57"/>
  <c r="T116" i="57"/>
  <c r="F116" i="57"/>
  <c r="U115" i="57"/>
  <c r="T115" i="57"/>
  <c r="F115" i="57"/>
  <c r="U114" i="57"/>
  <c r="T114" i="57"/>
  <c r="F114" i="57"/>
  <c r="U113" i="57"/>
  <c r="T113" i="57"/>
  <c r="F113" i="57"/>
  <c r="U112" i="57"/>
  <c r="T112" i="57"/>
  <c r="F112" i="57"/>
  <c r="U111" i="57"/>
  <c r="T111" i="57"/>
  <c r="F111" i="57"/>
  <c r="U110" i="57"/>
  <c r="T110" i="57"/>
  <c r="F110" i="57"/>
  <c r="U109" i="57"/>
  <c r="T109" i="57"/>
  <c r="F109" i="57"/>
  <c r="U108" i="57"/>
  <c r="T108" i="57"/>
  <c r="F108" i="57"/>
  <c r="U107" i="57"/>
  <c r="T107" i="57"/>
  <c r="F107" i="57"/>
  <c r="U106" i="57"/>
  <c r="T106" i="57"/>
  <c r="F106" i="57"/>
  <c r="U105" i="57"/>
  <c r="T105" i="57"/>
  <c r="F105" i="57"/>
  <c r="U104" i="57"/>
  <c r="T104" i="57"/>
  <c r="F104" i="57"/>
  <c r="U103" i="57"/>
  <c r="T103" i="57"/>
  <c r="F103" i="57"/>
  <c r="U102" i="57"/>
  <c r="T102" i="57"/>
  <c r="F102" i="57"/>
  <c r="U101" i="57"/>
  <c r="T101" i="57"/>
  <c r="F101" i="57"/>
  <c r="U100" i="57"/>
  <c r="T100" i="57"/>
  <c r="F100" i="57"/>
  <c r="U99" i="57"/>
  <c r="T99" i="57"/>
  <c r="F99" i="57"/>
  <c r="U98" i="57"/>
  <c r="T98" i="57"/>
  <c r="F98" i="57"/>
  <c r="U97" i="57"/>
  <c r="T97" i="57"/>
  <c r="F97" i="57"/>
  <c r="U96" i="57"/>
  <c r="T96" i="57"/>
  <c r="F96" i="57"/>
  <c r="U95" i="57"/>
  <c r="T95" i="57"/>
  <c r="F95" i="57"/>
  <c r="U94" i="57"/>
  <c r="T94" i="57"/>
  <c r="F94" i="57"/>
  <c r="U93" i="57"/>
  <c r="T93" i="57"/>
  <c r="F93" i="57"/>
  <c r="U92" i="57"/>
  <c r="T92" i="57"/>
  <c r="F92" i="57"/>
  <c r="U91" i="57"/>
  <c r="T91" i="57"/>
  <c r="F91" i="57"/>
  <c r="U90" i="57"/>
  <c r="T90" i="57"/>
  <c r="F90" i="57"/>
  <c r="U89" i="57"/>
  <c r="T89" i="57"/>
  <c r="F89" i="57"/>
  <c r="U88" i="57"/>
  <c r="T88" i="57"/>
  <c r="F88" i="57"/>
  <c r="U87" i="57"/>
  <c r="T87" i="57"/>
  <c r="F87" i="57"/>
  <c r="U86" i="57"/>
  <c r="T86" i="57"/>
  <c r="F86" i="57"/>
  <c r="U85" i="57"/>
  <c r="T85" i="57"/>
  <c r="F85" i="57"/>
  <c r="U84" i="57"/>
  <c r="T84" i="57"/>
  <c r="F84" i="57"/>
  <c r="U83" i="57"/>
  <c r="T83" i="57"/>
  <c r="F83" i="57"/>
  <c r="U82" i="57"/>
  <c r="T82" i="57"/>
  <c r="F82" i="57"/>
  <c r="U81" i="57"/>
  <c r="T81" i="57"/>
  <c r="F81" i="57"/>
  <c r="U80" i="57"/>
  <c r="T80" i="57"/>
  <c r="K80" i="57"/>
  <c r="F80" i="57"/>
  <c r="U79" i="57"/>
  <c r="T79" i="57"/>
  <c r="F79" i="57"/>
  <c r="U78" i="57"/>
  <c r="T78" i="57"/>
  <c r="K78" i="57"/>
  <c r="F78" i="57"/>
  <c r="U77" i="57"/>
  <c r="T77" i="57"/>
  <c r="K77" i="57"/>
  <c r="F77" i="57"/>
  <c r="U76" i="57"/>
  <c r="T76" i="57"/>
  <c r="K76" i="57"/>
  <c r="F76" i="57"/>
  <c r="U75" i="57"/>
  <c r="T75" i="57"/>
  <c r="K75" i="57"/>
  <c r="F75" i="57"/>
  <c r="U74" i="57"/>
  <c r="T74" i="57"/>
  <c r="K74" i="57"/>
  <c r="F74" i="57"/>
  <c r="U73" i="57"/>
  <c r="T73" i="57"/>
  <c r="K73" i="57"/>
  <c r="F73" i="57"/>
  <c r="U72" i="57"/>
  <c r="T72" i="57"/>
  <c r="K72" i="57"/>
  <c r="F72" i="57"/>
  <c r="U71" i="57"/>
  <c r="T71" i="57"/>
  <c r="K71" i="57"/>
  <c r="F71" i="57"/>
  <c r="U70" i="57"/>
  <c r="T70" i="57"/>
  <c r="K70" i="57"/>
  <c r="F70" i="57"/>
  <c r="U69" i="57"/>
  <c r="T69" i="57"/>
  <c r="K69" i="57"/>
  <c r="F69" i="57"/>
  <c r="U68" i="57"/>
  <c r="T68" i="57"/>
  <c r="K68" i="57"/>
  <c r="F68" i="57"/>
  <c r="U67" i="57"/>
  <c r="T67" i="57"/>
  <c r="K67" i="57"/>
  <c r="F67" i="57"/>
  <c r="U66" i="57"/>
  <c r="T66" i="57"/>
  <c r="K66" i="57"/>
  <c r="F66" i="57"/>
  <c r="U65" i="57"/>
  <c r="T65" i="57"/>
  <c r="K65" i="57"/>
  <c r="F65" i="57"/>
  <c r="U64" i="57"/>
  <c r="T64" i="57"/>
  <c r="K64" i="57"/>
  <c r="F64" i="57"/>
  <c r="U63" i="57"/>
  <c r="T63" i="57"/>
  <c r="K63" i="57"/>
  <c r="F63" i="57"/>
  <c r="U62" i="57"/>
  <c r="T62" i="57"/>
  <c r="K62" i="57"/>
  <c r="F62" i="57"/>
  <c r="U61" i="57"/>
  <c r="T61" i="57"/>
  <c r="K61" i="57"/>
  <c r="F61" i="57"/>
  <c r="U60" i="57"/>
  <c r="T60" i="57"/>
  <c r="K60" i="57"/>
  <c r="F60" i="57"/>
  <c r="U59" i="57"/>
  <c r="T59" i="57"/>
  <c r="K59" i="57"/>
  <c r="F59" i="57"/>
  <c r="U58" i="57"/>
  <c r="T58" i="57"/>
  <c r="K58" i="57"/>
  <c r="F58" i="57"/>
  <c r="U57" i="57"/>
  <c r="T57" i="57"/>
  <c r="K57" i="57"/>
  <c r="F57" i="57"/>
  <c r="U56" i="57"/>
  <c r="T56" i="57"/>
  <c r="K56" i="57"/>
  <c r="F56" i="57"/>
  <c r="U55" i="57"/>
  <c r="T55" i="57"/>
  <c r="K55" i="57"/>
  <c r="F55" i="57"/>
  <c r="U54" i="57"/>
  <c r="T54" i="57"/>
  <c r="K54" i="57"/>
  <c r="F54" i="57"/>
  <c r="U53" i="57"/>
  <c r="T53" i="57"/>
  <c r="K53" i="57"/>
  <c r="F53" i="57"/>
  <c r="U52" i="57"/>
  <c r="T52" i="57"/>
  <c r="K52" i="57"/>
  <c r="F52" i="57"/>
  <c r="U51" i="57"/>
  <c r="T51" i="57"/>
  <c r="K51" i="57"/>
  <c r="F51" i="57"/>
  <c r="U50" i="57"/>
  <c r="T50" i="57"/>
  <c r="K50" i="57"/>
  <c r="F50" i="57"/>
  <c r="U49" i="57"/>
  <c r="T49" i="57"/>
  <c r="K49" i="57"/>
  <c r="F49" i="57"/>
  <c r="U48" i="57"/>
  <c r="T48" i="57"/>
  <c r="K48" i="57"/>
  <c r="F48" i="57"/>
  <c r="U47" i="57"/>
  <c r="T47" i="57"/>
  <c r="K47" i="57"/>
  <c r="F47" i="57"/>
  <c r="U46" i="57"/>
  <c r="T46" i="57"/>
  <c r="K46" i="57"/>
  <c r="F46" i="57"/>
  <c r="U45" i="57"/>
  <c r="T45" i="57"/>
  <c r="K45" i="57"/>
  <c r="F45" i="57"/>
  <c r="U44" i="57"/>
  <c r="T44" i="57"/>
  <c r="K44" i="57"/>
  <c r="F44" i="57"/>
  <c r="U43" i="57"/>
  <c r="T43" i="57"/>
  <c r="K43" i="57"/>
  <c r="F43" i="57"/>
  <c r="U42" i="57"/>
  <c r="T42" i="57"/>
  <c r="K42" i="57"/>
  <c r="F42" i="57"/>
  <c r="U41" i="57"/>
  <c r="T41" i="57"/>
  <c r="K41" i="57"/>
  <c r="F41" i="57"/>
  <c r="U40" i="57"/>
  <c r="T40" i="57"/>
  <c r="K40" i="57"/>
  <c r="F40" i="57"/>
  <c r="U39" i="57"/>
  <c r="T39" i="57"/>
  <c r="K39" i="57"/>
  <c r="F39" i="57"/>
  <c r="U38" i="57"/>
  <c r="T38" i="57"/>
  <c r="K38" i="57"/>
  <c r="F38" i="57"/>
  <c r="U37" i="57"/>
  <c r="T37" i="57"/>
  <c r="K37" i="57"/>
  <c r="F37" i="57"/>
  <c r="U36" i="57"/>
  <c r="T36" i="57"/>
  <c r="K36" i="57"/>
  <c r="F36" i="57"/>
  <c r="U35" i="57"/>
  <c r="T35" i="57"/>
  <c r="K35" i="57"/>
  <c r="F35" i="57"/>
  <c r="U34" i="57"/>
  <c r="T34" i="57"/>
  <c r="K34" i="57"/>
  <c r="F34" i="57"/>
  <c r="U33" i="57"/>
  <c r="T33" i="57"/>
  <c r="K33" i="57"/>
  <c r="F33" i="57"/>
  <c r="U32" i="57"/>
  <c r="T32" i="57"/>
  <c r="K32" i="57"/>
  <c r="F32" i="57"/>
  <c r="U31" i="57"/>
  <c r="T31" i="57"/>
  <c r="K31" i="57"/>
  <c r="F31" i="57"/>
  <c r="U30" i="57"/>
  <c r="T30" i="57"/>
  <c r="K30" i="57"/>
  <c r="F30" i="57"/>
  <c r="U29" i="57"/>
  <c r="T29" i="57"/>
  <c r="K29" i="57"/>
  <c r="F29" i="57"/>
  <c r="U28" i="57"/>
  <c r="T28" i="57"/>
  <c r="K28" i="57"/>
  <c r="F28" i="57"/>
  <c r="U27" i="57"/>
  <c r="T27" i="57"/>
  <c r="K27" i="57"/>
  <c r="F27" i="57"/>
  <c r="U26" i="57"/>
  <c r="T26" i="57"/>
  <c r="K26" i="57"/>
  <c r="F26" i="57"/>
  <c r="U25" i="57"/>
  <c r="T25" i="57"/>
  <c r="K25" i="57"/>
  <c r="F25" i="57"/>
  <c r="U24" i="57"/>
  <c r="T24" i="57"/>
  <c r="K24" i="57"/>
  <c r="F24" i="57"/>
  <c r="U23" i="57"/>
  <c r="T23" i="57"/>
  <c r="K23" i="57"/>
  <c r="F23" i="57"/>
  <c r="U22" i="57"/>
  <c r="T22" i="57"/>
  <c r="K22" i="57"/>
  <c r="F22" i="57"/>
  <c r="U21" i="57"/>
  <c r="T21" i="57"/>
  <c r="K21" i="57"/>
  <c r="F21" i="57"/>
  <c r="U20" i="57"/>
  <c r="T20" i="57"/>
  <c r="K20" i="57"/>
  <c r="F20" i="57"/>
  <c r="U19" i="57"/>
  <c r="T19" i="57"/>
  <c r="K19" i="57"/>
  <c r="F19" i="57"/>
  <c r="U18" i="57"/>
  <c r="T18" i="57"/>
  <c r="K18" i="57"/>
  <c r="F18" i="57"/>
  <c r="U17" i="57"/>
  <c r="T17" i="57"/>
  <c r="K17" i="57"/>
  <c r="F17" i="57"/>
  <c r="U16" i="57"/>
  <c r="T16" i="57"/>
  <c r="K16" i="57"/>
  <c r="F16" i="57"/>
  <c r="U15" i="57"/>
  <c r="T15" i="57"/>
  <c r="K15" i="57"/>
  <c r="F15" i="57"/>
  <c r="U14" i="57"/>
  <c r="T14" i="57"/>
  <c r="K14" i="57"/>
  <c r="F14" i="57"/>
  <c r="U13" i="57"/>
  <c r="T13" i="57"/>
  <c r="K13" i="57"/>
  <c r="F13" i="57"/>
  <c r="U12" i="57"/>
  <c r="T12" i="57"/>
  <c r="K12" i="57"/>
  <c r="F12" i="57"/>
  <c r="U11" i="57"/>
  <c r="T11" i="57"/>
  <c r="K11" i="57"/>
  <c r="F11" i="57"/>
  <c r="U10" i="57"/>
  <c r="T10" i="57"/>
  <c r="K10" i="57"/>
  <c r="F10" i="57"/>
  <c r="U9" i="57"/>
  <c r="T9" i="57"/>
  <c r="K9" i="57"/>
  <c r="F9" i="57"/>
  <c r="U8" i="57"/>
  <c r="T8" i="57"/>
  <c r="K8" i="57"/>
  <c r="F8" i="57"/>
  <c r="U7" i="57"/>
  <c r="T7" i="57"/>
  <c r="K7" i="57"/>
  <c r="F7" i="57"/>
  <c r="U6" i="57"/>
  <c r="T6" i="57"/>
  <c r="K6" i="57"/>
  <c r="F6" i="57"/>
  <c r="U5" i="57"/>
  <c r="T5" i="57"/>
  <c r="K5" i="57"/>
  <c r="F5" i="57"/>
  <c r="U4" i="57"/>
  <c r="T4" i="57"/>
  <c r="K4" i="57"/>
  <c r="F4" i="57"/>
  <c r="F133" i="67"/>
  <c r="F132" i="67"/>
  <c r="F131" i="67"/>
  <c r="F130" i="67"/>
  <c r="F129" i="67"/>
  <c r="F128" i="67"/>
  <c r="U127" i="67"/>
  <c r="F127" i="67"/>
  <c r="U126" i="67"/>
  <c r="F126" i="67"/>
  <c r="U125" i="67"/>
  <c r="F125" i="67"/>
  <c r="U124" i="67"/>
  <c r="F124" i="67"/>
  <c r="U123" i="67"/>
  <c r="F123" i="67"/>
  <c r="U122" i="67"/>
  <c r="T122" i="67"/>
  <c r="F122" i="67"/>
  <c r="U121" i="67"/>
  <c r="T121" i="67"/>
  <c r="F121" i="67"/>
  <c r="U120" i="67"/>
  <c r="T120" i="67"/>
  <c r="F120" i="67"/>
  <c r="U119" i="67"/>
  <c r="T119" i="67"/>
  <c r="F119" i="67"/>
  <c r="U118" i="67"/>
  <c r="T118" i="67"/>
  <c r="F118" i="67"/>
  <c r="U117" i="67"/>
  <c r="T117" i="67"/>
  <c r="F117" i="67"/>
  <c r="U116" i="67"/>
  <c r="T116" i="67"/>
  <c r="F116" i="67"/>
  <c r="U115" i="67"/>
  <c r="T115" i="67"/>
  <c r="F115" i="67"/>
  <c r="U114" i="67"/>
  <c r="T114" i="67"/>
  <c r="F114" i="67"/>
  <c r="U113" i="67"/>
  <c r="T113" i="67"/>
  <c r="F113" i="67"/>
  <c r="U112" i="67"/>
  <c r="T112" i="67"/>
  <c r="F112" i="67"/>
  <c r="U111" i="67"/>
  <c r="T111" i="67"/>
  <c r="F111" i="67"/>
  <c r="U110" i="67"/>
  <c r="T110" i="67"/>
  <c r="F110" i="67"/>
  <c r="U109" i="67"/>
  <c r="T109" i="67"/>
  <c r="F109" i="67"/>
  <c r="U108" i="67"/>
  <c r="T108" i="67"/>
  <c r="F108" i="67"/>
  <c r="U107" i="67"/>
  <c r="T107" i="67"/>
  <c r="F107" i="67"/>
  <c r="U106" i="67"/>
  <c r="T106" i="67"/>
  <c r="F106" i="67"/>
  <c r="U105" i="67"/>
  <c r="T105" i="67"/>
  <c r="F105" i="67"/>
  <c r="U104" i="67"/>
  <c r="T104" i="67"/>
  <c r="F104" i="67"/>
  <c r="U103" i="67"/>
  <c r="T103" i="67"/>
  <c r="F103" i="67"/>
  <c r="U102" i="67"/>
  <c r="T102" i="67"/>
  <c r="F102" i="67"/>
  <c r="U101" i="67"/>
  <c r="T101" i="67"/>
  <c r="F101" i="67"/>
  <c r="U100" i="67"/>
  <c r="T100" i="67"/>
  <c r="F100" i="67"/>
  <c r="U99" i="67"/>
  <c r="T99" i="67"/>
  <c r="F99" i="67"/>
  <c r="U98" i="67"/>
  <c r="T98" i="67"/>
  <c r="F98" i="67"/>
  <c r="U97" i="67"/>
  <c r="T97" i="67"/>
  <c r="F97" i="67"/>
  <c r="U96" i="67"/>
  <c r="T96" i="67"/>
  <c r="F96" i="67"/>
  <c r="U95" i="67"/>
  <c r="T95" i="67"/>
  <c r="F95" i="67"/>
  <c r="U94" i="67"/>
  <c r="T94" i="67"/>
  <c r="F94" i="67"/>
  <c r="U93" i="67"/>
  <c r="T93" i="67"/>
  <c r="F93" i="67"/>
  <c r="U92" i="67"/>
  <c r="T92" i="67"/>
  <c r="F92" i="67"/>
  <c r="U91" i="67"/>
  <c r="T91" i="67"/>
  <c r="F91" i="67"/>
  <c r="U90" i="67"/>
  <c r="T90" i="67"/>
  <c r="F90" i="67"/>
  <c r="U89" i="67"/>
  <c r="T89" i="67"/>
  <c r="F89" i="67"/>
  <c r="U88" i="67"/>
  <c r="T88" i="67"/>
  <c r="F88" i="67"/>
  <c r="U87" i="67"/>
  <c r="T87" i="67"/>
  <c r="F87" i="67"/>
  <c r="U86" i="67"/>
  <c r="T86" i="67"/>
  <c r="F86" i="67"/>
  <c r="U85" i="67"/>
  <c r="T85" i="67"/>
  <c r="F85" i="67"/>
  <c r="U84" i="67"/>
  <c r="T84" i="67"/>
  <c r="F84" i="67"/>
  <c r="U83" i="67"/>
  <c r="T83" i="67"/>
  <c r="F83" i="67"/>
  <c r="U82" i="67"/>
  <c r="T82" i="67"/>
  <c r="F82" i="67"/>
  <c r="U81" i="67"/>
  <c r="T81" i="67"/>
  <c r="F81" i="67"/>
  <c r="U80" i="67"/>
  <c r="T80" i="67"/>
  <c r="K80" i="67"/>
  <c r="F80" i="67"/>
  <c r="U79" i="67"/>
  <c r="T79" i="67"/>
  <c r="F79" i="67"/>
  <c r="U78" i="67"/>
  <c r="T78" i="67"/>
  <c r="K78" i="67"/>
  <c r="F78" i="67"/>
  <c r="U77" i="67"/>
  <c r="T77" i="67"/>
  <c r="K77" i="67"/>
  <c r="F77" i="67"/>
  <c r="U76" i="67"/>
  <c r="T76" i="67"/>
  <c r="K76" i="67"/>
  <c r="F76" i="67"/>
  <c r="U75" i="67"/>
  <c r="T75" i="67"/>
  <c r="K75" i="67"/>
  <c r="F75" i="67"/>
  <c r="U74" i="67"/>
  <c r="T74" i="67"/>
  <c r="K74" i="67"/>
  <c r="F74" i="67"/>
  <c r="U73" i="67"/>
  <c r="T73" i="67"/>
  <c r="K73" i="67"/>
  <c r="F73" i="67"/>
  <c r="U72" i="67"/>
  <c r="T72" i="67"/>
  <c r="K72" i="67"/>
  <c r="F72" i="67"/>
  <c r="U71" i="67"/>
  <c r="T71" i="67"/>
  <c r="K71" i="67"/>
  <c r="F71" i="67"/>
  <c r="U70" i="67"/>
  <c r="T70" i="67"/>
  <c r="K70" i="67"/>
  <c r="F70" i="67"/>
  <c r="U69" i="67"/>
  <c r="T69" i="67"/>
  <c r="K69" i="67"/>
  <c r="F69" i="67"/>
  <c r="U68" i="67"/>
  <c r="T68" i="67"/>
  <c r="K68" i="67"/>
  <c r="F68" i="67"/>
  <c r="U67" i="67"/>
  <c r="T67" i="67"/>
  <c r="K67" i="67"/>
  <c r="F67" i="67"/>
  <c r="U66" i="67"/>
  <c r="T66" i="67"/>
  <c r="K66" i="67"/>
  <c r="F66" i="67"/>
  <c r="U65" i="67"/>
  <c r="T65" i="67"/>
  <c r="K65" i="67"/>
  <c r="F65" i="67"/>
  <c r="U64" i="67"/>
  <c r="T64" i="67"/>
  <c r="K64" i="67"/>
  <c r="F64" i="67"/>
  <c r="U63" i="67"/>
  <c r="T63" i="67"/>
  <c r="K63" i="67"/>
  <c r="F63" i="67"/>
  <c r="U62" i="67"/>
  <c r="T62" i="67"/>
  <c r="K62" i="67"/>
  <c r="F62" i="67"/>
  <c r="U61" i="67"/>
  <c r="T61" i="67"/>
  <c r="K61" i="67"/>
  <c r="F61" i="67"/>
  <c r="U60" i="67"/>
  <c r="T60" i="67"/>
  <c r="K60" i="67"/>
  <c r="F60" i="67"/>
  <c r="U59" i="67"/>
  <c r="T59" i="67"/>
  <c r="K59" i="67"/>
  <c r="F59" i="67"/>
  <c r="U58" i="67"/>
  <c r="T58" i="67"/>
  <c r="K58" i="67"/>
  <c r="F58" i="67"/>
  <c r="U57" i="67"/>
  <c r="T57" i="67"/>
  <c r="K57" i="67"/>
  <c r="F57" i="67"/>
  <c r="U56" i="67"/>
  <c r="T56" i="67"/>
  <c r="K56" i="67"/>
  <c r="F56" i="67"/>
  <c r="U55" i="67"/>
  <c r="T55" i="67"/>
  <c r="K55" i="67"/>
  <c r="F55" i="67"/>
  <c r="U54" i="67"/>
  <c r="T54" i="67"/>
  <c r="K54" i="67"/>
  <c r="F54" i="67"/>
  <c r="U53" i="67"/>
  <c r="T53" i="67"/>
  <c r="K53" i="67"/>
  <c r="F53" i="67"/>
  <c r="U52" i="67"/>
  <c r="T52" i="67"/>
  <c r="K52" i="67"/>
  <c r="F52" i="67"/>
  <c r="U51" i="67"/>
  <c r="T51" i="67"/>
  <c r="K51" i="67"/>
  <c r="F51" i="67"/>
  <c r="U50" i="67"/>
  <c r="T50" i="67"/>
  <c r="K50" i="67"/>
  <c r="F50" i="67"/>
  <c r="U49" i="67"/>
  <c r="T49" i="67"/>
  <c r="K49" i="67"/>
  <c r="F49" i="67"/>
  <c r="U48" i="67"/>
  <c r="T48" i="67"/>
  <c r="K48" i="67"/>
  <c r="F48" i="67"/>
  <c r="U47" i="67"/>
  <c r="T47" i="67"/>
  <c r="K47" i="67"/>
  <c r="F47" i="67"/>
  <c r="U46" i="67"/>
  <c r="T46" i="67"/>
  <c r="K46" i="67"/>
  <c r="F46" i="67"/>
  <c r="U45" i="67"/>
  <c r="T45" i="67"/>
  <c r="K45" i="67"/>
  <c r="F45" i="67"/>
  <c r="U44" i="67"/>
  <c r="T44" i="67"/>
  <c r="K44" i="67"/>
  <c r="F44" i="67"/>
  <c r="U43" i="67"/>
  <c r="T43" i="67"/>
  <c r="K43" i="67"/>
  <c r="F43" i="67"/>
  <c r="U42" i="67"/>
  <c r="T42" i="67"/>
  <c r="K42" i="67"/>
  <c r="F42" i="67"/>
  <c r="U41" i="67"/>
  <c r="T41" i="67"/>
  <c r="K41" i="67"/>
  <c r="F41" i="67"/>
  <c r="U40" i="67"/>
  <c r="T40" i="67"/>
  <c r="K40" i="67"/>
  <c r="F40" i="67"/>
  <c r="U39" i="67"/>
  <c r="T39" i="67"/>
  <c r="K39" i="67"/>
  <c r="F39" i="67"/>
  <c r="U38" i="67"/>
  <c r="T38" i="67"/>
  <c r="K38" i="67"/>
  <c r="F38" i="67"/>
  <c r="U37" i="67"/>
  <c r="T37" i="67"/>
  <c r="K37" i="67"/>
  <c r="F37" i="67"/>
  <c r="U36" i="67"/>
  <c r="T36" i="67"/>
  <c r="K36" i="67"/>
  <c r="F36" i="67"/>
  <c r="U35" i="67"/>
  <c r="T35" i="67"/>
  <c r="K35" i="67"/>
  <c r="F35" i="67"/>
  <c r="U34" i="67"/>
  <c r="T34" i="67"/>
  <c r="K34" i="67"/>
  <c r="F34" i="67"/>
  <c r="U33" i="67"/>
  <c r="T33" i="67"/>
  <c r="K33" i="67"/>
  <c r="F33" i="67"/>
  <c r="U32" i="67"/>
  <c r="T32" i="67"/>
  <c r="K32" i="67"/>
  <c r="F32" i="67"/>
  <c r="U31" i="67"/>
  <c r="T31" i="67"/>
  <c r="K31" i="67"/>
  <c r="F31" i="67"/>
  <c r="U30" i="67"/>
  <c r="T30" i="67"/>
  <c r="K30" i="67"/>
  <c r="F30" i="67"/>
  <c r="U29" i="67"/>
  <c r="T29" i="67"/>
  <c r="K29" i="67"/>
  <c r="F29" i="67"/>
  <c r="U28" i="67"/>
  <c r="T28" i="67"/>
  <c r="K28" i="67"/>
  <c r="F28" i="67"/>
  <c r="U27" i="67"/>
  <c r="T27" i="67"/>
  <c r="K27" i="67"/>
  <c r="F27" i="67"/>
  <c r="U26" i="67"/>
  <c r="T26" i="67"/>
  <c r="K26" i="67"/>
  <c r="F26" i="67"/>
  <c r="U25" i="67"/>
  <c r="T25" i="67"/>
  <c r="K25" i="67"/>
  <c r="F25" i="67"/>
  <c r="U24" i="67"/>
  <c r="T24" i="67"/>
  <c r="K24" i="67"/>
  <c r="F24" i="67"/>
  <c r="U23" i="67"/>
  <c r="T23" i="67"/>
  <c r="K23" i="67"/>
  <c r="F23" i="67"/>
  <c r="U22" i="67"/>
  <c r="T22" i="67"/>
  <c r="K22" i="67"/>
  <c r="F22" i="67"/>
  <c r="U21" i="67"/>
  <c r="T21" i="67"/>
  <c r="K21" i="67"/>
  <c r="F21" i="67"/>
  <c r="U20" i="67"/>
  <c r="T20" i="67"/>
  <c r="K20" i="67"/>
  <c r="F20" i="67"/>
  <c r="U19" i="67"/>
  <c r="T19" i="67"/>
  <c r="K19" i="67"/>
  <c r="F19" i="67"/>
  <c r="U18" i="67"/>
  <c r="T18" i="67"/>
  <c r="K18" i="67"/>
  <c r="F18" i="67"/>
  <c r="U17" i="67"/>
  <c r="T17" i="67"/>
  <c r="K17" i="67"/>
  <c r="F17" i="67"/>
  <c r="U16" i="67"/>
  <c r="T16" i="67"/>
  <c r="K16" i="67"/>
  <c r="F16" i="67"/>
  <c r="U15" i="67"/>
  <c r="T15" i="67"/>
  <c r="K15" i="67"/>
  <c r="F15" i="67"/>
  <c r="U14" i="67"/>
  <c r="T14" i="67"/>
  <c r="K14" i="67"/>
  <c r="F14" i="67"/>
  <c r="U13" i="67"/>
  <c r="T13" i="67"/>
  <c r="K13" i="67"/>
  <c r="F13" i="67"/>
  <c r="U12" i="67"/>
  <c r="T12" i="67"/>
  <c r="K12" i="67"/>
  <c r="F12" i="67"/>
  <c r="U11" i="67"/>
  <c r="T11" i="67"/>
  <c r="K11" i="67"/>
  <c r="F11" i="67"/>
  <c r="U10" i="67"/>
  <c r="T10" i="67"/>
  <c r="K10" i="67"/>
  <c r="F10" i="67"/>
  <c r="U9" i="67"/>
  <c r="T9" i="67"/>
  <c r="K9" i="67"/>
  <c r="F9" i="67"/>
  <c r="U8" i="67"/>
  <c r="T8" i="67"/>
  <c r="K8" i="67"/>
  <c r="F8" i="67"/>
  <c r="U7" i="67"/>
  <c r="T7" i="67"/>
  <c r="K7" i="67"/>
  <c r="F7" i="67"/>
  <c r="U6" i="67"/>
  <c r="T6" i="67"/>
  <c r="K6" i="67"/>
  <c r="F6" i="67"/>
  <c r="U5" i="67"/>
  <c r="T5" i="67"/>
  <c r="K5" i="67"/>
  <c r="F5" i="67"/>
  <c r="U4" i="67"/>
  <c r="T4" i="67"/>
  <c r="K4" i="67"/>
  <c r="F4" i="67"/>
  <c r="F133" i="66"/>
  <c r="F132" i="66"/>
  <c r="F131" i="66"/>
  <c r="F130" i="66"/>
  <c r="F129" i="66"/>
  <c r="F128" i="66"/>
  <c r="U127" i="66"/>
  <c r="F127" i="66"/>
  <c r="U126" i="66"/>
  <c r="F126" i="66"/>
  <c r="U125" i="66"/>
  <c r="F125" i="66"/>
  <c r="U124" i="66"/>
  <c r="F124" i="66"/>
  <c r="U123" i="66"/>
  <c r="F123" i="66"/>
  <c r="U122" i="66"/>
  <c r="T122" i="66"/>
  <c r="F122" i="66"/>
  <c r="U121" i="66"/>
  <c r="T121" i="66"/>
  <c r="F121" i="66"/>
  <c r="U120" i="66"/>
  <c r="T120" i="66"/>
  <c r="F120" i="66"/>
  <c r="U119" i="66"/>
  <c r="T119" i="66"/>
  <c r="F119" i="66"/>
  <c r="U118" i="66"/>
  <c r="T118" i="66"/>
  <c r="F118" i="66"/>
  <c r="U117" i="66"/>
  <c r="T117" i="66"/>
  <c r="F117" i="66"/>
  <c r="U116" i="66"/>
  <c r="T116" i="66"/>
  <c r="F116" i="66"/>
  <c r="U115" i="66"/>
  <c r="T115" i="66"/>
  <c r="F115" i="66"/>
  <c r="U114" i="66"/>
  <c r="T114" i="66"/>
  <c r="F114" i="66"/>
  <c r="U113" i="66"/>
  <c r="T113" i="66"/>
  <c r="F113" i="66"/>
  <c r="U112" i="66"/>
  <c r="T112" i="66"/>
  <c r="F112" i="66"/>
  <c r="U111" i="66"/>
  <c r="T111" i="66"/>
  <c r="F111" i="66"/>
  <c r="U110" i="66"/>
  <c r="T110" i="66"/>
  <c r="F110" i="66"/>
  <c r="U109" i="66"/>
  <c r="T109" i="66"/>
  <c r="F109" i="66"/>
  <c r="U108" i="66"/>
  <c r="T108" i="66"/>
  <c r="F108" i="66"/>
  <c r="U107" i="66"/>
  <c r="T107" i="66"/>
  <c r="F107" i="66"/>
  <c r="U106" i="66"/>
  <c r="T106" i="66"/>
  <c r="F106" i="66"/>
  <c r="U105" i="66"/>
  <c r="T105" i="66"/>
  <c r="F105" i="66"/>
  <c r="U104" i="66"/>
  <c r="T104" i="66"/>
  <c r="F104" i="66"/>
  <c r="U103" i="66"/>
  <c r="T103" i="66"/>
  <c r="F103" i="66"/>
  <c r="U102" i="66"/>
  <c r="T102" i="66"/>
  <c r="F102" i="66"/>
  <c r="U101" i="66"/>
  <c r="T101" i="66"/>
  <c r="F101" i="66"/>
  <c r="U100" i="66"/>
  <c r="T100" i="66"/>
  <c r="F100" i="66"/>
  <c r="U99" i="66"/>
  <c r="T99" i="66"/>
  <c r="F99" i="66"/>
  <c r="U98" i="66"/>
  <c r="T98" i="66"/>
  <c r="F98" i="66"/>
  <c r="U97" i="66"/>
  <c r="T97" i="66"/>
  <c r="F97" i="66"/>
  <c r="U96" i="66"/>
  <c r="T96" i="66"/>
  <c r="F96" i="66"/>
  <c r="U95" i="66"/>
  <c r="T95" i="66"/>
  <c r="F95" i="66"/>
  <c r="U94" i="66"/>
  <c r="T94" i="66"/>
  <c r="F94" i="66"/>
  <c r="U93" i="66"/>
  <c r="T93" i="66"/>
  <c r="F93" i="66"/>
  <c r="U92" i="66"/>
  <c r="T92" i="66"/>
  <c r="F92" i="66"/>
  <c r="U91" i="66"/>
  <c r="T91" i="66"/>
  <c r="F91" i="66"/>
  <c r="U90" i="66"/>
  <c r="T90" i="66"/>
  <c r="F90" i="66"/>
  <c r="U89" i="66"/>
  <c r="T89" i="66"/>
  <c r="F89" i="66"/>
  <c r="U88" i="66"/>
  <c r="T88" i="66"/>
  <c r="F88" i="66"/>
  <c r="U87" i="66"/>
  <c r="T87" i="66"/>
  <c r="F87" i="66"/>
  <c r="U86" i="66"/>
  <c r="T86" i="66"/>
  <c r="F86" i="66"/>
  <c r="U85" i="66"/>
  <c r="T85" i="66"/>
  <c r="F85" i="66"/>
  <c r="U84" i="66"/>
  <c r="T84" i="66"/>
  <c r="F84" i="66"/>
  <c r="U83" i="66"/>
  <c r="T83" i="66"/>
  <c r="F83" i="66"/>
  <c r="U82" i="66"/>
  <c r="T82" i="66"/>
  <c r="F82" i="66"/>
  <c r="U81" i="66"/>
  <c r="T81" i="66"/>
  <c r="F81" i="66"/>
  <c r="U80" i="66"/>
  <c r="T80" i="66"/>
  <c r="K80" i="66"/>
  <c r="F80" i="66"/>
  <c r="U79" i="66"/>
  <c r="T79" i="66"/>
  <c r="F79" i="66"/>
  <c r="U78" i="66"/>
  <c r="T78" i="66"/>
  <c r="K78" i="66"/>
  <c r="F78" i="66"/>
  <c r="U77" i="66"/>
  <c r="T77" i="66"/>
  <c r="K77" i="66"/>
  <c r="F77" i="66"/>
  <c r="U76" i="66"/>
  <c r="T76" i="66"/>
  <c r="K76" i="66"/>
  <c r="F76" i="66"/>
  <c r="U75" i="66"/>
  <c r="T75" i="66"/>
  <c r="K75" i="66"/>
  <c r="F75" i="66"/>
  <c r="U74" i="66"/>
  <c r="T74" i="66"/>
  <c r="K74" i="66"/>
  <c r="F74" i="66"/>
  <c r="U73" i="66"/>
  <c r="T73" i="66"/>
  <c r="K73" i="66"/>
  <c r="F73" i="66"/>
  <c r="U72" i="66"/>
  <c r="T72" i="66"/>
  <c r="K72" i="66"/>
  <c r="F72" i="66"/>
  <c r="U71" i="66"/>
  <c r="T71" i="66"/>
  <c r="K71" i="66"/>
  <c r="F71" i="66"/>
  <c r="U70" i="66"/>
  <c r="T70" i="66"/>
  <c r="K70" i="66"/>
  <c r="F70" i="66"/>
  <c r="U69" i="66"/>
  <c r="T69" i="66"/>
  <c r="K69" i="66"/>
  <c r="F69" i="66"/>
  <c r="U68" i="66"/>
  <c r="T68" i="66"/>
  <c r="K68" i="66"/>
  <c r="F68" i="66"/>
  <c r="U67" i="66"/>
  <c r="T67" i="66"/>
  <c r="K67" i="66"/>
  <c r="F67" i="66"/>
  <c r="U66" i="66"/>
  <c r="T66" i="66"/>
  <c r="K66" i="66"/>
  <c r="F66" i="66"/>
  <c r="U65" i="66"/>
  <c r="T65" i="66"/>
  <c r="K65" i="66"/>
  <c r="F65" i="66"/>
  <c r="U64" i="66"/>
  <c r="T64" i="66"/>
  <c r="K64" i="66"/>
  <c r="F64" i="66"/>
  <c r="U63" i="66"/>
  <c r="T63" i="66"/>
  <c r="K63" i="66"/>
  <c r="F63" i="66"/>
  <c r="U62" i="66"/>
  <c r="T62" i="66"/>
  <c r="K62" i="66"/>
  <c r="F62" i="66"/>
  <c r="U61" i="66"/>
  <c r="T61" i="66"/>
  <c r="K61" i="66"/>
  <c r="F61" i="66"/>
  <c r="U60" i="66"/>
  <c r="T60" i="66"/>
  <c r="K60" i="66"/>
  <c r="F60" i="66"/>
  <c r="U59" i="66"/>
  <c r="T59" i="66"/>
  <c r="K59" i="66"/>
  <c r="F59" i="66"/>
  <c r="U58" i="66"/>
  <c r="T58" i="66"/>
  <c r="K58" i="66"/>
  <c r="F58" i="66"/>
  <c r="U57" i="66"/>
  <c r="T57" i="66"/>
  <c r="K57" i="66"/>
  <c r="F57" i="66"/>
  <c r="U56" i="66"/>
  <c r="T56" i="66"/>
  <c r="K56" i="66"/>
  <c r="F56" i="66"/>
  <c r="U55" i="66"/>
  <c r="T55" i="66"/>
  <c r="K55" i="66"/>
  <c r="F55" i="66"/>
  <c r="U54" i="66"/>
  <c r="T54" i="66"/>
  <c r="K54" i="66"/>
  <c r="F54" i="66"/>
  <c r="U53" i="66"/>
  <c r="T53" i="66"/>
  <c r="K53" i="66"/>
  <c r="F53" i="66"/>
  <c r="U52" i="66"/>
  <c r="T52" i="66"/>
  <c r="K52" i="66"/>
  <c r="F52" i="66"/>
  <c r="U51" i="66"/>
  <c r="T51" i="66"/>
  <c r="K51" i="66"/>
  <c r="F51" i="66"/>
  <c r="U50" i="66"/>
  <c r="T50" i="66"/>
  <c r="K50" i="66"/>
  <c r="F50" i="66"/>
  <c r="U49" i="66"/>
  <c r="T49" i="66"/>
  <c r="K49" i="66"/>
  <c r="F49" i="66"/>
  <c r="U48" i="66"/>
  <c r="T48" i="66"/>
  <c r="K48" i="66"/>
  <c r="F48" i="66"/>
  <c r="U47" i="66"/>
  <c r="T47" i="66"/>
  <c r="K47" i="66"/>
  <c r="F47" i="66"/>
  <c r="U46" i="66"/>
  <c r="T46" i="66"/>
  <c r="K46" i="66"/>
  <c r="F46" i="66"/>
  <c r="U45" i="66"/>
  <c r="T45" i="66"/>
  <c r="K45" i="66"/>
  <c r="F45" i="66"/>
  <c r="U44" i="66"/>
  <c r="T44" i="66"/>
  <c r="K44" i="66"/>
  <c r="F44" i="66"/>
  <c r="U43" i="66"/>
  <c r="T43" i="66"/>
  <c r="K43" i="66"/>
  <c r="F43" i="66"/>
  <c r="U42" i="66"/>
  <c r="T42" i="66"/>
  <c r="K42" i="66"/>
  <c r="F42" i="66"/>
  <c r="U41" i="66"/>
  <c r="T41" i="66"/>
  <c r="K41" i="66"/>
  <c r="F41" i="66"/>
  <c r="U40" i="66"/>
  <c r="T40" i="66"/>
  <c r="K40" i="66"/>
  <c r="F40" i="66"/>
  <c r="U39" i="66"/>
  <c r="T39" i="66"/>
  <c r="K39" i="66"/>
  <c r="F39" i="66"/>
  <c r="U38" i="66"/>
  <c r="T38" i="66"/>
  <c r="K38" i="66"/>
  <c r="F38" i="66"/>
  <c r="U37" i="66"/>
  <c r="T37" i="66"/>
  <c r="K37" i="66"/>
  <c r="F37" i="66"/>
  <c r="U36" i="66"/>
  <c r="T36" i="66"/>
  <c r="K36" i="66"/>
  <c r="F36" i="66"/>
  <c r="U35" i="66"/>
  <c r="T35" i="66"/>
  <c r="K35" i="66"/>
  <c r="F35" i="66"/>
  <c r="U34" i="66"/>
  <c r="T34" i="66"/>
  <c r="K34" i="66"/>
  <c r="F34" i="66"/>
  <c r="U33" i="66"/>
  <c r="T33" i="66"/>
  <c r="K33" i="66"/>
  <c r="F33" i="66"/>
  <c r="U32" i="66"/>
  <c r="T32" i="66"/>
  <c r="K32" i="66"/>
  <c r="F32" i="66"/>
  <c r="U31" i="66"/>
  <c r="T31" i="66"/>
  <c r="K31" i="66"/>
  <c r="F31" i="66"/>
  <c r="U30" i="66"/>
  <c r="T30" i="66"/>
  <c r="K30" i="66"/>
  <c r="F30" i="66"/>
  <c r="U29" i="66"/>
  <c r="T29" i="66"/>
  <c r="K29" i="66"/>
  <c r="F29" i="66"/>
  <c r="U28" i="66"/>
  <c r="T28" i="66"/>
  <c r="K28" i="66"/>
  <c r="F28" i="66"/>
  <c r="U27" i="66"/>
  <c r="T27" i="66"/>
  <c r="K27" i="66"/>
  <c r="F27" i="66"/>
  <c r="U26" i="66"/>
  <c r="T26" i="66"/>
  <c r="K26" i="66"/>
  <c r="F26" i="66"/>
  <c r="U25" i="66"/>
  <c r="T25" i="66"/>
  <c r="K25" i="66"/>
  <c r="F25" i="66"/>
  <c r="U24" i="66"/>
  <c r="T24" i="66"/>
  <c r="K24" i="66"/>
  <c r="F24" i="66"/>
  <c r="U23" i="66"/>
  <c r="T23" i="66"/>
  <c r="K23" i="66"/>
  <c r="F23" i="66"/>
  <c r="U22" i="66"/>
  <c r="T22" i="66"/>
  <c r="K22" i="66"/>
  <c r="F22" i="66"/>
  <c r="U21" i="66"/>
  <c r="T21" i="66"/>
  <c r="K21" i="66"/>
  <c r="F21" i="66"/>
  <c r="U20" i="66"/>
  <c r="T20" i="66"/>
  <c r="K20" i="66"/>
  <c r="F20" i="66"/>
  <c r="U19" i="66"/>
  <c r="T19" i="66"/>
  <c r="K19" i="66"/>
  <c r="F19" i="66"/>
  <c r="U18" i="66"/>
  <c r="T18" i="66"/>
  <c r="K18" i="66"/>
  <c r="F18" i="66"/>
  <c r="U17" i="66"/>
  <c r="T17" i="66"/>
  <c r="K17" i="66"/>
  <c r="F17" i="66"/>
  <c r="U16" i="66"/>
  <c r="T16" i="66"/>
  <c r="K16" i="66"/>
  <c r="F16" i="66"/>
  <c r="U15" i="66"/>
  <c r="T15" i="66"/>
  <c r="K15" i="66"/>
  <c r="F15" i="66"/>
  <c r="U14" i="66"/>
  <c r="T14" i="66"/>
  <c r="K14" i="66"/>
  <c r="F14" i="66"/>
  <c r="U13" i="66"/>
  <c r="T13" i="66"/>
  <c r="K13" i="66"/>
  <c r="F13" i="66"/>
  <c r="U12" i="66"/>
  <c r="T12" i="66"/>
  <c r="K12" i="66"/>
  <c r="F12" i="66"/>
  <c r="U11" i="66"/>
  <c r="T11" i="66"/>
  <c r="K11" i="66"/>
  <c r="F11" i="66"/>
  <c r="U10" i="66"/>
  <c r="T10" i="66"/>
  <c r="K10" i="66"/>
  <c r="F10" i="66"/>
  <c r="U9" i="66"/>
  <c r="T9" i="66"/>
  <c r="K9" i="66"/>
  <c r="F9" i="66"/>
  <c r="U8" i="66"/>
  <c r="T8" i="66"/>
  <c r="K8" i="66"/>
  <c r="F8" i="66"/>
  <c r="U7" i="66"/>
  <c r="T7" i="66"/>
  <c r="K7" i="66"/>
  <c r="F7" i="66"/>
  <c r="U6" i="66"/>
  <c r="T6" i="66"/>
  <c r="K6" i="66"/>
  <c r="F6" i="66"/>
  <c r="U5" i="66"/>
  <c r="T5" i="66"/>
  <c r="K5" i="66"/>
  <c r="F5" i="66"/>
  <c r="U4" i="66"/>
  <c r="T4" i="66"/>
  <c r="K4" i="66"/>
  <c r="F4" i="66"/>
  <c r="F133" i="56"/>
  <c r="F132" i="56"/>
  <c r="F131" i="56"/>
  <c r="F130" i="56"/>
  <c r="F129" i="56"/>
  <c r="F128" i="56"/>
  <c r="U127" i="56"/>
  <c r="F127" i="56"/>
  <c r="U126" i="56"/>
  <c r="F126" i="56"/>
  <c r="U125" i="56"/>
  <c r="F125" i="56"/>
  <c r="U124" i="56"/>
  <c r="F124" i="56"/>
  <c r="U123" i="56"/>
  <c r="F123" i="56"/>
  <c r="U122" i="56"/>
  <c r="T122" i="56"/>
  <c r="F122" i="56"/>
  <c r="U121" i="56"/>
  <c r="T121" i="56"/>
  <c r="F121" i="56"/>
  <c r="U120" i="56"/>
  <c r="T120" i="56"/>
  <c r="F120" i="56"/>
  <c r="U119" i="56"/>
  <c r="T119" i="56"/>
  <c r="F119" i="56"/>
  <c r="U118" i="56"/>
  <c r="T118" i="56"/>
  <c r="F118" i="56"/>
  <c r="U117" i="56"/>
  <c r="T117" i="56"/>
  <c r="F117" i="56"/>
  <c r="U116" i="56"/>
  <c r="T116" i="56"/>
  <c r="F116" i="56"/>
  <c r="U115" i="56"/>
  <c r="T115" i="56"/>
  <c r="F115" i="56"/>
  <c r="U114" i="56"/>
  <c r="T114" i="56"/>
  <c r="F114" i="56"/>
  <c r="U113" i="56"/>
  <c r="T113" i="56"/>
  <c r="F113" i="56"/>
  <c r="U112" i="56"/>
  <c r="T112" i="56"/>
  <c r="F112" i="56"/>
  <c r="U111" i="56"/>
  <c r="T111" i="56"/>
  <c r="F111" i="56"/>
  <c r="U110" i="56"/>
  <c r="T110" i="56"/>
  <c r="F110" i="56"/>
  <c r="U109" i="56"/>
  <c r="T109" i="56"/>
  <c r="F109" i="56"/>
  <c r="U108" i="56"/>
  <c r="T108" i="56"/>
  <c r="F108" i="56"/>
  <c r="U107" i="56"/>
  <c r="T107" i="56"/>
  <c r="F107" i="56"/>
  <c r="U106" i="56"/>
  <c r="T106" i="56"/>
  <c r="F106" i="56"/>
  <c r="U105" i="56"/>
  <c r="T105" i="56"/>
  <c r="F105" i="56"/>
  <c r="U104" i="56"/>
  <c r="T104" i="56"/>
  <c r="F104" i="56"/>
  <c r="U103" i="56"/>
  <c r="T103" i="56"/>
  <c r="F103" i="56"/>
  <c r="U102" i="56"/>
  <c r="T102" i="56"/>
  <c r="F102" i="56"/>
  <c r="U101" i="56"/>
  <c r="T101" i="56"/>
  <c r="F101" i="56"/>
  <c r="U100" i="56"/>
  <c r="T100" i="56"/>
  <c r="F100" i="56"/>
  <c r="U99" i="56"/>
  <c r="T99" i="56"/>
  <c r="F99" i="56"/>
  <c r="U98" i="56"/>
  <c r="T98" i="56"/>
  <c r="F98" i="56"/>
  <c r="U97" i="56"/>
  <c r="T97" i="56"/>
  <c r="F97" i="56"/>
  <c r="U96" i="56"/>
  <c r="T96" i="56"/>
  <c r="F96" i="56"/>
  <c r="U95" i="56"/>
  <c r="T95" i="56"/>
  <c r="F95" i="56"/>
  <c r="U94" i="56"/>
  <c r="T94" i="56"/>
  <c r="F94" i="56"/>
  <c r="U93" i="56"/>
  <c r="T93" i="56"/>
  <c r="F93" i="56"/>
  <c r="U92" i="56"/>
  <c r="T92" i="56"/>
  <c r="F92" i="56"/>
  <c r="U91" i="56"/>
  <c r="T91" i="56"/>
  <c r="F91" i="56"/>
  <c r="U90" i="56"/>
  <c r="T90" i="56"/>
  <c r="F90" i="56"/>
  <c r="U89" i="56"/>
  <c r="T89" i="56"/>
  <c r="F89" i="56"/>
  <c r="U88" i="56"/>
  <c r="T88" i="56"/>
  <c r="F88" i="56"/>
  <c r="U87" i="56"/>
  <c r="T87" i="56"/>
  <c r="F87" i="56"/>
  <c r="U86" i="56"/>
  <c r="T86" i="56"/>
  <c r="F86" i="56"/>
  <c r="U85" i="56"/>
  <c r="T85" i="56"/>
  <c r="F85" i="56"/>
  <c r="U84" i="56"/>
  <c r="T84" i="56"/>
  <c r="F84" i="56"/>
  <c r="U83" i="56"/>
  <c r="T83" i="56"/>
  <c r="F83" i="56"/>
  <c r="U82" i="56"/>
  <c r="T82" i="56"/>
  <c r="F82" i="56"/>
  <c r="U81" i="56"/>
  <c r="T81" i="56"/>
  <c r="F81" i="56"/>
  <c r="U80" i="56"/>
  <c r="T80" i="56"/>
  <c r="K80" i="56"/>
  <c r="F80" i="56"/>
  <c r="U79" i="56"/>
  <c r="T79" i="56"/>
  <c r="F79" i="56"/>
  <c r="U78" i="56"/>
  <c r="T78" i="56"/>
  <c r="K78" i="56"/>
  <c r="F78" i="56"/>
  <c r="U77" i="56"/>
  <c r="T77" i="56"/>
  <c r="K77" i="56"/>
  <c r="F77" i="56"/>
  <c r="U76" i="56"/>
  <c r="T76" i="56"/>
  <c r="K76" i="56"/>
  <c r="F76" i="56"/>
  <c r="U75" i="56"/>
  <c r="T75" i="56"/>
  <c r="K75" i="56"/>
  <c r="F75" i="56"/>
  <c r="U74" i="56"/>
  <c r="T74" i="56"/>
  <c r="K74" i="56"/>
  <c r="F74" i="56"/>
  <c r="U73" i="56"/>
  <c r="T73" i="56"/>
  <c r="K73" i="56"/>
  <c r="F73" i="56"/>
  <c r="U72" i="56"/>
  <c r="T72" i="56"/>
  <c r="K72" i="56"/>
  <c r="F72" i="56"/>
  <c r="U71" i="56"/>
  <c r="T71" i="56"/>
  <c r="K71" i="56"/>
  <c r="F71" i="56"/>
  <c r="U70" i="56"/>
  <c r="T70" i="56"/>
  <c r="K70" i="56"/>
  <c r="F70" i="56"/>
  <c r="U69" i="56"/>
  <c r="T69" i="56"/>
  <c r="K69" i="56"/>
  <c r="F69" i="56"/>
  <c r="U68" i="56"/>
  <c r="T68" i="56"/>
  <c r="K68" i="56"/>
  <c r="F68" i="56"/>
  <c r="U67" i="56"/>
  <c r="T67" i="56"/>
  <c r="K67" i="56"/>
  <c r="F67" i="56"/>
  <c r="U66" i="56"/>
  <c r="T66" i="56"/>
  <c r="K66" i="56"/>
  <c r="F66" i="56"/>
  <c r="U65" i="56"/>
  <c r="T65" i="56"/>
  <c r="K65" i="56"/>
  <c r="F65" i="56"/>
  <c r="U64" i="56"/>
  <c r="T64" i="56"/>
  <c r="K64" i="56"/>
  <c r="F64" i="56"/>
  <c r="U63" i="56"/>
  <c r="T63" i="56"/>
  <c r="K63" i="56"/>
  <c r="F63" i="56"/>
  <c r="U62" i="56"/>
  <c r="T62" i="56"/>
  <c r="K62" i="56"/>
  <c r="F62" i="56"/>
  <c r="U61" i="56"/>
  <c r="T61" i="56"/>
  <c r="K61" i="56"/>
  <c r="F61" i="56"/>
  <c r="U60" i="56"/>
  <c r="T60" i="56"/>
  <c r="K60" i="56"/>
  <c r="F60" i="56"/>
  <c r="U59" i="56"/>
  <c r="T59" i="56"/>
  <c r="K59" i="56"/>
  <c r="F59" i="56"/>
  <c r="U58" i="56"/>
  <c r="T58" i="56"/>
  <c r="K58" i="56"/>
  <c r="F58" i="56"/>
  <c r="U57" i="56"/>
  <c r="T57" i="56"/>
  <c r="K57" i="56"/>
  <c r="F57" i="56"/>
  <c r="U56" i="56"/>
  <c r="T56" i="56"/>
  <c r="K56" i="56"/>
  <c r="F56" i="56"/>
  <c r="U55" i="56"/>
  <c r="T55" i="56"/>
  <c r="K55" i="56"/>
  <c r="F55" i="56"/>
  <c r="U54" i="56"/>
  <c r="T54" i="56"/>
  <c r="K54" i="56"/>
  <c r="F54" i="56"/>
  <c r="U53" i="56"/>
  <c r="T53" i="56"/>
  <c r="K53" i="56"/>
  <c r="F53" i="56"/>
  <c r="U52" i="56"/>
  <c r="T52" i="56"/>
  <c r="K52" i="56"/>
  <c r="F52" i="56"/>
  <c r="U51" i="56"/>
  <c r="T51" i="56"/>
  <c r="K51" i="56"/>
  <c r="F51" i="56"/>
  <c r="U50" i="56"/>
  <c r="T50" i="56"/>
  <c r="K50" i="56"/>
  <c r="F50" i="56"/>
  <c r="U49" i="56"/>
  <c r="T49" i="56"/>
  <c r="K49" i="56"/>
  <c r="F49" i="56"/>
  <c r="U48" i="56"/>
  <c r="T48" i="56"/>
  <c r="K48" i="56"/>
  <c r="F48" i="56"/>
  <c r="U47" i="56"/>
  <c r="T47" i="56"/>
  <c r="K47" i="56"/>
  <c r="F47" i="56"/>
  <c r="U46" i="56"/>
  <c r="T46" i="56"/>
  <c r="K46" i="56"/>
  <c r="F46" i="56"/>
  <c r="U45" i="56"/>
  <c r="T45" i="56"/>
  <c r="K45" i="56"/>
  <c r="F45" i="56"/>
  <c r="U44" i="56"/>
  <c r="T44" i="56"/>
  <c r="K44" i="56"/>
  <c r="F44" i="56"/>
  <c r="U43" i="56"/>
  <c r="T43" i="56"/>
  <c r="K43" i="56"/>
  <c r="F43" i="56"/>
  <c r="U42" i="56"/>
  <c r="T42" i="56"/>
  <c r="K42" i="56"/>
  <c r="F42" i="56"/>
  <c r="U41" i="56"/>
  <c r="T41" i="56"/>
  <c r="K41" i="56"/>
  <c r="F41" i="56"/>
  <c r="U40" i="56"/>
  <c r="T40" i="56"/>
  <c r="K40" i="56"/>
  <c r="F40" i="56"/>
  <c r="U39" i="56"/>
  <c r="T39" i="56"/>
  <c r="K39" i="56"/>
  <c r="F39" i="56"/>
  <c r="U38" i="56"/>
  <c r="T38" i="56"/>
  <c r="K38" i="56"/>
  <c r="F38" i="56"/>
  <c r="U37" i="56"/>
  <c r="T37" i="56"/>
  <c r="K37" i="56"/>
  <c r="F37" i="56"/>
  <c r="U36" i="56"/>
  <c r="T36" i="56"/>
  <c r="K36" i="56"/>
  <c r="F36" i="56"/>
  <c r="U35" i="56"/>
  <c r="T35" i="56"/>
  <c r="K35" i="56"/>
  <c r="F35" i="56"/>
  <c r="U34" i="56"/>
  <c r="T34" i="56"/>
  <c r="K34" i="56"/>
  <c r="F34" i="56"/>
  <c r="U33" i="56"/>
  <c r="T33" i="56"/>
  <c r="K33" i="56"/>
  <c r="F33" i="56"/>
  <c r="U32" i="56"/>
  <c r="T32" i="56"/>
  <c r="K32" i="56"/>
  <c r="F32" i="56"/>
  <c r="U31" i="56"/>
  <c r="T31" i="56"/>
  <c r="K31" i="56"/>
  <c r="F31" i="56"/>
  <c r="U30" i="56"/>
  <c r="T30" i="56"/>
  <c r="K30" i="56"/>
  <c r="F30" i="56"/>
  <c r="U29" i="56"/>
  <c r="T29" i="56"/>
  <c r="K29" i="56"/>
  <c r="F29" i="56"/>
  <c r="U28" i="56"/>
  <c r="T28" i="56"/>
  <c r="K28" i="56"/>
  <c r="F28" i="56"/>
  <c r="U27" i="56"/>
  <c r="T27" i="56"/>
  <c r="K27" i="56"/>
  <c r="F27" i="56"/>
  <c r="U26" i="56"/>
  <c r="T26" i="56"/>
  <c r="K26" i="56"/>
  <c r="F26" i="56"/>
  <c r="U25" i="56"/>
  <c r="T25" i="56"/>
  <c r="K25" i="56"/>
  <c r="F25" i="56"/>
  <c r="U24" i="56"/>
  <c r="T24" i="56"/>
  <c r="K24" i="56"/>
  <c r="F24" i="56"/>
  <c r="U23" i="56"/>
  <c r="T23" i="56"/>
  <c r="K23" i="56"/>
  <c r="F23" i="56"/>
  <c r="U22" i="56"/>
  <c r="T22" i="56"/>
  <c r="K22" i="56"/>
  <c r="F22" i="56"/>
  <c r="U21" i="56"/>
  <c r="T21" i="56"/>
  <c r="K21" i="56"/>
  <c r="F21" i="56"/>
  <c r="U20" i="56"/>
  <c r="T20" i="56"/>
  <c r="K20" i="56"/>
  <c r="F20" i="56"/>
  <c r="U19" i="56"/>
  <c r="T19" i="56"/>
  <c r="K19" i="56"/>
  <c r="F19" i="56"/>
  <c r="U18" i="56"/>
  <c r="T18" i="56"/>
  <c r="K18" i="56"/>
  <c r="F18" i="56"/>
  <c r="U17" i="56"/>
  <c r="T17" i="56"/>
  <c r="K17" i="56"/>
  <c r="F17" i="56"/>
  <c r="U16" i="56"/>
  <c r="T16" i="56"/>
  <c r="K16" i="56"/>
  <c r="F16" i="56"/>
  <c r="U15" i="56"/>
  <c r="T15" i="56"/>
  <c r="K15" i="56"/>
  <c r="F15" i="56"/>
  <c r="U14" i="56"/>
  <c r="T14" i="56"/>
  <c r="K14" i="56"/>
  <c r="F14" i="56"/>
  <c r="U13" i="56"/>
  <c r="T13" i="56"/>
  <c r="K13" i="56"/>
  <c r="F13" i="56"/>
  <c r="U12" i="56"/>
  <c r="T12" i="56"/>
  <c r="K12" i="56"/>
  <c r="F12" i="56"/>
  <c r="U11" i="56"/>
  <c r="T11" i="56"/>
  <c r="K11" i="56"/>
  <c r="F11" i="56"/>
  <c r="U10" i="56"/>
  <c r="T10" i="56"/>
  <c r="K10" i="56"/>
  <c r="F10" i="56"/>
  <c r="U9" i="56"/>
  <c r="T9" i="56"/>
  <c r="K9" i="56"/>
  <c r="F9" i="56"/>
  <c r="U8" i="56"/>
  <c r="T8" i="56"/>
  <c r="K8" i="56"/>
  <c r="F8" i="56"/>
  <c r="U7" i="56"/>
  <c r="T7" i="56"/>
  <c r="K7" i="56"/>
  <c r="F7" i="56"/>
  <c r="U6" i="56"/>
  <c r="T6" i="56"/>
  <c r="K6" i="56"/>
  <c r="F6" i="56"/>
  <c r="U5" i="56"/>
  <c r="T5" i="56"/>
  <c r="K5" i="56"/>
  <c r="F5" i="56"/>
  <c r="U4" i="56"/>
  <c r="T4" i="56"/>
  <c r="K4" i="56"/>
  <c r="F4" i="56"/>
  <c r="F133" i="63"/>
  <c r="F132" i="63"/>
  <c r="F131" i="63"/>
  <c r="F130" i="63"/>
  <c r="F129" i="63"/>
  <c r="F128" i="63"/>
  <c r="U127" i="63"/>
  <c r="F127" i="63"/>
  <c r="U126" i="63"/>
  <c r="F126" i="63"/>
  <c r="U125" i="63"/>
  <c r="F125" i="63"/>
  <c r="U124" i="63"/>
  <c r="F124" i="63"/>
  <c r="U123" i="63"/>
  <c r="F123" i="63"/>
  <c r="U122" i="63"/>
  <c r="T122" i="63"/>
  <c r="F122" i="63"/>
  <c r="U121" i="63"/>
  <c r="T121" i="63"/>
  <c r="F121" i="63"/>
  <c r="U120" i="63"/>
  <c r="T120" i="63"/>
  <c r="F120" i="63"/>
  <c r="U119" i="63"/>
  <c r="T119" i="63"/>
  <c r="F119" i="63"/>
  <c r="U118" i="63"/>
  <c r="T118" i="63"/>
  <c r="F118" i="63"/>
  <c r="U117" i="63"/>
  <c r="T117" i="63"/>
  <c r="F117" i="63"/>
  <c r="U116" i="63"/>
  <c r="T116" i="63"/>
  <c r="F116" i="63"/>
  <c r="U115" i="63"/>
  <c r="T115" i="63"/>
  <c r="F115" i="63"/>
  <c r="U114" i="63"/>
  <c r="T114" i="63"/>
  <c r="F114" i="63"/>
  <c r="U113" i="63"/>
  <c r="T113" i="63"/>
  <c r="F113" i="63"/>
  <c r="U112" i="63"/>
  <c r="T112" i="63"/>
  <c r="F112" i="63"/>
  <c r="U111" i="63"/>
  <c r="T111" i="63"/>
  <c r="F111" i="63"/>
  <c r="U110" i="63"/>
  <c r="T110" i="63"/>
  <c r="F110" i="63"/>
  <c r="U109" i="63"/>
  <c r="T109" i="63"/>
  <c r="F109" i="63"/>
  <c r="U108" i="63"/>
  <c r="T108" i="63"/>
  <c r="F108" i="63"/>
  <c r="U107" i="63"/>
  <c r="T107" i="63"/>
  <c r="F107" i="63"/>
  <c r="U106" i="63"/>
  <c r="T106" i="63"/>
  <c r="F106" i="63"/>
  <c r="U105" i="63"/>
  <c r="T105" i="63"/>
  <c r="F105" i="63"/>
  <c r="U104" i="63"/>
  <c r="T104" i="63"/>
  <c r="F104" i="63"/>
  <c r="U103" i="63"/>
  <c r="T103" i="63"/>
  <c r="F103" i="63"/>
  <c r="U102" i="63"/>
  <c r="T102" i="63"/>
  <c r="F102" i="63"/>
  <c r="U101" i="63"/>
  <c r="T101" i="63"/>
  <c r="F101" i="63"/>
  <c r="U100" i="63"/>
  <c r="T100" i="63"/>
  <c r="F100" i="63"/>
  <c r="U99" i="63"/>
  <c r="T99" i="63"/>
  <c r="F99" i="63"/>
  <c r="U98" i="63"/>
  <c r="T98" i="63"/>
  <c r="F98" i="63"/>
  <c r="U97" i="63"/>
  <c r="T97" i="63"/>
  <c r="F97" i="63"/>
  <c r="U96" i="63"/>
  <c r="T96" i="63"/>
  <c r="F96" i="63"/>
  <c r="U95" i="63"/>
  <c r="T95" i="63"/>
  <c r="F95" i="63"/>
  <c r="U94" i="63"/>
  <c r="T94" i="63"/>
  <c r="F94" i="63"/>
  <c r="U93" i="63"/>
  <c r="T93" i="63"/>
  <c r="F93" i="63"/>
  <c r="U92" i="63"/>
  <c r="T92" i="63"/>
  <c r="F92" i="63"/>
  <c r="U91" i="63"/>
  <c r="T91" i="63"/>
  <c r="F91" i="63"/>
  <c r="U90" i="63"/>
  <c r="T90" i="63"/>
  <c r="F90" i="63"/>
  <c r="U89" i="63"/>
  <c r="T89" i="63"/>
  <c r="F89" i="63"/>
  <c r="U88" i="63"/>
  <c r="T88" i="63"/>
  <c r="F88" i="63"/>
  <c r="U87" i="63"/>
  <c r="T87" i="63"/>
  <c r="F87" i="63"/>
  <c r="U86" i="63"/>
  <c r="T86" i="63"/>
  <c r="F86" i="63"/>
  <c r="U85" i="63"/>
  <c r="T85" i="63"/>
  <c r="F85" i="63"/>
  <c r="U84" i="63"/>
  <c r="T84" i="63"/>
  <c r="F84" i="63"/>
  <c r="U83" i="63"/>
  <c r="T83" i="63"/>
  <c r="F83" i="63"/>
  <c r="U82" i="63"/>
  <c r="T82" i="63"/>
  <c r="F82" i="63"/>
  <c r="U81" i="63"/>
  <c r="T81" i="63"/>
  <c r="F81" i="63"/>
  <c r="U80" i="63"/>
  <c r="T80" i="63"/>
  <c r="K80" i="63"/>
  <c r="F80" i="63"/>
  <c r="U79" i="63"/>
  <c r="T79" i="63"/>
  <c r="F79" i="63"/>
  <c r="U78" i="63"/>
  <c r="T78" i="63"/>
  <c r="K78" i="63"/>
  <c r="F78" i="63"/>
  <c r="U77" i="63"/>
  <c r="T77" i="63"/>
  <c r="K77" i="63"/>
  <c r="F77" i="63"/>
  <c r="U76" i="63"/>
  <c r="T76" i="63"/>
  <c r="K76" i="63"/>
  <c r="F76" i="63"/>
  <c r="U75" i="63"/>
  <c r="T75" i="63"/>
  <c r="K75" i="63"/>
  <c r="F75" i="63"/>
  <c r="U74" i="63"/>
  <c r="T74" i="63"/>
  <c r="K74" i="63"/>
  <c r="F74" i="63"/>
  <c r="U73" i="63"/>
  <c r="T73" i="63"/>
  <c r="K73" i="63"/>
  <c r="F73" i="63"/>
  <c r="U72" i="63"/>
  <c r="T72" i="63"/>
  <c r="K72" i="63"/>
  <c r="F72" i="63"/>
  <c r="U71" i="63"/>
  <c r="T71" i="63"/>
  <c r="K71" i="63"/>
  <c r="F71" i="63"/>
  <c r="U70" i="63"/>
  <c r="T70" i="63"/>
  <c r="K70" i="63"/>
  <c r="F70" i="63"/>
  <c r="U69" i="63"/>
  <c r="T69" i="63"/>
  <c r="K69" i="63"/>
  <c r="F69" i="63"/>
  <c r="U68" i="63"/>
  <c r="T68" i="63"/>
  <c r="K68" i="63"/>
  <c r="F68" i="63"/>
  <c r="U67" i="63"/>
  <c r="T67" i="63"/>
  <c r="K67" i="63"/>
  <c r="F67" i="63"/>
  <c r="U66" i="63"/>
  <c r="T66" i="63"/>
  <c r="K66" i="63"/>
  <c r="F66" i="63"/>
  <c r="U65" i="63"/>
  <c r="T65" i="63"/>
  <c r="K65" i="63"/>
  <c r="F65" i="63"/>
  <c r="U64" i="63"/>
  <c r="T64" i="63"/>
  <c r="K64" i="63"/>
  <c r="F64" i="63"/>
  <c r="U63" i="63"/>
  <c r="T63" i="63"/>
  <c r="K63" i="63"/>
  <c r="F63" i="63"/>
  <c r="U62" i="63"/>
  <c r="T62" i="63"/>
  <c r="K62" i="63"/>
  <c r="F62" i="63"/>
  <c r="U61" i="63"/>
  <c r="T61" i="63"/>
  <c r="K61" i="63"/>
  <c r="F61" i="63"/>
  <c r="U60" i="63"/>
  <c r="T60" i="63"/>
  <c r="K60" i="63"/>
  <c r="F60" i="63"/>
  <c r="U59" i="63"/>
  <c r="T59" i="63"/>
  <c r="K59" i="63"/>
  <c r="F59" i="63"/>
  <c r="U58" i="63"/>
  <c r="T58" i="63"/>
  <c r="K58" i="63"/>
  <c r="F58" i="63"/>
  <c r="U57" i="63"/>
  <c r="T57" i="63"/>
  <c r="K57" i="63"/>
  <c r="F57" i="63"/>
  <c r="U56" i="63"/>
  <c r="T56" i="63"/>
  <c r="K56" i="63"/>
  <c r="F56" i="63"/>
  <c r="U55" i="63"/>
  <c r="T55" i="63"/>
  <c r="K55" i="63"/>
  <c r="F55" i="63"/>
  <c r="U54" i="63"/>
  <c r="T54" i="63"/>
  <c r="K54" i="63"/>
  <c r="F54" i="63"/>
  <c r="U53" i="63"/>
  <c r="T53" i="63"/>
  <c r="K53" i="63"/>
  <c r="F53" i="63"/>
  <c r="U52" i="63"/>
  <c r="T52" i="63"/>
  <c r="K52" i="63"/>
  <c r="F52" i="63"/>
  <c r="U51" i="63"/>
  <c r="T51" i="63"/>
  <c r="K51" i="63"/>
  <c r="F51" i="63"/>
  <c r="U50" i="63"/>
  <c r="T50" i="63"/>
  <c r="K50" i="63"/>
  <c r="F50" i="63"/>
  <c r="U49" i="63"/>
  <c r="T49" i="63"/>
  <c r="K49" i="63"/>
  <c r="F49" i="63"/>
  <c r="U48" i="63"/>
  <c r="T48" i="63"/>
  <c r="K48" i="63"/>
  <c r="F48" i="63"/>
  <c r="U47" i="63"/>
  <c r="T47" i="63"/>
  <c r="K47" i="63"/>
  <c r="F47" i="63"/>
  <c r="U46" i="63"/>
  <c r="T46" i="63"/>
  <c r="K46" i="63"/>
  <c r="F46" i="63"/>
  <c r="U45" i="63"/>
  <c r="T45" i="63"/>
  <c r="K45" i="63"/>
  <c r="F45" i="63"/>
  <c r="U44" i="63"/>
  <c r="T44" i="63"/>
  <c r="K44" i="63"/>
  <c r="F44" i="63"/>
  <c r="U43" i="63"/>
  <c r="T43" i="63"/>
  <c r="K43" i="63"/>
  <c r="F43" i="63"/>
  <c r="U42" i="63"/>
  <c r="T42" i="63"/>
  <c r="K42" i="63"/>
  <c r="F42" i="63"/>
  <c r="U41" i="63"/>
  <c r="T41" i="63"/>
  <c r="K41" i="63"/>
  <c r="F41" i="63"/>
  <c r="U40" i="63"/>
  <c r="T40" i="63"/>
  <c r="K40" i="63"/>
  <c r="F40" i="63"/>
  <c r="U39" i="63"/>
  <c r="T39" i="63"/>
  <c r="K39" i="63"/>
  <c r="F39" i="63"/>
  <c r="U38" i="63"/>
  <c r="T38" i="63"/>
  <c r="K38" i="63"/>
  <c r="F38" i="63"/>
  <c r="U37" i="63"/>
  <c r="T37" i="63"/>
  <c r="K37" i="63"/>
  <c r="F37" i="63"/>
  <c r="U36" i="63"/>
  <c r="T36" i="63"/>
  <c r="K36" i="63"/>
  <c r="F36" i="63"/>
  <c r="U35" i="63"/>
  <c r="T35" i="63"/>
  <c r="K35" i="63"/>
  <c r="F35" i="63"/>
  <c r="U34" i="63"/>
  <c r="T34" i="63"/>
  <c r="K34" i="63"/>
  <c r="F34" i="63"/>
  <c r="U33" i="63"/>
  <c r="T33" i="63"/>
  <c r="K33" i="63"/>
  <c r="F33" i="63"/>
  <c r="U32" i="63"/>
  <c r="T32" i="63"/>
  <c r="K32" i="63"/>
  <c r="F32" i="63"/>
  <c r="U31" i="63"/>
  <c r="T31" i="63"/>
  <c r="K31" i="63"/>
  <c r="F31" i="63"/>
  <c r="U30" i="63"/>
  <c r="T30" i="63"/>
  <c r="K30" i="63"/>
  <c r="F30" i="63"/>
  <c r="U29" i="63"/>
  <c r="T29" i="63"/>
  <c r="K29" i="63"/>
  <c r="F29" i="63"/>
  <c r="U28" i="63"/>
  <c r="T28" i="63"/>
  <c r="K28" i="63"/>
  <c r="F28" i="63"/>
  <c r="U27" i="63"/>
  <c r="T27" i="63"/>
  <c r="K27" i="63"/>
  <c r="F27" i="63"/>
  <c r="U26" i="63"/>
  <c r="T26" i="63"/>
  <c r="K26" i="63"/>
  <c r="F26" i="63"/>
  <c r="U25" i="63"/>
  <c r="T25" i="63"/>
  <c r="K25" i="63"/>
  <c r="F25" i="63"/>
  <c r="U24" i="63"/>
  <c r="T24" i="63"/>
  <c r="K24" i="63"/>
  <c r="F24" i="63"/>
  <c r="U23" i="63"/>
  <c r="T23" i="63"/>
  <c r="K23" i="63"/>
  <c r="F23" i="63"/>
  <c r="U22" i="63"/>
  <c r="T22" i="63"/>
  <c r="K22" i="63"/>
  <c r="F22" i="63"/>
  <c r="U21" i="63"/>
  <c r="T21" i="63"/>
  <c r="K21" i="63"/>
  <c r="F21" i="63"/>
  <c r="U20" i="63"/>
  <c r="T20" i="63"/>
  <c r="K20" i="63"/>
  <c r="F20" i="63"/>
  <c r="U19" i="63"/>
  <c r="T19" i="63"/>
  <c r="K19" i="63"/>
  <c r="F19" i="63"/>
  <c r="U18" i="63"/>
  <c r="T18" i="63"/>
  <c r="K18" i="63"/>
  <c r="F18" i="63"/>
  <c r="U17" i="63"/>
  <c r="T17" i="63"/>
  <c r="K17" i="63"/>
  <c r="F17" i="63"/>
  <c r="U16" i="63"/>
  <c r="T16" i="63"/>
  <c r="K16" i="63"/>
  <c r="F16" i="63"/>
  <c r="U15" i="63"/>
  <c r="T15" i="63"/>
  <c r="K15" i="63"/>
  <c r="F15" i="63"/>
  <c r="U14" i="63"/>
  <c r="T14" i="63"/>
  <c r="K14" i="63"/>
  <c r="F14" i="63"/>
  <c r="U13" i="63"/>
  <c r="T13" i="63"/>
  <c r="K13" i="63"/>
  <c r="F13" i="63"/>
  <c r="U12" i="63"/>
  <c r="T12" i="63"/>
  <c r="K12" i="63"/>
  <c r="F12" i="63"/>
  <c r="U11" i="63"/>
  <c r="T11" i="63"/>
  <c r="K11" i="63"/>
  <c r="F11" i="63"/>
  <c r="U10" i="63"/>
  <c r="T10" i="63"/>
  <c r="K10" i="63"/>
  <c r="F10" i="63"/>
  <c r="U9" i="63"/>
  <c r="T9" i="63"/>
  <c r="K9" i="63"/>
  <c r="F9" i="63"/>
  <c r="U8" i="63"/>
  <c r="T8" i="63"/>
  <c r="K8" i="63"/>
  <c r="F8" i="63"/>
  <c r="U7" i="63"/>
  <c r="T7" i="63"/>
  <c r="K7" i="63"/>
  <c r="F7" i="63"/>
  <c r="U6" i="63"/>
  <c r="T6" i="63"/>
  <c r="K6" i="63"/>
  <c r="F6" i="63"/>
  <c r="U5" i="63"/>
  <c r="T5" i="63"/>
  <c r="K5" i="63"/>
  <c r="F5" i="63"/>
  <c r="U4" i="63"/>
  <c r="T4" i="63"/>
  <c r="K4" i="63"/>
  <c r="F4" i="63"/>
  <c r="F133" i="32"/>
  <c r="F132" i="32"/>
  <c r="F131" i="32"/>
  <c r="F130" i="32"/>
  <c r="F129" i="32"/>
  <c r="F128" i="32"/>
  <c r="U127" i="32"/>
  <c r="F127" i="32"/>
  <c r="U126" i="32"/>
  <c r="F126" i="32"/>
  <c r="U125" i="32"/>
  <c r="F125" i="32"/>
  <c r="U124" i="32"/>
  <c r="F124" i="32"/>
  <c r="U123" i="32"/>
  <c r="F123" i="32"/>
  <c r="U122" i="32"/>
  <c r="T122" i="32"/>
  <c r="F122" i="32"/>
  <c r="U121" i="32"/>
  <c r="T121" i="32"/>
  <c r="F121" i="32"/>
  <c r="U120" i="32"/>
  <c r="T120" i="32"/>
  <c r="F120" i="32"/>
  <c r="U119" i="32"/>
  <c r="T119" i="32"/>
  <c r="F119" i="32"/>
  <c r="U118" i="32"/>
  <c r="T118" i="32"/>
  <c r="F118" i="32"/>
  <c r="U117" i="32"/>
  <c r="T117" i="32"/>
  <c r="F117" i="32"/>
  <c r="U116" i="32"/>
  <c r="T116" i="32"/>
  <c r="F116" i="32"/>
  <c r="U115" i="32"/>
  <c r="T115" i="32"/>
  <c r="F115" i="32"/>
  <c r="U114" i="32"/>
  <c r="T114" i="32"/>
  <c r="F114" i="32"/>
  <c r="U113" i="32"/>
  <c r="T113" i="32"/>
  <c r="F113" i="32"/>
  <c r="U112" i="32"/>
  <c r="T112" i="32"/>
  <c r="F112" i="32"/>
  <c r="U111" i="32"/>
  <c r="T111" i="32"/>
  <c r="F111" i="32"/>
  <c r="U110" i="32"/>
  <c r="T110" i="32"/>
  <c r="F110" i="32"/>
  <c r="U109" i="32"/>
  <c r="T109" i="32"/>
  <c r="F109" i="32"/>
  <c r="U108" i="32"/>
  <c r="T108" i="32"/>
  <c r="F108" i="32"/>
  <c r="U107" i="32"/>
  <c r="T107" i="32"/>
  <c r="F107" i="32"/>
  <c r="U106" i="32"/>
  <c r="T106" i="32"/>
  <c r="F106" i="32"/>
  <c r="U105" i="32"/>
  <c r="T105" i="32"/>
  <c r="F105" i="32"/>
  <c r="U104" i="32"/>
  <c r="T104" i="32"/>
  <c r="F104" i="32"/>
  <c r="U103" i="32"/>
  <c r="T103" i="32"/>
  <c r="F103" i="32"/>
  <c r="U102" i="32"/>
  <c r="T102" i="32"/>
  <c r="F102" i="32"/>
  <c r="U101" i="32"/>
  <c r="T101" i="32"/>
  <c r="F101" i="32"/>
  <c r="U100" i="32"/>
  <c r="T100" i="32"/>
  <c r="F100" i="32"/>
  <c r="U99" i="32"/>
  <c r="T99" i="32"/>
  <c r="F99" i="32"/>
  <c r="U98" i="32"/>
  <c r="T98" i="32"/>
  <c r="F98" i="32"/>
  <c r="U97" i="32"/>
  <c r="T97" i="32"/>
  <c r="F97" i="32"/>
  <c r="U96" i="32"/>
  <c r="T96" i="32"/>
  <c r="F96" i="32"/>
  <c r="U95" i="32"/>
  <c r="T95" i="32"/>
  <c r="F95" i="32"/>
  <c r="U94" i="32"/>
  <c r="T94" i="32"/>
  <c r="F94" i="32"/>
  <c r="U93" i="32"/>
  <c r="T93" i="32"/>
  <c r="F93" i="32"/>
  <c r="U92" i="32"/>
  <c r="T92" i="32"/>
  <c r="F92" i="32"/>
  <c r="U91" i="32"/>
  <c r="T91" i="32"/>
  <c r="F91" i="32"/>
  <c r="U90" i="32"/>
  <c r="T90" i="32"/>
  <c r="F90" i="32"/>
  <c r="U89" i="32"/>
  <c r="T89" i="32"/>
  <c r="F89" i="32"/>
  <c r="U88" i="32"/>
  <c r="T88" i="32"/>
  <c r="F88" i="32"/>
  <c r="U87" i="32"/>
  <c r="T87" i="32"/>
  <c r="F87" i="32"/>
  <c r="U86" i="32"/>
  <c r="T86" i="32"/>
  <c r="F86" i="32"/>
  <c r="U85" i="32"/>
  <c r="T85" i="32"/>
  <c r="F85" i="32"/>
  <c r="U84" i="32"/>
  <c r="T84" i="32"/>
  <c r="F84" i="32"/>
  <c r="U83" i="32"/>
  <c r="T83" i="32"/>
  <c r="F83" i="32"/>
  <c r="U82" i="32"/>
  <c r="T82" i="32"/>
  <c r="F82" i="32"/>
  <c r="U81" i="32"/>
  <c r="T81" i="32"/>
  <c r="F81" i="32"/>
  <c r="U80" i="32"/>
  <c r="T80" i="32"/>
  <c r="K80" i="32"/>
  <c r="F80" i="32"/>
  <c r="U79" i="32"/>
  <c r="T79" i="32"/>
  <c r="F79" i="32"/>
  <c r="U78" i="32"/>
  <c r="T78" i="32"/>
  <c r="K78" i="32"/>
  <c r="F78" i="32"/>
  <c r="U77" i="32"/>
  <c r="T77" i="32"/>
  <c r="K77" i="32"/>
  <c r="F77" i="32"/>
  <c r="U76" i="32"/>
  <c r="T76" i="32"/>
  <c r="K76" i="32"/>
  <c r="F76" i="32"/>
  <c r="U75" i="32"/>
  <c r="T75" i="32"/>
  <c r="K75" i="32"/>
  <c r="F75" i="32"/>
  <c r="U74" i="32"/>
  <c r="T74" i="32"/>
  <c r="K74" i="32"/>
  <c r="F74" i="32"/>
  <c r="U73" i="32"/>
  <c r="T73" i="32"/>
  <c r="K73" i="32"/>
  <c r="F73" i="32"/>
  <c r="U72" i="32"/>
  <c r="T72" i="32"/>
  <c r="K72" i="32"/>
  <c r="F72" i="32"/>
  <c r="U71" i="32"/>
  <c r="T71" i="32"/>
  <c r="K71" i="32"/>
  <c r="F71" i="32"/>
  <c r="U70" i="32"/>
  <c r="T70" i="32"/>
  <c r="K70" i="32"/>
  <c r="F70" i="32"/>
  <c r="U69" i="32"/>
  <c r="T69" i="32"/>
  <c r="K69" i="32"/>
  <c r="F69" i="32"/>
  <c r="U68" i="32"/>
  <c r="T68" i="32"/>
  <c r="K68" i="32"/>
  <c r="F68" i="32"/>
  <c r="U67" i="32"/>
  <c r="T67" i="32"/>
  <c r="K67" i="32"/>
  <c r="F67" i="32"/>
  <c r="U66" i="32"/>
  <c r="T66" i="32"/>
  <c r="K66" i="32"/>
  <c r="F66" i="32"/>
  <c r="U65" i="32"/>
  <c r="T65" i="32"/>
  <c r="K65" i="32"/>
  <c r="F65" i="32"/>
  <c r="U64" i="32"/>
  <c r="T64" i="32"/>
  <c r="K64" i="32"/>
  <c r="F64" i="32"/>
  <c r="U63" i="32"/>
  <c r="T63" i="32"/>
  <c r="K63" i="32"/>
  <c r="F63" i="32"/>
  <c r="U62" i="32"/>
  <c r="T62" i="32"/>
  <c r="K62" i="32"/>
  <c r="F62" i="32"/>
  <c r="U61" i="32"/>
  <c r="T61" i="32"/>
  <c r="K61" i="32"/>
  <c r="F61" i="32"/>
  <c r="U60" i="32"/>
  <c r="T60" i="32"/>
  <c r="K60" i="32"/>
  <c r="F60" i="32"/>
  <c r="U59" i="32"/>
  <c r="T59" i="32"/>
  <c r="K59" i="32"/>
  <c r="F59" i="32"/>
  <c r="U58" i="32"/>
  <c r="T58" i="32"/>
  <c r="K58" i="32"/>
  <c r="F58" i="32"/>
  <c r="U57" i="32"/>
  <c r="T57" i="32"/>
  <c r="K57" i="32"/>
  <c r="F57" i="32"/>
  <c r="U56" i="32"/>
  <c r="T56" i="32"/>
  <c r="K56" i="32"/>
  <c r="F56" i="32"/>
  <c r="U55" i="32"/>
  <c r="T55" i="32"/>
  <c r="K55" i="32"/>
  <c r="F55" i="32"/>
  <c r="U54" i="32"/>
  <c r="T54" i="32"/>
  <c r="K54" i="32"/>
  <c r="F54" i="32"/>
  <c r="U53" i="32"/>
  <c r="T53" i="32"/>
  <c r="K53" i="32"/>
  <c r="F53" i="32"/>
  <c r="U52" i="32"/>
  <c r="T52" i="32"/>
  <c r="K52" i="32"/>
  <c r="F52" i="32"/>
  <c r="U51" i="32"/>
  <c r="T51" i="32"/>
  <c r="K51" i="32"/>
  <c r="F51" i="32"/>
  <c r="U50" i="32"/>
  <c r="T50" i="32"/>
  <c r="K50" i="32"/>
  <c r="F50" i="32"/>
  <c r="U49" i="32"/>
  <c r="T49" i="32"/>
  <c r="K49" i="32"/>
  <c r="F49" i="32"/>
  <c r="U48" i="32"/>
  <c r="T48" i="32"/>
  <c r="K48" i="32"/>
  <c r="F48" i="32"/>
  <c r="U47" i="32"/>
  <c r="T47" i="32"/>
  <c r="K47" i="32"/>
  <c r="F47" i="32"/>
  <c r="U46" i="32"/>
  <c r="T46" i="32"/>
  <c r="K46" i="32"/>
  <c r="F46" i="32"/>
  <c r="U45" i="32"/>
  <c r="T45" i="32"/>
  <c r="K45" i="32"/>
  <c r="F45" i="32"/>
  <c r="U44" i="32"/>
  <c r="T44" i="32"/>
  <c r="K44" i="32"/>
  <c r="F44" i="32"/>
  <c r="U43" i="32"/>
  <c r="T43" i="32"/>
  <c r="K43" i="32"/>
  <c r="F43" i="32"/>
  <c r="U42" i="32"/>
  <c r="T42" i="32"/>
  <c r="K42" i="32"/>
  <c r="F42" i="32"/>
  <c r="U41" i="32"/>
  <c r="T41" i="32"/>
  <c r="K41" i="32"/>
  <c r="F41" i="32"/>
  <c r="U40" i="32"/>
  <c r="T40" i="32"/>
  <c r="K40" i="32"/>
  <c r="F40" i="32"/>
  <c r="U39" i="32"/>
  <c r="T39" i="32"/>
  <c r="K39" i="32"/>
  <c r="F39" i="32"/>
  <c r="U38" i="32"/>
  <c r="T38" i="32"/>
  <c r="K38" i="32"/>
  <c r="F38" i="32"/>
  <c r="U37" i="32"/>
  <c r="T37" i="32"/>
  <c r="K37" i="32"/>
  <c r="F37" i="32"/>
  <c r="U36" i="32"/>
  <c r="T36" i="32"/>
  <c r="K36" i="32"/>
  <c r="F36" i="32"/>
  <c r="U35" i="32"/>
  <c r="T35" i="32"/>
  <c r="K35" i="32"/>
  <c r="F35" i="32"/>
  <c r="U34" i="32"/>
  <c r="T34" i="32"/>
  <c r="K34" i="32"/>
  <c r="F34" i="32"/>
  <c r="U33" i="32"/>
  <c r="T33" i="32"/>
  <c r="K33" i="32"/>
  <c r="F33" i="32"/>
  <c r="U32" i="32"/>
  <c r="T32" i="32"/>
  <c r="K32" i="32"/>
  <c r="F32" i="32"/>
  <c r="U31" i="32"/>
  <c r="T31" i="32"/>
  <c r="K31" i="32"/>
  <c r="F31" i="32"/>
  <c r="U30" i="32"/>
  <c r="T30" i="32"/>
  <c r="K30" i="32"/>
  <c r="F30" i="32"/>
  <c r="U29" i="32"/>
  <c r="T29" i="32"/>
  <c r="K29" i="32"/>
  <c r="F29" i="32"/>
  <c r="U28" i="32"/>
  <c r="T28" i="32"/>
  <c r="K28" i="32"/>
  <c r="F28" i="32"/>
  <c r="U27" i="32"/>
  <c r="T27" i="32"/>
  <c r="K27" i="32"/>
  <c r="F27" i="32"/>
  <c r="U26" i="32"/>
  <c r="T26" i="32"/>
  <c r="K26" i="32"/>
  <c r="F26" i="32"/>
  <c r="U25" i="32"/>
  <c r="T25" i="32"/>
  <c r="K25" i="32"/>
  <c r="F25" i="32"/>
  <c r="U24" i="32"/>
  <c r="T24" i="32"/>
  <c r="K24" i="32"/>
  <c r="F24" i="32"/>
  <c r="U23" i="32"/>
  <c r="T23" i="32"/>
  <c r="K23" i="32"/>
  <c r="F23" i="32"/>
  <c r="U22" i="32"/>
  <c r="T22" i="32"/>
  <c r="K22" i="32"/>
  <c r="F22" i="32"/>
  <c r="U21" i="32"/>
  <c r="T21" i="32"/>
  <c r="K21" i="32"/>
  <c r="F21" i="32"/>
  <c r="U20" i="32"/>
  <c r="T20" i="32"/>
  <c r="K20" i="32"/>
  <c r="F20" i="32"/>
  <c r="U19" i="32"/>
  <c r="T19" i="32"/>
  <c r="K19" i="32"/>
  <c r="F19" i="32"/>
  <c r="U18" i="32"/>
  <c r="T18" i="32"/>
  <c r="K18" i="32"/>
  <c r="F18" i="32"/>
  <c r="U17" i="32"/>
  <c r="T17" i="32"/>
  <c r="K17" i="32"/>
  <c r="F17" i="32"/>
  <c r="U16" i="32"/>
  <c r="T16" i="32"/>
  <c r="K16" i="32"/>
  <c r="F16" i="32"/>
  <c r="U15" i="32"/>
  <c r="T15" i="32"/>
  <c r="K15" i="32"/>
  <c r="F15" i="32"/>
  <c r="U14" i="32"/>
  <c r="T14" i="32"/>
  <c r="K14" i="32"/>
  <c r="F14" i="32"/>
  <c r="U13" i="32"/>
  <c r="T13" i="32"/>
  <c r="K13" i="32"/>
  <c r="F13" i="32"/>
  <c r="U12" i="32"/>
  <c r="T12" i="32"/>
  <c r="K12" i="32"/>
  <c r="F12" i="32"/>
  <c r="U11" i="32"/>
  <c r="T11" i="32"/>
  <c r="K11" i="32"/>
  <c r="F11" i="32"/>
  <c r="U10" i="32"/>
  <c r="T10" i="32"/>
  <c r="K10" i="32"/>
  <c r="F10" i="32"/>
  <c r="U9" i="32"/>
  <c r="T9" i="32"/>
  <c r="K9" i="32"/>
  <c r="F9" i="32"/>
  <c r="U8" i="32"/>
  <c r="T8" i="32"/>
  <c r="K8" i="32"/>
  <c r="F8" i="32"/>
  <c r="U7" i="32"/>
  <c r="T7" i="32"/>
  <c r="K7" i="32"/>
  <c r="F7" i="32"/>
  <c r="U6" i="32"/>
  <c r="T6" i="32"/>
  <c r="K6" i="32"/>
  <c r="F6" i="32"/>
  <c r="U5" i="32"/>
  <c r="T5" i="32"/>
  <c r="K5" i="32"/>
  <c r="F5" i="32"/>
  <c r="U4" i="32"/>
  <c r="T4" i="32"/>
  <c r="K4" i="32"/>
  <c r="F4" i="32"/>
  <c r="F133" i="64"/>
  <c r="F132" i="64"/>
  <c r="F131" i="64"/>
  <c r="F130" i="64"/>
  <c r="F129" i="64"/>
  <c r="F128" i="64"/>
  <c r="U127" i="64"/>
  <c r="F127" i="64"/>
  <c r="U126" i="64"/>
  <c r="F126" i="64"/>
  <c r="U125" i="64"/>
  <c r="F125" i="64"/>
  <c r="U124" i="64"/>
  <c r="F124" i="64"/>
  <c r="U123" i="64"/>
  <c r="F123" i="64"/>
  <c r="U122" i="64"/>
  <c r="T122" i="64"/>
  <c r="F122" i="64"/>
  <c r="U121" i="64"/>
  <c r="T121" i="64"/>
  <c r="F121" i="64"/>
  <c r="U120" i="64"/>
  <c r="T120" i="64"/>
  <c r="F120" i="64"/>
  <c r="U119" i="64"/>
  <c r="T119" i="64"/>
  <c r="F119" i="64"/>
  <c r="U118" i="64"/>
  <c r="T118" i="64"/>
  <c r="F118" i="64"/>
  <c r="U117" i="64"/>
  <c r="T117" i="64"/>
  <c r="F117" i="64"/>
  <c r="U116" i="64"/>
  <c r="T116" i="64"/>
  <c r="F116" i="64"/>
  <c r="U115" i="64"/>
  <c r="T115" i="64"/>
  <c r="F115" i="64"/>
  <c r="U114" i="64"/>
  <c r="T114" i="64"/>
  <c r="F114" i="64"/>
  <c r="U113" i="64"/>
  <c r="T113" i="64"/>
  <c r="F113" i="64"/>
  <c r="U112" i="64"/>
  <c r="T112" i="64"/>
  <c r="F112" i="64"/>
  <c r="U111" i="64"/>
  <c r="T111" i="64"/>
  <c r="F111" i="64"/>
  <c r="U110" i="64"/>
  <c r="T110" i="64"/>
  <c r="F110" i="64"/>
  <c r="U109" i="64"/>
  <c r="T109" i="64"/>
  <c r="F109" i="64"/>
  <c r="U108" i="64"/>
  <c r="T108" i="64"/>
  <c r="F108" i="64"/>
  <c r="U107" i="64"/>
  <c r="T107" i="64"/>
  <c r="F107" i="64"/>
  <c r="U106" i="64"/>
  <c r="T106" i="64"/>
  <c r="F106" i="64"/>
  <c r="U105" i="64"/>
  <c r="T105" i="64"/>
  <c r="F105" i="64"/>
  <c r="U104" i="64"/>
  <c r="T104" i="64"/>
  <c r="F104" i="64"/>
  <c r="U103" i="64"/>
  <c r="T103" i="64"/>
  <c r="F103" i="64"/>
  <c r="U102" i="64"/>
  <c r="T102" i="64"/>
  <c r="F102" i="64"/>
  <c r="U101" i="64"/>
  <c r="T101" i="64"/>
  <c r="F101" i="64"/>
  <c r="U100" i="64"/>
  <c r="T100" i="64"/>
  <c r="F100" i="64"/>
  <c r="U99" i="64"/>
  <c r="T99" i="64"/>
  <c r="F99" i="64"/>
  <c r="U98" i="64"/>
  <c r="T98" i="64"/>
  <c r="F98" i="64"/>
  <c r="U97" i="64"/>
  <c r="T97" i="64"/>
  <c r="F97" i="64"/>
  <c r="U96" i="64"/>
  <c r="T96" i="64"/>
  <c r="F96" i="64"/>
  <c r="U95" i="64"/>
  <c r="T95" i="64"/>
  <c r="F95" i="64"/>
  <c r="U94" i="64"/>
  <c r="T94" i="64"/>
  <c r="F94" i="64"/>
  <c r="U93" i="64"/>
  <c r="T93" i="64"/>
  <c r="F93" i="64"/>
  <c r="U92" i="64"/>
  <c r="T92" i="64"/>
  <c r="F92" i="64"/>
  <c r="U91" i="64"/>
  <c r="T91" i="64"/>
  <c r="F91" i="64"/>
  <c r="U90" i="64"/>
  <c r="T90" i="64"/>
  <c r="F90" i="64"/>
  <c r="U89" i="64"/>
  <c r="T89" i="64"/>
  <c r="F89" i="64"/>
  <c r="U88" i="64"/>
  <c r="T88" i="64"/>
  <c r="F88" i="64"/>
  <c r="U87" i="64"/>
  <c r="T87" i="64"/>
  <c r="F87" i="64"/>
  <c r="U86" i="64"/>
  <c r="T86" i="64"/>
  <c r="F86" i="64"/>
  <c r="U85" i="64"/>
  <c r="T85" i="64"/>
  <c r="F85" i="64"/>
  <c r="U84" i="64"/>
  <c r="T84" i="64"/>
  <c r="F84" i="64"/>
  <c r="U83" i="64"/>
  <c r="T83" i="64"/>
  <c r="F83" i="64"/>
  <c r="U82" i="64"/>
  <c r="T82" i="64"/>
  <c r="F82" i="64"/>
  <c r="U81" i="64"/>
  <c r="T81" i="64"/>
  <c r="F81" i="64"/>
  <c r="U80" i="64"/>
  <c r="T80" i="64"/>
  <c r="K80" i="64"/>
  <c r="F80" i="64"/>
  <c r="U79" i="64"/>
  <c r="T79" i="64"/>
  <c r="F79" i="64"/>
  <c r="U78" i="64"/>
  <c r="T78" i="64"/>
  <c r="K78" i="64"/>
  <c r="F78" i="64"/>
  <c r="U77" i="64"/>
  <c r="T77" i="64"/>
  <c r="K77" i="64"/>
  <c r="F77" i="64"/>
  <c r="U76" i="64"/>
  <c r="T76" i="64"/>
  <c r="K76" i="64"/>
  <c r="F76" i="64"/>
  <c r="U75" i="64"/>
  <c r="T75" i="64"/>
  <c r="K75" i="64"/>
  <c r="F75" i="64"/>
  <c r="U74" i="64"/>
  <c r="T74" i="64"/>
  <c r="K74" i="64"/>
  <c r="F74" i="64"/>
  <c r="U73" i="64"/>
  <c r="T73" i="64"/>
  <c r="K73" i="64"/>
  <c r="F73" i="64"/>
  <c r="U72" i="64"/>
  <c r="T72" i="64"/>
  <c r="K72" i="64"/>
  <c r="F72" i="64"/>
  <c r="U71" i="64"/>
  <c r="T71" i="64"/>
  <c r="K71" i="64"/>
  <c r="F71" i="64"/>
  <c r="U70" i="64"/>
  <c r="T70" i="64"/>
  <c r="K70" i="64"/>
  <c r="F70" i="64"/>
  <c r="U69" i="64"/>
  <c r="T69" i="64"/>
  <c r="K69" i="64"/>
  <c r="F69" i="64"/>
  <c r="U68" i="64"/>
  <c r="T68" i="64"/>
  <c r="K68" i="64"/>
  <c r="F68" i="64"/>
  <c r="U67" i="64"/>
  <c r="T67" i="64"/>
  <c r="K67" i="64"/>
  <c r="F67" i="64"/>
  <c r="U66" i="64"/>
  <c r="T66" i="64"/>
  <c r="K66" i="64"/>
  <c r="F66" i="64"/>
  <c r="U65" i="64"/>
  <c r="T65" i="64"/>
  <c r="K65" i="64"/>
  <c r="F65" i="64"/>
  <c r="U64" i="64"/>
  <c r="T64" i="64"/>
  <c r="K64" i="64"/>
  <c r="F64" i="64"/>
  <c r="U63" i="64"/>
  <c r="T63" i="64"/>
  <c r="K63" i="64"/>
  <c r="F63" i="64"/>
  <c r="U62" i="64"/>
  <c r="T62" i="64"/>
  <c r="K62" i="64"/>
  <c r="F62" i="64"/>
  <c r="U61" i="64"/>
  <c r="T61" i="64"/>
  <c r="K61" i="64"/>
  <c r="F61" i="64"/>
  <c r="U60" i="64"/>
  <c r="T60" i="64"/>
  <c r="K60" i="64"/>
  <c r="F60" i="64"/>
  <c r="U59" i="64"/>
  <c r="T59" i="64"/>
  <c r="K59" i="64"/>
  <c r="F59" i="64"/>
  <c r="U58" i="64"/>
  <c r="T58" i="64"/>
  <c r="K58" i="64"/>
  <c r="F58" i="64"/>
  <c r="U57" i="64"/>
  <c r="T57" i="64"/>
  <c r="K57" i="64"/>
  <c r="F57" i="64"/>
  <c r="U56" i="64"/>
  <c r="T56" i="64"/>
  <c r="K56" i="64"/>
  <c r="F56" i="64"/>
  <c r="U55" i="64"/>
  <c r="T55" i="64"/>
  <c r="K55" i="64"/>
  <c r="F55" i="64"/>
  <c r="U54" i="64"/>
  <c r="T54" i="64"/>
  <c r="K54" i="64"/>
  <c r="F54" i="64"/>
  <c r="U53" i="64"/>
  <c r="T53" i="64"/>
  <c r="K53" i="64"/>
  <c r="F53" i="64"/>
  <c r="U52" i="64"/>
  <c r="T52" i="64"/>
  <c r="K52" i="64"/>
  <c r="F52" i="64"/>
  <c r="U51" i="64"/>
  <c r="T51" i="64"/>
  <c r="K51" i="64"/>
  <c r="F51" i="64"/>
  <c r="U50" i="64"/>
  <c r="T50" i="64"/>
  <c r="K50" i="64"/>
  <c r="F50" i="64"/>
  <c r="U49" i="64"/>
  <c r="T49" i="64"/>
  <c r="K49" i="64"/>
  <c r="F49" i="64"/>
  <c r="U48" i="64"/>
  <c r="T48" i="64"/>
  <c r="K48" i="64"/>
  <c r="F48" i="64"/>
  <c r="U47" i="64"/>
  <c r="T47" i="64"/>
  <c r="K47" i="64"/>
  <c r="F47" i="64"/>
  <c r="U46" i="64"/>
  <c r="T46" i="64"/>
  <c r="K46" i="64"/>
  <c r="F46" i="64"/>
  <c r="U45" i="64"/>
  <c r="T45" i="64"/>
  <c r="K45" i="64"/>
  <c r="F45" i="64"/>
  <c r="U44" i="64"/>
  <c r="T44" i="64"/>
  <c r="K44" i="64"/>
  <c r="F44" i="64"/>
  <c r="U43" i="64"/>
  <c r="T43" i="64"/>
  <c r="K43" i="64"/>
  <c r="F43" i="64"/>
  <c r="U42" i="64"/>
  <c r="T42" i="64"/>
  <c r="K42" i="64"/>
  <c r="F42" i="64"/>
  <c r="U41" i="64"/>
  <c r="T41" i="64"/>
  <c r="K41" i="64"/>
  <c r="F41" i="64"/>
  <c r="U40" i="64"/>
  <c r="T40" i="64"/>
  <c r="K40" i="64"/>
  <c r="F40" i="64"/>
  <c r="U39" i="64"/>
  <c r="T39" i="64"/>
  <c r="K39" i="64"/>
  <c r="F39" i="64"/>
  <c r="U38" i="64"/>
  <c r="T38" i="64"/>
  <c r="K38" i="64"/>
  <c r="F38" i="64"/>
  <c r="U37" i="64"/>
  <c r="T37" i="64"/>
  <c r="K37" i="64"/>
  <c r="F37" i="64"/>
  <c r="U36" i="64"/>
  <c r="T36" i="64"/>
  <c r="K36" i="64"/>
  <c r="F36" i="64"/>
  <c r="U35" i="64"/>
  <c r="T35" i="64"/>
  <c r="K35" i="64"/>
  <c r="F35" i="64"/>
  <c r="U34" i="64"/>
  <c r="T34" i="64"/>
  <c r="K34" i="64"/>
  <c r="F34" i="64"/>
  <c r="U33" i="64"/>
  <c r="T33" i="64"/>
  <c r="K33" i="64"/>
  <c r="F33" i="64"/>
  <c r="U32" i="64"/>
  <c r="T32" i="64"/>
  <c r="K32" i="64"/>
  <c r="F32" i="64"/>
  <c r="U31" i="64"/>
  <c r="T31" i="64"/>
  <c r="K31" i="64"/>
  <c r="F31" i="64"/>
  <c r="U30" i="64"/>
  <c r="T30" i="64"/>
  <c r="K30" i="64"/>
  <c r="F30" i="64"/>
  <c r="U29" i="64"/>
  <c r="T29" i="64"/>
  <c r="K29" i="64"/>
  <c r="F29" i="64"/>
  <c r="U28" i="64"/>
  <c r="T28" i="64"/>
  <c r="K28" i="64"/>
  <c r="F28" i="64"/>
  <c r="U27" i="64"/>
  <c r="T27" i="64"/>
  <c r="K27" i="64"/>
  <c r="F27" i="64"/>
  <c r="U26" i="64"/>
  <c r="T26" i="64"/>
  <c r="K26" i="64"/>
  <c r="F26" i="64"/>
  <c r="U25" i="64"/>
  <c r="T25" i="64"/>
  <c r="K25" i="64"/>
  <c r="F25" i="64"/>
  <c r="U24" i="64"/>
  <c r="T24" i="64"/>
  <c r="K24" i="64"/>
  <c r="F24" i="64"/>
  <c r="U23" i="64"/>
  <c r="T23" i="64"/>
  <c r="K23" i="64"/>
  <c r="F23" i="64"/>
  <c r="U22" i="64"/>
  <c r="T22" i="64"/>
  <c r="K22" i="64"/>
  <c r="F22" i="64"/>
  <c r="U21" i="64"/>
  <c r="T21" i="64"/>
  <c r="K21" i="64"/>
  <c r="F21" i="64"/>
  <c r="U20" i="64"/>
  <c r="T20" i="64"/>
  <c r="K20" i="64"/>
  <c r="F20" i="64"/>
  <c r="U19" i="64"/>
  <c r="T19" i="64"/>
  <c r="K19" i="64"/>
  <c r="F19" i="64"/>
  <c r="U18" i="64"/>
  <c r="T18" i="64"/>
  <c r="K18" i="64"/>
  <c r="F18" i="64"/>
  <c r="U17" i="64"/>
  <c r="T17" i="64"/>
  <c r="K17" i="64"/>
  <c r="F17" i="64"/>
  <c r="U16" i="64"/>
  <c r="T16" i="64"/>
  <c r="K16" i="64"/>
  <c r="F16" i="64"/>
  <c r="U15" i="64"/>
  <c r="T15" i="64"/>
  <c r="K15" i="64"/>
  <c r="F15" i="64"/>
  <c r="U14" i="64"/>
  <c r="T14" i="64"/>
  <c r="K14" i="64"/>
  <c r="F14" i="64"/>
  <c r="U13" i="64"/>
  <c r="T13" i="64"/>
  <c r="K13" i="64"/>
  <c r="F13" i="64"/>
  <c r="U12" i="64"/>
  <c r="T12" i="64"/>
  <c r="K12" i="64"/>
  <c r="F12" i="64"/>
  <c r="U11" i="64"/>
  <c r="T11" i="64"/>
  <c r="K11" i="64"/>
  <c r="F11" i="64"/>
  <c r="U10" i="64"/>
  <c r="T10" i="64"/>
  <c r="K10" i="64"/>
  <c r="F10" i="64"/>
  <c r="U9" i="64"/>
  <c r="T9" i="64"/>
  <c r="K9" i="64"/>
  <c r="F9" i="64"/>
  <c r="U8" i="64"/>
  <c r="T8" i="64"/>
  <c r="K8" i="64"/>
  <c r="F8" i="64"/>
  <c r="U7" i="64"/>
  <c r="T7" i="64"/>
  <c r="K7" i="64"/>
  <c r="F7" i="64"/>
  <c r="U6" i="64"/>
  <c r="T6" i="64"/>
  <c r="K6" i="64"/>
  <c r="F6" i="64"/>
  <c r="U5" i="64"/>
  <c r="T5" i="64"/>
  <c r="K5" i="64"/>
  <c r="F5" i="64"/>
  <c r="U4" i="64"/>
  <c r="T4" i="64"/>
  <c r="K4" i="64"/>
  <c r="F4" i="64"/>
  <c r="F133" i="2"/>
  <c r="F132" i="2"/>
  <c r="F131" i="2"/>
  <c r="F130" i="2"/>
  <c r="F129" i="2"/>
  <c r="F128" i="2"/>
  <c r="U127" i="2"/>
  <c r="F127" i="2"/>
  <c r="U126" i="2"/>
  <c r="F126" i="2"/>
  <c r="U125" i="2"/>
  <c r="F125" i="2"/>
  <c r="U124" i="2"/>
  <c r="F124" i="2"/>
  <c r="U123" i="2"/>
  <c r="F123" i="2"/>
  <c r="U122" i="2"/>
  <c r="T122" i="2"/>
  <c r="F122" i="2"/>
  <c r="U121" i="2"/>
  <c r="T121" i="2"/>
  <c r="F121" i="2"/>
  <c r="U120" i="2"/>
  <c r="T120" i="2"/>
  <c r="F120" i="2"/>
  <c r="U119" i="2"/>
  <c r="T119" i="2"/>
  <c r="F119" i="2"/>
  <c r="U118" i="2"/>
  <c r="T118" i="2"/>
  <c r="F118" i="2"/>
  <c r="U117" i="2"/>
  <c r="T117" i="2"/>
  <c r="F117" i="2"/>
  <c r="U116" i="2"/>
  <c r="T116" i="2"/>
  <c r="F116" i="2"/>
  <c r="U115" i="2"/>
  <c r="T115" i="2"/>
  <c r="F115" i="2"/>
  <c r="U114" i="2"/>
  <c r="T114" i="2"/>
  <c r="F114" i="2"/>
  <c r="U113" i="2"/>
  <c r="T113" i="2"/>
  <c r="F113" i="2"/>
  <c r="U112" i="2"/>
  <c r="T112" i="2"/>
  <c r="F112" i="2"/>
  <c r="U111" i="2"/>
  <c r="T111" i="2"/>
  <c r="F111" i="2"/>
  <c r="U110" i="2"/>
  <c r="T110" i="2"/>
  <c r="F110" i="2"/>
  <c r="U109" i="2"/>
  <c r="T109" i="2"/>
  <c r="F109" i="2"/>
  <c r="U108" i="2"/>
  <c r="T108" i="2"/>
  <c r="F108" i="2"/>
  <c r="U107" i="2"/>
  <c r="T107" i="2"/>
  <c r="F107" i="2"/>
  <c r="U106" i="2"/>
  <c r="T106" i="2"/>
  <c r="F106" i="2"/>
  <c r="U105" i="2"/>
  <c r="T105" i="2"/>
  <c r="F105" i="2"/>
  <c r="U104" i="2"/>
  <c r="T104" i="2"/>
  <c r="F104" i="2"/>
  <c r="U103" i="2"/>
  <c r="T103" i="2"/>
  <c r="F103" i="2"/>
  <c r="U102" i="2"/>
  <c r="T102" i="2"/>
  <c r="F102" i="2"/>
  <c r="U101" i="2"/>
  <c r="T101" i="2"/>
  <c r="F101" i="2"/>
  <c r="U100" i="2"/>
  <c r="T100" i="2"/>
  <c r="F100" i="2"/>
  <c r="U99" i="2"/>
  <c r="T99" i="2"/>
  <c r="F99" i="2"/>
  <c r="U98" i="2"/>
  <c r="T98" i="2"/>
  <c r="F98" i="2"/>
  <c r="U97" i="2"/>
  <c r="T97" i="2"/>
  <c r="F97" i="2"/>
  <c r="U96" i="2"/>
  <c r="T96" i="2"/>
  <c r="F96" i="2"/>
  <c r="U95" i="2"/>
  <c r="T95" i="2"/>
  <c r="F95" i="2"/>
  <c r="U94" i="2"/>
  <c r="T94" i="2"/>
  <c r="F94" i="2"/>
  <c r="U93" i="2"/>
  <c r="T93" i="2"/>
  <c r="F93" i="2"/>
  <c r="U92" i="2"/>
  <c r="T92" i="2"/>
  <c r="F92" i="2"/>
  <c r="U91" i="2"/>
  <c r="T91" i="2"/>
  <c r="F91" i="2"/>
  <c r="U90" i="2"/>
  <c r="T90" i="2"/>
  <c r="F90" i="2"/>
  <c r="U89" i="2"/>
  <c r="T89" i="2"/>
  <c r="F89" i="2"/>
  <c r="U88" i="2"/>
  <c r="T88" i="2"/>
  <c r="F88" i="2"/>
  <c r="U87" i="2"/>
  <c r="T87" i="2"/>
  <c r="F87" i="2"/>
  <c r="U86" i="2"/>
  <c r="T86" i="2"/>
  <c r="F86" i="2"/>
  <c r="U85" i="2"/>
  <c r="T85" i="2"/>
  <c r="F85" i="2"/>
  <c r="U84" i="2"/>
  <c r="T84" i="2"/>
  <c r="F84" i="2"/>
  <c r="U83" i="2"/>
  <c r="T83" i="2"/>
  <c r="F83" i="2"/>
  <c r="U82" i="2"/>
  <c r="T82" i="2"/>
  <c r="F82" i="2"/>
  <c r="U81" i="2"/>
  <c r="T81" i="2"/>
  <c r="F81" i="2"/>
  <c r="U80" i="2"/>
  <c r="T80" i="2"/>
  <c r="K80" i="2"/>
  <c r="F80" i="2"/>
  <c r="U79" i="2"/>
  <c r="T79" i="2"/>
  <c r="F79" i="2"/>
  <c r="U78" i="2"/>
  <c r="T78" i="2"/>
  <c r="K78" i="2"/>
  <c r="F78" i="2"/>
  <c r="U77" i="2"/>
  <c r="T77" i="2"/>
  <c r="K77" i="2"/>
  <c r="F77" i="2"/>
  <c r="U76" i="2"/>
  <c r="T76" i="2"/>
  <c r="K76" i="2"/>
  <c r="F76" i="2"/>
  <c r="U75" i="2"/>
  <c r="T75" i="2"/>
  <c r="K75" i="2"/>
  <c r="F75" i="2"/>
  <c r="U74" i="2"/>
  <c r="T74" i="2"/>
  <c r="K74" i="2"/>
  <c r="F74" i="2"/>
  <c r="U73" i="2"/>
  <c r="T73" i="2"/>
  <c r="K73" i="2"/>
  <c r="F73" i="2"/>
  <c r="U72" i="2"/>
  <c r="T72" i="2"/>
  <c r="K72" i="2"/>
  <c r="F72" i="2"/>
  <c r="U71" i="2"/>
  <c r="T71" i="2"/>
  <c r="K71" i="2"/>
  <c r="F71" i="2"/>
  <c r="U70" i="2"/>
  <c r="T70" i="2"/>
  <c r="K70" i="2"/>
  <c r="F70" i="2"/>
  <c r="U69" i="2"/>
  <c r="T69" i="2"/>
  <c r="K69" i="2"/>
  <c r="F69" i="2"/>
  <c r="U68" i="2"/>
  <c r="T68" i="2"/>
  <c r="K68" i="2"/>
  <c r="F68" i="2"/>
  <c r="U67" i="2"/>
  <c r="T67" i="2"/>
  <c r="K67" i="2"/>
  <c r="F67" i="2"/>
  <c r="U66" i="2"/>
  <c r="T66" i="2"/>
  <c r="K66" i="2"/>
  <c r="F66" i="2"/>
  <c r="U65" i="2"/>
  <c r="T65" i="2"/>
  <c r="K65" i="2"/>
  <c r="F65" i="2"/>
  <c r="U64" i="2"/>
  <c r="T64" i="2"/>
  <c r="K64" i="2"/>
  <c r="F64" i="2"/>
  <c r="U63" i="2"/>
  <c r="T63" i="2"/>
  <c r="K63" i="2"/>
  <c r="F63" i="2"/>
  <c r="U62" i="2"/>
  <c r="T62" i="2"/>
  <c r="K62" i="2"/>
  <c r="F62" i="2"/>
  <c r="U61" i="2"/>
  <c r="T61" i="2"/>
  <c r="K61" i="2"/>
  <c r="F61" i="2"/>
  <c r="U60" i="2"/>
  <c r="T60" i="2"/>
  <c r="K60" i="2"/>
  <c r="F60" i="2"/>
  <c r="U59" i="2"/>
  <c r="T59" i="2"/>
  <c r="K59" i="2"/>
  <c r="F59" i="2"/>
  <c r="U58" i="2"/>
  <c r="T58" i="2"/>
  <c r="K58" i="2"/>
  <c r="F58" i="2"/>
  <c r="U57" i="2"/>
  <c r="T57" i="2"/>
  <c r="K57" i="2"/>
  <c r="F57" i="2"/>
  <c r="U56" i="2"/>
  <c r="T56" i="2"/>
  <c r="K56" i="2"/>
  <c r="F56" i="2"/>
  <c r="U55" i="2"/>
  <c r="T55" i="2"/>
  <c r="K55" i="2"/>
  <c r="F55" i="2"/>
  <c r="U54" i="2"/>
  <c r="T54" i="2"/>
  <c r="K54" i="2"/>
  <c r="F54" i="2"/>
  <c r="U53" i="2"/>
  <c r="T53" i="2"/>
  <c r="K53" i="2"/>
  <c r="F53" i="2"/>
  <c r="U52" i="2"/>
  <c r="T52" i="2"/>
  <c r="K52" i="2"/>
  <c r="F52" i="2"/>
  <c r="U51" i="2"/>
  <c r="T51" i="2"/>
  <c r="K51" i="2"/>
  <c r="F51" i="2"/>
  <c r="U50" i="2"/>
  <c r="T50" i="2"/>
  <c r="K50" i="2"/>
  <c r="F50" i="2"/>
  <c r="U49" i="2"/>
  <c r="T49" i="2"/>
  <c r="K49" i="2"/>
  <c r="F49" i="2"/>
  <c r="U48" i="2"/>
  <c r="T48" i="2"/>
  <c r="K48" i="2"/>
  <c r="F48" i="2"/>
  <c r="U47" i="2"/>
  <c r="T47" i="2"/>
  <c r="K47" i="2"/>
  <c r="F47" i="2"/>
  <c r="U46" i="2"/>
  <c r="T46" i="2"/>
  <c r="K46" i="2"/>
  <c r="F46" i="2"/>
  <c r="U45" i="2"/>
  <c r="T45" i="2"/>
  <c r="K45" i="2"/>
  <c r="F45" i="2"/>
  <c r="U44" i="2"/>
  <c r="T44" i="2"/>
  <c r="K44" i="2"/>
  <c r="F44" i="2"/>
  <c r="U43" i="2"/>
  <c r="T43" i="2"/>
  <c r="K43" i="2"/>
  <c r="F43" i="2"/>
  <c r="U42" i="2"/>
  <c r="T42" i="2"/>
  <c r="K42" i="2"/>
  <c r="F42" i="2"/>
  <c r="U41" i="2"/>
  <c r="T41" i="2"/>
  <c r="K41" i="2"/>
  <c r="F41" i="2"/>
  <c r="U40" i="2"/>
  <c r="T40" i="2"/>
  <c r="K40" i="2"/>
  <c r="F40" i="2"/>
  <c r="U39" i="2"/>
  <c r="T39" i="2"/>
  <c r="K39" i="2"/>
  <c r="F39" i="2"/>
  <c r="U38" i="2"/>
  <c r="T38" i="2"/>
  <c r="K38" i="2"/>
  <c r="F38" i="2"/>
  <c r="U37" i="2"/>
  <c r="T37" i="2"/>
  <c r="K37" i="2"/>
  <c r="F37" i="2"/>
  <c r="U36" i="2"/>
  <c r="T36" i="2"/>
  <c r="K36" i="2"/>
  <c r="F36" i="2"/>
  <c r="U35" i="2"/>
  <c r="T35" i="2"/>
  <c r="K35" i="2"/>
  <c r="F35" i="2"/>
  <c r="U34" i="2"/>
  <c r="T34" i="2"/>
  <c r="K34" i="2"/>
  <c r="F34" i="2"/>
  <c r="U33" i="2"/>
  <c r="T33" i="2"/>
  <c r="K33" i="2"/>
  <c r="F33" i="2"/>
  <c r="U32" i="2"/>
  <c r="T32" i="2"/>
  <c r="K32" i="2"/>
  <c r="F32" i="2"/>
  <c r="U31" i="2"/>
  <c r="T31" i="2"/>
  <c r="K31" i="2"/>
  <c r="F31" i="2"/>
  <c r="U30" i="2"/>
  <c r="T30" i="2"/>
  <c r="K30" i="2"/>
  <c r="F30" i="2"/>
  <c r="U29" i="2"/>
  <c r="T29" i="2"/>
  <c r="K29" i="2"/>
  <c r="F29" i="2"/>
  <c r="U28" i="2"/>
  <c r="T28" i="2"/>
  <c r="K28" i="2"/>
  <c r="F28" i="2"/>
  <c r="U27" i="2"/>
  <c r="T27" i="2"/>
  <c r="K27" i="2"/>
  <c r="F27" i="2"/>
  <c r="U26" i="2"/>
  <c r="T26" i="2"/>
  <c r="K26" i="2"/>
  <c r="F26" i="2"/>
  <c r="U25" i="2"/>
  <c r="T25" i="2"/>
  <c r="K25" i="2"/>
  <c r="F25" i="2"/>
  <c r="U24" i="2"/>
  <c r="T24" i="2"/>
  <c r="K24" i="2"/>
  <c r="F24" i="2"/>
  <c r="U23" i="2"/>
  <c r="T23" i="2"/>
  <c r="K23" i="2"/>
  <c r="F23" i="2"/>
  <c r="U22" i="2"/>
  <c r="T22" i="2"/>
  <c r="K22" i="2"/>
  <c r="F22" i="2"/>
  <c r="U21" i="2"/>
  <c r="T21" i="2"/>
  <c r="K21" i="2"/>
  <c r="F21" i="2"/>
  <c r="U20" i="2"/>
  <c r="T20" i="2"/>
  <c r="K20" i="2"/>
  <c r="F20" i="2"/>
  <c r="U19" i="2"/>
  <c r="T19" i="2"/>
  <c r="K19" i="2"/>
  <c r="F19" i="2"/>
  <c r="U18" i="2"/>
  <c r="T18" i="2"/>
  <c r="K18" i="2"/>
  <c r="F18" i="2"/>
  <c r="U17" i="2"/>
  <c r="T17" i="2"/>
  <c r="K17" i="2"/>
  <c r="F17" i="2"/>
  <c r="U16" i="2"/>
  <c r="T16" i="2"/>
  <c r="K16" i="2"/>
  <c r="F16" i="2"/>
  <c r="U15" i="2"/>
  <c r="T15" i="2"/>
  <c r="K15" i="2"/>
  <c r="F15" i="2"/>
  <c r="U14" i="2"/>
  <c r="T14" i="2"/>
  <c r="K14" i="2"/>
  <c r="F14" i="2"/>
  <c r="U13" i="2"/>
  <c r="T13" i="2"/>
  <c r="K13" i="2"/>
  <c r="F13" i="2"/>
  <c r="U12" i="2"/>
  <c r="T12" i="2"/>
  <c r="K12" i="2"/>
  <c r="F12" i="2"/>
  <c r="U11" i="2"/>
  <c r="T11" i="2"/>
  <c r="K11" i="2"/>
  <c r="F11" i="2"/>
  <c r="U10" i="2"/>
  <c r="T10" i="2"/>
  <c r="K10" i="2"/>
  <c r="F10" i="2"/>
  <c r="U9" i="2"/>
  <c r="T9" i="2"/>
  <c r="K9" i="2"/>
  <c r="F9" i="2"/>
  <c r="U8" i="2"/>
  <c r="T8" i="2"/>
  <c r="K8" i="2"/>
  <c r="F8" i="2"/>
  <c r="U7" i="2"/>
  <c r="T7" i="2"/>
  <c r="K7" i="2"/>
  <c r="F7" i="2"/>
  <c r="U6" i="2"/>
  <c r="T6" i="2"/>
  <c r="K6" i="2"/>
  <c r="F6" i="2"/>
  <c r="U5" i="2"/>
  <c r="T5" i="2"/>
  <c r="K5" i="2"/>
  <c r="F5" i="2"/>
  <c r="U4" i="2"/>
  <c r="T4" i="2"/>
  <c r="K4" i="2"/>
  <c r="F4" i="2"/>
  <c r="F132" i="4"/>
  <c r="F131" i="4"/>
  <c r="F130" i="4"/>
  <c r="F129" i="4"/>
  <c r="F128" i="4"/>
  <c r="U127" i="4"/>
  <c r="F127" i="4"/>
  <c r="U126" i="4"/>
  <c r="F126" i="4"/>
  <c r="U125" i="4"/>
  <c r="F125" i="4"/>
  <c r="U124" i="4"/>
  <c r="F124" i="4"/>
  <c r="U123" i="4"/>
  <c r="F123" i="4"/>
  <c r="U122" i="4"/>
  <c r="T122" i="4"/>
  <c r="F122" i="4"/>
  <c r="U121" i="4"/>
  <c r="T121" i="4"/>
  <c r="F121" i="4"/>
  <c r="U120" i="4"/>
  <c r="T120" i="4"/>
  <c r="F120" i="4"/>
  <c r="U119" i="4"/>
  <c r="T119" i="4"/>
  <c r="F119" i="4"/>
  <c r="U118" i="4"/>
  <c r="T118" i="4"/>
  <c r="F118" i="4"/>
  <c r="U117" i="4"/>
  <c r="T117" i="4"/>
  <c r="F117" i="4"/>
  <c r="U116" i="4"/>
  <c r="T116" i="4"/>
  <c r="F116" i="4"/>
  <c r="U115" i="4"/>
  <c r="T115" i="4"/>
  <c r="F115" i="4"/>
  <c r="U114" i="4"/>
  <c r="T114" i="4"/>
  <c r="F114" i="4"/>
  <c r="U113" i="4"/>
  <c r="T113" i="4"/>
  <c r="F113" i="4"/>
  <c r="U112" i="4"/>
  <c r="T112" i="4"/>
  <c r="F112" i="4"/>
  <c r="U111" i="4"/>
  <c r="T111" i="4"/>
  <c r="F111" i="4"/>
  <c r="U110" i="4"/>
  <c r="T110" i="4"/>
  <c r="F110" i="4"/>
  <c r="U109" i="4"/>
  <c r="T109" i="4"/>
  <c r="F109" i="4"/>
  <c r="U108" i="4"/>
  <c r="T108" i="4"/>
  <c r="F108" i="4"/>
  <c r="U107" i="4"/>
  <c r="T107" i="4"/>
  <c r="F107" i="4"/>
  <c r="U106" i="4"/>
  <c r="T106" i="4"/>
  <c r="F106" i="4"/>
  <c r="U105" i="4"/>
  <c r="T105" i="4"/>
  <c r="F105" i="4"/>
  <c r="U104" i="4"/>
  <c r="T104" i="4"/>
  <c r="F104" i="4"/>
  <c r="U103" i="4"/>
  <c r="T103" i="4"/>
  <c r="F103" i="4"/>
  <c r="U102" i="4"/>
  <c r="T102" i="4"/>
  <c r="F102" i="4"/>
  <c r="U101" i="4"/>
  <c r="T101" i="4"/>
  <c r="F101" i="4"/>
  <c r="U100" i="4"/>
  <c r="T100" i="4"/>
  <c r="F100" i="4"/>
  <c r="U99" i="4"/>
  <c r="T99" i="4"/>
  <c r="F99" i="4"/>
  <c r="U98" i="4"/>
  <c r="T98" i="4"/>
  <c r="F98" i="4"/>
  <c r="U97" i="4"/>
  <c r="T97" i="4"/>
  <c r="F97" i="4"/>
  <c r="U96" i="4"/>
  <c r="T96" i="4"/>
  <c r="F96" i="4"/>
  <c r="U95" i="4"/>
  <c r="T95" i="4"/>
  <c r="F95" i="4"/>
  <c r="U94" i="4"/>
  <c r="T94" i="4"/>
  <c r="F94" i="4"/>
  <c r="U93" i="4"/>
  <c r="T93" i="4"/>
  <c r="F93" i="4"/>
  <c r="U92" i="4"/>
  <c r="T92" i="4"/>
  <c r="F92" i="4"/>
  <c r="U91" i="4"/>
  <c r="T91" i="4"/>
  <c r="F91" i="4"/>
  <c r="U90" i="4"/>
  <c r="T90" i="4"/>
  <c r="F90" i="4"/>
  <c r="U89" i="4"/>
  <c r="T89" i="4"/>
  <c r="F89" i="4"/>
  <c r="U88" i="4"/>
  <c r="T88" i="4"/>
  <c r="F88" i="4"/>
  <c r="U87" i="4"/>
  <c r="T87" i="4"/>
  <c r="F87" i="4"/>
  <c r="U86" i="4"/>
  <c r="T86" i="4"/>
  <c r="F86" i="4"/>
  <c r="U85" i="4"/>
  <c r="T85" i="4"/>
  <c r="F85" i="4"/>
  <c r="U84" i="4"/>
  <c r="T84" i="4"/>
  <c r="F84" i="4"/>
  <c r="U83" i="4"/>
  <c r="T83" i="4"/>
  <c r="F83" i="4"/>
  <c r="U82" i="4"/>
  <c r="T82" i="4"/>
  <c r="F82" i="4"/>
  <c r="U81" i="4"/>
  <c r="T81" i="4"/>
  <c r="F81" i="4"/>
  <c r="U80" i="4"/>
  <c r="T80" i="4"/>
  <c r="K80" i="4"/>
  <c r="F80" i="4"/>
  <c r="U79" i="4"/>
  <c r="T79" i="4"/>
  <c r="F79" i="4"/>
  <c r="U78" i="4"/>
  <c r="T78" i="4"/>
  <c r="K78" i="4"/>
  <c r="F78" i="4"/>
  <c r="U77" i="4"/>
  <c r="T77" i="4"/>
  <c r="K77" i="4"/>
  <c r="F77" i="4"/>
  <c r="U76" i="4"/>
  <c r="T76" i="4"/>
  <c r="K76" i="4"/>
  <c r="F76" i="4"/>
  <c r="U75" i="4"/>
  <c r="T75" i="4"/>
  <c r="K75" i="4"/>
  <c r="F75" i="4"/>
  <c r="U74" i="4"/>
  <c r="T74" i="4"/>
  <c r="K74" i="4"/>
  <c r="F74" i="4"/>
  <c r="U73" i="4"/>
  <c r="T73" i="4"/>
  <c r="K73" i="4"/>
  <c r="F73" i="4"/>
  <c r="U72" i="4"/>
  <c r="T72" i="4"/>
  <c r="K72" i="4"/>
  <c r="F72" i="4"/>
  <c r="U71" i="4"/>
  <c r="T71" i="4"/>
  <c r="K71" i="4"/>
  <c r="F71" i="4"/>
  <c r="U70" i="4"/>
  <c r="T70" i="4"/>
  <c r="K70" i="4"/>
  <c r="F70" i="4"/>
  <c r="U69" i="4"/>
  <c r="T69" i="4"/>
  <c r="K69" i="4"/>
  <c r="F69" i="4"/>
  <c r="U68" i="4"/>
  <c r="T68" i="4"/>
  <c r="K68" i="4"/>
  <c r="F68" i="4"/>
  <c r="U67" i="4"/>
  <c r="T67" i="4"/>
  <c r="K67" i="4"/>
  <c r="F67" i="4"/>
  <c r="U66" i="4"/>
  <c r="T66" i="4"/>
  <c r="K66" i="4"/>
  <c r="F66" i="4"/>
  <c r="U65" i="4"/>
  <c r="T65" i="4"/>
  <c r="K65" i="4"/>
  <c r="F65" i="4"/>
  <c r="U64" i="4"/>
  <c r="T64" i="4"/>
  <c r="K64" i="4"/>
  <c r="F64" i="4"/>
  <c r="U63" i="4"/>
  <c r="T63" i="4"/>
  <c r="K63" i="4"/>
  <c r="F63" i="4"/>
  <c r="U62" i="4"/>
  <c r="T62" i="4"/>
  <c r="K62" i="4"/>
  <c r="F62" i="4"/>
  <c r="U61" i="4"/>
  <c r="T61" i="4"/>
  <c r="K61" i="4"/>
  <c r="F61" i="4"/>
  <c r="U60" i="4"/>
  <c r="T60" i="4"/>
  <c r="K60" i="4"/>
  <c r="F60" i="4"/>
  <c r="U59" i="4"/>
  <c r="T59" i="4"/>
  <c r="K59" i="4"/>
  <c r="F59" i="4"/>
  <c r="U58" i="4"/>
  <c r="T58" i="4"/>
  <c r="K58" i="4"/>
  <c r="F58" i="4"/>
  <c r="U57" i="4"/>
  <c r="T57" i="4"/>
  <c r="K57" i="4"/>
  <c r="F57" i="4"/>
  <c r="U56" i="4"/>
  <c r="T56" i="4"/>
  <c r="K56" i="4"/>
  <c r="F56" i="4"/>
  <c r="U55" i="4"/>
  <c r="T55" i="4"/>
  <c r="K55" i="4"/>
  <c r="F55" i="4"/>
  <c r="U54" i="4"/>
  <c r="T54" i="4"/>
  <c r="K54" i="4"/>
  <c r="F54" i="4"/>
  <c r="U53" i="4"/>
  <c r="T53" i="4"/>
  <c r="K53" i="4"/>
  <c r="F53" i="4"/>
  <c r="U52" i="4"/>
  <c r="T52" i="4"/>
  <c r="K52" i="4"/>
  <c r="F52" i="4"/>
  <c r="U51" i="4"/>
  <c r="T51" i="4"/>
  <c r="K51" i="4"/>
  <c r="F51" i="4"/>
  <c r="U50" i="4"/>
  <c r="T50" i="4"/>
  <c r="K50" i="4"/>
  <c r="F50" i="4"/>
  <c r="U49" i="4"/>
  <c r="T49" i="4"/>
  <c r="K49" i="4"/>
  <c r="F49" i="4"/>
  <c r="U48" i="4"/>
  <c r="T48" i="4"/>
  <c r="K48" i="4"/>
  <c r="F48" i="4"/>
  <c r="U47" i="4"/>
  <c r="T47" i="4"/>
  <c r="K47" i="4"/>
  <c r="F47" i="4"/>
  <c r="U46" i="4"/>
  <c r="T46" i="4"/>
  <c r="K46" i="4"/>
  <c r="F46" i="4"/>
  <c r="U45" i="4"/>
  <c r="T45" i="4"/>
  <c r="K45" i="4"/>
  <c r="F45" i="4"/>
  <c r="U44" i="4"/>
  <c r="T44" i="4"/>
  <c r="K44" i="4"/>
  <c r="F44" i="4"/>
  <c r="U43" i="4"/>
  <c r="T43" i="4"/>
  <c r="K43" i="4"/>
  <c r="F43" i="4"/>
  <c r="U42" i="4"/>
  <c r="T42" i="4"/>
  <c r="K42" i="4"/>
  <c r="F42" i="4"/>
  <c r="U41" i="4"/>
  <c r="T41" i="4"/>
  <c r="K41" i="4"/>
  <c r="F41" i="4"/>
  <c r="U40" i="4"/>
  <c r="T40" i="4"/>
  <c r="K40" i="4"/>
  <c r="F40" i="4"/>
  <c r="U39" i="4"/>
  <c r="T39" i="4"/>
  <c r="K39" i="4"/>
  <c r="F39" i="4"/>
  <c r="U38" i="4"/>
  <c r="T38" i="4"/>
  <c r="K38" i="4"/>
  <c r="F38" i="4"/>
  <c r="U37" i="4"/>
  <c r="T37" i="4"/>
  <c r="K37" i="4"/>
  <c r="F37" i="4"/>
  <c r="U36" i="4"/>
  <c r="T36" i="4"/>
  <c r="K36" i="4"/>
  <c r="F36" i="4"/>
  <c r="U35" i="4"/>
  <c r="T35" i="4"/>
  <c r="K35" i="4"/>
  <c r="F35" i="4"/>
  <c r="U34" i="4"/>
  <c r="T34" i="4"/>
  <c r="K34" i="4"/>
  <c r="F34" i="4"/>
  <c r="U33" i="4"/>
  <c r="T33" i="4"/>
  <c r="K33" i="4"/>
  <c r="F33" i="4"/>
  <c r="U32" i="4"/>
  <c r="T32" i="4"/>
  <c r="K32" i="4"/>
  <c r="F32" i="4"/>
  <c r="U31" i="4"/>
  <c r="T31" i="4"/>
  <c r="K31" i="4"/>
  <c r="F31" i="4"/>
  <c r="U30" i="4"/>
  <c r="T30" i="4"/>
  <c r="K30" i="4"/>
  <c r="F30" i="4"/>
  <c r="U29" i="4"/>
  <c r="T29" i="4"/>
  <c r="K29" i="4"/>
  <c r="F29" i="4"/>
  <c r="U28" i="4"/>
  <c r="T28" i="4"/>
  <c r="K28" i="4"/>
  <c r="F28" i="4"/>
  <c r="U27" i="4"/>
  <c r="T27" i="4"/>
  <c r="K27" i="4"/>
  <c r="F27" i="4"/>
  <c r="U26" i="4"/>
  <c r="T26" i="4"/>
  <c r="K26" i="4"/>
  <c r="F26" i="4"/>
  <c r="U25" i="4"/>
  <c r="T25" i="4"/>
  <c r="K25" i="4"/>
  <c r="F25" i="4"/>
  <c r="U24" i="4"/>
  <c r="T24" i="4"/>
  <c r="K24" i="4"/>
  <c r="F24" i="4"/>
  <c r="U23" i="4"/>
  <c r="T23" i="4"/>
  <c r="K23" i="4"/>
  <c r="F23" i="4"/>
  <c r="U22" i="4"/>
  <c r="T22" i="4"/>
  <c r="K22" i="4"/>
  <c r="F22" i="4"/>
  <c r="U21" i="4"/>
  <c r="T21" i="4"/>
  <c r="K21" i="4"/>
  <c r="F21" i="4"/>
  <c r="U20" i="4"/>
  <c r="T20" i="4"/>
  <c r="K20" i="4"/>
  <c r="F20" i="4"/>
  <c r="U19" i="4"/>
  <c r="T19" i="4"/>
  <c r="K19" i="4"/>
  <c r="F19" i="4"/>
  <c r="U18" i="4"/>
  <c r="T18" i="4"/>
  <c r="K18" i="4"/>
  <c r="F18" i="4"/>
  <c r="U17" i="4"/>
  <c r="T17" i="4"/>
  <c r="K17" i="4"/>
  <c r="F17" i="4"/>
  <c r="U16" i="4"/>
  <c r="T16" i="4"/>
  <c r="K16" i="4"/>
  <c r="F16" i="4"/>
  <c r="U15" i="4"/>
  <c r="T15" i="4"/>
  <c r="K15" i="4"/>
  <c r="F15" i="4"/>
  <c r="U14" i="4"/>
  <c r="T14" i="4"/>
  <c r="K14" i="4"/>
  <c r="F14" i="4"/>
  <c r="U13" i="4"/>
  <c r="T13" i="4"/>
  <c r="K13" i="4"/>
  <c r="F13" i="4"/>
  <c r="U12" i="4"/>
  <c r="T12" i="4"/>
  <c r="K12" i="4"/>
  <c r="F12" i="4"/>
  <c r="U11" i="4"/>
  <c r="T11" i="4"/>
  <c r="K11" i="4"/>
  <c r="F11" i="4"/>
  <c r="U10" i="4"/>
  <c r="T10" i="4"/>
  <c r="K10" i="4"/>
  <c r="F10" i="4"/>
  <c r="U9" i="4"/>
  <c r="T9" i="4"/>
  <c r="K9" i="4"/>
  <c r="F9" i="4"/>
  <c r="U8" i="4"/>
  <c r="T8" i="4"/>
  <c r="K8" i="4"/>
  <c r="F8" i="4"/>
  <c r="U7" i="4"/>
  <c r="T7" i="4"/>
  <c r="K7" i="4"/>
  <c r="F7" i="4"/>
  <c r="U6" i="4"/>
  <c r="T6" i="4"/>
  <c r="K6" i="4"/>
  <c r="F6" i="4"/>
  <c r="U5" i="4"/>
  <c r="T5" i="4"/>
  <c r="K5" i="4"/>
  <c r="F5" i="4"/>
  <c r="U4" i="4"/>
  <c r="T4" i="4"/>
  <c r="K4" i="4"/>
  <c r="F4" i="4"/>
  <c r="B223" i="14" a="1"/>
  <c r="A223" i="17" a="1"/>
  <c r="C223" i="53" a="1"/>
  <c r="C223" i="24" a="1"/>
  <c r="A223" i="97" a="1"/>
  <c r="A223" i="30" a="1"/>
  <c r="AF148" i="125" a="1"/>
  <c r="A223" i="60" a="1"/>
  <c r="A223" i="7" a="1"/>
  <c r="B223" i="74" a="1"/>
  <c r="C223" i="88" a="1"/>
  <c r="C223" i="94" a="1"/>
  <c r="C223" i="92" a="1"/>
  <c r="A223" i="64" a="1"/>
  <c r="B223" i="38" a="1"/>
  <c r="C223" i="42" a="1"/>
  <c r="B223" i="44" a="1"/>
  <c r="A223" i="71" a="1"/>
  <c r="B223" i="23" a="1"/>
  <c r="A223" i="53" a="1"/>
  <c r="A223" i="31" a="1"/>
  <c r="C223" i="105" a="1"/>
  <c r="B223" i="105" a="1"/>
  <c r="B223" i="29" a="1"/>
  <c r="A223" i="22" a="1"/>
  <c r="A223" i="33" a="1"/>
  <c r="C223" i="48" a="1"/>
  <c r="C223" i="44" a="1"/>
  <c r="B223" i="45" a="1"/>
  <c r="C214" i="59" a="1"/>
  <c r="C223" i="56" a="1"/>
  <c r="C223" i="38" a="1"/>
  <c r="C223" i="13" a="1"/>
  <c r="C223" i="98" a="1"/>
  <c r="A223" i="23" a="1"/>
  <c r="C223" i="69" a="1"/>
  <c r="C223" i="60" a="1"/>
  <c r="C223" i="80" a="1"/>
  <c r="C223" i="103" a="1"/>
  <c r="C223" i="33" a="1"/>
  <c r="C223" i="58" a="1"/>
  <c r="A223" i="38" a="1"/>
  <c r="A223" i="51" a="1"/>
  <c r="B223" i="104" a="1"/>
  <c r="C223" i="16" a="1"/>
  <c r="A214" i="59" a="1"/>
  <c r="C223" i="66" a="1"/>
  <c r="B223" i="31" a="1"/>
  <c r="A223" i="42" a="1"/>
  <c r="B223" i="36" a="1"/>
  <c r="C223" i="76" a="1"/>
  <c r="A223" i="79" a="1"/>
  <c r="C223" i="35" a="1"/>
  <c r="B223" i="75" a="1"/>
  <c r="A223" i="91" a="1"/>
  <c r="C223" i="28" a="1"/>
  <c r="B223" i="53" a="1"/>
  <c r="C223" i="21" a="1"/>
  <c r="C223" i="63" a="1"/>
  <c r="A223" i="14" a="1"/>
  <c r="B223" i="90" a="1"/>
  <c r="A223" i="104" a="1"/>
  <c r="A223" i="94" a="1"/>
  <c r="C223" i="29" a="1"/>
  <c r="C223" i="32" a="1"/>
  <c r="C223" i="55" a="1"/>
  <c r="B223" i="95" a="1"/>
  <c r="A223" i="95" a="1"/>
  <c r="A223" i="49" a="1"/>
  <c r="B223" i="52" a="1"/>
  <c r="B223" i="92" a="1"/>
  <c r="C223" i="97" a="1"/>
  <c r="B223" i="78" a="1"/>
  <c r="B223" i="30" a="1"/>
  <c r="C223" i="64" a="1"/>
  <c r="A223" i="57" a="1"/>
  <c r="B223" i="73" a="1"/>
  <c r="A223" i="73" a="1"/>
  <c r="C223" i="67" a="1"/>
  <c r="A223" i="16" a="1"/>
  <c r="A223" i="18" a="1"/>
  <c r="C223" i="41" a="1"/>
  <c r="B223" i="50" a="1"/>
  <c r="A223" i="2" a="1"/>
  <c r="C223" i="104" a="1"/>
  <c r="A223" i="48" a="1"/>
  <c r="C223" i="75" a="1"/>
  <c r="B223" i="93" a="1"/>
  <c r="B223" i="22" a="1"/>
  <c r="A223" i="28" a="1"/>
  <c r="A223" i="32" a="1"/>
  <c r="B223" i="58" a="1"/>
  <c r="B223" i="71" a="1"/>
  <c r="B223" i="69" a="1"/>
  <c r="A223" i="80" a="1"/>
  <c r="B223" i="12" a="1"/>
  <c r="A223" i="69" a="1"/>
  <c r="B223" i="55" a="1"/>
  <c r="B223" i="21" a="1"/>
  <c r="B223" i="24" a="1"/>
  <c r="A223" i="55" a="1"/>
  <c r="B223" i="88" a="1"/>
  <c r="B223" i="28" a="1"/>
  <c r="B223" i="15" a="1"/>
  <c r="B223" i="27" a="1"/>
  <c r="A223" i="81" a="1"/>
  <c r="A223" i="67" a="1"/>
  <c r="B223" i="47" a="1"/>
  <c r="B223" i="8" a="1"/>
  <c r="B223" i="72" a="1"/>
  <c r="B223" i="17" a="1"/>
  <c r="A223" i="24" a="1"/>
  <c r="A223" i="86" a="1"/>
  <c r="B223" i="49" a="1"/>
  <c r="A223" i="8" a="1"/>
  <c r="C223" i="11" a="1"/>
  <c r="B223" i="48" a="1"/>
  <c r="C223" i="81" a="1"/>
  <c r="B223" i="7" a="1"/>
  <c r="C223" i="90" a="1"/>
  <c r="B214" i="59" a="1"/>
  <c r="C223" i="74" a="1"/>
  <c r="A223" i="35" a="1"/>
  <c r="B223" i="80" a="1"/>
  <c r="A223" i="92" a="1"/>
  <c r="B223" i="51" a="1"/>
  <c r="B223" i="32" a="1"/>
  <c r="C223" i="106" a="1"/>
  <c r="B223" i="81" a="1"/>
  <c r="C223" i="17" a="1"/>
  <c r="C223" i="12" a="1"/>
  <c r="B223" i="107" a="1"/>
  <c r="A223" i="25" a="1"/>
  <c r="A223" i="37" a="1"/>
  <c r="B223" i="42" a="1"/>
  <c r="A223" i="82" a="1"/>
  <c r="B223" i="56" a="1"/>
  <c r="C223" i="49" a="1"/>
  <c r="C223" i="7" a="1"/>
  <c r="C223" i="52" a="1"/>
  <c r="A223" i="93" a="1"/>
  <c r="C223" i="40" a="1"/>
  <c r="B223" i="19" a="1"/>
  <c r="AH148" i="125" a="1"/>
  <c r="C223" i="51" a="1"/>
  <c r="A223" i="56" a="1"/>
  <c r="A223" i="41" a="1"/>
  <c r="B223" i="35" a="1"/>
  <c r="A223" i="15" a="1"/>
  <c r="A223" i="6" a="1"/>
  <c r="B223" i="79" a="1"/>
  <c r="C223" i="23" a="1"/>
  <c r="C223" i="20" a="1"/>
  <c r="A223" i="20" a="1"/>
  <c r="B223" i="82" a="1"/>
  <c r="C223" i="19" a="1"/>
  <c r="A223" i="63" a="1"/>
  <c r="A223" i="75" a="1"/>
  <c r="C223" i="47" a="1"/>
  <c r="B223" i="94" a="1"/>
  <c r="B223" i="20" a="1"/>
  <c r="B223" i="67" a="1"/>
  <c r="A223" i="46" a="1"/>
  <c r="A223" i="107" a="1"/>
  <c r="C223" i="2" a="1"/>
  <c r="B223" i="13" a="1"/>
  <c r="A223" i="87" a="1"/>
  <c r="A223" i="44" a="1"/>
  <c r="C223" i="34" a="1"/>
  <c r="A223" i="66" a="1"/>
  <c r="C223" i="71" a="1"/>
  <c r="B223" i="87" a="1"/>
  <c r="A223" i="106" a="1"/>
  <c r="A223" i="50" a="1"/>
  <c r="B223" i="98" a="1"/>
  <c r="B223" i="60" a="1"/>
  <c r="B223" i="6" a="1"/>
  <c r="C223" i="43" a="1"/>
  <c r="C223" i="54" a="1"/>
  <c r="C223" i="82" a="1"/>
  <c r="C223" i="8" a="1"/>
  <c r="C223" i="25" a="1"/>
  <c r="B223" i="103" a="1"/>
  <c r="B223" i="66" a="1"/>
  <c r="B223" i="34" a="1"/>
  <c r="C223" i="45" a="1"/>
  <c r="B223" i="54" a="1"/>
  <c r="A223" i="76" a="1"/>
  <c r="C223" i="14" a="1"/>
  <c r="C223" i="72" a="1"/>
  <c r="B223" i="106" a="1"/>
  <c r="B223" i="91" a="1"/>
  <c r="B223" i="37" a="1"/>
  <c r="A223" i="88" a="1"/>
  <c r="C223" i="87" a="1"/>
  <c r="C223" i="30" a="1"/>
  <c r="B223" i="11" a="1"/>
  <c r="B223" i="57" a="1"/>
  <c r="C223" i="73" a="1"/>
  <c r="A223" i="19" a="1"/>
  <c r="C223" i="46" a="1"/>
  <c r="C223" i="93" a="1"/>
  <c r="B223" i="18" a="1"/>
  <c r="C223" i="95" a="1"/>
  <c r="C223" i="50" a="1"/>
  <c r="B223" i="2" a="1"/>
  <c r="C223" i="91" a="1"/>
  <c r="AG148" i="125" a="1"/>
  <c r="A223" i="52" a="1"/>
  <c r="B223" i="76" a="1"/>
  <c r="B223" i="41" a="1"/>
  <c r="A223" i="78" a="1"/>
  <c r="A223" i="13" a="1"/>
  <c r="A223" i="58" a="1"/>
  <c r="C223" i="22" a="1"/>
  <c r="A223" i="105" a="1"/>
  <c r="C223" i="57" a="1"/>
  <c r="A223" i="74" a="1"/>
  <c r="A223" i="12" a="1"/>
  <c r="A223" i="72" a="1"/>
  <c r="C223" i="18" a="1"/>
  <c r="B223" i="63" a="1"/>
  <c r="B223" i="16" a="1"/>
  <c r="B223" i="86" a="1"/>
  <c r="A223" i="45" a="1"/>
  <c r="A223" i="27" a="1"/>
  <c r="C223" i="31" a="1"/>
  <c r="A223" i="70" a="1"/>
  <c r="C223" i="36" a="1"/>
  <c r="B223" i="97" a="1"/>
  <c r="A223" i="98" a="1"/>
  <c r="C223" i="27" a="1"/>
  <c r="C223" i="15" a="1"/>
  <c r="B223" i="43" a="1"/>
  <c r="A223" i="90" a="1"/>
  <c r="A223" i="34" a="1"/>
  <c r="B223" i="25" a="1"/>
  <c r="A223" i="47" a="1"/>
  <c r="C223" i="79" a="1"/>
  <c r="B223" i="70" a="1"/>
  <c r="A223" i="29" a="1"/>
  <c r="C223" i="78" a="1"/>
  <c r="A223" i="21" a="1"/>
  <c r="C223" i="6" a="1"/>
  <c r="A223" i="36" a="1"/>
  <c r="A223" i="54" a="1"/>
  <c r="A223" i="11" a="1"/>
  <c r="C223" i="86" a="1"/>
  <c r="A223" i="40" a="1"/>
  <c r="B223" i="40" a="1"/>
  <c r="B223" i="46" a="1"/>
  <c r="C223" i="107" a="1"/>
  <c r="A223" i="103" a="1"/>
  <c r="C223" i="37" a="1"/>
  <c r="B223" i="64" a="1"/>
  <c r="B223" i="33" a="1"/>
  <c r="C223" i="70" a="1"/>
  <c r="A223" i="43" a="1"/>
  <c r="C223" i="2" l="1"/>
  <c r="A223" i="63"/>
  <c r="B223" i="66"/>
  <c r="C223" i="57"/>
  <c r="A223" i="73"/>
  <c r="B223" i="71"/>
  <c r="C223" i="69"/>
  <c r="A223" i="11"/>
  <c r="B223" i="7"/>
  <c r="C223" i="36"/>
  <c r="A223" i="76"/>
  <c r="B223" i="6"/>
  <c r="C223" i="35"/>
  <c r="A223" i="80"/>
  <c r="B223" i="23"/>
  <c r="A223" i="12"/>
  <c r="B223" i="43"/>
  <c r="C223" i="14"/>
  <c r="A223" i="16"/>
  <c r="C223" i="17"/>
  <c r="C223" i="24"/>
  <c r="C223" i="55"/>
  <c r="B223" i="53"/>
  <c r="C223" i="54"/>
  <c r="A223" i="88"/>
  <c r="C223" i="40"/>
  <c r="A223" i="93"/>
  <c r="B223" i="49"/>
  <c r="A223" i="103"/>
  <c r="C223" i="95"/>
  <c r="A223" i="60"/>
  <c r="B223" i="107"/>
  <c r="A223" i="56"/>
  <c r="A223" i="32"/>
  <c r="B223" i="56"/>
  <c r="C223" i="67"/>
  <c r="A223" i="21"/>
  <c r="B223" i="72"/>
  <c r="C223" i="70"/>
  <c r="A223" i="18"/>
  <c r="B223" i="33"/>
  <c r="C223" i="29"/>
  <c r="A223" i="48"/>
  <c r="B223" i="75"/>
  <c r="C223" i="22"/>
  <c r="A223" i="81"/>
  <c r="B223" i="78"/>
  <c r="C223" i="28"/>
  <c r="A223" i="8"/>
  <c r="B223" i="44"/>
  <c r="C223" i="13"/>
  <c r="A223" i="97"/>
  <c r="B223" i="98"/>
  <c r="B223" i="104"/>
  <c r="B223" i="25"/>
  <c r="C223" i="87"/>
  <c r="A223" i="27"/>
  <c r="B223" i="34"/>
  <c r="C223" i="94"/>
  <c r="C223" i="37"/>
  <c r="C223" i="106"/>
  <c r="C223" i="38"/>
  <c r="A223" i="90"/>
  <c r="B223" i="92"/>
  <c r="C223" i="45"/>
  <c r="A223" i="42"/>
  <c r="A214" i="59"/>
  <c r="B223" i="63"/>
  <c r="B223" i="73"/>
  <c r="C223" i="71"/>
  <c r="A223" i="19"/>
  <c r="B223" i="11"/>
  <c r="C223" i="7"/>
  <c r="A223" i="74"/>
  <c r="B223" i="76"/>
  <c r="C223" i="6"/>
  <c r="A223" i="79"/>
  <c r="B223" i="80"/>
  <c r="C223" i="23"/>
  <c r="A223" i="31"/>
  <c r="B223" i="12"/>
  <c r="C223" i="43"/>
  <c r="B223" i="16"/>
  <c r="A223" i="105"/>
  <c r="C223" i="53"/>
  <c r="A223" i="86"/>
  <c r="B223" i="88"/>
  <c r="A223" i="46"/>
  <c r="B223" i="93"/>
  <c r="C223" i="49"/>
  <c r="B223" i="103"/>
  <c r="B223" i="60"/>
  <c r="C223" i="107"/>
  <c r="B223" i="18"/>
  <c r="C223" i="33"/>
  <c r="A223" i="47"/>
  <c r="B223" i="48"/>
  <c r="C223" i="75"/>
  <c r="A223" i="82"/>
  <c r="B223" i="81"/>
  <c r="C223" i="78"/>
  <c r="B223" i="8"/>
  <c r="C223" i="44"/>
  <c r="A223" i="15"/>
  <c r="B223" i="97"/>
  <c r="C223" i="98"/>
  <c r="C223" i="104"/>
  <c r="C223" i="25"/>
  <c r="A223" i="58"/>
  <c r="B223" i="27"/>
  <c r="C223" i="34"/>
  <c r="A223" i="41"/>
  <c r="B223" i="90"/>
  <c r="C223" i="92"/>
  <c r="A223" i="91"/>
  <c r="B223" i="42"/>
  <c r="A223" i="50"/>
  <c r="A223" i="51"/>
  <c r="B214" i="59"/>
  <c r="AF148" i="125"/>
  <c r="A223" i="64"/>
  <c r="C223" i="66"/>
  <c r="A223" i="30"/>
  <c r="A223" i="2"/>
  <c r="B223" i="32"/>
  <c r="C223" i="56"/>
  <c r="A223" i="52"/>
  <c r="B223" i="21"/>
  <c r="C223" i="72"/>
  <c r="A223" i="20"/>
  <c r="B223" i="64"/>
  <c r="C223" i="63"/>
  <c r="A223" i="57"/>
  <c r="B223" i="30"/>
  <c r="C223" i="73"/>
  <c r="A223" i="69"/>
  <c r="B223" i="19"/>
  <c r="C223" i="11"/>
  <c r="A223" i="36"/>
  <c r="B223" i="74"/>
  <c r="C223" i="76"/>
  <c r="A223" i="35"/>
  <c r="B223" i="79"/>
  <c r="C223" i="80"/>
  <c r="B223" i="31"/>
  <c r="C223" i="12"/>
  <c r="A223" i="14"/>
  <c r="C223" i="16"/>
  <c r="A223" i="17"/>
  <c r="A223" i="24"/>
  <c r="A223" i="55"/>
  <c r="B223" i="105"/>
  <c r="A223" i="54"/>
  <c r="B223" i="86"/>
  <c r="C223" i="88"/>
  <c r="A223" i="40"/>
  <c r="B223" i="46"/>
  <c r="C223" i="93"/>
  <c r="C223" i="103"/>
  <c r="A223" i="95"/>
  <c r="C223" i="60"/>
  <c r="A223" i="70"/>
  <c r="B223" i="20"/>
  <c r="C223" i="18"/>
  <c r="A223" i="29"/>
  <c r="B223" i="47"/>
  <c r="C223" i="48"/>
  <c r="A223" i="22"/>
  <c r="B223" i="82"/>
  <c r="C223" i="81"/>
  <c r="A223" i="28"/>
  <c r="C223" i="8"/>
  <c r="A223" i="13"/>
  <c r="B223" i="15"/>
  <c r="C223" i="97"/>
  <c r="A223" i="87"/>
  <c r="B223" i="58"/>
  <c r="C223" i="27"/>
  <c r="A223" i="94"/>
  <c r="A223" i="37"/>
  <c r="A223" i="106"/>
  <c r="A223" i="38"/>
  <c r="B223" i="41"/>
  <c r="C223" i="90"/>
  <c r="A223" i="45"/>
  <c r="B223" i="91"/>
  <c r="C223" i="42"/>
  <c r="B223" i="50"/>
  <c r="B223" i="51"/>
  <c r="C214" i="59"/>
  <c r="AG148" i="125"/>
  <c r="B223" i="2"/>
  <c r="C223" i="32"/>
  <c r="A223" i="67"/>
  <c r="B223" i="52"/>
  <c r="C223" i="21"/>
  <c r="C223" i="64"/>
  <c r="A223" i="66"/>
  <c r="B223" i="57"/>
  <c r="C223" i="30"/>
  <c r="A223" i="71"/>
  <c r="B223" i="69"/>
  <c r="C223" i="19"/>
  <c r="A223" i="7"/>
  <c r="B223" i="36"/>
  <c r="C223" i="74"/>
  <c r="A223" i="6"/>
  <c r="B223" i="35"/>
  <c r="C223" i="79"/>
  <c r="A223" i="23"/>
  <c r="C223" i="31"/>
  <c r="A223" i="43"/>
  <c r="B223" i="14"/>
  <c r="B223" i="17"/>
  <c r="B223" i="24"/>
  <c r="B223" i="55"/>
  <c r="C223" i="105"/>
  <c r="A223" i="53"/>
  <c r="B223" i="54"/>
  <c r="C223" i="86"/>
  <c r="B223" i="40"/>
  <c r="C223" i="46"/>
  <c r="A223" i="49"/>
  <c r="B223" i="95"/>
  <c r="A223" i="107"/>
  <c r="B223" i="67"/>
  <c r="C223" i="52"/>
  <c r="A223" i="72"/>
  <c r="B223" i="70"/>
  <c r="C223" i="20"/>
  <c r="A223" i="33"/>
  <c r="B223" i="29"/>
  <c r="C223" i="47"/>
  <c r="A223" i="75"/>
  <c r="B223" i="22"/>
  <c r="C223" i="82"/>
  <c r="A223" i="78"/>
  <c r="B223" i="28"/>
  <c r="A223" i="44"/>
  <c r="B223" i="13"/>
  <c r="C223" i="15"/>
  <c r="A223" i="98"/>
  <c r="A223" i="104"/>
  <c r="A223" i="25"/>
  <c r="B223" i="87"/>
  <c r="C223" i="58"/>
  <c r="A223" i="34"/>
  <c r="B223" i="94"/>
  <c r="B223" i="37"/>
  <c r="B223" i="106"/>
  <c r="B223" i="38"/>
  <c r="C223" i="41"/>
  <c r="A223" i="92"/>
  <c r="B223" i="45"/>
  <c r="C223" i="91"/>
  <c r="C223" i="50"/>
  <c r="C223" i="51"/>
  <c r="AH148" i="12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<sst xmlns="http://schemas.openxmlformats.org/spreadsheetml/2006/main" count="17658" uniqueCount="358">
  <si>
    <t>Mua ròng</t>
  </si>
  <si>
    <t>Bán ròng</t>
  </si>
  <si>
    <t>GT Mua - Bán</t>
  </si>
  <si>
    <t>Tổng KL</t>
  </si>
  <si>
    <t>Date</t>
  </si>
  <si>
    <t>GDNN</t>
  </si>
  <si>
    <t>GDTD</t>
  </si>
  <si>
    <t>Luỹ kế GT</t>
  </si>
  <si>
    <t>KL Mua</t>
  </si>
  <si>
    <t>KL Bán</t>
  </si>
  <si>
    <t>KL Mua - Bán ròng</t>
  </si>
  <si>
    <t>GT Mua - Bán ròng</t>
  </si>
  <si>
    <t>Biến động(%)</t>
  </si>
  <si>
    <t>KL GDNN</t>
  </si>
  <si>
    <t>KL GDTD</t>
  </si>
  <si>
    <t>Khối Lượng</t>
  </si>
  <si>
    <t>KLTB 5D</t>
  </si>
  <si>
    <t>Lệnh mua</t>
  </si>
  <si>
    <t>Lệnh bán</t>
  </si>
  <si>
    <t>KL mua</t>
  </si>
  <si>
    <t>KL bán</t>
  </si>
  <si>
    <t>VNI</t>
  </si>
  <si>
    <t>SL CP tăng</t>
  </si>
  <si>
    <t>SL CP giảm</t>
  </si>
  <si>
    <t>SL CP ko đổi</t>
  </si>
  <si>
    <t xml:space="preserve">  </t>
  </si>
  <si>
    <t>Ngân Hàng</t>
  </si>
  <si>
    <t>BĐS</t>
  </si>
  <si>
    <t>Cảng, Vận Tải Biển</t>
  </si>
  <si>
    <t>Chứng Khoán</t>
  </si>
  <si>
    <t>Hoá Chất</t>
  </si>
  <si>
    <t>Bán Lẻ</t>
  </si>
  <si>
    <t>Thuỷ Sản</t>
  </si>
  <si>
    <t>VCB</t>
  </si>
  <si>
    <t>TCB</t>
  </si>
  <si>
    <t>STB</t>
  </si>
  <si>
    <t>VPB</t>
  </si>
  <si>
    <t>MBB</t>
  </si>
  <si>
    <t>SSI</t>
  </si>
  <si>
    <t>VND</t>
  </si>
  <si>
    <t>MBS</t>
  </si>
  <si>
    <t>FTS</t>
  </si>
  <si>
    <t>VCI</t>
  </si>
  <si>
    <t>PDR</t>
  </si>
  <si>
    <t>DXG</t>
  </si>
  <si>
    <t>NVL</t>
  </si>
  <si>
    <t>CTD</t>
  </si>
  <si>
    <t>VCG</t>
  </si>
  <si>
    <t>BĐS KCN</t>
  </si>
  <si>
    <t>KBC</t>
  </si>
  <si>
    <t>IDC</t>
  </si>
  <si>
    <t>SZC</t>
  </si>
  <si>
    <t>BCM</t>
  </si>
  <si>
    <t xml:space="preserve">Nguyên Vật Liệu </t>
  </si>
  <si>
    <t>Thép</t>
  </si>
  <si>
    <t>HPG</t>
  </si>
  <si>
    <t>NKG</t>
  </si>
  <si>
    <t>HSG</t>
  </si>
  <si>
    <t>DGC</t>
  </si>
  <si>
    <t>CSV</t>
  </si>
  <si>
    <t>Phân Bón</t>
  </si>
  <si>
    <t>GMD</t>
  </si>
  <si>
    <t>HAH</t>
  </si>
  <si>
    <t>VOS</t>
  </si>
  <si>
    <t>VSC</t>
  </si>
  <si>
    <t>XK Gỗ</t>
  </si>
  <si>
    <t>MWG</t>
  </si>
  <si>
    <t>FRT</t>
  </si>
  <si>
    <t>DGW</t>
  </si>
  <si>
    <t>PET</t>
  </si>
  <si>
    <t>Chăn Nuôi</t>
  </si>
  <si>
    <t>DBC</t>
  </si>
  <si>
    <t>BAF</t>
  </si>
  <si>
    <t>HAG</t>
  </si>
  <si>
    <t>DCM</t>
  </si>
  <si>
    <t>DPM</t>
  </si>
  <si>
    <t>LAS</t>
  </si>
  <si>
    <t>KSB</t>
  </si>
  <si>
    <t>DHA</t>
  </si>
  <si>
    <t>VLB</t>
  </si>
  <si>
    <t>PTB</t>
  </si>
  <si>
    <t>VCS</t>
  </si>
  <si>
    <t>Hạ Tầng, Xây Dựng</t>
  </si>
  <si>
    <t>FCN</t>
  </si>
  <si>
    <t>HHV</t>
  </si>
  <si>
    <t>CTR</t>
  </si>
  <si>
    <t>PC1</t>
  </si>
  <si>
    <t>TV2</t>
  </si>
  <si>
    <t>GEX</t>
  </si>
  <si>
    <t>NLG</t>
  </si>
  <si>
    <t>KDH</t>
  </si>
  <si>
    <t>C4G</t>
  </si>
  <si>
    <t>VHC</t>
  </si>
  <si>
    <t>ANV</t>
  </si>
  <si>
    <t>Nông Nghiệp</t>
  </si>
  <si>
    <t>PAN</t>
  </si>
  <si>
    <t>FMC</t>
  </si>
  <si>
    <t>IDI</t>
  </si>
  <si>
    <t>Nhựa</t>
  </si>
  <si>
    <t>BMP</t>
  </si>
  <si>
    <t>NTP</t>
  </si>
  <si>
    <t>Dầu Khí</t>
  </si>
  <si>
    <t>BSR</t>
  </si>
  <si>
    <t>PVD</t>
  </si>
  <si>
    <t>PVT</t>
  </si>
  <si>
    <t>PVS</t>
  </si>
  <si>
    <t>PLX</t>
  </si>
  <si>
    <t>Điện</t>
  </si>
  <si>
    <t>NT2</t>
  </si>
  <si>
    <t>QTP</t>
  </si>
  <si>
    <t>GEG</t>
  </si>
  <si>
    <t>Đa Ngành</t>
  </si>
  <si>
    <t>REE</t>
  </si>
  <si>
    <t>HDG</t>
  </si>
  <si>
    <t>HT1</t>
  </si>
  <si>
    <t>DTD</t>
  </si>
  <si>
    <t>BCG</t>
  </si>
  <si>
    <t>PNJ</t>
  </si>
  <si>
    <t>MSN</t>
  </si>
  <si>
    <t>HCM</t>
  </si>
  <si>
    <t>BSI</t>
  </si>
  <si>
    <t>VIX</t>
  </si>
  <si>
    <t>TPB</t>
  </si>
  <si>
    <t>VIB</t>
  </si>
  <si>
    <t>VTP</t>
  </si>
  <si>
    <t>VGC</t>
  </si>
  <si>
    <t>May Mặc</t>
  </si>
  <si>
    <t>TNG</t>
  </si>
  <si>
    <t>VGT</t>
  </si>
  <si>
    <t>MSH</t>
  </si>
  <si>
    <t>STK</t>
  </si>
  <si>
    <t>ADS</t>
  </si>
  <si>
    <t>GIL</t>
  </si>
  <si>
    <t>DDV</t>
  </si>
  <si>
    <t>LTG</t>
  </si>
  <si>
    <t>PHR</t>
  </si>
  <si>
    <t>DPR</t>
  </si>
  <si>
    <t>Đường</t>
  </si>
  <si>
    <t>QNS</t>
  </si>
  <si>
    <t>SBT</t>
  </si>
  <si>
    <t>LSS</t>
  </si>
  <si>
    <t>SLS</t>
  </si>
  <si>
    <t>Dược</t>
  </si>
  <si>
    <t>DHG</t>
  </si>
  <si>
    <t>IMP</t>
  </si>
  <si>
    <t>AMV</t>
  </si>
  <si>
    <t>Công Nghệ</t>
  </si>
  <si>
    <t>FPT</t>
  </si>
  <si>
    <t>Ô tô</t>
  </si>
  <si>
    <t>HAX</t>
  </si>
  <si>
    <t>VEA</t>
  </si>
  <si>
    <t>VHM</t>
  </si>
  <si>
    <t>DIG</t>
  </si>
  <si>
    <t>ACB</t>
  </si>
  <si>
    <t>VRE</t>
  </si>
  <si>
    <t>VNM</t>
  </si>
  <si>
    <t>02/10/2023</t>
  </si>
  <si>
    <t>03/10/2023</t>
  </si>
  <si>
    <t>04/10/2023</t>
  </si>
  <si>
    <t>05/10/2023</t>
  </si>
  <si>
    <t>06/10/2023</t>
  </si>
  <si>
    <t>09/10/2023</t>
  </si>
  <si>
    <t>10/10/2023</t>
  </si>
  <si>
    <t>11/10/2023</t>
  </si>
  <si>
    <t>12/10/2023</t>
  </si>
  <si>
    <t>13/10/2023</t>
  </si>
  <si>
    <t>16/10/2023</t>
  </si>
  <si>
    <t>17/10/2023</t>
  </si>
  <si>
    <t>18/10/2023</t>
  </si>
  <si>
    <t>19/10/2023</t>
  </si>
  <si>
    <t>20/10/2023</t>
  </si>
  <si>
    <t>23/10/2023</t>
  </si>
  <si>
    <t>24/10/2023</t>
  </si>
  <si>
    <t>25/10/2023</t>
  </si>
  <si>
    <t>26/10/2023</t>
  </si>
  <si>
    <t>27/10/2023</t>
  </si>
  <si>
    <t>30/10/2023</t>
  </si>
  <si>
    <t>31/10/2023</t>
  </si>
  <si>
    <t>01/11/2023</t>
  </si>
  <si>
    <t>02/11/2023</t>
  </si>
  <si>
    <t>03/11/2023</t>
  </si>
  <si>
    <t>06/11/2023</t>
  </si>
  <si>
    <t>07/11/2023</t>
  </si>
  <si>
    <t>08/11/2023</t>
  </si>
  <si>
    <t>09/11/2023</t>
  </si>
  <si>
    <t>10/11/2023</t>
  </si>
  <si>
    <t>13/11/2023</t>
  </si>
  <si>
    <t>14/11/2023</t>
  </si>
  <si>
    <t>15/11/2023</t>
  </si>
  <si>
    <t>16/11/2023</t>
  </si>
  <si>
    <t>17/11/2023</t>
  </si>
  <si>
    <t>20/11/2023</t>
  </si>
  <si>
    <t>21/11/2023</t>
  </si>
  <si>
    <t>22/11/2023</t>
  </si>
  <si>
    <t>23/11/2023</t>
  </si>
  <si>
    <t>24/11/2023</t>
  </si>
  <si>
    <t>27/11/2023</t>
  </si>
  <si>
    <t>28/11/2023</t>
  </si>
  <si>
    <t>29/11/2023</t>
  </si>
  <si>
    <t>30/11/2023</t>
  </si>
  <si>
    <t>01/12/2023</t>
  </si>
  <si>
    <t>04/12/2023</t>
  </si>
  <si>
    <t>05/12/2023</t>
  </si>
  <si>
    <t>06/12/2023</t>
  </si>
  <si>
    <t>07/12/2023</t>
  </si>
  <si>
    <t>08/12/2023</t>
  </si>
  <si>
    <t>11/12/2023</t>
  </si>
  <si>
    <t>12/12/2023</t>
  </si>
  <si>
    <t>13/12/2023</t>
  </si>
  <si>
    <t>14/12/2023</t>
  </si>
  <si>
    <t>15/12/2023</t>
  </si>
  <si>
    <t>18/12/2023</t>
  </si>
  <si>
    <t>19/12/2023</t>
  </si>
  <si>
    <t>SHS</t>
  </si>
  <si>
    <t>CTG</t>
  </si>
  <si>
    <t>MSB</t>
  </si>
  <si>
    <t>LPB</t>
  </si>
  <si>
    <t>NTL</t>
  </si>
  <si>
    <t>CEO</t>
  </si>
  <si>
    <t>LHG</t>
  </si>
  <si>
    <t>THG</t>
  </si>
  <si>
    <t>20/12/2023</t>
  </si>
  <si>
    <t>D</t>
  </si>
  <si>
    <t>Cảng Vận Tải Biển</t>
  </si>
  <si>
    <t>Hạ Tầng Xây Dựng</t>
  </si>
  <si>
    <t>VNINDEX</t>
  </si>
  <si>
    <t>NTC</t>
  </si>
  <si>
    <t>21/12/2023</t>
  </si>
  <si>
    <t>22/12/2023</t>
  </si>
  <si>
    <t>25/12/2023</t>
  </si>
  <si>
    <t>26/12/2023</t>
  </si>
  <si>
    <t>27/12/2023</t>
  </si>
  <si>
    <t>28/12/2023</t>
  </si>
  <si>
    <t>29/12/2023</t>
  </si>
  <si>
    <t>Lệnh mua lớn</t>
  </si>
  <si>
    <t>Lệnh bán lớn</t>
  </si>
  <si>
    <t>Biên độ(%)</t>
  </si>
  <si>
    <t>02/01/2024</t>
  </si>
  <si>
    <t>03/01/2024</t>
  </si>
  <si>
    <t>04/01/2024</t>
  </si>
  <si>
    <t>1M</t>
  </si>
  <si>
    <t>2M</t>
  </si>
  <si>
    <t>3M</t>
  </si>
  <si>
    <t>M1</t>
  </si>
  <si>
    <t>M3</t>
  </si>
  <si>
    <t>M2</t>
  </si>
  <si>
    <t>f</t>
  </si>
  <si>
    <t>05/01/2024</t>
  </si>
  <si>
    <t>Intraday</t>
  </si>
  <si>
    <t>Weekly</t>
  </si>
  <si>
    <t>Monthly</t>
  </si>
  <si>
    <t>VN30</t>
  </si>
  <si>
    <t>KLTB 10D</t>
  </si>
  <si>
    <t>Min 5D</t>
  </si>
  <si>
    <t>DHC</t>
  </si>
  <si>
    <t>Bao bì</t>
  </si>
  <si>
    <t>Top 10 Nước Ngoài mua</t>
  </si>
  <si>
    <t>Top 10 Nước Ngoài bán</t>
  </si>
  <si>
    <t>Top 10 Tự Doanh mua</t>
  </si>
  <si>
    <t>Top 10 Tự Doanh bán</t>
  </si>
  <si>
    <t>Top 10 khối lượng lớn</t>
  </si>
  <si>
    <t>Top 10 biến động lớn</t>
  </si>
  <si>
    <t>Top 10 biến động thấp</t>
  </si>
  <si>
    <t>Top 10 TD mua</t>
  </si>
  <si>
    <t>Top 10 TD bán</t>
  </si>
  <si>
    <t>08/01/2024</t>
  </si>
  <si>
    <t>09/01/2024</t>
  </si>
  <si>
    <t>DỆT MAY</t>
  </si>
  <si>
    <t>10/01/2024</t>
  </si>
  <si>
    <t>VIC</t>
  </si>
  <si>
    <t>GAS</t>
  </si>
  <si>
    <t>Mid Cap</t>
  </si>
  <si>
    <t>BLUE CHIP</t>
  </si>
  <si>
    <t>11/01/2024</t>
  </si>
  <si>
    <t>12/01/2024</t>
  </si>
  <si>
    <t>15/01/2024</t>
  </si>
  <si>
    <t xml:space="preserve">Top 10 KLGD cao bất thường (&gt; TB10D*1.3) </t>
  </si>
  <si>
    <t xml:space="preserve">Top 10 KLGD thấp bất thường (&lt; Min 5D) </t>
  </si>
  <si>
    <t>16/01/2024</t>
  </si>
  <si>
    <t>17/01/2024</t>
  </si>
  <si>
    <t>18/01/2024</t>
  </si>
  <si>
    <t>19/01/2024</t>
  </si>
  <si>
    <t>22/01/2024</t>
  </si>
  <si>
    <t>23/01/2024</t>
  </si>
  <si>
    <t>24/01/2024</t>
  </si>
  <si>
    <t>25/01/2024</t>
  </si>
  <si>
    <t>26/01/2024</t>
  </si>
  <si>
    <t>SLCP tăng</t>
  </si>
  <si>
    <t>SLCP ko đổi</t>
  </si>
  <si>
    <t>SLCP giảm</t>
  </si>
  <si>
    <t>Top 10 Lực mua áp đảo</t>
  </si>
  <si>
    <t>Top 10 Lực bán áp đảo</t>
  </si>
  <si>
    <t>Market Strength</t>
  </si>
  <si>
    <t>SLCP có lực mua mạnh</t>
  </si>
  <si>
    <t>Tỉ trọng</t>
  </si>
  <si>
    <t>SLCP có lực bán mạnh</t>
  </si>
  <si>
    <t>HOÁ CHẤT, PHÂN BÓN</t>
  </si>
  <si>
    <t>BFC</t>
  </si>
  <si>
    <t>29/01/2024</t>
  </si>
  <si>
    <t>30/01/2024</t>
  </si>
  <si>
    <t>Xay Lap</t>
  </si>
  <si>
    <t>Nguyên vật liệu</t>
  </si>
  <si>
    <t>PLC</t>
  </si>
  <si>
    <t>31/01/2024</t>
  </si>
  <si>
    <t>01/02/2024</t>
  </si>
  <si>
    <t>02/02/2024</t>
  </si>
  <si>
    <t>05/02/2024</t>
  </si>
  <si>
    <t>Top 10 lệnh mua lớn (100tr)</t>
  </si>
  <si>
    <t>Top 10 lệnh bán lớn (100tr)</t>
  </si>
  <si>
    <t>06/02/2024</t>
  </si>
  <si>
    <t>07/02/2024</t>
  </si>
  <si>
    <t>GVR</t>
  </si>
  <si>
    <t>SGP</t>
  </si>
  <si>
    <t>e</t>
  </si>
  <si>
    <t>15/02/2024</t>
  </si>
  <si>
    <t>16/02/2024</t>
  </si>
  <si>
    <t>19/02/2024</t>
  </si>
  <si>
    <t>20/02/2024</t>
  </si>
  <si>
    <t>21/02/2024</t>
  </si>
  <si>
    <t>22/02/2024</t>
  </si>
  <si>
    <t>23/02/2024</t>
  </si>
  <si>
    <t>26/02/2024</t>
  </si>
  <si>
    <t>27/02/2024</t>
  </si>
  <si>
    <t>28/02/2024</t>
  </si>
  <si>
    <t>29/02/2024</t>
  </si>
  <si>
    <t>01/03/2024</t>
  </si>
  <si>
    <t>04/03/2024</t>
  </si>
  <si>
    <t>05/03/2024</t>
  </si>
  <si>
    <t>06/03/2024</t>
  </si>
  <si>
    <t>07/03/2024</t>
  </si>
  <si>
    <t>08/03/2024</t>
  </si>
  <si>
    <t>11/03/2024</t>
  </si>
  <si>
    <t>12/03/2024</t>
  </si>
  <si>
    <t>13/03/2024</t>
  </si>
  <si>
    <t>14/03/2024</t>
  </si>
  <si>
    <t>15/03/2024</t>
  </si>
  <si>
    <t>18/03/2024</t>
  </si>
  <si>
    <t>19/03/2024</t>
  </si>
  <si>
    <t>20/03/2024</t>
  </si>
  <si>
    <t>21/03/2024</t>
  </si>
  <si>
    <t>22/03/2024</t>
  </si>
  <si>
    <t>Luỹ kế lệnh M/B</t>
  </si>
  <si>
    <t>Lệnh M/B lớn ròng</t>
  </si>
  <si>
    <t>Lệnh M/B ròng</t>
  </si>
  <si>
    <t>Luỹ kế lệnh M/B lớn</t>
  </si>
  <si>
    <t>KL M/B ròng</t>
  </si>
  <si>
    <t>Luỹ kế KL M/B</t>
  </si>
  <si>
    <t>25/03/2024</t>
  </si>
  <si>
    <t>26/03/2024</t>
  </si>
  <si>
    <t>27/03/2024</t>
  </si>
  <si>
    <t>28/03/2024</t>
  </si>
  <si>
    <t>29/03/2024</t>
  </si>
  <si>
    <t>01/04/2024</t>
  </si>
  <si>
    <t>02/04/2024</t>
  </si>
  <si>
    <t>03/04/2024</t>
  </si>
  <si>
    <t>04/04/2024</t>
  </si>
  <si>
    <t>05/04/2024</t>
  </si>
  <si>
    <t>08/04/2024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</si>
</sst>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1" formatCode="_(* #,##0_);_(* \(#,##0\);_(* &quot;-&quot;_);_(@_)"/>
    <numFmt numFmtId="164" formatCode="[$]dd/mm/yyyy;@"/>
  </numFmts>
  <fonts count="11" x14ac:knownFonts="1">
    <font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0" tint="-0.14999847407452621"/>
      <name val="Calibri"/>
      <family val="2"/>
      <scheme val="minor"/>
    </font>
    <font>
      <sz val="12"/>
      <color theme="0" tint="-0.249977111117893"/>
      <name val="Calibri"/>
      <family val="2"/>
      <scheme val="minor"/>
    </font>
    <font>
      <b/>
      <sz val="14"/>
      <color rgb="FFC00000"/>
      <name val="Calibri"/>
      <family val="2"/>
      <scheme val="minor"/>
    </font>
    <font>
      <sz val="12"/>
      <color theme="0" tint="-4.9989318521683403E-2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7E79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D883FF"/>
        <bgColor indexed="64"/>
      </patternFill>
    </fill>
    <fill>
      <patternFill patternType="solid">
        <fgColor rgb="FF73FEFF"/>
        <bgColor indexed="64"/>
      </patternFill>
    </fill>
    <fill>
      <patternFill patternType="solid">
        <fgColor rgb="FFD5FC7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E2EFDA"/>
        <bgColor rgb="FF000000"/>
      </patternFill>
    </fill>
    <fill>
      <patternFill patternType="solid">
        <fgColor rgb="FFBDD7EE"/>
        <bgColor rgb="FF000000"/>
      </patternFill>
    </fill>
    <fill>
      <patternFill patternType="solid">
        <fgColor rgb="FFF8CBAD"/>
        <bgColor rgb="FF000000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FFFD78"/>
        <bgColor indexed="64"/>
      </patternFill>
    </fill>
    <fill>
      <patternFill patternType="solid">
        <fgColor rgb="FFFF85FF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0.39997558519241921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4">
    <xf numFmtId="0" fontId="0" fillId="0" borderId="0"/>
    <xf numFmtId="9" fontId="5" fillId="0" borderId="0" applyFont="0" applyFill="0" applyBorder="0" applyAlignment="0" applyProtection="0"/>
    <xf numFmtId="0" fontId="6" fillId="0" borderId="0" applyNumberFormat="0" applyFill="0" applyBorder="0" applyAlignment="0" applyProtection="0"/>
    <xf numFmtId="41" fontId="5" fillId="0" borderId="0" applyFont="0" applyFill="0" applyBorder="0" applyAlignment="0" applyProtection="0"/>
  </cellStyleXfs>
  <cellXfs count="83">
    <xf numFmtId="0" fontId="0" fillId="0" borderId="0" xfId="0"/>
    <xf numFmtId="0" fontId="0" fillId="0" borderId="1" xfId="0" applyBorder="1"/>
    <xf numFmtId="14" fontId="0" fillId="0" borderId="0" xfId="0" applyNumberFormat="1"/>
    <xf numFmtId="0" fontId="0" fillId="0" borderId="2" xfId="0" applyBorder="1"/>
    <xf numFmtId="3" fontId="0" fillId="0" borderId="0" xfId="0" applyNumberFormat="1"/>
    <xf numFmtId="10" fontId="0" fillId="0" borderId="0" xfId="0" applyNumberFormat="1"/>
    <xf numFmtId="14" fontId="2" fillId="0" borderId="0" xfId="0" applyNumberFormat="1" applyFont="1"/>
    <xf numFmtId="0" fontId="0" fillId="0" borderId="3" xfId="0" applyBorder="1"/>
    <xf numFmtId="2" fontId="0" fillId="0" borderId="0" xfId="0" applyNumberFormat="1"/>
    <xf numFmtId="0" fontId="4" fillId="0" borderId="0" xfId="0" applyFont="1"/>
    <xf numFmtId="1" fontId="0" fillId="0" borderId="0" xfId="0" applyNumberFormat="1"/>
    <xf numFmtId="10" fontId="0" fillId="0" borderId="0" xfId="1" applyNumberFormat="1" applyFont="1"/>
    <xf numFmtId="3" fontId="0" fillId="0" borderId="0" xfId="1" applyNumberFormat="1" applyFont="1"/>
    <xf numFmtId="0" fontId="3" fillId="0" borderId="0" xfId="0" applyFont="1"/>
    <xf numFmtId="0" fontId="6" fillId="0" borderId="0" xfId="2" applyAlignment="1">
      <alignment horizontal="left"/>
    </xf>
    <xf numFmtId="0" fontId="6" fillId="0" borderId="0" xfId="2"/>
    <xf numFmtId="14" fontId="0" fillId="0" borderId="0" xfId="0" applyNumberFormat="1" applyAlignment="1">
      <alignment horizontal="right"/>
    </xf>
    <xf numFmtId="0" fontId="6" fillId="0" borderId="0" xfId="2" applyAlignment="1">
      <alignment horizontal="center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0" fillId="13" borderId="0" xfId="0" applyFill="1"/>
    <xf numFmtId="0" fontId="0" fillId="14" borderId="0" xfId="0" applyFill="1"/>
    <xf numFmtId="3" fontId="0" fillId="15" borderId="0" xfId="0" applyNumberFormat="1" applyFill="1"/>
    <xf numFmtId="10" fontId="0" fillId="15" borderId="0" xfId="0" applyNumberFormat="1" applyFill="1"/>
    <xf numFmtId="41" fontId="0" fillId="0" borderId="0" xfId="3" applyFont="1"/>
    <xf numFmtId="0" fontId="0" fillId="0" borderId="0" xfId="0" applyAlignment="1">
      <alignment vertical="center"/>
    </xf>
    <xf numFmtId="41" fontId="0" fillId="0" borderId="0" xfId="0" applyNumberFormat="1"/>
    <xf numFmtId="3" fontId="0" fillId="0" borderId="0" xfId="3" applyNumberFormat="1" applyFont="1"/>
    <xf numFmtId="0" fontId="0" fillId="18" borderId="0" xfId="0" applyFill="1"/>
    <xf numFmtId="0" fontId="0" fillId="19" borderId="0" xfId="0" applyFill="1"/>
    <xf numFmtId="0" fontId="0" fillId="21" borderId="0" xfId="0" applyFill="1"/>
    <xf numFmtId="0" fontId="0" fillId="4" borderId="0" xfId="0" applyFill="1"/>
    <xf numFmtId="0" fontId="0" fillId="2" borderId="0" xfId="0" applyFill="1"/>
    <xf numFmtId="0" fontId="0" fillId="23" borderId="0" xfId="0" applyFill="1"/>
    <xf numFmtId="0" fontId="0" fillId="6" borderId="0" xfId="0" applyFill="1"/>
    <xf numFmtId="0" fontId="0" fillId="8" borderId="0" xfId="0" applyFill="1"/>
    <xf numFmtId="0" fontId="2" fillId="0" borderId="0" xfId="0" applyFont="1"/>
    <xf numFmtId="0" fontId="2" fillId="0" borderId="3" xfId="0" applyFont="1" applyBorder="1"/>
    <xf numFmtId="0" fontId="2" fillId="0" borderId="2" xfId="0" applyFont="1" applyBorder="1"/>
    <xf numFmtId="0" fontId="8" fillId="28" borderId="0" xfId="0" applyFont="1" applyFill="1"/>
    <xf numFmtId="0" fontId="7" fillId="29" borderId="0" xfId="0" applyFont="1" applyFill="1"/>
    <xf numFmtId="3" fontId="0" fillId="33" borderId="0" xfId="0" applyNumberFormat="1" applyFill="1"/>
    <xf numFmtId="10" fontId="0" fillId="33" borderId="0" xfId="0" applyNumberFormat="1" applyFill="1"/>
    <xf numFmtId="3" fontId="0" fillId="7" borderId="0" xfId="0" applyNumberFormat="1" applyFill="1"/>
    <xf numFmtId="10" fontId="0" fillId="7" borderId="0" xfId="0" applyNumberFormat="1" applyFill="1"/>
    <xf numFmtId="41" fontId="0" fillId="0" borderId="0" xfId="1" applyNumberFormat="1" applyFont="1"/>
    <xf numFmtId="3" fontId="0" fillId="5" borderId="0" xfId="0" applyNumberFormat="1" applyFill="1"/>
    <xf numFmtId="0" fontId="10" fillId="20" borderId="0" xfId="0" applyFont="1" applyFill="1"/>
    <xf numFmtId="0" fontId="10" fillId="22" borderId="0" xfId="0" applyFont="1" applyFill="1"/>
    <xf numFmtId="9" fontId="0" fillId="0" borderId="0" xfId="1" applyFont="1"/>
    <xf numFmtId="0" fontId="0" fillId="5" borderId="0" xfId="0" applyFill="1"/>
    <xf numFmtId="3" fontId="0" fillId="18" borderId="0" xfId="0" applyNumberFormat="1" applyFill="1"/>
    <xf numFmtId="37" fontId="0" fillId="0" borderId="0" xfId="3" applyNumberFormat="1" applyFont="1"/>
    <xf numFmtId="164" fontId="0" fillId="0" borderId="0" xfId="0" applyNumberFormat="1"/>
    <xf numFmtId="164" fontId="0" fillId="0" borderId="0" xfId="0" applyNumberFormat="1" applyAlignment="1">
      <alignment horizontal="right"/>
    </xf>
    <xf numFmtId="0" fontId="0" fillId="4" borderId="0" xfId="0" applyFill="1" applyAlignment="1">
      <alignment horizontal="center"/>
    </xf>
    <xf numFmtId="0" fontId="0" fillId="6" borderId="0" xfId="0" applyFill="1" applyAlignment="1">
      <alignment horizontal="center"/>
    </xf>
    <xf numFmtId="0" fontId="0" fillId="16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5" borderId="0" xfId="0" applyFill="1" applyAlignment="1">
      <alignment horizontal="center"/>
    </xf>
    <xf numFmtId="0" fontId="0" fillId="0" borderId="0" xfId="0" applyAlignment="1">
      <alignment horizontal="center" vertical="center"/>
    </xf>
    <xf numFmtId="0" fontId="3" fillId="2" borderId="0" xfId="0" applyFont="1" applyFill="1" applyAlignment="1">
      <alignment horizontal="center"/>
    </xf>
    <xf numFmtId="0" fontId="3" fillId="31" borderId="0" xfId="0" applyFont="1" applyFill="1" applyAlignment="1">
      <alignment horizontal="center"/>
    </xf>
    <xf numFmtId="0" fontId="3" fillId="9" borderId="0" xfId="0" applyFont="1" applyFill="1" applyAlignment="1">
      <alignment horizontal="center"/>
    </xf>
    <xf numFmtId="0" fontId="3" fillId="30" borderId="0" xfId="0" applyFont="1" applyFill="1" applyAlignment="1">
      <alignment horizontal="center"/>
    </xf>
    <xf numFmtId="0" fontId="0" fillId="10" borderId="0" xfId="0" applyFill="1" applyAlignment="1">
      <alignment horizontal="center"/>
    </xf>
    <xf numFmtId="0" fontId="3" fillId="7" borderId="0" xfId="0" applyFont="1" applyFill="1" applyAlignment="1">
      <alignment horizontal="center"/>
    </xf>
    <xf numFmtId="0" fontId="3" fillId="11" borderId="0" xfId="0" applyFont="1" applyFill="1" applyAlignment="1">
      <alignment horizontal="center"/>
    </xf>
    <xf numFmtId="0" fontId="3" fillId="12" borderId="0" xfId="0" applyFont="1" applyFill="1" applyAlignment="1">
      <alignment horizontal="center"/>
    </xf>
    <xf numFmtId="0" fontId="3" fillId="34" borderId="0" xfId="0" applyFont="1" applyFill="1" applyAlignment="1">
      <alignment horizontal="center"/>
    </xf>
    <xf numFmtId="0" fontId="3" fillId="32" borderId="0" xfId="0" applyFont="1" applyFill="1" applyAlignment="1">
      <alignment horizontal="center"/>
    </xf>
    <xf numFmtId="0" fontId="9" fillId="12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0" fontId="0" fillId="19" borderId="0" xfId="0" applyFill="1" applyAlignment="1">
      <alignment horizontal="center"/>
    </xf>
    <xf numFmtId="0" fontId="9" fillId="5" borderId="0" xfId="0" applyFont="1" applyFill="1" applyAlignment="1">
      <alignment horizontal="center"/>
    </xf>
    <xf numFmtId="0" fontId="9" fillId="24" borderId="0" xfId="0" applyFont="1" applyFill="1" applyAlignment="1">
      <alignment horizontal="center"/>
    </xf>
    <xf numFmtId="0" fontId="9" fillId="17" borderId="0" xfId="0" applyFont="1" applyFill="1" applyAlignment="1">
      <alignment horizontal="center"/>
    </xf>
    <xf numFmtId="0" fontId="0" fillId="2" borderId="3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6" borderId="3" xfId="0" applyFill="1" applyBorder="1" applyAlignment="1">
      <alignment horizontal="center"/>
    </xf>
    <xf numFmtId="0" fontId="2" fillId="25" borderId="3" xfId="0" applyFont="1" applyFill="1" applyBorder="1" applyAlignment="1">
      <alignment horizontal="center"/>
    </xf>
    <xf numFmtId="0" fontId="2" fillId="26" borderId="3" xfId="0" applyFont="1" applyFill="1" applyBorder="1" applyAlignment="1">
      <alignment horizontal="center"/>
    </xf>
    <xf numFmtId="0" fontId="2" fillId="27" borderId="3" xfId="0" applyFont="1" applyFill="1" applyBorder="1" applyAlignment="1">
      <alignment horizontal="center"/>
    </xf>
  </cellXfs>
  <cellStyles count="4">
    <cellStyle name="Comma [0]" xfId="3" builtinId="6"/>
    <cellStyle name="Hyperlink" xfId="2" builtinId="8"/>
    <cellStyle name="Normal" xfId="0" builtinId="0"/>
    <cellStyle name="Percent" xfId="1" builtinId="5"/>
  </cellStyles>
  <dxfs count="0"/>
  <tableStyles count="0" defaultTableStyle="TableStyleMedium2" defaultPivotStyle="PivotStyleLight16"/>
  <colors>
    <mruColors>
      <color rgb="FF008F00"/>
      <color rgb="FFFF7E79"/>
      <color rgb="FF009051"/>
      <color rgb="FFFF85FF"/>
      <color rgb="FFFFFD78"/>
      <color rgb="FFD883FF"/>
      <color rgb="FF73FE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6" Type="http://schemas.openxmlformats.org/officeDocument/2006/relationships/worksheet" Target="worksheets/sheet1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28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18" Type="http://schemas.openxmlformats.org/officeDocument/2006/relationships/worksheet" Target="worksheets/sheet118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24" Type="http://schemas.openxmlformats.org/officeDocument/2006/relationships/worksheet" Target="worksheets/sheet124.xml"/><Relationship Id="rId129" Type="http://schemas.openxmlformats.org/officeDocument/2006/relationships/sheetMetadata" Target="metadata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calcChain" Target="calcChain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microsoft.com/office/2006/relationships/vbaProject" Target="vbaProject.bin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styles" Target="styles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Luỹ Kế GTMB NN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RS!$E$137</c:f>
              <c:strCache>
                <c:ptCount val="1"/>
                <c:pt idx="0">
                  <c:v>GT Mua - Bán ròng</c:v>
                </c:pt>
              </c:strCache>
            </c:strRef>
          </c:tx>
          <c:spPr>
            <a:solidFill>
              <a:srgbClr val="70AD47"/>
            </a:solidFill>
            <a:ln>
              <a:noFill/>
            </a:ln>
            <a:effectLst/>
          </c:spPr>
          <c:invertIfNegative val="1"/>
          <c:cat>
            <c:multiLvlStrRef>
              <c:f>RS!$A$138:$B$205</c:f>
              <c:multiLvlStrCache>
                <c:ptCount val="68"/>
                <c:lvl>
                  <c:pt idx="0">
                    <c:v>00/01/1900</c:v>
                  </c:pt>
                  <c:pt idx="1">
                    <c:v>05/04/2024</c:v>
                  </c:pt>
                  <c:pt idx="2">
                    <c:v>04/04/2024</c:v>
                  </c:pt>
                  <c:pt idx="3">
                    <c:v>03/04/2024</c:v>
                  </c:pt>
                  <c:pt idx="4">
                    <c:v>02/04/2024</c:v>
                  </c:pt>
                  <c:pt idx="5">
                    <c:v>01/04/2024</c:v>
                  </c:pt>
                  <c:pt idx="6">
                    <c:v>29/03/2024</c:v>
                  </c:pt>
                  <c:pt idx="7">
                    <c:v>28/03/2024</c:v>
                  </c:pt>
                  <c:pt idx="8">
                    <c:v>27/03/2024</c:v>
                  </c:pt>
                  <c:pt idx="9">
                    <c:v>26/03/2024</c:v>
                  </c:pt>
                  <c:pt idx="10">
                    <c:v>25/03/2024</c:v>
                  </c:pt>
                  <c:pt idx="11">
                    <c:v>22/03/2024</c:v>
                  </c:pt>
                  <c:pt idx="12">
                    <c:v>21/03/2024</c:v>
                  </c:pt>
                  <c:pt idx="13">
                    <c:v>20/03/2024</c:v>
                  </c:pt>
                  <c:pt idx="14">
                    <c:v>19/03/2024</c:v>
                  </c:pt>
                  <c:pt idx="15">
                    <c:v>18/03/2024</c:v>
                  </c:pt>
                  <c:pt idx="16">
                    <c:v>15/03/2024</c:v>
                  </c:pt>
                  <c:pt idx="17">
                    <c:v>14/03/2024</c:v>
                  </c:pt>
                  <c:pt idx="18">
                    <c:v>13/03/2024</c:v>
                  </c:pt>
                  <c:pt idx="19">
                    <c:v>12/03/2024</c:v>
                  </c:pt>
                  <c:pt idx="20">
                    <c:v>11/03/2024</c:v>
                  </c:pt>
                  <c:pt idx="21">
                    <c:v>08/03/2024</c:v>
                  </c:pt>
                  <c:pt idx="22">
                    <c:v>07/03/2024</c:v>
                  </c:pt>
                  <c:pt idx="23">
                    <c:v>06/03/2024</c:v>
                  </c:pt>
                  <c:pt idx="24">
                    <c:v>05/03/2024</c:v>
                  </c:pt>
                  <c:pt idx="25">
                    <c:v>04/03/2024</c:v>
                  </c:pt>
                  <c:pt idx="26">
                    <c:v>01/03/2024</c:v>
                  </c:pt>
                  <c:pt idx="27">
                    <c:v>29/02/2024</c:v>
                  </c:pt>
                  <c:pt idx="28">
                    <c:v>28/02/2024</c:v>
                  </c:pt>
                  <c:pt idx="29">
                    <c:v>27/02/2024</c:v>
                  </c:pt>
                  <c:pt idx="30">
                    <c:v>26/02/2024</c:v>
                  </c:pt>
                  <c:pt idx="31">
                    <c:v>23/02/2024</c:v>
                  </c:pt>
                  <c:pt idx="32">
                    <c:v>22/02/2024</c:v>
                  </c:pt>
                  <c:pt idx="33">
                    <c:v>21/02/2024</c:v>
                  </c:pt>
                  <c:pt idx="34">
                    <c:v>20/02/2024</c:v>
                  </c:pt>
                  <c:pt idx="35">
                    <c:v>19/02/2024</c:v>
                  </c:pt>
                  <c:pt idx="36">
                    <c:v>16/02/2024</c:v>
                  </c:pt>
                  <c:pt idx="37">
                    <c:v>15/02/2024</c:v>
                  </c:pt>
                  <c:pt idx="38">
                    <c:v>07/02/2024</c:v>
                  </c:pt>
                  <c:pt idx="39">
                    <c:v>06/02/2024</c:v>
                  </c:pt>
                  <c:pt idx="40">
                    <c:v>05/02/2024</c:v>
                  </c:pt>
                  <c:pt idx="41">
                    <c:v>02/02/2024</c:v>
                  </c:pt>
                  <c:pt idx="42">
                    <c:v>01/02/2024</c:v>
                  </c:pt>
                  <c:pt idx="43">
                    <c:v>31/01/2024</c:v>
                  </c:pt>
                  <c:pt idx="44">
                    <c:v>30/01/2024</c:v>
                  </c:pt>
                  <c:pt idx="45">
                    <c:v>29/01/2024</c:v>
                  </c:pt>
                  <c:pt idx="46">
                    <c:v>26/01/2024</c:v>
                  </c:pt>
                  <c:pt idx="47">
                    <c:v>25/01/2024</c:v>
                  </c:pt>
                  <c:pt idx="48">
                    <c:v>24/01/2024</c:v>
                  </c:pt>
                  <c:pt idx="49">
                    <c:v>23/01/2024</c:v>
                  </c:pt>
                  <c:pt idx="50">
                    <c:v>22/01/2024</c:v>
                  </c:pt>
                  <c:pt idx="51">
                    <c:v>19/01/2024</c:v>
                  </c:pt>
                  <c:pt idx="52">
                    <c:v>18/01/2024</c:v>
                  </c:pt>
                  <c:pt idx="53">
                    <c:v>17/01/2024</c:v>
                  </c:pt>
                  <c:pt idx="54">
                    <c:v>16/01/2024</c:v>
                  </c:pt>
                  <c:pt idx="55">
                    <c:v>15/01/2024</c:v>
                  </c:pt>
                  <c:pt idx="56">
                    <c:v>12/01/2024</c:v>
                  </c:pt>
                  <c:pt idx="57">
                    <c:v>11/01/2024</c:v>
                  </c:pt>
                  <c:pt idx="58">
                    <c:v>10/01/2024</c:v>
                  </c:pt>
                  <c:pt idx="59">
                    <c:v>09/01/2024</c:v>
                  </c:pt>
                  <c:pt idx="60">
                    <c:v>08/01/2024</c:v>
                  </c:pt>
                  <c:pt idx="61">
                    <c:v>05/01/2024</c:v>
                  </c:pt>
                  <c:pt idx="62">
                    <c:v>04/01/2024</c:v>
                  </c:pt>
                  <c:pt idx="63">
                    <c:v>03/01/2024</c:v>
                  </c:pt>
                  <c:pt idx="64">
                    <c:v>02/01/2024</c:v>
                  </c:pt>
                  <c:pt idx="65">
                    <c:v>29/12/2023</c:v>
                  </c:pt>
                  <c:pt idx="66">
                    <c:v>28/12/2023</c:v>
                  </c:pt>
                  <c:pt idx="67">
                    <c:v>27/12/2023</c:v>
                  </c:pt>
                </c:lvl>
                <c:lvl>
                  <c:pt idx="0">
                    <c:v>1M</c:v>
                  </c:pt>
                  <c:pt idx="23">
                    <c:v>2M</c:v>
                  </c:pt>
                  <c:pt idx="46">
                    <c:v>3M</c:v>
                  </c:pt>
                </c:lvl>
              </c:multiLvlStrCache>
            </c:multiLvlStrRef>
          </c:cat>
          <c:val>
            <c:numRef>
              <c:f>RS!$E$138:$E$205</c:f>
              <c:numCache>
                <c:formatCode>#,##0</c:formatCode>
                <c:ptCount val="68"/>
                <c:pt idx="0">
                  <c:v>0</c:v>
                </c:pt>
                <c:pt idx="1">
                  <c:v>-607090000</c:v>
                </c:pt>
                <c:pt idx="2">
                  <c:v>588270000</c:v>
                </c:pt>
                <c:pt idx="3">
                  <c:v>-2337460000</c:v>
                </c:pt>
                <c:pt idx="4">
                  <c:v>865590000</c:v>
                </c:pt>
                <c:pt idx="5">
                  <c:v>-16319540000</c:v>
                </c:pt>
                <c:pt idx="6">
                  <c:v>-6885720000</c:v>
                </c:pt>
                <c:pt idx="7">
                  <c:v>-1236719250</c:v>
                </c:pt>
                <c:pt idx="8">
                  <c:v>8595130000</c:v>
                </c:pt>
                <c:pt idx="9">
                  <c:v>-2343140000</c:v>
                </c:pt>
                <c:pt idx="10">
                  <c:v>-4273540000</c:v>
                </c:pt>
                <c:pt idx="11">
                  <c:v>-4358920000</c:v>
                </c:pt>
                <c:pt idx="12">
                  <c:v>2160820000</c:v>
                </c:pt>
                <c:pt idx="13">
                  <c:v>26010000</c:v>
                </c:pt>
                <c:pt idx="14">
                  <c:v>-3533320000</c:v>
                </c:pt>
                <c:pt idx="15">
                  <c:v>8209870000</c:v>
                </c:pt>
                <c:pt idx="16">
                  <c:v>-17117380000</c:v>
                </c:pt>
                <c:pt idx="17">
                  <c:v>-8835540000</c:v>
                </c:pt>
                <c:pt idx="18">
                  <c:v>-35320000</c:v>
                </c:pt>
                <c:pt idx="19">
                  <c:v>-8521760000</c:v>
                </c:pt>
                <c:pt idx="20">
                  <c:v>28343090000</c:v>
                </c:pt>
                <c:pt idx="21">
                  <c:v>-3115870000</c:v>
                </c:pt>
                <c:pt idx="22">
                  <c:v>5024930000</c:v>
                </c:pt>
                <c:pt idx="23">
                  <c:v>2431680000</c:v>
                </c:pt>
                <c:pt idx="24">
                  <c:v>-17579700000</c:v>
                </c:pt>
                <c:pt idx="25">
                  <c:v>-8966470000</c:v>
                </c:pt>
                <c:pt idx="26">
                  <c:v>5130490000</c:v>
                </c:pt>
                <c:pt idx="27">
                  <c:v>12767010000</c:v>
                </c:pt>
                <c:pt idx="28">
                  <c:v>28343720000</c:v>
                </c:pt>
                <c:pt idx="29">
                  <c:v>819050000</c:v>
                </c:pt>
                <c:pt idx="30">
                  <c:v>-1025820000</c:v>
                </c:pt>
                <c:pt idx="31">
                  <c:v>-146620000</c:v>
                </c:pt>
                <c:pt idx="32">
                  <c:v>0</c:v>
                </c:pt>
                <c:pt idx="33">
                  <c:v>3299650000</c:v>
                </c:pt>
                <c:pt idx="34">
                  <c:v>-1670100000</c:v>
                </c:pt>
                <c:pt idx="35">
                  <c:v>-10043700000</c:v>
                </c:pt>
                <c:pt idx="36">
                  <c:v>807980000</c:v>
                </c:pt>
                <c:pt idx="37">
                  <c:v>-133380000</c:v>
                </c:pt>
                <c:pt idx="38">
                  <c:v>12020750000</c:v>
                </c:pt>
                <c:pt idx="39">
                  <c:v>0</c:v>
                </c:pt>
                <c:pt idx="40">
                  <c:v>130000000</c:v>
                </c:pt>
                <c:pt idx="41">
                  <c:v>19480000</c:v>
                </c:pt>
                <c:pt idx="42">
                  <c:v>-290147023</c:v>
                </c:pt>
                <c:pt idx="43">
                  <c:v>-2425400000</c:v>
                </c:pt>
                <c:pt idx="44">
                  <c:v>-108680000</c:v>
                </c:pt>
                <c:pt idx="45">
                  <c:v>-1787940000</c:v>
                </c:pt>
                <c:pt idx="46">
                  <c:v>0</c:v>
                </c:pt>
                <c:pt idx="47">
                  <c:v>-389250000</c:v>
                </c:pt>
                <c:pt idx="48">
                  <c:v>-1859480000</c:v>
                </c:pt>
                <c:pt idx="49">
                  <c:v>-540120000</c:v>
                </c:pt>
                <c:pt idx="50">
                  <c:v>-796670000</c:v>
                </c:pt>
                <c:pt idx="51">
                  <c:v>72480000</c:v>
                </c:pt>
                <c:pt idx="52">
                  <c:v>253950000</c:v>
                </c:pt>
                <c:pt idx="53">
                  <c:v>1244300000</c:v>
                </c:pt>
                <c:pt idx="54">
                  <c:v>1732920000</c:v>
                </c:pt>
                <c:pt idx="55">
                  <c:v>489980000</c:v>
                </c:pt>
                <c:pt idx="56">
                  <c:v>-91940000</c:v>
                </c:pt>
                <c:pt idx="57">
                  <c:v>-393790000</c:v>
                </c:pt>
                <c:pt idx="58">
                  <c:v>-199420000</c:v>
                </c:pt>
                <c:pt idx="59">
                  <c:v>-868100000</c:v>
                </c:pt>
                <c:pt idx="60">
                  <c:v>-2396240000</c:v>
                </c:pt>
                <c:pt idx="61">
                  <c:v>-1998550000</c:v>
                </c:pt>
                <c:pt idx="62">
                  <c:v>134310000</c:v>
                </c:pt>
                <c:pt idx="63">
                  <c:v>-106000000</c:v>
                </c:pt>
                <c:pt idx="64">
                  <c:v>-1714770000</c:v>
                </c:pt>
                <c:pt idx="65">
                  <c:v>-751610000</c:v>
                </c:pt>
                <c:pt idx="66">
                  <c:v>-1216340000</c:v>
                </c:pt>
                <c:pt idx="67">
                  <c:v>-197230000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0000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2-5CB1-2C45-8452-4DEEB43EA2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3282368"/>
        <c:axId val="223172368"/>
      </c:barChart>
      <c:lineChart>
        <c:grouping val="standard"/>
        <c:varyColors val="0"/>
        <c:ser>
          <c:idx val="3"/>
          <c:order val="1"/>
          <c:tx>
            <c:strRef>
              <c:f>RS!$F$137</c:f>
              <c:strCache>
                <c:ptCount val="1"/>
                <c:pt idx="0">
                  <c:v>Luỹ kế GT</c:v>
                </c:pt>
              </c:strCache>
            </c:strRef>
          </c:tx>
          <c:spPr>
            <a:ln w="2540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multiLvlStrRef>
              <c:f>RS!$A$138:$B$205</c:f>
              <c:multiLvlStrCache>
                <c:ptCount val="68"/>
                <c:lvl>
                  <c:pt idx="0">
                    <c:v>00/01/1900</c:v>
                  </c:pt>
                  <c:pt idx="1">
                    <c:v>05/04/2024</c:v>
                  </c:pt>
                  <c:pt idx="2">
                    <c:v>04/04/2024</c:v>
                  </c:pt>
                  <c:pt idx="3">
                    <c:v>03/04/2024</c:v>
                  </c:pt>
                  <c:pt idx="4">
                    <c:v>02/04/2024</c:v>
                  </c:pt>
                  <c:pt idx="5">
                    <c:v>01/04/2024</c:v>
                  </c:pt>
                  <c:pt idx="6">
                    <c:v>29/03/2024</c:v>
                  </c:pt>
                  <c:pt idx="7">
                    <c:v>28/03/2024</c:v>
                  </c:pt>
                  <c:pt idx="8">
                    <c:v>27/03/2024</c:v>
                  </c:pt>
                  <c:pt idx="9">
                    <c:v>26/03/2024</c:v>
                  </c:pt>
                  <c:pt idx="10">
                    <c:v>25/03/2024</c:v>
                  </c:pt>
                  <c:pt idx="11">
                    <c:v>22/03/2024</c:v>
                  </c:pt>
                  <c:pt idx="12">
                    <c:v>21/03/2024</c:v>
                  </c:pt>
                  <c:pt idx="13">
                    <c:v>20/03/2024</c:v>
                  </c:pt>
                  <c:pt idx="14">
                    <c:v>19/03/2024</c:v>
                  </c:pt>
                  <c:pt idx="15">
                    <c:v>18/03/2024</c:v>
                  </c:pt>
                  <c:pt idx="16">
                    <c:v>15/03/2024</c:v>
                  </c:pt>
                  <c:pt idx="17">
                    <c:v>14/03/2024</c:v>
                  </c:pt>
                  <c:pt idx="18">
                    <c:v>13/03/2024</c:v>
                  </c:pt>
                  <c:pt idx="19">
                    <c:v>12/03/2024</c:v>
                  </c:pt>
                  <c:pt idx="20">
                    <c:v>11/03/2024</c:v>
                  </c:pt>
                  <c:pt idx="21">
                    <c:v>08/03/2024</c:v>
                  </c:pt>
                  <c:pt idx="22">
                    <c:v>07/03/2024</c:v>
                  </c:pt>
                  <c:pt idx="23">
                    <c:v>06/03/2024</c:v>
                  </c:pt>
                  <c:pt idx="24">
                    <c:v>05/03/2024</c:v>
                  </c:pt>
                  <c:pt idx="25">
                    <c:v>04/03/2024</c:v>
                  </c:pt>
                  <c:pt idx="26">
                    <c:v>01/03/2024</c:v>
                  </c:pt>
                  <c:pt idx="27">
                    <c:v>29/02/2024</c:v>
                  </c:pt>
                  <c:pt idx="28">
                    <c:v>28/02/2024</c:v>
                  </c:pt>
                  <c:pt idx="29">
                    <c:v>27/02/2024</c:v>
                  </c:pt>
                  <c:pt idx="30">
                    <c:v>26/02/2024</c:v>
                  </c:pt>
                  <c:pt idx="31">
                    <c:v>23/02/2024</c:v>
                  </c:pt>
                  <c:pt idx="32">
                    <c:v>22/02/2024</c:v>
                  </c:pt>
                  <c:pt idx="33">
                    <c:v>21/02/2024</c:v>
                  </c:pt>
                  <c:pt idx="34">
                    <c:v>20/02/2024</c:v>
                  </c:pt>
                  <c:pt idx="35">
                    <c:v>19/02/2024</c:v>
                  </c:pt>
                  <c:pt idx="36">
                    <c:v>16/02/2024</c:v>
                  </c:pt>
                  <c:pt idx="37">
                    <c:v>15/02/2024</c:v>
                  </c:pt>
                  <c:pt idx="38">
                    <c:v>07/02/2024</c:v>
                  </c:pt>
                  <c:pt idx="39">
                    <c:v>06/02/2024</c:v>
                  </c:pt>
                  <c:pt idx="40">
                    <c:v>05/02/2024</c:v>
                  </c:pt>
                  <c:pt idx="41">
                    <c:v>02/02/2024</c:v>
                  </c:pt>
                  <c:pt idx="42">
                    <c:v>01/02/2024</c:v>
                  </c:pt>
                  <c:pt idx="43">
                    <c:v>31/01/2024</c:v>
                  </c:pt>
                  <c:pt idx="44">
                    <c:v>30/01/2024</c:v>
                  </c:pt>
                  <c:pt idx="45">
                    <c:v>29/01/2024</c:v>
                  </c:pt>
                  <c:pt idx="46">
                    <c:v>26/01/2024</c:v>
                  </c:pt>
                  <c:pt idx="47">
                    <c:v>25/01/2024</c:v>
                  </c:pt>
                  <c:pt idx="48">
                    <c:v>24/01/2024</c:v>
                  </c:pt>
                  <c:pt idx="49">
                    <c:v>23/01/2024</c:v>
                  </c:pt>
                  <c:pt idx="50">
                    <c:v>22/01/2024</c:v>
                  </c:pt>
                  <c:pt idx="51">
                    <c:v>19/01/2024</c:v>
                  </c:pt>
                  <c:pt idx="52">
                    <c:v>18/01/2024</c:v>
                  </c:pt>
                  <c:pt idx="53">
                    <c:v>17/01/2024</c:v>
                  </c:pt>
                  <c:pt idx="54">
                    <c:v>16/01/2024</c:v>
                  </c:pt>
                  <c:pt idx="55">
                    <c:v>15/01/2024</c:v>
                  </c:pt>
                  <c:pt idx="56">
                    <c:v>12/01/2024</c:v>
                  </c:pt>
                  <c:pt idx="57">
                    <c:v>11/01/2024</c:v>
                  </c:pt>
                  <c:pt idx="58">
                    <c:v>10/01/2024</c:v>
                  </c:pt>
                  <c:pt idx="59">
                    <c:v>09/01/2024</c:v>
                  </c:pt>
                  <c:pt idx="60">
                    <c:v>08/01/2024</c:v>
                  </c:pt>
                  <c:pt idx="61">
                    <c:v>05/01/2024</c:v>
                  </c:pt>
                  <c:pt idx="62">
                    <c:v>04/01/2024</c:v>
                  </c:pt>
                  <c:pt idx="63">
                    <c:v>03/01/2024</c:v>
                  </c:pt>
                  <c:pt idx="64">
                    <c:v>02/01/2024</c:v>
                  </c:pt>
                  <c:pt idx="65">
                    <c:v>29/12/2023</c:v>
                  </c:pt>
                  <c:pt idx="66">
                    <c:v>28/12/2023</c:v>
                  </c:pt>
                  <c:pt idx="67">
                    <c:v>27/12/2023</c:v>
                  </c:pt>
                </c:lvl>
                <c:lvl>
                  <c:pt idx="0">
                    <c:v>1M</c:v>
                  </c:pt>
                  <c:pt idx="23">
                    <c:v>2M</c:v>
                  </c:pt>
                  <c:pt idx="46">
                    <c:v>3M</c:v>
                  </c:pt>
                </c:lvl>
              </c:multiLvlStrCache>
            </c:multiLvlStrRef>
          </c:cat>
          <c:val>
            <c:numRef>
              <c:f>RS!$F$138:$F$205</c:f>
              <c:numCache>
                <c:formatCode>#,##0</c:formatCode>
                <c:ptCount val="68"/>
                <c:pt idx="0">
                  <c:v>-16202526273</c:v>
                </c:pt>
                <c:pt idx="1">
                  <c:v>-16202526273</c:v>
                </c:pt>
                <c:pt idx="2">
                  <c:v>-15595436273</c:v>
                </c:pt>
                <c:pt idx="3">
                  <c:v>-16183706273</c:v>
                </c:pt>
                <c:pt idx="4">
                  <c:v>-13846246273</c:v>
                </c:pt>
                <c:pt idx="5">
                  <c:v>-14711836273</c:v>
                </c:pt>
                <c:pt idx="6">
                  <c:v>1607703727</c:v>
                </c:pt>
                <c:pt idx="7">
                  <c:v>8493423727</c:v>
                </c:pt>
                <c:pt idx="8">
                  <c:v>9730142977</c:v>
                </c:pt>
                <c:pt idx="9">
                  <c:v>1135012977</c:v>
                </c:pt>
                <c:pt idx="10">
                  <c:v>3478152977</c:v>
                </c:pt>
                <c:pt idx="11">
                  <c:v>7751692977</c:v>
                </c:pt>
                <c:pt idx="12">
                  <c:v>12110612977</c:v>
                </c:pt>
                <c:pt idx="13">
                  <c:v>9949792977</c:v>
                </c:pt>
                <c:pt idx="14">
                  <c:v>9923782977</c:v>
                </c:pt>
                <c:pt idx="15">
                  <c:v>13457102977</c:v>
                </c:pt>
                <c:pt idx="16">
                  <c:v>5247232977</c:v>
                </c:pt>
                <c:pt idx="17">
                  <c:v>22364612977</c:v>
                </c:pt>
                <c:pt idx="18">
                  <c:v>31200152977</c:v>
                </c:pt>
                <c:pt idx="19">
                  <c:v>31235472977</c:v>
                </c:pt>
                <c:pt idx="20">
                  <c:v>39757232977</c:v>
                </c:pt>
                <c:pt idx="21">
                  <c:v>11414142977</c:v>
                </c:pt>
                <c:pt idx="22">
                  <c:v>14530012977</c:v>
                </c:pt>
                <c:pt idx="23">
                  <c:v>9505082977</c:v>
                </c:pt>
                <c:pt idx="24">
                  <c:v>7073402977</c:v>
                </c:pt>
                <c:pt idx="25">
                  <c:v>24653102977</c:v>
                </c:pt>
                <c:pt idx="26">
                  <c:v>33619572977</c:v>
                </c:pt>
                <c:pt idx="27">
                  <c:v>28489082977</c:v>
                </c:pt>
                <c:pt idx="28">
                  <c:v>15722072977</c:v>
                </c:pt>
                <c:pt idx="29">
                  <c:v>-12621647023</c:v>
                </c:pt>
                <c:pt idx="30">
                  <c:v>-13440697023</c:v>
                </c:pt>
                <c:pt idx="31">
                  <c:v>-12414877023</c:v>
                </c:pt>
                <c:pt idx="32">
                  <c:v>-12268257023</c:v>
                </c:pt>
                <c:pt idx="33">
                  <c:v>-12268257023</c:v>
                </c:pt>
                <c:pt idx="34">
                  <c:v>-15567907023</c:v>
                </c:pt>
                <c:pt idx="35">
                  <c:v>-13897807023</c:v>
                </c:pt>
                <c:pt idx="36">
                  <c:v>-3854107023</c:v>
                </c:pt>
                <c:pt idx="37">
                  <c:v>-4662087023</c:v>
                </c:pt>
                <c:pt idx="38">
                  <c:v>-4528707023</c:v>
                </c:pt>
                <c:pt idx="39">
                  <c:v>-16549457023</c:v>
                </c:pt>
                <c:pt idx="40">
                  <c:v>-16549457023</c:v>
                </c:pt>
                <c:pt idx="41">
                  <c:v>-16679457023</c:v>
                </c:pt>
                <c:pt idx="42">
                  <c:v>-16698937023</c:v>
                </c:pt>
                <c:pt idx="43">
                  <c:v>-16408790000</c:v>
                </c:pt>
                <c:pt idx="44">
                  <c:v>-13983390000</c:v>
                </c:pt>
                <c:pt idx="45">
                  <c:v>-13874710000</c:v>
                </c:pt>
                <c:pt idx="46">
                  <c:v>-12086770000</c:v>
                </c:pt>
                <c:pt idx="47">
                  <c:v>-12086770000</c:v>
                </c:pt>
                <c:pt idx="48">
                  <c:v>-11697520000</c:v>
                </c:pt>
                <c:pt idx="49">
                  <c:v>-9838040000</c:v>
                </c:pt>
                <c:pt idx="50">
                  <c:v>-9297920000</c:v>
                </c:pt>
                <c:pt idx="51">
                  <c:v>-8501250000</c:v>
                </c:pt>
                <c:pt idx="52">
                  <c:v>-8573730000</c:v>
                </c:pt>
                <c:pt idx="53">
                  <c:v>-8827680000</c:v>
                </c:pt>
                <c:pt idx="54">
                  <c:v>-10071980000</c:v>
                </c:pt>
                <c:pt idx="55">
                  <c:v>-11804900000</c:v>
                </c:pt>
                <c:pt idx="56">
                  <c:v>-12294880000</c:v>
                </c:pt>
                <c:pt idx="57">
                  <c:v>-12202940000</c:v>
                </c:pt>
                <c:pt idx="58">
                  <c:v>-11809150000</c:v>
                </c:pt>
                <c:pt idx="59">
                  <c:v>-11609730000</c:v>
                </c:pt>
                <c:pt idx="60">
                  <c:v>-10741630000</c:v>
                </c:pt>
                <c:pt idx="61">
                  <c:v>-8345390000</c:v>
                </c:pt>
                <c:pt idx="62">
                  <c:v>-6346840000</c:v>
                </c:pt>
                <c:pt idx="63">
                  <c:v>-6481150000</c:v>
                </c:pt>
                <c:pt idx="64">
                  <c:v>-6375150000</c:v>
                </c:pt>
                <c:pt idx="65">
                  <c:v>-4660380000</c:v>
                </c:pt>
                <c:pt idx="66">
                  <c:v>-3908770000</c:v>
                </c:pt>
                <c:pt idx="67">
                  <c:v>-2692430000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CB1-2C45-8452-4DEEB43EA2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3282368"/>
        <c:axId val="223172368"/>
      </c:lineChart>
      <c:catAx>
        <c:axId val="22328236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223172368"/>
        <c:crosses val="autoZero"/>
        <c:auto val="1"/>
        <c:lblAlgn val="ctr"/>
        <c:lblOffset val="100"/>
        <c:noMultiLvlLbl val="0"/>
      </c:catAx>
      <c:valAx>
        <c:axId val="22317236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223282368"/>
        <c:crosses val="autoZero"/>
        <c:crossBetween val="between"/>
        <c:dispUnits>
          <c:builtInUnit val="b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VN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Luỹ Kế GTMB TD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RS!$L$137</c:f>
              <c:strCache>
                <c:ptCount val="1"/>
                <c:pt idx="0">
                  <c:v>GT Mua - Bán ròng</c:v>
                </c:pt>
              </c:strCache>
            </c:strRef>
          </c:tx>
          <c:spPr>
            <a:solidFill>
              <a:srgbClr val="70AD47"/>
            </a:solidFill>
            <a:ln>
              <a:noFill/>
            </a:ln>
            <a:effectLst/>
          </c:spPr>
          <c:invertIfNegative val="1"/>
          <c:cat>
            <c:multiLvlStrRef>
              <c:f>RS!$H$138:$I$205</c:f>
              <c:multiLvlStrCache>
                <c:ptCount val="68"/>
                <c:lvl>
                  <c:pt idx="0">
                    <c:v>00/01/1900</c:v>
                  </c:pt>
                  <c:pt idx="1">
                    <c:v>05/04/2024</c:v>
                  </c:pt>
                  <c:pt idx="2">
                    <c:v>04/04/2024</c:v>
                  </c:pt>
                  <c:pt idx="3">
                    <c:v>03/04/2024</c:v>
                  </c:pt>
                  <c:pt idx="4">
                    <c:v>02/04/2024</c:v>
                  </c:pt>
                  <c:pt idx="5">
                    <c:v>01/04/2024</c:v>
                  </c:pt>
                  <c:pt idx="6">
                    <c:v>29/03/2024</c:v>
                  </c:pt>
                  <c:pt idx="7">
                    <c:v>28/03/2024</c:v>
                  </c:pt>
                  <c:pt idx="8">
                    <c:v>27/03/2024</c:v>
                  </c:pt>
                  <c:pt idx="9">
                    <c:v>26/03/2024</c:v>
                  </c:pt>
                  <c:pt idx="10">
                    <c:v>25/03/2024</c:v>
                  </c:pt>
                  <c:pt idx="11">
                    <c:v>22/03/2024</c:v>
                  </c:pt>
                  <c:pt idx="12">
                    <c:v>21/03/2024</c:v>
                  </c:pt>
                  <c:pt idx="13">
                    <c:v>20/03/2024</c:v>
                  </c:pt>
                  <c:pt idx="14">
                    <c:v>19/03/2024</c:v>
                  </c:pt>
                  <c:pt idx="15">
                    <c:v>18/03/2024</c:v>
                  </c:pt>
                  <c:pt idx="16">
                    <c:v>15/03/2024</c:v>
                  </c:pt>
                  <c:pt idx="17">
                    <c:v>14/03/2024</c:v>
                  </c:pt>
                  <c:pt idx="18">
                    <c:v>13/03/2024</c:v>
                  </c:pt>
                  <c:pt idx="19">
                    <c:v>12/03/2024</c:v>
                  </c:pt>
                  <c:pt idx="20">
                    <c:v>11/03/2024</c:v>
                  </c:pt>
                  <c:pt idx="21">
                    <c:v>08/03/2024</c:v>
                  </c:pt>
                  <c:pt idx="22">
                    <c:v>07/03/2024</c:v>
                  </c:pt>
                  <c:pt idx="23">
                    <c:v>06/03/2024</c:v>
                  </c:pt>
                  <c:pt idx="24">
                    <c:v>05/03/2024</c:v>
                  </c:pt>
                  <c:pt idx="25">
                    <c:v>04/03/2024</c:v>
                  </c:pt>
                  <c:pt idx="26">
                    <c:v>01/03/2024</c:v>
                  </c:pt>
                  <c:pt idx="27">
                    <c:v>29/02/2024</c:v>
                  </c:pt>
                  <c:pt idx="28">
                    <c:v>28/02/2024</c:v>
                  </c:pt>
                  <c:pt idx="29">
                    <c:v>27/02/2024</c:v>
                  </c:pt>
                  <c:pt idx="30">
                    <c:v>26/02/2024</c:v>
                  </c:pt>
                  <c:pt idx="31">
                    <c:v>23/02/2024</c:v>
                  </c:pt>
                  <c:pt idx="32">
                    <c:v>22/02/2024</c:v>
                  </c:pt>
                  <c:pt idx="33">
                    <c:v>21/02/2024</c:v>
                  </c:pt>
                  <c:pt idx="34">
                    <c:v>20/02/2024</c:v>
                  </c:pt>
                  <c:pt idx="35">
                    <c:v>19/02/2024</c:v>
                  </c:pt>
                  <c:pt idx="36">
                    <c:v>16/02/2024</c:v>
                  </c:pt>
                  <c:pt idx="37">
                    <c:v>15/02/2024</c:v>
                  </c:pt>
                  <c:pt idx="38">
                    <c:v>07/02/2024</c:v>
                  </c:pt>
                  <c:pt idx="39">
                    <c:v>06/02/2024</c:v>
                  </c:pt>
                  <c:pt idx="40">
                    <c:v>05/02/2024</c:v>
                  </c:pt>
                  <c:pt idx="41">
                    <c:v>02/02/2024</c:v>
                  </c:pt>
                  <c:pt idx="42">
                    <c:v>01/02/2024</c:v>
                  </c:pt>
                  <c:pt idx="43">
                    <c:v>31/01/2024</c:v>
                  </c:pt>
                  <c:pt idx="44">
                    <c:v>30/01/2024</c:v>
                  </c:pt>
                  <c:pt idx="45">
                    <c:v>29/01/2024</c:v>
                  </c:pt>
                  <c:pt idx="46">
                    <c:v>26/01/2024</c:v>
                  </c:pt>
                  <c:pt idx="47">
                    <c:v>25/01/2024</c:v>
                  </c:pt>
                  <c:pt idx="48">
                    <c:v>24/01/2024</c:v>
                  </c:pt>
                  <c:pt idx="49">
                    <c:v>23/01/2024</c:v>
                  </c:pt>
                  <c:pt idx="50">
                    <c:v>22/01/2024</c:v>
                  </c:pt>
                  <c:pt idx="51">
                    <c:v>19/01/2024</c:v>
                  </c:pt>
                  <c:pt idx="52">
                    <c:v>18/01/2024</c:v>
                  </c:pt>
                  <c:pt idx="53">
                    <c:v>17/01/2024</c:v>
                  </c:pt>
                  <c:pt idx="54">
                    <c:v>16/01/2024</c:v>
                  </c:pt>
                  <c:pt idx="55">
                    <c:v>15/01/2024</c:v>
                  </c:pt>
                  <c:pt idx="56">
                    <c:v>12/01/2024</c:v>
                  </c:pt>
                  <c:pt idx="57">
                    <c:v>11/01/2024</c:v>
                  </c:pt>
                  <c:pt idx="58">
                    <c:v>10/01/2024</c:v>
                  </c:pt>
                  <c:pt idx="59">
                    <c:v>09/01/2024</c:v>
                  </c:pt>
                  <c:pt idx="60">
                    <c:v>08/01/2024</c:v>
                  </c:pt>
                  <c:pt idx="61">
                    <c:v>05/01/2024</c:v>
                  </c:pt>
                  <c:pt idx="62">
                    <c:v>04/01/2024</c:v>
                  </c:pt>
                  <c:pt idx="63">
                    <c:v>03/01/2024</c:v>
                  </c:pt>
                  <c:pt idx="64">
                    <c:v>02/01/2024</c:v>
                  </c:pt>
                  <c:pt idx="65">
                    <c:v>29/12/2023</c:v>
                  </c:pt>
                  <c:pt idx="66">
                    <c:v>28/12/2023</c:v>
                  </c:pt>
                  <c:pt idx="67">
                    <c:v>27/12/2023</c:v>
                  </c:pt>
                </c:lvl>
                <c:lvl>
                  <c:pt idx="0">
                    <c:v>1M</c:v>
                  </c:pt>
                  <c:pt idx="23">
                    <c:v>2M</c:v>
                  </c:pt>
                  <c:pt idx="46">
                    <c:v>3M</c:v>
                  </c:pt>
                </c:lvl>
              </c:multiLvlStrCache>
            </c:multiLvlStrRef>
          </c:cat>
          <c:val>
            <c:numRef>
              <c:f>RS!$L$138:$L$205</c:f>
              <c:numCache>
                <c:formatCode>#,##0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553000000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283000</c:v>
                </c:pt>
                <c:pt idx="10">
                  <c:v>3118500000</c:v>
                </c:pt>
                <c:pt idx="11">
                  <c:v>3118500000</c:v>
                </c:pt>
                <c:pt idx="12">
                  <c:v>1402500000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-28150000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932400000</c:v>
                </c:pt>
                <c:pt idx="29">
                  <c:v>932400000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376500000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3212300000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-2575000000</c:v>
                </c:pt>
                <c:pt idx="50">
                  <c:v>-1430500000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 formatCode="General">
                  <c:v>0</c:v>
                </c:pt>
                <c:pt idx="65" formatCode="General">
                  <c:v>0</c:v>
                </c:pt>
                <c:pt idx="66" formatCode="General">
                  <c:v>0</c:v>
                </c:pt>
                <c:pt idx="67" formatCode="General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0000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2-9645-084B-A9D7-BBA4BD9826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0041839"/>
        <c:axId val="312089775"/>
      </c:barChart>
      <c:lineChart>
        <c:grouping val="standard"/>
        <c:varyColors val="0"/>
        <c:ser>
          <c:idx val="3"/>
          <c:order val="1"/>
          <c:tx>
            <c:strRef>
              <c:f>RS!$M$137</c:f>
              <c:strCache>
                <c:ptCount val="1"/>
                <c:pt idx="0">
                  <c:v>Luỹ kế GT</c:v>
                </c:pt>
              </c:strCache>
            </c:strRef>
          </c:tx>
          <c:spPr>
            <a:ln w="2540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multiLvlStrRef>
              <c:f>RS!$H$138:$I$205</c:f>
              <c:multiLvlStrCache>
                <c:ptCount val="68"/>
                <c:lvl>
                  <c:pt idx="0">
                    <c:v>00/01/1900</c:v>
                  </c:pt>
                  <c:pt idx="1">
                    <c:v>05/04/2024</c:v>
                  </c:pt>
                  <c:pt idx="2">
                    <c:v>04/04/2024</c:v>
                  </c:pt>
                  <c:pt idx="3">
                    <c:v>03/04/2024</c:v>
                  </c:pt>
                  <c:pt idx="4">
                    <c:v>02/04/2024</c:v>
                  </c:pt>
                  <c:pt idx="5">
                    <c:v>01/04/2024</c:v>
                  </c:pt>
                  <c:pt idx="6">
                    <c:v>29/03/2024</c:v>
                  </c:pt>
                  <c:pt idx="7">
                    <c:v>28/03/2024</c:v>
                  </c:pt>
                  <c:pt idx="8">
                    <c:v>27/03/2024</c:v>
                  </c:pt>
                  <c:pt idx="9">
                    <c:v>26/03/2024</c:v>
                  </c:pt>
                  <c:pt idx="10">
                    <c:v>25/03/2024</c:v>
                  </c:pt>
                  <c:pt idx="11">
                    <c:v>22/03/2024</c:v>
                  </c:pt>
                  <c:pt idx="12">
                    <c:v>21/03/2024</c:v>
                  </c:pt>
                  <c:pt idx="13">
                    <c:v>20/03/2024</c:v>
                  </c:pt>
                  <c:pt idx="14">
                    <c:v>19/03/2024</c:v>
                  </c:pt>
                  <c:pt idx="15">
                    <c:v>18/03/2024</c:v>
                  </c:pt>
                  <c:pt idx="16">
                    <c:v>15/03/2024</c:v>
                  </c:pt>
                  <c:pt idx="17">
                    <c:v>14/03/2024</c:v>
                  </c:pt>
                  <c:pt idx="18">
                    <c:v>13/03/2024</c:v>
                  </c:pt>
                  <c:pt idx="19">
                    <c:v>12/03/2024</c:v>
                  </c:pt>
                  <c:pt idx="20">
                    <c:v>11/03/2024</c:v>
                  </c:pt>
                  <c:pt idx="21">
                    <c:v>08/03/2024</c:v>
                  </c:pt>
                  <c:pt idx="22">
                    <c:v>07/03/2024</c:v>
                  </c:pt>
                  <c:pt idx="23">
                    <c:v>06/03/2024</c:v>
                  </c:pt>
                  <c:pt idx="24">
                    <c:v>05/03/2024</c:v>
                  </c:pt>
                  <c:pt idx="25">
                    <c:v>04/03/2024</c:v>
                  </c:pt>
                  <c:pt idx="26">
                    <c:v>01/03/2024</c:v>
                  </c:pt>
                  <c:pt idx="27">
                    <c:v>29/02/2024</c:v>
                  </c:pt>
                  <c:pt idx="28">
                    <c:v>28/02/2024</c:v>
                  </c:pt>
                  <c:pt idx="29">
                    <c:v>27/02/2024</c:v>
                  </c:pt>
                  <c:pt idx="30">
                    <c:v>26/02/2024</c:v>
                  </c:pt>
                  <c:pt idx="31">
                    <c:v>23/02/2024</c:v>
                  </c:pt>
                  <c:pt idx="32">
                    <c:v>22/02/2024</c:v>
                  </c:pt>
                  <c:pt idx="33">
                    <c:v>21/02/2024</c:v>
                  </c:pt>
                  <c:pt idx="34">
                    <c:v>20/02/2024</c:v>
                  </c:pt>
                  <c:pt idx="35">
                    <c:v>19/02/2024</c:v>
                  </c:pt>
                  <c:pt idx="36">
                    <c:v>16/02/2024</c:v>
                  </c:pt>
                  <c:pt idx="37">
                    <c:v>15/02/2024</c:v>
                  </c:pt>
                  <c:pt idx="38">
                    <c:v>07/02/2024</c:v>
                  </c:pt>
                  <c:pt idx="39">
                    <c:v>06/02/2024</c:v>
                  </c:pt>
                  <c:pt idx="40">
                    <c:v>05/02/2024</c:v>
                  </c:pt>
                  <c:pt idx="41">
                    <c:v>02/02/2024</c:v>
                  </c:pt>
                  <c:pt idx="42">
                    <c:v>01/02/2024</c:v>
                  </c:pt>
                  <c:pt idx="43">
                    <c:v>31/01/2024</c:v>
                  </c:pt>
                  <c:pt idx="44">
                    <c:v>30/01/2024</c:v>
                  </c:pt>
                  <c:pt idx="45">
                    <c:v>29/01/2024</c:v>
                  </c:pt>
                  <c:pt idx="46">
                    <c:v>26/01/2024</c:v>
                  </c:pt>
                  <c:pt idx="47">
                    <c:v>25/01/2024</c:v>
                  </c:pt>
                  <c:pt idx="48">
                    <c:v>24/01/2024</c:v>
                  </c:pt>
                  <c:pt idx="49">
                    <c:v>23/01/2024</c:v>
                  </c:pt>
                  <c:pt idx="50">
                    <c:v>22/01/2024</c:v>
                  </c:pt>
                  <c:pt idx="51">
                    <c:v>19/01/2024</c:v>
                  </c:pt>
                  <c:pt idx="52">
                    <c:v>18/01/2024</c:v>
                  </c:pt>
                  <c:pt idx="53">
                    <c:v>17/01/2024</c:v>
                  </c:pt>
                  <c:pt idx="54">
                    <c:v>16/01/2024</c:v>
                  </c:pt>
                  <c:pt idx="55">
                    <c:v>15/01/2024</c:v>
                  </c:pt>
                  <c:pt idx="56">
                    <c:v>12/01/2024</c:v>
                  </c:pt>
                  <c:pt idx="57">
                    <c:v>11/01/2024</c:v>
                  </c:pt>
                  <c:pt idx="58">
                    <c:v>10/01/2024</c:v>
                  </c:pt>
                  <c:pt idx="59">
                    <c:v>09/01/2024</c:v>
                  </c:pt>
                  <c:pt idx="60">
                    <c:v>08/01/2024</c:v>
                  </c:pt>
                  <c:pt idx="61">
                    <c:v>05/01/2024</c:v>
                  </c:pt>
                  <c:pt idx="62">
                    <c:v>04/01/2024</c:v>
                  </c:pt>
                  <c:pt idx="63">
                    <c:v>03/01/2024</c:v>
                  </c:pt>
                  <c:pt idx="64">
                    <c:v>02/01/2024</c:v>
                  </c:pt>
                  <c:pt idx="65">
                    <c:v>29/12/2023</c:v>
                  </c:pt>
                  <c:pt idx="66">
                    <c:v>28/12/2023</c:v>
                  </c:pt>
                  <c:pt idx="67">
                    <c:v>27/12/2023</c:v>
                  </c:pt>
                </c:lvl>
                <c:lvl>
                  <c:pt idx="0">
                    <c:v>1M</c:v>
                  </c:pt>
                  <c:pt idx="23">
                    <c:v>2M</c:v>
                  </c:pt>
                  <c:pt idx="46">
                    <c:v>3M</c:v>
                  </c:pt>
                </c:lvl>
              </c:multiLvlStrCache>
            </c:multiLvlStrRef>
          </c:cat>
          <c:val>
            <c:numRef>
              <c:f>RS!$M$138:$M$205</c:f>
              <c:numCache>
                <c:formatCode>#,##0</c:formatCode>
                <c:ptCount val="68"/>
                <c:pt idx="0">
                  <c:v>9612733000</c:v>
                </c:pt>
                <c:pt idx="1">
                  <c:v>9612733000</c:v>
                </c:pt>
                <c:pt idx="2">
                  <c:v>9612733000</c:v>
                </c:pt>
                <c:pt idx="3">
                  <c:v>9612733000</c:v>
                </c:pt>
                <c:pt idx="4">
                  <c:v>9059733000</c:v>
                </c:pt>
                <c:pt idx="5">
                  <c:v>9059733000</c:v>
                </c:pt>
                <c:pt idx="6">
                  <c:v>9059733000</c:v>
                </c:pt>
                <c:pt idx="7">
                  <c:v>9059733000</c:v>
                </c:pt>
                <c:pt idx="8">
                  <c:v>9059733000</c:v>
                </c:pt>
                <c:pt idx="9">
                  <c:v>9059733000</c:v>
                </c:pt>
                <c:pt idx="10">
                  <c:v>9059450000</c:v>
                </c:pt>
                <c:pt idx="11">
                  <c:v>5940950000</c:v>
                </c:pt>
                <c:pt idx="12">
                  <c:v>2822450000</c:v>
                </c:pt>
                <c:pt idx="13">
                  <c:v>1419950000</c:v>
                </c:pt>
                <c:pt idx="14">
                  <c:v>1419950000</c:v>
                </c:pt>
                <c:pt idx="15">
                  <c:v>1419950000</c:v>
                </c:pt>
                <c:pt idx="16">
                  <c:v>1419950000</c:v>
                </c:pt>
                <c:pt idx="17">
                  <c:v>1448100000</c:v>
                </c:pt>
                <c:pt idx="18">
                  <c:v>1448100000</c:v>
                </c:pt>
                <c:pt idx="19">
                  <c:v>1448100000</c:v>
                </c:pt>
                <c:pt idx="20">
                  <c:v>1448100000</c:v>
                </c:pt>
                <c:pt idx="21">
                  <c:v>1448100000</c:v>
                </c:pt>
                <c:pt idx="22">
                  <c:v>1448100000</c:v>
                </c:pt>
                <c:pt idx="23">
                  <c:v>1448100000</c:v>
                </c:pt>
                <c:pt idx="24">
                  <c:v>1448100000</c:v>
                </c:pt>
                <c:pt idx="25">
                  <c:v>1448100000</c:v>
                </c:pt>
                <c:pt idx="26">
                  <c:v>1448100000</c:v>
                </c:pt>
                <c:pt idx="27">
                  <c:v>1448100000</c:v>
                </c:pt>
                <c:pt idx="28">
                  <c:v>1448100000</c:v>
                </c:pt>
                <c:pt idx="29">
                  <c:v>515700000</c:v>
                </c:pt>
                <c:pt idx="30">
                  <c:v>-416700000</c:v>
                </c:pt>
                <c:pt idx="31">
                  <c:v>-416700000</c:v>
                </c:pt>
                <c:pt idx="32">
                  <c:v>-416700000</c:v>
                </c:pt>
                <c:pt idx="33">
                  <c:v>-416700000</c:v>
                </c:pt>
                <c:pt idx="34">
                  <c:v>-793200000</c:v>
                </c:pt>
                <c:pt idx="35">
                  <c:v>-793200000</c:v>
                </c:pt>
                <c:pt idx="36">
                  <c:v>-793200000</c:v>
                </c:pt>
                <c:pt idx="37">
                  <c:v>-793200000</c:v>
                </c:pt>
                <c:pt idx="38">
                  <c:v>-793200000</c:v>
                </c:pt>
                <c:pt idx="39">
                  <c:v>-793200000</c:v>
                </c:pt>
                <c:pt idx="40">
                  <c:v>-793200000</c:v>
                </c:pt>
                <c:pt idx="41">
                  <c:v>-4005500000</c:v>
                </c:pt>
                <c:pt idx="42">
                  <c:v>-4005500000</c:v>
                </c:pt>
                <c:pt idx="43">
                  <c:v>-4005500000</c:v>
                </c:pt>
                <c:pt idx="44">
                  <c:v>-4005500000</c:v>
                </c:pt>
                <c:pt idx="45">
                  <c:v>-4005500000</c:v>
                </c:pt>
                <c:pt idx="46">
                  <c:v>-4005500000</c:v>
                </c:pt>
                <c:pt idx="47">
                  <c:v>-4005500000</c:v>
                </c:pt>
                <c:pt idx="48">
                  <c:v>-4005500000</c:v>
                </c:pt>
                <c:pt idx="49">
                  <c:v>-4005500000</c:v>
                </c:pt>
                <c:pt idx="50">
                  <c:v>-1430500000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 formatCode="General">
                  <c:v>0</c:v>
                </c:pt>
                <c:pt idx="65" formatCode="General">
                  <c:v>0</c:v>
                </c:pt>
                <c:pt idx="66" formatCode="General">
                  <c:v>0</c:v>
                </c:pt>
                <c:pt idx="67" formatCode="General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645-084B-A9D7-BBA4BD9826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041839"/>
        <c:axId val="312089775"/>
      </c:lineChart>
      <c:catAx>
        <c:axId val="50041839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312089775"/>
        <c:crosses val="autoZero"/>
        <c:auto val="1"/>
        <c:lblAlgn val="ctr"/>
        <c:lblOffset val="100"/>
        <c:noMultiLvlLbl val="0"/>
      </c:catAx>
      <c:valAx>
        <c:axId val="312089775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50041839"/>
        <c:crosses val="autoZero"/>
        <c:crossBetween val="between"/>
        <c:dispUnits>
          <c:builtInUnit val="b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VN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Volume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RS!$Q$137</c:f>
              <c:strCache>
                <c:ptCount val="1"/>
                <c:pt idx="0">
                  <c:v>Tổng KL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RS!$O$138:$P$205</c:f>
              <c:multiLvlStrCache>
                <c:ptCount val="68"/>
                <c:lvl>
                  <c:pt idx="0">
                    <c:v>00/01/1900</c:v>
                  </c:pt>
                  <c:pt idx="1">
                    <c:v>05/04/2024</c:v>
                  </c:pt>
                  <c:pt idx="2">
                    <c:v>04/04/2024</c:v>
                  </c:pt>
                  <c:pt idx="3">
                    <c:v>03/04/2024</c:v>
                  </c:pt>
                  <c:pt idx="4">
                    <c:v>02/04/2024</c:v>
                  </c:pt>
                  <c:pt idx="5">
                    <c:v>01/04/2024</c:v>
                  </c:pt>
                  <c:pt idx="6">
                    <c:v>29/03/2024</c:v>
                  </c:pt>
                  <c:pt idx="7">
                    <c:v>28/03/2024</c:v>
                  </c:pt>
                  <c:pt idx="8">
                    <c:v>27/03/2024</c:v>
                  </c:pt>
                  <c:pt idx="9">
                    <c:v>26/03/2024</c:v>
                  </c:pt>
                  <c:pt idx="10">
                    <c:v>25/03/2024</c:v>
                  </c:pt>
                  <c:pt idx="11">
                    <c:v>22/03/2024</c:v>
                  </c:pt>
                  <c:pt idx="12">
                    <c:v>21/03/2024</c:v>
                  </c:pt>
                  <c:pt idx="13">
                    <c:v>20/03/2024</c:v>
                  </c:pt>
                  <c:pt idx="14">
                    <c:v>19/03/2024</c:v>
                  </c:pt>
                  <c:pt idx="15">
                    <c:v>18/03/2024</c:v>
                  </c:pt>
                  <c:pt idx="16">
                    <c:v>15/03/2024</c:v>
                  </c:pt>
                  <c:pt idx="17">
                    <c:v>14/03/2024</c:v>
                  </c:pt>
                  <c:pt idx="18">
                    <c:v>13/03/2024</c:v>
                  </c:pt>
                  <c:pt idx="19">
                    <c:v>12/03/2024</c:v>
                  </c:pt>
                  <c:pt idx="20">
                    <c:v>11/03/2024</c:v>
                  </c:pt>
                  <c:pt idx="21">
                    <c:v>08/03/2024</c:v>
                  </c:pt>
                  <c:pt idx="22">
                    <c:v>07/03/2024</c:v>
                  </c:pt>
                  <c:pt idx="23">
                    <c:v>06/03/2024</c:v>
                  </c:pt>
                  <c:pt idx="24">
                    <c:v>05/03/2024</c:v>
                  </c:pt>
                  <c:pt idx="25">
                    <c:v>04/03/2024</c:v>
                  </c:pt>
                  <c:pt idx="26">
                    <c:v>01/03/2024</c:v>
                  </c:pt>
                  <c:pt idx="27">
                    <c:v>29/02/2024</c:v>
                  </c:pt>
                  <c:pt idx="28">
                    <c:v>28/02/2024</c:v>
                  </c:pt>
                  <c:pt idx="29">
                    <c:v>27/02/2024</c:v>
                  </c:pt>
                  <c:pt idx="30">
                    <c:v>26/02/2024</c:v>
                  </c:pt>
                  <c:pt idx="31">
                    <c:v>23/02/2024</c:v>
                  </c:pt>
                  <c:pt idx="32">
                    <c:v>22/02/2024</c:v>
                  </c:pt>
                  <c:pt idx="33">
                    <c:v>21/02/2024</c:v>
                  </c:pt>
                  <c:pt idx="34">
                    <c:v>20/02/2024</c:v>
                  </c:pt>
                  <c:pt idx="35">
                    <c:v>19/02/2024</c:v>
                  </c:pt>
                  <c:pt idx="36">
                    <c:v>16/02/2024</c:v>
                  </c:pt>
                  <c:pt idx="37">
                    <c:v>15/02/2024</c:v>
                  </c:pt>
                  <c:pt idx="38">
                    <c:v>07/02/2024</c:v>
                  </c:pt>
                  <c:pt idx="39">
                    <c:v>06/02/2024</c:v>
                  </c:pt>
                  <c:pt idx="40">
                    <c:v>05/02/2024</c:v>
                  </c:pt>
                  <c:pt idx="41">
                    <c:v>02/02/2024</c:v>
                  </c:pt>
                  <c:pt idx="42">
                    <c:v>01/02/2024</c:v>
                  </c:pt>
                  <c:pt idx="43">
                    <c:v>31/01/2024</c:v>
                  </c:pt>
                  <c:pt idx="44">
                    <c:v>30/01/2024</c:v>
                  </c:pt>
                  <c:pt idx="45">
                    <c:v>29/01/2024</c:v>
                  </c:pt>
                  <c:pt idx="46">
                    <c:v>26/01/2024</c:v>
                  </c:pt>
                  <c:pt idx="47">
                    <c:v>25/01/2024</c:v>
                  </c:pt>
                  <c:pt idx="48">
                    <c:v>24/01/2024</c:v>
                  </c:pt>
                  <c:pt idx="49">
                    <c:v>23/01/2024</c:v>
                  </c:pt>
                  <c:pt idx="50">
                    <c:v>22/01/2024</c:v>
                  </c:pt>
                  <c:pt idx="51">
                    <c:v>19/01/2024</c:v>
                  </c:pt>
                  <c:pt idx="52">
                    <c:v>18/01/2024</c:v>
                  </c:pt>
                  <c:pt idx="53">
                    <c:v>17/01/2024</c:v>
                  </c:pt>
                  <c:pt idx="54">
                    <c:v>16/01/2024</c:v>
                  </c:pt>
                  <c:pt idx="55">
                    <c:v>15/01/2024</c:v>
                  </c:pt>
                  <c:pt idx="56">
                    <c:v>12/01/2024</c:v>
                  </c:pt>
                  <c:pt idx="57">
                    <c:v>11/01/2024</c:v>
                  </c:pt>
                  <c:pt idx="58">
                    <c:v>10/01/2024</c:v>
                  </c:pt>
                  <c:pt idx="59">
                    <c:v>09/01/2024</c:v>
                  </c:pt>
                  <c:pt idx="60">
                    <c:v>08/01/2024</c:v>
                  </c:pt>
                  <c:pt idx="61">
                    <c:v>05/01/2024</c:v>
                  </c:pt>
                  <c:pt idx="62">
                    <c:v>04/01/2024</c:v>
                  </c:pt>
                  <c:pt idx="63">
                    <c:v>03/01/2024</c:v>
                  </c:pt>
                  <c:pt idx="64">
                    <c:v>02/01/2024</c:v>
                  </c:pt>
                  <c:pt idx="65">
                    <c:v>29/12/2023</c:v>
                  </c:pt>
                  <c:pt idx="66">
                    <c:v>28/12/2023</c:v>
                  </c:pt>
                  <c:pt idx="67">
                    <c:v>27/12/2023</c:v>
                  </c:pt>
                </c:lvl>
                <c:lvl>
                  <c:pt idx="0">
                    <c:v>1M</c:v>
                  </c:pt>
                  <c:pt idx="23">
                    <c:v>2M</c:v>
                  </c:pt>
                  <c:pt idx="46">
                    <c:v>3M</c:v>
                  </c:pt>
                </c:lvl>
              </c:multiLvlStrCache>
            </c:multiLvlStrRef>
          </c:cat>
          <c:val>
            <c:numRef>
              <c:f>RS!$Q$138:$Q$205</c:f>
              <c:numCache>
                <c:formatCode>#,##0</c:formatCode>
                <c:ptCount val="68"/>
                <c:pt idx="0">
                  <c:v>3329500</c:v>
                </c:pt>
                <c:pt idx="1">
                  <c:v>4554300</c:v>
                </c:pt>
                <c:pt idx="2">
                  <c:v>3844300</c:v>
                </c:pt>
                <c:pt idx="3">
                  <c:v>3163500</c:v>
                </c:pt>
                <c:pt idx="4">
                  <c:v>3311800</c:v>
                </c:pt>
                <c:pt idx="5">
                  <c:v>3398000</c:v>
                </c:pt>
                <c:pt idx="6">
                  <c:v>4454700</c:v>
                </c:pt>
                <c:pt idx="7">
                  <c:v>3928700</c:v>
                </c:pt>
                <c:pt idx="8">
                  <c:v>4886400</c:v>
                </c:pt>
                <c:pt idx="9">
                  <c:v>4026300</c:v>
                </c:pt>
                <c:pt idx="10">
                  <c:v>4347300</c:v>
                </c:pt>
                <c:pt idx="11">
                  <c:v>5957500</c:v>
                </c:pt>
                <c:pt idx="12">
                  <c:v>3188000</c:v>
                </c:pt>
                <c:pt idx="13">
                  <c:v>3667400</c:v>
                </c:pt>
                <c:pt idx="14">
                  <c:v>3436200</c:v>
                </c:pt>
                <c:pt idx="15">
                  <c:v>8079800</c:v>
                </c:pt>
                <c:pt idx="16">
                  <c:v>4167200</c:v>
                </c:pt>
                <c:pt idx="17">
                  <c:v>5889000</c:v>
                </c:pt>
                <c:pt idx="18">
                  <c:v>3889900</c:v>
                </c:pt>
                <c:pt idx="19">
                  <c:v>4332800</c:v>
                </c:pt>
                <c:pt idx="20">
                  <c:v>6554800</c:v>
                </c:pt>
                <c:pt idx="21">
                  <c:v>4131000</c:v>
                </c:pt>
                <c:pt idx="22">
                  <c:v>3966100</c:v>
                </c:pt>
                <c:pt idx="23">
                  <c:v>2690400</c:v>
                </c:pt>
                <c:pt idx="24">
                  <c:v>4854100</c:v>
                </c:pt>
                <c:pt idx="25">
                  <c:v>3234800</c:v>
                </c:pt>
                <c:pt idx="26">
                  <c:v>5588900</c:v>
                </c:pt>
                <c:pt idx="27">
                  <c:v>3377800</c:v>
                </c:pt>
                <c:pt idx="28">
                  <c:v>7524200</c:v>
                </c:pt>
                <c:pt idx="29">
                  <c:v>2652800</c:v>
                </c:pt>
                <c:pt idx="30">
                  <c:v>1330800</c:v>
                </c:pt>
                <c:pt idx="31">
                  <c:v>2490100</c:v>
                </c:pt>
                <c:pt idx="32">
                  <c:v>1537800</c:v>
                </c:pt>
                <c:pt idx="33">
                  <c:v>2853200</c:v>
                </c:pt>
                <c:pt idx="34">
                  <c:v>1611100</c:v>
                </c:pt>
                <c:pt idx="35">
                  <c:v>1963500</c:v>
                </c:pt>
                <c:pt idx="36">
                  <c:v>1686400</c:v>
                </c:pt>
                <c:pt idx="37">
                  <c:v>1913700</c:v>
                </c:pt>
                <c:pt idx="38">
                  <c:v>4650900</c:v>
                </c:pt>
                <c:pt idx="39">
                  <c:v>2433000</c:v>
                </c:pt>
                <c:pt idx="40">
                  <c:v>2982900</c:v>
                </c:pt>
                <c:pt idx="41">
                  <c:v>4545300</c:v>
                </c:pt>
                <c:pt idx="42">
                  <c:v>1794200</c:v>
                </c:pt>
                <c:pt idx="43">
                  <c:v>2856200</c:v>
                </c:pt>
                <c:pt idx="44">
                  <c:v>1568500</c:v>
                </c:pt>
                <c:pt idx="45">
                  <c:v>4124300</c:v>
                </c:pt>
                <c:pt idx="46">
                  <c:v>1804900</c:v>
                </c:pt>
                <c:pt idx="47">
                  <c:v>1568500</c:v>
                </c:pt>
                <c:pt idx="48">
                  <c:v>2367200</c:v>
                </c:pt>
                <c:pt idx="49">
                  <c:v>2764300</c:v>
                </c:pt>
                <c:pt idx="50">
                  <c:v>2074500</c:v>
                </c:pt>
                <c:pt idx="51">
                  <c:v>2091300</c:v>
                </c:pt>
                <c:pt idx="52">
                  <c:v>1994000</c:v>
                </c:pt>
                <c:pt idx="53">
                  <c:v>2750132</c:v>
                </c:pt>
                <c:pt idx="54">
                  <c:v>3483597</c:v>
                </c:pt>
                <c:pt idx="55">
                  <c:v>2120141</c:v>
                </c:pt>
                <c:pt idx="56">
                  <c:v>1908400</c:v>
                </c:pt>
                <c:pt idx="57">
                  <c:v>2634234</c:v>
                </c:pt>
                <c:pt idx="58">
                  <c:v>1907611</c:v>
                </c:pt>
                <c:pt idx="59">
                  <c:v>2264500</c:v>
                </c:pt>
                <c:pt idx="60">
                  <c:v>1969978</c:v>
                </c:pt>
                <c:pt idx="61">
                  <c:v>2470017</c:v>
                </c:pt>
                <c:pt idx="62">
                  <c:v>3186628</c:v>
                </c:pt>
                <c:pt idx="63">
                  <c:v>4263285</c:v>
                </c:pt>
                <c:pt idx="64">
                  <c:v>2543346</c:v>
                </c:pt>
                <c:pt idx="65">
                  <c:v>1862391</c:v>
                </c:pt>
                <c:pt idx="66">
                  <c:v>1775465</c:v>
                </c:pt>
                <c:pt idx="67">
                  <c:v>2845956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07-1A4A-B85C-D9F40C336D3B}"/>
            </c:ext>
          </c:extLst>
        </c:ser>
        <c:ser>
          <c:idx val="2"/>
          <c:order val="2"/>
          <c:tx>
            <c:strRef>
              <c:f>RS!$S$137</c:f>
              <c:strCache>
                <c:ptCount val="1"/>
                <c:pt idx="0">
                  <c:v>KL GDNN</c:v>
                </c:pt>
              </c:strCache>
            </c:strRef>
          </c:tx>
          <c:spPr>
            <a:solidFill>
              <a:srgbClr val="7030A0"/>
            </a:solidFill>
            <a:ln>
              <a:noFill/>
            </a:ln>
            <a:effectLst/>
          </c:spPr>
          <c:invertIfNegative val="0"/>
          <c:cat>
            <c:multiLvlStrRef>
              <c:f>RS!$O$138:$P$205</c:f>
              <c:multiLvlStrCache>
                <c:ptCount val="68"/>
                <c:lvl>
                  <c:pt idx="0">
                    <c:v>00/01/1900</c:v>
                  </c:pt>
                  <c:pt idx="1">
                    <c:v>05/04/2024</c:v>
                  </c:pt>
                  <c:pt idx="2">
                    <c:v>04/04/2024</c:v>
                  </c:pt>
                  <c:pt idx="3">
                    <c:v>03/04/2024</c:v>
                  </c:pt>
                  <c:pt idx="4">
                    <c:v>02/04/2024</c:v>
                  </c:pt>
                  <c:pt idx="5">
                    <c:v>01/04/2024</c:v>
                  </c:pt>
                  <c:pt idx="6">
                    <c:v>29/03/2024</c:v>
                  </c:pt>
                  <c:pt idx="7">
                    <c:v>28/03/2024</c:v>
                  </c:pt>
                  <c:pt idx="8">
                    <c:v>27/03/2024</c:v>
                  </c:pt>
                  <c:pt idx="9">
                    <c:v>26/03/2024</c:v>
                  </c:pt>
                  <c:pt idx="10">
                    <c:v>25/03/2024</c:v>
                  </c:pt>
                  <c:pt idx="11">
                    <c:v>22/03/2024</c:v>
                  </c:pt>
                  <c:pt idx="12">
                    <c:v>21/03/2024</c:v>
                  </c:pt>
                  <c:pt idx="13">
                    <c:v>20/03/2024</c:v>
                  </c:pt>
                  <c:pt idx="14">
                    <c:v>19/03/2024</c:v>
                  </c:pt>
                  <c:pt idx="15">
                    <c:v>18/03/2024</c:v>
                  </c:pt>
                  <c:pt idx="16">
                    <c:v>15/03/2024</c:v>
                  </c:pt>
                  <c:pt idx="17">
                    <c:v>14/03/2024</c:v>
                  </c:pt>
                  <c:pt idx="18">
                    <c:v>13/03/2024</c:v>
                  </c:pt>
                  <c:pt idx="19">
                    <c:v>12/03/2024</c:v>
                  </c:pt>
                  <c:pt idx="20">
                    <c:v>11/03/2024</c:v>
                  </c:pt>
                  <c:pt idx="21">
                    <c:v>08/03/2024</c:v>
                  </c:pt>
                  <c:pt idx="22">
                    <c:v>07/03/2024</c:v>
                  </c:pt>
                  <c:pt idx="23">
                    <c:v>06/03/2024</c:v>
                  </c:pt>
                  <c:pt idx="24">
                    <c:v>05/03/2024</c:v>
                  </c:pt>
                  <c:pt idx="25">
                    <c:v>04/03/2024</c:v>
                  </c:pt>
                  <c:pt idx="26">
                    <c:v>01/03/2024</c:v>
                  </c:pt>
                  <c:pt idx="27">
                    <c:v>29/02/2024</c:v>
                  </c:pt>
                  <c:pt idx="28">
                    <c:v>28/02/2024</c:v>
                  </c:pt>
                  <c:pt idx="29">
                    <c:v>27/02/2024</c:v>
                  </c:pt>
                  <c:pt idx="30">
                    <c:v>26/02/2024</c:v>
                  </c:pt>
                  <c:pt idx="31">
                    <c:v>23/02/2024</c:v>
                  </c:pt>
                  <c:pt idx="32">
                    <c:v>22/02/2024</c:v>
                  </c:pt>
                  <c:pt idx="33">
                    <c:v>21/02/2024</c:v>
                  </c:pt>
                  <c:pt idx="34">
                    <c:v>20/02/2024</c:v>
                  </c:pt>
                  <c:pt idx="35">
                    <c:v>19/02/2024</c:v>
                  </c:pt>
                  <c:pt idx="36">
                    <c:v>16/02/2024</c:v>
                  </c:pt>
                  <c:pt idx="37">
                    <c:v>15/02/2024</c:v>
                  </c:pt>
                  <c:pt idx="38">
                    <c:v>07/02/2024</c:v>
                  </c:pt>
                  <c:pt idx="39">
                    <c:v>06/02/2024</c:v>
                  </c:pt>
                  <c:pt idx="40">
                    <c:v>05/02/2024</c:v>
                  </c:pt>
                  <c:pt idx="41">
                    <c:v>02/02/2024</c:v>
                  </c:pt>
                  <c:pt idx="42">
                    <c:v>01/02/2024</c:v>
                  </c:pt>
                  <c:pt idx="43">
                    <c:v>31/01/2024</c:v>
                  </c:pt>
                  <c:pt idx="44">
                    <c:v>30/01/2024</c:v>
                  </c:pt>
                  <c:pt idx="45">
                    <c:v>29/01/2024</c:v>
                  </c:pt>
                  <c:pt idx="46">
                    <c:v>26/01/2024</c:v>
                  </c:pt>
                  <c:pt idx="47">
                    <c:v>25/01/2024</c:v>
                  </c:pt>
                  <c:pt idx="48">
                    <c:v>24/01/2024</c:v>
                  </c:pt>
                  <c:pt idx="49">
                    <c:v>23/01/2024</c:v>
                  </c:pt>
                  <c:pt idx="50">
                    <c:v>22/01/2024</c:v>
                  </c:pt>
                  <c:pt idx="51">
                    <c:v>19/01/2024</c:v>
                  </c:pt>
                  <c:pt idx="52">
                    <c:v>18/01/2024</c:v>
                  </c:pt>
                  <c:pt idx="53">
                    <c:v>17/01/2024</c:v>
                  </c:pt>
                  <c:pt idx="54">
                    <c:v>16/01/2024</c:v>
                  </c:pt>
                  <c:pt idx="55">
                    <c:v>15/01/2024</c:v>
                  </c:pt>
                  <c:pt idx="56">
                    <c:v>12/01/2024</c:v>
                  </c:pt>
                  <c:pt idx="57">
                    <c:v>11/01/2024</c:v>
                  </c:pt>
                  <c:pt idx="58">
                    <c:v>10/01/2024</c:v>
                  </c:pt>
                  <c:pt idx="59">
                    <c:v>09/01/2024</c:v>
                  </c:pt>
                  <c:pt idx="60">
                    <c:v>08/01/2024</c:v>
                  </c:pt>
                  <c:pt idx="61">
                    <c:v>05/01/2024</c:v>
                  </c:pt>
                  <c:pt idx="62">
                    <c:v>04/01/2024</c:v>
                  </c:pt>
                  <c:pt idx="63">
                    <c:v>03/01/2024</c:v>
                  </c:pt>
                  <c:pt idx="64">
                    <c:v>02/01/2024</c:v>
                  </c:pt>
                  <c:pt idx="65">
                    <c:v>29/12/2023</c:v>
                  </c:pt>
                  <c:pt idx="66">
                    <c:v>28/12/2023</c:v>
                  </c:pt>
                  <c:pt idx="67">
                    <c:v>27/12/2023</c:v>
                  </c:pt>
                </c:lvl>
                <c:lvl>
                  <c:pt idx="0">
                    <c:v>1M</c:v>
                  </c:pt>
                  <c:pt idx="23">
                    <c:v>2M</c:v>
                  </c:pt>
                  <c:pt idx="46">
                    <c:v>3M</c:v>
                  </c:pt>
                </c:lvl>
              </c:multiLvlStrCache>
            </c:multiLvlStrRef>
          </c:cat>
          <c:val>
            <c:numRef>
              <c:f>RS!$S$138:$S$205</c:f>
              <c:numCache>
                <c:formatCode>#,##0</c:formatCode>
                <c:ptCount val="68"/>
                <c:pt idx="0">
                  <c:v>0</c:v>
                </c:pt>
                <c:pt idx="1">
                  <c:v>140100</c:v>
                </c:pt>
                <c:pt idx="2">
                  <c:v>24700</c:v>
                </c:pt>
                <c:pt idx="3">
                  <c:v>85100</c:v>
                </c:pt>
                <c:pt idx="4">
                  <c:v>137500</c:v>
                </c:pt>
                <c:pt idx="5">
                  <c:v>584600</c:v>
                </c:pt>
                <c:pt idx="6">
                  <c:v>412500</c:v>
                </c:pt>
                <c:pt idx="7">
                  <c:v>120900</c:v>
                </c:pt>
                <c:pt idx="8">
                  <c:v>486300</c:v>
                </c:pt>
                <c:pt idx="9">
                  <c:v>104600</c:v>
                </c:pt>
                <c:pt idx="10">
                  <c:v>151600</c:v>
                </c:pt>
                <c:pt idx="11">
                  <c:v>467600</c:v>
                </c:pt>
                <c:pt idx="12">
                  <c:v>76900</c:v>
                </c:pt>
                <c:pt idx="13">
                  <c:v>215200</c:v>
                </c:pt>
                <c:pt idx="14">
                  <c:v>191200</c:v>
                </c:pt>
                <c:pt idx="15">
                  <c:v>672300</c:v>
                </c:pt>
                <c:pt idx="16">
                  <c:v>609600</c:v>
                </c:pt>
                <c:pt idx="17">
                  <c:v>366500</c:v>
                </c:pt>
                <c:pt idx="18">
                  <c:v>157900</c:v>
                </c:pt>
                <c:pt idx="19">
                  <c:v>317600</c:v>
                </c:pt>
                <c:pt idx="20">
                  <c:v>1138400</c:v>
                </c:pt>
                <c:pt idx="21">
                  <c:v>146400</c:v>
                </c:pt>
                <c:pt idx="22">
                  <c:v>348600</c:v>
                </c:pt>
                <c:pt idx="23">
                  <c:v>126700</c:v>
                </c:pt>
                <c:pt idx="24">
                  <c:v>715300</c:v>
                </c:pt>
                <c:pt idx="25">
                  <c:v>372100</c:v>
                </c:pt>
                <c:pt idx="26">
                  <c:v>298300</c:v>
                </c:pt>
                <c:pt idx="27">
                  <c:v>477000</c:v>
                </c:pt>
                <c:pt idx="28">
                  <c:v>1083200</c:v>
                </c:pt>
                <c:pt idx="29">
                  <c:v>32600</c:v>
                </c:pt>
                <c:pt idx="30">
                  <c:v>41500</c:v>
                </c:pt>
                <c:pt idx="31">
                  <c:v>5900</c:v>
                </c:pt>
                <c:pt idx="32">
                  <c:v>0</c:v>
                </c:pt>
                <c:pt idx="33">
                  <c:v>196500</c:v>
                </c:pt>
                <c:pt idx="34">
                  <c:v>66800</c:v>
                </c:pt>
                <c:pt idx="35">
                  <c:v>398200</c:v>
                </c:pt>
                <c:pt idx="36">
                  <c:v>31500</c:v>
                </c:pt>
                <c:pt idx="37">
                  <c:v>5200</c:v>
                </c:pt>
                <c:pt idx="38">
                  <c:v>471200</c:v>
                </c:pt>
                <c:pt idx="39">
                  <c:v>0</c:v>
                </c:pt>
                <c:pt idx="40">
                  <c:v>5200</c:v>
                </c:pt>
                <c:pt idx="41">
                  <c:v>800</c:v>
                </c:pt>
                <c:pt idx="42">
                  <c:v>11700</c:v>
                </c:pt>
                <c:pt idx="43">
                  <c:v>98100</c:v>
                </c:pt>
                <c:pt idx="44">
                  <c:v>4400</c:v>
                </c:pt>
                <c:pt idx="45">
                  <c:v>73900</c:v>
                </c:pt>
                <c:pt idx="46">
                  <c:v>0</c:v>
                </c:pt>
                <c:pt idx="47">
                  <c:v>41900</c:v>
                </c:pt>
                <c:pt idx="48">
                  <c:v>73600</c:v>
                </c:pt>
                <c:pt idx="49">
                  <c:v>47300</c:v>
                </c:pt>
                <c:pt idx="50">
                  <c:v>30700</c:v>
                </c:pt>
                <c:pt idx="51">
                  <c:v>20500</c:v>
                </c:pt>
                <c:pt idx="52">
                  <c:v>9700</c:v>
                </c:pt>
                <c:pt idx="53">
                  <c:v>47400</c:v>
                </c:pt>
                <c:pt idx="54">
                  <c:v>66400</c:v>
                </c:pt>
                <c:pt idx="55">
                  <c:v>19200</c:v>
                </c:pt>
                <c:pt idx="56">
                  <c:v>5600</c:v>
                </c:pt>
                <c:pt idx="57">
                  <c:v>15400</c:v>
                </c:pt>
                <c:pt idx="58">
                  <c:v>7800</c:v>
                </c:pt>
                <c:pt idx="59">
                  <c:v>33900</c:v>
                </c:pt>
                <c:pt idx="60">
                  <c:v>93500</c:v>
                </c:pt>
                <c:pt idx="61">
                  <c:v>77900</c:v>
                </c:pt>
                <c:pt idx="62">
                  <c:v>20300</c:v>
                </c:pt>
                <c:pt idx="63">
                  <c:v>4000</c:v>
                </c:pt>
                <c:pt idx="64">
                  <c:v>66500</c:v>
                </c:pt>
                <c:pt idx="65">
                  <c:v>51400</c:v>
                </c:pt>
                <c:pt idx="66">
                  <c:v>47200</c:v>
                </c:pt>
                <c:pt idx="67">
                  <c:v>11700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007-1A4A-B85C-D9F40C336D3B}"/>
            </c:ext>
          </c:extLst>
        </c:ser>
        <c:ser>
          <c:idx val="3"/>
          <c:order val="3"/>
          <c:tx>
            <c:strRef>
              <c:f>RS!$T$137</c:f>
              <c:strCache>
                <c:ptCount val="1"/>
                <c:pt idx="0">
                  <c:v>KL GDTD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cat>
            <c:multiLvlStrRef>
              <c:f>RS!$O$138:$P$205</c:f>
              <c:multiLvlStrCache>
                <c:ptCount val="68"/>
                <c:lvl>
                  <c:pt idx="0">
                    <c:v>00/01/1900</c:v>
                  </c:pt>
                  <c:pt idx="1">
                    <c:v>05/04/2024</c:v>
                  </c:pt>
                  <c:pt idx="2">
                    <c:v>04/04/2024</c:v>
                  </c:pt>
                  <c:pt idx="3">
                    <c:v>03/04/2024</c:v>
                  </c:pt>
                  <c:pt idx="4">
                    <c:v>02/04/2024</c:v>
                  </c:pt>
                  <c:pt idx="5">
                    <c:v>01/04/2024</c:v>
                  </c:pt>
                  <c:pt idx="6">
                    <c:v>29/03/2024</c:v>
                  </c:pt>
                  <c:pt idx="7">
                    <c:v>28/03/2024</c:v>
                  </c:pt>
                  <c:pt idx="8">
                    <c:v>27/03/2024</c:v>
                  </c:pt>
                  <c:pt idx="9">
                    <c:v>26/03/2024</c:v>
                  </c:pt>
                  <c:pt idx="10">
                    <c:v>25/03/2024</c:v>
                  </c:pt>
                  <c:pt idx="11">
                    <c:v>22/03/2024</c:v>
                  </c:pt>
                  <c:pt idx="12">
                    <c:v>21/03/2024</c:v>
                  </c:pt>
                  <c:pt idx="13">
                    <c:v>20/03/2024</c:v>
                  </c:pt>
                  <c:pt idx="14">
                    <c:v>19/03/2024</c:v>
                  </c:pt>
                  <c:pt idx="15">
                    <c:v>18/03/2024</c:v>
                  </c:pt>
                  <c:pt idx="16">
                    <c:v>15/03/2024</c:v>
                  </c:pt>
                  <c:pt idx="17">
                    <c:v>14/03/2024</c:v>
                  </c:pt>
                  <c:pt idx="18">
                    <c:v>13/03/2024</c:v>
                  </c:pt>
                  <c:pt idx="19">
                    <c:v>12/03/2024</c:v>
                  </c:pt>
                  <c:pt idx="20">
                    <c:v>11/03/2024</c:v>
                  </c:pt>
                  <c:pt idx="21">
                    <c:v>08/03/2024</c:v>
                  </c:pt>
                  <c:pt idx="22">
                    <c:v>07/03/2024</c:v>
                  </c:pt>
                  <c:pt idx="23">
                    <c:v>06/03/2024</c:v>
                  </c:pt>
                  <c:pt idx="24">
                    <c:v>05/03/2024</c:v>
                  </c:pt>
                  <c:pt idx="25">
                    <c:v>04/03/2024</c:v>
                  </c:pt>
                  <c:pt idx="26">
                    <c:v>01/03/2024</c:v>
                  </c:pt>
                  <c:pt idx="27">
                    <c:v>29/02/2024</c:v>
                  </c:pt>
                  <c:pt idx="28">
                    <c:v>28/02/2024</c:v>
                  </c:pt>
                  <c:pt idx="29">
                    <c:v>27/02/2024</c:v>
                  </c:pt>
                  <c:pt idx="30">
                    <c:v>26/02/2024</c:v>
                  </c:pt>
                  <c:pt idx="31">
                    <c:v>23/02/2024</c:v>
                  </c:pt>
                  <c:pt idx="32">
                    <c:v>22/02/2024</c:v>
                  </c:pt>
                  <c:pt idx="33">
                    <c:v>21/02/2024</c:v>
                  </c:pt>
                  <c:pt idx="34">
                    <c:v>20/02/2024</c:v>
                  </c:pt>
                  <c:pt idx="35">
                    <c:v>19/02/2024</c:v>
                  </c:pt>
                  <c:pt idx="36">
                    <c:v>16/02/2024</c:v>
                  </c:pt>
                  <c:pt idx="37">
                    <c:v>15/02/2024</c:v>
                  </c:pt>
                  <c:pt idx="38">
                    <c:v>07/02/2024</c:v>
                  </c:pt>
                  <c:pt idx="39">
                    <c:v>06/02/2024</c:v>
                  </c:pt>
                  <c:pt idx="40">
                    <c:v>05/02/2024</c:v>
                  </c:pt>
                  <c:pt idx="41">
                    <c:v>02/02/2024</c:v>
                  </c:pt>
                  <c:pt idx="42">
                    <c:v>01/02/2024</c:v>
                  </c:pt>
                  <c:pt idx="43">
                    <c:v>31/01/2024</c:v>
                  </c:pt>
                  <c:pt idx="44">
                    <c:v>30/01/2024</c:v>
                  </c:pt>
                  <c:pt idx="45">
                    <c:v>29/01/2024</c:v>
                  </c:pt>
                  <c:pt idx="46">
                    <c:v>26/01/2024</c:v>
                  </c:pt>
                  <c:pt idx="47">
                    <c:v>25/01/2024</c:v>
                  </c:pt>
                  <c:pt idx="48">
                    <c:v>24/01/2024</c:v>
                  </c:pt>
                  <c:pt idx="49">
                    <c:v>23/01/2024</c:v>
                  </c:pt>
                  <c:pt idx="50">
                    <c:v>22/01/2024</c:v>
                  </c:pt>
                  <c:pt idx="51">
                    <c:v>19/01/2024</c:v>
                  </c:pt>
                  <c:pt idx="52">
                    <c:v>18/01/2024</c:v>
                  </c:pt>
                  <c:pt idx="53">
                    <c:v>17/01/2024</c:v>
                  </c:pt>
                  <c:pt idx="54">
                    <c:v>16/01/2024</c:v>
                  </c:pt>
                  <c:pt idx="55">
                    <c:v>15/01/2024</c:v>
                  </c:pt>
                  <c:pt idx="56">
                    <c:v>12/01/2024</c:v>
                  </c:pt>
                  <c:pt idx="57">
                    <c:v>11/01/2024</c:v>
                  </c:pt>
                  <c:pt idx="58">
                    <c:v>10/01/2024</c:v>
                  </c:pt>
                  <c:pt idx="59">
                    <c:v>09/01/2024</c:v>
                  </c:pt>
                  <c:pt idx="60">
                    <c:v>08/01/2024</c:v>
                  </c:pt>
                  <c:pt idx="61">
                    <c:v>05/01/2024</c:v>
                  </c:pt>
                  <c:pt idx="62">
                    <c:v>04/01/2024</c:v>
                  </c:pt>
                  <c:pt idx="63">
                    <c:v>03/01/2024</c:v>
                  </c:pt>
                  <c:pt idx="64">
                    <c:v>02/01/2024</c:v>
                  </c:pt>
                  <c:pt idx="65">
                    <c:v>29/12/2023</c:v>
                  </c:pt>
                  <c:pt idx="66">
                    <c:v>28/12/2023</c:v>
                  </c:pt>
                  <c:pt idx="67">
                    <c:v>27/12/2023</c:v>
                  </c:pt>
                </c:lvl>
                <c:lvl>
                  <c:pt idx="0">
                    <c:v>1M</c:v>
                  </c:pt>
                  <c:pt idx="23">
                    <c:v>2M</c:v>
                  </c:pt>
                  <c:pt idx="46">
                    <c:v>3M</c:v>
                  </c:pt>
                </c:lvl>
              </c:multiLvlStrCache>
            </c:multiLvlStrRef>
          </c:cat>
          <c:val>
            <c:numRef>
              <c:f>RS!$T$138:$T$205</c:f>
              <c:numCache>
                <c:formatCode>#,##0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 formatCode="General">
                  <c:v>0</c:v>
                </c:pt>
                <c:pt idx="65" formatCode="General">
                  <c:v>0</c:v>
                </c:pt>
                <c:pt idx="66" formatCode="General">
                  <c:v>0</c:v>
                </c:pt>
                <c:pt idx="67" formatCode="General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007-1A4A-B85C-D9F40C336D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2423423"/>
        <c:axId val="518145712"/>
      </c:barChart>
      <c:lineChart>
        <c:grouping val="standard"/>
        <c:varyColors val="0"/>
        <c:ser>
          <c:idx val="1"/>
          <c:order val="1"/>
          <c:tx>
            <c:strRef>
              <c:f>RS!$R$137</c:f>
              <c:strCache>
                <c:ptCount val="1"/>
                <c:pt idx="0">
                  <c:v>KLTB 5D</c:v>
                </c:pt>
              </c:strCache>
            </c:strRef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RS!$O$138:$P$205</c:f>
              <c:multiLvlStrCache>
                <c:ptCount val="68"/>
                <c:lvl>
                  <c:pt idx="0">
                    <c:v>00/01/1900</c:v>
                  </c:pt>
                  <c:pt idx="1">
                    <c:v>05/04/2024</c:v>
                  </c:pt>
                  <c:pt idx="2">
                    <c:v>04/04/2024</c:v>
                  </c:pt>
                  <c:pt idx="3">
                    <c:v>03/04/2024</c:v>
                  </c:pt>
                  <c:pt idx="4">
                    <c:v>02/04/2024</c:v>
                  </c:pt>
                  <c:pt idx="5">
                    <c:v>01/04/2024</c:v>
                  </c:pt>
                  <c:pt idx="6">
                    <c:v>29/03/2024</c:v>
                  </c:pt>
                  <c:pt idx="7">
                    <c:v>28/03/2024</c:v>
                  </c:pt>
                  <c:pt idx="8">
                    <c:v>27/03/2024</c:v>
                  </c:pt>
                  <c:pt idx="9">
                    <c:v>26/03/2024</c:v>
                  </c:pt>
                  <c:pt idx="10">
                    <c:v>25/03/2024</c:v>
                  </c:pt>
                  <c:pt idx="11">
                    <c:v>22/03/2024</c:v>
                  </c:pt>
                  <c:pt idx="12">
                    <c:v>21/03/2024</c:v>
                  </c:pt>
                  <c:pt idx="13">
                    <c:v>20/03/2024</c:v>
                  </c:pt>
                  <c:pt idx="14">
                    <c:v>19/03/2024</c:v>
                  </c:pt>
                  <c:pt idx="15">
                    <c:v>18/03/2024</c:v>
                  </c:pt>
                  <c:pt idx="16">
                    <c:v>15/03/2024</c:v>
                  </c:pt>
                  <c:pt idx="17">
                    <c:v>14/03/2024</c:v>
                  </c:pt>
                  <c:pt idx="18">
                    <c:v>13/03/2024</c:v>
                  </c:pt>
                  <c:pt idx="19">
                    <c:v>12/03/2024</c:v>
                  </c:pt>
                  <c:pt idx="20">
                    <c:v>11/03/2024</c:v>
                  </c:pt>
                  <c:pt idx="21">
                    <c:v>08/03/2024</c:v>
                  </c:pt>
                  <c:pt idx="22">
                    <c:v>07/03/2024</c:v>
                  </c:pt>
                  <c:pt idx="23">
                    <c:v>06/03/2024</c:v>
                  </c:pt>
                  <c:pt idx="24">
                    <c:v>05/03/2024</c:v>
                  </c:pt>
                  <c:pt idx="25">
                    <c:v>04/03/2024</c:v>
                  </c:pt>
                  <c:pt idx="26">
                    <c:v>01/03/2024</c:v>
                  </c:pt>
                  <c:pt idx="27">
                    <c:v>29/02/2024</c:v>
                  </c:pt>
                  <c:pt idx="28">
                    <c:v>28/02/2024</c:v>
                  </c:pt>
                  <c:pt idx="29">
                    <c:v>27/02/2024</c:v>
                  </c:pt>
                  <c:pt idx="30">
                    <c:v>26/02/2024</c:v>
                  </c:pt>
                  <c:pt idx="31">
                    <c:v>23/02/2024</c:v>
                  </c:pt>
                  <c:pt idx="32">
                    <c:v>22/02/2024</c:v>
                  </c:pt>
                  <c:pt idx="33">
                    <c:v>21/02/2024</c:v>
                  </c:pt>
                  <c:pt idx="34">
                    <c:v>20/02/2024</c:v>
                  </c:pt>
                  <c:pt idx="35">
                    <c:v>19/02/2024</c:v>
                  </c:pt>
                  <c:pt idx="36">
                    <c:v>16/02/2024</c:v>
                  </c:pt>
                  <c:pt idx="37">
                    <c:v>15/02/2024</c:v>
                  </c:pt>
                  <c:pt idx="38">
                    <c:v>07/02/2024</c:v>
                  </c:pt>
                  <c:pt idx="39">
                    <c:v>06/02/2024</c:v>
                  </c:pt>
                  <c:pt idx="40">
                    <c:v>05/02/2024</c:v>
                  </c:pt>
                  <c:pt idx="41">
                    <c:v>02/02/2024</c:v>
                  </c:pt>
                  <c:pt idx="42">
                    <c:v>01/02/2024</c:v>
                  </c:pt>
                  <c:pt idx="43">
                    <c:v>31/01/2024</c:v>
                  </c:pt>
                  <c:pt idx="44">
                    <c:v>30/01/2024</c:v>
                  </c:pt>
                  <c:pt idx="45">
                    <c:v>29/01/2024</c:v>
                  </c:pt>
                  <c:pt idx="46">
                    <c:v>26/01/2024</c:v>
                  </c:pt>
                  <c:pt idx="47">
                    <c:v>25/01/2024</c:v>
                  </c:pt>
                  <c:pt idx="48">
                    <c:v>24/01/2024</c:v>
                  </c:pt>
                  <c:pt idx="49">
                    <c:v>23/01/2024</c:v>
                  </c:pt>
                  <c:pt idx="50">
                    <c:v>22/01/2024</c:v>
                  </c:pt>
                  <c:pt idx="51">
                    <c:v>19/01/2024</c:v>
                  </c:pt>
                  <c:pt idx="52">
                    <c:v>18/01/2024</c:v>
                  </c:pt>
                  <c:pt idx="53">
                    <c:v>17/01/2024</c:v>
                  </c:pt>
                  <c:pt idx="54">
                    <c:v>16/01/2024</c:v>
                  </c:pt>
                  <c:pt idx="55">
                    <c:v>15/01/2024</c:v>
                  </c:pt>
                  <c:pt idx="56">
                    <c:v>12/01/2024</c:v>
                  </c:pt>
                  <c:pt idx="57">
                    <c:v>11/01/2024</c:v>
                  </c:pt>
                  <c:pt idx="58">
                    <c:v>10/01/2024</c:v>
                  </c:pt>
                  <c:pt idx="59">
                    <c:v>09/01/2024</c:v>
                  </c:pt>
                  <c:pt idx="60">
                    <c:v>08/01/2024</c:v>
                  </c:pt>
                  <c:pt idx="61">
                    <c:v>05/01/2024</c:v>
                  </c:pt>
                  <c:pt idx="62">
                    <c:v>04/01/2024</c:v>
                  </c:pt>
                  <c:pt idx="63">
                    <c:v>03/01/2024</c:v>
                  </c:pt>
                  <c:pt idx="64">
                    <c:v>02/01/2024</c:v>
                  </c:pt>
                  <c:pt idx="65">
                    <c:v>29/12/2023</c:v>
                  </c:pt>
                  <c:pt idx="66">
                    <c:v>28/12/2023</c:v>
                  </c:pt>
                  <c:pt idx="67">
                    <c:v>27/12/2023</c:v>
                  </c:pt>
                </c:lvl>
                <c:lvl>
                  <c:pt idx="0">
                    <c:v>1M</c:v>
                  </c:pt>
                  <c:pt idx="23">
                    <c:v>2M</c:v>
                  </c:pt>
                  <c:pt idx="46">
                    <c:v>3M</c:v>
                  </c:pt>
                </c:lvl>
              </c:multiLvlStrCache>
            </c:multiLvlStrRef>
          </c:cat>
          <c:val>
            <c:numRef>
              <c:f>RS!$R$138:$R$205</c:f>
              <c:numCache>
                <c:formatCode>#,##0</c:formatCode>
                <c:ptCount val="68"/>
                <c:pt idx="0">
                  <c:v>3600233.3333333335</c:v>
                </c:pt>
                <c:pt idx="1">
                  <c:v>3787766.6666666665</c:v>
                </c:pt>
                <c:pt idx="2">
                  <c:v>3683500</c:v>
                </c:pt>
                <c:pt idx="3">
                  <c:v>3857183.3333333335</c:v>
                </c:pt>
                <c:pt idx="4">
                  <c:v>4000983.3333333335</c:v>
                </c:pt>
                <c:pt idx="5">
                  <c:v>4173566.6666666665</c:v>
                </c:pt>
                <c:pt idx="6">
                  <c:v>4600150</c:v>
                </c:pt>
                <c:pt idx="7">
                  <c:v>4389033.333333333</c:v>
                </c:pt>
                <c:pt idx="8">
                  <c:v>4345483.333333333</c:v>
                </c:pt>
                <c:pt idx="9">
                  <c:v>4103783.3333333335</c:v>
                </c:pt>
                <c:pt idx="10">
                  <c:v>4779366.666666667</c:v>
                </c:pt>
                <c:pt idx="11">
                  <c:v>4749350</c:v>
                </c:pt>
                <c:pt idx="12">
                  <c:v>4737933.333333333</c:v>
                </c:pt>
                <c:pt idx="13">
                  <c:v>4854916.666666667</c:v>
                </c:pt>
                <c:pt idx="14">
                  <c:v>4965816.666666667</c:v>
                </c:pt>
                <c:pt idx="15">
                  <c:v>5485583.333333333</c:v>
                </c:pt>
                <c:pt idx="16">
                  <c:v>4827450</c:v>
                </c:pt>
                <c:pt idx="17">
                  <c:v>4793933.333333333</c:v>
                </c:pt>
                <c:pt idx="18">
                  <c:v>4260833.333333333</c:v>
                </c:pt>
                <c:pt idx="19">
                  <c:v>4421533.333333333</c:v>
                </c:pt>
                <c:pt idx="20">
                  <c:v>4238533.333333333</c:v>
                </c:pt>
                <c:pt idx="21">
                  <c:v>4077550</c:v>
                </c:pt>
                <c:pt idx="22">
                  <c:v>3952016.6666666665</c:v>
                </c:pt>
                <c:pt idx="23">
                  <c:v>4545033.333333333</c:v>
                </c:pt>
                <c:pt idx="24">
                  <c:v>4538766.666666667</c:v>
                </c:pt>
                <c:pt idx="25">
                  <c:v>3951550</c:v>
                </c:pt>
                <c:pt idx="26">
                  <c:v>3827433.3333333335</c:v>
                </c:pt>
                <c:pt idx="27">
                  <c:v>3152250</c:v>
                </c:pt>
                <c:pt idx="28">
                  <c:v>3064816.6666666665</c:v>
                </c:pt>
                <c:pt idx="29">
                  <c:v>2079300</c:v>
                </c:pt>
                <c:pt idx="30">
                  <c:v>1964416.6666666667</c:v>
                </c:pt>
                <c:pt idx="31">
                  <c:v>2023683.3333333333</c:v>
                </c:pt>
                <c:pt idx="32">
                  <c:v>1927616.6666666667</c:v>
                </c:pt>
                <c:pt idx="33">
                  <c:v>2446466.6666666665</c:v>
                </c:pt>
                <c:pt idx="34">
                  <c:v>2376433.3333333335</c:v>
                </c:pt>
                <c:pt idx="35">
                  <c:v>2605066.6666666665</c:v>
                </c:pt>
                <c:pt idx="36">
                  <c:v>3035366.6666666665</c:v>
                </c:pt>
                <c:pt idx="37">
                  <c:v>3053333.3333333335</c:v>
                </c:pt>
                <c:pt idx="38">
                  <c:v>3210416.6666666665</c:v>
                </c:pt>
                <c:pt idx="39">
                  <c:v>2696683.3333333335</c:v>
                </c:pt>
                <c:pt idx="40">
                  <c:v>2978566.6666666665</c:v>
                </c:pt>
                <c:pt idx="41">
                  <c:v>2782233.3333333335</c:v>
                </c:pt>
                <c:pt idx="42">
                  <c:v>2286100</c:v>
                </c:pt>
                <c:pt idx="43">
                  <c:v>2381600</c:v>
                </c:pt>
                <c:pt idx="44">
                  <c:v>2366283.3333333335</c:v>
                </c:pt>
                <c:pt idx="45">
                  <c:v>2450616.6666666665</c:v>
                </c:pt>
                <c:pt idx="46">
                  <c:v>2111783.3333333335</c:v>
                </c:pt>
                <c:pt idx="47">
                  <c:v>2143300</c:v>
                </c:pt>
                <c:pt idx="48">
                  <c:v>2340238.6666666665</c:v>
                </c:pt>
                <c:pt idx="49">
                  <c:v>2526304.8333333335</c:v>
                </c:pt>
                <c:pt idx="50">
                  <c:v>2418945</c:v>
                </c:pt>
                <c:pt idx="51">
                  <c:v>2391261.6666666665</c:v>
                </c:pt>
                <c:pt idx="52">
                  <c:v>2481750.6666666665</c:v>
                </c:pt>
                <c:pt idx="53">
                  <c:v>2467352.5</c:v>
                </c:pt>
                <c:pt idx="54">
                  <c:v>2386413.8333333335</c:v>
                </c:pt>
                <c:pt idx="55">
                  <c:v>2134144</c:v>
                </c:pt>
                <c:pt idx="56">
                  <c:v>2192456.6666666665</c:v>
                </c:pt>
                <c:pt idx="57">
                  <c:v>2405494.6666666665</c:v>
                </c:pt>
                <c:pt idx="58">
                  <c:v>2677003.1666666665</c:v>
                </c:pt>
                <c:pt idx="59">
                  <c:v>2782959</c:v>
                </c:pt>
                <c:pt idx="60">
                  <c:v>2715940.8333333335</c:v>
                </c:pt>
                <c:pt idx="61">
                  <c:v>2683522</c:v>
                </c:pt>
                <c:pt idx="62">
                  <c:v>2746178.5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007-1A4A-B85C-D9F40C336D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2423423"/>
        <c:axId val="518145712"/>
      </c:lineChart>
      <c:catAx>
        <c:axId val="132423423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518145712"/>
        <c:crosses val="autoZero"/>
        <c:auto val="1"/>
        <c:lblAlgn val="ctr"/>
        <c:lblOffset val="100"/>
        <c:noMultiLvlLbl val="0"/>
      </c:catAx>
      <c:valAx>
        <c:axId val="51814571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132423423"/>
        <c:crosses val="autoZero"/>
        <c:crossBetween val="between"/>
        <c:dispUnits>
          <c:builtInUnit val="m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VN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Biến Động (%)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RS!$Y$137</c:f>
              <c:strCache>
                <c:ptCount val="1"/>
                <c:pt idx="0">
                  <c:v>BAF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RS!$V$138:$W$205</c:f>
              <c:multiLvlStrCache>
                <c:ptCount val="68"/>
                <c:lvl>
                  <c:pt idx="0">
                    <c:v>00/01/1900</c:v>
                  </c:pt>
                  <c:pt idx="1">
                    <c:v>05/04/2024</c:v>
                  </c:pt>
                  <c:pt idx="2">
                    <c:v>04/04/2024</c:v>
                  </c:pt>
                  <c:pt idx="3">
                    <c:v>03/04/2024</c:v>
                  </c:pt>
                  <c:pt idx="4">
                    <c:v>02/04/2024</c:v>
                  </c:pt>
                  <c:pt idx="5">
                    <c:v>01/04/2024</c:v>
                  </c:pt>
                  <c:pt idx="6">
                    <c:v>29/03/2024</c:v>
                  </c:pt>
                  <c:pt idx="7">
                    <c:v>28/03/2024</c:v>
                  </c:pt>
                  <c:pt idx="8">
                    <c:v>27/03/2024</c:v>
                  </c:pt>
                  <c:pt idx="9">
                    <c:v>26/03/2024</c:v>
                  </c:pt>
                  <c:pt idx="10">
                    <c:v>25/03/2024</c:v>
                  </c:pt>
                  <c:pt idx="11">
                    <c:v>22/03/2024</c:v>
                  </c:pt>
                  <c:pt idx="12">
                    <c:v>21/03/2024</c:v>
                  </c:pt>
                  <c:pt idx="13">
                    <c:v>20/03/2024</c:v>
                  </c:pt>
                  <c:pt idx="14">
                    <c:v>19/03/2024</c:v>
                  </c:pt>
                  <c:pt idx="15">
                    <c:v>18/03/2024</c:v>
                  </c:pt>
                  <c:pt idx="16">
                    <c:v>15/03/2024</c:v>
                  </c:pt>
                  <c:pt idx="17">
                    <c:v>14/03/2024</c:v>
                  </c:pt>
                  <c:pt idx="18">
                    <c:v>13/03/2024</c:v>
                  </c:pt>
                  <c:pt idx="19">
                    <c:v>12/03/2024</c:v>
                  </c:pt>
                  <c:pt idx="20">
                    <c:v>11/03/2024</c:v>
                  </c:pt>
                  <c:pt idx="21">
                    <c:v>08/03/2024</c:v>
                  </c:pt>
                  <c:pt idx="22">
                    <c:v>07/03/2024</c:v>
                  </c:pt>
                  <c:pt idx="23">
                    <c:v>06/03/2024</c:v>
                  </c:pt>
                  <c:pt idx="24">
                    <c:v>05/03/2024</c:v>
                  </c:pt>
                  <c:pt idx="25">
                    <c:v>04/03/2024</c:v>
                  </c:pt>
                  <c:pt idx="26">
                    <c:v>01/03/2024</c:v>
                  </c:pt>
                  <c:pt idx="27">
                    <c:v>29/02/2024</c:v>
                  </c:pt>
                  <c:pt idx="28">
                    <c:v>28/02/2024</c:v>
                  </c:pt>
                  <c:pt idx="29">
                    <c:v>27/02/2024</c:v>
                  </c:pt>
                  <c:pt idx="30">
                    <c:v>26/02/2024</c:v>
                  </c:pt>
                  <c:pt idx="31">
                    <c:v>23/02/2024</c:v>
                  </c:pt>
                  <c:pt idx="32">
                    <c:v>22/02/2024</c:v>
                  </c:pt>
                  <c:pt idx="33">
                    <c:v>21/02/2024</c:v>
                  </c:pt>
                  <c:pt idx="34">
                    <c:v>20/02/2024</c:v>
                  </c:pt>
                  <c:pt idx="35">
                    <c:v>19/02/2024</c:v>
                  </c:pt>
                  <c:pt idx="36">
                    <c:v>16/02/2024</c:v>
                  </c:pt>
                  <c:pt idx="37">
                    <c:v>15/02/2024</c:v>
                  </c:pt>
                  <c:pt idx="38">
                    <c:v>07/02/2024</c:v>
                  </c:pt>
                  <c:pt idx="39">
                    <c:v>06/02/2024</c:v>
                  </c:pt>
                  <c:pt idx="40">
                    <c:v>05/02/2024</c:v>
                  </c:pt>
                  <c:pt idx="41">
                    <c:v>02/02/2024</c:v>
                  </c:pt>
                  <c:pt idx="42">
                    <c:v>01/02/2024</c:v>
                  </c:pt>
                  <c:pt idx="43">
                    <c:v>31/01/2024</c:v>
                  </c:pt>
                  <c:pt idx="44">
                    <c:v>30/01/2024</c:v>
                  </c:pt>
                  <c:pt idx="45">
                    <c:v>29/01/2024</c:v>
                  </c:pt>
                  <c:pt idx="46">
                    <c:v>26/01/2024</c:v>
                  </c:pt>
                  <c:pt idx="47">
                    <c:v>25/01/2024</c:v>
                  </c:pt>
                  <c:pt idx="48">
                    <c:v>24/01/2024</c:v>
                  </c:pt>
                  <c:pt idx="49">
                    <c:v>23/01/2024</c:v>
                  </c:pt>
                  <c:pt idx="50">
                    <c:v>22/01/2024</c:v>
                  </c:pt>
                  <c:pt idx="51">
                    <c:v>19/01/2024</c:v>
                  </c:pt>
                  <c:pt idx="52">
                    <c:v>18/01/2024</c:v>
                  </c:pt>
                  <c:pt idx="53">
                    <c:v>17/01/2024</c:v>
                  </c:pt>
                  <c:pt idx="54">
                    <c:v>16/01/2024</c:v>
                  </c:pt>
                  <c:pt idx="55">
                    <c:v>15/01/2024</c:v>
                  </c:pt>
                  <c:pt idx="56">
                    <c:v>12/01/2024</c:v>
                  </c:pt>
                  <c:pt idx="57">
                    <c:v>11/01/2024</c:v>
                  </c:pt>
                  <c:pt idx="58">
                    <c:v>10/01/2024</c:v>
                  </c:pt>
                  <c:pt idx="59">
                    <c:v>09/01/2024</c:v>
                  </c:pt>
                  <c:pt idx="60">
                    <c:v>08/01/2024</c:v>
                  </c:pt>
                  <c:pt idx="61">
                    <c:v>05/01/2024</c:v>
                  </c:pt>
                  <c:pt idx="62">
                    <c:v>04/01/2024</c:v>
                  </c:pt>
                  <c:pt idx="63">
                    <c:v>03/01/2024</c:v>
                  </c:pt>
                  <c:pt idx="64">
                    <c:v>02/01/2024</c:v>
                  </c:pt>
                  <c:pt idx="65">
                    <c:v>29/12/2023</c:v>
                  </c:pt>
                  <c:pt idx="66">
                    <c:v>28/12/2023</c:v>
                  </c:pt>
                  <c:pt idx="67">
                    <c:v>27/12/2023</c:v>
                  </c:pt>
                </c:lvl>
                <c:lvl>
                  <c:pt idx="0">
                    <c:v>1M</c:v>
                  </c:pt>
                  <c:pt idx="23">
                    <c:v>2M</c:v>
                  </c:pt>
                  <c:pt idx="46">
                    <c:v>3M</c:v>
                  </c:pt>
                </c:lvl>
              </c:multiLvlStrCache>
            </c:multiLvlStrRef>
          </c:cat>
          <c:val>
            <c:numRef>
              <c:f>RS!$Y$138:$Y$205</c:f>
              <c:numCache>
                <c:formatCode>0.00%</c:formatCode>
                <c:ptCount val="68"/>
                <c:pt idx="0">
                  <c:v>6.359999999999999E-2</c:v>
                </c:pt>
                <c:pt idx="1">
                  <c:v>7.0899999999999991E-2</c:v>
                </c:pt>
                <c:pt idx="2">
                  <c:v>5.4199999999999984E-2</c:v>
                </c:pt>
                <c:pt idx="3">
                  <c:v>5.2299999999999985E-2</c:v>
                </c:pt>
                <c:pt idx="4">
                  <c:v>8.199999999999999E-2</c:v>
                </c:pt>
                <c:pt idx="5">
                  <c:v>8.199999999999999E-2</c:v>
                </c:pt>
                <c:pt idx="6">
                  <c:v>0.10719999999999999</c:v>
                </c:pt>
                <c:pt idx="7">
                  <c:v>0.12299999999999998</c:v>
                </c:pt>
                <c:pt idx="8">
                  <c:v>0.12119999999999999</c:v>
                </c:pt>
                <c:pt idx="9">
                  <c:v>0.10879999999999999</c:v>
                </c:pt>
                <c:pt idx="10">
                  <c:v>0.107</c:v>
                </c:pt>
                <c:pt idx="11">
                  <c:v>0.1052</c:v>
                </c:pt>
                <c:pt idx="12">
                  <c:v>9.8000000000000004E-2</c:v>
                </c:pt>
                <c:pt idx="13">
                  <c:v>9.8000000000000004E-2</c:v>
                </c:pt>
                <c:pt idx="14">
                  <c:v>9.6200000000000008E-2</c:v>
                </c:pt>
                <c:pt idx="15">
                  <c:v>0.10680000000000001</c:v>
                </c:pt>
                <c:pt idx="16">
                  <c:v>0.1014</c:v>
                </c:pt>
                <c:pt idx="17">
                  <c:v>9.9600000000000008E-2</c:v>
                </c:pt>
                <c:pt idx="18">
                  <c:v>7.7800000000000008E-2</c:v>
                </c:pt>
                <c:pt idx="19">
                  <c:v>7.7800000000000008E-2</c:v>
                </c:pt>
                <c:pt idx="20">
                  <c:v>7.9600000000000004E-2</c:v>
                </c:pt>
                <c:pt idx="21">
                  <c:v>5.3600000000000002E-2</c:v>
                </c:pt>
                <c:pt idx="22">
                  <c:v>5.91E-2</c:v>
                </c:pt>
                <c:pt idx="23">
                  <c:v>4.5999999999999999E-2</c:v>
                </c:pt>
                <c:pt idx="24">
                  <c:v>5.3400000000000003E-2</c:v>
                </c:pt>
                <c:pt idx="25">
                  <c:v>4.4000000000000004E-2</c:v>
                </c:pt>
                <c:pt idx="26">
                  <c:v>5.5200000000000006E-2</c:v>
                </c:pt>
                <c:pt idx="27">
                  <c:v>4.9600000000000005E-2</c:v>
                </c:pt>
                <c:pt idx="28">
                  <c:v>4.7700000000000006E-2</c:v>
                </c:pt>
                <c:pt idx="29">
                  <c:v>-1.5799999999999991E-2</c:v>
                </c:pt>
                <c:pt idx="30">
                  <c:v>-3.1999999999999994E-2</c:v>
                </c:pt>
                <c:pt idx="31">
                  <c:v>-3.4099999999999991E-2</c:v>
                </c:pt>
                <c:pt idx="32">
                  <c:v>-2.3999999999999994E-2</c:v>
                </c:pt>
                <c:pt idx="33">
                  <c:v>-1.3999999999999993E-2</c:v>
                </c:pt>
                <c:pt idx="34">
                  <c:v>-1.9999999999999993E-2</c:v>
                </c:pt>
                <c:pt idx="35">
                  <c:v>-1.9999999999999993E-2</c:v>
                </c:pt>
                <c:pt idx="36">
                  <c:v>-2.0999999999999951E-3</c:v>
                </c:pt>
                <c:pt idx="37">
                  <c:v>1.8000000000000054E-3</c:v>
                </c:pt>
                <c:pt idx="38">
                  <c:v>3.7000000000000054E-3</c:v>
                </c:pt>
                <c:pt idx="39">
                  <c:v>-1.8199999999999994E-2</c:v>
                </c:pt>
                <c:pt idx="40">
                  <c:v>-1.8199999999999994E-2</c:v>
                </c:pt>
                <c:pt idx="41">
                  <c:v>-2.0199999999999992E-2</c:v>
                </c:pt>
                <c:pt idx="42">
                  <c:v>-3.6399999999999995E-2</c:v>
                </c:pt>
                <c:pt idx="43">
                  <c:v>-2.8399999999999995E-2</c:v>
                </c:pt>
                <c:pt idx="44">
                  <c:v>-2.8399999999999995E-2</c:v>
                </c:pt>
                <c:pt idx="45">
                  <c:v>-3.6499999999999998E-2</c:v>
                </c:pt>
                <c:pt idx="46">
                  <c:v>-2.4399999999999998E-2</c:v>
                </c:pt>
                <c:pt idx="47">
                  <c:v>-1.8499999999999999E-2</c:v>
                </c:pt>
                <c:pt idx="48">
                  <c:v>-1.8499999999999999E-2</c:v>
                </c:pt>
                <c:pt idx="49">
                  <c:v>-4.5999999999999999E-3</c:v>
                </c:pt>
                <c:pt idx="50">
                  <c:v>1.4999999999999999E-2</c:v>
                </c:pt>
                <c:pt idx="51">
                  <c:v>1.4999999999999999E-2</c:v>
                </c:pt>
                <c:pt idx="52">
                  <c:v>2.07E-2</c:v>
                </c:pt>
                <c:pt idx="53">
                  <c:v>2.4500000000000001E-2</c:v>
                </c:pt>
                <c:pt idx="54">
                  <c:v>2.2500000000000003E-2</c:v>
                </c:pt>
                <c:pt idx="55">
                  <c:v>-9.9999999999999742E-4</c:v>
                </c:pt>
                <c:pt idx="56">
                  <c:v>-9.9999999999999742E-4</c:v>
                </c:pt>
                <c:pt idx="57">
                  <c:v>-9.9999999999999742E-4</c:v>
                </c:pt>
                <c:pt idx="58">
                  <c:v>-2.9999999999999975E-3</c:v>
                </c:pt>
                <c:pt idx="59">
                  <c:v>8.0000000000000232E-4</c:v>
                </c:pt>
                <c:pt idx="60">
                  <c:v>2.7000000000000023E-3</c:v>
                </c:pt>
                <c:pt idx="61">
                  <c:v>6.5000000000000023E-3</c:v>
                </c:pt>
                <c:pt idx="62">
                  <c:v>2.3600000000000003E-2</c:v>
                </c:pt>
                <c:pt idx="63">
                  <c:v>2.7300000000000001E-2</c:v>
                </c:pt>
                <c:pt idx="64">
                  <c:v>7.9000000000000008E-3</c:v>
                </c:pt>
                <c:pt idx="65">
                  <c:v>7.9000000000000008E-3</c:v>
                </c:pt>
                <c:pt idx="66">
                  <c:v>5.9000000000000007E-3</c:v>
                </c:pt>
                <c:pt idx="67">
                  <c:v>7.8000000000000005E-3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CD-8B49-B2EA-20E24FCD9CD6}"/>
            </c:ext>
          </c:extLst>
        </c:ser>
        <c:ser>
          <c:idx val="3"/>
          <c:order val="1"/>
          <c:tx>
            <c:strRef>
              <c:f>RS!$AA$137</c:f>
              <c:strCache>
                <c:ptCount val="1"/>
                <c:pt idx="0">
                  <c:v>VNINDEX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multiLvlStrRef>
              <c:f>RS!$V$138:$W$205</c:f>
              <c:multiLvlStrCache>
                <c:ptCount val="68"/>
                <c:lvl>
                  <c:pt idx="0">
                    <c:v>00/01/1900</c:v>
                  </c:pt>
                  <c:pt idx="1">
                    <c:v>05/04/2024</c:v>
                  </c:pt>
                  <c:pt idx="2">
                    <c:v>04/04/2024</c:v>
                  </c:pt>
                  <c:pt idx="3">
                    <c:v>03/04/2024</c:v>
                  </c:pt>
                  <c:pt idx="4">
                    <c:v>02/04/2024</c:v>
                  </c:pt>
                  <c:pt idx="5">
                    <c:v>01/04/2024</c:v>
                  </c:pt>
                  <c:pt idx="6">
                    <c:v>29/03/2024</c:v>
                  </c:pt>
                  <c:pt idx="7">
                    <c:v>28/03/2024</c:v>
                  </c:pt>
                  <c:pt idx="8">
                    <c:v>27/03/2024</c:v>
                  </c:pt>
                  <c:pt idx="9">
                    <c:v>26/03/2024</c:v>
                  </c:pt>
                  <c:pt idx="10">
                    <c:v>25/03/2024</c:v>
                  </c:pt>
                  <c:pt idx="11">
                    <c:v>22/03/2024</c:v>
                  </c:pt>
                  <c:pt idx="12">
                    <c:v>21/03/2024</c:v>
                  </c:pt>
                  <c:pt idx="13">
                    <c:v>20/03/2024</c:v>
                  </c:pt>
                  <c:pt idx="14">
                    <c:v>19/03/2024</c:v>
                  </c:pt>
                  <c:pt idx="15">
                    <c:v>18/03/2024</c:v>
                  </c:pt>
                  <c:pt idx="16">
                    <c:v>15/03/2024</c:v>
                  </c:pt>
                  <c:pt idx="17">
                    <c:v>14/03/2024</c:v>
                  </c:pt>
                  <c:pt idx="18">
                    <c:v>13/03/2024</c:v>
                  </c:pt>
                  <c:pt idx="19">
                    <c:v>12/03/2024</c:v>
                  </c:pt>
                  <c:pt idx="20">
                    <c:v>11/03/2024</c:v>
                  </c:pt>
                  <c:pt idx="21">
                    <c:v>08/03/2024</c:v>
                  </c:pt>
                  <c:pt idx="22">
                    <c:v>07/03/2024</c:v>
                  </c:pt>
                  <c:pt idx="23">
                    <c:v>06/03/2024</c:v>
                  </c:pt>
                  <c:pt idx="24">
                    <c:v>05/03/2024</c:v>
                  </c:pt>
                  <c:pt idx="25">
                    <c:v>04/03/2024</c:v>
                  </c:pt>
                  <c:pt idx="26">
                    <c:v>01/03/2024</c:v>
                  </c:pt>
                  <c:pt idx="27">
                    <c:v>29/02/2024</c:v>
                  </c:pt>
                  <c:pt idx="28">
                    <c:v>28/02/2024</c:v>
                  </c:pt>
                  <c:pt idx="29">
                    <c:v>27/02/2024</c:v>
                  </c:pt>
                  <c:pt idx="30">
                    <c:v>26/02/2024</c:v>
                  </c:pt>
                  <c:pt idx="31">
                    <c:v>23/02/2024</c:v>
                  </c:pt>
                  <c:pt idx="32">
                    <c:v>22/02/2024</c:v>
                  </c:pt>
                  <c:pt idx="33">
                    <c:v>21/02/2024</c:v>
                  </c:pt>
                  <c:pt idx="34">
                    <c:v>20/02/2024</c:v>
                  </c:pt>
                  <c:pt idx="35">
                    <c:v>19/02/2024</c:v>
                  </c:pt>
                  <c:pt idx="36">
                    <c:v>16/02/2024</c:v>
                  </c:pt>
                  <c:pt idx="37">
                    <c:v>15/02/2024</c:v>
                  </c:pt>
                  <c:pt idx="38">
                    <c:v>07/02/2024</c:v>
                  </c:pt>
                  <c:pt idx="39">
                    <c:v>06/02/2024</c:v>
                  </c:pt>
                  <c:pt idx="40">
                    <c:v>05/02/2024</c:v>
                  </c:pt>
                  <c:pt idx="41">
                    <c:v>02/02/2024</c:v>
                  </c:pt>
                  <c:pt idx="42">
                    <c:v>01/02/2024</c:v>
                  </c:pt>
                  <c:pt idx="43">
                    <c:v>31/01/2024</c:v>
                  </c:pt>
                  <c:pt idx="44">
                    <c:v>30/01/2024</c:v>
                  </c:pt>
                  <c:pt idx="45">
                    <c:v>29/01/2024</c:v>
                  </c:pt>
                  <c:pt idx="46">
                    <c:v>26/01/2024</c:v>
                  </c:pt>
                  <c:pt idx="47">
                    <c:v>25/01/2024</c:v>
                  </c:pt>
                  <c:pt idx="48">
                    <c:v>24/01/2024</c:v>
                  </c:pt>
                  <c:pt idx="49">
                    <c:v>23/01/2024</c:v>
                  </c:pt>
                  <c:pt idx="50">
                    <c:v>22/01/2024</c:v>
                  </c:pt>
                  <c:pt idx="51">
                    <c:v>19/01/2024</c:v>
                  </c:pt>
                  <c:pt idx="52">
                    <c:v>18/01/2024</c:v>
                  </c:pt>
                  <c:pt idx="53">
                    <c:v>17/01/2024</c:v>
                  </c:pt>
                  <c:pt idx="54">
                    <c:v>16/01/2024</c:v>
                  </c:pt>
                  <c:pt idx="55">
                    <c:v>15/01/2024</c:v>
                  </c:pt>
                  <c:pt idx="56">
                    <c:v>12/01/2024</c:v>
                  </c:pt>
                  <c:pt idx="57">
                    <c:v>11/01/2024</c:v>
                  </c:pt>
                  <c:pt idx="58">
                    <c:v>10/01/2024</c:v>
                  </c:pt>
                  <c:pt idx="59">
                    <c:v>09/01/2024</c:v>
                  </c:pt>
                  <c:pt idx="60">
                    <c:v>08/01/2024</c:v>
                  </c:pt>
                  <c:pt idx="61">
                    <c:v>05/01/2024</c:v>
                  </c:pt>
                  <c:pt idx="62">
                    <c:v>04/01/2024</c:v>
                  </c:pt>
                  <c:pt idx="63">
                    <c:v>03/01/2024</c:v>
                  </c:pt>
                  <c:pt idx="64">
                    <c:v>02/01/2024</c:v>
                  </c:pt>
                  <c:pt idx="65">
                    <c:v>29/12/2023</c:v>
                  </c:pt>
                  <c:pt idx="66">
                    <c:v>28/12/2023</c:v>
                  </c:pt>
                  <c:pt idx="67">
                    <c:v>27/12/2023</c:v>
                  </c:pt>
                </c:lvl>
                <c:lvl>
                  <c:pt idx="0">
                    <c:v>1M</c:v>
                  </c:pt>
                  <c:pt idx="23">
                    <c:v>2M</c:v>
                  </c:pt>
                  <c:pt idx="46">
                    <c:v>3M</c:v>
                  </c:pt>
                </c:lvl>
              </c:multiLvlStrCache>
            </c:multiLvlStrRef>
          </c:cat>
          <c:val>
            <c:numRef>
              <c:f>RS!$AA$138:$AA$205</c:f>
              <c:numCache>
                <c:formatCode>0.00%</c:formatCode>
                <c:ptCount val="68"/>
                <c:pt idx="0">
                  <c:v>0.12240000000000001</c:v>
                </c:pt>
                <c:pt idx="1">
                  <c:v>0.12330000000000001</c:v>
                </c:pt>
                <c:pt idx="2">
                  <c:v>0.13930000000000001</c:v>
                </c:pt>
                <c:pt idx="3">
                  <c:v>0.13970000000000002</c:v>
                </c:pt>
                <c:pt idx="4">
                  <c:v>0.14460000000000001</c:v>
                </c:pt>
                <c:pt idx="5">
                  <c:v>0.12410000000000002</c:v>
                </c:pt>
                <c:pt idx="6">
                  <c:v>0.11640000000000002</c:v>
                </c:pt>
                <c:pt idx="7">
                  <c:v>0.12590000000000001</c:v>
                </c:pt>
                <c:pt idx="8">
                  <c:v>0.14250000000000002</c:v>
                </c:pt>
                <c:pt idx="9">
                  <c:v>0.13800000000000001</c:v>
                </c:pt>
                <c:pt idx="10">
                  <c:v>0.14370000000000002</c:v>
                </c:pt>
                <c:pt idx="11">
                  <c:v>0.13690000000000002</c:v>
                </c:pt>
                <c:pt idx="12">
                  <c:v>0.13440000000000002</c:v>
                </c:pt>
                <c:pt idx="13">
                  <c:v>0.13000000000000003</c:v>
                </c:pt>
                <c:pt idx="14">
                  <c:v>0.13150000000000003</c:v>
                </c:pt>
                <c:pt idx="15">
                  <c:v>0.11770000000000003</c:v>
                </c:pt>
                <c:pt idx="16">
                  <c:v>0.10680000000000002</c:v>
                </c:pt>
                <c:pt idx="17">
                  <c:v>9.6800000000000025E-2</c:v>
                </c:pt>
                <c:pt idx="18">
                  <c:v>9.3500000000000028E-2</c:v>
                </c:pt>
                <c:pt idx="19">
                  <c:v>8.500000000000002E-2</c:v>
                </c:pt>
                <c:pt idx="20">
                  <c:v>8.3000000000000018E-2</c:v>
                </c:pt>
                <c:pt idx="21">
                  <c:v>7.1500000000000022E-2</c:v>
                </c:pt>
                <c:pt idx="22">
                  <c:v>7.1900000000000019E-2</c:v>
                </c:pt>
                <c:pt idx="23">
                  <c:v>6.4400000000000027E-2</c:v>
                </c:pt>
                <c:pt idx="24">
                  <c:v>7.7400000000000024E-2</c:v>
                </c:pt>
                <c:pt idx="25">
                  <c:v>7.4000000000000024E-2</c:v>
                </c:pt>
                <c:pt idx="26">
                  <c:v>7.4000000000000024E-2</c:v>
                </c:pt>
                <c:pt idx="27">
                  <c:v>6.950000000000002E-2</c:v>
                </c:pt>
                <c:pt idx="28">
                  <c:v>7.1700000000000014E-2</c:v>
                </c:pt>
                <c:pt idx="29">
                  <c:v>7.5500000000000012E-2</c:v>
                </c:pt>
                <c:pt idx="30">
                  <c:v>8.0000000000000016E-2</c:v>
                </c:pt>
                <c:pt idx="31">
                  <c:v>7.8800000000000009E-2</c:v>
                </c:pt>
                <c:pt idx="32">
                  <c:v>6.8200000000000011E-2</c:v>
                </c:pt>
                <c:pt idx="33">
                  <c:v>6.2600000000000003E-2</c:v>
                </c:pt>
                <c:pt idx="34">
                  <c:v>6.3100000000000003E-2</c:v>
                </c:pt>
                <c:pt idx="35">
                  <c:v>5.5300000000000002E-2</c:v>
                </c:pt>
                <c:pt idx="36">
                  <c:v>5.5800000000000002E-2</c:v>
                </c:pt>
                <c:pt idx="37">
                  <c:v>6.2300000000000001E-2</c:v>
                </c:pt>
                <c:pt idx="38">
                  <c:v>6.1699999999999998E-2</c:v>
                </c:pt>
                <c:pt idx="39">
                  <c:v>5.9199999999999996E-2</c:v>
                </c:pt>
                <c:pt idx="40">
                  <c:v>5.7799999999999997E-2</c:v>
                </c:pt>
                <c:pt idx="41">
                  <c:v>5.2999999999999999E-2</c:v>
                </c:pt>
                <c:pt idx="42">
                  <c:v>4.9599999999999998E-2</c:v>
                </c:pt>
                <c:pt idx="43">
                  <c:v>4.3900000000000002E-2</c:v>
                </c:pt>
                <c:pt idx="44">
                  <c:v>3.2899999999999999E-2</c:v>
                </c:pt>
                <c:pt idx="45">
                  <c:v>3.1300000000000001E-2</c:v>
                </c:pt>
                <c:pt idx="46">
                  <c:v>3.04E-2</c:v>
                </c:pt>
                <c:pt idx="47">
                  <c:v>2.4199999999999999E-2</c:v>
                </c:pt>
                <c:pt idx="48">
                  <c:v>2.4399999999999998E-2</c:v>
                </c:pt>
                <c:pt idx="49">
                  <c:v>2.0299999999999999E-2</c:v>
                </c:pt>
                <c:pt idx="50">
                  <c:v>7.1000000000000004E-3</c:v>
                </c:pt>
                <c:pt idx="51">
                  <c:v>6.5000000000000006E-3</c:v>
                </c:pt>
                <c:pt idx="52">
                  <c:v>5.0000000000000001E-3</c:v>
                </c:pt>
                <c:pt idx="53">
                  <c:v>9.0000000000000063E-4</c:v>
                </c:pt>
                <c:pt idx="54">
                  <c:v>-3.0999999999999995E-3</c:v>
                </c:pt>
                <c:pt idx="55">
                  <c:v>6.4000000000000003E-3</c:v>
                </c:pt>
                <c:pt idx="56">
                  <c:v>1.35E-2</c:v>
                </c:pt>
                <c:pt idx="57">
                  <c:v>1.72E-2</c:v>
                </c:pt>
                <c:pt idx="58">
                  <c:v>2.9099999999999997E-2</c:v>
                </c:pt>
                <c:pt idx="59">
                  <c:v>2.7199999999999998E-2</c:v>
                </c:pt>
                <c:pt idx="60">
                  <c:v>2.6299999999999997E-2</c:v>
                </c:pt>
                <c:pt idx="61">
                  <c:v>2.3699999999999995E-2</c:v>
                </c:pt>
                <c:pt idx="62">
                  <c:v>2.8099999999999997E-2</c:v>
                </c:pt>
                <c:pt idx="63">
                  <c:v>1.8699999999999998E-2</c:v>
                </c:pt>
                <c:pt idx="64">
                  <c:v>2.2699999999999998E-2</c:v>
                </c:pt>
                <c:pt idx="65">
                  <c:v>6.0999999999999995E-3</c:v>
                </c:pt>
                <c:pt idx="66">
                  <c:v>-1.2000000000000005E-3</c:v>
                </c:pt>
                <c:pt idx="67">
                  <c:v>6.7000000000000002E-3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ECD-8B49-B2EA-20E24FCD9CD6}"/>
            </c:ext>
          </c:extLst>
        </c:ser>
        <c:ser>
          <c:idx val="5"/>
          <c:order val="2"/>
          <c:tx>
            <c:strRef>
              <c:f>RS!$AC$137</c:f>
              <c:strCache>
                <c:ptCount val="1"/>
                <c:pt idx="0">
                  <c:v>VN30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multiLvlStrRef>
              <c:f>RS!$V$138:$W$205</c:f>
              <c:multiLvlStrCache>
                <c:ptCount val="68"/>
                <c:lvl>
                  <c:pt idx="0">
                    <c:v>00/01/1900</c:v>
                  </c:pt>
                  <c:pt idx="1">
                    <c:v>05/04/2024</c:v>
                  </c:pt>
                  <c:pt idx="2">
                    <c:v>04/04/2024</c:v>
                  </c:pt>
                  <c:pt idx="3">
                    <c:v>03/04/2024</c:v>
                  </c:pt>
                  <c:pt idx="4">
                    <c:v>02/04/2024</c:v>
                  </c:pt>
                  <c:pt idx="5">
                    <c:v>01/04/2024</c:v>
                  </c:pt>
                  <c:pt idx="6">
                    <c:v>29/03/2024</c:v>
                  </c:pt>
                  <c:pt idx="7">
                    <c:v>28/03/2024</c:v>
                  </c:pt>
                  <c:pt idx="8">
                    <c:v>27/03/2024</c:v>
                  </c:pt>
                  <c:pt idx="9">
                    <c:v>26/03/2024</c:v>
                  </c:pt>
                  <c:pt idx="10">
                    <c:v>25/03/2024</c:v>
                  </c:pt>
                  <c:pt idx="11">
                    <c:v>22/03/2024</c:v>
                  </c:pt>
                  <c:pt idx="12">
                    <c:v>21/03/2024</c:v>
                  </c:pt>
                  <c:pt idx="13">
                    <c:v>20/03/2024</c:v>
                  </c:pt>
                  <c:pt idx="14">
                    <c:v>19/03/2024</c:v>
                  </c:pt>
                  <c:pt idx="15">
                    <c:v>18/03/2024</c:v>
                  </c:pt>
                  <c:pt idx="16">
                    <c:v>15/03/2024</c:v>
                  </c:pt>
                  <c:pt idx="17">
                    <c:v>14/03/2024</c:v>
                  </c:pt>
                  <c:pt idx="18">
                    <c:v>13/03/2024</c:v>
                  </c:pt>
                  <c:pt idx="19">
                    <c:v>12/03/2024</c:v>
                  </c:pt>
                  <c:pt idx="20">
                    <c:v>11/03/2024</c:v>
                  </c:pt>
                  <c:pt idx="21">
                    <c:v>08/03/2024</c:v>
                  </c:pt>
                  <c:pt idx="22">
                    <c:v>07/03/2024</c:v>
                  </c:pt>
                  <c:pt idx="23">
                    <c:v>06/03/2024</c:v>
                  </c:pt>
                  <c:pt idx="24">
                    <c:v>05/03/2024</c:v>
                  </c:pt>
                  <c:pt idx="25">
                    <c:v>04/03/2024</c:v>
                  </c:pt>
                  <c:pt idx="26">
                    <c:v>01/03/2024</c:v>
                  </c:pt>
                  <c:pt idx="27">
                    <c:v>29/02/2024</c:v>
                  </c:pt>
                  <c:pt idx="28">
                    <c:v>28/02/2024</c:v>
                  </c:pt>
                  <c:pt idx="29">
                    <c:v>27/02/2024</c:v>
                  </c:pt>
                  <c:pt idx="30">
                    <c:v>26/02/2024</c:v>
                  </c:pt>
                  <c:pt idx="31">
                    <c:v>23/02/2024</c:v>
                  </c:pt>
                  <c:pt idx="32">
                    <c:v>22/02/2024</c:v>
                  </c:pt>
                  <c:pt idx="33">
                    <c:v>21/02/2024</c:v>
                  </c:pt>
                  <c:pt idx="34">
                    <c:v>20/02/2024</c:v>
                  </c:pt>
                  <c:pt idx="35">
                    <c:v>19/02/2024</c:v>
                  </c:pt>
                  <c:pt idx="36">
                    <c:v>16/02/2024</c:v>
                  </c:pt>
                  <c:pt idx="37">
                    <c:v>15/02/2024</c:v>
                  </c:pt>
                  <c:pt idx="38">
                    <c:v>07/02/2024</c:v>
                  </c:pt>
                  <c:pt idx="39">
                    <c:v>06/02/2024</c:v>
                  </c:pt>
                  <c:pt idx="40">
                    <c:v>05/02/2024</c:v>
                  </c:pt>
                  <c:pt idx="41">
                    <c:v>02/02/2024</c:v>
                  </c:pt>
                  <c:pt idx="42">
                    <c:v>01/02/2024</c:v>
                  </c:pt>
                  <c:pt idx="43">
                    <c:v>31/01/2024</c:v>
                  </c:pt>
                  <c:pt idx="44">
                    <c:v>30/01/2024</c:v>
                  </c:pt>
                  <c:pt idx="45">
                    <c:v>29/01/2024</c:v>
                  </c:pt>
                  <c:pt idx="46">
                    <c:v>26/01/2024</c:v>
                  </c:pt>
                  <c:pt idx="47">
                    <c:v>25/01/2024</c:v>
                  </c:pt>
                  <c:pt idx="48">
                    <c:v>24/01/2024</c:v>
                  </c:pt>
                  <c:pt idx="49">
                    <c:v>23/01/2024</c:v>
                  </c:pt>
                  <c:pt idx="50">
                    <c:v>22/01/2024</c:v>
                  </c:pt>
                  <c:pt idx="51">
                    <c:v>19/01/2024</c:v>
                  </c:pt>
                  <c:pt idx="52">
                    <c:v>18/01/2024</c:v>
                  </c:pt>
                  <c:pt idx="53">
                    <c:v>17/01/2024</c:v>
                  </c:pt>
                  <c:pt idx="54">
                    <c:v>16/01/2024</c:v>
                  </c:pt>
                  <c:pt idx="55">
                    <c:v>15/01/2024</c:v>
                  </c:pt>
                  <c:pt idx="56">
                    <c:v>12/01/2024</c:v>
                  </c:pt>
                  <c:pt idx="57">
                    <c:v>11/01/2024</c:v>
                  </c:pt>
                  <c:pt idx="58">
                    <c:v>10/01/2024</c:v>
                  </c:pt>
                  <c:pt idx="59">
                    <c:v>09/01/2024</c:v>
                  </c:pt>
                  <c:pt idx="60">
                    <c:v>08/01/2024</c:v>
                  </c:pt>
                  <c:pt idx="61">
                    <c:v>05/01/2024</c:v>
                  </c:pt>
                  <c:pt idx="62">
                    <c:v>04/01/2024</c:v>
                  </c:pt>
                  <c:pt idx="63">
                    <c:v>03/01/2024</c:v>
                  </c:pt>
                  <c:pt idx="64">
                    <c:v>02/01/2024</c:v>
                  </c:pt>
                  <c:pt idx="65">
                    <c:v>29/12/2023</c:v>
                  </c:pt>
                  <c:pt idx="66">
                    <c:v>28/12/2023</c:v>
                  </c:pt>
                  <c:pt idx="67">
                    <c:v>27/12/2023</c:v>
                  </c:pt>
                </c:lvl>
                <c:lvl>
                  <c:pt idx="0">
                    <c:v>1M</c:v>
                  </c:pt>
                  <c:pt idx="23">
                    <c:v>2M</c:v>
                  </c:pt>
                  <c:pt idx="46">
                    <c:v>3M</c:v>
                  </c:pt>
                </c:lvl>
              </c:multiLvlStrCache>
            </c:multiLvlStrRef>
          </c:cat>
          <c:val>
            <c:numRef>
              <c:f>RS!$AC$138:$AC$205</c:f>
              <c:numCache>
                <c:formatCode>0.00%</c:formatCode>
                <c:ptCount val="68"/>
                <c:pt idx="0">
                  <c:v>0.12630000000000005</c:v>
                </c:pt>
                <c:pt idx="1">
                  <c:v>0.12710000000000005</c:v>
                </c:pt>
                <c:pt idx="2">
                  <c:v>0.14360000000000003</c:v>
                </c:pt>
                <c:pt idx="3">
                  <c:v>0.14670000000000002</c:v>
                </c:pt>
                <c:pt idx="4">
                  <c:v>0.15610000000000002</c:v>
                </c:pt>
                <c:pt idx="5">
                  <c:v>0.13190000000000002</c:v>
                </c:pt>
                <c:pt idx="6">
                  <c:v>0.12610000000000002</c:v>
                </c:pt>
                <c:pt idx="7">
                  <c:v>0.13820000000000002</c:v>
                </c:pt>
                <c:pt idx="8">
                  <c:v>0.15880000000000002</c:v>
                </c:pt>
                <c:pt idx="9">
                  <c:v>0.15450000000000003</c:v>
                </c:pt>
                <c:pt idx="10">
                  <c:v>0.16160000000000002</c:v>
                </c:pt>
                <c:pt idx="11">
                  <c:v>0.15240000000000001</c:v>
                </c:pt>
                <c:pt idx="12">
                  <c:v>0.1512</c:v>
                </c:pt>
                <c:pt idx="13">
                  <c:v>0.14680000000000001</c:v>
                </c:pt>
                <c:pt idx="14">
                  <c:v>0.14650000000000002</c:v>
                </c:pt>
                <c:pt idx="15">
                  <c:v>0.13250000000000001</c:v>
                </c:pt>
                <c:pt idx="16">
                  <c:v>0.1207</c:v>
                </c:pt>
                <c:pt idx="17">
                  <c:v>0.1123</c:v>
                </c:pt>
                <c:pt idx="18">
                  <c:v>0.10869999999999999</c:v>
                </c:pt>
                <c:pt idx="19">
                  <c:v>9.7399999999999987E-2</c:v>
                </c:pt>
                <c:pt idx="20">
                  <c:v>9.5899999999999985E-2</c:v>
                </c:pt>
                <c:pt idx="21">
                  <c:v>7.669999999999999E-2</c:v>
                </c:pt>
                <c:pt idx="22">
                  <c:v>7.5499999999999984E-2</c:v>
                </c:pt>
                <c:pt idx="23">
                  <c:v>6.9499999999999978E-2</c:v>
                </c:pt>
                <c:pt idx="24">
                  <c:v>8.2499999999999976E-2</c:v>
                </c:pt>
                <c:pt idx="25">
                  <c:v>8.0299999999999983E-2</c:v>
                </c:pt>
                <c:pt idx="26">
                  <c:v>8.3399999999999988E-2</c:v>
                </c:pt>
                <c:pt idx="27">
                  <c:v>7.8899999999999984E-2</c:v>
                </c:pt>
                <c:pt idx="28">
                  <c:v>8.0499999999999988E-2</c:v>
                </c:pt>
                <c:pt idx="29">
                  <c:v>8.4199999999999983E-2</c:v>
                </c:pt>
                <c:pt idx="30">
                  <c:v>8.8999999999999982E-2</c:v>
                </c:pt>
                <c:pt idx="31">
                  <c:v>8.5299999999999987E-2</c:v>
                </c:pt>
                <c:pt idx="32">
                  <c:v>7.569999999999999E-2</c:v>
                </c:pt>
                <c:pt idx="33">
                  <c:v>6.9399999999999989E-2</c:v>
                </c:pt>
                <c:pt idx="34">
                  <c:v>7.2499999999999995E-2</c:v>
                </c:pt>
                <c:pt idx="35">
                  <c:v>6.4799999999999996E-2</c:v>
                </c:pt>
                <c:pt idx="36">
                  <c:v>6.6799999999999998E-2</c:v>
                </c:pt>
                <c:pt idx="37">
                  <c:v>6.6699999999999995E-2</c:v>
                </c:pt>
                <c:pt idx="38">
                  <c:v>6.59E-2</c:v>
                </c:pt>
                <c:pt idx="39">
                  <c:v>6.3799999999999996E-2</c:v>
                </c:pt>
                <c:pt idx="40">
                  <c:v>6.6599999999999993E-2</c:v>
                </c:pt>
                <c:pt idx="41">
                  <c:v>6.4599999999999991E-2</c:v>
                </c:pt>
                <c:pt idx="42">
                  <c:v>6.0499999999999984E-2</c:v>
                </c:pt>
                <c:pt idx="43">
                  <c:v>5.0399999999999986E-2</c:v>
                </c:pt>
                <c:pt idx="44">
                  <c:v>3.8699999999999991E-2</c:v>
                </c:pt>
                <c:pt idx="45">
                  <c:v>3.8499999999999993E-2</c:v>
                </c:pt>
                <c:pt idx="46">
                  <c:v>3.5899999999999994E-2</c:v>
                </c:pt>
                <c:pt idx="47">
                  <c:v>2.4599999999999997E-2</c:v>
                </c:pt>
                <c:pt idx="48">
                  <c:v>2.4399999999999998E-2</c:v>
                </c:pt>
                <c:pt idx="49">
                  <c:v>2.1799999999999996E-2</c:v>
                </c:pt>
                <c:pt idx="50">
                  <c:v>8.6999999999999959E-3</c:v>
                </c:pt>
                <c:pt idx="51">
                  <c:v>8.6999999999999959E-3</c:v>
                </c:pt>
                <c:pt idx="52">
                  <c:v>8.2999999999999966E-3</c:v>
                </c:pt>
                <c:pt idx="53">
                  <c:v>3.5999999999999973E-3</c:v>
                </c:pt>
                <c:pt idx="54">
                  <c:v>-3.0000000000000027E-3</c:v>
                </c:pt>
                <c:pt idx="55">
                  <c:v>8.5999999999999965E-3</c:v>
                </c:pt>
                <c:pt idx="56">
                  <c:v>1.4999999999999998E-2</c:v>
                </c:pt>
                <c:pt idx="57">
                  <c:v>1.7099999999999997E-2</c:v>
                </c:pt>
                <c:pt idx="58">
                  <c:v>2.9899999999999999E-2</c:v>
                </c:pt>
                <c:pt idx="59">
                  <c:v>2.64E-2</c:v>
                </c:pt>
                <c:pt idx="60">
                  <c:v>2.4199999999999999E-2</c:v>
                </c:pt>
                <c:pt idx="61">
                  <c:v>2.0999999999999998E-2</c:v>
                </c:pt>
                <c:pt idx="62">
                  <c:v>1.9099999999999999E-2</c:v>
                </c:pt>
                <c:pt idx="63">
                  <c:v>1.11E-2</c:v>
                </c:pt>
                <c:pt idx="64">
                  <c:v>1.72E-2</c:v>
                </c:pt>
                <c:pt idx="65">
                  <c:v>1.7999999999999995E-3</c:v>
                </c:pt>
                <c:pt idx="66">
                  <c:v>-6.2000000000000006E-3</c:v>
                </c:pt>
                <c:pt idx="67">
                  <c:v>4.3E-3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3ECD-8B49-B2EA-20E24FCD9C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72112255"/>
        <c:axId val="1336963968"/>
      </c:lineChart>
      <c:catAx>
        <c:axId val="1172112255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1336963968"/>
        <c:crosses val="autoZero"/>
        <c:auto val="1"/>
        <c:lblAlgn val="ctr"/>
        <c:lblOffset val="100"/>
        <c:noMultiLvlLbl val="0"/>
      </c:catAx>
      <c:valAx>
        <c:axId val="133696396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117211225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Luỹ kế lệnh mua bán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RS!$AI$137</c:f>
              <c:strCache>
                <c:ptCount val="1"/>
                <c:pt idx="0">
                  <c:v>Lệnh M/B ròng</c:v>
                </c:pt>
              </c:strCache>
            </c:strRef>
          </c:tx>
          <c:spPr>
            <a:solidFill>
              <a:srgbClr val="70AD47"/>
            </a:solidFill>
            <a:ln>
              <a:noFill/>
            </a:ln>
            <a:effectLst/>
          </c:spPr>
          <c:invertIfNegative val="1"/>
          <c:cat>
            <c:multiLvlStrRef>
              <c:f>RS!$AE$138:$AF$205</c:f>
              <c:multiLvlStrCache>
                <c:ptCount val="68"/>
                <c:lvl>
                  <c:pt idx="0">
                    <c:v>00/01/1900</c:v>
                  </c:pt>
                  <c:pt idx="1">
                    <c:v>05/04/2024</c:v>
                  </c:pt>
                  <c:pt idx="2">
                    <c:v>04/04/2024</c:v>
                  </c:pt>
                  <c:pt idx="3">
                    <c:v>03/04/2024</c:v>
                  </c:pt>
                  <c:pt idx="4">
                    <c:v>02/04/2024</c:v>
                  </c:pt>
                  <c:pt idx="5">
                    <c:v>01/04/2024</c:v>
                  </c:pt>
                  <c:pt idx="6">
                    <c:v>29/03/2024</c:v>
                  </c:pt>
                  <c:pt idx="7">
                    <c:v>28/03/2024</c:v>
                  </c:pt>
                  <c:pt idx="8">
                    <c:v>27/03/2024</c:v>
                  </c:pt>
                  <c:pt idx="9">
                    <c:v>26/03/2024</c:v>
                  </c:pt>
                  <c:pt idx="10">
                    <c:v>25/03/2024</c:v>
                  </c:pt>
                  <c:pt idx="11">
                    <c:v>22/03/2024</c:v>
                  </c:pt>
                  <c:pt idx="12">
                    <c:v>21/03/2024</c:v>
                  </c:pt>
                  <c:pt idx="13">
                    <c:v>20/03/2024</c:v>
                  </c:pt>
                  <c:pt idx="14">
                    <c:v>19/03/2024</c:v>
                  </c:pt>
                  <c:pt idx="15">
                    <c:v>18/03/2024</c:v>
                  </c:pt>
                  <c:pt idx="16">
                    <c:v>15/03/2024</c:v>
                  </c:pt>
                  <c:pt idx="17">
                    <c:v>14/03/2024</c:v>
                  </c:pt>
                  <c:pt idx="18">
                    <c:v>13/03/2024</c:v>
                  </c:pt>
                  <c:pt idx="19">
                    <c:v>12/03/2024</c:v>
                  </c:pt>
                  <c:pt idx="20">
                    <c:v>11/03/2024</c:v>
                  </c:pt>
                  <c:pt idx="21">
                    <c:v>08/03/2024</c:v>
                  </c:pt>
                  <c:pt idx="22">
                    <c:v>07/03/2024</c:v>
                  </c:pt>
                  <c:pt idx="23">
                    <c:v>06/03/2024</c:v>
                  </c:pt>
                  <c:pt idx="24">
                    <c:v>05/03/2024</c:v>
                  </c:pt>
                  <c:pt idx="25">
                    <c:v>04/03/2024</c:v>
                  </c:pt>
                  <c:pt idx="26">
                    <c:v>01/03/2024</c:v>
                  </c:pt>
                  <c:pt idx="27">
                    <c:v>29/02/2024</c:v>
                  </c:pt>
                  <c:pt idx="28">
                    <c:v>28/02/2024</c:v>
                  </c:pt>
                  <c:pt idx="29">
                    <c:v>27/02/2024</c:v>
                  </c:pt>
                  <c:pt idx="30">
                    <c:v>26/02/2024</c:v>
                  </c:pt>
                  <c:pt idx="31">
                    <c:v>23/02/2024</c:v>
                  </c:pt>
                  <c:pt idx="32">
                    <c:v>22/02/2024</c:v>
                  </c:pt>
                  <c:pt idx="33">
                    <c:v>21/02/2024</c:v>
                  </c:pt>
                  <c:pt idx="34">
                    <c:v>20/02/2024</c:v>
                  </c:pt>
                  <c:pt idx="35">
                    <c:v>19/02/2024</c:v>
                  </c:pt>
                  <c:pt idx="36">
                    <c:v>16/02/2024</c:v>
                  </c:pt>
                  <c:pt idx="37">
                    <c:v>15/02/2024</c:v>
                  </c:pt>
                  <c:pt idx="38">
                    <c:v>07/02/2024</c:v>
                  </c:pt>
                  <c:pt idx="39">
                    <c:v>06/02/2024</c:v>
                  </c:pt>
                  <c:pt idx="40">
                    <c:v>05/02/2024</c:v>
                  </c:pt>
                  <c:pt idx="41">
                    <c:v>02/02/2024</c:v>
                  </c:pt>
                  <c:pt idx="42">
                    <c:v>01/02/2024</c:v>
                  </c:pt>
                  <c:pt idx="43">
                    <c:v>31/01/2024</c:v>
                  </c:pt>
                  <c:pt idx="44">
                    <c:v>30/01/2024</c:v>
                  </c:pt>
                  <c:pt idx="45">
                    <c:v>29/01/2024</c:v>
                  </c:pt>
                  <c:pt idx="46">
                    <c:v>26/01/2024</c:v>
                  </c:pt>
                  <c:pt idx="47">
                    <c:v>25/01/2024</c:v>
                  </c:pt>
                  <c:pt idx="48">
                    <c:v>24/01/2024</c:v>
                  </c:pt>
                  <c:pt idx="49">
                    <c:v>23/01/2024</c:v>
                  </c:pt>
                  <c:pt idx="50">
                    <c:v>22/01/2024</c:v>
                  </c:pt>
                  <c:pt idx="51">
                    <c:v>19/01/2024</c:v>
                  </c:pt>
                  <c:pt idx="52">
                    <c:v>18/01/2024</c:v>
                  </c:pt>
                  <c:pt idx="53">
                    <c:v>17/01/2024</c:v>
                  </c:pt>
                  <c:pt idx="54">
                    <c:v>16/01/2024</c:v>
                  </c:pt>
                  <c:pt idx="55">
                    <c:v>15/01/2024</c:v>
                  </c:pt>
                  <c:pt idx="56">
                    <c:v>12/01/2024</c:v>
                  </c:pt>
                  <c:pt idx="57">
                    <c:v>11/01/2024</c:v>
                  </c:pt>
                  <c:pt idx="58">
                    <c:v>10/01/2024</c:v>
                  </c:pt>
                  <c:pt idx="59">
                    <c:v>09/01/2024</c:v>
                  </c:pt>
                  <c:pt idx="60">
                    <c:v>08/01/2024</c:v>
                  </c:pt>
                  <c:pt idx="61">
                    <c:v>05/01/2024</c:v>
                  </c:pt>
                  <c:pt idx="62">
                    <c:v>04/01/2024</c:v>
                  </c:pt>
                  <c:pt idx="63">
                    <c:v>03/01/2024</c:v>
                  </c:pt>
                  <c:pt idx="64">
                    <c:v>02/01/2024</c:v>
                  </c:pt>
                  <c:pt idx="65">
                    <c:v>29/12/2023</c:v>
                  </c:pt>
                  <c:pt idx="66">
                    <c:v>28/12/2023</c:v>
                  </c:pt>
                  <c:pt idx="67">
                    <c:v>27/12/2023</c:v>
                  </c:pt>
                </c:lvl>
                <c:lvl>
                  <c:pt idx="0">
                    <c:v>1M</c:v>
                  </c:pt>
                  <c:pt idx="23">
                    <c:v>2M</c:v>
                  </c:pt>
                  <c:pt idx="46">
                    <c:v>3M</c:v>
                  </c:pt>
                </c:lvl>
              </c:multiLvlStrCache>
            </c:multiLvlStrRef>
          </c:cat>
          <c:val>
            <c:numRef>
              <c:f>RS!$AI$138:$AI$205</c:f>
              <c:numCache>
                <c:formatCode>#,##0</c:formatCode>
                <c:ptCount val="68"/>
                <c:pt idx="0">
                  <c:v>-88</c:v>
                </c:pt>
                <c:pt idx="1">
                  <c:v>62</c:v>
                </c:pt>
                <c:pt idx="2">
                  <c:v>94</c:v>
                </c:pt>
                <c:pt idx="3">
                  <c:v>-240</c:v>
                </c:pt>
                <c:pt idx="4">
                  <c:v>5</c:v>
                </c:pt>
                <c:pt idx="5">
                  <c:v>-267</c:v>
                </c:pt>
                <c:pt idx="6">
                  <c:v>126</c:v>
                </c:pt>
                <c:pt idx="7">
                  <c:v>117</c:v>
                </c:pt>
                <c:pt idx="8">
                  <c:v>617</c:v>
                </c:pt>
                <c:pt idx="9">
                  <c:v>112</c:v>
                </c:pt>
                <c:pt idx="10">
                  <c:v>227</c:v>
                </c:pt>
                <c:pt idx="11">
                  <c:v>497</c:v>
                </c:pt>
                <c:pt idx="12">
                  <c:v>116</c:v>
                </c:pt>
                <c:pt idx="13">
                  <c:v>119</c:v>
                </c:pt>
                <c:pt idx="14">
                  <c:v>-235</c:v>
                </c:pt>
                <c:pt idx="15">
                  <c:v>-43</c:v>
                </c:pt>
                <c:pt idx="16">
                  <c:v>115</c:v>
                </c:pt>
                <c:pt idx="17">
                  <c:v>334</c:v>
                </c:pt>
                <c:pt idx="18">
                  <c:v>93</c:v>
                </c:pt>
                <c:pt idx="19">
                  <c:v>81</c:v>
                </c:pt>
                <c:pt idx="20">
                  <c:v>212</c:v>
                </c:pt>
                <c:pt idx="21">
                  <c:v>190</c:v>
                </c:pt>
                <c:pt idx="22">
                  <c:v>392</c:v>
                </c:pt>
                <c:pt idx="23">
                  <c:v>20</c:v>
                </c:pt>
                <c:pt idx="24">
                  <c:v>492</c:v>
                </c:pt>
                <c:pt idx="25">
                  <c:v>-184</c:v>
                </c:pt>
                <c:pt idx="26">
                  <c:v>254</c:v>
                </c:pt>
                <c:pt idx="27">
                  <c:v>116</c:v>
                </c:pt>
                <c:pt idx="28">
                  <c:v>496</c:v>
                </c:pt>
                <c:pt idx="29">
                  <c:v>377</c:v>
                </c:pt>
                <c:pt idx="30">
                  <c:v>60</c:v>
                </c:pt>
                <c:pt idx="31">
                  <c:v>-12</c:v>
                </c:pt>
                <c:pt idx="32">
                  <c:v>-86</c:v>
                </c:pt>
                <c:pt idx="33">
                  <c:v>94</c:v>
                </c:pt>
                <c:pt idx="34">
                  <c:v>16</c:v>
                </c:pt>
                <c:pt idx="35">
                  <c:v>-339</c:v>
                </c:pt>
                <c:pt idx="36">
                  <c:v>-25</c:v>
                </c:pt>
                <c:pt idx="37">
                  <c:v>76</c:v>
                </c:pt>
                <c:pt idx="38">
                  <c:v>202</c:v>
                </c:pt>
                <c:pt idx="39">
                  <c:v>13</c:v>
                </c:pt>
                <c:pt idx="40">
                  <c:v>-136</c:v>
                </c:pt>
                <c:pt idx="41">
                  <c:v>320</c:v>
                </c:pt>
                <c:pt idx="42">
                  <c:v>-34</c:v>
                </c:pt>
                <c:pt idx="43">
                  <c:v>-21</c:v>
                </c:pt>
                <c:pt idx="44">
                  <c:v>121</c:v>
                </c:pt>
                <c:pt idx="45">
                  <c:v>-330</c:v>
                </c:pt>
                <c:pt idx="46">
                  <c:v>-29</c:v>
                </c:pt>
                <c:pt idx="47">
                  <c:v>104</c:v>
                </c:pt>
                <c:pt idx="48">
                  <c:v>-172</c:v>
                </c:pt>
                <c:pt idx="49">
                  <c:v>75</c:v>
                </c:pt>
                <c:pt idx="50">
                  <c:v>8</c:v>
                </c:pt>
                <c:pt idx="51">
                  <c:v>44</c:v>
                </c:pt>
                <c:pt idx="52">
                  <c:v>98</c:v>
                </c:pt>
                <c:pt idx="53">
                  <c:v>90</c:v>
                </c:pt>
                <c:pt idx="54">
                  <c:v>467</c:v>
                </c:pt>
                <c:pt idx="55">
                  <c:v>36</c:v>
                </c:pt>
                <c:pt idx="56">
                  <c:v>96</c:v>
                </c:pt>
                <c:pt idx="57">
                  <c:v>48</c:v>
                </c:pt>
                <c:pt idx="58">
                  <c:v>224</c:v>
                </c:pt>
                <c:pt idx="59">
                  <c:v>58</c:v>
                </c:pt>
                <c:pt idx="60">
                  <c:v>-142</c:v>
                </c:pt>
                <c:pt idx="61">
                  <c:v>-257</c:v>
                </c:pt>
                <c:pt idx="62">
                  <c:v>88</c:v>
                </c:pt>
                <c:pt idx="63">
                  <c:v>282</c:v>
                </c:pt>
                <c:pt idx="64">
                  <c:v>-57</c:v>
                </c:pt>
                <c:pt idx="65">
                  <c:v>38</c:v>
                </c:pt>
                <c:pt idx="66">
                  <c:v>0</c:v>
                </c:pt>
                <c:pt idx="67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0000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2-29F1-3A41-9E32-2FFE82A7BDC7}"/>
            </c:ext>
          </c:extLst>
        </c:ser>
        <c:ser>
          <c:idx val="6"/>
          <c:order val="2"/>
          <c:tx>
            <c:strRef>
              <c:f>RS!$AM$137</c:f>
              <c:strCache>
                <c:ptCount val="1"/>
                <c:pt idx="0">
                  <c:v>Lệnh M/B lớn ròng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1"/>
          <c:cat>
            <c:multiLvlStrRef>
              <c:f>RS!$AE$138:$AF$205</c:f>
              <c:multiLvlStrCache>
                <c:ptCount val="68"/>
                <c:lvl>
                  <c:pt idx="0">
                    <c:v>00/01/1900</c:v>
                  </c:pt>
                  <c:pt idx="1">
                    <c:v>05/04/2024</c:v>
                  </c:pt>
                  <c:pt idx="2">
                    <c:v>04/04/2024</c:v>
                  </c:pt>
                  <c:pt idx="3">
                    <c:v>03/04/2024</c:v>
                  </c:pt>
                  <c:pt idx="4">
                    <c:v>02/04/2024</c:v>
                  </c:pt>
                  <c:pt idx="5">
                    <c:v>01/04/2024</c:v>
                  </c:pt>
                  <c:pt idx="6">
                    <c:v>29/03/2024</c:v>
                  </c:pt>
                  <c:pt idx="7">
                    <c:v>28/03/2024</c:v>
                  </c:pt>
                  <c:pt idx="8">
                    <c:v>27/03/2024</c:v>
                  </c:pt>
                  <c:pt idx="9">
                    <c:v>26/03/2024</c:v>
                  </c:pt>
                  <c:pt idx="10">
                    <c:v>25/03/2024</c:v>
                  </c:pt>
                  <c:pt idx="11">
                    <c:v>22/03/2024</c:v>
                  </c:pt>
                  <c:pt idx="12">
                    <c:v>21/03/2024</c:v>
                  </c:pt>
                  <c:pt idx="13">
                    <c:v>20/03/2024</c:v>
                  </c:pt>
                  <c:pt idx="14">
                    <c:v>19/03/2024</c:v>
                  </c:pt>
                  <c:pt idx="15">
                    <c:v>18/03/2024</c:v>
                  </c:pt>
                  <c:pt idx="16">
                    <c:v>15/03/2024</c:v>
                  </c:pt>
                  <c:pt idx="17">
                    <c:v>14/03/2024</c:v>
                  </c:pt>
                  <c:pt idx="18">
                    <c:v>13/03/2024</c:v>
                  </c:pt>
                  <c:pt idx="19">
                    <c:v>12/03/2024</c:v>
                  </c:pt>
                  <c:pt idx="20">
                    <c:v>11/03/2024</c:v>
                  </c:pt>
                  <c:pt idx="21">
                    <c:v>08/03/2024</c:v>
                  </c:pt>
                  <c:pt idx="22">
                    <c:v>07/03/2024</c:v>
                  </c:pt>
                  <c:pt idx="23">
                    <c:v>06/03/2024</c:v>
                  </c:pt>
                  <c:pt idx="24">
                    <c:v>05/03/2024</c:v>
                  </c:pt>
                  <c:pt idx="25">
                    <c:v>04/03/2024</c:v>
                  </c:pt>
                  <c:pt idx="26">
                    <c:v>01/03/2024</c:v>
                  </c:pt>
                  <c:pt idx="27">
                    <c:v>29/02/2024</c:v>
                  </c:pt>
                  <c:pt idx="28">
                    <c:v>28/02/2024</c:v>
                  </c:pt>
                  <c:pt idx="29">
                    <c:v>27/02/2024</c:v>
                  </c:pt>
                  <c:pt idx="30">
                    <c:v>26/02/2024</c:v>
                  </c:pt>
                  <c:pt idx="31">
                    <c:v>23/02/2024</c:v>
                  </c:pt>
                  <c:pt idx="32">
                    <c:v>22/02/2024</c:v>
                  </c:pt>
                  <c:pt idx="33">
                    <c:v>21/02/2024</c:v>
                  </c:pt>
                  <c:pt idx="34">
                    <c:v>20/02/2024</c:v>
                  </c:pt>
                  <c:pt idx="35">
                    <c:v>19/02/2024</c:v>
                  </c:pt>
                  <c:pt idx="36">
                    <c:v>16/02/2024</c:v>
                  </c:pt>
                  <c:pt idx="37">
                    <c:v>15/02/2024</c:v>
                  </c:pt>
                  <c:pt idx="38">
                    <c:v>07/02/2024</c:v>
                  </c:pt>
                  <c:pt idx="39">
                    <c:v>06/02/2024</c:v>
                  </c:pt>
                  <c:pt idx="40">
                    <c:v>05/02/2024</c:v>
                  </c:pt>
                  <c:pt idx="41">
                    <c:v>02/02/2024</c:v>
                  </c:pt>
                  <c:pt idx="42">
                    <c:v>01/02/2024</c:v>
                  </c:pt>
                  <c:pt idx="43">
                    <c:v>31/01/2024</c:v>
                  </c:pt>
                  <c:pt idx="44">
                    <c:v>30/01/2024</c:v>
                  </c:pt>
                  <c:pt idx="45">
                    <c:v>29/01/2024</c:v>
                  </c:pt>
                  <c:pt idx="46">
                    <c:v>26/01/2024</c:v>
                  </c:pt>
                  <c:pt idx="47">
                    <c:v>25/01/2024</c:v>
                  </c:pt>
                  <c:pt idx="48">
                    <c:v>24/01/2024</c:v>
                  </c:pt>
                  <c:pt idx="49">
                    <c:v>23/01/2024</c:v>
                  </c:pt>
                  <c:pt idx="50">
                    <c:v>22/01/2024</c:v>
                  </c:pt>
                  <c:pt idx="51">
                    <c:v>19/01/2024</c:v>
                  </c:pt>
                  <c:pt idx="52">
                    <c:v>18/01/2024</c:v>
                  </c:pt>
                  <c:pt idx="53">
                    <c:v>17/01/2024</c:v>
                  </c:pt>
                  <c:pt idx="54">
                    <c:v>16/01/2024</c:v>
                  </c:pt>
                  <c:pt idx="55">
                    <c:v>15/01/2024</c:v>
                  </c:pt>
                  <c:pt idx="56">
                    <c:v>12/01/2024</c:v>
                  </c:pt>
                  <c:pt idx="57">
                    <c:v>11/01/2024</c:v>
                  </c:pt>
                  <c:pt idx="58">
                    <c:v>10/01/2024</c:v>
                  </c:pt>
                  <c:pt idx="59">
                    <c:v>09/01/2024</c:v>
                  </c:pt>
                  <c:pt idx="60">
                    <c:v>08/01/2024</c:v>
                  </c:pt>
                  <c:pt idx="61">
                    <c:v>05/01/2024</c:v>
                  </c:pt>
                  <c:pt idx="62">
                    <c:v>04/01/2024</c:v>
                  </c:pt>
                  <c:pt idx="63">
                    <c:v>03/01/2024</c:v>
                  </c:pt>
                  <c:pt idx="64">
                    <c:v>02/01/2024</c:v>
                  </c:pt>
                  <c:pt idx="65">
                    <c:v>29/12/2023</c:v>
                  </c:pt>
                  <c:pt idx="66">
                    <c:v>28/12/2023</c:v>
                  </c:pt>
                  <c:pt idx="67">
                    <c:v>27/12/2023</c:v>
                  </c:pt>
                </c:lvl>
                <c:lvl>
                  <c:pt idx="0">
                    <c:v>1M</c:v>
                  </c:pt>
                  <c:pt idx="23">
                    <c:v>2M</c:v>
                  </c:pt>
                  <c:pt idx="46">
                    <c:v>3M</c:v>
                  </c:pt>
                </c:lvl>
              </c:multiLvlStrCache>
            </c:multiLvlStrRef>
          </c:cat>
          <c:val>
            <c:numRef>
              <c:f>RS!$AM$138:$AM$205</c:f>
              <c:numCache>
                <c:formatCode>General</c:formatCode>
                <c:ptCount val="68"/>
                <c:pt idx="0">
                  <c:v>20</c:v>
                </c:pt>
                <c:pt idx="1">
                  <c:v>-14</c:v>
                </c:pt>
                <c:pt idx="2">
                  <c:v>53</c:v>
                </c:pt>
                <c:pt idx="3">
                  <c:v>8</c:v>
                </c:pt>
                <c:pt idx="4">
                  <c:v>4</c:v>
                </c:pt>
                <c:pt idx="5">
                  <c:v>-57</c:v>
                </c:pt>
                <c:pt idx="6">
                  <c:v>-11</c:v>
                </c:pt>
                <c:pt idx="7">
                  <c:v>3</c:v>
                </c:pt>
                <c:pt idx="8">
                  <c:v>121</c:v>
                </c:pt>
                <c:pt idx="9">
                  <c:v>9</c:v>
                </c:pt>
                <c:pt idx="10">
                  <c:v>19</c:v>
                </c:pt>
                <c:pt idx="11">
                  <c:v>50</c:v>
                </c:pt>
                <c:pt idx="12">
                  <c:v>8</c:v>
                </c:pt>
                <c:pt idx="13">
                  <c:v>29</c:v>
                </c:pt>
                <c:pt idx="14">
                  <c:v>18</c:v>
                </c:pt>
                <c:pt idx="15">
                  <c:v>12</c:v>
                </c:pt>
                <c:pt idx="16">
                  <c:v>23</c:v>
                </c:pt>
                <c:pt idx="17">
                  <c:v>43</c:v>
                </c:pt>
                <c:pt idx="18">
                  <c:v>-22</c:v>
                </c:pt>
                <c:pt idx="19">
                  <c:v>-17</c:v>
                </c:pt>
                <c:pt idx="20">
                  <c:v>118</c:v>
                </c:pt>
                <c:pt idx="21">
                  <c:v>21</c:v>
                </c:pt>
                <c:pt idx="22">
                  <c:v>76</c:v>
                </c:pt>
                <c:pt idx="23">
                  <c:v>12</c:v>
                </c:pt>
                <c:pt idx="24">
                  <c:v>1</c:v>
                </c:pt>
                <c:pt idx="25">
                  <c:v>-39</c:v>
                </c:pt>
                <c:pt idx="26">
                  <c:v>38</c:v>
                </c:pt>
                <c:pt idx="27">
                  <c:v>30</c:v>
                </c:pt>
                <c:pt idx="28">
                  <c:v>142</c:v>
                </c:pt>
                <c:pt idx="29">
                  <c:v>41</c:v>
                </c:pt>
                <c:pt idx="30">
                  <c:v>-12</c:v>
                </c:pt>
                <c:pt idx="31">
                  <c:v>-10</c:v>
                </c:pt>
                <c:pt idx="32">
                  <c:v>-8</c:v>
                </c:pt>
                <c:pt idx="33">
                  <c:v>32</c:v>
                </c:pt>
                <c:pt idx="34">
                  <c:v>13</c:v>
                </c:pt>
                <c:pt idx="35">
                  <c:v>-26</c:v>
                </c:pt>
                <c:pt idx="36">
                  <c:v>-2</c:v>
                </c:pt>
                <c:pt idx="37">
                  <c:v>9</c:v>
                </c:pt>
                <c:pt idx="38">
                  <c:v>59</c:v>
                </c:pt>
                <c:pt idx="39">
                  <c:v>21</c:v>
                </c:pt>
                <c:pt idx="40">
                  <c:v>-3</c:v>
                </c:pt>
                <c:pt idx="41">
                  <c:v>87</c:v>
                </c:pt>
                <c:pt idx="42">
                  <c:v>37</c:v>
                </c:pt>
                <c:pt idx="43">
                  <c:v>19</c:v>
                </c:pt>
                <c:pt idx="44">
                  <c:v>32</c:v>
                </c:pt>
                <c:pt idx="45">
                  <c:v>-34</c:v>
                </c:pt>
                <c:pt idx="46">
                  <c:v>8</c:v>
                </c:pt>
                <c:pt idx="47">
                  <c:v>9</c:v>
                </c:pt>
                <c:pt idx="48">
                  <c:v>-12</c:v>
                </c:pt>
                <c:pt idx="49">
                  <c:v>-18</c:v>
                </c:pt>
                <c:pt idx="50">
                  <c:v>-16</c:v>
                </c:pt>
                <c:pt idx="51">
                  <c:v>-14</c:v>
                </c:pt>
                <c:pt idx="52">
                  <c:v>7</c:v>
                </c:pt>
                <c:pt idx="53">
                  <c:v>34</c:v>
                </c:pt>
                <c:pt idx="54">
                  <c:v>61</c:v>
                </c:pt>
                <c:pt idx="55">
                  <c:v>22</c:v>
                </c:pt>
                <c:pt idx="56">
                  <c:v>55</c:v>
                </c:pt>
                <c:pt idx="57">
                  <c:v>23</c:v>
                </c:pt>
                <c:pt idx="58">
                  <c:v>23</c:v>
                </c:pt>
                <c:pt idx="59">
                  <c:v>6</c:v>
                </c:pt>
                <c:pt idx="60">
                  <c:v>-18</c:v>
                </c:pt>
                <c:pt idx="61">
                  <c:v>-45</c:v>
                </c:pt>
                <c:pt idx="62">
                  <c:v>17</c:v>
                </c:pt>
                <c:pt idx="63">
                  <c:v>34</c:v>
                </c:pt>
                <c:pt idx="64">
                  <c:v>19</c:v>
                </c:pt>
                <c:pt idx="65">
                  <c:v>-4</c:v>
                </c:pt>
                <c:pt idx="66">
                  <c:v>0</c:v>
                </c:pt>
                <c:pt idx="67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C00000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6-29F1-3A41-9E32-2FFE82A7BD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12515343"/>
        <c:axId val="312517071"/>
      </c:barChart>
      <c:lineChart>
        <c:grouping val="standard"/>
        <c:varyColors val="0"/>
        <c:ser>
          <c:idx val="3"/>
          <c:order val="1"/>
          <c:tx>
            <c:strRef>
              <c:f>RS!$AJ$137</c:f>
              <c:strCache>
                <c:ptCount val="1"/>
                <c:pt idx="0">
                  <c:v>Luỹ kế lệnh M/B</c:v>
                </c:pt>
              </c:strCache>
            </c:strRef>
          </c:tx>
          <c:spPr>
            <a:ln w="25400" cap="rnd">
              <a:solidFill>
                <a:schemeClr val="accent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RS!$AE$138:$AF$205</c:f>
              <c:multiLvlStrCache>
                <c:ptCount val="68"/>
                <c:lvl>
                  <c:pt idx="0">
                    <c:v>00/01/1900</c:v>
                  </c:pt>
                  <c:pt idx="1">
                    <c:v>05/04/2024</c:v>
                  </c:pt>
                  <c:pt idx="2">
                    <c:v>04/04/2024</c:v>
                  </c:pt>
                  <c:pt idx="3">
                    <c:v>03/04/2024</c:v>
                  </c:pt>
                  <c:pt idx="4">
                    <c:v>02/04/2024</c:v>
                  </c:pt>
                  <c:pt idx="5">
                    <c:v>01/04/2024</c:v>
                  </c:pt>
                  <c:pt idx="6">
                    <c:v>29/03/2024</c:v>
                  </c:pt>
                  <c:pt idx="7">
                    <c:v>28/03/2024</c:v>
                  </c:pt>
                  <c:pt idx="8">
                    <c:v>27/03/2024</c:v>
                  </c:pt>
                  <c:pt idx="9">
                    <c:v>26/03/2024</c:v>
                  </c:pt>
                  <c:pt idx="10">
                    <c:v>25/03/2024</c:v>
                  </c:pt>
                  <c:pt idx="11">
                    <c:v>22/03/2024</c:v>
                  </c:pt>
                  <c:pt idx="12">
                    <c:v>21/03/2024</c:v>
                  </c:pt>
                  <c:pt idx="13">
                    <c:v>20/03/2024</c:v>
                  </c:pt>
                  <c:pt idx="14">
                    <c:v>19/03/2024</c:v>
                  </c:pt>
                  <c:pt idx="15">
                    <c:v>18/03/2024</c:v>
                  </c:pt>
                  <c:pt idx="16">
                    <c:v>15/03/2024</c:v>
                  </c:pt>
                  <c:pt idx="17">
                    <c:v>14/03/2024</c:v>
                  </c:pt>
                  <c:pt idx="18">
                    <c:v>13/03/2024</c:v>
                  </c:pt>
                  <c:pt idx="19">
                    <c:v>12/03/2024</c:v>
                  </c:pt>
                  <c:pt idx="20">
                    <c:v>11/03/2024</c:v>
                  </c:pt>
                  <c:pt idx="21">
                    <c:v>08/03/2024</c:v>
                  </c:pt>
                  <c:pt idx="22">
                    <c:v>07/03/2024</c:v>
                  </c:pt>
                  <c:pt idx="23">
                    <c:v>06/03/2024</c:v>
                  </c:pt>
                  <c:pt idx="24">
                    <c:v>05/03/2024</c:v>
                  </c:pt>
                  <c:pt idx="25">
                    <c:v>04/03/2024</c:v>
                  </c:pt>
                  <c:pt idx="26">
                    <c:v>01/03/2024</c:v>
                  </c:pt>
                  <c:pt idx="27">
                    <c:v>29/02/2024</c:v>
                  </c:pt>
                  <c:pt idx="28">
                    <c:v>28/02/2024</c:v>
                  </c:pt>
                  <c:pt idx="29">
                    <c:v>27/02/2024</c:v>
                  </c:pt>
                  <c:pt idx="30">
                    <c:v>26/02/2024</c:v>
                  </c:pt>
                  <c:pt idx="31">
                    <c:v>23/02/2024</c:v>
                  </c:pt>
                  <c:pt idx="32">
                    <c:v>22/02/2024</c:v>
                  </c:pt>
                  <c:pt idx="33">
                    <c:v>21/02/2024</c:v>
                  </c:pt>
                  <c:pt idx="34">
                    <c:v>20/02/2024</c:v>
                  </c:pt>
                  <c:pt idx="35">
                    <c:v>19/02/2024</c:v>
                  </c:pt>
                  <c:pt idx="36">
                    <c:v>16/02/2024</c:v>
                  </c:pt>
                  <c:pt idx="37">
                    <c:v>15/02/2024</c:v>
                  </c:pt>
                  <c:pt idx="38">
                    <c:v>07/02/2024</c:v>
                  </c:pt>
                  <c:pt idx="39">
                    <c:v>06/02/2024</c:v>
                  </c:pt>
                  <c:pt idx="40">
                    <c:v>05/02/2024</c:v>
                  </c:pt>
                  <c:pt idx="41">
                    <c:v>02/02/2024</c:v>
                  </c:pt>
                  <c:pt idx="42">
                    <c:v>01/02/2024</c:v>
                  </c:pt>
                  <c:pt idx="43">
                    <c:v>31/01/2024</c:v>
                  </c:pt>
                  <c:pt idx="44">
                    <c:v>30/01/2024</c:v>
                  </c:pt>
                  <c:pt idx="45">
                    <c:v>29/01/2024</c:v>
                  </c:pt>
                  <c:pt idx="46">
                    <c:v>26/01/2024</c:v>
                  </c:pt>
                  <c:pt idx="47">
                    <c:v>25/01/2024</c:v>
                  </c:pt>
                  <c:pt idx="48">
                    <c:v>24/01/2024</c:v>
                  </c:pt>
                  <c:pt idx="49">
                    <c:v>23/01/2024</c:v>
                  </c:pt>
                  <c:pt idx="50">
                    <c:v>22/01/2024</c:v>
                  </c:pt>
                  <c:pt idx="51">
                    <c:v>19/01/2024</c:v>
                  </c:pt>
                  <c:pt idx="52">
                    <c:v>18/01/2024</c:v>
                  </c:pt>
                  <c:pt idx="53">
                    <c:v>17/01/2024</c:v>
                  </c:pt>
                  <c:pt idx="54">
                    <c:v>16/01/2024</c:v>
                  </c:pt>
                  <c:pt idx="55">
                    <c:v>15/01/2024</c:v>
                  </c:pt>
                  <c:pt idx="56">
                    <c:v>12/01/2024</c:v>
                  </c:pt>
                  <c:pt idx="57">
                    <c:v>11/01/2024</c:v>
                  </c:pt>
                  <c:pt idx="58">
                    <c:v>10/01/2024</c:v>
                  </c:pt>
                  <c:pt idx="59">
                    <c:v>09/01/2024</c:v>
                  </c:pt>
                  <c:pt idx="60">
                    <c:v>08/01/2024</c:v>
                  </c:pt>
                  <c:pt idx="61">
                    <c:v>05/01/2024</c:v>
                  </c:pt>
                  <c:pt idx="62">
                    <c:v>04/01/2024</c:v>
                  </c:pt>
                  <c:pt idx="63">
                    <c:v>03/01/2024</c:v>
                  </c:pt>
                  <c:pt idx="64">
                    <c:v>02/01/2024</c:v>
                  </c:pt>
                  <c:pt idx="65">
                    <c:v>29/12/2023</c:v>
                  </c:pt>
                  <c:pt idx="66">
                    <c:v>28/12/2023</c:v>
                  </c:pt>
                  <c:pt idx="67">
                    <c:v>27/12/2023</c:v>
                  </c:pt>
                </c:lvl>
                <c:lvl>
                  <c:pt idx="0">
                    <c:v>1M</c:v>
                  </c:pt>
                  <c:pt idx="23">
                    <c:v>2M</c:v>
                  </c:pt>
                  <c:pt idx="46">
                    <c:v>3M</c:v>
                  </c:pt>
                </c:lvl>
              </c:multiLvlStrCache>
            </c:multiLvlStrRef>
          </c:cat>
          <c:val>
            <c:numRef>
              <c:f>RS!$AJ$138:$AJ$205</c:f>
              <c:numCache>
                <c:formatCode>#,##0</c:formatCode>
                <c:ptCount val="68"/>
                <c:pt idx="0">
                  <c:v>5225</c:v>
                </c:pt>
                <c:pt idx="1">
                  <c:v>5313</c:v>
                </c:pt>
                <c:pt idx="2">
                  <c:v>5251</c:v>
                </c:pt>
                <c:pt idx="3">
                  <c:v>5157</c:v>
                </c:pt>
                <c:pt idx="4">
                  <c:v>5397</c:v>
                </c:pt>
                <c:pt idx="5">
                  <c:v>5392</c:v>
                </c:pt>
                <c:pt idx="6">
                  <c:v>5659</c:v>
                </c:pt>
                <c:pt idx="7">
                  <c:v>5533</c:v>
                </c:pt>
                <c:pt idx="8">
                  <c:v>5416</c:v>
                </c:pt>
                <c:pt idx="9">
                  <c:v>4799</c:v>
                </c:pt>
                <c:pt idx="10">
                  <c:v>4687</c:v>
                </c:pt>
                <c:pt idx="11">
                  <c:v>4460</c:v>
                </c:pt>
                <c:pt idx="12">
                  <c:v>3963</c:v>
                </c:pt>
                <c:pt idx="13">
                  <c:v>3847</c:v>
                </c:pt>
                <c:pt idx="14">
                  <c:v>3728</c:v>
                </c:pt>
                <c:pt idx="15">
                  <c:v>3963</c:v>
                </c:pt>
                <c:pt idx="16">
                  <c:v>4006</c:v>
                </c:pt>
                <c:pt idx="17">
                  <c:v>3891</c:v>
                </c:pt>
                <c:pt idx="18">
                  <c:v>3557</c:v>
                </c:pt>
                <c:pt idx="19">
                  <c:v>3464</c:v>
                </c:pt>
                <c:pt idx="20">
                  <c:v>3383</c:v>
                </c:pt>
                <c:pt idx="21">
                  <c:v>3171</c:v>
                </c:pt>
                <c:pt idx="22">
                  <c:v>2981</c:v>
                </c:pt>
                <c:pt idx="23">
                  <c:v>2589</c:v>
                </c:pt>
                <c:pt idx="24">
                  <c:v>2569</c:v>
                </c:pt>
                <c:pt idx="25">
                  <c:v>2077</c:v>
                </c:pt>
                <c:pt idx="26">
                  <c:v>2261</c:v>
                </c:pt>
                <c:pt idx="27">
                  <c:v>2007</c:v>
                </c:pt>
                <c:pt idx="28">
                  <c:v>1891</c:v>
                </c:pt>
                <c:pt idx="29">
                  <c:v>1395</c:v>
                </c:pt>
                <c:pt idx="30">
                  <c:v>1018</c:v>
                </c:pt>
                <c:pt idx="31">
                  <c:v>958</c:v>
                </c:pt>
                <c:pt idx="32">
                  <c:v>970</c:v>
                </c:pt>
                <c:pt idx="33">
                  <c:v>1056</c:v>
                </c:pt>
                <c:pt idx="34">
                  <c:v>962</c:v>
                </c:pt>
                <c:pt idx="35">
                  <c:v>946</c:v>
                </c:pt>
                <c:pt idx="36">
                  <c:v>1285</c:v>
                </c:pt>
                <c:pt idx="37">
                  <c:v>1310</c:v>
                </c:pt>
                <c:pt idx="38">
                  <c:v>1234</c:v>
                </c:pt>
                <c:pt idx="39">
                  <c:v>1032</c:v>
                </c:pt>
                <c:pt idx="40">
                  <c:v>1019</c:v>
                </c:pt>
                <c:pt idx="41">
                  <c:v>1155</c:v>
                </c:pt>
                <c:pt idx="42">
                  <c:v>835</c:v>
                </c:pt>
                <c:pt idx="43">
                  <c:v>869</c:v>
                </c:pt>
                <c:pt idx="44">
                  <c:v>890</c:v>
                </c:pt>
                <c:pt idx="45">
                  <c:v>769</c:v>
                </c:pt>
                <c:pt idx="46">
                  <c:v>1099</c:v>
                </c:pt>
                <c:pt idx="47">
                  <c:v>1128</c:v>
                </c:pt>
                <c:pt idx="48">
                  <c:v>1024</c:v>
                </c:pt>
                <c:pt idx="49">
                  <c:v>1196</c:v>
                </c:pt>
                <c:pt idx="50">
                  <c:v>1121</c:v>
                </c:pt>
                <c:pt idx="51">
                  <c:v>1113</c:v>
                </c:pt>
                <c:pt idx="52">
                  <c:v>1069</c:v>
                </c:pt>
                <c:pt idx="53">
                  <c:v>971</c:v>
                </c:pt>
                <c:pt idx="54">
                  <c:v>881</c:v>
                </c:pt>
                <c:pt idx="55">
                  <c:v>414</c:v>
                </c:pt>
                <c:pt idx="56">
                  <c:v>378</c:v>
                </c:pt>
                <c:pt idx="57">
                  <c:v>282</c:v>
                </c:pt>
                <c:pt idx="58">
                  <c:v>234</c:v>
                </c:pt>
                <c:pt idx="59">
                  <c:v>10</c:v>
                </c:pt>
                <c:pt idx="60">
                  <c:v>-48</c:v>
                </c:pt>
                <c:pt idx="61">
                  <c:v>94</c:v>
                </c:pt>
                <c:pt idx="62">
                  <c:v>351</c:v>
                </c:pt>
                <c:pt idx="63">
                  <c:v>263</c:v>
                </c:pt>
                <c:pt idx="64">
                  <c:v>-19</c:v>
                </c:pt>
                <c:pt idx="65">
                  <c:v>38</c:v>
                </c:pt>
                <c:pt idx="66">
                  <c:v>0</c:v>
                </c:pt>
                <c:pt idx="6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9F1-3A41-9E32-2FFE82A7BDC7}"/>
            </c:ext>
          </c:extLst>
        </c:ser>
        <c:ser>
          <c:idx val="7"/>
          <c:order val="3"/>
          <c:tx>
            <c:strRef>
              <c:f>RS!$AN$137</c:f>
              <c:strCache>
                <c:ptCount val="1"/>
                <c:pt idx="0">
                  <c:v>Luỹ kế lệnh M/B lớn</c:v>
                </c:pt>
              </c:strCache>
            </c:strRef>
          </c:tx>
          <c:spPr>
            <a:ln w="2540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cat>
            <c:multiLvlStrRef>
              <c:f>RS!$AE$138:$AF$205</c:f>
              <c:multiLvlStrCache>
                <c:ptCount val="68"/>
                <c:lvl>
                  <c:pt idx="0">
                    <c:v>00/01/1900</c:v>
                  </c:pt>
                  <c:pt idx="1">
                    <c:v>05/04/2024</c:v>
                  </c:pt>
                  <c:pt idx="2">
                    <c:v>04/04/2024</c:v>
                  </c:pt>
                  <c:pt idx="3">
                    <c:v>03/04/2024</c:v>
                  </c:pt>
                  <c:pt idx="4">
                    <c:v>02/04/2024</c:v>
                  </c:pt>
                  <c:pt idx="5">
                    <c:v>01/04/2024</c:v>
                  </c:pt>
                  <c:pt idx="6">
                    <c:v>29/03/2024</c:v>
                  </c:pt>
                  <c:pt idx="7">
                    <c:v>28/03/2024</c:v>
                  </c:pt>
                  <c:pt idx="8">
                    <c:v>27/03/2024</c:v>
                  </c:pt>
                  <c:pt idx="9">
                    <c:v>26/03/2024</c:v>
                  </c:pt>
                  <c:pt idx="10">
                    <c:v>25/03/2024</c:v>
                  </c:pt>
                  <c:pt idx="11">
                    <c:v>22/03/2024</c:v>
                  </c:pt>
                  <c:pt idx="12">
                    <c:v>21/03/2024</c:v>
                  </c:pt>
                  <c:pt idx="13">
                    <c:v>20/03/2024</c:v>
                  </c:pt>
                  <c:pt idx="14">
                    <c:v>19/03/2024</c:v>
                  </c:pt>
                  <c:pt idx="15">
                    <c:v>18/03/2024</c:v>
                  </c:pt>
                  <c:pt idx="16">
                    <c:v>15/03/2024</c:v>
                  </c:pt>
                  <c:pt idx="17">
                    <c:v>14/03/2024</c:v>
                  </c:pt>
                  <c:pt idx="18">
                    <c:v>13/03/2024</c:v>
                  </c:pt>
                  <c:pt idx="19">
                    <c:v>12/03/2024</c:v>
                  </c:pt>
                  <c:pt idx="20">
                    <c:v>11/03/2024</c:v>
                  </c:pt>
                  <c:pt idx="21">
                    <c:v>08/03/2024</c:v>
                  </c:pt>
                  <c:pt idx="22">
                    <c:v>07/03/2024</c:v>
                  </c:pt>
                  <c:pt idx="23">
                    <c:v>06/03/2024</c:v>
                  </c:pt>
                  <c:pt idx="24">
                    <c:v>05/03/2024</c:v>
                  </c:pt>
                  <c:pt idx="25">
                    <c:v>04/03/2024</c:v>
                  </c:pt>
                  <c:pt idx="26">
                    <c:v>01/03/2024</c:v>
                  </c:pt>
                  <c:pt idx="27">
                    <c:v>29/02/2024</c:v>
                  </c:pt>
                  <c:pt idx="28">
                    <c:v>28/02/2024</c:v>
                  </c:pt>
                  <c:pt idx="29">
                    <c:v>27/02/2024</c:v>
                  </c:pt>
                  <c:pt idx="30">
                    <c:v>26/02/2024</c:v>
                  </c:pt>
                  <c:pt idx="31">
                    <c:v>23/02/2024</c:v>
                  </c:pt>
                  <c:pt idx="32">
                    <c:v>22/02/2024</c:v>
                  </c:pt>
                  <c:pt idx="33">
                    <c:v>21/02/2024</c:v>
                  </c:pt>
                  <c:pt idx="34">
                    <c:v>20/02/2024</c:v>
                  </c:pt>
                  <c:pt idx="35">
                    <c:v>19/02/2024</c:v>
                  </c:pt>
                  <c:pt idx="36">
                    <c:v>16/02/2024</c:v>
                  </c:pt>
                  <c:pt idx="37">
                    <c:v>15/02/2024</c:v>
                  </c:pt>
                  <c:pt idx="38">
                    <c:v>07/02/2024</c:v>
                  </c:pt>
                  <c:pt idx="39">
                    <c:v>06/02/2024</c:v>
                  </c:pt>
                  <c:pt idx="40">
                    <c:v>05/02/2024</c:v>
                  </c:pt>
                  <c:pt idx="41">
                    <c:v>02/02/2024</c:v>
                  </c:pt>
                  <c:pt idx="42">
                    <c:v>01/02/2024</c:v>
                  </c:pt>
                  <c:pt idx="43">
                    <c:v>31/01/2024</c:v>
                  </c:pt>
                  <c:pt idx="44">
                    <c:v>30/01/2024</c:v>
                  </c:pt>
                  <c:pt idx="45">
                    <c:v>29/01/2024</c:v>
                  </c:pt>
                  <c:pt idx="46">
                    <c:v>26/01/2024</c:v>
                  </c:pt>
                  <c:pt idx="47">
                    <c:v>25/01/2024</c:v>
                  </c:pt>
                  <c:pt idx="48">
                    <c:v>24/01/2024</c:v>
                  </c:pt>
                  <c:pt idx="49">
                    <c:v>23/01/2024</c:v>
                  </c:pt>
                  <c:pt idx="50">
                    <c:v>22/01/2024</c:v>
                  </c:pt>
                  <c:pt idx="51">
                    <c:v>19/01/2024</c:v>
                  </c:pt>
                  <c:pt idx="52">
                    <c:v>18/01/2024</c:v>
                  </c:pt>
                  <c:pt idx="53">
                    <c:v>17/01/2024</c:v>
                  </c:pt>
                  <c:pt idx="54">
                    <c:v>16/01/2024</c:v>
                  </c:pt>
                  <c:pt idx="55">
                    <c:v>15/01/2024</c:v>
                  </c:pt>
                  <c:pt idx="56">
                    <c:v>12/01/2024</c:v>
                  </c:pt>
                  <c:pt idx="57">
                    <c:v>11/01/2024</c:v>
                  </c:pt>
                  <c:pt idx="58">
                    <c:v>10/01/2024</c:v>
                  </c:pt>
                  <c:pt idx="59">
                    <c:v>09/01/2024</c:v>
                  </c:pt>
                  <c:pt idx="60">
                    <c:v>08/01/2024</c:v>
                  </c:pt>
                  <c:pt idx="61">
                    <c:v>05/01/2024</c:v>
                  </c:pt>
                  <c:pt idx="62">
                    <c:v>04/01/2024</c:v>
                  </c:pt>
                  <c:pt idx="63">
                    <c:v>03/01/2024</c:v>
                  </c:pt>
                  <c:pt idx="64">
                    <c:v>02/01/2024</c:v>
                  </c:pt>
                  <c:pt idx="65">
                    <c:v>29/12/2023</c:v>
                  </c:pt>
                  <c:pt idx="66">
                    <c:v>28/12/2023</c:v>
                  </c:pt>
                  <c:pt idx="67">
                    <c:v>27/12/2023</c:v>
                  </c:pt>
                </c:lvl>
                <c:lvl>
                  <c:pt idx="0">
                    <c:v>1M</c:v>
                  </c:pt>
                  <c:pt idx="23">
                    <c:v>2M</c:v>
                  </c:pt>
                  <c:pt idx="46">
                    <c:v>3M</c:v>
                  </c:pt>
                </c:lvl>
              </c:multiLvlStrCache>
            </c:multiLvlStrRef>
          </c:cat>
          <c:val>
            <c:numRef>
              <c:f>RS!$AN$138:$AN$205</c:f>
              <c:numCache>
                <c:formatCode>General</c:formatCode>
                <c:ptCount val="68"/>
                <c:pt idx="0">
                  <c:v>1144</c:v>
                </c:pt>
                <c:pt idx="1">
                  <c:v>1124</c:v>
                </c:pt>
                <c:pt idx="2">
                  <c:v>1138</c:v>
                </c:pt>
                <c:pt idx="3">
                  <c:v>1085</c:v>
                </c:pt>
                <c:pt idx="4">
                  <c:v>1077</c:v>
                </c:pt>
                <c:pt idx="5">
                  <c:v>1073</c:v>
                </c:pt>
                <c:pt idx="6">
                  <c:v>1130</c:v>
                </c:pt>
                <c:pt idx="7">
                  <c:v>1141</c:v>
                </c:pt>
                <c:pt idx="8">
                  <c:v>1138</c:v>
                </c:pt>
                <c:pt idx="9">
                  <c:v>1017</c:v>
                </c:pt>
                <c:pt idx="10">
                  <c:v>1008</c:v>
                </c:pt>
                <c:pt idx="11">
                  <c:v>989</c:v>
                </c:pt>
                <c:pt idx="12">
                  <c:v>939</c:v>
                </c:pt>
                <c:pt idx="13">
                  <c:v>931</c:v>
                </c:pt>
                <c:pt idx="14">
                  <c:v>902</c:v>
                </c:pt>
                <c:pt idx="15">
                  <c:v>884</c:v>
                </c:pt>
                <c:pt idx="16">
                  <c:v>872</c:v>
                </c:pt>
                <c:pt idx="17">
                  <c:v>849</c:v>
                </c:pt>
                <c:pt idx="18">
                  <c:v>806</c:v>
                </c:pt>
                <c:pt idx="19">
                  <c:v>828</c:v>
                </c:pt>
                <c:pt idx="20">
                  <c:v>845</c:v>
                </c:pt>
                <c:pt idx="21">
                  <c:v>727</c:v>
                </c:pt>
                <c:pt idx="22">
                  <c:v>706</c:v>
                </c:pt>
                <c:pt idx="23">
                  <c:v>630</c:v>
                </c:pt>
                <c:pt idx="24">
                  <c:v>618</c:v>
                </c:pt>
                <c:pt idx="25">
                  <c:v>617</c:v>
                </c:pt>
                <c:pt idx="26">
                  <c:v>656</c:v>
                </c:pt>
                <c:pt idx="27">
                  <c:v>618</c:v>
                </c:pt>
                <c:pt idx="28">
                  <c:v>588</c:v>
                </c:pt>
                <c:pt idx="29">
                  <c:v>446</c:v>
                </c:pt>
                <c:pt idx="30">
                  <c:v>405</c:v>
                </c:pt>
                <c:pt idx="31">
                  <c:v>417</c:v>
                </c:pt>
                <c:pt idx="32">
                  <c:v>427</c:v>
                </c:pt>
                <c:pt idx="33">
                  <c:v>435</c:v>
                </c:pt>
                <c:pt idx="34">
                  <c:v>403</c:v>
                </c:pt>
                <c:pt idx="35">
                  <c:v>390</c:v>
                </c:pt>
                <c:pt idx="36">
                  <c:v>416</c:v>
                </c:pt>
                <c:pt idx="37">
                  <c:v>418</c:v>
                </c:pt>
                <c:pt idx="38">
                  <c:v>409</c:v>
                </c:pt>
                <c:pt idx="39">
                  <c:v>350</c:v>
                </c:pt>
                <c:pt idx="40">
                  <c:v>329</c:v>
                </c:pt>
                <c:pt idx="41">
                  <c:v>332</c:v>
                </c:pt>
                <c:pt idx="42">
                  <c:v>245</c:v>
                </c:pt>
                <c:pt idx="43">
                  <c:v>208</c:v>
                </c:pt>
                <c:pt idx="44">
                  <c:v>189</c:v>
                </c:pt>
                <c:pt idx="45">
                  <c:v>157</c:v>
                </c:pt>
                <c:pt idx="46">
                  <c:v>191</c:v>
                </c:pt>
                <c:pt idx="47">
                  <c:v>183</c:v>
                </c:pt>
                <c:pt idx="48">
                  <c:v>174</c:v>
                </c:pt>
                <c:pt idx="49">
                  <c:v>186</c:v>
                </c:pt>
                <c:pt idx="50">
                  <c:v>204</c:v>
                </c:pt>
                <c:pt idx="51">
                  <c:v>220</c:v>
                </c:pt>
                <c:pt idx="52">
                  <c:v>234</c:v>
                </c:pt>
                <c:pt idx="53">
                  <c:v>227</c:v>
                </c:pt>
                <c:pt idx="54">
                  <c:v>193</c:v>
                </c:pt>
                <c:pt idx="55">
                  <c:v>132</c:v>
                </c:pt>
                <c:pt idx="56">
                  <c:v>110</c:v>
                </c:pt>
                <c:pt idx="57">
                  <c:v>55</c:v>
                </c:pt>
                <c:pt idx="58">
                  <c:v>32</c:v>
                </c:pt>
                <c:pt idx="59">
                  <c:v>9</c:v>
                </c:pt>
                <c:pt idx="60">
                  <c:v>3</c:v>
                </c:pt>
                <c:pt idx="61">
                  <c:v>21</c:v>
                </c:pt>
                <c:pt idx="62">
                  <c:v>66</c:v>
                </c:pt>
                <c:pt idx="63">
                  <c:v>49</c:v>
                </c:pt>
                <c:pt idx="64">
                  <c:v>15</c:v>
                </c:pt>
                <c:pt idx="65">
                  <c:v>-4</c:v>
                </c:pt>
                <c:pt idx="66">
                  <c:v>0</c:v>
                </c:pt>
                <c:pt idx="6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9F1-3A41-9E32-2FFE82A7BD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2515343"/>
        <c:axId val="312517071"/>
      </c:lineChart>
      <c:catAx>
        <c:axId val="312515343"/>
        <c:scaling>
          <c:orientation val="maxMin"/>
        </c:scaling>
        <c:delete val="0"/>
        <c:axPos val="b"/>
        <c:numFmt formatCode="General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312517071"/>
        <c:crosses val="autoZero"/>
        <c:auto val="1"/>
        <c:lblAlgn val="ctr"/>
        <c:lblOffset val="100"/>
        <c:noMultiLvlLbl val="0"/>
      </c:catAx>
      <c:valAx>
        <c:axId val="312517071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3125153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Luỹ kế KL mua bán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barChart>
        <c:barDir val="col"/>
        <c:grouping val="clustered"/>
        <c:varyColors val="0"/>
        <c:ser>
          <c:idx val="10"/>
          <c:order val="0"/>
          <c:tx>
            <c:strRef>
              <c:f>RS!$AQ$137</c:f>
              <c:strCache>
                <c:ptCount val="1"/>
                <c:pt idx="0">
                  <c:v>KL M/B ròng</c:v>
                </c:pt>
              </c:strCache>
            </c:strRef>
          </c:tx>
          <c:spPr>
            <a:solidFill>
              <a:srgbClr val="70AD47"/>
            </a:solidFill>
            <a:ln>
              <a:noFill/>
            </a:ln>
            <a:effectLst/>
          </c:spPr>
          <c:invertIfNegative val="1"/>
          <c:cat>
            <c:multiLvlStrRef>
              <c:f>RS!$AE$138:$AF$205</c:f>
              <c:multiLvlStrCache>
                <c:ptCount val="68"/>
                <c:lvl>
                  <c:pt idx="0">
                    <c:v>00/01/1900</c:v>
                  </c:pt>
                  <c:pt idx="1">
                    <c:v>05/04/2024</c:v>
                  </c:pt>
                  <c:pt idx="2">
                    <c:v>04/04/2024</c:v>
                  </c:pt>
                  <c:pt idx="3">
                    <c:v>03/04/2024</c:v>
                  </c:pt>
                  <c:pt idx="4">
                    <c:v>02/04/2024</c:v>
                  </c:pt>
                  <c:pt idx="5">
                    <c:v>01/04/2024</c:v>
                  </c:pt>
                  <c:pt idx="6">
                    <c:v>29/03/2024</c:v>
                  </c:pt>
                  <c:pt idx="7">
                    <c:v>28/03/2024</c:v>
                  </c:pt>
                  <c:pt idx="8">
                    <c:v>27/03/2024</c:v>
                  </c:pt>
                  <c:pt idx="9">
                    <c:v>26/03/2024</c:v>
                  </c:pt>
                  <c:pt idx="10">
                    <c:v>25/03/2024</c:v>
                  </c:pt>
                  <c:pt idx="11">
                    <c:v>22/03/2024</c:v>
                  </c:pt>
                  <c:pt idx="12">
                    <c:v>21/03/2024</c:v>
                  </c:pt>
                  <c:pt idx="13">
                    <c:v>20/03/2024</c:v>
                  </c:pt>
                  <c:pt idx="14">
                    <c:v>19/03/2024</c:v>
                  </c:pt>
                  <c:pt idx="15">
                    <c:v>18/03/2024</c:v>
                  </c:pt>
                  <c:pt idx="16">
                    <c:v>15/03/2024</c:v>
                  </c:pt>
                  <c:pt idx="17">
                    <c:v>14/03/2024</c:v>
                  </c:pt>
                  <c:pt idx="18">
                    <c:v>13/03/2024</c:v>
                  </c:pt>
                  <c:pt idx="19">
                    <c:v>12/03/2024</c:v>
                  </c:pt>
                  <c:pt idx="20">
                    <c:v>11/03/2024</c:v>
                  </c:pt>
                  <c:pt idx="21">
                    <c:v>08/03/2024</c:v>
                  </c:pt>
                  <c:pt idx="22">
                    <c:v>07/03/2024</c:v>
                  </c:pt>
                  <c:pt idx="23">
                    <c:v>06/03/2024</c:v>
                  </c:pt>
                  <c:pt idx="24">
                    <c:v>05/03/2024</c:v>
                  </c:pt>
                  <c:pt idx="25">
                    <c:v>04/03/2024</c:v>
                  </c:pt>
                  <c:pt idx="26">
                    <c:v>01/03/2024</c:v>
                  </c:pt>
                  <c:pt idx="27">
                    <c:v>29/02/2024</c:v>
                  </c:pt>
                  <c:pt idx="28">
                    <c:v>28/02/2024</c:v>
                  </c:pt>
                  <c:pt idx="29">
                    <c:v>27/02/2024</c:v>
                  </c:pt>
                  <c:pt idx="30">
                    <c:v>26/02/2024</c:v>
                  </c:pt>
                  <c:pt idx="31">
                    <c:v>23/02/2024</c:v>
                  </c:pt>
                  <c:pt idx="32">
                    <c:v>22/02/2024</c:v>
                  </c:pt>
                  <c:pt idx="33">
                    <c:v>21/02/2024</c:v>
                  </c:pt>
                  <c:pt idx="34">
                    <c:v>20/02/2024</c:v>
                  </c:pt>
                  <c:pt idx="35">
                    <c:v>19/02/2024</c:v>
                  </c:pt>
                  <c:pt idx="36">
                    <c:v>16/02/2024</c:v>
                  </c:pt>
                  <c:pt idx="37">
                    <c:v>15/02/2024</c:v>
                  </c:pt>
                  <c:pt idx="38">
                    <c:v>07/02/2024</c:v>
                  </c:pt>
                  <c:pt idx="39">
                    <c:v>06/02/2024</c:v>
                  </c:pt>
                  <c:pt idx="40">
                    <c:v>05/02/2024</c:v>
                  </c:pt>
                  <c:pt idx="41">
                    <c:v>02/02/2024</c:v>
                  </c:pt>
                  <c:pt idx="42">
                    <c:v>01/02/2024</c:v>
                  </c:pt>
                  <c:pt idx="43">
                    <c:v>31/01/2024</c:v>
                  </c:pt>
                  <c:pt idx="44">
                    <c:v>30/01/2024</c:v>
                  </c:pt>
                  <c:pt idx="45">
                    <c:v>29/01/2024</c:v>
                  </c:pt>
                  <c:pt idx="46">
                    <c:v>26/01/2024</c:v>
                  </c:pt>
                  <c:pt idx="47">
                    <c:v>25/01/2024</c:v>
                  </c:pt>
                  <c:pt idx="48">
                    <c:v>24/01/2024</c:v>
                  </c:pt>
                  <c:pt idx="49">
                    <c:v>23/01/2024</c:v>
                  </c:pt>
                  <c:pt idx="50">
                    <c:v>22/01/2024</c:v>
                  </c:pt>
                  <c:pt idx="51">
                    <c:v>19/01/2024</c:v>
                  </c:pt>
                  <c:pt idx="52">
                    <c:v>18/01/2024</c:v>
                  </c:pt>
                  <c:pt idx="53">
                    <c:v>17/01/2024</c:v>
                  </c:pt>
                  <c:pt idx="54">
                    <c:v>16/01/2024</c:v>
                  </c:pt>
                  <c:pt idx="55">
                    <c:v>15/01/2024</c:v>
                  </c:pt>
                  <c:pt idx="56">
                    <c:v>12/01/2024</c:v>
                  </c:pt>
                  <c:pt idx="57">
                    <c:v>11/01/2024</c:v>
                  </c:pt>
                  <c:pt idx="58">
                    <c:v>10/01/2024</c:v>
                  </c:pt>
                  <c:pt idx="59">
                    <c:v>09/01/2024</c:v>
                  </c:pt>
                  <c:pt idx="60">
                    <c:v>08/01/2024</c:v>
                  </c:pt>
                  <c:pt idx="61">
                    <c:v>05/01/2024</c:v>
                  </c:pt>
                  <c:pt idx="62">
                    <c:v>04/01/2024</c:v>
                  </c:pt>
                  <c:pt idx="63">
                    <c:v>03/01/2024</c:v>
                  </c:pt>
                  <c:pt idx="64">
                    <c:v>02/01/2024</c:v>
                  </c:pt>
                  <c:pt idx="65">
                    <c:v>29/12/2023</c:v>
                  </c:pt>
                  <c:pt idx="66">
                    <c:v>28/12/2023</c:v>
                  </c:pt>
                  <c:pt idx="67">
                    <c:v>27/12/2023</c:v>
                  </c:pt>
                </c:lvl>
                <c:lvl>
                  <c:pt idx="0">
                    <c:v>1M</c:v>
                  </c:pt>
                  <c:pt idx="23">
                    <c:v>2M</c:v>
                  </c:pt>
                  <c:pt idx="46">
                    <c:v>3M</c:v>
                  </c:pt>
                </c:lvl>
              </c:multiLvlStrCache>
            </c:multiLvlStrRef>
          </c:cat>
          <c:val>
            <c:numRef>
              <c:f>RS!$AQ$138:$AQ$205</c:f>
              <c:numCache>
                <c:formatCode>#,##0</c:formatCode>
                <c:ptCount val="68"/>
                <c:pt idx="0">
                  <c:v>351300</c:v>
                </c:pt>
                <c:pt idx="1">
                  <c:v>-307400</c:v>
                </c:pt>
                <c:pt idx="2">
                  <c:v>758400</c:v>
                </c:pt>
                <c:pt idx="3">
                  <c:v>-270500</c:v>
                </c:pt>
                <c:pt idx="4">
                  <c:v>-20200</c:v>
                </c:pt>
                <c:pt idx="5">
                  <c:v>-526800</c:v>
                </c:pt>
                <c:pt idx="6">
                  <c:v>193600</c:v>
                </c:pt>
                <c:pt idx="7">
                  <c:v>277200</c:v>
                </c:pt>
                <c:pt idx="8">
                  <c:v>2118500</c:v>
                </c:pt>
                <c:pt idx="9">
                  <c:v>167400</c:v>
                </c:pt>
                <c:pt idx="10">
                  <c:v>307700</c:v>
                </c:pt>
                <c:pt idx="11">
                  <c:v>531500</c:v>
                </c:pt>
                <c:pt idx="12">
                  <c:v>298300</c:v>
                </c:pt>
                <c:pt idx="13">
                  <c:v>427600</c:v>
                </c:pt>
                <c:pt idx="14">
                  <c:v>116100</c:v>
                </c:pt>
                <c:pt idx="15">
                  <c:v>-109300</c:v>
                </c:pt>
                <c:pt idx="16">
                  <c:v>196000</c:v>
                </c:pt>
                <c:pt idx="17">
                  <c:v>691200</c:v>
                </c:pt>
                <c:pt idx="18">
                  <c:v>127500</c:v>
                </c:pt>
                <c:pt idx="19">
                  <c:v>37700</c:v>
                </c:pt>
                <c:pt idx="20">
                  <c:v>1517500</c:v>
                </c:pt>
                <c:pt idx="21">
                  <c:v>10500</c:v>
                </c:pt>
                <c:pt idx="22">
                  <c:v>991200</c:v>
                </c:pt>
                <c:pt idx="23">
                  <c:v>-36700</c:v>
                </c:pt>
                <c:pt idx="24">
                  <c:v>258900</c:v>
                </c:pt>
                <c:pt idx="25">
                  <c:v>-295000</c:v>
                </c:pt>
                <c:pt idx="26">
                  <c:v>739400</c:v>
                </c:pt>
                <c:pt idx="27">
                  <c:v>320400</c:v>
                </c:pt>
                <c:pt idx="28">
                  <c:v>2043400</c:v>
                </c:pt>
                <c:pt idx="29">
                  <c:v>876600</c:v>
                </c:pt>
                <c:pt idx="30">
                  <c:v>-18300</c:v>
                </c:pt>
                <c:pt idx="31">
                  <c:v>86300</c:v>
                </c:pt>
                <c:pt idx="32">
                  <c:v>-22100</c:v>
                </c:pt>
                <c:pt idx="33">
                  <c:v>791700</c:v>
                </c:pt>
                <c:pt idx="34">
                  <c:v>435300</c:v>
                </c:pt>
                <c:pt idx="35">
                  <c:v>-690100</c:v>
                </c:pt>
                <c:pt idx="36">
                  <c:v>-72200</c:v>
                </c:pt>
                <c:pt idx="37">
                  <c:v>253000</c:v>
                </c:pt>
                <c:pt idx="38">
                  <c:v>660400</c:v>
                </c:pt>
                <c:pt idx="39">
                  <c:v>320000</c:v>
                </c:pt>
                <c:pt idx="40">
                  <c:v>-238500</c:v>
                </c:pt>
                <c:pt idx="41">
                  <c:v>1469700</c:v>
                </c:pt>
                <c:pt idx="42">
                  <c:v>348100</c:v>
                </c:pt>
                <c:pt idx="43">
                  <c:v>113700</c:v>
                </c:pt>
                <c:pt idx="44">
                  <c:v>234100</c:v>
                </c:pt>
                <c:pt idx="45">
                  <c:v>-269700</c:v>
                </c:pt>
                <c:pt idx="46">
                  <c:v>235400</c:v>
                </c:pt>
                <c:pt idx="47">
                  <c:v>290200</c:v>
                </c:pt>
                <c:pt idx="48">
                  <c:v>-142600</c:v>
                </c:pt>
                <c:pt idx="49">
                  <c:v>101300</c:v>
                </c:pt>
                <c:pt idx="50">
                  <c:v>-175800</c:v>
                </c:pt>
                <c:pt idx="51">
                  <c:v>-86300</c:v>
                </c:pt>
                <c:pt idx="52">
                  <c:v>243900</c:v>
                </c:pt>
                <c:pt idx="53">
                  <c:v>338000</c:v>
                </c:pt>
                <c:pt idx="54">
                  <c:v>865800</c:v>
                </c:pt>
                <c:pt idx="55">
                  <c:v>326400</c:v>
                </c:pt>
                <c:pt idx="56">
                  <c:v>608800</c:v>
                </c:pt>
                <c:pt idx="57">
                  <c:v>177200</c:v>
                </c:pt>
                <c:pt idx="58">
                  <c:v>576600</c:v>
                </c:pt>
                <c:pt idx="59">
                  <c:v>151500</c:v>
                </c:pt>
                <c:pt idx="60">
                  <c:v>-338200</c:v>
                </c:pt>
                <c:pt idx="61">
                  <c:v>-786700</c:v>
                </c:pt>
                <c:pt idx="62">
                  <c:v>120200</c:v>
                </c:pt>
                <c:pt idx="63">
                  <c:v>1096500</c:v>
                </c:pt>
                <c:pt idx="64">
                  <c:v>198800</c:v>
                </c:pt>
                <c:pt idx="65">
                  <c:v>-5900</c:v>
                </c:pt>
                <c:pt idx="66">
                  <c:v>0</c:v>
                </c:pt>
                <c:pt idx="67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0000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A-3954-AF43-9E09-FDA0C5C61B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76946639"/>
        <c:axId val="1346565456"/>
      </c:barChart>
      <c:lineChart>
        <c:grouping val="standard"/>
        <c:varyColors val="0"/>
        <c:ser>
          <c:idx val="11"/>
          <c:order val="1"/>
          <c:tx>
            <c:strRef>
              <c:f>RS!$AR$137</c:f>
              <c:strCache>
                <c:ptCount val="1"/>
                <c:pt idx="0">
                  <c:v>Luỹ kế KL M/B</c:v>
                </c:pt>
              </c:strCache>
            </c:strRef>
          </c:tx>
          <c:spPr>
            <a:ln w="2540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RS!$AE$138:$AF$205</c:f>
              <c:multiLvlStrCache>
                <c:ptCount val="68"/>
                <c:lvl>
                  <c:pt idx="0">
                    <c:v>00/01/1900</c:v>
                  </c:pt>
                  <c:pt idx="1">
                    <c:v>05/04/2024</c:v>
                  </c:pt>
                  <c:pt idx="2">
                    <c:v>04/04/2024</c:v>
                  </c:pt>
                  <c:pt idx="3">
                    <c:v>03/04/2024</c:v>
                  </c:pt>
                  <c:pt idx="4">
                    <c:v>02/04/2024</c:v>
                  </c:pt>
                  <c:pt idx="5">
                    <c:v>01/04/2024</c:v>
                  </c:pt>
                  <c:pt idx="6">
                    <c:v>29/03/2024</c:v>
                  </c:pt>
                  <c:pt idx="7">
                    <c:v>28/03/2024</c:v>
                  </c:pt>
                  <c:pt idx="8">
                    <c:v>27/03/2024</c:v>
                  </c:pt>
                  <c:pt idx="9">
                    <c:v>26/03/2024</c:v>
                  </c:pt>
                  <c:pt idx="10">
                    <c:v>25/03/2024</c:v>
                  </c:pt>
                  <c:pt idx="11">
                    <c:v>22/03/2024</c:v>
                  </c:pt>
                  <c:pt idx="12">
                    <c:v>21/03/2024</c:v>
                  </c:pt>
                  <c:pt idx="13">
                    <c:v>20/03/2024</c:v>
                  </c:pt>
                  <c:pt idx="14">
                    <c:v>19/03/2024</c:v>
                  </c:pt>
                  <c:pt idx="15">
                    <c:v>18/03/2024</c:v>
                  </c:pt>
                  <c:pt idx="16">
                    <c:v>15/03/2024</c:v>
                  </c:pt>
                  <c:pt idx="17">
                    <c:v>14/03/2024</c:v>
                  </c:pt>
                  <c:pt idx="18">
                    <c:v>13/03/2024</c:v>
                  </c:pt>
                  <c:pt idx="19">
                    <c:v>12/03/2024</c:v>
                  </c:pt>
                  <c:pt idx="20">
                    <c:v>11/03/2024</c:v>
                  </c:pt>
                  <c:pt idx="21">
                    <c:v>08/03/2024</c:v>
                  </c:pt>
                  <c:pt idx="22">
                    <c:v>07/03/2024</c:v>
                  </c:pt>
                  <c:pt idx="23">
                    <c:v>06/03/2024</c:v>
                  </c:pt>
                  <c:pt idx="24">
                    <c:v>05/03/2024</c:v>
                  </c:pt>
                  <c:pt idx="25">
                    <c:v>04/03/2024</c:v>
                  </c:pt>
                  <c:pt idx="26">
                    <c:v>01/03/2024</c:v>
                  </c:pt>
                  <c:pt idx="27">
                    <c:v>29/02/2024</c:v>
                  </c:pt>
                  <c:pt idx="28">
                    <c:v>28/02/2024</c:v>
                  </c:pt>
                  <c:pt idx="29">
                    <c:v>27/02/2024</c:v>
                  </c:pt>
                  <c:pt idx="30">
                    <c:v>26/02/2024</c:v>
                  </c:pt>
                  <c:pt idx="31">
                    <c:v>23/02/2024</c:v>
                  </c:pt>
                  <c:pt idx="32">
                    <c:v>22/02/2024</c:v>
                  </c:pt>
                  <c:pt idx="33">
                    <c:v>21/02/2024</c:v>
                  </c:pt>
                  <c:pt idx="34">
                    <c:v>20/02/2024</c:v>
                  </c:pt>
                  <c:pt idx="35">
                    <c:v>19/02/2024</c:v>
                  </c:pt>
                  <c:pt idx="36">
                    <c:v>16/02/2024</c:v>
                  </c:pt>
                  <c:pt idx="37">
                    <c:v>15/02/2024</c:v>
                  </c:pt>
                  <c:pt idx="38">
                    <c:v>07/02/2024</c:v>
                  </c:pt>
                  <c:pt idx="39">
                    <c:v>06/02/2024</c:v>
                  </c:pt>
                  <c:pt idx="40">
                    <c:v>05/02/2024</c:v>
                  </c:pt>
                  <c:pt idx="41">
                    <c:v>02/02/2024</c:v>
                  </c:pt>
                  <c:pt idx="42">
                    <c:v>01/02/2024</c:v>
                  </c:pt>
                  <c:pt idx="43">
                    <c:v>31/01/2024</c:v>
                  </c:pt>
                  <c:pt idx="44">
                    <c:v>30/01/2024</c:v>
                  </c:pt>
                  <c:pt idx="45">
                    <c:v>29/01/2024</c:v>
                  </c:pt>
                  <c:pt idx="46">
                    <c:v>26/01/2024</c:v>
                  </c:pt>
                  <c:pt idx="47">
                    <c:v>25/01/2024</c:v>
                  </c:pt>
                  <c:pt idx="48">
                    <c:v>24/01/2024</c:v>
                  </c:pt>
                  <c:pt idx="49">
                    <c:v>23/01/2024</c:v>
                  </c:pt>
                  <c:pt idx="50">
                    <c:v>22/01/2024</c:v>
                  </c:pt>
                  <c:pt idx="51">
                    <c:v>19/01/2024</c:v>
                  </c:pt>
                  <c:pt idx="52">
                    <c:v>18/01/2024</c:v>
                  </c:pt>
                  <c:pt idx="53">
                    <c:v>17/01/2024</c:v>
                  </c:pt>
                  <c:pt idx="54">
                    <c:v>16/01/2024</c:v>
                  </c:pt>
                  <c:pt idx="55">
                    <c:v>15/01/2024</c:v>
                  </c:pt>
                  <c:pt idx="56">
                    <c:v>12/01/2024</c:v>
                  </c:pt>
                  <c:pt idx="57">
                    <c:v>11/01/2024</c:v>
                  </c:pt>
                  <c:pt idx="58">
                    <c:v>10/01/2024</c:v>
                  </c:pt>
                  <c:pt idx="59">
                    <c:v>09/01/2024</c:v>
                  </c:pt>
                  <c:pt idx="60">
                    <c:v>08/01/2024</c:v>
                  </c:pt>
                  <c:pt idx="61">
                    <c:v>05/01/2024</c:v>
                  </c:pt>
                  <c:pt idx="62">
                    <c:v>04/01/2024</c:v>
                  </c:pt>
                  <c:pt idx="63">
                    <c:v>03/01/2024</c:v>
                  </c:pt>
                  <c:pt idx="64">
                    <c:v>02/01/2024</c:v>
                  </c:pt>
                  <c:pt idx="65">
                    <c:v>29/12/2023</c:v>
                  </c:pt>
                  <c:pt idx="66">
                    <c:v>28/12/2023</c:v>
                  </c:pt>
                  <c:pt idx="67">
                    <c:v>27/12/2023</c:v>
                  </c:pt>
                </c:lvl>
                <c:lvl>
                  <c:pt idx="0">
                    <c:v>1M</c:v>
                  </c:pt>
                  <c:pt idx="23">
                    <c:v>2M</c:v>
                  </c:pt>
                  <c:pt idx="46">
                    <c:v>3M</c:v>
                  </c:pt>
                </c:lvl>
              </c:multiLvlStrCache>
            </c:multiLvlStrRef>
          </c:cat>
          <c:val>
            <c:numRef>
              <c:f>RS!$AR$138:$AR$205</c:f>
              <c:numCache>
                <c:formatCode>#,##0</c:formatCode>
                <c:ptCount val="68"/>
                <c:pt idx="0">
                  <c:v>18988500</c:v>
                </c:pt>
                <c:pt idx="1">
                  <c:v>18637200</c:v>
                </c:pt>
                <c:pt idx="2">
                  <c:v>18944600</c:v>
                </c:pt>
                <c:pt idx="3">
                  <c:v>18186200</c:v>
                </c:pt>
                <c:pt idx="4">
                  <c:v>18456700</c:v>
                </c:pt>
                <c:pt idx="5">
                  <c:v>18476900</c:v>
                </c:pt>
                <c:pt idx="6">
                  <c:v>19003700</c:v>
                </c:pt>
                <c:pt idx="7">
                  <c:v>18810100</c:v>
                </c:pt>
                <c:pt idx="8">
                  <c:v>18532900</c:v>
                </c:pt>
                <c:pt idx="9">
                  <c:v>16414400</c:v>
                </c:pt>
                <c:pt idx="10">
                  <c:v>16247000</c:v>
                </c:pt>
                <c:pt idx="11">
                  <c:v>15939300</c:v>
                </c:pt>
                <c:pt idx="12">
                  <c:v>15407800</c:v>
                </c:pt>
                <c:pt idx="13">
                  <c:v>15109500</c:v>
                </c:pt>
                <c:pt idx="14">
                  <c:v>14681900</c:v>
                </c:pt>
                <c:pt idx="15">
                  <c:v>14565800</c:v>
                </c:pt>
                <c:pt idx="16">
                  <c:v>14675100</c:v>
                </c:pt>
                <c:pt idx="17">
                  <c:v>14479100</c:v>
                </c:pt>
                <c:pt idx="18">
                  <c:v>13787900</c:v>
                </c:pt>
                <c:pt idx="19">
                  <c:v>13660400</c:v>
                </c:pt>
                <c:pt idx="20">
                  <c:v>13622700</c:v>
                </c:pt>
                <c:pt idx="21">
                  <c:v>12105200</c:v>
                </c:pt>
                <c:pt idx="22">
                  <c:v>12094700</c:v>
                </c:pt>
                <c:pt idx="23">
                  <c:v>11103500</c:v>
                </c:pt>
                <c:pt idx="24">
                  <c:v>11140200</c:v>
                </c:pt>
                <c:pt idx="25">
                  <c:v>10881300</c:v>
                </c:pt>
                <c:pt idx="26">
                  <c:v>11176300</c:v>
                </c:pt>
                <c:pt idx="27">
                  <c:v>10436900</c:v>
                </c:pt>
                <c:pt idx="28">
                  <c:v>10116500</c:v>
                </c:pt>
                <c:pt idx="29">
                  <c:v>8073100</c:v>
                </c:pt>
                <c:pt idx="30">
                  <c:v>7196500</c:v>
                </c:pt>
                <c:pt idx="31">
                  <c:v>7214800</c:v>
                </c:pt>
                <c:pt idx="32">
                  <c:v>7128500</c:v>
                </c:pt>
                <c:pt idx="33">
                  <c:v>7150600</c:v>
                </c:pt>
                <c:pt idx="34">
                  <c:v>6358900</c:v>
                </c:pt>
                <c:pt idx="35">
                  <c:v>5923600</c:v>
                </c:pt>
                <c:pt idx="36">
                  <c:v>6613700</c:v>
                </c:pt>
                <c:pt idx="37">
                  <c:v>6685900</c:v>
                </c:pt>
                <c:pt idx="38">
                  <c:v>6432900</c:v>
                </c:pt>
                <c:pt idx="39">
                  <c:v>5772500</c:v>
                </c:pt>
                <c:pt idx="40">
                  <c:v>5452500</c:v>
                </c:pt>
                <c:pt idx="41">
                  <c:v>5691000</c:v>
                </c:pt>
                <c:pt idx="42">
                  <c:v>4221300</c:v>
                </c:pt>
                <c:pt idx="43">
                  <c:v>3873200</c:v>
                </c:pt>
                <c:pt idx="44">
                  <c:v>3759500</c:v>
                </c:pt>
                <c:pt idx="45">
                  <c:v>3525400</c:v>
                </c:pt>
                <c:pt idx="46">
                  <c:v>3795100</c:v>
                </c:pt>
                <c:pt idx="47">
                  <c:v>3559700</c:v>
                </c:pt>
                <c:pt idx="48">
                  <c:v>3269500</c:v>
                </c:pt>
                <c:pt idx="49">
                  <c:v>3412100</c:v>
                </c:pt>
                <c:pt idx="50">
                  <c:v>3310800</c:v>
                </c:pt>
                <c:pt idx="51">
                  <c:v>3486600</c:v>
                </c:pt>
                <c:pt idx="52">
                  <c:v>3572900</c:v>
                </c:pt>
                <c:pt idx="53">
                  <c:v>3329000</c:v>
                </c:pt>
                <c:pt idx="54">
                  <c:v>2991000</c:v>
                </c:pt>
                <c:pt idx="55">
                  <c:v>2125200</c:v>
                </c:pt>
                <c:pt idx="56">
                  <c:v>1798800</c:v>
                </c:pt>
                <c:pt idx="57">
                  <c:v>1190000</c:v>
                </c:pt>
                <c:pt idx="58">
                  <c:v>1012800</c:v>
                </c:pt>
                <c:pt idx="59">
                  <c:v>436200</c:v>
                </c:pt>
                <c:pt idx="60">
                  <c:v>284700</c:v>
                </c:pt>
                <c:pt idx="61">
                  <c:v>622900</c:v>
                </c:pt>
                <c:pt idx="62">
                  <c:v>1409600</c:v>
                </c:pt>
                <c:pt idx="63">
                  <c:v>1289400</c:v>
                </c:pt>
                <c:pt idx="64">
                  <c:v>192900</c:v>
                </c:pt>
                <c:pt idx="65">
                  <c:v>-5900</c:v>
                </c:pt>
                <c:pt idx="66">
                  <c:v>0</c:v>
                </c:pt>
                <c:pt idx="6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3954-AF43-9E09-FDA0C5C61B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6946639"/>
        <c:axId val="1346565456"/>
      </c:lineChart>
      <c:catAx>
        <c:axId val="176946639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1346565456"/>
        <c:crosses val="autoZero"/>
        <c:auto val="1"/>
        <c:lblAlgn val="ctr"/>
        <c:lblOffset val="100"/>
        <c:noMultiLvlLbl val="0"/>
      </c:catAx>
      <c:valAx>
        <c:axId val="134656545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176946639"/>
        <c:crosses val="autoZero"/>
        <c:crossBetween val="between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VN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Chứng khoán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GDNN!$Y$14</c:f>
              <c:strCache>
                <c:ptCount val="1"/>
                <c:pt idx="0">
                  <c:v>SSI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GDNN!$W$15:$X$81</c:f>
              <c:multiLvlStrCache>
                <c:ptCount val="67"/>
                <c:lvl>
                  <c:pt idx="0">
                    <c:v>08/04/2024</c:v>
                  </c:pt>
                  <c:pt idx="1">
                    <c:v>05/04/2024</c:v>
                  </c:pt>
                  <c:pt idx="2">
                    <c:v>04/04/2024</c:v>
                  </c:pt>
                  <c:pt idx="3">
                    <c:v>03/04/2024</c:v>
                  </c:pt>
                  <c:pt idx="4">
                    <c:v>02/04/2024</c:v>
                  </c:pt>
                  <c:pt idx="5">
                    <c:v>01/04/2024</c:v>
                  </c:pt>
                  <c:pt idx="6">
                    <c:v>29/03/2024</c:v>
                  </c:pt>
                  <c:pt idx="7">
                    <c:v>28/03/2024</c:v>
                  </c:pt>
                  <c:pt idx="8">
                    <c:v>27/03/2024</c:v>
                  </c:pt>
                  <c:pt idx="9">
                    <c:v>26/03/2024</c:v>
                  </c:pt>
                  <c:pt idx="10">
                    <c:v>25/03/2024</c:v>
                  </c:pt>
                  <c:pt idx="11">
                    <c:v>22/03/2024</c:v>
                  </c:pt>
                  <c:pt idx="12">
                    <c:v>21/03/2024</c:v>
                  </c:pt>
                  <c:pt idx="13">
                    <c:v>20/03/2024</c:v>
                  </c:pt>
                  <c:pt idx="14">
                    <c:v>19/03/2024</c:v>
                  </c:pt>
                  <c:pt idx="15">
                    <c:v>18/03/2024</c:v>
                  </c:pt>
                  <c:pt idx="16">
                    <c:v>15/03/2024</c:v>
                  </c:pt>
                  <c:pt idx="17">
                    <c:v>14/03/2024</c:v>
                  </c:pt>
                  <c:pt idx="18">
                    <c:v>13/03/2024</c:v>
                  </c:pt>
                  <c:pt idx="19">
                    <c:v>12/03/2024</c:v>
                  </c:pt>
                  <c:pt idx="20">
                    <c:v>11/03/2024</c:v>
                  </c:pt>
                  <c:pt idx="21">
                    <c:v>08/03/2024</c:v>
                  </c:pt>
                  <c:pt idx="22">
                    <c:v>07/03/2024</c:v>
                  </c:pt>
                  <c:pt idx="23">
                    <c:v>06/03/2024</c:v>
                  </c:pt>
                  <c:pt idx="24">
                    <c:v>05/03/2024</c:v>
                  </c:pt>
                  <c:pt idx="25">
                    <c:v>04/03/2024</c:v>
                  </c:pt>
                  <c:pt idx="26">
                    <c:v>01/03/2024</c:v>
                  </c:pt>
                  <c:pt idx="27">
                    <c:v>29/02/2024</c:v>
                  </c:pt>
                  <c:pt idx="28">
                    <c:v>28/02/2024</c:v>
                  </c:pt>
                  <c:pt idx="29">
                    <c:v>27/02/2024</c:v>
                  </c:pt>
                  <c:pt idx="30">
                    <c:v>26/02/2024</c:v>
                  </c:pt>
                  <c:pt idx="31">
                    <c:v>23/02/2024</c:v>
                  </c:pt>
                  <c:pt idx="32">
                    <c:v>22/02/2024</c:v>
                  </c:pt>
                  <c:pt idx="33">
                    <c:v>21/02/2024</c:v>
                  </c:pt>
                  <c:pt idx="34">
                    <c:v>20/02/2024</c:v>
                  </c:pt>
                  <c:pt idx="35">
                    <c:v>19/02/2024</c:v>
                  </c:pt>
                  <c:pt idx="36">
                    <c:v>16/02/2024</c:v>
                  </c:pt>
                  <c:pt idx="37">
                    <c:v>15/02/2024</c:v>
                  </c:pt>
                  <c:pt idx="38">
                    <c:v>07/02/2024</c:v>
                  </c:pt>
                  <c:pt idx="39">
                    <c:v>06/02/2024</c:v>
                  </c:pt>
                  <c:pt idx="40">
                    <c:v>05/02/2024</c:v>
                  </c:pt>
                  <c:pt idx="41">
                    <c:v>02/02/2024</c:v>
                  </c:pt>
                  <c:pt idx="42">
                    <c:v>01/02/2024</c:v>
                  </c:pt>
                  <c:pt idx="43">
                    <c:v>31/01/2024</c:v>
                  </c:pt>
                  <c:pt idx="44">
                    <c:v>30/01/2024</c:v>
                  </c:pt>
                  <c:pt idx="45">
                    <c:v>29/01/2024</c:v>
                  </c:pt>
                  <c:pt idx="46">
                    <c:v>26/01/2024</c:v>
                  </c:pt>
                  <c:pt idx="47">
                    <c:v>25/01/2024</c:v>
                  </c:pt>
                  <c:pt idx="48">
                    <c:v>24/01/2024</c:v>
                  </c:pt>
                  <c:pt idx="49">
                    <c:v>23/01/2024</c:v>
                  </c:pt>
                  <c:pt idx="50">
                    <c:v>22/01/2024</c:v>
                  </c:pt>
                  <c:pt idx="51">
                    <c:v>19/01/2024</c:v>
                  </c:pt>
                  <c:pt idx="52">
                    <c:v>18/01/2024</c:v>
                  </c:pt>
                  <c:pt idx="53">
                    <c:v>17/01/2024</c:v>
                  </c:pt>
                  <c:pt idx="54">
                    <c:v>16/01/2024</c:v>
                  </c:pt>
                  <c:pt idx="55">
                    <c:v>15/01/2024</c:v>
                  </c:pt>
                  <c:pt idx="56">
                    <c:v>12/01/2024</c:v>
                  </c:pt>
                  <c:pt idx="57">
                    <c:v>11/01/2024</c:v>
                  </c:pt>
                  <c:pt idx="58">
                    <c:v>10/01/2024</c:v>
                  </c:pt>
                  <c:pt idx="59">
                    <c:v>09/01/2024</c:v>
                  </c:pt>
                  <c:pt idx="60">
                    <c:v>08/01/2024</c:v>
                  </c:pt>
                  <c:pt idx="61">
                    <c:v>05/01/2024</c:v>
                  </c:pt>
                  <c:pt idx="62">
                    <c:v>04/01/2024</c:v>
                  </c:pt>
                  <c:pt idx="63">
                    <c:v>03/01/2024</c:v>
                  </c:pt>
                  <c:pt idx="64">
                    <c:v>02/01/2024</c:v>
                  </c:pt>
                  <c:pt idx="65">
                    <c:v>29/12/2023</c:v>
                  </c:pt>
                  <c:pt idx="66">
                    <c:v>28/12/2023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GDNN!$Y$15:$Y$81</c:f>
              <c:numCache>
                <c:formatCode>#,##0</c:formatCode>
                <c:ptCount val="67"/>
                <c:pt idx="0">
                  <c:v>11210070652</c:v>
                </c:pt>
                <c:pt idx="1">
                  <c:v>11142690652</c:v>
                </c:pt>
                <c:pt idx="2">
                  <c:v>52675910652</c:v>
                </c:pt>
                <c:pt idx="3">
                  <c:v>43240020652</c:v>
                </c:pt>
                <c:pt idx="4">
                  <c:v>176247450652</c:v>
                </c:pt>
                <c:pt idx="5">
                  <c:v>332268350652</c:v>
                </c:pt>
                <c:pt idx="6">
                  <c:v>502378460652</c:v>
                </c:pt>
                <c:pt idx="7">
                  <c:v>467572970652</c:v>
                </c:pt>
                <c:pt idx="8">
                  <c:v>421595650652</c:v>
                </c:pt>
                <c:pt idx="9">
                  <c:v>423674850652</c:v>
                </c:pt>
                <c:pt idx="10">
                  <c:v>381639230652</c:v>
                </c:pt>
                <c:pt idx="11">
                  <c:v>351140350652</c:v>
                </c:pt>
                <c:pt idx="12">
                  <c:v>343393250652</c:v>
                </c:pt>
                <c:pt idx="13">
                  <c:v>228912020652</c:v>
                </c:pt>
                <c:pt idx="14">
                  <c:v>254157710652</c:v>
                </c:pt>
                <c:pt idx="15">
                  <c:v>413353340652</c:v>
                </c:pt>
                <c:pt idx="16">
                  <c:v>464972020652</c:v>
                </c:pt>
                <c:pt idx="17">
                  <c:v>498509110652</c:v>
                </c:pt>
                <c:pt idx="18">
                  <c:v>368348930652</c:v>
                </c:pt>
                <c:pt idx="19">
                  <c:v>349402840652</c:v>
                </c:pt>
                <c:pt idx="20">
                  <c:v>376004580652</c:v>
                </c:pt>
                <c:pt idx="21">
                  <c:v>353155240652</c:v>
                </c:pt>
                <c:pt idx="22">
                  <c:v>417557590652</c:v>
                </c:pt>
                <c:pt idx="23">
                  <c:v>335884160652</c:v>
                </c:pt>
                <c:pt idx="24">
                  <c:v>263383230652</c:v>
                </c:pt>
                <c:pt idx="25">
                  <c:v>399480390652</c:v>
                </c:pt>
                <c:pt idx="26">
                  <c:v>388698500652</c:v>
                </c:pt>
                <c:pt idx="27">
                  <c:v>259821440652</c:v>
                </c:pt>
                <c:pt idx="28">
                  <c:v>80518100652</c:v>
                </c:pt>
                <c:pt idx="29">
                  <c:v>25617410652</c:v>
                </c:pt>
                <c:pt idx="30">
                  <c:v>-106092399348</c:v>
                </c:pt>
                <c:pt idx="31">
                  <c:v>-144072759348</c:v>
                </c:pt>
                <c:pt idx="32">
                  <c:v>-78970619348</c:v>
                </c:pt>
                <c:pt idx="33">
                  <c:v>-60574049348</c:v>
                </c:pt>
                <c:pt idx="34">
                  <c:v>-54282409348</c:v>
                </c:pt>
                <c:pt idx="35">
                  <c:v>-101465369348</c:v>
                </c:pt>
                <c:pt idx="36">
                  <c:v>-129171119348</c:v>
                </c:pt>
                <c:pt idx="37">
                  <c:v>-126100099348</c:v>
                </c:pt>
                <c:pt idx="38">
                  <c:v>-149603389348</c:v>
                </c:pt>
                <c:pt idx="39">
                  <c:v>-165958929348</c:v>
                </c:pt>
                <c:pt idx="40">
                  <c:v>-178360879348</c:v>
                </c:pt>
                <c:pt idx="41">
                  <c:v>-125290099348</c:v>
                </c:pt>
                <c:pt idx="42">
                  <c:v>-151989309348</c:v>
                </c:pt>
                <c:pt idx="43">
                  <c:v>-165377146188</c:v>
                </c:pt>
                <c:pt idx="44">
                  <c:v>-360272505470</c:v>
                </c:pt>
                <c:pt idx="45">
                  <c:v>-379012185470</c:v>
                </c:pt>
                <c:pt idx="46">
                  <c:v>-384351935470</c:v>
                </c:pt>
                <c:pt idx="47">
                  <c:v>-373008215470</c:v>
                </c:pt>
                <c:pt idx="48">
                  <c:v>-403690975470</c:v>
                </c:pt>
                <c:pt idx="49">
                  <c:v>-524477005470</c:v>
                </c:pt>
                <c:pt idx="50">
                  <c:v>-520305085470</c:v>
                </c:pt>
                <c:pt idx="51">
                  <c:v>-450809555470</c:v>
                </c:pt>
                <c:pt idx="52">
                  <c:v>-364901505470</c:v>
                </c:pt>
                <c:pt idx="53">
                  <c:v>-349705345470</c:v>
                </c:pt>
                <c:pt idx="54">
                  <c:v>-364779685470</c:v>
                </c:pt>
                <c:pt idx="55">
                  <c:v>-298194405470</c:v>
                </c:pt>
                <c:pt idx="56">
                  <c:v>-280492695470</c:v>
                </c:pt>
                <c:pt idx="57">
                  <c:v>-290210985470</c:v>
                </c:pt>
                <c:pt idx="58">
                  <c:v>-247480705470</c:v>
                </c:pt>
                <c:pt idx="59">
                  <c:v>-242036665470</c:v>
                </c:pt>
                <c:pt idx="60">
                  <c:v>-261937645470</c:v>
                </c:pt>
                <c:pt idx="61">
                  <c:v>-263772365470</c:v>
                </c:pt>
                <c:pt idx="62">
                  <c:v>-274837155470</c:v>
                </c:pt>
                <c:pt idx="63">
                  <c:v>-333429185470</c:v>
                </c:pt>
                <c:pt idx="64">
                  <c:v>-305814165470</c:v>
                </c:pt>
                <c:pt idx="65">
                  <c:v>-216782165470</c:v>
                </c:pt>
                <c:pt idx="66">
                  <c:v>-208580085470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A09-214D-B91F-CB55A5E77E2F}"/>
            </c:ext>
          </c:extLst>
        </c:ser>
        <c:ser>
          <c:idx val="1"/>
          <c:order val="1"/>
          <c:tx>
            <c:strRef>
              <c:f>GDNN!$Z$14</c:f>
              <c:strCache>
                <c:ptCount val="1"/>
                <c:pt idx="0">
                  <c:v>VND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GDNN!$W$15:$X$81</c:f>
              <c:multiLvlStrCache>
                <c:ptCount val="67"/>
                <c:lvl>
                  <c:pt idx="0">
                    <c:v>08/04/2024</c:v>
                  </c:pt>
                  <c:pt idx="1">
                    <c:v>05/04/2024</c:v>
                  </c:pt>
                  <c:pt idx="2">
                    <c:v>04/04/2024</c:v>
                  </c:pt>
                  <c:pt idx="3">
                    <c:v>03/04/2024</c:v>
                  </c:pt>
                  <c:pt idx="4">
                    <c:v>02/04/2024</c:v>
                  </c:pt>
                  <c:pt idx="5">
                    <c:v>01/04/2024</c:v>
                  </c:pt>
                  <c:pt idx="6">
                    <c:v>29/03/2024</c:v>
                  </c:pt>
                  <c:pt idx="7">
                    <c:v>28/03/2024</c:v>
                  </c:pt>
                  <c:pt idx="8">
                    <c:v>27/03/2024</c:v>
                  </c:pt>
                  <c:pt idx="9">
                    <c:v>26/03/2024</c:v>
                  </c:pt>
                  <c:pt idx="10">
                    <c:v>25/03/2024</c:v>
                  </c:pt>
                  <c:pt idx="11">
                    <c:v>22/03/2024</c:v>
                  </c:pt>
                  <c:pt idx="12">
                    <c:v>21/03/2024</c:v>
                  </c:pt>
                  <c:pt idx="13">
                    <c:v>20/03/2024</c:v>
                  </c:pt>
                  <c:pt idx="14">
                    <c:v>19/03/2024</c:v>
                  </c:pt>
                  <c:pt idx="15">
                    <c:v>18/03/2024</c:v>
                  </c:pt>
                  <c:pt idx="16">
                    <c:v>15/03/2024</c:v>
                  </c:pt>
                  <c:pt idx="17">
                    <c:v>14/03/2024</c:v>
                  </c:pt>
                  <c:pt idx="18">
                    <c:v>13/03/2024</c:v>
                  </c:pt>
                  <c:pt idx="19">
                    <c:v>12/03/2024</c:v>
                  </c:pt>
                  <c:pt idx="20">
                    <c:v>11/03/2024</c:v>
                  </c:pt>
                  <c:pt idx="21">
                    <c:v>08/03/2024</c:v>
                  </c:pt>
                  <c:pt idx="22">
                    <c:v>07/03/2024</c:v>
                  </c:pt>
                  <c:pt idx="23">
                    <c:v>06/03/2024</c:v>
                  </c:pt>
                  <c:pt idx="24">
                    <c:v>05/03/2024</c:v>
                  </c:pt>
                  <c:pt idx="25">
                    <c:v>04/03/2024</c:v>
                  </c:pt>
                  <c:pt idx="26">
                    <c:v>01/03/2024</c:v>
                  </c:pt>
                  <c:pt idx="27">
                    <c:v>29/02/2024</c:v>
                  </c:pt>
                  <c:pt idx="28">
                    <c:v>28/02/2024</c:v>
                  </c:pt>
                  <c:pt idx="29">
                    <c:v>27/02/2024</c:v>
                  </c:pt>
                  <c:pt idx="30">
                    <c:v>26/02/2024</c:v>
                  </c:pt>
                  <c:pt idx="31">
                    <c:v>23/02/2024</c:v>
                  </c:pt>
                  <c:pt idx="32">
                    <c:v>22/02/2024</c:v>
                  </c:pt>
                  <c:pt idx="33">
                    <c:v>21/02/2024</c:v>
                  </c:pt>
                  <c:pt idx="34">
                    <c:v>20/02/2024</c:v>
                  </c:pt>
                  <c:pt idx="35">
                    <c:v>19/02/2024</c:v>
                  </c:pt>
                  <c:pt idx="36">
                    <c:v>16/02/2024</c:v>
                  </c:pt>
                  <c:pt idx="37">
                    <c:v>15/02/2024</c:v>
                  </c:pt>
                  <c:pt idx="38">
                    <c:v>07/02/2024</c:v>
                  </c:pt>
                  <c:pt idx="39">
                    <c:v>06/02/2024</c:v>
                  </c:pt>
                  <c:pt idx="40">
                    <c:v>05/02/2024</c:v>
                  </c:pt>
                  <c:pt idx="41">
                    <c:v>02/02/2024</c:v>
                  </c:pt>
                  <c:pt idx="42">
                    <c:v>01/02/2024</c:v>
                  </c:pt>
                  <c:pt idx="43">
                    <c:v>31/01/2024</c:v>
                  </c:pt>
                  <c:pt idx="44">
                    <c:v>30/01/2024</c:v>
                  </c:pt>
                  <c:pt idx="45">
                    <c:v>29/01/2024</c:v>
                  </c:pt>
                  <c:pt idx="46">
                    <c:v>26/01/2024</c:v>
                  </c:pt>
                  <c:pt idx="47">
                    <c:v>25/01/2024</c:v>
                  </c:pt>
                  <c:pt idx="48">
                    <c:v>24/01/2024</c:v>
                  </c:pt>
                  <c:pt idx="49">
                    <c:v>23/01/2024</c:v>
                  </c:pt>
                  <c:pt idx="50">
                    <c:v>22/01/2024</c:v>
                  </c:pt>
                  <c:pt idx="51">
                    <c:v>19/01/2024</c:v>
                  </c:pt>
                  <c:pt idx="52">
                    <c:v>18/01/2024</c:v>
                  </c:pt>
                  <c:pt idx="53">
                    <c:v>17/01/2024</c:v>
                  </c:pt>
                  <c:pt idx="54">
                    <c:v>16/01/2024</c:v>
                  </c:pt>
                  <c:pt idx="55">
                    <c:v>15/01/2024</c:v>
                  </c:pt>
                  <c:pt idx="56">
                    <c:v>12/01/2024</c:v>
                  </c:pt>
                  <c:pt idx="57">
                    <c:v>11/01/2024</c:v>
                  </c:pt>
                  <c:pt idx="58">
                    <c:v>10/01/2024</c:v>
                  </c:pt>
                  <c:pt idx="59">
                    <c:v>09/01/2024</c:v>
                  </c:pt>
                  <c:pt idx="60">
                    <c:v>08/01/2024</c:v>
                  </c:pt>
                  <c:pt idx="61">
                    <c:v>05/01/2024</c:v>
                  </c:pt>
                  <c:pt idx="62">
                    <c:v>04/01/2024</c:v>
                  </c:pt>
                  <c:pt idx="63">
                    <c:v>03/01/2024</c:v>
                  </c:pt>
                  <c:pt idx="64">
                    <c:v>02/01/2024</c:v>
                  </c:pt>
                  <c:pt idx="65">
                    <c:v>29/12/2023</c:v>
                  </c:pt>
                  <c:pt idx="66">
                    <c:v>28/12/2023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GDNN!$Z$15:$Z$81</c:f>
              <c:numCache>
                <c:formatCode>#,##0</c:formatCode>
                <c:ptCount val="67"/>
                <c:pt idx="0">
                  <c:v>-1183562478044</c:v>
                </c:pt>
                <c:pt idx="1">
                  <c:v>-1187857168044</c:v>
                </c:pt>
                <c:pt idx="2">
                  <c:v>-1177990328044</c:v>
                </c:pt>
                <c:pt idx="3">
                  <c:v>-1175486348044</c:v>
                </c:pt>
                <c:pt idx="4">
                  <c:v>-1105732928044</c:v>
                </c:pt>
                <c:pt idx="5">
                  <c:v>-1081044168044</c:v>
                </c:pt>
                <c:pt idx="6">
                  <c:v>-1020849508044</c:v>
                </c:pt>
                <c:pt idx="7">
                  <c:v>-831392788044</c:v>
                </c:pt>
                <c:pt idx="8">
                  <c:v>-719264471278</c:v>
                </c:pt>
                <c:pt idx="9">
                  <c:v>-698558381278</c:v>
                </c:pt>
                <c:pt idx="10">
                  <c:v>-303177001278</c:v>
                </c:pt>
                <c:pt idx="11">
                  <c:v>-214028361278</c:v>
                </c:pt>
                <c:pt idx="12">
                  <c:v>-210889741278</c:v>
                </c:pt>
                <c:pt idx="13">
                  <c:v>-398684321278</c:v>
                </c:pt>
                <c:pt idx="14">
                  <c:v>-378488801278</c:v>
                </c:pt>
                <c:pt idx="15">
                  <c:v>-343223951278</c:v>
                </c:pt>
                <c:pt idx="16">
                  <c:v>-333069431278</c:v>
                </c:pt>
                <c:pt idx="17">
                  <c:v>-214864141278</c:v>
                </c:pt>
                <c:pt idx="18">
                  <c:v>-222079781278</c:v>
                </c:pt>
                <c:pt idx="19">
                  <c:v>-172844461278</c:v>
                </c:pt>
                <c:pt idx="20">
                  <c:v>-172444541278</c:v>
                </c:pt>
                <c:pt idx="21">
                  <c:v>-165620441278</c:v>
                </c:pt>
                <c:pt idx="22">
                  <c:v>-98815911278</c:v>
                </c:pt>
                <c:pt idx="23">
                  <c:v>-125848711278</c:v>
                </c:pt>
                <c:pt idx="24">
                  <c:v>-107833911278</c:v>
                </c:pt>
                <c:pt idx="25">
                  <c:v>-119855361278</c:v>
                </c:pt>
                <c:pt idx="26">
                  <c:v>-197165841278</c:v>
                </c:pt>
                <c:pt idx="27">
                  <c:v>-274159571278</c:v>
                </c:pt>
                <c:pt idx="28">
                  <c:v>-260438651278</c:v>
                </c:pt>
                <c:pt idx="29">
                  <c:v>-263625631278</c:v>
                </c:pt>
                <c:pt idx="30">
                  <c:v>-268442671278</c:v>
                </c:pt>
                <c:pt idx="31">
                  <c:v>-294244301278</c:v>
                </c:pt>
                <c:pt idx="32">
                  <c:v>-304575911278</c:v>
                </c:pt>
                <c:pt idx="33">
                  <c:v>-293308221278</c:v>
                </c:pt>
                <c:pt idx="34">
                  <c:v>-286351801278</c:v>
                </c:pt>
                <c:pt idx="35">
                  <c:v>-290453071278</c:v>
                </c:pt>
                <c:pt idx="36">
                  <c:v>-144444471278</c:v>
                </c:pt>
                <c:pt idx="37">
                  <c:v>-61026521278</c:v>
                </c:pt>
                <c:pt idx="38">
                  <c:v>-21547481278</c:v>
                </c:pt>
                <c:pt idx="39">
                  <c:v>-179972641278</c:v>
                </c:pt>
                <c:pt idx="40">
                  <c:v>-183429311278</c:v>
                </c:pt>
                <c:pt idx="41">
                  <c:v>-220888171278</c:v>
                </c:pt>
                <c:pt idx="42">
                  <c:v>-219684861278</c:v>
                </c:pt>
                <c:pt idx="43">
                  <c:v>-229876855195</c:v>
                </c:pt>
                <c:pt idx="44">
                  <c:v>-160165915195</c:v>
                </c:pt>
                <c:pt idx="45">
                  <c:v>-159047955195</c:v>
                </c:pt>
                <c:pt idx="46">
                  <c:v>-156920055195</c:v>
                </c:pt>
                <c:pt idx="47">
                  <c:v>-156368195195</c:v>
                </c:pt>
                <c:pt idx="48">
                  <c:v>-125457325195</c:v>
                </c:pt>
                <c:pt idx="49">
                  <c:v>-123964145195</c:v>
                </c:pt>
                <c:pt idx="50">
                  <c:v>-82431925195</c:v>
                </c:pt>
                <c:pt idx="51">
                  <c:v>-70012035195</c:v>
                </c:pt>
                <c:pt idx="52">
                  <c:v>-41481405195</c:v>
                </c:pt>
                <c:pt idx="53">
                  <c:v>-15795645195</c:v>
                </c:pt>
                <c:pt idx="54">
                  <c:v>-9127185195</c:v>
                </c:pt>
                <c:pt idx="55">
                  <c:v>-8503505195</c:v>
                </c:pt>
                <c:pt idx="56">
                  <c:v>-18585555195</c:v>
                </c:pt>
                <c:pt idx="57">
                  <c:v>-29512095195</c:v>
                </c:pt>
                <c:pt idx="58">
                  <c:v>-36562815195</c:v>
                </c:pt>
                <c:pt idx="59">
                  <c:v>-53537085195</c:v>
                </c:pt>
                <c:pt idx="60">
                  <c:v>-69369985195</c:v>
                </c:pt>
                <c:pt idx="61">
                  <c:v>-79461765195</c:v>
                </c:pt>
                <c:pt idx="62">
                  <c:v>-67360545195</c:v>
                </c:pt>
                <c:pt idx="63">
                  <c:v>-71141045195</c:v>
                </c:pt>
                <c:pt idx="64">
                  <c:v>-68250165195</c:v>
                </c:pt>
                <c:pt idx="65">
                  <c:v>-72230725195</c:v>
                </c:pt>
                <c:pt idx="66">
                  <c:v>-70607275195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A09-214D-B91F-CB55A5E77E2F}"/>
            </c:ext>
          </c:extLst>
        </c:ser>
        <c:ser>
          <c:idx val="2"/>
          <c:order val="2"/>
          <c:tx>
            <c:strRef>
              <c:f>GDNN!$AA$14</c:f>
              <c:strCache>
                <c:ptCount val="1"/>
                <c:pt idx="0">
                  <c:v>VCI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multiLvlStrRef>
              <c:f>GDNN!$W$15:$X$81</c:f>
              <c:multiLvlStrCache>
                <c:ptCount val="67"/>
                <c:lvl>
                  <c:pt idx="0">
                    <c:v>08/04/2024</c:v>
                  </c:pt>
                  <c:pt idx="1">
                    <c:v>05/04/2024</c:v>
                  </c:pt>
                  <c:pt idx="2">
                    <c:v>04/04/2024</c:v>
                  </c:pt>
                  <c:pt idx="3">
                    <c:v>03/04/2024</c:v>
                  </c:pt>
                  <c:pt idx="4">
                    <c:v>02/04/2024</c:v>
                  </c:pt>
                  <c:pt idx="5">
                    <c:v>01/04/2024</c:v>
                  </c:pt>
                  <c:pt idx="6">
                    <c:v>29/03/2024</c:v>
                  </c:pt>
                  <c:pt idx="7">
                    <c:v>28/03/2024</c:v>
                  </c:pt>
                  <c:pt idx="8">
                    <c:v>27/03/2024</c:v>
                  </c:pt>
                  <c:pt idx="9">
                    <c:v>26/03/2024</c:v>
                  </c:pt>
                  <c:pt idx="10">
                    <c:v>25/03/2024</c:v>
                  </c:pt>
                  <c:pt idx="11">
                    <c:v>22/03/2024</c:v>
                  </c:pt>
                  <c:pt idx="12">
                    <c:v>21/03/2024</c:v>
                  </c:pt>
                  <c:pt idx="13">
                    <c:v>20/03/2024</c:v>
                  </c:pt>
                  <c:pt idx="14">
                    <c:v>19/03/2024</c:v>
                  </c:pt>
                  <c:pt idx="15">
                    <c:v>18/03/2024</c:v>
                  </c:pt>
                  <c:pt idx="16">
                    <c:v>15/03/2024</c:v>
                  </c:pt>
                  <c:pt idx="17">
                    <c:v>14/03/2024</c:v>
                  </c:pt>
                  <c:pt idx="18">
                    <c:v>13/03/2024</c:v>
                  </c:pt>
                  <c:pt idx="19">
                    <c:v>12/03/2024</c:v>
                  </c:pt>
                  <c:pt idx="20">
                    <c:v>11/03/2024</c:v>
                  </c:pt>
                  <c:pt idx="21">
                    <c:v>08/03/2024</c:v>
                  </c:pt>
                  <c:pt idx="22">
                    <c:v>07/03/2024</c:v>
                  </c:pt>
                  <c:pt idx="23">
                    <c:v>06/03/2024</c:v>
                  </c:pt>
                  <c:pt idx="24">
                    <c:v>05/03/2024</c:v>
                  </c:pt>
                  <c:pt idx="25">
                    <c:v>04/03/2024</c:v>
                  </c:pt>
                  <c:pt idx="26">
                    <c:v>01/03/2024</c:v>
                  </c:pt>
                  <c:pt idx="27">
                    <c:v>29/02/2024</c:v>
                  </c:pt>
                  <c:pt idx="28">
                    <c:v>28/02/2024</c:v>
                  </c:pt>
                  <c:pt idx="29">
                    <c:v>27/02/2024</c:v>
                  </c:pt>
                  <c:pt idx="30">
                    <c:v>26/02/2024</c:v>
                  </c:pt>
                  <c:pt idx="31">
                    <c:v>23/02/2024</c:v>
                  </c:pt>
                  <c:pt idx="32">
                    <c:v>22/02/2024</c:v>
                  </c:pt>
                  <c:pt idx="33">
                    <c:v>21/02/2024</c:v>
                  </c:pt>
                  <c:pt idx="34">
                    <c:v>20/02/2024</c:v>
                  </c:pt>
                  <c:pt idx="35">
                    <c:v>19/02/2024</c:v>
                  </c:pt>
                  <c:pt idx="36">
                    <c:v>16/02/2024</c:v>
                  </c:pt>
                  <c:pt idx="37">
                    <c:v>15/02/2024</c:v>
                  </c:pt>
                  <c:pt idx="38">
                    <c:v>07/02/2024</c:v>
                  </c:pt>
                  <c:pt idx="39">
                    <c:v>06/02/2024</c:v>
                  </c:pt>
                  <c:pt idx="40">
                    <c:v>05/02/2024</c:v>
                  </c:pt>
                  <c:pt idx="41">
                    <c:v>02/02/2024</c:v>
                  </c:pt>
                  <c:pt idx="42">
                    <c:v>01/02/2024</c:v>
                  </c:pt>
                  <c:pt idx="43">
                    <c:v>31/01/2024</c:v>
                  </c:pt>
                  <c:pt idx="44">
                    <c:v>30/01/2024</c:v>
                  </c:pt>
                  <c:pt idx="45">
                    <c:v>29/01/2024</c:v>
                  </c:pt>
                  <c:pt idx="46">
                    <c:v>26/01/2024</c:v>
                  </c:pt>
                  <c:pt idx="47">
                    <c:v>25/01/2024</c:v>
                  </c:pt>
                  <c:pt idx="48">
                    <c:v>24/01/2024</c:v>
                  </c:pt>
                  <c:pt idx="49">
                    <c:v>23/01/2024</c:v>
                  </c:pt>
                  <c:pt idx="50">
                    <c:v>22/01/2024</c:v>
                  </c:pt>
                  <c:pt idx="51">
                    <c:v>19/01/2024</c:v>
                  </c:pt>
                  <c:pt idx="52">
                    <c:v>18/01/2024</c:v>
                  </c:pt>
                  <c:pt idx="53">
                    <c:v>17/01/2024</c:v>
                  </c:pt>
                  <c:pt idx="54">
                    <c:v>16/01/2024</c:v>
                  </c:pt>
                  <c:pt idx="55">
                    <c:v>15/01/2024</c:v>
                  </c:pt>
                  <c:pt idx="56">
                    <c:v>12/01/2024</c:v>
                  </c:pt>
                  <c:pt idx="57">
                    <c:v>11/01/2024</c:v>
                  </c:pt>
                  <c:pt idx="58">
                    <c:v>10/01/2024</c:v>
                  </c:pt>
                  <c:pt idx="59">
                    <c:v>09/01/2024</c:v>
                  </c:pt>
                  <c:pt idx="60">
                    <c:v>08/01/2024</c:v>
                  </c:pt>
                  <c:pt idx="61">
                    <c:v>05/01/2024</c:v>
                  </c:pt>
                  <c:pt idx="62">
                    <c:v>04/01/2024</c:v>
                  </c:pt>
                  <c:pt idx="63">
                    <c:v>03/01/2024</c:v>
                  </c:pt>
                  <c:pt idx="64">
                    <c:v>02/01/2024</c:v>
                  </c:pt>
                  <c:pt idx="65">
                    <c:v>29/12/2023</c:v>
                  </c:pt>
                  <c:pt idx="66">
                    <c:v>28/12/2023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GDNN!$AA$15:$AA$81</c:f>
              <c:numCache>
                <c:formatCode>#,##0</c:formatCode>
                <c:ptCount val="67"/>
                <c:pt idx="0">
                  <c:v>-511834019610</c:v>
                </c:pt>
                <c:pt idx="1">
                  <c:v>-529960319610</c:v>
                </c:pt>
                <c:pt idx="2">
                  <c:v>-518691219610</c:v>
                </c:pt>
                <c:pt idx="3">
                  <c:v>-526888849610</c:v>
                </c:pt>
                <c:pt idx="4">
                  <c:v>-443994259610</c:v>
                </c:pt>
                <c:pt idx="5">
                  <c:v>-219970739610</c:v>
                </c:pt>
                <c:pt idx="6">
                  <c:v>-121787759610</c:v>
                </c:pt>
                <c:pt idx="7">
                  <c:v>-134465529610</c:v>
                </c:pt>
                <c:pt idx="8">
                  <c:v>-91883692386</c:v>
                </c:pt>
                <c:pt idx="9">
                  <c:v>-52891682386</c:v>
                </c:pt>
                <c:pt idx="10">
                  <c:v>-70337742386</c:v>
                </c:pt>
                <c:pt idx="11">
                  <c:v>-86138292386</c:v>
                </c:pt>
                <c:pt idx="12">
                  <c:v>-33280582386</c:v>
                </c:pt>
                <c:pt idx="13">
                  <c:v>-51655092386</c:v>
                </c:pt>
                <c:pt idx="14">
                  <c:v>-87153852386</c:v>
                </c:pt>
                <c:pt idx="15">
                  <c:v>-53201912386</c:v>
                </c:pt>
                <c:pt idx="16">
                  <c:v>-44299402386</c:v>
                </c:pt>
                <c:pt idx="17">
                  <c:v>-61459812386</c:v>
                </c:pt>
                <c:pt idx="18">
                  <c:v>-56103942386</c:v>
                </c:pt>
                <c:pt idx="19">
                  <c:v>-81293782386</c:v>
                </c:pt>
                <c:pt idx="20">
                  <c:v>-86545792386</c:v>
                </c:pt>
                <c:pt idx="21">
                  <c:v>-77341452386</c:v>
                </c:pt>
                <c:pt idx="22">
                  <c:v>-42856792386</c:v>
                </c:pt>
                <c:pt idx="23">
                  <c:v>-88748562386</c:v>
                </c:pt>
                <c:pt idx="24">
                  <c:v>-33603382386</c:v>
                </c:pt>
                <c:pt idx="25">
                  <c:v>-13124682386</c:v>
                </c:pt>
                <c:pt idx="26">
                  <c:v>-21603072386</c:v>
                </c:pt>
                <c:pt idx="27">
                  <c:v>-103301192386</c:v>
                </c:pt>
                <c:pt idx="28">
                  <c:v>-110695212386</c:v>
                </c:pt>
                <c:pt idx="29">
                  <c:v>-107906242386</c:v>
                </c:pt>
                <c:pt idx="30">
                  <c:v>-101148572386</c:v>
                </c:pt>
                <c:pt idx="31">
                  <c:v>-107945652386</c:v>
                </c:pt>
                <c:pt idx="32">
                  <c:v>-103358142386</c:v>
                </c:pt>
                <c:pt idx="33">
                  <c:v>-108398892386</c:v>
                </c:pt>
                <c:pt idx="34">
                  <c:v>-124722982386</c:v>
                </c:pt>
                <c:pt idx="35">
                  <c:v>-127117892386</c:v>
                </c:pt>
                <c:pt idx="36">
                  <c:v>-138196792386</c:v>
                </c:pt>
                <c:pt idx="37">
                  <c:v>-119052012386</c:v>
                </c:pt>
                <c:pt idx="38">
                  <c:v>-118967472386</c:v>
                </c:pt>
                <c:pt idx="39">
                  <c:v>-134889052386</c:v>
                </c:pt>
                <c:pt idx="40">
                  <c:v>-155771772386</c:v>
                </c:pt>
                <c:pt idx="41">
                  <c:v>-158695272386</c:v>
                </c:pt>
                <c:pt idx="42">
                  <c:v>-163274162386</c:v>
                </c:pt>
                <c:pt idx="43">
                  <c:v>-179257879381</c:v>
                </c:pt>
                <c:pt idx="44">
                  <c:v>-235571409381</c:v>
                </c:pt>
                <c:pt idx="45">
                  <c:v>-209312550000</c:v>
                </c:pt>
                <c:pt idx="46">
                  <c:v>-206551300000</c:v>
                </c:pt>
                <c:pt idx="47">
                  <c:v>-207050110000</c:v>
                </c:pt>
                <c:pt idx="48">
                  <c:v>-207518090000</c:v>
                </c:pt>
                <c:pt idx="49">
                  <c:v>-235358430000</c:v>
                </c:pt>
                <c:pt idx="50">
                  <c:v>-238166350000</c:v>
                </c:pt>
                <c:pt idx="51">
                  <c:v>-239544680000</c:v>
                </c:pt>
                <c:pt idx="52">
                  <c:v>-260298420000</c:v>
                </c:pt>
                <c:pt idx="53">
                  <c:v>-264963250000</c:v>
                </c:pt>
                <c:pt idx="54">
                  <c:v>-268729370000</c:v>
                </c:pt>
                <c:pt idx="55">
                  <c:v>-269705080000</c:v>
                </c:pt>
                <c:pt idx="56">
                  <c:v>-277375750000</c:v>
                </c:pt>
                <c:pt idx="57">
                  <c:v>-285782150000</c:v>
                </c:pt>
                <c:pt idx="58">
                  <c:v>-307312910000</c:v>
                </c:pt>
                <c:pt idx="59">
                  <c:v>-314922950000</c:v>
                </c:pt>
                <c:pt idx="60">
                  <c:v>-317082510000</c:v>
                </c:pt>
                <c:pt idx="61">
                  <c:v>-332769460000</c:v>
                </c:pt>
                <c:pt idx="62">
                  <c:v>-332777810000</c:v>
                </c:pt>
                <c:pt idx="63">
                  <c:v>-341815020000</c:v>
                </c:pt>
                <c:pt idx="64">
                  <c:v>-342693250000</c:v>
                </c:pt>
                <c:pt idx="65">
                  <c:v>-365300990000</c:v>
                </c:pt>
                <c:pt idx="66">
                  <c:v>-371911840000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A09-214D-B91F-CB55A5E77E2F}"/>
            </c:ext>
          </c:extLst>
        </c:ser>
        <c:ser>
          <c:idx val="3"/>
          <c:order val="3"/>
          <c:tx>
            <c:strRef>
              <c:f>GDNN!$AB$14</c:f>
              <c:strCache>
                <c:ptCount val="1"/>
                <c:pt idx="0">
                  <c:v>HCM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multiLvlStrRef>
              <c:f>GDNN!$W$15:$X$81</c:f>
              <c:multiLvlStrCache>
                <c:ptCount val="67"/>
                <c:lvl>
                  <c:pt idx="0">
                    <c:v>08/04/2024</c:v>
                  </c:pt>
                  <c:pt idx="1">
                    <c:v>05/04/2024</c:v>
                  </c:pt>
                  <c:pt idx="2">
                    <c:v>04/04/2024</c:v>
                  </c:pt>
                  <c:pt idx="3">
                    <c:v>03/04/2024</c:v>
                  </c:pt>
                  <c:pt idx="4">
                    <c:v>02/04/2024</c:v>
                  </c:pt>
                  <c:pt idx="5">
                    <c:v>01/04/2024</c:v>
                  </c:pt>
                  <c:pt idx="6">
                    <c:v>29/03/2024</c:v>
                  </c:pt>
                  <c:pt idx="7">
                    <c:v>28/03/2024</c:v>
                  </c:pt>
                  <c:pt idx="8">
                    <c:v>27/03/2024</c:v>
                  </c:pt>
                  <c:pt idx="9">
                    <c:v>26/03/2024</c:v>
                  </c:pt>
                  <c:pt idx="10">
                    <c:v>25/03/2024</c:v>
                  </c:pt>
                  <c:pt idx="11">
                    <c:v>22/03/2024</c:v>
                  </c:pt>
                  <c:pt idx="12">
                    <c:v>21/03/2024</c:v>
                  </c:pt>
                  <c:pt idx="13">
                    <c:v>20/03/2024</c:v>
                  </c:pt>
                  <c:pt idx="14">
                    <c:v>19/03/2024</c:v>
                  </c:pt>
                  <c:pt idx="15">
                    <c:v>18/03/2024</c:v>
                  </c:pt>
                  <c:pt idx="16">
                    <c:v>15/03/2024</c:v>
                  </c:pt>
                  <c:pt idx="17">
                    <c:v>14/03/2024</c:v>
                  </c:pt>
                  <c:pt idx="18">
                    <c:v>13/03/2024</c:v>
                  </c:pt>
                  <c:pt idx="19">
                    <c:v>12/03/2024</c:v>
                  </c:pt>
                  <c:pt idx="20">
                    <c:v>11/03/2024</c:v>
                  </c:pt>
                  <c:pt idx="21">
                    <c:v>08/03/2024</c:v>
                  </c:pt>
                  <c:pt idx="22">
                    <c:v>07/03/2024</c:v>
                  </c:pt>
                  <c:pt idx="23">
                    <c:v>06/03/2024</c:v>
                  </c:pt>
                  <c:pt idx="24">
                    <c:v>05/03/2024</c:v>
                  </c:pt>
                  <c:pt idx="25">
                    <c:v>04/03/2024</c:v>
                  </c:pt>
                  <c:pt idx="26">
                    <c:v>01/03/2024</c:v>
                  </c:pt>
                  <c:pt idx="27">
                    <c:v>29/02/2024</c:v>
                  </c:pt>
                  <c:pt idx="28">
                    <c:v>28/02/2024</c:v>
                  </c:pt>
                  <c:pt idx="29">
                    <c:v>27/02/2024</c:v>
                  </c:pt>
                  <c:pt idx="30">
                    <c:v>26/02/2024</c:v>
                  </c:pt>
                  <c:pt idx="31">
                    <c:v>23/02/2024</c:v>
                  </c:pt>
                  <c:pt idx="32">
                    <c:v>22/02/2024</c:v>
                  </c:pt>
                  <c:pt idx="33">
                    <c:v>21/02/2024</c:v>
                  </c:pt>
                  <c:pt idx="34">
                    <c:v>20/02/2024</c:v>
                  </c:pt>
                  <c:pt idx="35">
                    <c:v>19/02/2024</c:v>
                  </c:pt>
                  <c:pt idx="36">
                    <c:v>16/02/2024</c:v>
                  </c:pt>
                  <c:pt idx="37">
                    <c:v>15/02/2024</c:v>
                  </c:pt>
                  <c:pt idx="38">
                    <c:v>07/02/2024</c:v>
                  </c:pt>
                  <c:pt idx="39">
                    <c:v>06/02/2024</c:v>
                  </c:pt>
                  <c:pt idx="40">
                    <c:v>05/02/2024</c:v>
                  </c:pt>
                  <c:pt idx="41">
                    <c:v>02/02/2024</c:v>
                  </c:pt>
                  <c:pt idx="42">
                    <c:v>01/02/2024</c:v>
                  </c:pt>
                  <c:pt idx="43">
                    <c:v>31/01/2024</c:v>
                  </c:pt>
                  <c:pt idx="44">
                    <c:v>30/01/2024</c:v>
                  </c:pt>
                  <c:pt idx="45">
                    <c:v>29/01/2024</c:v>
                  </c:pt>
                  <c:pt idx="46">
                    <c:v>26/01/2024</c:v>
                  </c:pt>
                  <c:pt idx="47">
                    <c:v>25/01/2024</c:v>
                  </c:pt>
                  <c:pt idx="48">
                    <c:v>24/01/2024</c:v>
                  </c:pt>
                  <c:pt idx="49">
                    <c:v>23/01/2024</c:v>
                  </c:pt>
                  <c:pt idx="50">
                    <c:v>22/01/2024</c:v>
                  </c:pt>
                  <c:pt idx="51">
                    <c:v>19/01/2024</c:v>
                  </c:pt>
                  <c:pt idx="52">
                    <c:v>18/01/2024</c:v>
                  </c:pt>
                  <c:pt idx="53">
                    <c:v>17/01/2024</c:v>
                  </c:pt>
                  <c:pt idx="54">
                    <c:v>16/01/2024</c:v>
                  </c:pt>
                  <c:pt idx="55">
                    <c:v>15/01/2024</c:v>
                  </c:pt>
                  <c:pt idx="56">
                    <c:v>12/01/2024</c:v>
                  </c:pt>
                  <c:pt idx="57">
                    <c:v>11/01/2024</c:v>
                  </c:pt>
                  <c:pt idx="58">
                    <c:v>10/01/2024</c:v>
                  </c:pt>
                  <c:pt idx="59">
                    <c:v>09/01/2024</c:v>
                  </c:pt>
                  <c:pt idx="60">
                    <c:v>08/01/2024</c:v>
                  </c:pt>
                  <c:pt idx="61">
                    <c:v>05/01/2024</c:v>
                  </c:pt>
                  <c:pt idx="62">
                    <c:v>04/01/2024</c:v>
                  </c:pt>
                  <c:pt idx="63">
                    <c:v>03/01/2024</c:v>
                  </c:pt>
                  <c:pt idx="64">
                    <c:v>02/01/2024</c:v>
                  </c:pt>
                  <c:pt idx="65">
                    <c:v>29/12/2023</c:v>
                  </c:pt>
                  <c:pt idx="66">
                    <c:v>28/12/2023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GDNN!$AB$15:$AB$81</c:f>
              <c:numCache>
                <c:formatCode>#,##0</c:formatCode>
                <c:ptCount val="67"/>
                <c:pt idx="0">
                  <c:v>-172189056251</c:v>
                </c:pt>
                <c:pt idx="1">
                  <c:v>-181893076251</c:v>
                </c:pt>
                <c:pt idx="2">
                  <c:v>-139016166251</c:v>
                </c:pt>
                <c:pt idx="3">
                  <c:v>-149209386251</c:v>
                </c:pt>
                <c:pt idx="4">
                  <c:v>-151799796251</c:v>
                </c:pt>
                <c:pt idx="5">
                  <c:v>-164036626251</c:v>
                </c:pt>
                <c:pt idx="6">
                  <c:v>-165996046251</c:v>
                </c:pt>
                <c:pt idx="7">
                  <c:v>-176370576251</c:v>
                </c:pt>
                <c:pt idx="8">
                  <c:v>-207842447967</c:v>
                </c:pt>
                <c:pt idx="9">
                  <c:v>-208184387967</c:v>
                </c:pt>
                <c:pt idx="10">
                  <c:v>-236008187967</c:v>
                </c:pt>
                <c:pt idx="11">
                  <c:v>-234771987967</c:v>
                </c:pt>
                <c:pt idx="12">
                  <c:v>-225967557967</c:v>
                </c:pt>
                <c:pt idx="13">
                  <c:v>-222137877967</c:v>
                </c:pt>
                <c:pt idx="14">
                  <c:v>-205662377967</c:v>
                </c:pt>
                <c:pt idx="15">
                  <c:v>-207489467967</c:v>
                </c:pt>
                <c:pt idx="16">
                  <c:v>-188507257967</c:v>
                </c:pt>
                <c:pt idx="17">
                  <c:v>-144915297967</c:v>
                </c:pt>
                <c:pt idx="18">
                  <c:v>-131594977967</c:v>
                </c:pt>
                <c:pt idx="19">
                  <c:v>-144385077967</c:v>
                </c:pt>
                <c:pt idx="20">
                  <c:v>-171693517967</c:v>
                </c:pt>
                <c:pt idx="21">
                  <c:v>-184500927967</c:v>
                </c:pt>
                <c:pt idx="22">
                  <c:v>-181315917967</c:v>
                </c:pt>
                <c:pt idx="23">
                  <c:v>-194471177967</c:v>
                </c:pt>
                <c:pt idx="24">
                  <c:v>-196625327967</c:v>
                </c:pt>
                <c:pt idx="25">
                  <c:v>-196553097967</c:v>
                </c:pt>
                <c:pt idx="26">
                  <c:v>-195972607967</c:v>
                </c:pt>
                <c:pt idx="27">
                  <c:v>-190593707967</c:v>
                </c:pt>
                <c:pt idx="28">
                  <c:v>-92681987967</c:v>
                </c:pt>
                <c:pt idx="29">
                  <c:v>-87426957967</c:v>
                </c:pt>
                <c:pt idx="30">
                  <c:v>-86348697967</c:v>
                </c:pt>
                <c:pt idx="31">
                  <c:v>-220420657967</c:v>
                </c:pt>
                <c:pt idx="32">
                  <c:v>-212207637967</c:v>
                </c:pt>
                <c:pt idx="33">
                  <c:v>-189214837967</c:v>
                </c:pt>
                <c:pt idx="34">
                  <c:v>-162245397967</c:v>
                </c:pt>
                <c:pt idx="35">
                  <c:v>-119363747967</c:v>
                </c:pt>
                <c:pt idx="36">
                  <c:v>-107915977967</c:v>
                </c:pt>
                <c:pt idx="37">
                  <c:v>-74972937967</c:v>
                </c:pt>
                <c:pt idx="38">
                  <c:v>-66898697967</c:v>
                </c:pt>
                <c:pt idx="39">
                  <c:v>-63342477967</c:v>
                </c:pt>
                <c:pt idx="40">
                  <c:v>-96777857967</c:v>
                </c:pt>
                <c:pt idx="41">
                  <c:v>-96019877967</c:v>
                </c:pt>
                <c:pt idx="42">
                  <c:v>-90307867967</c:v>
                </c:pt>
                <c:pt idx="43">
                  <c:v>-95659389599</c:v>
                </c:pt>
                <c:pt idx="44">
                  <c:v>-115667820000</c:v>
                </c:pt>
                <c:pt idx="45">
                  <c:v>-126021250000</c:v>
                </c:pt>
                <c:pt idx="46">
                  <c:v>-103567940000</c:v>
                </c:pt>
                <c:pt idx="47">
                  <c:v>-156707640000</c:v>
                </c:pt>
                <c:pt idx="48">
                  <c:v>-179760980000</c:v>
                </c:pt>
                <c:pt idx="49">
                  <c:v>-188925220000</c:v>
                </c:pt>
                <c:pt idx="50">
                  <c:v>-256228490000</c:v>
                </c:pt>
                <c:pt idx="51">
                  <c:v>-279844060000</c:v>
                </c:pt>
                <c:pt idx="52">
                  <c:v>-277763680000</c:v>
                </c:pt>
                <c:pt idx="53">
                  <c:v>-277666410000</c:v>
                </c:pt>
                <c:pt idx="54">
                  <c:v>-302399960000</c:v>
                </c:pt>
                <c:pt idx="55">
                  <c:v>-311696570000</c:v>
                </c:pt>
                <c:pt idx="56">
                  <c:v>-315209700000</c:v>
                </c:pt>
                <c:pt idx="57">
                  <c:v>-331235500000</c:v>
                </c:pt>
                <c:pt idx="58">
                  <c:v>-338183330000</c:v>
                </c:pt>
                <c:pt idx="59">
                  <c:v>-346189020000</c:v>
                </c:pt>
                <c:pt idx="60">
                  <c:v>-351174660000</c:v>
                </c:pt>
                <c:pt idx="61">
                  <c:v>-358994180000</c:v>
                </c:pt>
                <c:pt idx="62">
                  <c:v>-367995400000</c:v>
                </c:pt>
                <c:pt idx="63">
                  <c:v>-381202920000</c:v>
                </c:pt>
                <c:pt idx="64">
                  <c:v>-391556700000</c:v>
                </c:pt>
                <c:pt idx="65">
                  <c:v>-354235840000</c:v>
                </c:pt>
                <c:pt idx="66">
                  <c:v>-354358780000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A09-214D-B91F-CB55A5E77E2F}"/>
            </c:ext>
          </c:extLst>
        </c:ser>
        <c:ser>
          <c:idx val="4"/>
          <c:order val="4"/>
          <c:tx>
            <c:strRef>
              <c:f>GDNN!$AC$14</c:f>
              <c:strCache>
                <c:ptCount val="1"/>
                <c:pt idx="0">
                  <c:v>FTS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multiLvlStrRef>
              <c:f>GDNN!$W$15:$X$81</c:f>
              <c:multiLvlStrCache>
                <c:ptCount val="67"/>
                <c:lvl>
                  <c:pt idx="0">
                    <c:v>08/04/2024</c:v>
                  </c:pt>
                  <c:pt idx="1">
                    <c:v>05/04/2024</c:v>
                  </c:pt>
                  <c:pt idx="2">
                    <c:v>04/04/2024</c:v>
                  </c:pt>
                  <c:pt idx="3">
                    <c:v>03/04/2024</c:v>
                  </c:pt>
                  <c:pt idx="4">
                    <c:v>02/04/2024</c:v>
                  </c:pt>
                  <c:pt idx="5">
                    <c:v>01/04/2024</c:v>
                  </c:pt>
                  <c:pt idx="6">
                    <c:v>29/03/2024</c:v>
                  </c:pt>
                  <c:pt idx="7">
                    <c:v>28/03/2024</c:v>
                  </c:pt>
                  <c:pt idx="8">
                    <c:v>27/03/2024</c:v>
                  </c:pt>
                  <c:pt idx="9">
                    <c:v>26/03/2024</c:v>
                  </c:pt>
                  <c:pt idx="10">
                    <c:v>25/03/2024</c:v>
                  </c:pt>
                  <c:pt idx="11">
                    <c:v>22/03/2024</c:v>
                  </c:pt>
                  <c:pt idx="12">
                    <c:v>21/03/2024</c:v>
                  </c:pt>
                  <c:pt idx="13">
                    <c:v>20/03/2024</c:v>
                  </c:pt>
                  <c:pt idx="14">
                    <c:v>19/03/2024</c:v>
                  </c:pt>
                  <c:pt idx="15">
                    <c:v>18/03/2024</c:v>
                  </c:pt>
                  <c:pt idx="16">
                    <c:v>15/03/2024</c:v>
                  </c:pt>
                  <c:pt idx="17">
                    <c:v>14/03/2024</c:v>
                  </c:pt>
                  <c:pt idx="18">
                    <c:v>13/03/2024</c:v>
                  </c:pt>
                  <c:pt idx="19">
                    <c:v>12/03/2024</c:v>
                  </c:pt>
                  <c:pt idx="20">
                    <c:v>11/03/2024</c:v>
                  </c:pt>
                  <c:pt idx="21">
                    <c:v>08/03/2024</c:v>
                  </c:pt>
                  <c:pt idx="22">
                    <c:v>07/03/2024</c:v>
                  </c:pt>
                  <c:pt idx="23">
                    <c:v>06/03/2024</c:v>
                  </c:pt>
                  <c:pt idx="24">
                    <c:v>05/03/2024</c:v>
                  </c:pt>
                  <c:pt idx="25">
                    <c:v>04/03/2024</c:v>
                  </c:pt>
                  <c:pt idx="26">
                    <c:v>01/03/2024</c:v>
                  </c:pt>
                  <c:pt idx="27">
                    <c:v>29/02/2024</c:v>
                  </c:pt>
                  <c:pt idx="28">
                    <c:v>28/02/2024</c:v>
                  </c:pt>
                  <c:pt idx="29">
                    <c:v>27/02/2024</c:v>
                  </c:pt>
                  <c:pt idx="30">
                    <c:v>26/02/2024</c:v>
                  </c:pt>
                  <c:pt idx="31">
                    <c:v>23/02/2024</c:v>
                  </c:pt>
                  <c:pt idx="32">
                    <c:v>22/02/2024</c:v>
                  </c:pt>
                  <c:pt idx="33">
                    <c:v>21/02/2024</c:v>
                  </c:pt>
                  <c:pt idx="34">
                    <c:v>20/02/2024</c:v>
                  </c:pt>
                  <c:pt idx="35">
                    <c:v>19/02/2024</c:v>
                  </c:pt>
                  <c:pt idx="36">
                    <c:v>16/02/2024</c:v>
                  </c:pt>
                  <c:pt idx="37">
                    <c:v>15/02/2024</c:v>
                  </c:pt>
                  <c:pt idx="38">
                    <c:v>07/02/2024</c:v>
                  </c:pt>
                  <c:pt idx="39">
                    <c:v>06/02/2024</c:v>
                  </c:pt>
                  <c:pt idx="40">
                    <c:v>05/02/2024</c:v>
                  </c:pt>
                  <c:pt idx="41">
                    <c:v>02/02/2024</c:v>
                  </c:pt>
                  <c:pt idx="42">
                    <c:v>01/02/2024</c:v>
                  </c:pt>
                  <c:pt idx="43">
                    <c:v>31/01/2024</c:v>
                  </c:pt>
                  <c:pt idx="44">
                    <c:v>30/01/2024</c:v>
                  </c:pt>
                  <c:pt idx="45">
                    <c:v>29/01/2024</c:v>
                  </c:pt>
                  <c:pt idx="46">
                    <c:v>26/01/2024</c:v>
                  </c:pt>
                  <c:pt idx="47">
                    <c:v>25/01/2024</c:v>
                  </c:pt>
                  <c:pt idx="48">
                    <c:v>24/01/2024</c:v>
                  </c:pt>
                  <c:pt idx="49">
                    <c:v>23/01/2024</c:v>
                  </c:pt>
                  <c:pt idx="50">
                    <c:v>22/01/2024</c:v>
                  </c:pt>
                  <c:pt idx="51">
                    <c:v>19/01/2024</c:v>
                  </c:pt>
                  <c:pt idx="52">
                    <c:v>18/01/2024</c:v>
                  </c:pt>
                  <c:pt idx="53">
                    <c:v>17/01/2024</c:v>
                  </c:pt>
                  <c:pt idx="54">
                    <c:v>16/01/2024</c:v>
                  </c:pt>
                  <c:pt idx="55">
                    <c:v>15/01/2024</c:v>
                  </c:pt>
                  <c:pt idx="56">
                    <c:v>12/01/2024</c:v>
                  </c:pt>
                  <c:pt idx="57">
                    <c:v>11/01/2024</c:v>
                  </c:pt>
                  <c:pt idx="58">
                    <c:v>10/01/2024</c:v>
                  </c:pt>
                  <c:pt idx="59">
                    <c:v>09/01/2024</c:v>
                  </c:pt>
                  <c:pt idx="60">
                    <c:v>08/01/2024</c:v>
                  </c:pt>
                  <c:pt idx="61">
                    <c:v>05/01/2024</c:v>
                  </c:pt>
                  <c:pt idx="62">
                    <c:v>04/01/2024</c:v>
                  </c:pt>
                  <c:pt idx="63">
                    <c:v>03/01/2024</c:v>
                  </c:pt>
                  <c:pt idx="64">
                    <c:v>02/01/2024</c:v>
                  </c:pt>
                  <c:pt idx="65">
                    <c:v>29/12/2023</c:v>
                  </c:pt>
                  <c:pt idx="66">
                    <c:v>28/12/2023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GDNN!$AC$15:$AC$81</c:f>
              <c:numCache>
                <c:formatCode>#,##0</c:formatCode>
                <c:ptCount val="67"/>
                <c:pt idx="0">
                  <c:v>373206070552</c:v>
                </c:pt>
                <c:pt idx="1">
                  <c:v>361807180552</c:v>
                </c:pt>
                <c:pt idx="2">
                  <c:v>362990680552</c:v>
                </c:pt>
                <c:pt idx="3">
                  <c:v>362671690552</c:v>
                </c:pt>
                <c:pt idx="4">
                  <c:v>361265050552</c:v>
                </c:pt>
                <c:pt idx="5">
                  <c:v>382793060552</c:v>
                </c:pt>
                <c:pt idx="6">
                  <c:v>382735230552</c:v>
                </c:pt>
                <c:pt idx="7">
                  <c:v>391756480552</c:v>
                </c:pt>
                <c:pt idx="8">
                  <c:v>359929964380</c:v>
                </c:pt>
                <c:pt idx="9">
                  <c:v>359780114380</c:v>
                </c:pt>
                <c:pt idx="10">
                  <c:v>359276014380</c:v>
                </c:pt>
                <c:pt idx="11">
                  <c:v>362506934380</c:v>
                </c:pt>
                <c:pt idx="12">
                  <c:v>362895884380</c:v>
                </c:pt>
                <c:pt idx="13">
                  <c:v>364931944380</c:v>
                </c:pt>
                <c:pt idx="14">
                  <c:v>369460024380</c:v>
                </c:pt>
                <c:pt idx="15">
                  <c:v>375055654380</c:v>
                </c:pt>
                <c:pt idx="16">
                  <c:v>377899994380</c:v>
                </c:pt>
                <c:pt idx="17">
                  <c:v>239325294380</c:v>
                </c:pt>
                <c:pt idx="18">
                  <c:v>273559114380</c:v>
                </c:pt>
                <c:pt idx="19">
                  <c:v>270636064380</c:v>
                </c:pt>
                <c:pt idx="20">
                  <c:v>239374104380</c:v>
                </c:pt>
                <c:pt idx="21">
                  <c:v>176515674380</c:v>
                </c:pt>
                <c:pt idx="22">
                  <c:v>190931574380</c:v>
                </c:pt>
                <c:pt idx="23">
                  <c:v>191184364380</c:v>
                </c:pt>
                <c:pt idx="24">
                  <c:v>195173674380</c:v>
                </c:pt>
                <c:pt idx="25">
                  <c:v>178891764380</c:v>
                </c:pt>
                <c:pt idx="26">
                  <c:v>189181084380</c:v>
                </c:pt>
                <c:pt idx="27">
                  <c:v>199450664380</c:v>
                </c:pt>
                <c:pt idx="28">
                  <c:v>182224794380</c:v>
                </c:pt>
                <c:pt idx="29">
                  <c:v>175072324380</c:v>
                </c:pt>
                <c:pt idx="30">
                  <c:v>181916294380</c:v>
                </c:pt>
                <c:pt idx="31">
                  <c:v>172864554380</c:v>
                </c:pt>
                <c:pt idx="32">
                  <c:v>181439184380</c:v>
                </c:pt>
                <c:pt idx="33">
                  <c:v>181607014380</c:v>
                </c:pt>
                <c:pt idx="34">
                  <c:v>175943794380</c:v>
                </c:pt>
                <c:pt idx="35">
                  <c:v>160955524380</c:v>
                </c:pt>
                <c:pt idx="36">
                  <c:v>167262624380</c:v>
                </c:pt>
                <c:pt idx="37">
                  <c:v>176990764380</c:v>
                </c:pt>
                <c:pt idx="38">
                  <c:v>182785704380</c:v>
                </c:pt>
                <c:pt idx="39">
                  <c:v>180878844380</c:v>
                </c:pt>
                <c:pt idx="40">
                  <c:v>186523214380</c:v>
                </c:pt>
                <c:pt idx="41">
                  <c:v>189173944380</c:v>
                </c:pt>
                <c:pt idx="42">
                  <c:v>189548864380</c:v>
                </c:pt>
                <c:pt idx="43">
                  <c:v>189548864380</c:v>
                </c:pt>
                <c:pt idx="44">
                  <c:v>149152780000</c:v>
                </c:pt>
                <c:pt idx="45">
                  <c:v>154045260000</c:v>
                </c:pt>
                <c:pt idx="46">
                  <c:v>153689730000</c:v>
                </c:pt>
                <c:pt idx="47">
                  <c:v>153390180000</c:v>
                </c:pt>
                <c:pt idx="48">
                  <c:v>151701370000</c:v>
                </c:pt>
                <c:pt idx="49">
                  <c:v>151651620000</c:v>
                </c:pt>
                <c:pt idx="50">
                  <c:v>147924940000</c:v>
                </c:pt>
                <c:pt idx="51">
                  <c:v>148862870000</c:v>
                </c:pt>
                <c:pt idx="52">
                  <c:v>149309840000</c:v>
                </c:pt>
                <c:pt idx="53">
                  <c:v>149483650000</c:v>
                </c:pt>
                <c:pt idx="54">
                  <c:v>142882100000</c:v>
                </c:pt>
                <c:pt idx="55">
                  <c:v>142760880000</c:v>
                </c:pt>
                <c:pt idx="56">
                  <c:v>143358480000</c:v>
                </c:pt>
                <c:pt idx="57">
                  <c:v>142011670000</c:v>
                </c:pt>
                <c:pt idx="58">
                  <c:v>137829730000</c:v>
                </c:pt>
                <c:pt idx="59">
                  <c:v>138438960000</c:v>
                </c:pt>
                <c:pt idx="60">
                  <c:v>138350150000</c:v>
                </c:pt>
                <c:pt idx="61">
                  <c:v>137111550000</c:v>
                </c:pt>
                <c:pt idx="62">
                  <c:v>137562580000</c:v>
                </c:pt>
                <c:pt idx="63">
                  <c:v>136780610000</c:v>
                </c:pt>
                <c:pt idx="64">
                  <c:v>137004900000</c:v>
                </c:pt>
                <c:pt idx="65">
                  <c:v>136400090000</c:v>
                </c:pt>
                <c:pt idx="66">
                  <c:v>125017690000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DA09-214D-B91F-CB55A5E77E2F}"/>
            </c:ext>
          </c:extLst>
        </c:ser>
        <c:ser>
          <c:idx val="5"/>
          <c:order val="5"/>
          <c:tx>
            <c:strRef>
              <c:f>GDNN!$AD$14</c:f>
              <c:strCache>
                <c:ptCount val="1"/>
                <c:pt idx="0">
                  <c:v>MBS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multiLvlStrRef>
              <c:f>GDNN!$W$15:$X$81</c:f>
              <c:multiLvlStrCache>
                <c:ptCount val="67"/>
                <c:lvl>
                  <c:pt idx="0">
                    <c:v>08/04/2024</c:v>
                  </c:pt>
                  <c:pt idx="1">
                    <c:v>05/04/2024</c:v>
                  </c:pt>
                  <c:pt idx="2">
                    <c:v>04/04/2024</c:v>
                  </c:pt>
                  <c:pt idx="3">
                    <c:v>03/04/2024</c:v>
                  </c:pt>
                  <c:pt idx="4">
                    <c:v>02/04/2024</c:v>
                  </c:pt>
                  <c:pt idx="5">
                    <c:v>01/04/2024</c:v>
                  </c:pt>
                  <c:pt idx="6">
                    <c:v>29/03/2024</c:v>
                  </c:pt>
                  <c:pt idx="7">
                    <c:v>28/03/2024</c:v>
                  </c:pt>
                  <c:pt idx="8">
                    <c:v>27/03/2024</c:v>
                  </c:pt>
                  <c:pt idx="9">
                    <c:v>26/03/2024</c:v>
                  </c:pt>
                  <c:pt idx="10">
                    <c:v>25/03/2024</c:v>
                  </c:pt>
                  <c:pt idx="11">
                    <c:v>22/03/2024</c:v>
                  </c:pt>
                  <c:pt idx="12">
                    <c:v>21/03/2024</c:v>
                  </c:pt>
                  <c:pt idx="13">
                    <c:v>20/03/2024</c:v>
                  </c:pt>
                  <c:pt idx="14">
                    <c:v>19/03/2024</c:v>
                  </c:pt>
                  <c:pt idx="15">
                    <c:v>18/03/2024</c:v>
                  </c:pt>
                  <c:pt idx="16">
                    <c:v>15/03/2024</c:v>
                  </c:pt>
                  <c:pt idx="17">
                    <c:v>14/03/2024</c:v>
                  </c:pt>
                  <c:pt idx="18">
                    <c:v>13/03/2024</c:v>
                  </c:pt>
                  <c:pt idx="19">
                    <c:v>12/03/2024</c:v>
                  </c:pt>
                  <c:pt idx="20">
                    <c:v>11/03/2024</c:v>
                  </c:pt>
                  <c:pt idx="21">
                    <c:v>08/03/2024</c:v>
                  </c:pt>
                  <c:pt idx="22">
                    <c:v>07/03/2024</c:v>
                  </c:pt>
                  <c:pt idx="23">
                    <c:v>06/03/2024</c:v>
                  </c:pt>
                  <c:pt idx="24">
                    <c:v>05/03/2024</c:v>
                  </c:pt>
                  <c:pt idx="25">
                    <c:v>04/03/2024</c:v>
                  </c:pt>
                  <c:pt idx="26">
                    <c:v>01/03/2024</c:v>
                  </c:pt>
                  <c:pt idx="27">
                    <c:v>29/02/2024</c:v>
                  </c:pt>
                  <c:pt idx="28">
                    <c:v>28/02/2024</c:v>
                  </c:pt>
                  <c:pt idx="29">
                    <c:v>27/02/2024</c:v>
                  </c:pt>
                  <c:pt idx="30">
                    <c:v>26/02/2024</c:v>
                  </c:pt>
                  <c:pt idx="31">
                    <c:v>23/02/2024</c:v>
                  </c:pt>
                  <c:pt idx="32">
                    <c:v>22/02/2024</c:v>
                  </c:pt>
                  <c:pt idx="33">
                    <c:v>21/02/2024</c:v>
                  </c:pt>
                  <c:pt idx="34">
                    <c:v>20/02/2024</c:v>
                  </c:pt>
                  <c:pt idx="35">
                    <c:v>19/02/2024</c:v>
                  </c:pt>
                  <c:pt idx="36">
                    <c:v>16/02/2024</c:v>
                  </c:pt>
                  <c:pt idx="37">
                    <c:v>15/02/2024</c:v>
                  </c:pt>
                  <c:pt idx="38">
                    <c:v>07/02/2024</c:v>
                  </c:pt>
                  <c:pt idx="39">
                    <c:v>06/02/2024</c:v>
                  </c:pt>
                  <c:pt idx="40">
                    <c:v>05/02/2024</c:v>
                  </c:pt>
                  <c:pt idx="41">
                    <c:v>02/02/2024</c:v>
                  </c:pt>
                  <c:pt idx="42">
                    <c:v>01/02/2024</c:v>
                  </c:pt>
                  <c:pt idx="43">
                    <c:v>31/01/2024</c:v>
                  </c:pt>
                  <c:pt idx="44">
                    <c:v>30/01/2024</c:v>
                  </c:pt>
                  <c:pt idx="45">
                    <c:v>29/01/2024</c:v>
                  </c:pt>
                  <c:pt idx="46">
                    <c:v>26/01/2024</c:v>
                  </c:pt>
                  <c:pt idx="47">
                    <c:v>25/01/2024</c:v>
                  </c:pt>
                  <c:pt idx="48">
                    <c:v>24/01/2024</c:v>
                  </c:pt>
                  <c:pt idx="49">
                    <c:v>23/01/2024</c:v>
                  </c:pt>
                  <c:pt idx="50">
                    <c:v>22/01/2024</c:v>
                  </c:pt>
                  <c:pt idx="51">
                    <c:v>19/01/2024</c:v>
                  </c:pt>
                  <c:pt idx="52">
                    <c:v>18/01/2024</c:v>
                  </c:pt>
                  <c:pt idx="53">
                    <c:v>17/01/2024</c:v>
                  </c:pt>
                  <c:pt idx="54">
                    <c:v>16/01/2024</c:v>
                  </c:pt>
                  <c:pt idx="55">
                    <c:v>15/01/2024</c:v>
                  </c:pt>
                  <c:pt idx="56">
                    <c:v>12/01/2024</c:v>
                  </c:pt>
                  <c:pt idx="57">
                    <c:v>11/01/2024</c:v>
                  </c:pt>
                  <c:pt idx="58">
                    <c:v>10/01/2024</c:v>
                  </c:pt>
                  <c:pt idx="59">
                    <c:v>09/01/2024</c:v>
                  </c:pt>
                  <c:pt idx="60">
                    <c:v>08/01/2024</c:v>
                  </c:pt>
                  <c:pt idx="61">
                    <c:v>05/01/2024</c:v>
                  </c:pt>
                  <c:pt idx="62">
                    <c:v>04/01/2024</c:v>
                  </c:pt>
                  <c:pt idx="63">
                    <c:v>03/01/2024</c:v>
                  </c:pt>
                  <c:pt idx="64">
                    <c:v>02/01/2024</c:v>
                  </c:pt>
                  <c:pt idx="65">
                    <c:v>29/12/2023</c:v>
                  </c:pt>
                  <c:pt idx="66">
                    <c:v>28/12/2023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GDNN!$AD$15:$AD$81</c:f>
              <c:numCache>
                <c:formatCode>#,##0</c:formatCode>
                <c:ptCount val="67"/>
                <c:pt idx="0">
                  <c:v>-34922080308</c:v>
                </c:pt>
                <c:pt idx="1">
                  <c:v>-42530452619</c:v>
                </c:pt>
                <c:pt idx="2">
                  <c:v>-38856561651</c:v>
                </c:pt>
                <c:pt idx="3">
                  <c:v>-38951060848</c:v>
                </c:pt>
                <c:pt idx="4">
                  <c:v>-32249012428</c:v>
                </c:pt>
                <c:pt idx="5">
                  <c:v>-18557906309</c:v>
                </c:pt>
                <c:pt idx="6">
                  <c:v>-20796861752</c:v>
                </c:pt>
                <c:pt idx="7">
                  <c:v>-21754676137</c:v>
                </c:pt>
                <c:pt idx="8">
                  <c:v>-40501941275</c:v>
                </c:pt>
                <c:pt idx="9">
                  <c:v>-40130485107</c:v>
                </c:pt>
                <c:pt idx="10">
                  <c:v>-32151711065</c:v>
                </c:pt>
                <c:pt idx="11">
                  <c:v>-32180060753</c:v>
                </c:pt>
                <c:pt idx="12">
                  <c:v>-31806638902</c:v>
                </c:pt>
                <c:pt idx="13">
                  <c:v>-36165651662</c:v>
                </c:pt>
                <c:pt idx="14">
                  <c:v>-36175891429</c:v>
                </c:pt>
                <c:pt idx="15">
                  <c:v>-36021782456</c:v>
                </c:pt>
                <c:pt idx="16">
                  <c:v>-35143611347</c:v>
                </c:pt>
                <c:pt idx="17">
                  <c:v>-30084672421</c:v>
                </c:pt>
                <c:pt idx="18">
                  <c:v>-30958001243</c:v>
                </c:pt>
                <c:pt idx="19">
                  <c:v>-37328163784</c:v>
                </c:pt>
                <c:pt idx="20">
                  <c:v>-41367616769</c:v>
                </c:pt>
                <c:pt idx="21">
                  <c:v>-37094107421</c:v>
                </c:pt>
                <c:pt idx="22">
                  <c:v>-29533051687</c:v>
                </c:pt>
                <c:pt idx="23">
                  <c:v>-27392631091</c:v>
                </c:pt>
                <c:pt idx="24">
                  <c:v>-24400552677</c:v>
                </c:pt>
                <c:pt idx="25">
                  <c:v>-28557843654</c:v>
                </c:pt>
                <c:pt idx="26">
                  <c:v>-16006843947</c:v>
                </c:pt>
                <c:pt idx="27">
                  <c:v>-13636930298</c:v>
                </c:pt>
                <c:pt idx="28">
                  <c:v>-1148202561</c:v>
                </c:pt>
                <c:pt idx="29">
                  <c:v>8176815625</c:v>
                </c:pt>
                <c:pt idx="30">
                  <c:v>3795677628</c:v>
                </c:pt>
                <c:pt idx="31">
                  <c:v>-16413376093</c:v>
                </c:pt>
                <c:pt idx="32">
                  <c:v>-25842006931</c:v>
                </c:pt>
                <c:pt idx="33">
                  <c:v>-25932644997</c:v>
                </c:pt>
                <c:pt idx="34">
                  <c:v>-24195676448</c:v>
                </c:pt>
                <c:pt idx="35">
                  <c:v>-29045888143</c:v>
                </c:pt>
                <c:pt idx="36">
                  <c:v>-24724041306</c:v>
                </c:pt>
                <c:pt idx="37">
                  <c:v>-26714443270</c:v>
                </c:pt>
                <c:pt idx="38">
                  <c:v>-18573680377</c:v>
                </c:pt>
                <c:pt idx="39">
                  <c:v>-15022879069</c:v>
                </c:pt>
                <c:pt idx="40">
                  <c:v>842404525</c:v>
                </c:pt>
                <c:pt idx="41">
                  <c:v>9523283290</c:v>
                </c:pt>
                <c:pt idx="42">
                  <c:v>5207908261</c:v>
                </c:pt>
                <c:pt idx="43">
                  <c:v>5390799595</c:v>
                </c:pt>
                <c:pt idx="44">
                  <c:v>-13252831185</c:v>
                </c:pt>
                <c:pt idx="45">
                  <c:v>-8805742759</c:v>
                </c:pt>
                <c:pt idx="46">
                  <c:v>-8097424103</c:v>
                </c:pt>
                <c:pt idx="47">
                  <c:v>-8248302023</c:v>
                </c:pt>
                <c:pt idx="48">
                  <c:v>-2705194105</c:v>
                </c:pt>
                <c:pt idx="49">
                  <c:v>-4422166113</c:v>
                </c:pt>
                <c:pt idx="50">
                  <c:v>-4294850589</c:v>
                </c:pt>
                <c:pt idx="51">
                  <c:v>-4851495839</c:v>
                </c:pt>
                <c:pt idx="52">
                  <c:v>-4851495839</c:v>
                </c:pt>
                <c:pt idx="53">
                  <c:v>-4886466930</c:v>
                </c:pt>
                <c:pt idx="54">
                  <c:v>-7248404759</c:v>
                </c:pt>
                <c:pt idx="55">
                  <c:v>-7887616906</c:v>
                </c:pt>
                <c:pt idx="56">
                  <c:v>-7811430382</c:v>
                </c:pt>
                <c:pt idx="57">
                  <c:v>-7700676094</c:v>
                </c:pt>
                <c:pt idx="58">
                  <c:v>-12538271785</c:v>
                </c:pt>
                <c:pt idx="59">
                  <c:v>-12652107478</c:v>
                </c:pt>
                <c:pt idx="60">
                  <c:v>-12728551216</c:v>
                </c:pt>
                <c:pt idx="61">
                  <c:v>-14104769806</c:v>
                </c:pt>
                <c:pt idx="62">
                  <c:v>-13694828179</c:v>
                </c:pt>
                <c:pt idx="63">
                  <c:v>-14346917903</c:v>
                </c:pt>
                <c:pt idx="64">
                  <c:v>-13166378583</c:v>
                </c:pt>
                <c:pt idx="65">
                  <c:v>-12582670199</c:v>
                </c:pt>
                <c:pt idx="66">
                  <c:v>-12398500856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DA09-214D-B91F-CB55A5E77E2F}"/>
            </c:ext>
          </c:extLst>
        </c:ser>
        <c:ser>
          <c:idx val="6"/>
          <c:order val="6"/>
          <c:tx>
            <c:strRef>
              <c:f>GDNN!$AE$14</c:f>
              <c:strCache>
                <c:ptCount val="1"/>
                <c:pt idx="0">
                  <c:v>BSI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GDNN!$W$15:$X$81</c:f>
              <c:multiLvlStrCache>
                <c:ptCount val="67"/>
                <c:lvl>
                  <c:pt idx="0">
                    <c:v>08/04/2024</c:v>
                  </c:pt>
                  <c:pt idx="1">
                    <c:v>05/04/2024</c:v>
                  </c:pt>
                  <c:pt idx="2">
                    <c:v>04/04/2024</c:v>
                  </c:pt>
                  <c:pt idx="3">
                    <c:v>03/04/2024</c:v>
                  </c:pt>
                  <c:pt idx="4">
                    <c:v>02/04/2024</c:v>
                  </c:pt>
                  <c:pt idx="5">
                    <c:v>01/04/2024</c:v>
                  </c:pt>
                  <c:pt idx="6">
                    <c:v>29/03/2024</c:v>
                  </c:pt>
                  <c:pt idx="7">
                    <c:v>28/03/2024</c:v>
                  </c:pt>
                  <c:pt idx="8">
                    <c:v>27/03/2024</c:v>
                  </c:pt>
                  <c:pt idx="9">
                    <c:v>26/03/2024</c:v>
                  </c:pt>
                  <c:pt idx="10">
                    <c:v>25/03/2024</c:v>
                  </c:pt>
                  <c:pt idx="11">
                    <c:v>22/03/2024</c:v>
                  </c:pt>
                  <c:pt idx="12">
                    <c:v>21/03/2024</c:v>
                  </c:pt>
                  <c:pt idx="13">
                    <c:v>20/03/2024</c:v>
                  </c:pt>
                  <c:pt idx="14">
                    <c:v>19/03/2024</c:v>
                  </c:pt>
                  <c:pt idx="15">
                    <c:v>18/03/2024</c:v>
                  </c:pt>
                  <c:pt idx="16">
                    <c:v>15/03/2024</c:v>
                  </c:pt>
                  <c:pt idx="17">
                    <c:v>14/03/2024</c:v>
                  </c:pt>
                  <c:pt idx="18">
                    <c:v>13/03/2024</c:v>
                  </c:pt>
                  <c:pt idx="19">
                    <c:v>12/03/2024</c:v>
                  </c:pt>
                  <c:pt idx="20">
                    <c:v>11/03/2024</c:v>
                  </c:pt>
                  <c:pt idx="21">
                    <c:v>08/03/2024</c:v>
                  </c:pt>
                  <c:pt idx="22">
                    <c:v>07/03/2024</c:v>
                  </c:pt>
                  <c:pt idx="23">
                    <c:v>06/03/2024</c:v>
                  </c:pt>
                  <c:pt idx="24">
                    <c:v>05/03/2024</c:v>
                  </c:pt>
                  <c:pt idx="25">
                    <c:v>04/03/2024</c:v>
                  </c:pt>
                  <c:pt idx="26">
                    <c:v>01/03/2024</c:v>
                  </c:pt>
                  <c:pt idx="27">
                    <c:v>29/02/2024</c:v>
                  </c:pt>
                  <c:pt idx="28">
                    <c:v>28/02/2024</c:v>
                  </c:pt>
                  <c:pt idx="29">
                    <c:v>27/02/2024</c:v>
                  </c:pt>
                  <c:pt idx="30">
                    <c:v>26/02/2024</c:v>
                  </c:pt>
                  <c:pt idx="31">
                    <c:v>23/02/2024</c:v>
                  </c:pt>
                  <c:pt idx="32">
                    <c:v>22/02/2024</c:v>
                  </c:pt>
                  <c:pt idx="33">
                    <c:v>21/02/2024</c:v>
                  </c:pt>
                  <c:pt idx="34">
                    <c:v>20/02/2024</c:v>
                  </c:pt>
                  <c:pt idx="35">
                    <c:v>19/02/2024</c:v>
                  </c:pt>
                  <c:pt idx="36">
                    <c:v>16/02/2024</c:v>
                  </c:pt>
                  <c:pt idx="37">
                    <c:v>15/02/2024</c:v>
                  </c:pt>
                  <c:pt idx="38">
                    <c:v>07/02/2024</c:v>
                  </c:pt>
                  <c:pt idx="39">
                    <c:v>06/02/2024</c:v>
                  </c:pt>
                  <c:pt idx="40">
                    <c:v>05/02/2024</c:v>
                  </c:pt>
                  <c:pt idx="41">
                    <c:v>02/02/2024</c:v>
                  </c:pt>
                  <c:pt idx="42">
                    <c:v>01/02/2024</c:v>
                  </c:pt>
                  <c:pt idx="43">
                    <c:v>31/01/2024</c:v>
                  </c:pt>
                  <c:pt idx="44">
                    <c:v>30/01/2024</c:v>
                  </c:pt>
                  <c:pt idx="45">
                    <c:v>29/01/2024</c:v>
                  </c:pt>
                  <c:pt idx="46">
                    <c:v>26/01/2024</c:v>
                  </c:pt>
                  <c:pt idx="47">
                    <c:v>25/01/2024</c:v>
                  </c:pt>
                  <c:pt idx="48">
                    <c:v>24/01/2024</c:v>
                  </c:pt>
                  <c:pt idx="49">
                    <c:v>23/01/2024</c:v>
                  </c:pt>
                  <c:pt idx="50">
                    <c:v>22/01/2024</c:v>
                  </c:pt>
                  <c:pt idx="51">
                    <c:v>19/01/2024</c:v>
                  </c:pt>
                  <c:pt idx="52">
                    <c:v>18/01/2024</c:v>
                  </c:pt>
                  <c:pt idx="53">
                    <c:v>17/01/2024</c:v>
                  </c:pt>
                  <c:pt idx="54">
                    <c:v>16/01/2024</c:v>
                  </c:pt>
                  <c:pt idx="55">
                    <c:v>15/01/2024</c:v>
                  </c:pt>
                  <c:pt idx="56">
                    <c:v>12/01/2024</c:v>
                  </c:pt>
                  <c:pt idx="57">
                    <c:v>11/01/2024</c:v>
                  </c:pt>
                  <c:pt idx="58">
                    <c:v>10/01/2024</c:v>
                  </c:pt>
                  <c:pt idx="59">
                    <c:v>09/01/2024</c:v>
                  </c:pt>
                  <c:pt idx="60">
                    <c:v>08/01/2024</c:v>
                  </c:pt>
                  <c:pt idx="61">
                    <c:v>05/01/2024</c:v>
                  </c:pt>
                  <c:pt idx="62">
                    <c:v>04/01/2024</c:v>
                  </c:pt>
                  <c:pt idx="63">
                    <c:v>03/01/2024</c:v>
                  </c:pt>
                  <c:pt idx="64">
                    <c:v>02/01/2024</c:v>
                  </c:pt>
                  <c:pt idx="65">
                    <c:v>29/12/2023</c:v>
                  </c:pt>
                  <c:pt idx="66">
                    <c:v>28/12/2023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GDNN!$AE$15:$AE$81</c:f>
              <c:numCache>
                <c:formatCode>#,##0</c:formatCode>
                <c:ptCount val="67"/>
                <c:pt idx="0">
                  <c:v>157056898550</c:v>
                </c:pt>
                <c:pt idx="1">
                  <c:v>159520488550</c:v>
                </c:pt>
                <c:pt idx="2">
                  <c:v>157683398550</c:v>
                </c:pt>
                <c:pt idx="3">
                  <c:v>158644268550</c:v>
                </c:pt>
                <c:pt idx="4">
                  <c:v>153905418550</c:v>
                </c:pt>
                <c:pt idx="5">
                  <c:v>158042648550</c:v>
                </c:pt>
                <c:pt idx="6">
                  <c:v>159862398550</c:v>
                </c:pt>
                <c:pt idx="7">
                  <c:v>162949948550</c:v>
                </c:pt>
                <c:pt idx="8">
                  <c:v>160375428924</c:v>
                </c:pt>
                <c:pt idx="9">
                  <c:v>165234608924</c:v>
                </c:pt>
                <c:pt idx="10">
                  <c:v>165160268924</c:v>
                </c:pt>
                <c:pt idx="11">
                  <c:v>167912898924</c:v>
                </c:pt>
                <c:pt idx="12">
                  <c:v>162653518924</c:v>
                </c:pt>
                <c:pt idx="13">
                  <c:v>163680118924</c:v>
                </c:pt>
                <c:pt idx="14">
                  <c:v>163002548924</c:v>
                </c:pt>
                <c:pt idx="15">
                  <c:v>163045118924</c:v>
                </c:pt>
                <c:pt idx="16">
                  <c:v>172473528924</c:v>
                </c:pt>
                <c:pt idx="17">
                  <c:v>177636708924</c:v>
                </c:pt>
                <c:pt idx="18">
                  <c:v>180545228924</c:v>
                </c:pt>
                <c:pt idx="19">
                  <c:v>172975978924</c:v>
                </c:pt>
                <c:pt idx="20">
                  <c:v>165901418924</c:v>
                </c:pt>
                <c:pt idx="21">
                  <c:v>163742738924</c:v>
                </c:pt>
                <c:pt idx="22">
                  <c:v>170242708924</c:v>
                </c:pt>
                <c:pt idx="23">
                  <c:v>158818788924</c:v>
                </c:pt>
                <c:pt idx="24">
                  <c:v>167990468924</c:v>
                </c:pt>
                <c:pt idx="25">
                  <c:v>173816708924</c:v>
                </c:pt>
                <c:pt idx="26">
                  <c:v>175747868924</c:v>
                </c:pt>
                <c:pt idx="27">
                  <c:v>155062318924</c:v>
                </c:pt>
                <c:pt idx="28">
                  <c:v>141493508924</c:v>
                </c:pt>
                <c:pt idx="29">
                  <c:v>142919598924</c:v>
                </c:pt>
                <c:pt idx="30">
                  <c:v>141576068924</c:v>
                </c:pt>
                <c:pt idx="31">
                  <c:v>136964458924</c:v>
                </c:pt>
                <c:pt idx="32">
                  <c:v>139221268924</c:v>
                </c:pt>
                <c:pt idx="33">
                  <c:v>151201718924</c:v>
                </c:pt>
                <c:pt idx="34">
                  <c:v>152042728924</c:v>
                </c:pt>
                <c:pt idx="35">
                  <c:v>150985278924</c:v>
                </c:pt>
                <c:pt idx="36">
                  <c:v>149036228924</c:v>
                </c:pt>
                <c:pt idx="37">
                  <c:v>150136168924</c:v>
                </c:pt>
                <c:pt idx="38">
                  <c:v>150321188924</c:v>
                </c:pt>
                <c:pt idx="39">
                  <c:v>149576188924</c:v>
                </c:pt>
                <c:pt idx="40">
                  <c:v>153375278924</c:v>
                </c:pt>
                <c:pt idx="41">
                  <c:v>158437718924</c:v>
                </c:pt>
                <c:pt idx="42">
                  <c:v>160934648924</c:v>
                </c:pt>
                <c:pt idx="43">
                  <c:v>162150168598</c:v>
                </c:pt>
                <c:pt idx="44">
                  <c:v>165271945950</c:v>
                </c:pt>
                <c:pt idx="45">
                  <c:v>169988636494</c:v>
                </c:pt>
                <c:pt idx="46">
                  <c:v>167165836494</c:v>
                </c:pt>
                <c:pt idx="47">
                  <c:v>167243606494</c:v>
                </c:pt>
                <c:pt idx="48">
                  <c:v>165312086494</c:v>
                </c:pt>
                <c:pt idx="49">
                  <c:v>165431776494</c:v>
                </c:pt>
                <c:pt idx="50">
                  <c:v>165358846494</c:v>
                </c:pt>
                <c:pt idx="51">
                  <c:v>166792726494</c:v>
                </c:pt>
                <c:pt idx="52">
                  <c:v>172426336494</c:v>
                </c:pt>
                <c:pt idx="53">
                  <c:v>171819836494</c:v>
                </c:pt>
                <c:pt idx="54">
                  <c:v>168423506494</c:v>
                </c:pt>
                <c:pt idx="55">
                  <c:v>167689976494</c:v>
                </c:pt>
                <c:pt idx="56">
                  <c:v>173352066494</c:v>
                </c:pt>
                <c:pt idx="57">
                  <c:v>172285456494</c:v>
                </c:pt>
                <c:pt idx="58">
                  <c:v>177023366494</c:v>
                </c:pt>
                <c:pt idx="59">
                  <c:v>181883326494</c:v>
                </c:pt>
                <c:pt idx="60">
                  <c:v>182154846494</c:v>
                </c:pt>
                <c:pt idx="61">
                  <c:v>182690626494</c:v>
                </c:pt>
                <c:pt idx="62">
                  <c:v>183219246494</c:v>
                </c:pt>
                <c:pt idx="63">
                  <c:v>186089786494</c:v>
                </c:pt>
                <c:pt idx="64">
                  <c:v>186103526494</c:v>
                </c:pt>
                <c:pt idx="65">
                  <c:v>186848986494</c:v>
                </c:pt>
                <c:pt idx="66">
                  <c:v>187231136494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DA09-214D-B91F-CB55A5E77E2F}"/>
            </c:ext>
          </c:extLst>
        </c:ser>
        <c:ser>
          <c:idx val="7"/>
          <c:order val="7"/>
          <c:tx>
            <c:strRef>
              <c:f>GDNN!$AF$14</c:f>
              <c:strCache>
                <c:ptCount val="1"/>
                <c:pt idx="0">
                  <c:v>VIX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GDNN!$W$15:$X$81</c:f>
              <c:multiLvlStrCache>
                <c:ptCount val="67"/>
                <c:lvl>
                  <c:pt idx="0">
                    <c:v>08/04/2024</c:v>
                  </c:pt>
                  <c:pt idx="1">
                    <c:v>05/04/2024</c:v>
                  </c:pt>
                  <c:pt idx="2">
                    <c:v>04/04/2024</c:v>
                  </c:pt>
                  <c:pt idx="3">
                    <c:v>03/04/2024</c:v>
                  </c:pt>
                  <c:pt idx="4">
                    <c:v>02/04/2024</c:v>
                  </c:pt>
                  <c:pt idx="5">
                    <c:v>01/04/2024</c:v>
                  </c:pt>
                  <c:pt idx="6">
                    <c:v>29/03/2024</c:v>
                  </c:pt>
                  <c:pt idx="7">
                    <c:v>28/03/2024</c:v>
                  </c:pt>
                  <c:pt idx="8">
                    <c:v>27/03/2024</c:v>
                  </c:pt>
                  <c:pt idx="9">
                    <c:v>26/03/2024</c:v>
                  </c:pt>
                  <c:pt idx="10">
                    <c:v>25/03/2024</c:v>
                  </c:pt>
                  <c:pt idx="11">
                    <c:v>22/03/2024</c:v>
                  </c:pt>
                  <c:pt idx="12">
                    <c:v>21/03/2024</c:v>
                  </c:pt>
                  <c:pt idx="13">
                    <c:v>20/03/2024</c:v>
                  </c:pt>
                  <c:pt idx="14">
                    <c:v>19/03/2024</c:v>
                  </c:pt>
                  <c:pt idx="15">
                    <c:v>18/03/2024</c:v>
                  </c:pt>
                  <c:pt idx="16">
                    <c:v>15/03/2024</c:v>
                  </c:pt>
                  <c:pt idx="17">
                    <c:v>14/03/2024</c:v>
                  </c:pt>
                  <c:pt idx="18">
                    <c:v>13/03/2024</c:v>
                  </c:pt>
                  <c:pt idx="19">
                    <c:v>12/03/2024</c:v>
                  </c:pt>
                  <c:pt idx="20">
                    <c:v>11/03/2024</c:v>
                  </c:pt>
                  <c:pt idx="21">
                    <c:v>08/03/2024</c:v>
                  </c:pt>
                  <c:pt idx="22">
                    <c:v>07/03/2024</c:v>
                  </c:pt>
                  <c:pt idx="23">
                    <c:v>06/03/2024</c:v>
                  </c:pt>
                  <c:pt idx="24">
                    <c:v>05/03/2024</c:v>
                  </c:pt>
                  <c:pt idx="25">
                    <c:v>04/03/2024</c:v>
                  </c:pt>
                  <c:pt idx="26">
                    <c:v>01/03/2024</c:v>
                  </c:pt>
                  <c:pt idx="27">
                    <c:v>29/02/2024</c:v>
                  </c:pt>
                  <c:pt idx="28">
                    <c:v>28/02/2024</c:v>
                  </c:pt>
                  <c:pt idx="29">
                    <c:v>27/02/2024</c:v>
                  </c:pt>
                  <c:pt idx="30">
                    <c:v>26/02/2024</c:v>
                  </c:pt>
                  <c:pt idx="31">
                    <c:v>23/02/2024</c:v>
                  </c:pt>
                  <c:pt idx="32">
                    <c:v>22/02/2024</c:v>
                  </c:pt>
                  <c:pt idx="33">
                    <c:v>21/02/2024</c:v>
                  </c:pt>
                  <c:pt idx="34">
                    <c:v>20/02/2024</c:v>
                  </c:pt>
                  <c:pt idx="35">
                    <c:v>19/02/2024</c:v>
                  </c:pt>
                  <c:pt idx="36">
                    <c:v>16/02/2024</c:v>
                  </c:pt>
                  <c:pt idx="37">
                    <c:v>15/02/2024</c:v>
                  </c:pt>
                  <c:pt idx="38">
                    <c:v>07/02/2024</c:v>
                  </c:pt>
                  <c:pt idx="39">
                    <c:v>06/02/2024</c:v>
                  </c:pt>
                  <c:pt idx="40">
                    <c:v>05/02/2024</c:v>
                  </c:pt>
                  <c:pt idx="41">
                    <c:v>02/02/2024</c:v>
                  </c:pt>
                  <c:pt idx="42">
                    <c:v>01/02/2024</c:v>
                  </c:pt>
                  <c:pt idx="43">
                    <c:v>31/01/2024</c:v>
                  </c:pt>
                  <c:pt idx="44">
                    <c:v>30/01/2024</c:v>
                  </c:pt>
                  <c:pt idx="45">
                    <c:v>29/01/2024</c:v>
                  </c:pt>
                  <c:pt idx="46">
                    <c:v>26/01/2024</c:v>
                  </c:pt>
                  <c:pt idx="47">
                    <c:v>25/01/2024</c:v>
                  </c:pt>
                  <c:pt idx="48">
                    <c:v>24/01/2024</c:v>
                  </c:pt>
                  <c:pt idx="49">
                    <c:v>23/01/2024</c:v>
                  </c:pt>
                  <c:pt idx="50">
                    <c:v>22/01/2024</c:v>
                  </c:pt>
                  <c:pt idx="51">
                    <c:v>19/01/2024</c:v>
                  </c:pt>
                  <c:pt idx="52">
                    <c:v>18/01/2024</c:v>
                  </c:pt>
                  <c:pt idx="53">
                    <c:v>17/01/2024</c:v>
                  </c:pt>
                  <c:pt idx="54">
                    <c:v>16/01/2024</c:v>
                  </c:pt>
                  <c:pt idx="55">
                    <c:v>15/01/2024</c:v>
                  </c:pt>
                  <c:pt idx="56">
                    <c:v>12/01/2024</c:v>
                  </c:pt>
                  <c:pt idx="57">
                    <c:v>11/01/2024</c:v>
                  </c:pt>
                  <c:pt idx="58">
                    <c:v>10/01/2024</c:v>
                  </c:pt>
                  <c:pt idx="59">
                    <c:v>09/01/2024</c:v>
                  </c:pt>
                  <c:pt idx="60">
                    <c:v>08/01/2024</c:v>
                  </c:pt>
                  <c:pt idx="61">
                    <c:v>05/01/2024</c:v>
                  </c:pt>
                  <c:pt idx="62">
                    <c:v>04/01/2024</c:v>
                  </c:pt>
                  <c:pt idx="63">
                    <c:v>03/01/2024</c:v>
                  </c:pt>
                  <c:pt idx="64">
                    <c:v>02/01/2024</c:v>
                  </c:pt>
                  <c:pt idx="65">
                    <c:v>29/12/2023</c:v>
                  </c:pt>
                  <c:pt idx="66">
                    <c:v>28/12/2023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GDNN!$AF$15:$AF$81</c:f>
              <c:numCache>
                <c:formatCode>#,##0</c:formatCode>
                <c:ptCount val="67"/>
                <c:pt idx="0">
                  <c:v>22676595210</c:v>
                </c:pt>
                <c:pt idx="1">
                  <c:v>2551895210</c:v>
                </c:pt>
                <c:pt idx="2">
                  <c:v>1482435210</c:v>
                </c:pt>
                <c:pt idx="3">
                  <c:v>2333765210</c:v>
                </c:pt>
                <c:pt idx="4">
                  <c:v>3510455210</c:v>
                </c:pt>
                <c:pt idx="5">
                  <c:v>6483815210</c:v>
                </c:pt>
                <c:pt idx="6">
                  <c:v>4640035210</c:v>
                </c:pt>
                <c:pt idx="7">
                  <c:v>24767445210</c:v>
                </c:pt>
                <c:pt idx="8">
                  <c:v>25189365210</c:v>
                </c:pt>
                <c:pt idx="9">
                  <c:v>189910855210</c:v>
                </c:pt>
                <c:pt idx="10">
                  <c:v>131995145210</c:v>
                </c:pt>
                <c:pt idx="11">
                  <c:v>131485755210</c:v>
                </c:pt>
                <c:pt idx="12">
                  <c:v>143258665210</c:v>
                </c:pt>
                <c:pt idx="13">
                  <c:v>134424185210</c:v>
                </c:pt>
                <c:pt idx="14">
                  <c:v>156909475210</c:v>
                </c:pt>
                <c:pt idx="15">
                  <c:v>196964545210</c:v>
                </c:pt>
                <c:pt idx="16">
                  <c:v>188152955210</c:v>
                </c:pt>
                <c:pt idx="17">
                  <c:v>178960905210</c:v>
                </c:pt>
                <c:pt idx="18">
                  <c:v>129806935210</c:v>
                </c:pt>
                <c:pt idx="19">
                  <c:v>132217975210</c:v>
                </c:pt>
                <c:pt idx="20">
                  <c:v>277476035210</c:v>
                </c:pt>
                <c:pt idx="21">
                  <c:v>255355045210</c:v>
                </c:pt>
                <c:pt idx="22">
                  <c:v>265901735210</c:v>
                </c:pt>
                <c:pt idx="23">
                  <c:v>-32142584790</c:v>
                </c:pt>
                <c:pt idx="24">
                  <c:v>84109325210</c:v>
                </c:pt>
                <c:pt idx="25">
                  <c:v>101003605210</c:v>
                </c:pt>
                <c:pt idx="26">
                  <c:v>79222095210</c:v>
                </c:pt>
                <c:pt idx="27">
                  <c:v>-48323164790</c:v>
                </c:pt>
                <c:pt idx="28">
                  <c:v>-87526354790</c:v>
                </c:pt>
                <c:pt idx="29">
                  <c:v>-87029634790</c:v>
                </c:pt>
                <c:pt idx="30">
                  <c:v>-114848774790</c:v>
                </c:pt>
                <c:pt idx="31">
                  <c:v>-109571744790</c:v>
                </c:pt>
                <c:pt idx="32">
                  <c:v>32298905210</c:v>
                </c:pt>
                <c:pt idx="33">
                  <c:v>33257115210</c:v>
                </c:pt>
                <c:pt idx="34">
                  <c:v>1882535210</c:v>
                </c:pt>
                <c:pt idx="35">
                  <c:v>-143871054790</c:v>
                </c:pt>
                <c:pt idx="36">
                  <c:v>-144777224790</c:v>
                </c:pt>
                <c:pt idx="37">
                  <c:v>-95008354790</c:v>
                </c:pt>
                <c:pt idx="38">
                  <c:v>-46773314790</c:v>
                </c:pt>
                <c:pt idx="39">
                  <c:v>-21558004790</c:v>
                </c:pt>
                <c:pt idx="40">
                  <c:v>-67117264790</c:v>
                </c:pt>
                <c:pt idx="41">
                  <c:v>-57115634790</c:v>
                </c:pt>
                <c:pt idx="42">
                  <c:v>-71852174790</c:v>
                </c:pt>
                <c:pt idx="43">
                  <c:v>-73341550569</c:v>
                </c:pt>
                <c:pt idx="44">
                  <c:v>-153274300569</c:v>
                </c:pt>
                <c:pt idx="45">
                  <c:v>-141593920569</c:v>
                </c:pt>
                <c:pt idx="46">
                  <c:v>-134760470569</c:v>
                </c:pt>
                <c:pt idx="47">
                  <c:v>-134841220569</c:v>
                </c:pt>
                <c:pt idx="48">
                  <c:v>-133026460569</c:v>
                </c:pt>
                <c:pt idx="49">
                  <c:v>-141006550569</c:v>
                </c:pt>
                <c:pt idx="50">
                  <c:v>-153452100569</c:v>
                </c:pt>
                <c:pt idx="51">
                  <c:v>-142926920569</c:v>
                </c:pt>
                <c:pt idx="52">
                  <c:v>-138135080569</c:v>
                </c:pt>
                <c:pt idx="53">
                  <c:v>-136167210569</c:v>
                </c:pt>
                <c:pt idx="54">
                  <c:v>-162003270569</c:v>
                </c:pt>
                <c:pt idx="55">
                  <c:v>-157712510569</c:v>
                </c:pt>
                <c:pt idx="56">
                  <c:v>-157685180569</c:v>
                </c:pt>
                <c:pt idx="57">
                  <c:v>-159056100569</c:v>
                </c:pt>
                <c:pt idx="58">
                  <c:v>-202944020569</c:v>
                </c:pt>
                <c:pt idx="59">
                  <c:v>-205160270569</c:v>
                </c:pt>
                <c:pt idx="60">
                  <c:v>-205234310569</c:v>
                </c:pt>
                <c:pt idx="61">
                  <c:v>-204323530569</c:v>
                </c:pt>
                <c:pt idx="62">
                  <c:v>-204336820569</c:v>
                </c:pt>
                <c:pt idx="63">
                  <c:v>-207392710569</c:v>
                </c:pt>
                <c:pt idx="64">
                  <c:v>-208638140569</c:v>
                </c:pt>
                <c:pt idx="65">
                  <c:v>-206534960569</c:v>
                </c:pt>
                <c:pt idx="66">
                  <c:v>-206522930569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DA09-214D-B91F-CB55A5E77E2F}"/>
            </c:ext>
          </c:extLst>
        </c:ser>
        <c:ser>
          <c:idx val="8"/>
          <c:order val="8"/>
          <c:tx>
            <c:strRef>
              <c:f>GDNN!$AG$14</c:f>
              <c:strCache>
                <c:ptCount val="1"/>
                <c:pt idx="0">
                  <c:v>SHS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GDNN!$W$15:$X$81</c:f>
              <c:multiLvlStrCache>
                <c:ptCount val="67"/>
                <c:lvl>
                  <c:pt idx="0">
                    <c:v>08/04/2024</c:v>
                  </c:pt>
                  <c:pt idx="1">
                    <c:v>05/04/2024</c:v>
                  </c:pt>
                  <c:pt idx="2">
                    <c:v>04/04/2024</c:v>
                  </c:pt>
                  <c:pt idx="3">
                    <c:v>03/04/2024</c:v>
                  </c:pt>
                  <c:pt idx="4">
                    <c:v>02/04/2024</c:v>
                  </c:pt>
                  <c:pt idx="5">
                    <c:v>01/04/2024</c:v>
                  </c:pt>
                  <c:pt idx="6">
                    <c:v>29/03/2024</c:v>
                  </c:pt>
                  <c:pt idx="7">
                    <c:v>28/03/2024</c:v>
                  </c:pt>
                  <c:pt idx="8">
                    <c:v>27/03/2024</c:v>
                  </c:pt>
                  <c:pt idx="9">
                    <c:v>26/03/2024</c:v>
                  </c:pt>
                  <c:pt idx="10">
                    <c:v>25/03/2024</c:v>
                  </c:pt>
                  <c:pt idx="11">
                    <c:v>22/03/2024</c:v>
                  </c:pt>
                  <c:pt idx="12">
                    <c:v>21/03/2024</c:v>
                  </c:pt>
                  <c:pt idx="13">
                    <c:v>20/03/2024</c:v>
                  </c:pt>
                  <c:pt idx="14">
                    <c:v>19/03/2024</c:v>
                  </c:pt>
                  <c:pt idx="15">
                    <c:v>18/03/2024</c:v>
                  </c:pt>
                  <c:pt idx="16">
                    <c:v>15/03/2024</c:v>
                  </c:pt>
                  <c:pt idx="17">
                    <c:v>14/03/2024</c:v>
                  </c:pt>
                  <c:pt idx="18">
                    <c:v>13/03/2024</c:v>
                  </c:pt>
                  <c:pt idx="19">
                    <c:v>12/03/2024</c:v>
                  </c:pt>
                  <c:pt idx="20">
                    <c:v>11/03/2024</c:v>
                  </c:pt>
                  <c:pt idx="21">
                    <c:v>08/03/2024</c:v>
                  </c:pt>
                  <c:pt idx="22">
                    <c:v>07/03/2024</c:v>
                  </c:pt>
                  <c:pt idx="23">
                    <c:v>06/03/2024</c:v>
                  </c:pt>
                  <c:pt idx="24">
                    <c:v>05/03/2024</c:v>
                  </c:pt>
                  <c:pt idx="25">
                    <c:v>04/03/2024</c:v>
                  </c:pt>
                  <c:pt idx="26">
                    <c:v>01/03/2024</c:v>
                  </c:pt>
                  <c:pt idx="27">
                    <c:v>29/02/2024</c:v>
                  </c:pt>
                  <c:pt idx="28">
                    <c:v>28/02/2024</c:v>
                  </c:pt>
                  <c:pt idx="29">
                    <c:v>27/02/2024</c:v>
                  </c:pt>
                  <c:pt idx="30">
                    <c:v>26/02/2024</c:v>
                  </c:pt>
                  <c:pt idx="31">
                    <c:v>23/02/2024</c:v>
                  </c:pt>
                  <c:pt idx="32">
                    <c:v>22/02/2024</c:v>
                  </c:pt>
                  <c:pt idx="33">
                    <c:v>21/02/2024</c:v>
                  </c:pt>
                  <c:pt idx="34">
                    <c:v>20/02/2024</c:v>
                  </c:pt>
                  <c:pt idx="35">
                    <c:v>19/02/2024</c:v>
                  </c:pt>
                  <c:pt idx="36">
                    <c:v>16/02/2024</c:v>
                  </c:pt>
                  <c:pt idx="37">
                    <c:v>15/02/2024</c:v>
                  </c:pt>
                  <c:pt idx="38">
                    <c:v>07/02/2024</c:v>
                  </c:pt>
                  <c:pt idx="39">
                    <c:v>06/02/2024</c:v>
                  </c:pt>
                  <c:pt idx="40">
                    <c:v>05/02/2024</c:v>
                  </c:pt>
                  <c:pt idx="41">
                    <c:v>02/02/2024</c:v>
                  </c:pt>
                  <c:pt idx="42">
                    <c:v>01/02/2024</c:v>
                  </c:pt>
                  <c:pt idx="43">
                    <c:v>31/01/2024</c:v>
                  </c:pt>
                  <c:pt idx="44">
                    <c:v>30/01/2024</c:v>
                  </c:pt>
                  <c:pt idx="45">
                    <c:v>29/01/2024</c:v>
                  </c:pt>
                  <c:pt idx="46">
                    <c:v>26/01/2024</c:v>
                  </c:pt>
                  <c:pt idx="47">
                    <c:v>25/01/2024</c:v>
                  </c:pt>
                  <c:pt idx="48">
                    <c:v>24/01/2024</c:v>
                  </c:pt>
                  <c:pt idx="49">
                    <c:v>23/01/2024</c:v>
                  </c:pt>
                  <c:pt idx="50">
                    <c:v>22/01/2024</c:v>
                  </c:pt>
                  <c:pt idx="51">
                    <c:v>19/01/2024</c:v>
                  </c:pt>
                  <c:pt idx="52">
                    <c:v>18/01/2024</c:v>
                  </c:pt>
                  <c:pt idx="53">
                    <c:v>17/01/2024</c:v>
                  </c:pt>
                  <c:pt idx="54">
                    <c:v>16/01/2024</c:v>
                  </c:pt>
                  <c:pt idx="55">
                    <c:v>15/01/2024</c:v>
                  </c:pt>
                  <c:pt idx="56">
                    <c:v>12/01/2024</c:v>
                  </c:pt>
                  <c:pt idx="57">
                    <c:v>11/01/2024</c:v>
                  </c:pt>
                  <c:pt idx="58">
                    <c:v>10/01/2024</c:v>
                  </c:pt>
                  <c:pt idx="59">
                    <c:v>09/01/2024</c:v>
                  </c:pt>
                  <c:pt idx="60">
                    <c:v>08/01/2024</c:v>
                  </c:pt>
                  <c:pt idx="61">
                    <c:v>05/01/2024</c:v>
                  </c:pt>
                  <c:pt idx="62">
                    <c:v>04/01/2024</c:v>
                  </c:pt>
                  <c:pt idx="63">
                    <c:v>03/01/2024</c:v>
                  </c:pt>
                  <c:pt idx="64">
                    <c:v>02/01/2024</c:v>
                  </c:pt>
                  <c:pt idx="65">
                    <c:v>29/12/2023</c:v>
                  </c:pt>
                  <c:pt idx="66">
                    <c:v>28/12/2023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GDNN!$AG$15:$AG$81</c:f>
              <c:numCache>
                <c:formatCode>#,##0</c:formatCode>
                <c:ptCount val="67"/>
                <c:pt idx="0">
                  <c:v>-346538845572</c:v>
                </c:pt>
                <c:pt idx="1">
                  <c:v>-339181324775</c:v>
                </c:pt>
                <c:pt idx="2">
                  <c:v>-323297154355</c:v>
                </c:pt>
                <c:pt idx="3">
                  <c:v>-323233577148</c:v>
                </c:pt>
                <c:pt idx="4">
                  <c:v>-325023560776</c:v>
                </c:pt>
                <c:pt idx="5">
                  <c:v>-327960482650</c:v>
                </c:pt>
                <c:pt idx="6">
                  <c:v>-335602160631</c:v>
                </c:pt>
                <c:pt idx="7">
                  <c:v>-328007260464</c:v>
                </c:pt>
                <c:pt idx="8">
                  <c:v>-320886881264</c:v>
                </c:pt>
                <c:pt idx="9">
                  <c:v>-313928350407</c:v>
                </c:pt>
                <c:pt idx="10">
                  <c:v>-268885801478</c:v>
                </c:pt>
                <c:pt idx="11">
                  <c:v>-264259851025</c:v>
                </c:pt>
                <c:pt idx="12">
                  <c:v>-239233291259</c:v>
                </c:pt>
                <c:pt idx="13">
                  <c:v>-281147674386</c:v>
                </c:pt>
                <c:pt idx="14">
                  <c:v>-275138657824</c:v>
                </c:pt>
                <c:pt idx="15">
                  <c:v>-267822684192</c:v>
                </c:pt>
                <c:pt idx="16">
                  <c:v>-288370008319</c:v>
                </c:pt>
                <c:pt idx="17">
                  <c:v>-302120807595</c:v>
                </c:pt>
                <c:pt idx="18">
                  <c:v>-354295276670</c:v>
                </c:pt>
                <c:pt idx="19">
                  <c:v>-326585531370</c:v>
                </c:pt>
                <c:pt idx="20">
                  <c:v>-277340399087</c:v>
                </c:pt>
                <c:pt idx="21">
                  <c:v>-260647333665</c:v>
                </c:pt>
                <c:pt idx="22">
                  <c:v>-282413657834</c:v>
                </c:pt>
                <c:pt idx="23">
                  <c:v>-350360705311</c:v>
                </c:pt>
                <c:pt idx="24">
                  <c:v>-326279529571</c:v>
                </c:pt>
                <c:pt idx="25">
                  <c:v>-353772868496</c:v>
                </c:pt>
                <c:pt idx="26">
                  <c:v>-375079584761</c:v>
                </c:pt>
                <c:pt idx="27">
                  <c:v>-416351746886</c:v>
                </c:pt>
                <c:pt idx="28">
                  <c:v>-407821162114</c:v>
                </c:pt>
                <c:pt idx="29">
                  <c:v>-392382376684</c:v>
                </c:pt>
                <c:pt idx="30">
                  <c:v>-417676634057</c:v>
                </c:pt>
                <c:pt idx="31">
                  <c:v>-404429711119</c:v>
                </c:pt>
                <c:pt idx="32">
                  <c:v>-385716231535</c:v>
                </c:pt>
                <c:pt idx="33">
                  <c:v>-379186413787</c:v>
                </c:pt>
                <c:pt idx="34">
                  <c:v>-355263274109</c:v>
                </c:pt>
                <c:pt idx="35">
                  <c:v>-337499324531</c:v>
                </c:pt>
                <c:pt idx="36">
                  <c:v>-345260794553</c:v>
                </c:pt>
                <c:pt idx="37">
                  <c:v>-355536148149</c:v>
                </c:pt>
                <c:pt idx="38">
                  <c:v>-335241885564</c:v>
                </c:pt>
                <c:pt idx="39">
                  <c:v>-316840538658</c:v>
                </c:pt>
                <c:pt idx="40">
                  <c:v>-227099264001</c:v>
                </c:pt>
                <c:pt idx="41">
                  <c:v>-107795659141</c:v>
                </c:pt>
                <c:pt idx="42">
                  <c:v>-52279953168</c:v>
                </c:pt>
                <c:pt idx="43">
                  <c:v>-51628073852</c:v>
                </c:pt>
                <c:pt idx="44">
                  <c:v>-28513714293</c:v>
                </c:pt>
                <c:pt idx="45">
                  <c:v>-27045604241</c:v>
                </c:pt>
                <c:pt idx="46">
                  <c:v>-26109639906</c:v>
                </c:pt>
                <c:pt idx="47">
                  <c:v>-26194452107</c:v>
                </c:pt>
                <c:pt idx="48">
                  <c:v>-26217827496</c:v>
                </c:pt>
                <c:pt idx="49">
                  <c:v>-27366529085</c:v>
                </c:pt>
                <c:pt idx="50">
                  <c:v>-21122037584</c:v>
                </c:pt>
                <c:pt idx="51">
                  <c:v>-15854623652</c:v>
                </c:pt>
                <c:pt idx="52">
                  <c:v>-14022649045</c:v>
                </c:pt>
                <c:pt idx="53">
                  <c:v>-14411350394</c:v>
                </c:pt>
                <c:pt idx="54">
                  <c:v>-27274438601</c:v>
                </c:pt>
                <c:pt idx="55">
                  <c:v>-27828660158</c:v>
                </c:pt>
                <c:pt idx="56">
                  <c:v>-30557451290</c:v>
                </c:pt>
                <c:pt idx="57">
                  <c:v>38948781045</c:v>
                </c:pt>
                <c:pt idx="58">
                  <c:v>105926959956</c:v>
                </c:pt>
                <c:pt idx="59">
                  <c:v>130984816418</c:v>
                </c:pt>
                <c:pt idx="60">
                  <c:v>156991112357</c:v>
                </c:pt>
                <c:pt idx="61">
                  <c:v>162479633761</c:v>
                </c:pt>
                <c:pt idx="62">
                  <c:v>162873438240</c:v>
                </c:pt>
                <c:pt idx="63">
                  <c:v>158691297069</c:v>
                </c:pt>
                <c:pt idx="64">
                  <c:v>159625854856</c:v>
                </c:pt>
                <c:pt idx="65">
                  <c:v>158244839553</c:v>
                </c:pt>
                <c:pt idx="66">
                  <c:v>125568108106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DA09-214D-B91F-CB55A5E77E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0559103"/>
        <c:axId val="228451391"/>
      </c:lineChart>
      <c:catAx>
        <c:axId val="80559103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228451391"/>
        <c:crosses val="autoZero"/>
        <c:auto val="1"/>
        <c:lblAlgn val="ctr"/>
        <c:lblOffset val="100"/>
        <c:noMultiLvlLbl val="0"/>
      </c:catAx>
      <c:valAx>
        <c:axId val="228451391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80559103"/>
        <c:crosses val="autoZero"/>
        <c:crossBetween val="between"/>
        <c:dispUnits>
          <c:builtInUnit val="b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VN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Ngân Hàng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GDNN!$AK$14</c:f>
              <c:strCache>
                <c:ptCount val="1"/>
                <c:pt idx="0">
                  <c:v>VCB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GDNN!$AI$15:$AJ$81</c:f>
              <c:multiLvlStrCache>
                <c:ptCount val="67"/>
                <c:lvl>
                  <c:pt idx="0">
                    <c:v>08/04/2024</c:v>
                  </c:pt>
                  <c:pt idx="1">
                    <c:v>05/04/2024</c:v>
                  </c:pt>
                  <c:pt idx="2">
                    <c:v>04/04/2024</c:v>
                  </c:pt>
                  <c:pt idx="3">
                    <c:v>03/04/2024</c:v>
                  </c:pt>
                  <c:pt idx="4">
                    <c:v>02/04/2024</c:v>
                  </c:pt>
                  <c:pt idx="5">
                    <c:v>01/04/2024</c:v>
                  </c:pt>
                  <c:pt idx="6">
                    <c:v>29/03/2024</c:v>
                  </c:pt>
                  <c:pt idx="7">
                    <c:v>28/03/2024</c:v>
                  </c:pt>
                  <c:pt idx="8">
                    <c:v>27/03/2024</c:v>
                  </c:pt>
                  <c:pt idx="9">
                    <c:v>26/03/2024</c:v>
                  </c:pt>
                  <c:pt idx="10">
                    <c:v>25/03/2024</c:v>
                  </c:pt>
                  <c:pt idx="11">
                    <c:v>22/03/2024</c:v>
                  </c:pt>
                  <c:pt idx="12">
                    <c:v>21/03/2024</c:v>
                  </c:pt>
                  <c:pt idx="13">
                    <c:v>20/03/2024</c:v>
                  </c:pt>
                  <c:pt idx="14">
                    <c:v>19/03/2024</c:v>
                  </c:pt>
                  <c:pt idx="15">
                    <c:v>18/03/2024</c:v>
                  </c:pt>
                  <c:pt idx="16">
                    <c:v>15/03/2024</c:v>
                  </c:pt>
                  <c:pt idx="17">
                    <c:v>14/03/2024</c:v>
                  </c:pt>
                  <c:pt idx="18">
                    <c:v>13/03/2024</c:v>
                  </c:pt>
                  <c:pt idx="19">
                    <c:v>12/03/2024</c:v>
                  </c:pt>
                  <c:pt idx="20">
                    <c:v>11/03/2024</c:v>
                  </c:pt>
                  <c:pt idx="21">
                    <c:v>08/03/2024</c:v>
                  </c:pt>
                  <c:pt idx="22">
                    <c:v>07/03/2024</c:v>
                  </c:pt>
                  <c:pt idx="23">
                    <c:v>06/03/2024</c:v>
                  </c:pt>
                  <c:pt idx="24">
                    <c:v>05/03/2024</c:v>
                  </c:pt>
                  <c:pt idx="25">
                    <c:v>04/03/2024</c:v>
                  </c:pt>
                  <c:pt idx="26">
                    <c:v>01/03/2024</c:v>
                  </c:pt>
                  <c:pt idx="27">
                    <c:v>29/02/2024</c:v>
                  </c:pt>
                  <c:pt idx="28">
                    <c:v>28/02/2024</c:v>
                  </c:pt>
                  <c:pt idx="29">
                    <c:v>27/02/2024</c:v>
                  </c:pt>
                  <c:pt idx="30">
                    <c:v>26/02/2024</c:v>
                  </c:pt>
                  <c:pt idx="31">
                    <c:v>23/02/2024</c:v>
                  </c:pt>
                  <c:pt idx="32">
                    <c:v>22/02/2024</c:v>
                  </c:pt>
                  <c:pt idx="33">
                    <c:v>21/02/2024</c:v>
                  </c:pt>
                  <c:pt idx="34">
                    <c:v>20/02/2024</c:v>
                  </c:pt>
                  <c:pt idx="35">
                    <c:v>19/02/2024</c:v>
                  </c:pt>
                  <c:pt idx="36">
                    <c:v>16/02/2024</c:v>
                  </c:pt>
                  <c:pt idx="37">
                    <c:v>15/02/2024</c:v>
                  </c:pt>
                  <c:pt idx="38">
                    <c:v>07/02/2024</c:v>
                  </c:pt>
                  <c:pt idx="39">
                    <c:v>06/02/2024</c:v>
                  </c:pt>
                  <c:pt idx="40">
                    <c:v>05/02/2024</c:v>
                  </c:pt>
                  <c:pt idx="41">
                    <c:v>02/02/2024</c:v>
                  </c:pt>
                  <c:pt idx="42">
                    <c:v>01/02/2024</c:v>
                  </c:pt>
                  <c:pt idx="43">
                    <c:v>31/01/2024</c:v>
                  </c:pt>
                  <c:pt idx="44">
                    <c:v>30/01/2024</c:v>
                  </c:pt>
                  <c:pt idx="45">
                    <c:v>29/01/2024</c:v>
                  </c:pt>
                  <c:pt idx="46">
                    <c:v>26/01/2024</c:v>
                  </c:pt>
                  <c:pt idx="47">
                    <c:v>25/01/2024</c:v>
                  </c:pt>
                  <c:pt idx="48">
                    <c:v>24/01/2024</c:v>
                  </c:pt>
                  <c:pt idx="49">
                    <c:v>23/01/2024</c:v>
                  </c:pt>
                  <c:pt idx="50">
                    <c:v>22/01/2024</c:v>
                  </c:pt>
                  <c:pt idx="51">
                    <c:v>19/01/2024</c:v>
                  </c:pt>
                  <c:pt idx="52">
                    <c:v>18/01/2024</c:v>
                  </c:pt>
                  <c:pt idx="53">
                    <c:v>17/01/2024</c:v>
                  </c:pt>
                  <c:pt idx="54">
                    <c:v>16/01/2024</c:v>
                  </c:pt>
                  <c:pt idx="55">
                    <c:v>15/01/2024</c:v>
                  </c:pt>
                  <c:pt idx="56">
                    <c:v>12/01/2024</c:v>
                  </c:pt>
                  <c:pt idx="57">
                    <c:v>11/01/2024</c:v>
                  </c:pt>
                  <c:pt idx="58">
                    <c:v>10/01/2024</c:v>
                  </c:pt>
                  <c:pt idx="59">
                    <c:v>09/01/2024</c:v>
                  </c:pt>
                  <c:pt idx="60">
                    <c:v>08/01/2024</c:v>
                  </c:pt>
                  <c:pt idx="61">
                    <c:v>05/01/2024</c:v>
                  </c:pt>
                  <c:pt idx="62">
                    <c:v>04/01/2024</c:v>
                  </c:pt>
                  <c:pt idx="63">
                    <c:v>03/01/2024</c:v>
                  </c:pt>
                  <c:pt idx="64">
                    <c:v>02/01/2024</c:v>
                  </c:pt>
                  <c:pt idx="65">
                    <c:v>29/12/2023</c:v>
                  </c:pt>
                  <c:pt idx="66">
                    <c:v>28/12/2023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GDNN!$AK$15:$AK$81</c:f>
              <c:numCache>
                <c:formatCode>#,##0</c:formatCode>
                <c:ptCount val="67"/>
                <c:pt idx="0">
                  <c:v>-118410012008</c:v>
                </c:pt>
                <c:pt idx="1">
                  <c:v>-150824812008</c:v>
                </c:pt>
                <c:pt idx="2">
                  <c:v>-169386412008</c:v>
                </c:pt>
                <c:pt idx="3">
                  <c:v>-253475892008</c:v>
                </c:pt>
                <c:pt idx="4">
                  <c:v>-257015712008</c:v>
                </c:pt>
                <c:pt idx="5">
                  <c:v>-238677072008</c:v>
                </c:pt>
                <c:pt idx="6">
                  <c:v>-235564872008</c:v>
                </c:pt>
                <c:pt idx="7">
                  <c:v>-198711162008</c:v>
                </c:pt>
                <c:pt idx="8">
                  <c:v>-166701481758</c:v>
                </c:pt>
                <c:pt idx="9">
                  <c:v>-177228961758</c:v>
                </c:pt>
                <c:pt idx="10">
                  <c:v>-199996141758</c:v>
                </c:pt>
                <c:pt idx="11">
                  <c:v>-237682931758</c:v>
                </c:pt>
                <c:pt idx="12">
                  <c:v>-316532131758</c:v>
                </c:pt>
                <c:pt idx="13">
                  <c:v>-345557771758</c:v>
                </c:pt>
                <c:pt idx="14">
                  <c:v>-325703511758</c:v>
                </c:pt>
                <c:pt idx="15">
                  <c:v>-340937591758</c:v>
                </c:pt>
                <c:pt idx="16">
                  <c:v>-327562841758</c:v>
                </c:pt>
                <c:pt idx="17">
                  <c:v>-234667431758</c:v>
                </c:pt>
                <c:pt idx="18">
                  <c:v>-183783431758</c:v>
                </c:pt>
                <c:pt idx="19">
                  <c:v>-140194301758</c:v>
                </c:pt>
                <c:pt idx="20">
                  <c:v>-133655791758</c:v>
                </c:pt>
                <c:pt idx="21">
                  <c:v>-143986891758</c:v>
                </c:pt>
                <c:pt idx="22">
                  <c:v>-152484481758</c:v>
                </c:pt>
                <c:pt idx="23">
                  <c:v>-94247611758</c:v>
                </c:pt>
                <c:pt idx="24">
                  <c:v>-66320811758</c:v>
                </c:pt>
                <c:pt idx="25">
                  <c:v>-29045631758</c:v>
                </c:pt>
                <c:pt idx="26">
                  <c:v>-3413361758</c:v>
                </c:pt>
                <c:pt idx="27">
                  <c:v>-16761581758</c:v>
                </c:pt>
                <c:pt idx="28">
                  <c:v>23167888242</c:v>
                </c:pt>
                <c:pt idx="29">
                  <c:v>970008242</c:v>
                </c:pt>
                <c:pt idx="30">
                  <c:v>7007308242</c:v>
                </c:pt>
                <c:pt idx="31">
                  <c:v>9844278242</c:v>
                </c:pt>
                <c:pt idx="32">
                  <c:v>32033688242</c:v>
                </c:pt>
                <c:pt idx="33">
                  <c:v>53043488242</c:v>
                </c:pt>
                <c:pt idx="34">
                  <c:v>68107428242</c:v>
                </c:pt>
                <c:pt idx="35">
                  <c:v>69238988242</c:v>
                </c:pt>
                <c:pt idx="36">
                  <c:v>76460008242</c:v>
                </c:pt>
                <c:pt idx="37">
                  <c:v>81794608242</c:v>
                </c:pt>
                <c:pt idx="38">
                  <c:v>107635448242</c:v>
                </c:pt>
                <c:pt idx="39">
                  <c:v>145108978242</c:v>
                </c:pt>
                <c:pt idx="40">
                  <c:v>205603718242</c:v>
                </c:pt>
                <c:pt idx="41">
                  <c:v>260892418242</c:v>
                </c:pt>
                <c:pt idx="42">
                  <c:v>250714218242</c:v>
                </c:pt>
                <c:pt idx="43">
                  <c:v>238917009858</c:v>
                </c:pt>
                <c:pt idx="44">
                  <c:v>288657749561</c:v>
                </c:pt>
                <c:pt idx="45">
                  <c:v>310826629561</c:v>
                </c:pt>
                <c:pt idx="46">
                  <c:v>317453619561</c:v>
                </c:pt>
                <c:pt idx="47">
                  <c:v>304478969561</c:v>
                </c:pt>
                <c:pt idx="48">
                  <c:v>272583079561</c:v>
                </c:pt>
                <c:pt idx="49">
                  <c:v>251076549561</c:v>
                </c:pt>
                <c:pt idx="50">
                  <c:v>227680309561</c:v>
                </c:pt>
                <c:pt idx="51">
                  <c:v>195889099561</c:v>
                </c:pt>
                <c:pt idx="52">
                  <c:v>156522749561</c:v>
                </c:pt>
                <c:pt idx="53">
                  <c:v>122825249561</c:v>
                </c:pt>
                <c:pt idx="54">
                  <c:v>49402849561</c:v>
                </c:pt>
                <c:pt idx="55">
                  <c:v>-1292090439</c:v>
                </c:pt>
                <c:pt idx="56">
                  <c:v>-6956890439</c:v>
                </c:pt>
                <c:pt idx="57">
                  <c:v>-84785750439</c:v>
                </c:pt>
                <c:pt idx="58">
                  <c:v>-131540200439</c:v>
                </c:pt>
                <c:pt idx="59">
                  <c:v>-202987640439</c:v>
                </c:pt>
                <c:pt idx="60">
                  <c:v>-280703450439</c:v>
                </c:pt>
                <c:pt idx="61">
                  <c:v>-344256320439</c:v>
                </c:pt>
                <c:pt idx="62">
                  <c:v>-407067570439</c:v>
                </c:pt>
                <c:pt idx="63">
                  <c:v>-504960130439</c:v>
                </c:pt>
                <c:pt idx="64">
                  <c:v>-568494160439</c:v>
                </c:pt>
                <c:pt idx="65">
                  <c:v>-660343840439</c:v>
                </c:pt>
                <c:pt idx="66">
                  <c:v>-690193250439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EB4-7B40-BBC7-75A123973984}"/>
            </c:ext>
          </c:extLst>
        </c:ser>
        <c:ser>
          <c:idx val="1"/>
          <c:order val="1"/>
          <c:tx>
            <c:strRef>
              <c:f>GDNN!$AL$14</c:f>
              <c:strCache>
                <c:ptCount val="1"/>
                <c:pt idx="0">
                  <c:v>STB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GDNN!$AI$15:$AJ$81</c:f>
              <c:multiLvlStrCache>
                <c:ptCount val="67"/>
                <c:lvl>
                  <c:pt idx="0">
                    <c:v>08/04/2024</c:v>
                  </c:pt>
                  <c:pt idx="1">
                    <c:v>05/04/2024</c:v>
                  </c:pt>
                  <c:pt idx="2">
                    <c:v>04/04/2024</c:v>
                  </c:pt>
                  <c:pt idx="3">
                    <c:v>03/04/2024</c:v>
                  </c:pt>
                  <c:pt idx="4">
                    <c:v>02/04/2024</c:v>
                  </c:pt>
                  <c:pt idx="5">
                    <c:v>01/04/2024</c:v>
                  </c:pt>
                  <c:pt idx="6">
                    <c:v>29/03/2024</c:v>
                  </c:pt>
                  <c:pt idx="7">
                    <c:v>28/03/2024</c:v>
                  </c:pt>
                  <c:pt idx="8">
                    <c:v>27/03/2024</c:v>
                  </c:pt>
                  <c:pt idx="9">
                    <c:v>26/03/2024</c:v>
                  </c:pt>
                  <c:pt idx="10">
                    <c:v>25/03/2024</c:v>
                  </c:pt>
                  <c:pt idx="11">
                    <c:v>22/03/2024</c:v>
                  </c:pt>
                  <c:pt idx="12">
                    <c:v>21/03/2024</c:v>
                  </c:pt>
                  <c:pt idx="13">
                    <c:v>20/03/2024</c:v>
                  </c:pt>
                  <c:pt idx="14">
                    <c:v>19/03/2024</c:v>
                  </c:pt>
                  <c:pt idx="15">
                    <c:v>18/03/2024</c:v>
                  </c:pt>
                  <c:pt idx="16">
                    <c:v>15/03/2024</c:v>
                  </c:pt>
                  <c:pt idx="17">
                    <c:v>14/03/2024</c:v>
                  </c:pt>
                  <c:pt idx="18">
                    <c:v>13/03/2024</c:v>
                  </c:pt>
                  <c:pt idx="19">
                    <c:v>12/03/2024</c:v>
                  </c:pt>
                  <c:pt idx="20">
                    <c:v>11/03/2024</c:v>
                  </c:pt>
                  <c:pt idx="21">
                    <c:v>08/03/2024</c:v>
                  </c:pt>
                  <c:pt idx="22">
                    <c:v>07/03/2024</c:v>
                  </c:pt>
                  <c:pt idx="23">
                    <c:v>06/03/2024</c:v>
                  </c:pt>
                  <c:pt idx="24">
                    <c:v>05/03/2024</c:v>
                  </c:pt>
                  <c:pt idx="25">
                    <c:v>04/03/2024</c:v>
                  </c:pt>
                  <c:pt idx="26">
                    <c:v>01/03/2024</c:v>
                  </c:pt>
                  <c:pt idx="27">
                    <c:v>29/02/2024</c:v>
                  </c:pt>
                  <c:pt idx="28">
                    <c:v>28/02/2024</c:v>
                  </c:pt>
                  <c:pt idx="29">
                    <c:v>27/02/2024</c:v>
                  </c:pt>
                  <c:pt idx="30">
                    <c:v>26/02/2024</c:v>
                  </c:pt>
                  <c:pt idx="31">
                    <c:v>23/02/2024</c:v>
                  </c:pt>
                  <c:pt idx="32">
                    <c:v>22/02/2024</c:v>
                  </c:pt>
                  <c:pt idx="33">
                    <c:v>21/02/2024</c:v>
                  </c:pt>
                  <c:pt idx="34">
                    <c:v>20/02/2024</c:v>
                  </c:pt>
                  <c:pt idx="35">
                    <c:v>19/02/2024</c:v>
                  </c:pt>
                  <c:pt idx="36">
                    <c:v>16/02/2024</c:v>
                  </c:pt>
                  <c:pt idx="37">
                    <c:v>15/02/2024</c:v>
                  </c:pt>
                  <c:pt idx="38">
                    <c:v>07/02/2024</c:v>
                  </c:pt>
                  <c:pt idx="39">
                    <c:v>06/02/2024</c:v>
                  </c:pt>
                  <c:pt idx="40">
                    <c:v>05/02/2024</c:v>
                  </c:pt>
                  <c:pt idx="41">
                    <c:v>02/02/2024</c:v>
                  </c:pt>
                  <c:pt idx="42">
                    <c:v>01/02/2024</c:v>
                  </c:pt>
                  <c:pt idx="43">
                    <c:v>31/01/2024</c:v>
                  </c:pt>
                  <c:pt idx="44">
                    <c:v>30/01/2024</c:v>
                  </c:pt>
                  <c:pt idx="45">
                    <c:v>29/01/2024</c:v>
                  </c:pt>
                  <c:pt idx="46">
                    <c:v>26/01/2024</c:v>
                  </c:pt>
                  <c:pt idx="47">
                    <c:v>25/01/2024</c:v>
                  </c:pt>
                  <c:pt idx="48">
                    <c:v>24/01/2024</c:v>
                  </c:pt>
                  <c:pt idx="49">
                    <c:v>23/01/2024</c:v>
                  </c:pt>
                  <c:pt idx="50">
                    <c:v>22/01/2024</c:v>
                  </c:pt>
                  <c:pt idx="51">
                    <c:v>19/01/2024</c:v>
                  </c:pt>
                  <c:pt idx="52">
                    <c:v>18/01/2024</c:v>
                  </c:pt>
                  <c:pt idx="53">
                    <c:v>17/01/2024</c:v>
                  </c:pt>
                  <c:pt idx="54">
                    <c:v>16/01/2024</c:v>
                  </c:pt>
                  <c:pt idx="55">
                    <c:v>15/01/2024</c:v>
                  </c:pt>
                  <c:pt idx="56">
                    <c:v>12/01/2024</c:v>
                  </c:pt>
                  <c:pt idx="57">
                    <c:v>11/01/2024</c:v>
                  </c:pt>
                  <c:pt idx="58">
                    <c:v>10/01/2024</c:v>
                  </c:pt>
                  <c:pt idx="59">
                    <c:v>09/01/2024</c:v>
                  </c:pt>
                  <c:pt idx="60">
                    <c:v>08/01/2024</c:v>
                  </c:pt>
                  <c:pt idx="61">
                    <c:v>05/01/2024</c:v>
                  </c:pt>
                  <c:pt idx="62">
                    <c:v>04/01/2024</c:v>
                  </c:pt>
                  <c:pt idx="63">
                    <c:v>03/01/2024</c:v>
                  </c:pt>
                  <c:pt idx="64">
                    <c:v>02/01/2024</c:v>
                  </c:pt>
                  <c:pt idx="65">
                    <c:v>29/12/2023</c:v>
                  </c:pt>
                  <c:pt idx="66">
                    <c:v>28/12/2023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GDNN!$AL$15:$AL$81</c:f>
              <c:numCache>
                <c:formatCode>#,##0</c:formatCode>
                <c:ptCount val="67"/>
                <c:pt idx="0">
                  <c:v>974002384089</c:v>
                </c:pt>
                <c:pt idx="1">
                  <c:v>992204594089</c:v>
                </c:pt>
                <c:pt idx="2">
                  <c:v>947255434089</c:v>
                </c:pt>
                <c:pt idx="3">
                  <c:v>898826614089</c:v>
                </c:pt>
                <c:pt idx="4">
                  <c:v>917248774089</c:v>
                </c:pt>
                <c:pt idx="5">
                  <c:v>1200317344089</c:v>
                </c:pt>
                <c:pt idx="6">
                  <c:v>1153218654089</c:v>
                </c:pt>
                <c:pt idx="7">
                  <c:v>1298492104089</c:v>
                </c:pt>
                <c:pt idx="8">
                  <c:v>1115931884089</c:v>
                </c:pt>
                <c:pt idx="9">
                  <c:v>1148985944089</c:v>
                </c:pt>
                <c:pt idx="10">
                  <c:v>1195702594089</c:v>
                </c:pt>
                <c:pt idx="11">
                  <c:v>1154935184089</c:v>
                </c:pt>
                <c:pt idx="12">
                  <c:v>1112895924089</c:v>
                </c:pt>
                <c:pt idx="13">
                  <c:v>1049048374089</c:v>
                </c:pt>
                <c:pt idx="14">
                  <c:v>947641494089</c:v>
                </c:pt>
                <c:pt idx="15">
                  <c:v>977276984089</c:v>
                </c:pt>
                <c:pt idx="16">
                  <c:v>914791364089</c:v>
                </c:pt>
                <c:pt idx="17">
                  <c:v>1009143634089</c:v>
                </c:pt>
                <c:pt idx="18">
                  <c:v>1048744004089</c:v>
                </c:pt>
                <c:pt idx="19">
                  <c:v>1049840424089</c:v>
                </c:pt>
                <c:pt idx="20">
                  <c:v>998219154089</c:v>
                </c:pt>
                <c:pt idx="21">
                  <c:v>959868304089</c:v>
                </c:pt>
                <c:pt idx="22">
                  <c:v>959034544089</c:v>
                </c:pt>
                <c:pt idx="23">
                  <c:v>983059054089</c:v>
                </c:pt>
                <c:pt idx="24">
                  <c:v>943676154089</c:v>
                </c:pt>
                <c:pt idx="25">
                  <c:v>844403714089</c:v>
                </c:pt>
                <c:pt idx="26">
                  <c:v>818238454089</c:v>
                </c:pt>
                <c:pt idx="27">
                  <c:v>710839604089</c:v>
                </c:pt>
                <c:pt idx="28">
                  <c:v>710829814089</c:v>
                </c:pt>
                <c:pt idx="29">
                  <c:v>677025194089</c:v>
                </c:pt>
                <c:pt idx="30">
                  <c:v>764199914089</c:v>
                </c:pt>
                <c:pt idx="31">
                  <c:v>937412304089</c:v>
                </c:pt>
                <c:pt idx="32">
                  <c:v>922572164089</c:v>
                </c:pt>
                <c:pt idx="33">
                  <c:v>1018922274089</c:v>
                </c:pt>
                <c:pt idx="34">
                  <c:v>827392994089</c:v>
                </c:pt>
                <c:pt idx="35">
                  <c:v>912227704089</c:v>
                </c:pt>
                <c:pt idx="36">
                  <c:v>936991624089</c:v>
                </c:pt>
                <c:pt idx="37">
                  <c:v>1056082204089</c:v>
                </c:pt>
                <c:pt idx="38">
                  <c:v>1102553424089</c:v>
                </c:pt>
                <c:pt idx="39">
                  <c:v>1078882264089</c:v>
                </c:pt>
                <c:pt idx="40">
                  <c:v>1064081124089</c:v>
                </c:pt>
                <c:pt idx="41">
                  <c:v>971130084089</c:v>
                </c:pt>
                <c:pt idx="42">
                  <c:v>998374244089</c:v>
                </c:pt>
                <c:pt idx="43">
                  <c:v>1013884859068</c:v>
                </c:pt>
                <c:pt idx="44">
                  <c:v>1005513685900</c:v>
                </c:pt>
                <c:pt idx="45">
                  <c:v>904616172369</c:v>
                </c:pt>
                <c:pt idx="46">
                  <c:v>846374392369</c:v>
                </c:pt>
                <c:pt idx="47">
                  <c:v>858616162369</c:v>
                </c:pt>
                <c:pt idx="48">
                  <c:v>897796412369</c:v>
                </c:pt>
                <c:pt idx="49">
                  <c:v>868167322369</c:v>
                </c:pt>
                <c:pt idx="50">
                  <c:v>732572492369</c:v>
                </c:pt>
                <c:pt idx="51">
                  <c:v>668589442369</c:v>
                </c:pt>
                <c:pt idx="52">
                  <c:v>597596642369</c:v>
                </c:pt>
                <c:pt idx="53">
                  <c:v>577400972369</c:v>
                </c:pt>
                <c:pt idx="54">
                  <c:v>529230832369</c:v>
                </c:pt>
                <c:pt idx="55">
                  <c:v>453417662369</c:v>
                </c:pt>
                <c:pt idx="56">
                  <c:v>395376782369</c:v>
                </c:pt>
                <c:pt idx="57">
                  <c:v>317195592369</c:v>
                </c:pt>
                <c:pt idx="58">
                  <c:v>245420022369</c:v>
                </c:pt>
                <c:pt idx="59">
                  <c:v>201024072369</c:v>
                </c:pt>
                <c:pt idx="60">
                  <c:v>204791442369</c:v>
                </c:pt>
                <c:pt idx="61">
                  <c:v>204519632369</c:v>
                </c:pt>
                <c:pt idx="62">
                  <c:v>217647542369</c:v>
                </c:pt>
                <c:pt idx="63">
                  <c:v>244598172369</c:v>
                </c:pt>
                <c:pt idx="64">
                  <c:v>207645112369</c:v>
                </c:pt>
                <c:pt idx="65">
                  <c:v>242846772369</c:v>
                </c:pt>
                <c:pt idx="66">
                  <c:v>214888942369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EB4-7B40-BBC7-75A123973984}"/>
            </c:ext>
          </c:extLst>
        </c:ser>
        <c:ser>
          <c:idx val="2"/>
          <c:order val="2"/>
          <c:tx>
            <c:strRef>
              <c:f>GDNN!$AM$14</c:f>
              <c:strCache>
                <c:ptCount val="1"/>
                <c:pt idx="0">
                  <c:v>CTG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multiLvlStrRef>
              <c:f>GDNN!$AI$15:$AJ$81</c:f>
              <c:multiLvlStrCache>
                <c:ptCount val="67"/>
                <c:lvl>
                  <c:pt idx="0">
                    <c:v>08/04/2024</c:v>
                  </c:pt>
                  <c:pt idx="1">
                    <c:v>05/04/2024</c:v>
                  </c:pt>
                  <c:pt idx="2">
                    <c:v>04/04/2024</c:v>
                  </c:pt>
                  <c:pt idx="3">
                    <c:v>03/04/2024</c:v>
                  </c:pt>
                  <c:pt idx="4">
                    <c:v>02/04/2024</c:v>
                  </c:pt>
                  <c:pt idx="5">
                    <c:v>01/04/2024</c:v>
                  </c:pt>
                  <c:pt idx="6">
                    <c:v>29/03/2024</c:v>
                  </c:pt>
                  <c:pt idx="7">
                    <c:v>28/03/2024</c:v>
                  </c:pt>
                  <c:pt idx="8">
                    <c:v>27/03/2024</c:v>
                  </c:pt>
                  <c:pt idx="9">
                    <c:v>26/03/2024</c:v>
                  </c:pt>
                  <c:pt idx="10">
                    <c:v>25/03/2024</c:v>
                  </c:pt>
                  <c:pt idx="11">
                    <c:v>22/03/2024</c:v>
                  </c:pt>
                  <c:pt idx="12">
                    <c:v>21/03/2024</c:v>
                  </c:pt>
                  <c:pt idx="13">
                    <c:v>20/03/2024</c:v>
                  </c:pt>
                  <c:pt idx="14">
                    <c:v>19/03/2024</c:v>
                  </c:pt>
                  <c:pt idx="15">
                    <c:v>18/03/2024</c:v>
                  </c:pt>
                  <c:pt idx="16">
                    <c:v>15/03/2024</c:v>
                  </c:pt>
                  <c:pt idx="17">
                    <c:v>14/03/2024</c:v>
                  </c:pt>
                  <c:pt idx="18">
                    <c:v>13/03/2024</c:v>
                  </c:pt>
                  <c:pt idx="19">
                    <c:v>12/03/2024</c:v>
                  </c:pt>
                  <c:pt idx="20">
                    <c:v>11/03/2024</c:v>
                  </c:pt>
                  <c:pt idx="21">
                    <c:v>08/03/2024</c:v>
                  </c:pt>
                  <c:pt idx="22">
                    <c:v>07/03/2024</c:v>
                  </c:pt>
                  <c:pt idx="23">
                    <c:v>06/03/2024</c:v>
                  </c:pt>
                  <c:pt idx="24">
                    <c:v>05/03/2024</c:v>
                  </c:pt>
                  <c:pt idx="25">
                    <c:v>04/03/2024</c:v>
                  </c:pt>
                  <c:pt idx="26">
                    <c:v>01/03/2024</c:v>
                  </c:pt>
                  <c:pt idx="27">
                    <c:v>29/02/2024</c:v>
                  </c:pt>
                  <c:pt idx="28">
                    <c:v>28/02/2024</c:v>
                  </c:pt>
                  <c:pt idx="29">
                    <c:v>27/02/2024</c:v>
                  </c:pt>
                  <c:pt idx="30">
                    <c:v>26/02/2024</c:v>
                  </c:pt>
                  <c:pt idx="31">
                    <c:v>23/02/2024</c:v>
                  </c:pt>
                  <c:pt idx="32">
                    <c:v>22/02/2024</c:v>
                  </c:pt>
                  <c:pt idx="33">
                    <c:v>21/02/2024</c:v>
                  </c:pt>
                  <c:pt idx="34">
                    <c:v>20/02/2024</c:v>
                  </c:pt>
                  <c:pt idx="35">
                    <c:v>19/02/2024</c:v>
                  </c:pt>
                  <c:pt idx="36">
                    <c:v>16/02/2024</c:v>
                  </c:pt>
                  <c:pt idx="37">
                    <c:v>15/02/2024</c:v>
                  </c:pt>
                  <c:pt idx="38">
                    <c:v>07/02/2024</c:v>
                  </c:pt>
                  <c:pt idx="39">
                    <c:v>06/02/2024</c:v>
                  </c:pt>
                  <c:pt idx="40">
                    <c:v>05/02/2024</c:v>
                  </c:pt>
                  <c:pt idx="41">
                    <c:v>02/02/2024</c:v>
                  </c:pt>
                  <c:pt idx="42">
                    <c:v>01/02/2024</c:v>
                  </c:pt>
                  <c:pt idx="43">
                    <c:v>31/01/2024</c:v>
                  </c:pt>
                  <c:pt idx="44">
                    <c:v>30/01/2024</c:v>
                  </c:pt>
                  <c:pt idx="45">
                    <c:v>29/01/2024</c:v>
                  </c:pt>
                  <c:pt idx="46">
                    <c:v>26/01/2024</c:v>
                  </c:pt>
                  <c:pt idx="47">
                    <c:v>25/01/2024</c:v>
                  </c:pt>
                  <c:pt idx="48">
                    <c:v>24/01/2024</c:v>
                  </c:pt>
                  <c:pt idx="49">
                    <c:v>23/01/2024</c:v>
                  </c:pt>
                  <c:pt idx="50">
                    <c:v>22/01/2024</c:v>
                  </c:pt>
                  <c:pt idx="51">
                    <c:v>19/01/2024</c:v>
                  </c:pt>
                  <c:pt idx="52">
                    <c:v>18/01/2024</c:v>
                  </c:pt>
                  <c:pt idx="53">
                    <c:v>17/01/2024</c:v>
                  </c:pt>
                  <c:pt idx="54">
                    <c:v>16/01/2024</c:v>
                  </c:pt>
                  <c:pt idx="55">
                    <c:v>15/01/2024</c:v>
                  </c:pt>
                  <c:pt idx="56">
                    <c:v>12/01/2024</c:v>
                  </c:pt>
                  <c:pt idx="57">
                    <c:v>11/01/2024</c:v>
                  </c:pt>
                  <c:pt idx="58">
                    <c:v>10/01/2024</c:v>
                  </c:pt>
                  <c:pt idx="59">
                    <c:v>09/01/2024</c:v>
                  </c:pt>
                  <c:pt idx="60">
                    <c:v>08/01/2024</c:v>
                  </c:pt>
                  <c:pt idx="61">
                    <c:v>05/01/2024</c:v>
                  </c:pt>
                  <c:pt idx="62">
                    <c:v>04/01/2024</c:v>
                  </c:pt>
                  <c:pt idx="63">
                    <c:v>03/01/2024</c:v>
                  </c:pt>
                  <c:pt idx="64">
                    <c:v>02/01/2024</c:v>
                  </c:pt>
                  <c:pt idx="65">
                    <c:v>29/12/2023</c:v>
                  </c:pt>
                  <c:pt idx="66">
                    <c:v>28/12/2023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GDNN!$AM$15:$AM$81</c:f>
              <c:numCache>
                <c:formatCode>#,##0</c:formatCode>
                <c:ptCount val="67"/>
                <c:pt idx="0">
                  <c:v>301187767291</c:v>
                </c:pt>
                <c:pt idx="1">
                  <c:v>265891177291</c:v>
                </c:pt>
                <c:pt idx="2">
                  <c:v>201634767291</c:v>
                </c:pt>
                <c:pt idx="3">
                  <c:v>193370817291</c:v>
                </c:pt>
                <c:pt idx="4">
                  <c:v>189332227291</c:v>
                </c:pt>
                <c:pt idx="5">
                  <c:v>157037927291</c:v>
                </c:pt>
                <c:pt idx="6">
                  <c:v>199417317291</c:v>
                </c:pt>
                <c:pt idx="7">
                  <c:v>172101727291</c:v>
                </c:pt>
                <c:pt idx="8">
                  <c:v>213347547291</c:v>
                </c:pt>
                <c:pt idx="9">
                  <c:v>219430827291</c:v>
                </c:pt>
                <c:pt idx="10">
                  <c:v>218301477291</c:v>
                </c:pt>
                <c:pt idx="11">
                  <c:v>248314327291</c:v>
                </c:pt>
                <c:pt idx="12">
                  <c:v>229788927291</c:v>
                </c:pt>
                <c:pt idx="13">
                  <c:v>256621367291</c:v>
                </c:pt>
                <c:pt idx="14">
                  <c:v>253363567291</c:v>
                </c:pt>
                <c:pt idx="15">
                  <c:v>325708507291</c:v>
                </c:pt>
                <c:pt idx="16">
                  <c:v>343396887291</c:v>
                </c:pt>
                <c:pt idx="17">
                  <c:v>323747657291</c:v>
                </c:pt>
                <c:pt idx="18">
                  <c:v>343497927291</c:v>
                </c:pt>
                <c:pt idx="19">
                  <c:v>362699477291</c:v>
                </c:pt>
                <c:pt idx="20">
                  <c:v>341762517291</c:v>
                </c:pt>
                <c:pt idx="21">
                  <c:v>321637077291</c:v>
                </c:pt>
                <c:pt idx="22">
                  <c:v>373773147291</c:v>
                </c:pt>
                <c:pt idx="23">
                  <c:v>376569417291</c:v>
                </c:pt>
                <c:pt idx="24">
                  <c:v>305548607291</c:v>
                </c:pt>
                <c:pt idx="25">
                  <c:v>337428317291</c:v>
                </c:pt>
                <c:pt idx="26">
                  <c:v>285539687291</c:v>
                </c:pt>
                <c:pt idx="27">
                  <c:v>275913127291</c:v>
                </c:pt>
                <c:pt idx="28">
                  <c:v>287319967291</c:v>
                </c:pt>
                <c:pt idx="29">
                  <c:v>324384607291</c:v>
                </c:pt>
                <c:pt idx="30">
                  <c:v>340325627291</c:v>
                </c:pt>
                <c:pt idx="31">
                  <c:v>335778777291</c:v>
                </c:pt>
                <c:pt idx="32">
                  <c:v>306086287291</c:v>
                </c:pt>
                <c:pt idx="33">
                  <c:v>326028347291</c:v>
                </c:pt>
                <c:pt idx="34">
                  <c:v>312174447291</c:v>
                </c:pt>
                <c:pt idx="35">
                  <c:v>342118587291</c:v>
                </c:pt>
                <c:pt idx="36">
                  <c:v>378927147291</c:v>
                </c:pt>
                <c:pt idx="37">
                  <c:v>389563037291</c:v>
                </c:pt>
                <c:pt idx="38">
                  <c:v>481535897291</c:v>
                </c:pt>
                <c:pt idx="39">
                  <c:v>378326417291</c:v>
                </c:pt>
                <c:pt idx="40">
                  <c:v>347905847291</c:v>
                </c:pt>
                <c:pt idx="41">
                  <c:v>152120647291</c:v>
                </c:pt>
                <c:pt idx="42">
                  <c:v>141938449088</c:v>
                </c:pt>
                <c:pt idx="43">
                  <c:v>124893908417</c:v>
                </c:pt>
                <c:pt idx="44">
                  <c:v>142020705534</c:v>
                </c:pt>
                <c:pt idx="45">
                  <c:v>134275933557</c:v>
                </c:pt>
                <c:pt idx="46">
                  <c:v>102783383557</c:v>
                </c:pt>
                <c:pt idx="47">
                  <c:v>78601073557</c:v>
                </c:pt>
                <c:pt idx="48">
                  <c:v>37444163557</c:v>
                </c:pt>
                <c:pt idx="49">
                  <c:v>13717193557</c:v>
                </c:pt>
                <c:pt idx="50">
                  <c:v>-21985146443</c:v>
                </c:pt>
                <c:pt idx="51">
                  <c:v>-89340026443</c:v>
                </c:pt>
                <c:pt idx="52">
                  <c:v>-87562726443</c:v>
                </c:pt>
                <c:pt idx="53">
                  <c:v>-90695656443</c:v>
                </c:pt>
                <c:pt idx="54">
                  <c:v>-69618176443</c:v>
                </c:pt>
                <c:pt idx="55">
                  <c:v>-82920596443</c:v>
                </c:pt>
                <c:pt idx="56">
                  <c:v>-146296306443</c:v>
                </c:pt>
                <c:pt idx="57">
                  <c:v>-199272226443</c:v>
                </c:pt>
                <c:pt idx="58">
                  <c:v>-220071186443</c:v>
                </c:pt>
                <c:pt idx="59">
                  <c:v>-284079266443</c:v>
                </c:pt>
                <c:pt idx="60">
                  <c:v>-247585856443</c:v>
                </c:pt>
                <c:pt idx="61">
                  <c:v>-245421626443</c:v>
                </c:pt>
                <c:pt idx="62">
                  <c:v>-245692746443</c:v>
                </c:pt>
                <c:pt idx="63">
                  <c:v>-287599836443</c:v>
                </c:pt>
                <c:pt idx="64">
                  <c:v>-281876816443</c:v>
                </c:pt>
                <c:pt idx="65">
                  <c:v>-278016246443</c:v>
                </c:pt>
                <c:pt idx="66">
                  <c:v>-293208586443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EB4-7B40-BBC7-75A123973984}"/>
            </c:ext>
          </c:extLst>
        </c:ser>
        <c:ser>
          <c:idx val="3"/>
          <c:order val="3"/>
          <c:tx>
            <c:strRef>
              <c:f>GDNN!$AN$14</c:f>
              <c:strCache>
                <c:ptCount val="1"/>
                <c:pt idx="0">
                  <c:v>TCB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multiLvlStrRef>
              <c:f>GDNN!$AI$15:$AJ$81</c:f>
              <c:multiLvlStrCache>
                <c:ptCount val="67"/>
                <c:lvl>
                  <c:pt idx="0">
                    <c:v>08/04/2024</c:v>
                  </c:pt>
                  <c:pt idx="1">
                    <c:v>05/04/2024</c:v>
                  </c:pt>
                  <c:pt idx="2">
                    <c:v>04/04/2024</c:v>
                  </c:pt>
                  <c:pt idx="3">
                    <c:v>03/04/2024</c:v>
                  </c:pt>
                  <c:pt idx="4">
                    <c:v>02/04/2024</c:v>
                  </c:pt>
                  <c:pt idx="5">
                    <c:v>01/04/2024</c:v>
                  </c:pt>
                  <c:pt idx="6">
                    <c:v>29/03/2024</c:v>
                  </c:pt>
                  <c:pt idx="7">
                    <c:v>28/03/2024</c:v>
                  </c:pt>
                  <c:pt idx="8">
                    <c:v>27/03/2024</c:v>
                  </c:pt>
                  <c:pt idx="9">
                    <c:v>26/03/2024</c:v>
                  </c:pt>
                  <c:pt idx="10">
                    <c:v>25/03/2024</c:v>
                  </c:pt>
                  <c:pt idx="11">
                    <c:v>22/03/2024</c:v>
                  </c:pt>
                  <c:pt idx="12">
                    <c:v>21/03/2024</c:v>
                  </c:pt>
                  <c:pt idx="13">
                    <c:v>20/03/2024</c:v>
                  </c:pt>
                  <c:pt idx="14">
                    <c:v>19/03/2024</c:v>
                  </c:pt>
                  <c:pt idx="15">
                    <c:v>18/03/2024</c:v>
                  </c:pt>
                  <c:pt idx="16">
                    <c:v>15/03/2024</c:v>
                  </c:pt>
                  <c:pt idx="17">
                    <c:v>14/03/2024</c:v>
                  </c:pt>
                  <c:pt idx="18">
                    <c:v>13/03/2024</c:v>
                  </c:pt>
                  <c:pt idx="19">
                    <c:v>12/03/2024</c:v>
                  </c:pt>
                  <c:pt idx="20">
                    <c:v>11/03/2024</c:v>
                  </c:pt>
                  <c:pt idx="21">
                    <c:v>08/03/2024</c:v>
                  </c:pt>
                  <c:pt idx="22">
                    <c:v>07/03/2024</c:v>
                  </c:pt>
                  <c:pt idx="23">
                    <c:v>06/03/2024</c:v>
                  </c:pt>
                  <c:pt idx="24">
                    <c:v>05/03/2024</c:v>
                  </c:pt>
                  <c:pt idx="25">
                    <c:v>04/03/2024</c:v>
                  </c:pt>
                  <c:pt idx="26">
                    <c:v>01/03/2024</c:v>
                  </c:pt>
                  <c:pt idx="27">
                    <c:v>29/02/2024</c:v>
                  </c:pt>
                  <c:pt idx="28">
                    <c:v>28/02/2024</c:v>
                  </c:pt>
                  <c:pt idx="29">
                    <c:v>27/02/2024</c:v>
                  </c:pt>
                  <c:pt idx="30">
                    <c:v>26/02/2024</c:v>
                  </c:pt>
                  <c:pt idx="31">
                    <c:v>23/02/2024</c:v>
                  </c:pt>
                  <c:pt idx="32">
                    <c:v>22/02/2024</c:v>
                  </c:pt>
                  <c:pt idx="33">
                    <c:v>21/02/2024</c:v>
                  </c:pt>
                  <c:pt idx="34">
                    <c:v>20/02/2024</c:v>
                  </c:pt>
                  <c:pt idx="35">
                    <c:v>19/02/2024</c:v>
                  </c:pt>
                  <c:pt idx="36">
                    <c:v>16/02/2024</c:v>
                  </c:pt>
                  <c:pt idx="37">
                    <c:v>15/02/2024</c:v>
                  </c:pt>
                  <c:pt idx="38">
                    <c:v>07/02/2024</c:v>
                  </c:pt>
                  <c:pt idx="39">
                    <c:v>06/02/2024</c:v>
                  </c:pt>
                  <c:pt idx="40">
                    <c:v>05/02/2024</c:v>
                  </c:pt>
                  <c:pt idx="41">
                    <c:v>02/02/2024</c:v>
                  </c:pt>
                  <c:pt idx="42">
                    <c:v>01/02/2024</c:v>
                  </c:pt>
                  <c:pt idx="43">
                    <c:v>31/01/2024</c:v>
                  </c:pt>
                  <c:pt idx="44">
                    <c:v>30/01/2024</c:v>
                  </c:pt>
                  <c:pt idx="45">
                    <c:v>29/01/2024</c:v>
                  </c:pt>
                  <c:pt idx="46">
                    <c:v>26/01/2024</c:v>
                  </c:pt>
                  <c:pt idx="47">
                    <c:v>25/01/2024</c:v>
                  </c:pt>
                  <c:pt idx="48">
                    <c:v>24/01/2024</c:v>
                  </c:pt>
                  <c:pt idx="49">
                    <c:v>23/01/2024</c:v>
                  </c:pt>
                  <c:pt idx="50">
                    <c:v>22/01/2024</c:v>
                  </c:pt>
                  <c:pt idx="51">
                    <c:v>19/01/2024</c:v>
                  </c:pt>
                  <c:pt idx="52">
                    <c:v>18/01/2024</c:v>
                  </c:pt>
                  <c:pt idx="53">
                    <c:v>17/01/2024</c:v>
                  </c:pt>
                  <c:pt idx="54">
                    <c:v>16/01/2024</c:v>
                  </c:pt>
                  <c:pt idx="55">
                    <c:v>15/01/2024</c:v>
                  </c:pt>
                  <c:pt idx="56">
                    <c:v>12/01/2024</c:v>
                  </c:pt>
                  <c:pt idx="57">
                    <c:v>11/01/2024</c:v>
                  </c:pt>
                  <c:pt idx="58">
                    <c:v>10/01/2024</c:v>
                  </c:pt>
                  <c:pt idx="59">
                    <c:v>09/01/2024</c:v>
                  </c:pt>
                  <c:pt idx="60">
                    <c:v>08/01/2024</c:v>
                  </c:pt>
                  <c:pt idx="61">
                    <c:v>05/01/2024</c:v>
                  </c:pt>
                  <c:pt idx="62">
                    <c:v>04/01/2024</c:v>
                  </c:pt>
                  <c:pt idx="63">
                    <c:v>03/01/2024</c:v>
                  </c:pt>
                  <c:pt idx="64">
                    <c:v>02/01/2024</c:v>
                  </c:pt>
                  <c:pt idx="65">
                    <c:v>29/12/2023</c:v>
                  </c:pt>
                  <c:pt idx="66">
                    <c:v>28/12/2023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GDNN!$AN$15:$AN$81</c:f>
              <c:numCache>
                <c:formatCode>#,##0</c:formatCode>
                <c:ptCount val="67"/>
                <c:pt idx="0">
                  <c:v>-3129196173</c:v>
                </c:pt>
                <c:pt idx="1">
                  <c:v>-3129196173</c:v>
                </c:pt>
                <c:pt idx="2">
                  <c:v>-3129196173</c:v>
                </c:pt>
                <c:pt idx="3">
                  <c:v>-3129196173</c:v>
                </c:pt>
                <c:pt idx="4">
                  <c:v>-3129196173</c:v>
                </c:pt>
                <c:pt idx="5">
                  <c:v>-192825036173</c:v>
                </c:pt>
                <c:pt idx="6">
                  <c:v>-192825036173</c:v>
                </c:pt>
                <c:pt idx="7">
                  <c:v>-190824476173</c:v>
                </c:pt>
                <c:pt idx="8">
                  <c:v>1477156380</c:v>
                </c:pt>
                <c:pt idx="9">
                  <c:v>-889293620</c:v>
                </c:pt>
                <c:pt idx="10">
                  <c:v>-879893620</c:v>
                </c:pt>
                <c:pt idx="11">
                  <c:v>-879893620</c:v>
                </c:pt>
                <c:pt idx="12">
                  <c:v>1365106380</c:v>
                </c:pt>
                <c:pt idx="13">
                  <c:v>1365106380</c:v>
                </c:pt>
                <c:pt idx="14">
                  <c:v>1365106380</c:v>
                </c:pt>
                <c:pt idx="15">
                  <c:v>1365106380</c:v>
                </c:pt>
                <c:pt idx="16">
                  <c:v>1365106380</c:v>
                </c:pt>
                <c:pt idx="17">
                  <c:v>1365106380</c:v>
                </c:pt>
                <c:pt idx="18">
                  <c:v>1365106380</c:v>
                </c:pt>
                <c:pt idx="19">
                  <c:v>1365106380</c:v>
                </c:pt>
                <c:pt idx="20">
                  <c:v>1365106380</c:v>
                </c:pt>
                <c:pt idx="21">
                  <c:v>1365106380</c:v>
                </c:pt>
                <c:pt idx="22">
                  <c:v>1365106380</c:v>
                </c:pt>
                <c:pt idx="23">
                  <c:v>1365106380</c:v>
                </c:pt>
                <c:pt idx="24">
                  <c:v>1439146380</c:v>
                </c:pt>
                <c:pt idx="25">
                  <c:v>1439146380</c:v>
                </c:pt>
                <c:pt idx="26">
                  <c:v>1439146380</c:v>
                </c:pt>
                <c:pt idx="27">
                  <c:v>1439146380</c:v>
                </c:pt>
                <c:pt idx="28">
                  <c:v>1439146380</c:v>
                </c:pt>
                <c:pt idx="29">
                  <c:v>1439146380</c:v>
                </c:pt>
                <c:pt idx="30">
                  <c:v>1439146380</c:v>
                </c:pt>
                <c:pt idx="31">
                  <c:v>1439146380</c:v>
                </c:pt>
                <c:pt idx="32">
                  <c:v>1439146380</c:v>
                </c:pt>
                <c:pt idx="33">
                  <c:v>1439146380</c:v>
                </c:pt>
                <c:pt idx="34">
                  <c:v>1439146380</c:v>
                </c:pt>
                <c:pt idx="35">
                  <c:v>1439146380</c:v>
                </c:pt>
                <c:pt idx="36">
                  <c:v>1439146380</c:v>
                </c:pt>
                <c:pt idx="37">
                  <c:v>1439146380</c:v>
                </c:pt>
                <c:pt idx="38">
                  <c:v>1439146380</c:v>
                </c:pt>
                <c:pt idx="39">
                  <c:v>1436566380</c:v>
                </c:pt>
                <c:pt idx="40">
                  <c:v>1436566380</c:v>
                </c:pt>
                <c:pt idx="41">
                  <c:v>947096380</c:v>
                </c:pt>
                <c:pt idx="42">
                  <c:v>949616380</c:v>
                </c:pt>
                <c:pt idx="43">
                  <c:v>949616380</c:v>
                </c:pt>
                <c:pt idx="44">
                  <c:v>1443070000</c:v>
                </c:pt>
                <c:pt idx="45">
                  <c:v>1443070000</c:v>
                </c:pt>
                <c:pt idx="46">
                  <c:v>1443070000</c:v>
                </c:pt>
                <c:pt idx="47">
                  <c:v>1443070000</c:v>
                </c:pt>
                <c:pt idx="48">
                  <c:v>1443070000</c:v>
                </c:pt>
                <c:pt idx="49">
                  <c:v>1443070000</c:v>
                </c:pt>
                <c:pt idx="50">
                  <c:v>1443070000</c:v>
                </c:pt>
                <c:pt idx="51">
                  <c:v>1494440000</c:v>
                </c:pt>
                <c:pt idx="52">
                  <c:v>1494440000</c:v>
                </c:pt>
                <c:pt idx="53">
                  <c:v>1494440000</c:v>
                </c:pt>
                <c:pt idx="54">
                  <c:v>1494440000</c:v>
                </c:pt>
                <c:pt idx="55">
                  <c:v>1494440000</c:v>
                </c:pt>
                <c:pt idx="56">
                  <c:v>1494440000</c:v>
                </c:pt>
                <c:pt idx="57">
                  <c:v>1494440000</c:v>
                </c:pt>
                <c:pt idx="58">
                  <c:v>1494440000</c:v>
                </c:pt>
                <c:pt idx="59">
                  <c:v>1494440000</c:v>
                </c:pt>
                <c:pt idx="60">
                  <c:v>1494440000</c:v>
                </c:pt>
                <c:pt idx="61">
                  <c:v>1494440000</c:v>
                </c:pt>
                <c:pt idx="62">
                  <c:v>1494440000</c:v>
                </c:pt>
                <c:pt idx="63">
                  <c:v>1494440000</c:v>
                </c:pt>
                <c:pt idx="64">
                  <c:v>1494440000</c:v>
                </c:pt>
                <c:pt idx="65">
                  <c:v>1481460000</c:v>
                </c:pt>
                <c:pt idx="66">
                  <c:v>1481460000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EB4-7B40-BBC7-75A123973984}"/>
            </c:ext>
          </c:extLst>
        </c:ser>
        <c:ser>
          <c:idx val="4"/>
          <c:order val="4"/>
          <c:tx>
            <c:strRef>
              <c:f>GDNN!$AO$14</c:f>
              <c:strCache>
                <c:ptCount val="1"/>
                <c:pt idx="0">
                  <c:v>VPB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multiLvlStrRef>
              <c:f>GDNN!$AI$15:$AJ$81</c:f>
              <c:multiLvlStrCache>
                <c:ptCount val="67"/>
                <c:lvl>
                  <c:pt idx="0">
                    <c:v>08/04/2024</c:v>
                  </c:pt>
                  <c:pt idx="1">
                    <c:v>05/04/2024</c:v>
                  </c:pt>
                  <c:pt idx="2">
                    <c:v>04/04/2024</c:v>
                  </c:pt>
                  <c:pt idx="3">
                    <c:v>03/04/2024</c:v>
                  </c:pt>
                  <c:pt idx="4">
                    <c:v>02/04/2024</c:v>
                  </c:pt>
                  <c:pt idx="5">
                    <c:v>01/04/2024</c:v>
                  </c:pt>
                  <c:pt idx="6">
                    <c:v>29/03/2024</c:v>
                  </c:pt>
                  <c:pt idx="7">
                    <c:v>28/03/2024</c:v>
                  </c:pt>
                  <c:pt idx="8">
                    <c:v>27/03/2024</c:v>
                  </c:pt>
                  <c:pt idx="9">
                    <c:v>26/03/2024</c:v>
                  </c:pt>
                  <c:pt idx="10">
                    <c:v>25/03/2024</c:v>
                  </c:pt>
                  <c:pt idx="11">
                    <c:v>22/03/2024</c:v>
                  </c:pt>
                  <c:pt idx="12">
                    <c:v>21/03/2024</c:v>
                  </c:pt>
                  <c:pt idx="13">
                    <c:v>20/03/2024</c:v>
                  </c:pt>
                  <c:pt idx="14">
                    <c:v>19/03/2024</c:v>
                  </c:pt>
                  <c:pt idx="15">
                    <c:v>18/03/2024</c:v>
                  </c:pt>
                  <c:pt idx="16">
                    <c:v>15/03/2024</c:v>
                  </c:pt>
                  <c:pt idx="17">
                    <c:v>14/03/2024</c:v>
                  </c:pt>
                  <c:pt idx="18">
                    <c:v>13/03/2024</c:v>
                  </c:pt>
                  <c:pt idx="19">
                    <c:v>12/03/2024</c:v>
                  </c:pt>
                  <c:pt idx="20">
                    <c:v>11/03/2024</c:v>
                  </c:pt>
                  <c:pt idx="21">
                    <c:v>08/03/2024</c:v>
                  </c:pt>
                  <c:pt idx="22">
                    <c:v>07/03/2024</c:v>
                  </c:pt>
                  <c:pt idx="23">
                    <c:v>06/03/2024</c:v>
                  </c:pt>
                  <c:pt idx="24">
                    <c:v>05/03/2024</c:v>
                  </c:pt>
                  <c:pt idx="25">
                    <c:v>04/03/2024</c:v>
                  </c:pt>
                  <c:pt idx="26">
                    <c:v>01/03/2024</c:v>
                  </c:pt>
                  <c:pt idx="27">
                    <c:v>29/02/2024</c:v>
                  </c:pt>
                  <c:pt idx="28">
                    <c:v>28/02/2024</c:v>
                  </c:pt>
                  <c:pt idx="29">
                    <c:v>27/02/2024</c:v>
                  </c:pt>
                  <c:pt idx="30">
                    <c:v>26/02/2024</c:v>
                  </c:pt>
                  <c:pt idx="31">
                    <c:v>23/02/2024</c:v>
                  </c:pt>
                  <c:pt idx="32">
                    <c:v>22/02/2024</c:v>
                  </c:pt>
                  <c:pt idx="33">
                    <c:v>21/02/2024</c:v>
                  </c:pt>
                  <c:pt idx="34">
                    <c:v>20/02/2024</c:v>
                  </c:pt>
                  <c:pt idx="35">
                    <c:v>19/02/2024</c:v>
                  </c:pt>
                  <c:pt idx="36">
                    <c:v>16/02/2024</c:v>
                  </c:pt>
                  <c:pt idx="37">
                    <c:v>15/02/2024</c:v>
                  </c:pt>
                  <c:pt idx="38">
                    <c:v>07/02/2024</c:v>
                  </c:pt>
                  <c:pt idx="39">
                    <c:v>06/02/2024</c:v>
                  </c:pt>
                  <c:pt idx="40">
                    <c:v>05/02/2024</c:v>
                  </c:pt>
                  <c:pt idx="41">
                    <c:v>02/02/2024</c:v>
                  </c:pt>
                  <c:pt idx="42">
                    <c:v>01/02/2024</c:v>
                  </c:pt>
                  <c:pt idx="43">
                    <c:v>31/01/2024</c:v>
                  </c:pt>
                  <c:pt idx="44">
                    <c:v>30/01/2024</c:v>
                  </c:pt>
                  <c:pt idx="45">
                    <c:v>29/01/2024</c:v>
                  </c:pt>
                  <c:pt idx="46">
                    <c:v>26/01/2024</c:v>
                  </c:pt>
                  <c:pt idx="47">
                    <c:v>25/01/2024</c:v>
                  </c:pt>
                  <c:pt idx="48">
                    <c:v>24/01/2024</c:v>
                  </c:pt>
                  <c:pt idx="49">
                    <c:v>23/01/2024</c:v>
                  </c:pt>
                  <c:pt idx="50">
                    <c:v>22/01/2024</c:v>
                  </c:pt>
                  <c:pt idx="51">
                    <c:v>19/01/2024</c:v>
                  </c:pt>
                  <c:pt idx="52">
                    <c:v>18/01/2024</c:v>
                  </c:pt>
                  <c:pt idx="53">
                    <c:v>17/01/2024</c:v>
                  </c:pt>
                  <c:pt idx="54">
                    <c:v>16/01/2024</c:v>
                  </c:pt>
                  <c:pt idx="55">
                    <c:v>15/01/2024</c:v>
                  </c:pt>
                  <c:pt idx="56">
                    <c:v>12/01/2024</c:v>
                  </c:pt>
                  <c:pt idx="57">
                    <c:v>11/01/2024</c:v>
                  </c:pt>
                  <c:pt idx="58">
                    <c:v>10/01/2024</c:v>
                  </c:pt>
                  <c:pt idx="59">
                    <c:v>09/01/2024</c:v>
                  </c:pt>
                  <c:pt idx="60">
                    <c:v>08/01/2024</c:v>
                  </c:pt>
                  <c:pt idx="61">
                    <c:v>05/01/2024</c:v>
                  </c:pt>
                  <c:pt idx="62">
                    <c:v>04/01/2024</c:v>
                  </c:pt>
                  <c:pt idx="63">
                    <c:v>03/01/2024</c:v>
                  </c:pt>
                  <c:pt idx="64">
                    <c:v>02/01/2024</c:v>
                  </c:pt>
                  <c:pt idx="65">
                    <c:v>29/12/2023</c:v>
                  </c:pt>
                  <c:pt idx="66">
                    <c:v>28/12/2023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GDNN!$AO$15:$AO$81</c:f>
              <c:numCache>
                <c:formatCode>#,##0</c:formatCode>
                <c:ptCount val="67"/>
                <c:pt idx="0">
                  <c:v>-2178381956374</c:v>
                </c:pt>
                <c:pt idx="1">
                  <c:v>-2204136516374</c:v>
                </c:pt>
                <c:pt idx="2">
                  <c:v>-2250497026374</c:v>
                </c:pt>
                <c:pt idx="3">
                  <c:v>-2276330216374</c:v>
                </c:pt>
                <c:pt idx="4">
                  <c:v>-2298861896374</c:v>
                </c:pt>
                <c:pt idx="5">
                  <c:v>-2282682026374</c:v>
                </c:pt>
                <c:pt idx="6">
                  <c:v>-2258100066374</c:v>
                </c:pt>
                <c:pt idx="7">
                  <c:v>-2312804096374</c:v>
                </c:pt>
                <c:pt idx="8">
                  <c:v>-2343290946374</c:v>
                </c:pt>
                <c:pt idx="9">
                  <c:v>-2326607006374</c:v>
                </c:pt>
                <c:pt idx="10">
                  <c:v>-2420793586374</c:v>
                </c:pt>
                <c:pt idx="11">
                  <c:v>-2409768926374</c:v>
                </c:pt>
                <c:pt idx="12">
                  <c:v>-2392068966374</c:v>
                </c:pt>
                <c:pt idx="13">
                  <c:v>-2382057156374</c:v>
                </c:pt>
                <c:pt idx="14">
                  <c:v>-2345761966374</c:v>
                </c:pt>
                <c:pt idx="15">
                  <c:v>-2266413256374</c:v>
                </c:pt>
                <c:pt idx="16">
                  <c:v>-2135738796374</c:v>
                </c:pt>
                <c:pt idx="17">
                  <c:v>-2050521916374</c:v>
                </c:pt>
                <c:pt idx="18">
                  <c:v>-2009531866374</c:v>
                </c:pt>
                <c:pt idx="19">
                  <c:v>-2014232986374</c:v>
                </c:pt>
                <c:pt idx="20">
                  <c:v>-1996781296374</c:v>
                </c:pt>
                <c:pt idx="21">
                  <c:v>-1947747486374</c:v>
                </c:pt>
                <c:pt idx="22">
                  <c:v>-1841796006374</c:v>
                </c:pt>
                <c:pt idx="23">
                  <c:v>-1840264506374</c:v>
                </c:pt>
                <c:pt idx="24">
                  <c:v>-1839008446374</c:v>
                </c:pt>
                <c:pt idx="25">
                  <c:v>-1839979476374</c:v>
                </c:pt>
                <c:pt idx="26">
                  <c:v>-1834226546374</c:v>
                </c:pt>
                <c:pt idx="27">
                  <c:v>-1830044716374</c:v>
                </c:pt>
                <c:pt idx="28">
                  <c:v>-1831374216374</c:v>
                </c:pt>
                <c:pt idx="29">
                  <c:v>-1869366586374</c:v>
                </c:pt>
                <c:pt idx="30">
                  <c:v>-1796413606374</c:v>
                </c:pt>
                <c:pt idx="31">
                  <c:v>-1697792006374</c:v>
                </c:pt>
                <c:pt idx="32">
                  <c:v>-1502194756374</c:v>
                </c:pt>
                <c:pt idx="33">
                  <c:v>-1385206686374</c:v>
                </c:pt>
                <c:pt idx="34">
                  <c:v>-1335543356374</c:v>
                </c:pt>
                <c:pt idx="35">
                  <c:v>-1260935256374</c:v>
                </c:pt>
                <c:pt idx="36">
                  <c:v>-1243137136374</c:v>
                </c:pt>
                <c:pt idx="37">
                  <c:v>-1223469796374</c:v>
                </c:pt>
                <c:pt idx="38">
                  <c:v>-1194586546374</c:v>
                </c:pt>
                <c:pt idx="39">
                  <c:v>-1223011836374</c:v>
                </c:pt>
                <c:pt idx="40">
                  <c:v>-1224788496374</c:v>
                </c:pt>
                <c:pt idx="41">
                  <c:v>-1232114096374</c:v>
                </c:pt>
                <c:pt idx="42">
                  <c:v>-1189672696374</c:v>
                </c:pt>
                <c:pt idx="43">
                  <c:v>-1162657407911</c:v>
                </c:pt>
                <c:pt idx="44">
                  <c:v>-1205840007911</c:v>
                </c:pt>
                <c:pt idx="45">
                  <c:v>-1216326357911</c:v>
                </c:pt>
                <c:pt idx="46">
                  <c:v>-1238540427911</c:v>
                </c:pt>
                <c:pt idx="47">
                  <c:v>-1277004907911</c:v>
                </c:pt>
                <c:pt idx="48">
                  <c:v>-1299527887911</c:v>
                </c:pt>
                <c:pt idx="49">
                  <c:v>-1330783647911</c:v>
                </c:pt>
                <c:pt idx="50">
                  <c:v>-1377174267911</c:v>
                </c:pt>
                <c:pt idx="51">
                  <c:v>-1390855087911</c:v>
                </c:pt>
                <c:pt idx="52">
                  <c:v>-1438848807911</c:v>
                </c:pt>
                <c:pt idx="53">
                  <c:v>-1472067477911</c:v>
                </c:pt>
                <c:pt idx="54">
                  <c:v>-1505032497911</c:v>
                </c:pt>
                <c:pt idx="55">
                  <c:v>-1555944827911</c:v>
                </c:pt>
                <c:pt idx="56">
                  <c:v>-1555187837911</c:v>
                </c:pt>
                <c:pt idx="57">
                  <c:v>-1613952967911</c:v>
                </c:pt>
                <c:pt idx="58">
                  <c:v>-1663131287911</c:v>
                </c:pt>
                <c:pt idx="59">
                  <c:v>-1664622417911</c:v>
                </c:pt>
                <c:pt idx="60">
                  <c:v>-1665791627911</c:v>
                </c:pt>
                <c:pt idx="61">
                  <c:v>-1688111717911</c:v>
                </c:pt>
                <c:pt idx="62">
                  <c:v>-1727738847911</c:v>
                </c:pt>
                <c:pt idx="63">
                  <c:v>-1794918267911</c:v>
                </c:pt>
                <c:pt idx="64">
                  <c:v>-1809418177911</c:v>
                </c:pt>
                <c:pt idx="65">
                  <c:v>-1826114907911</c:v>
                </c:pt>
                <c:pt idx="66">
                  <c:v>-1850848207911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EB4-7B40-BBC7-75A123973984}"/>
            </c:ext>
          </c:extLst>
        </c:ser>
        <c:ser>
          <c:idx val="5"/>
          <c:order val="5"/>
          <c:tx>
            <c:strRef>
              <c:f>GDNN!$AP$14</c:f>
              <c:strCache>
                <c:ptCount val="1"/>
                <c:pt idx="0">
                  <c:v>TPB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multiLvlStrRef>
              <c:f>GDNN!$AI$15:$AJ$81</c:f>
              <c:multiLvlStrCache>
                <c:ptCount val="67"/>
                <c:lvl>
                  <c:pt idx="0">
                    <c:v>08/04/2024</c:v>
                  </c:pt>
                  <c:pt idx="1">
                    <c:v>05/04/2024</c:v>
                  </c:pt>
                  <c:pt idx="2">
                    <c:v>04/04/2024</c:v>
                  </c:pt>
                  <c:pt idx="3">
                    <c:v>03/04/2024</c:v>
                  </c:pt>
                  <c:pt idx="4">
                    <c:v>02/04/2024</c:v>
                  </c:pt>
                  <c:pt idx="5">
                    <c:v>01/04/2024</c:v>
                  </c:pt>
                  <c:pt idx="6">
                    <c:v>29/03/2024</c:v>
                  </c:pt>
                  <c:pt idx="7">
                    <c:v>28/03/2024</c:v>
                  </c:pt>
                  <c:pt idx="8">
                    <c:v>27/03/2024</c:v>
                  </c:pt>
                  <c:pt idx="9">
                    <c:v>26/03/2024</c:v>
                  </c:pt>
                  <c:pt idx="10">
                    <c:v>25/03/2024</c:v>
                  </c:pt>
                  <c:pt idx="11">
                    <c:v>22/03/2024</c:v>
                  </c:pt>
                  <c:pt idx="12">
                    <c:v>21/03/2024</c:v>
                  </c:pt>
                  <c:pt idx="13">
                    <c:v>20/03/2024</c:v>
                  </c:pt>
                  <c:pt idx="14">
                    <c:v>19/03/2024</c:v>
                  </c:pt>
                  <c:pt idx="15">
                    <c:v>18/03/2024</c:v>
                  </c:pt>
                  <c:pt idx="16">
                    <c:v>15/03/2024</c:v>
                  </c:pt>
                  <c:pt idx="17">
                    <c:v>14/03/2024</c:v>
                  </c:pt>
                  <c:pt idx="18">
                    <c:v>13/03/2024</c:v>
                  </c:pt>
                  <c:pt idx="19">
                    <c:v>12/03/2024</c:v>
                  </c:pt>
                  <c:pt idx="20">
                    <c:v>11/03/2024</c:v>
                  </c:pt>
                  <c:pt idx="21">
                    <c:v>08/03/2024</c:v>
                  </c:pt>
                  <c:pt idx="22">
                    <c:v>07/03/2024</c:v>
                  </c:pt>
                  <c:pt idx="23">
                    <c:v>06/03/2024</c:v>
                  </c:pt>
                  <c:pt idx="24">
                    <c:v>05/03/2024</c:v>
                  </c:pt>
                  <c:pt idx="25">
                    <c:v>04/03/2024</c:v>
                  </c:pt>
                  <c:pt idx="26">
                    <c:v>01/03/2024</c:v>
                  </c:pt>
                  <c:pt idx="27">
                    <c:v>29/02/2024</c:v>
                  </c:pt>
                  <c:pt idx="28">
                    <c:v>28/02/2024</c:v>
                  </c:pt>
                  <c:pt idx="29">
                    <c:v>27/02/2024</c:v>
                  </c:pt>
                  <c:pt idx="30">
                    <c:v>26/02/2024</c:v>
                  </c:pt>
                  <c:pt idx="31">
                    <c:v>23/02/2024</c:v>
                  </c:pt>
                  <c:pt idx="32">
                    <c:v>22/02/2024</c:v>
                  </c:pt>
                  <c:pt idx="33">
                    <c:v>21/02/2024</c:v>
                  </c:pt>
                  <c:pt idx="34">
                    <c:v>20/02/2024</c:v>
                  </c:pt>
                  <c:pt idx="35">
                    <c:v>19/02/2024</c:v>
                  </c:pt>
                  <c:pt idx="36">
                    <c:v>16/02/2024</c:v>
                  </c:pt>
                  <c:pt idx="37">
                    <c:v>15/02/2024</c:v>
                  </c:pt>
                  <c:pt idx="38">
                    <c:v>07/02/2024</c:v>
                  </c:pt>
                  <c:pt idx="39">
                    <c:v>06/02/2024</c:v>
                  </c:pt>
                  <c:pt idx="40">
                    <c:v>05/02/2024</c:v>
                  </c:pt>
                  <c:pt idx="41">
                    <c:v>02/02/2024</c:v>
                  </c:pt>
                  <c:pt idx="42">
                    <c:v>01/02/2024</c:v>
                  </c:pt>
                  <c:pt idx="43">
                    <c:v>31/01/2024</c:v>
                  </c:pt>
                  <c:pt idx="44">
                    <c:v>30/01/2024</c:v>
                  </c:pt>
                  <c:pt idx="45">
                    <c:v>29/01/2024</c:v>
                  </c:pt>
                  <c:pt idx="46">
                    <c:v>26/01/2024</c:v>
                  </c:pt>
                  <c:pt idx="47">
                    <c:v>25/01/2024</c:v>
                  </c:pt>
                  <c:pt idx="48">
                    <c:v>24/01/2024</c:v>
                  </c:pt>
                  <c:pt idx="49">
                    <c:v>23/01/2024</c:v>
                  </c:pt>
                  <c:pt idx="50">
                    <c:v>22/01/2024</c:v>
                  </c:pt>
                  <c:pt idx="51">
                    <c:v>19/01/2024</c:v>
                  </c:pt>
                  <c:pt idx="52">
                    <c:v>18/01/2024</c:v>
                  </c:pt>
                  <c:pt idx="53">
                    <c:v>17/01/2024</c:v>
                  </c:pt>
                  <c:pt idx="54">
                    <c:v>16/01/2024</c:v>
                  </c:pt>
                  <c:pt idx="55">
                    <c:v>15/01/2024</c:v>
                  </c:pt>
                  <c:pt idx="56">
                    <c:v>12/01/2024</c:v>
                  </c:pt>
                  <c:pt idx="57">
                    <c:v>11/01/2024</c:v>
                  </c:pt>
                  <c:pt idx="58">
                    <c:v>10/01/2024</c:v>
                  </c:pt>
                  <c:pt idx="59">
                    <c:v>09/01/2024</c:v>
                  </c:pt>
                  <c:pt idx="60">
                    <c:v>08/01/2024</c:v>
                  </c:pt>
                  <c:pt idx="61">
                    <c:v>05/01/2024</c:v>
                  </c:pt>
                  <c:pt idx="62">
                    <c:v>04/01/2024</c:v>
                  </c:pt>
                  <c:pt idx="63">
                    <c:v>03/01/2024</c:v>
                  </c:pt>
                  <c:pt idx="64">
                    <c:v>02/01/2024</c:v>
                  </c:pt>
                  <c:pt idx="65">
                    <c:v>29/12/2023</c:v>
                  </c:pt>
                  <c:pt idx="66">
                    <c:v>28/12/2023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GDNN!$AP$15:$AP$81</c:f>
              <c:numCache>
                <c:formatCode>#,##0</c:formatCode>
                <c:ptCount val="67"/>
                <c:pt idx="0">
                  <c:v>-509764577024</c:v>
                </c:pt>
                <c:pt idx="1">
                  <c:v>-514566717024</c:v>
                </c:pt>
                <c:pt idx="2">
                  <c:v>-519549557024</c:v>
                </c:pt>
                <c:pt idx="3">
                  <c:v>-549714127024</c:v>
                </c:pt>
                <c:pt idx="4">
                  <c:v>-550304507024</c:v>
                </c:pt>
                <c:pt idx="5">
                  <c:v>-548609597024</c:v>
                </c:pt>
                <c:pt idx="6">
                  <c:v>-526880767024</c:v>
                </c:pt>
                <c:pt idx="7">
                  <c:v>-541598897024</c:v>
                </c:pt>
                <c:pt idx="8">
                  <c:v>-526369841633</c:v>
                </c:pt>
                <c:pt idx="9">
                  <c:v>-544338601633</c:v>
                </c:pt>
                <c:pt idx="10">
                  <c:v>-520534751633</c:v>
                </c:pt>
                <c:pt idx="11">
                  <c:v>-530876631633</c:v>
                </c:pt>
                <c:pt idx="12">
                  <c:v>-539287451633</c:v>
                </c:pt>
                <c:pt idx="13">
                  <c:v>-536514131633</c:v>
                </c:pt>
                <c:pt idx="14">
                  <c:v>-545126891633</c:v>
                </c:pt>
                <c:pt idx="15">
                  <c:v>-540977671633</c:v>
                </c:pt>
                <c:pt idx="16">
                  <c:v>-540153101633</c:v>
                </c:pt>
                <c:pt idx="17">
                  <c:v>-551088851633</c:v>
                </c:pt>
                <c:pt idx="18">
                  <c:v>-549649131633</c:v>
                </c:pt>
                <c:pt idx="19">
                  <c:v>-556789271633</c:v>
                </c:pt>
                <c:pt idx="20">
                  <c:v>-554669671633</c:v>
                </c:pt>
                <c:pt idx="21">
                  <c:v>-555663641633</c:v>
                </c:pt>
                <c:pt idx="22">
                  <c:v>-553174581633</c:v>
                </c:pt>
                <c:pt idx="23">
                  <c:v>-552487681633</c:v>
                </c:pt>
                <c:pt idx="24">
                  <c:v>-541938311633</c:v>
                </c:pt>
                <c:pt idx="25">
                  <c:v>-503270341633</c:v>
                </c:pt>
                <c:pt idx="26">
                  <c:v>-475099801633</c:v>
                </c:pt>
                <c:pt idx="27">
                  <c:v>-486135091633</c:v>
                </c:pt>
                <c:pt idx="28">
                  <c:v>-450036661633</c:v>
                </c:pt>
                <c:pt idx="29">
                  <c:v>-492991981633</c:v>
                </c:pt>
                <c:pt idx="30">
                  <c:v>-454304291633</c:v>
                </c:pt>
                <c:pt idx="31">
                  <c:v>-431923551633</c:v>
                </c:pt>
                <c:pt idx="32">
                  <c:v>-353107571633</c:v>
                </c:pt>
                <c:pt idx="33">
                  <c:v>-334817991633</c:v>
                </c:pt>
                <c:pt idx="34">
                  <c:v>-370598411633</c:v>
                </c:pt>
                <c:pt idx="35">
                  <c:v>-350904191633</c:v>
                </c:pt>
                <c:pt idx="36">
                  <c:v>-338211221633</c:v>
                </c:pt>
                <c:pt idx="37">
                  <c:v>-351758121633</c:v>
                </c:pt>
                <c:pt idx="38">
                  <c:v>-347069751633</c:v>
                </c:pt>
                <c:pt idx="39">
                  <c:v>-342846381633</c:v>
                </c:pt>
                <c:pt idx="40">
                  <c:v>-287908891633</c:v>
                </c:pt>
                <c:pt idx="41">
                  <c:v>-186323201633</c:v>
                </c:pt>
                <c:pt idx="42">
                  <c:v>-158652811633</c:v>
                </c:pt>
                <c:pt idx="43">
                  <c:v>-154730509945</c:v>
                </c:pt>
                <c:pt idx="44">
                  <c:v>-146632200175</c:v>
                </c:pt>
                <c:pt idx="45">
                  <c:v>-159233133587</c:v>
                </c:pt>
                <c:pt idx="46">
                  <c:v>-160674223587</c:v>
                </c:pt>
                <c:pt idx="47">
                  <c:v>-159966913587</c:v>
                </c:pt>
                <c:pt idx="48">
                  <c:v>-125954973587</c:v>
                </c:pt>
                <c:pt idx="49">
                  <c:v>-69436233587</c:v>
                </c:pt>
                <c:pt idx="50">
                  <c:v>-70814223587</c:v>
                </c:pt>
                <c:pt idx="51">
                  <c:v>-74126683587</c:v>
                </c:pt>
                <c:pt idx="52">
                  <c:v>-76743923587</c:v>
                </c:pt>
                <c:pt idx="53">
                  <c:v>-77492003587</c:v>
                </c:pt>
                <c:pt idx="54">
                  <c:v>-78124783587</c:v>
                </c:pt>
                <c:pt idx="55">
                  <c:v>-82619733587</c:v>
                </c:pt>
                <c:pt idx="56">
                  <c:v>-81119573587</c:v>
                </c:pt>
                <c:pt idx="57">
                  <c:v>-78516273587</c:v>
                </c:pt>
                <c:pt idx="58">
                  <c:v>-59957983587</c:v>
                </c:pt>
                <c:pt idx="59">
                  <c:v>-43167203587</c:v>
                </c:pt>
                <c:pt idx="60">
                  <c:v>-28449673587</c:v>
                </c:pt>
                <c:pt idx="61">
                  <c:v>-17323503587</c:v>
                </c:pt>
                <c:pt idx="62">
                  <c:v>-16914013587</c:v>
                </c:pt>
                <c:pt idx="63">
                  <c:v>9987636413</c:v>
                </c:pt>
                <c:pt idx="64">
                  <c:v>16184716413</c:v>
                </c:pt>
                <c:pt idx="65">
                  <c:v>22290976413</c:v>
                </c:pt>
                <c:pt idx="66">
                  <c:v>17221056413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EB4-7B40-BBC7-75A123973984}"/>
            </c:ext>
          </c:extLst>
        </c:ser>
        <c:ser>
          <c:idx val="6"/>
          <c:order val="6"/>
          <c:tx>
            <c:strRef>
              <c:f>GDNN!$AQ$14</c:f>
              <c:strCache>
                <c:ptCount val="1"/>
                <c:pt idx="0">
                  <c:v>MBB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GDNN!$AI$15:$AJ$81</c:f>
              <c:multiLvlStrCache>
                <c:ptCount val="67"/>
                <c:lvl>
                  <c:pt idx="0">
                    <c:v>08/04/2024</c:v>
                  </c:pt>
                  <c:pt idx="1">
                    <c:v>05/04/2024</c:v>
                  </c:pt>
                  <c:pt idx="2">
                    <c:v>04/04/2024</c:v>
                  </c:pt>
                  <c:pt idx="3">
                    <c:v>03/04/2024</c:v>
                  </c:pt>
                  <c:pt idx="4">
                    <c:v>02/04/2024</c:v>
                  </c:pt>
                  <c:pt idx="5">
                    <c:v>01/04/2024</c:v>
                  </c:pt>
                  <c:pt idx="6">
                    <c:v>29/03/2024</c:v>
                  </c:pt>
                  <c:pt idx="7">
                    <c:v>28/03/2024</c:v>
                  </c:pt>
                  <c:pt idx="8">
                    <c:v>27/03/2024</c:v>
                  </c:pt>
                  <c:pt idx="9">
                    <c:v>26/03/2024</c:v>
                  </c:pt>
                  <c:pt idx="10">
                    <c:v>25/03/2024</c:v>
                  </c:pt>
                  <c:pt idx="11">
                    <c:v>22/03/2024</c:v>
                  </c:pt>
                  <c:pt idx="12">
                    <c:v>21/03/2024</c:v>
                  </c:pt>
                  <c:pt idx="13">
                    <c:v>20/03/2024</c:v>
                  </c:pt>
                  <c:pt idx="14">
                    <c:v>19/03/2024</c:v>
                  </c:pt>
                  <c:pt idx="15">
                    <c:v>18/03/2024</c:v>
                  </c:pt>
                  <c:pt idx="16">
                    <c:v>15/03/2024</c:v>
                  </c:pt>
                  <c:pt idx="17">
                    <c:v>14/03/2024</c:v>
                  </c:pt>
                  <c:pt idx="18">
                    <c:v>13/03/2024</c:v>
                  </c:pt>
                  <c:pt idx="19">
                    <c:v>12/03/2024</c:v>
                  </c:pt>
                  <c:pt idx="20">
                    <c:v>11/03/2024</c:v>
                  </c:pt>
                  <c:pt idx="21">
                    <c:v>08/03/2024</c:v>
                  </c:pt>
                  <c:pt idx="22">
                    <c:v>07/03/2024</c:v>
                  </c:pt>
                  <c:pt idx="23">
                    <c:v>06/03/2024</c:v>
                  </c:pt>
                  <c:pt idx="24">
                    <c:v>05/03/2024</c:v>
                  </c:pt>
                  <c:pt idx="25">
                    <c:v>04/03/2024</c:v>
                  </c:pt>
                  <c:pt idx="26">
                    <c:v>01/03/2024</c:v>
                  </c:pt>
                  <c:pt idx="27">
                    <c:v>29/02/2024</c:v>
                  </c:pt>
                  <c:pt idx="28">
                    <c:v>28/02/2024</c:v>
                  </c:pt>
                  <c:pt idx="29">
                    <c:v>27/02/2024</c:v>
                  </c:pt>
                  <c:pt idx="30">
                    <c:v>26/02/2024</c:v>
                  </c:pt>
                  <c:pt idx="31">
                    <c:v>23/02/2024</c:v>
                  </c:pt>
                  <c:pt idx="32">
                    <c:v>22/02/2024</c:v>
                  </c:pt>
                  <c:pt idx="33">
                    <c:v>21/02/2024</c:v>
                  </c:pt>
                  <c:pt idx="34">
                    <c:v>20/02/2024</c:v>
                  </c:pt>
                  <c:pt idx="35">
                    <c:v>19/02/2024</c:v>
                  </c:pt>
                  <c:pt idx="36">
                    <c:v>16/02/2024</c:v>
                  </c:pt>
                  <c:pt idx="37">
                    <c:v>15/02/2024</c:v>
                  </c:pt>
                  <c:pt idx="38">
                    <c:v>07/02/2024</c:v>
                  </c:pt>
                  <c:pt idx="39">
                    <c:v>06/02/2024</c:v>
                  </c:pt>
                  <c:pt idx="40">
                    <c:v>05/02/2024</c:v>
                  </c:pt>
                  <c:pt idx="41">
                    <c:v>02/02/2024</c:v>
                  </c:pt>
                  <c:pt idx="42">
                    <c:v>01/02/2024</c:v>
                  </c:pt>
                  <c:pt idx="43">
                    <c:v>31/01/2024</c:v>
                  </c:pt>
                  <c:pt idx="44">
                    <c:v>30/01/2024</c:v>
                  </c:pt>
                  <c:pt idx="45">
                    <c:v>29/01/2024</c:v>
                  </c:pt>
                  <c:pt idx="46">
                    <c:v>26/01/2024</c:v>
                  </c:pt>
                  <c:pt idx="47">
                    <c:v>25/01/2024</c:v>
                  </c:pt>
                  <c:pt idx="48">
                    <c:v>24/01/2024</c:v>
                  </c:pt>
                  <c:pt idx="49">
                    <c:v>23/01/2024</c:v>
                  </c:pt>
                  <c:pt idx="50">
                    <c:v>22/01/2024</c:v>
                  </c:pt>
                  <c:pt idx="51">
                    <c:v>19/01/2024</c:v>
                  </c:pt>
                  <c:pt idx="52">
                    <c:v>18/01/2024</c:v>
                  </c:pt>
                  <c:pt idx="53">
                    <c:v>17/01/2024</c:v>
                  </c:pt>
                  <c:pt idx="54">
                    <c:v>16/01/2024</c:v>
                  </c:pt>
                  <c:pt idx="55">
                    <c:v>15/01/2024</c:v>
                  </c:pt>
                  <c:pt idx="56">
                    <c:v>12/01/2024</c:v>
                  </c:pt>
                  <c:pt idx="57">
                    <c:v>11/01/2024</c:v>
                  </c:pt>
                  <c:pt idx="58">
                    <c:v>10/01/2024</c:v>
                  </c:pt>
                  <c:pt idx="59">
                    <c:v>09/01/2024</c:v>
                  </c:pt>
                  <c:pt idx="60">
                    <c:v>08/01/2024</c:v>
                  </c:pt>
                  <c:pt idx="61">
                    <c:v>05/01/2024</c:v>
                  </c:pt>
                  <c:pt idx="62">
                    <c:v>04/01/2024</c:v>
                  </c:pt>
                  <c:pt idx="63">
                    <c:v>03/01/2024</c:v>
                  </c:pt>
                  <c:pt idx="64">
                    <c:v>02/01/2024</c:v>
                  </c:pt>
                  <c:pt idx="65">
                    <c:v>29/12/2023</c:v>
                  </c:pt>
                  <c:pt idx="66">
                    <c:v>28/12/2023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GDNN!$AQ$15:$AQ$81</c:f>
              <c:numCache>
                <c:formatCode>#,##0</c:formatCode>
                <c:ptCount val="67"/>
                <c:pt idx="0">
                  <c:v>-2554797117</c:v>
                </c:pt>
                <c:pt idx="1">
                  <c:v>-2553137117</c:v>
                </c:pt>
                <c:pt idx="2">
                  <c:v>-2553137117</c:v>
                </c:pt>
                <c:pt idx="3">
                  <c:v>-2554277117</c:v>
                </c:pt>
                <c:pt idx="4">
                  <c:v>-2554277117</c:v>
                </c:pt>
                <c:pt idx="5">
                  <c:v>-2556527117</c:v>
                </c:pt>
                <c:pt idx="6">
                  <c:v>-2555247117</c:v>
                </c:pt>
                <c:pt idx="7">
                  <c:v>-2553327117</c:v>
                </c:pt>
                <c:pt idx="8">
                  <c:v>-2551057117</c:v>
                </c:pt>
                <c:pt idx="9">
                  <c:v>-2594487117</c:v>
                </c:pt>
                <c:pt idx="10">
                  <c:v>-2594487117</c:v>
                </c:pt>
                <c:pt idx="11">
                  <c:v>-2608417117</c:v>
                </c:pt>
                <c:pt idx="12">
                  <c:v>-2565337117</c:v>
                </c:pt>
                <c:pt idx="13">
                  <c:v>-2560977117</c:v>
                </c:pt>
                <c:pt idx="14">
                  <c:v>-2547647117</c:v>
                </c:pt>
                <c:pt idx="15">
                  <c:v>-2533167117</c:v>
                </c:pt>
                <c:pt idx="16">
                  <c:v>-2646767117</c:v>
                </c:pt>
                <c:pt idx="17">
                  <c:v>-2801527117</c:v>
                </c:pt>
                <c:pt idx="18">
                  <c:v>-2796867117</c:v>
                </c:pt>
                <c:pt idx="19">
                  <c:v>-2786907117</c:v>
                </c:pt>
                <c:pt idx="20">
                  <c:v>-2585677117</c:v>
                </c:pt>
                <c:pt idx="21">
                  <c:v>-2585677117</c:v>
                </c:pt>
                <c:pt idx="22">
                  <c:v>-2669707117</c:v>
                </c:pt>
                <c:pt idx="23">
                  <c:v>-2635227117</c:v>
                </c:pt>
                <c:pt idx="24">
                  <c:v>-2541657117</c:v>
                </c:pt>
                <c:pt idx="25">
                  <c:v>-2351557117</c:v>
                </c:pt>
                <c:pt idx="26">
                  <c:v>-2178817117</c:v>
                </c:pt>
                <c:pt idx="27">
                  <c:v>-1967597117</c:v>
                </c:pt>
                <c:pt idx="28">
                  <c:v>-2489597117</c:v>
                </c:pt>
                <c:pt idx="29">
                  <c:v>-2448127117</c:v>
                </c:pt>
                <c:pt idx="30">
                  <c:v>-2444867117</c:v>
                </c:pt>
                <c:pt idx="31">
                  <c:v>-1966287117</c:v>
                </c:pt>
                <c:pt idx="32">
                  <c:v>-1939347117</c:v>
                </c:pt>
                <c:pt idx="33">
                  <c:v>-1935297117</c:v>
                </c:pt>
                <c:pt idx="34">
                  <c:v>-1820627117</c:v>
                </c:pt>
                <c:pt idx="35">
                  <c:v>-2211927117</c:v>
                </c:pt>
                <c:pt idx="36">
                  <c:v>-2240227117</c:v>
                </c:pt>
                <c:pt idx="37">
                  <c:v>-2240227117</c:v>
                </c:pt>
                <c:pt idx="38">
                  <c:v>-2105917117</c:v>
                </c:pt>
                <c:pt idx="39">
                  <c:v>-1950597117</c:v>
                </c:pt>
                <c:pt idx="40">
                  <c:v>-1739787117</c:v>
                </c:pt>
                <c:pt idx="41">
                  <c:v>-1808387117</c:v>
                </c:pt>
                <c:pt idx="42">
                  <c:v>-1806247117</c:v>
                </c:pt>
                <c:pt idx="43">
                  <c:v>-1684847130</c:v>
                </c:pt>
                <c:pt idx="44">
                  <c:v>-1403097130</c:v>
                </c:pt>
                <c:pt idx="45">
                  <c:v>-1381040771</c:v>
                </c:pt>
                <c:pt idx="46">
                  <c:v>-1358790771</c:v>
                </c:pt>
                <c:pt idx="47">
                  <c:v>-2114970771</c:v>
                </c:pt>
                <c:pt idx="48">
                  <c:v>-2093120771</c:v>
                </c:pt>
                <c:pt idx="49">
                  <c:v>-2272130771</c:v>
                </c:pt>
                <c:pt idx="50">
                  <c:v>-1516620771</c:v>
                </c:pt>
                <c:pt idx="51">
                  <c:v>-1127600771</c:v>
                </c:pt>
                <c:pt idx="52">
                  <c:v>-1096850771</c:v>
                </c:pt>
                <c:pt idx="53">
                  <c:v>-1093890771</c:v>
                </c:pt>
                <c:pt idx="54">
                  <c:v>-1090970771</c:v>
                </c:pt>
                <c:pt idx="55">
                  <c:v>-943860771</c:v>
                </c:pt>
                <c:pt idx="56">
                  <c:v>-549830771</c:v>
                </c:pt>
                <c:pt idx="57">
                  <c:v>-539330771</c:v>
                </c:pt>
                <c:pt idx="58">
                  <c:v>131079229</c:v>
                </c:pt>
                <c:pt idx="59">
                  <c:v>181949229</c:v>
                </c:pt>
                <c:pt idx="60">
                  <c:v>106709229</c:v>
                </c:pt>
                <c:pt idx="61">
                  <c:v>211579229</c:v>
                </c:pt>
                <c:pt idx="62">
                  <c:v>222029229</c:v>
                </c:pt>
                <c:pt idx="63">
                  <c:v>270609229</c:v>
                </c:pt>
                <c:pt idx="64">
                  <c:v>270609229</c:v>
                </c:pt>
                <c:pt idx="65">
                  <c:v>218329229</c:v>
                </c:pt>
                <c:pt idx="66">
                  <c:v>245449229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CEB4-7B40-BBC7-75A123973984}"/>
            </c:ext>
          </c:extLst>
        </c:ser>
        <c:ser>
          <c:idx val="7"/>
          <c:order val="7"/>
          <c:tx>
            <c:strRef>
              <c:f>GDNN!$AR$14</c:f>
              <c:strCache>
                <c:ptCount val="1"/>
                <c:pt idx="0">
                  <c:v>ACB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GDNN!$AI$15:$AJ$81</c:f>
              <c:multiLvlStrCache>
                <c:ptCount val="67"/>
                <c:lvl>
                  <c:pt idx="0">
                    <c:v>08/04/2024</c:v>
                  </c:pt>
                  <c:pt idx="1">
                    <c:v>05/04/2024</c:v>
                  </c:pt>
                  <c:pt idx="2">
                    <c:v>04/04/2024</c:v>
                  </c:pt>
                  <c:pt idx="3">
                    <c:v>03/04/2024</c:v>
                  </c:pt>
                  <c:pt idx="4">
                    <c:v>02/04/2024</c:v>
                  </c:pt>
                  <c:pt idx="5">
                    <c:v>01/04/2024</c:v>
                  </c:pt>
                  <c:pt idx="6">
                    <c:v>29/03/2024</c:v>
                  </c:pt>
                  <c:pt idx="7">
                    <c:v>28/03/2024</c:v>
                  </c:pt>
                  <c:pt idx="8">
                    <c:v>27/03/2024</c:v>
                  </c:pt>
                  <c:pt idx="9">
                    <c:v>26/03/2024</c:v>
                  </c:pt>
                  <c:pt idx="10">
                    <c:v>25/03/2024</c:v>
                  </c:pt>
                  <c:pt idx="11">
                    <c:v>22/03/2024</c:v>
                  </c:pt>
                  <c:pt idx="12">
                    <c:v>21/03/2024</c:v>
                  </c:pt>
                  <c:pt idx="13">
                    <c:v>20/03/2024</c:v>
                  </c:pt>
                  <c:pt idx="14">
                    <c:v>19/03/2024</c:v>
                  </c:pt>
                  <c:pt idx="15">
                    <c:v>18/03/2024</c:v>
                  </c:pt>
                  <c:pt idx="16">
                    <c:v>15/03/2024</c:v>
                  </c:pt>
                  <c:pt idx="17">
                    <c:v>14/03/2024</c:v>
                  </c:pt>
                  <c:pt idx="18">
                    <c:v>13/03/2024</c:v>
                  </c:pt>
                  <c:pt idx="19">
                    <c:v>12/03/2024</c:v>
                  </c:pt>
                  <c:pt idx="20">
                    <c:v>11/03/2024</c:v>
                  </c:pt>
                  <c:pt idx="21">
                    <c:v>08/03/2024</c:v>
                  </c:pt>
                  <c:pt idx="22">
                    <c:v>07/03/2024</c:v>
                  </c:pt>
                  <c:pt idx="23">
                    <c:v>06/03/2024</c:v>
                  </c:pt>
                  <c:pt idx="24">
                    <c:v>05/03/2024</c:v>
                  </c:pt>
                  <c:pt idx="25">
                    <c:v>04/03/2024</c:v>
                  </c:pt>
                  <c:pt idx="26">
                    <c:v>01/03/2024</c:v>
                  </c:pt>
                  <c:pt idx="27">
                    <c:v>29/02/2024</c:v>
                  </c:pt>
                  <c:pt idx="28">
                    <c:v>28/02/2024</c:v>
                  </c:pt>
                  <c:pt idx="29">
                    <c:v>27/02/2024</c:v>
                  </c:pt>
                  <c:pt idx="30">
                    <c:v>26/02/2024</c:v>
                  </c:pt>
                  <c:pt idx="31">
                    <c:v>23/02/2024</c:v>
                  </c:pt>
                  <c:pt idx="32">
                    <c:v>22/02/2024</c:v>
                  </c:pt>
                  <c:pt idx="33">
                    <c:v>21/02/2024</c:v>
                  </c:pt>
                  <c:pt idx="34">
                    <c:v>20/02/2024</c:v>
                  </c:pt>
                  <c:pt idx="35">
                    <c:v>19/02/2024</c:v>
                  </c:pt>
                  <c:pt idx="36">
                    <c:v>16/02/2024</c:v>
                  </c:pt>
                  <c:pt idx="37">
                    <c:v>15/02/2024</c:v>
                  </c:pt>
                  <c:pt idx="38">
                    <c:v>07/02/2024</c:v>
                  </c:pt>
                  <c:pt idx="39">
                    <c:v>06/02/2024</c:v>
                  </c:pt>
                  <c:pt idx="40">
                    <c:v>05/02/2024</c:v>
                  </c:pt>
                  <c:pt idx="41">
                    <c:v>02/02/2024</c:v>
                  </c:pt>
                  <c:pt idx="42">
                    <c:v>01/02/2024</c:v>
                  </c:pt>
                  <c:pt idx="43">
                    <c:v>31/01/2024</c:v>
                  </c:pt>
                  <c:pt idx="44">
                    <c:v>30/01/2024</c:v>
                  </c:pt>
                  <c:pt idx="45">
                    <c:v>29/01/2024</c:v>
                  </c:pt>
                  <c:pt idx="46">
                    <c:v>26/01/2024</c:v>
                  </c:pt>
                  <c:pt idx="47">
                    <c:v>25/01/2024</c:v>
                  </c:pt>
                  <c:pt idx="48">
                    <c:v>24/01/2024</c:v>
                  </c:pt>
                  <c:pt idx="49">
                    <c:v>23/01/2024</c:v>
                  </c:pt>
                  <c:pt idx="50">
                    <c:v>22/01/2024</c:v>
                  </c:pt>
                  <c:pt idx="51">
                    <c:v>19/01/2024</c:v>
                  </c:pt>
                  <c:pt idx="52">
                    <c:v>18/01/2024</c:v>
                  </c:pt>
                  <c:pt idx="53">
                    <c:v>17/01/2024</c:v>
                  </c:pt>
                  <c:pt idx="54">
                    <c:v>16/01/2024</c:v>
                  </c:pt>
                  <c:pt idx="55">
                    <c:v>15/01/2024</c:v>
                  </c:pt>
                  <c:pt idx="56">
                    <c:v>12/01/2024</c:v>
                  </c:pt>
                  <c:pt idx="57">
                    <c:v>11/01/2024</c:v>
                  </c:pt>
                  <c:pt idx="58">
                    <c:v>10/01/2024</c:v>
                  </c:pt>
                  <c:pt idx="59">
                    <c:v>09/01/2024</c:v>
                  </c:pt>
                  <c:pt idx="60">
                    <c:v>08/01/2024</c:v>
                  </c:pt>
                  <c:pt idx="61">
                    <c:v>05/01/2024</c:v>
                  </c:pt>
                  <c:pt idx="62">
                    <c:v>04/01/2024</c:v>
                  </c:pt>
                  <c:pt idx="63">
                    <c:v>03/01/2024</c:v>
                  </c:pt>
                  <c:pt idx="64">
                    <c:v>02/01/2024</c:v>
                  </c:pt>
                  <c:pt idx="65">
                    <c:v>29/12/2023</c:v>
                  </c:pt>
                  <c:pt idx="66">
                    <c:v>28/12/2023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GDNN!$AR$15:$AR$81</c:f>
              <c:numCache>
                <c:formatCode>#,##0</c:formatCode>
                <c:ptCount val="67"/>
                <c:pt idx="0">
                  <c:v>-8783776</c:v>
                </c:pt>
                <c:pt idx="1">
                  <c:v>-8783776</c:v>
                </c:pt>
                <c:pt idx="2">
                  <c:v>-8783776</c:v>
                </c:pt>
                <c:pt idx="3">
                  <c:v>-8783776</c:v>
                </c:pt>
                <c:pt idx="4">
                  <c:v>-8783776</c:v>
                </c:pt>
                <c:pt idx="5">
                  <c:v>-11223776</c:v>
                </c:pt>
                <c:pt idx="6">
                  <c:v>-11223776</c:v>
                </c:pt>
                <c:pt idx="7">
                  <c:v>-11223776</c:v>
                </c:pt>
                <c:pt idx="8">
                  <c:v>-8670000</c:v>
                </c:pt>
                <c:pt idx="9">
                  <c:v>-8670000</c:v>
                </c:pt>
                <c:pt idx="10">
                  <c:v>-8670000</c:v>
                </c:pt>
                <c:pt idx="11">
                  <c:v>-8670000</c:v>
                </c:pt>
                <c:pt idx="12">
                  <c:v>-8670000</c:v>
                </c:pt>
                <c:pt idx="13">
                  <c:v>-8670000</c:v>
                </c:pt>
                <c:pt idx="14">
                  <c:v>-8670000</c:v>
                </c:pt>
                <c:pt idx="15">
                  <c:v>-8670000</c:v>
                </c:pt>
                <c:pt idx="16">
                  <c:v>-8670000</c:v>
                </c:pt>
                <c:pt idx="17">
                  <c:v>-8670000</c:v>
                </c:pt>
                <c:pt idx="18">
                  <c:v>-8670000</c:v>
                </c:pt>
                <c:pt idx="19">
                  <c:v>-8670000</c:v>
                </c:pt>
                <c:pt idx="20">
                  <c:v>-8670000</c:v>
                </c:pt>
                <c:pt idx="21">
                  <c:v>-8670000</c:v>
                </c:pt>
                <c:pt idx="22">
                  <c:v>-8670000</c:v>
                </c:pt>
                <c:pt idx="23">
                  <c:v>-8670000</c:v>
                </c:pt>
                <c:pt idx="24">
                  <c:v>-8670000</c:v>
                </c:pt>
                <c:pt idx="25">
                  <c:v>-8670000</c:v>
                </c:pt>
                <c:pt idx="26">
                  <c:v>-8670000</c:v>
                </c:pt>
                <c:pt idx="27">
                  <c:v>-8670000</c:v>
                </c:pt>
                <c:pt idx="28">
                  <c:v>-8670000</c:v>
                </c:pt>
                <c:pt idx="29">
                  <c:v>-8670000</c:v>
                </c:pt>
                <c:pt idx="30">
                  <c:v>-8670000</c:v>
                </c:pt>
                <c:pt idx="31" formatCode="General">
                  <c:v>-8670000</c:v>
                </c:pt>
                <c:pt idx="32" formatCode="General">
                  <c:v>-8670000</c:v>
                </c:pt>
                <c:pt idx="33" formatCode="General">
                  <c:v>-8670000</c:v>
                </c:pt>
                <c:pt idx="34" formatCode="General">
                  <c:v>-8670000</c:v>
                </c:pt>
                <c:pt idx="35" formatCode="General">
                  <c:v>-8670000</c:v>
                </c:pt>
                <c:pt idx="36" formatCode="General">
                  <c:v>-8670000</c:v>
                </c:pt>
                <c:pt idx="37" formatCode="General">
                  <c:v>-8670000</c:v>
                </c:pt>
                <c:pt idx="38" formatCode="General">
                  <c:v>-8670000</c:v>
                </c:pt>
                <c:pt idx="39" formatCode="General">
                  <c:v>-8670000</c:v>
                </c:pt>
                <c:pt idx="40" formatCode="General">
                  <c:v>-8670000</c:v>
                </c:pt>
                <c:pt idx="41" formatCode="General">
                  <c:v>-8670000</c:v>
                </c:pt>
                <c:pt idx="42" formatCode="General">
                  <c:v>-8670000</c:v>
                </c:pt>
                <c:pt idx="43" formatCode="General">
                  <c:v>-8670000</c:v>
                </c:pt>
                <c:pt idx="44" formatCode="General">
                  <c:v>-8670000</c:v>
                </c:pt>
                <c:pt idx="45" formatCode="General">
                  <c:v>-8670000</c:v>
                </c:pt>
                <c:pt idx="46" formatCode="General">
                  <c:v>-8670000</c:v>
                </c:pt>
                <c:pt idx="47" formatCode="General">
                  <c:v>-8670000</c:v>
                </c:pt>
                <c:pt idx="48" formatCode="General">
                  <c:v>-8670000</c:v>
                </c:pt>
                <c:pt idx="49" formatCode="General">
                  <c:v>-8670000</c:v>
                </c:pt>
                <c:pt idx="50" formatCode="General">
                  <c:v>-8670000</c:v>
                </c:pt>
                <c:pt idx="51" formatCode="General">
                  <c:v>-8670000</c:v>
                </c:pt>
                <c:pt idx="52" formatCode="General">
                  <c:v>-8670000</c:v>
                </c:pt>
                <c:pt idx="53" formatCode="General">
                  <c:v>-8670000</c:v>
                </c:pt>
                <c:pt idx="54" formatCode="General">
                  <c:v>-8670000</c:v>
                </c:pt>
                <c:pt idx="55" formatCode="General">
                  <c:v>-8670000</c:v>
                </c:pt>
                <c:pt idx="56" formatCode="General">
                  <c:v>-8670000</c:v>
                </c:pt>
                <c:pt idx="57" formatCode="General">
                  <c:v>-8670000</c:v>
                </c:pt>
                <c:pt idx="58" formatCode="General">
                  <c:v>-8670000</c:v>
                </c:pt>
                <c:pt idx="59" formatCode="General">
                  <c:v>-8670000</c:v>
                </c:pt>
                <c:pt idx="60" formatCode="General">
                  <c:v>-8670000</c:v>
                </c:pt>
                <c:pt idx="61" formatCode="General">
                  <c:v>-8670000</c:v>
                </c:pt>
                <c:pt idx="62" formatCode="General">
                  <c:v>-8670000</c:v>
                </c:pt>
                <c:pt idx="63" formatCode="General">
                  <c:v>-8670000</c:v>
                </c:pt>
                <c:pt idx="64" formatCode="General">
                  <c:v>-8670000</c:v>
                </c:pt>
                <c:pt idx="65" formatCode="General">
                  <c:v>-8670000</c:v>
                </c:pt>
                <c:pt idx="66" formatCode="General">
                  <c:v>-8670000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CEB4-7B40-BBC7-75A123973984}"/>
            </c:ext>
          </c:extLst>
        </c:ser>
        <c:ser>
          <c:idx val="8"/>
          <c:order val="8"/>
          <c:tx>
            <c:strRef>
              <c:f>GDNN!$AS$14</c:f>
              <c:strCache>
                <c:ptCount val="1"/>
                <c:pt idx="0">
                  <c:v>VIB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GDNN!$AI$15:$AJ$81</c:f>
              <c:multiLvlStrCache>
                <c:ptCount val="67"/>
                <c:lvl>
                  <c:pt idx="0">
                    <c:v>08/04/2024</c:v>
                  </c:pt>
                  <c:pt idx="1">
                    <c:v>05/04/2024</c:v>
                  </c:pt>
                  <c:pt idx="2">
                    <c:v>04/04/2024</c:v>
                  </c:pt>
                  <c:pt idx="3">
                    <c:v>03/04/2024</c:v>
                  </c:pt>
                  <c:pt idx="4">
                    <c:v>02/04/2024</c:v>
                  </c:pt>
                  <c:pt idx="5">
                    <c:v>01/04/2024</c:v>
                  </c:pt>
                  <c:pt idx="6">
                    <c:v>29/03/2024</c:v>
                  </c:pt>
                  <c:pt idx="7">
                    <c:v>28/03/2024</c:v>
                  </c:pt>
                  <c:pt idx="8">
                    <c:v>27/03/2024</c:v>
                  </c:pt>
                  <c:pt idx="9">
                    <c:v>26/03/2024</c:v>
                  </c:pt>
                  <c:pt idx="10">
                    <c:v>25/03/2024</c:v>
                  </c:pt>
                  <c:pt idx="11">
                    <c:v>22/03/2024</c:v>
                  </c:pt>
                  <c:pt idx="12">
                    <c:v>21/03/2024</c:v>
                  </c:pt>
                  <c:pt idx="13">
                    <c:v>20/03/2024</c:v>
                  </c:pt>
                  <c:pt idx="14">
                    <c:v>19/03/2024</c:v>
                  </c:pt>
                  <c:pt idx="15">
                    <c:v>18/03/2024</c:v>
                  </c:pt>
                  <c:pt idx="16">
                    <c:v>15/03/2024</c:v>
                  </c:pt>
                  <c:pt idx="17">
                    <c:v>14/03/2024</c:v>
                  </c:pt>
                  <c:pt idx="18">
                    <c:v>13/03/2024</c:v>
                  </c:pt>
                  <c:pt idx="19">
                    <c:v>12/03/2024</c:v>
                  </c:pt>
                  <c:pt idx="20">
                    <c:v>11/03/2024</c:v>
                  </c:pt>
                  <c:pt idx="21">
                    <c:v>08/03/2024</c:v>
                  </c:pt>
                  <c:pt idx="22">
                    <c:v>07/03/2024</c:v>
                  </c:pt>
                  <c:pt idx="23">
                    <c:v>06/03/2024</c:v>
                  </c:pt>
                  <c:pt idx="24">
                    <c:v>05/03/2024</c:v>
                  </c:pt>
                  <c:pt idx="25">
                    <c:v>04/03/2024</c:v>
                  </c:pt>
                  <c:pt idx="26">
                    <c:v>01/03/2024</c:v>
                  </c:pt>
                  <c:pt idx="27">
                    <c:v>29/02/2024</c:v>
                  </c:pt>
                  <c:pt idx="28">
                    <c:v>28/02/2024</c:v>
                  </c:pt>
                  <c:pt idx="29">
                    <c:v>27/02/2024</c:v>
                  </c:pt>
                  <c:pt idx="30">
                    <c:v>26/02/2024</c:v>
                  </c:pt>
                  <c:pt idx="31">
                    <c:v>23/02/2024</c:v>
                  </c:pt>
                  <c:pt idx="32">
                    <c:v>22/02/2024</c:v>
                  </c:pt>
                  <c:pt idx="33">
                    <c:v>21/02/2024</c:v>
                  </c:pt>
                  <c:pt idx="34">
                    <c:v>20/02/2024</c:v>
                  </c:pt>
                  <c:pt idx="35">
                    <c:v>19/02/2024</c:v>
                  </c:pt>
                  <c:pt idx="36">
                    <c:v>16/02/2024</c:v>
                  </c:pt>
                  <c:pt idx="37">
                    <c:v>15/02/2024</c:v>
                  </c:pt>
                  <c:pt idx="38">
                    <c:v>07/02/2024</c:v>
                  </c:pt>
                  <c:pt idx="39">
                    <c:v>06/02/2024</c:v>
                  </c:pt>
                  <c:pt idx="40">
                    <c:v>05/02/2024</c:v>
                  </c:pt>
                  <c:pt idx="41">
                    <c:v>02/02/2024</c:v>
                  </c:pt>
                  <c:pt idx="42">
                    <c:v>01/02/2024</c:v>
                  </c:pt>
                  <c:pt idx="43">
                    <c:v>31/01/2024</c:v>
                  </c:pt>
                  <c:pt idx="44">
                    <c:v>30/01/2024</c:v>
                  </c:pt>
                  <c:pt idx="45">
                    <c:v>29/01/2024</c:v>
                  </c:pt>
                  <c:pt idx="46">
                    <c:v>26/01/2024</c:v>
                  </c:pt>
                  <c:pt idx="47">
                    <c:v>25/01/2024</c:v>
                  </c:pt>
                  <c:pt idx="48">
                    <c:v>24/01/2024</c:v>
                  </c:pt>
                  <c:pt idx="49">
                    <c:v>23/01/2024</c:v>
                  </c:pt>
                  <c:pt idx="50">
                    <c:v>22/01/2024</c:v>
                  </c:pt>
                  <c:pt idx="51">
                    <c:v>19/01/2024</c:v>
                  </c:pt>
                  <c:pt idx="52">
                    <c:v>18/01/2024</c:v>
                  </c:pt>
                  <c:pt idx="53">
                    <c:v>17/01/2024</c:v>
                  </c:pt>
                  <c:pt idx="54">
                    <c:v>16/01/2024</c:v>
                  </c:pt>
                  <c:pt idx="55">
                    <c:v>15/01/2024</c:v>
                  </c:pt>
                  <c:pt idx="56">
                    <c:v>12/01/2024</c:v>
                  </c:pt>
                  <c:pt idx="57">
                    <c:v>11/01/2024</c:v>
                  </c:pt>
                  <c:pt idx="58">
                    <c:v>10/01/2024</c:v>
                  </c:pt>
                  <c:pt idx="59">
                    <c:v>09/01/2024</c:v>
                  </c:pt>
                  <c:pt idx="60">
                    <c:v>08/01/2024</c:v>
                  </c:pt>
                  <c:pt idx="61">
                    <c:v>05/01/2024</c:v>
                  </c:pt>
                  <c:pt idx="62">
                    <c:v>04/01/2024</c:v>
                  </c:pt>
                  <c:pt idx="63">
                    <c:v>03/01/2024</c:v>
                  </c:pt>
                  <c:pt idx="64">
                    <c:v>02/01/2024</c:v>
                  </c:pt>
                  <c:pt idx="65">
                    <c:v>29/12/2023</c:v>
                  </c:pt>
                  <c:pt idx="66">
                    <c:v>28/12/2023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GDNN!$AS$15:$AS$81</c:f>
              <c:numCache>
                <c:formatCode>#,##0</c:formatCode>
                <c:ptCount val="67"/>
                <c:pt idx="0">
                  <c:v>-9550236603</c:v>
                </c:pt>
                <c:pt idx="1">
                  <c:v>-9550236603</c:v>
                </c:pt>
                <c:pt idx="2">
                  <c:v>-9472376603</c:v>
                </c:pt>
                <c:pt idx="3">
                  <c:v>-9844466603</c:v>
                </c:pt>
                <c:pt idx="4">
                  <c:v>-9844466603</c:v>
                </c:pt>
                <c:pt idx="5">
                  <c:v>-9844616603</c:v>
                </c:pt>
                <c:pt idx="6">
                  <c:v>-9464626603</c:v>
                </c:pt>
                <c:pt idx="7">
                  <c:v>-9464626603</c:v>
                </c:pt>
                <c:pt idx="8">
                  <c:v>-9463413916</c:v>
                </c:pt>
                <c:pt idx="9">
                  <c:v>-9609513916</c:v>
                </c:pt>
                <c:pt idx="10">
                  <c:v>-10574933916</c:v>
                </c:pt>
                <c:pt idx="11">
                  <c:v>-22189183916</c:v>
                </c:pt>
                <c:pt idx="12">
                  <c:v>-22044883916</c:v>
                </c:pt>
                <c:pt idx="13">
                  <c:v>-20828983916</c:v>
                </c:pt>
                <c:pt idx="14">
                  <c:v>-10111143916</c:v>
                </c:pt>
                <c:pt idx="15">
                  <c:v>-10744303916</c:v>
                </c:pt>
                <c:pt idx="16">
                  <c:v>-10834113916</c:v>
                </c:pt>
                <c:pt idx="17">
                  <c:v>-8783413916</c:v>
                </c:pt>
                <c:pt idx="18">
                  <c:v>-8398333916</c:v>
                </c:pt>
                <c:pt idx="19">
                  <c:v>-7861493916</c:v>
                </c:pt>
                <c:pt idx="20">
                  <c:v>-8584723916</c:v>
                </c:pt>
                <c:pt idx="21">
                  <c:v>-8150023916</c:v>
                </c:pt>
                <c:pt idx="22">
                  <c:v>-7867853916</c:v>
                </c:pt>
                <c:pt idx="23">
                  <c:v>-5687153916</c:v>
                </c:pt>
                <c:pt idx="24">
                  <c:v>-6706133916</c:v>
                </c:pt>
                <c:pt idx="25">
                  <c:v>-6300983916</c:v>
                </c:pt>
                <c:pt idx="26">
                  <c:v>-5901493916</c:v>
                </c:pt>
                <c:pt idx="27">
                  <c:v>-3988643916</c:v>
                </c:pt>
                <c:pt idx="28">
                  <c:v>-6003693916</c:v>
                </c:pt>
                <c:pt idx="29">
                  <c:v>-6003693916</c:v>
                </c:pt>
                <c:pt idx="30">
                  <c:v>-6001023916</c:v>
                </c:pt>
                <c:pt idx="31">
                  <c:v>-3907013916</c:v>
                </c:pt>
                <c:pt idx="32">
                  <c:v>-5423513916</c:v>
                </c:pt>
                <c:pt idx="33">
                  <c:v>-8112003916</c:v>
                </c:pt>
                <c:pt idx="34">
                  <c:v>-18064153916</c:v>
                </c:pt>
                <c:pt idx="35">
                  <c:v>-18516683916</c:v>
                </c:pt>
                <c:pt idx="36">
                  <c:v>-15981543916</c:v>
                </c:pt>
                <c:pt idx="37">
                  <c:v>-14225933916</c:v>
                </c:pt>
                <c:pt idx="38">
                  <c:v>-11896193916</c:v>
                </c:pt>
                <c:pt idx="39">
                  <c:v>-24521003916</c:v>
                </c:pt>
                <c:pt idx="40">
                  <c:v>-27311623916</c:v>
                </c:pt>
                <c:pt idx="41">
                  <c:v>-40728593916</c:v>
                </c:pt>
                <c:pt idx="42">
                  <c:v>-28082863916</c:v>
                </c:pt>
                <c:pt idx="43">
                  <c:v>-15223100000</c:v>
                </c:pt>
                <c:pt idx="44">
                  <c:v>-2202530000</c:v>
                </c:pt>
                <c:pt idx="45">
                  <c:v>-2202530000</c:v>
                </c:pt>
                <c:pt idx="46">
                  <c:v>-2202530000</c:v>
                </c:pt>
                <c:pt idx="47">
                  <c:v>-2202530000</c:v>
                </c:pt>
                <c:pt idx="48">
                  <c:v>-2202530000</c:v>
                </c:pt>
                <c:pt idx="49">
                  <c:v>-2178780000</c:v>
                </c:pt>
                <c:pt idx="50">
                  <c:v>-2178780000</c:v>
                </c:pt>
                <c:pt idx="51">
                  <c:v>-2178780000</c:v>
                </c:pt>
                <c:pt idx="52">
                  <c:v>-2180890000</c:v>
                </c:pt>
                <c:pt idx="53">
                  <c:v>-3546550000</c:v>
                </c:pt>
                <c:pt idx="54">
                  <c:v>-3546550000</c:v>
                </c:pt>
                <c:pt idx="55">
                  <c:v>-3544460000</c:v>
                </c:pt>
                <c:pt idx="56">
                  <c:v>-361780000</c:v>
                </c:pt>
                <c:pt idx="57">
                  <c:v>-361780000</c:v>
                </c:pt>
                <c:pt idx="58">
                  <c:v>-361780000</c:v>
                </c:pt>
                <c:pt idx="59">
                  <c:v>-328260000</c:v>
                </c:pt>
                <c:pt idx="60">
                  <c:v>-328260000</c:v>
                </c:pt>
                <c:pt idx="61">
                  <c:v>-328260000</c:v>
                </c:pt>
                <c:pt idx="62">
                  <c:v>-328260000</c:v>
                </c:pt>
                <c:pt idx="63">
                  <c:v>-328260000</c:v>
                </c:pt>
                <c:pt idx="64">
                  <c:v>-328260000</c:v>
                </c:pt>
                <c:pt idx="65">
                  <c:v>-952200000</c:v>
                </c:pt>
                <c:pt idx="66">
                  <c:v>-952200000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CEB4-7B40-BBC7-75A123973984}"/>
            </c:ext>
          </c:extLst>
        </c:ser>
        <c:ser>
          <c:idx val="9"/>
          <c:order val="9"/>
          <c:tx>
            <c:strRef>
              <c:f>GDNN!$AT$14</c:f>
              <c:strCache>
                <c:ptCount val="1"/>
                <c:pt idx="0">
                  <c:v>MSB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GDNN!$AI$15:$AJ$81</c:f>
              <c:multiLvlStrCache>
                <c:ptCount val="67"/>
                <c:lvl>
                  <c:pt idx="0">
                    <c:v>08/04/2024</c:v>
                  </c:pt>
                  <c:pt idx="1">
                    <c:v>05/04/2024</c:v>
                  </c:pt>
                  <c:pt idx="2">
                    <c:v>04/04/2024</c:v>
                  </c:pt>
                  <c:pt idx="3">
                    <c:v>03/04/2024</c:v>
                  </c:pt>
                  <c:pt idx="4">
                    <c:v>02/04/2024</c:v>
                  </c:pt>
                  <c:pt idx="5">
                    <c:v>01/04/2024</c:v>
                  </c:pt>
                  <c:pt idx="6">
                    <c:v>29/03/2024</c:v>
                  </c:pt>
                  <c:pt idx="7">
                    <c:v>28/03/2024</c:v>
                  </c:pt>
                  <c:pt idx="8">
                    <c:v>27/03/2024</c:v>
                  </c:pt>
                  <c:pt idx="9">
                    <c:v>26/03/2024</c:v>
                  </c:pt>
                  <c:pt idx="10">
                    <c:v>25/03/2024</c:v>
                  </c:pt>
                  <c:pt idx="11">
                    <c:v>22/03/2024</c:v>
                  </c:pt>
                  <c:pt idx="12">
                    <c:v>21/03/2024</c:v>
                  </c:pt>
                  <c:pt idx="13">
                    <c:v>20/03/2024</c:v>
                  </c:pt>
                  <c:pt idx="14">
                    <c:v>19/03/2024</c:v>
                  </c:pt>
                  <c:pt idx="15">
                    <c:v>18/03/2024</c:v>
                  </c:pt>
                  <c:pt idx="16">
                    <c:v>15/03/2024</c:v>
                  </c:pt>
                  <c:pt idx="17">
                    <c:v>14/03/2024</c:v>
                  </c:pt>
                  <c:pt idx="18">
                    <c:v>13/03/2024</c:v>
                  </c:pt>
                  <c:pt idx="19">
                    <c:v>12/03/2024</c:v>
                  </c:pt>
                  <c:pt idx="20">
                    <c:v>11/03/2024</c:v>
                  </c:pt>
                  <c:pt idx="21">
                    <c:v>08/03/2024</c:v>
                  </c:pt>
                  <c:pt idx="22">
                    <c:v>07/03/2024</c:v>
                  </c:pt>
                  <c:pt idx="23">
                    <c:v>06/03/2024</c:v>
                  </c:pt>
                  <c:pt idx="24">
                    <c:v>05/03/2024</c:v>
                  </c:pt>
                  <c:pt idx="25">
                    <c:v>04/03/2024</c:v>
                  </c:pt>
                  <c:pt idx="26">
                    <c:v>01/03/2024</c:v>
                  </c:pt>
                  <c:pt idx="27">
                    <c:v>29/02/2024</c:v>
                  </c:pt>
                  <c:pt idx="28">
                    <c:v>28/02/2024</c:v>
                  </c:pt>
                  <c:pt idx="29">
                    <c:v>27/02/2024</c:v>
                  </c:pt>
                  <c:pt idx="30">
                    <c:v>26/02/2024</c:v>
                  </c:pt>
                  <c:pt idx="31">
                    <c:v>23/02/2024</c:v>
                  </c:pt>
                  <c:pt idx="32">
                    <c:v>22/02/2024</c:v>
                  </c:pt>
                  <c:pt idx="33">
                    <c:v>21/02/2024</c:v>
                  </c:pt>
                  <c:pt idx="34">
                    <c:v>20/02/2024</c:v>
                  </c:pt>
                  <c:pt idx="35">
                    <c:v>19/02/2024</c:v>
                  </c:pt>
                  <c:pt idx="36">
                    <c:v>16/02/2024</c:v>
                  </c:pt>
                  <c:pt idx="37">
                    <c:v>15/02/2024</c:v>
                  </c:pt>
                  <c:pt idx="38">
                    <c:v>07/02/2024</c:v>
                  </c:pt>
                  <c:pt idx="39">
                    <c:v>06/02/2024</c:v>
                  </c:pt>
                  <c:pt idx="40">
                    <c:v>05/02/2024</c:v>
                  </c:pt>
                  <c:pt idx="41">
                    <c:v>02/02/2024</c:v>
                  </c:pt>
                  <c:pt idx="42">
                    <c:v>01/02/2024</c:v>
                  </c:pt>
                  <c:pt idx="43">
                    <c:v>31/01/2024</c:v>
                  </c:pt>
                  <c:pt idx="44">
                    <c:v>30/01/2024</c:v>
                  </c:pt>
                  <c:pt idx="45">
                    <c:v>29/01/2024</c:v>
                  </c:pt>
                  <c:pt idx="46">
                    <c:v>26/01/2024</c:v>
                  </c:pt>
                  <c:pt idx="47">
                    <c:v>25/01/2024</c:v>
                  </c:pt>
                  <c:pt idx="48">
                    <c:v>24/01/2024</c:v>
                  </c:pt>
                  <c:pt idx="49">
                    <c:v>23/01/2024</c:v>
                  </c:pt>
                  <c:pt idx="50">
                    <c:v>22/01/2024</c:v>
                  </c:pt>
                  <c:pt idx="51">
                    <c:v>19/01/2024</c:v>
                  </c:pt>
                  <c:pt idx="52">
                    <c:v>18/01/2024</c:v>
                  </c:pt>
                  <c:pt idx="53">
                    <c:v>17/01/2024</c:v>
                  </c:pt>
                  <c:pt idx="54">
                    <c:v>16/01/2024</c:v>
                  </c:pt>
                  <c:pt idx="55">
                    <c:v>15/01/2024</c:v>
                  </c:pt>
                  <c:pt idx="56">
                    <c:v>12/01/2024</c:v>
                  </c:pt>
                  <c:pt idx="57">
                    <c:v>11/01/2024</c:v>
                  </c:pt>
                  <c:pt idx="58">
                    <c:v>10/01/2024</c:v>
                  </c:pt>
                  <c:pt idx="59">
                    <c:v>09/01/2024</c:v>
                  </c:pt>
                  <c:pt idx="60">
                    <c:v>08/01/2024</c:v>
                  </c:pt>
                  <c:pt idx="61">
                    <c:v>05/01/2024</c:v>
                  </c:pt>
                  <c:pt idx="62">
                    <c:v>04/01/2024</c:v>
                  </c:pt>
                  <c:pt idx="63">
                    <c:v>03/01/2024</c:v>
                  </c:pt>
                  <c:pt idx="64">
                    <c:v>02/01/2024</c:v>
                  </c:pt>
                  <c:pt idx="65">
                    <c:v>29/12/2023</c:v>
                  </c:pt>
                  <c:pt idx="66">
                    <c:v>28/12/2023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GDNN!$AT$15:$AT$81</c:f>
              <c:numCache>
                <c:formatCode>#,##0</c:formatCode>
                <c:ptCount val="67"/>
                <c:pt idx="0">
                  <c:v>851029919264</c:v>
                </c:pt>
                <c:pt idx="1">
                  <c:v>850927279264</c:v>
                </c:pt>
                <c:pt idx="2">
                  <c:v>850941579264</c:v>
                </c:pt>
                <c:pt idx="3">
                  <c:v>851305829264</c:v>
                </c:pt>
                <c:pt idx="4">
                  <c:v>854995229264</c:v>
                </c:pt>
                <c:pt idx="5">
                  <c:v>855182499264</c:v>
                </c:pt>
                <c:pt idx="6">
                  <c:v>855182499264</c:v>
                </c:pt>
                <c:pt idx="7">
                  <c:v>855182499264</c:v>
                </c:pt>
                <c:pt idx="8">
                  <c:v>849097806419</c:v>
                </c:pt>
                <c:pt idx="9">
                  <c:v>849039696419</c:v>
                </c:pt>
                <c:pt idx="10">
                  <c:v>849027936419</c:v>
                </c:pt>
                <c:pt idx="11">
                  <c:v>850719736419</c:v>
                </c:pt>
                <c:pt idx="12">
                  <c:v>850778926419</c:v>
                </c:pt>
                <c:pt idx="13">
                  <c:v>849145706419</c:v>
                </c:pt>
                <c:pt idx="14">
                  <c:v>853469856419</c:v>
                </c:pt>
                <c:pt idx="15">
                  <c:v>853132056419</c:v>
                </c:pt>
                <c:pt idx="16">
                  <c:v>854706306419</c:v>
                </c:pt>
                <c:pt idx="17">
                  <c:v>854674416419</c:v>
                </c:pt>
                <c:pt idx="18">
                  <c:v>855011696419</c:v>
                </c:pt>
                <c:pt idx="19">
                  <c:v>852525806419</c:v>
                </c:pt>
                <c:pt idx="20">
                  <c:v>850387526419</c:v>
                </c:pt>
                <c:pt idx="21">
                  <c:v>836947816419</c:v>
                </c:pt>
                <c:pt idx="22">
                  <c:v>837627346419</c:v>
                </c:pt>
                <c:pt idx="23">
                  <c:v>832370146419</c:v>
                </c:pt>
                <c:pt idx="24">
                  <c:v>841165256419</c:v>
                </c:pt>
                <c:pt idx="25">
                  <c:v>834072636419</c:v>
                </c:pt>
                <c:pt idx="26">
                  <c:v>842152326419</c:v>
                </c:pt>
                <c:pt idx="27">
                  <c:v>830036226419</c:v>
                </c:pt>
                <c:pt idx="28">
                  <c:v>837752846419</c:v>
                </c:pt>
                <c:pt idx="29">
                  <c:v>802494356419</c:v>
                </c:pt>
                <c:pt idx="30">
                  <c:v>810271146419</c:v>
                </c:pt>
                <c:pt idx="31">
                  <c:v>807477166419</c:v>
                </c:pt>
                <c:pt idx="32">
                  <c:v>797562646419</c:v>
                </c:pt>
                <c:pt idx="33">
                  <c:v>820760366419</c:v>
                </c:pt>
                <c:pt idx="34">
                  <c:v>371237106419</c:v>
                </c:pt>
                <c:pt idx="35">
                  <c:v>152078156419</c:v>
                </c:pt>
                <c:pt idx="36">
                  <c:v>130042456419</c:v>
                </c:pt>
                <c:pt idx="37">
                  <c:v>128361746419</c:v>
                </c:pt>
                <c:pt idx="38">
                  <c:v>5650336419</c:v>
                </c:pt>
                <c:pt idx="39">
                  <c:v>2225256419</c:v>
                </c:pt>
                <c:pt idx="40">
                  <c:v>1766556419</c:v>
                </c:pt>
                <c:pt idx="41">
                  <c:v>2130216419</c:v>
                </c:pt>
                <c:pt idx="42">
                  <c:v>3390836419</c:v>
                </c:pt>
                <c:pt idx="43">
                  <c:v>6062112574</c:v>
                </c:pt>
                <c:pt idx="44">
                  <c:v>6075843854</c:v>
                </c:pt>
                <c:pt idx="45">
                  <c:v>5976373854</c:v>
                </c:pt>
                <c:pt idx="46">
                  <c:v>5993693854</c:v>
                </c:pt>
                <c:pt idx="47">
                  <c:v>5880943854</c:v>
                </c:pt>
                <c:pt idx="48">
                  <c:v>5994103854</c:v>
                </c:pt>
                <c:pt idx="49">
                  <c:v>5563563854</c:v>
                </c:pt>
                <c:pt idx="50">
                  <c:v>4448683854</c:v>
                </c:pt>
                <c:pt idx="51">
                  <c:v>4448683854</c:v>
                </c:pt>
                <c:pt idx="52">
                  <c:v>4980083854</c:v>
                </c:pt>
                <c:pt idx="53">
                  <c:v>6170563854</c:v>
                </c:pt>
                <c:pt idx="54">
                  <c:v>6170563854</c:v>
                </c:pt>
                <c:pt idx="55">
                  <c:v>6170563854</c:v>
                </c:pt>
                <c:pt idx="56">
                  <c:v>6170563854</c:v>
                </c:pt>
                <c:pt idx="57">
                  <c:v>6170563854</c:v>
                </c:pt>
                <c:pt idx="58">
                  <c:v>6184713854</c:v>
                </c:pt>
                <c:pt idx="59">
                  <c:v>-522526146</c:v>
                </c:pt>
                <c:pt idx="60">
                  <c:v>-8349526146</c:v>
                </c:pt>
                <c:pt idx="61">
                  <c:v>-18735406146</c:v>
                </c:pt>
                <c:pt idx="62">
                  <c:v>-18602806146</c:v>
                </c:pt>
                <c:pt idx="63">
                  <c:v>-80653426146</c:v>
                </c:pt>
                <c:pt idx="64">
                  <c:v>-71124276146</c:v>
                </c:pt>
                <c:pt idx="65">
                  <c:v>-66558366146</c:v>
                </c:pt>
                <c:pt idx="66">
                  <c:v>-60171586146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CEB4-7B40-BBC7-75A123973984}"/>
            </c:ext>
          </c:extLst>
        </c:ser>
        <c:ser>
          <c:idx val="10"/>
          <c:order val="10"/>
          <c:tx>
            <c:strRef>
              <c:f>GDNN!$AU$14</c:f>
              <c:strCache>
                <c:ptCount val="1"/>
                <c:pt idx="0">
                  <c:v>LPB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GDNN!$AI$15:$AJ$81</c:f>
              <c:multiLvlStrCache>
                <c:ptCount val="67"/>
                <c:lvl>
                  <c:pt idx="0">
                    <c:v>08/04/2024</c:v>
                  </c:pt>
                  <c:pt idx="1">
                    <c:v>05/04/2024</c:v>
                  </c:pt>
                  <c:pt idx="2">
                    <c:v>04/04/2024</c:v>
                  </c:pt>
                  <c:pt idx="3">
                    <c:v>03/04/2024</c:v>
                  </c:pt>
                  <c:pt idx="4">
                    <c:v>02/04/2024</c:v>
                  </c:pt>
                  <c:pt idx="5">
                    <c:v>01/04/2024</c:v>
                  </c:pt>
                  <c:pt idx="6">
                    <c:v>29/03/2024</c:v>
                  </c:pt>
                  <c:pt idx="7">
                    <c:v>28/03/2024</c:v>
                  </c:pt>
                  <c:pt idx="8">
                    <c:v>27/03/2024</c:v>
                  </c:pt>
                  <c:pt idx="9">
                    <c:v>26/03/2024</c:v>
                  </c:pt>
                  <c:pt idx="10">
                    <c:v>25/03/2024</c:v>
                  </c:pt>
                  <c:pt idx="11">
                    <c:v>22/03/2024</c:v>
                  </c:pt>
                  <c:pt idx="12">
                    <c:v>21/03/2024</c:v>
                  </c:pt>
                  <c:pt idx="13">
                    <c:v>20/03/2024</c:v>
                  </c:pt>
                  <c:pt idx="14">
                    <c:v>19/03/2024</c:v>
                  </c:pt>
                  <c:pt idx="15">
                    <c:v>18/03/2024</c:v>
                  </c:pt>
                  <c:pt idx="16">
                    <c:v>15/03/2024</c:v>
                  </c:pt>
                  <c:pt idx="17">
                    <c:v>14/03/2024</c:v>
                  </c:pt>
                  <c:pt idx="18">
                    <c:v>13/03/2024</c:v>
                  </c:pt>
                  <c:pt idx="19">
                    <c:v>12/03/2024</c:v>
                  </c:pt>
                  <c:pt idx="20">
                    <c:v>11/03/2024</c:v>
                  </c:pt>
                  <c:pt idx="21">
                    <c:v>08/03/2024</c:v>
                  </c:pt>
                  <c:pt idx="22">
                    <c:v>07/03/2024</c:v>
                  </c:pt>
                  <c:pt idx="23">
                    <c:v>06/03/2024</c:v>
                  </c:pt>
                  <c:pt idx="24">
                    <c:v>05/03/2024</c:v>
                  </c:pt>
                  <c:pt idx="25">
                    <c:v>04/03/2024</c:v>
                  </c:pt>
                  <c:pt idx="26">
                    <c:v>01/03/2024</c:v>
                  </c:pt>
                  <c:pt idx="27">
                    <c:v>29/02/2024</c:v>
                  </c:pt>
                  <c:pt idx="28">
                    <c:v>28/02/2024</c:v>
                  </c:pt>
                  <c:pt idx="29">
                    <c:v>27/02/2024</c:v>
                  </c:pt>
                  <c:pt idx="30">
                    <c:v>26/02/2024</c:v>
                  </c:pt>
                  <c:pt idx="31">
                    <c:v>23/02/2024</c:v>
                  </c:pt>
                  <c:pt idx="32">
                    <c:v>22/02/2024</c:v>
                  </c:pt>
                  <c:pt idx="33">
                    <c:v>21/02/2024</c:v>
                  </c:pt>
                  <c:pt idx="34">
                    <c:v>20/02/2024</c:v>
                  </c:pt>
                  <c:pt idx="35">
                    <c:v>19/02/2024</c:v>
                  </c:pt>
                  <c:pt idx="36">
                    <c:v>16/02/2024</c:v>
                  </c:pt>
                  <c:pt idx="37">
                    <c:v>15/02/2024</c:v>
                  </c:pt>
                  <c:pt idx="38">
                    <c:v>07/02/2024</c:v>
                  </c:pt>
                  <c:pt idx="39">
                    <c:v>06/02/2024</c:v>
                  </c:pt>
                  <c:pt idx="40">
                    <c:v>05/02/2024</c:v>
                  </c:pt>
                  <c:pt idx="41">
                    <c:v>02/02/2024</c:v>
                  </c:pt>
                  <c:pt idx="42">
                    <c:v>01/02/2024</c:v>
                  </c:pt>
                  <c:pt idx="43">
                    <c:v>31/01/2024</c:v>
                  </c:pt>
                  <c:pt idx="44">
                    <c:v>30/01/2024</c:v>
                  </c:pt>
                  <c:pt idx="45">
                    <c:v>29/01/2024</c:v>
                  </c:pt>
                  <c:pt idx="46">
                    <c:v>26/01/2024</c:v>
                  </c:pt>
                  <c:pt idx="47">
                    <c:v>25/01/2024</c:v>
                  </c:pt>
                  <c:pt idx="48">
                    <c:v>24/01/2024</c:v>
                  </c:pt>
                  <c:pt idx="49">
                    <c:v>23/01/2024</c:v>
                  </c:pt>
                  <c:pt idx="50">
                    <c:v>22/01/2024</c:v>
                  </c:pt>
                  <c:pt idx="51">
                    <c:v>19/01/2024</c:v>
                  </c:pt>
                  <c:pt idx="52">
                    <c:v>18/01/2024</c:v>
                  </c:pt>
                  <c:pt idx="53">
                    <c:v>17/01/2024</c:v>
                  </c:pt>
                  <c:pt idx="54">
                    <c:v>16/01/2024</c:v>
                  </c:pt>
                  <c:pt idx="55">
                    <c:v>15/01/2024</c:v>
                  </c:pt>
                  <c:pt idx="56">
                    <c:v>12/01/2024</c:v>
                  </c:pt>
                  <c:pt idx="57">
                    <c:v>11/01/2024</c:v>
                  </c:pt>
                  <c:pt idx="58">
                    <c:v>10/01/2024</c:v>
                  </c:pt>
                  <c:pt idx="59">
                    <c:v>09/01/2024</c:v>
                  </c:pt>
                  <c:pt idx="60">
                    <c:v>08/01/2024</c:v>
                  </c:pt>
                  <c:pt idx="61">
                    <c:v>05/01/2024</c:v>
                  </c:pt>
                  <c:pt idx="62">
                    <c:v>04/01/2024</c:v>
                  </c:pt>
                  <c:pt idx="63">
                    <c:v>03/01/2024</c:v>
                  </c:pt>
                  <c:pt idx="64">
                    <c:v>02/01/2024</c:v>
                  </c:pt>
                  <c:pt idx="65">
                    <c:v>29/12/2023</c:v>
                  </c:pt>
                  <c:pt idx="66">
                    <c:v>28/12/2023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GDNN!$AU$15:$AU$81</c:f>
              <c:numCache>
                <c:formatCode>#,##0</c:formatCode>
                <c:ptCount val="67"/>
                <c:pt idx="0">
                  <c:v>-799258441453</c:v>
                </c:pt>
                <c:pt idx="1">
                  <c:v>-806566511453</c:v>
                </c:pt>
                <c:pt idx="2">
                  <c:v>-805796841453</c:v>
                </c:pt>
                <c:pt idx="3">
                  <c:v>-802991021453</c:v>
                </c:pt>
                <c:pt idx="4">
                  <c:v>-796504491453</c:v>
                </c:pt>
                <c:pt idx="5">
                  <c:v>-783307191453</c:v>
                </c:pt>
                <c:pt idx="6">
                  <c:v>-774214181453</c:v>
                </c:pt>
                <c:pt idx="7">
                  <c:v>-778058301453</c:v>
                </c:pt>
                <c:pt idx="8">
                  <c:v>-771938091453</c:v>
                </c:pt>
                <c:pt idx="9">
                  <c:v>-767940971453</c:v>
                </c:pt>
                <c:pt idx="10">
                  <c:v>-764122861453</c:v>
                </c:pt>
                <c:pt idx="11">
                  <c:v>-757474651453</c:v>
                </c:pt>
                <c:pt idx="12">
                  <c:v>-746932861453</c:v>
                </c:pt>
                <c:pt idx="13">
                  <c:v>-738245881453</c:v>
                </c:pt>
                <c:pt idx="14">
                  <c:v>-737963761453</c:v>
                </c:pt>
                <c:pt idx="15">
                  <c:v>-736275081453</c:v>
                </c:pt>
                <c:pt idx="16">
                  <c:v>-729120821453</c:v>
                </c:pt>
                <c:pt idx="17">
                  <c:v>-719412391453</c:v>
                </c:pt>
                <c:pt idx="18">
                  <c:v>-709097481453</c:v>
                </c:pt>
                <c:pt idx="19">
                  <c:v>-702007621453</c:v>
                </c:pt>
                <c:pt idx="20">
                  <c:v>-695717531453</c:v>
                </c:pt>
                <c:pt idx="21">
                  <c:v>-691626471453</c:v>
                </c:pt>
                <c:pt idx="22">
                  <c:v>-673149661453</c:v>
                </c:pt>
                <c:pt idx="23">
                  <c:v>-666328681453</c:v>
                </c:pt>
                <c:pt idx="24">
                  <c:v>-654476921453</c:v>
                </c:pt>
                <c:pt idx="25">
                  <c:v>-648082021453</c:v>
                </c:pt>
                <c:pt idx="26">
                  <c:v>-638463141453</c:v>
                </c:pt>
                <c:pt idx="27">
                  <c:v>-635755101453</c:v>
                </c:pt>
                <c:pt idx="28">
                  <c:v>-629034921453</c:v>
                </c:pt>
                <c:pt idx="29">
                  <c:v>-632829091453</c:v>
                </c:pt>
                <c:pt idx="30">
                  <c:v>-642361541453</c:v>
                </c:pt>
                <c:pt idx="31">
                  <c:v>-640874791453</c:v>
                </c:pt>
                <c:pt idx="32">
                  <c:v>-643273441453</c:v>
                </c:pt>
                <c:pt idx="33">
                  <c:v>-642178711453</c:v>
                </c:pt>
                <c:pt idx="34">
                  <c:v>-632077901453</c:v>
                </c:pt>
                <c:pt idx="35">
                  <c:v>-628821671453</c:v>
                </c:pt>
                <c:pt idx="36">
                  <c:v>-614162221453</c:v>
                </c:pt>
                <c:pt idx="37">
                  <c:v>-593070281453</c:v>
                </c:pt>
                <c:pt idx="38">
                  <c:v>-593325641453</c:v>
                </c:pt>
                <c:pt idx="39">
                  <c:v>-568658381453</c:v>
                </c:pt>
                <c:pt idx="40">
                  <c:v>-556691521453</c:v>
                </c:pt>
                <c:pt idx="41">
                  <c:v>-555857581453</c:v>
                </c:pt>
                <c:pt idx="42">
                  <c:v>-529970521453</c:v>
                </c:pt>
                <c:pt idx="43">
                  <c:v>-500004409596</c:v>
                </c:pt>
                <c:pt idx="44">
                  <c:v>-476389069202</c:v>
                </c:pt>
                <c:pt idx="45">
                  <c:v>-460462179202</c:v>
                </c:pt>
                <c:pt idx="46">
                  <c:v>-433184729202</c:v>
                </c:pt>
                <c:pt idx="47">
                  <c:v>-430001449202</c:v>
                </c:pt>
                <c:pt idx="48">
                  <c:v>-423164179202</c:v>
                </c:pt>
                <c:pt idx="49">
                  <c:v>-427919419202</c:v>
                </c:pt>
                <c:pt idx="50">
                  <c:v>-424717429202</c:v>
                </c:pt>
                <c:pt idx="51">
                  <c:v>-418898809202</c:v>
                </c:pt>
                <c:pt idx="52">
                  <c:v>-404065159202</c:v>
                </c:pt>
                <c:pt idx="53">
                  <c:v>-372515289202</c:v>
                </c:pt>
                <c:pt idx="54">
                  <c:v>-328945999202</c:v>
                </c:pt>
                <c:pt idx="55">
                  <c:v>-335679349202</c:v>
                </c:pt>
                <c:pt idx="56">
                  <c:v>-317673549202</c:v>
                </c:pt>
                <c:pt idx="57">
                  <c:v>-302701496751</c:v>
                </c:pt>
                <c:pt idx="58">
                  <c:v>-297097916751</c:v>
                </c:pt>
                <c:pt idx="59">
                  <c:v>-292086556751</c:v>
                </c:pt>
                <c:pt idx="60">
                  <c:v>-289366806751</c:v>
                </c:pt>
                <c:pt idx="61">
                  <c:v>-276501216751</c:v>
                </c:pt>
                <c:pt idx="62">
                  <c:v>-274830366751</c:v>
                </c:pt>
                <c:pt idx="63">
                  <c:v>-253593036751</c:v>
                </c:pt>
                <c:pt idx="64">
                  <c:v>-241786996751</c:v>
                </c:pt>
                <c:pt idx="65">
                  <c:v>-224049226751</c:v>
                </c:pt>
                <c:pt idx="66">
                  <c:v>-215055456751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CEB4-7B40-BBC7-75A1239739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1458623"/>
        <c:axId val="61613039"/>
      </c:lineChart>
      <c:catAx>
        <c:axId val="61458623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61613039"/>
        <c:crosses val="autoZero"/>
        <c:auto val="1"/>
        <c:lblAlgn val="ctr"/>
        <c:lblOffset val="100"/>
        <c:noMultiLvlLbl val="0"/>
      </c:catAx>
      <c:valAx>
        <c:axId val="61613039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61458623"/>
        <c:crosses val="autoZero"/>
        <c:crossBetween val="between"/>
        <c:majorUnit val="400000000000"/>
        <c:dispUnits>
          <c:builtInUnit val="b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VN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BDS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GDNN!$AZ$14</c:f>
              <c:strCache>
                <c:ptCount val="1"/>
                <c:pt idx="0">
                  <c:v>NVL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GDNN!$AW$15:$AX$81</c:f>
              <c:multiLvlStrCache>
                <c:ptCount val="67"/>
                <c:lvl>
                  <c:pt idx="0">
                    <c:v>08/04/2024</c:v>
                  </c:pt>
                  <c:pt idx="1">
                    <c:v>05/04/2024</c:v>
                  </c:pt>
                  <c:pt idx="2">
                    <c:v>04/04/2024</c:v>
                  </c:pt>
                  <c:pt idx="3">
                    <c:v>03/04/2024</c:v>
                  </c:pt>
                  <c:pt idx="4">
                    <c:v>02/04/2024</c:v>
                  </c:pt>
                  <c:pt idx="5">
                    <c:v>01/04/2024</c:v>
                  </c:pt>
                  <c:pt idx="6">
                    <c:v>29/03/2024</c:v>
                  </c:pt>
                  <c:pt idx="7">
                    <c:v>28/03/2024</c:v>
                  </c:pt>
                  <c:pt idx="8">
                    <c:v>27/03/2024</c:v>
                  </c:pt>
                  <c:pt idx="9">
                    <c:v>26/03/2024</c:v>
                  </c:pt>
                  <c:pt idx="10">
                    <c:v>25/03/2024</c:v>
                  </c:pt>
                  <c:pt idx="11">
                    <c:v>22/03/2024</c:v>
                  </c:pt>
                  <c:pt idx="12">
                    <c:v>21/03/2024</c:v>
                  </c:pt>
                  <c:pt idx="13">
                    <c:v>20/03/2024</c:v>
                  </c:pt>
                  <c:pt idx="14">
                    <c:v>19/03/2024</c:v>
                  </c:pt>
                  <c:pt idx="15">
                    <c:v>18/03/2024</c:v>
                  </c:pt>
                  <c:pt idx="16">
                    <c:v>15/03/2024</c:v>
                  </c:pt>
                  <c:pt idx="17">
                    <c:v>14/03/2024</c:v>
                  </c:pt>
                  <c:pt idx="18">
                    <c:v>13/03/2024</c:v>
                  </c:pt>
                  <c:pt idx="19">
                    <c:v>12/03/2024</c:v>
                  </c:pt>
                  <c:pt idx="20">
                    <c:v>11/03/2024</c:v>
                  </c:pt>
                  <c:pt idx="21">
                    <c:v>08/03/2024</c:v>
                  </c:pt>
                  <c:pt idx="22">
                    <c:v>07/03/2024</c:v>
                  </c:pt>
                  <c:pt idx="23">
                    <c:v>06/03/2024</c:v>
                  </c:pt>
                  <c:pt idx="24">
                    <c:v>05/03/2024</c:v>
                  </c:pt>
                  <c:pt idx="25">
                    <c:v>04/03/2024</c:v>
                  </c:pt>
                  <c:pt idx="26">
                    <c:v>01/03/2024</c:v>
                  </c:pt>
                  <c:pt idx="27">
                    <c:v>29/02/2024</c:v>
                  </c:pt>
                  <c:pt idx="28">
                    <c:v>28/02/2024</c:v>
                  </c:pt>
                  <c:pt idx="29">
                    <c:v>27/02/2024</c:v>
                  </c:pt>
                  <c:pt idx="30">
                    <c:v>26/02/2024</c:v>
                  </c:pt>
                  <c:pt idx="31">
                    <c:v>23/02/2024</c:v>
                  </c:pt>
                  <c:pt idx="32">
                    <c:v>22/02/2024</c:v>
                  </c:pt>
                  <c:pt idx="33">
                    <c:v>21/02/2024</c:v>
                  </c:pt>
                  <c:pt idx="34">
                    <c:v>20/02/2024</c:v>
                  </c:pt>
                  <c:pt idx="35">
                    <c:v>19/02/2024</c:v>
                  </c:pt>
                  <c:pt idx="36">
                    <c:v>16/02/2024</c:v>
                  </c:pt>
                  <c:pt idx="37">
                    <c:v>15/02/2024</c:v>
                  </c:pt>
                  <c:pt idx="38">
                    <c:v>07/02/2024</c:v>
                  </c:pt>
                  <c:pt idx="39">
                    <c:v>06/02/2024</c:v>
                  </c:pt>
                  <c:pt idx="40">
                    <c:v>05/02/2024</c:v>
                  </c:pt>
                  <c:pt idx="41">
                    <c:v>02/02/2024</c:v>
                  </c:pt>
                  <c:pt idx="42">
                    <c:v>01/02/2024</c:v>
                  </c:pt>
                  <c:pt idx="43">
                    <c:v>31/01/2024</c:v>
                  </c:pt>
                  <c:pt idx="44">
                    <c:v>30/01/2024</c:v>
                  </c:pt>
                  <c:pt idx="45">
                    <c:v>29/01/2024</c:v>
                  </c:pt>
                  <c:pt idx="46">
                    <c:v>26/01/2024</c:v>
                  </c:pt>
                  <c:pt idx="47">
                    <c:v>25/01/2024</c:v>
                  </c:pt>
                  <c:pt idx="48">
                    <c:v>24/01/2024</c:v>
                  </c:pt>
                  <c:pt idx="49">
                    <c:v>23/01/2024</c:v>
                  </c:pt>
                  <c:pt idx="50">
                    <c:v>22/01/2024</c:v>
                  </c:pt>
                  <c:pt idx="51">
                    <c:v>19/01/2024</c:v>
                  </c:pt>
                  <c:pt idx="52">
                    <c:v>18/01/2024</c:v>
                  </c:pt>
                  <c:pt idx="53">
                    <c:v>17/01/2024</c:v>
                  </c:pt>
                  <c:pt idx="54">
                    <c:v>16/01/2024</c:v>
                  </c:pt>
                  <c:pt idx="55">
                    <c:v>15/01/2024</c:v>
                  </c:pt>
                  <c:pt idx="56">
                    <c:v>12/01/2024</c:v>
                  </c:pt>
                  <c:pt idx="57">
                    <c:v>11/01/2024</c:v>
                  </c:pt>
                  <c:pt idx="58">
                    <c:v>10/01/2024</c:v>
                  </c:pt>
                  <c:pt idx="59">
                    <c:v>09/01/2024</c:v>
                  </c:pt>
                  <c:pt idx="60">
                    <c:v>08/01/2024</c:v>
                  </c:pt>
                  <c:pt idx="61">
                    <c:v>05/01/2024</c:v>
                  </c:pt>
                  <c:pt idx="62">
                    <c:v>04/01/2024</c:v>
                  </c:pt>
                  <c:pt idx="63">
                    <c:v>03/01/2024</c:v>
                  </c:pt>
                  <c:pt idx="64">
                    <c:v>02/01/2024</c:v>
                  </c:pt>
                  <c:pt idx="65">
                    <c:v>29/12/2023</c:v>
                  </c:pt>
                  <c:pt idx="66">
                    <c:v>28/12/2023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GDNN!$AZ$15:$AZ$81</c:f>
              <c:numCache>
                <c:formatCode>#,##0</c:formatCode>
                <c:ptCount val="67"/>
                <c:pt idx="0">
                  <c:v>287749584550</c:v>
                </c:pt>
                <c:pt idx="1">
                  <c:v>298976374550</c:v>
                </c:pt>
                <c:pt idx="2">
                  <c:v>74754294550</c:v>
                </c:pt>
                <c:pt idx="3">
                  <c:v>84273134550</c:v>
                </c:pt>
                <c:pt idx="4">
                  <c:v>92954234550</c:v>
                </c:pt>
                <c:pt idx="5">
                  <c:v>126500054550</c:v>
                </c:pt>
                <c:pt idx="6">
                  <c:v>97092064550</c:v>
                </c:pt>
                <c:pt idx="7">
                  <c:v>144908764550</c:v>
                </c:pt>
                <c:pt idx="8">
                  <c:v>303355050000</c:v>
                </c:pt>
                <c:pt idx="9">
                  <c:v>296981920000</c:v>
                </c:pt>
                <c:pt idx="10">
                  <c:v>298458870000</c:v>
                </c:pt>
                <c:pt idx="11">
                  <c:v>61074030000</c:v>
                </c:pt>
                <c:pt idx="12">
                  <c:v>88171560000</c:v>
                </c:pt>
                <c:pt idx="13">
                  <c:v>112182830000</c:v>
                </c:pt>
                <c:pt idx="14">
                  <c:v>137860410000</c:v>
                </c:pt>
                <c:pt idx="15">
                  <c:v>151966550000</c:v>
                </c:pt>
                <c:pt idx="16">
                  <c:v>131807080000</c:v>
                </c:pt>
                <c:pt idx="17">
                  <c:v>147427440000</c:v>
                </c:pt>
                <c:pt idx="18">
                  <c:v>144959230000</c:v>
                </c:pt>
                <c:pt idx="19">
                  <c:v>144832550000</c:v>
                </c:pt>
                <c:pt idx="20">
                  <c:v>145065600000</c:v>
                </c:pt>
                <c:pt idx="21">
                  <c:v>144932380000</c:v>
                </c:pt>
                <c:pt idx="22">
                  <c:v>145944420000</c:v>
                </c:pt>
                <c:pt idx="23">
                  <c:v>142432080000</c:v>
                </c:pt>
                <c:pt idx="24">
                  <c:v>142005300000</c:v>
                </c:pt>
                <c:pt idx="25">
                  <c:v>140305460000</c:v>
                </c:pt>
                <c:pt idx="26">
                  <c:v>103102870000</c:v>
                </c:pt>
                <c:pt idx="27">
                  <c:v>91742560000</c:v>
                </c:pt>
                <c:pt idx="28">
                  <c:v>77869880000</c:v>
                </c:pt>
                <c:pt idx="29">
                  <c:v>55252300000</c:v>
                </c:pt>
                <c:pt idx="30">
                  <c:v>31920050000</c:v>
                </c:pt>
                <c:pt idx="31">
                  <c:v>29294340000</c:v>
                </c:pt>
                <c:pt idx="32">
                  <c:v>32984190000</c:v>
                </c:pt>
                <c:pt idx="33">
                  <c:v>34183760000</c:v>
                </c:pt>
                <c:pt idx="34">
                  <c:v>84213620000</c:v>
                </c:pt>
                <c:pt idx="35">
                  <c:v>99031220000</c:v>
                </c:pt>
                <c:pt idx="36">
                  <c:v>104261110000</c:v>
                </c:pt>
                <c:pt idx="37">
                  <c:v>61966480000</c:v>
                </c:pt>
                <c:pt idx="38">
                  <c:v>53808030000</c:v>
                </c:pt>
                <c:pt idx="39">
                  <c:v>134605000000</c:v>
                </c:pt>
                <c:pt idx="40">
                  <c:v>136522340000</c:v>
                </c:pt>
                <c:pt idx="41">
                  <c:v>145617740000</c:v>
                </c:pt>
                <c:pt idx="42">
                  <c:v>54465820000</c:v>
                </c:pt>
                <c:pt idx="43">
                  <c:v>54465820000</c:v>
                </c:pt>
                <c:pt idx="44">
                  <c:v>55435440000</c:v>
                </c:pt>
                <c:pt idx="45">
                  <c:v>58518180000</c:v>
                </c:pt>
                <c:pt idx="46">
                  <c:v>60216720000</c:v>
                </c:pt>
                <c:pt idx="47">
                  <c:v>61159240000</c:v>
                </c:pt>
                <c:pt idx="48">
                  <c:v>63036980000</c:v>
                </c:pt>
                <c:pt idx="49">
                  <c:v>63044000000</c:v>
                </c:pt>
                <c:pt idx="50">
                  <c:v>66150000000</c:v>
                </c:pt>
                <c:pt idx="51">
                  <c:v>41907740000</c:v>
                </c:pt>
                <c:pt idx="52">
                  <c:v>43482080000</c:v>
                </c:pt>
                <c:pt idx="53">
                  <c:v>45610270000</c:v>
                </c:pt>
                <c:pt idx="54">
                  <c:v>42830480000</c:v>
                </c:pt>
                <c:pt idx="55">
                  <c:v>43653510000</c:v>
                </c:pt>
                <c:pt idx="56">
                  <c:v>43711760000</c:v>
                </c:pt>
                <c:pt idx="57">
                  <c:v>45570270000</c:v>
                </c:pt>
                <c:pt idx="58">
                  <c:v>38809430000</c:v>
                </c:pt>
                <c:pt idx="59">
                  <c:v>37904430000</c:v>
                </c:pt>
                <c:pt idx="60">
                  <c:v>38307750000</c:v>
                </c:pt>
                <c:pt idx="61">
                  <c:v>24701430000</c:v>
                </c:pt>
                <c:pt idx="62">
                  <c:v>26539340000</c:v>
                </c:pt>
                <c:pt idx="63">
                  <c:v>28176650000</c:v>
                </c:pt>
                <c:pt idx="64">
                  <c:v>28221160000</c:v>
                </c:pt>
                <c:pt idx="65">
                  <c:v>28591220000</c:v>
                </c:pt>
                <c:pt idx="66">
                  <c:v>27571910000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C42-7E4D-A9F7-503CA972B20D}"/>
            </c:ext>
          </c:extLst>
        </c:ser>
        <c:ser>
          <c:idx val="2"/>
          <c:order val="1"/>
          <c:tx>
            <c:strRef>
              <c:f>GDNN!$BA$14</c:f>
              <c:strCache>
                <c:ptCount val="1"/>
                <c:pt idx="0">
                  <c:v>PDR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multiLvlStrRef>
              <c:f>GDNN!$AW$15:$AX$81</c:f>
              <c:multiLvlStrCache>
                <c:ptCount val="67"/>
                <c:lvl>
                  <c:pt idx="0">
                    <c:v>08/04/2024</c:v>
                  </c:pt>
                  <c:pt idx="1">
                    <c:v>05/04/2024</c:v>
                  </c:pt>
                  <c:pt idx="2">
                    <c:v>04/04/2024</c:v>
                  </c:pt>
                  <c:pt idx="3">
                    <c:v>03/04/2024</c:v>
                  </c:pt>
                  <c:pt idx="4">
                    <c:v>02/04/2024</c:v>
                  </c:pt>
                  <c:pt idx="5">
                    <c:v>01/04/2024</c:v>
                  </c:pt>
                  <c:pt idx="6">
                    <c:v>29/03/2024</c:v>
                  </c:pt>
                  <c:pt idx="7">
                    <c:v>28/03/2024</c:v>
                  </c:pt>
                  <c:pt idx="8">
                    <c:v>27/03/2024</c:v>
                  </c:pt>
                  <c:pt idx="9">
                    <c:v>26/03/2024</c:v>
                  </c:pt>
                  <c:pt idx="10">
                    <c:v>25/03/2024</c:v>
                  </c:pt>
                  <c:pt idx="11">
                    <c:v>22/03/2024</c:v>
                  </c:pt>
                  <c:pt idx="12">
                    <c:v>21/03/2024</c:v>
                  </c:pt>
                  <c:pt idx="13">
                    <c:v>20/03/2024</c:v>
                  </c:pt>
                  <c:pt idx="14">
                    <c:v>19/03/2024</c:v>
                  </c:pt>
                  <c:pt idx="15">
                    <c:v>18/03/2024</c:v>
                  </c:pt>
                  <c:pt idx="16">
                    <c:v>15/03/2024</c:v>
                  </c:pt>
                  <c:pt idx="17">
                    <c:v>14/03/2024</c:v>
                  </c:pt>
                  <c:pt idx="18">
                    <c:v>13/03/2024</c:v>
                  </c:pt>
                  <c:pt idx="19">
                    <c:v>12/03/2024</c:v>
                  </c:pt>
                  <c:pt idx="20">
                    <c:v>11/03/2024</c:v>
                  </c:pt>
                  <c:pt idx="21">
                    <c:v>08/03/2024</c:v>
                  </c:pt>
                  <c:pt idx="22">
                    <c:v>07/03/2024</c:v>
                  </c:pt>
                  <c:pt idx="23">
                    <c:v>06/03/2024</c:v>
                  </c:pt>
                  <c:pt idx="24">
                    <c:v>05/03/2024</c:v>
                  </c:pt>
                  <c:pt idx="25">
                    <c:v>04/03/2024</c:v>
                  </c:pt>
                  <c:pt idx="26">
                    <c:v>01/03/2024</c:v>
                  </c:pt>
                  <c:pt idx="27">
                    <c:v>29/02/2024</c:v>
                  </c:pt>
                  <c:pt idx="28">
                    <c:v>28/02/2024</c:v>
                  </c:pt>
                  <c:pt idx="29">
                    <c:v>27/02/2024</c:v>
                  </c:pt>
                  <c:pt idx="30">
                    <c:v>26/02/2024</c:v>
                  </c:pt>
                  <c:pt idx="31">
                    <c:v>23/02/2024</c:v>
                  </c:pt>
                  <c:pt idx="32">
                    <c:v>22/02/2024</c:v>
                  </c:pt>
                  <c:pt idx="33">
                    <c:v>21/02/2024</c:v>
                  </c:pt>
                  <c:pt idx="34">
                    <c:v>20/02/2024</c:v>
                  </c:pt>
                  <c:pt idx="35">
                    <c:v>19/02/2024</c:v>
                  </c:pt>
                  <c:pt idx="36">
                    <c:v>16/02/2024</c:v>
                  </c:pt>
                  <c:pt idx="37">
                    <c:v>15/02/2024</c:v>
                  </c:pt>
                  <c:pt idx="38">
                    <c:v>07/02/2024</c:v>
                  </c:pt>
                  <c:pt idx="39">
                    <c:v>06/02/2024</c:v>
                  </c:pt>
                  <c:pt idx="40">
                    <c:v>05/02/2024</c:v>
                  </c:pt>
                  <c:pt idx="41">
                    <c:v>02/02/2024</c:v>
                  </c:pt>
                  <c:pt idx="42">
                    <c:v>01/02/2024</c:v>
                  </c:pt>
                  <c:pt idx="43">
                    <c:v>31/01/2024</c:v>
                  </c:pt>
                  <c:pt idx="44">
                    <c:v>30/01/2024</c:v>
                  </c:pt>
                  <c:pt idx="45">
                    <c:v>29/01/2024</c:v>
                  </c:pt>
                  <c:pt idx="46">
                    <c:v>26/01/2024</c:v>
                  </c:pt>
                  <c:pt idx="47">
                    <c:v>25/01/2024</c:v>
                  </c:pt>
                  <c:pt idx="48">
                    <c:v>24/01/2024</c:v>
                  </c:pt>
                  <c:pt idx="49">
                    <c:v>23/01/2024</c:v>
                  </c:pt>
                  <c:pt idx="50">
                    <c:v>22/01/2024</c:v>
                  </c:pt>
                  <c:pt idx="51">
                    <c:v>19/01/2024</c:v>
                  </c:pt>
                  <c:pt idx="52">
                    <c:v>18/01/2024</c:v>
                  </c:pt>
                  <c:pt idx="53">
                    <c:v>17/01/2024</c:v>
                  </c:pt>
                  <c:pt idx="54">
                    <c:v>16/01/2024</c:v>
                  </c:pt>
                  <c:pt idx="55">
                    <c:v>15/01/2024</c:v>
                  </c:pt>
                  <c:pt idx="56">
                    <c:v>12/01/2024</c:v>
                  </c:pt>
                  <c:pt idx="57">
                    <c:v>11/01/2024</c:v>
                  </c:pt>
                  <c:pt idx="58">
                    <c:v>10/01/2024</c:v>
                  </c:pt>
                  <c:pt idx="59">
                    <c:v>09/01/2024</c:v>
                  </c:pt>
                  <c:pt idx="60">
                    <c:v>08/01/2024</c:v>
                  </c:pt>
                  <c:pt idx="61">
                    <c:v>05/01/2024</c:v>
                  </c:pt>
                  <c:pt idx="62">
                    <c:v>04/01/2024</c:v>
                  </c:pt>
                  <c:pt idx="63">
                    <c:v>03/01/2024</c:v>
                  </c:pt>
                  <c:pt idx="64">
                    <c:v>02/01/2024</c:v>
                  </c:pt>
                  <c:pt idx="65">
                    <c:v>29/12/2023</c:v>
                  </c:pt>
                  <c:pt idx="66">
                    <c:v>28/12/2023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GDNN!$BA$15:$BA$81</c:f>
              <c:numCache>
                <c:formatCode>#,##0</c:formatCode>
                <c:ptCount val="67"/>
                <c:pt idx="0">
                  <c:v>604303465854</c:v>
                </c:pt>
                <c:pt idx="1">
                  <c:v>614203115854</c:v>
                </c:pt>
                <c:pt idx="2">
                  <c:v>593100705854</c:v>
                </c:pt>
                <c:pt idx="3">
                  <c:v>520467245854</c:v>
                </c:pt>
                <c:pt idx="4">
                  <c:v>538759205854</c:v>
                </c:pt>
                <c:pt idx="5">
                  <c:v>592432875854</c:v>
                </c:pt>
                <c:pt idx="6">
                  <c:v>505720665854</c:v>
                </c:pt>
                <c:pt idx="7">
                  <c:v>525443505854</c:v>
                </c:pt>
                <c:pt idx="8">
                  <c:v>507052545854</c:v>
                </c:pt>
                <c:pt idx="9">
                  <c:v>535854945854</c:v>
                </c:pt>
                <c:pt idx="10">
                  <c:v>414512735854</c:v>
                </c:pt>
                <c:pt idx="11">
                  <c:v>352979725854</c:v>
                </c:pt>
                <c:pt idx="12">
                  <c:v>230796975854</c:v>
                </c:pt>
                <c:pt idx="13">
                  <c:v>213569845854</c:v>
                </c:pt>
                <c:pt idx="14">
                  <c:v>248488225854</c:v>
                </c:pt>
                <c:pt idx="15">
                  <c:v>242999125854</c:v>
                </c:pt>
                <c:pt idx="16">
                  <c:v>179346125854</c:v>
                </c:pt>
                <c:pt idx="17">
                  <c:v>209270135854</c:v>
                </c:pt>
                <c:pt idx="18">
                  <c:v>228419415854</c:v>
                </c:pt>
                <c:pt idx="19">
                  <c:v>241662965854</c:v>
                </c:pt>
                <c:pt idx="20">
                  <c:v>239945825854</c:v>
                </c:pt>
                <c:pt idx="21">
                  <c:v>224283405854</c:v>
                </c:pt>
                <c:pt idx="22">
                  <c:v>225021255854</c:v>
                </c:pt>
                <c:pt idx="23">
                  <c:v>222569025854</c:v>
                </c:pt>
                <c:pt idx="24">
                  <c:v>219760585854</c:v>
                </c:pt>
                <c:pt idx="25">
                  <c:v>216692905854</c:v>
                </c:pt>
                <c:pt idx="26">
                  <c:v>180221395854</c:v>
                </c:pt>
                <c:pt idx="27">
                  <c:v>184113275854</c:v>
                </c:pt>
                <c:pt idx="28">
                  <c:v>168518065854</c:v>
                </c:pt>
                <c:pt idx="29">
                  <c:v>148336405854</c:v>
                </c:pt>
                <c:pt idx="30">
                  <c:v>142888765854</c:v>
                </c:pt>
                <c:pt idx="31">
                  <c:v>156719235854</c:v>
                </c:pt>
                <c:pt idx="32">
                  <c:v>157460905854</c:v>
                </c:pt>
                <c:pt idx="33">
                  <c:v>193144475854</c:v>
                </c:pt>
                <c:pt idx="34">
                  <c:v>202768375854</c:v>
                </c:pt>
                <c:pt idx="35">
                  <c:v>205563875854</c:v>
                </c:pt>
                <c:pt idx="36">
                  <c:v>237858215854</c:v>
                </c:pt>
                <c:pt idx="37">
                  <c:v>262607855854</c:v>
                </c:pt>
                <c:pt idx="38">
                  <c:v>328743185854</c:v>
                </c:pt>
                <c:pt idx="39">
                  <c:v>368895035854</c:v>
                </c:pt>
                <c:pt idx="40">
                  <c:v>364087105854</c:v>
                </c:pt>
                <c:pt idx="41">
                  <c:v>357944635854</c:v>
                </c:pt>
                <c:pt idx="42">
                  <c:v>203680451513</c:v>
                </c:pt>
                <c:pt idx="43">
                  <c:v>204714728585</c:v>
                </c:pt>
                <c:pt idx="44">
                  <c:v>230433258585</c:v>
                </c:pt>
                <c:pt idx="45">
                  <c:v>179367292708</c:v>
                </c:pt>
                <c:pt idx="46">
                  <c:v>182045182708</c:v>
                </c:pt>
                <c:pt idx="47">
                  <c:v>159303542708</c:v>
                </c:pt>
                <c:pt idx="48">
                  <c:v>158762852708</c:v>
                </c:pt>
                <c:pt idx="49">
                  <c:v>157388902708</c:v>
                </c:pt>
                <c:pt idx="50">
                  <c:v>161367852708</c:v>
                </c:pt>
                <c:pt idx="51">
                  <c:v>161483925721</c:v>
                </c:pt>
                <c:pt idx="52">
                  <c:v>151753685721</c:v>
                </c:pt>
                <c:pt idx="53">
                  <c:v>149353285721</c:v>
                </c:pt>
                <c:pt idx="54">
                  <c:v>149808915721</c:v>
                </c:pt>
                <c:pt idx="55">
                  <c:v>149798235721</c:v>
                </c:pt>
                <c:pt idx="56">
                  <c:v>149771255721</c:v>
                </c:pt>
                <c:pt idx="57">
                  <c:v>160157005721</c:v>
                </c:pt>
                <c:pt idx="58">
                  <c:v>170309275721</c:v>
                </c:pt>
                <c:pt idx="59">
                  <c:v>185768975721</c:v>
                </c:pt>
                <c:pt idx="60">
                  <c:v>200553595721</c:v>
                </c:pt>
                <c:pt idx="61">
                  <c:v>216078345721</c:v>
                </c:pt>
                <c:pt idx="62">
                  <c:v>215649105721</c:v>
                </c:pt>
                <c:pt idx="63">
                  <c:v>213928665721</c:v>
                </c:pt>
                <c:pt idx="64">
                  <c:v>213507235721</c:v>
                </c:pt>
                <c:pt idx="65">
                  <c:v>213567295721</c:v>
                </c:pt>
                <c:pt idx="66">
                  <c:v>193005655721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C42-7E4D-A9F7-503CA972B20D}"/>
            </c:ext>
          </c:extLst>
        </c:ser>
        <c:ser>
          <c:idx val="3"/>
          <c:order val="2"/>
          <c:tx>
            <c:strRef>
              <c:f>GDNN!$BB$14</c:f>
              <c:strCache>
                <c:ptCount val="1"/>
                <c:pt idx="0">
                  <c:v>DXG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multiLvlStrRef>
              <c:f>GDNN!$AW$15:$AX$81</c:f>
              <c:multiLvlStrCache>
                <c:ptCount val="67"/>
                <c:lvl>
                  <c:pt idx="0">
                    <c:v>08/04/2024</c:v>
                  </c:pt>
                  <c:pt idx="1">
                    <c:v>05/04/2024</c:v>
                  </c:pt>
                  <c:pt idx="2">
                    <c:v>04/04/2024</c:v>
                  </c:pt>
                  <c:pt idx="3">
                    <c:v>03/04/2024</c:v>
                  </c:pt>
                  <c:pt idx="4">
                    <c:v>02/04/2024</c:v>
                  </c:pt>
                  <c:pt idx="5">
                    <c:v>01/04/2024</c:v>
                  </c:pt>
                  <c:pt idx="6">
                    <c:v>29/03/2024</c:v>
                  </c:pt>
                  <c:pt idx="7">
                    <c:v>28/03/2024</c:v>
                  </c:pt>
                  <c:pt idx="8">
                    <c:v>27/03/2024</c:v>
                  </c:pt>
                  <c:pt idx="9">
                    <c:v>26/03/2024</c:v>
                  </c:pt>
                  <c:pt idx="10">
                    <c:v>25/03/2024</c:v>
                  </c:pt>
                  <c:pt idx="11">
                    <c:v>22/03/2024</c:v>
                  </c:pt>
                  <c:pt idx="12">
                    <c:v>21/03/2024</c:v>
                  </c:pt>
                  <c:pt idx="13">
                    <c:v>20/03/2024</c:v>
                  </c:pt>
                  <c:pt idx="14">
                    <c:v>19/03/2024</c:v>
                  </c:pt>
                  <c:pt idx="15">
                    <c:v>18/03/2024</c:v>
                  </c:pt>
                  <c:pt idx="16">
                    <c:v>15/03/2024</c:v>
                  </c:pt>
                  <c:pt idx="17">
                    <c:v>14/03/2024</c:v>
                  </c:pt>
                  <c:pt idx="18">
                    <c:v>13/03/2024</c:v>
                  </c:pt>
                  <c:pt idx="19">
                    <c:v>12/03/2024</c:v>
                  </c:pt>
                  <c:pt idx="20">
                    <c:v>11/03/2024</c:v>
                  </c:pt>
                  <c:pt idx="21">
                    <c:v>08/03/2024</c:v>
                  </c:pt>
                  <c:pt idx="22">
                    <c:v>07/03/2024</c:v>
                  </c:pt>
                  <c:pt idx="23">
                    <c:v>06/03/2024</c:v>
                  </c:pt>
                  <c:pt idx="24">
                    <c:v>05/03/2024</c:v>
                  </c:pt>
                  <c:pt idx="25">
                    <c:v>04/03/2024</c:v>
                  </c:pt>
                  <c:pt idx="26">
                    <c:v>01/03/2024</c:v>
                  </c:pt>
                  <c:pt idx="27">
                    <c:v>29/02/2024</c:v>
                  </c:pt>
                  <c:pt idx="28">
                    <c:v>28/02/2024</c:v>
                  </c:pt>
                  <c:pt idx="29">
                    <c:v>27/02/2024</c:v>
                  </c:pt>
                  <c:pt idx="30">
                    <c:v>26/02/2024</c:v>
                  </c:pt>
                  <c:pt idx="31">
                    <c:v>23/02/2024</c:v>
                  </c:pt>
                  <c:pt idx="32">
                    <c:v>22/02/2024</c:v>
                  </c:pt>
                  <c:pt idx="33">
                    <c:v>21/02/2024</c:v>
                  </c:pt>
                  <c:pt idx="34">
                    <c:v>20/02/2024</c:v>
                  </c:pt>
                  <c:pt idx="35">
                    <c:v>19/02/2024</c:v>
                  </c:pt>
                  <c:pt idx="36">
                    <c:v>16/02/2024</c:v>
                  </c:pt>
                  <c:pt idx="37">
                    <c:v>15/02/2024</c:v>
                  </c:pt>
                  <c:pt idx="38">
                    <c:v>07/02/2024</c:v>
                  </c:pt>
                  <c:pt idx="39">
                    <c:v>06/02/2024</c:v>
                  </c:pt>
                  <c:pt idx="40">
                    <c:v>05/02/2024</c:v>
                  </c:pt>
                  <c:pt idx="41">
                    <c:v>02/02/2024</c:v>
                  </c:pt>
                  <c:pt idx="42">
                    <c:v>01/02/2024</c:v>
                  </c:pt>
                  <c:pt idx="43">
                    <c:v>31/01/2024</c:v>
                  </c:pt>
                  <c:pt idx="44">
                    <c:v>30/01/2024</c:v>
                  </c:pt>
                  <c:pt idx="45">
                    <c:v>29/01/2024</c:v>
                  </c:pt>
                  <c:pt idx="46">
                    <c:v>26/01/2024</c:v>
                  </c:pt>
                  <c:pt idx="47">
                    <c:v>25/01/2024</c:v>
                  </c:pt>
                  <c:pt idx="48">
                    <c:v>24/01/2024</c:v>
                  </c:pt>
                  <c:pt idx="49">
                    <c:v>23/01/2024</c:v>
                  </c:pt>
                  <c:pt idx="50">
                    <c:v>22/01/2024</c:v>
                  </c:pt>
                  <c:pt idx="51">
                    <c:v>19/01/2024</c:v>
                  </c:pt>
                  <c:pt idx="52">
                    <c:v>18/01/2024</c:v>
                  </c:pt>
                  <c:pt idx="53">
                    <c:v>17/01/2024</c:v>
                  </c:pt>
                  <c:pt idx="54">
                    <c:v>16/01/2024</c:v>
                  </c:pt>
                  <c:pt idx="55">
                    <c:v>15/01/2024</c:v>
                  </c:pt>
                  <c:pt idx="56">
                    <c:v>12/01/2024</c:v>
                  </c:pt>
                  <c:pt idx="57">
                    <c:v>11/01/2024</c:v>
                  </c:pt>
                  <c:pt idx="58">
                    <c:v>10/01/2024</c:v>
                  </c:pt>
                  <c:pt idx="59">
                    <c:v>09/01/2024</c:v>
                  </c:pt>
                  <c:pt idx="60">
                    <c:v>08/01/2024</c:v>
                  </c:pt>
                  <c:pt idx="61">
                    <c:v>05/01/2024</c:v>
                  </c:pt>
                  <c:pt idx="62">
                    <c:v>04/01/2024</c:v>
                  </c:pt>
                  <c:pt idx="63">
                    <c:v>03/01/2024</c:v>
                  </c:pt>
                  <c:pt idx="64">
                    <c:v>02/01/2024</c:v>
                  </c:pt>
                  <c:pt idx="65">
                    <c:v>29/12/2023</c:v>
                  </c:pt>
                  <c:pt idx="66">
                    <c:v>28/12/2023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GDNN!$BB$15:$BB$81</c:f>
              <c:numCache>
                <c:formatCode>#,##0</c:formatCode>
                <c:ptCount val="67"/>
                <c:pt idx="0">
                  <c:v>51282700358</c:v>
                </c:pt>
                <c:pt idx="1">
                  <c:v>40395080358</c:v>
                </c:pt>
                <c:pt idx="2">
                  <c:v>29058600358</c:v>
                </c:pt>
                <c:pt idx="3">
                  <c:v>-17891449642</c:v>
                </c:pt>
                <c:pt idx="4">
                  <c:v>-47109269642</c:v>
                </c:pt>
                <c:pt idx="5">
                  <c:v>-105906409642</c:v>
                </c:pt>
                <c:pt idx="6">
                  <c:v>-130334399642</c:v>
                </c:pt>
                <c:pt idx="7">
                  <c:v>-142546529642</c:v>
                </c:pt>
                <c:pt idx="8">
                  <c:v>-137727743405</c:v>
                </c:pt>
                <c:pt idx="9">
                  <c:v>-137695733405</c:v>
                </c:pt>
                <c:pt idx="10">
                  <c:v>-118777493405</c:v>
                </c:pt>
                <c:pt idx="11">
                  <c:v>-106192713405</c:v>
                </c:pt>
                <c:pt idx="12">
                  <c:v>-106248533405</c:v>
                </c:pt>
                <c:pt idx="13">
                  <c:v>-144053013405</c:v>
                </c:pt>
                <c:pt idx="14">
                  <c:v>-150067753405</c:v>
                </c:pt>
                <c:pt idx="15">
                  <c:v>-145196993405</c:v>
                </c:pt>
                <c:pt idx="16">
                  <c:v>-173551543405</c:v>
                </c:pt>
                <c:pt idx="17">
                  <c:v>-168881013405</c:v>
                </c:pt>
                <c:pt idx="18">
                  <c:v>-143392083405</c:v>
                </c:pt>
                <c:pt idx="19">
                  <c:v>-148953803405</c:v>
                </c:pt>
                <c:pt idx="20">
                  <c:v>-152981093405</c:v>
                </c:pt>
                <c:pt idx="21">
                  <c:v>-115161093405</c:v>
                </c:pt>
                <c:pt idx="22">
                  <c:v>-87011433405</c:v>
                </c:pt>
                <c:pt idx="23">
                  <c:v>-72362373405</c:v>
                </c:pt>
                <c:pt idx="24">
                  <c:v>-81214003405</c:v>
                </c:pt>
                <c:pt idx="25">
                  <c:v>-73555533405</c:v>
                </c:pt>
                <c:pt idx="26">
                  <c:v>-89030183405</c:v>
                </c:pt>
                <c:pt idx="27">
                  <c:v>-81637843405</c:v>
                </c:pt>
                <c:pt idx="28">
                  <c:v>-103133163405</c:v>
                </c:pt>
                <c:pt idx="29">
                  <c:v>-104670913405</c:v>
                </c:pt>
                <c:pt idx="30">
                  <c:v>-88615223405</c:v>
                </c:pt>
                <c:pt idx="31">
                  <c:v>-68332463405</c:v>
                </c:pt>
                <c:pt idx="32">
                  <c:v>-77460043405</c:v>
                </c:pt>
                <c:pt idx="33">
                  <c:v>-57930853405</c:v>
                </c:pt>
                <c:pt idx="34">
                  <c:v>-52600763405</c:v>
                </c:pt>
                <c:pt idx="35">
                  <c:v>-25537823405</c:v>
                </c:pt>
                <c:pt idx="36">
                  <c:v>-23275313405</c:v>
                </c:pt>
                <c:pt idx="37">
                  <c:v>-39962883405</c:v>
                </c:pt>
                <c:pt idx="38">
                  <c:v>-39597113405</c:v>
                </c:pt>
                <c:pt idx="39">
                  <c:v>-33111253405</c:v>
                </c:pt>
                <c:pt idx="40">
                  <c:v>-32885193405</c:v>
                </c:pt>
                <c:pt idx="41">
                  <c:v>-27990273405</c:v>
                </c:pt>
                <c:pt idx="42">
                  <c:v>-7066743405</c:v>
                </c:pt>
                <c:pt idx="43">
                  <c:v>-2943081029</c:v>
                </c:pt>
                <c:pt idx="44">
                  <c:v>18879550000</c:v>
                </c:pt>
                <c:pt idx="45">
                  <c:v>39195990000</c:v>
                </c:pt>
                <c:pt idx="46">
                  <c:v>23415960000</c:v>
                </c:pt>
                <c:pt idx="47">
                  <c:v>-15442970000</c:v>
                </c:pt>
                <c:pt idx="48">
                  <c:v>-15098100000</c:v>
                </c:pt>
                <c:pt idx="49">
                  <c:v>-15991150000</c:v>
                </c:pt>
                <c:pt idx="50">
                  <c:v>-15564010000</c:v>
                </c:pt>
                <c:pt idx="51">
                  <c:v>-15874900000</c:v>
                </c:pt>
                <c:pt idx="52">
                  <c:v>-23682940000</c:v>
                </c:pt>
                <c:pt idx="53">
                  <c:v>-38483550000</c:v>
                </c:pt>
                <c:pt idx="54">
                  <c:v>-38487330000</c:v>
                </c:pt>
                <c:pt idx="55">
                  <c:v>-39279080000</c:v>
                </c:pt>
                <c:pt idx="56">
                  <c:v>-60258360000</c:v>
                </c:pt>
                <c:pt idx="57">
                  <c:v>-84246160000</c:v>
                </c:pt>
                <c:pt idx="58">
                  <c:v>-70181790000</c:v>
                </c:pt>
                <c:pt idx="59">
                  <c:v>-68563880000</c:v>
                </c:pt>
                <c:pt idx="60">
                  <c:v>-105916610000</c:v>
                </c:pt>
                <c:pt idx="61">
                  <c:v>-99988250000</c:v>
                </c:pt>
                <c:pt idx="62">
                  <c:v>-80549020000</c:v>
                </c:pt>
                <c:pt idx="63">
                  <c:v>-58933200000</c:v>
                </c:pt>
                <c:pt idx="64">
                  <c:v>-36025250000</c:v>
                </c:pt>
                <c:pt idx="65">
                  <c:v>-36178840000</c:v>
                </c:pt>
                <c:pt idx="66">
                  <c:v>-46980920000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C42-7E4D-A9F7-503CA972B20D}"/>
            </c:ext>
          </c:extLst>
        </c:ser>
        <c:ser>
          <c:idx val="4"/>
          <c:order val="3"/>
          <c:tx>
            <c:strRef>
              <c:f>GDNN!$BC$14</c:f>
              <c:strCache>
                <c:ptCount val="1"/>
                <c:pt idx="0">
                  <c:v>NLG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multiLvlStrRef>
              <c:f>GDNN!$AW$15:$AX$81</c:f>
              <c:multiLvlStrCache>
                <c:ptCount val="67"/>
                <c:lvl>
                  <c:pt idx="0">
                    <c:v>08/04/2024</c:v>
                  </c:pt>
                  <c:pt idx="1">
                    <c:v>05/04/2024</c:v>
                  </c:pt>
                  <c:pt idx="2">
                    <c:v>04/04/2024</c:v>
                  </c:pt>
                  <c:pt idx="3">
                    <c:v>03/04/2024</c:v>
                  </c:pt>
                  <c:pt idx="4">
                    <c:v>02/04/2024</c:v>
                  </c:pt>
                  <c:pt idx="5">
                    <c:v>01/04/2024</c:v>
                  </c:pt>
                  <c:pt idx="6">
                    <c:v>29/03/2024</c:v>
                  </c:pt>
                  <c:pt idx="7">
                    <c:v>28/03/2024</c:v>
                  </c:pt>
                  <c:pt idx="8">
                    <c:v>27/03/2024</c:v>
                  </c:pt>
                  <c:pt idx="9">
                    <c:v>26/03/2024</c:v>
                  </c:pt>
                  <c:pt idx="10">
                    <c:v>25/03/2024</c:v>
                  </c:pt>
                  <c:pt idx="11">
                    <c:v>22/03/2024</c:v>
                  </c:pt>
                  <c:pt idx="12">
                    <c:v>21/03/2024</c:v>
                  </c:pt>
                  <c:pt idx="13">
                    <c:v>20/03/2024</c:v>
                  </c:pt>
                  <c:pt idx="14">
                    <c:v>19/03/2024</c:v>
                  </c:pt>
                  <c:pt idx="15">
                    <c:v>18/03/2024</c:v>
                  </c:pt>
                  <c:pt idx="16">
                    <c:v>15/03/2024</c:v>
                  </c:pt>
                  <c:pt idx="17">
                    <c:v>14/03/2024</c:v>
                  </c:pt>
                  <c:pt idx="18">
                    <c:v>13/03/2024</c:v>
                  </c:pt>
                  <c:pt idx="19">
                    <c:v>12/03/2024</c:v>
                  </c:pt>
                  <c:pt idx="20">
                    <c:v>11/03/2024</c:v>
                  </c:pt>
                  <c:pt idx="21">
                    <c:v>08/03/2024</c:v>
                  </c:pt>
                  <c:pt idx="22">
                    <c:v>07/03/2024</c:v>
                  </c:pt>
                  <c:pt idx="23">
                    <c:v>06/03/2024</c:v>
                  </c:pt>
                  <c:pt idx="24">
                    <c:v>05/03/2024</c:v>
                  </c:pt>
                  <c:pt idx="25">
                    <c:v>04/03/2024</c:v>
                  </c:pt>
                  <c:pt idx="26">
                    <c:v>01/03/2024</c:v>
                  </c:pt>
                  <c:pt idx="27">
                    <c:v>29/02/2024</c:v>
                  </c:pt>
                  <c:pt idx="28">
                    <c:v>28/02/2024</c:v>
                  </c:pt>
                  <c:pt idx="29">
                    <c:v>27/02/2024</c:v>
                  </c:pt>
                  <c:pt idx="30">
                    <c:v>26/02/2024</c:v>
                  </c:pt>
                  <c:pt idx="31">
                    <c:v>23/02/2024</c:v>
                  </c:pt>
                  <c:pt idx="32">
                    <c:v>22/02/2024</c:v>
                  </c:pt>
                  <c:pt idx="33">
                    <c:v>21/02/2024</c:v>
                  </c:pt>
                  <c:pt idx="34">
                    <c:v>20/02/2024</c:v>
                  </c:pt>
                  <c:pt idx="35">
                    <c:v>19/02/2024</c:v>
                  </c:pt>
                  <c:pt idx="36">
                    <c:v>16/02/2024</c:v>
                  </c:pt>
                  <c:pt idx="37">
                    <c:v>15/02/2024</c:v>
                  </c:pt>
                  <c:pt idx="38">
                    <c:v>07/02/2024</c:v>
                  </c:pt>
                  <c:pt idx="39">
                    <c:v>06/02/2024</c:v>
                  </c:pt>
                  <c:pt idx="40">
                    <c:v>05/02/2024</c:v>
                  </c:pt>
                  <c:pt idx="41">
                    <c:v>02/02/2024</c:v>
                  </c:pt>
                  <c:pt idx="42">
                    <c:v>01/02/2024</c:v>
                  </c:pt>
                  <c:pt idx="43">
                    <c:v>31/01/2024</c:v>
                  </c:pt>
                  <c:pt idx="44">
                    <c:v>30/01/2024</c:v>
                  </c:pt>
                  <c:pt idx="45">
                    <c:v>29/01/2024</c:v>
                  </c:pt>
                  <c:pt idx="46">
                    <c:v>26/01/2024</c:v>
                  </c:pt>
                  <c:pt idx="47">
                    <c:v>25/01/2024</c:v>
                  </c:pt>
                  <c:pt idx="48">
                    <c:v>24/01/2024</c:v>
                  </c:pt>
                  <c:pt idx="49">
                    <c:v>23/01/2024</c:v>
                  </c:pt>
                  <c:pt idx="50">
                    <c:v>22/01/2024</c:v>
                  </c:pt>
                  <c:pt idx="51">
                    <c:v>19/01/2024</c:v>
                  </c:pt>
                  <c:pt idx="52">
                    <c:v>18/01/2024</c:v>
                  </c:pt>
                  <c:pt idx="53">
                    <c:v>17/01/2024</c:v>
                  </c:pt>
                  <c:pt idx="54">
                    <c:v>16/01/2024</c:v>
                  </c:pt>
                  <c:pt idx="55">
                    <c:v>15/01/2024</c:v>
                  </c:pt>
                  <c:pt idx="56">
                    <c:v>12/01/2024</c:v>
                  </c:pt>
                  <c:pt idx="57">
                    <c:v>11/01/2024</c:v>
                  </c:pt>
                  <c:pt idx="58">
                    <c:v>10/01/2024</c:v>
                  </c:pt>
                  <c:pt idx="59">
                    <c:v>09/01/2024</c:v>
                  </c:pt>
                  <c:pt idx="60">
                    <c:v>08/01/2024</c:v>
                  </c:pt>
                  <c:pt idx="61">
                    <c:v>05/01/2024</c:v>
                  </c:pt>
                  <c:pt idx="62">
                    <c:v>04/01/2024</c:v>
                  </c:pt>
                  <c:pt idx="63">
                    <c:v>03/01/2024</c:v>
                  </c:pt>
                  <c:pt idx="64">
                    <c:v>02/01/2024</c:v>
                  </c:pt>
                  <c:pt idx="65">
                    <c:v>29/12/2023</c:v>
                  </c:pt>
                  <c:pt idx="66">
                    <c:v>28/12/2023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GDNN!$BC$15:$BC$81</c:f>
              <c:numCache>
                <c:formatCode>#,##0</c:formatCode>
                <c:ptCount val="67"/>
                <c:pt idx="0">
                  <c:v>975134984034</c:v>
                </c:pt>
                <c:pt idx="1">
                  <c:v>947058124034</c:v>
                </c:pt>
                <c:pt idx="2">
                  <c:v>903118684034</c:v>
                </c:pt>
                <c:pt idx="3">
                  <c:v>859475664034</c:v>
                </c:pt>
                <c:pt idx="4">
                  <c:v>804655664034</c:v>
                </c:pt>
                <c:pt idx="5">
                  <c:v>783895854034</c:v>
                </c:pt>
                <c:pt idx="6">
                  <c:v>755611154034</c:v>
                </c:pt>
                <c:pt idx="7">
                  <c:v>761852904034</c:v>
                </c:pt>
                <c:pt idx="8">
                  <c:v>770499273601</c:v>
                </c:pt>
                <c:pt idx="9">
                  <c:v>760325933601</c:v>
                </c:pt>
                <c:pt idx="10">
                  <c:v>769673063601</c:v>
                </c:pt>
                <c:pt idx="11">
                  <c:v>762926923601</c:v>
                </c:pt>
                <c:pt idx="12">
                  <c:v>766019013601</c:v>
                </c:pt>
                <c:pt idx="13">
                  <c:v>789631243601</c:v>
                </c:pt>
                <c:pt idx="14">
                  <c:v>799120523601</c:v>
                </c:pt>
                <c:pt idx="15">
                  <c:v>779377993601</c:v>
                </c:pt>
                <c:pt idx="16">
                  <c:v>768605253601</c:v>
                </c:pt>
                <c:pt idx="17">
                  <c:v>787615503601</c:v>
                </c:pt>
                <c:pt idx="18">
                  <c:v>767256903601</c:v>
                </c:pt>
                <c:pt idx="19">
                  <c:v>745339203601</c:v>
                </c:pt>
                <c:pt idx="20">
                  <c:v>716071383601</c:v>
                </c:pt>
                <c:pt idx="21">
                  <c:v>691943833601</c:v>
                </c:pt>
                <c:pt idx="22">
                  <c:v>700397613601</c:v>
                </c:pt>
                <c:pt idx="23">
                  <c:v>693225123601</c:v>
                </c:pt>
                <c:pt idx="24">
                  <c:v>608229213601</c:v>
                </c:pt>
                <c:pt idx="25">
                  <c:v>583701693601</c:v>
                </c:pt>
                <c:pt idx="26">
                  <c:v>509538913601</c:v>
                </c:pt>
                <c:pt idx="27">
                  <c:v>513632583601</c:v>
                </c:pt>
                <c:pt idx="28">
                  <c:v>457268533601</c:v>
                </c:pt>
                <c:pt idx="29">
                  <c:v>452471553601</c:v>
                </c:pt>
                <c:pt idx="30">
                  <c:v>438011253601</c:v>
                </c:pt>
                <c:pt idx="31">
                  <c:v>440310813601</c:v>
                </c:pt>
                <c:pt idx="32">
                  <c:v>429411773601</c:v>
                </c:pt>
                <c:pt idx="33">
                  <c:v>424278003601</c:v>
                </c:pt>
                <c:pt idx="34">
                  <c:v>422794323601</c:v>
                </c:pt>
                <c:pt idx="35">
                  <c:v>424938763601</c:v>
                </c:pt>
                <c:pt idx="36">
                  <c:v>431964093601</c:v>
                </c:pt>
                <c:pt idx="37">
                  <c:v>433636033601</c:v>
                </c:pt>
                <c:pt idx="38">
                  <c:v>432279433601</c:v>
                </c:pt>
                <c:pt idx="39">
                  <c:v>434754623601</c:v>
                </c:pt>
                <c:pt idx="40">
                  <c:v>392071593601</c:v>
                </c:pt>
                <c:pt idx="41">
                  <c:v>383704073601</c:v>
                </c:pt>
                <c:pt idx="42">
                  <c:v>373290973601</c:v>
                </c:pt>
                <c:pt idx="43">
                  <c:v>372400758042</c:v>
                </c:pt>
                <c:pt idx="44">
                  <c:v>365897238042</c:v>
                </c:pt>
                <c:pt idx="45">
                  <c:v>350757378042</c:v>
                </c:pt>
                <c:pt idx="46">
                  <c:v>352955838042</c:v>
                </c:pt>
                <c:pt idx="47">
                  <c:v>284322028042</c:v>
                </c:pt>
                <c:pt idx="48">
                  <c:v>280345898042</c:v>
                </c:pt>
                <c:pt idx="49">
                  <c:v>290319618042</c:v>
                </c:pt>
                <c:pt idx="50">
                  <c:v>274137998042</c:v>
                </c:pt>
                <c:pt idx="51">
                  <c:v>254312068042</c:v>
                </c:pt>
                <c:pt idx="52">
                  <c:v>223862808042</c:v>
                </c:pt>
                <c:pt idx="53">
                  <c:v>213125848042</c:v>
                </c:pt>
                <c:pt idx="54">
                  <c:v>214135098042</c:v>
                </c:pt>
                <c:pt idx="55">
                  <c:v>210075928042</c:v>
                </c:pt>
                <c:pt idx="56">
                  <c:v>207103098042</c:v>
                </c:pt>
                <c:pt idx="57">
                  <c:v>209146408042</c:v>
                </c:pt>
                <c:pt idx="58">
                  <c:v>210625438042</c:v>
                </c:pt>
                <c:pt idx="59">
                  <c:v>197238508042</c:v>
                </c:pt>
                <c:pt idx="60">
                  <c:v>196144428042</c:v>
                </c:pt>
                <c:pt idx="61">
                  <c:v>154401458042</c:v>
                </c:pt>
                <c:pt idx="62">
                  <c:v>172743378042</c:v>
                </c:pt>
                <c:pt idx="63">
                  <c:v>191381738042</c:v>
                </c:pt>
                <c:pt idx="64">
                  <c:v>201682448042</c:v>
                </c:pt>
                <c:pt idx="65">
                  <c:v>204644028042</c:v>
                </c:pt>
                <c:pt idx="66">
                  <c:v>216135798042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C42-7E4D-A9F7-503CA972B20D}"/>
            </c:ext>
          </c:extLst>
        </c:ser>
        <c:ser>
          <c:idx val="5"/>
          <c:order val="4"/>
          <c:tx>
            <c:strRef>
              <c:f>GDNN!$BD$14</c:f>
              <c:strCache>
                <c:ptCount val="1"/>
                <c:pt idx="0">
                  <c:v>KDH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multiLvlStrRef>
              <c:f>GDNN!$AW$15:$AX$81</c:f>
              <c:multiLvlStrCache>
                <c:ptCount val="67"/>
                <c:lvl>
                  <c:pt idx="0">
                    <c:v>08/04/2024</c:v>
                  </c:pt>
                  <c:pt idx="1">
                    <c:v>05/04/2024</c:v>
                  </c:pt>
                  <c:pt idx="2">
                    <c:v>04/04/2024</c:v>
                  </c:pt>
                  <c:pt idx="3">
                    <c:v>03/04/2024</c:v>
                  </c:pt>
                  <c:pt idx="4">
                    <c:v>02/04/2024</c:v>
                  </c:pt>
                  <c:pt idx="5">
                    <c:v>01/04/2024</c:v>
                  </c:pt>
                  <c:pt idx="6">
                    <c:v>29/03/2024</c:v>
                  </c:pt>
                  <c:pt idx="7">
                    <c:v>28/03/2024</c:v>
                  </c:pt>
                  <c:pt idx="8">
                    <c:v>27/03/2024</c:v>
                  </c:pt>
                  <c:pt idx="9">
                    <c:v>26/03/2024</c:v>
                  </c:pt>
                  <c:pt idx="10">
                    <c:v>25/03/2024</c:v>
                  </c:pt>
                  <c:pt idx="11">
                    <c:v>22/03/2024</c:v>
                  </c:pt>
                  <c:pt idx="12">
                    <c:v>21/03/2024</c:v>
                  </c:pt>
                  <c:pt idx="13">
                    <c:v>20/03/2024</c:v>
                  </c:pt>
                  <c:pt idx="14">
                    <c:v>19/03/2024</c:v>
                  </c:pt>
                  <c:pt idx="15">
                    <c:v>18/03/2024</c:v>
                  </c:pt>
                  <c:pt idx="16">
                    <c:v>15/03/2024</c:v>
                  </c:pt>
                  <c:pt idx="17">
                    <c:v>14/03/2024</c:v>
                  </c:pt>
                  <c:pt idx="18">
                    <c:v>13/03/2024</c:v>
                  </c:pt>
                  <c:pt idx="19">
                    <c:v>12/03/2024</c:v>
                  </c:pt>
                  <c:pt idx="20">
                    <c:v>11/03/2024</c:v>
                  </c:pt>
                  <c:pt idx="21">
                    <c:v>08/03/2024</c:v>
                  </c:pt>
                  <c:pt idx="22">
                    <c:v>07/03/2024</c:v>
                  </c:pt>
                  <c:pt idx="23">
                    <c:v>06/03/2024</c:v>
                  </c:pt>
                  <c:pt idx="24">
                    <c:v>05/03/2024</c:v>
                  </c:pt>
                  <c:pt idx="25">
                    <c:v>04/03/2024</c:v>
                  </c:pt>
                  <c:pt idx="26">
                    <c:v>01/03/2024</c:v>
                  </c:pt>
                  <c:pt idx="27">
                    <c:v>29/02/2024</c:v>
                  </c:pt>
                  <c:pt idx="28">
                    <c:v>28/02/2024</c:v>
                  </c:pt>
                  <c:pt idx="29">
                    <c:v>27/02/2024</c:v>
                  </c:pt>
                  <c:pt idx="30">
                    <c:v>26/02/2024</c:v>
                  </c:pt>
                  <c:pt idx="31">
                    <c:v>23/02/2024</c:v>
                  </c:pt>
                  <c:pt idx="32">
                    <c:v>22/02/2024</c:v>
                  </c:pt>
                  <c:pt idx="33">
                    <c:v>21/02/2024</c:v>
                  </c:pt>
                  <c:pt idx="34">
                    <c:v>20/02/2024</c:v>
                  </c:pt>
                  <c:pt idx="35">
                    <c:v>19/02/2024</c:v>
                  </c:pt>
                  <c:pt idx="36">
                    <c:v>16/02/2024</c:v>
                  </c:pt>
                  <c:pt idx="37">
                    <c:v>15/02/2024</c:v>
                  </c:pt>
                  <c:pt idx="38">
                    <c:v>07/02/2024</c:v>
                  </c:pt>
                  <c:pt idx="39">
                    <c:v>06/02/2024</c:v>
                  </c:pt>
                  <c:pt idx="40">
                    <c:v>05/02/2024</c:v>
                  </c:pt>
                  <c:pt idx="41">
                    <c:v>02/02/2024</c:v>
                  </c:pt>
                  <c:pt idx="42">
                    <c:v>01/02/2024</c:v>
                  </c:pt>
                  <c:pt idx="43">
                    <c:v>31/01/2024</c:v>
                  </c:pt>
                  <c:pt idx="44">
                    <c:v>30/01/2024</c:v>
                  </c:pt>
                  <c:pt idx="45">
                    <c:v>29/01/2024</c:v>
                  </c:pt>
                  <c:pt idx="46">
                    <c:v>26/01/2024</c:v>
                  </c:pt>
                  <c:pt idx="47">
                    <c:v>25/01/2024</c:v>
                  </c:pt>
                  <c:pt idx="48">
                    <c:v>24/01/2024</c:v>
                  </c:pt>
                  <c:pt idx="49">
                    <c:v>23/01/2024</c:v>
                  </c:pt>
                  <c:pt idx="50">
                    <c:v>22/01/2024</c:v>
                  </c:pt>
                  <c:pt idx="51">
                    <c:v>19/01/2024</c:v>
                  </c:pt>
                  <c:pt idx="52">
                    <c:v>18/01/2024</c:v>
                  </c:pt>
                  <c:pt idx="53">
                    <c:v>17/01/2024</c:v>
                  </c:pt>
                  <c:pt idx="54">
                    <c:v>16/01/2024</c:v>
                  </c:pt>
                  <c:pt idx="55">
                    <c:v>15/01/2024</c:v>
                  </c:pt>
                  <c:pt idx="56">
                    <c:v>12/01/2024</c:v>
                  </c:pt>
                  <c:pt idx="57">
                    <c:v>11/01/2024</c:v>
                  </c:pt>
                  <c:pt idx="58">
                    <c:v>10/01/2024</c:v>
                  </c:pt>
                  <c:pt idx="59">
                    <c:v>09/01/2024</c:v>
                  </c:pt>
                  <c:pt idx="60">
                    <c:v>08/01/2024</c:v>
                  </c:pt>
                  <c:pt idx="61">
                    <c:v>05/01/2024</c:v>
                  </c:pt>
                  <c:pt idx="62">
                    <c:v>04/01/2024</c:v>
                  </c:pt>
                  <c:pt idx="63">
                    <c:v>03/01/2024</c:v>
                  </c:pt>
                  <c:pt idx="64">
                    <c:v>02/01/2024</c:v>
                  </c:pt>
                  <c:pt idx="65">
                    <c:v>29/12/2023</c:v>
                  </c:pt>
                  <c:pt idx="66">
                    <c:v>28/12/2023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GDNN!$BD$15:$BD$81</c:f>
              <c:numCache>
                <c:formatCode>#,##0</c:formatCode>
                <c:ptCount val="67"/>
                <c:pt idx="0">
                  <c:v>222923503584</c:v>
                </c:pt>
                <c:pt idx="1">
                  <c:v>221948023584</c:v>
                </c:pt>
                <c:pt idx="2">
                  <c:v>181837803584</c:v>
                </c:pt>
                <c:pt idx="3">
                  <c:v>170286033584</c:v>
                </c:pt>
                <c:pt idx="4">
                  <c:v>192042903584</c:v>
                </c:pt>
                <c:pt idx="5">
                  <c:v>203781003584</c:v>
                </c:pt>
                <c:pt idx="6">
                  <c:v>216485233584</c:v>
                </c:pt>
                <c:pt idx="7">
                  <c:v>221395253584</c:v>
                </c:pt>
                <c:pt idx="8">
                  <c:v>217754582798</c:v>
                </c:pt>
                <c:pt idx="9">
                  <c:v>205633482798</c:v>
                </c:pt>
                <c:pt idx="10">
                  <c:v>155466382798</c:v>
                </c:pt>
                <c:pt idx="11">
                  <c:v>179522632798</c:v>
                </c:pt>
                <c:pt idx="12">
                  <c:v>186702582798</c:v>
                </c:pt>
                <c:pt idx="13">
                  <c:v>211256932798</c:v>
                </c:pt>
                <c:pt idx="14">
                  <c:v>243115332798</c:v>
                </c:pt>
                <c:pt idx="15">
                  <c:v>245551332798</c:v>
                </c:pt>
                <c:pt idx="16">
                  <c:v>213075752798</c:v>
                </c:pt>
                <c:pt idx="17">
                  <c:v>228952532798</c:v>
                </c:pt>
                <c:pt idx="18">
                  <c:v>178623372798</c:v>
                </c:pt>
                <c:pt idx="19">
                  <c:v>155783162798</c:v>
                </c:pt>
                <c:pt idx="20">
                  <c:v>136567102798</c:v>
                </c:pt>
                <c:pt idx="21">
                  <c:v>89026902798</c:v>
                </c:pt>
                <c:pt idx="22">
                  <c:v>17953502798</c:v>
                </c:pt>
                <c:pt idx="23">
                  <c:v>-3118027202</c:v>
                </c:pt>
                <c:pt idx="24">
                  <c:v>-34468967202</c:v>
                </c:pt>
                <c:pt idx="25">
                  <c:v>-63982927202</c:v>
                </c:pt>
                <c:pt idx="26">
                  <c:v>-124018767202</c:v>
                </c:pt>
                <c:pt idx="27">
                  <c:v>-96060187202</c:v>
                </c:pt>
                <c:pt idx="28">
                  <c:v>-144283667202</c:v>
                </c:pt>
                <c:pt idx="29">
                  <c:v>-151914717202</c:v>
                </c:pt>
                <c:pt idx="30">
                  <c:v>-162507077202</c:v>
                </c:pt>
                <c:pt idx="31">
                  <c:v>-151253637202</c:v>
                </c:pt>
                <c:pt idx="32">
                  <c:v>-146377357202</c:v>
                </c:pt>
                <c:pt idx="33">
                  <c:v>-144758817202</c:v>
                </c:pt>
                <c:pt idx="34">
                  <c:v>-184625347202</c:v>
                </c:pt>
                <c:pt idx="35">
                  <c:v>-193063517202</c:v>
                </c:pt>
                <c:pt idx="36">
                  <c:v>-192890097202</c:v>
                </c:pt>
                <c:pt idx="37">
                  <c:v>-187934367202</c:v>
                </c:pt>
                <c:pt idx="38">
                  <c:v>-190481647202</c:v>
                </c:pt>
                <c:pt idx="39">
                  <c:v>-197907367202</c:v>
                </c:pt>
                <c:pt idx="40">
                  <c:v>-200520097202</c:v>
                </c:pt>
                <c:pt idx="41">
                  <c:v>-206995617202</c:v>
                </c:pt>
                <c:pt idx="42">
                  <c:v>-206492207202</c:v>
                </c:pt>
                <c:pt idx="43">
                  <c:v>-186480106051</c:v>
                </c:pt>
                <c:pt idx="44">
                  <c:v>-183319106051</c:v>
                </c:pt>
                <c:pt idx="45">
                  <c:v>-178642776051</c:v>
                </c:pt>
                <c:pt idx="46">
                  <c:v>-180240296051</c:v>
                </c:pt>
                <c:pt idx="47">
                  <c:v>-174627946051</c:v>
                </c:pt>
                <c:pt idx="48">
                  <c:v>-183862366051</c:v>
                </c:pt>
                <c:pt idx="49">
                  <c:v>-189638846051</c:v>
                </c:pt>
                <c:pt idx="50">
                  <c:v>-197225306051</c:v>
                </c:pt>
                <c:pt idx="51">
                  <c:v>-194417206051</c:v>
                </c:pt>
                <c:pt idx="52">
                  <c:v>-225588776051</c:v>
                </c:pt>
                <c:pt idx="53">
                  <c:v>-206269196051</c:v>
                </c:pt>
                <c:pt idx="54">
                  <c:v>-205489266051</c:v>
                </c:pt>
                <c:pt idx="55">
                  <c:v>-165501236051</c:v>
                </c:pt>
                <c:pt idx="56">
                  <c:v>-156770526051</c:v>
                </c:pt>
                <c:pt idx="57">
                  <c:v>-124711156051</c:v>
                </c:pt>
                <c:pt idx="58">
                  <c:v>-101259776051</c:v>
                </c:pt>
                <c:pt idx="59">
                  <c:v>-72926096051</c:v>
                </c:pt>
                <c:pt idx="60">
                  <c:v>-66385536051</c:v>
                </c:pt>
                <c:pt idx="61">
                  <c:v>-57005166051</c:v>
                </c:pt>
                <c:pt idx="62">
                  <c:v>-48393266051</c:v>
                </c:pt>
                <c:pt idx="63">
                  <c:v>-40220986051</c:v>
                </c:pt>
                <c:pt idx="64">
                  <c:v>-35933366051</c:v>
                </c:pt>
                <c:pt idx="65">
                  <c:v>-31364216051</c:v>
                </c:pt>
                <c:pt idx="66">
                  <c:v>-66655406051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FC42-7E4D-A9F7-503CA972B20D}"/>
            </c:ext>
          </c:extLst>
        </c:ser>
        <c:ser>
          <c:idx val="6"/>
          <c:order val="5"/>
          <c:tx>
            <c:strRef>
              <c:f>GDNN!$BE$14</c:f>
              <c:strCache>
                <c:ptCount val="1"/>
                <c:pt idx="0">
                  <c:v>DIG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GDNN!$AW$15:$AX$81</c:f>
              <c:multiLvlStrCache>
                <c:ptCount val="67"/>
                <c:lvl>
                  <c:pt idx="0">
                    <c:v>08/04/2024</c:v>
                  </c:pt>
                  <c:pt idx="1">
                    <c:v>05/04/2024</c:v>
                  </c:pt>
                  <c:pt idx="2">
                    <c:v>04/04/2024</c:v>
                  </c:pt>
                  <c:pt idx="3">
                    <c:v>03/04/2024</c:v>
                  </c:pt>
                  <c:pt idx="4">
                    <c:v>02/04/2024</c:v>
                  </c:pt>
                  <c:pt idx="5">
                    <c:v>01/04/2024</c:v>
                  </c:pt>
                  <c:pt idx="6">
                    <c:v>29/03/2024</c:v>
                  </c:pt>
                  <c:pt idx="7">
                    <c:v>28/03/2024</c:v>
                  </c:pt>
                  <c:pt idx="8">
                    <c:v>27/03/2024</c:v>
                  </c:pt>
                  <c:pt idx="9">
                    <c:v>26/03/2024</c:v>
                  </c:pt>
                  <c:pt idx="10">
                    <c:v>25/03/2024</c:v>
                  </c:pt>
                  <c:pt idx="11">
                    <c:v>22/03/2024</c:v>
                  </c:pt>
                  <c:pt idx="12">
                    <c:v>21/03/2024</c:v>
                  </c:pt>
                  <c:pt idx="13">
                    <c:v>20/03/2024</c:v>
                  </c:pt>
                  <c:pt idx="14">
                    <c:v>19/03/2024</c:v>
                  </c:pt>
                  <c:pt idx="15">
                    <c:v>18/03/2024</c:v>
                  </c:pt>
                  <c:pt idx="16">
                    <c:v>15/03/2024</c:v>
                  </c:pt>
                  <c:pt idx="17">
                    <c:v>14/03/2024</c:v>
                  </c:pt>
                  <c:pt idx="18">
                    <c:v>13/03/2024</c:v>
                  </c:pt>
                  <c:pt idx="19">
                    <c:v>12/03/2024</c:v>
                  </c:pt>
                  <c:pt idx="20">
                    <c:v>11/03/2024</c:v>
                  </c:pt>
                  <c:pt idx="21">
                    <c:v>08/03/2024</c:v>
                  </c:pt>
                  <c:pt idx="22">
                    <c:v>07/03/2024</c:v>
                  </c:pt>
                  <c:pt idx="23">
                    <c:v>06/03/2024</c:v>
                  </c:pt>
                  <c:pt idx="24">
                    <c:v>05/03/2024</c:v>
                  </c:pt>
                  <c:pt idx="25">
                    <c:v>04/03/2024</c:v>
                  </c:pt>
                  <c:pt idx="26">
                    <c:v>01/03/2024</c:v>
                  </c:pt>
                  <c:pt idx="27">
                    <c:v>29/02/2024</c:v>
                  </c:pt>
                  <c:pt idx="28">
                    <c:v>28/02/2024</c:v>
                  </c:pt>
                  <c:pt idx="29">
                    <c:v>27/02/2024</c:v>
                  </c:pt>
                  <c:pt idx="30">
                    <c:v>26/02/2024</c:v>
                  </c:pt>
                  <c:pt idx="31">
                    <c:v>23/02/2024</c:v>
                  </c:pt>
                  <c:pt idx="32">
                    <c:v>22/02/2024</c:v>
                  </c:pt>
                  <c:pt idx="33">
                    <c:v>21/02/2024</c:v>
                  </c:pt>
                  <c:pt idx="34">
                    <c:v>20/02/2024</c:v>
                  </c:pt>
                  <c:pt idx="35">
                    <c:v>19/02/2024</c:v>
                  </c:pt>
                  <c:pt idx="36">
                    <c:v>16/02/2024</c:v>
                  </c:pt>
                  <c:pt idx="37">
                    <c:v>15/02/2024</c:v>
                  </c:pt>
                  <c:pt idx="38">
                    <c:v>07/02/2024</c:v>
                  </c:pt>
                  <c:pt idx="39">
                    <c:v>06/02/2024</c:v>
                  </c:pt>
                  <c:pt idx="40">
                    <c:v>05/02/2024</c:v>
                  </c:pt>
                  <c:pt idx="41">
                    <c:v>02/02/2024</c:v>
                  </c:pt>
                  <c:pt idx="42">
                    <c:v>01/02/2024</c:v>
                  </c:pt>
                  <c:pt idx="43">
                    <c:v>31/01/2024</c:v>
                  </c:pt>
                  <c:pt idx="44">
                    <c:v>30/01/2024</c:v>
                  </c:pt>
                  <c:pt idx="45">
                    <c:v>29/01/2024</c:v>
                  </c:pt>
                  <c:pt idx="46">
                    <c:v>26/01/2024</c:v>
                  </c:pt>
                  <c:pt idx="47">
                    <c:v>25/01/2024</c:v>
                  </c:pt>
                  <c:pt idx="48">
                    <c:v>24/01/2024</c:v>
                  </c:pt>
                  <c:pt idx="49">
                    <c:v>23/01/2024</c:v>
                  </c:pt>
                  <c:pt idx="50">
                    <c:v>22/01/2024</c:v>
                  </c:pt>
                  <c:pt idx="51">
                    <c:v>19/01/2024</c:v>
                  </c:pt>
                  <c:pt idx="52">
                    <c:v>18/01/2024</c:v>
                  </c:pt>
                  <c:pt idx="53">
                    <c:v>17/01/2024</c:v>
                  </c:pt>
                  <c:pt idx="54">
                    <c:v>16/01/2024</c:v>
                  </c:pt>
                  <c:pt idx="55">
                    <c:v>15/01/2024</c:v>
                  </c:pt>
                  <c:pt idx="56">
                    <c:v>12/01/2024</c:v>
                  </c:pt>
                  <c:pt idx="57">
                    <c:v>11/01/2024</c:v>
                  </c:pt>
                  <c:pt idx="58">
                    <c:v>10/01/2024</c:v>
                  </c:pt>
                  <c:pt idx="59">
                    <c:v>09/01/2024</c:v>
                  </c:pt>
                  <c:pt idx="60">
                    <c:v>08/01/2024</c:v>
                  </c:pt>
                  <c:pt idx="61">
                    <c:v>05/01/2024</c:v>
                  </c:pt>
                  <c:pt idx="62">
                    <c:v>04/01/2024</c:v>
                  </c:pt>
                  <c:pt idx="63">
                    <c:v>03/01/2024</c:v>
                  </c:pt>
                  <c:pt idx="64">
                    <c:v>02/01/2024</c:v>
                  </c:pt>
                  <c:pt idx="65">
                    <c:v>29/12/2023</c:v>
                  </c:pt>
                  <c:pt idx="66">
                    <c:v>28/12/2023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GDNN!$BE$15:$BE$81</c:f>
              <c:numCache>
                <c:formatCode>#,##0</c:formatCode>
                <c:ptCount val="67"/>
                <c:pt idx="0">
                  <c:v>111655445283</c:v>
                </c:pt>
                <c:pt idx="1">
                  <c:v>139257235283</c:v>
                </c:pt>
                <c:pt idx="2">
                  <c:v>182692095283</c:v>
                </c:pt>
                <c:pt idx="3">
                  <c:v>153105365283</c:v>
                </c:pt>
                <c:pt idx="4">
                  <c:v>184777485283</c:v>
                </c:pt>
                <c:pt idx="5">
                  <c:v>183925205283</c:v>
                </c:pt>
                <c:pt idx="6">
                  <c:v>18269615283</c:v>
                </c:pt>
                <c:pt idx="7">
                  <c:v>27653555283</c:v>
                </c:pt>
                <c:pt idx="8">
                  <c:v>57651680181</c:v>
                </c:pt>
                <c:pt idx="9">
                  <c:v>52325030181</c:v>
                </c:pt>
                <c:pt idx="10">
                  <c:v>41693410181</c:v>
                </c:pt>
                <c:pt idx="11">
                  <c:v>41320970181</c:v>
                </c:pt>
                <c:pt idx="12">
                  <c:v>119465510181</c:v>
                </c:pt>
                <c:pt idx="13">
                  <c:v>266346420181</c:v>
                </c:pt>
                <c:pt idx="14">
                  <c:v>273214160181</c:v>
                </c:pt>
                <c:pt idx="15">
                  <c:v>292728400181</c:v>
                </c:pt>
                <c:pt idx="16">
                  <c:v>160586180181</c:v>
                </c:pt>
                <c:pt idx="17">
                  <c:v>60885410181</c:v>
                </c:pt>
                <c:pt idx="18">
                  <c:v>70539560181</c:v>
                </c:pt>
                <c:pt idx="19">
                  <c:v>77207040181</c:v>
                </c:pt>
                <c:pt idx="20">
                  <c:v>79444450181</c:v>
                </c:pt>
                <c:pt idx="21">
                  <c:v>79861270181</c:v>
                </c:pt>
                <c:pt idx="22">
                  <c:v>85070710181</c:v>
                </c:pt>
                <c:pt idx="23">
                  <c:v>159767610181</c:v>
                </c:pt>
                <c:pt idx="24">
                  <c:v>162907080181</c:v>
                </c:pt>
                <c:pt idx="25">
                  <c:v>162736140181</c:v>
                </c:pt>
                <c:pt idx="26">
                  <c:v>58736930181</c:v>
                </c:pt>
                <c:pt idx="27">
                  <c:v>52014800181</c:v>
                </c:pt>
                <c:pt idx="28">
                  <c:v>35602910181</c:v>
                </c:pt>
                <c:pt idx="29">
                  <c:v>25847640181</c:v>
                </c:pt>
                <c:pt idx="30">
                  <c:v>-20544219819</c:v>
                </c:pt>
                <c:pt idx="31">
                  <c:v>-20331149819</c:v>
                </c:pt>
                <c:pt idx="32">
                  <c:v>-20565239819</c:v>
                </c:pt>
                <c:pt idx="33">
                  <c:v>-19746219819</c:v>
                </c:pt>
                <c:pt idx="34">
                  <c:v>29407620181</c:v>
                </c:pt>
                <c:pt idx="35">
                  <c:v>47257800181</c:v>
                </c:pt>
                <c:pt idx="36">
                  <c:v>45200960181</c:v>
                </c:pt>
                <c:pt idx="37">
                  <c:v>-10374039819</c:v>
                </c:pt>
                <c:pt idx="38">
                  <c:v>-7482999819</c:v>
                </c:pt>
                <c:pt idx="39">
                  <c:v>26934020181</c:v>
                </c:pt>
                <c:pt idx="40">
                  <c:v>27172380181</c:v>
                </c:pt>
                <c:pt idx="41">
                  <c:v>36077380181</c:v>
                </c:pt>
                <c:pt idx="42">
                  <c:v>2599380181</c:v>
                </c:pt>
                <c:pt idx="43">
                  <c:v>2451932272</c:v>
                </c:pt>
                <c:pt idx="44">
                  <c:v>214031624</c:v>
                </c:pt>
                <c:pt idx="45">
                  <c:v>-738340000</c:v>
                </c:pt>
                <c:pt idx="46">
                  <c:v>3927600000</c:v>
                </c:pt>
                <c:pt idx="47">
                  <c:v>-4016800000</c:v>
                </c:pt>
                <c:pt idx="48">
                  <c:v>-10716330000</c:v>
                </c:pt>
                <c:pt idx="49">
                  <c:v>-17324140000</c:v>
                </c:pt>
                <c:pt idx="50">
                  <c:v>-15465890000</c:v>
                </c:pt>
                <c:pt idx="51">
                  <c:v>-24262210000</c:v>
                </c:pt>
                <c:pt idx="52">
                  <c:v>-12580000000</c:v>
                </c:pt>
                <c:pt idx="53">
                  <c:v>-13358160000</c:v>
                </c:pt>
                <c:pt idx="54">
                  <c:v>-12735910000</c:v>
                </c:pt>
                <c:pt idx="55">
                  <c:v>-6635610000</c:v>
                </c:pt>
                <c:pt idx="56">
                  <c:v>-6620970000</c:v>
                </c:pt>
                <c:pt idx="57">
                  <c:v>-6341110000</c:v>
                </c:pt>
                <c:pt idx="58">
                  <c:v>-1029540000</c:v>
                </c:pt>
                <c:pt idx="59">
                  <c:v>6611570000</c:v>
                </c:pt>
                <c:pt idx="60">
                  <c:v>8934520000</c:v>
                </c:pt>
                <c:pt idx="61">
                  <c:v>-17033080000</c:v>
                </c:pt>
                <c:pt idx="62">
                  <c:v>-18747470000</c:v>
                </c:pt>
                <c:pt idx="63">
                  <c:v>-16726820000</c:v>
                </c:pt>
                <c:pt idx="64">
                  <c:v>-18048660000</c:v>
                </c:pt>
                <c:pt idx="65">
                  <c:v>-17016070000</c:v>
                </c:pt>
                <c:pt idx="66">
                  <c:v>-11397870000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FC42-7E4D-A9F7-503CA972B20D}"/>
            </c:ext>
          </c:extLst>
        </c:ser>
        <c:ser>
          <c:idx val="7"/>
          <c:order val="6"/>
          <c:tx>
            <c:strRef>
              <c:f>GDNN!$BF$14</c:f>
              <c:strCache>
                <c:ptCount val="1"/>
                <c:pt idx="0">
                  <c:v>CEO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GDNN!$AW$15:$AX$81</c:f>
              <c:multiLvlStrCache>
                <c:ptCount val="67"/>
                <c:lvl>
                  <c:pt idx="0">
                    <c:v>08/04/2024</c:v>
                  </c:pt>
                  <c:pt idx="1">
                    <c:v>05/04/2024</c:v>
                  </c:pt>
                  <c:pt idx="2">
                    <c:v>04/04/2024</c:v>
                  </c:pt>
                  <c:pt idx="3">
                    <c:v>03/04/2024</c:v>
                  </c:pt>
                  <c:pt idx="4">
                    <c:v>02/04/2024</c:v>
                  </c:pt>
                  <c:pt idx="5">
                    <c:v>01/04/2024</c:v>
                  </c:pt>
                  <c:pt idx="6">
                    <c:v>29/03/2024</c:v>
                  </c:pt>
                  <c:pt idx="7">
                    <c:v>28/03/2024</c:v>
                  </c:pt>
                  <c:pt idx="8">
                    <c:v>27/03/2024</c:v>
                  </c:pt>
                  <c:pt idx="9">
                    <c:v>26/03/2024</c:v>
                  </c:pt>
                  <c:pt idx="10">
                    <c:v>25/03/2024</c:v>
                  </c:pt>
                  <c:pt idx="11">
                    <c:v>22/03/2024</c:v>
                  </c:pt>
                  <c:pt idx="12">
                    <c:v>21/03/2024</c:v>
                  </c:pt>
                  <c:pt idx="13">
                    <c:v>20/03/2024</c:v>
                  </c:pt>
                  <c:pt idx="14">
                    <c:v>19/03/2024</c:v>
                  </c:pt>
                  <c:pt idx="15">
                    <c:v>18/03/2024</c:v>
                  </c:pt>
                  <c:pt idx="16">
                    <c:v>15/03/2024</c:v>
                  </c:pt>
                  <c:pt idx="17">
                    <c:v>14/03/2024</c:v>
                  </c:pt>
                  <c:pt idx="18">
                    <c:v>13/03/2024</c:v>
                  </c:pt>
                  <c:pt idx="19">
                    <c:v>12/03/2024</c:v>
                  </c:pt>
                  <c:pt idx="20">
                    <c:v>11/03/2024</c:v>
                  </c:pt>
                  <c:pt idx="21">
                    <c:v>08/03/2024</c:v>
                  </c:pt>
                  <c:pt idx="22">
                    <c:v>07/03/2024</c:v>
                  </c:pt>
                  <c:pt idx="23">
                    <c:v>06/03/2024</c:v>
                  </c:pt>
                  <c:pt idx="24">
                    <c:v>05/03/2024</c:v>
                  </c:pt>
                  <c:pt idx="25">
                    <c:v>04/03/2024</c:v>
                  </c:pt>
                  <c:pt idx="26">
                    <c:v>01/03/2024</c:v>
                  </c:pt>
                  <c:pt idx="27">
                    <c:v>29/02/2024</c:v>
                  </c:pt>
                  <c:pt idx="28">
                    <c:v>28/02/2024</c:v>
                  </c:pt>
                  <c:pt idx="29">
                    <c:v>27/02/2024</c:v>
                  </c:pt>
                  <c:pt idx="30">
                    <c:v>26/02/2024</c:v>
                  </c:pt>
                  <c:pt idx="31">
                    <c:v>23/02/2024</c:v>
                  </c:pt>
                  <c:pt idx="32">
                    <c:v>22/02/2024</c:v>
                  </c:pt>
                  <c:pt idx="33">
                    <c:v>21/02/2024</c:v>
                  </c:pt>
                  <c:pt idx="34">
                    <c:v>20/02/2024</c:v>
                  </c:pt>
                  <c:pt idx="35">
                    <c:v>19/02/2024</c:v>
                  </c:pt>
                  <c:pt idx="36">
                    <c:v>16/02/2024</c:v>
                  </c:pt>
                  <c:pt idx="37">
                    <c:v>15/02/2024</c:v>
                  </c:pt>
                  <c:pt idx="38">
                    <c:v>07/02/2024</c:v>
                  </c:pt>
                  <c:pt idx="39">
                    <c:v>06/02/2024</c:v>
                  </c:pt>
                  <c:pt idx="40">
                    <c:v>05/02/2024</c:v>
                  </c:pt>
                  <c:pt idx="41">
                    <c:v>02/02/2024</c:v>
                  </c:pt>
                  <c:pt idx="42">
                    <c:v>01/02/2024</c:v>
                  </c:pt>
                  <c:pt idx="43">
                    <c:v>31/01/2024</c:v>
                  </c:pt>
                  <c:pt idx="44">
                    <c:v>30/01/2024</c:v>
                  </c:pt>
                  <c:pt idx="45">
                    <c:v>29/01/2024</c:v>
                  </c:pt>
                  <c:pt idx="46">
                    <c:v>26/01/2024</c:v>
                  </c:pt>
                  <c:pt idx="47">
                    <c:v>25/01/2024</c:v>
                  </c:pt>
                  <c:pt idx="48">
                    <c:v>24/01/2024</c:v>
                  </c:pt>
                  <c:pt idx="49">
                    <c:v>23/01/2024</c:v>
                  </c:pt>
                  <c:pt idx="50">
                    <c:v>22/01/2024</c:v>
                  </c:pt>
                  <c:pt idx="51">
                    <c:v>19/01/2024</c:v>
                  </c:pt>
                  <c:pt idx="52">
                    <c:v>18/01/2024</c:v>
                  </c:pt>
                  <c:pt idx="53">
                    <c:v>17/01/2024</c:v>
                  </c:pt>
                  <c:pt idx="54">
                    <c:v>16/01/2024</c:v>
                  </c:pt>
                  <c:pt idx="55">
                    <c:v>15/01/2024</c:v>
                  </c:pt>
                  <c:pt idx="56">
                    <c:v>12/01/2024</c:v>
                  </c:pt>
                  <c:pt idx="57">
                    <c:v>11/01/2024</c:v>
                  </c:pt>
                  <c:pt idx="58">
                    <c:v>10/01/2024</c:v>
                  </c:pt>
                  <c:pt idx="59">
                    <c:v>09/01/2024</c:v>
                  </c:pt>
                  <c:pt idx="60">
                    <c:v>08/01/2024</c:v>
                  </c:pt>
                  <c:pt idx="61">
                    <c:v>05/01/2024</c:v>
                  </c:pt>
                  <c:pt idx="62">
                    <c:v>04/01/2024</c:v>
                  </c:pt>
                  <c:pt idx="63">
                    <c:v>03/01/2024</c:v>
                  </c:pt>
                  <c:pt idx="64">
                    <c:v>02/01/2024</c:v>
                  </c:pt>
                  <c:pt idx="65">
                    <c:v>29/12/2023</c:v>
                  </c:pt>
                  <c:pt idx="66">
                    <c:v>28/12/2023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GDNN!$BF$15:$BF$81</c:f>
              <c:numCache>
                <c:formatCode>#,##0</c:formatCode>
                <c:ptCount val="67"/>
                <c:pt idx="0">
                  <c:v>-12876612643</c:v>
                </c:pt>
                <c:pt idx="1">
                  <c:v>-6830918090</c:v>
                </c:pt>
                <c:pt idx="2">
                  <c:v>2243236749</c:v>
                </c:pt>
                <c:pt idx="3">
                  <c:v>3738544559</c:v>
                </c:pt>
                <c:pt idx="4">
                  <c:v>-11950239868</c:v>
                </c:pt>
                <c:pt idx="5">
                  <c:v>-16005454669</c:v>
                </c:pt>
                <c:pt idx="6">
                  <c:v>-16403959681</c:v>
                </c:pt>
                <c:pt idx="7">
                  <c:v>-12998441092</c:v>
                </c:pt>
                <c:pt idx="8">
                  <c:v>-9670294189</c:v>
                </c:pt>
                <c:pt idx="9">
                  <c:v>-1199803270</c:v>
                </c:pt>
                <c:pt idx="10">
                  <c:v>-2433864734</c:v>
                </c:pt>
                <c:pt idx="11">
                  <c:v>-5316106996</c:v>
                </c:pt>
                <c:pt idx="12">
                  <c:v>-4026560918</c:v>
                </c:pt>
                <c:pt idx="13">
                  <c:v>-6290082083</c:v>
                </c:pt>
                <c:pt idx="14">
                  <c:v>-3970815000</c:v>
                </c:pt>
                <c:pt idx="15">
                  <c:v>-4200427761</c:v>
                </c:pt>
                <c:pt idx="16">
                  <c:v>-34291481933</c:v>
                </c:pt>
                <c:pt idx="17">
                  <c:v>-25805509864</c:v>
                </c:pt>
                <c:pt idx="18">
                  <c:v>-23924890050</c:v>
                </c:pt>
                <c:pt idx="19">
                  <c:v>-14839558930</c:v>
                </c:pt>
                <c:pt idx="20">
                  <c:v>-14140267169</c:v>
                </c:pt>
                <c:pt idx="21">
                  <c:v>10376620652</c:v>
                </c:pt>
                <c:pt idx="22">
                  <c:v>12964083755</c:v>
                </c:pt>
                <c:pt idx="23">
                  <c:v>16223476743</c:v>
                </c:pt>
                <c:pt idx="24">
                  <c:v>24258021360</c:v>
                </c:pt>
                <c:pt idx="25">
                  <c:v>38574170977</c:v>
                </c:pt>
                <c:pt idx="26">
                  <c:v>44720529016</c:v>
                </c:pt>
                <c:pt idx="27">
                  <c:v>47164162312</c:v>
                </c:pt>
                <c:pt idx="28">
                  <c:v>46082899598</c:v>
                </c:pt>
                <c:pt idx="29">
                  <c:v>41875626343</c:v>
                </c:pt>
                <c:pt idx="30">
                  <c:v>25129139701</c:v>
                </c:pt>
                <c:pt idx="31">
                  <c:v>17763527876</c:v>
                </c:pt>
                <c:pt idx="32">
                  <c:v>29871486474</c:v>
                </c:pt>
                <c:pt idx="33">
                  <c:v>29862819769</c:v>
                </c:pt>
                <c:pt idx="34">
                  <c:v>47593697061</c:v>
                </c:pt>
                <c:pt idx="35">
                  <c:v>20096166962</c:v>
                </c:pt>
                <c:pt idx="36">
                  <c:v>19654780481</c:v>
                </c:pt>
                <c:pt idx="37">
                  <c:v>7703078569</c:v>
                </c:pt>
                <c:pt idx="38">
                  <c:v>7698820954</c:v>
                </c:pt>
                <c:pt idx="39">
                  <c:v>14558444062</c:v>
                </c:pt>
                <c:pt idx="40">
                  <c:v>14008278274</c:v>
                </c:pt>
                <c:pt idx="41">
                  <c:v>13777312785</c:v>
                </c:pt>
                <c:pt idx="42">
                  <c:v>6598057409</c:v>
                </c:pt>
                <c:pt idx="43">
                  <c:v>6413082703</c:v>
                </c:pt>
                <c:pt idx="44">
                  <c:v>6536103431</c:v>
                </c:pt>
                <c:pt idx="45">
                  <c:v>6720774060</c:v>
                </c:pt>
                <c:pt idx="46">
                  <c:v>7635073012</c:v>
                </c:pt>
                <c:pt idx="47">
                  <c:v>7341130427</c:v>
                </c:pt>
                <c:pt idx="48">
                  <c:v>7273974822</c:v>
                </c:pt>
                <c:pt idx="49">
                  <c:v>7241230527</c:v>
                </c:pt>
                <c:pt idx="50">
                  <c:v>33139730533</c:v>
                </c:pt>
                <c:pt idx="51">
                  <c:v>29163540940</c:v>
                </c:pt>
                <c:pt idx="52">
                  <c:v>32074013665</c:v>
                </c:pt>
                <c:pt idx="53">
                  <c:v>29657787823</c:v>
                </c:pt>
                <c:pt idx="54">
                  <c:v>29642396813</c:v>
                </c:pt>
                <c:pt idx="55">
                  <c:v>35535269783</c:v>
                </c:pt>
                <c:pt idx="56">
                  <c:v>38976203535</c:v>
                </c:pt>
                <c:pt idx="57">
                  <c:v>40595152479</c:v>
                </c:pt>
                <c:pt idx="58">
                  <c:v>41518267981</c:v>
                </c:pt>
                <c:pt idx="59">
                  <c:v>43526360835</c:v>
                </c:pt>
                <c:pt idx="60">
                  <c:v>41930979833</c:v>
                </c:pt>
                <c:pt idx="61">
                  <c:v>40348351949</c:v>
                </c:pt>
                <c:pt idx="62">
                  <c:v>40192205978</c:v>
                </c:pt>
                <c:pt idx="63">
                  <c:v>40362189000</c:v>
                </c:pt>
                <c:pt idx="64">
                  <c:v>41061752393</c:v>
                </c:pt>
                <c:pt idx="65">
                  <c:v>40934592926</c:v>
                </c:pt>
                <c:pt idx="66">
                  <c:v>42040583337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FC42-7E4D-A9F7-503CA972B20D}"/>
            </c:ext>
          </c:extLst>
        </c:ser>
        <c:ser>
          <c:idx val="8"/>
          <c:order val="7"/>
          <c:tx>
            <c:strRef>
              <c:f>GDNN!$BG$14</c:f>
              <c:strCache>
                <c:ptCount val="1"/>
                <c:pt idx="0">
                  <c:v>NTL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GDNN!$AW$15:$AX$81</c:f>
              <c:multiLvlStrCache>
                <c:ptCount val="67"/>
                <c:lvl>
                  <c:pt idx="0">
                    <c:v>08/04/2024</c:v>
                  </c:pt>
                  <c:pt idx="1">
                    <c:v>05/04/2024</c:v>
                  </c:pt>
                  <c:pt idx="2">
                    <c:v>04/04/2024</c:v>
                  </c:pt>
                  <c:pt idx="3">
                    <c:v>03/04/2024</c:v>
                  </c:pt>
                  <c:pt idx="4">
                    <c:v>02/04/2024</c:v>
                  </c:pt>
                  <c:pt idx="5">
                    <c:v>01/04/2024</c:v>
                  </c:pt>
                  <c:pt idx="6">
                    <c:v>29/03/2024</c:v>
                  </c:pt>
                  <c:pt idx="7">
                    <c:v>28/03/2024</c:v>
                  </c:pt>
                  <c:pt idx="8">
                    <c:v>27/03/2024</c:v>
                  </c:pt>
                  <c:pt idx="9">
                    <c:v>26/03/2024</c:v>
                  </c:pt>
                  <c:pt idx="10">
                    <c:v>25/03/2024</c:v>
                  </c:pt>
                  <c:pt idx="11">
                    <c:v>22/03/2024</c:v>
                  </c:pt>
                  <c:pt idx="12">
                    <c:v>21/03/2024</c:v>
                  </c:pt>
                  <c:pt idx="13">
                    <c:v>20/03/2024</c:v>
                  </c:pt>
                  <c:pt idx="14">
                    <c:v>19/03/2024</c:v>
                  </c:pt>
                  <c:pt idx="15">
                    <c:v>18/03/2024</c:v>
                  </c:pt>
                  <c:pt idx="16">
                    <c:v>15/03/2024</c:v>
                  </c:pt>
                  <c:pt idx="17">
                    <c:v>14/03/2024</c:v>
                  </c:pt>
                  <c:pt idx="18">
                    <c:v>13/03/2024</c:v>
                  </c:pt>
                  <c:pt idx="19">
                    <c:v>12/03/2024</c:v>
                  </c:pt>
                  <c:pt idx="20">
                    <c:v>11/03/2024</c:v>
                  </c:pt>
                  <c:pt idx="21">
                    <c:v>08/03/2024</c:v>
                  </c:pt>
                  <c:pt idx="22">
                    <c:v>07/03/2024</c:v>
                  </c:pt>
                  <c:pt idx="23">
                    <c:v>06/03/2024</c:v>
                  </c:pt>
                  <c:pt idx="24">
                    <c:v>05/03/2024</c:v>
                  </c:pt>
                  <c:pt idx="25">
                    <c:v>04/03/2024</c:v>
                  </c:pt>
                  <c:pt idx="26">
                    <c:v>01/03/2024</c:v>
                  </c:pt>
                  <c:pt idx="27">
                    <c:v>29/02/2024</c:v>
                  </c:pt>
                  <c:pt idx="28">
                    <c:v>28/02/2024</c:v>
                  </c:pt>
                  <c:pt idx="29">
                    <c:v>27/02/2024</c:v>
                  </c:pt>
                  <c:pt idx="30">
                    <c:v>26/02/2024</c:v>
                  </c:pt>
                  <c:pt idx="31">
                    <c:v>23/02/2024</c:v>
                  </c:pt>
                  <c:pt idx="32">
                    <c:v>22/02/2024</c:v>
                  </c:pt>
                  <c:pt idx="33">
                    <c:v>21/02/2024</c:v>
                  </c:pt>
                  <c:pt idx="34">
                    <c:v>20/02/2024</c:v>
                  </c:pt>
                  <c:pt idx="35">
                    <c:v>19/02/2024</c:v>
                  </c:pt>
                  <c:pt idx="36">
                    <c:v>16/02/2024</c:v>
                  </c:pt>
                  <c:pt idx="37">
                    <c:v>15/02/2024</c:v>
                  </c:pt>
                  <c:pt idx="38">
                    <c:v>07/02/2024</c:v>
                  </c:pt>
                  <c:pt idx="39">
                    <c:v>06/02/2024</c:v>
                  </c:pt>
                  <c:pt idx="40">
                    <c:v>05/02/2024</c:v>
                  </c:pt>
                  <c:pt idx="41">
                    <c:v>02/02/2024</c:v>
                  </c:pt>
                  <c:pt idx="42">
                    <c:v>01/02/2024</c:v>
                  </c:pt>
                  <c:pt idx="43">
                    <c:v>31/01/2024</c:v>
                  </c:pt>
                  <c:pt idx="44">
                    <c:v>30/01/2024</c:v>
                  </c:pt>
                  <c:pt idx="45">
                    <c:v>29/01/2024</c:v>
                  </c:pt>
                  <c:pt idx="46">
                    <c:v>26/01/2024</c:v>
                  </c:pt>
                  <c:pt idx="47">
                    <c:v>25/01/2024</c:v>
                  </c:pt>
                  <c:pt idx="48">
                    <c:v>24/01/2024</c:v>
                  </c:pt>
                  <c:pt idx="49">
                    <c:v>23/01/2024</c:v>
                  </c:pt>
                  <c:pt idx="50">
                    <c:v>22/01/2024</c:v>
                  </c:pt>
                  <c:pt idx="51">
                    <c:v>19/01/2024</c:v>
                  </c:pt>
                  <c:pt idx="52">
                    <c:v>18/01/2024</c:v>
                  </c:pt>
                  <c:pt idx="53">
                    <c:v>17/01/2024</c:v>
                  </c:pt>
                  <c:pt idx="54">
                    <c:v>16/01/2024</c:v>
                  </c:pt>
                  <c:pt idx="55">
                    <c:v>15/01/2024</c:v>
                  </c:pt>
                  <c:pt idx="56">
                    <c:v>12/01/2024</c:v>
                  </c:pt>
                  <c:pt idx="57">
                    <c:v>11/01/2024</c:v>
                  </c:pt>
                  <c:pt idx="58">
                    <c:v>10/01/2024</c:v>
                  </c:pt>
                  <c:pt idx="59">
                    <c:v>09/01/2024</c:v>
                  </c:pt>
                  <c:pt idx="60">
                    <c:v>08/01/2024</c:v>
                  </c:pt>
                  <c:pt idx="61">
                    <c:v>05/01/2024</c:v>
                  </c:pt>
                  <c:pt idx="62">
                    <c:v>04/01/2024</c:v>
                  </c:pt>
                  <c:pt idx="63">
                    <c:v>03/01/2024</c:v>
                  </c:pt>
                  <c:pt idx="64">
                    <c:v>02/01/2024</c:v>
                  </c:pt>
                  <c:pt idx="65">
                    <c:v>29/12/2023</c:v>
                  </c:pt>
                  <c:pt idx="66">
                    <c:v>28/12/2023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GDNN!$BG$15:$BG$81</c:f>
              <c:numCache>
                <c:formatCode>#,##0</c:formatCode>
                <c:ptCount val="67"/>
                <c:pt idx="0">
                  <c:v>54440157501</c:v>
                </c:pt>
                <c:pt idx="1">
                  <c:v>55675627501</c:v>
                </c:pt>
                <c:pt idx="2">
                  <c:v>43474717501</c:v>
                </c:pt>
                <c:pt idx="3">
                  <c:v>29008347501</c:v>
                </c:pt>
                <c:pt idx="4">
                  <c:v>37477567501</c:v>
                </c:pt>
                <c:pt idx="5">
                  <c:v>37523697501</c:v>
                </c:pt>
                <c:pt idx="6">
                  <c:v>40715007501</c:v>
                </c:pt>
                <c:pt idx="7">
                  <c:v>41368447501</c:v>
                </c:pt>
                <c:pt idx="8">
                  <c:v>39127624492</c:v>
                </c:pt>
                <c:pt idx="9">
                  <c:v>31669894492</c:v>
                </c:pt>
                <c:pt idx="10">
                  <c:v>23423874492</c:v>
                </c:pt>
                <c:pt idx="11">
                  <c:v>29716974492</c:v>
                </c:pt>
                <c:pt idx="12">
                  <c:v>34761634492</c:v>
                </c:pt>
                <c:pt idx="13">
                  <c:v>38425164492</c:v>
                </c:pt>
                <c:pt idx="14">
                  <c:v>40123084492</c:v>
                </c:pt>
                <c:pt idx="15">
                  <c:v>25852594492</c:v>
                </c:pt>
                <c:pt idx="16">
                  <c:v>27137044492</c:v>
                </c:pt>
                <c:pt idx="17">
                  <c:v>27815064492</c:v>
                </c:pt>
                <c:pt idx="18">
                  <c:v>27523604492</c:v>
                </c:pt>
                <c:pt idx="19">
                  <c:v>21672454492</c:v>
                </c:pt>
                <c:pt idx="20">
                  <c:v>13233744492</c:v>
                </c:pt>
                <c:pt idx="21">
                  <c:v>12912154492</c:v>
                </c:pt>
                <c:pt idx="22">
                  <c:v>13124074492</c:v>
                </c:pt>
                <c:pt idx="23">
                  <c:v>14122874492</c:v>
                </c:pt>
                <c:pt idx="24">
                  <c:v>14275184492</c:v>
                </c:pt>
                <c:pt idx="25">
                  <c:v>16357044492</c:v>
                </c:pt>
                <c:pt idx="26">
                  <c:v>14615364492</c:v>
                </c:pt>
                <c:pt idx="27">
                  <c:v>21938874492</c:v>
                </c:pt>
                <c:pt idx="28">
                  <c:v>19968274492</c:v>
                </c:pt>
                <c:pt idx="29">
                  <c:v>18989964492</c:v>
                </c:pt>
                <c:pt idx="30">
                  <c:v>14191774492</c:v>
                </c:pt>
                <c:pt idx="31">
                  <c:v>9806334492</c:v>
                </c:pt>
                <c:pt idx="32">
                  <c:v>8578014492</c:v>
                </c:pt>
                <c:pt idx="33">
                  <c:v>791674492</c:v>
                </c:pt>
                <c:pt idx="34">
                  <c:v>5733734492</c:v>
                </c:pt>
                <c:pt idx="35">
                  <c:v>5938254492</c:v>
                </c:pt>
                <c:pt idx="36">
                  <c:v>3189494492</c:v>
                </c:pt>
                <c:pt idx="37">
                  <c:v>-4107545508</c:v>
                </c:pt>
                <c:pt idx="38">
                  <c:v>-4013275508</c:v>
                </c:pt>
                <c:pt idx="39">
                  <c:v>-3797955508</c:v>
                </c:pt>
                <c:pt idx="40">
                  <c:v>-2852095508</c:v>
                </c:pt>
                <c:pt idx="41">
                  <c:v>-897325508</c:v>
                </c:pt>
                <c:pt idx="42">
                  <c:v>1868494492</c:v>
                </c:pt>
                <c:pt idx="43">
                  <c:v>-2105152495</c:v>
                </c:pt>
                <c:pt idx="44">
                  <c:v>676402127</c:v>
                </c:pt>
                <c:pt idx="45">
                  <c:v>-1221877873</c:v>
                </c:pt>
                <c:pt idx="46">
                  <c:v>-1066327873</c:v>
                </c:pt>
                <c:pt idx="47">
                  <c:v>-2643697873</c:v>
                </c:pt>
                <c:pt idx="48">
                  <c:v>2880022127</c:v>
                </c:pt>
                <c:pt idx="49">
                  <c:v>506722127</c:v>
                </c:pt>
                <c:pt idx="50">
                  <c:v>1665122127</c:v>
                </c:pt>
                <c:pt idx="51">
                  <c:v>2485402127</c:v>
                </c:pt>
                <c:pt idx="52">
                  <c:v>1979762127</c:v>
                </c:pt>
                <c:pt idx="53">
                  <c:v>2003362127</c:v>
                </c:pt>
                <c:pt idx="54">
                  <c:v>1015652127</c:v>
                </c:pt>
                <c:pt idx="55">
                  <c:v>-444947873</c:v>
                </c:pt>
                <c:pt idx="56">
                  <c:v>-418517873</c:v>
                </c:pt>
                <c:pt idx="57">
                  <c:v>-749247873</c:v>
                </c:pt>
                <c:pt idx="58">
                  <c:v>-1649117873</c:v>
                </c:pt>
                <c:pt idx="59">
                  <c:v>-2445157873</c:v>
                </c:pt>
                <c:pt idx="60">
                  <c:v>-3402437873</c:v>
                </c:pt>
                <c:pt idx="61">
                  <c:v>-3589647873</c:v>
                </c:pt>
                <c:pt idx="62">
                  <c:v>-945407873</c:v>
                </c:pt>
                <c:pt idx="63">
                  <c:v>-2598497873</c:v>
                </c:pt>
                <c:pt idx="64">
                  <c:v>-3502157873</c:v>
                </c:pt>
                <c:pt idx="65">
                  <c:v>-3147717873</c:v>
                </c:pt>
                <c:pt idx="66">
                  <c:v>-3043427873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FC42-7E4D-A9F7-503CA972B2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5961887"/>
        <c:axId val="156123423"/>
      </c:lineChart>
      <c:catAx>
        <c:axId val="155961887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156123423"/>
        <c:crosses val="autoZero"/>
        <c:auto val="1"/>
        <c:lblAlgn val="ctr"/>
        <c:lblOffset val="100"/>
        <c:noMultiLvlLbl val="0"/>
      </c:catAx>
      <c:valAx>
        <c:axId val="156123423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155961887"/>
        <c:crosses val="autoZero"/>
        <c:crossBetween val="between"/>
        <c:majorUnit val="100000000000"/>
        <c:dispUnits>
          <c:builtInUnit val="b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VN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Bán Lẻ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GDNN!$BN$87</c:f>
              <c:strCache>
                <c:ptCount val="1"/>
                <c:pt idx="0">
                  <c:v>VNM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GDNN!$BL$88:$BM$154</c:f>
              <c:multiLvlStrCache>
                <c:ptCount val="67"/>
                <c:lvl>
                  <c:pt idx="0">
                    <c:v>08/04/2024</c:v>
                  </c:pt>
                  <c:pt idx="1">
                    <c:v>05/04/2024</c:v>
                  </c:pt>
                  <c:pt idx="2">
                    <c:v>04/04/2024</c:v>
                  </c:pt>
                  <c:pt idx="3">
                    <c:v>03/04/2024</c:v>
                  </c:pt>
                  <c:pt idx="4">
                    <c:v>02/04/2024</c:v>
                  </c:pt>
                  <c:pt idx="5">
                    <c:v>01/04/2024</c:v>
                  </c:pt>
                  <c:pt idx="6">
                    <c:v>29/03/2024</c:v>
                  </c:pt>
                  <c:pt idx="7">
                    <c:v>28/03/2024</c:v>
                  </c:pt>
                  <c:pt idx="8">
                    <c:v>27/03/2024</c:v>
                  </c:pt>
                  <c:pt idx="9">
                    <c:v>26/03/2024</c:v>
                  </c:pt>
                  <c:pt idx="10">
                    <c:v>25/03/2024</c:v>
                  </c:pt>
                  <c:pt idx="11">
                    <c:v>22/03/2024</c:v>
                  </c:pt>
                  <c:pt idx="12">
                    <c:v>21/03/2024</c:v>
                  </c:pt>
                  <c:pt idx="13">
                    <c:v>20/03/2024</c:v>
                  </c:pt>
                  <c:pt idx="14">
                    <c:v>19/03/2024</c:v>
                  </c:pt>
                  <c:pt idx="15">
                    <c:v>18/03/2024</c:v>
                  </c:pt>
                  <c:pt idx="16">
                    <c:v>15/03/2024</c:v>
                  </c:pt>
                  <c:pt idx="17">
                    <c:v>14/03/2024</c:v>
                  </c:pt>
                  <c:pt idx="18">
                    <c:v>13/03/2024</c:v>
                  </c:pt>
                  <c:pt idx="19">
                    <c:v>12/03/2024</c:v>
                  </c:pt>
                  <c:pt idx="20">
                    <c:v>11/03/2024</c:v>
                  </c:pt>
                  <c:pt idx="21">
                    <c:v>08/03/2024</c:v>
                  </c:pt>
                  <c:pt idx="22">
                    <c:v>07/03/2024</c:v>
                  </c:pt>
                  <c:pt idx="23">
                    <c:v>06/03/2024</c:v>
                  </c:pt>
                  <c:pt idx="24">
                    <c:v>05/03/2024</c:v>
                  </c:pt>
                  <c:pt idx="25">
                    <c:v>04/03/2024</c:v>
                  </c:pt>
                  <c:pt idx="26">
                    <c:v>01/03/2024</c:v>
                  </c:pt>
                  <c:pt idx="27">
                    <c:v>29/02/2024</c:v>
                  </c:pt>
                  <c:pt idx="28">
                    <c:v>28/02/2024</c:v>
                  </c:pt>
                  <c:pt idx="29">
                    <c:v>27/02/2024</c:v>
                  </c:pt>
                  <c:pt idx="30">
                    <c:v>26/02/2024</c:v>
                  </c:pt>
                  <c:pt idx="31">
                    <c:v>23/02/2024</c:v>
                  </c:pt>
                  <c:pt idx="32">
                    <c:v>22/02/2024</c:v>
                  </c:pt>
                  <c:pt idx="33">
                    <c:v>21/02/2024</c:v>
                  </c:pt>
                  <c:pt idx="34">
                    <c:v>20/02/2024</c:v>
                  </c:pt>
                  <c:pt idx="35">
                    <c:v>19/02/2024</c:v>
                  </c:pt>
                  <c:pt idx="36">
                    <c:v>16/02/2024</c:v>
                  </c:pt>
                  <c:pt idx="37">
                    <c:v>15/02/2024</c:v>
                  </c:pt>
                  <c:pt idx="38">
                    <c:v>07/02/2024</c:v>
                  </c:pt>
                  <c:pt idx="39">
                    <c:v>06/02/2024</c:v>
                  </c:pt>
                  <c:pt idx="40">
                    <c:v>05/02/2024</c:v>
                  </c:pt>
                  <c:pt idx="41">
                    <c:v>02/02/2024</c:v>
                  </c:pt>
                  <c:pt idx="42">
                    <c:v>01/02/2024</c:v>
                  </c:pt>
                  <c:pt idx="43">
                    <c:v>31/01/2024</c:v>
                  </c:pt>
                  <c:pt idx="44">
                    <c:v>30/01/2024</c:v>
                  </c:pt>
                  <c:pt idx="45">
                    <c:v>29/01/2024</c:v>
                  </c:pt>
                  <c:pt idx="46">
                    <c:v>26/01/2024</c:v>
                  </c:pt>
                  <c:pt idx="47">
                    <c:v>25/01/2024</c:v>
                  </c:pt>
                  <c:pt idx="48">
                    <c:v>24/01/2024</c:v>
                  </c:pt>
                  <c:pt idx="49">
                    <c:v>23/01/2024</c:v>
                  </c:pt>
                  <c:pt idx="50">
                    <c:v>22/01/2024</c:v>
                  </c:pt>
                  <c:pt idx="51">
                    <c:v>19/01/2024</c:v>
                  </c:pt>
                  <c:pt idx="52">
                    <c:v>18/01/2024</c:v>
                  </c:pt>
                  <c:pt idx="53">
                    <c:v>17/01/2024</c:v>
                  </c:pt>
                  <c:pt idx="54">
                    <c:v>16/01/2024</c:v>
                  </c:pt>
                  <c:pt idx="55">
                    <c:v>15/01/2024</c:v>
                  </c:pt>
                  <c:pt idx="56">
                    <c:v>12/01/2024</c:v>
                  </c:pt>
                  <c:pt idx="57">
                    <c:v>11/01/2024</c:v>
                  </c:pt>
                  <c:pt idx="58">
                    <c:v>10/01/2024</c:v>
                  </c:pt>
                  <c:pt idx="59">
                    <c:v>09/01/2024</c:v>
                  </c:pt>
                  <c:pt idx="60">
                    <c:v>08/01/2024</c:v>
                  </c:pt>
                  <c:pt idx="61">
                    <c:v>05/01/2024</c:v>
                  </c:pt>
                  <c:pt idx="62">
                    <c:v>04/01/2024</c:v>
                  </c:pt>
                  <c:pt idx="63">
                    <c:v>03/01/2024</c:v>
                  </c:pt>
                  <c:pt idx="64">
                    <c:v>02/01/2024</c:v>
                  </c:pt>
                  <c:pt idx="65">
                    <c:v>29/12/2023</c:v>
                  </c:pt>
                  <c:pt idx="66">
                    <c:v>28/12/2023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GDNN!$BN$88:$BN$154</c:f>
              <c:numCache>
                <c:formatCode>#,##0</c:formatCode>
                <c:ptCount val="67"/>
                <c:pt idx="0">
                  <c:v>-5897934090487</c:v>
                </c:pt>
                <c:pt idx="1">
                  <c:v>-5875676380487</c:v>
                </c:pt>
                <c:pt idx="2">
                  <c:v>-5922263890487</c:v>
                </c:pt>
                <c:pt idx="3">
                  <c:v>-6057862260487</c:v>
                </c:pt>
                <c:pt idx="4">
                  <c:v>-5899995170487</c:v>
                </c:pt>
                <c:pt idx="5">
                  <c:v>-5770869750487</c:v>
                </c:pt>
                <c:pt idx="6">
                  <c:v>-5611593630487</c:v>
                </c:pt>
                <c:pt idx="7">
                  <c:v>-5517458280487</c:v>
                </c:pt>
                <c:pt idx="8">
                  <c:v>-5357511997250</c:v>
                </c:pt>
                <c:pt idx="9">
                  <c:v>-5285725777250</c:v>
                </c:pt>
                <c:pt idx="10">
                  <c:v>-5229145777250</c:v>
                </c:pt>
                <c:pt idx="11">
                  <c:v>-5065450587250</c:v>
                </c:pt>
                <c:pt idx="12">
                  <c:v>-4846243887250</c:v>
                </c:pt>
                <c:pt idx="13">
                  <c:v>-4643817337250</c:v>
                </c:pt>
                <c:pt idx="14">
                  <c:v>-4560494267250</c:v>
                </c:pt>
                <c:pt idx="15">
                  <c:v>-4512539887250</c:v>
                </c:pt>
                <c:pt idx="16">
                  <c:v>-4405726177250</c:v>
                </c:pt>
                <c:pt idx="17">
                  <c:v>-4311295727250</c:v>
                </c:pt>
                <c:pt idx="18">
                  <c:v>-4170086557250</c:v>
                </c:pt>
                <c:pt idx="19">
                  <c:v>-3927396667250</c:v>
                </c:pt>
                <c:pt idx="20">
                  <c:v>-3873365737250</c:v>
                </c:pt>
                <c:pt idx="21">
                  <c:v>-3873934367250</c:v>
                </c:pt>
                <c:pt idx="22">
                  <c:v>-3747232537250</c:v>
                </c:pt>
                <c:pt idx="23">
                  <c:v>-3593904887250</c:v>
                </c:pt>
                <c:pt idx="24">
                  <c:v>-3565074607250</c:v>
                </c:pt>
                <c:pt idx="25">
                  <c:v>-3525559037250</c:v>
                </c:pt>
                <c:pt idx="26">
                  <c:v>-3559305177250</c:v>
                </c:pt>
                <c:pt idx="27">
                  <c:v>-3424297257250</c:v>
                </c:pt>
                <c:pt idx="28">
                  <c:v>-3309036197250</c:v>
                </c:pt>
                <c:pt idx="29">
                  <c:v>-3302147917250</c:v>
                </c:pt>
                <c:pt idx="30">
                  <c:v>-3248836857250</c:v>
                </c:pt>
                <c:pt idx="31">
                  <c:v>-3257254037250</c:v>
                </c:pt>
                <c:pt idx="32">
                  <c:v>-3294031227250</c:v>
                </c:pt>
                <c:pt idx="33">
                  <c:v>-3230481027250</c:v>
                </c:pt>
                <c:pt idx="34">
                  <c:v>-3215215197250</c:v>
                </c:pt>
                <c:pt idx="35">
                  <c:v>-3207413277250</c:v>
                </c:pt>
                <c:pt idx="36">
                  <c:v>-3158494627250</c:v>
                </c:pt>
                <c:pt idx="37">
                  <c:v>-3035272287250</c:v>
                </c:pt>
                <c:pt idx="38">
                  <c:v>-2903623277250</c:v>
                </c:pt>
                <c:pt idx="39">
                  <c:v>-2843125387250</c:v>
                </c:pt>
                <c:pt idx="40">
                  <c:v>-2798518647250</c:v>
                </c:pt>
                <c:pt idx="41">
                  <c:v>-2820196717250</c:v>
                </c:pt>
                <c:pt idx="42">
                  <c:v>-2739839417250</c:v>
                </c:pt>
                <c:pt idx="43">
                  <c:v>-2731805573042</c:v>
                </c:pt>
                <c:pt idx="44">
                  <c:v>-2638434444200</c:v>
                </c:pt>
                <c:pt idx="45">
                  <c:v>-2556613933749</c:v>
                </c:pt>
                <c:pt idx="46">
                  <c:v>-2496910793749</c:v>
                </c:pt>
                <c:pt idx="47">
                  <c:v>-2458306703749</c:v>
                </c:pt>
                <c:pt idx="48">
                  <c:v>-2399517603749</c:v>
                </c:pt>
                <c:pt idx="49">
                  <c:v>-2346661653749</c:v>
                </c:pt>
                <c:pt idx="50">
                  <c:v>-2335879153749</c:v>
                </c:pt>
                <c:pt idx="51">
                  <c:v>-2320219203749</c:v>
                </c:pt>
                <c:pt idx="52">
                  <c:v>-2297518653749</c:v>
                </c:pt>
                <c:pt idx="53">
                  <c:v>-2285801623749</c:v>
                </c:pt>
                <c:pt idx="54">
                  <c:v>-2246549923749</c:v>
                </c:pt>
                <c:pt idx="55">
                  <c:v>-2185400893749</c:v>
                </c:pt>
                <c:pt idx="56">
                  <c:v>-2100165953749</c:v>
                </c:pt>
                <c:pt idx="57">
                  <c:v>-1995401793749</c:v>
                </c:pt>
                <c:pt idx="58">
                  <c:v>-1958646653749</c:v>
                </c:pt>
                <c:pt idx="59">
                  <c:v>-1907349943749</c:v>
                </c:pt>
                <c:pt idx="60">
                  <c:v>-1834136803749</c:v>
                </c:pt>
                <c:pt idx="61">
                  <c:v>-1799164573749</c:v>
                </c:pt>
                <c:pt idx="62">
                  <c:v>-1783423083749</c:v>
                </c:pt>
                <c:pt idx="63">
                  <c:v>-1762199583749</c:v>
                </c:pt>
                <c:pt idx="64">
                  <c:v>-1773815753749</c:v>
                </c:pt>
                <c:pt idx="65">
                  <c:v>-1775732113749</c:v>
                </c:pt>
                <c:pt idx="66">
                  <c:v>-1715142573749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6C3-3448-B44E-87A0A7B36BFC}"/>
            </c:ext>
          </c:extLst>
        </c:ser>
        <c:ser>
          <c:idx val="1"/>
          <c:order val="1"/>
          <c:tx>
            <c:strRef>
              <c:f>GDNN!$BO$87</c:f>
              <c:strCache>
                <c:ptCount val="1"/>
                <c:pt idx="0">
                  <c:v>DGW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GDNN!$BL$88:$BM$154</c:f>
              <c:multiLvlStrCache>
                <c:ptCount val="67"/>
                <c:lvl>
                  <c:pt idx="0">
                    <c:v>08/04/2024</c:v>
                  </c:pt>
                  <c:pt idx="1">
                    <c:v>05/04/2024</c:v>
                  </c:pt>
                  <c:pt idx="2">
                    <c:v>04/04/2024</c:v>
                  </c:pt>
                  <c:pt idx="3">
                    <c:v>03/04/2024</c:v>
                  </c:pt>
                  <c:pt idx="4">
                    <c:v>02/04/2024</c:v>
                  </c:pt>
                  <c:pt idx="5">
                    <c:v>01/04/2024</c:v>
                  </c:pt>
                  <c:pt idx="6">
                    <c:v>29/03/2024</c:v>
                  </c:pt>
                  <c:pt idx="7">
                    <c:v>28/03/2024</c:v>
                  </c:pt>
                  <c:pt idx="8">
                    <c:v>27/03/2024</c:v>
                  </c:pt>
                  <c:pt idx="9">
                    <c:v>26/03/2024</c:v>
                  </c:pt>
                  <c:pt idx="10">
                    <c:v>25/03/2024</c:v>
                  </c:pt>
                  <c:pt idx="11">
                    <c:v>22/03/2024</c:v>
                  </c:pt>
                  <c:pt idx="12">
                    <c:v>21/03/2024</c:v>
                  </c:pt>
                  <c:pt idx="13">
                    <c:v>20/03/2024</c:v>
                  </c:pt>
                  <c:pt idx="14">
                    <c:v>19/03/2024</c:v>
                  </c:pt>
                  <c:pt idx="15">
                    <c:v>18/03/2024</c:v>
                  </c:pt>
                  <c:pt idx="16">
                    <c:v>15/03/2024</c:v>
                  </c:pt>
                  <c:pt idx="17">
                    <c:v>14/03/2024</c:v>
                  </c:pt>
                  <c:pt idx="18">
                    <c:v>13/03/2024</c:v>
                  </c:pt>
                  <c:pt idx="19">
                    <c:v>12/03/2024</c:v>
                  </c:pt>
                  <c:pt idx="20">
                    <c:v>11/03/2024</c:v>
                  </c:pt>
                  <c:pt idx="21">
                    <c:v>08/03/2024</c:v>
                  </c:pt>
                  <c:pt idx="22">
                    <c:v>07/03/2024</c:v>
                  </c:pt>
                  <c:pt idx="23">
                    <c:v>06/03/2024</c:v>
                  </c:pt>
                  <c:pt idx="24">
                    <c:v>05/03/2024</c:v>
                  </c:pt>
                  <c:pt idx="25">
                    <c:v>04/03/2024</c:v>
                  </c:pt>
                  <c:pt idx="26">
                    <c:v>01/03/2024</c:v>
                  </c:pt>
                  <c:pt idx="27">
                    <c:v>29/02/2024</c:v>
                  </c:pt>
                  <c:pt idx="28">
                    <c:v>28/02/2024</c:v>
                  </c:pt>
                  <c:pt idx="29">
                    <c:v>27/02/2024</c:v>
                  </c:pt>
                  <c:pt idx="30">
                    <c:v>26/02/2024</c:v>
                  </c:pt>
                  <c:pt idx="31">
                    <c:v>23/02/2024</c:v>
                  </c:pt>
                  <c:pt idx="32">
                    <c:v>22/02/2024</c:v>
                  </c:pt>
                  <c:pt idx="33">
                    <c:v>21/02/2024</c:v>
                  </c:pt>
                  <c:pt idx="34">
                    <c:v>20/02/2024</c:v>
                  </c:pt>
                  <c:pt idx="35">
                    <c:v>19/02/2024</c:v>
                  </c:pt>
                  <c:pt idx="36">
                    <c:v>16/02/2024</c:v>
                  </c:pt>
                  <c:pt idx="37">
                    <c:v>15/02/2024</c:v>
                  </c:pt>
                  <c:pt idx="38">
                    <c:v>07/02/2024</c:v>
                  </c:pt>
                  <c:pt idx="39">
                    <c:v>06/02/2024</c:v>
                  </c:pt>
                  <c:pt idx="40">
                    <c:v>05/02/2024</c:v>
                  </c:pt>
                  <c:pt idx="41">
                    <c:v>02/02/2024</c:v>
                  </c:pt>
                  <c:pt idx="42">
                    <c:v>01/02/2024</c:v>
                  </c:pt>
                  <c:pt idx="43">
                    <c:v>31/01/2024</c:v>
                  </c:pt>
                  <c:pt idx="44">
                    <c:v>30/01/2024</c:v>
                  </c:pt>
                  <c:pt idx="45">
                    <c:v>29/01/2024</c:v>
                  </c:pt>
                  <c:pt idx="46">
                    <c:v>26/01/2024</c:v>
                  </c:pt>
                  <c:pt idx="47">
                    <c:v>25/01/2024</c:v>
                  </c:pt>
                  <c:pt idx="48">
                    <c:v>24/01/2024</c:v>
                  </c:pt>
                  <c:pt idx="49">
                    <c:v>23/01/2024</c:v>
                  </c:pt>
                  <c:pt idx="50">
                    <c:v>22/01/2024</c:v>
                  </c:pt>
                  <c:pt idx="51">
                    <c:v>19/01/2024</c:v>
                  </c:pt>
                  <c:pt idx="52">
                    <c:v>18/01/2024</c:v>
                  </c:pt>
                  <c:pt idx="53">
                    <c:v>17/01/2024</c:v>
                  </c:pt>
                  <c:pt idx="54">
                    <c:v>16/01/2024</c:v>
                  </c:pt>
                  <c:pt idx="55">
                    <c:v>15/01/2024</c:v>
                  </c:pt>
                  <c:pt idx="56">
                    <c:v>12/01/2024</c:v>
                  </c:pt>
                  <c:pt idx="57">
                    <c:v>11/01/2024</c:v>
                  </c:pt>
                  <c:pt idx="58">
                    <c:v>10/01/2024</c:v>
                  </c:pt>
                  <c:pt idx="59">
                    <c:v>09/01/2024</c:v>
                  </c:pt>
                  <c:pt idx="60">
                    <c:v>08/01/2024</c:v>
                  </c:pt>
                  <c:pt idx="61">
                    <c:v>05/01/2024</c:v>
                  </c:pt>
                  <c:pt idx="62">
                    <c:v>04/01/2024</c:v>
                  </c:pt>
                  <c:pt idx="63">
                    <c:v>03/01/2024</c:v>
                  </c:pt>
                  <c:pt idx="64">
                    <c:v>02/01/2024</c:v>
                  </c:pt>
                  <c:pt idx="65">
                    <c:v>29/12/2023</c:v>
                  </c:pt>
                  <c:pt idx="66">
                    <c:v>28/12/2023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GDNN!$BO$88:$BO$154</c:f>
              <c:numCache>
                <c:formatCode>#,##0</c:formatCode>
                <c:ptCount val="67"/>
                <c:pt idx="0">
                  <c:v>96225804377</c:v>
                </c:pt>
                <c:pt idx="1">
                  <c:v>96667844377</c:v>
                </c:pt>
                <c:pt idx="2">
                  <c:v>104628434377</c:v>
                </c:pt>
                <c:pt idx="3">
                  <c:v>105154374377</c:v>
                </c:pt>
                <c:pt idx="4">
                  <c:v>128604724377</c:v>
                </c:pt>
                <c:pt idx="5">
                  <c:v>126068944377</c:v>
                </c:pt>
                <c:pt idx="6">
                  <c:v>130651224377</c:v>
                </c:pt>
                <c:pt idx="7">
                  <c:v>124016884377</c:v>
                </c:pt>
                <c:pt idx="8">
                  <c:v>121305564377</c:v>
                </c:pt>
                <c:pt idx="9">
                  <c:v>159385514377</c:v>
                </c:pt>
                <c:pt idx="10">
                  <c:v>195347884377</c:v>
                </c:pt>
                <c:pt idx="11">
                  <c:v>208624424377</c:v>
                </c:pt>
                <c:pt idx="12">
                  <c:v>212167884377</c:v>
                </c:pt>
                <c:pt idx="13">
                  <c:v>191798784377</c:v>
                </c:pt>
                <c:pt idx="14">
                  <c:v>179779344377</c:v>
                </c:pt>
                <c:pt idx="15">
                  <c:v>183066624377</c:v>
                </c:pt>
                <c:pt idx="16">
                  <c:v>190479224377</c:v>
                </c:pt>
                <c:pt idx="17">
                  <c:v>146545794377</c:v>
                </c:pt>
                <c:pt idx="18">
                  <c:v>152487684377</c:v>
                </c:pt>
                <c:pt idx="19">
                  <c:v>164167364377</c:v>
                </c:pt>
                <c:pt idx="20">
                  <c:v>154840154377</c:v>
                </c:pt>
                <c:pt idx="21">
                  <c:v>189129814377</c:v>
                </c:pt>
                <c:pt idx="22">
                  <c:v>125537394377</c:v>
                </c:pt>
                <c:pt idx="23">
                  <c:v>129665464377</c:v>
                </c:pt>
                <c:pt idx="24">
                  <c:v>142313844377</c:v>
                </c:pt>
                <c:pt idx="25">
                  <c:v>141513824377</c:v>
                </c:pt>
                <c:pt idx="26">
                  <c:v>135484784377</c:v>
                </c:pt>
                <c:pt idx="27">
                  <c:v>81881924377</c:v>
                </c:pt>
                <c:pt idx="28">
                  <c:v>84322204377</c:v>
                </c:pt>
                <c:pt idx="29">
                  <c:v>82459974377</c:v>
                </c:pt>
                <c:pt idx="30">
                  <c:v>82491344377</c:v>
                </c:pt>
                <c:pt idx="31">
                  <c:v>82192774377</c:v>
                </c:pt>
                <c:pt idx="32">
                  <c:v>84817894377</c:v>
                </c:pt>
                <c:pt idx="33">
                  <c:v>84790114377</c:v>
                </c:pt>
                <c:pt idx="34">
                  <c:v>85073324377</c:v>
                </c:pt>
                <c:pt idx="35">
                  <c:v>90874134377</c:v>
                </c:pt>
                <c:pt idx="36">
                  <c:v>76341764377</c:v>
                </c:pt>
                <c:pt idx="37">
                  <c:v>78850304377</c:v>
                </c:pt>
                <c:pt idx="38">
                  <c:v>66125954377</c:v>
                </c:pt>
                <c:pt idx="39">
                  <c:v>68534814377</c:v>
                </c:pt>
                <c:pt idx="40">
                  <c:v>73152524377</c:v>
                </c:pt>
                <c:pt idx="41">
                  <c:v>75653264377</c:v>
                </c:pt>
                <c:pt idx="42">
                  <c:v>65305604377</c:v>
                </c:pt>
                <c:pt idx="43">
                  <c:v>63005547190</c:v>
                </c:pt>
                <c:pt idx="44">
                  <c:v>70644497190</c:v>
                </c:pt>
                <c:pt idx="45">
                  <c:v>73129286536</c:v>
                </c:pt>
                <c:pt idx="46">
                  <c:v>75155751595</c:v>
                </c:pt>
                <c:pt idx="47">
                  <c:v>76312651595</c:v>
                </c:pt>
                <c:pt idx="48">
                  <c:v>77823031595</c:v>
                </c:pt>
                <c:pt idx="49">
                  <c:v>100809671595</c:v>
                </c:pt>
                <c:pt idx="50">
                  <c:v>101800471595</c:v>
                </c:pt>
                <c:pt idx="51">
                  <c:v>102885631595</c:v>
                </c:pt>
                <c:pt idx="52">
                  <c:v>107615331595</c:v>
                </c:pt>
                <c:pt idx="53">
                  <c:v>107638601595</c:v>
                </c:pt>
                <c:pt idx="54">
                  <c:v>114972351595</c:v>
                </c:pt>
                <c:pt idx="55">
                  <c:v>113475231595</c:v>
                </c:pt>
                <c:pt idx="56">
                  <c:v>113115641595</c:v>
                </c:pt>
                <c:pt idx="57">
                  <c:v>111210131595</c:v>
                </c:pt>
                <c:pt idx="58">
                  <c:v>121320401595</c:v>
                </c:pt>
                <c:pt idx="59">
                  <c:v>124324591595</c:v>
                </c:pt>
                <c:pt idx="60">
                  <c:v>112274821595</c:v>
                </c:pt>
                <c:pt idx="61">
                  <c:v>98355061595</c:v>
                </c:pt>
                <c:pt idx="62">
                  <c:v>105461881595</c:v>
                </c:pt>
                <c:pt idx="63">
                  <c:v>111840431595</c:v>
                </c:pt>
                <c:pt idx="64">
                  <c:v>110002551595</c:v>
                </c:pt>
                <c:pt idx="65">
                  <c:v>110474711595</c:v>
                </c:pt>
                <c:pt idx="66">
                  <c:v>109340171595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6C3-3448-B44E-87A0A7B36BFC}"/>
            </c:ext>
          </c:extLst>
        </c:ser>
        <c:ser>
          <c:idx val="2"/>
          <c:order val="2"/>
          <c:tx>
            <c:strRef>
              <c:f>GDNN!$BP$87</c:f>
              <c:strCache>
                <c:ptCount val="1"/>
                <c:pt idx="0">
                  <c:v>MWG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multiLvlStrRef>
              <c:f>GDNN!$BL$88:$BM$154</c:f>
              <c:multiLvlStrCache>
                <c:ptCount val="67"/>
                <c:lvl>
                  <c:pt idx="0">
                    <c:v>08/04/2024</c:v>
                  </c:pt>
                  <c:pt idx="1">
                    <c:v>05/04/2024</c:v>
                  </c:pt>
                  <c:pt idx="2">
                    <c:v>04/04/2024</c:v>
                  </c:pt>
                  <c:pt idx="3">
                    <c:v>03/04/2024</c:v>
                  </c:pt>
                  <c:pt idx="4">
                    <c:v>02/04/2024</c:v>
                  </c:pt>
                  <c:pt idx="5">
                    <c:v>01/04/2024</c:v>
                  </c:pt>
                  <c:pt idx="6">
                    <c:v>29/03/2024</c:v>
                  </c:pt>
                  <c:pt idx="7">
                    <c:v>28/03/2024</c:v>
                  </c:pt>
                  <c:pt idx="8">
                    <c:v>27/03/2024</c:v>
                  </c:pt>
                  <c:pt idx="9">
                    <c:v>26/03/2024</c:v>
                  </c:pt>
                  <c:pt idx="10">
                    <c:v>25/03/2024</c:v>
                  </c:pt>
                  <c:pt idx="11">
                    <c:v>22/03/2024</c:v>
                  </c:pt>
                  <c:pt idx="12">
                    <c:v>21/03/2024</c:v>
                  </c:pt>
                  <c:pt idx="13">
                    <c:v>20/03/2024</c:v>
                  </c:pt>
                  <c:pt idx="14">
                    <c:v>19/03/2024</c:v>
                  </c:pt>
                  <c:pt idx="15">
                    <c:v>18/03/2024</c:v>
                  </c:pt>
                  <c:pt idx="16">
                    <c:v>15/03/2024</c:v>
                  </c:pt>
                  <c:pt idx="17">
                    <c:v>14/03/2024</c:v>
                  </c:pt>
                  <c:pt idx="18">
                    <c:v>13/03/2024</c:v>
                  </c:pt>
                  <c:pt idx="19">
                    <c:v>12/03/2024</c:v>
                  </c:pt>
                  <c:pt idx="20">
                    <c:v>11/03/2024</c:v>
                  </c:pt>
                  <c:pt idx="21">
                    <c:v>08/03/2024</c:v>
                  </c:pt>
                  <c:pt idx="22">
                    <c:v>07/03/2024</c:v>
                  </c:pt>
                  <c:pt idx="23">
                    <c:v>06/03/2024</c:v>
                  </c:pt>
                  <c:pt idx="24">
                    <c:v>05/03/2024</c:v>
                  </c:pt>
                  <c:pt idx="25">
                    <c:v>04/03/2024</c:v>
                  </c:pt>
                  <c:pt idx="26">
                    <c:v>01/03/2024</c:v>
                  </c:pt>
                  <c:pt idx="27">
                    <c:v>29/02/2024</c:v>
                  </c:pt>
                  <c:pt idx="28">
                    <c:v>28/02/2024</c:v>
                  </c:pt>
                  <c:pt idx="29">
                    <c:v>27/02/2024</c:v>
                  </c:pt>
                  <c:pt idx="30">
                    <c:v>26/02/2024</c:v>
                  </c:pt>
                  <c:pt idx="31">
                    <c:v>23/02/2024</c:v>
                  </c:pt>
                  <c:pt idx="32">
                    <c:v>22/02/2024</c:v>
                  </c:pt>
                  <c:pt idx="33">
                    <c:v>21/02/2024</c:v>
                  </c:pt>
                  <c:pt idx="34">
                    <c:v>20/02/2024</c:v>
                  </c:pt>
                  <c:pt idx="35">
                    <c:v>19/02/2024</c:v>
                  </c:pt>
                  <c:pt idx="36">
                    <c:v>16/02/2024</c:v>
                  </c:pt>
                  <c:pt idx="37">
                    <c:v>15/02/2024</c:v>
                  </c:pt>
                  <c:pt idx="38">
                    <c:v>07/02/2024</c:v>
                  </c:pt>
                  <c:pt idx="39">
                    <c:v>06/02/2024</c:v>
                  </c:pt>
                  <c:pt idx="40">
                    <c:v>05/02/2024</c:v>
                  </c:pt>
                  <c:pt idx="41">
                    <c:v>02/02/2024</c:v>
                  </c:pt>
                  <c:pt idx="42">
                    <c:v>01/02/2024</c:v>
                  </c:pt>
                  <c:pt idx="43">
                    <c:v>31/01/2024</c:v>
                  </c:pt>
                  <c:pt idx="44">
                    <c:v>30/01/2024</c:v>
                  </c:pt>
                  <c:pt idx="45">
                    <c:v>29/01/2024</c:v>
                  </c:pt>
                  <c:pt idx="46">
                    <c:v>26/01/2024</c:v>
                  </c:pt>
                  <c:pt idx="47">
                    <c:v>25/01/2024</c:v>
                  </c:pt>
                  <c:pt idx="48">
                    <c:v>24/01/2024</c:v>
                  </c:pt>
                  <c:pt idx="49">
                    <c:v>23/01/2024</c:v>
                  </c:pt>
                  <c:pt idx="50">
                    <c:v>22/01/2024</c:v>
                  </c:pt>
                  <c:pt idx="51">
                    <c:v>19/01/2024</c:v>
                  </c:pt>
                  <c:pt idx="52">
                    <c:v>18/01/2024</c:v>
                  </c:pt>
                  <c:pt idx="53">
                    <c:v>17/01/2024</c:v>
                  </c:pt>
                  <c:pt idx="54">
                    <c:v>16/01/2024</c:v>
                  </c:pt>
                  <c:pt idx="55">
                    <c:v>15/01/2024</c:v>
                  </c:pt>
                  <c:pt idx="56">
                    <c:v>12/01/2024</c:v>
                  </c:pt>
                  <c:pt idx="57">
                    <c:v>11/01/2024</c:v>
                  </c:pt>
                  <c:pt idx="58">
                    <c:v>10/01/2024</c:v>
                  </c:pt>
                  <c:pt idx="59">
                    <c:v>09/01/2024</c:v>
                  </c:pt>
                  <c:pt idx="60">
                    <c:v>08/01/2024</c:v>
                  </c:pt>
                  <c:pt idx="61">
                    <c:v>05/01/2024</c:v>
                  </c:pt>
                  <c:pt idx="62">
                    <c:v>04/01/2024</c:v>
                  </c:pt>
                  <c:pt idx="63">
                    <c:v>03/01/2024</c:v>
                  </c:pt>
                  <c:pt idx="64">
                    <c:v>02/01/2024</c:v>
                  </c:pt>
                  <c:pt idx="65">
                    <c:v>29/12/2023</c:v>
                  </c:pt>
                  <c:pt idx="66">
                    <c:v>28/12/2023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GDNN!$BP$88:$BP$154</c:f>
              <c:numCache>
                <c:formatCode>#,##0</c:formatCode>
                <c:ptCount val="67"/>
                <c:pt idx="0">
                  <c:v>-1928315040229</c:v>
                </c:pt>
                <c:pt idx="1">
                  <c:v>-1944707990229</c:v>
                </c:pt>
                <c:pt idx="2">
                  <c:v>-2065660120229</c:v>
                </c:pt>
                <c:pt idx="3">
                  <c:v>-2176113420229</c:v>
                </c:pt>
                <c:pt idx="4">
                  <c:v>-2135943020229</c:v>
                </c:pt>
                <c:pt idx="5">
                  <c:v>-2206664340229</c:v>
                </c:pt>
                <c:pt idx="6">
                  <c:v>-2336361270229</c:v>
                </c:pt>
                <c:pt idx="7">
                  <c:v>-2506107170229</c:v>
                </c:pt>
                <c:pt idx="8">
                  <c:v>-2540855585553</c:v>
                </c:pt>
                <c:pt idx="9">
                  <c:v>-2570338725553</c:v>
                </c:pt>
                <c:pt idx="10">
                  <c:v>-2429584575553</c:v>
                </c:pt>
                <c:pt idx="11">
                  <c:v>-2431370425553</c:v>
                </c:pt>
                <c:pt idx="12">
                  <c:v>-2470368185553</c:v>
                </c:pt>
                <c:pt idx="13">
                  <c:v>-2521440955553</c:v>
                </c:pt>
                <c:pt idx="14">
                  <c:v>-2581191125553</c:v>
                </c:pt>
                <c:pt idx="15">
                  <c:v>-2541782615553</c:v>
                </c:pt>
                <c:pt idx="16">
                  <c:v>-2555957605553</c:v>
                </c:pt>
                <c:pt idx="17">
                  <c:v>-2548839705553</c:v>
                </c:pt>
                <c:pt idx="18">
                  <c:v>-2492596435553</c:v>
                </c:pt>
                <c:pt idx="19">
                  <c:v>-2561066095553</c:v>
                </c:pt>
                <c:pt idx="20">
                  <c:v>-2298349445553</c:v>
                </c:pt>
                <c:pt idx="21">
                  <c:v>-2265407545553</c:v>
                </c:pt>
                <c:pt idx="22">
                  <c:v>-2227736715553</c:v>
                </c:pt>
                <c:pt idx="23">
                  <c:v>-2170618015553</c:v>
                </c:pt>
                <c:pt idx="24">
                  <c:v>-2166109525553</c:v>
                </c:pt>
                <c:pt idx="25">
                  <c:v>-2377502995553</c:v>
                </c:pt>
                <c:pt idx="26">
                  <c:v>-2453303145553</c:v>
                </c:pt>
                <c:pt idx="27">
                  <c:v>-2591973525553</c:v>
                </c:pt>
                <c:pt idx="28">
                  <c:v>-2604380785553</c:v>
                </c:pt>
                <c:pt idx="29">
                  <c:v>-2621362955553</c:v>
                </c:pt>
                <c:pt idx="30">
                  <c:v>-2558104555553</c:v>
                </c:pt>
                <c:pt idx="31">
                  <c:v>-2476687615553</c:v>
                </c:pt>
                <c:pt idx="32">
                  <c:v>-2293136795553</c:v>
                </c:pt>
                <c:pt idx="33">
                  <c:v>-2187651205553</c:v>
                </c:pt>
                <c:pt idx="34">
                  <c:v>-2092948205553</c:v>
                </c:pt>
                <c:pt idx="35">
                  <c:v>-2006733545553</c:v>
                </c:pt>
                <c:pt idx="36">
                  <c:v>-1945733675553</c:v>
                </c:pt>
                <c:pt idx="37">
                  <c:v>-1892876515553</c:v>
                </c:pt>
                <c:pt idx="38">
                  <c:v>-1808693085553</c:v>
                </c:pt>
                <c:pt idx="39">
                  <c:v>-1763633465553</c:v>
                </c:pt>
                <c:pt idx="40">
                  <c:v>-1716577545553</c:v>
                </c:pt>
                <c:pt idx="41">
                  <c:v>-1715201755553</c:v>
                </c:pt>
                <c:pt idx="42">
                  <c:v>-1775258595553</c:v>
                </c:pt>
                <c:pt idx="43">
                  <c:v>-1831784901244</c:v>
                </c:pt>
                <c:pt idx="44">
                  <c:v>-1830838530000</c:v>
                </c:pt>
                <c:pt idx="45">
                  <c:v>-1803244130000</c:v>
                </c:pt>
                <c:pt idx="46">
                  <c:v>-1776305030000</c:v>
                </c:pt>
                <c:pt idx="47">
                  <c:v>-1764490330000</c:v>
                </c:pt>
                <c:pt idx="48">
                  <c:v>-1733913360000</c:v>
                </c:pt>
                <c:pt idx="49">
                  <c:v>-1670713640000</c:v>
                </c:pt>
                <c:pt idx="50">
                  <c:v>-1647307180000</c:v>
                </c:pt>
                <c:pt idx="51">
                  <c:v>-1673761500000</c:v>
                </c:pt>
                <c:pt idx="52">
                  <c:v>-1738077970000</c:v>
                </c:pt>
                <c:pt idx="53">
                  <c:v>-1859751360000</c:v>
                </c:pt>
                <c:pt idx="54">
                  <c:v>-2018701240000</c:v>
                </c:pt>
                <c:pt idx="55">
                  <c:v>-2166463650000</c:v>
                </c:pt>
                <c:pt idx="56">
                  <c:v>-2222433790000</c:v>
                </c:pt>
                <c:pt idx="57">
                  <c:v>-2274293370000</c:v>
                </c:pt>
                <c:pt idx="58">
                  <c:v>-2246132410000</c:v>
                </c:pt>
                <c:pt idx="59">
                  <c:v>-2288974890000</c:v>
                </c:pt>
                <c:pt idx="60">
                  <c:v>-2309392220000</c:v>
                </c:pt>
                <c:pt idx="61">
                  <c:v>-2289496000000</c:v>
                </c:pt>
                <c:pt idx="62">
                  <c:v>-2289452340000</c:v>
                </c:pt>
                <c:pt idx="63">
                  <c:v>-2280262320000</c:v>
                </c:pt>
                <c:pt idx="64">
                  <c:v>-2260904390000</c:v>
                </c:pt>
                <c:pt idx="65">
                  <c:v>-2275232500000</c:v>
                </c:pt>
                <c:pt idx="66">
                  <c:v>-2269104360000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6C3-3448-B44E-87A0A7B36BFC}"/>
            </c:ext>
          </c:extLst>
        </c:ser>
        <c:ser>
          <c:idx val="3"/>
          <c:order val="3"/>
          <c:tx>
            <c:strRef>
              <c:f>GDNN!$BQ$87</c:f>
              <c:strCache>
                <c:ptCount val="1"/>
                <c:pt idx="0">
                  <c:v>FRT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multiLvlStrRef>
              <c:f>GDNN!$BL$88:$BM$154</c:f>
              <c:multiLvlStrCache>
                <c:ptCount val="67"/>
                <c:lvl>
                  <c:pt idx="0">
                    <c:v>08/04/2024</c:v>
                  </c:pt>
                  <c:pt idx="1">
                    <c:v>05/04/2024</c:v>
                  </c:pt>
                  <c:pt idx="2">
                    <c:v>04/04/2024</c:v>
                  </c:pt>
                  <c:pt idx="3">
                    <c:v>03/04/2024</c:v>
                  </c:pt>
                  <c:pt idx="4">
                    <c:v>02/04/2024</c:v>
                  </c:pt>
                  <c:pt idx="5">
                    <c:v>01/04/2024</c:v>
                  </c:pt>
                  <c:pt idx="6">
                    <c:v>29/03/2024</c:v>
                  </c:pt>
                  <c:pt idx="7">
                    <c:v>28/03/2024</c:v>
                  </c:pt>
                  <c:pt idx="8">
                    <c:v>27/03/2024</c:v>
                  </c:pt>
                  <c:pt idx="9">
                    <c:v>26/03/2024</c:v>
                  </c:pt>
                  <c:pt idx="10">
                    <c:v>25/03/2024</c:v>
                  </c:pt>
                  <c:pt idx="11">
                    <c:v>22/03/2024</c:v>
                  </c:pt>
                  <c:pt idx="12">
                    <c:v>21/03/2024</c:v>
                  </c:pt>
                  <c:pt idx="13">
                    <c:v>20/03/2024</c:v>
                  </c:pt>
                  <c:pt idx="14">
                    <c:v>19/03/2024</c:v>
                  </c:pt>
                  <c:pt idx="15">
                    <c:v>18/03/2024</c:v>
                  </c:pt>
                  <c:pt idx="16">
                    <c:v>15/03/2024</c:v>
                  </c:pt>
                  <c:pt idx="17">
                    <c:v>14/03/2024</c:v>
                  </c:pt>
                  <c:pt idx="18">
                    <c:v>13/03/2024</c:v>
                  </c:pt>
                  <c:pt idx="19">
                    <c:v>12/03/2024</c:v>
                  </c:pt>
                  <c:pt idx="20">
                    <c:v>11/03/2024</c:v>
                  </c:pt>
                  <c:pt idx="21">
                    <c:v>08/03/2024</c:v>
                  </c:pt>
                  <c:pt idx="22">
                    <c:v>07/03/2024</c:v>
                  </c:pt>
                  <c:pt idx="23">
                    <c:v>06/03/2024</c:v>
                  </c:pt>
                  <c:pt idx="24">
                    <c:v>05/03/2024</c:v>
                  </c:pt>
                  <c:pt idx="25">
                    <c:v>04/03/2024</c:v>
                  </c:pt>
                  <c:pt idx="26">
                    <c:v>01/03/2024</c:v>
                  </c:pt>
                  <c:pt idx="27">
                    <c:v>29/02/2024</c:v>
                  </c:pt>
                  <c:pt idx="28">
                    <c:v>28/02/2024</c:v>
                  </c:pt>
                  <c:pt idx="29">
                    <c:v>27/02/2024</c:v>
                  </c:pt>
                  <c:pt idx="30">
                    <c:v>26/02/2024</c:v>
                  </c:pt>
                  <c:pt idx="31">
                    <c:v>23/02/2024</c:v>
                  </c:pt>
                  <c:pt idx="32">
                    <c:v>22/02/2024</c:v>
                  </c:pt>
                  <c:pt idx="33">
                    <c:v>21/02/2024</c:v>
                  </c:pt>
                  <c:pt idx="34">
                    <c:v>20/02/2024</c:v>
                  </c:pt>
                  <c:pt idx="35">
                    <c:v>19/02/2024</c:v>
                  </c:pt>
                  <c:pt idx="36">
                    <c:v>16/02/2024</c:v>
                  </c:pt>
                  <c:pt idx="37">
                    <c:v>15/02/2024</c:v>
                  </c:pt>
                  <c:pt idx="38">
                    <c:v>07/02/2024</c:v>
                  </c:pt>
                  <c:pt idx="39">
                    <c:v>06/02/2024</c:v>
                  </c:pt>
                  <c:pt idx="40">
                    <c:v>05/02/2024</c:v>
                  </c:pt>
                  <c:pt idx="41">
                    <c:v>02/02/2024</c:v>
                  </c:pt>
                  <c:pt idx="42">
                    <c:v>01/02/2024</c:v>
                  </c:pt>
                  <c:pt idx="43">
                    <c:v>31/01/2024</c:v>
                  </c:pt>
                  <c:pt idx="44">
                    <c:v>30/01/2024</c:v>
                  </c:pt>
                  <c:pt idx="45">
                    <c:v>29/01/2024</c:v>
                  </c:pt>
                  <c:pt idx="46">
                    <c:v>26/01/2024</c:v>
                  </c:pt>
                  <c:pt idx="47">
                    <c:v>25/01/2024</c:v>
                  </c:pt>
                  <c:pt idx="48">
                    <c:v>24/01/2024</c:v>
                  </c:pt>
                  <c:pt idx="49">
                    <c:v>23/01/2024</c:v>
                  </c:pt>
                  <c:pt idx="50">
                    <c:v>22/01/2024</c:v>
                  </c:pt>
                  <c:pt idx="51">
                    <c:v>19/01/2024</c:v>
                  </c:pt>
                  <c:pt idx="52">
                    <c:v>18/01/2024</c:v>
                  </c:pt>
                  <c:pt idx="53">
                    <c:v>17/01/2024</c:v>
                  </c:pt>
                  <c:pt idx="54">
                    <c:v>16/01/2024</c:v>
                  </c:pt>
                  <c:pt idx="55">
                    <c:v>15/01/2024</c:v>
                  </c:pt>
                  <c:pt idx="56">
                    <c:v>12/01/2024</c:v>
                  </c:pt>
                  <c:pt idx="57">
                    <c:v>11/01/2024</c:v>
                  </c:pt>
                  <c:pt idx="58">
                    <c:v>10/01/2024</c:v>
                  </c:pt>
                  <c:pt idx="59">
                    <c:v>09/01/2024</c:v>
                  </c:pt>
                  <c:pt idx="60">
                    <c:v>08/01/2024</c:v>
                  </c:pt>
                  <c:pt idx="61">
                    <c:v>05/01/2024</c:v>
                  </c:pt>
                  <c:pt idx="62">
                    <c:v>04/01/2024</c:v>
                  </c:pt>
                  <c:pt idx="63">
                    <c:v>03/01/2024</c:v>
                  </c:pt>
                  <c:pt idx="64">
                    <c:v>02/01/2024</c:v>
                  </c:pt>
                  <c:pt idx="65">
                    <c:v>29/12/2023</c:v>
                  </c:pt>
                  <c:pt idx="66">
                    <c:v>28/12/2023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GDNN!$BQ$88:$BQ$154</c:f>
              <c:numCache>
                <c:formatCode>#,##0</c:formatCode>
                <c:ptCount val="67"/>
                <c:pt idx="0">
                  <c:v>32193538807</c:v>
                </c:pt>
                <c:pt idx="1">
                  <c:v>50170818807</c:v>
                </c:pt>
                <c:pt idx="2">
                  <c:v>26689088807</c:v>
                </c:pt>
                <c:pt idx="3">
                  <c:v>-12610941193</c:v>
                </c:pt>
                <c:pt idx="4">
                  <c:v>34133518807</c:v>
                </c:pt>
                <c:pt idx="5">
                  <c:v>53282778807</c:v>
                </c:pt>
                <c:pt idx="6">
                  <c:v>53302108807</c:v>
                </c:pt>
                <c:pt idx="7">
                  <c:v>29453968807</c:v>
                </c:pt>
                <c:pt idx="8">
                  <c:v>8061500000</c:v>
                </c:pt>
                <c:pt idx="9">
                  <c:v>39142230000</c:v>
                </c:pt>
                <c:pt idx="10">
                  <c:v>50316060000</c:v>
                </c:pt>
                <c:pt idx="11">
                  <c:v>76443990000</c:v>
                </c:pt>
                <c:pt idx="12">
                  <c:v>101155060000</c:v>
                </c:pt>
                <c:pt idx="13">
                  <c:v>125859770000</c:v>
                </c:pt>
                <c:pt idx="14">
                  <c:v>120641080000</c:v>
                </c:pt>
                <c:pt idx="15">
                  <c:v>78153750000</c:v>
                </c:pt>
                <c:pt idx="16">
                  <c:v>-15379410000</c:v>
                </c:pt>
                <c:pt idx="17">
                  <c:v>50823360000</c:v>
                </c:pt>
                <c:pt idx="18">
                  <c:v>155166730000</c:v>
                </c:pt>
                <c:pt idx="19">
                  <c:v>175831080000</c:v>
                </c:pt>
                <c:pt idx="20">
                  <c:v>126476770000</c:v>
                </c:pt>
                <c:pt idx="21">
                  <c:v>29140890000</c:v>
                </c:pt>
                <c:pt idx="22">
                  <c:v>6390180000</c:v>
                </c:pt>
                <c:pt idx="23">
                  <c:v>-8078420000</c:v>
                </c:pt>
                <c:pt idx="24">
                  <c:v>-23029110000</c:v>
                </c:pt>
                <c:pt idx="25">
                  <c:v>-26238190000</c:v>
                </c:pt>
                <c:pt idx="26">
                  <c:v>-9028950000</c:v>
                </c:pt>
                <c:pt idx="27">
                  <c:v>31964580000</c:v>
                </c:pt>
                <c:pt idx="28">
                  <c:v>53287350000</c:v>
                </c:pt>
                <c:pt idx="29">
                  <c:v>43577880000</c:v>
                </c:pt>
                <c:pt idx="30">
                  <c:v>61302230000</c:v>
                </c:pt>
                <c:pt idx="31">
                  <c:v>58713960000</c:v>
                </c:pt>
                <c:pt idx="32">
                  <c:v>40765110000</c:v>
                </c:pt>
                <c:pt idx="33">
                  <c:v>42447070000</c:v>
                </c:pt>
                <c:pt idx="34">
                  <c:v>45165480000</c:v>
                </c:pt>
                <c:pt idx="35">
                  <c:v>42857850000</c:v>
                </c:pt>
                <c:pt idx="36">
                  <c:v>18945310000</c:v>
                </c:pt>
                <c:pt idx="37">
                  <c:v>13758480000</c:v>
                </c:pt>
                <c:pt idx="38">
                  <c:v>4355640000</c:v>
                </c:pt>
                <c:pt idx="39">
                  <c:v>6798330000</c:v>
                </c:pt>
                <c:pt idx="40">
                  <c:v>-31568930000</c:v>
                </c:pt>
                <c:pt idx="41">
                  <c:v>-83505720000</c:v>
                </c:pt>
                <c:pt idx="42">
                  <c:v>-106739790000</c:v>
                </c:pt>
                <c:pt idx="43">
                  <c:v>-106739790000</c:v>
                </c:pt>
                <c:pt idx="44">
                  <c:v>-121455830000</c:v>
                </c:pt>
                <c:pt idx="45">
                  <c:v>-119439370000</c:v>
                </c:pt>
                <c:pt idx="46">
                  <c:v>-126681630000</c:v>
                </c:pt>
                <c:pt idx="47">
                  <c:v>-128496930000</c:v>
                </c:pt>
                <c:pt idx="48">
                  <c:v>-99758220000</c:v>
                </c:pt>
                <c:pt idx="49">
                  <c:v>-87784610000</c:v>
                </c:pt>
                <c:pt idx="50">
                  <c:v>-73509880000</c:v>
                </c:pt>
                <c:pt idx="51">
                  <c:v>-59425400000</c:v>
                </c:pt>
                <c:pt idx="52">
                  <c:v>-29227570000</c:v>
                </c:pt>
                <c:pt idx="53">
                  <c:v>-12135280000</c:v>
                </c:pt>
                <c:pt idx="54">
                  <c:v>-8471550000</c:v>
                </c:pt>
                <c:pt idx="55">
                  <c:v>6187290000</c:v>
                </c:pt>
                <c:pt idx="56">
                  <c:v>28638090000</c:v>
                </c:pt>
                <c:pt idx="57">
                  <c:v>41319510000</c:v>
                </c:pt>
                <c:pt idx="58">
                  <c:v>61802390000</c:v>
                </c:pt>
                <c:pt idx="59">
                  <c:v>92862580000</c:v>
                </c:pt>
                <c:pt idx="60">
                  <c:v>104976720000</c:v>
                </c:pt>
                <c:pt idx="61">
                  <c:v>118624150000</c:v>
                </c:pt>
                <c:pt idx="62">
                  <c:v>119088830000</c:v>
                </c:pt>
                <c:pt idx="63">
                  <c:v>119296550000</c:v>
                </c:pt>
                <c:pt idx="64">
                  <c:v>139432180000</c:v>
                </c:pt>
                <c:pt idx="65">
                  <c:v>136437790000</c:v>
                </c:pt>
                <c:pt idx="66">
                  <c:v>120952270000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6C3-3448-B44E-87A0A7B36BFC}"/>
            </c:ext>
          </c:extLst>
        </c:ser>
        <c:ser>
          <c:idx val="4"/>
          <c:order val="4"/>
          <c:tx>
            <c:strRef>
              <c:f>GDNN!$BR$87</c:f>
              <c:strCache>
                <c:ptCount val="1"/>
                <c:pt idx="0">
                  <c:v>PNJ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multiLvlStrRef>
              <c:f>GDNN!$BL$88:$BM$154</c:f>
              <c:multiLvlStrCache>
                <c:ptCount val="67"/>
                <c:lvl>
                  <c:pt idx="0">
                    <c:v>08/04/2024</c:v>
                  </c:pt>
                  <c:pt idx="1">
                    <c:v>05/04/2024</c:v>
                  </c:pt>
                  <c:pt idx="2">
                    <c:v>04/04/2024</c:v>
                  </c:pt>
                  <c:pt idx="3">
                    <c:v>03/04/2024</c:v>
                  </c:pt>
                  <c:pt idx="4">
                    <c:v>02/04/2024</c:v>
                  </c:pt>
                  <c:pt idx="5">
                    <c:v>01/04/2024</c:v>
                  </c:pt>
                  <c:pt idx="6">
                    <c:v>29/03/2024</c:v>
                  </c:pt>
                  <c:pt idx="7">
                    <c:v>28/03/2024</c:v>
                  </c:pt>
                  <c:pt idx="8">
                    <c:v>27/03/2024</c:v>
                  </c:pt>
                  <c:pt idx="9">
                    <c:v>26/03/2024</c:v>
                  </c:pt>
                  <c:pt idx="10">
                    <c:v>25/03/2024</c:v>
                  </c:pt>
                  <c:pt idx="11">
                    <c:v>22/03/2024</c:v>
                  </c:pt>
                  <c:pt idx="12">
                    <c:v>21/03/2024</c:v>
                  </c:pt>
                  <c:pt idx="13">
                    <c:v>20/03/2024</c:v>
                  </c:pt>
                  <c:pt idx="14">
                    <c:v>19/03/2024</c:v>
                  </c:pt>
                  <c:pt idx="15">
                    <c:v>18/03/2024</c:v>
                  </c:pt>
                  <c:pt idx="16">
                    <c:v>15/03/2024</c:v>
                  </c:pt>
                  <c:pt idx="17">
                    <c:v>14/03/2024</c:v>
                  </c:pt>
                  <c:pt idx="18">
                    <c:v>13/03/2024</c:v>
                  </c:pt>
                  <c:pt idx="19">
                    <c:v>12/03/2024</c:v>
                  </c:pt>
                  <c:pt idx="20">
                    <c:v>11/03/2024</c:v>
                  </c:pt>
                  <c:pt idx="21">
                    <c:v>08/03/2024</c:v>
                  </c:pt>
                  <c:pt idx="22">
                    <c:v>07/03/2024</c:v>
                  </c:pt>
                  <c:pt idx="23">
                    <c:v>06/03/2024</c:v>
                  </c:pt>
                  <c:pt idx="24">
                    <c:v>05/03/2024</c:v>
                  </c:pt>
                  <c:pt idx="25">
                    <c:v>04/03/2024</c:v>
                  </c:pt>
                  <c:pt idx="26">
                    <c:v>01/03/2024</c:v>
                  </c:pt>
                  <c:pt idx="27">
                    <c:v>29/02/2024</c:v>
                  </c:pt>
                  <c:pt idx="28">
                    <c:v>28/02/2024</c:v>
                  </c:pt>
                  <c:pt idx="29">
                    <c:v>27/02/2024</c:v>
                  </c:pt>
                  <c:pt idx="30">
                    <c:v>26/02/2024</c:v>
                  </c:pt>
                  <c:pt idx="31">
                    <c:v>23/02/2024</c:v>
                  </c:pt>
                  <c:pt idx="32">
                    <c:v>22/02/2024</c:v>
                  </c:pt>
                  <c:pt idx="33">
                    <c:v>21/02/2024</c:v>
                  </c:pt>
                  <c:pt idx="34">
                    <c:v>20/02/2024</c:v>
                  </c:pt>
                  <c:pt idx="35">
                    <c:v>19/02/2024</c:v>
                  </c:pt>
                  <c:pt idx="36">
                    <c:v>16/02/2024</c:v>
                  </c:pt>
                  <c:pt idx="37">
                    <c:v>15/02/2024</c:v>
                  </c:pt>
                  <c:pt idx="38">
                    <c:v>07/02/2024</c:v>
                  </c:pt>
                  <c:pt idx="39">
                    <c:v>06/02/2024</c:v>
                  </c:pt>
                  <c:pt idx="40">
                    <c:v>05/02/2024</c:v>
                  </c:pt>
                  <c:pt idx="41">
                    <c:v>02/02/2024</c:v>
                  </c:pt>
                  <c:pt idx="42">
                    <c:v>01/02/2024</c:v>
                  </c:pt>
                  <c:pt idx="43">
                    <c:v>31/01/2024</c:v>
                  </c:pt>
                  <c:pt idx="44">
                    <c:v>30/01/2024</c:v>
                  </c:pt>
                  <c:pt idx="45">
                    <c:v>29/01/2024</c:v>
                  </c:pt>
                  <c:pt idx="46">
                    <c:v>26/01/2024</c:v>
                  </c:pt>
                  <c:pt idx="47">
                    <c:v>25/01/2024</c:v>
                  </c:pt>
                  <c:pt idx="48">
                    <c:v>24/01/2024</c:v>
                  </c:pt>
                  <c:pt idx="49">
                    <c:v>23/01/2024</c:v>
                  </c:pt>
                  <c:pt idx="50">
                    <c:v>22/01/2024</c:v>
                  </c:pt>
                  <c:pt idx="51">
                    <c:v>19/01/2024</c:v>
                  </c:pt>
                  <c:pt idx="52">
                    <c:v>18/01/2024</c:v>
                  </c:pt>
                  <c:pt idx="53">
                    <c:v>17/01/2024</c:v>
                  </c:pt>
                  <c:pt idx="54">
                    <c:v>16/01/2024</c:v>
                  </c:pt>
                  <c:pt idx="55">
                    <c:v>15/01/2024</c:v>
                  </c:pt>
                  <c:pt idx="56">
                    <c:v>12/01/2024</c:v>
                  </c:pt>
                  <c:pt idx="57">
                    <c:v>11/01/2024</c:v>
                  </c:pt>
                  <c:pt idx="58">
                    <c:v>10/01/2024</c:v>
                  </c:pt>
                  <c:pt idx="59">
                    <c:v>09/01/2024</c:v>
                  </c:pt>
                  <c:pt idx="60">
                    <c:v>08/01/2024</c:v>
                  </c:pt>
                  <c:pt idx="61">
                    <c:v>05/01/2024</c:v>
                  </c:pt>
                  <c:pt idx="62">
                    <c:v>04/01/2024</c:v>
                  </c:pt>
                  <c:pt idx="63">
                    <c:v>03/01/2024</c:v>
                  </c:pt>
                  <c:pt idx="64">
                    <c:v>02/01/2024</c:v>
                  </c:pt>
                  <c:pt idx="65">
                    <c:v>29/12/2023</c:v>
                  </c:pt>
                  <c:pt idx="66">
                    <c:v>28/12/2023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GDNN!$BR$88:$BR$154</c:f>
              <c:numCache>
                <c:formatCode>#,##0</c:formatCode>
                <c:ptCount val="67"/>
                <c:pt idx="0">
                  <c:v>289937985573</c:v>
                </c:pt>
                <c:pt idx="1">
                  <c:v>289937985573</c:v>
                </c:pt>
                <c:pt idx="2">
                  <c:v>289937985573</c:v>
                </c:pt>
                <c:pt idx="3">
                  <c:v>289908825573</c:v>
                </c:pt>
                <c:pt idx="4">
                  <c:v>289908825573</c:v>
                </c:pt>
                <c:pt idx="5">
                  <c:v>289908825573</c:v>
                </c:pt>
                <c:pt idx="6">
                  <c:v>289938335573</c:v>
                </c:pt>
                <c:pt idx="7">
                  <c:v>287905395573</c:v>
                </c:pt>
                <c:pt idx="8">
                  <c:v>287905395573</c:v>
                </c:pt>
                <c:pt idx="9">
                  <c:v>287874335573</c:v>
                </c:pt>
                <c:pt idx="10">
                  <c:v>289842555573</c:v>
                </c:pt>
                <c:pt idx="11">
                  <c:v>288530955573</c:v>
                </c:pt>
                <c:pt idx="12">
                  <c:v>288557075573</c:v>
                </c:pt>
                <c:pt idx="13">
                  <c:v>288562015573</c:v>
                </c:pt>
                <c:pt idx="14">
                  <c:v>289854045573</c:v>
                </c:pt>
                <c:pt idx="15">
                  <c:v>289757945573</c:v>
                </c:pt>
                <c:pt idx="16">
                  <c:v>289757945573</c:v>
                </c:pt>
                <c:pt idx="17">
                  <c:v>289764465573</c:v>
                </c:pt>
                <c:pt idx="18">
                  <c:v>289867265573</c:v>
                </c:pt>
                <c:pt idx="19">
                  <c:v>289867265573</c:v>
                </c:pt>
                <c:pt idx="20">
                  <c:v>289867265573</c:v>
                </c:pt>
                <c:pt idx="21">
                  <c:v>289867265573</c:v>
                </c:pt>
                <c:pt idx="22">
                  <c:v>289867265573</c:v>
                </c:pt>
                <c:pt idx="23">
                  <c:v>291272045573</c:v>
                </c:pt>
                <c:pt idx="24">
                  <c:v>292370425573</c:v>
                </c:pt>
                <c:pt idx="25">
                  <c:v>292188215573</c:v>
                </c:pt>
                <c:pt idx="26">
                  <c:v>292180565573</c:v>
                </c:pt>
                <c:pt idx="27">
                  <c:v>291758725573</c:v>
                </c:pt>
                <c:pt idx="28">
                  <c:v>291930865573</c:v>
                </c:pt>
                <c:pt idx="29">
                  <c:v>291939895573</c:v>
                </c:pt>
                <c:pt idx="30">
                  <c:v>292384895573</c:v>
                </c:pt>
                <c:pt idx="31">
                  <c:v>292384895573</c:v>
                </c:pt>
                <c:pt idx="32">
                  <c:v>291683675573</c:v>
                </c:pt>
                <c:pt idx="33">
                  <c:v>291686615573</c:v>
                </c:pt>
                <c:pt idx="34">
                  <c:v>291679255573</c:v>
                </c:pt>
                <c:pt idx="35">
                  <c:v>292160045573</c:v>
                </c:pt>
                <c:pt idx="36">
                  <c:v>292160045573</c:v>
                </c:pt>
                <c:pt idx="37">
                  <c:v>292160045573</c:v>
                </c:pt>
                <c:pt idx="38">
                  <c:v>292372405573</c:v>
                </c:pt>
                <c:pt idx="39">
                  <c:v>292373955573</c:v>
                </c:pt>
                <c:pt idx="40">
                  <c:v>292330505573</c:v>
                </c:pt>
                <c:pt idx="41">
                  <c:v>292321115573</c:v>
                </c:pt>
                <c:pt idx="42">
                  <c:v>292297755573</c:v>
                </c:pt>
                <c:pt idx="43">
                  <c:v>-1173418019</c:v>
                </c:pt>
                <c:pt idx="44">
                  <c:v>-1155151255</c:v>
                </c:pt>
                <c:pt idx="45">
                  <c:v>-1127704106</c:v>
                </c:pt>
                <c:pt idx="46">
                  <c:v>-981884106</c:v>
                </c:pt>
                <c:pt idx="47">
                  <c:v>-1053484106</c:v>
                </c:pt>
                <c:pt idx="48">
                  <c:v>-1053484106</c:v>
                </c:pt>
                <c:pt idx="49">
                  <c:v>-1053484106</c:v>
                </c:pt>
                <c:pt idx="50">
                  <c:v>-2049014106</c:v>
                </c:pt>
                <c:pt idx="51">
                  <c:v>-2128394106</c:v>
                </c:pt>
                <c:pt idx="52">
                  <c:v>-2582294106</c:v>
                </c:pt>
                <c:pt idx="53">
                  <c:v>-1501724106</c:v>
                </c:pt>
                <c:pt idx="54">
                  <c:v>-1422364106</c:v>
                </c:pt>
                <c:pt idx="55">
                  <c:v>-987564106</c:v>
                </c:pt>
                <c:pt idx="56">
                  <c:v>-987564106</c:v>
                </c:pt>
                <c:pt idx="57">
                  <c:v>-987564106</c:v>
                </c:pt>
                <c:pt idx="58">
                  <c:v>-779864106</c:v>
                </c:pt>
                <c:pt idx="59">
                  <c:v>-745524106</c:v>
                </c:pt>
                <c:pt idx="60">
                  <c:v>-719874106</c:v>
                </c:pt>
                <c:pt idx="61">
                  <c:v>-627394106</c:v>
                </c:pt>
                <c:pt idx="62">
                  <c:v>-627394106</c:v>
                </c:pt>
                <c:pt idx="63">
                  <c:v>-627394106</c:v>
                </c:pt>
                <c:pt idx="64">
                  <c:v>-627394106</c:v>
                </c:pt>
                <c:pt idx="65">
                  <c:v>-2118514106</c:v>
                </c:pt>
                <c:pt idx="66">
                  <c:v>-2118514106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6C3-3448-B44E-87A0A7B36BFC}"/>
            </c:ext>
          </c:extLst>
        </c:ser>
        <c:ser>
          <c:idx val="5"/>
          <c:order val="5"/>
          <c:tx>
            <c:strRef>
              <c:f>GDNN!$BS$87</c:f>
              <c:strCache>
                <c:ptCount val="1"/>
                <c:pt idx="0">
                  <c:v>PET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multiLvlStrRef>
              <c:f>GDNN!$BL$88:$BM$154</c:f>
              <c:multiLvlStrCache>
                <c:ptCount val="67"/>
                <c:lvl>
                  <c:pt idx="0">
                    <c:v>08/04/2024</c:v>
                  </c:pt>
                  <c:pt idx="1">
                    <c:v>05/04/2024</c:v>
                  </c:pt>
                  <c:pt idx="2">
                    <c:v>04/04/2024</c:v>
                  </c:pt>
                  <c:pt idx="3">
                    <c:v>03/04/2024</c:v>
                  </c:pt>
                  <c:pt idx="4">
                    <c:v>02/04/2024</c:v>
                  </c:pt>
                  <c:pt idx="5">
                    <c:v>01/04/2024</c:v>
                  </c:pt>
                  <c:pt idx="6">
                    <c:v>29/03/2024</c:v>
                  </c:pt>
                  <c:pt idx="7">
                    <c:v>28/03/2024</c:v>
                  </c:pt>
                  <c:pt idx="8">
                    <c:v>27/03/2024</c:v>
                  </c:pt>
                  <c:pt idx="9">
                    <c:v>26/03/2024</c:v>
                  </c:pt>
                  <c:pt idx="10">
                    <c:v>25/03/2024</c:v>
                  </c:pt>
                  <c:pt idx="11">
                    <c:v>22/03/2024</c:v>
                  </c:pt>
                  <c:pt idx="12">
                    <c:v>21/03/2024</c:v>
                  </c:pt>
                  <c:pt idx="13">
                    <c:v>20/03/2024</c:v>
                  </c:pt>
                  <c:pt idx="14">
                    <c:v>19/03/2024</c:v>
                  </c:pt>
                  <c:pt idx="15">
                    <c:v>18/03/2024</c:v>
                  </c:pt>
                  <c:pt idx="16">
                    <c:v>15/03/2024</c:v>
                  </c:pt>
                  <c:pt idx="17">
                    <c:v>14/03/2024</c:v>
                  </c:pt>
                  <c:pt idx="18">
                    <c:v>13/03/2024</c:v>
                  </c:pt>
                  <c:pt idx="19">
                    <c:v>12/03/2024</c:v>
                  </c:pt>
                  <c:pt idx="20">
                    <c:v>11/03/2024</c:v>
                  </c:pt>
                  <c:pt idx="21">
                    <c:v>08/03/2024</c:v>
                  </c:pt>
                  <c:pt idx="22">
                    <c:v>07/03/2024</c:v>
                  </c:pt>
                  <c:pt idx="23">
                    <c:v>06/03/2024</c:v>
                  </c:pt>
                  <c:pt idx="24">
                    <c:v>05/03/2024</c:v>
                  </c:pt>
                  <c:pt idx="25">
                    <c:v>04/03/2024</c:v>
                  </c:pt>
                  <c:pt idx="26">
                    <c:v>01/03/2024</c:v>
                  </c:pt>
                  <c:pt idx="27">
                    <c:v>29/02/2024</c:v>
                  </c:pt>
                  <c:pt idx="28">
                    <c:v>28/02/2024</c:v>
                  </c:pt>
                  <c:pt idx="29">
                    <c:v>27/02/2024</c:v>
                  </c:pt>
                  <c:pt idx="30">
                    <c:v>26/02/2024</c:v>
                  </c:pt>
                  <c:pt idx="31">
                    <c:v>23/02/2024</c:v>
                  </c:pt>
                  <c:pt idx="32">
                    <c:v>22/02/2024</c:v>
                  </c:pt>
                  <c:pt idx="33">
                    <c:v>21/02/2024</c:v>
                  </c:pt>
                  <c:pt idx="34">
                    <c:v>20/02/2024</c:v>
                  </c:pt>
                  <c:pt idx="35">
                    <c:v>19/02/2024</c:v>
                  </c:pt>
                  <c:pt idx="36">
                    <c:v>16/02/2024</c:v>
                  </c:pt>
                  <c:pt idx="37">
                    <c:v>15/02/2024</c:v>
                  </c:pt>
                  <c:pt idx="38">
                    <c:v>07/02/2024</c:v>
                  </c:pt>
                  <c:pt idx="39">
                    <c:v>06/02/2024</c:v>
                  </c:pt>
                  <c:pt idx="40">
                    <c:v>05/02/2024</c:v>
                  </c:pt>
                  <c:pt idx="41">
                    <c:v>02/02/2024</c:v>
                  </c:pt>
                  <c:pt idx="42">
                    <c:v>01/02/2024</c:v>
                  </c:pt>
                  <c:pt idx="43">
                    <c:v>31/01/2024</c:v>
                  </c:pt>
                  <c:pt idx="44">
                    <c:v>30/01/2024</c:v>
                  </c:pt>
                  <c:pt idx="45">
                    <c:v>29/01/2024</c:v>
                  </c:pt>
                  <c:pt idx="46">
                    <c:v>26/01/2024</c:v>
                  </c:pt>
                  <c:pt idx="47">
                    <c:v>25/01/2024</c:v>
                  </c:pt>
                  <c:pt idx="48">
                    <c:v>24/01/2024</c:v>
                  </c:pt>
                  <c:pt idx="49">
                    <c:v>23/01/2024</c:v>
                  </c:pt>
                  <c:pt idx="50">
                    <c:v>22/01/2024</c:v>
                  </c:pt>
                  <c:pt idx="51">
                    <c:v>19/01/2024</c:v>
                  </c:pt>
                  <c:pt idx="52">
                    <c:v>18/01/2024</c:v>
                  </c:pt>
                  <c:pt idx="53">
                    <c:v>17/01/2024</c:v>
                  </c:pt>
                  <c:pt idx="54">
                    <c:v>16/01/2024</c:v>
                  </c:pt>
                  <c:pt idx="55">
                    <c:v>15/01/2024</c:v>
                  </c:pt>
                  <c:pt idx="56">
                    <c:v>12/01/2024</c:v>
                  </c:pt>
                  <c:pt idx="57">
                    <c:v>11/01/2024</c:v>
                  </c:pt>
                  <c:pt idx="58">
                    <c:v>10/01/2024</c:v>
                  </c:pt>
                  <c:pt idx="59">
                    <c:v>09/01/2024</c:v>
                  </c:pt>
                  <c:pt idx="60">
                    <c:v>08/01/2024</c:v>
                  </c:pt>
                  <c:pt idx="61">
                    <c:v>05/01/2024</c:v>
                  </c:pt>
                  <c:pt idx="62">
                    <c:v>04/01/2024</c:v>
                  </c:pt>
                  <c:pt idx="63">
                    <c:v>03/01/2024</c:v>
                  </c:pt>
                  <c:pt idx="64">
                    <c:v>02/01/2024</c:v>
                  </c:pt>
                  <c:pt idx="65">
                    <c:v>29/12/2023</c:v>
                  </c:pt>
                  <c:pt idx="66">
                    <c:v>28/12/2023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GDNN!$BS$88:$BS$154</c:f>
              <c:numCache>
                <c:formatCode>#,##0</c:formatCode>
                <c:ptCount val="67"/>
                <c:pt idx="0">
                  <c:v>-6031237800</c:v>
                </c:pt>
                <c:pt idx="1">
                  <c:v>-6031237800</c:v>
                </c:pt>
                <c:pt idx="2">
                  <c:v>-6031237800</c:v>
                </c:pt>
                <c:pt idx="3">
                  <c:v>-6031237800</c:v>
                </c:pt>
                <c:pt idx="4">
                  <c:v>-5503637800</c:v>
                </c:pt>
                <c:pt idx="5">
                  <c:v>-5503637800</c:v>
                </c:pt>
                <c:pt idx="6">
                  <c:v>-5503637800</c:v>
                </c:pt>
                <c:pt idx="7">
                  <c:v>-5503637800</c:v>
                </c:pt>
                <c:pt idx="8">
                  <c:v>-5503637800</c:v>
                </c:pt>
                <c:pt idx="9">
                  <c:v>-5503407800</c:v>
                </c:pt>
                <c:pt idx="10">
                  <c:v>-5500577800</c:v>
                </c:pt>
                <c:pt idx="11">
                  <c:v>-5500347800</c:v>
                </c:pt>
                <c:pt idx="12">
                  <c:v>-5497897800</c:v>
                </c:pt>
                <c:pt idx="13">
                  <c:v>-5485697800</c:v>
                </c:pt>
                <c:pt idx="14">
                  <c:v>-5484097800</c:v>
                </c:pt>
                <c:pt idx="15">
                  <c:v>-5484097800</c:v>
                </c:pt>
                <c:pt idx="16">
                  <c:v>-5475617800</c:v>
                </c:pt>
                <c:pt idx="17">
                  <c:v>-5475617800</c:v>
                </c:pt>
                <c:pt idx="18">
                  <c:v>-5475617800</c:v>
                </c:pt>
                <c:pt idx="19">
                  <c:v>-5475617800</c:v>
                </c:pt>
                <c:pt idx="20">
                  <c:v>-5475617800</c:v>
                </c:pt>
                <c:pt idx="21">
                  <c:v>-5475617800</c:v>
                </c:pt>
                <c:pt idx="22">
                  <c:v>-5443997800</c:v>
                </c:pt>
                <c:pt idx="23">
                  <c:v>-5443997800</c:v>
                </c:pt>
                <c:pt idx="24">
                  <c:v>-5443997800</c:v>
                </c:pt>
                <c:pt idx="25">
                  <c:v>-5443997800</c:v>
                </c:pt>
                <c:pt idx="26">
                  <c:v>-5443997800</c:v>
                </c:pt>
                <c:pt idx="27">
                  <c:v>-5443997800</c:v>
                </c:pt>
                <c:pt idx="28">
                  <c:v>-5443997800</c:v>
                </c:pt>
                <c:pt idx="29">
                  <c:v>-5443997800</c:v>
                </c:pt>
                <c:pt idx="30">
                  <c:v>-5443997800</c:v>
                </c:pt>
                <c:pt idx="31">
                  <c:v>-5443997800</c:v>
                </c:pt>
                <c:pt idx="32">
                  <c:v>-5443997800</c:v>
                </c:pt>
                <c:pt idx="33">
                  <c:v>-5443997800</c:v>
                </c:pt>
                <c:pt idx="34">
                  <c:v>-5443997800</c:v>
                </c:pt>
                <c:pt idx="35">
                  <c:v>-5441977800</c:v>
                </c:pt>
                <c:pt idx="36">
                  <c:v>-5441977800</c:v>
                </c:pt>
                <c:pt idx="37">
                  <c:v>-5441977800</c:v>
                </c:pt>
                <c:pt idx="38">
                  <c:v>-5441977800</c:v>
                </c:pt>
                <c:pt idx="39">
                  <c:v>-5441977800</c:v>
                </c:pt>
                <c:pt idx="40">
                  <c:v>-5441977800</c:v>
                </c:pt>
                <c:pt idx="41">
                  <c:v>-5441977800</c:v>
                </c:pt>
                <c:pt idx="42">
                  <c:v>-5441977800</c:v>
                </c:pt>
                <c:pt idx="43">
                  <c:v>-5441977800</c:v>
                </c:pt>
                <c:pt idx="44">
                  <c:v>-5441977800</c:v>
                </c:pt>
                <c:pt idx="45">
                  <c:v>-5441977800</c:v>
                </c:pt>
                <c:pt idx="46">
                  <c:v>-5441977800</c:v>
                </c:pt>
                <c:pt idx="47">
                  <c:v>-5441977800</c:v>
                </c:pt>
                <c:pt idx="48">
                  <c:v>-5441977800</c:v>
                </c:pt>
                <c:pt idx="49">
                  <c:v>-5441977800</c:v>
                </c:pt>
                <c:pt idx="50">
                  <c:v>-5441977800</c:v>
                </c:pt>
                <c:pt idx="51">
                  <c:v>-5309227800</c:v>
                </c:pt>
                <c:pt idx="52">
                  <c:v>-5309227800</c:v>
                </c:pt>
                <c:pt idx="53">
                  <c:v>-5309227800</c:v>
                </c:pt>
                <c:pt idx="54">
                  <c:v>-5309227800</c:v>
                </c:pt>
                <c:pt idx="55">
                  <c:v>-5309227800</c:v>
                </c:pt>
                <c:pt idx="56">
                  <c:v>-5309227800</c:v>
                </c:pt>
                <c:pt idx="57">
                  <c:v>-5309227800</c:v>
                </c:pt>
                <c:pt idx="58">
                  <c:v>-5309227800</c:v>
                </c:pt>
                <c:pt idx="59">
                  <c:v>-5309227800</c:v>
                </c:pt>
                <c:pt idx="60">
                  <c:v>-5309227800</c:v>
                </c:pt>
                <c:pt idx="61">
                  <c:v>-5309227800</c:v>
                </c:pt>
                <c:pt idx="62">
                  <c:v>-5309227800</c:v>
                </c:pt>
                <c:pt idx="63">
                  <c:v>-5309227800</c:v>
                </c:pt>
                <c:pt idx="64">
                  <c:v>-5309227800</c:v>
                </c:pt>
                <c:pt idx="65">
                  <c:v>-5309227800</c:v>
                </c:pt>
                <c:pt idx="66">
                  <c:v>-5309227800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66C3-3448-B44E-87A0A7B36BFC}"/>
            </c:ext>
          </c:extLst>
        </c:ser>
        <c:ser>
          <c:idx val="6"/>
          <c:order val="6"/>
          <c:tx>
            <c:strRef>
              <c:f>GDNN!$BT$87</c:f>
              <c:strCache>
                <c:ptCount val="1"/>
                <c:pt idx="0">
                  <c:v>VRE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GDNN!$BL$88:$BM$154</c:f>
              <c:multiLvlStrCache>
                <c:ptCount val="67"/>
                <c:lvl>
                  <c:pt idx="0">
                    <c:v>08/04/2024</c:v>
                  </c:pt>
                  <c:pt idx="1">
                    <c:v>05/04/2024</c:v>
                  </c:pt>
                  <c:pt idx="2">
                    <c:v>04/04/2024</c:v>
                  </c:pt>
                  <c:pt idx="3">
                    <c:v>03/04/2024</c:v>
                  </c:pt>
                  <c:pt idx="4">
                    <c:v>02/04/2024</c:v>
                  </c:pt>
                  <c:pt idx="5">
                    <c:v>01/04/2024</c:v>
                  </c:pt>
                  <c:pt idx="6">
                    <c:v>29/03/2024</c:v>
                  </c:pt>
                  <c:pt idx="7">
                    <c:v>28/03/2024</c:v>
                  </c:pt>
                  <c:pt idx="8">
                    <c:v>27/03/2024</c:v>
                  </c:pt>
                  <c:pt idx="9">
                    <c:v>26/03/2024</c:v>
                  </c:pt>
                  <c:pt idx="10">
                    <c:v>25/03/2024</c:v>
                  </c:pt>
                  <c:pt idx="11">
                    <c:v>22/03/2024</c:v>
                  </c:pt>
                  <c:pt idx="12">
                    <c:v>21/03/2024</c:v>
                  </c:pt>
                  <c:pt idx="13">
                    <c:v>20/03/2024</c:v>
                  </c:pt>
                  <c:pt idx="14">
                    <c:v>19/03/2024</c:v>
                  </c:pt>
                  <c:pt idx="15">
                    <c:v>18/03/2024</c:v>
                  </c:pt>
                  <c:pt idx="16">
                    <c:v>15/03/2024</c:v>
                  </c:pt>
                  <c:pt idx="17">
                    <c:v>14/03/2024</c:v>
                  </c:pt>
                  <c:pt idx="18">
                    <c:v>13/03/2024</c:v>
                  </c:pt>
                  <c:pt idx="19">
                    <c:v>12/03/2024</c:v>
                  </c:pt>
                  <c:pt idx="20">
                    <c:v>11/03/2024</c:v>
                  </c:pt>
                  <c:pt idx="21">
                    <c:v>08/03/2024</c:v>
                  </c:pt>
                  <c:pt idx="22">
                    <c:v>07/03/2024</c:v>
                  </c:pt>
                  <c:pt idx="23">
                    <c:v>06/03/2024</c:v>
                  </c:pt>
                  <c:pt idx="24">
                    <c:v>05/03/2024</c:v>
                  </c:pt>
                  <c:pt idx="25">
                    <c:v>04/03/2024</c:v>
                  </c:pt>
                  <c:pt idx="26">
                    <c:v>01/03/2024</c:v>
                  </c:pt>
                  <c:pt idx="27">
                    <c:v>29/02/2024</c:v>
                  </c:pt>
                  <c:pt idx="28">
                    <c:v>28/02/2024</c:v>
                  </c:pt>
                  <c:pt idx="29">
                    <c:v>27/02/2024</c:v>
                  </c:pt>
                  <c:pt idx="30">
                    <c:v>26/02/2024</c:v>
                  </c:pt>
                  <c:pt idx="31">
                    <c:v>23/02/2024</c:v>
                  </c:pt>
                  <c:pt idx="32">
                    <c:v>22/02/2024</c:v>
                  </c:pt>
                  <c:pt idx="33">
                    <c:v>21/02/2024</c:v>
                  </c:pt>
                  <c:pt idx="34">
                    <c:v>20/02/2024</c:v>
                  </c:pt>
                  <c:pt idx="35">
                    <c:v>19/02/2024</c:v>
                  </c:pt>
                  <c:pt idx="36">
                    <c:v>16/02/2024</c:v>
                  </c:pt>
                  <c:pt idx="37">
                    <c:v>15/02/2024</c:v>
                  </c:pt>
                  <c:pt idx="38">
                    <c:v>07/02/2024</c:v>
                  </c:pt>
                  <c:pt idx="39">
                    <c:v>06/02/2024</c:v>
                  </c:pt>
                  <c:pt idx="40">
                    <c:v>05/02/2024</c:v>
                  </c:pt>
                  <c:pt idx="41">
                    <c:v>02/02/2024</c:v>
                  </c:pt>
                  <c:pt idx="42">
                    <c:v>01/02/2024</c:v>
                  </c:pt>
                  <c:pt idx="43">
                    <c:v>31/01/2024</c:v>
                  </c:pt>
                  <c:pt idx="44">
                    <c:v>30/01/2024</c:v>
                  </c:pt>
                  <c:pt idx="45">
                    <c:v>29/01/2024</c:v>
                  </c:pt>
                  <c:pt idx="46">
                    <c:v>26/01/2024</c:v>
                  </c:pt>
                  <c:pt idx="47">
                    <c:v>25/01/2024</c:v>
                  </c:pt>
                  <c:pt idx="48">
                    <c:v>24/01/2024</c:v>
                  </c:pt>
                  <c:pt idx="49">
                    <c:v>23/01/2024</c:v>
                  </c:pt>
                  <c:pt idx="50">
                    <c:v>22/01/2024</c:v>
                  </c:pt>
                  <c:pt idx="51">
                    <c:v>19/01/2024</c:v>
                  </c:pt>
                  <c:pt idx="52">
                    <c:v>18/01/2024</c:v>
                  </c:pt>
                  <c:pt idx="53">
                    <c:v>17/01/2024</c:v>
                  </c:pt>
                  <c:pt idx="54">
                    <c:v>16/01/2024</c:v>
                  </c:pt>
                  <c:pt idx="55">
                    <c:v>15/01/2024</c:v>
                  </c:pt>
                  <c:pt idx="56">
                    <c:v>12/01/2024</c:v>
                  </c:pt>
                  <c:pt idx="57">
                    <c:v>11/01/2024</c:v>
                  </c:pt>
                  <c:pt idx="58">
                    <c:v>10/01/2024</c:v>
                  </c:pt>
                  <c:pt idx="59">
                    <c:v>09/01/2024</c:v>
                  </c:pt>
                  <c:pt idx="60">
                    <c:v>08/01/2024</c:v>
                  </c:pt>
                  <c:pt idx="61">
                    <c:v>05/01/2024</c:v>
                  </c:pt>
                  <c:pt idx="62">
                    <c:v>04/01/2024</c:v>
                  </c:pt>
                  <c:pt idx="63">
                    <c:v>03/01/2024</c:v>
                  </c:pt>
                  <c:pt idx="64">
                    <c:v>02/01/2024</c:v>
                  </c:pt>
                  <c:pt idx="65">
                    <c:v>29/12/2023</c:v>
                  </c:pt>
                  <c:pt idx="66">
                    <c:v>28/12/2023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GDNN!$BT$88:$BT$154</c:f>
              <c:numCache>
                <c:formatCode>#,##0</c:formatCode>
                <c:ptCount val="67"/>
                <c:pt idx="0">
                  <c:v>-2111209617330</c:v>
                </c:pt>
                <c:pt idx="1">
                  <c:v>-1988571937330</c:v>
                </c:pt>
                <c:pt idx="2">
                  <c:v>-1968841047330</c:v>
                </c:pt>
                <c:pt idx="3">
                  <c:v>-1976089087330</c:v>
                </c:pt>
                <c:pt idx="4">
                  <c:v>-1951690587330</c:v>
                </c:pt>
                <c:pt idx="5">
                  <c:v>-1869985107330</c:v>
                </c:pt>
                <c:pt idx="6">
                  <c:v>-1833553737330</c:v>
                </c:pt>
                <c:pt idx="7">
                  <c:v>-1789645107330</c:v>
                </c:pt>
                <c:pt idx="8">
                  <c:v>-1533942067330</c:v>
                </c:pt>
                <c:pt idx="9">
                  <c:v>-1491055347330</c:v>
                </c:pt>
                <c:pt idx="10">
                  <c:v>-1497848867330</c:v>
                </c:pt>
                <c:pt idx="11">
                  <c:v>-1490938467330</c:v>
                </c:pt>
                <c:pt idx="12">
                  <c:v>-1490152677330</c:v>
                </c:pt>
                <c:pt idx="13">
                  <c:v>-1523195887330</c:v>
                </c:pt>
                <c:pt idx="14">
                  <c:v>-1495130227330</c:v>
                </c:pt>
                <c:pt idx="15">
                  <c:v>-1410420157330</c:v>
                </c:pt>
                <c:pt idx="16">
                  <c:v>-1551817157330</c:v>
                </c:pt>
                <c:pt idx="17">
                  <c:v>-1544525267330</c:v>
                </c:pt>
                <c:pt idx="18">
                  <c:v>-1525894447330</c:v>
                </c:pt>
                <c:pt idx="19">
                  <c:v>-1514536027330</c:v>
                </c:pt>
                <c:pt idx="20">
                  <c:v>-1572254597330</c:v>
                </c:pt>
                <c:pt idx="21">
                  <c:v>-1594448127330</c:v>
                </c:pt>
                <c:pt idx="22">
                  <c:v>-1608870707330</c:v>
                </c:pt>
                <c:pt idx="23">
                  <c:v>-1652545557330</c:v>
                </c:pt>
                <c:pt idx="24">
                  <c:v>-1694317137330</c:v>
                </c:pt>
                <c:pt idx="25">
                  <c:v>-1715500357330</c:v>
                </c:pt>
                <c:pt idx="26">
                  <c:v>-1720939127330</c:v>
                </c:pt>
                <c:pt idx="27">
                  <c:v>-1682303967330</c:v>
                </c:pt>
                <c:pt idx="28">
                  <c:v>-1510052887330</c:v>
                </c:pt>
                <c:pt idx="29">
                  <c:v>-1502794397330</c:v>
                </c:pt>
                <c:pt idx="30">
                  <c:v>-1533941197330</c:v>
                </c:pt>
                <c:pt idx="31">
                  <c:v>-1531970677330</c:v>
                </c:pt>
                <c:pt idx="32">
                  <c:v>-1581497107330</c:v>
                </c:pt>
                <c:pt idx="33">
                  <c:v>-1543984017330</c:v>
                </c:pt>
                <c:pt idx="34">
                  <c:v>-1512122987330</c:v>
                </c:pt>
                <c:pt idx="35">
                  <c:v>-1626885857330</c:v>
                </c:pt>
                <c:pt idx="36">
                  <c:v>-1742816037330</c:v>
                </c:pt>
                <c:pt idx="37">
                  <c:v>-1719823587330</c:v>
                </c:pt>
                <c:pt idx="38">
                  <c:v>-1655254767330</c:v>
                </c:pt>
                <c:pt idx="39">
                  <c:v>-1608674077330</c:v>
                </c:pt>
                <c:pt idx="40">
                  <c:v>-1576492947330</c:v>
                </c:pt>
                <c:pt idx="41">
                  <c:v>-1526901657330</c:v>
                </c:pt>
                <c:pt idx="42">
                  <c:v>-1492018187330</c:v>
                </c:pt>
                <c:pt idx="43">
                  <c:v>-1443497130133</c:v>
                </c:pt>
                <c:pt idx="44">
                  <c:v>-1258927050133</c:v>
                </c:pt>
                <c:pt idx="45">
                  <c:v>-1117679090133</c:v>
                </c:pt>
                <c:pt idx="46">
                  <c:v>-1086210830133</c:v>
                </c:pt>
                <c:pt idx="47">
                  <c:v>-1093177200133</c:v>
                </c:pt>
                <c:pt idx="48">
                  <c:v>-1146401160133</c:v>
                </c:pt>
                <c:pt idx="49">
                  <c:v>-1122688600133</c:v>
                </c:pt>
                <c:pt idx="50">
                  <c:v>-1160343580133</c:v>
                </c:pt>
                <c:pt idx="51">
                  <c:v>-1160008370133</c:v>
                </c:pt>
                <c:pt idx="52">
                  <c:v>-1085685130133</c:v>
                </c:pt>
                <c:pt idx="53">
                  <c:v>-1031270480133</c:v>
                </c:pt>
                <c:pt idx="54">
                  <c:v>-955868070133</c:v>
                </c:pt>
                <c:pt idx="55">
                  <c:v>-921069120133</c:v>
                </c:pt>
                <c:pt idx="56">
                  <c:v>-898313560133</c:v>
                </c:pt>
                <c:pt idx="57">
                  <c:v>-875340060133</c:v>
                </c:pt>
                <c:pt idx="58">
                  <c:v>-841005280133</c:v>
                </c:pt>
                <c:pt idx="59">
                  <c:v>-826484590133</c:v>
                </c:pt>
                <c:pt idx="60">
                  <c:v>-776389050133</c:v>
                </c:pt>
                <c:pt idx="61">
                  <c:v>-752656510133</c:v>
                </c:pt>
                <c:pt idx="62">
                  <c:v>-713051260133</c:v>
                </c:pt>
                <c:pt idx="63">
                  <c:v>-704561280133</c:v>
                </c:pt>
                <c:pt idx="64">
                  <c:v>-693279630133</c:v>
                </c:pt>
                <c:pt idx="65">
                  <c:v>-653147260133</c:v>
                </c:pt>
                <c:pt idx="66">
                  <c:v>-661417850133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66C3-3448-B44E-87A0A7B36B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0851919"/>
        <c:axId val="291378095"/>
      </c:lineChart>
      <c:catAx>
        <c:axId val="290851919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291378095"/>
        <c:crosses val="autoZero"/>
        <c:auto val="1"/>
        <c:lblAlgn val="ctr"/>
        <c:lblOffset val="100"/>
        <c:noMultiLvlLbl val="0"/>
      </c:catAx>
      <c:valAx>
        <c:axId val="291378095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290851919"/>
        <c:crosses val="autoZero"/>
        <c:crossBetween val="between"/>
        <c:majorUnit val="400000000000"/>
        <c:dispUnits>
          <c:builtInUnit val="b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VN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BĐS KCN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GDNN!$BK$14</c:f>
              <c:strCache>
                <c:ptCount val="1"/>
                <c:pt idx="0">
                  <c:v>KBC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GDNN!$BI$15:$BJ$81</c:f>
              <c:multiLvlStrCache>
                <c:ptCount val="67"/>
                <c:lvl>
                  <c:pt idx="0">
                    <c:v>08/04/2024</c:v>
                  </c:pt>
                  <c:pt idx="1">
                    <c:v>05/04/2024</c:v>
                  </c:pt>
                  <c:pt idx="2">
                    <c:v>04/04/2024</c:v>
                  </c:pt>
                  <c:pt idx="3">
                    <c:v>03/04/2024</c:v>
                  </c:pt>
                  <c:pt idx="4">
                    <c:v>02/04/2024</c:v>
                  </c:pt>
                  <c:pt idx="5">
                    <c:v>01/04/2024</c:v>
                  </c:pt>
                  <c:pt idx="6">
                    <c:v>29/03/2024</c:v>
                  </c:pt>
                  <c:pt idx="7">
                    <c:v>28/03/2024</c:v>
                  </c:pt>
                  <c:pt idx="8">
                    <c:v>27/03/2024</c:v>
                  </c:pt>
                  <c:pt idx="9">
                    <c:v>26/03/2024</c:v>
                  </c:pt>
                  <c:pt idx="10">
                    <c:v>25/03/2024</c:v>
                  </c:pt>
                  <c:pt idx="11">
                    <c:v>22/03/2024</c:v>
                  </c:pt>
                  <c:pt idx="12">
                    <c:v>21/03/2024</c:v>
                  </c:pt>
                  <c:pt idx="13">
                    <c:v>20/03/2024</c:v>
                  </c:pt>
                  <c:pt idx="14">
                    <c:v>19/03/2024</c:v>
                  </c:pt>
                  <c:pt idx="15">
                    <c:v>18/03/2024</c:v>
                  </c:pt>
                  <c:pt idx="16">
                    <c:v>15/03/2024</c:v>
                  </c:pt>
                  <c:pt idx="17">
                    <c:v>14/03/2024</c:v>
                  </c:pt>
                  <c:pt idx="18">
                    <c:v>13/03/2024</c:v>
                  </c:pt>
                  <c:pt idx="19">
                    <c:v>12/03/2024</c:v>
                  </c:pt>
                  <c:pt idx="20">
                    <c:v>11/03/2024</c:v>
                  </c:pt>
                  <c:pt idx="21">
                    <c:v>08/03/2024</c:v>
                  </c:pt>
                  <c:pt idx="22">
                    <c:v>07/03/2024</c:v>
                  </c:pt>
                  <c:pt idx="23">
                    <c:v>06/03/2024</c:v>
                  </c:pt>
                  <c:pt idx="24">
                    <c:v>05/03/2024</c:v>
                  </c:pt>
                  <c:pt idx="25">
                    <c:v>04/03/2024</c:v>
                  </c:pt>
                  <c:pt idx="26">
                    <c:v>01/03/2024</c:v>
                  </c:pt>
                  <c:pt idx="27">
                    <c:v>29/02/2024</c:v>
                  </c:pt>
                  <c:pt idx="28">
                    <c:v>28/02/2024</c:v>
                  </c:pt>
                  <c:pt idx="29">
                    <c:v>27/02/2024</c:v>
                  </c:pt>
                  <c:pt idx="30">
                    <c:v>26/02/2024</c:v>
                  </c:pt>
                  <c:pt idx="31">
                    <c:v>23/02/2024</c:v>
                  </c:pt>
                  <c:pt idx="32">
                    <c:v>22/02/2024</c:v>
                  </c:pt>
                  <c:pt idx="33">
                    <c:v>21/02/2024</c:v>
                  </c:pt>
                  <c:pt idx="34">
                    <c:v>20/02/2024</c:v>
                  </c:pt>
                  <c:pt idx="35">
                    <c:v>19/02/2024</c:v>
                  </c:pt>
                  <c:pt idx="36">
                    <c:v>16/02/2024</c:v>
                  </c:pt>
                  <c:pt idx="37">
                    <c:v>15/02/2024</c:v>
                  </c:pt>
                  <c:pt idx="38">
                    <c:v>07/02/2024</c:v>
                  </c:pt>
                  <c:pt idx="39">
                    <c:v>06/02/2024</c:v>
                  </c:pt>
                  <c:pt idx="40">
                    <c:v>05/02/2024</c:v>
                  </c:pt>
                  <c:pt idx="41">
                    <c:v>02/02/2024</c:v>
                  </c:pt>
                  <c:pt idx="42">
                    <c:v>01/02/2024</c:v>
                  </c:pt>
                  <c:pt idx="43">
                    <c:v>31/01/2024</c:v>
                  </c:pt>
                  <c:pt idx="44">
                    <c:v>30/01/2024</c:v>
                  </c:pt>
                  <c:pt idx="45">
                    <c:v>29/01/2024</c:v>
                  </c:pt>
                  <c:pt idx="46">
                    <c:v>26/01/2024</c:v>
                  </c:pt>
                  <c:pt idx="47">
                    <c:v>25/01/2024</c:v>
                  </c:pt>
                  <c:pt idx="48">
                    <c:v>24/01/2024</c:v>
                  </c:pt>
                  <c:pt idx="49">
                    <c:v>23/01/2024</c:v>
                  </c:pt>
                  <c:pt idx="50">
                    <c:v>22/01/2024</c:v>
                  </c:pt>
                  <c:pt idx="51">
                    <c:v>19/01/2024</c:v>
                  </c:pt>
                  <c:pt idx="52">
                    <c:v>18/01/2024</c:v>
                  </c:pt>
                  <c:pt idx="53">
                    <c:v>17/01/2024</c:v>
                  </c:pt>
                  <c:pt idx="54">
                    <c:v>16/01/2024</c:v>
                  </c:pt>
                  <c:pt idx="55">
                    <c:v>15/01/2024</c:v>
                  </c:pt>
                  <c:pt idx="56">
                    <c:v>12/01/2024</c:v>
                  </c:pt>
                  <c:pt idx="57">
                    <c:v>11/01/2024</c:v>
                  </c:pt>
                  <c:pt idx="58">
                    <c:v>10/01/2024</c:v>
                  </c:pt>
                  <c:pt idx="59">
                    <c:v>09/01/2024</c:v>
                  </c:pt>
                  <c:pt idx="60">
                    <c:v>08/01/2024</c:v>
                  </c:pt>
                  <c:pt idx="61">
                    <c:v>05/01/2024</c:v>
                  </c:pt>
                  <c:pt idx="62">
                    <c:v>04/01/2024</c:v>
                  </c:pt>
                  <c:pt idx="63">
                    <c:v>03/01/2024</c:v>
                  </c:pt>
                  <c:pt idx="64">
                    <c:v>02/01/2024</c:v>
                  </c:pt>
                  <c:pt idx="65">
                    <c:v>29/12/2023</c:v>
                  </c:pt>
                  <c:pt idx="66">
                    <c:v>28/12/2023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GDNN!$BK$15:$BK$81</c:f>
              <c:numCache>
                <c:formatCode>#,##0</c:formatCode>
                <c:ptCount val="67"/>
                <c:pt idx="0">
                  <c:v>461947528627</c:v>
                </c:pt>
                <c:pt idx="1">
                  <c:v>440997488627</c:v>
                </c:pt>
                <c:pt idx="2">
                  <c:v>450541708627</c:v>
                </c:pt>
                <c:pt idx="3">
                  <c:v>448500358627</c:v>
                </c:pt>
                <c:pt idx="4">
                  <c:v>533296608627</c:v>
                </c:pt>
                <c:pt idx="5">
                  <c:v>469627628627</c:v>
                </c:pt>
                <c:pt idx="6">
                  <c:v>537936808627</c:v>
                </c:pt>
                <c:pt idx="7">
                  <c:v>517990128627</c:v>
                </c:pt>
                <c:pt idx="8">
                  <c:v>518262317101</c:v>
                </c:pt>
                <c:pt idx="9">
                  <c:v>547669177101</c:v>
                </c:pt>
                <c:pt idx="10">
                  <c:v>502635887101</c:v>
                </c:pt>
                <c:pt idx="11">
                  <c:v>477454577101</c:v>
                </c:pt>
                <c:pt idx="12">
                  <c:v>329772227101</c:v>
                </c:pt>
                <c:pt idx="13">
                  <c:v>181644687101</c:v>
                </c:pt>
                <c:pt idx="14">
                  <c:v>152096717101</c:v>
                </c:pt>
                <c:pt idx="15">
                  <c:v>148799437101</c:v>
                </c:pt>
                <c:pt idx="16">
                  <c:v>188723497101</c:v>
                </c:pt>
                <c:pt idx="17">
                  <c:v>202955547101</c:v>
                </c:pt>
                <c:pt idx="18">
                  <c:v>189590137101</c:v>
                </c:pt>
                <c:pt idx="19">
                  <c:v>228436247101</c:v>
                </c:pt>
                <c:pt idx="20">
                  <c:v>258045917101</c:v>
                </c:pt>
                <c:pt idx="21">
                  <c:v>322251267101</c:v>
                </c:pt>
                <c:pt idx="22">
                  <c:v>402706517101</c:v>
                </c:pt>
                <c:pt idx="23">
                  <c:v>428468017101</c:v>
                </c:pt>
                <c:pt idx="24">
                  <c:v>386671697101</c:v>
                </c:pt>
                <c:pt idx="25">
                  <c:v>360170327101</c:v>
                </c:pt>
                <c:pt idx="26">
                  <c:v>78619277101</c:v>
                </c:pt>
                <c:pt idx="27">
                  <c:v>72057947101</c:v>
                </c:pt>
                <c:pt idx="28">
                  <c:v>31675577101</c:v>
                </c:pt>
                <c:pt idx="29">
                  <c:v>1487717101</c:v>
                </c:pt>
                <c:pt idx="30">
                  <c:v>-8171432899</c:v>
                </c:pt>
                <c:pt idx="31">
                  <c:v>-1562422899</c:v>
                </c:pt>
                <c:pt idx="32">
                  <c:v>12659997101</c:v>
                </c:pt>
                <c:pt idx="33">
                  <c:v>14788327101</c:v>
                </c:pt>
                <c:pt idx="34">
                  <c:v>38286847101</c:v>
                </c:pt>
                <c:pt idx="35">
                  <c:v>26849967101</c:v>
                </c:pt>
                <c:pt idx="36">
                  <c:v>28335717101</c:v>
                </c:pt>
                <c:pt idx="37">
                  <c:v>13266497101</c:v>
                </c:pt>
                <c:pt idx="38">
                  <c:v>44275777101</c:v>
                </c:pt>
                <c:pt idx="39">
                  <c:v>35469947101</c:v>
                </c:pt>
                <c:pt idx="40">
                  <c:v>23992427101</c:v>
                </c:pt>
                <c:pt idx="41">
                  <c:v>9185257101</c:v>
                </c:pt>
                <c:pt idx="42">
                  <c:v>11017317101</c:v>
                </c:pt>
                <c:pt idx="43">
                  <c:v>-4314853923</c:v>
                </c:pt>
                <c:pt idx="44">
                  <c:v>-3319400000</c:v>
                </c:pt>
                <c:pt idx="45">
                  <c:v>-3337880000</c:v>
                </c:pt>
                <c:pt idx="46">
                  <c:v>-37928760000</c:v>
                </c:pt>
                <c:pt idx="47">
                  <c:v>-32427130000</c:v>
                </c:pt>
                <c:pt idx="48">
                  <c:v>-18961790000</c:v>
                </c:pt>
                <c:pt idx="49">
                  <c:v>-15586550000</c:v>
                </c:pt>
                <c:pt idx="50">
                  <c:v>18202560000</c:v>
                </c:pt>
                <c:pt idx="51">
                  <c:v>15220680000</c:v>
                </c:pt>
                <c:pt idx="52">
                  <c:v>-711500000</c:v>
                </c:pt>
                <c:pt idx="53">
                  <c:v>-15688790000</c:v>
                </c:pt>
                <c:pt idx="54">
                  <c:v>9889320000</c:v>
                </c:pt>
                <c:pt idx="55">
                  <c:v>11402940000</c:v>
                </c:pt>
                <c:pt idx="56">
                  <c:v>14787750000</c:v>
                </c:pt>
                <c:pt idx="57">
                  <c:v>7599520000</c:v>
                </c:pt>
                <c:pt idx="58">
                  <c:v>-40313250000</c:v>
                </c:pt>
                <c:pt idx="59">
                  <c:v>-53429680000</c:v>
                </c:pt>
                <c:pt idx="60">
                  <c:v>-48044270000</c:v>
                </c:pt>
                <c:pt idx="61">
                  <c:v>4335710000</c:v>
                </c:pt>
                <c:pt idx="62">
                  <c:v>13897430000</c:v>
                </c:pt>
                <c:pt idx="63">
                  <c:v>19106130000</c:v>
                </c:pt>
                <c:pt idx="64">
                  <c:v>24345470000</c:v>
                </c:pt>
                <c:pt idx="65">
                  <c:v>45710520000</c:v>
                </c:pt>
                <c:pt idx="66">
                  <c:v>14735210000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120-1C40-92C5-E0277C46DF85}"/>
            </c:ext>
          </c:extLst>
        </c:ser>
        <c:ser>
          <c:idx val="1"/>
          <c:order val="1"/>
          <c:tx>
            <c:strRef>
              <c:f>GDNN!$BL$14</c:f>
              <c:strCache>
                <c:ptCount val="1"/>
                <c:pt idx="0">
                  <c:v>IDC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GDNN!$BI$15:$BJ$81</c:f>
              <c:multiLvlStrCache>
                <c:ptCount val="67"/>
                <c:lvl>
                  <c:pt idx="0">
                    <c:v>08/04/2024</c:v>
                  </c:pt>
                  <c:pt idx="1">
                    <c:v>05/04/2024</c:v>
                  </c:pt>
                  <c:pt idx="2">
                    <c:v>04/04/2024</c:v>
                  </c:pt>
                  <c:pt idx="3">
                    <c:v>03/04/2024</c:v>
                  </c:pt>
                  <c:pt idx="4">
                    <c:v>02/04/2024</c:v>
                  </c:pt>
                  <c:pt idx="5">
                    <c:v>01/04/2024</c:v>
                  </c:pt>
                  <c:pt idx="6">
                    <c:v>29/03/2024</c:v>
                  </c:pt>
                  <c:pt idx="7">
                    <c:v>28/03/2024</c:v>
                  </c:pt>
                  <c:pt idx="8">
                    <c:v>27/03/2024</c:v>
                  </c:pt>
                  <c:pt idx="9">
                    <c:v>26/03/2024</c:v>
                  </c:pt>
                  <c:pt idx="10">
                    <c:v>25/03/2024</c:v>
                  </c:pt>
                  <c:pt idx="11">
                    <c:v>22/03/2024</c:v>
                  </c:pt>
                  <c:pt idx="12">
                    <c:v>21/03/2024</c:v>
                  </c:pt>
                  <c:pt idx="13">
                    <c:v>20/03/2024</c:v>
                  </c:pt>
                  <c:pt idx="14">
                    <c:v>19/03/2024</c:v>
                  </c:pt>
                  <c:pt idx="15">
                    <c:v>18/03/2024</c:v>
                  </c:pt>
                  <c:pt idx="16">
                    <c:v>15/03/2024</c:v>
                  </c:pt>
                  <c:pt idx="17">
                    <c:v>14/03/2024</c:v>
                  </c:pt>
                  <c:pt idx="18">
                    <c:v>13/03/2024</c:v>
                  </c:pt>
                  <c:pt idx="19">
                    <c:v>12/03/2024</c:v>
                  </c:pt>
                  <c:pt idx="20">
                    <c:v>11/03/2024</c:v>
                  </c:pt>
                  <c:pt idx="21">
                    <c:v>08/03/2024</c:v>
                  </c:pt>
                  <c:pt idx="22">
                    <c:v>07/03/2024</c:v>
                  </c:pt>
                  <c:pt idx="23">
                    <c:v>06/03/2024</c:v>
                  </c:pt>
                  <c:pt idx="24">
                    <c:v>05/03/2024</c:v>
                  </c:pt>
                  <c:pt idx="25">
                    <c:v>04/03/2024</c:v>
                  </c:pt>
                  <c:pt idx="26">
                    <c:v>01/03/2024</c:v>
                  </c:pt>
                  <c:pt idx="27">
                    <c:v>29/02/2024</c:v>
                  </c:pt>
                  <c:pt idx="28">
                    <c:v>28/02/2024</c:v>
                  </c:pt>
                  <c:pt idx="29">
                    <c:v>27/02/2024</c:v>
                  </c:pt>
                  <c:pt idx="30">
                    <c:v>26/02/2024</c:v>
                  </c:pt>
                  <c:pt idx="31">
                    <c:v>23/02/2024</c:v>
                  </c:pt>
                  <c:pt idx="32">
                    <c:v>22/02/2024</c:v>
                  </c:pt>
                  <c:pt idx="33">
                    <c:v>21/02/2024</c:v>
                  </c:pt>
                  <c:pt idx="34">
                    <c:v>20/02/2024</c:v>
                  </c:pt>
                  <c:pt idx="35">
                    <c:v>19/02/2024</c:v>
                  </c:pt>
                  <c:pt idx="36">
                    <c:v>16/02/2024</c:v>
                  </c:pt>
                  <c:pt idx="37">
                    <c:v>15/02/2024</c:v>
                  </c:pt>
                  <c:pt idx="38">
                    <c:v>07/02/2024</c:v>
                  </c:pt>
                  <c:pt idx="39">
                    <c:v>06/02/2024</c:v>
                  </c:pt>
                  <c:pt idx="40">
                    <c:v>05/02/2024</c:v>
                  </c:pt>
                  <c:pt idx="41">
                    <c:v>02/02/2024</c:v>
                  </c:pt>
                  <c:pt idx="42">
                    <c:v>01/02/2024</c:v>
                  </c:pt>
                  <c:pt idx="43">
                    <c:v>31/01/2024</c:v>
                  </c:pt>
                  <c:pt idx="44">
                    <c:v>30/01/2024</c:v>
                  </c:pt>
                  <c:pt idx="45">
                    <c:v>29/01/2024</c:v>
                  </c:pt>
                  <c:pt idx="46">
                    <c:v>26/01/2024</c:v>
                  </c:pt>
                  <c:pt idx="47">
                    <c:v>25/01/2024</c:v>
                  </c:pt>
                  <c:pt idx="48">
                    <c:v>24/01/2024</c:v>
                  </c:pt>
                  <c:pt idx="49">
                    <c:v>23/01/2024</c:v>
                  </c:pt>
                  <c:pt idx="50">
                    <c:v>22/01/2024</c:v>
                  </c:pt>
                  <c:pt idx="51">
                    <c:v>19/01/2024</c:v>
                  </c:pt>
                  <c:pt idx="52">
                    <c:v>18/01/2024</c:v>
                  </c:pt>
                  <c:pt idx="53">
                    <c:v>17/01/2024</c:v>
                  </c:pt>
                  <c:pt idx="54">
                    <c:v>16/01/2024</c:v>
                  </c:pt>
                  <c:pt idx="55">
                    <c:v>15/01/2024</c:v>
                  </c:pt>
                  <c:pt idx="56">
                    <c:v>12/01/2024</c:v>
                  </c:pt>
                  <c:pt idx="57">
                    <c:v>11/01/2024</c:v>
                  </c:pt>
                  <c:pt idx="58">
                    <c:v>10/01/2024</c:v>
                  </c:pt>
                  <c:pt idx="59">
                    <c:v>09/01/2024</c:v>
                  </c:pt>
                  <c:pt idx="60">
                    <c:v>08/01/2024</c:v>
                  </c:pt>
                  <c:pt idx="61">
                    <c:v>05/01/2024</c:v>
                  </c:pt>
                  <c:pt idx="62">
                    <c:v>04/01/2024</c:v>
                  </c:pt>
                  <c:pt idx="63">
                    <c:v>03/01/2024</c:v>
                  </c:pt>
                  <c:pt idx="64">
                    <c:v>02/01/2024</c:v>
                  </c:pt>
                  <c:pt idx="65">
                    <c:v>29/12/2023</c:v>
                  </c:pt>
                  <c:pt idx="66">
                    <c:v>28/12/2023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GDNN!$BL$15:$BL$81</c:f>
              <c:numCache>
                <c:formatCode>#,##0</c:formatCode>
                <c:ptCount val="67"/>
                <c:pt idx="0">
                  <c:v>1558358285659</c:v>
                </c:pt>
                <c:pt idx="1">
                  <c:v>1545149219219</c:v>
                </c:pt>
                <c:pt idx="2">
                  <c:v>1529062405813</c:v>
                </c:pt>
                <c:pt idx="3">
                  <c:v>1515584161882</c:v>
                </c:pt>
                <c:pt idx="4">
                  <c:v>1532940730554</c:v>
                </c:pt>
                <c:pt idx="5">
                  <c:v>1510457505776</c:v>
                </c:pt>
                <c:pt idx="6">
                  <c:v>1511472302692</c:v>
                </c:pt>
                <c:pt idx="7">
                  <c:v>1492367189358</c:v>
                </c:pt>
                <c:pt idx="8">
                  <c:v>1482777007794</c:v>
                </c:pt>
                <c:pt idx="9">
                  <c:v>1482882589743</c:v>
                </c:pt>
                <c:pt idx="10">
                  <c:v>1480978110177</c:v>
                </c:pt>
                <c:pt idx="11">
                  <c:v>1473927986244</c:v>
                </c:pt>
                <c:pt idx="12">
                  <c:v>1453938483759</c:v>
                </c:pt>
                <c:pt idx="13">
                  <c:v>1438496135360</c:v>
                </c:pt>
                <c:pt idx="14">
                  <c:v>1426745594900</c:v>
                </c:pt>
                <c:pt idx="15">
                  <c:v>1431029305044</c:v>
                </c:pt>
                <c:pt idx="16">
                  <c:v>1412324785257</c:v>
                </c:pt>
                <c:pt idx="17">
                  <c:v>1409019603523</c:v>
                </c:pt>
                <c:pt idx="18">
                  <c:v>1412747940464</c:v>
                </c:pt>
                <c:pt idx="19">
                  <c:v>1423464977909</c:v>
                </c:pt>
                <c:pt idx="20">
                  <c:v>1398796217692</c:v>
                </c:pt>
                <c:pt idx="21">
                  <c:v>1384595545032</c:v>
                </c:pt>
                <c:pt idx="22">
                  <c:v>1357650150048</c:v>
                </c:pt>
                <c:pt idx="23">
                  <c:v>1351157872382</c:v>
                </c:pt>
                <c:pt idx="24">
                  <c:v>1355943818783</c:v>
                </c:pt>
                <c:pt idx="25">
                  <c:v>1356633684871</c:v>
                </c:pt>
                <c:pt idx="26">
                  <c:v>1355974811722</c:v>
                </c:pt>
                <c:pt idx="27">
                  <c:v>1363397275499</c:v>
                </c:pt>
                <c:pt idx="28">
                  <c:v>1349016665779</c:v>
                </c:pt>
                <c:pt idx="29">
                  <c:v>1341827958764</c:v>
                </c:pt>
                <c:pt idx="30">
                  <c:v>1302021347636</c:v>
                </c:pt>
                <c:pt idx="31">
                  <c:v>1270482034421</c:v>
                </c:pt>
                <c:pt idx="32">
                  <c:v>1224067395102</c:v>
                </c:pt>
                <c:pt idx="33">
                  <c:v>1190330750659</c:v>
                </c:pt>
                <c:pt idx="34">
                  <c:v>1182319326015</c:v>
                </c:pt>
                <c:pt idx="35">
                  <c:v>1181020442058</c:v>
                </c:pt>
                <c:pt idx="36">
                  <c:v>1180037489540</c:v>
                </c:pt>
                <c:pt idx="37">
                  <c:v>1173535006274</c:v>
                </c:pt>
                <c:pt idx="38">
                  <c:v>1151217627036</c:v>
                </c:pt>
                <c:pt idx="39">
                  <c:v>1135641367873</c:v>
                </c:pt>
                <c:pt idx="40">
                  <c:v>1100263065283</c:v>
                </c:pt>
                <c:pt idx="41">
                  <c:v>1094968141636</c:v>
                </c:pt>
                <c:pt idx="42">
                  <c:v>1099695500923</c:v>
                </c:pt>
                <c:pt idx="43">
                  <c:v>1081539058763</c:v>
                </c:pt>
                <c:pt idx="44">
                  <c:v>1073348802867</c:v>
                </c:pt>
                <c:pt idx="45">
                  <c:v>1042453508405</c:v>
                </c:pt>
                <c:pt idx="46">
                  <c:v>1039601665578</c:v>
                </c:pt>
                <c:pt idx="47">
                  <c:v>1035259396126</c:v>
                </c:pt>
                <c:pt idx="48">
                  <c:v>1019722100939</c:v>
                </c:pt>
                <c:pt idx="49">
                  <c:v>1015394998968</c:v>
                </c:pt>
                <c:pt idx="50">
                  <c:v>1010654849952</c:v>
                </c:pt>
                <c:pt idx="51">
                  <c:v>1003573404291</c:v>
                </c:pt>
                <c:pt idx="52">
                  <c:v>989186177582</c:v>
                </c:pt>
                <c:pt idx="53">
                  <c:v>975640664017</c:v>
                </c:pt>
                <c:pt idx="54">
                  <c:v>975884961019</c:v>
                </c:pt>
                <c:pt idx="55">
                  <c:v>973020859275</c:v>
                </c:pt>
                <c:pt idx="56">
                  <c:v>964865814186</c:v>
                </c:pt>
                <c:pt idx="57">
                  <c:v>949575395059</c:v>
                </c:pt>
                <c:pt idx="58">
                  <c:v>889913319217</c:v>
                </c:pt>
                <c:pt idx="59">
                  <c:v>871832124164</c:v>
                </c:pt>
                <c:pt idx="60">
                  <c:v>821452164066</c:v>
                </c:pt>
                <c:pt idx="61">
                  <c:v>820719940080</c:v>
                </c:pt>
                <c:pt idx="62">
                  <c:v>815437554212</c:v>
                </c:pt>
                <c:pt idx="63">
                  <c:v>797478780075</c:v>
                </c:pt>
                <c:pt idx="64">
                  <c:v>774899450249</c:v>
                </c:pt>
                <c:pt idx="65">
                  <c:v>768043996525</c:v>
                </c:pt>
                <c:pt idx="66">
                  <c:v>767127514996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120-1C40-92C5-E0277C46DF85}"/>
            </c:ext>
          </c:extLst>
        </c:ser>
        <c:ser>
          <c:idx val="2"/>
          <c:order val="2"/>
          <c:tx>
            <c:strRef>
              <c:f>GDNN!$BM$14</c:f>
              <c:strCache>
                <c:ptCount val="1"/>
                <c:pt idx="0">
                  <c:v>SZC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multiLvlStrRef>
              <c:f>GDNN!$BI$15:$BJ$81</c:f>
              <c:multiLvlStrCache>
                <c:ptCount val="67"/>
                <c:lvl>
                  <c:pt idx="0">
                    <c:v>08/04/2024</c:v>
                  </c:pt>
                  <c:pt idx="1">
                    <c:v>05/04/2024</c:v>
                  </c:pt>
                  <c:pt idx="2">
                    <c:v>04/04/2024</c:v>
                  </c:pt>
                  <c:pt idx="3">
                    <c:v>03/04/2024</c:v>
                  </c:pt>
                  <c:pt idx="4">
                    <c:v>02/04/2024</c:v>
                  </c:pt>
                  <c:pt idx="5">
                    <c:v>01/04/2024</c:v>
                  </c:pt>
                  <c:pt idx="6">
                    <c:v>29/03/2024</c:v>
                  </c:pt>
                  <c:pt idx="7">
                    <c:v>28/03/2024</c:v>
                  </c:pt>
                  <c:pt idx="8">
                    <c:v>27/03/2024</c:v>
                  </c:pt>
                  <c:pt idx="9">
                    <c:v>26/03/2024</c:v>
                  </c:pt>
                  <c:pt idx="10">
                    <c:v>25/03/2024</c:v>
                  </c:pt>
                  <c:pt idx="11">
                    <c:v>22/03/2024</c:v>
                  </c:pt>
                  <c:pt idx="12">
                    <c:v>21/03/2024</c:v>
                  </c:pt>
                  <c:pt idx="13">
                    <c:v>20/03/2024</c:v>
                  </c:pt>
                  <c:pt idx="14">
                    <c:v>19/03/2024</c:v>
                  </c:pt>
                  <c:pt idx="15">
                    <c:v>18/03/2024</c:v>
                  </c:pt>
                  <c:pt idx="16">
                    <c:v>15/03/2024</c:v>
                  </c:pt>
                  <c:pt idx="17">
                    <c:v>14/03/2024</c:v>
                  </c:pt>
                  <c:pt idx="18">
                    <c:v>13/03/2024</c:v>
                  </c:pt>
                  <c:pt idx="19">
                    <c:v>12/03/2024</c:v>
                  </c:pt>
                  <c:pt idx="20">
                    <c:v>11/03/2024</c:v>
                  </c:pt>
                  <c:pt idx="21">
                    <c:v>08/03/2024</c:v>
                  </c:pt>
                  <c:pt idx="22">
                    <c:v>07/03/2024</c:v>
                  </c:pt>
                  <c:pt idx="23">
                    <c:v>06/03/2024</c:v>
                  </c:pt>
                  <c:pt idx="24">
                    <c:v>05/03/2024</c:v>
                  </c:pt>
                  <c:pt idx="25">
                    <c:v>04/03/2024</c:v>
                  </c:pt>
                  <c:pt idx="26">
                    <c:v>01/03/2024</c:v>
                  </c:pt>
                  <c:pt idx="27">
                    <c:v>29/02/2024</c:v>
                  </c:pt>
                  <c:pt idx="28">
                    <c:v>28/02/2024</c:v>
                  </c:pt>
                  <c:pt idx="29">
                    <c:v>27/02/2024</c:v>
                  </c:pt>
                  <c:pt idx="30">
                    <c:v>26/02/2024</c:v>
                  </c:pt>
                  <c:pt idx="31">
                    <c:v>23/02/2024</c:v>
                  </c:pt>
                  <c:pt idx="32">
                    <c:v>22/02/2024</c:v>
                  </c:pt>
                  <c:pt idx="33">
                    <c:v>21/02/2024</c:v>
                  </c:pt>
                  <c:pt idx="34">
                    <c:v>20/02/2024</c:v>
                  </c:pt>
                  <c:pt idx="35">
                    <c:v>19/02/2024</c:v>
                  </c:pt>
                  <c:pt idx="36">
                    <c:v>16/02/2024</c:v>
                  </c:pt>
                  <c:pt idx="37">
                    <c:v>15/02/2024</c:v>
                  </c:pt>
                  <c:pt idx="38">
                    <c:v>07/02/2024</c:v>
                  </c:pt>
                  <c:pt idx="39">
                    <c:v>06/02/2024</c:v>
                  </c:pt>
                  <c:pt idx="40">
                    <c:v>05/02/2024</c:v>
                  </c:pt>
                  <c:pt idx="41">
                    <c:v>02/02/2024</c:v>
                  </c:pt>
                  <c:pt idx="42">
                    <c:v>01/02/2024</c:v>
                  </c:pt>
                  <c:pt idx="43">
                    <c:v>31/01/2024</c:v>
                  </c:pt>
                  <c:pt idx="44">
                    <c:v>30/01/2024</c:v>
                  </c:pt>
                  <c:pt idx="45">
                    <c:v>29/01/2024</c:v>
                  </c:pt>
                  <c:pt idx="46">
                    <c:v>26/01/2024</c:v>
                  </c:pt>
                  <c:pt idx="47">
                    <c:v>25/01/2024</c:v>
                  </c:pt>
                  <c:pt idx="48">
                    <c:v>24/01/2024</c:v>
                  </c:pt>
                  <c:pt idx="49">
                    <c:v>23/01/2024</c:v>
                  </c:pt>
                  <c:pt idx="50">
                    <c:v>22/01/2024</c:v>
                  </c:pt>
                  <c:pt idx="51">
                    <c:v>19/01/2024</c:v>
                  </c:pt>
                  <c:pt idx="52">
                    <c:v>18/01/2024</c:v>
                  </c:pt>
                  <c:pt idx="53">
                    <c:v>17/01/2024</c:v>
                  </c:pt>
                  <c:pt idx="54">
                    <c:v>16/01/2024</c:v>
                  </c:pt>
                  <c:pt idx="55">
                    <c:v>15/01/2024</c:v>
                  </c:pt>
                  <c:pt idx="56">
                    <c:v>12/01/2024</c:v>
                  </c:pt>
                  <c:pt idx="57">
                    <c:v>11/01/2024</c:v>
                  </c:pt>
                  <c:pt idx="58">
                    <c:v>10/01/2024</c:v>
                  </c:pt>
                  <c:pt idx="59">
                    <c:v>09/01/2024</c:v>
                  </c:pt>
                  <c:pt idx="60">
                    <c:v>08/01/2024</c:v>
                  </c:pt>
                  <c:pt idx="61">
                    <c:v>05/01/2024</c:v>
                  </c:pt>
                  <c:pt idx="62">
                    <c:v>04/01/2024</c:v>
                  </c:pt>
                  <c:pt idx="63">
                    <c:v>03/01/2024</c:v>
                  </c:pt>
                  <c:pt idx="64">
                    <c:v>02/01/2024</c:v>
                  </c:pt>
                  <c:pt idx="65">
                    <c:v>29/12/2023</c:v>
                  </c:pt>
                  <c:pt idx="66">
                    <c:v>28/12/2023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GDNN!$BM$15:$BM$81</c:f>
              <c:numCache>
                <c:formatCode>#,##0</c:formatCode>
                <c:ptCount val="67"/>
                <c:pt idx="0">
                  <c:v>19259234953</c:v>
                </c:pt>
                <c:pt idx="1">
                  <c:v>6696624953</c:v>
                </c:pt>
                <c:pt idx="2">
                  <c:v>2571724953</c:v>
                </c:pt>
                <c:pt idx="3">
                  <c:v>2603034953</c:v>
                </c:pt>
                <c:pt idx="4">
                  <c:v>24615234953</c:v>
                </c:pt>
                <c:pt idx="5">
                  <c:v>24276934953</c:v>
                </c:pt>
                <c:pt idx="6">
                  <c:v>24642914953</c:v>
                </c:pt>
                <c:pt idx="7">
                  <c:v>18687094953</c:v>
                </c:pt>
                <c:pt idx="8">
                  <c:v>28963992579</c:v>
                </c:pt>
                <c:pt idx="9">
                  <c:v>28609012579</c:v>
                </c:pt>
                <c:pt idx="10">
                  <c:v>28185352579</c:v>
                </c:pt>
                <c:pt idx="11">
                  <c:v>29565402579</c:v>
                </c:pt>
                <c:pt idx="12">
                  <c:v>29597652579</c:v>
                </c:pt>
                <c:pt idx="13">
                  <c:v>32093962579</c:v>
                </c:pt>
                <c:pt idx="14">
                  <c:v>31017762579</c:v>
                </c:pt>
                <c:pt idx="15">
                  <c:v>35384642579</c:v>
                </c:pt>
                <c:pt idx="16">
                  <c:v>42196592579</c:v>
                </c:pt>
                <c:pt idx="17">
                  <c:v>61961512579</c:v>
                </c:pt>
                <c:pt idx="18">
                  <c:v>61404252579</c:v>
                </c:pt>
                <c:pt idx="19">
                  <c:v>61157952579</c:v>
                </c:pt>
                <c:pt idx="20">
                  <c:v>31407912579</c:v>
                </c:pt>
                <c:pt idx="21">
                  <c:v>30665142579</c:v>
                </c:pt>
                <c:pt idx="22">
                  <c:v>29283522579</c:v>
                </c:pt>
                <c:pt idx="23">
                  <c:v>29480162579</c:v>
                </c:pt>
                <c:pt idx="24">
                  <c:v>21018242579</c:v>
                </c:pt>
                <c:pt idx="25">
                  <c:v>2756062579</c:v>
                </c:pt>
                <c:pt idx="26">
                  <c:v>4883712579</c:v>
                </c:pt>
                <c:pt idx="27">
                  <c:v>29225932579</c:v>
                </c:pt>
                <c:pt idx="28">
                  <c:v>31497302579</c:v>
                </c:pt>
                <c:pt idx="29">
                  <c:v>38456452579</c:v>
                </c:pt>
                <c:pt idx="30">
                  <c:v>17166832579</c:v>
                </c:pt>
                <c:pt idx="31">
                  <c:v>12536022579</c:v>
                </c:pt>
                <c:pt idx="32">
                  <c:v>14213122579</c:v>
                </c:pt>
                <c:pt idx="33">
                  <c:v>1753022579</c:v>
                </c:pt>
                <c:pt idx="34">
                  <c:v>1710192579</c:v>
                </c:pt>
                <c:pt idx="35">
                  <c:v>2188742579</c:v>
                </c:pt>
                <c:pt idx="36">
                  <c:v>3044972579</c:v>
                </c:pt>
                <c:pt idx="37">
                  <c:v>1352982579</c:v>
                </c:pt>
                <c:pt idx="38">
                  <c:v>7022832579</c:v>
                </c:pt>
                <c:pt idx="39">
                  <c:v>10945372579</c:v>
                </c:pt>
                <c:pt idx="40">
                  <c:v>17364492579</c:v>
                </c:pt>
                <c:pt idx="41">
                  <c:v>20255362579</c:v>
                </c:pt>
                <c:pt idx="42">
                  <c:v>27605702579</c:v>
                </c:pt>
                <c:pt idx="43">
                  <c:v>14364736425</c:v>
                </c:pt>
                <c:pt idx="44">
                  <c:v>19016081573</c:v>
                </c:pt>
                <c:pt idx="45">
                  <c:v>3395861573</c:v>
                </c:pt>
                <c:pt idx="46">
                  <c:v>6237981573</c:v>
                </c:pt>
                <c:pt idx="47">
                  <c:v>-515498427</c:v>
                </c:pt>
                <c:pt idx="48">
                  <c:v>-519178427</c:v>
                </c:pt>
                <c:pt idx="49">
                  <c:v>-504588427</c:v>
                </c:pt>
                <c:pt idx="50">
                  <c:v>-581778427</c:v>
                </c:pt>
                <c:pt idx="51">
                  <c:v>-480608427</c:v>
                </c:pt>
                <c:pt idx="52">
                  <c:v>-306278427</c:v>
                </c:pt>
                <c:pt idx="53">
                  <c:v>-2578068427</c:v>
                </c:pt>
                <c:pt idx="54">
                  <c:v>-2376138427</c:v>
                </c:pt>
                <c:pt idx="55">
                  <c:v>-2354788427</c:v>
                </c:pt>
                <c:pt idx="56">
                  <c:v>-2333818427</c:v>
                </c:pt>
                <c:pt idx="57">
                  <c:v>-2287188427</c:v>
                </c:pt>
                <c:pt idx="58">
                  <c:v>-2074418427</c:v>
                </c:pt>
                <c:pt idx="59">
                  <c:v>12471571573</c:v>
                </c:pt>
                <c:pt idx="60">
                  <c:v>13196061573</c:v>
                </c:pt>
                <c:pt idx="61">
                  <c:v>12682481573</c:v>
                </c:pt>
                <c:pt idx="62">
                  <c:v>13448891573</c:v>
                </c:pt>
                <c:pt idx="63">
                  <c:v>9863651573</c:v>
                </c:pt>
                <c:pt idx="64">
                  <c:v>8643511573</c:v>
                </c:pt>
                <c:pt idx="65">
                  <c:v>10203161573</c:v>
                </c:pt>
                <c:pt idx="66">
                  <c:v>10497761573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120-1C40-92C5-E0277C46DF85}"/>
            </c:ext>
          </c:extLst>
        </c:ser>
        <c:ser>
          <c:idx val="3"/>
          <c:order val="3"/>
          <c:tx>
            <c:strRef>
              <c:f>GDNN!$BN$14</c:f>
              <c:strCache>
                <c:ptCount val="1"/>
                <c:pt idx="0">
                  <c:v>VGC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multiLvlStrRef>
              <c:f>GDNN!$BI$15:$BJ$81</c:f>
              <c:multiLvlStrCache>
                <c:ptCount val="67"/>
                <c:lvl>
                  <c:pt idx="0">
                    <c:v>08/04/2024</c:v>
                  </c:pt>
                  <c:pt idx="1">
                    <c:v>05/04/2024</c:v>
                  </c:pt>
                  <c:pt idx="2">
                    <c:v>04/04/2024</c:v>
                  </c:pt>
                  <c:pt idx="3">
                    <c:v>03/04/2024</c:v>
                  </c:pt>
                  <c:pt idx="4">
                    <c:v>02/04/2024</c:v>
                  </c:pt>
                  <c:pt idx="5">
                    <c:v>01/04/2024</c:v>
                  </c:pt>
                  <c:pt idx="6">
                    <c:v>29/03/2024</c:v>
                  </c:pt>
                  <c:pt idx="7">
                    <c:v>28/03/2024</c:v>
                  </c:pt>
                  <c:pt idx="8">
                    <c:v>27/03/2024</c:v>
                  </c:pt>
                  <c:pt idx="9">
                    <c:v>26/03/2024</c:v>
                  </c:pt>
                  <c:pt idx="10">
                    <c:v>25/03/2024</c:v>
                  </c:pt>
                  <c:pt idx="11">
                    <c:v>22/03/2024</c:v>
                  </c:pt>
                  <c:pt idx="12">
                    <c:v>21/03/2024</c:v>
                  </c:pt>
                  <c:pt idx="13">
                    <c:v>20/03/2024</c:v>
                  </c:pt>
                  <c:pt idx="14">
                    <c:v>19/03/2024</c:v>
                  </c:pt>
                  <c:pt idx="15">
                    <c:v>18/03/2024</c:v>
                  </c:pt>
                  <c:pt idx="16">
                    <c:v>15/03/2024</c:v>
                  </c:pt>
                  <c:pt idx="17">
                    <c:v>14/03/2024</c:v>
                  </c:pt>
                  <c:pt idx="18">
                    <c:v>13/03/2024</c:v>
                  </c:pt>
                  <c:pt idx="19">
                    <c:v>12/03/2024</c:v>
                  </c:pt>
                  <c:pt idx="20">
                    <c:v>11/03/2024</c:v>
                  </c:pt>
                  <c:pt idx="21">
                    <c:v>08/03/2024</c:v>
                  </c:pt>
                  <c:pt idx="22">
                    <c:v>07/03/2024</c:v>
                  </c:pt>
                  <c:pt idx="23">
                    <c:v>06/03/2024</c:v>
                  </c:pt>
                  <c:pt idx="24">
                    <c:v>05/03/2024</c:v>
                  </c:pt>
                  <c:pt idx="25">
                    <c:v>04/03/2024</c:v>
                  </c:pt>
                  <c:pt idx="26">
                    <c:v>01/03/2024</c:v>
                  </c:pt>
                  <c:pt idx="27">
                    <c:v>29/02/2024</c:v>
                  </c:pt>
                  <c:pt idx="28">
                    <c:v>28/02/2024</c:v>
                  </c:pt>
                  <c:pt idx="29">
                    <c:v>27/02/2024</c:v>
                  </c:pt>
                  <c:pt idx="30">
                    <c:v>26/02/2024</c:v>
                  </c:pt>
                  <c:pt idx="31">
                    <c:v>23/02/2024</c:v>
                  </c:pt>
                  <c:pt idx="32">
                    <c:v>22/02/2024</c:v>
                  </c:pt>
                  <c:pt idx="33">
                    <c:v>21/02/2024</c:v>
                  </c:pt>
                  <c:pt idx="34">
                    <c:v>20/02/2024</c:v>
                  </c:pt>
                  <c:pt idx="35">
                    <c:v>19/02/2024</c:v>
                  </c:pt>
                  <c:pt idx="36">
                    <c:v>16/02/2024</c:v>
                  </c:pt>
                  <c:pt idx="37">
                    <c:v>15/02/2024</c:v>
                  </c:pt>
                  <c:pt idx="38">
                    <c:v>07/02/2024</c:v>
                  </c:pt>
                  <c:pt idx="39">
                    <c:v>06/02/2024</c:v>
                  </c:pt>
                  <c:pt idx="40">
                    <c:v>05/02/2024</c:v>
                  </c:pt>
                  <c:pt idx="41">
                    <c:v>02/02/2024</c:v>
                  </c:pt>
                  <c:pt idx="42">
                    <c:v>01/02/2024</c:v>
                  </c:pt>
                  <c:pt idx="43">
                    <c:v>31/01/2024</c:v>
                  </c:pt>
                  <c:pt idx="44">
                    <c:v>30/01/2024</c:v>
                  </c:pt>
                  <c:pt idx="45">
                    <c:v>29/01/2024</c:v>
                  </c:pt>
                  <c:pt idx="46">
                    <c:v>26/01/2024</c:v>
                  </c:pt>
                  <c:pt idx="47">
                    <c:v>25/01/2024</c:v>
                  </c:pt>
                  <c:pt idx="48">
                    <c:v>24/01/2024</c:v>
                  </c:pt>
                  <c:pt idx="49">
                    <c:v>23/01/2024</c:v>
                  </c:pt>
                  <c:pt idx="50">
                    <c:v>22/01/2024</c:v>
                  </c:pt>
                  <c:pt idx="51">
                    <c:v>19/01/2024</c:v>
                  </c:pt>
                  <c:pt idx="52">
                    <c:v>18/01/2024</c:v>
                  </c:pt>
                  <c:pt idx="53">
                    <c:v>17/01/2024</c:v>
                  </c:pt>
                  <c:pt idx="54">
                    <c:v>16/01/2024</c:v>
                  </c:pt>
                  <c:pt idx="55">
                    <c:v>15/01/2024</c:v>
                  </c:pt>
                  <c:pt idx="56">
                    <c:v>12/01/2024</c:v>
                  </c:pt>
                  <c:pt idx="57">
                    <c:v>11/01/2024</c:v>
                  </c:pt>
                  <c:pt idx="58">
                    <c:v>10/01/2024</c:v>
                  </c:pt>
                  <c:pt idx="59">
                    <c:v>09/01/2024</c:v>
                  </c:pt>
                  <c:pt idx="60">
                    <c:v>08/01/2024</c:v>
                  </c:pt>
                  <c:pt idx="61">
                    <c:v>05/01/2024</c:v>
                  </c:pt>
                  <c:pt idx="62">
                    <c:v>04/01/2024</c:v>
                  </c:pt>
                  <c:pt idx="63">
                    <c:v>03/01/2024</c:v>
                  </c:pt>
                  <c:pt idx="64">
                    <c:v>02/01/2024</c:v>
                  </c:pt>
                  <c:pt idx="65">
                    <c:v>29/12/2023</c:v>
                  </c:pt>
                  <c:pt idx="66">
                    <c:v>28/12/2023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GDNN!$BN$15:$BN$81</c:f>
              <c:numCache>
                <c:formatCode>#,##0</c:formatCode>
                <c:ptCount val="67"/>
                <c:pt idx="0">
                  <c:v>-14306880060</c:v>
                </c:pt>
                <c:pt idx="1">
                  <c:v>-16324430060</c:v>
                </c:pt>
                <c:pt idx="2">
                  <c:v>-17763060060</c:v>
                </c:pt>
                <c:pt idx="3">
                  <c:v>-16123770060</c:v>
                </c:pt>
                <c:pt idx="4">
                  <c:v>-12011770060</c:v>
                </c:pt>
                <c:pt idx="5">
                  <c:v>-30728500060</c:v>
                </c:pt>
                <c:pt idx="6">
                  <c:v>-52692770060</c:v>
                </c:pt>
                <c:pt idx="7">
                  <c:v>-53754390060</c:v>
                </c:pt>
                <c:pt idx="8">
                  <c:v>-59260750060</c:v>
                </c:pt>
                <c:pt idx="9">
                  <c:v>-53542410060</c:v>
                </c:pt>
                <c:pt idx="10">
                  <c:v>-69467890060</c:v>
                </c:pt>
                <c:pt idx="11">
                  <c:v>-65389220060</c:v>
                </c:pt>
                <c:pt idx="12">
                  <c:v>-61836900060</c:v>
                </c:pt>
                <c:pt idx="13">
                  <c:v>-58064300060</c:v>
                </c:pt>
                <c:pt idx="14">
                  <c:v>-61424730060</c:v>
                </c:pt>
                <c:pt idx="15">
                  <c:v>-60438600060</c:v>
                </c:pt>
                <c:pt idx="16">
                  <c:v>-36205890060</c:v>
                </c:pt>
                <c:pt idx="17">
                  <c:v>-49162530060</c:v>
                </c:pt>
                <c:pt idx="18">
                  <c:v>-58482500060</c:v>
                </c:pt>
                <c:pt idx="19">
                  <c:v>-80267080060</c:v>
                </c:pt>
                <c:pt idx="20">
                  <c:v>-83594640060</c:v>
                </c:pt>
                <c:pt idx="21">
                  <c:v>-82314550060</c:v>
                </c:pt>
                <c:pt idx="22">
                  <c:v>-80430350060</c:v>
                </c:pt>
                <c:pt idx="23">
                  <c:v>-68818480060</c:v>
                </c:pt>
                <c:pt idx="24">
                  <c:v>-65514780060</c:v>
                </c:pt>
                <c:pt idx="25">
                  <c:v>-51004620060</c:v>
                </c:pt>
                <c:pt idx="26">
                  <c:v>-59734510060</c:v>
                </c:pt>
                <c:pt idx="27">
                  <c:v>-52512250060</c:v>
                </c:pt>
                <c:pt idx="28">
                  <c:v>-68962250060</c:v>
                </c:pt>
                <c:pt idx="29">
                  <c:v>-65723420060</c:v>
                </c:pt>
                <c:pt idx="30">
                  <c:v>-58142090060</c:v>
                </c:pt>
                <c:pt idx="31">
                  <c:v>-43143340060</c:v>
                </c:pt>
                <c:pt idx="32">
                  <c:v>-45235100060</c:v>
                </c:pt>
                <c:pt idx="33">
                  <c:v>-44796680060</c:v>
                </c:pt>
                <c:pt idx="34">
                  <c:v>-71499240060</c:v>
                </c:pt>
                <c:pt idx="35">
                  <c:v>-69638050060</c:v>
                </c:pt>
                <c:pt idx="36">
                  <c:v>-67114220060</c:v>
                </c:pt>
                <c:pt idx="37">
                  <c:v>-65377300060</c:v>
                </c:pt>
                <c:pt idx="38">
                  <c:v>-40774570060</c:v>
                </c:pt>
                <c:pt idx="39">
                  <c:v>-40967970060</c:v>
                </c:pt>
                <c:pt idx="40">
                  <c:v>-30724030060</c:v>
                </c:pt>
                <c:pt idx="41">
                  <c:v>-23631600060</c:v>
                </c:pt>
                <c:pt idx="42">
                  <c:v>-19853620060</c:v>
                </c:pt>
                <c:pt idx="43">
                  <c:v>-16498245959</c:v>
                </c:pt>
                <c:pt idx="44">
                  <c:v>-16263755959</c:v>
                </c:pt>
                <c:pt idx="45">
                  <c:v>-16962025959</c:v>
                </c:pt>
                <c:pt idx="46">
                  <c:v>-15873525959</c:v>
                </c:pt>
                <c:pt idx="47">
                  <c:v>-16239185959</c:v>
                </c:pt>
                <c:pt idx="48">
                  <c:v>-12348595959</c:v>
                </c:pt>
                <c:pt idx="49">
                  <c:v>-11468425959</c:v>
                </c:pt>
                <c:pt idx="50">
                  <c:v>-11423605959</c:v>
                </c:pt>
                <c:pt idx="51">
                  <c:v>-11041245959</c:v>
                </c:pt>
                <c:pt idx="52">
                  <c:v>-10796655959</c:v>
                </c:pt>
                <c:pt idx="53">
                  <c:v>-6871155959</c:v>
                </c:pt>
                <c:pt idx="54">
                  <c:v>-12888475959</c:v>
                </c:pt>
                <c:pt idx="55">
                  <c:v>-13403705959</c:v>
                </c:pt>
                <c:pt idx="56">
                  <c:v>-912765959</c:v>
                </c:pt>
                <c:pt idx="57">
                  <c:v>-1218595959</c:v>
                </c:pt>
                <c:pt idx="58">
                  <c:v>-820375959</c:v>
                </c:pt>
                <c:pt idx="59">
                  <c:v>5820154041</c:v>
                </c:pt>
                <c:pt idx="60">
                  <c:v>18441964041</c:v>
                </c:pt>
                <c:pt idx="61">
                  <c:v>19046264041</c:v>
                </c:pt>
                <c:pt idx="62">
                  <c:v>30187304041</c:v>
                </c:pt>
                <c:pt idx="63">
                  <c:v>43663204041</c:v>
                </c:pt>
                <c:pt idx="64">
                  <c:v>46607914041</c:v>
                </c:pt>
                <c:pt idx="65">
                  <c:v>50925724041</c:v>
                </c:pt>
                <c:pt idx="66">
                  <c:v>44132894041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120-1C40-92C5-E0277C46DF85}"/>
            </c:ext>
          </c:extLst>
        </c:ser>
        <c:ser>
          <c:idx val="4"/>
          <c:order val="4"/>
          <c:tx>
            <c:strRef>
              <c:f>GDNN!$BO$14</c:f>
              <c:strCache>
                <c:ptCount val="1"/>
                <c:pt idx="0">
                  <c:v>PHR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multiLvlStrRef>
              <c:f>GDNN!$BI$15:$BJ$81</c:f>
              <c:multiLvlStrCache>
                <c:ptCount val="67"/>
                <c:lvl>
                  <c:pt idx="0">
                    <c:v>08/04/2024</c:v>
                  </c:pt>
                  <c:pt idx="1">
                    <c:v>05/04/2024</c:v>
                  </c:pt>
                  <c:pt idx="2">
                    <c:v>04/04/2024</c:v>
                  </c:pt>
                  <c:pt idx="3">
                    <c:v>03/04/2024</c:v>
                  </c:pt>
                  <c:pt idx="4">
                    <c:v>02/04/2024</c:v>
                  </c:pt>
                  <c:pt idx="5">
                    <c:v>01/04/2024</c:v>
                  </c:pt>
                  <c:pt idx="6">
                    <c:v>29/03/2024</c:v>
                  </c:pt>
                  <c:pt idx="7">
                    <c:v>28/03/2024</c:v>
                  </c:pt>
                  <c:pt idx="8">
                    <c:v>27/03/2024</c:v>
                  </c:pt>
                  <c:pt idx="9">
                    <c:v>26/03/2024</c:v>
                  </c:pt>
                  <c:pt idx="10">
                    <c:v>25/03/2024</c:v>
                  </c:pt>
                  <c:pt idx="11">
                    <c:v>22/03/2024</c:v>
                  </c:pt>
                  <c:pt idx="12">
                    <c:v>21/03/2024</c:v>
                  </c:pt>
                  <c:pt idx="13">
                    <c:v>20/03/2024</c:v>
                  </c:pt>
                  <c:pt idx="14">
                    <c:v>19/03/2024</c:v>
                  </c:pt>
                  <c:pt idx="15">
                    <c:v>18/03/2024</c:v>
                  </c:pt>
                  <c:pt idx="16">
                    <c:v>15/03/2024</c:v>
                  </c:pt>
                  <c:pt idx="17">
                    <c:v>14/03/2024</c:v>
                  </c:pt>
                  <c:pt idx="18">
                    <c:v>13/03/2024</c:v>
                  </c:pt>
                  <c:pt idx="19">
                    <c:v>12/03/2024</c:v>
                  </c:pt>
                  <c:pt idx="20">
                    <c:v>11/03/2024</c:v>
                  </c:pt>
                  <c:pt idx="21">
                    <c:v>08/03/2024</c:v>
                  </c:pt>
                  <c:pt idx="22">
                    <c:v>07/03/2024</c:v>
                  </c:pt>
                  <c:pt idx="23">
                    <c:v>06/03/2024</c:v>
                  </c:pt>
                  <c:pt idx="24">
                    <c:v>05/03/2024</c:v>
                  </c:pt>
                  <c:pt idx="25">
                    <c:v>04/03/2024</c:v>
                  </c:pt>
                  <c:pt idx="26">
                    <c:v>01/03/2024</c:v>
                  </c:pt>
                  <c:pt idx="27">
                    <c:v>29/02/2024</c:v>
                  </c:pt>
                  <c:pt idx="28">
                    <c:v>28/02/2024</c:v>
                  </c:pt>
                  <c:pt idx="29">
                    <c:v>27/02/2024</c:v>
                  </c:pt>
                  <c:pt idx="30">
                    <c:v>26/02/2024</c:v>
                  </c:pt>
                  <c:pt idx="31">
                    <c:v>23/02/2024</c:v>
                  </c:pt>
                  <c:pt idx="32">
                    <c:v>22/02/2024</c:v>
                  </c:pt>
                  <c:pt idx="33">
                    <c:v>21/02/2024</c:v>
                  </c:pt>
                  <c:pt idx="34">
                    <c:v>20/02/2024</c:v>
                  </c:pt>
                  <c:pt idx="35">
                    <c:v>19/02/2024</c:v>
                  </c:pt>
                  <c:pt idx="36">
                    <c:v>16/02/2024</c:v>
                  </c:pt>
                  <c:pt idx="37">
                    <c:v>15/02/2024</c:v>
                  </c:pt>
                  <c:pt idx="38">
                    <c:v>07/02/2024</c:v>
                  </c:pt>
                  <c:pt idx="39">
                    <c:v>06/02/2024</c:v>
                  </c:pt>
                  <c:pt idx="40">
                    <c:v>05/02/2024</c:v>
                  </c:pt>
                  <c:pt idx="41">
                    <c:v>02/02/2024</c:v>
                  </c:pt>
                  <c:pt idx="42">
                    <c:v>01/02/2024</c:v>
                  </c:pt>
                  <c:pt idx="43">
                    <c:v>31/01/2024</c:v>
                  </c:pt>
                  <c:pt idx="44">
                    <c:v>30/01/2024</c:v>
                  </c:pt>
                  <c:pt idx="45">
                    <c:v>29/01/2024</c:v>
                  </c:pt>
                  <c:pt idx="46">
                    <c:v>26/01/2024</c:v>
                  </c:pt>
                  <c:pt idx="47">
                    <c:v>25/01/2024</c:v>
                  </c:pt>
                  <c:pt idx="48">
                    <c:v>24/01/2024</c:v>
                  </c:pt>
                  <c:pt idx="49">
                    <c:v>23/01/2024</c:v>
                  </c:pt>
                  <c:pt idx="50">
                    <c:v>22/01/2024</c:v>
                  </c:pt>
                  <c:pt idx="51">
                    <c:v>19/01/2024</c:v>
                  </c:pt>
                  <c:pt idx="52">
                    <c:v>18/01/2024</c:v>
                  </c:pt>
                  <c:pt idx="53">
                    <c:v>17/01/2024</c:v>
                  </c:pt>
                  <c:pt idx="54">
                    <c:v>16/01/2024</c:v>
                  </c:pt>
                  <c:pt idx="55">
                    <c:v>15/01/2024</c:v>
                  </c:pt>
                  <c:pt idx="56">
                    <c:v>12/01/2024</c:v>
                  </c:pt>
                  <c:pt idx="57">
                    <c:v>11/01/2024</c:v>
                  </c:pt>
                  <c:pt idx="58">
                    <c:v>10/01/2024</c:v>
                  </c:pt>
                  <c:pt idx="59">
                    <c:v>09/01/2024</c:v>
                  </c:pt>
                  <c:pt idx="60">
                    <c:v>08/01/2024</c:v>
                  </c:pt>
                  <c:pt idx="61">
                    <c:v>05/01/2024</c:v>
                  </c:pt>
                  <c:pt idx="62">
                    <c:v>04/01/2024</c:v>
                  </c:pt>
                  <c:pt idx="63">
                    <c:v>03/01/2024</c:v>
                  </c:pt>
                  <c:pt idx="64">
                    <c:v>02/01/2024</c:v>
                  </c:pt>
                  <c:pt idx="65">
                    <c:v>29/12/2023</c:v>
                  </c:pt>
                  <c:pt idx="66">
                    <c:v>28/12/2023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GDNN!$BO$15:$BO$81</c:f>
              <c:numCache>
                <c:formatCode>#,##0</c:formatCode>
                <c:ptCount val="67"/>
                <c:pt idx="0">
                  <c:v>93515671076</c:v>
                </c:pt>
                <c:pt idx="1">
                  <c:v>86733141076</c:v>
                </c:pt>
                <c:pt idx="2">
                  <c:v>85189621076</c:v>
                </c:pt>
                <c:pt idx="3">
                  <c:v>77937641076</c:v>
                </c:pt>
                <c:pt idx="4">
                  <c:v>75051691076</c:v>
                </c:pt>
                <c:pt idx="5">
                  <c:v>82147581076</c:v>
                </c:pt>
                <c:pt idx="6">
                  <c:v>73374441076</c:v>
                </c:pt>
                <c:pt idx="7">
                  <c:v>69570711076</c:v>
                </c:pt>
                <c:pt idx="8">
                  <c:v>67692108241</c:v>
                </c:pt>
                <c:pt idx="9">
                  <c:v>69050078241</c:v>
                </c:pt>
                <c:pt idx="10">
                  <c:v>69182108241</c:v>
                </c:pt>
                <c:pt idx="11">
                  <c:v>70575698241</c:v>
                </c:pt>
                <c:pt idx="12">
                  <c:v>73111628241</c:v>
                </c:pt>
                <c:pt idx="13">
                  <c:v>76967528241</c:v>
                </c:pt>
                <c:pt idx="14">
                  <c:v>79702678241</c:v>
                </c:pt>
                <c:pt idx="15">
                  <c:v>44887668241</c:v>
                </c:pt>
                <c:pt idx="16">
                  <c:v>13392608241</c:v>
                </c:pt>
                <c:pt idx="17">
                  <c:v>962748241</c:v>
                </c:pt>
                <c:pt idx="18">
                  <c:v>12354058241</c:v>
                </c:pt>
                <c:pt idx="19">
                  <c:v>7808748241</c:v>
                </c:pt>
                <c:pt idx="20">
                  <c:v>7269158241</c:v>
                </c:pt>
                <c:pt idx="21">
                  <c:v>-2094291759</c:v>
                </c:pt>
                <c:pt idx="22">
                  <c:v>-8647991759</c:v>
                </c:pt>
                <c:pt idx="23">
                  <c:v>-7359031759</c:v>
                </c:pt>
                <c:pt idx="24">
                  <c:v>-6916291759</c:v>
                </c:pt>
                <c:pt idx="25">
                  <c:v>-6184151759</c:v>
                </c:pt>
                <c:pt idx="26">
                  <c:v>-14578391759</c:v>
                </c:pt>
                <c:pt idx="27">
                  <c:v>-21041671759</c:v>
                </c:pt>
                <c:pt idx="28">
                  <c:v>-19880851759</c:v>
                </c:pt>
                <c:pt idx="29">
                  <c:v>-21380851759</c:v>
                </c:pt>
                <c:pt idx="30">
                  <c:v>-19138081759</c:v>
                </c:pt>
                <c:pt idx="31">
                  <c:v>-16765921759</c:v>
                </c:pt>
                <c:pt idx="32">
                  <c:v>-15161181759</c:v>
                </c:pt>
                <c:pt idx="33">
                  <c:v>-13198021759</c:v>
                </c:pt>
                <c:pt idx="34">
                  <c:v>-14162061759</c:v>
                </c:pt>
                <c:pt idx="35">
                  <c:v>-13838541759</c:v>
                </c:pt>
                <c:pt idx="36">
                  <c:v>-15217431759</c:v>
                </c:pt>
                <c:pt idx="37">
                  <c:v>-16337561759</c:v>
                </c:pt>
                <c:pt idx="38">
                  <c:v>-17183291759</c:v>
                </c:pt>
                <c:pt idx="39">
                  <c:v>-17668911759</c:v>
                </c:pt>
                <c:pt idx="40">
                  <c:v>-16730411759</c:v>
                </c:pt>
                <c:pt idx="41">
                  <c:v>-13468831759</c:v>
                </c:pt>
                <c:pt idx="42">
                  <c:v>-9900141759</c:v>
                </c:pt>
                <c:pt idx="43">
                  <c:v>-9900141759</c:v>
                </c:pt>
                <c:pt idx="44">
                  <c:v>-14060840000</c:v>
                </c:pt>
                <c:pt idx="45">
                  <c:v>-27346140000</c:v>
                </c:pt>
                <c:pt idx="46">
                  <c:v>-27933440000</c:v>
                </c:pt>
                <c:pt idx="47">
                  <c:v>-27904280000</c:v>
                </c:pt>
                <c:pt idx="48">
                  <c:v>-28029480000</c:v>
                </c:pt>
                <c:pt idx="49">
                  <c:v>-27162780000</c:v>
                </c:pt>
                <c:pt idx="50">
                  <c:v>-27240940000</c:v>
                </c:pt>
                <c:pt idx="51">
                  <c:v>-28400870000</c:v>
                </c:pt>
                <c:pt idx="52">
                  <c:v>-30727300000</c:v>
                </c:pt>
                <c:pt idx="53">
                  <c:v>-31607830000</c:v>
                </c:pt>
                <c:pt idx="54">
                  <c:v>-31748840000</c:v>
                </c:pt>
                <c:pt idx="55">
                  <c:v>-32211600000</c:v>
                </c:pt>
                <c:pt idx="56">
                  <c:v>-32129730000</c:v>
                </c:pt>
                <c:pt idx="57">
                  <c:v>-32245190000</c:v>
                </c:pt>
                <c:pt idx="58">
                  <c:v>-33724720000</c:v>
                </c:pt>
                <c:pt idx="59">
                  <c:v>-34029190000</c:v>
                </c:pt>
                <c:pt idx="60">
                  <c:v>-35604180000</c:v>
                </c:pt>
                <c:pt idx="61">
                  <c:v>-35510280000</c:v>
                </c:pt>
                <c:pt idx="62">
                  <c:v>-35530180000</c:v>
                </c:pt>
                <c:pt idx="63">
                  <c:v>-35510020000</c:v>
                </c:pt>
                <c:pt idx="64">
                  <c:v>-35579350000</c:v>
                </c:pt>
                <c:pt idx="65">
                  <c:v>-35515150000</c:v>
                </c:pt>
                <c:pt idx="66">
                  <c:v>-35289000000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120-1C40-92C5-E0277C46DF85}"/>
            </c:ext>
          </c:extLst>
        </c:ser>
        <c:ser>
          <c:idx val="5"/>
          <c:order val="5"/>
          <c:tx>
            <c:strRef>
              <c:f>GDNN!$BP$14</c:f>
              <c:strCache>
                <c:ptCount val="1"/>
                <c:pt idx="0">
                  <c:v>LHG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multiLvlStrRef>
              <c:f>GDNN!$BI$15:$BJ$81</c:f>
              <c:multiLvlStrCache>
                <c:ptCount val="67"/>
                <c:lvl>
                  <c:pt idx="0">
                    <c:v>08/04/2024</c:v>
                  </c:pt>
                  <c:pt idx="1">
                    <c:v>05/04/2024</c:v>
                  </c:pt>
                  <c:pt idx="2">
                    <c:v>04/04/2024</c:v>
                  </c:pt>
                  <c:pt idx="3">
                    <c:v>03/04/2024</c:v>
                  </c:pt>
                  <c:pt idx="4">
                    <c:v>02/04/2024</c:v>
                  </c:pt>
                  <c:pt idx="5">
                    <c:v>01/04/2024</c:v>
                  </c:pt>
                  <c:pt idx="6">
                    <c:v>29/03/2024</c:v>
                  </c:pt>
                  <c:pt idx="7">
                    <c:v>28/03/2024</c:v>
                  </c:pt>
                  <c:pt idx="8">
                    <c:v>27/03/2024</c:v>
                  </c:pt>
                  <c:pt idx="9">
                    <c:v>26/03/2024</c:v>
                  </c:pt>
                  <c:pt idx="10">
                    <c:v>25/03/2024</c:v>
                  </c:pt>
                  <c:pt idx="11">
                    <c:v>22/03/2024</c:v>
                  </c:pt>
                  <c:pt idx="12">
                    <c:v>21/03/2024</c:v>
                  </c:pt>
                  <c:pt idx="13">
                    <c:v>20/03/2024</c:v>
                  </c:pt>
                  <c:pt idx="14">
                    <c:v>19/03/2024</c:v>
                  </c:pt>
                  <c:pt idx="15">
                    <c:v>18/03/2024</c:v>
                  </c:pt>
                  <c:pt idx="16">
                    <c:v>15/03/2024</c:v>
                  </c:pt>
                  <c:pt idx="17">
                    <c:v>14/03/2024</c:v>
                  </c:pt>
                  <c:pt idx="18">
                    <c:v>13/03/2024</c:v>
                  </c:pt>
                  <c:pt idx="19">
                    <c:v>12/03/2024</c:v>
                  </c:pt>
                  <c:pt idx="20">
                    <c:v>11/03/2024</c:v>
                  </c:pt>
                  <c:pt idx="21">
                    <c:v>08/03/2024</c:v>
                  </c:pt>
                  <c:pt idx="22">
                    <c:v>07/03/2024</c:v>
                  </c:pt>
                  <c:pt idx="23">
                    <c:v>06/03/2024</c:v>
                  </c:pt>
                  <c:pt idx="24">
                    <c:v>05/03/2024</c:v>
                  </c:pt>
                  <c:pt idx="25">
                    <c:v>04/03/2024</c:v>
                  </c:pt>
                  <c:pt idx="26">
                    <c:v>01/03/2024</c:v>
                  </c:pt>
                  <c:pt idx="27">
                    <c:v>29/02/2024</c:v>
                  </c:pt>
                  <c:pt idx="28">
                    <c:v>28/02/2024</c:v>
                  </c:pt>
                  <c:pt idx="29">
                    <c:v>27/02/2024</c:v>
                  </c:pt>
                  <c:pt idx="30">
                    <c:v>26/02/2024</c:v>
                  </c:pt>
                  <c:pt idx="31">
                    <c:v>23/02/2024</c:v>
                  </c:pt>
                  <c:pt idx="32">
                    <c:v>22/02/2024</c:v>
                  </c:pt>
                  <c:pt idx="33">
                    <c:v>21/02/2024</c:v>
                  </c:pt>
                  <c:pt idx="34">
                    <c:v>20/02/2024</c:v>
                  </c:pt>
                  <c:pt idx="35">
                    <c:v>19/02/2024</c:v>
                  </c:pt>
                  <c:pt idx="36">
                    <c:v>16/02/2024</c:v>
                  </c:pt>
                  <c:pt idx="37">
                    <c:v>15/02/2024</c:v>
                  </c:pt>
                  <c:pt idx="38">
                    <c:v>07/02/2024</c:v>
                  </c:pt>
                  <c:pt idx="39">
                    <c:v>06/02/2024</c:v>
                  </c:pt>
                  <c:pt idx="40">
                    <c:v>05/02/2024</c:v>
                  </c:pt>
                  <c:pt idx="41">
                    <c:v>02/02/2024</c:v>
                  </c:pt>
                  <c:pt idx="42">
                    <c:v>01/02/2024</c:v>
                  </c:pt>
                  <c:pt idx="43">
                    <c:v>31/01/2024</c:v>
                  </c:pt>
                  <c:pt idx="44">
                    <c:v>30/01/2024</c:v>
                  </c:pt>
                  <c:pt idx="45">
                    <c:v>29/01/2024</c:v>
                  </c:pt>
                  <c:pt idx="46">
                    <c:v>26/01/2024</c:v>
                  </c:pt>
                  <c:pt idx="47">
                    <c:v>25/01/2024</c:v>
                  </c:pt>
                  <c:pt idx="48">
                    <c:v>24/01/2024</c:v>
                  </c:pt>
                  <c:pt idx="49">
                    <c:v>23/01/2024</c:v>
                  </c:pt>
                  <c:pt idx="50">
                    <c:v>22/01/2024</c:v>
                  </c:pt>
                  <c:pt idx="51">
                    <c:v>19/01/2024</c:v>
                  </c:pt>
                  <c:pt idx="52">
                    <c:v>18/01/2024</c:v>
                  </c:pt>
                  <c:pt idx="53">
                    <c:v>17/01/2024</c:v>
                  </c:pt>
                  <c:pt idx="54">
                    <c:v>16/01/2024</c:v>
                  </c:pt>
                  <c:pt idx="55">
                    <c:v>15/01/2024</c:v>
                  </c:pt>
                  <c:pt idx="56">
                    <c:v>12/01/2024</c:v>
                  </c:pt>
                  <c:pt idx="57">
                    <c:v>11/01/2024</c:v>
                  </c:pt>
                  <c:pt idx="58">
                    <c:v>10/01/2024</c:v>
                  </c:pt>
                  <c:pt idx="59">
                    <c:v>09/01/2024</c:v>
                  </c:pt>
                  <c:pt idx="60">
                    <c:v>08/01/2024</c:v>
                  </c:pt>
                  <c:pt idx="61">
                    <c:v>05/01/2024</c:v>
                  </c:pt>
                  <c:pt idx="62">
                    <c:v>04/01/2024</c:v>
                  </c:pt>
                  <c:pt idx="63">
                    <c:v>03/01/2024</c:v>
                  </c:pt>
                  <c:pt idx="64">
                    <c:v>02/01/2024</c:v>
                  </c:pt>
                  <c:pt idx="65">
                    <c:v>29/12/2023</c:v>
                  </c:pt>
                  <c:pt idx="66">
                    <c:v>28/12/2023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GDNN!$BP$15:$BP$81</c:f>
              <c:numCache>
                <c:formatCode>#,##0</c:formatCode>
                <c:ptCount val="67"/>
                <c:pt idx="0">
                  <c:v>5633106379</c:v>
                </c:pt>
                <c:pt idx="1">
                  <c:v>7776576379</c:v>
                </c:pt>
                <c:pt idx="2">
                  <c:v>8270416379</c:v>
                </c:pt>
                <c:pt idx="3">
                  <c:v>13223546379</c:v>
                </c:pt>
                <c:pt idx="4">
                  <c:v>12498196379</c:v>
                </c:pt>
                <c:pt idx="5">
                  <c:v>15555456379</c:v>
                </c:pt>
                <c:pt idx="6">
                  <c:v>17334326379</c:v>
                </c:pt>
                <c:pt idx="7">
                  <c:v>19075596379</c:v>
                </c:pt>
                <c:pt idx="8">
                  <c:v>16192827367</c:v>
                </c:pt>
                <c:pt idx="9">
                  <c:v>18262277367</c:v>
                </c:pt>
                <c:pt idx="10">
                  <c:v>18851947367</c:v>
                </c:pt>
                <c:pt idx="11">
                  <c:v>19728797367</c:v>
                </c:pt>
                <c:pt idx="12">
                  <c:v>23305857367</c:v>
                </c:pt>
                <c:pt idx="13">
                  <c:v>23538217367</c:v>
                </c:pt>
                <c:pt idx="14">
                  <c:v>23720897367</c:v>
                </c:pt>
                <c:pt idx="15">
                  <c:v>22562377367</c:v>
                </c:pt>
                <c:pt idx="16">
                  <c:v>26344497367</c:v>
                </c:pt>
                <c:pt idx="17">
                  <c:v>27626727367</c:v>
                </c:pt>
                <c:pt idx="18">
                  <c:v>27860747367</c:v>
                </c:pt>
                <c:pt idx="19">
                  <c:v>23431207367</c:v>
                </c:pt>
                <c:pt idx="20">
                  <c:v>23493277367</c:v>
                </c:pt>
                <c:pt idx="21">
                  <c:v>23395967367</c:v>
                </c:pt>
                <c:pt idx="22">
                  <c:v>21441517367</c:v>
                </c:pt>
                <c:pt idx="23">
                  <c:v>21805307367</c:v>
                </c:pt>
                <c:pt idx="24">
                  <c:v>21871687367</c:v>
                </c:pt>
                <c:pt idx="25">
                  <c:v>21857157367</c:v>
                </c:pt>
                <c:pt idx="26">
                  <c:v>22297997367</c:v>
                </c:pt>
                <c:pt idx="27">
                  <c:v>22587817367</c:v>
                </c:pt>
                <c:pt idx="28">
                  <c:v>22970377367</c:v>
                </c:pt>
                <c:pt idx="29">
                  <c:v>22876227367</c:v>
                </c:pt>
                <c:pt idx="30">
                  <c:v>21955677367</c:v>
                </c:pt>
                <c:pt idx="31">
                  <c:v>21471977367</c:v>
                </c:pt>
                <c:pt idx="32">
                  <c:v>21711107367</c:v>
                </c:pt>
                <c:pt idx="33">
                  <c:v>21647227367</c:v>
                </c:pt>
                <c:pt idx="34">
                  <c:v>20932147367</c:v>
                </c:pt>
                <c:pt idx="35">
                  <c:v>21125087367</c:v>
                </c:pt>
                <c:pt idx="36">
                  <c:v>21235477367</c:v>
                </c:pt>
                <c:pt idx="37">
                  <c:v>21390417367</c:v>
                </c:pt>
                <c:pt idx="38">
                  <c:v>21125157367</c:v>
                </c:pt>
                <c:pt idx="39">
                  <c:v>21138987367</c:v>
                </c:pt>
                <c:pt idx="40">
                  <c:v>19392597367</c:v>
                </c:pt>
                <c:pt idx="41">
                  <c:v>19392597367</c:v>
                </c:pt>
                <c:pt idx="42">
                  <c:v>19385657367</c:v>
                </c:pt>
                <c:pt idx="43">
                  <c:v>18211328601</c:v>
                </c:pt>
                <c:pt idx="44">
                  <c:v>18409858601</c:v>
                </c:pt>
                <c:pt idx="45">
                  <c:v>18402958601</c:v>
                </c:pt>
                <c:pt idx="46">
                  <c:v>17941533593</c:v>
                </c:pt>
                <c:pt idx="47">
                  <c:v>18177973593</c:v>
                </c:pt>
                <c:pt idx="48">
                  <c:v>17221583593</c:v>
                </c:pt>
                <c:pt idx="49">
                  <c:v>17601613593</c:v>
                </c:pt>
                <c:pt idx="50">
                  <c:v>18723953593</c:v>
                </c:pt>
                <c:pt idx="51">
                  <c:v>18519553593</c:v>
                </c:pt>
                <c:pt idx="52">
                  <c:v>20529173593</c:v>
                </c:pt>
                <c:pt idx="53">
                  <c:v>21250093593</c:v>
                </c:pt>
                <c:pt idx="54">
                  <c:v>22082533593</c:v>
                </c:pt>
                <c:pt idx="55">
                  <c:v>21844523593</c:v>
                </c:pt>
                <c:pt idx="56">
                  <c:v>21871293593</c:v>
                </c:pt>
                <c:pt idx="57">
                  <c:v>21904183593</c:v>
                </c:pt>
                <c:pt idx="58">
                  <c:v>21870453593</c:v>
                </c:pt>
                <c:pt idx="59">
                  <c:v>21839473593</c:v>
                </c:pt>
                <c:pt idx="60">
                  <c:v>21802653593</c:v>
                </c:pt>
                <c:pt idx="61">
                  <c:v>21718883593</c:v>
                </c:pt>
                <c:pt idx="62">
                  <c:v>24336293593</c:v>
                </c:pt>
                <c:pt idx="63">
                  <c:v>24467163593</c:v>
                </c:pt>
                <c:pt idx="64">
                  <c:v>25256243593</c:v>
                </c:pt>
                <c:pt idx="65">
                  <c:v>25548873593</c:v>
                </c:pt>
                <c:pt idx="66">
                  <c:v>25551913593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4120-1C40-92C5-E0277C46DF85}"/>
            </c:ext>
          </c:extLst>
        </c:ser>
        <c:ser>
          <c:idx val="6"/>
          <c:order val="6"/>
          <c:tx>
            <c:strRef>
              <c:f>GDNN!$BQ$14</c:f>
              <c:strCache>
                <c:ptCount val="1"/>
                <c:pt idx="0">
                  <c:v>DPR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GDNN!$BI$15:$BJ$81</c:f>
              <c:multiLvlStrCache>
                <c:ptCount val="67"/>
                <c:lvl>
                  <c:pt idx="0">
                    <c:v>08/04/2024</c:v>
                  </c:pt>
                  <c:pt idx="1">
                    <c:v>05/04/2024</c:v>
                  </c:pt>
                  <c:pt idx="2">
                    <c:v>04/04/2024</c:v>
                  </c:pt>
                  <c:pt idx="3">
                    <c:v>03/04/2024</c:v>
                  </c:pt>
                  <c:pt idx="4">
                    <c:v>02/04/2024</c:v>
                  </c:pt>
                  <c:pt idx="5">
                    <c:v>01/04/2024</c:v>
                  </c:pt>
                  <c:pt idx="6">
                    <c:v>29/03/2024</c:v>
                  </c:pt>
                  <c:pt idx="7">
                    <c:v>28/03/2024</c:v>
                  </c:pt>
                  <c:pt idx="8">
                    <c:v>27/03/2024</c:v>
                  </c:pt>
                  <c:pt idx="9">
                    <c:v>26/03/2024</c:v>
                  </c:pt>
                  <c:pt idx="10">
                    <c:v>25/03/2024</c:v>
                  </c:pt>
                  <c:pt idx="11">
                    <c:v>22/03/2024</c:v>
                  </c:pt>
                  <c:pt idx="12">
                    <c:v>21/03/2024</c:v>
                  </c:pt>
                  <c:pt idx="13">
                    <c:v>20/03/2024</c:v>
                  </c:pt>
                  <c:pt idx="14">
                    <c:v>19/03/2024</c:v>
                  </c:pt>
                  <c:pt idx="15">
                    <c:v>18/03/2024</c:v>
                  </c:pt>
                  <c:pt idx="16">
                    <c:v>15/03/2024</c:v>
                  </c:pt>
                  <c:pt idx="17">
                    <c:v>14/03/2024</c:v>
                  </c:pt>
                  <c:pt idx="18">
                    <c:v>13/03/2024</c:v>
                  </c:pt>
                  <c:pt idx="19">
                    <c:v>12/03/2024</c:v>
                  </c:pt>
                  <c:pt idx="20">
                    <c:v>11/03/2024</c:v>
                  </c:pt>
                  <c:pt idx="21">
                    <c:v>08/03/2024</c:v>
                  </c:pt>
                  <c:pt idx="22">
                    <c:v>07/03/2024</c:v>
                  </c:pt>
                  <c:pt idx="23">
                    <c:v>06/03/2024</c:v>
                  </c:pt>
                  <c:pt idx="24">
                    <c:v>05/03/2024</c:v>
                  </c:pt>
                  <c:pt idx="25">
                    <c:v>04/03/2024</c:v>
                  </c:pt>
                  <c:pt idx="26">
                    <c:v>01/03/2024</c:v>
                  </c:pt>
                  <c:pt idx="27">
                    <c:v>29/02/2024</c:v>
                  </c:pt>
                  <c:pt idx="28">
                    <c:v>28/02/2024</c:v>
                  </c:pt>
                  <c:pt idx="29">
                    <c:v>27/02/2024</c:v>
                  </c:pt>
                  <c:pt idx="30">
                    <c:v>26/02/2024</c:v>
                  </c:pt>
                  <c:pt idx="31">
                    <c:v>23/02/2024</c:v>
                  </c:pt>
                  <c:pt idx="32">
                    <c:v>22/02/2024</c:v>
                  </c:pt>
                  <c:pt idx="33">
                    <c:v>21/02/2024</c:v>
                  </c:pt>
                  <c:pt idx="34">
                    <c:v>20/02/2024</c:v>
                  </c:pt>
                  <c:pt idx="35">
                    <c:v>19/02/2024</c:v>
                  </c:pt>
                  <c:pt idx="36">
                    <c:v>16/02/2024</c:v>
                  </c:pt>
                  <c:pt idx="37">
                    <c:v>15/02/2024</c:v>
                  </c:pt>
                  <c:pt idx="38">
                    <c:v>07/02/2024</c:v>
                  </c:pt>
                  <c:pt idx="39">
                    <c:v>06/02/2024</c:v>
                  </c:pt>
                  <c:pt idx="40">
                    <c:v>05/02/2024</c:v>
                  </c:pt>
                  <c:pt idx="41">
                    <c:v>02/02/2024</c:v>
                  </c:pt>
                  <c:pt idx="42">
                    <c:v>01/02/2024</c:v>
                  </c:pt>
                  <c:pt idx="43">
                    <c:v>31/01/2024</c:v>
                  </c:pt>
                  <c:pt idx="44">
                    <c:v>30/01/2024</c:v>
                  </c:pt>
                  <c:pt idx="45">
                    <c:v>29/01/2024</c:v>
                  </c:pt>
                  <c:pt idx="46">
                    <c:v>26/01/2024</c:v>
                  </c:pt>
                  <c:pt idx="47">
                    <c:v>25/01/2024</c:v>
                  </c:pt>
                  <c:pt idx="48">
                    <c:v>24/01/2024</c:v>
                  </c:pt>
                  <c:pt idx="49">
                    <c:v>23/01/2024</c:v>
                  </c:pt>
                  <c:pt idx="50">
                    <c:v>22/01/2024</c:v>
                  </c:pt>
                  <c:pt idx="51">
                    <c:v>19/01/2024</c:v>
                  </c:pt>
                  <c:pt idx="52">
                    <c:v>18/01/2024</c:v>
                  </c:pt>
                  <c:pt idx="53">
                    <c:v>17/01/2024</c:v>
                  </c:pt>
                  <c:pt idx="54">
                    <c:v>16/01/2024</c:v>
                  </c:pt>
                  <c:pt idx="55">
                    <c:v>15/01/2024</c:v>
                  </c:pt>
                  <c:pt idx="56">
                    <c:v>12/01/2024</c:v>
                  </c:pt>
                  <c:pt idx="57">
                    <c:v>11/01/2024</c:v>
                  </c:pt>
                  <c:pt idx="58">
                    <c:v>10/01/2024</c:v>
                  </c:pt>
                  <c:pt idx="59">
                    <c:v>09/01/2024</c:v>
                  </c:pt>
                  <c:pt idx="60">
                    <c:v>08/01/2024</c:v>
                  </c:pt>
                  <c:pt idx="61">
                    <c:v>05/01/2024</c:v>
                  </c:pt>
                  <c:pt idx="62">
                    <c:v>04/01/2024</c:v>
                  </c:pt>
                  <c:pt idx="63">
                    <c:v>03/01/2024</c:v>
                  </c:pt>
                  <c:pt idx="64">
                    <c:v>02/01/2024</c:v>
                  </c:pt>
                  <c:pt idx="65">
                    <c:v>29/12/2023</c:v>
                  </c:pt>
                  <c:pt idx="66">
                    <c:v>28/12/2023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GDNN!$BQ$15:$BQ$81</c:f>
              <c:numCache>
                <c:formatCode>#,##0</c:formatCode>
                <c:ptCount val="67"/>
                <c:pt idx="0">
                  <c:v>35840827582</c:v>
                </c:pt>
                <c:pt idx="1">
                  <c:v>25103387582</c:v>
                </c:pt>
                <c:pt idx="2">
                  <c:v>21249667582</c:v>
                </c:pt>
                <c:pt idx="3">
                  <c:v>21369447582</c:v>
                </c:pt>
                <c:pt idx="4">
                  <c:v>23790707582</c:v>
                </c:pt>
                <c:pt idx="5">
                  <c:v>20689977582</c:v>
                </c:pt>
                <c:pt idx="6">
                  <c:v>26317197582</c:v>
                </c:pt>
                <c:pt idx="7">
                  <c:v>34122347582</c:v>
                </c:pt>
                <c:pt idx="8">
                  <c:v>35289447032</c:v>
                </c:pt>
                <c:pt idx="9">
                  <c:v>36370017032</c:v>
                </c:pt>
                <c:pt idx="10">
                  <c:v>24350967032</c:v>
                </c:pt>
                <c:pt idx="11">
                  <c:v>25877117032</c:v>
                </c:pt>
                <c:pt idx="12">
                  <c:v>29034677032</c:v>
                </c:pt>
                <c:pt idx="13">
                  <c:v>26872167032</c:v>
                </c:pt>
                <c:pt idx="14">
                  <c:v>27305287032</c:v>
                </c:pt>
                <c:pt idx="15">
                  <c:v>25658167032</c:v>
                </c:pt>
                <c:pt idx="16">
                  <c:v>26311087032</c:v>
                </c:pt>
                <c:pt idx="17">
                  <c:v>30600277032</c:v>
                </c:pt>
                <c:pt idx="18">
                  <c:v>28532017032</c:v>
                </c:pt>
                <c:pt idx="19">
                  <c:v>20254447032</c:v>
                </c:pt>
                <c:pt idx="20">
                  <c:v>6371297032</c:v>
                </c:pt>
                <c:pt idx="21">
                  <c:v>4327017032</c:v>
                </c:pt>
                <c:pt idx="22">
                  <c:v>4649717032</c:v>
                </c:pt>
                <c:pt idx="23">
                  <c:v>5163207032</c:v>
                </c:pt>
                <c:pt idx="24">
                  <c:v>5315527032</c:v>
                </c:pt>
                <c:pt idx="25">
                  <c:v>6065207032</c:v>
                </c:pt>
                <c:pt idx="26">
                  <c:v>8036467032</c:v>
                </c:pt>
                <c:pt idx="27">
                  <c:v>8573627032</c:v>
                </c:pt>
                <c:pt idx="28">
                  <c:v>8421827032</c:v>
                </c:pt>
                <c:pt idx="29">
                  <c:v>1885267032</c:v>
                </c:pt>
                <c:pt idx="30">
                  <c:v>777737032</c:v>
                </c:pt>
                <c:pt idx="31">
                  <c:v>-888772968</c:v>
                </c:pt>
                <c:pt idx="32">
                  <c:v>-880562968</c:v>
                </c:pt>
                <c:pt idx="33">
                  <c:v>-281452968</c:v>
                </c:pt>
                <c:pt idx="34">
                  <c:v>272047032</c:v>
                </c:pt>
                <c:pt idx="35">
                  <c:v>587167032</c:v>
                </c:pt>
                <c:pt idx="36">
                  <c:v>-8302968</c:v>
                </c:pt>
                <c:pt idx="37">
                  <c:v>-2202322968</c:v>
                </c:pt>
                <c:pt idx="38">
                  <c:v>4700237032</c:v>
                </c:pt>
                <c:pt idx="39">
                  <c:v>4509907032</c:v>
                </c:pt>
                <c:pt idx="40">
                  <c:v>4403707032</c:v>
                </c:pt>
                <c:pt idx="41">
                  <c:v>4828917032</c:v>
                </c:pt>
                <c:pt idx="42">
                  <c:v>5194287032</c:v>
                </c:pt>
                <c:pt idx="43">
                  <c:v>5663374322</c:v>
                </c:pt>
                <c:pt idx="44">
                  <c:v>5185085590</c:v>
                </c:pt>
                <c:pt idx="45">
                  <c:v>5671495590</c:v>
                </c:pt>
                <c:pt idx="46">
                  <c:v>5986565590</c:v>
                </c:pt>
                <c:pt idx="47">
                  <c:v>5468995590</c:v>
                </c:pt>
                <c:pt idx="48">
                  <c:v>5547095590</c:v>
                </c:pt>
                <c:pt idx="49">
                  <c:v>4899105590</c:v>
                </c:pt>
                <c:pt idx="50">
                  <c:v>3684765590</c:v>
                </c:pt>
                <c:pt idx="51">
                  <c:v>3715445590</c:v>
                </c:pt>
                <c:pt idx="52">
                  <c:v>2036425590</c:v>
                </c:pt>
                <c:pt idx="53">
                  <c:v>714355590</c:v>
                </c:pt>
                <c:pt idx="54">
                  <c:v>674755590</c:v>
                </c:pt>
                <c:pt idx="55">
                  <c:v>194205590</c:v>
                </c:pt>
                <c:pt idx="56">
                  <c:v>113015590</c:v>
                </c:pt>
                <c:pt idx="57">
                  <c:v>247835590</c:v>
                </c:pt>
                <c:pt idx="58">
                  <c:v>223005590</c:v>
                </c:pt>
                <c:pt idx="59">
                  <c:v>-23524410</c:v>
                </c:pt>
                <c:pt idx="60">
                  <c:v>-151444410</c:v>
                </c:pt>
                <c:pt idx="61">
                  <c:v>-395274410</c:v>
                </c:pt>
                <c:pt idx="62">
                  <c:v>-404634410</c:v>
                </c:pt>
                <c:pt idx="63">
                  <c:v>-2289944410</c:v>
                </c:pt>
                <c:pt idx="64">
                  <c:v>-2277354410</c:v>
                </c:pt>
                <c:pt idx="65">
                  <c:v>-2264474410</c:v>
                </c:pt>
                <c:pt idx="66">
                  <c:v>-4430634410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4120-1C40-92C5-E0277C46DF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11136239"/>
        <c:axId val="419313743"/>
      </c:lineChart>
      <c:catAx>
        <c:axId val="411136239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419313743"/>
        <c:crosses val="autoZero"/>
        <c:auto val="1"/>
        <c:lblAlgn val="ctr"/>
        <c:lblOffset val="100"/>
        <c:noMultiLvlLbl val="0"/>
      </c:catAx>
      <c:valAx>
        <c:axId val="419313743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411136239"/>
        <c:crosses val="autoZero"/>
        <c:crossBetween val="between"/>
        <c:dispUnits>
          <c:builtInUnit val="b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VN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Thép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GDNN!$AZ$87</c:f>
              <c:strCache>
                <c:ptCount val="1"/>
                <c:pt idx="0">
                  <c:v>HPG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GDNN!$AX$88:$AY$154</c:f>
              <c:multiLvlStrCache>
                <c:ptCount val="67"/>
                <c:lvl>
                  <c:pt idx="0">
                    <c:v>08/04/2024</c:v>
                  </c:pt>
                  <c:pt idx="1">
                    <c:v>05/04/2024</c:v>
                  </c:pt>
                  <c:pt idx="2">
                    <c:v>04/04/2024</c:v>
                  </c:pt>
                  <c:pt idx="3">
                    <c:v>03/04/2024</c:v>
                  </c:pt>
                  <c:pt idx="4">
                    <c:v>02/04/2024</c:v>
                  </c:pt>
                  <c:pt idx="5">
                    <c:v>01/04/2024</c:v>
                  </c:pt>
                  <c:pt idx="6">
                    <c:v>29/03/2024</c:v>
                  </c:pt>
                  <c:pt idx="7">
                    <c:v>28/03/2024</c:v>
                  </c:pt>
                  <c:pt idx="8">
                    <c:v>27/03/2024</c:v>
                  </c:pt>
                  <c:pt idx="9">
                    <c:v>26/03/2024</c:v>
                  </c:pt>
                  <c:pt idx="10">
                    <c:v>25/03/2024</c:v>
                  </c:pt>
                  <c:pt idx="11">
                    <c:v>22/03/2024</c:v>
                  </c:pt>
                  <c:pt idx="12">
                    <c:v>21/03/2024</c:v>
                  </c:pt>
                  <c:pt idx="13">
                    <c:v>20/03/2024</c:v>
                  </c:pt>
                  <c:pt idx="14">
                    <c:v>19/03/2024</c:v>
                  </c:pt>
                  <c:pt idx="15">
                    <c:v>18/03/2024</c:v>
                  </c:pt>
                  <c:pt idx="16">
                    <c:v>15/03/2024</c:v>
                  </c:pt>
                  <c:pt idx="17">
                    <c:v>14/03/2024</c:v>
                  </c:pt>
                  <c:pt idx="18">
                    <c:v>13/03/2024</c:v>
                  </c:pt>
                  <c:pt idx="19">
                    <c:v>12/03/2024</c:v>
                  </c:pt>
                  <c:pt idx="20">
                    <c:v>11/03/2024</c:v>
                  </c:pt>
                  <c:pt idx="21">
                    <c:v>08/03/2024</c:v>
                  </c:pt>
                  <c:pt idx="22">
                    <c:v>07/03/2024</c:v>
                  </c:pt>
                  <c:pt idx="23">
                    <c:v>06/03/2024</c:v>
                  </c:pt>
                  <c:pt idx="24">
                    <c:v>05/03/2024</c:v>
                  </c:pt>
                  <c:pt idx="25">
                    <c:v>04/03/2024</c:v>
                  </c:pt>
                  <c:pt idx="26">
                    <c:v>01/03/2024</c:v>
                  </c:pt>
                  <c:pt idx="27">
                    <c:v>29/02/2024</c:v>
                  </c:pt>
                  <c:pt idx="28">
                    <c:v>28/02/2024</c:v>
                  </c:pt>
                  <c:pt idx="29">
                    <c:v>27/02/2024</c:v>
                  </c:pt>
                  <c:pt idx="30">
                    <c:v>26/02/2024</c:v>
                  </c:pt>
                  <c:pt idx="31">
                    <c:v>23/02/2024</c:v>
                  </c:pt>
                  <c:pt idx="32">
                    <c:v>22/02/2024</c:v>
                  </c:pt>
                  <c:pt idx="33">
                    <c:v>21/02/2024</c:v>
                  </c:pt>
                  <c:pt idx="34">
                    <c:v>20/02/2024</c:v>
                  </c:pt>
                  <c:pt idx="35">
                    <c:v>19/02/2024</c:v>
                  </c:pt>
                  <c:pt idx="36">
                    <c:v>16/02/2024</c:v>
                  </c:pt>
                  <c:pt idx="37">
                    <c:v>15/02/2024</c:v>
                  </c:pt>
                  <c:pt idx="38">
                    <c:v>07/02/2024</c:v>
                  </c:pt>
                  <c:pt idx="39">
                    <c:v>06/02/2024</c:v>
                  </c:pt>
                  <c:pt idx="40">
                    <c:v>05/02/2024</c:v>
                  </c:pt>
                  <c:pt idx="41">
                    <c:v>02/02/2024</c:v>
                  </c:pt>
                  <c:pt idx="42">
                    <c:v>01/02/2024</c:v>
                  </c:pt>
                  <c:pt idx="43">
                    <c:v>31/01/2024</c:v>
                  </c:pt>
                  <c:pt idx="44">
                    <c:v>30/01/2024</c:v>
                  </c:pt>
                  <c:pt idx="45">
                    <c:v>29/01/2024</c:v>
                  </c:pt>
                  <c:pt idx="46">
                    <c:v>26/01/2024</c:v>
                  </c:pt>
                  <c:pt idx="47">
                    <c:v>25/01/2024</c:v>
                  </c:pt>
                  <c:pt idx="48">
                    <c:v>24/01/2024</c:v>
                  </c:pt>
                  <c:pt idx="49">
                    <c:v>23/01/2024</c:v>
                  </c:pt>
                  <c:pt idx="50">
                    <c:v>22/01/2024</c:v>
                  </c:pt>
                  <c:pt idx="51">
                    <c:v>19/01/2024</c:v>
                  </c:pt>
                  <c:pt idx="52">
                    <c:v>18/01/2024</c:v>
                  </c:pt>
                  <c:pt idx="53">
                    <c:v>17/01/2024</c:v>
                  </c:pt>
                  <c:pt idx="54">
                    <c:v>16/01/2024</c:v>
                  </c:pt>
                  <c:pt idx="55">
                    <c:v>15/01/2024</c:v>
                  </c:pt>
                  <c:pt idx="56">
                    <c:v>12/01/2024</c:v>
                  </c:pt>
                  <c:pt idx="57">
                    <c:v>11/01/2024</c:v>
                  </c:pt>
                  <c:pt idx="58">
                    <c:v>10/01/2024</c:v>
                  </c:pt>
                  <c:pt idx="59">
                    <c:v>09/01/2024</c:v>
                  </c:pt>
                  <c:pt idx="60">
                    <c:v>08/01/2024</c:v>
                  </c:pt>
                  <c:pt idx="61">
                    <c:v>05/01/2024</c:v>
                  </c:pt>
                  <c:pt idx="62">
                    <c:v>04/01/2024</c:v>
                  </c:pt>
                  <c:pt idx="63">
                    <c:v>03/01/2024</c:v>
                  </c:pt>
                  <c:pt idx="64">
                    <c:v>02/01/2024</c:v>
                  </c:pt>
                  <c:pt idx="65">
                    <c:v>29/12/2023</c:v>
                  </c:pt>
                  <c:pt idx="66">
                    <c:v>28/12/2023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GDNN!$AZ$88:$AZ$154</c:f>
              <c:numCache>
                <c:formatCode>#,##0</c:formatCode>
                <c:ptCount val="67"/>
                <c:pt idx="0">
                  <c:v>-457139469378</c:v>
                </c:pt>
                <c:pt idx="1">
                  <c:v>-511736839378</c:v>
                </c:pt>
                <c:pt idx="2">
                  <c:v>-522170199378</c:v>
                </c:pt>
                <c:pt idx="3">
                  <c:v>-408364069378</c:v>
                </c:pt>
                <c:pt idx="4">
                  <c:v>-378306989378</c:v>
                </c:pt>
                <c:pt idx="5">
                  <c:v>-364330979378</c:v>
                </c:pt>
                <c:pt idx="6">
                  <c:v>-346712449378</c:v>
                </c:pt>
                <c:pt idx="7">
                  <c:v>-323010019378</c:v>
                </c:pt>
                <c:pt idx="8">
                  <c:v>-249044859378</c:v>
                </c:pt>
                <c:pt idx="9">
                  <c:v>-210222349378</c:v>
                </c:pt>
                <c:pt idx="10">
                  <c:v>-233671399378</c:v>
                </c:pt>
                <c:pt idx="11">
                  <c:v>-188357569378</c:v>
                </c:pt>
                <c:pt idx="12">
                  <c:v>-52574299378</c:v>
                </c:pt>
                <c:pt idx="13">
                  <c:v>-32684439378</c:v>
                </c:pt>
                <c:pt idx="14">
                  <c:v>-13811749378</c:v>
                </c:pt>
                <c:pt idx="15">
                  <c:v>58656290622</c:v>
                </c:pt>
                <c:pt idx="16">
                  <c:v>144409840622</c:v>
                </c:pt>
                <c:pt idx="17">
                  <c:v>342785750622</c:v>
                </c:pt>
                <c:pt idx="18">
                  <c:v>406559700622</c:v>
                </c:pt>
                <c:pt idx="19">
                  <c:v>375216350622</c:v>
                </c:pt>
                <c:pt idx="20">
                  <c:v>396357260622</c:v>
                </c:pt>
                <c:pt idx="21">
                  <c:v>333802410622</c:v>
                </c:pt>
                <c:pt idx="22">
                  <c:v>337786870622</c:v>
                </c:pt>
                <c:pt idx="23">
                  <c:v>385856600622</c:v>
                </c:pt>
                <c:pt idx="24">
                  <c:v>373179810622</c:v>
                </c:pt>
                <c:pt idx="25">
                  <c:v>334195750622</c:v>
                </c:pt>
                <c:pt idx="26">
                  <c:v>443565630622</c:v>
                </c:pt>
                <c:pt idx="27">
                  <c:v>532593200622</c:v>
                </c:pt>
                <c:pt idx="28">
                  <c:v>441516090622</c:v>
                </c:pt>
                <c:pt idx="29">
                  <c:v>311743950622</c:v>
                </c:pt>
                <c:pt idx="30">
                  <c:v>-140655399378</c:v>
                </c:pt>
                <c:pt idx="31">
                  <c:v>-178055879378</c:v>
                </c:pt>
                <c:pt idx="32">
                  <c:v>-205216529378</c:v>
                </c:pt>
                <c:pt idx="33">
                  <c:v>-55163319378</c:v>
                </c:pt>
                <c:pt idx="34">
                  <c:v>92630250622</c:v>
                </c:pt>
                <c:pt idx="35">
                  <c:v>102577010622</c:v>
                </c:pt>
                <c:pt idx="36">
                  <c:v>56298710622</c:v>
                </c:pt>
                <c:pt idx="37">
                  <c:v>59870960622</c:v>
                </c:pt>
                <c:pt idx="38">
                  <c:v>-54744039378</c:v>
                </c:pt>
                <c:pt idx="39">
                  <c:v>-70422199378</c:v>
                </c:pt>
                <c:pt idx="40">
                  <c:v>-3992479378</c:v>
                </c:pt>
                <c:pt idx="41">
                  <c:v>35694620622</c:v>
                </c:pt>
                <c:pt idx="42">
                  <c:v>36454711761</c:v>
                </c:pt>
                <c:pt idx="43">
                  <c:v>-24866528054</c:v>
                </c:pt>
                <c:pt idx="44">
                  <c:v>-138084464168</c:v>
                </c:pt>
                <c:pt idx="45">
                  <c:v>-158224406607</c:v>
                </c:pt>
                <c:pt idx="46">
                  <c:v>-146412066607</c:v>
                </c:pt>
                <c:pt idx="47">
                  <c:v>-238150406607</c:v>
                </c:pt>
                <c:pt idx="48">
                  <c:v>-308186176607</c:v>
                </c:pt>
                <c:pt idx="49">
                  <c:v>-386290076607</c:v>
                </c:pt>
                <c:pt idx="50">
                  <c:v>-391573116607</c:v>
                </c:pt>
                <c:pt idx="51">
                  <c:v>-436166206607</c:v>
                </c:pt>
                <c:pt idx="52">
                  <c:v>-534671906607</c:v>
                </c:pt>
                <c:pt idx="53">
                  <c:v>-531749816607</c:v>
                </c:pt>
                <c:pt idx="54">
                  <c:v>-623057836607</c:v>
                </c:pt>
                <c:pt idx="55">
                  <c:v>-625901726607</c:v>
                </c:pt>
                <c:pt idx="56">
                  <c:v>-642921986607</c:v>
                </c:pt>
                <c:pt idx="57">
                  <c:v>-635440696607</c:v>
                </c:pt>
                <c:pt idx="58">
                  <c:v>-694397916607</c:v>
                </c:pt>
                <c:pt idx="59">
                  <c:v>-713514796607</c:v>
                </c:pt>
                <c:pt idx="60">
                  <c:v>-813220846607</c:v>
                </c:pt>
                <c:pt idx="61">
                  <c:v>-810674206607</c:v>
                </c:pt>
                <c:pt idx="62">
                  <c:v>-784265596607</c:v>
                </c:pt>
                <c:pt idx="63">
                  <c:v>-773419876607</c:v>
                </c:pt>
                <c:pt idx="64">
                  <c:v>-770629476607</c:v>
                </c:pt>
                <c:pt idx="65">
                  <c:v>-762977046607</c:v>
                </c:pt>
                <c:pt idx="66">
                  <c:v>-814917346607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66E-D340-AB4C-E417E9D222A0}"/>
            </c:ext>
          </c:extLst>
        </c:ser>
        <c:ser>
          <c:idx val="1"/>
          <c:order val="1"/>
          <c:tx>
            <c:strRef>
              <c:f>GDNN!$BA$87</c:f>
              <c:strCache>
                <c:ptCount val="1"/>
                <c:pt idx="0">
                  <c:v>NKG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GDNN!$AX$88:$AY$154</c:f>
              <c:multiLvlStrCache>
                <c:ptCount val="67"/>
                <c:lvl>
                  <c:pt idx="0">
                    <c:v>08/04/2024</c:v>
                  </c:pt>
                  <c:pt idx="1">
                    <c:v>05/04/2024</c:v>
                  </c:pt>
                  <c:pt idx="2">
                    <c:v>04/04/2024</c:v>
                  </c:pt>
                  <c:pt idx="3">
                    <c:v>03/04/2024</c:v>
                  </c:pt>
                  <c:pt idx="4">
                    <c:v>02/04/2024</c:v>
                  </c:pt>
                  <c:pt idx="5">
                    <c:v>01/04/2024</c:v>
                  </c:pt>
                  <c:pt idx="6">
                    <c:v>29/03/2024</c:v>
                  </c:pt>
                  <c:pt idx="7">
                    <c:v>28/03/2024</c:v>
                  </c:pt>
                  <c:pt idx="8">
                    <c:v>27/03/2024</c:v>
                  </c:pt>
                  <c:pt idx="9">
                    <c:v>26/03/2024</c:v>
                  </c:pt>
                  <c:pt idx="10">
                    <c:v>25/03/2024</c:v>
                  </c:pt>
                  <c:pt idx="11">
                    <c:v>22/03/2024</c:v>
                  </c:pt>
                  <c:pt idx="12">
                    <c:v>21/03/2024</c:v>
                  </c:pt>
                  <c:pt idx="13">
                    <c:v>20/03/2024</c:v>
                  </c:pt>
                  <c:pt idx="14">
                    <c:v>19/03/2024</c:v>
                  </c:pt>
                  <c:pt idx="15">
                    <c:v>18/03/2024</c:v>
                  </c:pt>
                  <c:pt idx="16">
                    <c:v>15/03/2024</c:v>
                  </c:pt>
                  <c:pt idx="17">
                    <c:v>14/03/2024</c:v>
                  </c:pt>
                  <c:pt idx="18">
                    <c:v>13/03/2024</c:v>
                  </c:pt>
                  <c:pt idx="19">
                    <c:v>12/03/2024</c:v>
                  </c:pt>
                  <c:pt idx="20">
                    <c:v>11/03/2024</c:v>
                  </c:pt>
                  <c:pt idx="21">
                    <c:v>08/03/2024</c:v>
                  </c:pt>
                  <c:pt idx="22">
                    <c:v>07/03/2024</c:v>
                  </c:pt>
                  <c:pt idx="23">
                    <c:v>06/03/2024</c:v>
                  </c:pt>
                  <c:pt idx="24">
                    <c:v>05/03/2024</c:v>
                  </c:pt>
                  <c:pt idx="25">
                    <c:v>04/03/2024</c:v>
                  </c:pt>
                  <c:pt idx="26">
                    <c:v>01/03/2024</c:v>
                  </c:pt>
                  <c:pt idx="27">
                    <c:v>29/02/2024</c:v>
                  </c:pt>
                  <c:pt idx="28">
                    <c:v>28/02/2024</c:v>
                  </c:pt>
                  <c:pt idx="29">
                    <c:v>27/02/2024</c:v>
                  </c:pt>
                  <c:pt idx="30">
                    <c:v>26/02/2024</c:v>
                  </c:pt>
                  <c:pt idx="31">
                    <c:v>23/02/2024</c:v>
                  </c:pt>
                  <c:pt idx="32">
                    <c:v>22/02/2024</c:v>
                  </c:pt>
                  <c:pt idx="33">
                    <c:v>21/02/2024</c:v>
                  </c:pt>
                  <c:pt idx="34">
                    <c:v>20/02/2024</c:v>
                  </c:pt>
                  <c:pt idx="35">
                    <c:v>19/02/2024</c:v>
                  </c:pt>
                  <c:pt idx="36">
                    <c:v>16/02/2024</c:v>
                  </c:pt>
                  <c:pt idx="37">
                    <c:v>15/02/2024</c:v>
                  </c:pt>
                  <c:pt idx="38">
                    <c:v>07/02/2024</c:v>
                  </c:pt>
                  <c:pt idx="39">
                    <c:v>06/02/2024</c:v>
                  </c:pt>
                  <c:pt idx="40">
                    <c:v>05/02/2024</c:v>
                  </c:pt>
                  <c:pt idx="41">
                    <c:v>02/02/2024</c:v>
                  </c:pt>
                  <c:pt idx="42">
                    <c:v>01/02/2024</c:v>
                  </c:pt>
                  <c:pt idx="43">
                    <c:v>31/01/2024</c:v>
                  </c:pt>
                  <c:pt idx="44">
                    <c:v>30/01/2024</c:v>
                  </c:pt>
                  <c:pt idx="45">
                    <c:v>29/01/2024</c:v>
                  </c:pt>
                  <c:pt idx="46">
                    <c:v>26/01/2024</c:v>
                  </c:pt>
                  <c:pt idx="47">
                    <c:v>25/01/2024</c:v>
                  </c:pt>
                  <c:pt idx="48">
                    <c:v>24/01/2024</c:v>
                  </c:pt>
                  <c:pt idx="49">
                    <c:v>23/01/2024</c:v>
                  </c:pt>
                  <c:pt idx="50">
                    <c:v>22/01/2024</c:v>
                  </c:pt>
                  <c:pt idx="51">
                    <c:v>19/01/2024</c:v>
                  </c:pt>
                  <c:pt idx="52">
                    <c:v>18/01/2024</c:v>
                  </c:pt>
                  <c:pt idx="53">
                    <c:v>17/01/2024</c:v>
                  </c:pt>
                  <c:pt idx="54">
                    <c:v>16/01/2024</c:v>
                  </c:pt>
                  <c:pt idx="55">
                    <c:v>15/01/2024</c:v>
                  </c:pt>
                  <c:pt idx="56">
                    <c:v>12/01/2024</c:v>
                  </c:pt>
                  <c:pt idx="57">
                    <c:v>11/01/2024</c:v>
                  </c:pt>
                  <c:pt idx="58">
                    <c:v>10/01/2024</c:v>
                  </c:pt>
                  <c:pt idx="59">
                    <c:v>09/01/2024</c:v>
                  </c:pt>
                  <c:pt idx="60">
                    <c:v>08/01/2024</c:v>
                  </c:pt>
                  <c:pt idx="61">
                    <c:v>05/01/2024</c:v>
                  </c:pt>
                  <c:pt idx="62">
                    <c:v>04/01/2024</c:v>
                  </c:pt>
                  <c:pt idx="63">
                    <c:v>03/01/2024</c:v>
                  </c:pt>
                  <c:pt idx="64">
                    <c:v>02/01/2024</c:v>
                  </c:pt>
                  <c:pt idx="65">
                    <c:v>29/12/2023</c:v>
                  </c:pt>
                  <c:pt idx="66">
                    <c:v>28/12/2023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GDNN!$BA$88:$BA$154</c:f>
              <c:numCache>
                <c:formatCode>#,##0</c:formatCode>
                <c:ptCount val="67"/>
                <c:pt idx="0">
                  <c:v>170729724086</c:v>
                </c:pt>
                <c:pt idx="1">
                  <c:v>175576154086</c:v>
                </c:pt>
                <c:pt idx="2">
                  <c:v>190265044086</c:v>
                </c:pt>
                <c:pt idx="3">
                  <c:v>189556254086</c:v>
                </c:pt>
                <c:pt idx="4">
                  <c:v>205998384086</c:v>
                </c:pt>
                <c:pt idx="5">
                  <c:v>194396124086</c:v>
                </c:pt>
                <c:pt idx="6">
                  <c:v>196185044086</c:v>
                </c:pt>
                <c:pt idx="7">
                  <c:v>196547114086</c:v>
                </c:pt>
                <c:pt idx="8">
                  <c:v>195745824086</c:v>
                </c:pt>
                <c:pt idx="9">
                  <c:v>222392674086</c:v>
                </c:pt>
                <c:pt idx="10">
                  <c:v>226288834086</c:v>
                </c:pt>
                <c:pt idx="11">
                  <c:v>247554014086</c:v>
                </c:pt>
                <c:pt idx="12">
                  <c:v>285431064086</c:v>
                </c:pt>
                <c:pt idx="13">
                  <c:v>286465724086</c:v>
                </c:pt>
                <c:pt idx="14">
                  <c:v>282421344086</c:v>
                </c:pt>
                <c:pt idx="15">
                  <c:v>194309804086</c:v>
                </c:pt>
                <c:pt idx="16">
                  <c:v>203699834086</c:v>
                </c:pt>
                <c:pt idx="17">
                  <c:v>202536004086</c:v>
                </c:pt>
                <c:pt idx="18">
                  <c:v>209886004086</c:v>
                </c:pt>
                <c:pt idx="19">
                  <c:v>210546494086</c:v>
                </c:pt>
                <c:pt idx="20">
                  <c:v>219894714086</c:v>
                </c:pt>
                <c:pt idx="21">
                  <c:v>221934654086</c:v>
                </c:pt>
                <c:pt idx="22">
                  <c:v>232774924086</c:v>
                </c:pt>
                <c:pt idx="23">
                  <c:v>237918484086</c:v>
                </c:pt>
                <c:pt idx="24">
                  <c:v>213549804086</c:v>
                </c:pt>
                <c:pt idx="25">
                  <c:v>211940734086</c:v>
                </c:pt>
                <c:pt idx="26">
                  <c:v>209717444086</c:v>
                </c:pt>
                <c:pt idx="27">
                  <c:v>210098924086</c:v>
                </c:pt>
                <c:pt idx="28">
                  <c:v>211389694086</c:v>
                </c:pt>
                <c:pt idx="29">
                  <c:v>212582234086</c:v>
                </c:pt>
                <c:pt idx="30">
                  <c:v>209633134086</c:v>
                </c:pt>
                <c:pt idx="31">
                  <c:v>211756484086</c:v>
                </c:pt>
                <c:pt idx="32">
                  <c:v>205064244086</c:v>
                </c:pt>
                <c:pt idx="33">
                  <c:v>219056944086</c:v>
                </c:pt>
                <c:pt idx="34">
                  <c:v>245193974086</c:v>
                </c:pt>
                <c:pt idx="35">
                  <c:v>261369504086</c:v>
                </c:pt>
                <c:pt idx="36">
                  <c:v>273985374086</c:v>
                </c:pt>
                <c:pt idx="37">
                  <c:v>276937374086</c:v>
                </c:pt>
                <c:pt idx="38">
                  <c:v>269653264086</c:v>
                </c:pt>
                <c:pt idx="39">
                  <c:v>269467744086</c:v>
                </c:pt>
                <c:pt idx="40">
                  <c:v>301417504086</c:v>
                </c:pt>
                <c:pt idx="41">
                  <c:v>302882394086</c:v>
                </c:pt>
                <c:pt idx="42">
                  <c:v>280993294086</c:v>
                </c:pt>
                <c:pt idx="43">
                  <c:v>301513951519</c:v>
                </c:pt>
                <c:pt idx="44">
                  <c:v>311180501519</c:v>
                </c:pt>
                <c:pt idx="45">
                  <c:v>319829746761</c:v>
                </c:pt>
                <c:pt idx="46">
                  <c:v>327985926761</c:v>
                </c:pt>
                <c:pt idx="47">
                  <c:v>336226126761</c:v>
                </c:pt>
                <c:pt idx="48">
                  <c:v>333129226761</c:v>
                </c:pt>
                <c:pt idx="49">
                  <c:v>337275846761</c:v>
                </c:pt>
                <c:pt idx="50">
                  <c:v>336459016761</c:v>
                </c:pt>
                <c:pt idx="51">
                  <c:v>335433239429</c:v>
                </c:pt>
                <c:pt idx="52">
                  <c:v>341782149429</c:v>
                </c:pt>
                <c:pt idx="53">
                  <c:v>337070629429</c:v>
                </c:pt>
                <c:pt idx="54">
                  <c:v>339291409429</c:v>
                </c:pt>
                <c:pt idx="55">
                  <c:v>340742049429</c:v>
                </c:pt>
                <c:pt idx="56">
                  <c:v>347614649429</c:v>
                </c:pt>
                <c:pt idx="57">
                  <c:v>349629099429</c:v>
                </c:pt>
                <c:pt idx="58">
                  <c:v>343897409429</c:v>
                </c:pt>
                <c:pt idx="59">
                  <c:v>352400759429</c:v>
                </c:pt>
                <c:pt idx="60">
                  <c:v>358973429429</c:v>
                </c:pt>
                <c:pt idx="61">
                  <c:v>362773839429</c:v>
                </c:pt>
                <c:pt idx="62">
                  <c:v>365160879429</c:v>
                </c:pt>
                <c:pt idx="63">
                  <c:v>368475569429</c:v>
                </c:pt>
                <c:pt idx="64">
                  <c:v>366827709429</c:v>
                </c:pt>
                <c:pt idx="65">
                  <c:v>368742019429</c:v>
                </c:pt>
                <c:pt idx="66">
                  <c:v>368577199429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66E-D340-AB4C-E417E9D222A0}"/>
            </c:ext>
          </c:extLst>
        </c:ser>
        <c:ser>
          <c:idx val="2"/>
          <c:order val="2"/>
          <c:tx>
            <c:strRef>
              <c:f>GDNN!$BB$87</c:f>
              <c:strCache>
                <c:ptCount val="1"/>
                <c:pt idx="0">
                  <c:v>HSG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multiLvlStrRef>
              <c:f>GDNN!$AX$88:$AY$154</c:f>
              <c:multiLvlStrCache>
                <c:ptCount val="67"/>
                <c:lvl>
                  <c:pt idx="0">
                    <c:v>08/04/2024</c:v>
                  </c:pt>
                  <c:pt idx="1">
                    <c:v>05/04/2024</c:v>
                  </c:pt>
                  <c:pt idx="2">
                    <c:v>04/04/2024</c:v>
                  </c:pt>
                  <c:pt idx="3">
                    <c:v>03/04/2024</c:v>
                  </c:pt>
                  <c:pt idx="4">
                    <c:v>02/04/2024</c:v>
                  </c:pt>
                  <c:pt idx="5">
                    <c:v>01/04/2024</c:v>
                  </c:pt>
                  <c:pt idx="6">
                    <c:v>29/03/2024</c:v>
                  </c:pt>
                  <c:pt idx="7">
                    <c:v>28/03/2024</c:v>
                  </c:pt>
                  <c:pt idx="8">
                    <c:v>27/03/2024</c:v>
                  </c:pt>
                  <c:pt idx="9">
                    <c:v>26/03/2024</c:v>
                  </c:pt>
                  <c:pt idx="10">
                    <c:v>25/03/2024</c:v>
                  </c:pt>
                  <c:pt idx="11">
                    <c:v>22/03/2024</c:v>
                  </c:pt>
                  <c:pt idx="12">
                    <c:v>21/03/2024</c:v>
                  </c:pt>
                  <c:pt idx="13">
                    <c:v>20/03/2024</c:v>
                  </c:pt>
                  <c:pt idx="14">
                    <c:v>19/03/2024</c:v>
                  </c:pt>
                  <c:pt idx="15">
                    <c:v>18/03/2024</c:v>
                  </c:pt>
                  <c:pt idx="16">
                    <c:v>15/03/2024</c:v>
                  </c:pt>
                  <c:pt idx="17">
                    <c:v>14/03/2024</c:v>
                  </c:pt>
                  <c:pt idx="18">
                    <c:v>13/03/2024</c:v>
                  </c:pt>
                  <c:pt idx="19">
                    <c:v>12/03/2024</c:v>
                  </c:pt>
                  <c:pt idx="20">
                    <c:v>11/03/2024</c:v>
                  </c:pt>
                  <c:pt idx="21">
                    <c:v>08/03/2024</c:v>
                  </c:pt>
                  <c:pt idx="22">
                    <c:v>07/03/2024</c:v>
                  </c:pt>
                  <c:pt idx="23">
                    <c:v>06/03/2024</c:v>
                  </c:pt>
                  <c:pt idx="24">
                    <c:v>05/03/2024</c:v>
                  </c:pt>
                  <c:pt idx="25">
                    <c:v>04/03/2024</c:v>
                  </c:pt>
                  <c:pt idx="26">
                    <c:v>01/03/2024</c:v>
                  </c:pt>
                  <c:pt idx="27">
                    <c:v>29/02/2024</c:v>
                  </c:pt>
                  <c:pt idx="28">
                    <c:v>28/02/2024</c:v>
                  </c:pt>
                  <c:pt idx="29">
                    <c:v>27/02/2024</c:v>
                  </c:pt>
                  <c:pt idx="30">
                    <c:v>26/02/2024</c:v>
                  </c:pt>
                  <c:pt idx="31">
                    <c:v>23/02/2024</c:v>
                  </c:pt>
                  <c:pt idx="32">
                    <c:v>22/02/2024</c:v>
                  </c:pt>
                  <c:pt idx="33">
                    <c:v>21/02/2024</c:v>
                  </c:pt>
                  <c:pt idx="34">
                    <c:v>20/02/2024</c:v>
                  </c:pt>
                  <c:pt idx="35">
                    <c:v>19/02/2024</c:v>
                  </c:pt>
                  <c:pt idx="36">
                    <c:v>16/02/2024</c:v>
                  </c:pt>
                  <c:pt idx="37">
                    <c:v>15/02/2024</c:v>
                  </c:pt>
                  <c:pt idx="38">
                    <c:v>07/02/2024</c:v>
                  </c:pt>
                  <c:pt idx="39">
                    <c:v>06/02/2024</c:v>
                  </c:pt>
                  <c:pt idx="40">
                    <c:v>05/02/2024</c:v>
                  </c:pt>
                  <c:pt idx="41">
                    <c:v>02/02/2024</c:v>
                  </c:pt>
                  <c:pt idx="42">
                    <c:v>01/02/2024</c:v>
                  </c:pt>
                  <c:pt idx="43">
                    <c:v>31/01/2024</c:v>
                  </c:pt>
                  <c:pt idx="44">
                    <c:v>30/01/2024</c:v>
                  </c:pt>
                  <c:pt idx="45">
                    <c:v>29/01/2024</c:v>
                  </c:pt>
                  <c:pt idx="46">
                    <c:v>26/01/2024</c:v>
                  </c:pt>
                  <c:pt idx="47">
                    <c:v>25/01/2024</c:v>
                  </c:pt>
                  <c:pt idx="48">
                    <c:v>24/01/2024</c:v>
                  </c:pt>
                  <c:pt idx="49">
                    <c:v>23/01/2024</c:v>
                  </c:pt>
                  <c:pt idx="50">
                    <c:v>22/01/2024</c:v>
                  </c:pt>
                  <c:pt idx="51">
                    <c:v>19/01/2024</c:v>
                  </c:pt>
                  <c:pt idx="52">
                    <c:v>18/01/2024</c:v>
                  </c:pt>
                  <c:pt idx="53">
                    <c:v>17/01/2024</c:v>
                  </c:pt>
                  <c:pt idx="54">
                    <c:v>16/01/2024</c:v>
                  </c:pt>
                  <c:pt idx="55">
                    <c:v>15/01/2024</c:v>
                  </c:pt>
                  <c:pt idx="56">
                    <c:v>12/01/2024</c:v>
                  </c:pt>
                  <c:pt idx="57">
                    <c:v>11/01/2024</c:v>
                  </c:pt>
                  <c:pt idx="58">
                    <c:v>10/01/2024</c:v>
                  </c:pt>
                  <c:pt idx="59">
                    <c:v>09/01/2024</c:v>
                  </c:pt>
                  <c:pt idx="60">
                    <c:v>08/01/2024</c:v>
                  </c:pt>
                  <c:pt idx="61">
                    <c:v>05/01/2024</c:v>
                  </c:pt>
                  <c:pt idx="62">
                    <c:v>04/01/2024</c:v>
                  </c:pt>
                  <c:pt idx="63">
                    <c:v>03/01/2024</c:v>
                  </c:pt>
                  <c:pt idx="64">
                    <c:v>02/01/2024</c:v>
                  </c:pt>
                  <c:pt idx="65">
                    <c:v>29/12/2023</c:v>
                  </c:pt>
                  <c:pt idx="66">
                    <c:v>28/12/2023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GDNN!$BB$88:$BB$154</c:f>
              <c:numCache>
                <c:formatCode>#,##0</c:formatCode>
                <c:ptCount val="67"/>
                <c:pt idx="0">
                  <c:v>126075770293</c:v>
                </c:pt>
                <c:pt idx="1">
                  <c:v>131495000293</c:v>
                </c:pt>
                <c:pt idx="2">
                  <c:v>156642140293</c:v>
                </c:pt>
                <c:pt idx="3">
                  <c:v>147209700293</c:v>
                </c:pt>
                <c:pt idx="4">
                  <c:v>157868090293</c:v>
                </c:pt>
                <c:pt idx="5">
                  <c:v>105768530293</c:v>
                </c:pt>
                <c:pt idx="6">
                  <c:v>126083520293</c:v>
                </c:pt>
                <c:pt idx="7">
                  <c:v>137775960293</c:v>
                </c:pt>
                <c:pt idx="8">
                  <c:v>152377013631</c:v>
                </c:pt>
                <c:pt idx="9">
                  <c:v>119735823631</c:v>
                </c:pt>
                <c:pt idx="10">
                  <c:v>126222403631</c:v>
                </c:pt>
                <c:pt idx="11">
                  <c:v>125765533631</c:v>
                </c:pt>
                <c:pt idx="12">
                  <c:v>95976953631</c:v>
                </c:pt>
                <c:pt idx="13">
                  <c:v>77378633631</c:v>
                </c:pt>
                <c:pt idx="14">
                  <c:v>79975453631</c:v>
                </c:pt>
                <c:pt idx="15">
                  <c:v>127615983631</c:v>
                </c:pt>
                <c:pt idx="16">
                  <c:v>155434973631</c:v>
                </c:pt>
                <c:pt idx="17">
                  <c:v>205019533631</c:v>
                </c:pt>
                <c:pt idx="18">
                  <c:v>257806573631</c:v>
                </c:pt>
                <c:pt idx="19">
                  <c:v>286665503631</c:v>
                </c:pt>
                <c:pt idx="20">
                  <c:v>326832733631</c:v>
                </c:pt>
                <c:pt idx="21">
                  <c:v>318943733631</c:v>
                </c:pt>
                <c:pt idx="22">
                  <c:v>331580003631</c:v>
                </c:pt>
                <c:pt idx="23">
                  <c:v>328489633631</c:v>
                </c:pt>
                <c:pt idx="24">
                  <c:v>338947053631</c:v>
                </c:pt>
                <c:pt idx="25">
                  <c:v>338796353631</c:v>
                </c:pt>
                <c:pt idx="26">
                  <c:v>327996883631</c:v>
                </c:pt>
                <c:pt idx="27">
                  <c:v>325410853631</c:v>
                </c:pt>
                <c:pt idx="28">
                  <c:v>334871403631</c:v>
                </c:pt>
                <c:pt idx="29">
                  <c:v>334932923631</c:v>
                </c:pt>
                <c:pt idx="30">
                  <c:v>327619943631</c:v>
                </c:pt>
                <c:pt idx="31">
                  <c:v>343866793631</c:v>
                </c:pt>
                <c:pt idx="32">
                  <c:v>348129213631</c:v>
                </c:pt>
                <c:pt idx="33">
                  <c:v>384460403631</c:v>
                </c:pt>
                <c:pt idx="34">
                  <c:v>393305433631</c:v>
                </c:pt>
                <c:pt idx="35">
                  <c:v>416144793631</c:v>
                </c:pt>
                <c:pt idx="36">
                  <c:v>421850993631</c:v>
                </c:pt>
                <c:pt idx="37">
                  <c:v>422866393631</c:v>
                </c:pt>
                <c:pt idx="38">
                  <c:v>402803093631</c:v>
                </c:pt>
                <c:pt idx="39">
                  <c:v>403202803631</c:v>
                </c:pt>
                <c:pt idx="40">
                  <c:v>409526713631</c:v>
                </c:pt>
                <c:pt idx="41">
                  <c:v>408217113631</c:v>
                </c:pt>
                <c:pt idx="42">
                  <c:v>403085483631</c:v>
                </c:pt>
                <c:pt idx="43">
                  <c:v>418735338936</c:v>
                </c:pt>
                <c:pt idx="44">
                  <c:v>361291065187</c:v>
                </c:pt>
                <c:pt idx="45">
                  <c:v>306008400000</c:v>
                </c:pt>
                <c:pt idx="46">
                  <c:v>265103040000</c:v>
                </c:pt>
                <c:pt idx="47">
                  <c:v>181844660000</c:v>
                </c:pt>
                <c:pt idx="48">
                  <c:v>169612950000</c:v>
                </c:pt>
                <c:pt idx="49">
                  <c:v>159882340000</c:v>
                </c:pt>
                <c:pt idx="50">
                  <c:v>160712800000</c:v>
                </c:pt>
                <c:pt idx="51">
                  <c:v>124361470000</c:v>
                </c:pt>
                <c:pt idx="52">
                  <c:v>115784990000</c:v>
                </c:pt>
                <c:pt idx="53">
                  <c:v>115671550000</c:v>
                </c:pt>
                <c:pt idx="54">
                  <c:v>114953040000</c:v>
                </c:pt>
                <c:pt idx="55">
                  <c:v>135121150000</c:v>
                </c:pt>
                <c:pt idx="56">
                  <c:v>135651180000</c:v>
                </c:pt>
                <c:pt idx="57">
                  <c:v>149167060000</c:v>
                </c:pt>
                <c:pt idx="58">
                  <c:v>124307990000</c:v>
                </c:pt>
                <c:pt idx="59">
                  <c:v>132454710000</c:v>
                </c:pt>
                <c:pt idx="60">
                  <c:v>172188030000</c:v>
                </c:pt>
                <c:pt idx="61">
                  <c:v>183656000000</c:v>
                </c:pt>
                <c:pt idx="62">
                  <c:v>192113710000</c:v>
                </c:pt>
                <c:pt idx="63">
                  <c:v>188008870000</c:v>
                </c:pt>
                <c:pt idx="64">
                  <c:v>173593070000</c:v>
                </c:pt>
                <c:pt idx="65">
                  <c:v>173784420000</c:v>
                </c:pt>
                <c:pt idx="66">
                  <c:v>139403380000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66E-D340-AB4C-E417E9D222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0962799"/>
        <c:axId val="60964527"/>
      </c:lineChart>
      <c:catAx>
        <c:axId val="60962799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60964527"/>
        <c:crosses val="autoZero"/>
        <c:auto val="1"/>
        <c:lblAlgn val="ctr"/>
        <c:lblOffset val="100"/>
        <c:noMultiLvlLbl val="0"/>
      </c:catAx>
      <c:valAx>
        <c:axId val="60964527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60962799"/>
        <c:crosses val="autoZero"/>
        <c:crossBetween val="between"/>
        <c:dispUnits>
          <c:builtInUnit val="b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VN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Cảng Vận Tải Biển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GDNN!$BF$87</c:f>
              <c:strCache>
                <c:ptCount val="1"/>
                <c:pt idx="0">
                  <c:v>GMD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GDNN!$BD$88:$BE$154</c:f>
              <c:multiLvlStrCache>
                <c:ptCount val="67"/>
                <c:lvl>
                  <c:pt idx="0">
                    <c:v>08/04/2024</c:v>
                  </c:pt>
                  <c:pt idx="1">
                    <c:v>05/04/2024</c:v>
                  </c:pt>
                  <c:pt idx="2">
                    <c:v>04/04/2024</c:v>
                  </c:pt>
                  <c:pt idx="3">
                    <c:v>03/04/2024</c:v>
                  </c:pt>
                  <c:pt idx="4">
                    <c:v>02/04/2024</c:v>
                  </c:pt>
                  <c:pt idx="5">
                    <c:v>01/04/2024</c:v>
                  </c:pt>
                  <c:pt idx="6">
                    <c:v>29/03/2024</c:v>
                  </c:pt>
                  <c:pt idx="7">
                    <c:v>28/03/2024</c:v>
                  </c:pt>
                  <c:pt idx="8">
                    <c:v>27/03/2024</c:v>
                  </c:pt>
                  <c:pt idx="9">
                    <c:v>26/03/2024</c:v>
                  </c:pt>
                  <c:pt idx="10">
                    <c:v>25/03/2024</c:v>
                  </c:pt>
                  <c:pt idx="11">
                    <c:v>22/03/2024</c:v>
                  </c:pt>
                  <c:pt idx="12">
                    <c:v>21/03/2024</c:v>
                  </c:pt>
                  <c:pt idx="13">
                    <c:v>20/03/2024</c:v>
                  </c:pt>
                  <c:pt idx="14">
                    <c:v>19/03/2024</c:v>
                  </c:pt>
                  <c:pt idx="15">
                    <c:v>18/03/2024</c:v>
                  </c:pt>
                  <c:pt idx="16">
                    <c:v>15/03/2024</c:v>
                  </c:pt>
                  <c:pt idx="17">
                    <c:v>14/03/2024</c:v>
                  </c:pt>
                  <c:pt idx="18">
                    <c:v>13/03/2024</c:v>
                  </c:pt>
                  <c:pt idx="19">
                    <c:v>12/03/2024</c:v>
                  </c:pt>
                  <c:pt idx="20">
                    <c:v>11/03/2024</c:v>
                  </c:pt>
                  <c:pt idx="21">
                    <c:v>08/03/2024</c:v>
                  </c:pt>
                  <c:pt idx="22">
                    <c:v>07/03/2024</c:v>
                  </c:pt>
                  <c:pt idx="23">
                    <c:v>06/03/2024</c:v>
                  </c:pt>
                  <c:pt idx="24">
                    <c:v>05/03/2024</c:v>
                  </c:pt>
                  <c:pt idx="25">
                    <c:v>04/03/2024</c:v>
                  </c:pt>
                  <c:pt idx="26">
                    <c:v>01/03/2024</c:v>
                  </c:pt>
                  <c:pt idx="27">
                    <c:v>29/02/2024</c:v>
                  </c:pt>
                  <c:pt idx="28">
                    <c:v>28/02/2024</c:v>
                  </c:pt>
                  <c:pt idx="29">
                    <c:v>27/02/2024</c:v>
                  </c:pt>
                  <c:pt idx="30">
                    <c:v>26/02/2024</c:v>
                  </c:pt>
                  <c:pt idx="31">
                    <c:v>23/02/2024</c:v>
                  </c:pt>
                  <c:pt idx="32">
                    <c:v>22/02/2024</c:v>
                  </c:pt>
                  <c:pt idx="33">
                    <c:v>21/02/2024</c:v>
                  </c:pt>
                  <c:pt idx="34">
                    <c:v>20/02/2024</c:v>
                  </c:pt>
                  <c:pt idx="35">
                    <c:v>19/02/2024</c:v>
                  </c:pt>
                  <c:pt idx="36">
                    <c:v>16/02/2024</c:v>
                  </c:pt>
                  <c:pt idx="37">
                    <c:v>15/02/2024</c:v>
                  </c:pt>
                  <c:pt idx="38">
                    <c:v>07/02/2024</c:v>
                  </c:pt>
                  <c:pt idx="39">
                    <c:v>06/02/2024</c:v>
                  </c:pt>
                  <c:pt idx="40">
                    <c:v>05/02/2024</c:v>
                  </c:pt>
                  <c:pt idx="41">
                    <c:v>02/02/2024</c:v>
                  </c:pt>
                  <c:pt idx="42">
                    <c:v>01/02/2024</c:v>
                  </c:pt>
                  <c:pt idx="43">
                    <c:v>31/01/2024</c:v>
                  </c:pt>
                  <c:pt idx="44">
                    <c:v>30/01/2024</c:v>
                  </c:pt>
                  <c:pt idx="45">
                    <c:v>29/01/2024</c:v>
                  </c:pt>
                  <c:pt idx="46">
                    <c:v>26/01/2024</c:v>
                  </c:pt>
                  <c:pt idx="47">
                    <c:v>25/01/2024</c:v>
                  </c:pt>
                  <c:pt idx="48">
                    <c:v>24/01/2024</c:v>
                  </c:pt>
                  <c:pt idx="49">
                    <c:v>23/01/2024</c:v>
                  </c:pt>
                  <c:pt idx="50">
                    <c:v>22/01/2024</c:v>
                  </c:pt>
                  <c:pt idx="51">
                    <c:v>19/01/2024</c:v>
                  </c:pt>
                  <c:pt idx="52">
                    <c:v>18/01/2024</c:v>
                  </c:pt>
                  <c:pt idx="53">
                    <c:v>17/01/2024</c:v>
                  </c:pt>
                  <c:pt idx="54">
                    <c:v>16/01/2024</c:v>
                  </c:pt>
                  <c:pt idx="55">
                    <c:v>15/01/2024</c:v>
                  </c:pt>
                  <c:pt idx="56">
                    <c:v>12/01/2024</c:v>
                  </c:pt>
                  <c:pt idx="57">
                    <c:v>11/01/2024</c:v>
                  </c:pt>
                  <c:pt idx="58">
                    <c:v>10/01/2024</c:v>
                  </c:pt>
                  <c:pt idx="59">
                    <c:v>09/01/2024</c:v>
                  </c:pt>
                  <c:pt idx="60">
                    <c:v>08/01/2024</c:v>
                  </c:pt>
                  <c:pt idx="61">
                    <c:v>05/01/2024</c:v>
                  </c:pt>
                  <c:pt idx="62">
                    <c:v>04/01/2024</c:v>
                  </c:pt>
                  <c:pt idx="63">
                    <c:v>03/01/2024</c:v>
                  </c:pt>
                  <c:pt idx="64">
                    <c:v>02/01/2024</c:v>
                  </c:pt>
                  <c:pt idx="65">
                    <c:v>29/12/2023</c:v>
                  </c:pt>
                  <c:pt idx="66">
                    <c:v>28/12/2023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GDNN!$BF$88:$BF$154</c:f>
              <c:numCache>
                <c:formatCode>#,##0</c:formatCode>
                <c:ptCount val="67"/>
                <c:pt idx="0">
                  <c:v>178463985865</c:v>
                </c:pt>
                <c:pt idx="1">
                  <c:v>170517775865</c:v>
                </c:pt>
                <c:pt idx="2">
                  <c:v>170944535865</c:v>
                </c:pt>
                <c:pt idx="3">
                  <c:v>171967175865</c:v>
                </c:pt>
                <c:pt idx="4">
                  <c:v>180233785865</c:v>
                </c:pt>
                <c:pt idx="5">
                  <c:v>171581885865</c:v>
                </c:pt>
                <c:pt idx="6">
                  <c:v>152078325865</c:v>
                </c:pt>
                <c:pt idx="7">
                  <c:v>150178005865</c:v>
                </c:pt>
                <c:pt idx="8">
                  <c:v>158657592534</c:v>
                </c:pt>
                <c:pt idx="9">
                  <c:v>172925702534</c:v>
                </c:pt>
                <c:pt idx="10">
                  <c:v>173103732534</c:v>
                </c:pt>
                <c:pt idx="11">
                  <c:v>171268382534</c:v>
                </c:pt>
                <c:pt idx="12">
                  <c:v>166367032534</c:v>
                </c:pt>
                <c:pt idx="13">
                  <c:v>160753832534</c:v>
                </c:pt>
                <c:pt idx="14">
                  <c:v>143421432534</c:v>
                </c:pt>
                <c:pt idx="15">
                  <c:v>135040162534</c:v>
                </c:pt>
                <c:pt idx="16">
                  <c:v>93127702534</c:v>
                </c:pt>
                <c:pt idx="17">
                  <c:v>57146092534</c:v>
                </c:pt>
                <c:pt idx="18">
                  <c:v>55962242534</c:v>
                </c:pt>
                <c:pt idx="19">
                  <c:v>80743902534</c:v>
                </c:pt>
                <c:pt idx="20">
                  <c:v>79168222534</c:v>
                </c:pt>
                <c:pt idx="21">
                  <c:v>75797702534</c:v>
                </c:pt>
                <c:pt idx="22">
                  <c:v>76460622534</c:v>
                </c:pt>
                <c:pt idx="23">
                  <c:v>66771862534</c:v>
                </c:pt>
                <c:pt idx="24">
                  <c:v>88118212534</c:v>
                </c:pt>
                <c:pt idx="25">
                  <c:v>88388472534</c:v>
                </c:pt>
                <c:pt idx="26">
                  <c:v>98173852534</c:v>
                </c:pt>
                <c:pt idx="27">
                  <c:v>100064032534</c:v>
                </c:pt>
                <c:pt idx="28">
                  <c:v>86360322534</c:v>
                </c:pt>
                <c:pt idx="29">
                  <c:v>85899872534</c:v>
                </c:pt>
                <c:pt idx="30">
                  <c:v>82202482534</c:v>
                </c:pt>
                <c:pt idx="31">
                  <c:v>56200312534</c:v>
                </c:pt>
                <c:pt idx="32">
                  <c:v>52093222534</c:v>
                </c:pt>
                <c:pt idx="33">
                  <c:v>49463872534</c:v>
                </c:pt>
                <c:pt idx="34">
                  <c:v>34855742534</c:v>
                </c:pt>
                <c:pt idx="35">
                  <c:v>-2989737466</c:v>
                </c:pt>
                <c:pt idx="36">
                  <c:v>-4970137466</c:v>
                </c:pt>
                <c:pt idx="37">
                  <c:v>-5256077466</c:v>
                </c:pt>
                <c:pt idx="38">
                  <c:v>-2247077466</c:v>
                </c:pt>
                <c:pt idx="39">
                  <c:v>11398692534</c:v>
                </c:pt>
                <c:pt idx="40">
                  <c:v>34564692534</c:v>
                </c:pt>
                <c:pt idx="41">
                  <c:v>23469022534</c:v>
                </c:pt>
                <c:pt idx="42">
                  <c:v>50460622534</c:v>
                </c:pt>
                <c:pt idx="43">
                  <c:v>40999134546</c:v>
                </c:pt>
                <c:pt idx="44">
                  <c:v>63357430000</c:v>
                </c:pt>
                <c:pt idx="45">
                  <c:v>53476170000</c:v>
                </c:pt>
                <c:pt idx="46">
                  <c:v>57944050000</c:v>
                </c:pt>
                <c:pt idx="47">
                  <c:v>52908170000</c:v>
                </c:pt>
                <c:pt idx="48">
                  <c:v>48859620000</c:v>
                </c:pt>
                <c:pt idx="49">
                  <c:v>31749030000</c:v>
                </c:pt>
                <c:pt idx="50">
                  <c:v>37176160000</c:v>
                </c:pt>
                <c:pt idx="51">
                  <c:v>31539970000</c:v>
                </c:pt>
                <c:pt idx="52">
                  <c:v>37094770000</c:v>
                </c:pt>
                <c:pt idx="53">
                  <c:v>69550080000</c:v>
                </c:pt>
                <c:pt idx="54">
                  <c:v>60003000000</c:v>
                </c:pt>
                <c:pt idx="55">
                  <c:v>72926980000</c:v>
                </c:pt>
                <c:pt idx="56">
                  <c:v>69636380000</c:v>
                </c:pt>
                <c:pt idx="57">
                  <c:v>61289710000</c:v>
                </c:pt>
                <c:pt idx="58">
                  <c:v>74968550000</c:v>
                </c:pt>
                <c:pt idx="59">
                  <c:v>62154030000</c:v>
                </c:pt>
                <c:pt idx="60">
                  <c:v>42079000000</c:v>
                </c:pt>
                <c:pt idx="61">
                  <c:v>43250310000</c:v>
                </c:pt>
                <c:pt idx="62">
                  <c:v>47554430000</c:v>
                </c:pt>
                <c:pt idx="63">
                  <c:v>43934870000</c:v>
                </c:pt>
                <c:pt idx="64">
                  <c:v>39827700000</c:v>
                </c:pt>
                <c:pt idx="65">
                  <c:v>35655450000</c:v>
                </c:pt>
                <c:pt idx="66">
                  <c:v>83444120000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7BD-184E-A033-95638FCCED38}"/>
            </c:ext>
          </c:extLst>
        </c:ser>
        <c:ser>
          <c:idx val="1"/>
          <c:order val="1"/>
          <c:tx>
            <c:strRef>
              <c:f>GDNN!$BG$87</c:f>
              <c:strCache>
                <c:ptCount val="1"/>
                <c:pt idx="0">
                  <c:v>HAH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GDNN!$BD$88:$BE$154</c:f>
              <c:multiLvlStrCache>
                <c:ptCount val="67"/>
                <c:lvl>
                  <c:pt idx="0">
                    <c:v>08/04/2024</c:v>
                  </c:pt>
                  <c:pt idx="1">
                    <c:v>05/04/2024</c:v>
                  </c:pt>
                  <c:pt idx="2">
                    <c:v>04/04/2024</c:v>
                  </c:pt>
                  <c:pt idx="3">
                    <c:v>03/04/2024</c:v>
                  </c:pt>
                  <c:pt idx="4">
                    <c:v>02/04/2024</c:v>
                  </c:pt>
                  <c:pt idx="5">
                    <c:v>01/04/2024</c:v>
                  </c:pt>
                  <c:pt idx="6">
                    <c:v>29/03/2024</c:v>
                  </c:pt>
                  <c:pt idx="7">
                    <c:v>28/03/2024</c:v>
                  </c:pt>
                  <c:pt idx="8">
                    <c:v>27/03/2024</c:v>
                  </c:pt>
                  <c:pt idx="9">
                    <c:v>26/03/2024</c:v>
                  </c:pt>
                  <c:pt idx="10">
                    <c:v>25/03/2024</c:v>
                  </c:pt>
                  <c:pt idx="11">
                    <c:v>22/03/2024</c:v>
                  </c:pt>
                  <c:pt idx="12">
                    <c:v>21/03/2024</c:v>
                  </c:pt>
                  <c:pt idx="13">
                    <c:v>20/03/2024</c:v>
                  </c:pt>
                  <c:pt idx="14">
                    <c:v>19/03/2024</c:v>
                  </c:pt>
                  <c:pt idx="15">
                    <c:v>18/03/2024</c:v>
                  </c:pt>
                  <c:pt idx="16">
                    <c:v>15/03/2024</c:v>
                  </c:pt>
                  <c:pt idx="17">
                    <c:v>14/03/2024</c:v>
                  </c:pt>
                  <c:pt idx="18">
                    <c:v>13/03/2024</c:v>
                  </c:pt>
                  <c:pt idx="19">
                    <c:v>12/03/2024</c:v>
                  </c:pt>
                  <c:pt idx="20">
                    <c:v>11/03/2024</c:v>
                  </c:pt>
                  <c:pt idx="21">
                    <c:v>08/03/2024</c:v>
                  </c:pt>
                  <c:pt idx="22">
                    <c:v>07/03/2024</c:v>
                  </c:pt>
                  <c:pt idx="23">
                    <c:v>06/03/2024</c:v>
                  </c:pt>
                  <c:pt idx="24">
                    <c:v>05/03/2024</c:v>
                  </c:pt>
                  <c:pt idx="25">
                    <c:v>04/03/2024</c:v>
                  </c:pt>
                  <c:pt idx="26">
                    <c:v>01/03/2024</c:v>
                  </c:pt>
                  <c:pt idx="27">
                    <c:v>29/02/2024</c:v>
                  </c:pt>
                  <c:pt idx="28">
                    <c:v>28/02/2024</c:v>
                  </c:pt>
                  <c:pt idx="29">
                    <c:v>27/02/2024</c:v>
                  </c:pt>
                  <c:pt idx="30">
                    <c:v>26/02/2024</c:v>
                  </c:pt>
                  <c:pt idx="31">
                    <c:v>23/02/2024</c:v>
                  </c:pt>
                  <c:pt idx="32">
                    <c:v>22/02/2024</c:v>
                  </c:pt>
                  <c:pt idx="33">
                    <c:v>21/02/2024</c:v>
                  </c:pt>
                  <c:pt idx="34">
                    <c:v>20/02/2024</c:v>
                  </c:pt>
                  <c:pt idx="35">
                    <c:v>19/02/2024</c:v>
                  </c:pt>
                  <c:pt idx="36">
                    <c:v>16/02/2024</c:v>
                  </c:pt>
                  <c:pt idx="37">
                    <c:v>15/02/2024</c:v>
                  </c:pt>
                  <c:pt idx="38">
                    <c:v>07/02/2024</c:v>
                  </c:pt>
                  <c:pt idx="39">
                    <c:v>06/02/2024</c:v>
                  </c:pt>
                  <c:pt idx="40">
                    <c:v>05/02/2024</c:v>
                  </c:pt>
                  <c:pt idx="41">
                    <c:v>02/02/2024</c:v>
                  </c:pt>
                  <c:pt idx="42">
                    <c:v>01/02/2024</c:v>
                  </c:pt>
                  <c:pt idx="43">
                    <c:v>31/01/2024</c:v>
                  </c:pt>
                  <c:pt idx="44">
                    <c:v>30/01/2024</c:v>
                  </c:pt>
                  <c:pt idx="45">
                    <c:v>29/01/2024</c:v>
                  </c:pt>
                  <c:pt idx="46">
                    <c:v>26/01/2024</c:v>
                  </c:pt>
                  <c:pt idx="47">
                    <c:v>25/01/2024</c:v>
                  </c:pt>
                  <c:pt idx="48">
                    <c:v>24/01/2024</c:v>
                  </c:pt>
                  <c:pt idx="49">
                    <c:v>23/01/2024</c:v>
                  </c:pt>
                  <c:pt idx="50">
                    <c:v>22/01/2024</c:v>
                  </c:pt>
                  <c:pt idx="51">
                    <c:v>19/01/2024</c:v>
                  </c:pt>
                  <c:pt idx="52">
                    <c:v>18/01/2024</c:v>
                  </c:pt>
                  <c:pt idx="53">
                    <c:v>17/01/2024</c:v>
                  </c:pt>
                  <c:pt idx="54">
                    <c:v>16/01/2024</c:v>
                  </c:pt>
                  <c:pt idx="55">
                    <c:v>15/01/2024</c:v>
                  </c:pt>
                  <c:pt idx="56">
                    <c:v>12/01/2024</c:v>
                  </c:pt>
                  <c:pt idx="57">
                    <c:v>11/01/2024</c:v>
                  </c:pt>
                  <c:pt idx="58">
                    <c:v>10/01/2024</c:v>
                  </c:pt>
                  <c:pt idx="59">
                    <c:v>09/01/2024</c:v>
                  </c:pt>
                  <c:pt idx="60">
                    <c:v>08/01/2024</c:v>
                  </c:pt>
                  <c:pt idx="61">
                    <c:v>05/01/2024</c:v>
                  </c:pt>
                  <c:pt idx="62">
                    <c:v>04/01/2024</c:v>
                  </c:pt>
                  <c:pt idx="63">
                    <c:v>03/01/2024</c:v>
                  </c:pt>
                  <c:pt idx="64">
                    <c:v>02/01/2024</c:v>
                  </c:pt>
                  <c:pt idx="65">
                    <c:v>29/12/2023</c:v>
                  </c:pt>
                  <c:pt idx="66">
                    <c:v>28/12/2023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GDNN!$BG$88:$BG$154</c:f>
              <c:numCache>
                <c:formatCode>#,##0</c:formatCode>
                <c:ptCount val="67"/>
                <c:pt idx="0">
                  <c:v>-34407980824</c:v>
                </c:pt>
                <c:pt idx="1">
                  <c:v>-31234410824</c:v>
                </c:pt>
                <c:pt idx="2">
                  <c:v>-31839060824</c:v>
                </c:pt>
                <c:pt idx="3">
                  <c:v>-32541700824</c:v>
                </c:pt>
                <c:pt idx="4">
                  <c:v>-36170110824</c:v>
                </c:pt>
                <c:pt idx="5">
                  <c:v>-36065300824</c:v>
                </c:pt>
                <c:pt idx="6">
                  <c:v>-35651210824</c:v>
                </c:pt>
                <c:pt idx="7">
                  <c:v>-35647340824</c:v>
                </c:pt>
                <c:pt idx="8">
                  <c:v>-34681700824</c:v>
                </c:pt>
                <c:pt idx="9">
                  <c:v>-34971680824</c:v>
                </c:pt>
                <c:pt idx="10">
                  <c:v>-35298280824</c:v>
                </c:pt>
                <c:pt idx="11">
                  <c:v>-37218740824</c:v>
                </c:pt>
                <c:pt idx="12">
                  <c:v>-37144750824</c:v>
                </c:pt>
                <c:pt idx="13">
                  <c:v>-35773150824</c:v>
                </c:pt>
                <c:pt idx="14">
                  <c:v>-36878820824</c:v>
                </c:pt>
                <c:pt idx="15">
                  <c:v>-36774910824</c:v>
                </c:pt>
                <c:pt idx="16">
                  <c:v>-25467760824</c:v>
                </c:pt>
                <c:pt idx="17">
                  <c:v>9292019176</c:v>
                </c:pt>
                <c:pt idx="18">
                  <c:v>-6674870824</c:v>
                </c:pt>
                <c:pt idx="19">
                  <c:v>-7167170824</c:v>
                </c:pt>
                <c:pt idx="20">
                  <c:v>-71685900824</c:v>
                </c:pt>
                <c:pt idx="21">
                  <c:v>-70533010824</c:v>
                </c:pt>
                <c:pt idx="22">
                  <c:v>-69074080824</c:v>
                </c:pt>
                <c:pt idx="23">
                  <c:v>-62832160824</c:v>
                </c:pt>
                <c:pt idx="24">
                  <c:v>-53900310824</c:v>
                </c:pt>
                <c:pt idx="25">
                  <c:v>-43960740824</c:v>
                </c:pt>
                <c:pt idx="26">
                  <c:v>-35480680824</c:v>
                </c:pt>
                <c:pt idx="27">
                  <c:v>-30169680824</c:v>
                </c:pt>
                <c:pt idx="28">
                  <c:v>2742959176</c:v>
                </c:pt>
                <c:pt idx="29">
                  <c:v>22450739176</c:v>
                </c:pt>
                <c:pt idx="30">
                  <c:v>24686299176</c:v>
                </c:pt>
                <c:pt idx="31">
                  <c:v>-10713110824</c:v>
                </c:pt>
                <c:pt idx="32">
                  <c:v>-25597240824</c:v>
                </c:pt>
                <c:pt idx="33">
                  <c:v>-27744650824</c:v>
                </c:pt>
                <c:pt idx="34">
                  <c:v>-15546990824</c:v>
                </c:pt>
                <c:pt idx="35">
                  <c:v>-8979140824</c:v>
                </c:pt>
                <c:pt idx="36">
                  <c:v>8227659176</c:v>
                </c:pt>
                <c:pt idx="37">
                  <c:v>-15025380824</c:v>
                </c:pt>
                <c:pt idx="38">
                  <c:v>-3305090824</c:v>
                </c:pt>
                <c:pt idx="39">
                  <c:v>-8569160824</c:v>
                </c:pt>
                <c:pt idx="40">
                  <c:v>-15207200824</c:v>
                </c:pt>
                <c:pt idx="41">
                  <c:v>-57527680824</c:v>
                </c:pt>
                <c:pt idx="42">
                  <c:v>-48456650824</c:v>
                </c:pt>
                <c:pt idx="43">
                  <c:v>-35488210843</c:v>
                </c:pt>
                <c:pt idx="44">
                  <c:v>-20195289231</c:v>
                </c:pt>
                <c:pt idx="45">
                  <c:v>-6379722472</c:v>
                </c:pt>
                <c:pt idx="46">
                  <c:v>-6872452472</c:v>
                </c:pt>
                <c:pt idx="47">
                  <c:v>-7075482472</c:v>
                </c:pt>
                <c:pt idx="48">
                  <c:v>-8911582472</c:v>
                </c:pt>
                <c:pt idx="49">
                  <c:v>-12106282472</c:v>
                </c:pt>
                <c:pt idx="50">
                  <c:v>-12299682472</c:v>
                </c:pt>
                <c:pt idx="51">
                  <c:v>-11733632472</c:v>
                </c:pt>
                <c:pt idx="52">
                  <c:v>-11453702472</c:v>
                </c:pt>
                <c:pt idx="53">
                  <c:v>-11244192472</c:v>
                </c:pt>
                <c:pt idx="54">
                  <c:v>-11643312472</c:v>
                </c:pt>
                <c:pt idx="55">
                  <c:v>-2489672472</c:v>
                </c:pt>
                <c:pt idx="56">
                  <c:v>789337528</c:v>
                </c:pt>
                <c:pt idx="57">
                  <c:v>-10572922472</c:v>
                </c:pt>
                <c:pt idx="58">
                  <c:v>-19952522472</c:v>
                </c:pt>
                <c:pt idx="59">
                  <c:v>-24789222472</c:v>
                </c:pt>
                <c:pt idx="60">
                  <c:v>-20907542472</c:v>
                </c:pt>
                <c:pt idx="61">
                  <c:v>-21977262472</c:v>
                </c:pt>
                <c:pt idx="62">
                  <c:v>-21432962472</c:v>
                </c:pt>
                <c:pt idx="63">
                  <c:v>-23252942472</c:v>
                </c:pt>
                <c:pt idx="64">
                  <c:v>-25928332472</c:v>
                </c:pt>
                <c:pt idx="65">
                  <c:v>-27577022472</c:v>
                </c:pt>
                <c:pt idx="66">
                  <c:v>-27181482472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7BD-184E-A033-95638FCCED38}"/>
            </c:ext>
          </c:extLst>
        </c:ser>
        <c:ser>
          <c:idx val="2"/>
          <c:order val="2"/>
          <c:tx>
            <c:strRef>
              <c:f>GDNN!$BH$87</c:f>
              <c:strCache>
                <c:ptCount val="1"/>
                <c:pt idx="0">
                  <c:v>PVT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multiLvlStrRef>
              <c:f>GDNN!$BD$88:$BE$154</c:f>
              <c:multiLvlStrCache>
                <c:ptCount val="67"/>
                <c:lvl>
                  <c:pt idx="0">
                    <c:v>08/04/2024</c:v>
                  </c:pt>
                  <c:pt idx="1">
                    <c:v>05/04/2024</c:v>
                  </c:pt>
                  <c:pt idx="2">
                    <c:v>04/04/2024</c:v>
                  </c:pt>
                  <c:pt idx="3">
                    <c:v>03/04/2024</c:v>
                  </c:pt>
                  <c:pt idx="4">
                    <c:v>02/04/2024</c:v>
                  </c:pt>
                  <c:pt idx="5">
                    <c:v>01/04/2024</c:v>
                  </c:pt>
                  <c:pt idx="6">
                    <c:v>29/03/2024</c:v>
                  </c:pt>
                  <c:pt idx="7">
                    <c:v>28/03/2024</c:v>
                  </c:pt>
                  <c:pt idx="8">
                    <c:v>27/03/2024</c:v>
                  </c:pt>
                  <c:pt idx="9">
                    <c:v>26/03/2024</c:v>
                  </c:pt>
                  <c:pt idx="10">
                    <c:v>25/03/2024</c:v>
                  </c:pt>
                  <c:pt idx="11">
                    <c:v>22/03/2024</c:v>
                  </c:pt>
                  <c:pt idx="12">
                    <c:v>21/03/2024</c:v>
                  </c:pt>
                  <c:pt idx="13">
                    <c:v>20/03/2024</c:v>
                  </c:pt>
                  <c:pt idx="14">
                    <c:v>19/03/2024</c:v>
                  </c:pt>
                  <c:pt idx="15">
                    <c:v>18/03/2024</c:v>
                  </c:pt>
                  <c:pt idx="16">
                    <c:v>15/03/2024</c:v>
                  </c:pt>
                  <c:pt idx="17">
                    <c:v>14/03/2024</c:v>
                  </c:pt>
                  <c:pt idx="18">
                    <c:v>13/03/2024</c:v>
                  </c:pt>
                  <c:pt idx="19">
                    <c:v>12/03/2024</c:v>
                  </c:pt>
                  <c:pt idx="20">
                    <c:v>11/03/2024</c:v>
                  </c:pt>
                  <c:pt idx="21">
                    <c:v>08/03/2024</c:v>
                  </c:pt>
                  <c:pt idx="22">
                    <c:v>07/03/2024</c:v>
                  </c:pt>
                  <c:pt idx="23">
                    <c:v>06/03/2024</c:v>
                  </c:pt>
                  <c:pt idx="24">
                    <c:v>05/03/2024</c:v>
                  </c:pt>
                  <c:pt idx="25">
                    <c:v>04/03/2024</c:v>
                  </c:pt>
                  <c:pt idx="26">
                    <c:v>01/03/2024</c:v>
                  </c:pt>
                  <c:pt idx="27">
                    <c:v>29/02/2024</c:v>
                  </c:pt>
                  <c:pt idx="28">
                    <c:v>28/02/2024</c:v>
                  </c:pt>
                  <c:pt idx="29">
                    <c:v>27/02/2024</c:v>
                  </c:pt>
                  <c:pt idx="30">
                    <c:v>26/02/2024</c:v>
                  </c:pt>
                  <c:pt idx="31">
                    <c:v>23/02/2024</c:v>
                  </c:pt>
                  <c:pt idx="32">
                    <c:v>22/02/2024</c:v>
                  </c:pt>
                  <c:pt idx="33">
                    <c:v>21/02/2024</c:v>
                  </c:pt>
                  <c:pt idx="34">
                    <c:v>20/02/2024</c:v>
                  </c:pt>
                  <c:pt idx="35">
                    <c:v>19/02/2024</c:v>
                  </c:pt>
                  <c:pt idx="36">
                    <c:v>16/02/2024</c:v>
                  </c:pt>
                  <c:pt idx="37">
                    <c:v>15/02/2024</c:v>
                  </c:pt>
                  <c:pt idx="38">
                    <c:v>07/02/2024</c:v>
                  </c:pt>
                  <c:pt idx="39">
                    <c:v>06/02/2024</c:v>
                  </c:pt>
                  <c:pt idx="40">
                    <c:v>05/02/2024</c:v>
                  </c:pt>
                  <c:pt idx="41">
                    <c:v>02/02/2024</c:v>
                  </c:pt>
                  <c:pt idx="42">
                    <c:v>01/02/2024</c:v>
                  </c:pt>
                  <c:pt idx="43">
                    <c:v>31/01/2024</c:v>
                  </c:pt>
                  <c:pt idx="44">
                    <c:v>30/01/2024</c:v>
                  </c:pt>
                  <c:pt idx="45">
                    <c:v>29/01/2024</c:v>
                  </c:pt>
                  <c:pt idx="46">
                    <c:v>26/01/2024</c:v>
                  </c:pt>
                  <c:pt idx="47">
                    <c:v>25/01/2024</c:v>
                  </c:pt>
                  <c:pt idx="48">
                    <c:v>24/01/2024</c:v>
                  </c:pt>
                  <c:pt idx="49">
                    <c:v>23/01/2024</c:v>
                  </c:pt>
                  <c:pt idx="50">
                    <c:v>22/01/2024</c:v>
                  </c:pt>
                  <c:pt idx="51">
                    <c:v>19/01/2024</c:v>
                  </c:pt>
                  <c:pt idx="52">
                    <c:v>18/01/2024</c:v>
                  </c:pt>
                  <c:pt idx="53">
                    <c:v>17/01/2024</c:v>
                  </c:pt>
                  <c:pt idx="54">
                    <c:v>16/01/2024</c:v>
                  </c:pt>
                  <c:pt idx="55">
                    <c:v>15/01/2024</c:v>
                  </c:pt>
                  <c:pt idx="56">
                    <c:v>12/01/2024</c:v>
                  </c:pt>
                  <c:pt idx="57">
                    <c:v>11/01/2024</c:v>
                  </c:pt>
                  <c:pt idx="58">
                    <c:v>10/01/2024</c:v>
                  </c:pt>
                  <c:pt idx="59">
                    <c:v>09/01/2024</c:v>
                  </c:pt>
                  <c:pt idx="60">
                    <c:v>08/01/2024</c:v>
                  </c:pt>
                  <c:pt idx="61">
                    <c:v>05/01/2024</c:v>
                  </c:pt>
                  <c:pt idx="62">
                    <c:v>04/01/2024</c:v>
                  </c:pt>
                  <c:pt idx="63">
                    <c:v>03/01/2024</c:v>
                  </c:pt>
                  <c:pt idx="64">
                    <c:v>02/01/2024</c:v>
                  </c:pt>
                  <c:pt idx="65">
                    <c:v>29/12/2023</c:v>
                  </c:pt>
                  <c:pt idx="66">
                    <c:v>28/12/2023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GDNN!$BH$88:$BH$154</c:f>
              <c:numCache>
                <c:formatCode>#,##0</c:formatCode>
                <c:ptCount val="67"/>
                <c:pt idx="0">
                  <c:v>122991335709</c:v>
                </c:pt>
                <c:pt idx="1">
                  <c:v>132830055709</c:v>
                </c:pt>
                <c:pt idx="2">
                  <c:v>149873395709</c:v>
                </c:pt>
                <c:pt idx="3">
                  <c:v>152541225709</c:v>
                </c:pt>
                <c:pt idx="4">
                  <c:v>158384875709</c:v>
                </c:pt>
                <c:pt idx="5">
                  <c:v>124479945709</c:v>
                </c:pt>
                <c:pt idx="6">
                  <c:v>130623105709</c:v>
                </c:pt>
                <c:pt idx="7">
                  <c:v>135623525709</c:v>
                </c:pt>
                <c:pt idx="8">
                  <c:v>138832181874</c:v>
                </c:pt>
                <c:pt idx="9">
                  <c:v>140646571874</c:v>
                </c:pt>
                <c:pt idx="10">
                  <c:v>134736581874</c:v>
                </c:pt>
                <c:pt idx="11">
                  <c:v>152939641874</c:v>
                </c:pt>
                <c:pt idx="12">
                  <c:v>167706551874</c:v>
                </c:pt>
                <c:pt idx="13">
                  <c:v>211333711874</c:v>
                </c:pt>
                <c:pt idx="14">
                  <c:v>208986401874</c:v>
                </c:pt>
                <c:pt idx="15">
                  <c:v>213717801874</c:v>
                </c:pt>
                <c:pt idx="16">
                  <c:v>185101291874</c:v>
                </c:pt>
                <c:pt idx="17">
                  <c:v>175620151874</c:v>
                </c:pt>
                <c:pt idx="18">
                  <c:v>135041261874</c:v>
                </c:pt>
                <c:pt idx="19">
                  <c:v>129547121874</c:v>
                </c:pt>
                <c:pt idx="20">
                  <c:v>137873231874</c:v>
                </c:pt>
                <c:pt idx="21">
                  <c:v>163775201874</c:v>
                </c:pt>
                <c:pt idx="22">
                  <c:v>169955971874</c:v>
                </c:pt>
                <c:pt idx="23">
                  <c:v>166917841874</c:v>
                </c:pt>
                <c:pt idx="24">
                  <c:v>137963561874</c:v>
                </c:pt>
                <c:pt idx="25">
                  <c:v>135807981874</c:v>
                </c:pt>
                <c:pt idx="26">
                  <c:v>136726381874</c:v>
                </c:pt>
                <c:pt idx="27">
                  <c:v>137191651874</c:v>
                </c:pt>
                <c:pt idx="28">
                  <c:v>137259271874</c:v>
                </c:pt>
                <c:pt idx="29">
                  <c:v>135168031874</c:v>
                </c:pt>
                <c:pt idx="30">
                  <c:v>129861891874</c:v>
                </c:pt>
                <c:pt idx="31">
                  <c:v>129008851874</c:v>
                </c:pt>
                <c:pt idx="32">
                  <c:v>130558681874</c:v>
                </c:pt>
                <c:pt idx="33">
                  <c:v>131898921874</c:v>
                </c:pt>
                <c:pt idx="34">
                  <c:v>160208641874</c:v>
                </c:pt>
                <c:pt idx="35">
                  <c:v>161731731874</c:v>
                </c:pt>
                <c:pt idx="36">
                  <c:v>159673071874</c:v>
                </c:pt>
                <c:pt idx="37">
                  <c:v>124617481874</c:v>
                </c:pt>
                <c:pt idx="38">
                  <c:v>122101961874</c:v>
                </c:pt>
                <c:pt idx="39">
                  <c:v>102564531874</c:v>
                </c:pt>
                <c:pt idx="40">
                  <c:v>101055851874</c:v>
                </c:pt>
                <c:pt idx="41">
                  <c:v>101325631874</c:v>
                </c:pt>
                <c:pt idx="42">
                  <c:v>101257001874</c:v>
                </c:pt>
                <c:pt idx="43">
                  <c:v>100207301175</c:v>
                </c:pt>
                <c:pt idx="44">
                  <c:v>106528510000</c:v>
                </c:pt>
                <c:pt idx="45">
                  <c:v>104081730000</c:v>
                </c:pt>
                <c:pt idx="46">
                  <c:v>104947820000</c:v>
                </c:pt>
                <c:pt idx="47">
                  <c:v>104835280000</c:v>
                </c:pt>
                <c:pt idx="48">
                  <c:v>93667180000</c:v>
                </c:pt>
                <c:pt idx="49">
                  <c:v>87077740000</c:v>
                </c:pt>
                <c:pt idx="50">
                  <c:v>85079770000</c:v>
                </c:pt>
                <c:pt idx="51">
                  <c:v>85798480000</c:v>
                </c:pt>
                <c:pt idx="52">
                  <c:v>93691620000</c:v>
                </c:pt>
                <c:pt idx="53">
                  <c:v>86256620000</c:v>
                </c:pt>
                <c:pt idx="54">
                  <c:v>82970000000</c:v>
                </c:pt>
                <c:pt idx="55">
                  <c:v>81325620000</c:v>
                </c:pt>
                <c:pt idx="56">
                  <c:v>79751210000</c:v>
                </c:pt>
                <c:pt idx="57">
                  <c:v>79734100000</c:v>
                </c:pt>
                <c:pt idx="58">
                  <c:v>80822740000</c:v>
                </c:pt>
                <c:pt idx="59">
                  <c:v>83933130000</c:v>
                </c:pt>
                <c:pt idx="60">
                  <c:v>95095610000</c:v>
                </c:pt>
                <c:pt idx="61">
                  <c:v>88094720000</c:v>
                </c:pt>
                <c:pt idx="62">
                  <c:v>88639120000</c:v>
                </c:pt>
                <c:pt idx="63">
                  <c:v>80943500000</c:v>
                </c:pt>
                <c:pt idx="64">
                  <c:v>83432320000</c:v>
                </c:pt>
                <c:pt idx="65">
                  <c:v>80355890000</c:v>
                </c:pt>
                <c:pt idx="66">
                  <c:v>83858930000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7BD-184E-A033-95638FCCED38}"/>
            </c:ext>
          </c:extLst>
        </c:ser>
        <c:ser>
          <c:idx val="3"/>
          <c:order val="3"/>
          <c:tx>
            <c:strRef>
              <c:f>GDNN!$BI$87</c:f>
              <c:strCache>
                <c:ptCount val="1"/>
                <c:pt idx="0">
                  <c:v>VOS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multiLvlStrRef>
              <c:f>GDNN!$BD$88:$BE$154</c:f>
              <c:multiLvlStrCache>
                <c:ptCount val="67"/>
                <c:lvl>
                  <c:pt idx="0">
                    <c:v>08/04/2024</c:v>
                  </c:pt>
                  <c:pt idx="1">
                    <c:v>05/04/2024</c:v>
                  </c:pt>
                  <c:pt idx="2">
                    <c:v>04/04/2024</c:v>
                  </c:pt>
                  <c:pt idx="3">
                    <c:v>03/04/2024</c:v>
                  </c:pt>
                  <c:pt idx="4">
                    <c:v>02/04/2024</c:v>
                  </c:pt>
                  <c:pt idx="5">
                    <c:v>01/04/2024</c:v>
                  </c:pt>
                  <c:pt idx="6">
                    <c:v>29/03/2024</c:v>
                  </c:pt>
                  <c:pt idx="7">
                    <c:v>28/03/2024</c:v>
                  </c:pt>
                  <c:pt idx="8">
                    <c:v>27/03/2024</c:v>
                  </c:pt>
                  <c:pt idx="9">
                    <c:v>26/03/2024</c:v>
                  </c:pt>
                  <c:pt idx="10">
                    <c:v>25/03/2024</c:v>
                  </c:pt>
                  <c:pt idx="11">
                    <c:v>22/03/2024</c:v>
                  </c:pt>
                  <c:pt idx="12">
                    <c:v>21/03/2024</c:v>
                  </c:pt>
                  <c:pt idx="13">
                    <c:v>20/03/2024</c:v>
                  </c:pt>
                  <c:pt idx="14">
                    <c:v>19/03/2024</c:v>
                  </c:pt>
                  <c:pt idx="15">
                    <c:v>18/03/2024</c:v>
                  </c:pt>
                  <c:pt idx="16">
                    <c:v>15/03/2024</c:v>
                  </c:pt>
                  <c:pt idx="17">
                    <c:v>14/03/2024</c:v>
                  </c:pt>
                  <c:pt idx="18">
                    <c:v>13/03/2024</c:v>
                  </c:pt>
                  <c:pt idx="19">
                    <c:v>12/03/2024</c:v>
                  </c:pt>
                  <c:pt idx="20">
                    <c:v>11/03/2024</c:v>
                  </c:pt>
                  <c:pt idx="21">
                    <c:v>08/03/2024</c:v>
                  </c:pt>
                  <c:pt idx="22">
                    <c:v>07/03/2024</c:v>
                  </c:pt>
                  <c:pt idx="23">
                    <c:v>06/03/2024</c:v>
                  </c:pt>
                  <c:pt idx="24">
                    <c:v>05/03/2024</c:v>
                  </c:pt>
                  <c:pt idx="25">
                    <c:v>04/03/2024</c:v>
                  </c:pt>
                  <c:pt idx="26">
                    <c:v>01/03/2024</c:v>
                  </c:pt>
                  <c:pt idx="27">
                    <c:v>29/02/2024</c:v>
                  </c:pt>
                  <c:pt idx="28">
                    <c:v>28/02/2024</c:v>
                  </c:pt>
                  <c:pt idx="29">
                    <c:v>27/02/2024</c:v>
                  </c:pt>
                  <c:pt idx="30">
                    <c:v>26/02/2024</c:v>
                  </c:pt>
                  <c:pt idx="31">
                    <c:v>23/02/2024</c:v>
                  </c:pt>
                  <c:pt idx="32">
                    <c:v>22/02/2024</c:v>
                  </c:pt>
                  <c:pt idx="33">
                    <c:v>21/02/2024</c:v>
                  </c:pt>
                  <c:pt idx="34">
                    <c:v>20/02/2024</c:v>
                  </c:pt>
                  <c:pt idx="35">
                    <c:v>19/02/2024</c:v>
                  </c:pt>
                  <c:pt idx="36">
                    <c:v>16/02/2024</c:v>
                  </c:pt>
                  <c:pt idx="37">
                    <c:v>15/02/2024</c:v>
                  </c:pt>
                  <c:pt idx="38">
                    <c:v>07/02/2024</c:v>
                  </c:pt>
                  <c:pt idx="39">
                    <c:v>06/02/2024</c:v>
                  </c:pt>
                  <c:pt idx="40">
                    <c:v>05/02/2024</c:v>
                  </c:pt>
                  <c:pt idx="41">
                    <c:v>02/02/2024</c:v>
                  </c:pt>
                  <c:pt idx="42">
                    <c:v>01/02/2024</c:v>
                  </c:pt>
                  <c:pt idx="43">
                    <c:v>31/01/2024</c:v>
                  </c:pt>
                  <c:pt idx="44">
                    <c:v>30/01/2024</c:v>
                  </c:pt>
                  <c:pt idx="45">
                    <c:v>29/01/2024</c:v>
                  </c:pt>
                  <c:pt idx="46">
                    <c:v>26/01/2024</c:v>
                  </c:pt>
                  <c:pt idx="47">
                    <c:v>25/01/2024</c:v>
                  </c:pt>
                  <c:pt idx="48">
                    <c:v>24/01/2024</c:v>
                  </c:pt>
                  <c:pt idx="49">
                    <c:v>23/01/2024</c:v>
                  </c:pt>
                  <c:pt idx="50">
                    <c:v>22/01/2024</c:v>
                  </c:pt>
                  <c:pt idx="51">
                    <c:v>19/01/2024</c:v>
                  </c:pt>
                  <c:pt idx="52">
                    <c:v>18/01/2024</c:v>
                  </c:pt>
                  <c:pt idx="53">
                    <c:v>17/01/2024</c:v>
                  </c:pt>
                  <c:pt idx="54">
                    <c:v>16/01/2024</c:v>
                  </c:pt>
                  <c:pt idx="55">
                    <c:v>15/01/2024</c:v>
                  </c:pt>
                  <c:pt idx="56">
                    <c:v>12/01/2024</c:v>
                  </c:pt>
                  <c:pt idx="57">
                    <c:v>11/01/2024</c:v>
                  </c:pt>
                  <c:pt idx="58">
                    <c:v>10/01/2024</c:v>
                  </c:pt>
                  <c:pt idx="59">
                    <c:v>09/01/2024</c:v>
                  </c:pt>
                  <c:pt idx="60">
                    <c:v>08/01/2024</c:v>
                  </c:pt>
                  <c:pt idx="61">
                    <c:v>05/01/2024</c:v>
                  </c:pt>
                  <c:pt idx="62">
                    <c:v>04/01/2024</c:v>
                  </c:pt>
                  <c:pt idx="63">
                    <c:v>03/01/2024</c:v>
                  </c:pt>
                  <c:pt idx="64">
                    <c:v>02/01/2024</c:v>
                  </c:pt>
                  <c:pt idx="65">
                    <c:v>29/12/2023</c:v>
                  </c:pt>
                  <c:pt idx="66">
                    <c:v>28/12/2023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GDNN!$BI$88:$BI$154</c:f>
              <c:numCache>
                <c:formatCode>#,##0</c:formatCode>
                <c:ptCount val="67"/>
                <c:pt idx="0">
                  <c:v>582585152</c:v>
                </c:pt>
                <c:pt idx="1">
                  <c:v>3273315152</c:v>
                </c:pt>
                <c:pt idx="2">
                  <c:v>2555845152</c:v>
                </c:pt>
                <c:pt idx="3">
                  <c:v>3916595152</c:v>
                </c:pt>
                <c:pt idx="4">
                  <c:v>112745152</c:v>
                </c:pt>
                <c:pt idx="5">
                  <c:v>2182535152</c:v>
                </c:pt>
                <c:pt idx="6">
                  <c:v>5620915152</c:v>
                </c:pt>
                <c:pt idx="7">
                  <c:v>5506305152</c:v>
                </c:pt>
                <c:pt idx="8">
                  <c:v>5449983795</c:v>
                </c:pt>
                <c:pt idx="9">
                  <c:v>-1688186205</c:v>
                </c:pt>
                <c:pt idx="10">
                  <c:v>-1688186205</c:v>
                </c:pt>
                <c:pt idx="11">
                  <c:v>-1832166205</c:v>
                </c:pt>
                <c:pt idx="12">
                  <c:v>-1600106205</c:v>
                </c:pt>
                <c:pt idx="13">
                  <c:v>-1170436205</c:v>
                </c:pt>
                <c:pt idx="14">
                  <c:v>1790103795</c:v>
                </c:pt>
                <c:pt idx="15">
                  <c:v>6231843795</c:v>
                </c:pt>
                <c:pt idx="16">
                  <c:v>7047843795</c:v>
                </c:pt>
                <c:pt idx="17">
                  <c:v>7132893795</c:v>
                </c:pt>
                <c:pt idx="18">
                  <c:v>-1596036205</c:v>
                </c:pt>
                <c:pt idx="19">
                  <c:v>-1584186205</c:v>
                </c:pt>
                <c:pt idx="20">
                  <c:v>-2377266205</c:v>
                </c:pt>
                <c:pt idx="21">
                  <c:v>-2046996205</c:v>
                </c:pt>
                <c:pt idx="22">
                  <c:v>1664943795</c:v>
                </c:pt>
                <c:pt idx="23">
                  <c:v>6852393795</c:v>
                </c:pt>
                <c:pt idx="24">
                  <c:v>6607183795</c:v>
                </c:pt>
                <c:pt idx="25">
                  <c:v>6809833795</c:v>
                </c:pt>
                <c:pt idx="26">
                  <c:v>-2090016205</c:v>
                </c:pt>
                <c:pt idx="27">
                  <c:v>-1763206205</c:v>
                </c:pt>
                <c:pt idx="28">
                  <c:v>685693795</c:v>
                </c:pt>
                <c:pt idx="29">
                  <c:v>3320453795</c:v>
                </c:pt>
                <c:pt idx="30">
                  <c:v>6611173795</c:v>
                </c:pt>
                <c:pt idx="31">
                  <c:v>5158003795</c:v>
                </c:pt>
                <c:pt idx="32">
                  <c:v>6605683795</c:v>
                </c:pt>
                <c:pt idx="33">
                  <c:v>1679043795</c:v>
                </c:pt>
                <c:pt idx="34">
                  <c:v>730073795</c:v>
                </c:pt>
                <c:pt idx="35">
                  <c:v>2851533795</c:v>
                </c:pt>
                <c:pt idx="36">
                  <c:v>3135633795</c:v>
                </c:pt>
                <c:pt idx="37">
                  <c:v>3385523795</c:v>
                </c:pt>
                <c:pt idx="38">
                  <c:v>7070913795</c:v>
                </c:pt>
                <c:pt idx="39">
                  <c:v>2498923795</c:v>
                </c:pt>
                <c:pt idx="40">
                  <c:v>2450133795</c:v>
                </c:pt>
                <c:pt idx="41">
                  <c:v>-2455026205</c:v>
                </c:pt>
                <c:pt idx="42">
                  <c:v>-2481696205</c:v>
                </c:pt>
                <c:pt idx="43">
                  <c:v>-3017397372</c:v>
                </c:pt>
                <c:pt idx="44">
                  <c:v>-2456537372</c:v>
                </c:pt>
                <c:pt idx="45">
                  <c:v>-1915208981</c:v>
                </c:pt>
                <c:pt idx="46">
                  <c:v>-1845578981</c:v>
                </c:pt>
                <c:pt idx="47">
                  <c:v>-1868978981</c:v>
                </c:pt>
                <c:pt idx="48">
                  <c:v>-1754618981</c:v>
                </c:pt>
                <c:pt idx="49">
                  <c:v>-335298981</c:v>
                </c:pt>
                <c:pt idx="50">
                  <c:v>-197012550</c:v>
                </c:pt>
                <c:pt idx="51">
                  <c:v>-203930000</c:v>
                </c:pt>
                <c:pt idx="52">
                  <c:v>-257810000</c:v>
                </c:pt>
                <c:pt idx="53">
                  <c:v>-182070000</c:v>
                </c:pt>
                <c:pt idx="54">
                  <c:v>-1999390000</c:v>
                </c:pt>
                <c:pt idx="55">
                  <c:v>-2008550000</c:v>
                </c:pt>
                <c:pt idx="56">
                  <c:v>-2009710000</c:v>
                </c:pt>
                <c:pt idx="57">
                  <c:v>-2076810000</c:v>
                </c:pt>
                <c:pt idx="58">
                  <c:v>-1973150000</c:v>
                </c:pt>
                <c:pt idx="59">
                  <c:v>-2623780000</c:v>
                </c:pt>
                <c:pt idx="60">
                  <c:v>-2323560000</c:v>
                </c:pt>
                <c:pt idx="61">
                  <c:v>-1913540000</c:v>
                </c:pt>
                <c:pt idx="62">
                  <c:v>-1771560000</c:v>
                </c:pt>
                <c:pt idx="63">
                  <c:v>-1965300000</c:v>
                </c:pt>
                <c:pt idx="64">
                  <c:v>-2040650000</c:v>
                </c:pt>
                <c:pt idx="65">
                  <c:v>-1341440000</c:v>
                </c:pt>
                <c:pt idx="66">
                  <c:v>-1341440000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7BD-184E-A033-95638FCCED38}"/>
            </c:ext>
          </c:extLst>
        </c:ser>
        <c:ser>
          <c:idx val="4"/>
          <c:order val="4"/>
          <c:tx>
            <c:strRef>
              <c:f>GDNN!$BJ$87</c:f>
              <c:strCache>
                <c:ptCount val="1"/>
                <c:pt idx="0">
                  <c:v>VSC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multiLvlStrRef>
              <c:f>GDNN!$BD$88:$BE$154</c:f>
              <c:multiLvlStrCache>
                <c:ptCount val="67"/>
                <c:lvl>
                  <c:pt idx="0">
                    <c:v>08/04/2024</c:v>
                  </c:pt>
                  <c:pt idx="1">
                    <c:v>05/04/2024</c:v>
                  </c:pt>
                  <c:pt idx="2">
                    <c:v>04/04/2024</c:v>
                  </c:pt>
                  <c:pt idx="3">
                    <c:v>03/04/2024</c:v>
                  </c:pt>
                  <c:pt idx="4">
                    <c:v>02/04/2024</c:v>
                  </c:pt>
                  <c:pt idx="5">
                    <c:v>01/04/2024</c:v>
                  </c:pt>
                  <c:pt idx="6">
                    <c:v>29/03/2024</c:v>
                  </c:pt>
                  <c:pt idx="7">
                    <c:v>28/03/2024</c:v>
                  </c:pt>
                  <c:pt idx="8">
                    <c:v>27/03/2024</c:v>
                  </c:pt>
                  <c:pt idx="9">
                    <c:v>26/03/2024</c:v>
                  </c:pt>
                  <c:pt idx="10">
                    <c:v>25/03/2024</c:v>
                  </c:pt>
                  <c:pt idx="11">
                    <c:v>22/03/2024</c:v>
                  </c:pt>
                  <c:pt idx="12">
                    <c:v>21/03/2024</c:v>
                  </c:pt>
                  <c:pt idx="13">
                    <c:v>20/03/2024</c:v>
                  </c:pt>
                  <c:pt idx="14">
                    <c:v>19/03/2024</c:v>
                  </c:pt>
                  <c:pt idx="15">
                    <c:v>18/03/2024</c:v>
                  </c:pt>
                  <c:pt idx="16">
                    <c:v>15/03/2024</c:v>
                  </c:pt>
                  <c:pt idx="17">
                    <c:v>14/03/2024</c:v>
                  </c:pt>
                  <c:pt idx="18">
                    <c:v>13/03/2024</c:v>
                  </c:pt>
                  <c:pt idx="19">
                    <c:v>12/03/2024</c:v>
                  </c:pt>
                  <c:pt idx="20">
                    <c:v>11/03/2024</c:v>
                  </c:pt>
                  <c:pt idx="21">
                    <c:v>08/03/2024</c:v>
                  </c:pt>
                  <c:pt idx="22">
                    <c:v>07/03/2024</c:v>
                  </c:pt>
                  <c:pt idx="23">
                    <c:v>06/03/2024</c:v>
                  </c:pt>
                  <c:pt idx="24">
                    <c:v>05/03/2024</c:v>
                  </c:pt>
                  <c:pt idx="25">
                    <c:v>04/03/2024</c:v>
                  </c:pt>
                  <c:pt idx="26">
                    <c:v>01/03/2024</c:v>
                  </c:pt>
                  <c:pt idx="27">
                    <c:v>29/02/2024</c:v>
                  </c:pt>
                  <c:pt idx="28">
                    <c:v>28/02/2024</c:v>
                  </c:pt>
                  <c:pt idx="29">
                    <c:v>27/02/2024</c:v>
                  </c:pt>
                  <c:pt idx="30">
                    <c:v>26/02/2024</c:v>
                  </c:pt>
                  <c:pt idx="31">
                    <c:v>23/02/2024</c:v>
                  </c:pt>
                  <c:pt idx="32">
                    <c:v>22/02/2024</c:v>
                  </c:pt>
                  <c:pt idx="33">
                    <c:v>21/02/2024</c:v>
                  </c:pt>
                  <c:pt idx="34">
                    <c:v>20/02/2024</c:v>
                  </c:pt>
                  <c:pt idx="35">
                    <c:v>19/02/2024</c:v>
                  </c:pt>
                  <c:pt idx="36">
                    <c:v>16/02/2024</c:v>
                  </c:pt>
                  <c:pt idx="37">
                    <c:v>15/02/2024</c:v>
                  </c:pt>
                  <c:pt idx="38">
                    <c:v>07/02/2024</c:v>
                  </c:pt>
                  <c:pt idx="39">
                    <c:v>06/02/2024</c:v>
                  </c:pt>
                  <c:pt idx="40">
                    <c:v>05/02/2024</c:v>
                  </c:pt>
                  <c:pt idx="41">
                    <c:v>02/02/2024</c:v>
                  </c:pt>
                  <c:pt idx="42">
                    <c:v>01/02/2024</c:v>
                  </c:pt>
                  <c:pt idx="43">
                    <c:v>31/01/2024</c:v>
                  </c:pt>
                  <c:pt idx="44">
                    <c:v>30/01/2024</c:v>
                  </c:pt>
                  <c:pt idx="45">
                    <c:v>29/01/2024</c:v>
                  </c:pt>
                  <c:pt idx="46">
                    <c:v>26/01/2024</c:v>
                  </c:pt>
                  <c:pt idx="47">
                    <c:v>25/01/2024</c:v>
                  </c:pt>
                  <c:pt idx="48">
                    <c:v>24/01/2024</c:v>
                  </c:pt>
                  <c:pt idx="49">
                    <c:v>23/01/2024</c:v>
                  </c:pt>
                  <c:pt idx="50">
                    <c:v>22/01/2024</c:v>
                  </c:pt>
                  <c:pt idx="51">
                    <c:v>19/01/2024</c:v>
                  </c:pt>
                  <c:pt idx="52">
                    <c:v>18/01/2024</c:v>
                  </c:pt>
                  <c:pt idx="53">
                    <c:v>17/01/2024</c:v>
                  </c:pt>
                  <c:pt idx="54">
                    <c:v>16/01/2024</c:v>
                  </c:pt>
                  <c:pt idx="55">
                    <c:v>15/01/2024</c:v>
                  </c:pt>
                  <c:pt idx="56">
                    <c:v>12/01/2024</c:v>
                  </c:pt>
                  <c:pt idx="57">
                    <c:v>11/01/2024</c:v>
                  </c:pt>
                  <c:pt idx="58">
                    <c:v>10/01/2024</c:v>
                  </c:pt>
                  <c:pt idx="59">
                    <c:v>09/01/2024</c:v>
                  </c:pt>
                  <c:pt idx="60">
                    <c:v>08/01/2024</c:v>
                  </c:pt>
                  <c:pt idx="61">
                    <c:v>05/01/2024</c:v>
                  </c:pt>
                  <c:pt idx="62">
                    <c:v>04/01/2024</c:v>
                  </c:pt>
                  <c:pt idx="63">
                    <c:v>03/01/2024</c:v>
                  </c:pt>
                  <c:pt idx="64">
                    <c:v>02/01/2024</c:v>
                  </c:pt>
                  <c:pt idx="65">
                    <c:v>29/12/2023</c:v>
                  </c:pt>
                  <c:pt idx="66">
                    <c:v>28/12/2023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GDNN!$BJ$88:$BJ$154</c:f>
              <c:numCache>
                <c:formatCode>#,##0</c:formatCode>
                <c:ptCount val="67"/>
                <c:pt idx="0">
                  <c:v>-13296610713</c:v>
                </c:pt>
                <c:pt idx="1">
                  <c:v>-15131190713</c:v>
                </c:pt>
                <c:pt idx="2">
                  <c:v>-10113410713</c:v>
                </c:pt>
                <c:pt idx="3">
                  <c:v>2195309287</c:v>
                </c:pt>
                <c:pt idx="4">
                  <c:v>29174669287</c:v>
                </c:pt>
                <c:pt idx="5">
                  <c:v>33962329287</c:v>
                </c:pt>
                <c:pt idx="6">
                  <c:v>43306769287</c:v>
                </c:pt>
                <c:pt idx="7">
                  <c:v>43924879287</c:v>
                </c:pt>
                <c:pt idx="8">
                  <c:v>43604990429</c:v>
                </c:pt>
                <c:pt idx="9">
                  <c:v>-1727249571</c:v>
                </c:pt>
                <c:pt idx="10">
                  <c:v>-687829571</c:v>
                </c:pt>
                <c:pt idx="11">
                  <c:v>-3088049571</c:v>
                </c:pt>
                <c:pt idx="12">
                  <c:v>-7743779571</c:v>
                </c:pt>
                <c:pt idx="13">
                  <c:v>-9187729571</c:v>
                </c:pt>
                <c:pt idx="14">
                  <c:v>-8927729571</c:v>
                </c:pt>
                <c:pt idx="15">
                  <c:v>-12839239571</c:v>
                </c:pt>
                <c:pt idx="16">
                  <c:v>-12546119571</c:v>
                </c:pt>
                <c:pt idx="17">
                  <c:v>-7738979571</c:v>
                </c:pt>
                <c:pt idx="18">
                  <c:v>-8151089571</c:v>
                </c:pt>
                <c:pt idx="19">
                  <c:v>-7670869571</c:v>
                </c:pt>
                <c:pt idx="20">
                  <c:v>-16821389571</c:v>
                </c:pt>
                <c:pt idx="21">
                  <c:v>-16422339571</c:v>
                </c:pt>
                <c:pt idx="22">
                  <c:v>-16800099571</c:v>
                </c:pt>
                <c:pt idx="23">
                  <c:v>-15992289571</c:v>
                </c:pt>
                <c:pt idx="24">
                  <c:v>-17687199571</c:v>
                </c:pt>
                <c:pt idx="25">
                  <c:v>-16023049571</c:v>
                </c:pt>
                <c:pt idx="26">
                  <c:v>1168660429</c:v>
                </c:pt>
                <c:pt idx="27">
                  <c:v>1103550429</c:v>
                </c:pt>
                <c:pt idx="28">
                  <c:v>-368549571</c:v>
                </c:pt>
                <c:pt idx="29">
                  <c:v>-15178449571</c:v>
                </c:pt>
                <c:pt idx="30">
                  <c:v>-13591939571</c:v>
                </c:pt>
                <c:pt idx="31">
                  <c:v>-18992679571</c:v>
                </c:pt>
                <c:pt idx="32">
                  <c:v>-10330309571</c:v>
                </c:pt>
                <c:pt idx="33">
                  <c:v>-7882239571</c:v>
                </c:pt>
                <c:pt idx="34">
                  <c:v>12337390429</c:v>
                </c:pt>
                <c:pt idx="35">
                  <c:v>16111090429</c:v>
                </c:pt>
                <c:pt idx="36">
                  <c:v>19925370429</c:v>
                </c:pt>
                <c:pt idx="37">
                  <c:v>23090429</c:v>
                </c:pt>
                <c:pt idx="38">
                  <c:v>-7581129571</c:v>
                </c:pt>
                <c:pt idx="39">
                  <c:v>-987209571</c:v>
                </c:pt>
                <c:pt idx="40">
                  <c:v>-4732759571</c:v>
                </c:pt>
                <c:pt idx="41">
                  <c:v>-6957589571</c:v>
                </c:pt>
                <c:pt idx="42">
                  <c:v>-9109292973</c:v>
                </c:pt>
                <c:pt idx="43">
                  <c:v>-21722091952</c:v>
                </c:pt>
                <c:pt idx="44">
                  <c:v>-22193113788</c:v>
                </c:pt>
                <c:pt idx="45">
                  <c:v>-23724265835</c:v>
                </c:pt>
                <c:pt idx="46">
                  <c:v>-23827975835</c:v>
                </c:pt>
                <c:pt idx="47">
                  <c:v>-23665815835</c:v>
                </c:pt>
                <c:pt idx="48">
                  <c:v>-24481615835</c:v>
                </c:pt>
                <c:pt idx="49">
                  <c:v>-23654395835</c:v>
                </c:pt>
                <c:pt idx="50">
                  <c:v>-22109505835</c:v>
                </c:pt>
                <c:pt idx="51">
                  <c:v>-22052525835</c:v>
                </c:pt>
                <c:pt idx="52">
                  <c:v>-22438625835</c:v>
                </c:pt>
                <c:pt idx="53">
                  <c:v>-22444305835</c:v>
                </c:pt>
                <c:pt idx="54">
                  <c:v>-21507915835</c:v>
                </c:pt>
                <c:pt idx="55">
                  <c:v>-19364975835</c:v>
                </c:pt>
                <c:pt idx="56">
                  <c:v>-20444475835</c:v>
                </c:pt>
                <c:pt idx="57">
                  <c:v>-20843245835</c:v>
                </c:pt>
                <c:pt idx="58">
                  <c:v>-15499205835</c:v>
                </c:pt>
                <c:pt idx="59">
                  <c:v>-15545125835</c:v>
                </c:pt>
                <c:pt idx="60">
                  <c:v>-12617945835</c:v>
                </c:pt>
                <c:pt idx="61">
                  <c:v>-14917335835</c:v>
                </c:pt>
                <c:pt idx="62">
                  <c:v>-14270685835</c:v>
                </c:pt>
                <c:pt idx="63">
                  <c:v>-12932905835</c:v>
                </c:pt>
                <c:pt idx="64">
                  <c:v>-12866255835</c:v>
                </c:pt>
                <c:pt idx="65">
                  <c:v>-12767135835</c:v>
                </c:pt>
                <c:pt idx="66">
                  <c:v>-12767135835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7BD-184E-A033-95638FCCED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0591023"/>
        <c:axId val="312385983"/>
      </c:lineChart>
      <c:catAx>
        <c:axId val="290591023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312385983"/>
        <c:crosses val="autoZero"/>
        <c:auto val="1"/>
        <c:lblAlgn val="ctr"/>
        <c:lblOffset val="100"/>
        <c:noMultiLvlLbl val="0"/>
      </c:catAx>
      <c:valAx>
        <c:axId val="312385983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290591023"/>
        <c:crosses val="autoZero"/>
        <c:crossBetween val="between"/>
        <c:dispUnits>
          <c:builtInUnit val="b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VN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Hạ Tầng Xây Dựng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GDNN!$AO$87</c:f>
              <c:strCache>
                <c:ptCount val="1"/>
                <c:pt idx="0">
                  <c:v>HHV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GDNN!$AM$88:$AN$154</c:f>
              <c:multiLvlStrCache>
                <c:ptCount val="67"/>
                <c:lvl>
                  <c:pt idx="0">
                    <c:v>08/04/2024</c:v>
                  </c:pt>
                  <c:pt idx="1">
                    <c:v>05/04/2024</c:v>
                  </c:pt>
                  <c:pt idx="2">
                    <c:v>04/04/2024</c:v>
                  </c:pt>
                  <c:pt idx="3">
                    <c:v>03/04/2024</c:v>
                  </c:pt>
                  <c:pt idx="4">
                    <c:v>02/04/2024</c:v>
                  </c:pt>
                  <c:pt idx="5">
                    <c:v>01/04/2024</c:v>
                  </c:pt>
                  <c:pt idx="6">
                    <c:v>29/03/2024</c:v>
                  </c:pt>
                  <c:pt idx="7">
                    <c:v>28/03/2024</c:v>
                  </c:pt>
                  <c:pt idx="8">
                    <c:v>27/03/2024</c:v>
                  </c:pt>
                  <c:pt idx="9">
                    <c:v>26/03/2024</c:v>
                  </c:pt>
                  <c:pt idx="10">
                    <c:v>25/03/2024</c:v>
                  </c:pt>
                  <c:pt idx="11">
                    <c:v>22/03/2024</c:v>
                  </c:pt>
                  <c:pt idx="12">
                    <c:v>21/03/2024</c:v>
                  </c:pt>
                  <c:pt idx="13">
                    <c:v>20/03/2024</c:v>
                  </c:pt>
                  <c:pt idx="14">
                    <c:v>19/03/2024</c:v>
                  </c:pt>
                  <c:pt idx="15">
                    <c:v>18/03/2024</c:v>
                  </c:pt>
                  <c:pt idx="16">
                    <c:v>15/03/2024</c:v>
                  </c:pt>
                  <c:pt idx="17">
                    <c:v>14/03/2024</c:v>
                  </c:pt>
                  <c:pt idx="18">
                    <c:v>13/03/2024</c:v>
                  </c:pt>
                  <c:pt idx="19">
                    <c:v>12/03/2024</c:v>
                  </c:pt>
                  <c:pt idx="20">
                    <c:v>11/03/2024</c:v>
                  </c:pt>
                  <c:pt idx="21">
                    <c:v>08/03/2024</c:v>
                  </c:pt>
                  <c:pt idx="22">
                    <c:v>07/03/2024</c:v>
                  </c:pt>
                  <c:pt idx="23">
                    <c:v>06/03/2024</c:v>
                  </c:pt>
                  <c:pt idx="24">
                    <c:v>05/03/2024</c:v>
                  </c:pt>
                  <c:pt idx="25">
                    <c:v>04/03/2024</c:v>
                  </c:pt>
                  <c:pt idx="26">
                    <c:v>01/03/2024</c:v>
                  </c:pt>
                  <c:pt idx="27">
                    <c:v>29/02/2024</c:v>
                  </c:pt>
                  <c:pt idx="28">
                    <c:v>28/02/2024</c:v>
                  </c:pt>
                  <c:pt idx="29">
                    <c:v>27/02/2024</c:v>
                  </c:pt>
                  <c:pt idx="30">
                    <c:v>26/02/2024</c:v>
                  </c:pt>
                  <c:pt idx="31">
                    <c:v>23/02/2024</c:v>
                  </c:pt>
                  <c:pt idx="32">
                    <c:v>22/02/2024</c:v>
                  </c:pt>
                  <c:pt idx="33">
                    <c:v>21/02/2024</c:v>
                  </c:pt>
                  <c:pt idx="34">
                    <c:v>20/02/2024</c:v>
                  </c:pt>
                  <c:pt idx="35">
                    <c:v>19/02/2024</c:v>
                  </c:pt>
                  <c:pt idx="36">
                    <c:v>16/02/2024</c:v>
                  </c:pt>
                  <c:pt idx="37">
                    <c:v>15/02/2024</c:v>
                  </c:pt>
                  <c:pt idx="38">
                    <c:v>07/02/2024</c:v>
                  </c:pt>
                  <c:pt idx="39">
                    <c:v>06/02/2024</c:v>
                  </c:pt>
                  <c:pt idx="40">
                    <c:v>05/02/2024</c:v>
                  </c:pt>
                  <c:pt idx="41">
                    <c:v>02/02/2024</c:v>
                  </c:pt>
                  <c:pt idx="42">
                    <c:v>01/02/2024</c:v>
                  </c:pt>
                  <c:pt idx="43">
                    <c:v>31/01/2024</c:v>
                  </c:pt>
                  <c:pt idx="44">
                    <c:v>30/01/2024</c:v>
                  </c:pt>
                  <c:pt idx="45">
                    <c:v>29/01/2024</c:v>
                  </c:pt>
                  <c:pt idx="46">
                    <c:v>26/01/2024</c:v>
                  </c:pt>
                  <c:pt idx="47">
                    <c:v>25/01/2024</c:v>
                  </c:pt>
                  <c:pt idx="48">
                    <c:v>24/01/2024</c:v>
                  </c:pt>
                  <c:pt idx="49">
                    <c:v>23/01/2024</c:v>
                  </c:pt>
                  <c:pt idx="50">
                    <c:v>22/01/2024</c:v>
                  </c:pt>
                  <c:pt idx="51">
                    <c:v>19/01/2024</c:v>
                  </c:pt>
                  <c:pt idx="52">
                    <c:v>18/01/2024</c:v>
                  </c:pt>
                  <c:pt idx="53">
                    <c:v>17/01/2024</c:v>
                  </c:pt>
                  <c:pt idx="54">
                    <c:v>16/01/2024</c:v>
                  </c:pt>
                  <c:pt idx="55">
                    <c:v>15/01/2024</c:v>
                  </c:pt>
                  <c:pt idx="56">
                    <c:v>12/01/2024</c:v>
                  </c:pt>
                  <c:pt idx="57">
                    <c:v>11/01/2024</c:v>
                  </c:pt>
                  <c:pt idx="58">
                    <c:v>10/01/2024</c:v>
                  </c:pt>
                  <c:pt idx="59">
                    <c:v>09/01/2024</c:v>
                  </c:pt>
                  <c:pt idx="60">
                    <c:v>08/01/2024</c:v>
                  </c:pt>
                  <c:pt idx="61">
                    <c:v>05/01/2024</c:v>
                  </c:pt>
                  <c:pt idx="62">
                    <c:v>04/01/2024</c:v>
                  </c:pt>
                  <c:pt idx="63">
                    <c:v>03/01/2024</c:v>
                  </c:pt>
                  <c:pt idx="64">
                    <c:v>02/01/2024</c:v>
                  </c:pt>
                  <c:pt idx="65">
                    <c:v>29/12/2023</c:v>
                  </c:pt>
                  <c:pt idx="66">
                    <c:v>28/12/2023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GDNN!$AO$88:$AO$154</c:f>
              <c:numCache>
                <c:formatCode>#,##0</c:formatCode>
                <c:ptCount val="67"/>
                <c:pt idx="0">
                  <c:v>20482794004</c:v>
                </c:pt>
                <c:pt idx="1">
                  <c:v>47579424004</c:v>
                </c:pt>
                <c:pt idx="2">
                  <c:v>47487754004</c:v>
                </c:pt>
                <c:pt idx="3">
                  <c:v>47532474004</c:v>
                </c:pt>
                <c:pt idx="4">
                  <c:v>28029124004</c:v>
                </c:pt>
                <c:pt idx="5">
                  <c:v>27375924004</c:v>
                </c:pt>
                <c:pt idx="6">
                  <c:v>30315034004</c:v>
                </c:pt>
                <c:pt idx="7">
                  <c:v>30754834004</c:v>
                </c:pt>
                <c:pt idx="8">
                  <c:v>35561800418</c:v>
                </c:pt>
                <c:pt idx="9">
                  <c:v>36182460418</c:v>
                </c:pt>
                <c:pt idx="10">
                  <c:v>36458100418</c:v>
                </c:pt>
                <c:pt idx="11">
                  <c:v>34152080418</c:v>
                </c:pt>
                <c:pt idx="12">
                  <c:v>41554080418</c:v>
                </c:pt>
                <c:pt idx="13">
                  <c:v>36463920418</c:v>
                </c:pt>
                <c:pt idx="14">
                  <c:v>38429540418</c:v>
                </c:pt>
                <c:pt idx="15">
                  <c:v>30828730418</c:v>
                </c:pt>
                <c:pt idx="16">
                  <c:v>30995570418</c:v>
                </c:pt>
                <c:pt idx="17">
                  <c:v>32904340418</c:v>
                </c:pt>
                <c:pt idx="18">
                  <c:v>32999340418</c:v>
                </c:pt>
                <c:pt idx="19">
                  <c:v>32691850418</c:v>
                </c:pt>
                <c:pt idx="20">
                  <c:v>32655470418</c:v>
                </c:pt>
                <c:pt idx="21">
                  <c:v>33594570418</c:v>
                </c:pt>
                <c:pt idx="22">
                  <c:v>36971480418</c:v>
                </c:pt>
                <c:pt idx="23">
                  <c:v>37114840418</c:v>
                </c:pt>
                <c:pt idx="24">
                  <c:v>46812860418</c:v>
                </c:pt>
                <c:pt idx="25">
                  <c:v>46719410418</c:v>
                </c:pt>
                <c:pt idx="26">
                  <c:v>47426870418</c:v>
                </c:pt>
                <c:pt idx="27">
                  <c:v>45003730418</c:v>
                </c:pt>
                <c:pt idx="28">
                  <c:v>43383250418</c:v>
                </c:pt>
                <c:pt idx="29">
                  <c:v>49420690418</c:v>
                </c:pt>
                <c:pt idx="30">
                  <c:v>32994890418</c:v>
                </c:pt>
                <c:pt idx="31">
                  <c:v>14500350418</c:v>
                </c:pt>
                <c:pt idx="32">
                  <c:v>8304490418</c:v>
                </c:pt>
                <c:pt idx="33">
                  <c:v>12037360418</c:v>
                </c:pt>
                <c:pt idx="34">
                  <c:v>27807920418</c:v>
                </c:pt>
                <c:pt idx="35">
                  <c:v>40160910418</c:v>
                </c:pt>
                <c:pt idx="36">
                  <c:v>42420310418</c:v>
                </c:pt>
                <c:pt idx="37">
                  <c:v>43021970418</c:v>
                </c:pt>
                <c:pt idx="38">
                  <c:v>8062110418</c:v>
                </c:pt>
                <c:pt idx="39">
                  <c:v>9190000418</c:v>
                </c:pt>
                <c:pt idx="40">
                  <c:v>9553150418</c:v>
                </c:pt>
                <c:pt idx="41">
                  <c:v>16020590418</c:v>
                </c:pt>
                <c:pt idx="42">
                  <c:v>28510180418</c:v>
                </c:pt>
                <c:pt idx="43">
                  <c:v>44563483163</c:v>
                </c:pt>
                <c:pt idx="44">
                  <c:v>45615623163</c:v>
                </c:pt>
                <c:pt idx="45">
                  <c:v>41156353163</c:v>
                </c:pt>
                <c:pt idx="46">
                  <c:v>41489003163</c:v>
                </c:pt>
                <c:pt idx="47">
                  <c:v>41149403163</c:v>
                </c:pt>
                <c:pt idx="48">
                  <c:v>41479553163</c:v>
                </c:pt>
                <c:pt idx="49">
                  <c:v>41321363163</c:v>
                </c:pt>
                <c:pt idx="50">
                  <c:v>39837593163</c:v>
                </c:pt>
                <c:pt idx="51">
                  <c:v>38447803163</c:v>
                </c:pt>
                <c:pt idx="52">
                  <c:v>39299803163</c:v>
                </c:pt>
                <c:pt idx="53">
                  <c:v>36879173163</c:v>
                </c:pt>
                <c:pt idx="54">
                  <c:v>37145013163</c:v>
                </c:pt>
                <c:pt idx="55">
                  <c:v>38094343163</c:v>
                </c:pt>
                <c:pt idx="56">
                  <c:v>38411593163</c:v>
                </c:pt>
                <c:pt idx="57">
                  <c:v>42622803163</c:v>
                </c:pt>
                <c:pt idx="58">
                  <c:v>41682403163</c:v>
                </c:pt>
                <c:pt idx="59">
                  <c:v>41669453163</c:v>
                </c:pt>
                <c:pt idx="60">
                  <c:v>46049133163</c:v>
                </c:pt>
                <c:pt idx="61">
                  <c:v>46980523163</c:v>
                </c:pt>
                <c:pt idx="62">
                  <c:v>47248193163</c:v>
                </c:pt>
                <c:pt idx="63">
                  <c:v>47309993163</c:v>
                </c:pt>
                <c:pt idx="64">
                  <c:v>43015363163</c:v>
                </c:pt>
                <c:pt idx="65">
                  <c:v>43032433163</c:v>
                </c:pt>
                <c:pt idx="66">
                  <c:v>48214883163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EFC-094C-9276-1DDE3ED83141}"/>
            </c:ext>
          </c:extLst>
        </c:ser>
        <c:ser>
          <c:idx val="1"/>
          <c:order val="1"/>
          <c:tx>
            <c:strRef>
              <c:f>GDNN!$AP$87</c:f>
              <c:strCache>
                <c:ptCount val="1"/>
                <c:pt idx="0">
                  <c:v>CTD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GDNN!$AM$88:$AN$154</c:f>
              <c:multiLvlStrCache>
                <c:ptCount val="67"/>
                <c:lvl>
                  <c:pt idx="0">
                    <c:v>08/04/2024</c:v>
                  </c:pt>
                  <c:pt idx="1">
                    <c:v>05/04/2024</c:v>
                  </c:pt>
                  <c:pt idx="2">
                    <c:v>04/04/2024</c:v>
                  </c:pt>
                  <c:pt idx="3">
                    <c:v>03/04/2024</c:v>
                  </c:pt>
                  <c:pt idx="4">
                    <c:v>02/04/2024</c:v>
                  </c:pt>
                  <c:pt idx="5">
                    <c:v>01/04/2024</c:v>
                  </c:pt>
                  <c:pt idx="6">
                    <c:v>29/03/2024</c:v>
                  </c:pt>
                  <c:pt idx="7">
                    <c:v>28/03/2024</c:v>
                  </c:pt>
                  <c:pt idx="8">
                    <c:v>27/03/2024</c:v>
                  </c:pt>
                  <c:pt idx="9">
                    <c:v>26/03/2024</c:v>
                  </c:pt>
                  <c:pt idx="10">
                    <c:v>25/03/2024</c:v>
                  </c:pt>
                  <c:pt idx="11">
                    <c:v>22/03/2024</c:v>
                  </c:pt>
                  <c:pt idx="12">
                    <c:v>21/03/2024</c:v>
                  </c:pt>
                  <c:pt idx="13">
                    <c:v>20/03/2024</c:v>
                  </c:pt>
                  <c:pt idx="14">
                    <c:v>19/03/2024</c:v>
                  </c:pt>
                  <c:pt idx="15">
                    <c:v>18/03/2024</c:v>
                  </c:pt>
                  <c:pt idx="16">
                    <c:v>15/03/2024</c:v>
                  </c:pt>
                  <c:pt idx="17">
                    <c:v>14/03/2024</c:v>
                  </c:pt>
                  <c:pt idx="18">
                    <c:v>13/03/2024</c:v>
                  </c:pt>
                  <c:pt idx="19">
                    <c:v>12/03/2024</c:v>
                  </c:pt>
                  <c:pt idx="20">
                    <c:v>11/03/2024</c:v>
                  </c:pt>
                  <c:pt idx="21">
                    <c:v>08/03/2024</c:v>
                  </c:pt>
                  <c:pt idx="22">
                    <c:v>07/03/2024</c:v>
                  </c:pt>
                  <c:pt idx="23">
                    <c:v>06/03/2024</c:v>
                  </c:pt>
                  <c:pt idx="24">
                    <c:v>05/03/2024</c:v>
                  </c:pt>
                  <c:pt idx="25">
                    <c:v>04/03/2024</c:v>
                  </c:pt>
                  <c:pt idx="26">
                    <c:v>01/03/2024</c:v>
                  </c:pt>
                  <c:pt idx="27">
                    <c:v>29/02/2024</c:v>
                  </c:pt>
                  <c:pt idx="28">
                    <c:v>28/02/2024</c:v>
                  </c:pt>
                  <c:pt idx="29">
                    <c:v>27/02/2024</c:v>
                  </c:pt>
                  <c:pt idx="30">
                    <c:v>26/02/2024</c:v>
                  </c:pt>
                  <c:pt idx="31">
                    <c:v>23/02/2024</c:v>
                  </c:pt>
                  <c:pt idx="32">
                    <c:v>22/02/2024</c:v>
                  </c:pt>
                  <c:pt idx="33">
                    <c:v>21/02/2024</c:v>
                  </c:pt>
                  <c:pt idx="34">
                    <c:v>20/02/2024</c:v>
                  </c:pt>
                  <c:pt idx="35">
                    <c:v>19/02/2024</c:v>
                  </c:pt>
                  <c:pt idx="36">
                    <c:v>16/02/2024</c:v>
                  </c:pt>
                  <c:pt idx="37">
                    <c:v>15/02/2024</c:v>
                  </c:pt>
                  <c:pt idx="38">
                    <c:v>07/02/2024</c:v>
                  </c:pt>
                  <c:pt idx="39">
                    <c:v>06/02/2024</c:v>
                  </c:pt>
                  <c:pt idx="40">
                    <c:v>05/02/2024</c:v>
                  </c:pt>
                  <c:pt idx="41">
                    <c:v>02/02/2024</c:v>
                  </c:pt>
                  <c:pt idx="42">
                    <c:v>01/02/2024</c:v>
                  </c:pt>
                  <c:pt idx="43">
                    <c:v>31/01/2024</c:v>
                  </c:pt>
                  <c:pt idx="44">
                    <c:v>30/01/2024</c:v>
                  </c:pt>
                  <c:pt idx="45">
                    <c:v>29/01/2024</c:v>
                  </c:pt>
                  <c:pt idx="46">
                    <c:v>26/01/2024</c:v>
                  </c:pt>
                  <c:pt idx="47">
                    <c:v>25/01/2024</c:v>
                  </c:pt>
                  <c:pt idx="48">
                    <c:v>24/01/2024</c:v>
                  </c:pt>
                  <c:pt idx="49">
                    <c:v>23/01/2024</c:v>
                  </c:pt>
                  <c:pt idx="50">
                    <c:v>22/01/2024</c:v>
                  </c:pt>
                  <c:pt idx="51">
                    <c:v>19/01/2024</c:v>
                  </c:pt>
                  <c:pt idx="52">
                    <c:v>18/01/2024</c:v>
                  </c:pt>
                  <c:pt idx="53">
                    <c:v>17/01/2024</c:v>
                  </c:pt>
                  <c:pt idx="54">
                    <c:v>16/01/2024</c:v>
                  </c:pt>
                  <c:pt idx="55">
                    <c:v>15/01/2024</c:v>
                  </c:pt>
                  <c:pt idx="56">
                    <c:v>12/01/2024</c:v>
                  </c:pt>
                  <c:pt idx="57">
                    <c:v>11/01/2024</c:v>
                  </c:pt>
                  <c:pt idx="58">
                    <c:v>10/01/2024</c:v>
                  </c:pt>
                  <c:pt idx="59">
                    <c:v>09/01/2024</c:v>
                  </c:pt>
                  <c:pt idx="60">
                    <c:v>08/01/2024</c:v>
                  </c:pt>
                  <c:pt idx="61">
                    <c:v>05/01/2024</c:v>
                  </c:pt>
                  <c:pt idx="62">
                    <c:v>04/01/2024</c:v>
                  </c:pt>
                  <c:pt idx="63">
                    <c:v>03/01/2024</c:v>
                  </c:pt>
                  <c:pt idx="64">
                    <c:v>02/01/2024</c:v>
                  </c:pt>
                  <c:pt idx="65">
                    <c:v>29/12/2023</c:v>
                  </c:pt>
                  <c:pt idx="66">
                    <c:v>28/12/2023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GDNN!$AP$88:$AP$154</c:f>
              <c:numCache>
                <c:formatCode>#,##0</c:formatCode>
                <c:ptCount val="67"/>
                <c:pt idx="0">
                  <c:v>-52467562568</c:v>
                </c:pt>
                <c:pt idx="1">
                  <c:v>-51744522568</c:v>
                </c:pt>
                <c:pt idx="2">
                  <c:v>-51497322568</c:v>
                </c:pt>
                <c:pt idx="3">
                  <c:v>-52248722568</c:v>
                </c:pt>
                <c:pt idx="4">
                  <c:v>-35631862568</c:v>
                </c:pt>
                <c:pt idx="5">
                  <c:v>-35588832568</c:v>
                </c:pt>
                <c:pt idx="6">
                  <c:v>-34349292568</c:v>
                </c:pt>
                <c:pt idx="7">
                  <c:v>-33577552568</c:v>
                </c:pt>
                <c:pt idx="8">
                  <c:v>-30865392568</c:v>
                </c:pt>
                <c:pt idx="9">
                  <c:v>-28074852568</c:v>
                </c:pt>
                <c:pt idx="10">
                  <c:v>-28527882568</c:v>
                </c:pt>
                <c:pt idx="11">
                  <c:v>-42733482568</c:v>
                </c:pt>
                <c:pt idx="12">
                  <c:v>-23963252568</c:v>
                </c:pt>
                <c:pt idx="13">
                  <c:v>-2423002568</c:v>
                </c:pt>
                <c:pt idx="14">
                  <c:v>15356187432</c:v>
                </c:pt>
                <c:pt idx="15">
                  <c:v>43787787432</c:v>
                </c:pt>
                <c:pt idx="16">
                  <c:v>44112527432</c:v>
                </c:pt>
                <c:pt idx="17">
                  <c:v>12280727432</c:v>
                </c:pt>
                <c:pt idx="18">
                  <c:v>-13562902568</c:v>
                </c:pt>
                <c:pt idx="19">
                  <c:v>-19509132568</c:v>
                </c:pt>
                <c:pt idx="20">
                  <c:v>-19647962568</c:v>
                </c:pt>
                <c:pt idx="21">
                  <c:v>-24287712568</c:v>
                </c:pt>
                <c:pt idx="22">
                  <c:v>-5532422568</c:v>
                </c:pt>
                <c:pt idx="23">
                  <c:v>14635407432</c:v>
                </c:pt>
                <c:pt idx="24">
                  <c:v>27852887432</c:v>
                </c:pt>
                <c:pt idx="25">
                  <c:v>-22971162568</c:v>
                </c:pt>
                <c:pt idx="26">
                  <c:v>-45656362568</c:v>
                </c:pt>
                <c:pt idx="27">
                  <c:v>-73305152568</c:v>
                </c:pt>
                <c:pt idx="28">
                  <c:v>-72468522568</c:v>
                </c:pt>
                <c:pt idx="29">
                  <c:v>-73814642568</c:v>
                </c:pt>
                <c:pt idx="30">
                  <c:v>-90688332568</c:v>
                </c:pt>
                <c:pt idx="31">
                  <c:v>-98759392568</c:v>
                </c:pt>
                <c:pt idx="32">
                  <c:v>-89540632568</c:v>
                </c:pt>
                <c:pt idx="33">
                  <c:v>-108628022568</c:v>
                </c:pt>
                <c:pt idx="34">
                  <c:v>-95067172568</c:v>
                </c:pt>
                <c:pt idx="35">
                  <c:v>-98863742568</c:v>
                </c:pt>
                <c:pt idx="36">
                  <c:v>-98115182568</c:v>
                </c:pt>
                <c:pt idx="37">
                  <c:v>-92915562568</c:v>
                </c:pt>
                <c:pt idx="38">
                  <c:v>-93096592568</c:v>
                </c:pt>
                <c:pt idx="39">
                  <c:v>-89759892568</c:v>
                </c:pt>
                <c:pt idx="40">
                  <c:v>-95365292568</c:v>
                </c:pt>
                <c:pt idx="41">
                  <c:v>-92227782568</c:v>
                </c:pt>
                <c:pt idx="42">
                  <c:v>-93677932568</c:v>
                </c:pt>
                <c:pt idx="43">
                  <c:v>-92119633043</c:v>
                </c:pt>
                <c:pt idx="44">
                  <c:v>-93392583043</c:v>
                </c:pt>
                <c:pt idx="45">
                  <c:v>-92090863043</c:v>
                </c:pt>
                <c:pt idx="46">
                  <c:v>-94715733043</c:v>
                </c:pt>
                <c:pt idx="47">
                  <c:v>-94647733043</c:v>
                </c:pt>
                <c:pt idx="48">
                  <c:v>-93968653043</c:v>
                </c:pt>
                <c:pt idx="49">
                  <c:v>-61785023043</c:v>
                </c:pt>
                <c:pt idx="50">
                  <c:v>-59261793043</c:v>
                </c:pt>
                <c:pt idx="51">
                  <c:v>-56614973043</c:v>
                </c:pt>
                <c:pt idx="52">
                  <c:v>-53023563043</c:v>
                </c:pt>
                <c:pt idx="53">
                  <c:v>-56138493043</c:v>
                </c:pt>
                <c:pt idx="54">
                  <c:v>-55324833043</c:v>
                </c:pt>
                <c:pt idx="55">
                  <c:v>-56277633043</c:v>
                </c:pt>
                <c:pt idx="56">
                  <c:v>-55041423043</c:v>
                </c:pt>
                <c:pt idx="57">
                  <c:v>-54929633043</c:v>
                </c:pt>
                <c:pt idx="58">
                  <c:v>-52898473043</c:v>
                </c:pt>
                <c:pt idx="59">
                  <c:v>-52079993043</c:v>
                </c:pt>
                <c:pt idx="60">
                  <c:v>-51811663043</c:v>
                </c:pt>
                <c:pt idx="61">
                  <c:v>-51034323043</c:v>
                </c:pt>
                <c:pt idx="62">
                  <c:v>-51036453043</c:v>
                </c:pt>
                <c:pt idx="63">
                  <c:v>-60950423043</c:v>
                </c:pt>
                <c:pt idx="64">
                  <c:v>-60852593043</c:v>
                </c:pt>
                <c:pt idx="65">
                  <c:v>-58423853043</c:v>
                </c:pt>
                <c:pt idx="66">
                  <c:v>-57781983043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EFC-094C-9276-1DDE3ED83141}"/>
            </c:ext>
          </c:extLst>
        </c:ser>
        <c:ser>
          <c:idx val="2"/>
          <c:order val="2"/>
          <c:tx>
            <c:strRef>
              <c:f>GDNN!$AQ$87</c:f>
              <c:strCache>
                <c:ptCount val="1"/>
                <c:pt idx="0">
                  <c:v>FCN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multiLvlStrRef>
              <c:f>GDNN!$AM$88:$AN$154</c:f>
              <c:multiLvlStrCache>
                <c:ptCount val="67"/>
                <c:lvl>
                  <c:pt idx="0">
                    <c:v>08/04/2024</c:v>
                  </c:pt>
                  <c:pt idx="1">
                    <c:v>05/04/2024</c:v>
                  </c:pt>
                  <c:pt idx="2">
                    <c:v>04/04/2024</c:v>
                  </c:pt>
                  <c:pt idx="3">
                    <c:v>03/04/2024</c:v>
                  </c:pt>
                  <c:pt idx="4">
                    <c:v>02/04/2024</c:v>
                  </c:pt>
                  <c:pt idx="5">
                    <c:v>01/04/2024</c:v>
                  </c:pt>
                  <c:pt idx="6">
                    <c:v>29/03/2024</c:v>
                  </c:pt>
                  <c:pt idx="7">
                    <c:v>28/03/2024</c:v>
                  </c:pt>
                  <c:pt idx="8">
                    <c:v>27/03/2024</c:v>
                  </c:pt>
                  <c:pt idx="9">
                    <c:v>26/03/2024</c:v>
                  </c:pt>
                  <c:pt idx="10">
                    <c:v>25/03/2024</c:v>
                  </c:pt>
                  <c:pt idx="11">
                    <c:v>22/03/2024</c:v>
                  </c:pt>
                  <c:pt idx="12">
                    <c:v>21/03/2024</c:v>
                  </c:pt>
                  <c:pt idx="13">
                    <c:v>20/03/2024</c:v>
                  </c:pt>
                  <c:pt idx="14">
                    <c:v>19/03/2024</c:v>
                  </c:pt>
                  <c:pt idx="15">
                    <c:v>18/03/2024</c:v>
                  </c:pt>
                  <c:pt idx="16">
                    <c:v>15/03/2024</c:v>
                  </c:pt>
                  <c:pt idx="17">
                    <c:v>14/03/2024</c:v>
                  </c:pt>
                  <c:pt idx="18">
                    <c:v>13/03/2024</c:v>
                  </c:pt>
                  <c:pt idx="19">
                    <c:v>12/03/2024</c:v>
                  </c:pt>
                  <c:pt idx="20">
                    <c:v>11/03/2024</c:v>
                  </c:pt>
                  <c:pt idx="21">
                    <c:v>08/03/2024</c:v>
                  </c:pt>
                  <c:pt idx="22">
                    <c:v>07/03/2024</c:v>
                  </c:pt>
                  <c:pt idx="23">
                    <c:v>06/03/2024</c:v>
                  </c:pt>
                  <c:pt idx="24">
                    <c:v>05/03/2024</c:v>
                  </c:pt>
                  <c:pt idx="25">
                    <c:v>04/03/2024</c:v>
                  </c:pt>
                  <c:pt idx="26">
                    <c:v>01/03/2024</c:v>
                  </c:pt>
                  <c:pt idx="27">
                    <c:v>29/02/2024</c:v>
                  </c:pt>
                  <c:pt idx="28">
                    <c:v>28/02/2024</c:v>
                  </c:pt>
                  <c:pt idx="29">
                    <c:v>27/02/2024</c:v>
                  </c:pt>
                  <c:pt idx="30">
                    <c:v>26/02/2024</c:v>
                  </c:pt>
                  <c:pt idx="31">
                    <c:v>23/02/2024</c:v>
                  </c:pt>
                  <c:pt idx="32">
                    <c:v>22/02/2024</c:v>
                  </c:pt>
                  <c:pt idx="33">
                    <c:v>21/02/2024</c:v>
                  </c:pt>
                  <c:pt idx="34">
                    <c:v>20/02/2024</c:v>
                  </c:pt>
                  <c:pt idx="35">
                    <c:v>19/02/2024</c:v>
                  </c:pt>
                  <c:pt idx="36">
                    <c:v>16/02/2024</c:v>
                  </c:pt>
                  <c:pt idx="37">
                    <c:v>15/02/2024</c:v>
                  </c:pt>
                  <c:pt idx="38">
                    <c:v>07/02/2024</c:v>
                  </c:pt>
                  <c:pt idx="39">
                    <c:v>06/02/2024</c:v>
                  </c:pt>
                  <c:pt idx="40">
                    <c:v>05/02/2024</c:v>
                  </c:pt>
                  <c:pt idx="41">
                    <c:v>02/02/2024</c:v>
                  </c:pt>
                  <c:pt idx="42">
                    <c:v>01/02/2024</c:v>
                  </c:pt>
                  <c:pt idx="43">
                    <c:v>31/01/2024</c:v>
                  </c:pt>
                  <c:pt idx="44">
                    <c:v>30/01/2024</c:v>
                  </c:pt>
                  <c:pt idx="45">
                    <c:v>29/01/2024</c:v>
                  </c:pt>
                  <c:pt idx="46">
                    <c:v>26/01/2024</c:v>
                  </c:pt>
                  <c:pt idx="47">
                    <c:v>25/01/2024</c:v>
                  </c:pt>
                  <c:pt idx="48">
                    <c:v>24/01/2024</c:v>
                  </c:pt>
                  <c:pt idx="49">
                    <c:v>23/01/2024</c:v>
                  </c:pt>
                  <c:pt idx="50">
                    <c:v>22/01/2024</c:v>
                  </c:pt>
                  <c:pt idx="51">
                    <c:v>19/01/2024</c:v>
                  </c:pt>
                  <c:pt idx="52">
                    <c:v>18/01/2024</c:v>
                  </c:pt>
                  <c:pt idx="53">
                    <c:v>17/01/2024</c:v>
                  </c:pt>
                  <c:pt idx="54">
                    <c:v>16/01/2024</c:v>
                  </c:pt>
                  <c:pt idx="55">
                    <c:v>15/01/2024</c:v>
                  </c:pt>
                  <c:pt idx="56">
                    <c:v>12/01/2024</c:v>
                  </c:pt>
                  <c:pt idx="57">
                    <c:v>11/01/2024</c:v>
                  </c:pt>
                  <c:pt idx="58">
                    <c:v>10/01/2024</c:v>
                  </c:pt>
                  <c:pt idx="59">
                    <c:v>09/01/2024</c:v>
                  </c:pt>
                  <c:pt idx="60">
                    <c:v>08/01/2024</c:v>
                  </c:pt>
                  <c:pt idx="61">
                    <c:v>05/01/2024</c:v>
                  </c:pt>
                  <c:pt idx="62">
                    <c:v>04/01/2024</c:v>
                  </c:pt>
                  <c:pt idx="63">
                    <c:v>03/01/2024</c:v>
                  </c:pt>
                  <c:pt idx="64">
                    <c:v>02/01/2024</c:v>
                  </c:pt>
                  <c:pt idx="65">
                    <c:v>29/12/2023</c:v>
                  </c:pt>
                  <c:pt idx="66">
                    <c:v>28/12/2023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GDNN!$AQ$88:$AQ$154</c:f>
              <c:numCache>
                <c:formatCode>#,##0</c:formatCode>
                <c:ptCount val="67"/>
                <c:pt idx="0">
                  <c:v>-48004606718</c:v>
                </c:pt>
                <c:pt idx="1">
                  <c:v>-47996086718</c:v>
                </c:pt>
                <c:pt idx="2">
                  <c:v>-48277436718</c:v>
                </c:pt>
                <c:pt idx="3">
                  <c:v>-43787616718</c:v>
                </c:pt>
                <c:pt idx="4">
                  <c:v>-40615906718</c:v>
                </c:pt>
                <c:pt idx="5">
                  <c:v>-39981766718</c:v>
                </c:pt>
                <c:pt idx="6">
                  <c:v>-44402756718</c:v>
                </c:pt>
                <c:pt idx="7">
                  <c:v>-43583676718</c:v>
                </c:pt>
                <c:pt idx="8">
                  <c:v>-41862316718</c:v>
                </c:pt>
                <c:pt idx="9">
                  <c:v>-37290816718</c:v>
                </c:pt>
                <c:pt idx="10">
                  <c:v>-36062316718</c:v>
                </c:pt>
                <c:pt idx="11">
                  <c:v>-29397986718</c:v>
                </c:pt>
                <c:pt idx="12">
                  <c:v>-22095356718</c:v>
                </c:pt>
                <c:pt idx="13">
                  <c:v>-18111116718</c:v>
                </c:pt>
                <c:pt idx="14">
                  <c:v>-21164256718</c:v>
                </c:pt>
                <c:pt idx="15">
                  <c:v>-16246376718</c:v>
                </c:pt>
                <c:pt idx="16">
                  <c:v>-19019716718</c:v>
                </c:pt>
                <c:pt idx="17">
                  <c:v>-11048986718</c:v>
                </c:pt>
                <c:pt idx="18">
                  <c:v>-20133796718</c:v>
                </c:pt>
                <c:pt idx="19">
                  <c:v>-13965396718</c:v>
                </c:pt>
                <c:pt idx="20">
                  <c:v>-21262006718</c:v>
                </c:pt>
                <c:pt idx="21">
                  <c:v>-12956666718</c:v>
                </c:pt>
                <c:pt idx="22">
                  <c:v>1707663282</c:v>
                </c:pt>
                <c:pt idx="23">
                  <c:v>4848703282</c:v>
                </c:pt>
                <c:pt idx="24">
                  <c:v>7499163282</c:v>
                </c:pt>
                <c:pt idx="25">
                  <c:v>-11499656718</c:v>
                </c:pt>
                <c:pt idx="26">
                  <c:v>-9861206718</c:v>
                </c:pt>
                <c:pt idx="27">
                  <c:v>-15733406718</c:v>
                </c:pt>
                <c:pt idx="28">
                  <c:v>-13063026718</c:v>
                </c:pt>
                <c:pt idx="29">
                  <c:v>-12979666718</c:v>
                </c:pt>
                <c:pt idx="30">
                  <c:v>-12827736718</c:v>
                </c:pt>
                <c:pt idx="31">
                  <c:v>-13005956718</c:v>
                </c:pt>
                <c:pt idx="32">
                  <c:v>-7682136718</c:v>
                </c:pt>
                <c:pt idx="33">
                  <c:v>-8245106718</c:v>
                </c:pt>
                <c:pt idx="34">
                  <c:v>-3100896718</c:v>
                </c:pt>
                <c:pt idx="35">
                  <c:v>1963093282</c:v>
                </c:pt>
                <c:pt idx="36">
                  <c:v>-572106718</c:v>
                </c:pt>
                <c:pt idx="37">
                  <c:v>-4420306718</c:v>
                </c:pt>
                <c:pt idx="38">
                  <c:v>-11620606718</c:v>
                </c:pt>
                <c:pt idx="39">
                  <c:v>-11379196718</c:v>
                </c:pt>
                <c:pt idx="40">
                  <c:v>-11385496718</c:v>
                </c:pt>
                <c:pt idx="41">
                  <c:v>-8003916718</c:v>
                </c:pt>
                <c:pt idx="42">
                  <c:v>-5015146718</c:v>
                </c:pt>
                <c:pt idx="43">
                  <c:v>-3604166406</c:v>
                </c:pt>
                <c:pt idx="44">
                  <c:v>-4046379677</c:v>
                </c:pt>
                <c:pt idx="45">
                  <c:v>-4838169677</c:v>
                </c:pt>
                <c:pt idx="46">
                  <c:v>-4981719677</c:v>
                </c:pt>
                <c:pt idx="47">
                  <c:v>-5200399677</c:v>
                </c:pt>
                <c:pt idx="48">
                  <c:v>-5236779677</c:v>
                </c:pt>
                <c:pt idx="49">
                  <c:v>-5332959677</c:v>
                </c:pt>
                <c:pt idx="50">
                  <c:v>-4751999677</c:v>
                </c:pt>
                <c:pt idx="51">
                  <c:v>-3901029677</c:v>
                </c:pt>
                <c:pt idx="52">
                  <c:v>-1801219677</c:v>
                </c:pt>
                <c:pt idx="53">
                  <c:v>-2268889677</c:v>
                </c:pt>
                <c:pt idx="54">
                  <c:v>-2111339677</c:v>
                </c:pt>
                <c:pt idx="55">
                  <c:v>-2006509677</c:v>
                </c:pt>
                <c:pt idx="56">
                  <c:v>-1986679677</c:v>
                </c:pt>
                <c:pt idx="57">
                  <c:v>-854079677</c:v>
                </c:pt>
                <c:pt idx="58">
                  <c:v>-865509677</c:v>
                </c:pt>
                <c:pt idx="59">
                  <c:v>-3394479677</c:v>
                </c:pt>
                <c:pt idx="60">
                  <c:v>-3668379677</c:v>
                </c:pt>
                <c:pt idx="61">
                  <c:v>-3971399677</c:v>
                </c:pt>
                <c:pt idx="62">
                  <c:v>-3974309677</c:v>
                </c:pt>
                <c:pt idx="63">
                  <c:v>-4401159677</c:v>
                </c:pt>
                <c:pt idx="64">
                  <c:v>-3665229677</c:v>
                </c:pt>
                <c:pt idx="65">
                  <c:v>-3714309677</c:v>
                </c:pt>
                <c:pt idx="66">
                  <c:v>-3546609677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EFC-094C-9276-1DDE3ED83141}"/>
            </c:ext>
          </c:extLst>
        </c:ser>
        <c:ser>
          <c:idx val="3"/>
          <c:order val="3"/>
          <c:tx>
            <c:strRef>
              <c:f>GDNN!$AR$87</c:f>
              <c:strCache>
                <c:ptCount val="1"/>
                <c:pt idx="0">
                  <c:v>VCG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multiLvlStrRef>
              <c:f>GDNN!$AM$88:$AN$154</c:f>
              <c:multiLvlStrCache>
                <c:ptCount val="67"/>
                <c:lvl>
                  <c:pt idx="0">
                    <c:v>08/04/2024</c:v>
                  </c:pt>
                  <c:pt idx="1">
                    <c:v>05/04/2024</c:v>
                  </c:pt>
                  <c:pt idx="2">
                    <c:v>04/04/2024</c:v>
                  </c:pt>
                  <c:pt idx="3">
                    <c:v>03/04/2024</c:v>
                  </c:pt>
                  <c:pt idx="4">
                    <c:v>02/04/2024</c:v>
                  </c:pt>
                  <c:pt idx="5">
                    <c:v>01/04/2024</c:v>
                  </c:pt>
                  <c:pt idx="6">
                    <c:v>29/03/2024</c:v>
                  </c:pt>
                  <c:pt idx="7">
                    <c:v>28/03/2024</c:v>
                  </c:pt>
                  <c:pt idx="8">
                    <c:v>27/03/2024</c:v>
                  </c:pt>
                  <c:pt idx="9">
                    <c:v>26/03/2024</c:v>
                  </c:pt>
                  <c:pt idx="10">
                    <c:v>25/03/2024</c:v>
                  </c:pt>
                  <c:pt idx="11">
                    <c:v>22/03/2024</c:v>
                  </c:pt>
                  <c:pt idx="12">
                    <c:v>21/03/2024</c:v>
                  </c:pt>
                  <c:pt idx="13">
                    <c:v>20/03/2024</c:v>
                  </c:pt>
                  <c:pt idx="14">
                    <c:v>19/03/2024</c:v>
                  </c:pt>
                  <c:pt idx="15">
                    <c:v>18/03/2024</c:v>
                  </c:pt>
                  <c:pt idx="16">
                    <c:v>15/03/2024</c:v>
                  </c:pt>
                  <c:pt idx="17">
                    <c:v>14/03/2024</c:v>
                  </c:pt>
                  <c:pt idx="18">
                    <c:v>13/03/2024</c:v>
                  </c:pt>
                  <c:pt idx="19">
                    <c:v>12/03/2024</c:v>
                  </c:pt>
                  <c:pt idx="20">
                    <c:v>11/03/2024</c:v>
                  </c:pt>
                  <c:pt idx="21">
                    <c:v>08/03/2024</c:v>
                  </c:pt>
                  <c:pt idx="22">
                    <c:v>07/03/2024</c:v>
                  </c:pt>
                  <c:pt idx="23">
                    <c:v>06/03/2024</c:v>
                  </c:pt>
                  <c:pt idx="24">
                    <c:v>05/03/2024</c:v>
                  </c:pt>
                  <c:pt idx="25">
                    <c:v>04/03/2024</c:v>
                  </c:pt>
                  <c:pt idx="26">
                    <c:v>01/03/2024</c:v>
                  </c:pt>
                  <c:pt idx="27">
                    <c:v>29/02/2024</c:v>
                  </c:pt>
                  <c:pt idx="28">
                    <c:v>28/02/2024</c:v>
                  </c:pt>
                  <c:pt idx="29">
                    <c:v>27/02/2024</c:v>
                  </c:pt>
                  <c:pt idx="30">
                    <c:v>26/02/2024</c:v>
                  </c:pt>
                  <c:pt idx="31">
                    <c:v>23/02/2024</c:v>
                  </c:pt>
                  <c:pt idx="32">
                    <c:v>22/02/2024</c:v>
                  </c:pt>
                  <c:pt idx="33">
                    <c:v>21/02/2024</c:v>
                  </c:pt>
                  <c:pt idx="34">
                    <c:v>20/02/2024</c:v>
                  </c:pt>
                  <c:pt idx="35">
                    <c:v>19/02/2024</c:v>
                  </c:pt>
                  <c:pt idx="36">
                    <c:v>16/02/2024</c:v>
                  </c:pt>
                  <c:pt idx="37">
                    <c:v>15/02/2024</c:v>
                  </c:pt>
                  <c:pt idx="38">
                    <c:v>07/02/2024</c:v>
                  </c:pt>
                  <c:pt idx="39">
                    <c:v>06/02/2024</c:v>
                  </c:pt>
                  <c:pt idx="40">
                    <c:v>05/02/2024</c:v>
                  </c:pt>
                  <c:pt idx="41">
                    <c:v>02/02/2024</c:v>
                  </c:pt>
                  <c:pt idx="42">
                    <c:v>01/02/2024</c:v>
                  </c:pt>
                  <c:pt idx="43">
                    <c:v>31/01/2024</c:v>
                  </c:pt>
                  <c:pt idx="44">
                    <c:v>30/01/2024</c:v>
                  </c:pt>
                  <c:pt idx="45">
                    <c:v>29/01/2024</c:v>
                  </c:pt>
                  <c:pt idx="46">
                    <c:v>26/01/2024</c:v>
                  </c:pt>
                  <c:pt idx="47">
                    <c:v>25/01/2024</c:v>
                  </c:pt>
                  <c:pt idx="48">
                    <c:v>24/01/2024</c:v>
                  </c:pt>
                  <c:pt idx="49">
                    <c:v>23/01/2024</c:v>
                  </c:pt>
                  <c:pt idx="50">
                    <c:v>22/01/2024</c:v>
                  </c:pt>
                  <c:pt idx="51">
                    <c:v>19/01/2024</c:v>
                  </c:pt>
                  <c:pt idx="52">
                    <c:v>18/01/2024</c:v>
                  </c:pt>
                  <c:pt idx="53">
                    <c:v>17/01/2024</c:v>
                  </c:pt>
                  <c:pt idx="54">
                    <c:v>16/01/2024</c:v>
                  </c:pt>
                  <c:pt idx="55">
                    <c:v>15/01/2024</c:v>
                  </c:pt>
                  <c:pt idx="56">
                    <c:v>12/01/2024</c:v>
                  </c:pt>
                  <c:pt idx="57">
                    <c:v>11/01/2024</c:v>
                  </c:pt>
                  <c:pt idx="58">
                    <c:v>10/01/2024</c:v>
                  </c:pt>
                  <c:pt idx="59">
                    <c:v>09/01/2024</c:v>
                  </c:pt>
                  <c:pt idx="60">
                    <c:v>08/01/2024</c:v>
                  </c:pt>
                  <c:pt idx="61">
                    <c:v>05/01/2024</c:v>
                  </c:pt>
                  <c:pt idx="62">
                    <c:v>04/01/2024</c:v>
                  </c:pt>
                  <c:pt idx="63">
                    <c:v>03/01/2024</c:v>
                  </c:pt>
                  <c:pt idx="64">
                    <c:v>02/01/2024</c:v>
                  </c:pt>
                  <c:pt idx="65">
                    <c:v>29/12/2023</c:v>
                  </c:pt>
                  <c:pt idx="66">
                    <c:v>28/12/2023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GDNN!$AR$88:$AR$154</c:f>
              <c:numCache>
                <c:formatCode>#,##0</c:formatCode>
                <c:ptCount val="67"/>
                <c:pt idx="0">
                  <c:v>187583158664</c:v>
                </c:pt>
                <c:pt idx="1">
                  <c:v>186866988664</c:v>
                </c:pt>
                <c:pt idx="2">
                  <c:v>187415668664</c:v>
                </c:pt>
                <c:pt idx="3">
                  <c:v>188898528664</c:v>
                </c:pt>
                <c:pt idx="4">
                  <c:v>202766138664</c:v>
                </c:pt>
                <c:pt idx="5">
                  <c:v>202170798664</c:v>
                </c:pt>
                <c:pt idx="6">
                  <c:v>205949908664</c:v>
                </c:pt>
                <c:pt idx="7">
                  <c:v>192385238664</c:v>
                </c:pt>
                <c:pt idx="8">
                  <c:v>194048745942</c:v>
                </c:pt>
                <c:pt idx="9">
                  <c:v>197563735942</c:v>
                </c:pt>
                <c:pt idx="10">
                  <c:v>197933985942</c:v>
                </c:pt>
                <c:pt idx="11">
                  <c:v>198717295942</c:v>
                </c:pt>
                <c:pt idx="12">
                  <c:v>196386955942</c:v>
                </c:pt>
                <c:pt idx="13">
                  <c:v>186902555942</c:v>
                </c:pt>
                <c:pt idx="14">
                  <c:v>187740015942</c:v>
                </c:pt>
                <c:pt idx="15">
                  <c:v>202001765942</c:v>
                </c:pt>
                <c:pt idx="16">
                  <c:v>215792365942</c:v>
                </c:pt>
                <c:pt idx="17">
                  <c:v>228422345942</c:v>
                </c:pt>
                <c:pt idx="18">
                  <c:v>231036635942</c:v>
                </c:pt>
                <c:pt idx="19">
                  <c:v>274399235942</c:v>
                </c:pt>
                <c:pt idx="20">
                  <c:v>299161225942</c:v>
                </c:pt>
                <c:pt idx="21">
                  <c:v>311292215942</c:v>
                </c:pt>
                <c:pt idx="22">
                  <c:v>311392985942</c:v>
                </c:pt>
                <c:pt idx="23">
                  <c:v>309874875942</c:v>
                </c:pt>
                <c:pt idx="24">
                  <c:v>311352425942</c:v>
                </c:pt>
                <c:pt idx="25">
                  <c:v>310502585942</c:v>
                </c:pt>
                <c:pt idx="26">
                  <c:v>311925965942</c:v>
                </c:pt>
                <c:pt idx="27">
                  <c:v>296174565942</c:v>
                </c:pt>
                <c:pt idx="28">
                  <c:v>300415565942</c:v>
                </c:pt>
                <c:pt idx="29">
                  <c:v>312690135942</c:v>
                </c:pt>
                <c:pt idx="30">
                  <c:v>338813615942</c:v>
                </c:pt>
                <c:pt idx="31">
                  <c:v>350461505942</c:v>
                </c:pt>
                <c:pt idx="32">
                  <c:v>395034485942</c:v>
                </c:pt>
                <c:pt idx="33">
                  <c:v>449692925942</c:v>
                </c:pt>
                <c:pt idx="34">
                  <c:v>483991805942</c:v>
                </c:pt>
                <c:pt idx="35">
                  <c:v>511751795942</c:v>
                </c:pt>
                <c:pt idx="36">
                  <c:v>517997105942</c:v>
                </c:pt>
                <c:pt idx="37">
                  <c:v>565125645942</c:v>
                </c:pt>
                <c:pt idx="38">
                  <c:v>590529435942</c:v>
                </c:pt>
                <c:pt idx="39">
                  <c:v>601344615942</c:v>
                </c:pt>
                <c:pt idx="40">
                  <c:v>614009585942</c:v>
                </c:pt>
                <c:pt idx="41">
                  <c:v>616579085942</c:v>
                </c:pt>
                <c:pt idx="42">
                  <c:v>617734215942</c:v>
                </c:pt>
                <c:pt idx="43">
                  <c:v>617294379396</c:v>
                </c:pt>
                <c:pt idx="44">
                  <c:v>573865700000</c:v>
                </c:pt>
                <c:pt idx="45">
                  <c:v>541876560000</c:v>
                </c:pt>
                <c:pt idx="46">
                  <c:v>517629310000</c:v>
                </c:pt>
                <c:pt idx="47">
                  <c:v>440714140000</c:v>
                </c:pt>
                <c:pt idx="48">
                  <c:v>409976520000</c:v>
                </c:pt>
                <c:pt idx="49">
                  <c:v>371760360000</c:v>
                </c:pt>
                <c:pt idx="50">
                  <c:v>258143190000</c:v>
                </c:pt>
                <c:pt idx="51">
                  <c:v>196130680000</c:v>
                </c:pt>
                <c:pt idx="52">
                  <c:v>196481220000</c:v>
                </c:pt>
                <c:pt idx="53">
                  <c:v>160194570000</c:v>
                </c:pt>
                <c:pt idx="54">
                  <c:v>135849740000</c:v>
                </c:pt>
                <c:pt idx="55">
                  <c:v>118833890000</c:v>
                </c:pt>
                <c:pt idx="56">
                  <c:v>94769730000</c:v>
                </c:pt>
                <c:pt idx="57">
                  <c:v>94479100000</c:v>
                </c:pt>
                <c:pt idx="58">
                  <c:v>77170960000</c:v>
                </c:pt>
                <c:pt idx="59">
                  <c:v>85605130000</c:v>
                </c:pt>
                <c:pt idx="60">
                  <c:v>107649150000</c:v>
                </c:pt>
                <c:pt idx="61">
                  <c:v>112224490000</c:v>
                </c:pt>
                <c:pt idx="62">
                  <c:v>112227000000</c:v>
                </c:pt>
                <c:pt idx="63">
                  <c:v>114433830000</c:v>
                </c:pt>
                <c:pt idx="64">
                  <c:v>103454900000</c:v>
                </c:pt>
                <c:pt idx="65">
                  <c:v>103366700000</c:v>
                </c:pt>
                <c:pt idx="66">
                  <c:v>84829350000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EFC-094C-9276-1DDE3ED83141}"/>
            </c:ext>
          </c:extLst>
        </c:ser>
        <c:ser>
          <c:idx val="4"/>
          <c:order val="4"/>
          <c:tx>
            <c:strRef>
              <c:f>GDNN!$AS$87</c:f>
              <c:strCache>
                <c:ptCount val="1"/>
                <c:pt idx="0">
                  <c:v>DTD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multiLvlStrRef>
              <c:f>GDNN!$AM$88:$AN$154</c:f>
              <c:multiLvlStrCache>
                <c:ptCount val="67"/>
                <c:lvl>
                  <c:pt idx="0">
                    <c:v>08/04/2024</c:v>
                  </c:pt>
                  <c:pt idx="1">
                    <c:v>05/04/2024</c:v>
                  </c:pt>
                  <c:pt idx="2">
                    <c:v>04/04/2024</c:v>
                  </c:pt>
                  <c:pt idx="3">
                    <c:v>03/04/2024</c:v>
                  </c:pt>
                  <c:pt idx="4">
                    <c:v>02/04/2024</c:v>
                  </c:pt>
                  <c:pt idx="5">
                    <c:v>01/04/2024</c:v>
                  </c:pt>
                  <c:pt idx="6">
                    <c:v>29/03/2024</c:v>
                  </c:pt>
                  <c:pt idx="7">
                    <c:v>28/03/2024</c:v>
                  </c:pt>
                  <c:pt idx="8">
                    <c:v>27/03/2024</c:v>
                  </c:pt>
                  <c:pt idx="9">
                    <c:v>26/03/2024</c:v>
                  </c:pt>
                  <c:pt idx="10">
                    <c:v>25/03/2024</c:v>
                  </c:pt>
                  <c:pt idx="11">
                    <c:v>22/03/2024</c:v>
                  </c:pt>
                  <c:pt idx="12">
                    <c:v>21/03/2024</c:v>
                  </c:pt>
                  <c:pt idx="13">
                    <c:v>20/03/2024</c:v>
                  </c:pt>
                  <c:pt idx="14">
                    <c:v>19/03/2024</c:v>
                  </c:pt>
                  <c:pt idx="15">
                    <c:v>18/03/2024</c:v>
                  </c:pt>
                  <c:pt idx="16">
                    <c:v>15/03/2024</c:v>
                  </c:pt>
                  <c:pt idx="17">
                    <c:v>14/03/2024</c:v>
                  </c:pt>
                  <c:pt idx="18">
                    <c:v>13/03/2024</c:v>
                  </c:pt>
                  <c:pt idx="19">
                    <c:v>12/03/2024</c:v>
                  </c:pt>
                  <c:pt idx="20">
                    <c:v>11/03/2024</c:v>
                  </c:pt>
                  <c:pt idx="21">
                    <c:v>08/03/2024</c:v>
                  </c:pt>
                  <c:pt idx="22">
                    <c:v>07/03/2024</c:v>
                  </c:pt>
                  <c:pt idx="23">
                    <c:v>06/03/2024</c:v>
                  </c:pt>
                  <c:pt idx="24">
                    <c:v>05/03/2024</c:v>
                  </c:pt>
                  <c:pt idx="25">
                    <c:v>04/03/2024</c:v>
                  </c:pt>
                  <c:pt idx="26">
                    <c:v>01/03/2024</c:v>
                  </c:pt>
                  <c:pt idx="27">
                    <c:v>29/02/2024</c:v>
                  </c:pt>
                  <c:pt idx="28">
                    <c:v>28/02/2024</c:v>
                  </c:pt>
                  <c:pt idx="29">
                    <c:v>27/02/2024</c:v>
                  </c:pt>
                  <c:pt idx="30">
                    <c:v>26/02/2024</c:v>
                  </c:pt>
                  <c:pt idx="31">
                    <c:v>23/02/2024</c:v>
                  </c:pt>
                  <c:pt idx="32">
                    <c:v>22/02/2024</c:v>
                  </c:pt>
                  <c:pt idx="33">
                    <c:v>21/02/2024</c:v>
                  </c:pt>
                  <c:pt idx="34">
                    <c:v>20/02/2024</c:v>
                  </c:pt>
                  <c:pt idx="35">
                    <c:v>19/02/2024</c:v>
                  </c:pt>
                  <c:pt idx="36">
                    <c:v>16/02/2024</c:v>
                  </c:pt>
                  <c:pt idx="37">
                    <c:v>15/02/2024</c:v>
                  </c:pt>
                  <c:pt idx="38">
                    <c:v>07/02/2024</c:v>
                  </c:pt>
                  <c:pt idx="39">
                    <c:v>06/02/2024</c:v>
                  </c:pt>
                  <c:pt idx="40">
                    <c:v>05/02/2024</c:v>
                  </c:pt>
                  <c:pt idx="41">
                    <c:v>02/02/2024</c:v>
                  </c:pt>
                  <c:pt idx="42">
                    <c:v>01/02/2024</c:v>
                  </c:pt>
                  <c:pt idx="43">
                    <c:v>31/01/2024</c:v>
                  </c:pt>
                  <c:pt idx="44">
                    <c:v>30/01/2024</c:v>
                  </c:pt>
                  <c:pt idx="45">
                    <c:v>29/01/2024</c:v>
                  </c:pt>
                  <c:pt idx="46">
                    <c:v>26/01/2024</c:v>
                  </c:pt>
                  <c:pt idx="47">
                    <c:v>25/01/2024</c:v>
                  </c:pt>
                  <c:pt idx="48">
                    <c:v>24/01/2024</c:v>
                  </c:pt>
                  <c:pt idx="49">
                    <c:v>23/01/2024</c:v>
                  </c:pt>
                  <c:pt idx="50">
                    <c:v>22/01/2024</c:v>
                  </c:pt>
                  <c:pt idx="51">
                    <c:v>19/01/2024</c:v>
                  </c:pt>
                  <c:pt idx="52">
                    <c:v>18/01/2024</c:v>
                  </c:pt>
                  <c:pt idx="53">
                    <c:v>17/01/2024</c:v>
                  </c:pt>
                  <c:pt idx="54">
                    <c:v>16/01/2024</c:v>
                  </c:pt>
                  <c:pt idx="55">
                    <c:v>15/01/2024</c:v>
                  </c:pt>
                  <c:pt idx="56">
                    <c:v>12/01/2024</c:v>
                  </c:pt>
                  <c:pt idx="57">
                    <c:v>11/01/2024</c:v>
                  </c:pt>
                  <c:pt idx="58">
                    <c:v>10/01/2024</c:v>
                  </c:pt>
                  <c:pt idx="59">
                    <c:v>09/01/2024</c:v>
                  </c:pt>
                  <c:pt idx="60">
                    <c:v>08/01/2024</c:v>
                  </c:pt>
                  <c:pt idx="61">
                    <c:v>05/01/2024</c:v>
                  </c:pt>
                  <c:pt idx="62">
                    <c:v>04/01/2024</c:v>
                  </c:pt>
                  <c:pt idx="63">
                    <c:v>03/01/2024</c:v>
                  </c:pt>
                  <c:pt idx="64">
                    <c:v>02/01/2024</c:v>
                  </c:pt>
                  <c:pt idx="65">
                    <c:v>29/12/2023</c:v>
                  </c:pt>
                  <c:pt idx="66">
                    <c:v>28/12/2023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GDNN!$AS$88:$AS$154</c:f>
              <c:numCache>
                <c:formatCode>#,##0</c:formatCode>
                <c:ptCount val="67"/>
                <c:pt idx="0">
                  <c:v>61319479305</c:v>
                </c:pt>
                <c:pt idx="1">
                  <c:v>61428522486</c:v>
                </c:pt>
                <c:pt idx="2">
                  <c:v>57518011181</c:v>
                </c:pt>
                <c:pt idx="3">
                  <c:v>58970260056</c:v>
                </c:pt>
                <c:pt idx="4">
                  <c:v>56636162092</c:v>
                </c:pt>
                <c:pt idx="5">
                  <c:v>59894975619</c:v>
                </c:pt>
                <c:pt idx="6">
                  <c:v>56709324527</c:v>
                </c:pt>
                <c:pt idx="7">
                  <c:v>56775404054</c:v>
                </c:pt>
                <c:pt idx="8">
                  <c:v>50639202342</c:v>
                </c:pt>
                <c:pt idx="9">
                  <c:v>50777206588</c:v>
                </c:pt>
                <c:pt idx="10">
                  <c:v>45084639245</c:v>
                </c:pt>
                <c:pt idx="11">
                  <c:v>45096260222</c:v>
                </c:pt>
                <c:pt idx="12">
                  <c:v>44449700862</c:v>
                </c:pt>
                <c:pt idx="13">
                  <c:v>47470168991</c:v>
                </c:pt>
                <c:pt idx="14">
                  <c:v>48249114203</c:v>
                </c:pt>
                <c:pt idx="15">
                  <c:v>51087547398</c:v>
                </c:pt>
                <c:pt idx="16">
                  <c:v>59168605968</c:v>
                </c:pt>
                <c:pt idx="17">
                  <c:v>58932098069</c:v>
                </c:pt>
                <c:pt idx="18">
                  <c:v>55364538477</c:v>
                </c:pt>
                <c:pt idx="19">
                  <c:v>44163895670</c:v>
                </c:pt>
                <c:pt idx="20">
                  <c:v>34874954836</c:v>
                </c:pt>
                <c:pt idx="21">
                  <c:v>35466001939</c:v>
                </c:pt>
                <c:pt idx="22">
                  <c:v>30212129364</c:v>
                </c:pt>
                <c:pt idx="23">
                  <c:v>32479530825</c:v>
                </c:pt>
                <c:pt idx="24">
                  <c:v>32724291753</c:v>
                </c:pt>
                <c:pt idx="25">
                  <c:v>33952256233</c:v>
                </c:pt>
                <c:pt idx="26">
                  <c:v>29856683313</c:v>
                </c:pt>
                <c:pt idx="27">
                  <c:v>24195524320</c:v>
                </c:pt>
                <c:pt idx="28">
                  <c:v>28316889414</c:v>
                </c:pt>
                <c:pt idx="29">
                  <c:v>27445021465</c:v>
                </c:pt>
                <c:pt idx="30">
                  <c:v>25832310064</c:v>
                </c:pt>
                <c:pt idx="31">
                  <c:v>24122031725</c:v>
                </c:pt>
                <c:pt idx="32">
                  <c:v>23509658654</c:v>
                </c:pt>
                <c:pt idx="33">
                  <c:v>24856995207</c:v>
                </c:pt>
                <c:pt idx="34">
                  <c:v>20201869447</c:v>
                </c:pt>
                <c:pt idx="35">
                  <c:v>13805824293</c:v>
                </c:pt>
                <c:pt idx="36">
                  <c:v>5600337885</c:v>
                </c:pt>
                <c:pt idx="37">
                  <c:v>8874629026</c:v>
                </c:pt>
                <c:pt idx="38">
                  <c:v>3374792974</c:v>
                </c:pt>
                <c:pt idx="39">
                  <c:v>2718071992</c:v>
                </c:pt>
                <c:pt idx="40">
                  <c:v>134131199</c:v>
                </c:pt>
                <c:pt idx="41">
                  <c:v>2196098527</c:v>
                </c:pt>
                <c:pt idx="42">
                  <c:v>5486314684</c:v>
                </c:pt>
                <c:pt idx="43">
                  <c:v>4602900133</c:v>
                </c:pt>
                <c:pt idx="44">
                  <c:v>1587572031</c:v>
                </c:pt>
                <c:pt idx="45">
                  <c:v>-2865267364</c:v>
                </c:pt>
                <c:pt idx="46">
                  <c:v>-5364649048</c:v>
                </c:pt>
                <c:pt idx="47">
                  <c:v>-5363168266</c:v>
                </c:pt>
                <c:pt idx="48">
                  <c:v>-5263340613</c:v>
                </c:pt>
                <c:pt idx="49">
                  <c:v>-5251146873</c:v>
                </c:pt>
                <c:pt idx="50">
                  <c:v>-5251146873</c:v>
                </c:pt>
                <c:pt idx="51">
                  <c:v>-5145900006</c:v>
                </c:pt>
                <c:pt idx="52">
                  <c:v>-5145900006</c:v>
                </c:pt>
                <c:pt idx="53">
                  <c:v>-5145900006</c:v>
                </c:pt>
                <c:pt idx="54">
                  <c:v>-5145900006</c:v>
                </c:pt>
                <c:pt idx="55">
                  <c:v>-5145900006</c:v>
                </c:pt>
                <c:pt idx="56">
                  <c:v>-5145900006</c:v>
                </c:pt>
                <c:pt idx="57">
                  <c:v>-5145900006</c:v>
                </c:pt>
                <c:pt idx="58">
                  <c:v>-5145900006</c:v>
                </c:pt>
                <c:pt idx="59">
                  <c:v>-5211653523</c:v>
                </c:pt>
                <c:pt idx="60">
                  <c:v>-5211653523</c:v>
                </c:pt>
                <c:pt idx="61">
                  <c:v>-5562237594</c:v>
                </c:pt>
                <c:pt idx="62">
                  <c:v>-5749824874</c:v>
                </c:pt>
                <c:pt idx="63">
                  <c:v>-5729427673</c:v>
                </c:pt>
                <c:pt idx="64">
                  <c:v>-5724395718</c:v>
                </c:pt>
                <c:pt idx="65">
                  <c:v>-5744109499</c:v>
                </c:pt>
                <c:pt idx="66">
                  <c:v>-5744109499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8EFC-094C-9276-1DDE3ED83141}"/>
            </c:ext>
          </c:extLst>
        </c:ser>
        <c:ser>
          <c:idx val="5"/>
          <c:order val="5"/>
          <c:tx>
            <c:strRef>
              <c:f>GDNN!$AT$87</c:f>
              <c:strCache>
                <c:ptCount val="1"/>
                <c:pt idx="0">
                  <c:v>CTR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multiLvlStrRef>
              <c:f>GDNN!$AM$88:$AN$154</c:f>
              <c:multiLvlStrCache>
                <c:ptCount val="67"/>
                <c:lvl>
                  <c:pt idx="0">
                    <c:v>08/04/2024</c:v>
                  </c:pt>
                  <c:pt idx="1">
                    <c:v>05/04/2024</c:v>
                  </c:pt>
                  <c:pt idx="2">
                    <c:v>04/04/2024</c:v>
                  </c:pt>
                  <c:pt idx="3">
                    <c:v>03/04/2024</c:v>
                  </c:pt>
                  <c:pt idx="4">
                    <c:v>02/04/2024</c:v>
                  </c:pt>
                  <c:pt idx="5">
                    <c:v>01/04/2024</c:v>
                  </c:pt>
                  <c:pt idx="6">
                    <c:v>29/03/2024</c:v>
                  </c:pt>
                  <c:pt idx="7">
                    <c:v>28/03/2024</c:v>
                  </c:pt>
                  <c:pt idx="8">
                    <c:v>27/03/2024</c:v>
                  </c:pt>
                  <c:pt idx="9">
                    <c:v>26/03/2024</c:v>
                  </c:pt>
                  <c:pt idx="10">
                    <c:v>25/03/2024</c:v>
                  </c:pt>
                  <c:pt idx="11">
                    <c:v>22/03/2024</c:v>
                  </c:pt>
                  <c:pt idx="12">
                    <c:v>21/03/2024</c:v>
                  </c:pt>
                  <c:pt idx="13">
                    <c:v>20/03/2024</c:v>
                  </c:pt>
                  <c:pt idx="14">
                    <c:v>19/03/2024</c:v>
                  </c:pt>
                  <c:pt idx="15">
                    <c:v>18/03/2024</c:v>
                  </c:pt>
                  <c:pt idx="16">
                    <c:v>15/03/2024</c:v>
                  </c:pt>
                  <c:pt idx="17">
                    <c:v>14/03/2024</c:v>
                  </c:pt>
                  <c:pt idx="18">
                    <c:v>13/03/2024</c:v>
                  </c:pt>
                  <c:pt idx="19">
                    <c:v>12/03/2024</c:v>
                  </c:pt>
                  <c:pt idx="20">
                    <c:v>11/03/2024</c:v>
                  </c:pt>
                  <c:pt idx="21">
                    <c:v>08/03/2024</c:v>
                  </c:pt>
                  <c:pt idx="22">
                    <c:v>07/03/2024</c:v>
                  </c:pt>
                  <c:pt idx="23">
                    <c:v>06/03/2024</c:v>
                  </c:pt>
                  <c:pt idx="24">
                    <c:v>05/03/2024</c:v>
                  </c:pt>
                  <c:pt idx="25">
                    <c:v>04/03/2024</c:v>
                  </c:pt>
                  <c:pt idx="26">
                    <c:v>01/03/2024</c:v>
                  </c:pt>
                  <c:pt idx="27">
                    <c:v>29/02/2024</c:v>
                  </c:pt>
                  <c:pt idx="28">
                    <c:v>28/02/2024</c:v>
                  </c:pt>
                  <c:pt idx="29">
                    <c:v>27/02/2024</c:v>
                  </c:pt>
                  <c:pt idx="30">
                    <c:v>26/02/2024</c:v>
                  </c:pt>
                  <c:pt idx="31">
                    <c:v>23/02/2024</c:v>
                  </c:pt>
                  <c:pt idx="32">
                    <c:v>22/02/2024</c:v>
                  </c:pt>
                  <c:pt idx="33">
                    <c:v>21/02/2024</c:v>
                  </c:pt>
                  <c:pt idx="34">
                    <c:v>20/02/2024</c:v>
                  </c:pt>
                  <c:pt idx="35">
                    <c:v>19/02/2024</c:v>
                  </c:pt>
                  <c:pt idx="36">
                    <c:v>16/02/2024</c:v>
                  </c:pt>
                  <c:pt idx="37">
                    <c:v>15/02/2024</c:v>
                  </c:pt>
                  <c:pt idx="38">
                    <c:v>07/02/2024</c:v>
                  </c:pt>
                  <c:pt idx="39">
                    <c:v>06/02/2024</c:v>
                  </c:pt>
                  <c:pt idx="40">
                    <c:v>05/02/2024</c:v>
                  </c:pt>
                  <c:pt idx="41">
                    <c:v>02/02/2024</c:v>
                  </c:pt>
                  <c:pt idx="42">
                    <c:v>01/02/2024</c:v>
                  </c:pt>
                  <c:pt idx="43">
                    <c:v>31/01/2024</c:v>
                  </c:pt>
                  <c:pt idx="44">
                    <c:v>30/01/2024</c:v>
                  </c:pt>
                  <c:pt idx="45">
                    <c:v>29/01/2024</c:v>
                  </c:pt>
                  <c:pt idx="46">
                    <c:v>26/01/2024</c:v>
                  </c:pt>
                  <c:pt idx="47">
                    <c:v>25/01/2024</c:v>
                  </c:pt>
                  <c:pt idx="48">
                    <c:v>24/01/2024</c:v>
                  </c:pt>
                  <c:pt idx="49">
                    <c:v>23/01/2024</c:v>
                  </c:pt>
                  <c:pt idx="50">
                    <c:v>22/01/2024</c:v>
                  </c:pt>
                  <c:pt idx="51">
                    <c:v>19/01/2024</c:v>
                  </c:pt>
                  <c:pt idx="52">
                    <c:v>18/01/2024</c:v>
                  </c:pt>
                  <c:pt idx="53">
                    <c:v>17/01/2024</c:v>
                  </c:pt>
                  <c:pt idx="54">
                    <c:v>16/01/2024</c:v>
                  </c:pt>
                  <c:pt idx="55">
                    <c:v>15/01/2024</c:v>
                  </c:pt>
                  <c:pt idx="56">
                    <c:v>12/01/2024</c:v>
                  </c:pt>
                  <c:pt idx="57">
                    <c:v>11/01/2024</c:v>
                  </c:pt>
                  <c:pt idx="58">
                    <c:v>10/01/2024</c:v>
                  </c:pt>
                  <c:pt idx="59">
                    <c:v>09/01/2024</c:v>
                  </c:pt>
                  <c:pt idx="60">
                    <c:v>08/01/2024</c:v>
                  </c:pt>
                  <c:pt idx="61">
                    <c:v>05/01/2024</c:v>
                  </c:pt>
                  <c:pt idx="62">
                    <c:v>04/01/2024</c:v>
                  </c:pt>
                  <c:pt idx="63">
                    <c:v>03/01/2024</c:v>
                  </c:pt>
                  <c:pt idx="64">
                    <c:v>02/01/2024</c:v>
                  </c:pt>
                  <c:pt idx="65">
                    <c:v>29/12/2023</c:v>
                  </c:pt>
                  <c:pt idx="66">
                    <c:v>28/12/2023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GDNN!$AT$88:$AT$154</c:f>
              <c:numCache>
                <c:formatCode>#,##0</c:formatCode>
                <c:ptCount val="67"/>
                <c:pt idx="0">
                  <c:v>-9166376189</c:v>
                </c:pt>
                <c:pt idx="1">
                  <c:v>-27527316189</c:v>
                </c:pt>
                <c:pt idx="2">
                  <c:v>-19050296189</c:v>
                </c:pt>
                <c:pt idx="3">
                  <c:v>-26502556189</c:v>
                </c:pt>
                <c:pt idx="4">
                  <c:v>-21253616189</c:v>
                </c:pt>
                <c:pt idx="5">
                  <c:v>-21176006189</c:v>
                </c:pt>
                <c:pt idx="6">
                  <c:v>-9378926189</c:v>
                </c:pt>
                <c:pt idx="7">
                  <c:v>28473493811</c:v>
                </c:pt>
                <c:pt idx="8">
                  <c:v>24300519258</c:v>
                </c:pt>
                <c:pt idx="9">
                  <c:v>40659419258</c:v>
                </c:pt>
                <c:pt idx="10">
                  <c:v>39984289258</c:v>
                </c:pt>
                <c:pt idx="11">
                  <c:v>47464889258</c:v>
                </c:pt>
                <c:pt idx="12">
                  <c:v>60839969258</c:v>
                </c:pt>
                <c:pt idx="13">
                  <c:v>56166289258</c:v>
                </c:pt>
                <c:pt idx="14">
                  <c:v>41572989258</c:v>
                </c:pt>
                <c:pt idx="15">
                  <c:v>43277759258</c:v>
                </c:pt>
                <c:pt idx="16">
                  <c:v>32856919258</c:v>
                </c:pt>
                <c:pt idx="17">
                  <c:v>33920519258</c:v>
                </c:pt>
                <c:pt idx="18">
                  <c:v>70605129258</c:v>
                </c:pt>
                <c:pt idx="19">
                  <c:v>66669609258</c:v>
                </c:pt>
                <c:pt idx="20">
                  <c:v>62078279258</c:v>
                </c:pt>
                <c:pt idx="21">
                  <c:v>78990479258</c:v>
                </c:pt>
                <c:pt idx="22">
                  <c:v>79149679258</c:v>
                </c:pt>
                <c:pt idx="23">
                  <c:v>83514219258</c:v>
                </c:pt>
                <c:pt idx="24">
                  <c:v>82968809258</c:v>
                </c:pt>
                <c:pt idx="25">
                  <c:v>91664259258</c:v>
                </c:pt>
                <c:pt idx="26">
                  <c:v>92350789258</c:v>
                </c:pt>
                <c:pt idx="27">
                  <c:v>97088009258</c:v>
                </c:pt>
                <c:pt idx="28">
                  <c:v>98475399258</c:v>
                </c:pt>
                <c:pt idx="29">
                  <c:v>99102289258</c:v>
                </c:pt>
                <c:pt idx="30">
                  <c:v>103066449258</c:v>
                </c:pt>
                <c:pt idx="31">
                  <c:v>92076209258</c:v>
                </c:pt>
                <c:pt idx="32">
                  <c:v>90966379258</c:v>
                </c:pt>
                <c:pt idx="33">
                  <c:v>82157339258</c:v>
                </c:pt>
                <c:pt idx="34">
                  <c:v>85445729258</c:v>
                </c:pt>
                <c:pt idx="35">
                  <c:v>87703989258</c:v>
                </c:pt>
                <c:pt idx="36">
                  <c:v>86219799258</c:v>
                </c:pt>
                <c:pt idx="37">
                  <c:v>78470319258</c:v>
                </c:pt>
                <c:pt idx="38">
                  <c:v>81035879258</c:v>
                </c:pt>
                <c:pt idx="39">
                  <c:v>83806559258</c:v>
                </c:pt>
                <c:pt idx="40">
                  <c:v>85679249258</c:v>
                </c:pt>
                <c:pt idx="41">
                  <c:v>61076729258</c:v>
                </c:pt>
                <c:pt idx="42">
                  <c:v>59168229258</c:v>
                </c:pt>
                <c:pt idx="43">
                  <c:v>51082299260</c:v>
                </c:pt>
                <c:pt idx="44">
                  <c:v>51538740000</c:v>
                </c:pt>
                <c:pt idx="45">
                  <c:v>52812790000</c:v>
                </c:pt>
                <c:pt idx="46">
                  <c:v>50884590000</c:v>
                </c:pt>
                <c:pt idx="47">
                  <c:v>45646150000</c:v>
                </c:pt>
                <c:pt idx="48">
                  <c:v>45155880000</c:v>
                </c:pt>
                <c:pt idx="49">
                  <c:v>35487630000</c:v>
                </c:pt>
                <c:pt idx="50">
                  <c:v>27111290000</c:v>
                </c:pt>
                <c:pt idx="51">
                  <c:v>21768590000</c:v>
                </c:pt>
                <c:pt idx="52">
                  <c:v>17132550000</c:v>
                </c:pt>
                <c:pt idx="53">
                  <c:v>12173590000</c:v>
                </c:pt>
                <c:pt idx="54">
                  <c:v>12292030000</c:v>
                </c:pt>
                <c:pt idx="55">
                  <c:v>7411910000</c:v>
                </c:pt>
                <c:pt idx="56">
                  <c:v>7899350000</c:v>
                </c:pt>
                <c:pt idx="57">
                  <c:v>7276230000</c:v>
                </c:pt>
                <c:pt idx="58">
                  <c:v>2317920000</c:v>
                </c:pt>
                <c:pt idx="59">
                  <c:v>7048580000</c:v>
                </c:pt>
                <c:pt idx="60">
                  <c:v>5796630000</c:v>
                </c:pt>
                <c:pt idx="61">
                  <c:v>-3415450000</c:v>
                </c:pt>
                <c:pt idx="62">
                  <c:v>-2433060000</c:v>
                </c:pt>
                <c:pt idx="63">
                  <c:v>-748480000</c:v>
                </c:pt>
                <c:pt idx="64">
                  <c:v>-410800000</c:v>
                </c:pt>
                <c:pt idx="65">
                  <c:v>-851480000</c:v>
                </c:pt>
                <c:pt idx="66">
                  <c:v>-4261550000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8EFC-094C-9276-1DDE3ED83141}"/>
            </c:ext>
          </c:extLst>
        </c:ser>
        <c:ser>
          <c:idx val="6"/>
          <c:order val="6"/>
          <c:tx>
            <c:strRef>
              <c:f>GDNN!$AU$87</c:f>
              <c:strCache>
                <c:ptCount val="1"/>
                <c:pt idx="0">
                  <c:v>THG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GDNN!$AM$88:$AN$154</c:f>
              <c:multiLvlStrCache>
                <c:ptCount val="67"/>
                <c:lvl>
                  <c:pt idx="0">
                    <c:v>08/04/2024</c:v>
                  </c:pt>
                  <c:pt idx="1">
                    <c:v>05/04/2024</c:v>
                  </c:pt>
                  <c:pt idx="2">
                    <c:v>04/04/2024</c:v>
                  </c:pt>
                  <c:pt idx="3">
                    <c:v>03/04/2024</c:v>
                  </c:pt>
                  <c:pt idx="4">
                    <c:v>02/04/2024</c:v>
                  </c:pt>
                  <c:pt idx="5">
                    <c:v>01/04/2024</c:v>
                  </c:pt>
                  <c:pt idx="6">
                    <c:v>29/03/2024</c:v>
                  </c:pt>
                  <c:pt idx="7">
                    <c:v>28/03/2024</c:v>
                  </c:pt>
                  <c:pt idx="8">
                    <c:v>27/03/2024</c:v>
                  </c:pt>
                  <c:pt idx="9">
                    <c:v>26/03/2024</c:v>
                  </c:pt>
                  <c:pt idx="10">
                    <c:v>25/03/2024</c:v>
                  </c:pt>
                  <c:pt idx="11">
                    <c:v>22/03/2024</c:v>
                  </c:pt>
                  <c:pt idx="12">
                    <c:v>21/03/2024</c:v>
                  </c:pt>
                  <c:pt idx="13">
                    <c:v>20/03/2024</c:v>
                  </c:pt>
                  <c:pt idx="14">
                    <c:v>19/03/2024</c:v>
                  </c:pt>
                  <c:pt idx="15">
                    <c:v>18/03/2024</c:v>
                  </c:pt>
                  <c:pt idx="16">
                    <c:v>15/03/2024</c:v>
                  </c:pt>
                  <c:pt idx="17">
                    <c:v>14/03/2024</c:v>
                  </c:pt>
                  <c:pt idx="18">
                    <c:v>13/03/2024</c:v>
                  </c:pt>
                  <c:pt idx="19">
                    <c:v>12/03/2024</c:v>
                  </c:pt>
                  <c:pt idx="20">
                    <c:v>11/03/2024</c:v>
                  </c:pt>
                  <c:pt idx="21">
                    <c:v>08/03/2024</c:v>
                  </c:pt>
                  <c:pt idx="22">
                    <c:v>07/03/2024</c:v>
                  </c:pt>
                  <c:pt idx="23">
                    <c:v>06/03/2024</c:v>
                  </c:pt>
                  <c:pt idx="24">
                    <c:v>05/03/2024</c:v>
                  </c:pt>
                  <c:pt idx="25">
                    <c:v>04/03/2024</c:v>
                  </c:pt>
                  <c:pt idx="26">
                    <c:v>01/03/2024</c:v>
                  </c:pt>
                  <c:pt idx="27">
                    <c:v>29/02/2024</c:v>
                  </c:pt>
                  <c:pt idx="28">
                    <c:v>28/02/2024</c:v>
                  </c:pt>
                  <c:pt idx="29">
                    <c:v>27/02/2024</c:v>
                  </c:pt>
                  <c:pt idx="30">
                    <c:v>26/02/2024</c:v>
                  </c:pt>
                  <c:pt idx="31">
                    <c:v>23/02/2024</c:v>
                  </c:pt>
                  <c:pt idx="32">
                    <c:v>22/02/2024</c:v>
                  </c:pt>
                  <c:pt idx="33">
                    <c:v>21/02/2024</c:v>
                  </c:pt>
                  <c:pt idx="34">
                    <c:v>20/02/2024</c:v>
                  </c:pt>
                  <c:pt idx="35">
                    <c:v>19/02/2024</c:v>
                  </c:pt>
                  <c:pt idx="36">
                    <c:v>16/02/2024</c:v>
                  </c:pt>
                  <c:pt idx="37">
                    <c:v>15/02/2024</c:v>
                  </c:pt>
                  <c:pt idx="38">
                    <c:v>07/02/2024</c:v>
                  </c:pt>
                  <c:pt idx="39">
                    <c:v>06/02/2024</c:v>
                  </c:pt>
                  <c:pt idx="40">
                    <c:v>05/02/2024</c:v>
                  </c:pt>
                  <c:pt idx="41">
                    <c:v>02/02/2024</c:v>
                  </c:pt>
                  <c:pt idx="42">
                    <c:v>01/02/2024</c:v>
                  </c:pt>
                  <c:pt idx="43">
                    <c:v>31/01/2024</c:v>
                  </c:pt>
                  <c:pt idx="44">
                    <c:v>30/01/2024</c:v>
                  </c:pt>
                  <c:pt idx="45">
                    <c:v>29/01/2024</c:v>
                  </c:pt>
                  <c:pt idx="46">
                    <c:v>26/01/2024</c:v>
                  </c:pt>
                  <c:pt idx="47">
                    <c:v>25/01/2024</c:v>
                  </c:pt>
                  <c:pt idx="48">
                    <c:v>24/01/2024</c:v>
                  </c:pt>
                  <c:pt idx="49">
                    <c:v>23/01/2024</c:v>
                  </c:pt>
                  <c:pt idx="50">
                    <c:v>22/01/2024</c:v>
                  </c:pt>
                  <c:pt idx="51">
                    <c:v>19/01/2024</c:v>
                  </c:pt>
                  <c:pt idx="52">
                    <c:v>18/01/2024</c:v>
                  </c:pt>
                  <c:pt idx="53">
                    <c:v>17/01/2024</c:v>
                  </c:pt>
                  <c:pt idx="54">
                    <c:v>16/01/2024</c:v>
                  </c:pt>
                  <c:pt idx="55">
                    <c:v>15/01/2024</c:v>
                  </c:pt>
                  <c:pt idx="56">
                    <c:v>12/01/2024</c:v>
                  </c:pt>
                  <c:pt idx="57">
                    <c:v>11/01/2024</c:v>
                  </c:pt>
                  <c:pt idx="58">
                    <c:v>10/01/2024</c:v>
                  </c:pt>
                  <c:pt idx="59">
                    <c:v>09/01/2024</c:v>
                  </c:pt>
                  <c:pt idx="60">
                    <c:v>08/01/2024</c:v>
                  </c:pt>
                  <c:pt idx="61">
                    <c:v>05/01/2024</c:v>
                  </c:pt>
                  <c:pt idx="62">
                    <c:v>04/01/2024</c:v>
                  </c:pt>
                  <c:pt idx="63">
                    <c:v>03/01/2024</c:v>
                  </c:pt>
                  <c:pt idx="64">
                    <c:v>02/01/2024</c:v>
                  </c:pt>
                  <c:pt idx="65">
                    <c:v>29/12/2023</c:v>
                  </c:pt>
                  <c:pt idx="66">
                    <c:v>28/12/2023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GDNN!$AU$88:$AU$154</c:f>
              <c:numCache>
                <c:formatCode>#,##0</c:formatCode>
                <c:ptCount val="67"/>
                <c:pt idx="0">
                  <c:v>1172951394</c:v>
                </c:pt>
                <c:pt idx="1">
                  <c:v>1177131394</c:v>
                </c:pt>
                <c:pt idx="2">
                  <c:v>1202361394</c:v>
                </c:pt>
                <c:pt idx="3">
                  <c:v>1198141394</c:v>
                </c:pt>
                <c:pt idx="4">
                  <c:v>1164591394</c:v>
                </c:pt>
                <c:pt idx="5">
                  <c:v>1164591394</c:v>
                </c:pt>
                <c:pt idx="6">
                  <c:v>1165331394</c:v>
                </c:pt>
                <c:pt idx="7">
                  <c:v>1165331394</c:v>
                </c:pt>
                <c:pt idx="8">
                  <c:v>1165331394</c:v>
                </c:pt>
                <c:pt idx="9">
                  <c:v>1165331394</c:v>
                </c:pt>
                <c:pt idx="10">
                  <c:v>1165331394</c:v>
                </c:pt>
                <c:pt idx="11">
                  <c:v>1165331394</c:v>
                </c:pt>
                <c:pt idx="12">
                  <c:v>1165331394</c:v>
                </c:pt>
                <c:pt idx="13">
                  <c:v>1165331394</c:v>
                </c:pt>
                <c:pt idx="14">
                  <c:v>1181671394</c:v>
                </c:pt>
                <c:pt idx="15">
                  <c:v>1181671394</c:v>
                </c:pt>
                <c:pt idx="16">
                  <c:v>1122521394</c:v>
                </c:pt>
                <c:pt idx="17">
                  <c:v>1122521394</c:v>
                </c:pt>
                <c:pt idx="18">
                  <c:v>1122521394</c:v>
                </c:pt>
                <c:pt idx="19">
                  <c:v>1122521394</c:v>
                </c:pt>
                <c:pt idx="20">
                  <c:v>1122521394</c:v>
                </c:pt>
                <c:pt idx="21">
                  <c:v>988121394</c:v>
                </c:pt>
                <c:pt idx="22">
                  <c:v>925421394</c:v>
                </c:pt>
                <c:pt idx="23">
                  <c:v>925421394</c:v>
                </c:pt>
                <c:pt idx="24">
                  <c:v>925421394</c:v>
                </c:pt>
                <c:pt idx="25">
                  <c:v>925421394</c:v>
                </c:pt>
                <c:pt idx="26">
                  <c:v>78871394</c:v>
                </c:pt>
                <c:pt idx="27">
                  <c:v>-100368606</c:v>
                </c:pt>
                <c:pt idx="28">
                  <c:v>-556308606</c:v>
                </c:pt>
                <c:pt idx="29">
                  <c:v>-871458606</c:v>
                </c:pt>
                <c:pt idx="30">
                  <c:v>-1080348606</c:v>
                </c:pt>
                <c:pt idx="31">
                  <c:v>-1080348606</c:v>
                </c:pt>
                <c:pt idx="32">
                  <c:v>-1080348606</c:v>
                </c:pt>
                <c:pt idx="33">
                  <c:v>-1080348606</c:v>
                </c:pt>
                <c:pt idx="34">
                  <c:v>-1084368606</c:v>
                </c:pt>
                <c:pt idx="35">
                  <c:v>-1084368606</c:v>
                </c:pt>
                <c:pt idx="36">
                  <c:v>-1084368606</c:v>
                </c:pt>
                <c:pt idx="37">
                  <c:v>-1084368606</c:v>
                </c:pt>
                <c:pt idx="38">
                  <c:v>-821128606</c:v>
                </c:pt>
                <c:pt idx="39">
                  <c:v>-821128606</c:v>
                </c:pt>
                <c:pt idx="40">
                  <c:v>-821128606</c:v>
                </c:pt>
                <c:pt idx="41">
                  <c:v>-821128606</c:v>
                </c:pt>
                <c:pt idx="42">
                  <c:v>-821128606</c:v>
                </c:pt>
                <c:pt idx="43">
                  <c:v>-821128606</c:v>
                </c:pt>
                <c:pt idx="44">
                  <c:v>-844710000</c:v>
                </c:pt>
                <c:pt idx="45">
                  <c:v>-844710000</c:v>
                </c:pt>
                <c:pt idx="46">
                  <c:v>-844710000</c:v>
                </c:pt>
                <c:pt idx="47">
                  <c:v>-844710000</c:v>
                </c:pt>
                <c:pt idx="48">
                  <c:v>-843650000</c:v>
                </c:pt>
                <c:pt idx="49">
                  <c:v>-302830000</c:v>
                </c:pt>
                <c:pt idx="50">
                  <c:v>-103830000</c:v>
                </c:pt>
                <c:pt idx="51">
                  <c:v>594020000</c:v>
                </c:pt>
                <c:pt idx="52">
                  <c:v>1237730000</c:v>
                </c:pt>
                <c:pt idx="53">
                  <c:v>1237730000</c:v>
                </c:pt>
                <c:pt idx="54">
                  <c:v>1383210000</c:v>
                </c:pt>
                <c:pt idx="55">
                  <c:v>1238310000</c:v>
                </c:pt>
                <c:pt idx="56">
                  <c:v>1238310000</c:v>
                </c:pt>
                <c:pt idx="57">
                  <c:v>1238310000</c:v>
                </c:pt>
                <c:pt idx="58">
                  <c:v>1238310000</c:v>
                </c:pt>
                <c:pt idx="59">
                  <c:v>1238310000</c:v>
                </c:pt>
                <c:pt idx="60">
                  <c:v>1238310000</c:v>
                </c:pt>
                <c:pt idx="61">
                  <c:v>1238310000</c:v>
                </c:pt>
                <c:pt idx="62">
                  <c:v>1238310000</c:v>
                </c:pt>
                <c:pt idx="63">
                  <c:v>1238310000</c:v>
                </c:pt>
                <c:pt idx="64">
                  <c:v>1246190000</c:v>
                </c:pt>
                <c:pt idx="65">
                  <c:v>1247320000</c:v>
                </c:pt>
                <c:pt idx="66">
                  <c:v>1247320000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8EFC-094C-9276-1DDE3ED831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56482207"/>
        <c:axId val="1056483935"/>
      </c:lineChart>
      <c:catAx>
        <c:axId val="1056482207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1056483935"/>
        <c:crosses val="autoZero"/>
        <c:auto val="1"/>
        <c:lblAlgn val="ctr"/>
        <c:lblOffset val="100"/>
        <c:noMultiLvlLbl val="0"/>
      </c:catAx>
      <c:valAx>
        <c:axId val="1056483935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1056482207"/>
        <c:crosses val="autoZero"/>
        <c:crossBetween val="between"/>
        <c:dispUnits>
          <c:builtInUnit val="b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VN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Thuỷ Sản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GDNN!$AH$87</c:f>
              <c:strCache>
                <c:ptCount val="1"/>
                <c:pt idx="0">
                  <c:v>VHC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GDNN!$AF$88:$AG$154</c:f>
              <c:multiLvlStrCache>
                <c:ptCount val="67"/>
                <c:lvl>
                  <c:pt idx="0">
                    <c:v>08/04/2024</c:v>
                  </c:pt>
                  <c:pt idx="1">
                    <c:v>05/04/2024</c:v>
                  </c:pt>
                  <c:pt idx="2">
                    <c:v>04/04/2024</c:v>
                  </c:pt>
                  <c:pt idx="3">
                    <c:v>03/04/2024</c:v>
                  </c:pt>
                  <c:pt idx="4">
                    <c:v>02/04/2024</c:v>
                  </c:pt>
                  <c:pt idx="5">
                    <c:v>01/04/2024</c:v>
                  </c:pt>
                  <c:pt idx="6">
                    <c:v>29/03/2024</c:v>
                  </c:pt>
                  <c:pt idx="7">
                    <c:v>28/03/2024</c:v>
                  </c:pt>
                  <c:pt idx="8">
                    <c:v>27/03/2024</c:v>
                  </c:pt>
                  <c:pt idx="9">
                    <c:v>26/03/2024</c:v>
                  </c:pt>
                  <c:pt idx="10">
                    <c:v>25/03/2024</c:v>
                  </c:pt>
                  <c:pt idx="11">
                    <c:v>22/03/2024</c:v>
                  </c:pt>
                  <c:pt idx="12">
                    <c:v>21/03/2024</c:v>
                  </c:pt>
                  <c:pt idx="13">
                    <c:v>20/03/2024</c:v>
                  </c:pt>
                  <c:pt idx="14">
                    <c:v>19/03/2024</c:v>
                  </c:pt>
                  <c:pt idx="15">
                    <c:v>18/03/2024</c:v>
                  </c:pt>
                  <c:pt idx="16">
                    <c:v>15/03/2024</c:v>
                  </c:pt>
                  <c:pt idx="17">
                    <c:v>14/03/2024</c:v>
                  </c:pt>
                  <c:pt idx="18">
                    <c:v>13/03/2024</c:v>
                  </c:pt>
                  <c:pt idx="19">
                    <c:v>12/03/2024</c:v>
                  </c:pt>
                  <c:pt idx="20">
                    <c:v>11/03/2024</c:v>
                  </c:pt>
                  <c:pt idx="21">
                    <c:v>08/03/2024</c:v>
                  </c:pt>
                  <c:pt idx="22">
                    <c:v>07/03/2024</c:v>
                  </c:pt>
                  <c:pt idx="23">
                    <c:v>06/03/2024</c:v>
                  </c:pt>
                  <c:pt idx="24">
                    <c:v>05/03/2024</c:v>
                  </c:pt>
                  <c:pt idx="25">
                    <c:v>04/03/2024</c:v>
                  </c:pt>
                  <c:pt idx="26">
                    <c:v>01/03/2024</c:v>
                  </c:pt>
                  <c:pt idx="27">
                    <c:v>29/02/2024</c:v>
                  </c:pt>
                  <c:pt idx="28">
                    <c:v>28/02/2024</c:v>
                  </c:pt>
                  <c:pt idx="29">
                    <c:v>27/02/2024</c:v>
                  </c:pt>
                  <c:pt idx="30">
                    <c:v>26/02/2024</c:v>
                  </c:pt>
                  <c:pt idx="31">
                    <c:v>23/02/2024</c:v>
                  </c:pt>
                  <c:pt idx="32">
                    <c:v>22/02/2024</c:v>
                  </c:pt>
                  <c:pt idx="33">
                    <c:v>21/02/2024</c:v>
                  </c:pt>
                  <c:pt idx="34">
                    <c:v>20/02/2024</c:v>
                  </c:pt>
                  <c:pt idx="35">
                    <c:v>19/02/2024</c:v>
                  </c:pt>
                  <c:pt idx="36">
                    <c:v>16/02/2024</c:v>
                  </c:pt>
                  <c:pt idx="37">
                    <c:v>15/02/2024</c:v>
                  </c:pt>
                  <c:pt idx="38">
                    <c:v>07/02/2024</c:v>
                  </c:pt>
                  <c:pt idx="39">
                    <c:v>06/02/2024</c:v>
                  </c:pt>
                  <c:pt idx="40">
                    <c:v>05/02/2024</c:v>
                  </c:pt>
                  <c:pt idx="41">
                    <c:v>02/02/2024</c:v>
                  </c:pt>
                  <c:pt idx="42">
                    <c:v>01/02/2024</c:v>
                  </c:pt>
                  <c:pt idx="43">
                    <c:v>31/01/2024</c:v>
                  </c:pt>
                  <c:pt idx="44">
                    <c:v>30/01/2024</c:v>
                  </c:pt>
                  <c:pt idx="45">
                    <c:v>29/01/2024</c:v>
                  </c:pt>
                  <c:pt idx="46">
                    <c:v>26/01/2024</c:v>
                  </c:pt>
                  <c:pt idx="47">
                    <c:v>25/01/2024</c:v>
                  </c:pt>
                  <c:pt idx="48">
                    <c:v>24/01/2024</c:v>
                  </c:pt>
                  <c:pt idx="49">
                    <c:v>23/01/2024</c:v>
                  </c:pt>
                  <c:pt idx="50">
                    <c:v>22/01/2024</c:v>
                  </c:pt>
                  <c:pt idx="51">
                    <c:v>19/01/2024</c:v>
                  </c:pt>
                  <c:pt idx="52">
                    <c:v>18/01/2024</c:v>
                  </c:pt>
                  <c:pt idx="53">
                    <c:v>17/01/2024</c:v>
                  </c:pt>
                  <c:pt idx="54">
                    <c:v>16/01/2024</c:v>
                  </c:pt>
                  <c:pt idx="55">
                    <c:v>15/01/2024</c:v>
                  </c:pt>
                  <c:pt idx="56">
                    <c:v>12/01/2024</c:v>
                  </c:pt>
                  <c:pt idx="57">
                    <c:v>11/01/2024</c:v>
                  </c:pt>
                  <c:pt idx="58">
                    <c:v>10/01/2024</c:v>
                  </c:pt>
                  <c:pt idx="59">
                    <c:v>09/01/2024</c:v>
                  </c:pt>
                  <c:pt idx="60">
                    <c:v>08/01/2024</c:v>
                  </c:pt>
                  <c:pt idx="61">
                    <c:v>05/01/2024</c:v>
                  </c:pt>
                  <c:pt idx="62">
                    <c:v>04/01/2024</c:v>
                  </c:pt>
                  <c:pt idx="63">
                    <c:v>03/01/2024</c:v>
                  </c:pt>
                  <c:pt idx="64">
                    <c:v>02/01/2024</c:v>
                  </c:pt>
                  <c:pt idx="65">
                    <c:v>29/12/2023</c:v>
                  </c:pt>
                  <c:pt idx="66">
                    <c:v>28/12/2023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GDNN!$AH$88:$AH$154</c:f>
              <c:numCache>
                <c:formatCode>#,##0</c:formatCode>
                <c:ptCount val="67"/>
                <c:pt idx="0">
                  <c:v>235427733404</c:v>
                </c:pt>
                <c:pt idx="1">
                  <c:v>225824913404</c:v>
                </c:pt>
                <c:pt idx="2">
                  <c:v>233008913404</c:v>
                </c:pt>
                <c:pt idx="3">
                  <c:v>236494933404</c:v>
                </c:pt>
                <c:pt idx="4">
                  <c:v>230445623404</c:v>
                </c:pt>
                <c:pt idx="5">
                  <c:v>253459623404</c:v>
                </c:pt>
                <c:pt idx="6">
                  <c:v>255936223404</c:v>
                </c:pt>
                <c:pt idx="7">
                  <c:v>256682443404</c:v>
                </c:pt>
                <c:pt idx="8">
                  <c:v>246092953404</c:v>
                </c:pt>
                <c:pt idx="9">
                  <c:v>248207463404</c:v>
                </c:pt>
                <c:pt idx="10">
                  <c:v>256216803404</c:v>
                </c:pt>
                <c:pt idx="11">
                  <c:v>265077303404</c:v>
                </c:pt>
                <c:pt idx="12">
                  <c:v>277079353404</c:v>
                </c:pt>
                <c:pt idx="13">
                  <c:v>302983613404</c:v>
                </c:pt>
                <c:pt idx="14">
                  <c:v>302395073404</c:v>
                </c:pt>
                <c:pt idx="15">
                  <c:v>282114143404</c:v>
                </c:pt>
                <c:pt idx="16">
                  <c:v>262832463404</c:v>
                </c:pt>
                <c:pt idx="17">
                  <c:v>254637373404</c:v>
                </c:pt>
                <c:pt idx="18">
                  <c:v>244425703404</c:v>
                </c:pt>
                <c:pt idx="19">
                  <c:v>234208763404</c:v>
                </c:pt>
                <c:pt idx="20">
                  <c:v>203279293404</c:v>
                </c:pt>
                <c:pt idx="21">
                  <c:v>213982703404</c:v>
                </c:pt>
                <c:pt idx="22">
                  <c:v>206854693404</c:v>
                </c:pt>
                <c:pt idx="23">
                  <c:v>210625783404</c:v>
                </c:pt>
                <c:pt idx="24">
                  <c:v>191316853404</c:v>
                </c:pt>
                <c:pt idx="25">
                  <c:v>206890823404</c:v>
                </c:pt>
                <c:pt idx="26">
                  <c:v>246449013404</c:v>
                </c:pt>
                <c:pt idx="27">
                  <c:v>256627673404</c:v>
                </c:pt>
                <c:pt idx="28">
                  <c:v>254274043404</c:v>
                </c:pt>
                <c:pt idx="29">
                  <c:v>287967883404</c:v>
                </c:pt>
                <c:pt idx="30">
                  <c:v>284667283404</c:v>
                </c:pt>
                <c:pt idx="31">
                  <c:v>271275453404</c:v>
                </c:pt>
                <c:pt idx="32">
                  <c:v>247381253404</c:v>
                </c:pt>
                <c:pt idx="33">
                  <c:v>244062923404</c:v>
                </c:pt>
                <c:pt idx="34">
                  <c:v>259544493404</c:v>
                </c:pt>
                <c:pt idx="35">
                  <c:v>241739523404</c:v>
                </c:pt>
                <c:pt idx="36">
                  <c:v>220935853404</c:v>
                </c:pt>
                <c:pt idx="37">
                  <c:v>218499683404</c:v>
                </c:pt>
                <c:pt idx="38">
                  <c:v>218353543404</c:v>
                </c:pt>
                <c:pt idx="39">
                  <c:v>208799673404</c:v>
                </c:pt>
                <c:pt idx="40">
                  <c:v>201161023404</c:v>
                </c:pt>
                <c:pt idx="41">
                  <c:v>193550953404</c:v>
                </c:pt>
                <c:pt idx="42">
                  <c:v>178773213404</c:v>
                </c:pt>
                <c:pt idx="43">
                  <c:v>172177904396</c:v>
                </c:pt>
                <c:pt idx="44">
                  <c:v>171207858368</c:v>
                </c:pt>
                <c:pt idx="45">
                  <c:v>165425901471</c:v>
                </c:pt>
                <c:pt idx="46">
                  <c:v>165633531471</c:v>
                </c:pt>
                <c:pt idx="47">
                  <c:v>155959101471</c:v>
                </c:pt>
                <c:pt idx="48">
                  <c:v>162254831471</c:v>
                </c:pt>
                <c:pt idx="49">
                  <c:v>185821681471</c:v>
                </c:pt>
                <c:pt idx="50">
                  <c:v>192315161471</c:v>
                </c:pt>
                <c:pt idx="51">
                  <c:v>204055601471</c:v>
                </c:pt>
                <c:pt idx="52">
                  <c:v>221248741471</c:v>
                </c:pt>
                <c:pt idx="53">
                  <c:v>226856011471</c:v>
                </c:pt>
                <c:pt idx="54">
                  <c:v>228566191471</c:v>
                </c:pt>
                <c:pt idx="55">
                  <c:v>231349351471</c:v>
                </c:pt>
                <c:pt idx="56">
                  <c:v>234631971471</c:v>
                </c:pt>
                <c:pt idx="57">
                  <c:v>251980281471</c:v>
                </c:pt>
                <c:pt idx="58">
                  <c:v>256034571471</c:v>
                </c:pt>
                <c:pt idx="59">
                  <c:v>255931391471</c:v>
                </c:pt>
                <c:pt idx="60">
                  <c:v>248983181471</c:v>
                </c:pt>
                <c:pt idx="61">
                  <c:v>235654551471</c:v>
                </c:pt>
                <c:pt idx="62">
                  <c:v>214047511471</c:v>
                </c:pt>
                <c:pt idx="63">
                  <c:v>206974701471</c:v>
                </c:pt>
                <c:pt idx="64">
                  <c:v>166526601471</c:v>
                </c:pt>
                <c:pt idx="65">
                  <c:v>142301101471</c:v>
                </c:pt>
                <c:pt idx="66">
                  <c:v>149879951471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029-0048-AEEC-7C748BE6925F}"/>
            </c:ext>
          </c:extLst>
        </c:ser>
        <c:ser>
          <c:idx val="1"/>
          <c:order val="1"/>
          <c:tx>
            <c:strRef>
              <c:f>GDNN!$AI$87</c:f>
              <c:strCache>
                <c:ptCount val="1"/>
                <c:pt idx="0">
                  <c:v>ANV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GDNN!$AF$88:$AG$154</c:f>
              <c:multiLvlStrCache>
                <c:ptCount val="67"/>
                <c:lvl>
                  <c:pt idx="0">
                    <c:v>08/04/2024</c:v>
                  </c:pt>
                  <c:pt idx="1">
                    <c:v>05/04/2024</c:v>
                  </c:pt>
                  <c:pt idx="2">
                    <c:v>04/04/2024</c:v>
                  </c:pt>
                  <c:pt idx="3">
                    <c:v>03/04/2024</c:v>
                  </c:pt>
                  <c:pt idx="4">
                    <c:v>02/04/2024</c:v>
                  </c:pt>
                  <c:pt idx="5">
                    <c:v>01/04/2024</c:v>
                  </c:pt>
                  <c:pt idx="6">
                    <c:v>29/03/2024</c:v>
                  </c:pt>
                  <c:pt idx="7">
                    <c:v>28/03/2024</c:v>
                  </c:pt>
                  <c:pt idx="8">
                    <c:v>27/03/2024</c:v>
                  </c:pt>
                  <c:pt idx="9">
                    <c:v>26/03/2024</c:v>
                  </c:pt>
                  <c:pt idx="10">
                    <c:v>25/03/2024</c:v>
                  </c:pt>
                  <c:pt idx="11">
                    <c:v>22/03/2024</c:v>
                  </c:pt>
                  <c:pt idx="12">
                    <c:v>21/03/2024</c:v>
                  </c:pt>
                  <c:pt idx="13">
                    <c:v>20/03/2024</c:v>
                  </c:pt>
                  <c:pt idx="14">
                    <c:v>19/03/2024</c:v>
                  </c:pt>
                  <c:pt idx="15">
                    <c:v>18/03/2024</c:v>
                  </c:pt>
                  <c:pt idx="16">
                    <c:v>15/03/2024</c:v>
                  </c:pt>
                  <c:pt idx="17">
                    <c:v>14/03/2024</c:v>
                  </c:pt>
                  <c:pt idx="18">
                    <c:v>13/03/2024</c:v>
                  </c:pt>
                  <c:pt idx="19">
                    <c:v>12/03/2024</c:v>
                  </c:pt>
                  <c:pt idx="20">
                    <c:v>11/03/2024</c:v>
                  </c:pt>
                  <c:pt idx="21">
                    <c:v>08/03/2024</c:v>
                  </c:pt>
                  <c:pt idx="22">
                    <c:v>07/03/2024</c:v>
                  </c:pt>
                  <c:pt idx="23">
                    <c:v>06/03/2024</c:v>
                  </c:pt>
                  <c:pt idx="24">
                    <c:v>05/03/2024</c:v>
                  </c:pt>
                  <c:pt idx="25">
                    <c:v>04/03/2024</c:v>
                  </c:pt>
                  <c:pt idx="26">
                    <c:v>01/03/2024</c:v>
                  </c:pt>
                  <c:pt idx="27">
                    <c:v>29/02/2024</c:v>
                  </c:pt>
                  <c:pt idx="28">
                    <c:v>28/02/2024</c:v>
                  </c:pt>
                  <c:pt idx="29">
                    <c:v>27/02/2024</c:v>
                  </c:pt>
                  <c:pt idx="30">
                    <c:v>26/02/2024</c:v>
                  </c:pt>
                  <c:pt idx="31">
                    <c:v>23/02/2024</c:v>
                  </c:pt>
                  <c:pt idx="32">
                    <c:v>22/02/2024</c:v>
                  </c:pt>
                  <c:pt idx="33">
                    <c:v>21/02/2024</c:v>
                  </c:pt>
                  <c:pt idx="34">
                    <c:v>20/02/2024</c:v>
                  </c:pt>
                  <c:pt idx="35">
                    <c:v>19/02/2024</c:v>
                  </c:pt>
                  <c:pt idx="36">
                    <c:v>16/02/2024</c:v>
                  </c:pt>
                  <c:pt idx="37">
                    <c:v>15/02/2024</c:v>
                  </c:pt>
                  <c:pt idx="38">
                    <c:v>07/02/2024</c:v>
                  </c:pt>
                  <c:pt idx="39">
                    <c:v>06/02/2024</c:v>
                  </c:pt>
                  <c:pt idx="40">
                    <c:v>05/02/2024</c:v>
                  </c:pt>
                  <c:pt idx="41">
                    <c:v>02/02/2024</c:v>
                  </c:pt>
                  <c:pt idx="42">
                    <c:v>01/02/2024</c:v>
                  </c:pt>
                  <c:pt idx="43">
                    <c:v>31/01/2024</c:v>
                  </c:pt>
                  <c:pt idx="44">
                    <c:v>30/01/2024</c:v>
                  </c:pt>
                  <c:pt idx="45">
                    <c:v>29/01/2024</c:v>
                  </c:pt>
                  <c:pt idx="46">
                    <c:v>26/01/2024</c:v>
                  </c:pt>
                  <c:pt idx="47">
                    <c:v>25/01/2024</c:v>
                  </c:pt>
                  <c:pt idx="48">
                    <c:v>24/01/2024</c:v>
                  </c:pt>
                  <c:pt idx="49">
                    <c:v>23/01/2024</c:v>
                  </c:pt>
                  <c:pt idx="50">
                    <c:v>22/01/2024</c:v>
                  </c:pt>
                  <c:pt idx="51">
                    <c:v>19/01/2024</c:v>
                  </c:pt>
                  <c:pt idx="52">
                    <c:v>18/01/2024</c:v>
                  </c:pt>
                  <c:pt idx="53">
                    <c:v>17/01/2024</c:v>
                  </c:pt>
                  <c:pt idx="54">
                    <c:v>16/01/2024</c:v>
                  </c:pt>
                  <c:pt idx="55">
                    <c:v>15/01/2024</c:v>
                  </c:pt>
                  <c:pt idx="56">
                    <c:v>12/01/2024</c:v>
                  </c:pt>
                  <c:pt idx="57">
                    <c:v>11/01/2024</c:v>
                  </c:pt>
                  <c:pt idx="58">
                    <c:v>10/01/2024</c:v>
                  </c:pt>
                  <c:pt idx="59">
                    <c:v>09/01/2024</c:v>
                  </c:pt>
                  <c:pt idx="60">
                    <c:v>08/01/2024</c:v>
                  </c:pt>
                  <c:pt idx="61">
                    <c:v>05/01/2024</c:v>
                  </c:pt>
                  <c:pt idx="62">
                    <c:v>04/01/2024</c:v>
                  </c:pt>
                  <c:pt idx="63">
                    <c:v>03/01/2024</c:v>
                  </c:pt>
                  <c:pt idx="64">
                    <c:v>02/01/2024</c:v>
                  </c:pt>
                  <c:pt idx="65">
                    <c:v>29/12/2023</c:v>
                  </c:pt>
                  <c:pt idx="66">
                    <c:v>28/12/2023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GDNN!$AI$88:$AI$154</c:f>
              <c:numCache>
                <c:formatCode>#,##0</c:formatCode>
                <c:ptCount val="67"/>
                <c:pt idx="0">
                  <c:v>-73942013962</c:v>
                </c:pt>
                <c:pt idx="1">
                  <c:v>-71167883962</c:v>
                </c:pt>
                <c:pt idx="2">
                  <c:v>-71779673962</c:v>
                </c:pt>
                <c:pt idx="3">
                  <c:v>-74362433962</c:v>
                </c:pt>
                <c:pt idx="4">
                  <c:v>-77105603962</c:v>
                </c:pt>
                <c:pt idx="5">
                  <c:v>-75148253962</c:v>
                </c:pt>
                <c:pt idx="6">
                  <c:v>-74339293962</c:v>
                </c:pt>
                <c:pt idx="7">
                  <c:v>-71317573962</c:v>
                </c:pt>
                <c:pt idx="8">
                  <c:v>-74540413962</c:v>
                </c:pt>
                <c:pt idx="9">
                  <c:v>-75916623962</c:v>
                </c:pt>
                <c:pt idx="10">
                  <c:v>-76012813962</c:v>
                </c:pt>
                <c:pt idx="11">
                  <c:v>-76136333962</c:v>
                </c:pt>
                <c:pt idx="12">
                  <c:v>-78165563962</c:v>
                </c:pt>
                <c:pt idx="13">
                  <c:v>-77154943962</c:v>
                </c:pt>
                <c:pt idx="14">
                  <c:v>-77953383962</c:v>
                </c:pt>
                <c:pt idx="15">
                  <c:v>-77090213962</c:v>
                </c:pt>
                <c:pt idx="16">
                  <c:v>-78959073962</c:v>
                </c:pt>
                <c:pt idx="17">
                  <c:v>-75998803962</c:v>
                </c:pt>
                <c:pt idx="18">
                  <c:v>-73105183962</c:v>
                </c:pt>
                <c:pt idx="19">
                  <c:v>-71585063962</c:v>
                </c:pt>
                <c:pt idx="20">
                  <c:v>-77808133962</c:v>
                </c:pt>
                <c:pt idx="21">
                  <c:v>-81249453962</c:v>
                </c:pt>
                <c:pt idx="22">
                  <c:v>-81673173962</c:v>
                </c:pt>
                <c:pt idx="23">
                  <c:v>-81863053962</c:v>
                </c:pt>
                <c:pt idx="24">
                  <c:v>-81005613962</c:v>
                </c:pt>
                <c:pt idx="25">
                  <c:v>-81680623962</c:v>
                </c:pt>
                <c:pt idx="26">
                  <c:v>-80747953962</c:v>
                </c:pt>
                <c:pt idx="27">
                  <c:v>-82183383962</c:v>
                </c:pt>
                <c:pt idx="28">
                  <c:v>-79942833962</c:v>
                </c:pt>
                <c:pt idx="29">
                  <c:v>-79053963962</c:v>
                </c:pt>
                <c:pt idx="30">
                  <c:v>-84041123962</c:v>
                </c:pt>
                <c:pt idx="31">
                  <c:v>-87200213962</c:v>
                </c:pt>
                <c:pt idx="32">
                  <c:v>-87495263962</c:v>
                </c:pt>
                <c:pt idx="33">
                  <c:v>-90893233962</c:v>
                </c:pt>
                <c:pt idx="34">
                  <c:v>-90521733962</c:v>
                </c:pt>
                <c:pt idx="35">
                  <c:v>-89662613962</c:v>
                </c:pt>
                <c:pt idx="36">
                  <c:v>-89656253962</c:v>
                </c:pt>
                <c:pt idx="37">
                  <c:v>-88076893962</c:v>
                </c:pt>
                <c:pt idx="38">
                  <c:v>-92211743962</c:v>
                </c:pt>
                <c:pt idx="39">
                  <c:v>-92211743962</c:v>
                </c:pt>
                <c:pt idx="40">
                  <c:v>-94734893962</c:v>
                </c:pt>
                <c:pt idx="41">
                  <c:v>-95014983962</c:v>
                </c:pt>
                <c:pt idx="42">
                  <c:v>-95572573962</c:v>
                </c:pt>
                <c:pt idx="43">
                  <c:v>-96653704907</c:v>
                </c:pt>
                <c:pt idx="44">
                  <c:v>-97421944907</c:v>
                </c:pt>
                <c:pt idx="45">
                  <c:v>-96337074907</c:v>
                </c:pt>
                <c:pt idx="46">
                  <c:v>-96486074907</c:v>
                </c:pt>
                <c:pt idx="47">
                  <c:v>-95972854907</c:v>
                </c:pt>
                <c:pt idx="48">
                  <c:v>-91246274907</c:v>
                </c:pt>
                <c:pt idx="49">
                  <c:v>-79936544907</c:v>
                </c:pt>
                <c:pt idx="50">
                  <c:v>-66340894907</c:v>
                </c:pt>
                <c:pt idx="51">
                  <c:v>-66316780618</c:v>
                </c:pt>
                <c:pt idx="52">
                  <c:v>-66316780618</c:v>
                </c:pt>
                <c:pt idx="53">
                  <c:v>-57686380618</c:v>
                </c:pt>
                <c:pt idx="54">
                  <c:v>-50377040618</c:v>
                </c:pt>
                <c:pt idx="55">
                  <c:v>-44353940618</c:v>
                </c:pt>
                <c:pt idx="56">
                  <c:v>-44756920618</c:v>
                </c:pt>
                <c:pt idx="57">
                  <c:v>-44249250618</c:v>
                </c:pt>
                <c:pt idx="58">
                  <c:v>-43502910618</c:v>
                </c:pt>
                <c:pt idx="59">
                  <c:v>-43810520618</c:v>
                </c:pt>
                <c:pt idx="60">
                  <c:v>-44256900618</c:v>
                </c:pt>
                <c:pt idx="61">
                  <c:v>-44260120618</c:v>
                </c:pt>
                <c:pt idx="62">
                  <c:v>-44707130618</c:v>
                </c:pt>
                <c:pt idx="63">
                  <c:v>-44719790618</c:v>
                </c:pt>
                <c:pt idx="64">
                  <c:v>-44466690618</c:v>
                </c:pt>
                <c:pt idx="65">
                  <c:v>-44466690618</c:v>
                </c:pt>
                <c:pt idx="66">
                  <c:v>-41355590618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029-0048-AEEC-7C748BE6925F}"/>
            </c:ext>
          </c:extLst>
        </c:ser>
        <c:ser>
          <c:idx val="2"/>
          <c:order val="2"/>
          <c:tx>
            <c:strRef>
              <c:f>GDNN!$AJ$87</c:f>
              <c:strCache>
                <c:ptCount val="1"/>
                <c:pt idx="0">
                  <c:v>FMC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multiLvlStrRef>
              <c:f>GDNN!$AF$88:$AG$154</c:f>
              <c:multiLvlStrCache>
                <c:ptCount val="67"/>
                <c:lvl>
                  <c:pt idx="0">
                    <c:v>08/04/2024</c:v>
                  </c:pt>
                  <c:pt idx="1">
                    <c:v>05/04/2024</c:v>
                  </c:pt>
                  <c:pt idx="2">
                    <c:v>04/04/2024</c:v>
                  </c:pt>
                  <c:pt idx="3">
                    <c:v>03/04/2024</c:v>
                  </c:pt>
                  <c:pt idx="4">
                    <c:v>02/04/2024</c:v>
                  </c:pt>
                  <c:pt idx="5">
                    <c:v>01/04/2024</c:v>
                  </c:pt>
                  <c:pt idx="6">
                    <c:v>29/03/2024</c:v>
                  </c:pt>
                  <c:pt idx="7">
                    <c:v>28/03/2024</c:v>
                  </c:pt>
                  <c:pt idx="8">
                    <c:v>27/03/2024</c:v>
                  </c:pt>
                  <c:pt idx="9">
                    <c:v>26/03/2024</c:v>
                  </c:pt>
                  <c:pt idx="10">
                    <c:v>25/03/2024</c:v>
                  </c:pt>
                  <c:pt idx="11">
                    <c:v>22/03/2024</c:v>
                  </c:pt>
                  <c:pt idx="12">
                    <c:v>21/03/2024</c:v>
                  </c:pt>
                  <c:pt idx="13">
                    <c:v>20/03/2024</c:v>
                  </c:pt>
                  <c:pt idx="14">
                    <c:v>19/03/2024</c:v>
                  </c:pt>
                  <c:pt idx="15">
                    <c:v>18/03/2024</c:v>
                  </c:pt>
                  <c:pt idx="16">
                    <c:v>15/03/2024</c:v>
                  </c:pt>
                  <c:pt idx="17">
                    <c:v>14/03/2024</c:v>
                  </c:pt>
                  <c:pt idx="18">
                    <c:v>13/03/2024</c:v>
                  </c:pt>
                  <c:pt idx="19">
                    <c:v>12/03/2024</c:v>
                  </c:pt>
                  <c:pt idx="20">
                    <c:v>11/03/2024</c:v>
                  </c:pt>
                  <c:pt idx="21">
                    <c:v>08/03/2024</c:v>
                  </c:pt>
                  <c:pt idx="22">
                    <c:v>07/03/2024</c:v>
                  </c:pt>
                  <c:pt idx="23">
                    <c:v>06/03/2024</c:v>
                  </c:pt>
                  <c:pt idx="24">
                    <c:v>05/03/2024</c:v>
                  </c:pt>
                  <c:pt idx="25">
                    <c:v>04/03/2024</c:v>
                  </c:pt>
                  <c:pt idx="26">
                    <c:v>01/03/2024</c:v>
                  </c:pt>
                  <c:pt idx="27">
                    <c:v>29/02/2024</c:v>
                  </c:pt>
                  <c:pt idx="28">
                    <c:v>28/02/2024</c:v>
                  </c:pt>
                  <c:pt idx="29">
                    <c:v>27/02/2024</c:v>
                  </c:pt>
                  <c:pt idx="30">
                    <c:v>26/02/2024</c:v>
                  </c:pt>
                  <c:pt idx="31">
                    <c:v>23/02/2024</c:v>
                  </c:pt>
                  <c:pt idx="32">
                    <c:v>22/02/2024</c:v>
                  </c:pt>
                  <c:pt idx="33">
                    <c:v>21/02/2024</c:v>
                  </c:pt>
                  <c:pt idx="34">
                    <c:v>20/02/2024</c:v>
                  </c:pt>
                  <c:pt idx="35">
                    <c:v>19/02/2024</c:v>
                  </c:pt>
                  <c:pt idx="36">
                    <c:v>16/02/2024</c:v>
                  </c:pt>
                  <c:pt idx="37">
                    <c:v>15/02/2024</c:v>
                  </c:pt>
                  <c:pt idx="38">
                    <c:v>07/02/2024</c:v>
                  </c:pt>
                  <c:pt idx="39">
                    <c:v>06/02/2024</c:v>
                  </c:pt>
                  <c:pt idx="40">
                    <c:v>05/02/2024</c:v>
                  </c:pt>
                  <c:pt idx="41">
                    <c:v>02/02/2024</c:v>
                  </c:pt>
                  <c:pt idx="42">
                    <c:v>01/02/2024</c:v>
                  </c:pt>
                  <c:pt idx="43">
                    <c:v>31/01/2024</c:v>
                  </c:pt>
                  <c:pt idx="44">
                    <c:v>30/01/2024</c:v>
                  </c:pt>
                  <c:pt idx="45">
                    <c:v>29/01/2024</c:v>
                  </c:pt>
                  <c:pt idx="46">
                    <c:v>26/01/2024</c:v>
                  </c:pt>
                  <c:pt idx="47">
                    <c:v>25/01/2024</c:v>
                  </c:pt>
                  <c:pt idx="48">
                    <c:v>24/01/2024</c:v>
                  </c:pt>
                  <c:pt idx="49">
                    <c:v>23/01/2024</c:v>
                  </c:pt>
                  <c:pt idx="50">
                    <c:v>22/01/2024</c:v>
                  </c:pt>
                  <c:pt idx="51">
                    <c:v>19/01/2024</c:v>
                  </c:pt>
                  <c:pt idx="52">
                    <c:v>18/01/2024</c:v>
                  </c:pt>
                  <c:pt idx="53">
                    <c:v>17/01/2024</c:v>
                  </c:pt>
                  <c:pt idx="54">
                    <c:v>16/01/2024</c:v>
                  </c:pt>
                  <c:pt idx="55">
                    <c:v>15/01/2024</c:v>
                  </c:pt>
                  <c:pt idx="56">
                    <c:v>12/01/2024</c:v>
                  </c:pt>
                  <c:pt idx="57">
                    <c:v>11/01/2024</c:v>
                  </c:pt>
                  <c:pt idx="58">
                    <c:v>10/01/2024</c:v>
                  </c:pt>
                  <c:pt idx="59">
                    <c:v>09/01/2024</c:v>
                  </c:pt>
                  <c:pt idx="60">
                    <c:v>08/01/2024</c:v>
                  </c:pt>
                  <c:pt idx="61">
                    <c:v>05/01/2024</c:v>
                  </c:pt>
                  <c:pt idx="62">
                    <c:v>04/01/2024</c:v>
                  </c:pt>
                  <c:pt idx="63">
                    <c:v>03/01/2024</c:v>
                  </c:pt>
                  <c:pt idx="64">
                    <c:v>02/01/2024</c:v>
                  </c:pt>
                  <c:pt idx="65">
                    <c:v>29/12/2023</c:v>
                  </c:pt>
                  <c:pt idx="66">
                    <c:v>28/12/2023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GDNN!$AJ$88:$AJ$154</c:f>
              <c:numCache>
                <c:formatCode>#,##0</c:formatCode>
                <c:ptCount val="67"/>
                <c:pt idx="0">
                  <c:v>38561862486</c:v>
                </c:pt>
                <c:pt idx="1">
                  <c:v>37389582486</c:v>
                </c:pt>
                <c:pt idx="2">
                  <c:v>32569532486</c:v>
                </c:pt>
                <c:pt idx="3">
                  <c:v>32067162486</c:v>
                </c:pt>
                <c:pt idx="4">
                  <c:v>31607142486</c:v>
                </c:pt>
                <c:pt idx="5">
                  <c:v>31385162486</c:v>
                </c:pt>
                <c:pt idx="6">
                  <c:v>31227992486</c:v>
                </c:pt>
                <c:pt idx="7">
                  <c:v>31183002486</c:v>
                </c:pt>
                <c:pt idx="8">
                  <c:v>30873572486</c:v>
                </c:pt>
                <c:pt idx="9">
                  <c:v>30813472486</c:v>
                </c:pt>
                <c:pt idx="10">
                  <c:v>30574022486</c:v>
                </c:pt>
                <c:pt idx="11">
                  <c:v>30487202486</c:v>
                </c:pt>
                <c:pt idx="12">
                  <c:v>30287462486</c:v>
                </c:pt>
                <c:pt idx="13">
                  <c:v>30213212486</c:v>
                </c:pt>
                <c:pt idx="14">
                  <c:v>29905522486</c:v>
                </c:pt>
                <c:pt idx="15">
                  <c:v>29827592486</c:v>
                </c:pt>
                <c:pt idx="16">
                  <c:v>29856182486</c:v>
                </c:pt>
                <c:pt idx="17">
                  <c:v>29711332486</c:v>
                </c:pt>
                <c:pt idx="18">
                  <c:v>29318972486</c:v>
                </c:pt>
                <c:pt idx="19">
                  <c:v>27789532486</c:v>
                </c:pt>
                <c:pt idx="20">
                  <c:v>26410872486</c:v>
                </c:pt>
                <c:pt idx="21">
                  <c:v>26335612486</c:v>
                </c:pt>
                <c:pt idx="22">
                  <c:v>23538462486</c:v>
                </c:pt>
                <c:pt idx="23">
                  <c:v>22164442486</c:v>
                </c:pt>
                <c:pt idx="24">
                  <c:v>19889112486</c:v>
                </c:pt>
                <c:pt idx="25">
                  <c:v>17283692486</c:v>
                </c:pt>
                <c:pt idx="26">
                  <c:v>17738732486</c:v>
                </c:pt>
                <c:pt idx="27">
                  <c:v>17541572486</c:v>
                </c:pt>
                <c:pt idx="28">
                  <c:v>17754332486</c:v>
                </c:pt>
                <c:pt idx="29">
                  <c:v>17626632486</c:v>
                </c:pt>
                <c:pt idx="30">
                  <c:v>15646982486</c:v>
                </c:pt>
                <c:pt idx="31">
                  <c:v>13697292486</c:v>
                </c:pt>
                <c:pt idx="32">
                  <c:v>10484812486</c:v>
                </c:pt>
                <c:pt idx="33">
                  <c:v>8832242486</c:v>
                </c:pt>
                <c:pt idx="34">
                  <c:v>8147742486</c:v>
                </c:pt>
                <c:pt idx="35">
                  <c:v>7714422486</c:v>
                </c:pt>
                <c:pt idx="36">
                  <c:v>7110282486</c:v>
                </c:pt>
                <c:pt idx="37">
                  <c:v>6676912486</c:v>
                </c:pt>
                <c:pt idx="38">
                  <c:v>4287632486</c:v>
                </c:pt>
                <c:pt idx="39">
                  <c:v>3069282486</c:v>
                </c:pt>
                <c:pt idx="40">
                  <c:v>2629192486</c:v>
                </c:pt>
                <c:pt idx="41">
                  <c:v>1932192486</c:v>
                </c:pt>
                <c:pt idx="42">
                  <c:v>1174112486</c:v>
                </c:pt>
                <c:pt idx="43">
                  <c:v>-450659997</c:v>
                </c:pt>
                <c:pt idx="44">
                  <c:v>-1086926154</c:v>
                </c:pt>
                <c:pt idx="45">
                  <c:v>-1550706154</c:v>
                </c:pt>
                <c:pt idx="46">
                  <c:v>-1783596154</c:v>
                </c:pt>
                <c:pt idx="47">
                  <c:v>-1994466154</c:v>
                </c:pt>
                <c:pt idx="48">
                  <c:v>-2807756154</c:v>
                </c:pt>
                <c:pt idx="49">
                  <c:v>-3154346154</c:v>
                </c:pt>
                <c:pt idx="50">
                  <c:v>-2618756154</c:v>
                </c:pt>
                <c:pt idx="51">
                  <c:v>-2454256154</c:v>
                </c:pt>
                <c:pt idx="52">
                  <c:v>-1331856154</c:v>
                </c:pt>
                <c:pt idx="53">
                  <c:v>-873916154</c:v>
                </c:pt>
                <c:pt idx="54">
                  <c:v>-747186154</c:v>
                </c:pt>
                <c:pt idx="55">
                  <c:v>-357546154</c:v>
                </c:pt>
                <c:pt idx="56">
                  <c:v>-420136154</c:v>
                </c:pt>
                <c:pt idx="57">
                  <c:v>-202016154</c:v>
                </c:pt>
                <c:pt idx="58">
                  <c:v>-339116154</c:v>
                </c:pt>
                <c:pt idx="59">
                  <c:v>-389746154</c:v>
                </c:pt>
                <c:pt idx="60">
                  <c:v>-408146154</c:v>
                </c:pt>
                <c:pt idx="61">
                  <c:v>-431026154</c:v>
                </c:pt>
                <c:pt idx="62">
                  <c:v>-417086154</c:v>
                </c:pt>
                <c:pt idx="63">
                  <c:v>-494606154</c:v>
                </c:pt>
                <c:pt idx="64">
                  <c:v>-390526154</c:v>
                </c:pt>
                <c:pt idx="65">
                  <c:v>-122626154</c:v>
                </c:pt>
                <c:pt idx="66">
                  <c:v>-230566154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029-0048-AEEC-7C748BE6925F}"/>
            </c:ext>
          </c:extLst>
        </c:ser>
        <c:ser>
          <c:idx val="3"/>
          <c:order val="3"/>
          <c:tx>
            <c:strRef>
              <c:f>GDNN!$AK$87</c:f>
              <c:strCache>
                <c:ptCount val="1"/>
                <c:pt idx="0">
                  <c:v>IDI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multiLvlStrRef>
              <c:f>GDNN!$AF$88:$AG$154</c:f>
              <c:multiLvlStrCache>
                <c:ptCount val="67"/>
                <c:lvl>
                  <c:pt idx="0">
                    <c:v>08/04/2024</c:v>
                  </c:pt>
                  <c:pt idx="1">
                    <c:v>05/04/2024</c:v>
                  </c:pt>
                  <c:pt idx="2">
                    <c:v>04/04/2024</c:v>
                  </c:pt>
                  <c:pt idx="3">
                    <c:v>03/04/2024</c:v>
                  </c:pt>
                  <c:pt idx="4">
                    <c:v>02/04/2024</c:v>
                  </c:pt>
                  <c:pt idx="5">
                    <c:v>01/04/2024</c:v>
                  </c:pt>
                  <c:pt idx="6">
                    <c:v>29/03/2024</c:v>
                  </c:pt>
                  <c:pt idx="7">
                    <c:v>28/03/2024</c:v>
                  </c:pt>
                  <c:pt idx="8">
                    <c:v>27/03/2024</c:v>
                  </c:pt>
                  <c:pt idx="9">
                    <c:v>26/03/2024</c:v>
                  </c:pt>
                  <c:pt idx="10">
                    <c:v>25/03/2024</c:v>
                  </c:pt>
                  <c:pt idx="11">
                    <c:v>22/03/2024</c:v>
                  </c:pt>
                  <c:pt idx="12">
                    <c:v>21/03/2024</c:v>
                  </c:pt>
                  <c:pt idx="13">
                    <c:v>20/03/2024</c:v>
                  </c:pt>
                  <c:pt idx="14">
                    <c:v>19/03/2024</c:v>
                  </c:pt>
                  <c:pt idx="15">
                    <c:v>18/03/2024</c:v>
                  </c:pt>
                  <c:pt idx="16">
                    <c:v>15/03/2024</c:v>
                  </c:pt>
                  <c:pt idx="17">
                    <c:v>14/03/2024</c:v>
                  </c:pt>
                  <c:pt idx="18">
                    <c:v>13/03/2024</c:v>
                  </c:pt>
                  <c:pt idx="19">
                    <c:v>12/03/2024</c:v>
                  </c:pt>
                  <c:pt idx="20">
                    <c:v>11/03/2024</c:v>
                  </c:pt>
                  <c:pt idx="21">
                    <c:v>08/03/2024</c:v>
                  </c:pt>
                  <c:pt idx="22">
                    <c:v>07/03/2024</c:v>
                  </c:pt>
                  <c:pt idx="23">
                    <c:v>06/03/2024</c:v>
                  </c:pt>
                  <c:pt idx="24">
                    <c:v>05/03/2024</c:v>
                  </c:pt>
                  <c:pt idx="25">
                    <c:v>04/03/2024</c:v>
                  </c:pt>
                  <c:pt idx="26">
                    <c:v>01/03/2024</c:v>
                  </c:pt>
                  <c:pt idx="27">
                    <c:v>29/02/2024</c:v>
                  </c:pt>
                  <c:pt idx="28">
                    <c:v>28/02/2024</c:v>
                  </c:pt>
                  <c:pt idx="29">
                    <c:v>27/02/2024</c:v>
                  </c:pt>
                  <c:pt idx="30">
                    <c:v>26/02/2024</c:v>
                  </c:pt>
                  <c:pt idx="31">
                    <c:v>23/02/2024</c:v>
                  </c:pt>
                  <c:pt idx="32">
                    <c:v>22/02/2024</c:v>
                  </c:pt>
                  <c:pt idx="33">
                    <c:v>21/02/2024</c:v>
                  </c:pt>
                  <c:pt idx="34">
                    <c:v>20/02/2024</c:v>
                  </c:pt>
                  <c:pt idx="35">
                    <c:v>19/02/2024</c:v>
                  </c:pt>
                  <c:pt idx="36">
                    <c:v>16/02/2024</c:v>
                  </c:pt>
                  <c:pt idx="37">
                    <c:v>15/02/2024</c:v>
                  </c:pt>
                  <c:pt idx="38">
                    <c:v>07/02/2024</c:v>
                  </c:pt>
                  <c:pt idx="39">
                    <c:v>06/02/2024</c:v>
                  </c:pt>
                  <c:pt idx="40">
                    <c:v>05/02/2024</c:v>
                  </c:pt>
                  <c:pt idx="41">
                    <c:v>02/02/2024</c:v>
                  </c:pt>
                  <c:pt idx="42">
                    <c:v>01/02/2024</c:v>
                  </c:pt>
                  <c:pt idx="43">
                    <c:v>31/01/2024</c:v>
                  </c:pt>
                  <c:pt idx="44">
                    <c:v>30/01/2024</c:v>
                  </c:pt>
                  <c:pt idx="45">
                    <c:v>29/01/2024</c:v>
                  </c:pt>
                  <c:pt idx="46">
                    <c:v>26/01/2024</c:v>
                  </c:pt>
                  <c:pt idx="47">
                    <c:v>25/01/2024</c:v>
                  </c:pt>
                  <c:pt idx="48">
                    <c:v>24/01/2024</c:v>
                  </c:pt>
                  <c:pt idx="49">
                    <c:v>23/01/2024</c:v>
                  </c:pt>
                  <c:pt idx="50">
                    <c:v>22/01/2024</c:v>
                  </c:pt>
                  <c:pt idx="51">
                    <c:v>19/01/2024</c:v>
                  </c:pt>
                  <c:pt idx="52">
                    <c:v>18/01/2024</c:v>
                  </c:pt>
                  <c:pt idx="53">
                    <c:v>17/01/2024</c:v>
                  </c:pt>
                  <c:pt idx="54">
                    <c:v>16/01/2024</c:v>
                  </c:pt>
                  <c:pt idx="55">
                    <c:v>15/01/2024</c:v>
                  </c:pt>
                  <c:pt idx="56">
                    <c:v>12/01/2024</c:v>
                  </c:pt>
                  <c:pt idx="57">
                    <c:v>11/01/2024</c:v>
                  </c:pt>
                  <c:pt idx="58">
                    <c:v>10/01/2024</c:v>
                  </c:pt>
                  <c:pt idx="59">
                    <c:v>09/01/2024</c:v>
                  </c:pt>
                  <c:pt idx="60">
                    <c:v>08/01/2024</c:v>
                  </c:pt>
                  <c:pt idx="61">
                    <c:v>05/01/2024</c:v>
                  </c:pt>
                  <c:pt idx="62">
                    <c:v>04/01/2024</c:v>
                  </c:pt>
                  <c:pt idx="63">
                    <c:v>03/01/2024</c:v>
                  </c:pt>
                  <c:pt idx="64">
                    <c:v>02/01/2024</c:v>
                  </c:pt>
                  <c:pt idx="65">
                    <c:v>29/12/2023</c:v>
                  </c:pt>
                  <c:pt idx="66">
                    <c:v>28/12/2023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GDNN!$AK$88:$AK$154</c:f>
              <c:numCache>
                <c:formatCode>#,##0</c:formatCode>
                <c:ptCount val="67"/>
                <c:pt idx="0">
                  <c:v>9919873850</c:v>
                </c:pt>
                <c:pt idx="1">
                  <c:v>24269353850</c:v>
                </c:pt>
                <c:pt idx="2">
                  <c:v>25595843850</c:v>
                </c:pt>
                <c:pt idx="3">
                  <c:v>26715013850</c:v>
                </c:pt>
                <c:pt idx="4">
                  <c:v>4412973850</c:v>
                </c:pt>
                <c:pt idx="5">
                  <c:v>5923823850</c:v>
                </c:pt>
                <c:pt idx="6">
                  <c:v>8919363850</c:v>
                </c:pt>
                <c:pt idx="7">
                  <c:v>9703073850</c:v>
                </c:pt>
                <c:pt idx="8">
                  <c:v>8029051339</c:v>
                </c:pt>
                <c:pt idx="9">
                  <c:v>6238401339</c:v>
                </c:pt>
                <c:pt idx="10">
                  <c:v>6234591339</c:v>
                </c:pt>
                <c:pt idx="11">
                  <c:v>6288381339</c:v>
                </c:pt>
                <c:pt idx="12">
                  <c:v>5488171339</c:v>
                </c:pt>
                <c:pt idx="13">
                  <c:v>3930901339</c:v>
                </c:pt>
                <c:pt idx="14">
                  <c:v>828021339</c:v>
                </c:pt>
                <c:pt idx="15">
                  <c:v>441011339</c:v>
                </c:pt>
                <c:pt idx="16">
                  <c:v>2864271339</c:v>
                </c:pt>
                <c:pt idx="17">
                  <c:v>16130481339</c:v>
                </c:pt>
                <c:pt idx="18">
                  <c:v>33511671339</c:v>
                </c:pt>
                <c:pt idx="19">
                  <c:v>30132401339</c:v>
                </c:pt>
                <c:pt idx="20">
                  <c:v>23753571339</c:v>
                </c:pt>
                <c:pt idx="21">
                  <c:v>204121339</c:v>
                </c:pt>
                <c:pt idx="22">
                  <c:v>-714188661</c:v>
                </c:pt>
                <c:pt idx="23">
                  <c:v>-866048661</c:v>
                </c:pt>
                <c:pt idx="24">
                  <c:v>-890398661</c:v>
                </c:pt>
                <c:pt idx="25">
                  <c:v>-791378661</c:v>
                </c:pt>
                <c:pt idx="26">
                  <c:v>975581339</c:v>
                </c:pt>
                <c:pt idx="27">
                  <c:v>2791721339</c:v>
                </c:pt>
                <c:pt idx="28">
                  <c:v>11707801339</c:v>
                </c:pt>
                <c:pt idx="29">
                  <c:v>15962111339</c:v>
                </c:pt>
                <c:pt idx="30">
                  <c:v>20778561339</c:v>
                </c:pt>
                <c:pt idx="31">
                  <c:v>17965871339</c:v>
                </c:pt>
                <c:pt idx="32">
                  <c:v>5306091339</c:v>
                </c:pt>
                <c:pt idx="33">
                  <c:v>1343971339</c:v>
                </c:pt>
                <c:pt idx="34">
                  <c:v>2372831339</c:v>
                </c:pt>
                <c:pt idx="35">
                  <c:v>6775351339</c:v>
                </c:pt>
                <c:pt idx="36">
                  <c:v>5503271339</c:v>
                </c:pt>
                <c:pt idx="37">
                  <c:v>5134681339</c:v>
                </c:pt>
                <c:pt idx="38">
                  <c:v>-2383168661</c:v>
                </c:pt>
                <c:pt idx="39">
                  <c:v>-2350258661</c:v>
                </c:pt>
                <c:pt idx="40">
                  <c:v>-2938218661</c:v>
                </c:pt>
                <c:pt idx="41">
                  <c:v>-2999328661</c:v>
                </c:pt>
                <c:pt idx="42">
                  <c:v>-2999328661</c:v>
                </c:pt>
                <c:pt idx="43">
                  <c:v>-2997084708</c:v>
                </c:pt>
                <c:pt idx="44">
                  <c:v>-3192194708</c:v>
                </c:pt>
                <c:pt idx="45">
                  <c:v>-3062304708</c:v>
                </c:pt>
                <c:pt idx="46">
                  <c:v>-3032814708</c:v>
                </c:pt>
                <c:pt idx="47">
                  <c:v>-3086074708</c:v>
                </c:pt>
                <c:pt idx="48">
                  <c:v>-3166924708</c:v>
                </c:pt>
                <c:pt idx="49">
                  <c:v>-3304074708</c:v>
                </c:pt>
                <c:pt idx="50">
                  <c:v>-3200144708</c:v>
                </c:pt>
                <c:pt idx="51">
                  <c:v>-2820584708</c:v>
                </c:pt>
                <c:pt idx="52">
                  <c:v>-2505764708</c:v>
                </c:pt>
                <c:pt idx="53">
                  <c:v>-2424864708</c:v>
                </c:pt>
                <c:pt idx="54">
                  <c:v>-2712304708</c:v>
                </c:pt>
                <c:pt idx="55">
                  <c:v>-2735104708</c:v>
                </c:pt>
                <c:pt idx="56">
                  <c:v>-2746704708</c:v>
                </c:pt>
                <c:pt idx="57">
                  <c:v>-2745524708</c:v>
                </c:pt>
                <c:pt idx="58">
                  <c:v>-2834444708</c:v>
                </c:pt>
                <c:pt idx="59">
                  <c:v>-2906824708</c:v>
                </c:pt>
                <c:pt idx="60">
                  <c:v>-3061844708</c:v>
                </c:pt>
                <c:pt idx="61">
                  <c:v>-2927584708</c:v>
                </c:pt>
                <c:pt idx="62">
                  <c:v>1577165292</c:v>
                </c:pt>
                <c:pt idx="63">
                  <c:v>1810605292</c:v>
                </c:pt>
                <c:pt idx="64">
                  <c:v>1717775292</c:v>
                </c:pt>
                <c:pt idx="65">
                  <c:v>1717775292</c:v>
                </c:pt>
                <c:pt idx="66">
                  <c:v>1681575292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029-0048-AEEC-7C748BE692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35144543"/>
        <c:axId val="439983375"/>
      </c:lineChart>
      <c:catAx>
        <c:axId val="335144543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439983375"/>
        <c:crosses val="autoZero"/>
        <c:auto val="1"/>
        <c:lblAlgn val="ctr"/>
        <c:lblOffset val="100"/>
        <c:noMultiLvlLbl val="0"/>
      </c:catAx>
      <c:valAx>
        <c:axId val="439983375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335144543"/>
        <c:crosses val="autoZero"/>
        <c:crossBetween val="between"/>
        <c:dispUnits>
          <c:builtInUnit val="b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VN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Dệt may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GDNN!$Y$87</c:f>
              <c:strCache>
                <c:ptCount val="1"/>
                <c:pt idx="0">
                  <c:v>STK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GDNN!$W$88:$X$155</c:f>
              <c:multiLvlStrCache>
                <c:ptCount val="68"/>
                <c:lvl>
                  <c:pt idx="0">
                    <c:v>08/04/2024</c:v>
                  </c:pt>
                  <c:pt idx="1">
                    <c:v>05/04/2024</c:v>
                  </c:pt>
                  <c:pt idx="2">
                    <c:v>04/04/2024</c:v>
                  </c:pt>
                  <c:pt idx="3">
                    <c:v>03/04/2024</c:v>
                  </c:pt>
                  <c:pt idx="4">
                    <c:v>02/04/2024</c:v>
                  </c:pt>
                  <c:pt idx="5">
                    <c:v>01/04/2024</c:v>
                  </c:pt>
                  <c:pt idx="6">
                    <c:v>29/03/2024</c:v>
                  </c:pt>
                  <c:pt idx="7">
                    <c:v>28/03/2024</c:v>
                  </c:pt>
                  <c:pt idx="8">
                    <c:v>27/03/2024</c:v>
                  </c:pt>
                  <c:pt idx="9">
                    <c:v>26/03/2024</c:v>
                  </c:pt>
                  <c:pt idx="10">
                    <c:v>25/03/2024</c:v>
                  </c:pt>
                  <c:pt idx="11">
                    <c:v>22/03/2024</c:v>
                  </c:pt>
                  <c:pt idx="12">
                    <c:v>21/03/2024</c:v>
                  </c:pt>
                  <c:pt idx="13">
                    <c:v>20/03/2024</c:v>
                  </c:pt>
                  <c:pt idx="14">
                    <c:v>19/03/2024</c:v>
                  </c:pt>
                  <c:pt idx="15">
                    <c:v>18/03/2024</c:v>
                  </c:pt>
                  <c:pt idx="16">
                    <c:v>15/03/2024</c:v>
                  </c:pt>
                  <c:pt idx="17">
                    <c:v>14/03/2024</c:v>
                  </c:pt>
                  <c:pt idx="18">
                    <c:v>13/03/2024</c:v>
                  </c:pt>
                  <c:pt idx="19">
                    <c:v>12/03/2024</c:v>
                  </c:pt>
                  <c:pt idx="20">
                    <c:v>11/03/2024</c:v>
                  </c:pt>
                  <c:pt idx="21">
                    <c:v>08/03/2024</c:v>
                  </c:pt>
                  <c:pt idx="22">
                    <c:v>07/03/2024</c:v>
                  </c:pt>
                  <c:pt idx="23">
                    <c:v>06/03/2024</c:v>
                  </c:pt>
                  <c:pt idx="24">
                    <c:v>05/03/2024</c:v>
                  </c:pt>
                  <c:pt idx="25">
                    <c:v>04/03/2024</c:v>
                  </c:pt>
                  <c:pt idx="26">
                    <c:v>01/03/2024</c:v>
                  </c:pt>
                  <c:pt idx="27">
                    <c:v>29/02/2024</c:v>
                  </c:pt>
                  <c:pt idx="28">
                    <c:v>28/02/2024</c:v>
                  </c:pt>
                  <c:pt idx="29">
                    <c:v>27/02/2024</c:v>
                  </c:pt>
                  <c:pt idx="30">
                    <c:v>26/02/2024</c:v>
                  </c:pt>
                  <c:pt idx="31">
                    <c:v>23/02/2024</c:v>
                  </c:pt>
                  <c:pt idx="32">
                    <c:v>22/02/2024</c:v>
                  </c:pt>
                  <c:pt idx="33">
                    <c:v>21/02/2024</c:v>
                  </c:pt>
                  <c:pt idx="34">
                    <c:v>20/02/2024</c:v>
                  </c:pt>
                  <c:pt idx="35">
                    <c:v>19/02/2024</c:v>
                  </c:pt>
                  <c:pt idx="36">
                    <c:v>16/02/2024</c:v>
                  </c:pt>
                  <c:pt idx="37">
                    <c:v>15/02/2024</c:v>
                  </c:pt>
                  <c:pt idx="38">
                    <c:v>07/02/2024</c:v>
                  </c:pt>
                  <c:pt idx="39">
                    <c:v>06/02/2024</c:v>
                  </c:pt>
                  <c:pt idx="40">
                    <c:v>05/02/2024</c:v>
                  </c:pt>
                  <c:pt idx="41">
                    <c:v>02/02/2024</c:v>
                  </c:pt>
                  <c:pt idx="42">
                    <c:v>01/02/2024</c:v>
                  </c:pt>
                  <c:pt idx="43">
                    <c:v>31/01/2024</c:v>
                  </c:pt>
                  <c:pt idx="44">
                    <c:v>30/01/2024</c:v>
                  </c:pt>
                  <c:pt idx="45">
                    <c:v>29/01/2024</c:v>
                  </c:pt>
                  <c:pt idx="46">
                    <c:v>26/01/2024</c:v>
                  </c:pt>
                  <c:pt idx="47">
                    <c:v>25/01/2024</c:v>
                  </c:pt>
                  <c:pt idx="48">
                    <c:v>24/01/2024</c:v>
                  </c:pt>
                  <c:pt idx="49">
                    <c:v>23/01/2024</c:v>
                  </c:pt>
                  <c:pt idx="50">
                    <c:v>22/01/2024</c:v>
                  </c:pt>
                  <c:pt idx="51">
                    <c:v>19/01/2024</c:v>
                  </c:pt>
                  <c:pt idx="52">
                    <c:v>18/01/2024</c:v>
                  </c:pt>
                  <c:pt idx="53">
                    <c:v>17/01/2024</c:v>
                  </c:pt>
                  <c:pt idx="54">
                    <c:v>16/01/2024</c:v>
                  </c:pt>
                  <c:pt idx="55">
                    <c:v>15/01/2024</c:v>
                  </c:pt>
                  <c:pt idx="56">
                    <c:v>12/01/2024</c:v>
                  </c:pt>
                  <c:pt idx="57">
                    <c:v>11/01/2024</c:v>
                  </c:pt>
                  <c:pt idx="58">
                    <c:v>10/01/2024</c:v>
                  </c:pt>
                  <c:pt idx="59">
                    <c:v>09/01/2024</c:v>
                  </c:pt>
                  <c:pt idx="60">
                    <c:v>08/01/2024</c:v>
                  </c:pt>
                  <c:pt idx="61">
                    <c:v>05/01/2024</c:v>
                  </c:pt>
                  <c:pt idx="62">
                    <c:v>04/01/2024</c:v>
                  </c:pt>
                  <c:pt idx="63">
                    <c:v>03/01/2024</c:v>
                  </c:pt>
                  <c:pt idx="64">
                    <c:v>02/01/2024</c:v>
                  </c:pt>
                  <c:pt idx="65">
                    <c:v>29/12/2023</c:v>
                  </c:pt>
                  <c:pt idx="66">
                    <c:v>28/12/2023</c:v>
                  </c:pt>
                  <c:pt idx="67">
                    <c:v>27/12/2023</c:v>
                  </c:pt>
                </c:lvl>
                <c:lvl>
                  <c:pt idx="0">
                    <c:v>M1</c:v>
                  </c:pt>
                  <c:pt idx="23">
                    <c:v>M2</c:v>
                  </c:pt>
                  <c:pt idx="46">
                    <c:v>M3</c:v>
                  </c:pt>
                </c:lvl>
              </c:multiLvlStrCache>
            </c:multiLvlStrRef>
          </c:cat>
          <c:val>
            <c:numRef>
              <c:f>GDNN!$Y$88:$Y$155</c:f>
              <c:numCache>
                <c:formatCode>#,##0</c:formatCode>
                <c:ptCount val="68"/>
                <c:pt idx="0">
                  <c:v>15350959011</c:v>
                </c:pt>
                <c:pt idx="1">
                  <c:v>16882659011</c:v>
                </c:pt>
                <c:pt idx="2">
                  <c:v>16942159011</c:v>
                </c:pt>
                <c:pt idx="3">
                  <c:v>16915359011</c:v>
                </c:pt>
                <c:pt idx="4">
                  <c:v>16579509011</c:v>
                </c:pt>
                <c:pt idx="5">
                  <c:v>16584919011</c:v>
                </c:pt>
                <c:pt idx="6">
                  <c:v>16625609011</c:v>
                </c:pt>
                <c:pt idx="7">
                  <c:v>16615669011</c:v>
                </c:pt>
                <c:pt idx="8">
                  <c:v>14171369011</c:v>
                </c:pt>
                <c:pt idx="9">
                  <c:v>14171369011</c:v>
                </c:pt>
                <c:pt idx="10">
                  <c:v>14178169011</c:v>
                </c:pt>
                <c:pt idx="11">
                  <c:v>14309989011</c:v>
                </c:pt>
                <c:pt idx="12">
                  <c:v>14373069011</c:v>
                </c:pt>
                <c:pt idx="13">
                  <c:v>14301179011</c:v>
                </c:pt>
                <c:pt idx="14">
                  <c:v>15553859011</c:v>
                </c:pt>
                <c:pt idx="15">
                  <c:v>15553859011</c:v>
                </c:pt>
                <c:pt idx="16">
                  <c:v>14923959011</c:v>
                </c:pt>
                <c:pt idx="17">
                  <c:v>13904099011</c:v>
                </c:pt>
                <c:pt idx="18">
                  <c:v>13977609011</c:v>
                </c:pt>
                <c:pt idx="19">
                  <c:v>14011789011</c:v>
                </c:pt>
                <c:pt idx="20">
                  <c:v>12315109011</c:v>
                </c:pt>
                <c:pt idx="21">
                  <c:v>12309079011</c:v>
                </c:pt>
                <c:pt idx="22">
                  <c:v>11948614105</c:v>
                </c:pt>
                <c:pt idx="23">
                  <c:v>12064214105</c:v>
                </c:pt>
                <c:pt idx="24">
                  <c:v>11905614105</c:v>
                </c:pt>
                <c:pt idx="25">
                  <c:v>11942794105</c:v>
                </c:pt>
                <c:pt idx="26">
                  <c:v>11945674105</c:v>
                </c:pt>
                <c:pt idx="27">
                  <c:v>13336874105</c:v>
                </c:pt>
                <c:pt idx="28">
                  <c:v>13557714105</c:v>
                </c:pt>
                <c:pt idx="29">
                  <c:v>13496094105</c:v>
                </c:pt>
                <c:pt idx="30">
                  <c:v>13498894105</c:v>
                </c:pt>
                <c:pt idx="31">
                  <c:v>13504494105</c:v>
                </c:pt>
                <c:pt idx="32">
                  <c:v>13502124105</c:v>
                </c:pt>
                <c:pt idx="33">
                  <c:v>13496524105</c:v>
                </c:pt>
                <c:pt idx="34">
                  <c:v>13490924105</c:v>
                </c:pt>
                <c:pt idx="35">
                  <c:v>13507934105</c:v>
                </c:pt>
                <c:pt idx="36">
                  <c:v>10508144105</c:v>
                </c:pt>
                <c:pt idx="37">
                  <c:v>10502494105</c:v>
                </c:pt>
                <c:pt idx="38">
                  <c:v>10953184105</c:v>
                </c:pt>
                <c:pt idx="39">
                  <c:v>9842614105</c:v>
                </c:pt>
                <c:pt idx="40">
                  <c:v>12542614105</c:v>
                </c:pt>
                <c:pt idx="41">
                  <c:v>12542614105</c:v>
                </c:pt>
                <c:pt idx="42">
                  <c:v>12542614105</c:v>
                </c:pt>
                <c:pt idx="43">
                  <c:v>12542614105</c:v>
                </c:pt>
                <c:pt idx="44">
                  <c:v>12542614105</c:v>
                </c:pt>
                <c:pt idx="45">
                  <c:v>12468144105</c:v>
                </c:pt>
                <c:pt idx="46">
                  <c:v>10221644105</c:v>
                </c:pt>
                <c:pt idx="47">
                  <c:v>10328974105</c:v>
                </c:pt>
                <c:pt idx="48">
                  <c:v>10328974105</c:v>
                </c:pt>
                <c:pt idx="49">
                  <c:v>10328974105</c:v>
                </c:pt>
                <c:pt idx="50">
                  <c:v>10328974105</c:v>
                </c:pt>
                <c:pt idx="51">
                  <c:v>10328974105</c:v>
                </c:pt>
                <c:pt idx="52">
                  <c:v>12791044105</c:v>
                </c:pt>
                <c:pt idx="53">
                  <c:v>12791044105</c:v>
                </c:pt>
                <c:pt idx="54">
                  <c:v>12791044105</c:v>
                </c:pt>
                <c:pt idx="55">
                  <c:v>9737444105</c:v>
                </c:pt>
                <c:pt idx="56">
                  <c:v>9745234105</c:v>
                </c:pt>
                <c:pt idx="57">
                  <c:v>9742684105</c:v>
                </c:pt>
                <c:pt idx="58">
                  <c:v>9802024105</c:v>
                </c:pt>
                <c:pt idx="59">
                  <c:v>9511864105</c:v>
                </c:pt>
                <c:pt idx="60">
                  <c:v>9205474105</c:v>
                </c:pt>
                <c:pt idx="61">
                  <c:v>11500724105</c:v>
                </c:pt>
                <c:pt idx="62">
                  <c:v>11492924105</c:v>
                </c:pt>
                <c:pt idx="63">
                  <c:v>11477504105</c:v>
                </c:pt>
                <c:pt idx="64">
                  <c:v>11478504105</c:v>
                </c:pt>
                <c:pt idx="65">
                  <c:v>11478504105</c:v>
                </c:pt>
                <c:pt idx="66">
                  <c:v>8718504105</c:v>
                </c:pt>
                <c:pt idx="67">
                  <c:v>8703204105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8EF-8E4D-B0DE-8BFD799B7F7D}"/>
            </c:ext>
          </c:extLst>
        </c:ser>
        <c:ser>
          <c:idx val="1"/>
          <c:order val="1"/>
          <c:tx>
            <c:strRef>
              <c:f>GDNN!$Z$87</c:f>
              <c:strCache>
                <c:ptCount val="1"/>
                <c:pt idx="0">
                  <c:v>GIL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GDNN!$W$88:$X$155</c:f>
              <c:multiLvlStrCache>
                <c:ptCount val="68"/>
                <c:lvl>
                  <c:pt idx="0">
                    <c:v>08/04/2024</c:v>
                  </c:pt>
                  <c:pt idx="1">
                    <c:v>05/04/2024</c:v>
                  </c:pt>
                  <c:pt idx="2">
                    <c:v>04/04/2024</c:v>
                  </c:pt>
                  <c:pt idx="3">
                    <c:v>03/04/2024</c:v>
                  </c:pt>
                  <c:pt idx="4">
                    <c:v>02/04/2024</c:v>
                  </c:pt>
                  <c:pt idx="5">
                    <c:v>01/04/2024</c:v>
                  </c:pt>
                  <c:pt idx="6">
                    <c:v>29/03/2024</c:v>
                  </c:pt>
                  <c:pt idx="7">
                    <c:v>28/03/2024</c:v>
                  </c:pt>
                  <c:pt idx="8">
                    <c:v>27/03/2024</c:v>
                  </c:pt>
                  <c:pt idx="9">
                    <c:v>26/03/2024</c:v>
                  </c:pt>
                  <c:pt idx="10">
                    <c:v>25/03/2024</c:v>
                  </c:pt>
                  <c:pt idx="11">
                    <c:v>22/03/2024</c:v>
                  </c:pt>
                  <c:pt idx="12">
                    <c:v>21/03/2024</c:v>
                  </c:pt>
                  <c:pt idx="13">
                    <c:v>20/03/2024</c:v>
                  </c:pt>
                  <c:pt idx="14">
                    <c:v>19/03/2024</c:v>
                  </c:pt>
                  <c:pt idx="15">
                    <c:v>18/03/2024</c:v>
                  </c:pt>
                  <c:pt idx="16">
                    <c:v>15/03/2024</c:v>
                  </c:pt>
                  <c:pt idx="17">
                    <c:v>14/03/2024</c:v>
                  </c:pt>
                  <c:pt idx="18">
                    <c:v>13/03/2024</c:v>
                  </c:pt>
                  <c:pt idx="19">
                    <c:v>12/03/2024</c:v>
                  </c:pt>
                  <c:pt idx="20">
                    <c:v>11/03/2024</c:v>
                  </c:pt>
                  <c:pt idx="21">
                    <c:v>08/03/2024</c:v>
                  </c:pt>
                  <c:pt idx="22">
                    <c:v>07/03/2024</c:v>
                  </c:pt>
                  <c:pt idx="23">
                    <c:v>06/03/2024</c:v>
                  </c:pt>
                  <c:pt idx="24">
                    <c:v>05/03/2024</c:v>
                  </c:pt>
                  <c:pt idx="25">
                    <c:v>04/03/2024</c:v>
                  </c:pt>
                  <c:pt idx="26">
                    <c:v>01/03/2024</c:v>
                  </c:pt>
                  <c:pt idx="27">
                    <c:v>29/02/2024</c:v>
                  </c:pt>
                  <c:pt idx="28">
                    <c:v>28/02/2024</c:v>
                  </c:pt>
                  <c:pt idx="29">
                    <c:v>27/02/2024</c:v>
                  </c:pt>
                  <c:pt idx="30">
                    <c:v>26/02/2024</c:v>
                  </c:pt>
                  <c:pt idx="31">
                    <c:v>23/02/2024</c:v>
                  </c:pt>
                  <c:pt idx="32">
                    <c:v>22/02/2024</c:v>
                  </c:pt>
                  <c:pt idx="33">
                    <c:v>21/02/2024</c:v>
                  </c:pt>
                  <c:pt idx="34">
                    <c:v>20/02/2024</c:v>
                  </c:pt>
                  <c:pt idx="35">
                    <c:v>19/02/2024</c:v>
                  </c:pt>
                  <c:pt idx="36">
                    <c:v>16/02/2024</c:v>
                  </c:pt>
                  <c:pt idx="37">
                    <c:v>15/02/2024</c:v>
                  </c:pt>
                  <c:pt idx="38">
                    <c:v>07/02/2024</c:v>
                  </c:pt>
                  <c:pt idx="39">
                    <c:v>06/02/2024</c:v>
                  </c:pt>
                  <c:pt idx="40">
                    <c:v>05/02/2024</c:v>
                  </c:pt>
                  <c:pt idx="41">
                    <c:v>02/02/2024</c:v>
                  </c:pt>
                  <c:pt idx="42">
                    <c:v>01/02/2024</c:v>
                  </c:pt>
                  <c:pt idx="43">
                    <c:v>31/01/2024</c:v>
                  </c:pt>
                  <c:pt idx="44">
                    <c:v>30/01/2024</c:v>
                  </c:pt>
                  <c:pt idx="45">
                    <c:v>29/01/2024</c:v>
                  </c:pt>
                  <c:pt idx="46">
                    <c:v>26/01/2024</c:v>
                  </c:pt>
                  <c:pt idx="47">
                    <c:v>25/01/2024</c:v>
                  </c:pt>
                  <c:pt idx="48">
                    <c:v>24/01/2024</c:v>
                  </c:pt>
                  <c:pt idx="49">
                    <c:v>23/01/2024</c:v>
                  </c:pt>
                  <c:pt idx="50">
                    <c:v>22/01/2024</c:v>
                  </c:pt>
                  <c:pt idx="51">
                    <c:v>19/01/2024</c:v>
                  </c:pt>
                  <c:pt idx="52">
                    <c:v>18/01/2024</c:v>
                  </c:pt>
                  <c:pt idx="53">
                    <c:v>17/01/2024</c:v>
                  </c:pt>
                  <c:pt idx="54">
                    <c:v>16/01/2024</c:v>
                  </c:pt>
                  <c:pt idx="55">
                    <c:v>15/01/2024</c:v>
                  </c:pt>
                  <c:pt idx="56">
                    <c:v>12/01/2024</c:v>
                  </c:pt>
                  <c:pt idx="57">
                    <c:v>11/01/2024</c:v>
                  </c:pt>
                  <c:pt idx="58">
                    <c:v>10/01/2024</c:v>
                  </c:pt>
                  <c:pt idx="59">
                    <c:v>09/01/2024</c:v>
                  </c:pt>
                  <c:pt idx="60">
                    <c:v>08/01/2024</c:v>
                  </c:pt>
                  <c:pt idx="61">
                    <c:v>05/01/2024</c:v>
                  </c:pt>
                  <c:pt idx="62">
                    <c:v>04/01/2024</c:v>
                  </c:pt>
                  <c:pt idx="63">
                    <c:v>03/01/2024</c:v>
                  </c:pt>
                  <c:pt idx="64">
                    <c:v>02/01/2024</c:v>
                  </c:pt>
                  <c:pt idx="65">
                    <c:v>29/12/2023</c:v>
                  </c:pt>
                  <c:pt idx="66">
                    <c:v>28/12/2023</c:v>
                  </c:pt>
                  <c:pt idx="67">
                    <c:v>27/12/2023</c:v>
                  </c:pt>
                </c:lvl>
                <c:lvl>
                  <c:pt idx="0">
                    <c:v>M1</c:v>
                  </c:pt>
                  <c:pt idx="23">
                    <c:v>M2</c:v>
                  </c:pt>
                  <c:pt idx="46">
                    <c:v>M3</c:v>
                  </c:pt>
                </c:lvl>
              </c:multiLvlStrCache>
            </c:multiLvlStrRef>
          </c:cat>
          <c:val>
            <c:numRef>
              <c:f>GDNN!$Z$88:$Z$155</c:f>
              <c:numCache>
                <c:formatCode>#,##0</c:formatCode>
                <c:ptCount val="68"/>
                <c:pt idx="0">
                  <c:v>-6474522527</c:v>
                </c:pt>
                <c:pt idx="1">
                  <c:v>-16976032527</c:v>
                </c:pt>
                <c:pt idx="2">
                  <c:v>-15603782527</c:v>
                </c:pt>
                <c:pt idx="3">
                  <c:v>-15942042527</c:v>
                </c:pt>
                <c:pt idx="4">
                  <c:v>-14458992527</c:v>
                </c:pt>
                <c:pt idx="5">
                  <c:v>-13934142527</c:v>
                </c:pt>
                <c:pt idx="6">
                  <c:v>-5564322527</c:v>
                </c:pt>
                <c:pt idx="7">
                  <c:v>-2871352527</c:v>
                </c:pt>
                <c:pt idx="8">
                  <c:v>-4386312527</c:v>
                </c:pt>
                <c:pt idx="9">
                  <c:v>-10673022527</c:v>
                </c:pt>
                <c:pt idx="10">
                  <c:v>-14854972527</c:v>
                </c:pt>
                <c:pt idx="11">
                  <c:v>-12137402527</c:v>
                </c:pt>
                <c:pt idx="12">
                  <c:v>-8430942527</c:v>
                </c:pt>
                <c:pt idx="13">
                  <c:v>3486847473</c:v>
                </c:pt>
                <c:pt idx="14">
                  <c:v>1122517473</c:v>
                </c:pt>
                <c:pt idx="15">
                  <c:v>7497857473</c:v>
                </c:pt>
                <c:pt idx="16">
                  <c:v>16914927473</c:v>
                </c:pt>
                <c:pt idx="17">
                  <c:v>9641177473</c:v>
                </c:pt>
                <c:pt idx="18">
                  <c:v>3242427473</c:v>
                </c:pt>
                <c:pt idx="19">
                  <c:v>-10780302527</c:v>
                </c:pt>
                <c:pt idx="20">
                  <c:v>-15596222527</c:v>
                </c:pt>
                <c:pt idx="21">
                  <c:v>-15596222527</c:v>
                </c:pt>
                <c:pt idx="22">
                  <c:v>-15242472527</c:v>
                </c:pt>
                <c:pt idx="23">
                  <c:v>-9589632527</c:v>
                </c:pt>
                <c:pt idx="24">
                  <c:v>-8657002527</c:v>
                </c:pt>
                <c:pt idx="25">
                  <c:v>-8760682527</c:v>
                </c:pt>
                <c:pt idx="26">
                  <c:v>-14415802527</c:v>
                </c:pt>
                <c:pt idx="27">
                  <c:v>-15323052527</c:v>
                </c:pt>
                <c:pt idx="28">
                  <c:v>-14477072527</c:v>
                </c:pt>
                <c:pt idx="29">
                  <c:v>-13298992527</c:v>
                </c:pt>
                <c:pt idx="30">
                  <c:v>-8270482527</c:v>
                </c:pt>
                <c:pt idx="31">
                  <c:v>-8380872527</c:v>
                </c:pt>
                <c:pt idx="32">
                  <c:v>-6859822527</c:v>
                </c:pt>
                <c:pt idx="33">
                  <c:v>-10991172527</c:v>
                </c:pt>
                <c:pt idx="34">
                  <c:v>-9158632527</c:v>
                </c:pt>
                <c:pt idx="35">
                  <c:v>-8583942527</c:v>
                </c:pt>
                <c:pt idx="36">
                  <c:v>-9165022527</c:v>
                </c:pt>
                <c:pt idx="37">
                  <c:v>-7328852527</c:v>
                </c:pt>
                <c:pt idx="38">
                  <c:v>-8392122527</c:v>
                </c:pt>
                <c:pt idx="39">
                  <c:v>-6701442527</c:v>
                </c:pt>
                <c:pt idx="40">
                  <c:v>-4639402527</c:v>
                </c:pt>
                <c:pt idx="41">
                  <c:v>-3249962527</c:v>
                </c:pt>
                <c:pt idx="42">
                  <c:v>813997473</c:v>
                </c:pt>
                <c:pt idx="43">
                  <c:v>-1104566717</c:v>
                </c:pt>
                <c:pt idx="44">
                  <c:v>-8778506717</c:v>
                </c:pt>
                <c:pt idx="45">
                  <c:v>-13172826717</c:v>
                </c:pt>
                <c:pt idx="46">
                  <c:v>-13172556717</c:v>
                </c:pt>
                <c:pt idx="47">
                  <c:v>-12873406717</c:v>
                </c:pt>
                <c:pt idx="48">
                  <c:v>-12771226717</c:v>
                </c:pt>
                <c:pt idx="49">
                  <c:v>-12787276717</c:v>
                </c:pt>
                <c:pt idx="50">
                  <c:v>-12787546717</c:v>
                </c:pt>
                <c:pt idx="51">
                  <c:v>-12823256717</c:v>
                </c:pt>
                <c:pt idx="52">
                  <c:v>-12512876717</c:v>
                </c:pt>
                <c:pt idx="53">
                  <c:v>-11648096717</c:v>
                </c:pt>
                <c:pt idx="54">
                  <c:v>-14093926717</c:v>
                </c:pt>
                <c:pt idx="55">
                  <c:v>-14384256717</c:v>
                </c:pt>
                <c:pt idx="56">
                  <c:v>-14274546717</c:v>
                </c:pt>
                <c:pt idx="57">
                  <c:v>-14253816717</c:v>
                </c:pt>
                <c:pt idx="58">
                  <c:v>-14227966717</c:v>
                </c:pt>
                <c:pt idx="59">
                  <c:v>-17459036717</c:v>
                </c:pt>
                <c:pt idx="60">
                  <c:v>-21462376717</c:v>
                </c:pt>
                <c:pt idx="61">
                  <c:v>-20750936717</c:v>
                </c:pt>
                <c:pt idx="62">
                  <c:v>-18579466717</c:v>
                </c:pt>
                <c:pt idx="63">
                  <c:v>-20164616717</c:v>
                </c:pt>
                <c:pt idx="64">
                  <c:v>-20847176717</c:v>
                </c:pt>
                <c:pt idx="65">
                  <c:v>-21147516717</c:v>
                </c:pt>
                <c:pt idx="66">
                  <c:v>-18926936717</c:v>
                </c:pt>
                <c:pt idx="67">
                  <c:v>-17045726717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8EF-8E4D-B0DE-8BFD799B7F7D}"/>
            </c:ext>
          </c:extLst>
        </c:ser>
        <c:ser>
          <c:idx val="2"/>
          <c:order val="2"/>
          <c:tx>
            <c:strRef>
              <c:f>GDNN!$AA$87</c:f>
              <c:strCache>
                <c:ptCount val="1"/>
                <c:pt idx="0">
                  <c:v>MSH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multiLvlStrRef>
              <c:f>GDNN!$W$88:$X$155</c:f>
              <c:multiLvlStrCache>
                <c:ptCount val="68"/>
                <c:lvl>
                  <c:pt idx="0">
                    <c:v>08/04/2024</c:v>
                  </c:pt>
                  <c:pt idx="1">
                    <c:v>05/04/2024</c:v>
                  </c:pt>
                  <c:pt idx="2">
                    <c:v>04/04/2024</c:v>
                  </c:pt>
                  <c:pt idx="3">
                    <c:v>03/04/2024</c:v>
                  </c:pt>
                  <c:pt idx="4">
                    <c:v>02/04/2024</c:v>
                  </c:pt>
                  <c:pt idx="5">
                    <c:v>01/04/2024</c:v>
                  </c:pt>
                  <c:pt idx="6">
                    <c:v>29/03/2024</c:v>
                  </c:pt>
                  <c:pt idx="7">
                    <c:v>28/03/2024</c:v>
                  </c:pt>
                  <c:pt idx="8">
                    <c:v>27/03/2024</c:v>
                  </c:pt>
                  <c:pt idx="9">
                    <c:v>26/03/2024</c:v>
                  </c:pt>
                  <c:pt idx="10">
                    <c:v>25/03/2024</c:v>
                  </c:pt>
                  <c:pt idx="11">
                    <c:v>22/03/2024</c:v>
                  </c:pt>
                  <c:pt idx="12">
                    <c:v>21/03/2024</c:v>
                  </c:pt>
                  <c:pt idx="13">
                    <c:v>20/03/2024</c:v>
                  </c:pt>
                  <c:pt idx="14">
                    <c:v>19/03/2024</c:v>
                  </c:pt>
                  <c:pt idx="15">
                    <c:v>18/03/2024</c:v>
                  </c:pt>
                  <c:pt idx="16">
                    <c:v>15/03/2024</c:v>
                  </c:pt>
                  <c:pt idx="17">
                    <c:v>14/03/2024</c:v>
                  </c:pt>
                  <c:pt idx="18">
                    <c:v>13/03/2024</c:v>
                  </c:pt>
                  <c:pt idx="19">
                    <c:v>12/03/2024</c:v>
                  </c:pt>
                  <c:pt idx="20">
                    <c:v>11/03/2024</c:v>
                  </c:pt>
                  <c:pt idx="21">
                    <c:v>08/03/2024</c:v>
                  </c:pt>
                  <c:pt idx="22">
                    <c:v>07/03/2024</c:v>
                  </c:pt>
                  <c:pt idx="23">
                    <c:v>06/03/2024</c:v>
                  </c:pt>
                  <c:pt idx="24">
                    <c:v>05/03/2024</c:v>
                  </c:pt>
                  <c:pt idx="25">
                    <c:v>04/03/2024</c:v>
                  </c:pt>
                  <c:pt idx="26">
                    <c:v>01/03/2024</c:v>
                  </c:pt>
                  <c:pt idx="27">
                    <c:v>29/02/2024</c:v>
                  </c:pt>
                  <c:pt idx="28">
                    <c:v>28/02/2024</c:v>
                  </c:pt>
                  <c:pt idx="29">
                    <c:v>27/02/2024</c:v>
                  </c:pt>
                  <c:pt idx="30">
                    <c:v>26/02/2024</c:v>
                  </c:pt>
                  <c:pt idx="31">
                    <c:v>23/02/2024</c:v>
                  </c:pt>
                  <c:pt idx="32">
                    <c:v>22/02/2024</c:v>
                  </c:pt>
                  <c:pt idx="33">
                    <c:v>21/02/2024</c:v>
                  </c:pt>
                  <c:pt idx="34">
                    <c:v>20/02/2024</c:v>
                  </c:pt>
                  <c:pt idx="35">
                    <c:v>19/02/2024</c:v>
                  </c:pt>
                  <c:pt idx="36">
                    <c:v>16/02/2024</c:v>
                  </c:pt>
                  <c:pt idx="37">
                    <c:v>15/02/2024</c:v>
                  </c:pt>
                  <c:pt idx="38">
                    <c:v>07/02/2024</c:v>
                  </c:pt>
                  <c:pt idx="39">
                    <c:v>06/02/2024</c:v>
                  </c:pt>
                  <c:pt idx="40">
                    <c:v>05/02/2024</c:v>
                  </c:pt>
                  <c:pt idx="41">
                    <c:v>02/02/2024</c:v>
                  </c:pt>
                  <c:pt idx="42">
                    <c:v>01/02/2024</c:v>
                  </c:pt>
                  <c:pt idx="43">
                    <c:v>31/01/2024</c:v>
                  </c:pt>
                  <c:pt idx="44">
                    <c:v>30/01/2024</c:v>
                  </c:pt>
                  <c:pt idx="45">
                    <c:v>29/01/2024</c:v>
                  </c:pt>
                  <c:pt idx="46">
                    <c:v>26/01/2024</c:v>
                  </c:pt>
                  <c:pt idx="47">
                    <c:v>25/01/2024</c:v>
                  </c:pt>
                  <c:pt idx="48">
                    <c:v>24/01/2024</c:v>
                  </c:pt>
                  <c:pt idx="49">
                    <c:v>23/01/2024</c:v>
                  </c:pt>
                  <c:pt idx="50">
                    <c:v>22/01/2024</c:v>
                  </c:pt>
                  <c:pt idx="51">
                    <c:v>19/01/2024</c:v>
                  </c:pt>
                  <c:pt idx="52">
                    <c:v>18/01/2024</c:v>
                  </c:pt>
                  <c:pt idx="53">
                    <c:v>17/01/2024</c:v>
                  </c:pt>
                  <c:pt idx="54">
                    <c:v>16/01/2024</c:v>
                  </c:pt>
                  <c:pt idx="55">
                    <c:v>15/01/2024</c:v>
                  </c:pt>
                  <c:pt idx="56">
                    <c:v>12/01/2024</c:v>
                  </c:pt>
                  <c:pt idx="57">
                    <c:v>11/01/2024</c:v>
                  </c:pt>
                  <c:pt idx="58">
                    <c:v>10/01/2024</c:v>
                  </c:pt>
                  <c:pt idx="59">
                    <c:v>09/01/2024</c:v>
                  </c:pt>
                  <c:pt idx="60">
                    <c:v>08/01/2024</c:v>
                  </c:pt>
                  <c:pt idx="61">
                    <c:v>05/01/2024</c:v>
                  </c:pt>
                  <c:pt idx="62">
                    <c:v>04/01/2024</c:v>
                  </c:pt>
                  <c:pt idx="63">
                    <c:v>03/01/2024</c:v>
                  </c:pt>
                  <c:pt idx="64">
                    <c:v>02/01/2024</c:v>
                  </c:pt>
                  <c:pt idx="65">
                    <c:v>29/12/2023</c:v>
                  </c:pt>
                  <c:pt idx="66">
                    <c:v>28/12/2023</c:v>
                  </c:pt>
                  <c:pt idx="67">
                    <c:v>27/12/2023</c:v>
                  </c:pt>
                </c:lvl>
                <c:lvl>
                  <c:pt idx="0">
                    <c:v>M1</c:v>
                  </c:pt>
                  <c:pt idx="23">
                    <c:v>M2</c:v>
                  </c:pt>
                  <c:pt idx="46">
                    <c:v>M3</c:v>
                  </c:pt>
                </c:lvl>
              </c:multiLvlStrCache>
            </c:multiLvlStrRef>
          </c:cat>
          <c:val>
            <c:numRef>
              <c:f>GDNN!$AA$88:$AA$155</c:f>
              <c:numCache>
                <c:formatCode>#,##0</c:formatCode>
                <c:ptCount val="68"/>
                <c:pt idx="0">
                  <c:v>14684524441</c:v>
                </c:pt>
                <c:pt idx="1">
                  <c:v>16572074441</c:v>
                </c:pt>
                <c:pt idx="2">
                  <c:v>16581904441</c:v>
                </c:pt>
                <c:pt idx="3">
                  <c:v>16517504441</c:v>
                </c:pt>
                <c:pt idx="4">
                  <c:v>11966464441</c:v>
                </c:pt>
                <c:pt idx="5">
                  <c:v>11970694441</c:v>
                </c:pt>
                <c:pt idx="6">
                  <c:v>12163624441</c:v>
                </c:pt>
                <c:pt idx="7">
                  <c:v>12359184441</c:v>
                </c:pt>
                <c:pt idx="8">
                  <c:v>12623481796</c:v>
                </c:pt>
                <c:pt idx="9">
                  <c:v>12511591796</c:v>
                </c:pt>
                <c:pt idx="10">
                  <c:v>12396851796</c:v>
                </c:pt>
                <c:pt idx="11">
                  <c:v>12796341796</c:v>
                </c:pt>
                <c:pt idx="12">
                  <c:v>12805011796</c:v>
                </c:pt>
                <c:pt idx="13">
                  <c:v>12303061796</c:v>
                </c:pt>
                <c:pt idx="14">
                  <c:v>12307601796</c:v>
                </c:pt>
                <c:pt idx="15">
                  <c:v>12171271796</c:v>
                </c:pt>
                <c:pt idx="16">
                  <c:v>11592451796</c:v>
                </c:pt>
                <c:pt idx="17">
                  <c:v>8349681796</c:v>
                </c:pt>
                <c:pt idx="18">
                  <c:v>3769291796</c:v>
                </c:pt>
                <c:pt idx="19">
                  <c:v>3611021796</c:v>
                </c:pt>
                <c:pt idx="20">
                  <c:v>3185631796</c:v>
                </c:pt>
                <c:pt idx="21">
                  <c:v>2924211796</c:v>
                </c:pt>
                <c:pt idx="22">
                  <c:v>1344511796</c:v>
                </c:pt>
                <c:pt idx="23">
                  <c:v>1348551796</c:v>
                </c:pt>
                <c:pt idx="24">
                  <c:v>1400661796</c:v>
                </c:pt>
                <c:pt idx="25">
                  <c:v>1285391796</c:v>
                </c:pt>
                <c:pt idx="26">
                  <c:v>416391796</c:v>
                </c:pt>
                <c:pt idx="27">
                  <c:v>203021796</c:v>
                </c:pt>
                <c:pt idx="28">
                  <c:v>318921796</c:v>
                </c:pt>
                <c:pt idx="29">
                  <c:v>359311796</c:v>
                </c:pt>
                <c:pt idx="30">
                  <c:v>211671796</c:v>
                </c:pt>
                <c:pt idx="31">
                  <c:v>-406138204</c:v>
                </c:pt>
                <c:pt idx="32">
                  <c:v>-912608204</c:v>
                </c:pt>
                <c:pt idx="33">
                  <c:v>-1092608204</c:v>
                </c:pt>
                <c:pt idx="34">
                  <c:v>-1307958204</c:v>
                </c:pt>
                <c:pt idx="35">
                  <c:v>-1419808204</c:v>
                </c:pt>
                <c:pt idx="36">
                  <c:v>-1488888204</c:v>
                </c:pt>
                <c:pt idx="37">
                  <c:v>-1435718204</c:v>
                </c:pt>
                <c:pt idx="38">
                  <c:v>-1622168204</c:v>
                </c:pt>
                <c:pt idx="39">
                  <c:v>-1713168204</c:v>
                </c:pt>
                <c:pt idx="40">
                  <c:v>-1906358204</c:v>
                </c:pt>
                <c:pt idx="41">
                  <c:v>-2082698204</c:v>
                </c:pt>
                <c:pt idx="42">
                  <c:v>-1547098204</c:v>
                </c:pt>
                <c:pt idx="43">
                  <c:v>-760920000</c:v>
                </c:pt>
                <c:pt idx="44">
                  <c:v>-760920000</c:v>
                </c:pt>
                <c:pt idx="45">
                  <c:v>-844490000</c:v>
                </c:pt>
                <c:pt idx="46">
                  <c:v>-1035610000</c:v>
                </c:pt>
                <c:pt idx="47">
                  <c:v>-998780000</c:v>
                </c:pt>
                <c:pt idx="48">
                  <c:v>-998780000</c:v>
                </c:pt>
                <c:pt idx="49">
                  <c:v>-1072690000</c:v>
                </c:pt>
                <c:pt idx="50">
                  <c:v>-1157240000</c:v>
                </c:pt>
                <c:pt idx="51">
                  <c:v>-1164620000</c:v>
                </c:pt>
                <c:pt idx="52">
                  <c:v>-509060000</c:v>
                </c:pt>
                <c:pt idx="53">
                  <c:v>-538580000</c:v>
                </c:pt>
                <c:pt idx="54">
                  <c:v>-538570000</c:v>
                </c:pt>
                <c:pt idx="55">
                  <c:v>-538570000</c:v>
                </c:pt>
                <c:pt idx="56">
                  <c:v>-538570000</c:v>
                </c:pt>
                <c:pt idx="57">
                  <c:v>-546010000</c:v>
                </c:pt>
                <c:pt idx="58">
                  <c:v>-821380000</c:v>
                </c:pt>
                <c:pt idx="59">
                  <c:v>-1108520000</c:v>
                </c:pt>
                <c:pt idx="60">
                  <c:v>-1400930000</c:v>
                </c:pt>
                <c:pt idx="61">
                  <c:v>-1341420000</c:v>
                </c:pt>
                <c:pt idx="62">
                  <c:v>-1404800000</c:v>
                </c:pt>
                <c:pt idx="63">
                  <c:v>-1427420000</c:v>
                </c:pt>
                <c:pt idx="64">
                  <c:v>-2537990000</c:v>
                </c:pt>
                <c:pt idx="65">
                  <c:v>-2585560000</c:v>
                </c:pt>
                <c:pt idx="66">
                  <c:v>-2570110000</c:v>
                </c:pt>
                <c:pt idx="67">
                  <c:v>-2453840000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8EF-8E4D-B0DE-8BFD799B7F7D}"/>
            </c:ext>
          </c:extLst>
        </c:ser>
        <c:ser>
          <c:idx val="3"/>
          <c:order val="3"/>
          <c:tx>
            <c:strRef>
              <c:f>GDNN!$AB$87</c:f>
              <c:strCache>
                <c:ptCount val="1"/>
                <c:pt idx="0">
                  <c:v>TNG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multiLvlStrRef>
              <c:f>GDNN!$W$88:$X$155</c:f>
              <c:multiLvlStrCache>
                <c:ptCount val="68"/>
                <c:lvl>
                  <c:pt idx="0">
                    <c:v>08/04/2024</c:v>
                  </c:pt>
                  <c:pt idx="1">
                    <c:v>05/04/2024</c:v>
                  </c:pt>
                  <c:pt idx="2">
                    <c:v>04/04/2024</c:v>
                  </c:pt>
                  <c:pt idx="3">
                    <c:v>03/04/2024</c:v>
                  </c:pt>
                  <c:pt idx="4">
                    <c:v>02/04/2024</c:v>
                  </c:pt>
                  <c:pt idx="5">
                    <c:v>01/04/2024</c:v>
                  </c:pt>
                  <c:pt idx="6">
                    <c:v>29/03/2024</c:v>
                  </c:pt>
                  <c:pt idx="7">
                    <c:v>28/03/2024</c:v>
                  </c:pt>
                  <c:pt idx="8">
                    <c:v>27/03/2024</c:v>
                  </c:pt>
                  <c:pt idx="9">
                    <c:v>26/03/2024</c:v>
                  </c:pt>
                  <c:pt idx="10">
                    <c:v>25/03/2024</c:v>
                  </c:pt>
                  <c:pt idx="11">
                    <c:v>22/03/2024</c:v>
                  </c:pt>
                  <c:pt idx="12">
                    <c:v>21/03/2024</c:v>
                  </c:pt>
                  <c:pt idx="13">
                    <c:v>20/03/2024</c:v>
                  </c:pt>
                  <c:pt idx="14">
                    <c:v>19/03/2024</c:v>
                  </c:pt>
                  <c:pt idx="15">
                    <c:v>18/03/2024</c:v>
                  </c:pt>
                  <c:pt idx="16">
                    <c:v>15/03/2024</c:v>
                  </c:pt>
                  <c:pt idx="17">
                    <c:v>14/03/2024</c:v>
                  </c:pt>
                  <c:pt idx="18">
                    <c:v>13/03/2024</c:v>
                  </c:pt>
                  <c:pt idx="19">
                    <c:v>12/03/2024</c:v>
                  </c:pt>
                  <c:pt idx="20">
                    <c:v>11/03/2024</c:v>
                  </c:pt>
                  <c:pt idx="21">
                    <c:v>08/03/2024</c:v>
                  </c:pt>
                  <c:pt idx="22">
                    <c:v>07/03/2024</c:v>
                  </c:pt>
                  <c:pt idx="23">
                    <c:v>06/03/2024</c:v>
                  </c:pt>
                  <c:pt idx="24">
                    <c:v>05/03/2024</c:v>
                  </c:pt>
                  <c:pt idx="25">
                    <c:v>04/03/2024</c:v>
                  </c:pt>
                  <c:pt idx="26">
                    <c:v>01/03/2024</c:v>
                  </c:pt>
                  <c:pt idx="27">
                    <c:v>29/02/2024</c:v>
                  </c:pt>
                  <c:pt idx="28">
                    <c:v>28/02/2024</c:v>
                  </c:pt>
                  <c:pt idx="29">
                    <c:v>27/02/2024</c:v>
                  </c:pt>
                  <c:pt idx="30">
                    <c:v>26/02/2024</c:v>
                  </c:pt>
                  <c:pt idx="31">
                    <c:v>23/02/2024</c:v>
                  </c:pt>
                  <c:pt idx="32">
                    <c:v>22/02/2024</c:v>
                  </c:pt>
                  <c:pt idx="33">
                    <c:v>21/02/2024</c:v>
                  </c:pt>
                  <c:pt idx="34">
                    <c:v>20/02/2024</c:v>
                  </c:pt>
                  <c:pt idx="35">
                    <c:v>19/02/2024</c:v>
                  </c:pt>
                  <c:pt idx="36">
                    <c:v>16/02/2024</c:v>
                  </c:pt>
                  <c:pt idx="37">
                    <c:v>15/02/2024</c:v>
                  </c:pt>
                  <c:pt idx="38">
                    <c:v>07/02/2024</c:v>
                  </c:pt>
                  <c:pt idx="39">
                    <c:v>06/02/2024</c:v>
                  </c:pt>
                  <c:pt idx="40">
                    <c:v>05/02/2024</c:v>
                  </c:pt>
                  <c:pt idx="41">
                    <c:v>02/02/2024</c:v>
                  </c:pt>
                  <c:pt idx="42">
                    <c:v>01/02/2024</c:v>
                  </c:pt>
                  <c:pt idx="43">
                    <c:v>31/01/2024</c:v>
                  </c:pt>
                  <c:pt idx="44">
                    <c:v>30/01/2024</c:v>
                  </c:pt>
                  <c:pt idx="45">
                    <c:v>29/01/2024</c:v>
                  </c:pt>
                  <c:pt idx="46">
                    <c:v>26/01/2024</c:v>
                  </c:pt>
                  <c:pt idx="47">
                    <c:v>25/01/2024</c:v>
                  </c:pt>
                  <c:pt idx="48">
                    <c:v>24/01/2024</c:v>
                  </c:pt>
                  <c:pt idx="49">
                    <c:v>23/01/2024</c:v>
                  </c:pt>
                  <c:pt idx="50">
                    <c:v>22/01/2024</c:v>
                  </c:pt>
                  <c:pt idx="51">
                    <c:v>19/01/2024</c:v>
                  </c:pt>
                  <c:pt idx="52">
                    <c:v>18/01/2024</c:v>
                  </c:pt>
                  <c:pt idx="53">
                    <c:v>17/01/2024</c:v>
                  </c:pt>
                  <c:pt idx="54">
                    <c:v>16/01/2024</c:v>
                  </c:pt>
                  <c:pt idx="55">
                    <c:v>15/01/2024</c:v>
                  </c:pt>
                  <c:pt idx="56">
                    <c:v>12/01/2024</c:v>
                  </c:pt>
                  <c:pt idx="57">
                    <c:v>11/01/2024</c:v>
                  </c:pt>
                  <c:pt idx="58">
                    <c:v>10/01/2024</c:v>
                  </c:pt>
                  <c:pt idx="59">
                    <c:v>09/01/2024</c:v>
                  </c:pt>
                  <c:pt idx="60">
                    <c:v>08/01/2024</c:v>
                  </c:pt>
                  <c:pt idx="61">
                    <c:v>05/01/2024</c:v>
                  </c:pt>
                  <c:pt idx="62">
                    <c:v>04/01/2024</c:v>
                  </c:pt>
                  <c:pt idx="63">
                    <c:v>03/01/2024</c:v>
                  </c:pt>
                  <c:pt idx="64">
                    <c:v>02/01/2024</c:v>
                  </c:pt>
                  <c:pt idx="65">
                    <c:v>29/12/2023</c:v>
                  </c:pt>
                  <c:pt idx="66">
                    <c:v>28/12/2023</c:v>
                  </c:pt>
                  <c:pt idx="67">
                    <c:v>27/12/2023</c:v>
                  </c:pt>
                </c:lvl>
                <c:lvl>
                  <c:pt idx="0">
                    <c:v>M1</c:v>
                  </c:pt>
                  <c:pt idx="23">
                    <c:v>M2</c:v>
                  </c:pt>
                  <c:pt idx="46">
                    <c:v>M3</c:v>
                  </c:pt>
                </c:lvl>
              </c:multiLvlStrCache>
            </c:multiLvlStrRef>
          </c:cat>
          <c:val>
            <c:numRef>
              <c:f>GDNN!$AB$88:$AB$155</c:f>
              <c:numCache>
                <c:formatCode>#,##0</c:formatCode>
                <c:ptCount val="68"/>
                <c:pt idx="0">
                  <c:v>48192026589</c:v>
                </c:pt>
                <c:pt idx="1">
                  <c:v>47196288374</c:v>
                </c:pt>
                <c:pt idx="2">
                  <c:v>48886588137</c:v>
                </c:pt>
                <c:pt idx="3">
                  <c:v>46484797915</c:v>
                </c:pt>
                <c:pt idx="4">
                  <c:v>45755227139</c:v>
                </c:pt>
                <c:pt idx="5">
                  <c:v>42967025281</c:v>
                </c:pt>
                <c:pt idx="6">
                  <c:v>49163609688</c:v>
                </c:pt>
                <c:pt idx="7">
                  <c:v>50469520430</c:v>
                </c:pt>
                <c:pt idx="8">
                  <c:v>51359809586</c:v>
                </c:pt>
                <c:pt idx="9">
                  <c:v>44705742488</c:v>
                </c:pt>
                <c:pt idx="10">
                  <c:v>43339051056</c:v>
                </c:pt>
                <c:pt idx="11">
                  <c:v>41508901067</c:v>
                </c:pt>
                <c:pt idx="12">
                  <c:v>40405573970</c:v>
                </c:pt>
                <c:pt idx="13">
                  <c:v>35288430797</c:v>
                </c:pt>
                <c:pt idx="14">
                  <c:v>31446883417</c:v>
                </c:pt>
                <c:pt idx="15">
                  <c:v>31659281650</c:v>
                </c:pt>
                <c:pt idx="16">
                  <c:v>33673103916</c:v>
                </c:pt>
                <c:pt idx="17">
                  <c:v>37348906838</c:v>
                </c:pt>
                <c:pt idx="18">
                  <c:v>38169962470</c:v>
                </c:pt>
                <c:pt idx="19">
                  <c:v>36005756067</c:v>
                </c:pt>
                <c:pt idx="20">
                  <c:v>25448499175</c:v>
                </c:pt>
                <c:pt idx="21">
                  <c:v>40634581293</c:v>
                </c:pt>
                <c:pt idx="22">
                  <c:v>41713108836</c:v>
                </c:pt>
                <c:pt idx="23">
                  <c:v>39913608027</c:v>
                </c:pt>
                <c:pt idx="24">
                  <c:v>37293998157</c:v>
                </c:pt>
                <c:pt idx="25">
                  <c:v>33666454222</c:v>
                </c:pt>
                <c:pt idx="26">
                  <c:v>19922653767</c:v>
                </c:pt>
                <c:pt idx="27">
                  <c:v>20266384519</c:v>
                </c:pt>
                <c:pt idx="28">
                  <c:v>20895743506</c:v>
                </c:pt>
                <c:pt idx="29">
                  <c:v>20494196179</c:v>
                </c:pt>
                <c:pt idx="30">
                  <c:v>24766085221</c:v>
                </c:pt>
                <c:pt idx="31">
                  <c:v>23643390765</c:v>
                </c:pt>
                <c:pt idx="32">
                  <c:v>23197664290</c:v>
                </c:pt>
                <c:pt idx="33">
                  <c:v>22767188920</c:v>
                </c:pt>
                <c:pt idx="34">
                  <c:v>17258894086</c:v>
                </c:pt>
                <c:pt idx="35">
                  <c:v>17869996529</c:v>
                </c:pt>
                <c:pt idx="36">
                  <c:v>18032315499</c:v>
                </c:pt>
                <c:pt idx="37">
                  <c:v>20192976109</c:v>
                </c:pt>
                <c:pt idx="38">
                  <c:v>19585808219</c:v>
                </c:pt>
                <c:pt idx="39">
                  <c:v>19791662386</c:v>
                </c:pt>
                <c:pt idx="40">
                  <c:v>21930452739</c:v>
                </c:pt>
                <c:pt idx="41">
                  <c:v>20183660509</c:v>
                </c:pt>
                <c:pt idx="42">
                  <c:v>22944367021</c:v>
                </c:pt>
                <c:pt idx="43">
                  <c:v>15255864199</c:v>
                </c:pt>
                <c:pt idx="44">
                  <c:v>13671531506</c:v>
                </c:pt>
                <c:pt idx="45">
                  <c:v>-2293858923</c:v>
                </c:pt>
                <c:pt idx="46">
                  <c:v>-2358448731</c:v>
                </c:pt>
                <c:pt idx="47">
                  <c:v>-2796378286</c:v>
                </c:pt>
                <c:pt idx="48">
                  <c:v>-2858990553</c:v>
                </c:pt>
                <c:pt idx="49">
                  <c:v>-2884556883</c:v>
                </c:pt>
                <c:pt idx="50">
                  <c:v>-3331528275</c:v>
                </c:pt>
                <c:pt idx="51">
                  <c:v>-3437252492</c:v>
                </c:pt>
                <c:pt idx="52">
                  <c:v>-3588027559</c:v>
                </c:pt>
                <c:pt idx="53">
                  <c:v>-3610027141</c:v>
                </c:pt>
                <c:pt idx="54">
                  <c:v>-4599268478</c:v>
                </c:pt>
                <c:pt idx="55">
                  <c:v>1257693965</c:v>
                </c:pt>
                <c:pt idx="56">
                  <c:v>1239998067</c:v>
                </c:pt>
                <c:pt idx="57">
                  <c:v>1077462318</c:v>
                </c:pt>
                <c:pt idx="58">
                  <c:v>-171346790</c:v>
                </c:pt>
                <c:pt idx="59">
                  <c:v>-989553612</c:v>
                </c:pt>
                <c:pt idx="60">
                  <c:v>-5131051529</c:v>
                </c:pt>
                <c:pt idx="61">
                  <c:v>-5825322142</c:v>
                </c:pt>
                <c:pt idx="62">
                  <c:v>-6080582708</c:v>
                </c:pt>
                <c:pt idx="63">
                  <c:v>-5637997321</c:v>
                </c:pt>
                <c:pt idx="64">
                  <c:v>-5546012085</c:v>
                </c:pt>
                <c:pt idx="65">
                  <c:v>6524949</c:v>
                </c:pt>
                <c:pt idx="66">
                  <c:v>389524914</c:v>
                </c:pt>
                <c:pt idx="67">
                  <c:v>2393852656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8EF-8E4D-B0DE-8BFD799B7F7D}"/>
            </c:ext>
          </c:extLst>
        </c:ser>
        <c:ser>
          <c:idx val="4"/>
          <c:order val="4"/>
          <c:tx>
            <c:strRef>
              <c:f>GDNN!$AC$87</c:f>
              <c:strCache>
                <c:ptCount val="1"/>
                <c:pt idx="0">
                  <c:v>ADS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multiLvlStrRef>
              <c:f>GDNN!$W$88:$X$155</c:f>
              <c:multiLvlStrCache>
                <c:ptCount val="68"/>
                <c:lvl>
                  <c:pt idx="0">
                    <c:v>08/04/2024</c:v>
                  </c:pt>
                  <c:pt idx="1">
                    <c:v>05/04/2024</c:v>
                  </c:pt>
                  <c:pt idx="2">
                    <c:v>04/04/2024</c:v>
                  </c:pt>
                  <c:pt idx="3">
                    <c:v>03/04/2024</c:v>
                  </c:pt>
                  <c:pt idx="4">
                    <c:v>02/04/2024</c:v>
                  </c:pt>
                  <c:pt idx="5">
                    <c:v>01/04/2024</c:v>
                  </c:pt>
                  <c:pt idx="6">
                    <c:v>29/03/2024</c:v>
                  </c:pt>
                  <c:pt idx="7">
                    <c:v>28/03/2024</c:v>
                  </c:pt>
                  <c:pt idx="8">
                    <c:v>27/03/2024</c:v>
                  </c:pt>
                  <c:pt idx="9">
                    <c:v>26/03/2024</c:v>
                  </c:pt>
                  <c:pt idx="10">
                    <c:v>25/03/2024</c:v>
                  </c:pt>
                  <c:pt idx="11">
                    <c:v>22/03/2024</c:v>
                  </c:pt>
                  <c:pt idx="12">
                    <c:v>21/03/2024</c:v>
                  </c:pt>
                  <c:pt idx="13">
                    <c:v>20/03/2024</c:v>
                  </c:pt>
                  <c:pt idx="14">
                    <c:v>19/03/2024</c:v>
                  </c:pt>
                  <c:pt idx="15">
                    <c:v>18/03/2024</c:v>
                  </c:pt>
                  <c:pt idx="16">
                    <c:v>15/03/2024</c:v>
                  </c:pt>
                  <c:pt idx="17">
                    <c:v>14/03/2024</c:v>
                  </c:pt>
                  <c:pt idx="18">
                    <c:v>13/03/2024</c:v>
                  </c:pt>
                  <c:pt idx="19">
                    <c:v>12/03/2024</c:v>
                  </c:pt>
                  <c:pt idx="20">
                    <c:v>11/03/2024</c:v>
                  </c:pt>
                  <c:pt idx="21">
                    <c:v>08/03/2024</c:v>
                  </c:pt>
                  <c:pt idx="22">
                    <c:v>07/03/2024</c:v>
                  </c:pt>
                  <c:pt idx="23">
                    <c:v>06/03/2024</c:v>
                  </c:pt>
                  <c:pt idx="24">
                    <c:v>05/03/2024</c:v>
                  </c:pt>
                  <c:pt idx="25">
                    <c:v>04/03/2024</c:v>
                  </c:pt>
                  <c:pt idx="26">
                    <c:v>01/03/2024</c:v>
                  </c:pt>
                  <c:pt idx="27">
                    <c:v>29/02/2024</c:v>
                  </c:pt>
                  <c:pt idx="28">
                    <c:v>28/02/2024</c:v>
                  </c:pt>
                  <c:pt idx="29">
                    <c:v>27/02/2024</c:v>
                  </c:pt>
                  <c:pt idx="30">
                    <c:v>26/02/2024</c:v>
                  </c:pt>
                  <c:pt idx="31">
                    <c:v>23/02/2024</c:v>
                  </c:pt>
                  <c:pt idx="32">
                    <c:v>22/02/2024</c:v>
                  </c:pt>
                  <c:pt idx="33">
                    <c:v>21/02/2024</c:v>
                  </c:pt>
                  <c:pt idx="34">
                    <c:v>20/02/2024</c:v>
                  </c:pt>
                  <c:pt idx="35">
                    <c:v>19/02/2024</c:v>
                  </c:pt>
                  <c:pt idx="36">
                    <c:v>16/02/2024</c:v>
                  </c:pt>
                  <c:pt idx="37">
                    <c:v>15/02/2024</c:v>
                  </c:pt>
                  <c:pt idx="38">
                    <c:v>07/02/2024</c:v>
                  </c:pt>
                  <c:pt idx="39">
                    <c:v>06/02/2024</c:v>
                  </c:pt>
                  <c:pt idx="40">
                    <c:v>05/02/2024</c:v>
                  </c:pt>
                  <c:pt idx="41">
                    <c:v>02/02/2024</c:v>
                  </c:pt>
                  <c:pt idx="42">
                    <c:v>01/02/2024</c:v>
                  </c:pt>
                  <c:pt idx="43">
                    <c:v>31/01/2024</c:v>
                  </c:pt>
                  <c:pt idx="44">
                    <c:v>30/01/2024</c:v>
                  </c:pt>
                  <c:pt idx="45">
                    <c:v>29/01/2024</c:v>
                  </c:pt>
                  <c:pt idx="46">
                    <c:v>26/01/2024</c:v>
                  </c:pt>
                  <c:pt idx="47">
                    <c:v>25/01/2024</c:v>
                  </c:pt>
                  <c:pt idx="48">
                    <c:v>24/01/2024</c:v>
                  </c:pt>
                  <c:pt idx="49">
                    <c:v>23/01/2024</c:v>
                  </c:pt>
                  <c:pt idx="50">
                    <c:v>22/01/2024</c:v>
                  </c:pt>
                  <c:pt idx="51">
                    <c:v>19/01/2024</c:v>
                  </c:pt>
                  <c:pt idx="52">
                    <c:v>18/01/2024</c:v>
                  </c:pt>
                  <c:pt idx="53">
                    <c:v>17/01/2024</c:v>
                  </c:pt>
                  <c:pt idx="54">
                    <c:v>16/01/2024</c:v>
                  </c:pt>
                  <c:pt idx="55">
                    <c:v>15/01/2024</c:v>
                  </c:pt>
                  <c:pt idx="56">
                    <c:v>12/01/2024</c:v>
                  </c:pt>
                  <c:pt idx="57">
                    <c:v>11/01/2024</c:v>
                  </c:pt>
                  <c:pt idx="58">
                    <c:v>10/01/2024</c:v>
                  </c:pt>
                  <c:pt idx="59">
                    <c:v>09/01/2024</c:v>
                  </c:pt>
                  <c:pt idx="60">
                    <c:v>08/01/2024</c:v>
                  </c:pt>
                  <c:pt idx="61">
                    <c:v>05/01/2024</c:v>
                  </c:pt>
                  <c:pt idx="62">
                    <c:v>04/01/2024</c:v>
                  </c:pt>
                  <c:pt idx="63">
                    <c:v>03/01/2024</c:v>
                  </c:pt>
                  <c:pt idx="64">
                    <c:v>02/01/2024</c:v>
                  </c:pt>
                  <c:pt idx="65">
                    <c:v>29/12/2023</c:v>
                  </c:pt>
                  <c:pt idx="66">
                    <c:v>28/12/2023</c:v>
                  </c:pt>
                  <c:pt idx="67">
                    <c:v>27/12/2023</c:v>
                  </c:pt>
                </c:lvl>
                <c:lvl>
                  <c:pt idx="0">
                    <c:v>M1</c:v>
                  </c:pt>
                  <c:pt idx="23">
                    <c:v>M2</c:v>
                  </c:pt>
                  <c:pt idx="46">
                    <c:v>M3</c:v>
                  </c:pt>
                </c:lvl>
              </c:multiLvlStrCache>
            </c:multiLvlStrRef>
          </c:cat>
          <c:val>
            <c:numRef>
              <c:f>GDNN!$AC$88:$AC$155</c:f>
              <c:numCache>
                <c:formatCode>#,##0</c:formatCode>
                <c:ptCount val="68"/>
                <c:pt idx="0">
                  <c:v>3242090555</c:v>
                </c:pt>
                <c:pt idx="1">
                  <c:v>3783940555</c:v>
                </c:pt>
                <c:pt idx="2">
                  <c:v>4913090555</c:v>
                </c:pt>
                <c:pt idx="3">
                  <c:v>6080330555</c:v>
                </c:pt>
                <c:pt idx="4">
                  <c:v>6309200555</c:v>
                </c:pt>
                <c:pt idx="5">
                  <c:v>6016350555</c:v>
                </c:pt>
                <c:pt idx="6">
                  <c:v>8179890555</c:v>
                </c:pt>
                <c:pt idx="7">
                  <c:v>8338160555</c:v>
                </c:pt>
                <c:pt idx="8">
                  <c:v>8386830555</c:v>
                </c:pt>
                <c:pt idx="9">
                  <c:v>5064190555</c:v>
                </c:pt>
                <c:pt idx="10">
                  <c:v>5568600555</c:v>
                </c:pt>
                <c:pt idx="11">
                  <c:v>6567980555</c:v>
                </c:pt>
                <c:pt idx="12">
                  <c:v>6827520555</c:v>
                </c:pt>
                <c:pt idx="13">
                  <c:v>3652030555</c:v>
                </c:pt>
                <c:pt idx="14">
                  <c:v>5241420555</c:v>
                </c:pt>
                <c:pt idx="15">
                  <c:v>6301180555</c:v>
                </c:pt>
                <c:pt idx="16">
                  <c:v>9438620555</c:v>
                </c:pt>
                <c:pt idx="17">
                  <c:v>7381990555</c:v>
                </c:pt>
                <c:pt idx="18">
                  <c:v>5765550555</c:v>
                </c:pt>
                <c:pt idx="19">
                  <c:v>2661070555</c:v>
                </c:pt>
                <c:pt idx="20">
                  <c:v>2467790555</c:v>
                </c:pt>
                <c:pt idx="21">
                  <c:v>2518920555</c:v>
                </c:pt>
                <c:pt idx="22">
                  <c:v>2831830555</c:v>
                </c:pt>
                <c:pt idx="23">
                  <c:v>3255480555</c:v>
                </c:pt>
                <c:pt idx="24">
                  <c:v>3348550555</c:v>
                </c:pt>
                <c:pt idx="25">
                  <c:v>3348550555</c:v>
                </c:pt>
                <c:pt idx="26">
                  <c:v>2483790555</c:v>
                </c:pt>
                <c:pt idx="27">
                  <c:v>2498110555</c:v>
                </c:pt>
                <c:pt idx="28">
                  <c:v>2643200555</c:v>
                </c:pt>
                <c:pt idx="29">
                  <c:v>2996520555</c:v>
                </c:pt>
                <c:pt idx="30">
                  <c:v>3636370555</c:v>
                </c:pt>
                <c:pt idx="31">
                  <c:v>3551480555</c:v>
                </c:pt>
                <c:pt idx="32">
                  <c:v>4001520555</c:v>
                </c:pt>
                <c:pt idx="33">
                  <c:v>2365180555</c:v>
                </c:pt>
                <c:pt idx="34">
                  <c:v>2250090555</c:v>
                </c:pt>
                <c:pt idx="35">
                  <c:v>1721720555</c:v>
                </c:pt>
                <c:pt idx="36">
                  <c:v>1715520555</c:v>
                </c:pt>
                <c:pt idx="37">
                  <c:v>1712630555</c:v>
                </c:pt>
                <c:pt idx="38">
                  <c:v>1162810555</c:v>
                </c:pt>
                <c:pt idx="39">
                  <c:v>1119970555</c:v>
                </c:pt>
                <c:pt idx="40">
                  <c:v>616480555</c:v>
                </c:pt>
                <c:pt idx="41">
                  <c:v>344230555</c:v>
                </c:pt>
                <c:pt idx="42">
                  <c:v>178110555</c:v>
                </c:pt>
                <c:pt idx="43">
                  <c:v>178110555</c:v>
                </c:pt>
                <c:pt idx="44">
                  <c:v>190980555</c:v>
                </c:pt>
                <c:pt idx="45">
                  <c:v>612230555</c:v>
                </c:pt>
                <c:pt idx="46">
                  <c:v>430060752</c:v>
                </c:pt>
                <c:pt idx="47">
                  <c:v>421030752</c:v>
                </c:pt>
                <c:pt idx="48">
                  <c:v>547850752</c:v>
                </c:pt>
                <c:pt idx="49">
                  <c:v>596880752</c:v>
                </c:pt>
                <c:pt idx="50">
                  <c:v>596880752</c:v>
                </c:pt>
                <c:pt idx="51">
                  <c:v>608490752</c:v>
                </c:pt>
                <c:pt idx="52">
                  <c:v>492970752</c:v>
                </c:pt>
                <c:pt idx="53">
                  <c:v>388550752</c:v>
                </c:pt>
                <c:pt idx="54">
                  <c:v>355140752</c:v>
                </c:pt>
                <c:pt idx="55">
                  <c:v>355140752</c:v>
                </c:pt>
                <c:pt idx="56">
                  <c:v>452940752</c:v>
                </c:pt>
                <c:pt idx="57">
                  <c:v>764760752</c:v>
                </c:pt>
                <c:pt idx="58">
                  <c:v>921350752</c:v>
                </c:pt>
                <c:pt idx="59">
                  <c:v>871270752</c:v>
                </c:pt>
                <c:pt idx="60">
                  <c:v>871270752</c:v>
                </c:pt>
                <c:pt idx="61">
                  <c:v>869560752</c:v>
                </c:pt>
                <c:pt idx="62">
                  <c:v>711720752</c:v>
                </c:pt>
                <c:pt idx="63">
                  <c:v>695220752</c:v>
                </c:pt>
                <c:pt idx="64">
                  <c:v>526950752</c:v>
                </c:pt>
                <c:pt idx="65">
                  <c:v>433210752</c:v>
                </c:pt>
                <c:pt idx="66">
                  <c:v>449320752</c:v>
                </c:pt>
                <c:pt idx="67">
                  <c:v>461160752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8EF-8E4D-B0DE-8BFD799B7F7D}"/>
            </c:ext>
          </c:extLst>
        </c:ser>
        <c:ser>
          <c:idx val="5"/>
          <c:order val="5"/>
          <c:tx>
            <c:strRef>
              <c:f>GDNN!$AD$87</c:f>
              <c:strCache>
                <c:ptCount val="1"/>
                <c:pt idx="0">
                  <c:v>VGT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multiLvlStrRef>
              <c:f>GDNN!$W$88:$X$155</c:f>
              <c:multiLvlStrCache>
                <c:ptCount val="68"/>
                <c:lvl>
                  <c:pt idx="0">
                    <c:v>08/04/2024</c:v>
                  </c:pt>
                  <c:pt idx="1">
                    <c:v>05/04/2024</c:v>
                  </c:pt>
                  <c:pt idx="2">
                    <c:v>04/04/2024</c:v>
                  </c:pt>
                  <c:pt idx="3">
                    <c:v>03/04/2024</c:v>
                  </c:pt>
                  <c:pt idx="4">
                    <c:v>02/04/2024</c:v>
                  </c:pt>
                  <c:pt idx="5">
                    <c:v>01/04/2024</c:v>
                  </c:pt>
                  <c:pt idx="6">
                    <c:v>29/03/2024</c:v>
                  </c:pt>
                  <c:pt idx="7">
                    <c:v>28/03/2024</c:v>
                  </c:pt>
                  <c:pt idx="8">
                    <c:v>27/03/2024</c:v>
                  </c:pt>
                  <c:pt idx="9">
                    <c:v>26/03/2024</c:v>
                  </c:pt>
                  <c:pt idx="10">
                    <c:v>25/03/2024</c:v>
                  </c:pt>
                  <c:pt idx="11">
                    <c:v>22/03/2024</c:v>
                  </c:pt>
                  <c:pt idx="12">
                    <c:v>21/03/2024</c:v>
                  </c:pt>
                  <c:pt idx="13">
                    <c:v>20/03/2024</c:v>
                  </c:pt>
                  <c:pt idx="14">
                    <c:v>19/03/2024</c:v>
                  </c:pt>
                  <c:pt idx="15">
                    <c:v>18/03/2024</c:v>
                  </c:pt>
                  <c:pt idx="16">
                    <c:v>15/03/2024</c:v>
                  </c:pt>
                  <c:pt idx="17">
                    <c:v>14/03/2024</c:v>
                  </c:pt>
                  <c:pt idx="18">
                    <c:v>13/03/2024</c:v>
                  </c:pt>
                  <c:pt idx="19">
                    <c:v>12/03/2024</c:v>
                  </c:pt>
                  <c:pt idx="20">
                    <c:v>11/03/2024</c:v>
                  </c:pt>
                  <c:pt idx="21">
                    <c:v>08/03/2024</c:v>
                  </c:pt>
                  <c:pt idx="22">
                    <c:v>07/03/2024</c:v>
                  </c:pt>
                  <c:pt idx="23">
                    <c:v>06/03/2024</c:v>
                  </c:pt>
                  <c:pt idx="24">
                    <c:v>05/03/2024</c:v>
                  </c:pt>
                  <c:pt idx="25">
                    <c:v>04/03/2024</c:v>
                  </c:pt>
                  <c:pt idx="26">
                    <c:v>01/03/2024</c:v>
                  </c:pt>
                  <c:pt idx="27">
                    <c:v>29/02/2024</c:v>
                  </c:pt>
                  <c:pt idx="28">
                    <c:v>28/02/2024</c:v>
                  </c:pt>
                  <c:pt idx="29">
                    <c:v>27/02/2024</c:v>
                  </c:pt>
                  <c:pt idx="30">
                    <c:v>26/02/2024</c:v>
                  </c:pt>
                  <c:pt idx="31">
                    <c:v>23/02/2024</c:v>
                  </c:pt>
                  <c:pt idx="32">
                    <c:v>22/02/2024</c:v>
                  </c:pt>
                  <c:pt idx="33">
                    <c:v>21/02/2024</c:v>
                  </c:pt>
                  <c:pt idx="34">
                    <c:v>20/02/2024</c:v>
                  </c:pt>
                  <c:pt idx="35">
                    <c:v>19/02/2024</c:v>
                  </c:pt>
                  <c:pt idx="36">
                    <c:v>16/02/2024</c:v>
                  </c:pt>
                  <c:pt idx="37">
                    <c:v>15/02/2024</c:v>
                  </c:pt>
                  <c:pt idx="38">
                    <c:v>07/02/2024</c:v>
                  </c:pt>
                  <c:pt idx="39">
                    <c:v>06/02/2024</c:v>
                  </c:pt>
                  <c:pt idx="40">
                    <c:v>05/02/2024</c:v>
                  </c:pt>
                  <c:pt idx="41">
                    <c:v>02/02/2024</c:v>
                  </c:pt>
                  <c:pt idx="42">
                    <c:v>01/02/2024</c:v>
                  </c:pt>
                  <c:pt idx="43">
                    <c:v>31/01/2024</c:v>
                  </c:pt>
                  <c:pt idx="44">
                    <c:v>30/01/2024</c:v>
                  </c:pt>
                  <c:pt idx="45">
                    <c:v>29/01/2024</c:v>
                  </c:pt>
                  <c:pt idx="46">
                    <c:v>26/01/2024</c:v>
                  </c:pt>
                  <c:pt idx="47">
                    <c:v>25/01/2024</c:v>
                  </c:pt>
                  <c:pt idx="48">
                    <c:v>24/01/2024</c:v>
                  </c:pt>
                  <c:pt idx="49">
                    <c:v>23/01/2024</c:v>
                  </c:pt>
                  <c:pt idx="50">
                    <c:v>22/01/2024</c:v>
                  </c:pt>
                  <c:pt idx="51">
                    <c:v>19/01/2024</c:v>
                  </c:pt>
                  <c:pt idx="52">
                    <c:v>18/01/2024</c:v>
                  </c:pt>
                  <c:pt idx="53">
                    <c:v>17/01/2024</c:v>
                  </c:pt>
                  <c:pt idx="54">
                    <c:v>16/01/2024</c:v>
                  </c:pt>
                  <c:pt idx="55">
                    <c:v>15/01/2024</c:v>
                  </c:pt>
                  <c:pt idx="56">
                    <c:v>12/01/2024</c:v>
                  </c:pt>
                  <c:pt idx="57">
                    <c:v>11/01/2024</c:v>
                  </c:pt>
                  <c:pt idx="58">
                    <c:v>10/01/2024</c:v>
                  </c:pt>
                  <c:pt idx="59">
                    <c:v>09/01/2024</c:v>
                  </c:pt>
                  <c:pt idx="60">
                    <c:v>08/01/2024</c:v>
                  </c:pt>
                  <c:pt idx="61">
                    <c:v>05/01/2024</c:v>
                  </c:pt>
                  <c:pt idx="62">
                    <c:v>04/01/2024</c:v>
                  </c:pt>
                  <c:pt idx="63">
                    <c:v>03/01/2024</c:v>
                  </c:pt>
                  <c:pt idx="64">
                    <c:v>02/01/2024</c:v>
                  </c:pt>
                  <c:pt idx="65">
                    <c:v>29/12/2023</c:v>
                  </c:pt>
                  <c:pt idx="66">
                    <c:v>28/12/2023</c:v>
                  </c:pt>
                  <c:pt idx="67">
                    <c:v>27/12/2023</c:v>
                  </c:pt>
                </c:lvl>
                <c:lvl>
                  <c:pt idx="0">
                    <c:v>M1</c:v>
                  </c:pt>
                  <c:pt idx="23">
                    <c:v>M2</c:v>
                  </c:pt>
                  <c:pt idx="46">
                    <c:v>M3</c:v>
                  </c:pt>
                </c:lvl>
              </c:multiLvlStrCache>
            </c:multiLvlStrRef>
          </c:cat>
          <c:val>
            <c:numRef>
              <c:f>GDNN!$AD$88:$AD$155</c:f>
              <c:numCache>
                <c:formatCode>#,##0</c:formatCode>
                <c:ptCount val="68"/>
                <c:pt idx="0">
                  <c:v>45689051148</c:v>
                </c:pt>
                <c:pt idx="1">
                  <c:v>45695266464</c:v>
                </c:pt>
                <c:pt idx="2">
                  <c:v>42944239483</c:v>
                </c:pt>
                <c:pt idx="3">
                  <c:v>42944239483</c:v>
                </c:pt>
                <c:pt idx="4">
                  <c:v>42948036347</c:v>
                </c:pt>
                <c:pt idx="5">
                  <c:v>40236203270</c:v>
                </c:pt>
                <c:pt idx="6">
                  <c:v>40236203270</c:v>
                </c:pt>
                <c:pt idx="7">
                  <c:v>36786333746</c:v>
                </c:pt>
                <c:pt idx="8">
                  <c:v>34286861022</c:v>
                </c:pt>
                <c:pt idx="9">
                  <c:v>31296095497</c:v>
                </c:pt>
                <c:pt idx="10">
                  <c:v>28992038153</c:v>
                </c:pt>
                <c:pt idx="11">
                  <c:v>25898163347</c:v>
                </c:pt>
                <c:pt idx="12">
                  <c:v>25898163347</c:v>
                </c:pt>
                <c:pt idx="13">
                  <c:v>25860322019</c:v>
                </c:pt>
                <c:pt idx="14">
                  <c:v>23368596064</c:v>
                </c:pt>
                <c:pt idx="15">
                  <c:v>23368596064</c:v>
                </c:pt>
                <c:pt idx="16">
                  <c:v>20556901575</c:v>
                </c:pt>
                <c:pt idx="17">
                  <c:v>20569529504</c:v>
                </c:pt>
                <c:pt idx="18">
                  <c:v>20569529504</c:v>
                </c:pt>
                <c:pt idx="19">
                  <c:v>20531028309</c:v>
                </c:pt>
                <c:pt idx="20">
                  <c:v>19290358888</c:v>
                </c:pt>
                <c:pt idx="21">
                  <c:v>16588388658</c:v>
                </c:pt>
                <c:pt idx="22">
                  <c:v>13483658082</c:v>
                </c:pt>
                <c:pt idx="23">
                  <c:v>10365257262</c:v>
                </c:pt>
                <c:pt idx="24">
                  <c:v>7854008503</c:v>
                </c:pt>
                <c:pt idx="25">
                  <c:v>5838297241</c:v>
                </c:pt>
                <c:pt idx="26">
                  <c:v>4501677144</c:v>
                </c:pt>
                <c:pt idx="27">
                  <c:v>2034623134</c:v>
                </c:pt>
                <c:pt idx="28">
                  <c:v>130867849</c:v>
                </c:pt>
                <c:pt idx="29">
                  <c:v>130867849</c:v>
                </c:pt>
                <c:pt idx="30">
                  <c:v>130867849</c:v>
                </c:pt>
                <c:pt idx="31">
                  <c:v>130867849</c:v>
                </c:pt>
                <c:pt idx="32">
                  <c:v>130867849</c:v>
                </c:pt>
                <c:pt idx="33">
                  <c:v>130867849</c:v>
                </c:pt>
                <c:pt idx="34">
                  <c:v>130867849</c:v>
                </c:pt>
                <c:pt idx="35">
                  <c:v>130867849</c:v>
                </c:pt>
                <c:pt idx="36">
                  <c:v>107041839</c:v>
                </c:pt>
                <c:pt idx="37">
                  <c:v>107041839</c:v>
                </c:pt>
                <c:pt idx="38">
                  <c:v>118801108</c:v>
                </c:pt>
                <c:pt idx="39">
                  <c:v>117643707</c:v>
                </c:pt>
                <c:pt idx="40">
                  <c:v>117643707</c:v>
                </c:pt>
                <c:pt idx="41">
                  <c:v>117643707</c:v>
                </c:pt>
                <c:pt idx="42">
                  <c:v>117643707</c:v>
                </c:pt>
                <c:pt idx="43">
                  <c:v>117643707</c:v>
                </c:pt>
                <c:pt idx="44">
                  <c:v>117643707</c:v>
                </c:pt>
                <c:pt idx="45">
                  <c:v>117643707</c:v>
                </c:pt>
                <c:pt idx="46">
                  <c:v>117643707</c:v>
                </c:pt>
                <c:pt idx="47">
                  <c:v>117643707</c:v>
                </c:pt>
                <c:pt idx="48">
                  <c:v>117643707</c:v>
                </c:pt>
                <c:pt idx="49">
                  <c:v>117643707</c:v>
                </c:pt>
                <c:pt idx="50">
                  <c:v>117643707</c:v>
                </c:pt>
                <c:pt idx="51">
                  <c:v>117643707</c:v>
                </c:pt>
                <c:pt idx="52">
                  <c:v>117643707</c:v>
                </c:pt>
                <c:pt idx="53">
                  <c:v>251420936</c:v>
                </c:pt>
                <c:pt idx="54">
                  <c:v>251420936</c:v>
                </c:pt>
                <c:pt idx="55">
                  <c:v>251420936</c:v>
                </c:pt>
                <c:pt idx="56">
                  <c:v>251420936</c:v>
                </c:pt>
                <c:pt idx="57">
                  <c:v>251420936</c:v>
                </c:pt>
                <c:pt idx="58">
                  <c:v>227705972</c:v>
                </c:pt>
                <c:pt idx="59">
                  <c:v>227705972</c:v>
                </c:pt>
                <c:pt idx="60">
                  <c:v>179877040</c:v>
                </c:pt>
                <c:pt idx="61">
                  <c:v>97304621</c:v>
                </c:pt>
                <c:pt idx="62">
                  <c:v>97304621</c:v>
                </c:pt>
                <c:pt idx="63">
                  <c:v>97304621</c:v>
                </c:pt>
                <c:pt idx="64">
                  <c:v>97304621</c:v>
                </c:pt>
                <c:pt idx="65">
                  <c:v>97304621</c:v>
                </c:pt>
                <c:pt idx="66">
                  <c:v>97304621</c:v>
                </c:pt>
                <c:pt idx="67">
                  <c:v>97304621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8EF-8E4D-B0DE-8BFD799B7F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56978656"/>
        <c:axId val="1057963280"/>
      </c:lineChart>
      <c:catAx>
        <c:axId val="135697865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1057963280"/>
        <c:crosses val="autoZero"/>
        <c:auto val="1"/>
        <c:lblAlgn val="ctr"/>
        <c:lblOffset val="100"/>
        <c:noMultiLvlLbl val="0"/>
      </c:catAx>
      <c:valAx>
        <c:axId val="105796328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1356978656"/>
        <c:crosses val="autoZero"/>
        <c:crossBetween val="between"/>
        <c:dispUnits>
          <c:builtInUnit val="b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VN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Mid Cap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GDNN!$Y$159</c:f>
              <c:strCache>
                <c:ptCount val="1"/>
                <c:pt idx="0">
                  <c:v>PTB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GDNN!$W$160:$X$227</c:f>
              <c:multiLvlStrCache>
                <c:ptCount val="68"/>
                <c:lvl>
                  <c:pt idx="0">
                    <c:v>08/04/2024</c:v>
                  </c:pt>
                  <c:pt idx="1">
                    <c:v>05/04/2024</c:v>
                  </c:pt>
                  <c:pt idx="2">
                    <c:v>04/04/2024</c:v>
                  </c:pt>
                  <c:pt idx="3">
                    <c:v>03/04/2024</c:v>
                  </c:pt>
                  <c:pt idx="4">
                    <c:v>02/04/2024</c:v>
                  </c:pt>
                  <c:pt idx="5">
                    <c:v>01/04/2024</c:v>
                  </c:pt>
                  <c:pt idx="6">
                    <c:v>29/03/2024</c:v>
                  </c:pt>
                  <c:pt idx="7">
                    <c:v>28/03/2024</c:v>
                  </c:pt>
                  <c:pt idx="8">
                    <c:v>27/03/2024</c:v>
                  </c:pt>
                  <c:pt idx="9">
                    <c:v>26/03/2024</c:v>
                  </c:pt>
                  <c:pt idx="10">
                    <c:v>25/03/2024</c:v>
                  </c:pt>
                  <c:pt idx="11">
                    <c:v>22/03/2024</c:v>
                  </c:pt>
                  <c:pt idx="12">
                    <c:v>21/03/2024</c:v>
                  </c:pt>
                  <c:pt idx="13">
                    <c:v>20/03/2024</c:v>
                  </c:pt>
                  <c:pt idx="14">
                    <c:v>19/03/2024</c:v>
                  </c:pt>
                  <c:pt idx="15">
                    <c:v>18/03/2024</c:v>
                  </c:pt>
                  <c:pt idx="16">
                    <c:v>15/03/2024</c:v>
                  </c:pt>
                  <c:pt idx="17">
                    <c:v>14/03/2024</c:v>
                  </c:pt>
                  <c:pt idx="18">
                    <c:v>13/03/2024</c:v>
                  </c:pt>
                  <c:pt idx="19">
                    <c:v>12/03/2024</c:v>
                  </c:pt>
                  <c:pt idx="20">
                    <c:v>11/03/2024</c:v>
                  </c:pt>
                  <c:pt idx="21">
                    <c:v>08/03/2024</c:v>
                  </c:pt>
                  <c:pt idx="22">
                    <c:v>07/03/2024</c:v>
                  </c:pt>
                  <c:pt idx="23">
                    <c:v>06/03/2024</c:v>
                  </c:pt>
                  <c:pt idx="24">
                    <c:v>05/03/2024</c:v>
                  </c:pt>
                  <c:pt idx="25">
                    <c:v>04/03/2024</c:v>
                  </c:pt>
                  <c:pt idx="26">
                    <c:v>01/03/2024</c:v>
                  </c:pt>
                  <c:pt idx="27">
                    <c:v>29/02/2024</c:v>
                  </c:pt>
                  <c:pt idx="28">
                    <c:v>28/02/2024</c:v>
                  </c:pt>
                  <c:pt idx="29">
                    <c:v>27/02/2024</c:v>
                  </c:pt>
                  <c:pt idx="30">
                    <c:v>26/02/2024</c:v>
                  </c:pt>
                  <c:pt idx="31">
                    <c:v>23/02/2024</c:v>
                  </c:pt>
                  <c:pt idx="32">
                    <c:v>22/02/2024</c:v>
                  </c:pt>
                  <c:pt idx="33">
                    <c:v>21/02/2024</c:v>
                  </c:pt>
                  <c:pt idx="34">
                    <c:v>20/02/2024</c:v>
                  </c:pt>
                  <c:pt idx="35">
                    <c:v>19/02/2024</c:v>
                  </c:pt>
                  <c:pt idx="36">
                    <c:v>16/02/2024</c:v>
                  </c:pt>
                  <c:pt idx="37">
                    <c:v>15/02/2024</c:v>
                  </c:pt>
                  <c:pt idx="38">
                    <c:v>07/02/2024</c:v>
                  </c:pt>
                  <c:pt idx="39">
                    <c:v>06/02/2024</c:v>
                  </c:pt>
                  <c:pt idx="40">
                    <c:v>05/02/2024</c:v>
                  </c:pt>
                  <c:pt idx="41">
                    <c:v>02/02/2024</c:v>
                  </c:pt>
                  <c:pt idx="42">
                    <c:v>01/02/2024</c:v>
                  </c:pt>
                  <c:pt idx="43">
                    <c:v>31/01/2024</c:v>
                  </c:pt>
                  <c:pt idx="44">
                    <c:v>30/01/2024</c:v>
                  </c:pt>
                  <c:pt idx="45">
                    <c:v>29/01/2024</c:v>
                  </c:pt>
                  <c:pt idx="46">
                    <c:v>26/01/2024</c:v>
                  </c:pt>
                  <c:pt idx="47">
                    <c:v>25/01/2024</c:v>
                  </c:pt>
                  <c:pt idx="48">
                    <c:v>24/01/2024</c:v>
                  </c:pt>
                  <c:pt idx="49">
                    <c:v>23/01/2024</c:v>
                  </c:pt>
                  <c:pt idx="50">
                    <c:v>22/01/2024</c:v>
                  </c:pt>
                  <c:pt idx="51">
                    <c:v>19/01/2024</c:v>
                  </c:pt>
                  <c:pt idx="52">
                    <c:v>18/01/2024</c:v>
                  </c:pt>
                  <c:pt idx="53">
                    <c:v>17/01/2024</c:v>
                  </c:pt>
                  <c:pt idx="54">
                    <c:v>16/01/2024</c:v>
                  </c:pt>
                  <c:pt idx="55">
                    <c:v>15/01/2024</c:v>
                  </c:pt>
                  <c:pt idx="56">
                    <c:v>12/01/2024</c:v>
                  </c:pt>
                  <c:pt idx="57">
                    <c:v>11/01/2024</c:v>
                  </c:pt>
                  <c:pt idx="58">
                    <c:v>10/01/2024</c:v>
                  </c:pt>
                  <c:pt idx="59">
                    <c:v>09/01/2024</c:v>
                  </c:pt>
                  <c:pt idx="60">
                    <c:v>08/01/2024</c:v>
                  </c:pt>
                  <c:pt idx="61">
                    <c:v>05/01/2024</c:v>
                  </c:pt>
                  <c:pt idx="62">
                    <c:v>04/01/2024</c:v>
                  </c:pt>
                  <c:pt idx="63">
                    <c:v>03/01/2024</c:v>
                  </c:pt>
                  <c:pt idx="64">
                    <c:v>02/01/2024</c:v>
                  </c:pt>
                  <c:pt idx="65">
                    <c:v>29/12/2023</c:v>
                  </c:pt>
                  <c:pt idx="66">
                    <c:v>28/12/2023</c:v>
                  </c:pt>
                  <c:pt idx="67">
                    <c:v>27/12/2023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GDNN!$Y$160:$Y$227</c:f>
              <c:numCache>
                <c:formatCode>#,##0</c:formatCode>
                <c:ptCount val="68"/>
                <c:pt idx="0">
                  <c:v>176533332403</c:v>
                </c:pt>
                <c:pt idx="1">
                  <c:v>178075462403</c:v>
                </c:pt>
                <c:pt idx="2">
                  <c:v>184263152403</c:v>
                </c:pt>
                <c:pt idx="3">
                  <c:v>184415492403</c:v>
                </c:pt>
                <c:pt idx="4">
                  <c:v>189658092403</c:v>
                </c:pt>
                <c:pt idx="5">
                  <c:v>182408142403</c:v>
                </c:pt>
                <c:pt idx="6">
                  <c:v>195655892403</c:v>
                </c:pt>
                <c:pt idx="7">
                  <c:v>180226002403</c:v>
                </c:pt>
                <c:pt idx="8">
                  <c:v>177040942403</c:v>
                </c:pt>
                <c:pt idx="9">
                  <c:v>160025352403</c:v>
                </c:pt>
                <c:pt idx="10">
                  <c:v>167983842403</c:v>
                </c:pt>
                <c:pt idx="11">
                  <c:v>176144452403</c:v>
                </c:pt>
                <c:pt idx="12">
                  <c:v>179245452403</c:v>
                </c:pt>
                <c:pt idx="13">
                  <c:v>172147862403</c:v>
                </c:pt>
                <c:pt idx="14">
                  <c:v>170985252403</c:v>
                </c:pt>
                <c:pt idx="15">
                  <c:v>164469172403</c:v>
                </c:pt>
                <c:pt idx="16">
                  <c:v>129239752403</c:v>
                </c:pt>
                <c:pt idx="17">
                  <c:v>123112192403</c:v>
                </c:pt>
                <c:pt idx="18">
                  <c:v>94912682403</c:v>
                </c:pt>
                <c:pt idx="19">
                  <c:v>93241942403</c:v>
                </c:pt>
                <c:pt idx="20">
                  <c:v>94219682403</c:v>
                </c:pt>
                <c:pt idx="21">
                  <c:v>92838702403</c:v>
                </c:pt>
                <c:pt idx="22">
                  <c:v>85947432403</c:v>
                </c:pt>
                <c:pt idx="23">
                  <c:v>94425892403</c:v>
                </c:pt>
                <c:pt idx="24">
                  <c:v>93160902403</c:v>
                </c:pt>
                <c:pt idx="25">
                  <c:v>87541732403</c:v>
                </c:pt>
                <c:pt idx="26">
                  <c:v>86153872403</c:v>
                </c:pt>
                <c:pt idx="27">
                  <c:v>82051072403</c:v>
                </c:pt>
                <c:pt idx="28">
                  <c:v>81076512403</c:v>
                </c:pt>
                <c:pt idx="29">
                  <c:v>78262702403</c:v>
                </c:pt>
                <c:pt idx="30">
                  <c:v>75167142403</c:v>
                </c:pt>
                <c:pt idx="31">
                  <c:v>71056492403</c:v>
                </c:pt>
                <c:pt idx="32">
                  <c:v>71770022403</c:v>
                </c:pt>
                <c:pt idx="33">
                  <c:v>73004032403</c:v>
                </c:pt>
                <c:pt idx="34">
                  <c:v>73190212403</c:v>
                </c:pt>
                <c:pt idx="35">
                  <c:v>74586352403</c:v>
                </c:pt>
                <c:pt idx="36">
                  <c:v>79090362403</c:v>
                </c:pt>
                <c:pt idx="37">
                  <c:v>79213042403</c:v>
                </c:pt>
                <c:pt idx="38">
                  <c:v>79150872403</c:v>
                </c:pt>
                <c:pt idx="39">
                  <c:v>78997892403</c:v>
                </c:pt>
                <c:pt idx="40">
                  <c:v>78987012403</c:v>
                </c:pt>
                <c:pt idx="41">
                  <c:v>78834212403</c:v>
                </c:pt>
                <c:pt idx="42">
                  <c:v>78871882403</c:v>
                </c:pt>
                <c:pt idx="43">
                  <c:v>78677274862</c:v>
                </c:pt>
                <c:pt idx="44">
                  <c:v>79025364862</c:v>
                </c:pt>
                <c:pt idx="45">
                  <c:v>78441692489</c:v>
                </c:pt>
                <c:pt idx="46">
                  <c:v>78090892489</c:v>
                </c:pt>
                <c:pt idx="47">
                  <c:v>78660342489</c:v>
                </c:pt>
                <c:pt idx="48">
                  <c:v>75885122489</c:v>
                </c:pt>
                <c:pt idx="49">
                  <c:v>78067562489</c:v>
                </c:pt>
                <c:pt idx="50">
                  <c:v>80316302489</c:v>
                </c:pt>
                <c:pt idx="51">
                  <c:v>78974872489</c:v>
                </c:pt>
                <c:pt idx="52">
                  <c:v>78821582489</c:v>
                </c:pt>
                <c:pt idx="53">
                  <c:v>77532662489</c:v>
                </c:pt>
                <c:pt idx="54">
                  <c:v>77448462489</c:v>
                </c:pt>
                <c:pt idx="55">
                  <c:v>77774392489</c:v>
                </c:pt>
                <c:pt idx="56">
                  <c:v>74307932489</c:v>
                </c:pt>
                <c:pt idx="57">
                  <c:v>74194292489</c:v>
                </c:pt>
                <c:pt idx="58">
                  <c:v>71294372489</c:v>
                </c:pt>
                <c:pt idx="59">
                  <c:v>70971412489</c:v>
                </c:pt>
                <c:pt idx="60">
                  <c:v>68749042489</c:v>
                </c:pt>
                <c:pt idx="61">
                  <c:v>61580412489</c:v>
                </c:pt>
                <c:pt idx="62">
                  <c:v>61580432489</c:v>
                </c:pt>
                <c:pt idx="63">
                  <c:v>58155482489</c:v>
                </c:pt>
                <c:pt idx="64">
                  <c:v>58940242489</c:v>
                </c:pt>
                <c:pt idx="65">
                  <c:v>59316922489</c:v>
                </c:pt>
                <c:pt idx="66">
                  <c:v>61043572489</c:v>
                </c:pt>
                <c:pt idx="67">
                  <c:v>60915502489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6E2-FE47-ACBD-53D70E7B85DE}"/>
            </c:ext>
          </c:extLst>
        </c:ser>
        <c:ser>
          <c:idx val="1"/>
          <c:order val="1"/>
          <c:tx>
            <c:strRef>
              <c:f>GDNN!$Z$159</c:f>
              <c:strCache>
                <c:ptCount val="1"/>
                <c:pt idx="0">
                  <c:v>QNS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GDNN!$W$160:$X$227</c:f>
              <c:multiLvlStrCache>
                <c:ptCount val="68"/>
                <c:lvl>
                  <c:pt idx="0">
                    <c:v>08/04/2024</c:v>
                  </c:pt>
                  <c:pt idx="1">
                    <c:v>05/04/2024</c:v>
                  </c:pt>
                  <c:pt idx="2">
                    <c:v>04/04/2024</c:v>
                  </c:pt>
                  <c:pt idx="3">
                    <c:v>03/04/2024</c:v>
                  </c:pt>
                  <c:pt idx="4">
                    <c:v>02/04/2024</c:v>
                  </c:pt>
                  <c:pt idx="5">
                    <c:v>01/04/2024</c:v>
                  </c:pt>
                  <c:pt idx="6">
                    <c:v>29/03/2024</c:v>
                  </c:pt>
                  <c:pt idx="7">
                    <c:v>28/03/2024</c:v>
                  </c:pt>
                  <c:pt idx="8">
                    <c:v>27/03/2024</c:v>
                  </c:pt>
                  <c:pt idx="9">
                    <c:v>26/03/2024</c:v>
                  </c:pt>
                  <c:pt idx="10">
                    <c:v>25/03/2024</c:v>
                  </c:pt>
                  <c:pt idx="11">
                    <c:v>22/03/2024</c:v>
                  </c:pt>
                  <c:pt idx="12">
                    <c:v>21/03/2024</c:v>
                  </c:pt>
                  <c:pt idx="13">
                    <c:v>20/03/2024</c:v>
                  </c:pt>
                  <c:pt idx="14">
                    <c:v>19/03/2024</c:v>
                  </c:pt>
                  <c:pt idx="15">
                    <c:v>18/03/2024</c:v>
                  </c:pt>
                  <c:pt idx="16">
                    <c:v>15/03/2024</c:v>
                  </c:pt>
                  <c:pt idx="17">
                    <c:v>14/03/2024</c:v>
                  </c:pt>
                  <c:pt idx="18">
                    <c:v>13/03/2024</c:v>
                  </c:pt>
                  <c:pt idx="19">
                    <c:v>12/03/2024</c:v>
                  </c:pt>
                  <c:pt idx="20">
                    <c:v>11/03/2024</c:v>
                  </c:pt>
                  <c:pt idx="21">
                    <c:v>08/03/2024</c:v>
                  </c:pt>
                  <c:pt idx="22">
                    <c:v>07/03/2024</c:v>
                  </c:pt>
                  <c:pt idx="23">
                    <c:v>06/03/2024</c:v>
                  </c:pt>
                  <c:pt idx="24">
                    <c:v>05/03/2024</c:v>
                  </c:pt>
                  <c:pt idx="25">
                    <c:v>04/03/2024</c:v>
                  </c:pt>
                  <c:pt idx="26">
                    <c:v>01/03/2024</c:v>
                  </c:pt>
                  <c:pt idx="27">
                    <c:v>29/02/2024</c:v>
                  </c:pt>
                  <c:pt idx="28">
                    <c:v>28/02/2024</c:v>
                  </c:pt>
                  <c:pt idx="29">
                    <c:v>27/02/2024</c:v>
                  </c:pt>
                  <c:pt idx="30">
                    <c:v>26/02/2024</c:v>
                  </c:pt>
                  <c:pt idx="31">
                    <c:v>23/02/2024</c:v>
                  </c:pt>
                  <c:pt idx="32">
                    <c:v>22/02/2024</c:v>
                  </c:pt>
                  <c:pt idx="33">
                    <c:v>21/02/2024</c:v>
                  </c:pt>
                  <c:pt idx="34">
                    <c:v>20/02/2024</c:v>
                  </c:pt>
                  <c:pt idx="35">
                    <c:v>19/02/2024</c:v>
                  </c:pt>
                  <c:pt idx="36">
                    <c:v>16/02/2024</c:v>
                  </c:pt>
                  <c:pt idx="37">
                    <c:v>15/02/2024</c:v>
                  </c:pt>
                  <c:pt idx="38">
                    <c:v>07/02/2024</c:v>
                  </c:pt>
                  <c:pt idx="39">
                    <c:v>06/02/2024</c:v>
                  </c:pt>
                  <c:pt idx="40">
                    <c:v>05/02/2024</c:v>
                  </c:pt>
                  <c:pt idx="41">
                    <c:v>02/02/2024</c:v>
                  </c:pt>
                  <c:pt idx="42">
                    <c:v>01/02/2024</c:v>
                  </c:pt>
                  <c:pt idx="43">
                    <c:v>31/01/2024</c:v>
                  </c:pt>
                  <c:pt idx="44">
                    <c:v>30/01/2024</c:v>
                  </c:pt>
                  <c:pt idx="45">
                    <c:v>29/01/2024</c:v>
                  </c:pt>
                  <c:pt idx="46">
                    <c:v>26/01/2024</c:v>
                  </c:pt>
                  <c:pt idx="47">
                    <c:v>25/01/2024</c:v>
                  </c:pt>
                  <c:pt idx="48">
                    <c:v>24/01/2024</c:v>
                  </c:pt>
                  <c:pt idx="49">
                    <c:v>23/01/2024</c:v>
                  </c:pt>
                  <c:pt idx="50">
                    <c:v>22/01/2024</c:v>
                  </c:pt>
                  <c:pt idx="51">
                    <c:v>19/01/2024</c:v>
                  </c:pt>
                  <c:pt idx="52">
                    <c:v>18/01/2024</c:v>
                  </c:pt>
                  <c:pt idx="53">
                    <c:v>17/01/2024</c:v>
                  </c:pt>
                  <c:pt idx="54">
                    <c:v>16/01/2024</c:v>
                  </c:pt>
                  <c:pt idx="55">
                    <c:v>15/01/2024</c:v>
                  </c:pt>
                  <c:pt idx="56">
                    <c:v>12/01/2024</c:v>
                  </c:pt>
                  <c:pt idx="57">
                    <c:v>11/01/2024</c:v>
                  </c:pt>
                  <c:pt idx="58">
                    <c:v>10/01/2024</c:v>
                  </c:pt>
                  <c:pt idx="59">
                    <c:v>09/01/2024</c:v>
                  </c:pt>
                  <c:pt idx="60">
                    <c:v>08/01/2024</c:v>
                  </c:pt>
                  <c:pt idx="61">
                    <c:v>05/01/2024</c:v>
                  </c:pt>
                  <c:pt idx="62">
                    <c:v>04/01/2024</c:v>
                  </c:pt>
                  <c:pt idx="63">
                    <c:v>03/01/2024</c:v>
                  </c:pt>
                  <c:pt idx="64">
                    <c:v>02/01/2024</c:v>
                  </c:pt>
                  <c:pt idx="65">
                    <c:v>29/12/2023</c:v>
                  </c:pt>
                  <c:pt idx="66">
                    <c:v>28/12/2023</c:v>
                  </c:pt>
                  <c:pt idx="67">
                    <c:v>27/12/2023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GDNN!$Z$160:$Z$227</c:f>
              <c:numCache>
                <c:formatCode>#,##0</c:formatCode>
                <c:ptCount val="68"/>
                <c:pt idx="0">
                  <c:v>-125954656868</c:v>
                </c:pt>
                <c:pt idx="1">
                  <c:v>-127425796343</c:v>
                </c:pt>
                <c:pt idx="2">
                  <c:v>-127552483728</c:v>
                </c:pt>
                <c:pt idx="3">
                  <c:v>-127549543716</c:v>
                </c:pt>
                <c:pt idx="4">
                  <c:v>-127524844423</c:v>
                </c:pt>
                <c:pt idx="5">
                  <c:v>-127652999065</c:v>
                </c:pt>
                <c:pt idx="6">
                  <c:v>-127677601515</c:v>
                </c:pt>
                <c:pt idx="7">
                  <c:v>-127652662244</c:v>
                </c:pt>
                <c:pt idx="8">
                  <c:v>-140947763665</c:v>
                </c:pt>
                <c:pt idx="9">
                  <c:v>-146080927276</c:v>
                </c:pt>
                <c:pt idx="10">
                  <c:v>-146056880727</c:v>
                </c:pt>
                <c:pt idx="11">
                  <c:v>-142049208263</c:v>
                </c:pt>
                <c:pt idx="12">
                  <c:v>-134814194717</c:v>
                </c:pt>
                <c:pt idx="13">
                  <c:v>-129871825288</c:v>
                </c:pt>
                <c:pt idx="14">
                  <c:v>-129871825288</c:v>
                </c:pt>
                <c:pt idx="15">
                  <c:v>-133274184116</c:v>
                </c:pt>
                <c:pt idx="16">
                  <c:v>-134311478657</c:v>
                </c:pt>
                <c:pt idx="17">
                  <c:v>-134311478657</c:v>
                </c:pt>
                <c:pt idx="18">
                  <c:v>-137925261529</c:v>
                </c:pt>
                <c:pt idx="19">
                  <c:v>-139052897510</c:v>
                </c:pt>
                <c:pt idx="20">
                  <c:v>-131593243227</c:v>
                </c:pt>
                <c:pt idx="21">
                  <c:v>-111580206305</c:v>
                </c:pt>
                <c:pt idx="22">
                  <c:v>-111575379864</c:v>
                </c:pt>
                <c:pt idx="23">
                  <c:v>-111599660153</c:v>
                </c:pt>
                <c:pt idx="24">
                  <c:v>-110401083382</c:v>
                </c:pt>
                <c:pt idx="25">
                  <c:v>-120292268307</c:v>
                </c:pt>
                <c:pt idx="26">
                  <c:v>-112914840221</c:v>
                </c:pt>
                <c:pt idx="27">
                  <c:v>-112943953709</c:v>
                </c:pt>
                <c:pt idx="28">
                  <c:v>-112943953709</c:v>
                </c:pt>
                <c:pt idx="29">
                  <c:v>-108062923431</c:v>
                </c:pt>
                <c:pt idx="30">
                  <c:v>-93401844388</c:v>
                </c:pt>
                <c:pt idx="31">
                  <c:v>-84346100939</c:v>
                </c:pt>
                <c:pt idx="32">
                  <c:v>-70490071394</c:v>
                </c:pt>
                <c:pt idx="33">
                  <c:v>-60483799126</c:v>
                </c:pt>
                <c:pt idx="34">
                  <c:v>-62771257738</c:v>
                </c:pt>
                <c:pt idx="35">
                  <c:v>-75431083884</c:v>
                </c:pt>
                <c:pt idx="36">
                  <c:v>-82710177271</c:v>
                </c:pt>
                <c:pt idx="37">
                  <c:v>-96170218616</c:v>
                </c:pt>
                <c:pt idx="38">
                  <c:v>-99403506336</c:v>
                </c:pt>
                <c:pt idx="39">
                  <c:v>-99475188010</c:v>
                </c:pt>
                <c:pt idx="40">
                  <c:v>-105726713701</c:v>
                </c:pt>
                <c:pt idx="41">
                  <c:v>-117958365716</c:v>
                </c:pt>
                <c:pt idx="42">
                  <c:v>-117123254815</c:v>
                </c:pt>
                <c:pt idx="43">
                  <c:v>-117482450434</c:v>
                </c:pt>
                <c:pt idx="44">
                  <c:v>-129619626065</c:v>
                </c:pt>
                <c:pt idx="45">
                  <c:v>-135700096591</c:v>
                </c:pt>
                <c:pt idx="46">
                  <c:v>-124046230736</c:v>
                </c:pt>
                <c:pt idx="47">
                  <c:v>-112996909331</c:v>
                </c:pt>
                <c:pt idx="48">
                  <c:v>-98096896541</c:v>
                </c:pt>
                <c:pt idx="49">
                  <c:v>-88267483090</c:v>
                </c:pt>
                <c:pt idx="50">
                  <c:v>-87911761697</c:v>
                </c:pt>
                <c:pt idx="51">
                  <c:v>-93865038828</c:v>
                </c:pt>
                <c:pt idx="52">
                  <c:v>-104686048364</c:v>
                </c:pt>
                <c:pt idx="53">
                  <c:v>-117466883027</c:v>
                </c:pt>
                <c:pt idx="54">
                  <c:v>-117330353080</c:v>
                </c:pt>
                <c:pt idx="55">
                  <c:v>-102354612854</c:v>
                </c:pt>
                <c:pt idx="56">
                  <c:v>-97962369713</c:v>
                </c:pt>
                <c:pt idx="57">
                  <c:v>-105670090351</c:v>
                </c:pt>
                <c:pt idx="58">
                  <c:v>-104057466450</c:v>
                </c:pt>
                <c:pt idx="59">
                  <c:v>-101041834422</c:v>
                </c:pt>
                <c:pt idx="60">
                  <c:v>-90111439546</c:v>
                </c:pt>
                <c:pt idx="61">
                  <c:v>-83375677029</c:v>
                </c:pt>
                <c:pt idx="62">
                  <c:v>-67693947553</c:v>
                </c:pt>
                <c:pt idx="63">
                  <c:v>-58908396589</c:v>
                </c:pt>
                <c:pt idx="64">
                  <c:v>-53334795675</c:v>
                </c:pt>
                <c:pt idx="65">
                  <c:v>-46432613760</c:v>
                </c:pt>
                <c:pt idx="66">
                  <c:v>-52210821514</c:v>
                </c:pt>
                <c:pt idx="67">
                  <c:v>-52862736301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6E2-FE47-ACBD-53D70E7B85DE}"/>
            </c:ext>
          </c:extLst>
        </c:ser>
        <c:ser>
          <c:idx val="2"/>
          <c:order val="2"/>
          <c:tx>
            <c:strRef>
              <c:f>GDNN!$AA$159</c:f>
              <c:strCache>
                <c:ptCount val="1"/>
                <c:pt idx="0">
                  <c:v>BMP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multiLvlStrRef>
              <c:f>GDNN!$W$160:$X$227</c:f>
              <c:multiLvlStrCache>
                <c:ptCount val="68"/>
                <c:lvl>
                  <c:pt idx="0">
                    <c:v>08/04/2024</c:v>
                  </c:pt>
                  <c:pt idx="1">
                    <c:v>05/04/2024</c:v>
                  </c:pt>
                  <c:pt idx="2">
                    <c:v>04/04/2024</c:v>
                  </c:pt>
                  <c:pt idx="3">
                    <c:v>03/04/2024</c:v>
                  </c:pt>
                  <c:pt idx="4">
                    <c:v>02/04/2024</c:v>
                  </c:pt>
                  <c:pt idx="5">
                    <c:v>01/04/2024</c:v>
                  </c:pt>
                  <c:pt idx="6">
                    <c:v>29/03/2024</c:v>
                  </c:pt>
                  <c:pt idx="7">
                    <c:v>28/03/2024</c:v>
                  </c:pt>
                  <c:pt idx="8">
                    <c:v>27/03/2024</c:v>
                  </c:pt>
                  <c:pt idx="9">
                    <c:v>26/03/2024</c:v>
                  </c:pt>
                  <c:pt idx="10">
                    <c:v>25/03/2024</c:v>
                  </c:pt>
                  <c:pt idx="11">
                    <c:v>22/03/2024</c:v>
                  </c:pt>
                  <c:pt idx="12">
                    <c:v>21/03/2024</c:v>
                  </c:pt>
                  <c:pt idx="13">
                    <c:v>20/03/2024</c:v>
                  </c:pt>
                  <c:pt idx="14">
                    <c:v>19/03/2024</c:v>
                  </c:pt>
                  <c:pt idx="15">
                    <c:v>18/03/2024</c:v>
                  </c:pt>
                  <c:pt idx="16">
                    <c:v>15/03/2024</c:v>
                  </c:pt>
                  <c:pt idx="17">
                    <c:v>14/03/2024</c:v>
                  </c:pt>
                  <c:pt idx="18">
                    <c:v>13/03/2024</c:v>
                  </c:pt>
                  <c:pt idx="19">
                    <c:v>12/03/2024</c:v>
                  </c:pt>
                  <c:pt idx="20">
                    <c:v>11/03/2024</c:v>
                  </c:pt>
                  <c:pt idx="21">
                    <c:v>08/03/2024</c:v>
                  </c:pt>
                  <c:pt idx="22">
                    <c:v>07/03/2024</c:v>
                  </c:pt>
                  <c:pt idx="23">
                    <c:v>06/03/2024</c:v>
                  </c:pt>
                  <c:pt idx="24">
                    <c:v>05/03/2024</c:v>
                  </c:pt>
                  <c:pt idx="25">
                    <c:v>04/03/2024</c:v>
                  </c:pt>
                  <c:pt idx="26">
                    <c:v>01/03/2024</c:v>
                  </c:pt>
                  <c:pt idx="27">
                    <c:v>29/02/2024</c:v>
                  </c:pt>
                  <c:pt idx="28">
                    <c:v>28/02/2024</c:v>
                  </c:pt>
                  <c:pt idx="29">
                    <c:v>27/02/2024</c:v>
                  </c:pt>
                  <c:pt idx="30">
                    <c:v>26/02/2024</c:v>
                  </c:pt>
                  <c:pt idx="31">
                    <c:v>23/02/2024</c:v>
                  </c:pt>
                  <c:pt idx="32">
                    <c:v>22/02/2024</c:v>
                  </c:pt>
                  <c:pt idx="33">
                    <c:v>21/02/2024</c:v>
                  </c:pt>
                  <c:pt idx="34">
                    <c:v>20/02/2024</c:v>
                  </c:pt>
                  <c:pt idx="35">
                    <c:v>19/02/2024</c:v>
                  </c:pt>
                  <c:pt idx="36">
                    <c:v>16/02/2024</c:v>
                  </c:pt>
                  <c:pt idx="37">
                    <c:v>15/02/2024</c:v>
                  </c:pt>
                  <c:pt idx="38">
                    <c:v>07/02/2024</c:v>
                  </c:pt>
                  <c:pt idx="39">
                    <c:v>06/02/2024</c:v>
                  </c:pt>
                  <c:pt idx="40">
                    <c:v>05/02/2024</c:v>
                  </c:pt>
                  <c:pt idx="41">
                    <c:v>02/02/2024</c:v>
                  </c:pt>
                  <c:pt idx="42">
                    <c:v>01/02/2024</c:v>
                  </c:pt>
                  <c:pt idx="43">
                    <c:v>31/01/2024</c:v>
                  </c:pt>
                  <c:pt idx="44">
                    <c:v>30/01/2024</c:v>
                  </c:pt>
                  <c:pt idx="45">
                    <c:v>29/01/2024</c:v>
                  </c:pt>
                  <c:pt idx="46">
                    <c:v>26/01/2024</c:v>
                  </c:pt>
                  <c:pt idx="47">
                    <c:v>25/01/2024</c:v>
                  </c:pt>
                  <c:pt idx="48">
                    <c:v>24/01/2024</c:v>
                  </c:pt>
                  <c:pt idx="49">
                    <c:v>23/01/2024</c:v>
                  </c:pt>
                  <c:pt idx="50">
                    <c:v>22/01/2024</c:v>
                  </c:pt>
                  <c:pt idx="51">
                    <c:v>19/01/2024</c:v>
                  </c:pt>
                  <c:pt idx="52">
                    <c:v>18/01/2024</c:v>
                  </c:pt>
                  <c:pt idx="53">
                    <c:v>17/01/2024</c:v>
                  </c:pt>
                  <c:pt idx="54">
                    <c:v>16/01/2024</c:v>
                  </c:pt>
                  <c:pt idx="55">
                    <c:v>15/01/2024</c:v>
                  </c:pt>
                  <c:pt idx="56">
                    <c:v>12/01/2024</c:v>
                  </c:pt>
                  <c:pt idx="57">
                    <c:v>11/01/2024</c:v>
                  </c:pt>
                  <c:pt idx="58">
                    <c:v>10/01/2024</c:v>
                  </c:pt>
                  <c:pt idx="59">
                    <c:v>09/01/2024</c:v>
                  </c:pt>
                  <c:pt idx="60">
                    <c:v>08/01/2024</c:v>
                  </c:pt>
                  <c:pt idx="61">
                    <c:v>05/01/2024</c:v>
                  </c:pt>
                  <c:pt idx="62">
                    <c:v>04/01/2024</c:v>
                  </c:pt>
                  <c:pt idx="63">
                    <c:v>03/01/2024</c:v>
                  </c:pt>
                  <c:pt idx="64">
                    <c:v>02/01/2024</c:v>
                  </c:pt>
                  <c:pt idx="65">
                    <c:v>29/12/2023</c:v>
                  </c:pt>
                  <c:pt idx="66">
                    <c:v>28/12/2023</c:v>
                  </c:pt>
                  <c:pt idx="67">
                    <c:v>27/12/2023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GDNN!$AA$160:$AA$227</c:f>
              <c:numCache>
                <c:formatCode>#,##0</c:formatCode>
                <c:ptCount val="68"/>
                <c:pt idx="0">
                  <c:v>-15981377942</c:v>
                </c:pt>
                <c:pt idx="1">
                  <c:v>-14160167942</c:v>
                </c:pt>
                <c:pt idx="2">
                  <c:v>-6698357942</c:v>
                </c:pt>
                <c:pt idx="3">
                  <c:v>-8002327942</c:v>
                </c:pt>
                <c:pt idx="4">
                  <c:v>-534087942</c:v>
                </c:pt>
                <c:pt idx="5">
                  <c:v>-4284947942</c:v>
                </c:pt>
                <c:pt idx="6">
                  <c:v>-4298677942</c:v>
                </c:pt>
                <c:pt idx="7">
                  <c:v>3570752058</c:v>
                </c:pt>
                <c:pt idx="8">
                  <c:v>6352785651</c:v>
                </c:pt>
                <c:pt idx="9">
                  <c:v>11298185651</c:v>
                </c:pt>
                <c:pt idx="10">
                  <c:v>17913735651</c:v>
                </c:pt>
                <c:pt idx="11">
                  <c:v>26037485651</c:v>
                </c:pt>
                <c:pt idx="12">
                  <c:v>32354155651</c:v>
                </c:pt>
                <c:pt idx="13">
                  <c:v>37848585651</c:v>
                </c:pt>
                <c:pt idx="14">
                  <c:v>45127375651</c:v>
                </c:pt>
                <c:pt idx="15">
                  <c:v>48093095651</c:v>
                </c:pt>
                <c:pt idx="16">
                  <c:v>51480935651</c:v>
                </c:pt>
                <c:pt idx="17">
                  <c:v>55355355651</c:v>
                </c:pt>
                <c:pt idx="18">
                  <c:v>55720835651</c:v>
                </c:pt>
                <c:pt idx="19">
                  <c:v>62395375651</c:v>
                </c:pt>
                <c:pt idx="20">
                  <c:v>45623785651</c:v>
                </c:pt>
                <c:pt idx="21">
                  <c:v>42572725651</c:v>
                </c:pt>
                <c:pt idx="22">
                  <c:v>52815435651</c:v>
                </c:pt>
                <c:pt idx="23">
                  <c:v>50254855651</c:v>
                </c:pt>
                <c:pt idx="24">
                  <c:v>50423365651</c:v>
                </c:pt>
                <c:pt idx="25">
                  <c:v>51667545651</c:v>
                </c:pt>
                <c:pt idx="26">
                  <c:v>60859725651</c:v>
                </c:pt>
                <c:pt idx="27">
                  <c:v>66499885651</c:v>
                </c:pt>
                <c:pt idx="28">
                  <c:v>45543245651</c:v>
                </c:pt>
                <c:pt idx="29">
                  <c:v>54732195651</c:v>
                </c:pt>
                <c:pt idx="30">
                  <c:v>62541235651</c:v>
                </c:pt>
                <c:pt idx="31">
                  <c:v>59474395651</c:v>
                </c:pt>
                <c:pt idx="32">
                  <c:v>55636385651</c:v>
                </c:pt>
                <c:pt idx="33">
                  <c:v>48926855651</c:v>
                </c:pt>
                <c:pt idx="34">
                  <c:v>49473795651</c:v>
                </c:pt>
                <c:pt idx="35">
                  <c:v>54522395651</c:v>
                </c:pt>
                <c:pt idx="36">
                  <c:v>59510485651</c:v>
                </c:pt>
                <c:pt idx="37">
                  <c:v>59624925651</c:v>
                </c:pt>
                <c:pt idx="38">
                  <c:v>70861405651</c:v>
                </c:pt>
                <c:pt idx="39">
                  <c:v>71140475651</c:v>
                </c:pt>
                <c:pt idx="40">
                  <c:v>74342995651</c:v>
                </c:pt>
                <c:pt idx="41">
                  <c:v>62686775651</c:v>
                </c:pt>
                <c:pt idx="42">
                  <c:v>65899615651</c:v>
                </c:pt>
                <c:pt idx="43">
                  <c:v>65286610000</c:v>
                </c:pt>
                <c:pt idx="44">
                  <c:v>66067990000</c:v>
                </c:pt>
                <c:pt idx="45">
                  <c:v>64618160000</c:v>
                </c:pt>
                <c:pt idx="46">
                  <c:v>66874790000</c:v>
                </c:pt>
                <c:pt idx="47">
                  <c:v>67749410000</c:v>
                </c:pt>
                <c:pt idx="48">
                  <c:v>70849140000</c:v>
                </c:pt>
                <c:pt idx="49">
                  <c:v>74438090000</c:v>
                </c:pt>
                <c:pt idx="50">
                  <c:v>78675850000</c:v>
                </c:pt>
                <c:pt idx="51">
                  <c:v>77928450000</c:v>
                </c:pt>
                <c:pt idx="52">
                  <c:v>75940530000</c:v>
                </c:pt>
                <c:pt idx="53">
                  <c:v>71533130000</c:v>
                </c:pt>
                <c:pt idx="54">
                  <c:v>63623900000</c:v>
                </c:pt>
                <c:pt idx="55">
                  <c:v>63912960000</c:v>
                </c:pt>
                <c:pt idx="56">
                  <c:v>65296280000</c:v>
                </c:pt>
                <c:pt idx="57">
                  <c:v>66158120000</c:v>
                </c:pt>
                <c:pt idx="58">
                  <c:v>61084700000</c:v>
                </c:pt>
                <c:pt idx="59">
                  <c:v>61168040000</c:v>
                </c:pt>
                <c:pt idx="60">
                  <c:v>60523430000</c:v>
                </c:pt>
                <c:pt idx="61">
                  <c:v>57133530000</c:v>
                </c:pt>
                <c:pt idx="62">
                  <c:v>62105800000</c:v>
                </c:pt>
                <c:pt idx="63">
                  <c:v>61303350000</c:v>
                </c:pt>
                <c:pt idx="64">
                  <c:v>60160830000</c:v>
                </c:pt>
                <c:pt idx="65">
                  <c:v>55075600000</c:v>
                </c:pt>
                <c:pt idx="66">
                  <c:v>53246630000</c:v>
                </c:pt>
                <c:pt idx="67">
                  <c:v>45058130000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6E2-FE47-ACBD-53D70E7B85DE}"/>
            </c:ext>
          </c:extLst>
        </c:ser>
        <c:ser>
          <c:idx val="3"/>
          <c:order val="3"/>
          <c:tx>
            <c:strRef>
              <c:f>GDNN!$AB$159</c:f>
              <c:strCache>
                <c:ptCount val="1"/>
                <c:pt idx="0">
                  <c:v>FPT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multiLvlStrRef>
              <c:f>GDNN!$W$160:$X$227</c:f>
              <c:multiLvlStrCache>
                <c:ptCount val="68"/>
                <c:lvl>
                  <c:pt idx="0">
                    <c:v>08/04/2024</c:v>
                  </c:pt>
                  <c:pt idx="1">
                    <c:v>05/04/2024</c:v>
                  </c:pt>
                  <c:pt idx="2">
                    <c:v>04/04/2024</c:v>
                  </c:pt>
                  <c:pt idx="3">
                    <c:v>03/04/2024</c:v>
                  </c:pt>
                  <c:pt idx="4">
                    <c:v>02/04/2024</c:v>
                  </c:pt>
                  <c:pt idx="5">
                    <c:v>01/04/2024</c:v>
                  </c:pt>
                  <c:pt idx="6">
                    <c:v>29/03/2024</c:v>
                  </c:pt>
                  <c:pt idx="7">
                    <c:v>28/03/2024</c:v>
                  </c:pt>
                  <c:pt idx="8">
                    <c:v>27/03/2024</c:v>
                  </c:pt>
                  <c:pt idx="9">
                    <c:v>26/03/2024</c:v>
                  </c:pt>
                  <c:pt idx="10">
                    <c:v>25/03/2024</c:v>
                  </c:pt>
                  <c:pt idx="11">
                    <c:v>22/03/2024</c:v>
                  </c:pt>
                  <c:pt idx="12">
                    <c:v>21/03/2024</c:v>
                  </c:pt>
                  <c:pt idx="13">
                    <c:v>20/03/2024</c:v>
                  </c:pt>
                  <c:pt idx="14">
                    <c:v>19/03/2024</c:v>
                  </c:pt>
                  <c:pt idx="15">
                    <c:v>18/03/2024</c:v>
                  </c:pt>
                  <c:pt idx="16">
                    <c:v>15/03/2024</c:v>
                  </c:pt>
                  <c:pt idx="17">
                    <c:v>14/03/2024</c:v>
                  </c:pt>
                  <c:pt idx="18">
                    <c:v>13/03/2024</c:v>
                  </c:pt>
                  <c:pt idx="19">
                    <c:v>12/03/2024</c:v>
                  </c:pt>
                  <c:pt idx="20">
                    <c:v>11/03/2024</c:v>
                  </c:pt>
                  <c:pt idx="21">
                    <c:v>08/03/2024</c:v>
                  </c:pt>
                  <c:pt idx="22">
                    <c:v>07/03/2024</c:v>
                  </c:pt>
                  <c:pt idx="23">
                    <c:v>06/03/2024</c:v>
                  </c:pt>
                  <c:pt idx="24">
                    <c:v>05/03/2024</c:v>
                  </c:pt>
                  <c:pt idx="25">
                    <c:v>04/03/2024</c:v>
                  </c:pt>
                  <c:pt idx="26">
                    <c:v>01/03/2024</c:v>
                  </c:pt>
                  <c:pt idx="27">
                    <c:v>29/02/2024</c:v>
                  </c:pt>
                  <c:pt idx="28">
                    <c:v>28/02/2024</c:v>
                  </c:pt>
                  <c:pt idx="29">
                    <c:v>27/02/2024</c:v>
                  </c:pt>
                  <c:pt idx="30">
                    <c:v>26/02/2024</c:v>
                  </c:pt>
                  <c:pt idx="31">
                    <c:v>23/02/2024</c:v>
                  </c:pt>
                  <c:pt idx="32">
                    <c:v>22/02/2024</c:v>
                  </c:pt>
                  <c:pt idx="33">
                    <c:v>21/02/2024</c:v>
                  </c:pt>
                  <c:pt idx="34">
                    <c:v>20/02/2024</c:v>
                  </c:pt>
                  <c:pt idx="35">
                    <c:v>19/02/2024</c:v>
                  </c:pt>
                  <c:pt idx="36">
                    <c:v>16/02/2024</c:v>
                  </c:pt>
                  <c:pt idx="37">
                    <c:v>15/02/2024</c:v>
                  </c:pt>
                  <c:pt idx="38">
                    <c:v>07/02/2024</c:v>
                  </c:pt>
                  <c:pt idx="39">
                    <c:v>06/02/2024</c:v>
                  </c:pt>
                  <c:pt idx="40">
                    <c:v>05/02/2024</c:v>
                  </c:pt>
                  <c:pt idx="41">
                    <c:v>02/02/2024</c:v>
                  </c:pt>
                  <c:pt idx="42">
                    <c:v>01/02/2024</c:v>
                  </c:pt>
                  <c:pt idx="43">
                    <c:v>31/01/2024</c:v>
                  </c:pt>
                  <c:pt idx="44">
                    <c:v>30/01/2024</c:v>
                  </c:pt>
                  <c:pt idx="45">
                    <c:v>29/01/2024</c:v>
                  </c:pt>
                  <c:pt idx="46">
                    <c:v>26/01/2024</c:v>
                  </c:pt>
                  <c:pt idx="47">
                    <c:v>25/01/2024</c:v>
                  </c:pt>
                  <c:pt idx="48">
                    <c:v>24/01/2024</c:v>
                  </c:pt>
                  <c:pt idx="49">
                    <c:v>23/01/2024</c:v>
                  </c:pt>
                  <c:pt idx="50">
                    <c:v>22/01/2024</c:v>
                  </c:pt>
                  <c:pt idx="51">
                    <c:v>19/01/2024</c:v>
                  </c:pt>
                  <c:pt idx="52">
                    <c:v>18/01/2024</c:v>
                  </c:pt>
                  <c:pt idx="53">
                    <c:v>17/01/2024</c:v>
                  </c:pt>
                  <c:pt idx="54">
                    <c:v>16/01/2024</c:v>
                  </c:pt>
                  <c:pt idx="55">
                    <c:v>15/01/2024</c:v>
                  </c:pt>
                  <c:pt idx="56">
                    <c:v>12/01/2024</c:v>
                  </c:pt>
                  <c:pt idx="57">
                    <c:v>11/01/2024</c:v>
                  </c:pt>
                  <c:pt idx="58">
                    <c:v>10/01/2024</c:v>
                  </c:pt>
                  <c:pt idx="59">
                    <c:v>09/01/2024</c:v>
                  </c:pt>
                  <c:pt idx="60">
                    <c:v>08/01/2024</c:v>
                  </c:pt>
                  <c:pt idx="61">
                    <c:v>05/01/2024</c:v>
                  </c:pt>
                  <c:pt idx="62">
                    <c:v>04/01/2024</c:v>
                  </c:pt>
                  <c:pt idx="63">
                    <c:v>03/01/2024</c:v>
                  </c:pt>
                  <c:pt idx="64">
                    <c:v>02/01/2024</c:v>
                  </c:pt>
                  <c:pt idx="65">
                    <c:v>29/12/2023</c:v>
                  </c:pt>
                  <c:pt idx="66">
                    <c:v>28/12/2023</c:v>
                  </c:pt>
                  <c:pt idx="67">
                    <c:v>27/12/2023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GDNN!$AB$160:$AB$227</c:f>
              <c:numCache>
                <c:formatCode>#,##0</c:formatCode>
                <c:ptCount val="68"/>
                <c:pt idx="0">
                  <c:v>-16504332902</c:v>
                </c:pt>
                <c:pt idx="1">
                  <c:v>-16504332902</c:v>
                </c:pt>
                <c:pt idx="2">
                  <c:v>-16408252902</c:v>
                </c:pt>
                <c:pt idx="3">
                  <c:v>-17377352902</c:v>
                </c:pt>
                <c:pt idx="4">
                  <c:v>-16813292902</c:v>
                </c:pt>
                <c:pt idx="5">
                  <c:v>-16787142902</c:v>
                </c:pt>
                <c:pt idx="6">
                  <c:v>-16007762902</c:v>
                </c:pt>
                <c:pt idx="7">
                  <c:v>-15984542902</c:v>
                </c:pt>
                <c:pt idx="8">
                  <c:v>-15984542902</c:v>
                </c:pt>
                <c:pt idx="9">
                  <c:v>-15790232902</c:v>
                </c:pt>
                <c:pt idx="10">
                  <c:v>-15083432902</c:v>
                </c:pt>
                <c:pt idx="11">
                  <c:v>-14837132902</c:v>
                </c:pt>
                <c:pt idx="12">
                  <c:v>-14837132902</c:v>
                </c:pt>
                <c:pt idx="13">
                  <c:v>-14814092902</c:v>
                </c:pt>
                <c:pt idx="14">
                  <c:v>-14814092902</c:v>
                </c:pt>
                <c:pt idx="15">
                  <c:v>-15538202902</c:v>
                </c:pt>
                <c:pt idx="16">
                  <c:v>-15549782902</c:v>
                </c:pt>
                <c:pt idx="17">
                  <c:v>-14746072902</c:v>
                </c:pt>
                <c:pt idx="18">
                  <c:v>-14635072902</c:v>
                </c:pt>
                <c:pt idx="19">
                  <c:v>-15063492902</c:v>
                </c:pt>
                <c:pt idx="20">
                  <c:v>-15057582902</c:v>
                </c:pt>
                <c:pt idx="21">
                  <c:v>-14454212902</c:v>
                </c:pt>
                <c:pt idx="22">
                  <c:v>-14381042902</c:v>
                </c:pt>
                <c:pt idx="23">
                  <c:v>-12944732902</c:v>
                </c:pt>
                <c:pt idx="24">
                  <c:v>-12940902902</c:v>
                </c:pt>
                <c:pt idx="25">
                  <c:v>-12583452902</c:v>
                </c:pt>
                <c:pt idx="26">
                  <c:v>-12472192902</c:v>
                </c:pt>
                <c:pt idx="27">
                  <c:v>-12472192902</c:v>
                </c:pt>
                <c:pt idx="28">
                  <c:v>-12698432902</c:v>
                </c:pt>
                <c:pt idx="29">
                  <c:v>-12553102902</c:v>
                </c:pt>
                <c:pt idx="30">
                  <c:v>-12119522902</c:v>
                </c:pt>
                <c:pt idx="31">
                  <c:v>-11901552902</c:v>
                </c:pt>
                <c:pt idx="32">
                  <c:v>-11897072902</c:v>
                </c:pt>
                <c:pt idx="33">
                  <c:v>-11889932902</c:v>
                </c:pt>
                <c:pt idx="34">
                  <c:v>-11887442902</c:v>
                </c:pt>
                <c:pt idx="35">
                  <c:v>-12529162902</c:v>
                </c:pt>
                <c:pt idx="36">
                  <c:v>-12846032902</c:v>
                </c:pt>
                <c:pt idx="37">
                  <c:v>-11584892902</c:v>
                </c:pt>
                <c:pt idx="38">
                  <c:v>-11656732902</c:v>
                </c:pt>
                <c:pt idx="39">
                  <c:v>-9748482902</c:v>
                </c:pt>
                <c:pt idx="40">
                  <c:v>-11220982902</c:v>
                </c:pt>
                <c:pt idx="41">
                  <c:v>-10570812902</c:v>
                </c:pt>
                <c:pt idx="42">
                  <c:v>-10578912902</c:v>
                </c:pt>
                <c:pt idx="43">
                  <c:v>-8219897743</c:v>
                </c:pt>
                <c:pt idx="44">
                  <c:v>-8188457743</c:v>
                </c:pt>
                <c:pt idx="45">
                  <c:v>-8180437743</c:v>
                </c:pt>
                <c:pt idx="46">
                  <c:v>-7473637743</c:v>
                </c:pt>
                <c:pt idx="47">
                  <c:v>-9896577743</c:v>
                </c:pt>
                <c:pt idx="48">
                  <c:v>-9892487743</c:v>
                </c:pt>
                <c:pt idx="49">
                  <c:v>-8278287743</c:v>
                </c:pt>
                <c:pt idx="50">
                  <c:v>-9836317743</c:v>
                </c:pt>
                <c:pt idx="51">
                  <c:v>-9743397743</c:v>
                </c:pt>
                <c:pt idx="52">
                  <c:v>-9652147743</c:v>
                </c:pt>
                <c:pt idx="53">
                  <c:v>-6065617743</c:v>
                </c:pt>
                <c:pt idx="54">
                  <c:v>-6065617743</c:v>
                </c:pt>
                <c:pt idx="55">
                  <c:v>-6060767743</c:v>
                </c:pt>
                <c:pt idx="56">
                  <c:v>-5726517743</c:v>
                </c:pt>
                <c:pt idx="57">
                  <c:v>-5726517743</c:v>
                </c:pt>
                <c:pt idx="58">
                  <c:v>-1639307743</c:v>
                </c:pt>
                <c:pt idx="59">
                  <c:v>-1587407743</c:v>
                </c:pt>
                <c:pt idx="60">
                  <c:v>-1573597743</c:v>
                </c:pt>
                <c:pt idx="61">
                  <c:v>-452217743</c:v>
                </c:pt>
                <c:pt idx="62">
                  <c:v>-656547743</c:v>
                </c:pt>
                <c:pt idx="63">
                  <c:v>-689427743</c:v>
                </c:pt>
                <c:pt idx="64">
                  <c:v>-689327743</c:v>
                </c:pt>
                <c:pt idx="65">
                  <c:v>-2224577743</c:v>
                </c:pt>
                <c:pt idx="66">
                  <c:v>-2185937743</c:v>
                </c:pt>
                <c:pt idx="67">
                  <c:v>-2185937743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6E2-FE47-ACBD-53D70E7B85DE}"/>
            </c:ext>
          </c:extLst>
        </c:ser>
        <c:ser>
          <c:idx val="4"/>
          <c:order val="4"/>
          <c:tx>
            <c:strRef>
              <c:f>GDNN!$AC$159</c:f>
              <c:strCache>
                <c:ptCount val="1"/>
                <c:pt idx="0">
                  <c:v>DHC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multiLvlStrRef>
              <c:f>GDNN!$W$160:$X$227</c:f>
              <c:multiLvlStrCache>
                <c:ptCount val="68"/>
                <c:lvl>
                  <c:pt idx="0">
                    <c:v>08/04/2024</c:v>
                  </c:pt>
                  <c:pt idx="1">
                    <c:v>05/04/2024</c:v>
                  </c:pt>
                  <c:pt idx="2">
                    <c:v>04/04/2024</c:v>
                  </c:pt>
                  <c:pt idx="3">
                    <c:v>03/04/2024</c:v>
                  </c:pt>
                  <c:pt idx="4">
                    <c:v>02/04/2024</c:v>
                  </c:pt>
                  <c:pt idx="5">
                    <c:v>01/04/2024</c:v>
                  </c:pt>
                  <c:pt idx="6">
                    <c:v>29/03/2024</c:v>
                  </c:pt>
                  <c:pt idx="7">
                    <c:v>28/03/2024</c:v>
                  </c:pt>
                  <c:pt idx="8">
                    <c:v>27/03/2024</c:v>
                  </c:pt>
                  <c:pt idx="9">
                    <c:v>26/03/2024</c:v>
                  </c:pt>
                  <c:pt idx="10">
                    <c:v>25/03/2024</c:v>
                  </c:pt>
                  <c:pt idx="11">
                    <c:v>22/03/2024</c:v>
                  </c:pt>
                  <c:pt idx="12">
                    <c:v>21/03/2024</c:v>
                  </c:pt>
                  <c:pt idx="13">
                    <c:v>20/03/2024</c:v>
                  </c:pt>
                  <c:pt idx="14">
                    <c:v>19/03/2024</c:v>
                  </c:pt>
                  <c:pt idx="15">
                    <c:v>18/03/2024</c:v>
                  </c:pt>
                  <c:pt idx="16">
                    <c:v>15/03/2024</c:v>
                  </c:pt>
                  <c:pt idx="17">
                    <c:v>14/03/2024</c:v>
                  </c:pt>
                  <c:pt idx="18">
                    <c:v>13/03/2024</c:v>
                  </c:pt>
                  <c:pt idx="19">
                    <c:v>12/03/2024</c:v>
                  </c:pt>
                  <c:pt idx="20">
                    <c:v>11/03/2024</c:v>
                  </c:pt>
                  <c:pt idx="21">
                    <c:v>08/03/2024</c:v>
                  </c:pt>
                  <c:pt idx="22">
                    <c:v>07/03/2024</c:v>
                  </c:pt>
                  <c:pt idx="23">
                    <c:v>06/03/2024</c:v>
                  </c:pt>
                  <c:pt idx="24">
                    <c:v>05/03/2024</c:v>
                  </c:pt>
                  <c:pt idx="25">
                    <c:v>04/03/2024</c:v>
                  </c:pt>
                  <c:pt idx="26">
                    <c:v>01/03/2024</c:v>
                  </c:pt>
                  <c:pt idx="27">
                    <c:v>29/02/2024</c:v>
                  </c:pt>
                  <c:pt idx="28">
                    <c:v>28/02/2024</c:v>
                  </c:pt>
                  <c:pt idx="29">
                    <c:v>27/02/2024</c:v>
                  </c:pt>
                  <c:pt idx="30">
                    <c:v>26/02/2024</c:v>
                  </c:pt>
                  <c:pt idx="31">
                    <c:v>23/02/2024</c:v>
                  </c:pt>
                  <c:pt idx="32">
                    <c:v>22/02/2024</c:v>
                  </c:pt>
                  <c:pt idx="33">
                    <c:v>21/02/2024</c:v>
                  </c:pt>
                  <c:pt idx="34">
                    <c:v>20/02/2024</c:v>
                  </c:pt>
                  <c:pt idx="35">
                    <c:v>19/02/2024</c:v>
                  </c:pt>
                  <c:pt idx="36">
                    <c:v>16/02/2024</c:v>
                  </c:pt>
                  <c:pt idx="37">
                    <c:v>15/02/2024</c:v>
                  </c:pt>
                  <c:pt idx="38">
                    <c:v>07/02/2024</c:v>
                  </c:pt>
                  <c:pt idx="39">
                    <c:v>06/02/2024</c:v>
                  </c:pt>
                  <c:pt idx="40">
                    <c:v>05/02/2024</c:v>
                  </c:pt>
                  <c:pt idx="41">
                    <c:v>02/02/2024</c:v>
                  </c:pt>
                  <c:pt idx="42">
                    <c:v>01/02/2024</c:v>
                  </c:pt>
                  <c:pt idx="43">
                    <c:v>31/01/2024</c:v>
                  </c:pt>
                  <c:pt idx="44">
                    <c:v>30/01/2024</c:v>
                  </c:pt>
                  <c:pt idx="45">
                    <c:v>29/01/2024</c:v>
                  </c:pt>
                  <c:pt idx="46">
                    <c:v>26/01/2024</c:v>
                  </c:pt>
                  <c:pt idx="47">
                    <c:v>25/01/2024</c:v>
                  </c:pt>
                  <c:pt idx="48">
                    <c:v>24/01/2024</c:v>
                  </c:pt>
                  <c:pt idx="49">
                    <c:v>23/01/2024</c:v>
                  </c:pt>
                  <c:pt idx="50">
                    <c:v>22/01/2024</c:v>
                  </c:pt>
                  <c:pt idx="51">
                    <c:v>19/01/2024</c:v>
                  </c:pt>
                  <c:pt idx="52">
                    <c:v>18/01/2024</c:v>
                  </c:pt>
                  <c:pt idx="53">
                    <c:v>17/01/2024</c:v>
                  </c:pt>
                  <c:pt idx="54">
                    <c:v>16/01/2024</c:v>
                  </c:pt>
                  <c:pt idx="55">
                    <c:v>15/01/2024</c:v>
                  </c:pt>
                  <c:pt idx="56">
                    <c:v>12/01/2024</c:v>
                  </c:pt>
                  <c:pt idx="57">
                    <c:v>11/01/2024</c:v>
                  </c:pt>
                  <c:pt idx="58">
                    <c:v>10/01/2024</c:v>
                  </c:pt>
                  <c:pt idx="59">
                    <c:v>09/01/2024</c:v>
                  </c:pt>
                  <c:pt idx="60">
                    <c:v>08/01/2024</c:v>
                  </c:pt>
                  <c:pt idx="61">
                    <c:v>05/01/2024</c:v>
                  </c:pt>
                  <c:pt idx="62">
                    <c:v>04/01/2024</c:v>
                  </c:pt>
                  <c:pt idx="63">
                    <c:v>03/01/2024</c:v>
                  </c:pt>
                  <c:pt idx="64">
                    <c:v>02/01/2024</c:v>
                  </c:pt>
                  <c:pt idx="65">
                    <c:v>29/12/2023</c:v>
                  </c:pt>
                  <c:pt idx="66">
                    <c:v>28/12/2023</c:v>
                  </c:pt>
                  <c:pt idx="67">
                    <c:v>27/12/2023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GDNN!$AC$160:$AC$227</c:f>
              <c:numCache>
                <c:formatCode>#,##0</c:formatCode>
                <c:ptCount val="68"/>
                <c:pt idx="0">
                  <c:v>161091219721</c:v>
                </c:pt>
                <c:pt idx="1">
                  <c:v>163044199721</c:v>
                </c:pt>
                <c:pt idx="2">
                  <c:v>164472189721</c:v>
                </c:pt>
                <c:pt idx="3">
                  <c:v>173513289721</c:v>
                </c:pt>
                <c:pt idx="4">
                  <c:v>170457789721</c:v>
                </c:pt>
                <c:pt idx="5">
                  <c:v>169724439721</c:v>
                </c:pt>
                <c:pt idx="6">
                  <c:v>179532709721</c:v>
                </c:pt>
                <c:pt idx="7">
                  <c:v>184643429721</c:v>
                </c:pt>
                <c:pt idx="8">
                  <c:v>184601240000</c:v>
                </c:pt>
                <c:pt idx="9">
                  <c:v>188982220000</c:v>
                </c:pt>
                <c:pt idx="10">
                  <c:v>192300250000</c:v>
                </c:pt>
                <c:pt idx="11">
                  <c:v>187973110000</c:v>
                </c:pt>
                <c:pt idx="12">
                  <c:v>192381650000</c:v>
                </c:pt>
                <c:pt idx="13">
                  <c:v>198395970000</c:v>
                </c:pt>
                <c:pt idx="14">
                  <c:v>198980490000</c:v>
                </c:pt>
                <c:pt idx="15">
                  <c:v>201496690000</c:v>
                </c:pt>
                <c:pt idx="16">
                  <c:v>197119080000</c:v>
                </c:pt>
                <c:pt idx="17">
                  <c:v>188536430000</c:v>
                </c:pt>
                <c:pt idx="18">
                  <c:v>176562180000</c:v>
                </c:pt>
                <c:pt idx="19">
                  <c:v>168294400000</c:v>
                </c:pt>
                <c:pt idx="20">
                  <c:v>170927420000</c:v>
                </c:pt>
                <c:pt idx="21">
                  <c:v>163519300000</c:v>
                </c:pt>
                <c:pt idx="22">
                  <c:v>159909330000</c:v>
                </c:pt>
                <c:pt idx="23">
                  <c:v>158319080000</c:v>
                </c:pt>
                <c:pt idx="24">
                  <c:v>155863000000</c:v>
                </c:pt>
                <c:pt idx="25">
                  <c:v>156673340000</c:v>
                </c:pt>
                <c:pt idx="26">
                  <c:v>154584410000</c:v>
                </c:pt>
                <c:pt idx="27">
                  <c:v>159297580000</c:v>
                </c:pt>
                <c:pt idx="28">
                  <c:v>160562550000</c:v>
                </c:pt>
                <c:pt idx="29">
                  <c:v>162005100000</c:v>
                </c:pt>
                <c:pt idx="30">
                  <c:v>161414120000</c:v>
                </c:pt>
                <c:pt idx="31">
                  <c:v>160016890000</c:v>
                </c:pt>
                <c:pt idx="32">
                  <c:v>159451190000</c:v>
                </c:pt>
                <c:pt idx="33">
                  <c:v>148904700000</c:v>
                </c:pt>
                <c:pt idx="34">
                  <c:v>150841420000</c:v>
                </c:pt>
                <c:pt idx="35">
                  <c:v>150637640000</c:v>
                </c:pt>
                <c:pt idx="36">
                  <c:v>149453040000</c:v>
                </c:pt>
                <c:pt idx="37">
                  <c:v>144761470000</c:v>
                </c:pt>
                <c:pt idx="38">
                  <c:v>142327980000</c:v>
                </c:pt>
                <c:pt idx="39">
                  <c:v>139918230000</c:v>
                </c:pt>
                <c:pt idx="40">
                  <c:v>136696260000</c:v>
                </c:pt>
                <c:pt idx="41">
                  <c:v>131811650000</c:v>
                </c:pt>
                <c:pt idx="42">
                  <c:v>121958030000</c:v>
                </c:pt>
                <c:pt idx="43">
                  <c:v>121958030000</c:v>
                </c:pt>
                <c:pt idx="44">
                  <c:v>110868660000</c:v>
                </c:pt>
                <c:pt idx="45">
                  <c:v>109503690000</c:v>
                </c:pt>
                <c:pt idx="46">
                  <c:v>111839430000</c:v>
                </c:pt>
                <c:pt idx="47">
                  <c:v>114438530000</c:v>
                </c:pt>
                <c:pt idx="48">
                  <c:v>115104080000</c:v>
                </c:pt>
                <c:pt idx="49">
                  <c:v>114103630000</c:v>
                </c:pt>
                <c:pt idx="50">
                  <c:v>113043950000</c:v>
                </c:pt>
                <c:pt idx="51">
                  <c:v>112864550000</c:v>
                </c:pt>
                <c:pt idx="52">
                  <c:v>110803120000</c:v>
                </c:pt>
                <c:pt idx="53">
                  <c:v>99221820000</c:v>
                </c:pt>
                <c:pt idx="54">
                  <c:v>96554840000</c:v>
                </c:pt>
                <c:pt idx="55">
                  <c:v>90116360000</c:v>
                </c:pt>
                <c:pt idx="56">
                  <c:v>80192120000</c:v>
                </c:pt>
                <c:pt idx="57">
                  <c:v>72427220000</c:v>
                </c:pt>
                <c:pt idx="58">
                  <c:v>70538740000</c:v>
                </c:pt>
                <c:pt idx="59">
                  <c:v>65774860000</c:v>
                </c:pt>
                <c:pt idx="60">
                  <c:v>49326480000</c:v>
                </c:pt>
                <c:pt idx="61">
                  <c:v>28841540000</c:v>
                </c:pt>
                <c:pt idx="62">
                  <c:v>22110980000</c:v>
                </c:pt>
                <c:pt idx="63">
                  <c:v>19050430000</c:v>
                </c:pt>
                <c:pt idx="64">
                  <c:v>19145220000</c:v>
                </c:pt>
                <c:pt idx="65">
                  <c:v>17855530000</c:v>
                </c:pt>
                <c:pt idx="66">
                  <c:v>16404610000</c:v>
                </c:pt>
                <c:pt idx="67">
                  <c:v>13849930000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6E2-FE47-ACBD-53D70E7B85DE}"/>
            </c:ext>
          </c:extLst>
        </c:ser>
        <c:ser>
          <c:idx val="5"/>
          <c:order val="5"/>
          <c:tx>
            <c:strRef>
              <c:f>GDNN!$AD$159</c:f>
              <c:strCache>
                <c:ptCount val="1"/>
                <c:pt idx="0">
                  <c:v>MSN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multiLvlStrRef>
              <c:f>GDNN!$W$160:$X$227</c:f>
              <c:multiLvlStrCache>
                <c:ptCount val="68"/>
                <c:lvl>
                  <c:pt idx="0">
                    <c:v>08/04/2024</c:v>
                  </c:pt>
                  <c:pt idx="1">
                    <c:v>05/04/2024</c:v>
                  </c:pt>
                  <c:pt idx="2">
                    <c:v>04/04/2024</c:v>
                  </c:pt>
                  <c:pt idx="3">
                    <c:v>03/04/2024</c:v>
                  </c:pt>
                  <c:pt idx="4">
                    <c:v>02/04/2024</c:v>
                  </c:pt>
                  <c:pt idx="5">
                    <c:v>01/04/2024</c:v>
                  </c:pt>
                  <c:pt idx="6">
                    <c:v>29/03/2024</c:v>
                  </c:pt>
                  <c:pt idx="7">
                    <c:v>28/03/2024</c:v>
                  </c:pt>
                  <c:pt idx="8">
                    <c:v>27/03/2024</c:v>
                  </c:pt>
                  <c:pt idx="9">
                    <c:v>26/03/2024</c:v>
                  </c:pt>
                  <c:pt idx="10">
                    <c:v>25/03/2024</c:v>
                  </c:pt>
                  <c:pt idx="11">
                    <c:v>22/03/2024</c:v>
                  </c:pt>
                  <c:pt idx="12">
                    <c:v>21/03/2024</c:v>
                  </c:pt>
                  <c:pt idx="13">
                    <c:v>20/03/2024</c:v>
                  </c:pt>
                  <c:pt idx="14">
                    <c:v>19/03/2024</c:v>
                  </c:pt>
                  <c:pt idx="15">
                    <c:v>18/03/2024</c:v>
                  </c:pt>
                  <c:pt idx="16">
                    <c:v>15/03/2024</c:v>
                  </c:pt>
                  <c:pt idx="17">
                    <c:v>14/03/2024</c:v>
                  </c:pt>
                  <c:pt idx="18">
                    <c:v>13/03/2024</c:v>
                  </c:pt>
                  <c:pt idx="19">
                    <c:v>12/03/2024</c:v>
                  </c:pt>
                  <c:pt idx="20">
                    <c:v>11/03/2024</c:v>
                  </c:pt>
                  <c:pt idx="21">
                    <c:v>08/03/2024</c:v>
                  </c:pt>
                  <c:pt idx="22">
                    <c:v>07/03/2024</c:v>
                  </c:pt>
                  <c:pt idx="23">
                    <c:v>06/03/2024</c:v>
                  </c:pt>
                  <c:pt idx="24">
                    <c:v>05/03/2024</c:v>
                  </c:pt>
                  <c:pt idx="25">
                    <c:v>04/03/2024</c:v>
                  </c:pt>
                  <c:pt idx="26">
                    <c:v>01/03/2024</c:v>
                  </c:pt>
                  <c:pt idx="27">
                    <c:v>29/02/2024</c:v>
                  </c:pt>
                  <c:pt idx="28">
                    <c:v>28/02/2024</c:v>
                  </c:pt>
                  <c:pt idx="29">
                    <c:v>27/02/2024</c:v>
                  </c:pt>
                  <c:pt idx="30">
                    <c:v>26/02/2024</c:v>
                  </c:pt>
                  <c:pt idx="31">
                    <c:v>23/02/2024</c:v>
                  </c:pt>
                  <c:pt idx="32">
                    <c:v>22/02/2024</c:v>
                  </c:pt>
                  <c:pt idx="33">
                    <c:v>21/02/2024</c:v>
                  </c:pt>
                  <c:pt idx="34">
                    <c:v>20/02/2024</c:v>
                  </c:pt>
                  <c:pt idx="35">
                    <c:v>19/02/2024</c:v>
                  </c:pt>
                  <c:pt idx="36">
                    <c:v>16/02/2024</c:v>
                  </c:pt>
                  <c:pt idx="37">
                    <c:v>15/02/2024</c:v>
                  </c:pt>
                  <c:pt idx="38">
                    <c:v>07/02/2024</c:v>
                  </c:pt>
                  <c:pt idx="39">
                    <c:v>06/02/2024</c:v>
                  </c:pt>
                  <c:pt idx="40">
                    <c:v>05/02/2024</c:v>
                  </c:pt>
                  <c:pt idx="41">
                    <c:v>02/02/2024</c:v>
                  </c:pt>
                  <c:pt idx="42">
                    <c:v>01/02/2024</c:v>
                  </c:pt>
                  <c:pt idx="43">
                    <c:v>31/01/2024</c:v>
                  </c:pt>
                  <c:pt idx="44">
                    <c:v>30/01/2024</c:v>
                  </c:pt>
                  <c:pt idx="45">
                    <c:v>29/01/2024</c:v>
                  </c:pt>
                  <c:pt idx="46">
                    <c:v>26/01/2024</c:v>
                  </c:pt>
                  <c:pt idx="47">
                    <c:v>25/01/2024</c:v>
                  </c:pt>
                  <c:pt idx="48">
                    <c:v>24/01/2024</c:v>
                  </c:pt>
                  <c:pt idx="49">
                    <c:v>23/01/2024</c:v>
                  </c:pt>
                  <c:pt idx="50">
                    <c:v>22/01/2024</c:v>
                  </c:pt>
                  <c:pt idx="51">
                    <c:v>19/01/2024</c:v>
                  </c:pt>
                  <c:pt idx="52">
                    <c:v>18/01/2024</c:v>
                  </c:pt>
                  <c:pt idx="53">
                    <c:v>17/01/2024</c:v>
                  </c:pt>
                  <c:pt idx="54">
                    <c:v>16/01/2024</c:v>
                  </c:pt>
                  <c:pt idx="55">
                    <c:v>15/01/2024</c:v>
                  </c:pt>
                  <c:pt idx="56">
                    <c:v>12/01/2024</c:v>
                  </c:pt>
                  <c:pt idx="57">
                    <c:v>11/01/2024</c:v>
                  </c:pt>
                  <c:pt idx="58">
                    <c:v>10/01/2024</c:v>
                  </c:pt>
                  <c:pt idx="59">
                    <c:v>09/01/2024</c:v>
                  </c:pt>
                  <c:pt idx="60">
                    <c:v>08/01/2024</c:v>
                  </c:pt>
                  <c:pt idx="61">
                    <c:v>05/01/2024</c:v>
                  </c:pt>
                  <c:pt idx="62">
                    <c:v>04/01/2024</c:v>
                  </c:pt>
                  <c:pt idx="63">
                    <c:v>03/01/2024</c:v>
                  </c:pt>
                  <c:pt idx="64">
                    <c:v>02/01/2024</c:v>
                  </c:pt>
                  <c:pt idx="65">
                    <c:v>29/12/2023</c:v>
                  </c:pt>
                  <c:pt idx="66">
                    <c:v>28/12/2023</c:v>
                  </c:pt>
                  <c:pt idx="67">
                    <c:v>27/12/2023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GDNN!$AD$160:$AD$227</c:f>
              <c:numCache>
                <c:formatCode>#,##0</c:formatCode>
                <c:ptCount val="68"/>
                <c:pt idx="0">
                  <c:v>-3304339723466</c:v>
                </c:pt>
                <c:pt idx="1">
                  <c:v>-3311566303466</c:v>
                </c:pt>
                <c:pt idx="2">
                  <c:v>-3275348773466</c:v>
                </c:pt>
                <c:pt idx="3">
                  <c:v>-3240902283466</c:v>
                </c:pt>
                <c:pt idx="4">
                  <c:v>-3174697533466</c:v>
                </c:pt>
                <c:pt idx="5">
                  <c:v>-3033361503466</c:v>
                </c:pt>
                <c:pt idx="6">
                  <c:v>-2785270813466</c:v>
                </c:pt>
                <c:pt idx="7">
                  <c:v>-2566753183466</c:v>
                </c:pt>
                <c:pt idx="8">
                  <c:v>-2444393710846</c:v>
                </c:pt>
                <c:pt idx="9">
                  <c:v>-1436177420846</c:v>
                </c:pt>
                <c:pt idx="10">
                  <c:v>-1410212970846</c:v>
                </c:pt>
                <c:pt idx="11">
                  <c:v>-1275375370846</c:v>
                </c:pt>
                <c:pt idx="12">
                  <c:v>-1215444710846</c:v>
                </c:pt>
                <c:pt idx="13">
                  <c:v>-1041892160846</c:v>
                </c:pt>
                <c:pt idx="14">
                  <c:v>-960274660846</c:v>
                </c:pt>
                <c:pt idx="15">
                  <c:v>-948473250846</c:v>
                </c:pt>
                <c:pt idx="16">
                  <c:v>-1026398350846</c:v>
                </c:pt>
                <c:pt idx="17">
                  <c:v>-969209030846</c:v>
                </c:pt>
                <c:pt idx="18">
                  <c:v>-937611950846</c:v>
                </c:pt>
                <c:pt idx="19">
                  <c:v>-905081890846</c:v>
                </c:pt>
                <c:pt idx="20">
                  <c:v>-850543720846</c:v>
                </c:pt>
                <c:pt idx="21">
                  <c:v>-758904850846</c:v>
                </c:pt>
                <c:pt idx="22">
                  <c:v>-724599480846</c:v>
                </c:pt>
                <c:pt idx="23">
                  <c:v>-717663200846</c:v>
                </c:pt>
                <c:pt idx="24">
                  <c:v>-752697190846</c:v>
                </c:pt>
                <c:pt idx="25">
                  <c:v>-867928330846</c:v>
                </c:pt>
                <c:pt idx="26">
                  <c:v>-859855080846</c:v>
                </c:pt>
                <c:pt idx="27">
                  <c:v>-827965490846</c:v>
                </c:pt>
                <c:pt idx="28">
                  <c:v>-830173940846</c:v>
                </c:pt>
                <c:pt idx="29">
                  <c:v>-803534640846</c:v>
                </c:pt>
                <c:pt idx="30">
                  <c:v>-759857190846</c:v>
                </c:pt>
                <c:pt idx="31">
                  <c:v>-713485170846</c:v>
                </c:pt>
                <c:pt idx="32">
                  <c:v>-637177640846</c:v>
                </c:pt>
                <c:pt idx="33">
                  <c:v>-527746290846</c:v>
                </c:pt>
                <c:pt idx="34">
                  <c:v>-475593170846</c:v>
                </c:pt>
                <c:pt idx="35">
                  <c:v>-452976460846</c:v>
                </c:pt>
                <c:pt idx="36">
                  <c:v>-539491410846</c:v>
                </c:pt>
                <c:pt idx="37">
                  <c:v>-521173350846</c:v>
                </c:pt>
                <c:pt idx="38">
                  <c:v>-484448250846</c:v>
                </c:pt>
                <c:pt idx="39">
                  <c:v>-460636090846</c:v>
                </c:pt>
                <c:pt idx="40">
                  <c:v>-404280120846</c:v>
                </c:pt>
                <c:pt idx="41">
                  <c:v>-392417140846</c:v>
                </c:pt>
                <c:pt idx="42">
                  <c:v>-413849570846</c:v>
                </c:pt>
                <c:pt idx="43">
                  <c:v>-403337703862</c:v>
                </c:pt>
                <c:pt idx="44">
                  <c:v>-387270973862</c:v>
                </c:pt>
                <c:pt idx="45">
                  <c:v>-384879780000</c:v>
                </c:pt>
                <c:pt idx="46">
                  <c:v>-350878990000</c:v>
                </c:pt>
                <c:pt idx="47">
                  <c:v>-293641170000</c:v>
                </c:pt>
                <c:pt idx="48">
                  <c:v>-275005940000</c:v>
                </c:pt>
                <c:pt idx="49">
                  <c:v>-238404860000</c:v>
                </c:pt>
                <c:pt idx="50">
                  <c:v>-239857570000</c:v>
                </c:pt>
                <c:pt idx="51">
                  <c:v>-216006290000</c:v>
                </c:pt>
                <c:pt idx="52">
                  <c:v>-218167940000</c:v>
                </c:pt>
                <c:pt idx="53">
                  <c:v>-209647600000</c:v>
                </c:pt>
                <c:pt idx="54">
                  <c:v>-204218840000</c:v>
                </c:pt>
                <c:pt idx="55">
                  <c:v>-200726120000</c:v>
                </c:pt>
                <c:pt idx="56">
                  <c:v>-199602700000</c:v>
                </c:pt>
                <c:pt idx="57">
                  <c:v>-196331120000</c:v>
                </c:pt>
                <c:pt idx="58">
                  <c:v>-183673490000</c:v>
                </c:pt>
                <c:pt idx="59">
                  <c:v>-175811150000</c:v>
                </c:pt>
                <c:pt idx="60">
                  <c:v>-128658670000</c:v>
                </c:pt>
                <c:pt idx="61">
                  <c:v>-70006740000</c:v>
                </c:pt>
                <c:pt idx="62">
                  <c:v>-20215400000</c:v>
                </c:pt>
                <c:pt idx="63">
                  <c:v>6894210000</c:v>
                </c:pt>
                <c:pt idx="64">
                  <c:v>2878250000</c:v>
                </c:pt>
                <c:pt idx="65">
                  <c:v>-2076960000</c:v>
                </c:pt>
                <c:pt idx="66">
                  <c:v>-8809900000</c:v>
                </c:pt>
                <c:pt idx="67">
                  <c:v>-9840690000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6E2-FE47-ACBD-53D70E7B85DE}"/>
            </c:ext>
          </c:extLst>
        </c:ser>
        <c:ser>
          <c:idx val="6"/>
          <c:order val="6"/>
          <c:tx>
            <c:strRef>
              <c:f>GDNN!$AE$159</c:f>
              <c:strCache>
                <c:ptCount val="1"/>
                <c:pt idx="0">
                  <c:v>GEX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GDNN!$W$160:$X$227</c:f>
              <c:multiLvlStrCache>
                <c:ptCount val="68"/>
                <c:lvl>
                  <c:pt idx="0">
                    <c:v>08/04/2024</c:v>
                  </c:pt>
                  <c:pt idx="1">
                    <c:v>05/04/2024</c:v>
                  </c:pt>
                  <c:pt idx="2">
                    <c:v>04/04/2024</c:v>
                  </c:pt>
                  <c:pt idx="3">
                    <c:v>03/04/2024</c:v>
                  </c:pt>
                  <c:pt idx="4">
                    <c:v>02/04/2024</c:v>
                  </c:pt>
                  <c:pt idx="5">
                    <c:v>01/04/2024</c:v>
                  </c:pt>
                  <c:pt idx="6">
                    <c:v>29/03/2024</c:v>
                  </c:pt>
                  <c:pt idx="7">
                    <c:v>28/03/2024</c:v>
                  </c:pt>
                  <c:pt idx="8">
                    <c:v>27/03/2024</c:v>
                  </c:pt>
                  <c:pt idx="9">
                    <c:v>26/03/2024</c:v>
                  </c:pt>
                  <c:pt idx="10">
                    <c:v>25/03/2024</c:v>
                  </c:pt>
                  <c:pt idx="11">
                    <c:v>22/03/2024</c:v>
                  </c:pt>
                  <c:pt idx="12">
                    <c:v>21/03/2024</c:v>
                  </c:pt>
                  <c:pt idx="13">
                    <c:v>20/03/2024</c:v>
                  </c:pt>
                  <c:pt idx="14">
                    <c:v>19/03/2024</c:v>
                  </c:pt>
                  <c:pt idx="15">
                    <c:v>18/03/2024</c:v>
                  </c:pt>
                  <c:pt idx="16">
                    <c:v>15/03/2024</c:v>
                  </c:pt>
                  <c:pt idx="17">
                    <c:v>14/03/2024</c:v>
                  </c:pt>
                  <c:pt idx="18">
                    <c:v>13/03/2024</c:v>
                  </c:pt>
                  <c:pt idx="19">
                    <c:v>12/03/2024</c:v>
                  </c:pt>
                  <c:pt idx="20">
                    <c:v>11/03/2024</c:v>
                  </c:pt>
                  <c:pt idx="21">
                    <c:v>08/03/2024</c:v>
                  </c:pt>
                  <c:pt idx="22">
                    <c:v>07/03/2024</c:v>
                  </c:pt>
                  <c:pt idx="23">
                    <c:v>06/03/2024</c:v>
                  </c:pt>
                  <c:pt idx="24">
                    <c:v>05/03/2024</c:v>
                  </c:pt>
                  <c:pt idx="25">
                    <c:v>04/03/2024</c:v>
                  </c:pt>
                  <c:pt idx="26">
                    <c:v>01/03/2024</c:v>
                  </c:pt>
                  <c:pt idx="27">
                    <c:v>29/02/2024</c:v>
                  </c:pt>
                  <c:pt idx="28">
                    <c:v>28/02/2024</c:v>
                  </c:pt>
                  <c:pt idx="29">
                    <c:v>27/02/2024</c:v>
                  </c:pt>
                  <c:pt idx="30">
                    <c:v>26/02/2024</c:v>
                  </c:pt>
                  <c:pt idx="31">
                    <c:v>23/02/2024</c:v>
                  </c:pt>
                  <c:pt idx="32">
                    <c:v>22/02/2024</c:v>
                  </c:pt>
                  <c:pt idx="33">
                    <c:v>21/02/2024</c:v>
                  </c:pt>
                  <c:pt idx="34">
                    <c:v>20/02/2024</c:v>
                  </c:pt>
                  <c:pt idx="35">
                    <c:v>19/02/2024</c:v>
                  </c:pt>
                  <c:pt idx="36">
                    <c:v>16/02/2024</c:v>
                  </c:pt>
                  <c:pt idx="37">
                    <c:v>15/02/2024</c:v>
                  </c:pt>
                  <c:pt idx="38">
                    <c:v>07/02/2024</c:v>
                  </c:pt>
                  <c:pt idx="39">
                    <c:v>06/02/2024</c:v>
                  </c:pt>
                  <c:pt idx="40">
                    <c:v>05/02/2024</c:v>
                  </c:pt>
                  <c:pt idx="41">
                    <c:v>02/02/2024</c:v>
                  </c:pt>
                  <c:pt idx="42">
                    <c:v>01/02/2024</c:v>
                  </c:pt>
                  <c:pt idx="43">
                    <c:v>31/01/2024</c:v>
                  </c:pt>
                  <c:pt idx="44">
                    <c:v>30/01/2024</c:v>
                  </c:pt>
                  <c:pt idx="45">
                    <c:v>29/01/2024</c:v>
                  </c:pt>
                  <c:pt idx="46">
                    <c:v>26/01/2024</c:v>
                  </c:pt>
                  <c:pt idx="47">
                    <c:v>25/01/2024</c:v>
                  </c:pt>
                  <c:pt idx="48">
                    <c:v>24/01/2024</c:v>
                  </c:pt>
                  <c:pt idx="49">
                    <c:v>23/01/2024</c:v>
                  </c:pt>
                  <c:pt idx="50">
                    <c:v>22/01/2024</c:v>
                  </c:pt>
                  <c:pt idx="51">
                    <c:v>19/01/2024</c:v>
                  </c:pt>
                  <c:pt idx="52">
                    <c:v>18/01/2024</c:v>
                  </c:pt>
                  <c:pt idx="53">
                    <c:v>17/01/2024</c:v>
                  </c:pt>
                  <c:pt idx="54">
                    <c:v>16/01/2024</c:v>
                  </c:pt>
                  <c:pt idx="55">
                    <c:v>15/01/2024</c:v>
                  </c:pt>
                  <c:pt idx="56">
                    <c:v>12/01/2024</c:v>
                  </c:pt>
                  <c:pt idx="57">
                    <c:v>11/01/2024</c:v>
                  </c:pt>
                  <c:pt idx="58">
                    <c:v>10/01/2024</c:v>
                  </c:pt>
                  <c:pt idx="59">
                    <c:v>09/01/2024</c:v>
                  </c:pt>
                  <c:pt idx="60">
                    <c:v>08/01/2024</c:v>
                  </c:pt>
                  <c:pt idx="61">
                    <c:v>05/01/2024</c:v>
                  </c:pt>
                  <c:pt idx="62">
                    <c:v>04/01/2024</c:v>
                  </c:pt>
                  <c:pt idx="63">
                    <c:v>03/01/2024</c:v>
                  </c:pt>
                  <c:pt idx="64">
                    <c:v>02/01/2024</c:v>
                  </c:pt>
                  <c:pt idx="65">
                    <c:v>29/12/2023</c:v>
                  </c:pt>
                  <c:pt idx="66">
                    <c:v>28/12/2023</c:v>
                  </c:pt>
                  <c:pt idx="67">
                    <c:v>27/12/2023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GDNN!$AE$160:$AE$227</c:f>
              <c:numCache>
                <c:formatCode>#,##0</c:formatCode>
                <c:ptCount val="68"/>
                <c:pt idx="0">
                  <c:v>-520731753294</c:v>
                </c:pt>
                <c:pt idx="1">
                  <c:v>-529387263294</c:v>
                </c:pt>
                <c:pt idx="2">
                  <c:v>-520875373294</c:v>
                </c:pt>
                <c:pt idx="3">
                  <c:v>-528344603294</c:v>
                </c:pt>
                <c:pt idx="4">
                  <c:v>-515584683294</c:v>
                </c:pt>
                <c:pt idx="5">
                  <c:v>-517791253294</c:v>
                </c:pt>
                <c:pt idx="6">
                  <c:v>-506929263294</c:v>
                </c:pt>
                <c:pt idx="7">
                  <c:v>-477897943294</c:v>
                </c:pt>
                <c:pt idx="8">
                  <c:v>-411810867724</c:v>
                </c:pt>
                <c:pt idx="9">
                  <c:v>-292999757724</c:v>
                </c:pt>
                <c:pt idx="10">
                  <c:v>-375135167724</c:v>
                </c:pt>
                <c:pt idx="11">
                  <c:v>-378926707724</c:v>
                </c:pt>
                <c:pt idx="12">
                  <c:v>-571770327724</c:v>
                </c:pt>
                <c:pt idx="13">
                  <c:v>-574387997724</c:v>
                </c:pt>
                <c:pt idx="14">
                  <c:v>-615294407724</c:v>
                </c:pt>
                <c:pt idx="15">
                  <c:v>-615904107724</c:v>
                </c:pt>
                <c:pt idx="16">
                  <c:v>-621981387724</c:v>
                </c:pt>
                <c:pt idx="17">
                  <c:v>-600203637724</c:v>
                </c:pt>
                <c:pt idx="18">
                  <c:v>-593039947724</c:v>
                </c:pt>
                <c:pt idx="19">
                  <c:v>-542067317724</c:v>
                </c:pt>
                <c:pt idx="20">
                  <c:v>-509065267724</c:v>
                </c:pt>
                <c:pt idx="21">
                  <c:v>-485319917724</c:v>
                </c:pt>
                <c:pt idx="22">
                  <c:v>-486754497724</c:v>
                </c:pt>
                <c:pt idx="23">
                  <c:v>-508966267724</c:v>
                </c:pt>
                <c:pt idx="24">
                  <c:v>-471073037724</c:v>
                </c:pt>
                <c:pt idx="25">
                  <c:v>-472727577724</c:v>
                </c:pt>
                <c:pt idx="26">
                  <c:v>-456800497724</c:v>
                </c:pt>
                <c:pt idx="27">
                  <c:v>-542720657724</c:v>
                </c:pt>
                <c:pt idx="28">
                  <c:v>-535622777724</c:v>
                </c:pt>
                <c:pt idx="29">
                  <c:v>-506511147724</c:v>
                </c:pt>
                <c:pt idx="30">
                  <c:v>-483936287724</c:v>
                </c:pt>
                <c:pt idx="31">
                  <c:v>-464412317724</c:v>
                </c:pt>
                <c:pt idx="32">
                  <c:v>-421462067724</c:v>
                </c:pt>
                <c:pt idx="33">
                  <c:v>-387696807724</c:v>
                </c:pt>
                <c:pt idx="34">
                  <c:v>-311847347724</c:v>
                </c:pt>
                <c:pt idx="35">
                  <c:v>-248732067724</c:v>
                </c:pt>
                <c:pt idx="36">
                  <c:v>-220600807724</c:v>
                </c:pt>
                <c:pt idx="37">
                  <c:v>-205824017724</c:v>
                </c:pt>
                <c:pt idx="38">
                  <c:v>-245116407724</c:v>
                </c:pt>
                <c:pt idx="39">
                  <c:v>-205030587724</c:v>
                </c:pt>
                <c:pt idx="40">
                  <c:v>-137360757724</c:v>
                </c:pt>
                <c:pt idx="41">
                  <c:v>-95274187724</c:v>
                </c:pt>
                <c:pt idx="42">
                  <c:v>-53134897724</c:v>
                </c:pt>
                <c:pt idx="43">
                  <c:v>-32295098361</c:v>
                </c:pt>
                <c:pt idx="44">
                  <c:v>-9840735930</c:v>
                </c:pt>
                <c:pt idx="45">
                  <c:v>-8803645930</c:v>
                </c:pt>
                <c:pt idx="46">
                  <c:v>-16708045930</c:v>
                </c:pt>
                <c:pt idx="47">
                  <c:v>-28085455930</c:v>
                </c:pt>
                <c:pt idx="48">
                  <c:v>-27769895930</c:v>
                </c:pt>
                <c:pt idx="49">
                  <c:v>-27690385930</c:v>
                </c:pt>
                <c:pt idx="50">
                  <c:v>-25680175930</c:v>
                </c:pt>
                <c:pt idx="51">
                  <c:v>-25940115930</c:v>
                </c:pt>
                <c:pt idx="52">
                  <c:v>-50659925930</c:v>
                </c:pt>
                <c:pt idx="53">
                  <c:v>-49084865930</c:v>
                </c:pt>
                <c:pt idx="54">
                  <c:v>-48319145930</c:v>
                </c:pt>
                <c:pt idx="55">
                  <c:v>-37894585930</c:v>
                </c:pt>
                <c:pt idx="56">
                  <c:v>-31840075930</c:v>
                </c:pt>
                <c:pt idx="57">
                  <c:v>-3848995930</c:v>
                </c:pt>
                <c:pt idx="58">
                  <c:v>2618164070</c:v>
                </c:pt>
                <c:pt idx="59">
                  <c:v>13111904070</c:v>
                </c:pt>
                <c:pt idx="60">
                  <c:v>27875684070</c:v>
                </c:pt>
                <c:pt idx="61">
                  <c:v>45963954070</c:v>
                </c:pt>
                <c:pt idx="62">
                  <c:v>48365254070</c:v>
                </c:pt>
                <c:pt idx="63">
                  <c:v>48960654070</c:v>
                </c:pt>
                <c:pt idx="64">
                  <c:v>29259874070</c:v>
                </c:pt>
                <c:pt idx="65">
                  <c:v>25682874070</c:v>
                </c:pt>
                <c:pt idx="66">
                  <c:v>-9584545930</c:v>
                </c:pt>
                <c:pt idx="67">
                  <c:v>-12932685930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16E2-FE47-ACBD-53D70E7B85DE}"/>
            </c:ext>
          </c:extLst>
        </c:ser>
        <c:ser>
          <c:idx val="7"/>
          <c:order val="7"/>
          <c:tx>
            <c:strRef>
              <c:f>GDNN!$AF$159</c:f>
              <c:strCache>
                <c:ptCount val="1"/>
                <c:pt idx="0">
                  <c:v>REE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GDNN!$W$160:$X$227</c:f>
              <c:multiLvlStrCache>
                <c:ptCount val="68"/>
                <c:lvl>
                  <c:pt idx="0">
                    <c:v>08/04/2024</c:v>
                  </c:pt>
                  <c:pt idx="1">
                    <c:v>05/04/2024</c:v>
                  </c:pt>
                  <c:pt idx="2">
                    <c:v>04/04/2024</c:v>
                  </c:pt>
                  <c:pt idx="3">
                    <c:v>03/04/2024</c:v>
                  </c:pt>
                  <c:pt idx="4">
                    <c:v>02/04/2024</c:v>
                  </c:pt>
                  <c:pt idx="5">
                    <c:v>01/04/2024</c:v>
                  </c:pt>
                  <c:pt idx="6">
                    <c:v>29/03/2024</c:v>
                  </c:pt>
                  <c:pt idx="7">
                    <c:v>28/03/2024</c:v>
                  </c:pt>
                  <c:pt idx="8">
                    <c:v>27/03/2024</c:v>
                  </c:pt>
                  <c:pt idx="9">
                    <c:v>26/03/2024</c:v>
                  </c:pt>
                  <c:pt idx="10">
                    <c:v>25/03/2024</c:v>
                  </c:pt>
                  <c:pt idx="11">
                    <c:v>22/03/2024</c:v>
                  </c:pt>
                  <c:pt idx="12">
                    <c:v>21/03/2024</c:v>
                  </c:pt>
                  <c:pt idx="13">
                    <c:v>20/03/2024</c:v>
                  </c:pt>
                  <c:pt idx="14">
                    <c:v>19/03/2024</c:v>
                  </c:pt>
                  <c:pt idx="15">
                    <c:v>18/03/2024</c:v>
                  </c:pt>
                  <c:pt idx="16">
                    <c:v>15/03/2024</c:v>
                  </c:pt>
                  <c:pt idx="17">
                    <c:v>14/03/2024</c:v>
                  </c:pt>
                  <c:pt idx="18">
                    <c:v>13/03/2024</c:v>
                  </c:pt>
                  <c:pt idx="19">
                    <c:v>12/03/2024</c:v>
                  </c:pt>
                  <c:pt idx="20">
                    <c:v>11/03/2024</c:v>
                  </c:pt>
                  <c:pt idx="21">
                    <c:v>08/03/2024</c:v>
                  </c:pt>
                  <c:pt idx="22">
                    <c:v>07/03/2024</c:v>
                  </c:pt>
                  <c:pt idx="23">
                    <c:v>06/03/2024</c:v>
                  </c:pt>
                  <c:pt idx="24">
                    <c:v>05/03/2024</c:v>
                  </c:pt>
                  <c:pt idx="25">
                    <c:v>04/03/2024</c:v>
                  </c:pt>
                  <c:pt idx="26">
                    <c:v>01/03/2024</c:v>
                  </c:pt>
                  <c:pt idx="27">
                    <c:v>29/02/2024</c:v>
                  </c:pt>
                  <c:pt idx="28">
                    <c:v>28/02/2024</c:v>
                  </c:pt>
                  <c:pt idx="29">
                    <c:v>27/02/2024</c:v>
                  </c:pt>
                  <c:pt idx="30">
                    <c:v>26/02/2024</c:v>
                  </c:pt>
                  <c:pt idx="31">
                    <c:v>23/02/2024</c:v>
                  </c:pt>
                  <c:pt idx="32">
                    <c:v>22/02/2024</c:v>
                  </c:pt>
                  <c:pt idx="33">
                    <c:v>21/02/2024</c:v>
                  </c:pt>
                  <c:pt idx="34">
                    <c:v>20/02/2024</c:v>
                  </c:pt>
                  <c:pt idx="35">
                    <c:v>19/02/2024</c:v>
                  </c:pt>
                  <c:pt idx="36">
                    <c:v>16/02/2024</c:v>
                  </c:pt>
                  <c:pt idx="37">
                    <c:v>15/02/2024</c:v>
                  </c:pt>
                  <c:pt idx="38">
                    <c:v>07/02/2024</c:v>
                  </c:pt>
                  <c:pt idx="39">
                    <c:v>06/02/2024</c:v>
                  </c:pt>
                  <c:pt idx="40">
                    <c:v>05/02/2024</c:v>
                  </c:pt>
                  <c:pt idx="41">
                    <c:v>02/02/2024</c:v>
                  </c:pt>
                  <c:pt idx="42">
                    <c:v>01/02/2024</c:v>
                  </c:pt>
                  <c:pt idx="43">
                    <c:v>31/01/2024</c:v>
                  </c:pt>
                  <c:pt idx="44">
                    <c:v>30/01/2024</c:v>
                  </c:pt>
                  <c:pt idx="45">
                    <c:v>29/01/2024</c:v>
                  </c:pt>
                  <c:pt idx="46">
                    <c:v>26/01/2024</c:v>
                  </c:pt>
                  <c:pt idx="47">
                    <c:v>25/01/2024</c:v>
                  </c:pt>
                  <c:pt idx="48">
                    <c:v>24/01/2024</c:v>
                  </c:pt>
                  <c:pt idx="49">
                    <c:v>23/01/2024</c:v>
                  </c:pt>
                  <c:pt idx="50">
                    <c:v>22/01/2024</c:v>
                  </c:pt>
                  <c:pt idx="51">
                    <c:v>19/01/2024</c:v>
                  </c:pt>
                  <c:pt idx="52">
                    <c:v>18/01/2024</c:v>
                  </c:pt>
                  <c:pt idx="53">
                    <c:v>17/01/2024</c:v>
                  </c:pt>
                  <c:pt idx="54">
                    <c:v>16/01/2024</c:v>
                  </c:pt>
                  <c:pt idx="55">
                    <c:v>15/01/2024</c:v>
                  </c:pt>
                  <c:pt idx="56">
                    <c:v>12/01/2024</c:v>
                  </c:pt>
                  <c:pt idx="57">
                    <c:v>11/01/2024</c:v>
                  </c:pt>
                  <c:pt idx="58">
                    <c:v>10/01/2024</c:v>
                  </c:pt>
                  <c:pt idx="59">
                    <c:v>09/01/2024</c:v>
                  </c:pt>
                  <c:pt idx="60">
                    <c:v>08/01/2024</c:v>
                  </c:pt>
                  <c:pt idx="61">
                    <c:v>05/01/2024</c:v>
                  </c:pt>
                  <c:pt idx="62">
                    <c:v>04/01/2024</c:v>
                  </c:pt>
                  <c:pt idx="63">
                    <c:v>03/01/2024</c:v>
                  </c:pt>
                  <c:pt idx="64">
                    <c:v>02/01/2024</c:v>
                  </c:pt>
                  <c:pt idx="65">
                    <c:v>29/12/2023</c:v>
                  </c:pt>
                  <c:pt idx="66">
                    <c:v>28/12/2023</c:v>
                  </c:pt>
                  <c:pt idx="67">
                    <c:v>27/12/2023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GDNN!$AF$160:$AF$227</c:f>
              <c:numCache>
                <c:formatCode>#,##0</c:formatCode>
                <c:ptCount val="68"/>
                <c:pt idx="0">
                  <c:v>-5616191046</c:v>
                </c:pt>
                <c:pt idx="1">
                  <c:v>-5616191046</c:v>
                </c:pt>
                <c:pt idx="2">
                  <c:v>-5616191046</c:v>
                </c:pt>
                <c:pt idx="3">
                  <c:v>-5654821046</c:v>
                </c:pt>
                <c:pt idx="4">
                  <c:v>-6297771046</c:v>
                </c:pt>
                <c:pt idx="5">
                  <c:v>-6507321046</c:v>
                </c:pt>
                <c:pt idx="6">
                  <c:v>-6468531046</c:v>
                </c:pt>
                <c:pt idx="7">
                  <c:v>-5826731046</c:v>
                </c:pt>
                <c:pt idx="8">
                  <c:v>-5615861046</c:v>
                </c:pt>
                <c:pt idx="9">
                  <c:v>-5615861046</c:v>
                </c:pt>
                <c:pt idx="10">
                  <c:v>-5615861046</c:v>
                </c:pt>
                <c:pt idx="11">
                  <c:v>-5615861046</c:v>
                </c:pt>
                <c:pt idx="12">
                  <c:v>-5615861046</c:v>
                </c:pt>
                <c:pt idx="13">
                  <c:v>-5615861046</c:v>
                </c:pt>
                <c:pt idx="14">
                  <c:v>-5615861046</c:v>
                </c:pt>
                <c:pt idx="15">
                  <c:v>-5615991046</c:v>
                </c:pt>
                <c:pt idx="16">
                  <c:v>-5615991046</c:v>
                </c:pt>
                <c:pt idx="17">
                  <c:v>-5616381046</c:v>
                </c:pt>
                <c:pt idx="18">
                  <c:v>-5616251046</c:v>
                </c:pt>
                <c:pt idx="19">
                  <c:v>-5616251046</c:v>
                </c:pt>
                <c:pt idx="20">
                  <c:v>-5615871046</c:v>
                </c:pt>
                <c:pt idx="21">
                  <c:v>-5615871046</c:v>
                </c:pt>
                <c:pt idx="22">
                  <c:v>-5615871046</c:v>
                </c:pt>
                <c:pt idx="23">
                  <c:v>-5615871046</c:v>
                </c:pt>
                <c:pt idx="24">
                  <c:v>-5615871046</c:v>
                </c:pt>
                <c:pt idx="25">
                  <c:v>-5615871046</c:v>
                </c:pt>
                <c:pt idx="26">
                  <c:v>-5615871046</c:v>
                </c:pt>
                <c:pt idx="27">
                  <c:v>-5615871046</c:v>
                </c:pt>
                <c:pt idx="28">
                  <c:v>-5615871046</c:v>
                </c:pt>
                <c:pt idx="29">
                  <c:v>-5615931046</c:v>
                </c:pt>
                <c:pt idx="30">
                  <c:v>-5615931046</c:v>
                </c:pt>
                <c:pt idx="31">
                  <c:v>-5615931046</c:v>
                </c:pt>
                <c:pt idx="32">
                  <c:v>-5628291046</c:v>
                </c:pt>
                <c:pt idx="33">
                  <c:v>-5599781046</c:v>
                </c:pt>
                <c:pt idx="34">
                  <c:v>-5599781046</c:v>
                </c:pt>
                <c:pt idx="35">
                  <c:v>-5599401046</c:v>
                </c:pt>
                <c:pt idx="36">
                  <c:v>-5568911046</c:v>
                </c:pt>
                <c:pt idx="37">
                  <c:v>-5568911046</c:v>
                </c:pt>
                <c:pt idx="38">
                  <c:v>-5557591046</c:v>
                </c:pt>
                <c:pt idx="39">
                  <c:v>-5551941046</c:v>
                </c:pt>
                <c:pt idx="40">
                  <c:v>-5543741046</c:v>
                </c:pt>
                <c:pt idx="41">
                  <c:v>-5543741046</c:v>
                </c:pt>
                <c:pt idx="42">
                  <c:v>-5704111046</c:v>
                </c:pt>
                <c:pt idx="43">
                  <c:v>-5704111046</c:v>
                </c:pt>
                <c:pt idx="44">
                  <c:v>-5789161046</c:v>
                </c:pt>
                <c:pt idx="45">
                  <c:v>-6696731046</c:v>
                </c:pt>
                <c:pt idx="46">
                  <c:v>-5395371046</c:v>
                </c:pt>
                <c:pt idx="47">
                  <c:v>-5311221046</c:v>
                </c:pt>
                <c:pt idx="48">
                  <c:v>-4237101046</c:v>
                </c:pt>
                <c:pt idx="49">
                  <c:v>-4237101046</c:v>
                </c:pt>
                <c:pt idx="50">
                  <c:v>-4237101046</c:v>
                </c:pt>
                <c:pt idx="51">
                  <c:v>-4576101046</c:v>
                </c:pt>
                <c:pt idx="52">
                  <c:v>-4576101046</c:v>
                </c:pt>
                <c:pt idx="53">
                  <c:v>-4576101046</c:v>
                </c:pt>
                <c:pt idx="54">
                  <c:v>-4243401046</c:v>
                </c:pt>
                <c:pt idx="55">
                  <c:v>-4243401046</c:v>
                </c:pt>
                <c:pt idx="56">
                  <c:v>-4154801046</c:v>
                </c:pt>
                <c:pt idx="57">
                  <c:v>-4154801046</c:v>
                </c:pt>
                <c:pt idx="58">
                  <c:v>-4154801046</c:v>
                </c:pt>
                <c:pt idx="59">
                  <c:v>-2371741046</c:v>
                </c:pt>
                <c:pt idx="60">
                  <c:v>-2371741046</c:v>
                </c:pt>
                <c:pt idx="61">
                  <c:v>-2371741046</c:v>
                </c:pt>
                <c:pt idx="62">
                  <c:v>-2360261046</c:v>
                </c:pt>
                <c:pt idx="63">
                  <c:v>-2360261046</c:v>
                </c:pt>
                <c:pt idx="64">
                  <c:v>-2360261046</c:v>
                </c:pt>
                <c:pt idx="65">
                  <c:v>-5240351046</c:v>
                </c:pt>
                <c:pt idx="66">
                  <c:v>-11902941046</c:v>
                </c:pt>
                <c:pt idx="67">
                  <c:v>-12963231046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16E2-FE47-ACBD-53D70E7B85DE}"/>
            </c:ext>
          </c:extLst>
        </c:ser>
        <c:ser>
          <c:idx val="8"/>
          <c:order val="8"/>
          <c:tx>
            <c:strRef>
              <c:f>GDNN!$AG$159</c:f>
              <c:strCache>
                <c:ptCount val="1"/>
                <c:pt idx="0">
                  <c:v>PC1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GDNN!$W$160:$X$227</c:f>
              <c:multiLvlStrCache>
                <c:ptCount val="68"/>
                <c:lvl>
                  <c:pt idx="0">
                    <c:v>08/04/2024</c:v>
                  </c:pt>
                  <c:pt idx="1">
                    <c:v>05/04/2024</c:v>
                  </c:pt>
                  <c:pt idx="2">
                    <c:v>04/04/2024</c:v>
                  </c:pt>
                  <c:pt idx="3">
                    <c:v>03/04/2024</c:v>
                  </c:pt>
                  <c:pt idx="4">
                    <c:v>02/04/2024</c:v>
                  </c:pt>
                  <c:pt idx="5">
                    <c:v>01/04/2024</c:v>
                  </c:pt>
                  <c:pt idx="6">
                    <c:v>29/03/2024</c:v>
                  </c:pt>
                  <c:pt idx="7">
                    <c:v>28/03/2024</c:v>
                  </c:pt>
                  <c:pt idx="8">
                    <c:v>27/03/2024</c:v>
                  </c:pt>
                  <c:pt idx="9">
                    <c:v>26/03/2024</c:v>
                  </c:pt>
                  <c:pt idx="10">
                    <c:v>25/03/2024</c:v>
                  </c:pt>
                  <c:pt idx="11">
                    <c:v>22/03/2024</c:v>
                  </c:pt>
                  <c:pt idx="12">
                    <c:v>21/03/2024</c:v>
                  </c:pt>
                  <c:pt idx="13">
                    <c:v>20/03/2024</c:v>
                  </c:pt>
                  <c:pt idx="14">
                    <c:v>19/03/2024</c:v>
                  </c:pt>
                  <c:pt idx="15">
                    <c:v>18/03/2024</c:v>
                  </c:pt>
                  <c:pt idx="16">
                    <c:v>15/03/2024</c:v>
                  </c:pt>
                  <c:pt idx="17">
                    <c:v>14/03/2024</c:v>
                  </c:pt>
                  <c:pt idx="18">
                    <c:v>13/03/2024</c:v>
                  </c:pt>
                  <c:pt idx="19">
                    <c:v>12/03/2024</c:v>
                  </c:pt>
                  <c:pt idx="20">
                    <c:v>11/03/2024</c:v>
                  </c:pt>
                  <c:pt idx="21">
                    <c:v>08/03/2024</c:v>
                  </c:pt>
                  <c:pt idx="22">
                    <c:v>07/03/2024</c:v>
                  </c:pt>
                  <c:pt idx="23">
                    <c:v>06/03/2024</c:v>
                  </c:pt>
                  <c:pt idx="24">
                    <c:v>05/03/2024</c:v>
                  </c:pt>
                  <c:pt idx="25">
                    <c:v>04/03/2024</c:v>
                  </c:pt>
                  <c:pt idx="26">
                    <c:v>01/03/2024</c:v>
                  </c:pt>
                  <c:pt idx="27">
                    <c:v>29/02/2024</c:v>
                  </c:pt>
                  <c:pt idx="28">
                    <c:v>28/02/2024</c:v>
                  </c:pt>
                  <c:pt idx="29">
                    <c:v>27/02/2024</c:v>
                  </c:pt>
                  <c:pt idx="30">
                    <c:v>26/02/2024</c:v>
                  </c:pt>
                  <c:pt idx="31">
                    <c:v>23/02/2024</c:v>
                  </c:pt>
                  <c:pt idx="32">
                    <c:v>22/02/2024</c:v>
                  </c:pt>
                  <c:pt idx="33">
                    <c:v>21/02/2024</c:v>
                  </c:pt>
                  <c:pt idx="34">
                    <c:v>20/02/2024</c:v>
                  </c:pt>
                  <c:pt idx="35">
                    <c:v>19/02/2024</c:v>
                  </c:pt>
                  <c:pt idx="36">
                    <c:v>16/02/2024</c:v>
                  </c:pt>
                  <c:pt idx="37">
                    <c:v>15/02/2024</c:v>
                  </c:pt>
                  <c:pt idx="38">
                    <c:v>07/02/2024</c:v>
                  </c:pt>
                  <c:pt idx="39">
                    <c:v>06/02/2024</c:v>
                  </c:pt>
                  <c:pt idx="40">
                    <c:v>05/02/2024</c:v>
                  </c:pt>
                  <c:pt idx="41">
                    <c:v>02/02/2024</c:v>
                  </c:pt>
                  <c:pt idx="42">
                    <c:v>01/02/2024</c:v>
                  </c:pt>
                  <c:pt idx="43">
                    <c:v>31/01/2024</c:v>
                  </c:pt>
                  <c:pt idx="44">
                    <c:v>30/01/2024</c:v>
                  </c:pt>
                  <c:pt idx="45">
                    <c:v>29/01/2024</c:v>
                  </c:pt>
                  <c:pt idx="46">
                    <c:v>26/01/2024</c:v>
                  </c:pt>
                  <c:pt idx="47">
                    <c:v>25/01/2024</c:v>
                  </c:pt>
                  <c:pt idx="48">
                    <c:v>24/01/2024</c:v>
                  </c:pt>
                  <c:pt idx="49">
                    <c:v>23/01/2024</c:v>
                  </c:pt>
                  <c:pt idx="50">
                    <c:v>22/01/2024</c:v>
                  </c:pt>
                  <c:pt idx="51">
                    <c:v>19/01/2024</c:v>
                  </c:pt>
                  <c:pt idx="52">
                    <c:v>18/01/2024</c:v>
                  </c:pt>
                  <c:pt idx="53">
                    <c:v>17/01/2024</c:v>
                  </c:pt>
                  <c:pt idx="54">
                    <c:v>16/01/2024</c:v>
                  </c:pt>
                  <c:pt idx="55">
                    <c:v>15/01/2024</c:v>
                  </c:pt>
                  <c:pt idx="56">
                    <c:v>12/01/2024</c:v>
                  </c:pt>
                  <c:pt idx="57">
                    <c:v>11/01/2024</c:v>
                  </c:pt>
                  <c:pt idx="58">
                    <c:v>10/01/2024</c:v>
                  </c:pt>
                  <c:pt idx="59">
                    <c:v>09/01/2024</c:v>
                  </c:pt>
                  <c:pt idx="60">
                    <c:v>08/01/2024</c:v>
                  </c:pt>
                  <c:pt idx="61">
                    <c:v>05/01/2024</c:v>
                  </c:pt>
                  <c:pt idx="62">
                    <c:v>04/01/2024</c:v>
                  </c:pt>
                  <c:pt idx="63">
                    <c:v>03/01/2024</c:v>
                  </c:pt>
                  <c:pt idx="64">
                    <c:v>02/01/2024</c:v>
                  </c:pt>
                  <c:pt idx="65">
                    <c:v>29/12/2023</c:v>
                  </c:pt>
                  <c:pt idx="66">
                    <c:v>28/12/2023</c:v>
                  </c:pt>
                  <c:pt idx="67">
                    <c:v>27/12/2023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GDNN!$AG$160:$AG$227</c:f>
              <c:numCache>
                <c:formatCode>#,##0</c:formatCode>
                <c:ptCount val="68"/>
                <c:pt idx="0">
                  <c:v>95815141476</c:v>
                </c:pt>
                <c:pt idx="1">
                  <c:v>96459111476</c:v>
                </c:pt>
                <c:pt idx="2">
                  <c:v>118002731476</c:v>
                </c:pt>
                <c:pt idx="3">
                  <c:v>117213651476</c:v>
                </c:pt>
                <c:pt idx="4">
                  <c:v>118282151476</c:v>
                </c:pt>
                <c:pt idx="5">
                  <c:v>85305321476</c:v>
                </c:pt>
                <c:pt idx="6">
                  <c:v>85268451476</c:v>
                </c:pt>
                <c:pt idx="7">
                  <c:v>83762021476</c:v>
                </c:pt>
                <c:pt idx="8">
                  <c:v>85791871476</c:v>
                </c:pt>
                <c:pt idx="9">
                  <c:v>85913921476</c:v>
                </c:pt>
                <c:pt idx="10">
                  <c:v>84718411476</c:v>
                </c:pt>
                <c:pt idx="11">
                  <c:v>79215841476</c:v>
                </c:pt>
                <c:pt idx="12">
                  <c:v>81979441476</c:v>
                </c:pt>
                <c:pt idx="13">
                  <c:v>82858041476</c:v>
                </c:pt>
                <c:pt idx="14">
                  <c:v>80283971476</c:v>
                </c:pt>
                <c:pt idx="15">
                  <c:v>75758371476</c:v>
                </c:pt>
                <c:pt idx="16">
                  <c:v>110154541476</c:v>
                </c:pt>
                <c:pt idx="17">
                  <c:v>125889981476</c:v>
                </c:pt>
                <c:pt idx="18">
                  <c:v>145625141476</c:v>
                </c:pt>
                <c:pt idx="19">
                  <c:v>145350801476</c:v>
                </c:pt>
                <c:pt idx="20">
                  <c:v>140459091476</c:v>
                </c:pt>
                <c:pt idx="21">
                  <c:v>145853111476</c:v>
                </c:pt>
                <c:pt idx="22">
                  <c:v>138645421476</c:v>
                </c:pt>
                <c:pt idx="23">
                  <c:v>137426501476</c:v>
                </c:pt>
                <c:pt idx="24">
                  <c:v>132646671476</c:v>
                </c:pt>
                <c:pt idx="25">
                  <c:v>131282511476</c:v>
                </c:pt>
                <c:pt idx="26">
                  <c:v>133136751476</c:v>
                </c:pt>
                <c:pt idx="27">
                  <c:v>134903041476</c:v>
                </c:pt>
                <c:pt idx="28">
                  <c:v>136764321476</c:v>
                </c:pt>
                <c:pt idx="29">
                  <c:v>137745271476</c:v>
                </c:pt>
                <c:pt idx="30">
                  <c:v>173598431476</c:v>
                </c:pt>
                <c:pt idx="31">
                  <c:v>173599701476</c:v>
                </c:pt>
                <c:pt idx="32">
                  <c:v>183426191476</c:v>
                </c:pt>
                <c:pt idx="33">
                  <c:v>180960961476</c:v>
                </c:pt>
                <c:pt idx="34">
                  <c:v>181635141476</c:v>
                </c:pt>
                <c:pt idx="35">
                  <c:v>186524011476</c:v>
                </c:pt>
                <c:pt idx="36">
                  <c:v>189682721476</c:v>
                </c:pt>
                <c:pt idx="37">
                  <c:v>189300191476</c:v>
                </c:pt>
                <c:pt idx="38">
                  <c:v>186848941476</c:v>
                </c:pt>
                <c:pt idx="39">
                  <c:v>186532661476</c:v>
                </c:pt>
                <c:pt idx="40">
                  <c:v>194456851476</c:v>
                </c:pt>
                <c:pt idx="41">
                  <c:v>221424041476</c:v>
                </c:pt>
                <c:pt idx="42">
                  <c:v>275136861476</c:v>
                </c:pt>
                <c:pt idx="43">
                  <c:v>283460544945</c:v>
                </c:pt>
                <c:pt idx="44">
                  <c:v>286063857222</c:v>
                </c:pt>
                <c:pt idx="45">
                  <c:v>201547027222</c:v>
                </c:pt>
                <c:pt idx="46">
                  <c:v>349717687222</c:v>
                </c:pt>
                <c:pt idx="47">
                  <c:v>350952817222</c:v>
                </c:pt>
                <c:pt idx="48">
                  <c:v>354670667222</c:v>
                </c:pt>
                <c:pt idx="49">
                  <c:v>360509607222</c:v>
                </c:pt>
                <c:pt idx="50">
                  <c:v>357981337222</c:v>
                </c:pt>
                <c:pt idx="51">
                  <c:v>231648127222</c:v>
                </c:pt>
                <c:pt idx="52">
                  <c:v>232069787222</c:v>
                </c:pt>
                <c:pt idx="53">
                  <c:v>231315977222</c:v>
                </c:pt>
                <c:pt idx="54">
                  <c:v>225358007222</c:v>
                </c:pt>
                <c:pt idx="55">
                  <c:v>231325017222</c:v>
                </c:pt>
                <c:pt idx="56">
                  <c:v>236557467222</c:v>
                </c:pt>
                <c:pt idx="57">
                  <c:v>236385507222</c:v>
                </c:pt>
                <c:pt idx="58">
                  <c:v>237414447222</c:v>
                </c:pt>
                <c:pt idx="59">
                  <c:v>237626127222</c:v>
                </c:pt>
                <c:pt idx="60">
                  <c:v>231941587222</c:v>
                </c:pt>
                <c:pt idx="61">
                  <c:v>237887917222</c:v>
                </c:pt>
                <c:pt idx="62">
                  <c:v>244331257222</c:v>
                </c:pt>
                <c:pt idx="63">
                  <c:v>237672137222</c:v>
                </c:pt>
                <c:pt idx="64">
                  <c:v>240003297222</c:v>
                </c:pt>
                <c:pt idx="65">
                  <c:v>240414957222</c:v>
                </c:pt>
                <c:pt idx="66">
                  <c:v>229917057222</c:v>
                </c:pt>
                <c:pt idx="67">
                  <c:v>229942927222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16E2-FE47-ACBD-53D70E7B85DE}"/>
            </c:ext>
          </c:extLst>
        </c:ser>
        <c:ser>
          <c:idx val="9"/>
          <c:order val="9"/>
          <c:tx>
            <c:strRef>
              <c:f>GDNN!$AH$159</c:f>
              <c:strCache>
                <c:ptCount val="1"/>
                <c:pt idx="0">
                  <c:v>TV2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GDNN!$W$160:$X$227</c:f>
              <c:multiLvlStrCache>
                <c:ptCount val="68"/>
                <c:lvl>
                  <c:pt idx="0">
                    <c:v>08/04/2024</c:v>
                  </c:pt>
                  <c:pt idx="1">
                    <c:v>05/04/2024</c:v>
                  </c:pt>
                  <c:pt idx="2">
                    <c:v>04/04/2024</c:v>
                  </c:pt>
                  <c:pt idx="3">
                    <c:v>03/04/2024</c:v>
                  </c:pt>
                  <c:pt idx="4">
                    <c:v>02/04/2024</c:v>
                  </c:pt>
                  <c:pt idx="5">
                    <c:v>01/04/2024</c:v>
                  </c:pt>
                  <c:pt idx="6">
                    <c:v>29/03/2024</c:v>
                  </c:pt>
                  <c:pt idx="7">
                    <c:v>28/03/2024</c:v>
                  </c:pt>
                  <c:pt idx="8">
                    <c:v>27/03/2024</c:v>
                  </c:pt>
                  <c:pt idx="9">
                    <c:v>26/03/2024</c:v>
                  </c:pt>
                  <c:pt idx="10">
                    <c:v>25/03/2024</c:v>
                  </c:pt>
                  <c:pt idx="11">
                    <c:v>22/03/2024</c:v>
                  </c:pt>
                  <c:pt idx="12">
                    <c:v>21/03/2024</c:v>
                  </c:pt>
                  <c:pt idx="13">
                    <c:v>20/03/2024</c:v>
                  </c:pt>
                  <c:pt idx="14">
                    <c:v>19/03/2024</c:v>
                  </c:pt>
                  <c:pt idx="15">
                    <c:v>18/03/2024</c:v>
                  </c:pt>
                  <c:pt idx="16">
                    <c:v>15/03/2024</c:v>
                  </c:pt>
                  <c:pt idx="17">
                    <c:v>14/03/2024</c:v>
                  </c:pt>
                  <c:pt idx="18">
                    <c:v>13/03/2024</c:v>
                  </c:pt>
                  <c:pt idx="19">
                    <c:v>12/03/2024</c:v>
                  </c:pt>
                  <c:pt idx="20">
                    <c:v>11/03/2024</c:v>
                  </c:pt>
                  <c:pt idx="21">
                    <c:v>08/03/2024</c:v>
                  </c:pt>
                  <c:pt idx="22">
                    <c:v>07/03/2024</c:v>
                  </c:pt>
                  <c:pt idx="23">
                    <c:v>06/03/2024</c:v>
                  </c:pt>
                  <c:pt idx="24">
                    <c:v>05/03/2024</c:v>
                  </c:pt>
                  <c:pt idx="25">
                    <c:v>04/03/2024</c:v>
                  </c:pt>
                  <c:pt idx="26">
                    <c:v>01/03/2024</c:v>
                  </c:pt>
                  <c:pt idx="27">
                    <c:v>29/02/2024</c:v>
                  </c:pt>
                  <c:pt idx="28">
                    <c:v>28/02/2024</c:v>
                  </c:pt>
                  <c:pt idx="29">
                    <c:v>27/02/2024</c:v>
                  </c:pt>
                  <c:pt idx="30">
                    <c:v>26/02/2024</c:v>
                  </c:pt>
                  <c:pt idx="31">
                    <c:v>23/02/2024</c:v>
                  </c:pt>
                  <c:pt idx="32">
                    <c:v>22/02/2024</c:v>
                  </c:pt>
                  <c:pt idx="33">
                    <c:v>21/02/2024</c:v>
                  </c:pt>
                  <c:pt idx="34">
                    <c:v>20/02/2024</c:v>
                  </c:pt>
                  <c:pt idx="35">
                    <c:v>19/02/2024</c:v>
                  </c:pt>
                  <c:pt idx="36">
                    <c:v>16/02/2024</c:v>
                  </c:pt>
                  <c:pt idx="37">
                    <c:v>15/02/2024</c:v>
                  </c:pt>
                  <c:pt idx="38">
                    <c:v>07/02/2024</c:v>
                  </c:pt>
                  <c:pt idx="39">
                    <c:v>06/02/2024</c:v>
                  </c:pt>
                  <c:pt idx="40">
                    <c:v>05/02/2024</c:v>
                  </c:pt>
                  <c:pt idx="41">
                    <c:v>02/02/2024</c:v>
                  </c:pt>
                  <c:pt idx="42">
                    <c:v>01/02/2024</c:v>
                  </c:pt>
                  <c:pt idx="43">
                    <c:v>31/01/2024</c:v>
                  </c:pt>
                  <c:pt idx="44">
                    <c:v>30/01/2024</c:v>
                  </c:pt>
                  <c:pt idx="45">
                    <c:v>29/01/2024</c:v>
                  </c:pt>
                  <c:pt idx="46">
                    <c:v>26/01/2024</c:v>
                  </c:pt>
                  <c:pt idx="47">
                    <c:v>25/01/2024</c:v>
                  </c:pt>
                  <c:pt idx="48">
                    <c:v>24/01/2024</c:v>
                  </c:pt>
                  <c:pt idx="49">
                    <c:v>23/01/2024</c:v>
                  </c:pt>
                  <c:pt idx="50">
                    <c:v>22/01/2024</c:v>
                  </c:pt>
                  <c:pt idx="51">
                    <c:v>19/01/2024</c:v>
                  </c:pt>
                  <c:pt idx="52">
                    <c:v>18/01/2024</c:v>
                  </c:pt>
                  <c:pt idx="53">
                    <c:v>17/01/2024</c:v>
                  </c:pt>
                  <c:pt idx="54">
                    <c:v>16/01/2024</c:v>
                  </c:pt>
                  <c:pt idx="55">
                    <c:v>15/01/2024</c:v>
                  </c:pt>
                  <c:pt idx="56">
                    <c:v>12/01/2024</c:v>
                  </c:pt>
                  <c:pt idx="57">
                    <c:v>11/01/2024</c:v>
                  </c:pt>
                  <c:pt idx="58">
                    <c:v>10/01/2024</c:v>
                  </c:pt>
                  <c:pt idx="59">
                    <c:v>09/01/2024</c:v>
                  </c:pt>
                  <c:pt idx="60">
                    <c:v>08/01/2024</c:v>
                  </c:pt>
                  <c:pt idx="61">
                    <c:v>05/01/2024</c:v>
                  </c:pt>
                  <c:pt idx="62">
                    <c:v>04/01/2024</c:v>
                  </c:pt>
                  <c:pt idx="63">
                    <c:v>03/01/2024</c:v>
                  </c:pt>
                  <c:pt idx="64">
                    <c:v>02/01/2024</c:v>
                  </c:pt>
                  <c:pt idx="65">
                    <c:v>29/12/2023</c:v>
                  </c:pt>
                  <c:pt idx="66">
                    <c:v>28/12/2023</c:v>
                  </c:pt>
                  <c:pt idx="67">
                    <c:v>27/12/2023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GDNN!$AH$160:$AH$227</c:f>
              <c:numCache>
                <c:formatCode>#,##0</c:formatCode>
                <c:ptCount val="68"/>
                <c:pt idx="0">
                  <c:v>578537945</c:v>
                </c:pt>
                <c:pt idx="1">
                  <c:v>6176567945</c:v>
                </c:pt>
                <c:pt idx="2">
                  <c:v>2810567945</c:v>
                </c:pt>
                <c:pt idx="3">
                  <c:v>2108267945</c:v>
                </c:pt>
                <c:pt idx="4">
                  <c:v>2997277945</c:v>
                </c:pt>
                <c:pt idx="5">
                  <c:v>-920582055</c:v>
                </c:pt>
                <c:pt idx="6">
                  <c:v>-1623402055</c:v>
                </c:pt>
                <c:pt idx="7">
                  <c:v>902957945</c:v>
                </c:pt>
                <c:pt idx="8">
                  <c:v>5397492565</c:v>
                </c:pt>
                <c:pt idx="9">
                  <c:v>6141902565</c:v>
                </c:pt>
                <c:pt idx="10">
                  <c:v>5963602565</c:v>
                </c:pt>
                <c:pt idx="11">
                  <c:v>12383212565</c:v>
                </c:pt>
                <c:pt idx="12">
                  <c:v>12745232565</c:v>
                </c:pt>
                <c:pt idx="13">
                  <c:v>19541282565</c:v>
                </c:pt>
                <c:pt idx="14">
                  <c:v>29492882565</c:v>
                </c:pt>
                <c:pt idx="15">
                  <c:v>28611872565</c:v>
                </c:pt>
                <c:pt idx="16">
                  <c:v>29310092565</c:v>
                </c:pt>
                <c:pt idx="17">
                  <c:v>24789342565</c:v>
                </c:pt>
                <c:pt idx="18">
                  <c:v>17402062565</c:v>
                </c:pt>
                <c:pt idx="19">
                  <c:v>15821372565</c:v>
                </c:pt>
                <c:pt idx="20">
                  <c:v>15643042565</c:v>
                </c:pt>
                <c:pt idx="21">
                  <c:v>16533382565</c:v>
                </c:pt>
                <c:pt idx="22">
                  <c:v>17446352565</c:v>
                </c:pt>
                <c:pt idx="23">
                  <c:v>18184952565</c:v>
                </c:pt>
                <c:pt idx="24">
                  <c:v>19452402565</c:v>
                </c:pt>
                <c:pt idx="25">
                  <c:v>20825662565</c:v>
                </c:pt>
                <c:pt idx="26">
                  <c:v>21371532565</c:v>
                </c:pt>
                <c:pt idx="27">
                  <c:v>19484702565</c:v>
                </c:pt>
                <c:pt idx="28">
                  <c:v>20562342565</c:v>
                </c:pt>
                <c:pt idx="29">
                  <c:v>20892112565</c:v>
                </c:pt>
                <c:pt idx="30">
                  <c:v>21116542565</c:v>
                </c:pt>
                <c:pt idx="31">
                  <c:v>19382452565</c:v>
                </c:pt>
                <c:pt idx="32">
                  <c:v>20253282565</c:v>
                </c:pt>
                <c:pt idx="33">
                  <c:v>20292752565</c:v>
                </c:pt>
                <c:pt idx="34">
                  <c:v>20704742565</c:v>
                </c:pt>
                <c:pt idx="35">
                  <c:v>19356032565</c:v>
                </c:pt>
                <c:pt idx="36">
                  <c:v>22325802565</c:v>
                </c:pt>
                <c:pt idx="37">
                  <c:v>21909802565</c:v>
                </c:pt>
                <c:pt idx="38">
                  <c:v>23147602565</c:v>
                </c:pt>
                <c:pt idx="39">
                  <c:v>23094732565</c:v>
                </c:pt>
                <c:pt idx="40">
                  <c:v>24732602565</c:v>
                </c:pt>
                <c:pt idx="41">
                  <c:v>27484412565</c:v>
                </c:pt>
                <c:pt idx="42">
                  <c:v>33082662565</c:v>
                </c:pt>
                <c:pt idx="43">
                  <c:v>34832723581</c:v>
                </c:pt>
                <c:pt idx="44">
                  <c:v>35653507968</c:v>
                </c:pt>
                <c:pt idx="45">
                  <c:v>27589967968</c:v>
                </c:pt>
                <c:pt idx="46">
                  <c:v>29597157968</c:v>
                </c:pt>
                <c:pt idx="47">
                  <c:v>29748877968</c:v>
                </c:pt>
                <c:pt idx="48">
                  <c:v>29786617968</c:v>
                </c:pt>
                <c:pt idx="49">
                  <c:v>31191327968</c:v>
                </c:pt>
                <c:pt idx="50">
                  <c:v>30583147968</c:v>
                </c:pt>
                <c:pt idx="51">
                  <c:v>30514901914</c:v>
                </c:pt>
                <c:pt idx="52">
                  <c:v>30564021914</c:v>
                </c:pt>
                <c:pt idx="53">
                  <c:v>30424151914</c:v>
                </c:pt>
                <c:pt idx="54">
                  <c:v>30431651914</c:v>
                </c:pt>
                <c:pt idx="55">
                  <c:v>30427771914</c:v>
                </c:pt>
                <c:pt idx="56">
                  <c:v>32284461914</c:v>
                </c:pt>
                <c:pt idx="57">
                  <c:v>31947961914</c:v>
                </c:pt>
                <c:pt idx="58">
                  <c:v>31559521914</c:v>
                </c:pt>
                <c:pt idx="59">
                  <c:v>31525061914</c:v>
                </c:pt>
                <c:pt idx="60">
                  <c:v>31490161914</c:v>
                </c:pt>
                <c:pt idx="61">
                  <c:v>32423201914</c:v>
                </c:pt>
                <c:pt idx="62">
                  <c:v>32388511914</c:v>
                </c:pt>
                <c:pt idx="63">
                  <c:v>32361091914</c:v>
                </c:pt>
                <c:pt idx="64">
                  <c:v>32325701914</c:v>
                </c:pt>
                <c:pt idx="65">
                  <c:v>31686221914</c:v>
                </c:pt>
                <c:pt idx="66">
                  <c:v>31667201914</c:v>
                </c:pt>
                <c:pt idx="67">
                  <c:v>31784041914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16E2-FE47-ACBD-53D70E7B85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5756895"/>
        <c:axId val="491131311"/>
      </c:lineChart>
      <c:catAx>
        <c:axId val="55756895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491131311"/>
        <c:crosses val="autoZero"/>
        <c:auto val="1"/>
        <c:lblAlgn val="ctr"/>
        <c:lblOffset val="100"/>
        <c:noMultiLvlLbl val="0"/>
      </c:catAx>
      <c:valAx>
        <c:axId val="491131311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55756895"/>
        <c:crosses val="autoZero"/>
        <c:crossBetween val="between"/>
        <c:dispUnits>
          <c:builtInUnit val="b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VN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Dầu Khí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GDNN!$AL$159</c:f>
              <c:strCache>
                <c:ptCount val="1"/>
                <c:pt idx="0">
                  <c:v>BSR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GDNN!$AJ$160:$AK$227</c:f>
              <c:multiLvlStrCache>
                <c:ptCount val="68"/>
                <c:lvl>
                  <c:pt idx="0">
                    <c:v>08/04/2024</c:v>
                  </c:pt>
                  <c:pt idx="1">
                    <c:v>05/04/2024</c:v>
                  </c:pt>
                  <c:pt idx="2">
                    <c:v>04/04/2024</c:v>
                  </c:pt>
                  <c:pt idx="3">
                    <c:v>03/04/2024</c:v>
                  </c:pt>
                  <c:pt idx="4">
                    <c:v>02/04/2024</c:v>
                  </c:pt>
                  <c:pt idx="5">
                    <c:v>01/04/2024</c:v>
                  </c:pt>
                  <c:pt idx="6">
                    <c:v>29/03/2024</c:v>
                  </c:pt>
                  <c:pt idx="7">
                    <c:v>28/03/2024</c:v>
                  </c:pt>
                  <c:pt idx="8">
                    <c:v>27/03/2024</c:v>
                  </c:pt>
                  <c:pt idx="9">
                    <c:v>26/03/2024</c:v>
                  </c:pt>
                  <c:pt idx="10">
                    <c:v>25/03/2024</c:v>
                  </c:pt>
                  <c:pt idx="11">
                    <c:v>22/03/2024</c:v>
                  </c:pt>
                  <c:pt idx="12">
                    <c:v>21/03/2024</c:v>
                  </c:pt>
                  <c:pt idx="13">
                    <c:v>20/03/2024</c:v>
                  </c:pt>
                  <c:pt idx="14">
                    <c:v>19/03/2024</c:v>
                  </c:pt>
                  <c:pt idx="15">
                    <c:v>18/03/2024</c:v>
                  </c:pt>
                  <c:pt idx="16">
                    <c:v>15/03/2024</c:v>
                  </c:pt>
                  <c:pt idx="17">
                    <c:v>14/03/2024</c:v>
                  </c:pt>
                  <c:pt idx="18">
                    <c:v>13/03/2024</c:v>
                  </c:pt>
                  <c:pt idx="19">
                    <c:v>12/03/2024</c:v>
                  </c:pt>
                  <c:pt idx="20">
                    <c:v>11/03/2024</c:v>
                  </c:pt>
                  <c:pt idx="21">
                    <c:v>08/03/2024</c:v>
                  </c:pt>
                  <c:pt idx="22">
                    <c:v>07/03/2024</c:v>
                  </c:pt>
                  <c:pt idx="23">
                    <c:v>06/03/2024</c:v>
                  </c:pt>
                  <c:pt idx="24">
                    <c:v>05/03/2024</c:v>
                  </c:pt>
                  <c:pt idx="25">
                    <c:v>04/03/2024</c:v>
                  </c:pt>
                  <c:pt idx="26">
                    <c:v>01/03/2024</c:v>
                  </c:pt>
                  <c:pt idx="27">
                    <c:v>29/02/2024</c:v>
                  </c:pt>
                  <c:pt idx="28">
                    <c:v>28/02/2024</c:v>
                  </c:pt>
                  <c:pt idx="29">
                    <c:v>27/02/2024</c:v>
                  </c:pt>
                  <c:pt idx="30">
                    <c:v>26/02/2024</c:v>
                  </c:pt>
                  <c:pt idx="31">
                    <c:v>23/02/2024</c:v>
                  </c:pt>
                  <c:pt idx="32">
                    <c:v>22/02/2024</c:v>
                  </c:pt>
                  <c:pt idx="33">
                    <c:v>21/02/2024</c:v>
                  </c:pt>
                  <c:pt idx="34">
                    <c:v>20/02/2024</c:v>
                  </c:pt>
                  <c:pt idx="35">
                    <c:v>19/02/2024</c:v>
                  </c:pt>
                  <c:pt idx="36">
                    <c:v>16/02/2024</c:v>
                  </c:pt>
                  <c:pt idx="37">
                    <c:v>15/02/2024</c:v>
                  </c:pt>
                  <c:pt idx="38">
                    <c:v>07/02/2024</c:v>
                  </c:pt>
                  <c:pt idx="39">
                    <c:v>06/02/2024</c:v>
                  </c:pt>
                  <c:pt idx="40">
                    <c:v>05/02/2024</c:v>
                  </c:pt>
                  <c:pt idx="41">
                    <c:v>02/02/2024</c:v>
                  </c:pt>
                  <c:pt idx="42">
                    <c:v>01/02/2024</c:v>
                  </c:pt>
                  <c:pt idx="43">
                    <c:v>31/01/2024</c:v>
                  </c:pt>
                  <c:pt idx="44">
                    <c:v>30/01/2024</c:v>
                  </c:pt>
                  <c:pt idx="45">
                    <c:v>29/01/2024</c:v>
                  </c:pt>
                  <c:pt idx="46">
                    <c:v>26/01/2024</c:v>
                  </c:pt>
                  <c:pt idx="47">
                    <c:v>25/01/2024</c:v>
                  </c:pt>
                  <c:pt idx="48">
                    <c:v>24/01/2024</c:v>
                  </c:pt>
                  <c:pt idx="49">
                    <c:v>23/01/2024</c:v>
                  </c:pt>
                  <c:pt idx="50">
                    <c:v>22/01/2024</c:v>
                  </c:pt>
                  <c:pt idx="51">
                    <c:v>19/01/2024</c:v>
                  </c:pt>
                  <c:pt idx="52">
                    <c:v>18/01/2024</c:v>
                  </c:pt>
                  <c:pt idx="53">
                    <c:v>17/01/2024</c:v>
                  </c:pt>
                  <c:pt idx="54">
                    <c:v>16/01/2024</c:v>
                  </c:pt>
                  <c:pt idx="55">
                    <c:v>15/01/2024</c:v>
                  </c:pt>
                  <c:pt idx="56">
                    <c:v>12/01/2024</c:v>
                  </c:pt>
                  <c:pt idx="57">
                    <c:v>11/01/2024</c:v>
                  </c:pt>
                  <c:pt idx="58">
                    <c:v>10/01/2024</c:v>
                  </c:pt>
                  <c:pt idx="59">
                    <c:v>09/01/2024</c:v>
                  </c:pt>
                  <c:pt idx="60">
                    <c:v>08/01/2024</c:v>
                  </c:pt>
                  <c:pt idx="61">
                    <c:v>05/01/2024</c:v>
                  </c:pt>
                  <c:pt idx="62">
                    <c:v>04/01/2024</c:v>
                  </c:pt>
                  <c:pt idx="63">
                    <c:v>03/01/2024</c:v>
                  </c:pt>
                  <c:pt idx="64">
                    <c:v>02/01/2024</c:v>
                  </c:pt>
                  <c:pt idx="65">
                    <c:v>29/12/2023</c:v>
                  </c:pt>
                  <c:pt idx="66">
                    <c:v>28/12/2023</c:v>
                  </c:pt>
                  <c:pt idx="67">
                    <c:v>27/12/2023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GDNN!$AL$160:$AL$227</c:f>
              <c:numCache>
                <c:formatCode>#,##0</c:formatCode>
                <c:ptCount val="68"/>
                <c:pt idx="0">
                  <c:v>84021758646</c:v>
                </c:pt>
                <c:pt idx="1">
                  <c:v>98301242013</c:v>
                </c:pt>
                <c:pt idx="2">
                  <c:v>93271813020</c:v>
                </c:pt>
                <c:pt idx="3">
                  <c:v>115584664985</c:v>
                </c:pt>
                <c:pt idx="4">
                  <c:v>142910775029</c:v>
                </c:pt>
                <c:pt idx="5">
                  <c:v>157256954941</c:v>
                </c:pt>
                <c:pt idx="6">
                  <c:v>175750388803</c:v>
                </c:pt>
                <c:pt idx="7">
                  <c:v>165394760158</c:v>
                </c:pt>
                <c:pt idx="8">
                  <c:v>174066731127</c:v>
                </c:pt>
                <c:pt idx="9">
                  <c:v>176092257104</c:v>
                </c:pt>
                <c:pt idx="10">
                  <c:v>169573704438</c:v>
                </c:pt>
                <c:pt idx="11">
                  <c:v>173142609732</c:v>
                </c:pt>
                <c:pt idx="12">
                  <c:v>165659848647</c:v>
                </c:pt>
                <c:pt idx="13">
                  <c:v>158089996128</c:v>
                </c:pt>
                <c:pt idx="14">
                  <c:v>160081645231</c:v>
                </c:pt>
                <c:pt idx="15">
                  <c:v>167558906090</c:v>
                </c:pt>
                <c:pt idx="16">
                  <c:v>185593898201</c:v>
                </c:pt>
                <c:pt idx="17">
                  <c:v>204188793826</c:v>
                </c:pt>
                <c:pt idx="18">
                  <c:v>232291552292</c:v>
                </c:pt>
                <c:pt idx="19">
                  <c:v>241787306521</c:v>
                </c:pt>
                <c:pt idx="20">
                  <c:v>251104146508</c:v>
                </c:pt>
                <c:pt idx="21">
                  <c:v>251098381031</c:v>
                </c:pt>
                <c:pt idx="22">
                  <c:v>251172432567</c:v>
                </c:pt>
                <c:pt idx="23">
                  <c:v>251211670350</c:v>
                </c:pt>
                <c:pt idx="24">
                  <c:v>251172639870</c:v>
                </c:pt>
                <c:pt idx="25">
                  <c:v>254921210676</c:v>
                </c:pt>
                <c:pt idx="26">
                  <c:v>256019974968</c:v>
                </c:pt>
                <c:pt idx="27">
                  <c:v>256010080097</c:v>
                </c:pt>
                <c:pt idx="28">
                  <c:v>254000285199</c:v>
                </c:pt>
                <c:pt idx="29">
                  <c:v>256170099906</c:v>
                </c:pt>
                <c:pt idx="30">
                  <c:v>257244231025</c:v>
                </c:pt>
                <c:pt idx="31">
                  <c:v>256927407729</c:v>
                </c:pt>
                <c:pt idx="32">
                  <c:v>258869568731</c:v>
                </c:pt>
                <c:pt idx="33">
                  <c:v>258869568731</c:v>
                </c:pt>
                <c:pt idx="34">
                  <c:v>258871524128</c:v>
                </c:pt>
                <c:pt idx="35">
                  <c:v>258901276814</c:v>
                </c:pt>
                <c:pt idx="36">
                  <c:v>246687045559</c:v>
                </c:pt>
                <c:pt idx="37">
                  <c:v>246719091451</c:v>
                </c:pt>
                <c:pt idx="38">
                  <c:v>246811242182</c:v>
                </c:pt>
                <c:pt idx="39">
                  <c:v>246781583742</c:v>
                </c:pt>
                <c:pt idx="40">
                  <c:v>246781583742</c:v>
                </c:pt>
                <c:pt idx="41">
                  <c:v>263121726821</c:v>
                </c:pt>
                <c:pt idx="42">
                  <c:v>263121726821</c:v>
                </c:pt>
                <c:pt idx="43">
                  <c:v>263116139358</c:v>
                </c:pt>
                <c:pt idx="44">
                  <c:v>261234221072</c:v>
                </c:pt>
                <c:pt idx="45">
                  <c:v>210588556581</c:v>
                </c:pt>
                <c:pt idx="46">
                  <c:v>210584741612</c:v>
                </c:pt>
                <c:pt idx="47">
                  <c:v>153593604738</c:v>
                </c:pt>
                <c:pt idx="48">
                  <c:v>156530822046</c:v>
                </c:pt>
                <c:pt idx="49">
                  <c:v>92925124048</c:v>
                </c:pt>
                <c:pt idx="50">
                  <c:v>95141376753</c:v>
                </c:pt>
                <c:pt idx="51">
                  <c:v>39127065256</c:v>
                </c:pt>
                <c:pt idx="52">
                  <c:v>24167360363</c:v>
                </c:pt>
                <c:pt idx="53">
                  <c:v>25855134294</c:v>
                </c:pt>
                <c:pt idx="54">
                  <c:v>30200629442</c:v>
                </c:pt>
                <c:pt idx="55">
                  <c:v>32029691441</c:v>
                </c:pt>
                <c:pt idx="56">
                  <c:v>32020511684</c:v>
                </c:pt>
                <c:pt idx="57">
                  <c:v>32018674343</c:v>
                </c:pt>
                <c:pt idx="58">
                  <c:v>40112012403</c:v>
                </c:pt>
                <c:pt idx="59">
                  <c:v>46001342043</c:v>
                </c:pt>
                <c:pt idx="60">
                  <c:v>54152887068</c:v>
                </c:pt>
                <c:pt idx="61">
                  <c:v>53192486272</c:v>
                </c:pt>
                <c:pt idx="62">
                  <c:v>52849895435</c:v>
                </c:pt>
                <c:pt idx="63">
                  <c:v>47702142769</c:v>
                </c:pt>
                <c:pt idx="64">
                  <c:v>47702142769</c:v>
                </c:pt>
                <c:pt idx="65">
                  <c:v>47700273705</c:v>
                </c:pt>
                <c:pt idx="66">
                  <c:v>47700273705</c:v>
                </c:pt>
                <c:pt idx="67">
                  <c:v>47581956046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758-714C-97E3-62C03CFAA2A5}"/>
            </c:ext>
          </c:extLst>
        </c:ser>
        <c:ser>
          <c:idx val="1"/>
          <c:order val="1"/>
          <c:tx>
            <c:strRef>
              <c:f>GDNN!$AM$159</c:f>
              <c:strCache>
                <c:ptCount val="1"/>
                <c:pt idx="0">
                  <c:v>PLX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GDNN!$AJ$160:$AK$227</c:f>
              <c:multiLvlStrCache>
                <c:ptCount val="68"/>
                <c:lvl>
                  <c:pt idx="0">
                    <c:v>08/04/2024</c:v>
                  </c:pt>
                  <c:pt idx="1">
                    <c:v>05/04/2024</c:v>
                  </c:pt>
                  <c:pt idx="2">
                    <c:v>04/04/2024</c:v>
                  </c:pt>
                  <c:pt idx="3">
                    <c:v>03/04/2024</c:v>
                  </c:pt>
                  <c:pt idx="4">
                    <c:v>02/04/2024</c:v>
                  </c:pt>
                  <c:pt idx="5">
                    <c:v>01/04/2024</c:v>
                  </c:pt>
                  <c:pt idx="6">
                    <c:v>29/03/2024</c:v>
                  </c:pt>
                  <c:pt idx="7">
                    <c:v>28/03/2024</c:v>
                  </c:pt>
                  <c:pt idx="8">
                    <c:v>27/03/2024</c:v>
                  </c:pt>
                  <c:pt idx="9">
                    <c:v>26/03/2024</c:v>
                  </c:pt>
                  <c:pt idx="10">
                    <c:v>25/03/2024</c:v>
                  </c:pt>
                  <c:pt idx="11">
                    <c:v>22/03/2024</c:v>
                  </c:pt>
                  <c:pt idx="12">
                    <c:v>21/03/2024</c:v>
                  </c:pt>
                  <c:pt idx="13">
                    <c:v>20/03/2024</c:v>
                  </c:pt>
                  <c:pt idx="14">
                    <c:v>19/03/2024</c:v>
                  </c:pt>
                  <c:pt idx="15">
                    <c:v>18/03/2024</c:v>
                  </c:pt>
                  <c:pt idx="16">
                    <c:v>15/03/2024</c:v>
                  </c:pt>
                  <c:pt idx="17">
                    <c:v>14/03/2024</c:v>
                  </c:pt>
                  <c:pt idx="18">
                    <c:v>13/03/2024</c:v>
                  </c:pt>
                  <c:pt idx="19">
                    <c:v>12/03/2024</c:v>
                  </c:pt>
                  <c:pt idx="20">
                    <c:v>11/03/2024</c:v>
                  </c:pt>
                  <c:pt idx="21">
                    <c:v>08/03/2024</c:v>
                  </c:pt>
                  <c:pt idx="22">
                    <c:v>07/03/2024</c:v>
                  </c:pt>
                  <c:pt idx="23">
                    <c:v>06/03/2024</c:v>
                  </c:pt>
                  <c:pt idx="24">
                    <c:v>05/03/2024</c:v>
                  </c:pt>
                  <c:pt idx="25">
                    <c:v>04/03/2024</c:v>
                  </c:pt>
                  <c:pt idx="26">
                    <c:v>01/03/2024</c:v>
                  </c:pt>
                  <c:pt idx="27">
                    <c:v>29/02/2024</c:v>
                  </c:pt>
                  <c:pt idx="28">
                    <c:v>28/02/2024</c:v>
                  </c:pt>
                  <c:pt idx="29">
                    <c:v>27/02/2024</c:v>
                  </c:pt>
                  <c:pt idx="30">
                    <c:v>26/02/2024</c:v>
                  </c:pt>
                  <c:pt idx="31">
                    <c:v>23/02/2024</c:v>
                  </c:pt>
                  <c:pt idx="32">
                    <c:v>22/02/2024</c:v>
                  </c:pt>
                  <c:pt idx="33">
                    <c:v>21/02/2024</c:v>
                  </c:pt>
                  <c:pt idx="34">
                    <c:v>20/02/2024</c:v>
                  </c:pt>
                  <c:pt idx="35">
                    <c:v>19/02/2024</c:v>
                  </c:pt>
                  <c:pt idx="36">
                    <c:v>16/02/2024</c:v>
                  </c:pt>
                  <c:pt idx="37">
                    <c:v>15/02/2024</c:v>
                  </c:pt>
                  <c:pt idx="38">
                    <c:v>07/02/2024</c:v>
                  </c:pt>
                  <c:pt idx="39">
                    <c:v>06/02/2024</c:v>
                  </c:pt>
                  <c:pt idx="40">
                    <c:v>05/02/2024</c:v>
                  </c:pt>
                  <c:pt idx="41">
                    <c:v>02/02/2024</c:v>
                  </c:pt>
                  <c:pt idx="42">
                    <c:v>01/02/2024</c:v>
                  </c:pt>
                  <c:pt idx="43">
                    <c:v>31/01/2024</c:v>
                  </c:pt>
                  <c:pt idx="44">
                    <c:v>30/01/2024</c:v>
                  </c:pt>
                  <c:pt idx="45">
                    <c:v>29/01/2024</c:v>
                  </c:pt>
                  <c:pt idx="46">
                    <c:v>26/01/2024</c:v>
                  </c:pt>
                  <c:pt idx="47">
                    <c:v>25/01/2024</c:v>
                  </c:pt>
                  <c:pt idx="48">
                    <c:v>24/01/2024</c:v>
                  </c:pt>
                  <c:pt idx="49">
                    <c:v>23/01/2024</c:v>
                  </c:pt>
                  <c:pt idx="50">
                    <c:v>22/01/2024</c:v>
                  </c:pt>
                  <c:pt idx="51">
                    <c:v>19/01/2024</c:v>
                  </c:pt>
                  <c:pt idx="52">
                    <c:v>18/01/2024</c:v>
                  </c:pt>
                  <c:pt idx="53">
                    <c:v>17/01/2024</c:v>
                  </c:pt>
                  <c:pt idx="54">
                    <c:v>16/01/2024</c:v>
                  </c:pt>
                  <c:pt idx="55">
                    <c:v>15/01/2024</c:v>
                  </c:pt>
                  <c:pt idx="56">
                    <c:v>12/01/2024</c:v>
                  </c:pt>
                  <c:pt idx="57">
                    <c:v>11/01/2024</c:v>
                  </c:pt>
                  <c:pt idx="58">
                    <c:v>10/01/2024</c:v>
                  </c:pt>
                  <c:pt idx="59">
                    <c:v>09/01/2024</c:v>
                  </c:pt>
                  <c:pt idx="60">
                    <c:v>08/01/2024</c:v>
                  </c:pt>
                  <c:pt idx="61">
                    <c:v>05/01/2024</c:v>
                  </c:pt>
                  <c:pt idx="62">
                    <c:v>04/01/2024</c:v>
                  </c:pt>
                  <c:pt idx="63">
                    <c:v>03/01/2024</c:v>
                  </c:pt>
                  <c:pt idx="64">
                    <c:v>02/01/2024</c:v>
                  </c:pt>
                  <c:pt idx="65">
                    <c:v>29/12/2023</c:v>
                  </c:pt>
                  <c:pt idx="66">
                    <c:v>28/12/2023</c:v>
                  </c:pt>
                  <c:pt idx="67">
                    <c:v>27/12/2023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GDNN!$AM$160:$AM$227</c:f>
              <c:numCache>
                <c:formatCode>#,##0</c:formatCode>
                <c:ptCount val="68"/>
                <c:pt idx="0">
                  <c:v>273593805532</c:v>
                </c:pt>
                <c:pt idx="1">
                  <c:v>271972835532</c:v>
                </c:pt>
                <c:pt idx="2">
                  <c:v>253213975532</c:v>
                </c:pt>
                <c:pt idx="3">
                  <c:v>252446975532</c:v>
                </c:pt>
                <c:pt idx="4">
                  <c:v>255593785532</c:v>
                </c:pt>
                <c:pt idx="5">
                  <c:v>256401895532</c:v>
                </c:pt>
                <c:pt idx="6">
                  <c:v>257828175532</c:v>
                </c:pt>
                <c:pt idx="7">
                  <c:v>257601795532</c:v>
                </c:pt>
                <c:pt idx="8">
                  <c:v>260099495509</c:v>
                </c:pt>
                <c:pt idx="9">
                  <c:v>246633305509</c:v>
                </c:pt>
                <c:pt idx="10">
                  <c:v>249661735509</c:v>
                </c:pt>
                <c:pt idx="11">
                  <c:v>253784435509</c:v>
                </c:pt>
                <c:pt idx="12">
                  <c:v>252496525509</c:v>
                </c:pt>
                <c:pt idx="13">
                  <c:v>229395275509</c:v>
                </c:pt>
                <c:pt idx="14">
                  <c:v>225299955509</c:v>
                </c:pt>
                <c:pt idx="15">
                  <c:v>151776255509</c:v>
                </c:pt>
                <c:pt idx="16">
                  <c:v>150104025509</c:v>
                </c:pt>
                <c:pt idx="17">
                  <c:v>150878115509</c:v>
                </c:pt>
                <c:pt idx="18">
                  <c:v>155146255509</c:v>
                </c:pt>
                <c:pt idx="19">
                  <c:v>136682585509</c:v>
                </c:pt>
                <c:pt idx="20">
                  <c:v>123987985509</c:v>
                </c:pt>
                <c:pt idx="21">
                  <c:v>132648915509</c:v>
                </c:pt>
                <c:pt idx="22">
                  <c:v>133077645509</c:v>
                </c:pt>
                <c:pt idx="23">
                  <c:v>96568445509</c:v>
                </c:pt>
                <c:pt idx="24">
                  <c:v>92123685509</c:v>
                </c:pt>
                <c:pt idx="25">
                  <c:v>91204445509</c:v>
                </c:pt>
                <c:pt idx="26">
                  <c:v>98520395509</c:v>
                </c:pt>
                <c:pt idx="27">
                  <c:v>100144145509</c:v>
                </c:pt>
                <c:pt idx="28">
                  <c:v>99990935509</c:v>
                </c:pt>
                <c:pt idx="29">
                  <c:v>90274675509</c:v>
                </c:pt>
                <c:pt idx="30">
                  <c:v>92248135509</c:v>
                </c:pt>
                <c:pt idx="31">
                  <c:v>91697775509</c:v>
                </c:pt>
                <c:pt idx="32">
                  <c:v>94885745509</c:v>
                </c:pt>
                <c:pt idx="33">
                  <c:v>105176185509</c:v>
                </c:pt>
                <c:pt idx="34">
                  <c:v>109811285509</c:v>
                </c:pt>
                <c:pt idx="35">
                  <c:v>109824225509</c:v>
                </c:pt>
                <c:pt idx="36">
                  <c:v>101397525509</c:v>
                </c:pt>
                <c:pt idx="37">
                  <c:v>101190175509</c:v>
                </c:pt>
                <c:pt idx="38">
                  <c:v>100489985509</c:v>
                </c:pt>
                <c:pt idx="39">
                  <c:v>102320605509</c:v>
                </c:pt>
                <c:pt idx="40">
                  <c:v>103869095509</c:v>
                </c:pt>
                <c:pt idx="41">
                  <c:v>103262135509</c:v>
                </c:pt>
                <c:pt idx="42">
                  <c:v>103307155509</c:v>
                </c:pt>
                <c:pt idx="43">
                  <c:v>103127745927</c:v>
                </c:pt>
                <c:pt idx="44">
                  <c:v>96296622403</c:v>
                </c:pt>
                <c:pt idx="45">
                  <c:v>96650882403</c:v>
                </c:pt>
                <c:pt idx="46">
                  <c:v>93164962403</c:v>
                </c:pt>
                <c:pt idx="47">
                  <c:v>93146872403</c:v>
                </c:pt>
                <c:pt idx="48">
                  <c:v>93448342403</c:v>
                </c:pt>
                <c:pt idx="49">
                  <c:v>93462632403</c:v>
                </c:pt>
                <c:pt idx="50">
                  <c:v>93180162403</c:v>
                </c:pt>
                <c:pt idx="51">
                  <c:v>93162772403</c:v>
                </c:pt>
                <c:pt idx="52">
                  <c:v>95081032403</c:v>
                </c:pt>
                <c:pt idx="53">
                  <c:v>97368472403</c:v>
                </c:pt>
                <c:pt idx="54">
                  <c:v>101118482403</c:v>
                </c:pt>
                <c:pt idx="55">
                  <c:v>103206332403</c:v>
                </c:pt>
                <c:pt idx="56">
                  <c:v>105498012403</c:v>
                </c:pt>
                <c:pt idx="57">
                  <c:v>105591762403</c:v>
                </c:pt>
                <c:pt idx="58">
                  <c:v>70272252403</c:v>
                </c:pt>
                <c:pt idx="59">
                  <c:v>65152772403</c:v>
                </c:pt>
                <c:pt idx="60">
                  <c:v>8327672403</c:v>
                </c:pt>
                <c:pt idx="61">
                  <c:v>17166142403</c:v>
                </c:pt>
                <c:pt idx="62">
                  <c:v>3418492403</c:v>
                </c:pt>
                <c:pt idx="63">
                  <c:v>16056222403</c:v>
                </c:pt>
                <c:pt idx="64">
                  <c:v>21448592403</c:v>
                </c:pt>
                <c:pt idx="65">
                  <c:v>25100272403</c:v>
                </c:pt>
                <c:pt idx="66">
                  <c:v>28993652403</c:v>
                </c:pt>
                <c:pt idx="67">
                  <c:v>8296962403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758-714C-97E3-62C03CFAA2A5}"/>
            </c:ext>
          </c:extLst>
        </c:ser>
        <c:ser>
          <c:idx val="2"/>
          <c:order val="2"/>
          <c:tx>
            <c:strRef>
              <c:f>GDNN!$AN$159</c:f>
              <c:strCache>
                <c:ptCount val="1"/>
                <c:pt idx="0">
                  <c:v>PVD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multiLvlStrRef>
              <c:f>GDNN!$AJ$160:$AK$227</c:f>
              <c:multiLvlStrCache>
                <c:ptCount val="68"/>
                <c:lvl>
                  <c:pt idx="0">
                    <c:v>08/04/2024</c:v>
                  </c:pt>
                  <c:pt idx="1">
                    <c:v>05/04/2024</c:v>
                  </c:pt>
                  <c:pt idx="2">
                    <c:v>04/04/2024</c:v>
                  </c:pt>
                  <c:pt idx="3">
                    <c:v>03/04/2024</c:v>
                  </c:pt>
                  <c:pt idx="4">
                    <c:v>02/04/2024</c:v>
                  </c:pt>
                  <c:pt idx="5">
                    <c:v>01/04/2024</c:v>
                  </c:pt>
                  <c:pt idx="6">
                    <c:v>29/03/2024</c:v>
                  </c:pt>
                  <c:pt idx="7">
                    <c:v>28/03/2024</c:v>
                  </c:pt>
                  <c:pt idx="8">
                    <c:v>27/03/2024</c:v>
                  </c:pt>
                  <c:pt idx="9">
                    <c:v>26/03/2024</c:v>
                  </c:pt>
                  <c:pt idx="10">
                    <c:v>25/03/2024</c:v>
                  </c:pt>
                  <c:pt idx="11">
                    <c:v>22/03/2024</c:v>
                  </c:pt>
                  <c:pt idx="12">
                    <c:v>21/03/2024</c:v>
                  </c:pt>
                  <c:pt idx="13">
                    <c:v>20/03/2024</c:v>
                  </c:pt>
                  <c:pt idx="14">
                    <c:v>19/03/2024</c:v>
                  </c:pt>
                  <c:pt idx="15">
                    <c:v>18/03/2024</c:v>
                  </c:pt>
                  <c:pt idx="16">
                    <c:v>15/03/2024</c:v>
                  </c:pt>
                  <c:pt idx="17">
                    <c:v>14/03/2024</c:v>
                  </c:pt>
                  <c:pt idx="18">
                    <c:v>13/03/2024</c:v>
                  </c:pt>
                  <c:pt idx="19">
                    <c:v>12/03/2024</c:v>
                  </c:pt>
                  <c:pt idx="20">
                    <c:v>11/03/2024</c:v>
                  </c:pt>
                  <c:pt idx="21">
                    <c:v>08/03/2024</c:v>
                  </c:pt>
                  <c:pt idx="22">
                    <c:v>07/03/2024</c:v>
                  </c:pt>
                  <c:pt idx="23">
                    <c:v>06/03/2024</c:v>
                  </c:pt>
                  <c:pt idx="24">
                    <c:v>05/03/2024</c:v>
                  </c:pt>
                  <c:pt idx="25">
                    <c:v>04/03/2024</c:v>
                  </c:pt>
                  <c:pt idx="26">
                    <c:v>01/03/2024</c:v>
                  </c:pt>
                  <c:pt idx="27">
                    <c:v>29/02/2024</c:v>
                  </c:pt>
                  <c:pt idx="28">
                    <c:v>28/02/2024</c:v>
                  </c:pt>
                  <c:pt idx="29">
                    <c:v>27/02/2024</c:v>
                  </c:pt>
                  <c:pt idx="30">
                    <c:v>26/02/2024</c:v>
                  </c:pt>
                  <c:pt idx="31">
                    <c:v>23/02/2024</c:v>
                  </c:pt>
                  <c:pt idx="32">
                    <c:v>22/02/2024</c:v>
                  </c:pt>
                  <c:pt idx="33">
                    <c:v>21/02/2024</c:v>
                  </c:pt>
                  <c:pt idx="34">
                    <c:v>20/02/2024</c:v>
                  </c:pt>
                  <c:pt idx="35">
                    <c:v>19/02/2024</c:v>
                  </c:pt>
                  <c:pt idx="36">
                    <c:v>16/02/2024</c:v>
                  </c:pt>
                  <c:pt idx="37">
                    <c:v>15/02/2024</c:v>
                  </c:pt>
                  <c:pt idx="38">
                    <c:v>07/02/2024</c:v>
                  </c:pt>
                  <c:pt idx="39">
                    <c:v>06/02/2024</c:v>
                  </c:pt>
                  <c:pt idx="40">
                    <c:v>05/02/2024</c:v>
                  </c:pt>
                  <c:pt idx="41">
                    <c:v>02/02/2024</c:v>
                  </c:pt>
                  <c:pt idx="42">
                    <c:v>01/02/2024</c:v>
                  </c:pt>
                  <c:pt idx="43">
                    <c:v>31/01/2024</c:v>
                  </c:pt>
                  <c:pt idx="44">
                    <c:v>30/01/2024</c:v>
                  </c:pt>
                  <c:pt idx="45">
                    <c:v>29/01/2024</c:v>
                  </c:pt>
                  <c:pt idx="46">
                    <c:v>26/01/2024</c:v>
                  </c:pt>
                  <c:pt idx="47">
                    <c:v>25/01/2024</c:v>
                  </c:pt>
                  <c:pt idx="48">
                    <c:v>24/01/2024</c:v>
                  </c:pt>
                  <c:pt idx="49">
                    <c:v>23/01/2024</c:v>
                  </c:pt>
                  <c:pt idx="50">
                    <c:v>22/01/2024</c:v>
                  </c:pt>
                  <c:pt idx="51">
                    <c:v>19/01/2024</c:v>
                  </c:pt>
                  <c:pt idx="52">
                    <c:v>18/01/2024</c:v>
                  </c:pt>
                  <c:pt idx="53">
                    <c:v>17/01/2024</c:v>
                  </c:pt>
                  <c:pt idx="54">
                    <c:v>16/01/2024</c:v>
                  </c:pt>
                  <c:pt idx="55">
                    <c:v>15/01/2024</c:v>
                  </c:pt>
                  <c:pt idx="56">
                    <c:v>12/01/2024</c:v>
                  </c:pt>
                  <c:pt idx="57">
                    <c:v>11/01/2024</c:v>
                  </c:pt>
                  <c:pt idx="58">
                    <c:v>10/01/2024</c:v>
                  </c:pt>
                  <c:pt idx="59">
                    <c:v>09/01/2024</c:v>
                  </c:pt>
                  <c:pt idx="60">
                    <c:v>08/01/2024</c:v>
                  </c:pt>
                  <c:pt idx="61">
                    <c:v>05/01/2024</c:v>
                  </c:pt>
                  <c:pt idx="62">
                    <c:v>04/01/2024</c:v>
                  </c:pt>
                  <c:pt idx="63">
                    <c:v>03/01/2024</c:v>
                  </c:pt>
                  <c:pt idx="64">
                    <c:v>02/01/2024</c:v>
                  </c:pt>
                  <c:pt idx="65">
                    <c:v>29/12/2023</c:v>
                  </c:pt>
                  <c:pt idx="66">
                    <c:v>28/12/2023</c:v>
                  </c:pt>
                  <c:pt idx="67">
                    <c:v>27/12/2023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GDNN!$AN$160:$AN$227</c:f>
              <c:numCache>
                <c:formatCode>#,##0</c:formatCode>
                <c:ptCount val="68"/>
                <c:pt idx="0">
                  <c:v>-433474099614</c:v>
                </c:pt>
                <c:pt idx="1">
                  <c:v>-436534019614</c:v>
                </c:pt>
                <c:pt idx="2">
                  <c:v>-325090629614</c:v>
                </c:pt>
                <c:pt idx="3">
                  <c:v>-278198099614</c:v>
                </c:pt>
                <c:pt idx="4">
                  <c:v>-263710159614</c:v>
                </c:pt>
                <c:pt idx="5">
                  <c:v>-312957649614</c:v>
                </c:pt>
                <c:pt idx="6">
                  <c:v>-337947849614</c:v>
                </c:pt>
                <c:pt idx="7">
                  <c:v>-284073739614</c:v>
                </c:pt>
                <c:pt idx="8">
                  <c:v>-273570016844</c:v>
                </c:pt>
                <c:pt idx="9">
                  <c:v>-263407076844</c:v>
                </c:pt>
                <c:pt idx="10">
                  <c:v>-273302306844</c:v>
                </c:pt>
                <c:pt idx="11">
                  <c:v>-218125556844</c:v>
                </c:pt>
                <c:pt idx="12">
                  <c:v>-148496996844</c:v>
                </c:pt>
                <c:pt idx="13">
                  <c:v>-62541676844</c:v>
                </c:pt>
                <c:pt idx="14">
                  <c:v>-57946846844</c:v>
                </c:pt>
                <c:pt idx="15">
                  <c:v>16870033156</c:v>
                </c:pt>
                <c:pt idx="16">
                  <c:v>70189143156</c:v>
                </c:pt>
                <c:pt idx="17">
                  <c:v>73479293156</c:v>
                </c:pt>
                <c:pt idx="18">
                  <c:v>2389333156</c:v>
                </c:pt>
                <c:pt idx="19">
                  <c:v>6331903156</c:v>
                </c:pt>
                <c:pt idx="20">
                  <c:v>11752753156</c:v>
                </c:pt>
                <c:pt idx="21">
                  <c:v>52806003156</c:v>
                </c:pt>
                <c:pt idx="22">
                  <c:v>46644323156</c:v>
                </c:pt>
                <c:pt idx="23">
                  <c:v>50208503156</c:v>
                </c:pt>
                <c:pt idx="24">
                  <c:v>45701593156</c:v>
                </c:pt>
                <c:pt idx="25">
                  <c:v>83444533156</c:v>
                </c:pt>
                <c:pt idx="26">
                  <c:v>172018763156</c:v>
                </c:pt>
                <c:pt idx="27">
                  <c:v>174245383156</c:v>
                </c:pt>
                <c:pt idx="28">
                  <c:v>189475583156</c:v>
                </c:pt>
                <c:pt idx="29">
                  <c:v>151344933156</c:v>
                </c:pt>
                <c:pt idx="30">
                  <c:v>215437423156</c:v>
                </c:pt>
                <c:pt idx="31">
                  <c:v>250942333156</c:v>
                </c:pt>
                <c:pt idx="32">
                  <c:v>274125253156</c:v>
                </c:pt>
                <c:pt idx="33">
                  <c:v>247660753156</c:v>
                </c:pt>
                <c:pt idx="34">
                  <c:v>245498193156</c:v>
                </c:pt>
                <c:pt idx="35">
                  <c:v>261485893156</c:v>
                </c:pt>
                <c:pt idx="36">
                  <c:v>272066713156</c:v>
                </c:pt>
                <c:pt idx="37">
                  <c:v>295288653156</c:v>
                </c:pt>
                <c:pt idx="38">
                  <c:v>320951503156</c:v>
                </c:pt>
                <c:pt idx="39">
                  <c:v>310616503156</c:v>
                </c:pt>
                <c:pt idx="40">
                  <c:v>287691503156</c:v>
                </c:pt>
                <c:pt idx="41">
                  <c:v>252205433156</c:v>
                </c:pt>
                <c:pt idx="42">
                  <c:v>227374333156</c:v>
                </c:pt>
                <c:pt idx="43">
                  <c:v>228600378832</c:v>
                </c:pt>
                <c:pt idx="44">
                  <c:v>229301628832</c:v>
                </c:pt>
                <c:pt idx="45">
                  <c:v>209964628832</c:v>
                </c:pt>
                <c:pt idx="46">
                  <c:v>210092578832</c:v>
                </c:pt>
                <c:pt idx="47">
                  <c:v>196663508832</c:v>
                </c:pt>
                <c:pt idx="48">
                  <c:v>197149008832</c:v>
                </c:pt>
                <c:pt idx="49">
                  <c:v>199413768832</c:v>
                </c:pt>
                <c:pt idx="50">
                  <c:v>169194978832</c:v>
                </c:pt>
                <c:pt idx="51">
                  <c:v>167494228832</c:v>
                </c:pt>
                <c:pt idx="52">
                  <c:v>158024698832</c:v>
                </c:pt>
                <c:pt idx="53">
                  <c:v>187822128832</c:v>
                </c:pt>
                <c:pt idx="54">
                  <c:v>173039168832</c:v>
                </c:pt>
                <c:pt idx="55">
                  <c:v>173601308832</c:v>
                </c:pt>
                <c:pt idx="56">
                  <c:v>151527758832</c:v>
                </c:pt>
                <c:pt idx="57">
                  <c:v>166520598832</c:v>
                </c:pt>
                <c:pt idx="58">
                  <c:v>208203398832</c:v>
                </c:pt>
                <c:pt idx="59">
                  <c:v>217856698832</c:v>
                </c:pt>
                <c:pt idx="60">
                  <c:v>261079968832</c:v>
                </c:pt>
                <c:pt idx="61">
                  <c:v>282121608832</c:v>
                </c:pt>
                <c:pt idx="62">
                  <c:v>299298528832</c:v>
                </c:pt>
                <c:pt idx="63">
                  <c:v>311746408832</c:v>
                </c:pt>
                <c:pt idx="64">
                  <c:v>316257788832</c:v>
                </c:pt>
                <c:pt idx="65">
                  <c:v>317397368832</c:v>
                </c:pt>
                <c:pt idx="66">
                  <c:v>291866798832</c:v>
                </c:pt>
                <c:pt idx="67">
                  <c:v>288106528832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758-714C-97E3-62C03CFAA2A5}"/>
            </c:ext>
          </c:extLst>
        </c:ser>
        <c:ser>
          <c:idx val="3"/>
          <c:order val="3"/>
          <c:tx>
            <c:strRef>
              <c:f>GDNN!$AO$159</c:f>
              <c:strCache>
                <c:ptCount val="1"/>
                <c:pt idx="0">
                  <c:v>PVS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multiLvlStrRef>
              <c:f>GDNN!$AJ$160:$AK$227</c:f>
              <c:multiLvlStrCache>
                <c:ptCount val="68"/>
                <c:lvl>
                  <c:pt idx="0">
                    <c:v>08/04/2024</c:v>
                  </c:pt>
                  <c:pt idx="1">
                    <c:v>05/04/2024</c:v>
                  </c:pt>
                  <c:pt idx="2">
                    <c:v>04/04/2024</c:v>
                  </c:pt>
                  <c:pt idx="3">
                    <c:v>03/04/2024</c:v>
                  </c:pt>
                  <c:pt idx="4">
                    <c:v>02/04/2024</c:v>
                  </c:pt>
                  <c:pt idx="5">
                    <c:v>01/04/2024</c:v>
                  </c:pt>
                  <c:pt idx="6">
                    <c:v>29/03/2024</c:v>
                  </c:pt>
                  <c:pt idx="7">
                    <c:v>28/03/2024</c:v>
                  </c:pt>
                  <c:pt idx="8">
                    <c:v>27/03/2024</c:v>
                  </c:pt>
                  <c:pt idx="9">
                    <c:v>26/03/2024</c:v>
                  </c:pt>
                  <c:pt idx="10">
                    <c:v>25/03/2024</c:v>
                  </c:pt>
                  <c:pt idx="11">
                    <c:v>22/03/2024</c:v>
                  </c:pt>
                  <c:pt idx="12">
                    <c:v>21/03/2024</c:v>
                  </c:pt>
                  <c:pt idx="13">
                    <c:v>20/03/2024</c:v>
                  </c:pt>
                  <c:pt idx="14">
                    <c:v>19/03/2024</c:v>
                  </c:pt>
                  <c:pt idx="15">
                    <c:v>18/03/2024</c:v>
                  </c:pt>
                  <c:pt idx="16">
                    <c:v>15/03/2024</c:v>
                  </c:pt>
                  <c:pt idx="17">
                    <c:v>14/03/2024</c:v>
                  </c:pt>
                  <c:pt idx="18">
                    <c:v>13/03/2024</c:v>
                  </c:pt>
                  <c:pt idx="19">
                    <c:v>12/03/2024</c:v>
                  </c:pt>
                  <c:pt idx="20">
                    <c:v>11/03/2024</c:v>
                  </c:pt>
                  <c:pt idx="21">
                    <c:v>08/03/2024</c:v>
                  </c:pt>
                  <c:pt idx="22">
                    <c:v>07/03/2024</c:v>
                  </c:pt>
                  <c:pt idx="23">
                    <c:v>06/03/2024</c:v>
                  </c:pt>
                  <c:pt idx="24">
                    <c:v>05/03/2024</c:v>
                  </c:pt>
                  <c:pt idx="25">
                    <c:v>04/03/2024</c:v>
                  </c:pt>
                  <c:pt idx="26">
                    <c:v>01/03/2024</c:v>
                  </c:pt>
                  <c:pt idx="27">
                    <c:v>29/02/2024</c:v>
                  </c:pt>
                  <c:pt idx="28">
                    <c:v>28/02/2024</c:v>
                  </c:pt>
                  <c:pt idx="29">
                    <c:v>27/02/2024</c:v>
                  </c:pt>
                  <c:pt idx="30">
                    <c:v>26/02/2024</c:v>
                  </c:pt>
                  <c:pt idx="31">
                    <c:v>23/02/2024</c:v>
                  </c:pt>
                  <c:pt idx="32">
                    <c:v>22/02/2024</c:v>
                  </c:pt>
                  <c:pt idx="33">
                    <c:v>21/02/2024</c:v>
                  </c:pt>
                  <c:pt idx="34">
                    <c:v>20/02/2024</c:v>
                  </c:pt>
                  <c:pt idx="35">
                    <c:v>19/02/2024</c:v>
                  </c:pt>
                  <c:pt idx="36">
                    <c:v>16/02/2024</c:v>
                  </c:pt>
                  <c:pt idx="37">
                    <c:v>15/02/2024</c:v>
                  </c:pt>
                  <c:pt idx="38">
                    <c:v>07/02/2024</c:v>
                  </c:pt>
                  <c:pt idx="39">
                    <c:v>06/02/2024</c:v>
                  </c:pt>
                  <c:pt idx="40">
                    <c:v>05/02/2024</c:v>
                  </c:pt>
                  <c:pt idx="41">
                    <c:v>02/02/2024</c:v>
                  </c:pt>
                  <c:pt idx="42">
                    <c:v>01/02/2024</c:v>
                  </c:pt>
                  <c:pt idx="43">
                    <c:v>31/01/2024</c:v>
                  </c:pt>
                  <c:pt idx="44">
                    <c:v>30/01/2024</c:v>
                  </c:pt>
                  <c:pt idx="45">
                    <c:v>29/01/2024</c:v>
                  </c:pt>
                  <c:pt idx="46">
                    <c:v>26/01/2024</c:v>
                  </c:pt>
                  <c:pt idx="47">
                    <c:v>25/01/2024</c:v>
                  </c:pt>
                  <c:pt idx="48">
                    <c:v>24/01/2024</c:v>
                  </c:pt>
                  <c:pt idx="49">
                    <c:v>23/01/2024</c:v>
                  </c:pt>
                  <c:pt idx="50">
                    <c:v>22/01/2024</c:v>
                  </c:pt>
                  <c:pt idx="51">
                    <c:v>19/01/2024</c:v>
                  </c:pt>
                  <c:pt idx="52">
                    <c:v>18/01/2024</c:v>
                  </c:pt>
                  <c:pt idx="53">
                    <c:v>17/01/2024</c:v>
                  </c:pt>
                  <c:pt idx="54">
                    <c:v>16/01/2024</c:v>
                  </c:pt>
                  <c:pt idx="55">
                    <c:v>15/01/2024</c:v>
                  </c:pt>
                  <c:pt idx="56">
                    <c:v>12/01/2024</c:v>
                  </c:pt>
                  <c:pt idx="57">
                    <c:v>11/01/2024</c:v>
                  </c:pt>
                  <c:pt idx="58">
                    <c:v>10/01/2024</c:v>
                  </c:pt>
                  <c:pt idx="59">
                    <c:v>09/01/2024</c:v>
                  </c:pt>
                  <c:pt idx="60">
                    <c:v>08/01/2024</c:v>
                  </c:pt>
                  <c:pt idx="61">
                    <c:v>05/01/2024</c:v>
                  </c:pt>
                  <c:pt idx="62">
                    <c:v>04/01/2024</c:v>
                  </c:pt>
                  <c:pt idx="63">
                    <c:v>03/01/2024</c:v>
                  </c:pt>
                  <c:pt idx="64">
                    <c:v>02/01/2024</c:v>
                  </c:pt>
                  <c:pt idx="65">
                    <c:v>29/12/2023</c:v>
                  </c:pt>
                  <c:pt idx="66">
                    <c:v>28/12/2023</c:v>
                  </c:pt>
                  <c:pt idx="67">
                    <c:v>27/12/2023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GDNN!$AO$160:$AO$227</c:f>
              <c:numCache>
                <c:formatCode>#,##0</c:formatCode>
                <c:ptCount val="68"/>
                <c:pt idx="0">
                  <c:v>-243832726451</c:v>
                </c:pt>
                <c:pt idx="1">
                  <c:v>-308076895186</c:v>
                </c:pt>
                <c:pt idx="2">
                  <c:v>-295660597724</c:v>
                </c:pt>
                <c:pt idx="3">
                  <c:v>-299446545197</c:v>
                </c:pt>
                <c:pt idx="4">
                  <c:v>-295506847526</c:v>
                </c:pt>
                <c:pt idx="5">
                  <c:v>-458063141953</c:v>
                </c:pt>
                <c:pt idx="6">
                  <c:v>-528511089612</c:v>
                </c:pt>
                <c:pt idx="7">
                  <c:v>-579791356678</c:v>
                </c:pt>
                <c:pt idx="8">
                  <c:v>-580273118486</c:v>
                </c:pt>
                <c:pt idx="9">
                  <c:v>-580086509196</c:v>
                </c:pt>
                <c:pt idx="10">
                  <c:v>-559616392035</c:v>
                </c:pt>
                <c:pt idx="11">
                  <c:v>-592536162337</c:v>
                </c:pt>
                <c:pt idx="12">
                  <c:v>-581377569335</c:v>
                </c:pt>
                <c:pt idx="13">
                  <c:v>-596005357672</c:v>
                </c:pt>
                <c:pt idx="14">
                  <c:v>-593627085432</c:v>
                </c:pt>
                <c:pt idx="15">
                  <c:v>-575734141218</c:v>
                </c:pt>
                <c:pt idx="16">
                  <c:v>-576545368453</c:v>
                </c:pt>
                <c:pt idx="17">
                  <c:v>-595822360153</c:v>
                </c:pt>
                <c:pt idx="18">
                  <c:v>-650273337256</c:v>
                </c:pt>
                <c:pt idx="19">
                  <c:v>-630573091492</c:v>
                </c:pt>
                <c:pt idx="20">
                  <c:v>-612919727305</c:v>
                </c:pt>
                <c:pt idx="21">
                  <c:v>-514903340656</c:v>
                </c:pt>
                <c:pt idx="22">
                  <c:v>-518305757379</c:v>
                </c:pt>
                <c:pt idx="23">
                  <c:v>-520304705715</c:v>
                </c:pt>
                <c:pt idx="24">
                  <c:v>-481956969814</c:v>
                </c:pt>
                <c:pt idx="25">
                  <c:v>-482735260902</c:v>
                </c:pt>
                <c:pt idx="26">
                  <c:v>-445569636228</c:v>
                </c:pt>
                <c:pt idx="27">
                  <c:v>-407508779174</c:v>
                </c:pt>
                <c:pt idx="28">
                  <c:v>-359747962502</c:v>
                </c:pt>
                <c:pt idx="29">
                  <c:v>-357742760863</c:v>
                </c:pt>
                <c:pt idx="30">
                  <c:v>-314302617565</c:v>
                </c:pt>
                <c:pt idx="31">
                  <c:v>-312017853492</c:v>
                </c:pt>
                <c:pt idx="32">
                  <c:v>-269149066868</c:v>
                </c:pt>
                <c:pt idx="33">
                  <c:v>-266211769713</c:v>
                </c:pt>
                <c:pt idx="34">
                  <c:v>-246447898722</c:v>
                </c:pt>
                <c:pt idx="35">
                  <c:v>-230686019854</c:v>
                </c:pt>
                <c:pt idx="36">
                  <c:v>-217020159059</c:v>
                </c:pt>
                <c:pt idx="37">
                  <c:v>-159076697821</c:v>
                </c:pt>
                <c:pt idx="38">
                  <c:v>-137883485817</c:v>
                </c:pt>
                <c:pt idx="39">
                  <c:v>-137894744398</c:v>
                </c:pt>
                <c:pt idx="40">
                  <c:v>-134980924865</c:v>
                </c:pt>
                <c:pt idx="41">
                  <c:v>-134653288776</c:v>
                </c:pt>
                <c:pt idx="42">
                  <c:v>-133297651557</c:v>
                </c:pt>
                <c:pt idx="43">
                  <c:v>-133648581884</c:v>
                </c:pt>
                <c:pt idx="44">
                  <c:v>-130614349576</c:v>
                </c:pt>
                <c:pt idx="45">
                  <c:v>-143736337680</c:v>
                </c:pt>
                <c:pt idx="46">
                  <c:v>-142589086639</c:v>
                </c:pt>
                <c:pt idx="47">
                  <c:v>-143500956061</c:v>
                </c:pt>
                <c:pt idx="48">
                  <c:v>-146085736760</c:v>
                </c:pt>
                <c:pt idx="49">
                  <c:v>-145307381531</c:v>
                </c:pt>
                <c:pt idx="50">
                  <c:v>-156615714923</c:v>
                </c:pt>
                <c:pt idx="51">
                  <c:v>-150019612161</c:v>
                </c:pt>
                <c:pt idx="52">
                  <c:v>-116352247145</c:v>
                </c:pt>
                <c:pt idx="53">
                  <c:v>-77820578951</c:v>
                </c:pt>
                <c:pt idx="54">
                  <c:v>-77629767733</c:v>
                </c:pt>
                <c:pt idx="55">
                  <c:v>-76351147003</c:v>
                </c:pt>
                <c:pt idx="56">
                  <c:v>-73582692493</c:v>
                </c:pt>
                <c:pt idx="57">
                  <c:v>-72608962315</c:v>
                </c:pt>
                <c:pt idx="58">
                  <c:v>-55741325815</c:v>
                </c:pt>
                <c:pt idx="59">
                  <c:v>-830127175</c:v>
                </c:pt>
                <c:pt idx="60">
                  <c:v>51208180397</c:v>
                </c:pt>
                <c:pt idx="61">
                  <c:v>51729337152</c:v>
                </c:pt>
                <c:pt idx="62">
                  <c:v>50571214888</c:v>
                </c:pt>
                <c:pt idx="63">
                  <c:v>62062874615</c:v>
                </c:pt>
                <c:pt idx="64">
                  <c:v>88740287613</c:v>
                </c:pt>
                <c:pt idx="65">
                  <c:v>106680603740</c:v>
                </c:pt>
                <c:pt idx="66">
                  <c:v>109565545276</c:v>
                </c:pt>
                <c:pt idx="67">
                  <c:v>109427364777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758-714C-97E3-62C03CFAA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1274623"/>
        <c:axId val="131622431"/>
      </c:lineChart>
      <c:catAx>
        <c:axId val="131274623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131622431"/>
        <c:crosses val="autoZero"/>
        <c:auto val="1"/>
        <c:lblAlgn val="ctr"/>
        <c:lblOffset val="100"/>
        <c:noMultiLvlLbl val="0"/>
      </c:catAx>
      <c:valAx>
        <c:axId val="131622431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131274623"/>
        <c:crosses val="autoZero"/>
        <c:crossBetween val="between"/>
        <c:dispUnits>
          <c:builtInUnit val="b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VN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Hoá Chất, Phân Bón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GDNN!$BA$159</c:f>
              <c:strCache>
                <c:ptCount val="1"/>
                <c:pt idx="0">
                  <c:v>CSV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GDNN!$AX$160:$AY$226</c:f>
              <c:multiLvlStrCache>
                <c:ptCount val="67"/>
                <c:lvl>
                  <c:pt idx="0">
                    <c:v>08/04/2024</c:v>
                  </c:pt>
                  <c:pt idx="1">
                    <c:v>05/04/2024</c:v>
                  </c:pt>
                  <c:pt idx="2">
                    <c:v>04/04/2024</c:v>
                  </c:pt>
                  <c:pt idx="3">
                    <c:v>03/04/2024</c:v>
                  </c:pt>
                  <c:pt idx="4">
                    <c:v>02/04/2024</c:v>
                  </c:pt>
                  <c:pt idx="5">
                    <c:v>01/04/2024</c:v>
                  </c:pt>
                  <c:pt idx="6">
                    <c:v>29/03/2024</c:v>
                  </c:pt>
                  <c:pt idx="7">
                    <c:v>28/03/2024</c:v>
                  </c:pt>
                  <c:pt idx="8">
                    <c:v>27/03/2024</c:v>
                  </c:pt>
                  <c:pt idx="9">
                    <c:v>26/03/2024</c:v>
                  </c:pt>
                  <c:pt idx="10">
                    <c:v>25/03/2024</c:v>
                  </c:pt>
                  <c:pt idx="11">
                    <c:v>22/03/2024</c:v>
                  </c:pt>
                  <c:pt idx="12">
                    <c:v>21/03/2024</c:v>
                  </c:pt>
                  <c:pt idx="13">
                    <c:v>20/03/2024</c:v>
                  </c:pt>
                  <c:pt idx="14">
                    <c:v>19/03/2024</c:v>
                  </c:pt>
                  <c:pt idx="15">
                    <c:v>18/03/2024</c:v>
                  </c:pt>
                  <c:pt idx="16">
                    <c:v>15/03/2024</c:v>
                  </c:pt>
                  <c:pt idx="17">
                    <c:v>14/03/2024</c:v>
                  </c:pt>
                  <c:pt idx="18">
                    <c:v>13/03/2024</c:v>
                  </c:pt>
                  <c:pt idx="19">
                    <c:v>12/03/2024</c:v>
                  </c:pt>
                  <c:pt idx="20">
                    <c:v>11/03/2024</c:v>
                  </c:pt>
                  <c:pt idx="21">
                    <c:v>08/03/2024</c:v>
                  </c:pt>
                  <c:pt idx="22">
                    <c:v>07/03/2024</c:v>
                  </c:pt>
                  <c:pt idx="23">
                    <c:v>06/03/2024</c:v>
                  </c:pt>
                  <c:pt idx="24">
                    <c:v>05/03/2024</c:v>
                  </c:pt>
                  <c:pt idx="25">
                    <c:v>04/03/2024</c:v>
                  </c:pt>
                  <c:pt idx="26">
                    <c:v>01/03/2024</c:v>
                  </c:pt>
                  <c:pt idx="27">
                    <c:v>29/02/2024</c:v>
                  </c:pt>
                  <c:pt idx="28">
                    <c:v>28/02/2024</c:v>
                  </c:pt>
                  <c:pt idx="29">
                    <c:v>27/02/2024</c:v>
                  </c:pt>
                  <c:pt idx="30">
                    <c:v>26/02/2024</c:v>
                  </c:pt>
                  <c:pt idx="31">
                    <c:v>23/02/2024</c:v>
                  </c:pt>
                  <c:pt idx="32">
                    <c:v>22/02/2024</c:v>
                  </c:pt>
                  <c:pt idx="33">
                    <c:v>21/02/2024</c:v>
                  </c:pt>
                  <c:pt idx="34">
                    <c:v>20/02/2024</c:v>
                  </c:pt>
                  <c:pt idx="35">
                    <c:v>19/02/2024</c:v>
                  </c:pt>
                  <c:pt idx="36">
                    <c:v>16/02/2024</c:v>
                  </c:pt>
                  <c:pt idx="37">
                    <c:v>15/02/2024</c:v>
                  </c:pt>
                  <c:pt idx="38">
                    <c:v>07/02/2024</c:v>
                  </c:pt>
                  <c:pt idx="39">
                    <c:v>06/02/2024</c:v>
                  </c:pt>
                  <c:pt idx="40">
                    <c:v>05/02/2024</c:v>
                  </c:pt>
                  <c:pt idx="41">
                    <c:v>02/02/2024</c:v>
                  </c:pt>
                  <c:pt idx="42">
                    <c:v>01/02/2024</c:v>
                  </c:pt>
                  <c:pt idx="43">
                    <c:v>31/01/2024</c:v>
                  </c:pt>
                  <c:pt idx="44">
                    <c:v>30/01/2024</c:v>
                  </c:pt>
                  <c:pt idx="45">
                    <c:v>29/01/2024</c:v>
                  </c:pt>
                  <c:pt idx="46">
                    <c:v>26/01/2024</c:v>
                  </c:pt>
                  <c:pt idx="47">
                    <c:v>25/01/2024</c:v>
                  </c:pt>
                  <c:pt idx="48">
                    <c:v>24/01/2024</c:v>
                  </c:pt>
                  <c:pt idx="49">
                    <c:v>23/01/2024</c:v>
                  </c:pt>
                  <c:pt idx="50">
                    <c:v>22/01/2024</c:v>
                  </c:pt>
                  <c:pt idx="51">
                    <c:v>19/01/2024</c:v>
                  </c:pt>
                  <c:pt idx="52">
                    <c:v>18/01/2024</c:v>
                  </c:pt>
                  <c:pt idx="53">
                    <c:v>17/01/2024</c:v>
                  </c:pt>
                  <c:pt idx="54">
                    <c:v>16/01/2024</c:v>
                  </c:pt>
                  <c:pt idx="55">
                    <c:v>15/01/2024</c:v>
                  </c:pt>
                  <c:pt idx="56">
                    <c:v>12/01/2024</c:v>
                  </c:pt>
                  <c:pt idx="57">
                    <c:v>11/01/2024</c:v>
                  </c:pt>
                  <c:pt idx="58">
                    <c:v>10/01/2024</c:v>
                  </c:pt>
                  <c:pt idx="59">
                    <c:v>09/01/2024</c:v>
                  </c:pt>
                  <c:pt idx="60">
                    <c:v>08/01/2024</c:v>
                  </c:pt>
                  <c:pt idx="61">
                    <c:v>05/01/2024</c:v>
                  </c:pt>
                  <c:pt idx="62">
                    <c:v>04/01/2024</c:v>
                  </c:pt>
                  <c:pt idx="63">
                    <c:v>03/01/2024</c:v>
                  </c:pt>
                  <c:pt idx="64">
                    <c:v>02/01/2024</c:v>
                  </c:pt>
                  <c:pt idx="65">
                    <c:v>29/12/2023</c:v>
                  </c:pt>
                  <c:pt idx="66">
                    <c:v>28/12/2023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GDNN!$BA$160:$BA$226</c:f>
              <c:numCache>
                <c:formatCode>#,##0</c:formatCode>
                <c:ptCount val="67"/>
                <c:pt idx="0">
                  <c:v>40957975491</c:v>
                </c:pt>
                <c:pt idx="1">
                  <c:v>38725445491</c:v>
                </c:pt>
                <c:pt idx="2">
                  <c:v>46941635491</c:v>
                </c:pt>
                <c:pt idx="3">
                  <c:v>30749575491</c:v>
                </c:pt>
                <c:pt idx="4">
                  <c:v>41039385491</c:v>
                </c:pt>
                <c:pt idx="5">
                  <c:v>38666415491</c:v>
                </c:pt>
                <c:pt idx="6">
                  <c:v>34857205491</c:v>
                </c:pt>
                <c:pt idx="7">
                  <c:v>11289825491</c:v>
                </c:pt>
                <c:pt idx="8">
                  <c:v>10489955491</c:v>
                </c:pt>
                <c:pt idx="9">
                  <c:v>10094965491</c:v>
                </c:pt>
                <c:pt idx="10">
                  <c:v>10038415491</c:v>
                </c:pt>
                <c:pt idx="11">
                  <c:v>10292335491</c:v>
                </c:pt>
                <c:pt idx="12">
                  <c:v>10875435491</c:v>
                </c:pt>
                <c:pt idx="13">
                  <c:v>7533955491</c:v>
                </c:pt>
                <c:pt idx="14">
                  <c:v>12898285491</c:v>
                </c:pt>
                <c:pt idx="15">
                  <c:v>12833875491</c:v>
                </c:pt>
                <c:pt idx="16">
                  <c:v>18690285491</c:v>
                </c:pt>
                <c:pt idx="17">
                  <c:v>22453875491</c:v>
                </c:pt>
                <c:pt idx="18">
                  <c:v>39039725491</c:v>
                </c:pt>
                <c:pt idx="19">
                  <c:v>36907275491</c:v>
                </c:pt>
                <c:pt idx="20">
                  <c:v>37706435491</c:v>
                </c:pt>
                <c:pt idx="21">
                  <c:v>15613155491</c:v>
                </c:pt>
                <c:pt idx="22">
                  <c:v>14532375491</c:v>
                </c:pt>
                <c:pt idx="23">
                  <c:v>10099335491</c:v>
                </c:pt>
                <c:pt idx="24">
                  <c:v>11896535491</c:v>
                </c:pt>
                <c:pt idx="25">
                  <c:v>13749985491</c:v>
                </c:pt>
                <c:pt idx="26">
                  <c:v>17238135491</c:v>
                </c:pt>
                <c:pt idx="27">
                  <c:v>16565025491</c:v>
                </c:pt>
                <c:pt idx="28">
                  <c:v>12743835491</c:v>
                </c:pt>
                <c:pt idx="29">
                  <c:v>12657505491</c:v>
                </c:pt>
                <c:pt idx="30">
                  <c:v>21512305491</c:v>
                </c:pt>
                <c:pt idx="31">
                  <c:v>24396715491</c:v>
                </c:pt>
                <c:pt idx="32">
                  <c:v>22797815491</c:v>
                </c:pt>
                <c:pt idx="33">
                  <c:v>27111215491</c:v>
                </c:pt>
                <c:pt idx="34">
                  <c:v>9695665491</c:v>
                </c:pt>
                <c:pt idx="35">
                  <c:v>10712955491</c:v>
                </c:pt>
                <c:pt idx="36">
                  <c:v>6119565491</c:v>
                </c:pt>
                <c:pt idx="37">
                  <c:v>6883655491</c:v>
                </c:pt>
                <c:pt idx="38">
                  <c:v>8024825491</c:v>
                </c:pt>
                <c:pt idx="39">
                  <c:v>12785185491</c:v>
                </c:pt>
                <c:pt idx="40">
                  <c:v>12444925491</c:v>
                </c:pt>
                <c:pt idx="41">
                  <c:v>11519615491</c:v>
                </c:pt>
                <c:pt idx="42">
                  <c:v>15253075491</c:v>
                </c:pt>
                <c:pt idx="43">
                  <c:v>9913546367</c:v>
                </c:pt>
                <c:pt idx="44">
                  <c:v>12364446367</c:v>
                </c:pt>
                <c:pt idx="45">
                  <c:v>7314230000</c:v>
                </c:pt>
                <c:pt idx="46">
                  <c:v>5828720000</c:v>
                </c:pt>
                <c:pt idx="47">
                  <c:v>3779950000</c:v>
                </c:pt>
                <c:pt idx="48">
                  <c:v>6122520000</c:v>
                </c:pt>
                <c:pt idx="49">
                  <c:v>6249160000</c:v>
                </c:pt>
                <c:pt idx="50">
                  <c:v>6183870000</c:v>
                </c:pt>
                <c:pt idx="51">
                  <c:v>5267850000</c:v>
                </c:pt>
                <c:pt idx="52">
                  <c:v>3683570000</c:v>
                </c:pt>
                <c:pt idx="53">
                  <c:v>3313760000</c:v>
                </c:pt>
                <c:pt idx="54">
                  <c:v>2893770000</c:v>
                </c:pt>
                <c:pt idx="55">
                  <c:v>2287120000</c:v>
                </c:pt>
                <c:pt idx="56">
                  <c:v>2106710000</c:v>
                </c:pt>
                <c:pt idx="57">
                  <c:v>2077160000</c:v>
                </c:pt>
                <c:pt idx="58">
                  <c:v>2173160000</c:v>
                </c:pt>
                <c:pt idx="59">
                  <c:v>1969040000</c:v>
                </c:pt>
                <c:pt idx="60">
                  <c:v>1887070000</c:v>
                </c:pt>
                <c:pt idx="61">
                  <c:v>1665370000</c:v>
                </c:pt>
                <c:pt idx="62">
                  <c:v>952580000</c:v>
                </c:pt>
                <c:pt idx="63">
                  <c:v>793120000</c:v>
                </c:pt>
                <c:pt idx="64">
                  <c:v>625250000</c:v>
                </c:pt>
                <c:pt idx="65">
                  <c:v>50680000</c:v>
                </c:pt>
                <c:pt idx="66">
                  <c:v>50680000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39C-A849-B6CF-93C310BEC5D0}"/>
            </c:ext>
          </c:extLst>
        </c:ser>
        <c:ser>
          <c:idx val="2"/>
          <c:order val="1"/>
          <c:tx>
            <c:strRef>
              <c:f>GDNN!$BB$159</c:f>
              <c:strCache>
                <c:ptCount val="1"/>
                <c:pt idx="0">
                  <c:v>DDV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multiLvlStrRef>
              <c:f>GDNN!$AX$160:$AY$226</c:f>
              <c:multiLvlStrCache>
                <c:ptCount val="67"/>
                <c:lvl>
                  <c:pt idx="0">
                    <c:v>08/04/2024</c:v>
                  </c:pt>
                  <c:pt idx="1">
                    <c:v>05/04/2024</c:v>
                  </c:pt>
                  <c:pt idx="2">
                    <c:v>04/04/2024</c:v>
                  </c:pt>
                  <c:pt idx="3">
                    <c:v>03/04/2024</c:v>
                  </c:pt>
                  <c:pt idx="4">
                    <c:v>02/04/2024</c:v>
                  </c:pt>
                  <c:pt idx="5">
                    <c:v>01/04/2024</c:v>
                  </c:pt>
                  <c:pt idx="6">
                    <c:v>29/03/2024</c:v>
                  </c:pt>
                  <c:pt idx="7">
                    <c:v>28/03/2024</c:v>
                  </c:pt>
                  <c:pt idx="8">
                    <c:v>27/03/2024</c:v>
                  </c:pt>
                  <c:pt idx="9">
                    <c:v>26/03/2024</c:v>
                  </c:pt>
                  <c:pt idx="10">
                    <c:v>25/03/2024</c:v>
                  </c:pt>
                  <c:pt idx="11">
                    <c:v>22/03/2024</c:v>
                  </c:pt>
                  <c:pt idx="12">
                    <c:v>21/03/2024</c:v>
                  </c:pt>
                  <c:pt idx="13">
                    <c:v>20/03/2024</c:v>
                  </c:pt>
                  <c:pt idx="14">
                    <c:v>19/03/2024</c:v>
                  </c:pt>
                  <c:pt idx="15">
                    <c:v>18/03/2024</c:v>
                  </c:pt>
                  <c:pt idx="16">
                    <c:v>15/03/2024</c:v>
                  </c:pt>
                  <c:pt idx="17">
                    <c:v>14/03/2024</c:v>
                  </c:pt>
                  <c:pt idx="18">
                    <c:v>13/03/2024</c:v>
                  </c:pt>
                  <c:pt idx="19">
                    <c:v>12/03/2024</c:v>
                  </c:pt>
                  <c:pt idx="20">
                    <c:v>11/03/2024</c:v>
                  </c:pt>
                  <c:pt idx="21">
                    <c:v>08/03/2024</c:v>
                  </c:pt>
                  <c:pt idx="22">
                    <c:v>07/03/2024</c:v>
                  </c:pt>
                  <c:pt idx="23">
                    <c:v>06/03/2024</c:v>
                  </c:pt>
                  <c:pt idx="24">
                    <c:v>05/03/2024</c:v>
                  </c:pt>
                  <c:pt idx="25">
                    <c:v>04/03/2024</c:v>
                  </c:pt>
                  <c:pt idx="26">
                    <c:v>01/03/2024</c:v>
                  </c:pt>
                  <c:pt idx="27">
                    <c:v>29/02/2024</c:v>
                  </c:pt>
                  <c:pt idx="28">
                    <c:v>28/02/2024</c:v>
                  </c:pt>
                  <c:pt idx="29">
                    <c:v>27/02/2024</c:v>
                  </c:pt>
                  <c:pt idx="30">
                    <c:v>26/02/2024</c:v>
                  </c:pt>
                  <c:pt idx="31">
                    <c:v>23/02/2024</c:v>
                  </c:pt>
                  <c:pt idx="32">
                    <c:v>22/02/2024</c:v>
                  </c:pt>
                  <c:pt idx="33">
                    <c:v>21/02/2024</c:v>
                  </c:pt>
                  <c:pt idx="34">
                    <c:v>20/02/2024</c:v>
                  </c:pt>
                  <c:pt idx="35">
                    <c:v>19/02/2024</c:v>
                  </c:pt>
                  <c:pt idx="36">
                    <c:v>16/02/2024</c:v>
                  </c:pt>
                  <c:pt idx="37">
                    <c:v>15/02/2024</c:v>
                  </c:pt>
                  <c:pt idx="38">
                    <c:v>07/02/2024</c:v>
                  </c:pt>
                  <c:pt idx="39">
                    <c:v>06/02/2024</c:v>
                  </c:pt>
                  <c:pt idx="40">
                    <c:v>05/02/2024</c:v>
                  </c:pt>
                  <c:pt idx="41">
                    <c:v>02/02/2024</c:v>
                  </c:pt>
                  <c:pt idx="42">
                    <c:v>01/02/2024</c:v>
                  </c:pt>
                  <c:pt idx="43">
                    <c:v>31/01/2024</c:v>
                  </c:pt>
                  <c:pt idx="44">
                    <c:v>30/01/2024</c:v>
                  </c:pt>
                  <c:pt idx="45">
                    <c:v>29/01/2024</c:v>
                  </c:pt>
                  <c:pt idx="46">
                    <c:v>26/01/2024</c:v>
                  </c:pt>
                  <c:pt idx="47">
                    <c:v>25/01/2024</c:v>
                  </c:pt>
                  <c:pt idx="48">
                    <c:v>24/01/2024</c:v>
                  </c:pt>
                  <c:pt idx="49">
                    <c:v>23/01/2024</c:v>
                  </c:pt>
                  <c:pt idx="50">
                    <c:v>22/01/2024</c:v>
                  </c:pt>
                  <c:pt idx="51">
                    <c:v>19/01/2024</c:v>
                  </c:pt>
                  <c:pt idx="52">
                    <c:v>18/01/2024</c:v>
                  </c:pt>
                  <c:pt idx="53">
                    <c:v>17/01/2024</c:v>
                  </c:pt>
                  <c:pt idx="54">
                    <c:v>16/01/2024</c:v>
                  </c:pt>
                  <c:pt idx="55">
                    <c:v>15/01/2024</c:v>
                  </c:pt>
                  <c:pt idx="56">
                    <c:v>12/01/2024</c:v>
                  </c:pt>
                  <c:pt idx="57">
                    <c:v>11/01/2024</c:v>
                  </c:pt>
                  <c:pt idx="58">
                    <c:v>10/01/2024</c:v>
                  </c:pt>
                  <c:pt idx="59">
                    <c:v>09/01/2024</c:v>
                  </c:pt>
                  <c:pt idx="60">
                    <c:v>08/01/2024</c:v>
                  </c:pt>
                  <c:pt idx="61">
                    <c:v>05/01/2024</c:v>
                  </c:pt>
                  <c:pt idx="62">
                    <c:v>04/01/2024</c:v>
                  </c:pt>
                  <c:pt idx="63">
                    <c:v>03/01/2024</c:v>
                  </c:pt>
                  <c:pt idx="64">
                    <c:v>02/01/2024</c:v>
                  </c:pt>
                  <c:pt idx="65">
                    <c:v>29/12/2023</c:v>
                  </c:pt>
                  <c:pt idx="66">
                    <c:v>28/12/2023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GDNN!$BB$160:$BB$226</c:f>
              <c:numCache>
                <c:formatCode>#,##0</c:formatCode>
                <c:ptCount val="67"/>
                <c:pt idx="0">
                  <c:v>71750497860</c:v>
                </c:pt>
                <c:pt idx="1">
                  <c:v>71184938740</c:v>
                </c:pt>
                <c:pt idx="2">
                  <c:v>71184938740</c:v>
                </c:pt>
                <c:pt idx="3">
                  <c:v>70677997017</c:v>
                </c:pt>
                <c:pt idx="4">
                  <c:v>70674631110</c:v>
                </c:pt>
                <c:pt idx="5">
                  <c:v>70674631110</c:v>
                </c:pt>
                <c:pt idx="6">
                  <c:v>70674631110</c:v>
                </c:pt>
                <c:pt idx="7">
                  <c:v>59279136890</c:v>
                </c:pt>
                <c:pt idx="8">
                  <c:v>49654211795</c:v>
                </c:pt>
                <c:pt idx="9">
                  <c:v>40524131351</c:v>
                </c:pt>
                <c:pt idx="10">
                  <c:v>25439078278</c:v>
                </c:pt>
                <c:pt idx="11">
                  <c:v>11299018431</c:v>
                </c:pt>
                <c:pt idx="12">
                  <c:v>7202862034</c:v>
                </c:pt>
                <c:pt idx="13">
                  <c:v>6825235029</c:v>
                </c:pt>
                <c:pt idx="14">
                  <c:v>6825235029</c:v>
                </c:pt>
                <c:pt idx="15">
                  <c:v>6825235029</c:v>
                </c:pt>
                <c:pt idx="16">
                  <c:v>5383342177</c:v>
                </c:pt>
                <c:pt idx="17">
                  <c:v>5247555284</c:v>
                </c:pt>
                <c:pt idx="18">
                  <c:v>5247555284</c:v>
                </c:pt>
                <c:pt idx="19">
                  <c:v>5247555284</c:v>
                </c:pt>
                <c:pt idx="20">
                  <c:v>5247555284</c:v>
                </c:pt>
                <c:pt idx="21">
                  <c:v>4287226350</c:v>
                </c:pt>
                <c:pt idx="22">
                  <c:v>2949108978</c:v>
                </c:pt>
                <c:pt idx="23">
                  <c:v>2949108978</c:v>
                </c:pt>
                <c:pt idx="24">
                  <c:v>2949108978</c:v>
                </c:pt>
                <c:pt idx="25">
                  <c:v>2949108978</c:v>
                </c:pt>
                <c:pt idx="26">
                  <c:v>2949108978</c:v>
                </c:pt>
                <c:pt idx="27">
                  <c:v>2949108978</c:v>
                </c:pt>
                <c:pt idx="28">
                  <c:v>2949108978</c:v>
                </c:pt>
                <c:pt idx="29">
                  <c:v>2949108978</c:v>
                </c:pt>
                <c:pt idx="30">
                  <c:v>2949108978</c:v>
                </c:pt>
                <c:pt idx="31">
                  <c:v>1285935242</c:v>
                </c:pt>
                <c:pt idx="32">
                  <c:v>-25670349</c:v>
                </c:pt>
                <c:pt idx="33">
                  <c:v>-25670349</c:v>
                </c:pt>
                <c:pt idx="34">
                  <c:v>-432788664</c:v>
                </c:pt>
                <c:pt idx="35">
                  <c:v>-432788664</c:v>
                </c:pt>
                <c:pt idx="36">
                  <c:v>-432788664</c:v>
                </c:pt>
                <c:pt idx="37">
                  <c:v>-432788664</c:v>
                </c:pt>
                <c:pt idx="38">
                  <c:v>-432788664</c:v>
                </c:pt>
                <c:pt idx="39">
                  <c:v>-432788664</c:v>
                </c:pt>
                <c:pt idx="40">
                  <c:v>-335965746</c:v>
                </c:pt>
                <c:pt idx="41">
                  <c:v>-421523706</c:v>
                </c:pt>
                <c:pt idx="42">
                  <c:v>-421523706</c:v>
                </c:pt>
                <c:pt idx="43">
                  <c:v>-442834059</c:v>
                </c:pt>
                <c:pt idx="44">
                  <c:v>-442834059</c:v>
                </c:pt>
                <c:pt idx="45">
                  <c:v>-442834059</c:v>
                </c:pt>
                <c:pt idx="46">
                  <c:v>-551028361</c:v>
                </c:pt>
                <c:pt idx="47">
                  <c:v>-551028361</c:v>
                </c:pt>
                <c:pt idx="48">
                  <c:v>-551028361</c:v>
                </c:pt>
                <c:pt idx="49">
                  <c:v>-551028361</c:v>
                </c:pt>
                <c:pt idx="50">
                  <c:v>-551028361</c:v>
                </c:pt>
                <c:pt idx="51">
                  <c:v>-591533961</c:v>
                </c:pt>
                <c:pt idx="52">
                  <c:v>-614995938</c:v>
                </c:pt>
                <c:pt idx="53">
                  <c:v>-641705660</c:v>
                </c:pt>
                <c:pt idx="54">
                  <c:v>-641705660</c:v>
                </c:pt>
                <c:pt idx="55">
                  <c:v>-641705660</c:v>
                </c:pt>
                <c:pt idx="56">
                  <c:v>-641705660</c:v>
                </c:pt>
                <c:pt idx="57">
                  <c:v>-641705660</c:v>
                </c:pt>
                <c:pt idx="58">
                  <c:v>-641705660</c:v>
                </c:pt>
                <c:pt idx="59">
                  <c:v>-641705660</c:v>
                </c:pt>
                <c:pt idx="60">
                  <c:v>-641705660</c:v>
                </c:pt>
                <c:pt idx="61">
                  <c:v>-641705660</c:v>
                </c:pt>
                <c:pt idx="62">
                  <c:v>-641705660</c:v>
                </c:pt>
                <c:pt idx="63">
                  <c:v>-641705660</c:v>
                </c:pt>
                <c:pt idx="64">
                  <c:v>-641705660</c:v>
                </c:pt>
                <c:pt idx="65">
                  <c:v>-641705660</c:v>
                </c:pt>
                <c:pt idx="66">
                  <c:v>-641705660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39C-A849-B6CF-93C310BEC5D0}"/>
            </c:ext>
          </c:extLst>
        </c:ser>
        <c:ser>
          <c:idx val="3"/>
          <c:order val="2"/>
          <c:tx>
            <c:strRef>
              <c:f>GDNN!$BC$159</c:f>
              <c:strCache>
                <c:ptCount val="1"/>
                <c:pt idx="0">
                  <c:v>LAS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multiLvlStrRef>
              <c:f>GDNN!$AX$160:$AY$226</c:f>
              <c:multiLvlStrCache>
                <c:ptCount val="67"/>
                <c:lvl>
                  <c:pt idx="0">
                    <c:v>08/04/2024</c:v>
                  </c:pt>
                  <c:pt idx="1">
                    <c:v>05/04/2024</c:v>
                  </c:pt>
                  <c:pt idx="2">
                    <c:v>04/04/2024</c:v>
                  </c:pt>
                  <c:pt idx="3">
                    <c:v>03/04/2024</c:v>
                  </c:pt>
                  <c:pt idx="4">
                    <c:v>02/04/2024</c:v>
                  </c:pt>
                  <c:pt idx="5">
                    <c:v>01/04/2024</c:v>
                  </c:pt>
                  <c:pt idx="6">
                    <c:v>29/03/2024</c:v>
                  </c:pt>
                  <c:pt idx="7">
                    <c:v>28/03/2024</c:v>
                  </c:pt>
                  <c:pt idx="8">
                    <c:v>27/03/2024</c:v>
                  </c:pt>
                  <c:pt idx="9">
                    <c:v>26/03/2024</c:v>
                  </c:pt>
                  <c:pt idx="10">
                    <c:v>25/03/2024</c:v>
                  </c:pt>
                  <c:pt idx="11">
                    <c:v>22/03/2024</c:v>
                  </c:pt>
                  <c:pt idx="12">
                    <c:v>21/03/2024</c:v>
                  </c:pt>
                  <c:pt idx="13">
                    <c:v>20/03/2024</c:v>
                  </c:pt>
                  <c:pt idx="14">
                    <c:v>19/03/2024</c:v>
                  </c:pt>
                  <c:pt idx="15">
                    <c:v>18/03/2024</c:v>
                  </c:pt>
                  <c:pt idx="16">
                    <c:v>15/03/2024</c:v>
                  </c:pt>
                  <c:pt idx="17">
                    <c:v>14/03/2024</c:v>
                  </c:pt>
                  <c:pt idx="18">
                    <c:v>13/03/2024</c:v>
                  </c:pt>
                  <c:pt idx="19">
                    <c:v>12/03/2024</c:v>
                  </c:pt>
                  <c:pt idx="20">
                    <c:v>11/03/2024</c:v>
                  </c:pt>
                  <c:pt idx="21">
                    <c:v>08/03/2024</c:v>
                  </c:pt>
                  <c:pt idx="22">
                    <c:v>07/03/2024</c:v>
                  </c:pt>
                  <c:pt idx="23">
                    <c:v>06/03/2024</c:v>
                  </c:pt>
                  <c:pt idx="24">
                    <c:v>05/03/2024</c:v>
                  </c:pt>
                  <c:pt idx="25">
                    <c:v>04/03/2024</c:v>
                  </c:pt>
                  <c:pt idx="26">
                    <c:v>01/03/2024</c:v>
                  </c:pt>
                  <c:pt idx="27">
                    <c:v>29/02/2024</c:v>
                  </c:pt>
                  <c:pt idx="28">
                    <c:v>28/02/2024</c:v>
                  </c:pt>
                  <c:pt idx="29">
                    <c:v>27/02/2024</c:v>
                  </c:pt>
                  <c:pt idx="30">
                    <c:v>26/02/2024</c:v>
                  </c:pt>
                  <c:pt idx="31">
                    <c:v>23/02/2024</c:v>
                  </c:pt>
                  <c:pt idx="32">
                    <c:v>22/02/2024</c:v>
                  </c:pt>
                  <c:pt idx="33">
                    <c:v>21/02/2024</c:v>
                  </c:pt>
                  <c:pt idx="34">
                    <c:v>20/02/2024</c:v>
                  </c:pt>
                  <c:pt idx="35">
                    <c:v>19/02/2024</c:v>
                  </c:pt>
                  <c:pt idx="36">
                    <c:v>16/02/2024</c:v>
                  </c:pt>
                  <c:pt idx="37">
                    <c:v>15/02/2024</c:v>
                  </c:pt>
                  <c:pt idx="38">
                    <c:v>07/02/2024</c:v>
                  </c:pt>
                  <c:pt idx="39">
                    <c:v>06/02/2024</c:v>
                  </c:pt>
                  <c:pt idx="40">
                    <c:v>05/02/2024</c:v>
                  </c:pt>
                  <c:pt idx="41">
                    <c:v>02/02/2024</c:v>
                  </c:pt>
                  <c:pt idx="42">
                    <c:v>01/02/2024</c:v>
                  </c:pt>
                  <c:pt idx="43">
                    <c:v>31/01/2024</c:v>
                  </c:pt>
                  <c:pt idx="44">
                    <c:v>30/01/2024</c:v>
                  </c:pt>
                  <c:pt idx="45">
                    <c:v>29/01/2024</c:v>
                  </c:pt>
                  <c:pt idx="46">
                    <c:v>26/01/2024</c:v>
                  </c:pt>
                  <c:pt idx="47">
                    <c:v>25/01/2024</c:v>
                  </c:pt>
                  <c:pt idx="48">
                    <c:v>24/01/2024</c:v>
                  </c:pt>
                  <c:pt idx="49">
                    <c:v>23/01/2024</c:v>
                  </c:pt>
                  <c:pt idx="50">
                    <c:v>22/01/2024</c:v>
                  </c:pt>
                  <c:pt idx="51">
                    <c:v>19/01/2024</c:v>
                  </c:pt>
                  <c:pt idx="52">
                    <c:v>18/01/2024</c:v>
                  </c:pt>
                  <c:pt idx="53">
                    <c:v>17/01/2024</c:v>
                  </c:pt>
                  <c:pt idx="54">
                    <c:v>16/01/2024</c:v>
                  </c:pt>
                  <c:pt idx="55">
                    <c:v>15/01/2024</c:v>
                  </c:pt>
                  <c:pt idx="56">
                    <c:v>12/01/2024</c:v>
                  </c:pt>
                  <c:pt idx="57">
                    <c:v>11/01/2024</c:v>
                  </c:pt>
                  <c:pt idx="58">
                    <c:v>10/01/2024</c:v>
                  </c:pt>
                  <c:pt idx="59">
                    <c:v>09/01/2024</c:v>
                  </c:pt>
                  <c:pt idx="60">
                    <c:v>08/01/2024</c:v>
                  </c:pt>
                  <c:pt idx="61">
                    <c:v>05/01/2024</c:v>
                  </c:pt>
                  <c:pt idx="62">
                    <c:v>04/01/2024</c:v>
                  </c:pt>
                  <c:pt idx="63">
                    <c:v>03/01/2024</c:v>
                  </c:pt>
                  <c:pt idx="64">
                    <c:v>02/01/2024</c:v>
                  </c:pt>
                  <c:pt idx="65">
                    <c:v>29/12/2023</c:v>
                  </c:pt>
                  <c:pt idx="66">
                    <c:v>28/12/2023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GDNN!$BC$160:$BC$226</c:f>
              <c:numCache>
                <c:formatCode>#,##0</c:formatCode>
                <c:ptCount val="67"/>
                <c:pt idx="0">
                  <c:v>21512950667</c:v>
                </c:pt>
                <c:pt idx="1">
                  <c:v>22428349566</c:v>
                </c:pt>
                <c:pt idx="2">
                  <c:v>20988594819</c:v>
                </c:pt>
                <c:pt idx="3">
                  <c:v>18799511261</c:v>
                </c:pt>
                <c:pt idx="4">
                  <c:v>14329350528</c:v>
                </c:pt>
                <c:pt idx="5">
                  <c:v>14176697163</c:v>
                </c:pt>
                <c:pt idx="6">
                  <c:v>14529911808</c:v>
                </c:pt>
                <c:pt idx="7">
                  <c:v>13076447204</c:v>
                </c:pt>
                <c:pt idx="8">
                  <c:v>13066205974</c:v>
                </c:pt>
                <c:pt idx="9">
                  <c:v>13066205974</c:v>
                </c:pt>
                <c:pt idx="10">
                  <c:v>13025262331</c:v>
                </c:pt>
                <c:pt idx="11">
                  <c:v>13549703762</c:v>
                </c:pt>
                <c:pt idx="12">
                  <c:v>14116535261</c:v>
                </c:pt>
                <c:pt idx="13">
                  <c:v>14922601162</c:v>
                </c:pt>
                <c:pt idx="14">
                  <c:v>14012765256</c:v>
                </c:pt>
                <c:pt idx="15">
                  <c:v>13637218850</c:v>
                </c:pt>
                <c:pt idx="16">
                  <c:v>16222840729</c:v>
                </c:pt>
                <c:pt idx="17">
                  <c:v>18002748324</c:v>
                </c:pt>
                <c:pt idx="18">
                  <c:v>20186264655</c:v>
                </c:pt>
                <c:pt idx="19">
                  <c:v>17116092239</c:v>
                </c:pt>
                <c:pt idx="20">
                  <c:v>16673298138</c:v>
                </c:pt>
                <c:pt idx="21">
                  <c:v>13865612814</c:v>
                </c:pt>
                <c:pt idx="22">
                  <c:v>14538289045</c:v>
                </c:pt>
                <c:pt idx="23">
                  <c:v>13838809142</c:v>
                </c:pt>
                <c:pt idx="24">
                  <c:v>15300422533</c:v>
                </c:pt>
                <c:pt idx="25">
                  <c:v>14765261438</c:v>
                </c:pt>
                <c:pt idx="26">
                  <c:v>16706317338</c:v>
                </c:pt>
                <c:pt idx="27">
                  <c:v>17499132154</c:v>
                </c:pt>
                <c:pt idx="28">
                  <c:v>18561180316</c:v>
                </c:pt>
                <c:pt idx="29">
                  <c:v>19926229845</c:v>
                </c:pt>
                <c:pt idx="30">
                  <c:v>17511560132</c:v>
                </c:pt>
                <c:pt idx="31">
                  <c:v>16230510488</c:v>
                </c:pt>
                <c:pt idx="32">
                  <c:v>15221306411</c:v>
                </c:pt>
                <c:pt idx="33">
                  <c:v>16427617960</c:v>
                </c:pt>
                <c:pt idx="34">
                  <c:v>15125169078</c:v>
                </c:pt>
                <c:pt idx="35">
                  <c:v>15125169078</c:v>
                </c:pt>
                <c:pt idx="36">
                  <c:v>12805354959</c:v>
                </c:pt>
                <c:pt idx="37">
                  <c:v>12867346173</c:v>
                </c:pt>
                <c:pt idx="38">
                  <c:v>13535511370</c:v>
                </c:pt>
                <c:pt idx="39">
                  <c:v>14874817942</c:v>
                </c:pt>
                <c:pt idx="40">
                  <c:v>15271781673</c:v>
                </c:pt>
                <c:pt idx="41">
                  <c:v>14681236930</c:v>
                </c:pt>
                <c:pt idx="42">
                  <c:v>15860129136</c:v>
                </c:pt>
                <c:pt idx="43">
                  <c:v>15359916285</c:v>
                </c:pt>
                <c:pt idx="44">
                  <c:v>15928175962</c:v>
                </c:pt>
                <c:pt idx="45">
                  <c:v>13588017339</c:v>
                </c:pt>
                <c:pt idx="46">
                  <c:v>13308111886</c:v>
                </c:pt>
                <c:pt idx="47">
                  <c:v>12413783808</c:v>
                </c:pt>
                <c:pt idx="48">
                  <c:v>12413783808</c:v>
                </c:pt>
                <c:pt idx="49">
                  <c:v>12550032577</c:v>
                </c:pt>
                <c:pt idx="50">
                  <c:v>12361652437</c:v>
                </c:pt>
                <c:pt idx="51">
                  <c:v>12385813002</c:v>
                </c:pt>
                <c:pt idx="52">
                  <c:v>11998747643</c:v>
                </c:pt>
                <c:pt idx="53">
                  <c:v>11897156885</c:v>
                </c:pt>
                <c:pt idx="54">
                  <c:v>11897156885</c:v>
                </c:pt>
                <c:pt idx="55">
                  <c:v>11897156885</c:v>
                </c:pt>
                <c:pt idx="56">
                  <c:v>11742114773</c:v>
                </c:pt>
                <c:pt idx="57">
                  <c:v>11742114773</c:v>
                </c:pt>
                <c:pt idx="58">
                  <c:v>11657411500</c:v>
                </c:pt>
                <c:pt idx="59">
                  <c:v>11657411500</c:v>
                </c:pt>
                <c:pt idx="60">
                  <c:v>11536682764</c:v>
                </c:pt>
                <c:pt idx="61">
                  <c:v>11445024301</c:v>
                </c:pt>
                <c:pt idx="62">
                  <c:v>7630150745</c:v>
                </c:pt>
                <c:pt idx="63">
                  <c:v>7607059082</c:v>
                </c:pt>
                <c:pt idx="64">
                  <c:v>7607059082</c:v>
                </c:pt>
                <c:pt idx="65">
                  <c:v>7538697383</c:v>
                </c:pt>
                <c:pt idx="66">
                  <c:v>7538697383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39C-A849-B6CF-93C310BEC5D0}"/>
            </c:ext>
          </c:extLst>
        </c:ser>
        <c:ser>
          <c:idx val="4"/>
          <c:order val="3"/>
          <c:tx>
            <c:strRef>
              <c:f>GDNN!$BD$159</c:f>
              <c:strCache>
                <c:ptCount val="1"/>
                <c:pt idx="0">
                  <c:v>DPM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multiLvlStrRef>
              <c:f>GDNN!$AX$160:$AY$226</c:f>
              <c:multiLvlStrCache>
                <c:ptCount val="67"/>
                <c:lvl>
                  <c:pt idx="0">
                    <c:v>08/04/2024</c:v>
                  </c:pt>
                  <c:pt idx="1">
                    <c:v>05/04/2024</c:v>
                  </c:pt>
                  <c:pt idx="2">
                    <c:v>04/04/2024</c:v>
                  </c:pt>
                  <c:pt idx="3">
                    <c:v>03/04/2024</c:v>
                  </c:pt>
                  <c:pt idx="4">
                    <c:v>02/04/2024</c:v>
                  </c:pt>
                  <c:pt idx="5">
                    <c:v>01/04/2024</c:v>
                  </c:pt>
                  <c:pt idx="6">
                    <c:v>29/03/2024</c:v>
                  </c:pt>
                  <c:pt idx="7">
                    <c:v>28/03/2024</c:v>
                  </c:pt>
                  <c:pt idx="8">
                    <c:v>27/03/2024</c:v>
                  </c:pt>
                  <c:pt idx="9">
                    <c:v>26/03/2024</c:v>
                  </c:pt>
                  <c:pt idx="10">
                    <c:v>25/03/2024</c:v>
                  </c:pt>
                  <c:pt idx="11">
                    <c:v>22/03/2024</c:v>
                  </c:pt>
                  <c:pt idx="12">
                    <c:v>21/03/2024</c:v>
                  </c:pt>
                  <c:pt idx="13">
                    <c:v>20/03/2024</c:v>
                  </c:pt>
                  <c:pt idx="14">
                    <c:v>19/03/2024</c:v>
                  </c:pt>
                  <c:pt idx="15">
                    <c:v>18/03/2024</c:v>
                  </c:pt>
                  <c:pt idx="16">
                    <c:v>15/03/2024</c:v>
                  </c:pt>
                  <c:pt idx="17">
                    <c:v>14/03/2024</c:v>
                  </c:pt>
                  <c:pt idx="18">
                    <c:v>13/03/2024</c:v>
                  </c:pt>
                  <c:pt idx="19">
                    <c:v>12/03/2024</c:v>
                  </c:pt>
                  <c:pt idx="20">
                    <c:v>11/03/2024</c:v>
                  </c:pt>
                  <c:pt idx="21">
                    <c:v>08/03/2024</c:v>
                  </c:pt>
                  <c:pt idx="22">
                    <c:v>07/03/2024</c:v>
                  </c:pt>
                  <c:pt idx="23">
                    <c:v>06/03/2024</c:v>
                  </c:pt>
                  <c:pt idx="24">
                    <c:v>05/03/2024</c:v>
                  </c:pt>
                  <c:pt idx="25">
                    <c:v>04/03/2024</c:v>
                  </c:pt>
                  <c:pt idx="26">
                    <c:v>01/03/2024</c:v>
                  </c:pt>
                  <c:pt idx="27">
                    <c:v>29/02/2024</c:v>
                  </c:pt>
                  <c:pt idx="28">
                    <c:v>28/02/2024</c:v>
                  </c:pt>
                  <c:pt idx="29">
                    <c:v>27/02/2024</c:v>
                  </c:pt>
                  <c:pt idx="30">
                    <c:v>26/02/2024</c:v>
                  </c:pt>
                  <c:pt idx="31">
                    <c:v>23/02/2024</c:v>
                  </c:pt>
                  <c:pt idx="32">
                    <c:v>22/02/2024</c:v>
                  </c:pt>
                  <c:pt idx="33">
                    <c:v>21/02/2024</c:v>
                  </c:pt>
                  <c:pt idx="34">
                    <c:v>20/02/2024</c:v>
                  </c:pt>
                  <c:pt idx="35">
                    <c:v>19/02/2024</c:v>
                  </c:pt>
                  <c:pt idx="36">
                    <c:v>16/02/2024</c:v>
                  </c:pt>
                  <c:pt idx="37">
                    <c:v>15/02/2024</c:v>
                  </c:pt>
                  <c:pt idx="38">
                    <c:v>07/02/2024</c:v>
                  </c:pt>
                  <c:pt idx="39">
                    <c:v>06/02/2024</c:v>
                  </c:pt>
                  <c:pt idx="40">
                    <c:v>05/02/2024</c:v>
                  </c:pt>
                  <c:pt idx="41">
                    <c:v>02/02/2024</c:v>
                  </c:pt>
                  <c:pt idx="42">
                    <c:v>01/02/2024</c:v>
                  </c:pt>
                  <c:pt idx="43">
                    <c:v>31/01/2024</c:v>
                  </c:pt>
                  <c:pt idx="44">
                    <c:v>30/01/2024</c:v>
                  </c:pt>
                  <c:pt idx="45">
                    <c:v>29/01/2024</c:v>
                  </c:pt>
                  <c:pt idx="46">
                    <c:v>26/01/2024</c:v>
                  </c:pt>
                  <c:pt idx="47">
                    <c:v>25/01/2024</c:v>
                  </c:pt>
                  <c:pt idx="48">
                    <c:v>24/01/2024</c:v>
                  </c:pt>
                  <c:pt idx="49">
                    <c:v>23/01/2024</c:v>
                  </c:pt>
                  <c:pt idx="50">
                    <c:v>22/01/2024</c:v>
                  </c:pt>
                  <c:pt idx="51">
                    <c:v>19/01/2024</c:v>
                  </c:pt>
                  <c:pt idx="52">
                    <c:v>18/01/2024</c:v>
                  </c:pt>
                  <c:pt idx="53">
                    <c:v>17/01/2024</c:v>
                  </c:pt>
                  <c:pt idx="54">
                    <c:v>16/01/2024</c:v>
                  </c:pt>
                  <c:pt idx="55">
                    <c:v>15/01/2024</c:v>
                  </c:pt>
                  <c:pt idx="56">
                    <c:v>12/01/2024</c:v>
                  </c:pt>
                  <c:pt idx="57">
                    <c:v>11/01/2024</c:v>
                  </c:pt>
                  <c:pt idx="58">
                    <c:v>10/01/2024</c:v>
                  </c:pt>
                  <c:pt idx="59">
                    <c:v>09/01/2024</c:v>
                  </c:pt>
                  <c:pt idx="60">
                    <c:v>08/01/2024</c:v>
                  </c:pt>
                  <c:pt idx="61">
                    <c:v>05/01/2024</c:v>
                  </c:pt>
                  <c:pt idx="62">
                    <c:v>04/01/2024</c:v>
                  </c:pt>
                  <c:pt idx="63">
                    <c:v>03/01/2024</c:v>
                  </c:pt>
                  <c:pt idx="64">
                    <c:v>02/01/2024</c:v>
                  </c:pt>
                  <c:pt idx="65">
                    <c:v>29/12/2023</c:v>
                  </c:pt>
                  <c:pt idx="66">
                    <c:v>28/12/2023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GDNN!$BD$160:$BD$226</c:f>
              <c:numCache>
                <c:formatCode>#,##0</c:formatCode>
                <c:ptCount val="67"/>
                <c:pt idx="0">
                  <c:v>-396317932971</c:v>
                </c:pt>
                <c:pt idx="1">
                  <c:v>-369380412971</c:v>
                </c:pt>
                <c:pt idx="2">
                  <c:v>-369109712971</c:v>
                </c:pt>
                <c:pt idx="3">
                  <c:v>-370136882971</c:v>
                </c:pt>
                <c:pt idx="4">
                  <c:v>-445090102971</c:v>
                </c:pt>
                <c:pt idx="5">
                  <c:v>-441352572971</c:v>
                </c:pt>
                <c:pt idx="6">
                  <c:v>-444437272971</c:v>
                </c:pt>
                <c:pt idx="7">
                  <c:v>-444195022971</c:v>
                </c:pt>
                <c:pt idx="8">
                  <c:v>-445186407822</c:v>
                </c:pt>
                <c:pt idx="9">
                  <c:v>-440641577822</c:v>
                </c:pt>
                <c:pt idx="10">
                  <c:v>-438931777822</c:v>
                </c:pt>
                <c:pt idx="11">
                  <c:v>-434519947822</c:v>
                </c:pt>
                <c:pt idx="12">
                  <c:v>-428271507822</c:v>
                </c:pt>
                <c:pt idx="13">
                  <c:v>-422058107822</c:v>
                </c:pt>
                <c:pt idx="14">
                  <c:v>-421234317822</c:v>
                </c:pt>
                <c:pt idx="15">
                  <c:v>-419646897822</c:v>
                </c:pt>
                <c:pt idx="16">
                  <c:v>-387091067822</c:v>
                </c:pt>
                <c:pt idx="17">
                  <c:v>-378284447822</c:v>
                </c:pt>
                <c:pt idx="18">
                  <c:v>-363334137822</c:v>
                </c:pt>
                <c:pt idx="19">
                  <c:v>-394599377822</c:v>
                </c:pt>
                <c:pt idx="20">
                  <c:v>-379823597822</c:v>
                </c:pt>
                <c:pt idx="21">
                  <c:v>-379124627822</c:v>
                </c:pt>
                <c:pt idx="22">
                  <c:v>-382534767822</c:v>
                </c:pt>
                <c:pt idx="23">
                  <c:v>-386779347822</c:v>
                </c:pt>
                <c:pt idx="24">
                  <c:v>-385995677822</c:v>
                </c:pt>
                <c:pt idx="25">
                  <c:v>-387490747822</c:v>
                </c:pt>
                <c:pt idx="26">
                  <c:v>-380612737822</c:v>
                </c:pt>
                <c:pt idx="27">
                  <c:v>-379359837822</c:v>
                </c:pt>
                <c:pt idx="28">
                  <c:v>-376825997822</c:v>
                </c:pt>
                <c:pt idx="29">
                  <c:v>-391426247822</c:v>
                </c:pt>
                <c:pt idx="30">
                  <c:v>-390569037822</c:v>
                </c:pt>
                <c:pt idx="31">
                  <c:v>-393458737822</c:v>
                </c:pt>
                <c:pt idx="32">
                  <c:v>-388394587822</c:v>
                </c:pt>
                <c:pt idx="33">
                  <c:v>-383223537822</c:v>
                </c:pt>
                <c:pt idx="34">
                  <c:v>-382485577822</c:v>
                </c:pt>
                <c:pt idx="35">
                  <c:v>-377580287822</c:v>
                </c:pt>
                <c:pt idx="36">
                  <c:v>-381009287822</c:v>
                </c:pt>
                <c:pt idx="37">
                  <c:v>-382457057822</c:v>
                </c:pt>
                <c:pt idx="38">
                  <c:v>-382014007822</c:v>
                </c:pt>
                <c:pt idx="39">
                  <c:v>-392293387822</c:v>
                </c:pt>
                <c:pt idx="40">
                  <c:v>-398902307822</c:v>
                </c:pt>
                <c:pt idx="41">
                  <c:v>-405503157822</c:v>
                </c:pt>
                <c:pt idx="42">
                  <c:v>-403973967822</c:v>
                </c:pt>
                <c:pt idx="43">
                  <c:v>-400634819252</c:v>
                </c:pt>
                <c:pt idx="44">
                  <c:v>-397642049252</c:v>
                </c:pt>
                <c:pt idx="45">
                  <c:v>-396969569252</c:v>
                </c:pt>
                <c:pt idx="46">
                  <c:v>-395779889252</c:v>
                </c:pt>
                <c:pt idx="47">
                  <c:v>-385167099252</c:v>
                </c:pt>
                <c:pt idx="48">
                  <c:v>-363090999252</c:v>
                </c:pt>
                <c:pt idx="49">
                  <c:v>-340635369252</c:v>
                </c:pt>
                <c:pt idx="50">
                  <c:v>-334334789252</c:v>
                </c:pt>
                <c:pt idx="51">
                  <c:v>-322373699252</c:v>
                </c:pt>
                <c:pt idx="52">
                  <c:v>-313972779252</c:v>
                </c:pt>
                <c:pt idx="53">
                  <c:v>-313587519252</c:v>
                </c:pt>
                <c:pt idx="54">
                  <c:v>-315642239252</c:v>
                </c:pt>
                <c:pt idx="55">
                  <c:v>-315760279252</c:v>
                </c:pt>
                <c:pt idx="56">
                  <c:v>-315383619252</c:v>
                </c:pt>
                <c:pt idx="57">
                  <c:v>-280766139252</c:v>
                </c:pt>
                <c:pt idx="58">
                  <c:v>-269465789252</c:v>
                </c:pt>
                <c:pt idx="59">
                  <c:v>-243341109252</c:v>
                </c:pt>
                <c:pt idx="60">
                  <c:v>-240638969252</c:v>
                </c:pt>
                <c:pt idx="61">
                  <c:v>-241469979252</c:v>
                </c:pt>
                <c:pt idx="62">
                  <c:v>-241682069252</c:v>
                </c:pt>
                <c:pt idx="63">
                  <c:v>-239418379252</c:v>
                </c:pt>
                <c:pt idx="64">
                  <c:v>-238376909252</c:v>
                </c:pt>
                <c:pt idx="65">
                  <c:v>-242407309252</c:v>
                </c:pt>
                <c:pt idx="66">
                  <c:v>-247300059252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39C-A849-B6CF-93C310BEC5D0}"/>
            </c:ext>
          </c:extLst>
        </c:ser>
        <c:ser>
          <c:idx val="5"/>
          <c:order val="4"/>
          <c:tx>
            <c:strRef>
              <c:f>GDNN!$BE$159</c:f>
              <c:strCache>
                <c:ptCount val="1"/>
                <c:pt idx="0">
                  <c:v>DCM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multiLvlStrRef>
              <c:f>GDNN!$AX$160:$AY$226</c:f>
              <c:multiLvlStrCache>
                <c:ptCount val="67"/>
                <c:lvl>
                  <c:pt idx="0">
                    <c:v>08/04/2024</c:v>
                  </c:pt>
                  <c:pt idx="1">
                    <c:v>05/04/2024</c:v>
                  </c:pt>
                  <c:pt idx="2">
                    <c:v>04/04/2024</c:v>
                  </c:pt>
                  <c:pt idx="3">
                    <c:v>03/04/2024</c:v>
                  </c:pt>
                  <c:pt idx="4">
                    <c:v>02/04/2024</c:v>
                  </c:pt>
                  <c:pt idx="5">
                    <c:v>01/04/2024</c:v>
                  </c:pt>
                  <c:pt idx="6">
                    <c:v>29/03/2024</c:v>
                  </c:pt>
                  <c:pt idx="7">
                    <c:v>28/03/2024</c:v>
                  </c:pt>
                  <c:pt idx="8">
                    <c:v>27/03/2024</c:v>
                  </c:pt>
                  <c:pt idx="9">
                    <c:v>26/03/2024</c:v>
                  </c:pt>
                  <c:pt idx="10">
                    <c:v>25/03/2024</c:v>
                  </c:pt>
                  <c:pt idx="11">
                    <c:v>22/03/2024</c:v>
                  </c:pt>
                  <c:pt idx="12">
                    <c:v>21/03/2024</c:v>
                  </c:pt>
                  <c:pt idx="13">
                    <c:v>20/03/2024</c:v>
                  </c:pt>
                  <c:pt idx="14">
                    <c:v>19/03/2024</c:v>
                  </c:pt>
                  <c:pt idx="15">
                    <c:v>18/03/2024</c:v>
                  </c:pt>
                  <c:pt idx="16">
                    <c:v>15/03/2024</c:v>
                  </c:pt>
                  <c:pt idx="17">
                    <c:v>14/03/2024</c:v>
                  </c:pt>
                  <c:pt idx="18">
                    <c:v>13/03/2024</c:v>
                  </c:pt>
                  <c:pt idx="19">
                    <c:v>12/03/2024</c:v>
                  </c:pt>
                  <c:pt idx="20">
                    <c:v>11/03/2024</c:v>
                  </c:pt>
                  <c:pt idx="21">
                    <c:v>08/03/2024</c:v>
                  </c:pt>
                  <c:pt idx="22">
                    <c:v>07/03/2024</c:v>
                  </c:pt>
                  <c:pt idx="23">
                    <c:v>06/03/2024</c:v>
                  </c:pt>
                  <c:pt idx="24">
                    <c:v>05/03/2024</c:v>
                  </c:pt>
                  <c:pt idx="25">
                    <c:v>04/03/2024</c:v>
                  </c:pt>
                  <c:pt idx="26">
                    <c:v>01/03/2024</c:v>
                  </c:pt>
                  <c:pt idx="27">
                    <c:v>29/02/2024</c:v>
                  </c:pt>
                  <c:pt idx="28">
                    <c:v>28/02/2024</c:v>
                  </c:pt>
                  <c:pt idx="29">
                    <c:v>27/02/2024</c:v>
                  </c:pt>
                  <c:pt idx="30">
                    <c:v>26/02/2024</c:v>
                  </c:pt>
                  <c:pt idx="31">
                    <c:v>23/02/2024</c:v>
                  </c:pt>
                  <c:pt idx="32">
                    <c:v>22/02/2024</c:v>
                  </c:pt>
                  <c:pt idx="33">
                    <c:v>21/02/2024</c:v>
                  </c:pt>
                  <c:pt idx="34">
                    <c:v>20/02/2024</c:v>
                  </c:pt>
                  <c:pt idx="35">
                    <c:v>19/02/2024</c:v>
                  </c:pt>
                  <c:pt idx="36">
                    <c:v>16/02/2024</c:v>
                  </c:pt>
                  <c:pt idx="37">
                    <c:v>15/02/2024</c:v>
                  </c:pt>
                  <c:pt idx="38">
                    <c:v>07/02/2024</c:v>
                  </c:pt>
                  <c:pt idx="39">
                    <c:v>06/02/2024</c:v>
                  </c:pt>
                  <c:pt idx="40">
                    <c:v>05/02/2024</c:v>
                  </c:pt>
                  <c:pt idx="41">
                    <c:v>02/02/2024</c:v>
                  </c:pt>
                  <c:pt idx="42">
                    <c:v>01/02/2024</c:v>
                  </c:pt>
                  <c:pt idx="43">
                    <c:v>31/01/2024</c:v>
                  </c:pt>
                  <c:pt idx="44">
                    <c:v>30/01/2024</c:v>
                  </c:pt>
                  <c:pt idx="45">
                    <c:v>29/01/2024</c:v>
                  </c:pt>
                  <c:pt idx="46">
                    <c:v>26/01/2024</c:v>
                  </c:pt>
                  <c:pt idx="47">
                    <c:v>25/01/2024</c:v>
                  </c:pt>
                  <c:pt idx="48">
                    <c:v>24/01/2024</c:v>
                  </c:pt>
                  <c:pt idx="49">
                    <c:v>23/01/2024</c:v>
                  </c:pt>
                  <c:pt idx="50">
                    <c:v>22/01/2024</c:v>
                  </c:pt>
                  <c:pt idx="51">
                    <c:v>19/01/2024</c:v>
                  </c:pt>
                  <c:pt idx="52">
                    <c:v>18/01/2024</c:v>
                  </c:pt>
                  <c:pt idx="53">
                    <c:v>17/01/2024</c:v>
                  </c:pt>
                  <c:pt idx="54">
                    <c:v>16/01/2024</c:v>
                  </c:pt>
                  <c:pt idx="55">
                    <c:v>15/01/2024</c:v>
                  </c:pt>
                  <c:pt idx="56">
                    <c:v>12/01/2024</c:v>
                  </c:pt>
                  <c:pt idx="57">
                    <c:v>11/01/2024</c:v>
                  </c:pt>
                  <c:pt idx="58">
                    <c:v>10/01/2024</c:v>
                  </c:pt>
                  <c:pt idx="59">
                    <c:v>09/01/2024</c:v>
                  </c:pt>
                  <c:pt idx="60">
                    <c:v>08/01/2024</c:v>
                  </c:pt>
                  <c:pt idx="61">
                    <c:v>05/01/2024</c:v>
                  </c:pt>
                  <c:pt idx="62">
                    <c:v>04/01/2024</c:v>
                  </c:pt>
                  <c:pt idx="63">
                    <c:v>03/01/2024</c:v>
                  </c:pt>
                  <c:pt idx="64">
                    <c:v>02/01/2024</c:v>
                  </c:pt>
                  <c:pt idx="65">
                    <c:v>29/12/2023</c:v>
                  </c:pt>
                  <c:pt idx="66">
                    <c:v>28/12/2023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GDNN!$BE$160:$BE$226</c:f>
              <c:numCache>
                <c:formatCode>#,##0</c:formatCode>
                <c:ptCount val="67"/>
                <c:pt idx="0">
                  <c:v>-393748767444</c:v>
                </c:pt>
                <c:pt idx="1">
                  <c:v>-369789107444</c:v>
                </c:pt>
                <c:pt idx="2">
                  <c:v>-372231647444</c:v>
                </c:pt>
                <c:pt idx="3">
                  <c:v>-373441797444</c:v>
                </c:pt>
                <c:pt idx="4">
                  <c:v>-424992867444</c:v>
                </c:pt>
                <c:pt idx="5">
                  <c:v>-405193417444</c:v>
                </c:pt>
                <c:pt idx="6">
                  <c:v>-400989507444</c:v>
                </c:pt>
                <c:pt idx="7">
                  <c:v>-392576097444</c:v>
                </c:pt>
                <c:pt idx="8">
                  <c:v>-391369377444</c:v>
                </c:pt>
                <c:pt idx="9">
                  <c:v>-389554437444</c:v>
                </c:pt>
                <c:pt idx="10">
                  <c:v>-388825717444</c:v>
                </c:pt>
                <c:pt idx="11">
                  <c:v>-376038687444</c:v>
                </c:pt>
                <c:pt idx="12">
                  <c:v>-382521687444</c:v>
                </c:pt>
                <c:pt idx="13">
                  <c:v>-365658197444</c:v>
                </c:pt>
                <c:pt idx="14">
                  <c:v>-364274237444</c:v>
                </c:pt>
                <c:pt idx="15">
                  <c:v>-343318747444</c:v>
                </c:pt>
                <c:pt idx="16">
                  <c:v>-289494427444</c:v>
                </c:pt>
                <c:pt idx="17">
                  <c:v>-279422897444</c:v>
                </c:pt>
                <c:pt idx="18">
                  <c:v>-250284267444</c:v>
                </c:pt>
                <c:pt idx="19">
                  <c:v>-292269657444</c:v>
                </c:pt>
                <c:pt idx="20">
                  <c:v>-257657087444</c:v>
                </c:pt>
                <c:pt idx="21">
                  <c:v>-259845227444</c:v>
                </c:pt>
                <c:pt idx="22">
                  <c:v>-274800307444</c:v>
                </c:pt>
                <c:pt idx="23">
                  <c:v>-278871507444</c:v>
                </c:pt>
                <c:pt idx="24">
                  <c:v>-265718217444</c:v>
                </c:pt>
                <c:pt idx="25">
                  <c:v>-256429517444</c:v>
                </c:pt>
                <c:pt idx="26">
                  <c:v>-208430077444</c:v>
                </c:pt>
                <c:pt idx="27">
                  <c:v>-176544177444</c:v>
                </c:pt>
                <c:pt idx="28">
                  <c:v>-170085277444</c:v>
                </c:pt>
                <c:pt idx="29">
                  <c:v>-169211897444</c:v>
                </c:pt>
                <c:pt idx="30">
                  <c:v>-165435367444</c:v>
                </c:pt>
                <c:pt idx="31">
                  <c:v>-169761817444</c:v>
                </c:pt>
                <c:pt idx="32">
                  <c:v>-124309097444</c:v>
                </c:pt>
                <c:pt idx="33">
                  <c:v>-122128567444</c:v>
                </c:pt>
                <c:pt idx="34">
                  <c:v>-103230537444</c:v>
                </c:pt>
                <c:pt idx="35">
                  <c:v>-69752197444</c:v>
                </c:pt>
                <c:pt idx="36">
                  <c:v>-61289907444</c:v>
                </c:pt>
                <c:pt idx="37">
                  <c:v>-52070277444</c:v>
                </c:pt>
                <c:pt idx="38">
                  <c:v>-47798077444</c:v>
                </c:pt>
                <c:pt idx="39">
                  <c:v>-72028657444</c:v>
                </c:pt>
                <c:pt idx="40">
                  <c:v>-88298477444</c:v>
                </c:pt>
                <c:pt idx="41">
                  <c:v>-88921427444</c:v>
                </c:pt>
                <c:pt idx="42">
                  <c:v>-89487367444</c:v>
                </c:pt>
                <c:pt idx="43">
                  <c:v>-89487367444</c:v>
                </c:pt>
                <c:pt idx="44">
                  <c:v>-77969543502</c:v>
                </c:pt>
                <c:pt idx="45">
                  <c:v>-66101992304</c:v>
                </c:pt>
                <c:pt idx="46">
                  <c:v>-57623792304</c:v>
                </c:pt>
                <c:pt idx="47">
                  <c:v>-42278632304</c:v>
                </c:pt>
                <c:pt idx="48">
                  <c:v>-42310362304</c:v>
                </c:pt>
                <c:pt idx="49">
                  <c:v>-36163112304</c:v>
                </c:pt>
                <c:pt idx="50">
                  <c:v>-19009392304</c:v>
                </c:pt>
                <c:pt idx="51">
                  <c:v>-19813042304</c:v>
                </c:pt>
                <c:pt idx="52">
                  <c:v>-19419922304</c:v>
                </c:pt>
                <c:pt idx="53">
                  <c:v>-8132502304</c:v>
                </c:pt>
                <c:pt idx="54">
                  <c:v>7598117696</c:v>
                </c:pt>
                <c:pt idx="55">
                  <c:v>28511147696</c:v>
                </c:pt>
                <c:pt idx="56">
                  <c:v>28762797696</c:v>
                </c:pt>
                <c:pt idx="57">
                  <c:v>29141587696</c:v>
                </c:pt>
                <c:pt idx="58">
                  <c:v>26795527696</c:v>
                </c:pt>
                <c:pt idx="59">
                  <c:v>26512027696</c:v>
                </c:pt>
                <c:pt idx="60">
                  <c:v>26876337696</c:v>
                </c:pt>
                <c:pt idx="61">
                  <c:v>28185097696</c:v>
                </c:pt>
                <c:pt idx="62">
                  <c:v>28075467696</c:v>
                </c:pt>
                <c:pt idx="63">
                  <c:v>39963607696</c:v>
                </c:pt>
                <c:pt idx="64">
                  <c:v>40787047696</c:v>
                </c:pt>
                <c:pt idx="65">
                  <c:v>40624177696</c:v>
                </c:pt>
                <c:pt idx="66">
                  <c:v>21591487696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B39C-A849-B6CF-93C310BEC5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72109760"/>
        <c:axId val="1372095088"/>
      </c:lineChart>
      <c:catAx>
        <c:axId val="137210976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1372095088"/>
        <c:crosses val="autoZero"/>
        <c:auto val="1"/>
        <c:lblAlgn val="ctr"/>
        <c:lblOffset val="100"/>
        <c:noMultiLvlLbl val="0"/>
      </c:catAx>
      <c:valAx>
        <c:axId val="137209508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1372109760"/>
        <c:crosses val="autoZero"/>
        <c:crossBetween val="between"/>
        <c:dispUnits>
          <c:builtInUnit val="b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VN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Nông Nghiệp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GDNN!$X$230</c:f>
              <c:strCache>
                <c:ptCount val="1"/>
                <c:pt idx="0">
                  <c:v>DBC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GDNN!$W$231:$W$296</c:f>
              <c:strCache>
                <c:ptCount val="66"/>
                <c:pt idx="0">
                  <c:v>08/04/2024</c:v>
                </c:pt>
                <c:pt idx="1">
                  <c:v>05/04/2024</c:v>
                </c:pt>
                <c:pt idx="2">
                  <c:v>04/04/2024</c:v>
                </c:pt>
                <c:pt idx="3">
                  <c:v>03/04/2024</c:v>
                </c:pt>
                <c:pt idx="4">
                  <c:v>02/04/2024</c:v>
                </c:pt>
                <c:pt idx="5">
                  <c:v>01/04/2024</c:v>
                </c:pt>
                <c:pt idx="6">
                  <c:v>29/03/2024</c:v>
                </c:pt>
                <c:pt idx="7">
                  <c:v>28/03/2024</c:v>
                </c:pt>
                <c:pt idx="8">
                  <c:v>27/03/2024</c:v>
                </c:pt>
                <c:pt idx="9">
                  <c:v>26/03/2024</c:v>
                </c:pt>
                <c:pt idx="10">
                  <c:v>25/03/2024</c:v>
                </c:pt>
                <c:pt idx="11">
                  <c:v>22/03/2024</c:v>
                </c:pt>
                <c:pt idx="12">
                  <c:v>21/03/2024</c:v>
                </c:pt>
                <c:pt idx="13">
                  <c:v>20/03/2024</c:v>
                </c:pt>
                <c:pt idx="14">
                  <c:v>19/03/2024</c:v>
                </c:pt>
                <c:pt idx="15">
                  <c:v>18/03/2024</c:v>
                </c:pt>
                <c:pt idx="16">
                  <c:v>15/03/2024</c:v>
                </c:pt>
                <c:pt idx="17">
                  <c:v>14/03/2024</c:v>
                </c:pt>
                <c:pt idx="18">
                  <c:v>13/03/2024</c:v>
                </c:pt>
                <c:pt idx="19">
                  <c:v>12/03/2024</c:v>
                </c:pt>
                <c:pt idx="20">
                  <c:v>11/03/2024</c:v>
                </c:pt>
                <c:pt idx="21">
                  <c:v>08/03/2024</c:v>
                </c:pt>
                <c:pt idx="22">
                  <c:v>07/03/2024</c:v>
                </c:pt>
                <c:pt idx="23">
                  <c:v>06/03/2024</c:v>
                </c:pt>
                <c:pt idx="24">
                  <c:v>05/03/2024</c:v>
                </c:pt>
                <c:pt idx="25">
                  <c:v>04/03/2024</c:v>
                </c:pt>
                <c:pt idx="26">
                  <c:v>01/03/2024</c:v>
                </c:pt>
                <c:pt idx="27">
                  <c:v>29/02/2024</c:v>
                </c:pt>
                <c:pt idx="28">
                  <c:v>28/02/2024</c:v>
                </c:pt>
                <c:pt idx="29">
                  <c:v>27/02/2024</c:v>
                </c:pt>
                <c:pt idx="30">
                  <c:v>26/02/2024</c:v>
                </c:pt>
                <c:pt idx="31">
                  <c:v>23/02/2024</c:v>
                </c:pt>
                <c:pt idx="32">
                  <c:v>22/02/2024</c:v>
                </c:pt>
                <c:pt idx="33">
                  <c:v>21/02/2024</c:v>
                </c:pt>
                <c:pt idx="34">
                  <c:v>20/02/2024</c:v>
                </c:pt>
                <c:pt idx="35">
                  <c:v>19/02/2024</c:v>
                </c:pt>
                <c:pt idx="36">
                  <c:v>16/02/2024</c:v>
                </c:pt>
                <c:pt idx="37">
                  <c:v>15/02/2024</c:v>
                </c:pt>
                <c:pt idx="38">
                  <c:v>07/02/2024</c:v>
                </c:pt>
                <c:pt idx="39">
                  <c:v>06/02/2024</c:v>
                </c:pt>
                <c:pt idx="40">
                  <c:v>05/02/2024</c:v>
                </c:pt>
                <c:pt idx="41">
                  <c:v>02/02/2024</c:v>
                </c:pt>
                <c:pt idx="42">
                  <c:v>01/02/2024</c:v>
                </c:pt>
                <c:pt idx="43">
                  <c:v>31/01/2024</c:v>
                </c:pt>
                <c:pt idx="44">
                  <c:v>30/01/2024</c:v>
                </c:pt>
                <c:pt idx="45">
                  <c:v>29/01/2024</c:v>
                </c:pt>
                <c:pt idx="46">
                  <c:v>26/01/2024</c:v>
                </c:pt>
                <c:pt idx="47">
                  <c:v>25/01/2024</c:v>
                </c:pt>
                <c:pt idx="48">
                  <c:v>24/01/2024</c:v>
                </c:pt>
                <c:pt idx="49">
                  <c:v>23/01/2024</c:v>
                </c:pt>
                <c:pt idx="50">
                  <c:v>22/01/2024</c:v>
                </c:pt>
                <c:pt idx="51">
                  <c:v>19/01/2024</c:v>
                </c:pt>
                <c:pt idx="52">
                  <c:v>18/01/2024</c:v>
                </c:pt>
                <c:pt idx="53">
                  <c:v>17/01/2024</c:v>
                </c:pt>
                <c:pt idx="54">
                  <c:v>16/01/2024</c:v>
                </c:pt>
                <c:pt idx="55">
                  <c:v>15/01/2024</c:v>
                </c:pt>
                <c:pt idx="56">
                  <c:v>12/01/2024</c:v>
                </c:pt>
                <c:pt idx="57">
                  <c:v>11/01/2024</c:v>
                </c:pt>
                <c:pt idx="58">
                  <c:v>10/01/2024</c:v>
                </c:pt>
                <c:pt idx="59">
                  <c:v>09/01/2024</c:v>
                </c:pt>
                <c:pt idx="60">
                  <c:v>08/01/2024</c:v>
                </c:pt>
                <c:pt idx="61">
                  <c:v>05/01/2024</c:v>
                </c:pt>
                <c:pt idx="62">
                  <c:v>04/01/2024</c:v>
                </c:pt>
                <c:pt idx="63">
                  <c:v>03/01/2024</c:v>
                </c:pt>
                <c:pt idx="64">
                  <c:v>02/01/2024</c:v>
                </c:pt>
                <c:pt idx="65">
                  <c:v>29/12/2023</c:v>
                </c:pt>
              </c:strCache>
            </c:strRef>
          </c:cat>
          <c:val>
            <c:numRef>
              <c:f>GDNN!$X$231:$X$296</c:f>
              <c:numCache>
                <c:formatCode>#,##0</c:formatCode>
                <c:ptCount val="66"/>
                <c:pt idx="0">
                  <c:v>-122154450416</c:v>
                </c:pt>
                <c:pt idx="1">
                  <c:v>-122174270416</c:v>
                </c:pt>
                <c:pt idx="2">
                  <c:v>-132589490416</c:v>
                </c:pt>
                <c:pt idx="3">
                  <c:v>-199100040416</c:v>
                </c:pt>
                <c:pt idx="4">
                  <c:v>-194935610416</c:v>
                </c:pt>
                <c:pt idx="5">
                  <c:v>-188355620416</c:v>
                </c:pt>
                <c:pt idx="6">
                  <c:v>-188253600416</c:v>
                </c:pt>
                <c:pt idx="7">
                  <c:v>-191634810416</c:v>
                </c:pt>
                <c:pt idx="8">
                  <c:v>-198875090346</c:v>
                </c:pt>
                <c:pt idx="9">
                  <c:v>-198827770346</c:v>
                </c:pt>
                <c:pt idx="10">
                  <c:v>-198933190346</c:v>
                </c:pt>
                <c:pt idx="11">
                  <c:v>-199292450346</c:v>
                </c:pt>
                <c:pt idx="12">
                  <c:v>-199128710346</c:v>
                </c:pt>
                <c:pt idx="13">
                  <c:v>-198788380346</c:v>
                </c:pt>
                <c:pt idx="14">
                  <c:v>-199092460346</c:v>
                </c:pt>
                <c:pt idx="15">
                  <c:v>-188788780346</c:v>
                </c:pt>
                <c:pt idx="16">
                  <c:v>-185017770346</c:v>
                </c:pt>
                <c:pt idx="17">
                  <c:v>-184391580346</c:v>
                </c:pt>
                <c:pt idx="18">
                  <c:v>-127172810346</c:v>
                </c:pt>
                <c:pt idx="19">
                  <c:v>-129234980346</c:v>
                </c:pt>
                <c:pt idx="20">
                  <c:v>-128800960346</c:v>
                </c:pt>
                <c:pt idx="21">
                  <c:v>-178662920346</c:v>
                </c:pt>
                <c:pt idx="22">
                  <c:v>-179412110346</c:v>
                </c:pt>
                <c:pt idx="23">
                  <c:v>-160117340346</c:v>
                </c:pt>
                <c:pt idx="24">
                  <c:v>-163852410346</c:v>
                </c:pt>
                <c:pt idx="25">
                  <c:v>-163788880346</c:v>
                </c:pt>
                <c:pt idx="26">
                  <c:v>-164347500346</c:v>
                </c:pt>
                <c:pt idx="27">
                  <c:v>-164014750346</c:v>
                </c:pt>
                <c:pt idx="28">
                  <c:v>-138989390346</c:v>
                </c:pt>
                <c:pt idx="29">
                  <c:v>-133435400346</c:v>
                </c:pt>
                <c:pt idx="30">
                  <c:v>-126483650346</c:v>
                </c:pt>
                <c:pt idx="31">
                  <c:v>-158097890346</c:v>
                </c:pt>
                <c:pt idx="32">
                  <c:v>-157442770346</c:v>
                </c:pt>
                <c:pt idx="33">
                  <c:v>-154626690346</c:v>
                </c:pt>
                <c:pt idx="34">
                  <c:v>-172848630346</c:v>
                </c:pt>
                <c:pt idx="35">
                  <c:v>-177027700346</c:v>
                </c:pt>
                <c:pt idx="36">
                  <c:v>-115601450346</c:v>
                </c:pt>
                <c:pt idx="37">
                  <c:v>-112289510346</c:v>
                </c:pt>
                <c:pt idx="38">
                  <c:v>-114179630346</c:v>
                </c:pt>
                <c:pt idx="39">
                  <c:v>-169928330346</c:v>
                </c:pt>
                <c:pt idx="40">
                  <c:v>-165610820346</c:v>
                </c:pt>
                <c:pt idx="41">
                  <c:v>-166976170346</c:v>
                </c:pt>
                <c:pt idx="42">
                  <c:v>-134127400346</c:v>
                </c:pt>
                <c:pt idx="43">
                  <c:v>-134399554605</c:v>
                </c:pt>
                <c:pt idx="44">
                  <c:v>-133443544605</c:v>
                </c:pt>
                <c:pt idx="45">
                  <c:v>-152569464725</c:v>
                </c:pt>
                <c:pt idx="46">
                  <c:v>-156395874725</c:v>
                </c:pt>
                <c:pt idx="47">
                  <c:v>-156390724725</c:v>
                </c:pt>
                <c:pt idx="48">
                  <c:v>-155626954725</c:v>
                </c:pt>
                <c:pt idx="49">
                  <c:v>-155231874725</c:v>
                </c:pt>
                <c:pt idx="50">
                  <c:v>-154618104725</c:v>
                </c:pt>
                <c:pt idx="51">
                  <c:v>-159276584725</c:v>
                </c:pt>
                <c:pt idx="52">
                  <c:v>-159441564725</c:v>
                </c:pt>
                <c:pt idx="53">
                  <c:v>-158994394725</c:v>
                </c:pt>
                <c:pt idx="54">
                  <c:v>-158825624725</c:v>
                </c:pt>
                <c:pt idx="55">
                  <c:v>-158629814725</c:v>
                </c:pt>
                <c:pt idx="56">
                  <c:v>-145958904725</c:v>
                </c:pt>
                <c:pt idx="57">
                  <c:v>-146094264725</c:v>
                </c:pt>
                <c:pt idx="58">
                  <c:v>-144557794725</c:v>
                </c:pt>
                <c:pt idx="59">
                  <c:v>-145678024725</c:v>
                </c:pt>
                <c:pt idx="60">
                  <c:v>-118716584725</c:v>
                </c:pt>
                <c:pt idx="61">
                  <c:v>-78201584725</c:v>
                </c:pt>
                <c:pt idx="62">
                  <c:v>-64771514725</c:v>
                </c:pt>
                <c:pt idx="63">
                  <c:v>-62020584725</c:v>
                </c:pt>
                <c:pt idx="64">
                  <c:v>-61745134725</c:v>
                </c:pt>
                <c:pt idx="65">
                  <c:v>-62203984725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D38-674D-97FE-40D0766BD675}"/>
            </c:ext>
          </c:extLst>
        </c:ser>
        <c:ser>
          <c:idx val="1"/>
          <c:order val="1"/>
          <c:tx>
            <c:strRef>
              <c:f>GDNN!$Y$230</c:f>
              <c:strCache>
                <c:ptCount val="1"/>
                <c:pt idx="0">
                  <c:v>HAG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GDNN!$W$231:$W$296</c:f>
              <c:strCache>
                <c:ptCount val="66"/>
                <c:pt idx="0">
                  <c:v>08/04/2024</c:v>
                </c:pt>
                <c:pt idx="1">
                  <c:v>05/04/2024</c:v>
                </c:pt>
                <c:pt idx="2">
                  <c:v>04/04/2024</c:v>
                </c:pt>
                <c:pt idx="3">
                  <c:v>03/04/2024</c:v>
                </c:pt>
                <c:pt idx="4">
                  <c:v>02/04/2024</c:v>
                </c:pt>
                <c:pt idx="5">
                  <c:v>01/04/2024</c:v>
                </c:pt>
                <c:pt idx="6">
                  <c:v>29/03/2024</c:v>
                </c:pt>
                <c:pt idx="7">
                  <c:v>28/03/2024</c:v>
                </c:pt>
                <c:pt idx="8">
                  <c:v>27/03/2024</c:v>
                </c:pt>
                <c:pt idx="9">
                  <c:v>26/03/2024</c:v>
                </c:pt>
                <c:pt idx="10">
                  <c:v>25/03/2024</c:v>
                </c:pt>
                <c:pt idx="11">
                  <c:v>22/03/2024</c:v>
                </c:pt>
                <c:pt idx="12">
                  <c:v>21/03/2024</c:v>
                </c:pt>
                <c:pt idx="13">
                  <c:v>20/03/2024</c:v>
                </c:pt>
                <c:pt idx="14">
                  <c:v>19/03/2024</c:v>
                </c:pt>
                <c:pt idx="15">
                  <c:v>18/03/2024</c:v>
                </c:pt>
                <c:pt idx="16">
                  <c:v>15/03/2024</c:v>
                </c:pt>
                <c:pt idx="17">
                  <c:v>14/03/2024</c:v>
                </c:pt>
                <c:pt idx="18">
                  <c:v>13/03/2024</c:v>
                </c:pt>
                <c:pt idx="19">
                  <c:v>12/03/2024</c:v>
                </c:pt>
                <c:pt idx="20">
                  <c:v>11/03/2024</c:v>
                </c:pt>
                <c:pt idx="21">
                  <c:v>08/03/2024</c:v>
                </c:pt>
                <c:pt idx="22">
                  <c:v>07/03/2024</c:v>
                </c:pt>
                <c:pt idx="23">
                  <c:v>06/03/2024</c:v>
                </c:pt>
                <c:pt idx="24">
                  <c:v>05/03/2024</c:v>
                </c:pt>
                <c:pt idx="25">
                  <c:v>04/03/2024</c:v>
                </c:pt>
                <c:pt idx="26">
                  <c:v>01/03/2024</c:v>
                </c:pt>
                <c:pt idx="27">
                  <c:v>29/02/2024</c:v>
                </c:pt>
                <c:pt idx="28">
                  <c:v>28/02/2024</c:v>
                </c:pt>
                <c:pt idx="29">
                  <c:v>27/02/2024</c:v>
                </c:pt>
                <c:pt idx="30">
                  <c:v>26/02/2024</c:v>
                </c:pt>
                <c:pt idx="31">
                  <c:v>23/02/2024</c:v>
                </c:pt>
                <c:pt idx="32">
                  <c:v>22/02/2024</c:v>
                </c:pt>
                <c:pt idx="33">
                  <c:v>21/02/2024</c:v>
                </c:pt>
                <c:pt idx="34">
                  <c:v>20/02/2024</c:v>
                </c:pt>
                <c:pt idx="35">
                  <c:v>19/02/2024</c:v>
                </c:pt>
                <c:pt idx="36">
                  <c:v>16/02/2024</c:v>
                </c:pt>
                <c:pt idx="37">
                  <c:v>15/02/2024</c:v>
                </c:pt>
                <c:pt idx="38">
                  <c:v>07/02/2024</c:v>
                </c:pt>
                <c:pt idx="39">
                  <c:v>06/02/2024</c:v>
                </c:pt>
                <c:pt idx="40">
                  <c:v>05/02/2024</c:v>
                </c:pt>
                <c:pt idx="41">
                  <c:v>02/02/2024</c:v>
                </c:pt>
                <c:pt idx="42">
                  <c:v>01/02/2024</c:v>
                </c:pt>
                <c:pt idx="43">
                  <c:v>31/01/2024</c:v>
                </c:pt>
                <c:pt idx="44">
                  <c:v>30/01/2024</c:v>
                </c:pt>
                <c:pt idx="45">
                  <c:v>29/01/2024</c:v>
                </c:pt>
                <c:pt idx="46">
                  <c:v>26/01/2024</c:v>
                </c:pt>
                <c:pt idx="47">
                  <c:v>25/01/2024</c:v>
                </c:pt>
                <c:pt idx="48">
                  <c:v>24/01/2024</c:v>
                </c:pt>
                <c:pt idx="49">
                  <c:v>23/01/2024</c:v>
                </c:pt>
                <c:pt idx="50">
                  <c:v>22/01/2024</c:v>
                </c:pt>
                <c:pt idx="51">
                  <c:v>19/01/2024</c:v>
                </c:pt>
                <c:pt idx="52">
                  <c:v>18/01/2024</c:v>
                </c:pt>
                <c:pt idx="53">
                  <c:v>17/01/2024</c:v>
                </c:pt>
                <c:pt idx="54">
                  <c:v>16/01/2024</c:v>
                </c:pt>
                <c:pt idx="55">
                  <c:v>15/01/2024</c:v>
                </c:pt>
                <c:pt idx="56">
                  <c:v>12/01/2024</c:v>
                </c:pt>
                <c:pt idx="57">
                  <c:v>11/01/2024</c:v>
                </c:pt>
                <c:pt idx="58">
                  <c:v>10/01/2024</c:v>
                </c:pt>
                <c:pt idx="59">
                  <c:v>09/01/2024</c:v>
                </c:pt>
                <c:pt idx="60">
                  <c:v>08/01/2024</c:v>
                </c:pt>
                <c:pt idx="61">
                  <c:v>05/01/2024</c:v>
                </c:pt>
                <c:pt idx="62">
                  <c:v>04/01/2024</c:v>
                </c:pt>
                <c:pt idx="63">
                  <c:v>03/01/2024</c:v>
                </c:pt>
                <c:pt idx="64">
                  <c:v>02/01/2024</c:v>
                </c:pt>
                <c:pt idx="65">
                  <c:v>29/12/2023</c:v>
                </c:pt>
              </c:strCache>
            </c:strRef>
          </c:cat>
          <c:val>
            <c:numRef>
              <c:f>GDNN!$Y$231:$Y$296</c:f>
              <c:numCache>
                <c:formatCode>#,##0</c:formatCode>
                <c:ptCount val="66"/>
                <c:pt idx="0">
                  <c:v>32728139282</c:v>
                </c:pt>
                <c:pt idx="1">
                  <c:v>14512729282</c:v>
                </c:pt>
                <c:pt idx="2">
                  <c:v>10271379282</c:v>
                </c:pt>
                <c:pt idx="3">
                  <c:v>10383079282</c:v>
                </c:pt>
                <c:pt idx="4">
                  <c:v>10016899282</c:v>
                </c:pt>
                <c:pt idx="5">
                  <c:v>26795299282</c:v>
                </c:pt>
                <c:pt idx="6">
                  <c:v>27039729282</c:v>
                </c:pt>
                <c:pt idx="7">
                  <c:v>32104959282</c:v>
                </c:pt>
                <c:pt idx="8">
                  <c:v>28388589282</c:v>
                </c:pt>
                <c:pt idx="9">
                  <c:v>29320559282</c:v>
                </c:pt>
                <c:pt idx="10">
                  <c:v>28213729282</c:v>
                </c:pt>
                <c:pt idx="11">
                  <c:v>47364959282</c:v>
                </c:pt>
                <c:pt idx="12">
                  <c:v>49004569282</c:v>
                </c:pt>
                <c:pt idx="13">
                  <c:v>48856649282</c:v>
                </c:pt>
                <c:pt idx="14">
                  <c:v>6969089282</c:v>
                </c:pt>
                <c:pt idx="15">
                  <c:v>4683519282</c:v>
                </c:pt>
                <c:pt idx="16">
                  <c:v>2043469282</c:v>
                </c:pt>
                <c:pt idx="17">
                  <c:v>6649469282</c:v>
                </c:pt>
                <c:pt idx="18">
                  <c:v>7471499282</c:v>
                </c:pt>
                <c:pt idx="19">
                  <c:v>7233599282</c:v>
                </c:pt>
                <c:pt idx="20">
                  <c:v>6928259282</c:v>
                </c:pt>
                <c:pt idx="21">
                  <c:v>9012439282</c:v>
                </c:pt>
                <c:pt idx="22">
                  <c:v>14590299282</c:v>
                </c:pt>
                <c:pt idx="23">
                  <c:v>17029839282</c:v>
                </c:pt>
                <c:pt idx="24">
                  <c:v>13525339282</c:v>
                </c:pt>
                <c:pt idx="25">
                  <c:v>5837659282</c:v>
                </c:pt>
                <c:pt idx="26">
                  <c:v>1444309282</c:v>
                </c:pt>
                <c:pt idx="27">
                  <c:v>7304889282</c:v>
                </c:pt>
                <c:pt idx="28">
                  <c:v>9776459282</c:v>
                </c:pt>
                <c:pt idx="29">
                  <c:v>11100079282</c:v>
                </c:pt>
                <c:pt idx="30">
                  <c:v>12684899282</c:v>
                </c:pt>
                <c:pt idx="31">
                  <c:v>-13562070718</c:v>
                </c:pt>
                <c:pt idx="32">
                  <c:v>-14924120718</c:v>
                </c:pt>
                <c:pt idx="33">
                  <c:v>4849169282</c:v>
                </c:pt>
                <c:pt idx="34">
                  <c:v>6645069282</c:v>
                </c:pt>
                <c:pt idx="35">
                  <c:v>21400099282</c:v>
                </c:pt>
                <c:pt idx="36">
                  <c:v>12034739282</c:v>
                </c:pt>
                <c:pt idx="37">
                  <c:v>31109489282</c:v>
                </c:pt>
                <c:pt idx="38">
                  <c:v>30392539282</c:v>
                </c:pt>
                <c:pt idx="39">
                  <c:v>23080389282</c:v>
                </c:pt>
                <c:pt idx="40">
                  <c:v>19303509282</c:v>
                </c:pt>
                <c:pt idx="41">
                  <c:v>8062729282</c:v>
                </c:pt>
                <c:pt idx="42">
                  <c:v>29028679282</c:v>
                </c:pt>
                <c:pt idx="43">
                  <c:v>27552219517</c:v>
                </c:pt>
                <c:pt idx="44">
                  <c:v>48358318473</c:v>
                </c:pt>
                <c:pt idx="45">
                  <c:v>27786502266</c:v>
                </c:pt>
                <c:pt idx="46">
                  <c:v>29149802266</c:v>
                </c:pt>
                <c:pt idx="47">
                  <c:v>32283772266</c:v>
                </c:pt>
                <c:pt idx="48">
                  <c:v>40726622266</c:v>
                </c:pt>
                <c:pt idx="49">
                  <c:v>42290012266</c:v>
                </c:pt>
                <c:pt idx="50">
                  <c:v>32307732266</c:v>
                </c:pt>
                <c:pt idx="51">
                  <c:v>17132742266</c:v>
                </c:pt>
                <c:pt idx="52">
                  <c:v>17510692266</c:v>
                </c:pt>
                <c:pt idx="53">
                  <c:v>18605702266</c:v>
                </c:pt>
                <c:pt idx="54">
                  <c:v>22782482266</c:v>
                </c:pt>
                <c:pt idx="55">
                  <c:v>22300172266</c:v>
                </c:pt>
                <c:pt idx="56">
                  <c:v>23475702266</c:v>
                </c:pt>
                <c:pt idx="57">
                  <c:v>20927112266</c:v>
                </c:pt>
                <c:pt idx="58">
                  <c:v>11189342266</c:v>
                </c:pt>
                <c:pt idx="59">
                  <c:v>14734942266</c:v>
                </c:pt>
                <c:pt idx="60">
                  <c:v>11907272266</c:v>
                </c:pt>
                <c:pt idx="61">
                  <c:v>10811932266</c:v>
                </c:pt>
                <c:pt idx="62">
                  <c:v>12919832266</c:v>
                </c:pt>
                <c:pt idx="63">
                  <c:v>17839632266</c:v>
                </c:pt>
                <c:pt idx="64">
                  <c:v>30301132266</c:v>
                </c:pt>
                <c:pt idx="65">
                  <c:v>24306482266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D38-674D-97FE-40D0766BD675}"/>
            </c:ext>
          </c:extLst>
        </c:ser>
        <c:ser>
          <c:idx val="2"/>
          <c:order val="2"/>
          <c:tx>
            <c:strRef>
              <c:f>GDNN!$Z$230</c:f>
              <c:strCache>
                <c:ptCount val="1"/>
                <c:pt idx="0">
                  <c:v>BAF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GDNN!$W$231:$W$296</c:f>
              <c:strCache>
                <c:ptCount val="66"/>
                <c:pt idx="0">
                  <c:v>08/04/2024</c:v>
                </c:pt>
                <c:pt idx="1">
                  <c:v>05/04/2024</c:v>
                </c:pt>
                <c:pt idx="2">
                  <c:v>04/04/2024</c:v>
                </c:pt>
                <c:pt idx="3">
                  <c:v>03/04/2024</c:v>
                </c:pt>
                <c:pt idx="4">
                  <c:v>02/04/2024</c:v>
                </c:pt>
                <c:pt idx="5">
                  <c:v>01/04/2024</c:v>
                </c:pt>
                <c:pt idx="6">
                  <c:v>29/03/2024</c:v>
                </c:pt>
                <c:pt idx="7">
                  <c:v>28/03/2024</c:v>
                </c:pt>
                <c:pt idx="8">
                  <c:v>27/03/2024</c:v>
                </c:pt>
                <c:pt idx="9">
                  <c:v>26/03/2024</c:v>
                </c:pt>
                <c:pt idx="10">
                  <c:v>25/03/2024</c:v>
                </c:pt>
                <c:pt idx="11">
                  <c:v>22/03/2024</c:v>
                </c:pt>
                <c:pt idx="12">
                  <c:v>21/03/2024</c:v>
                </c:pt>
                <c:pt idx="13">
                  <c:v>20/03/2024</c:v>
                </c:pt>
                <c:pt idx="14">
                  <c:v>19/03/2024</c:v>
                </c:pt>
                <c:pt idx="15">
                  <c:v>18/03/2024</c:v>
                </c:pt>
                <c:pt idx="16">
                  <c:v>15/03/2024</c:v>
                </c:pt>
                <c:pt idx="17">
                  <c:v>14/03/2024</c:v>
                </c:pt>
                <c:pt idx="18">
                  <c:v>13/03/2024</c:v>
                </c:pt>
                <c:pt idx="19">
                  <c:v>12/03/2024</c:v>
                </c:pt>
                <c:pt idx="20">
                  <c:v>11/03/2024</c:v>
                </c:pt>
                <c:pt idx="21">
                  <c:v>08/03/2024</c:v>
                </c:pt>
                <c:pt idx="22">
                  <c:v>07/03/2024</c:v>
                </c:pt>
                <c:pt idx="23">
                  <c:v>06/03/2024</c:v>
                </c:pt>
                <c:pt idx="24">
                  <c:v>05/03/2024</c:v>
                </c:pt>
                <c:pt idx="25">
                  <c:v>04/03/2024</c:v>
                </c:pt>
                <c:pt idx="26">
                  <c:v>01/03/2024</c:v>
                </c:pt>
                <c:pt idx="27">
                  <c:v>29/02/2024</c:v>
                </c:pt>
                <c:pt idx="28">
                  <c:v>28/02/2024</c:v>
                </c:pt>
                <c:pt idx="29">
                  <c:v>27/02/2024</c:v>
                </c:pt>
                <c:pt idx="30">
                  <c:v>26/02/2024</c:v>
                </c:pt>
                <c:pt idx="31">
                  <c:v>23/02/2024</c:v>
                </c:pt>
                <c:pt idx="32">
                  <c:v>22/02/2024</c:v>
                </c:pt>
                <c:pt idx="33">
                  <c:v>21/02/2024</c:v>
                </c:pt>
                <c:pt idx="34">
                  <c:v>20/02/2024</c:v>
                </c:pt>
                <c:pt idx="35">
                  <c:v>19/02/2024</c:v>
                </c:pt>
                <c:pt idx="36">
                  <c:v>16/02/2024</c:v>
                </c:pt>
                <c:pt idx="37">
                  <c:v>15/02/2024</c:v>
                </c:pt>
                <c:pt idx="38">
                  <c:v>07/02/2024</c:v>
                </c:pt>
                <c:pt idx="39">
                  <c:v>06/02/2024</c:v>
                </c:pt>
                <c:pt idx="40">
                  <c:v>05/02/2024</c:v>
                </c:pt>
                <c:pt idx="41">
                  <c:v>02/02/2024</c:v>
                </c:pt>
                <c:pt idx="42">
                  <c:v>01/02/2024</c:v>
                </c:pt>
                <c:pt idx="43">
                  <c:v>31/01/2024</c:v>
                </c:pt>
                <c:pt idx="44">
                  <c:v>30/01/2024</c:v>
                </c:pt>
                <c:pt idx="45">
                  <c:v>29/01/2024</c:v>
                </c:pt>
                <c:pt idx="46">
                  <c:v>26/01/2024</c:v>
                </c:pt>
                <c:pt idx="47">
                  <c:v>25/01/2024</c:v>
                </c:pt>
                <c:pt idx="48">
                  <c:v>24/01/2024</c:v>
                </c:pt>
                <c:pt idx="49">
                  <c:v>23/01/2024</c:v>
                </c:pt>
                <c:pt idx="50">
                  <c:v>22/01/2024</c:v>
                </c:pt>
                <c:pt idx="51">
                  <c:v>19/01/2024</c:v>
                </c:pt>
                <c:pt idx="52">
                  <c:v>18/01/2024</c:v>
                </c:pt>
                <c:pt idx="53">
                  <c:v>17/01/2024</c:v>
                </c:pt>
                <c:pt idx="54">
                  <c:v>16/01/2024</c:v>
                </c:pt>
                <c:pt idx="55">
                  <c:v>15/01/2024</c:v>
                </c:pt>
                <c:pt idx="56">
                  <c:v>12/01/2024</c:v>
                </c:pt>
                <c:pt idx="57">
                  <c:v>11/01/2024</c:v>
                </c:pt>
                <c:pt idx="58">
                  <c:v>10/01/2024</c:v>
                </c:pt>
                <c:pt idx="59">
                  <c:v>09/01/2024</c:v>
                </c:pt>
                <c:pt idx="60">
                  <c:v>08/01/2024</c:v>
                </c:pt>
                <c:pt idx="61">
                  <c:v>05/01/2024</c:v>
                </c:pt>
                <c:pt idx="62">
                  <c:v>04/01/2024</c:v>
                </c:pt>
                <c:pt idx="63">
                  <c:v>03/01/2024</c:v>
                </c:pt>
                <c:pt idx="64">
                  <c:v>02/01/2024</c:v>
                </c:pt>
                <c:pt idx="65">
                  <c:v>29/12/2023</c:v>
                </c:pt>
              </c:strCache>
            </c:strRef>
          </c:cat>
          <c:val>
            <c:numRef>
              <c:f>GDNN!$Z$231:$Z$296</c:f>
              <c:numCache>
                <c:formatCode>#,##0</c:formatCode>
                <c:ptCount val="66"/>
                <c:pt idx="0">
                  <c:v>-16202526273</c:v>
                </c:pt>
                <c:pt idx="1">
                  <c:v>-16202526273</c:v>
                </c:pt>
                <c:pt idx="2">
                  <c:v>-15595436273</c:v>
                </c:pt>
                <c:pt idx="3">
                  <c:v>-16183706273</c:v>
                </c:pt>
                <c:pt idx="4">
                  <c:v>-13846246273</c:v>
                </c:pt>
                <c:pt idx="5">
                  <c:v>-14711836273</c:v>
                </c:pt>
                <c:pt idx="6">
                  <c:v>1607703727</c:v>
                </c:pt>
                <c:pt idx="7">
                  <c:v>8493423727</c:v>
                </c:pt>
                <c:pt idx="8">
                  <c:v>9730142977</c:v>
                </c:pt>
                <c:pt idx="9">
                  <c:v>1135012977</c:v>
                </c:pt>
                <c:pt idx="10">
                  <c:v>3478152977</c:v>
                </c:pt>
                <c:pt idx="11">
                  <c:v>7751692977</c:v>
                </c:pt>
                <c:pt idx="12">
                  <c:v>12110612977</c:v>
                </c:pt>
                <c:pt idx="13">
                  <c:v>9949792977</c:v>
                </c:pt>
                <c:pt idx="14">
                  <c:v>9923782977</c:v>
                </c:pt>
                <c:pt idx="15">
                  <c:v>13457102977</c:v>
                </c:pt>
                <c:pt idx="16">
                  <c:v>5247232977</c:v>
                </c:pt>
                <c:pt idx="17">
                  <c:v>22364612977</c:v>
                </c:pt>
                <c:pt idx="18">
                  <c:v>31200152977</c:v>
                </c:pt>
                <c:pt idx="19">
                  <c:v>31235472977</c:v>
                </c:pt>
                <c:pt idx="20">
                  <c:v>39757232977</c:v>
                </c:pt>
                <c:pt idx="21">
                  <c:v>11414142977</c:v>
                </c:pt>
                <c:pt idx="22">
                  <c:v>14530012977</c:v>
                </c:pt>
                <c:pt idx="23">
                  <c:v>9505082977</c:v>
                </c:pt>
                <c:pt idx="24">
                  <c:v>7073402977</c:v>
                </c:pt>
                <c:pt idx="25">
                  <c:v>24653102977</c:v>
                </c:pt>
                <c:pt idx="26">
                  <c:v>33619572977</c:v>
                </c:pt>
                <c:pt idx="27">
                  <c:v>28489082977</c:v>
                </c:pt>
                <c:pt idx="28">
                  <c:v>15722072977</c:v>
                </c:pt>
                <c:pt idx="29">
                  <c:v>-12621647023</c:v>
                </c:pt>
                <c:pt idx="30">
                  <c:v>-13440697023</c:v>
                </c:pt>
                <c:pt idx="31">
                  <c:v>-12414877023</c:v>
                </c:pt>
                <c:pt idx="32">
                  <c:v>-12268257023</c:v>
                </c:pt>
                <c:pt idx="33">
                  <c:v>-12268257023</c:v>
                </c:pt>
                <c:pt idx="34">
                  <c:v>-15567907023</c:v>
                </c:pt>
                <c:pt idx="35">
                  <c:v>-13897807023</c:v>
                </c:pt>
                <c:pt idx="36">
                  <c:v>-3854107023</c:v>
                </c:pt>
                <c:pt idx="37">
                  <c:v>-4662087023</c:v>
                </c:pt>
                <c:pt idx="38">
                  <c:v>-4528707023</c:v>
                </c:pt>
                <c:pt idx="39">
                  <c:v>-16549457023</c:v>
                </c:pt>
                <c:pt idx="40">
                  <c:v>-16549457023</c:v>
                </c:pt>
                <c:pt idx="41">
                  <c:v>-16679457023</c:v>
                </c:pt>
                <c:pt idx="42">
                  <c:v>-16698937023</c:v>
                </c:pt>
                <c:pt idx="43">
                  <c:v>-16408790000</c:v>
                </c:pt>
                <c:pt idx="44">
                  <c:v>-13983390000</c:v>
                </c:pt>
                <c:pt idx="45">
                  <c:v>-13874710000</c:v>
                </c:pt>
                <c:pt idx="46">
                  <c:v>-12086770000</c:v>
                </c:pt>
                <c:pt idx="47">
                  <c:v>-12086770000</c:v>
                </c:pt>
                <c:pt idx="48">
                  <c:v>-11697520000</c:v>
                </c:pt>
                <c:pt idx="49">
                  <c:v>-9838040000</c:v>
                </c:pt>
                <c:pt idx="50">
                  <c:v>-9297920000</c:v>
                </c:pt>
                <c:pt idx="51">
                  <c:v>-8501250000</c:v>
                </c:pt>
                <c:pt idx="52">
                  <c:v>-8573730000</c:v>
                </c:pt>
                <c:pt idx="53">
                  <c:v>-8827680000</c:v>
                </c:pt>
                <c:pt idx="54">
                  <c:v>-10071980000</c:v>
                </c:pt>
                <c:pt idx="55">
                  <c:v>-11804900000</c:v>
                </c:pt>
                <c:pt idx="56">
                  <c:v>-12294880000</c:v>
                </c:pt>
                <c:pt idx="57">
                  <c:v>-12202940000</c:v>
                </c:pt>
                <c:pt idx="58">
                  <c:v>-11809150000</c:v>
                </c:pt>
                <c:pt idx="59">
                  <c:v>-11609730000</c:v>
                </c:pt>
                <c:pt idx="60">
                  <c:v>-10741630000</c:v>
                </c:pt>
                <c:pt idx="61">
                  <c:v>-8345390000</c:v>
                </c:pt>
                <c:pt idx="62">
                  <c:v>-6346840000</c:v>
                </c:pt>
                <c:pt idx="63">
                  <c:v>-6481150000</c:v>
                </c:pt>
                <c:pt idx="64">
                  <c:v>-6375150000</c:v>
                </c:pt>
                <c:pt idx="65">
                  <c:v>-4660380000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D38-674D-97FE-40D0766BD675}"/>
            </c:ext>
          </c:extLst>
        </c:ser>
        <c:ser>
          <c:idx val="3"/>
          <c:order val="3"/>
          <c:tx>
            <c:strRef>
              <c:f>GDNN!$AA$230</c:f>
              <c:strCache>
                <c:ptCount val="1"/>
                <c:pt idx="0">
                  <c:v>PAN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GDNN!$W$231:$W$296</c:f>
              <c:strCache>
                <c:ptCount val="66"/>
                <c:pt idx="0">
                  <c:v>08/04/2024</c:v>
                </c:pt>
                <c:pt idx="1">
                  <c:v>05/04/2024</c:v>
                </c:pt>
                <c:pt idx="2">
                  <c:v>04/04/2024</c:v>
                </c:pt>
                <c:pt idx="3">
                  <c:v>03/04/2024</c:v>
                </c:pt>
                <c:pt idx="4">
                  <c:v>02/04/2024</c:v>
                </c:pt>
                <c:pt idx="5">
                  <c:v>01/04/2024</c:v>
                </c:pt>
                <c:pt idx="6">
                  <c:v>29/03/2024</c:v>
                </c:pt>
                <c:pt idx="7">
                  <c:v>28/03/2024</c:v>
                </c:pt>
                <c:pt idx="8">
                  <c:v>27/03/2024</c:v>
                </c:pt>
                <c:pt idx="9">
                  <c:v>26/03/2024</c:v>
                </c:pt>
                <c:pt idx="10">
                  <c:v>25/03/2024</c:v>
                </c:pt>
                <c:pt idx="11">
                  <c:v>22/03/2024</c:v>
                </c:pt>
                <c:pt idx="12">
                  <c:v>21/03/2024</c:v>
                </c:pt>
                <c:pt idx="13">
                  <c:v>20/03/2024</c:v>
                </c:pt>
                <c:pt idx="14">
                  <c:v>19/03/2024</c:v>
                </c:pt>
                <c:pt idx="15">
                  <c:v>18/03/2024</c:v>
                </c:pt>
                <c:pt idx="16">
                  <c:v>15/03/2024</c:v>
                </c:pt>
                <c:pt idx="17">
                  <c:v>14/03/2024</c:v>
                </c:pt>
                <c:pt idx="18">
                  <c:v>13/03/2024</c:v>
                </c:pt>
                <c:pt idx="19">
                  <c:v>12/03/2024</c:v>
                </c:pt>
                <c:pt idx="20">
                  <c:v>11/03/2024</c:v>
                </c:pt>
                <c:pt idx="21">
                  <c:v>08/03/2024</c:v>
                </c:pt>
                <c:pt idx="22">
                  <c:v>07/03/2024</c:v>
                </c:pt>
                <c:pt idx="23">
                  <c:v>06/03/2024</c:v>
                </c:pt>
                <c:pt idx="24">
                  <c:v>05/03/2024</c:v>
                </c:pt>
                <c:pt idx="25">
                  <c:v>04/03/2024</c:v>
                </c:pt>
                <c:pt idx="26">
                  <c:v>01/03/2024</c:v>
                </c:pt>
                <c:pt idx="27">
                  <c:v>29/02/2024</c:v>
                </c:pt>
                <c:pt idx="28">
                  <c:v>28/02/2024</c:v>
                </c:pt>
                <c:pt idx="29">
                  <c:v>27/02/2024</c:v>
                </c:pt>
                <c:pt idx="30">
                  <c:v>26/02/2024</c:v>
                </c:pt>
                <c:pt idx="31">
                  <c:v>23/02/2024</c:v>
                </c:pt>
                <c:pt idx="32">
                  <c:v>22/02/2024</c:v>
                </c:pt>
                <c:pt idx="33">
                  <c:v>21/02/2024</c:v>
                </c:pt>
                <c:pt idx="34">
                  <c:v>20/02/2024</c:v>
                </c:pt>
                <c:pt idx="35">
                  <c:v>19/02/2024</c:v>
                </c:pt>
                <c:pt idx="36">
                  <c:v>16/02/2024</c:v>
                </c:pt>
                <c:pt idx="37">
                  <c:v>15/02/2024</c:v>
                </c:pt>
                <c:pt idx="38">
                  <c:v>07/02/2024</c:v>
                </c:pt>
                <c:pt idx="39">
                  <c:v>06/02/2024</c:v>
                </c:pt>
                <c:pt idx="40">
                  <c:v>05/02/2024</c:v>
                </c:pt>
                <c:pt idx="41">
                  <c:v>02/02/2024</c:v>
                </c:pt>
                <c:pt idx="42">
                  <c:v>01/02/2024</c:v>
                </c:pt>
                <c:pt idx="43">
                  <c:v>31/01/2024</c:v>
                </c:pt>
                <c:pt idx="44">
                  <c:v>30/01/2024</c:v>
                </c:pt>
                <c:pt idx="45">
                  <c:v>29/01/2024</c:v>
                </c:pt>
                <c:pt idx="46">
                  <c:v>26/01/2024</c:v>
                </c:pt>
                <c:pt idx="47">
                  <c:v>25/01/2024</c:v>
                </c:pt>
                <c:pt idx="48">
                  <c:v>24/01/2024</c:v>
                </c:pt>
                <c:pt idx="49">
                  <c:v>23/01/2024</c:v>
                </c:pt>
                <c:pt idx="50">
                  <c:v>22/01/2024</c:v>
                </c:pt>
                <c:pt idx="51">
                  <c:v>19/01/2024</c:v>
                </c:pt>
                <c:pt idx="52">
                  <c:v>18/01/2024</c:v>
                </c:pt>
                <c:pt idx="53">
                  <c:v>17/01/2024</c:v>
                </c:pt>
                <c:pt idx="54">
                  <c:v>16/01/2024</c:v>
                </c:pt>
                <c:pt idx="55">
                  <c:v>15/01/2024</c:v>
                </c:pt>
                <c:pt idx="56">
                  <c:v>12/01/2024</c:v>
                </c:pt>
                <c:pt idx="57">
                  <c:v>11/01/2024</c:v>
                </c:pt>
                <c:pt idx="58">
                  <c:v>10/01/2024</c:v>
                </c:pt>
                <c:pt idx="59">
                  <c:v>09/01/2024</c:v>
                </c:pt>
                <c:pt idx="60">
                  <c:v>08/01/2024</c:v>
                </c:pt>
                <c:pt idx="61">
                  <c:v>05/01/2024</c:v>
                </c:pt>
                <c:pt idx="62">
                  <c:v>04/01/2024</c:v>
                </c:pt>
                <c:pt idx="63">
                  <c:v>03/01/2024</c:v>
                </c:pt>
                <c:pt idx="64">
                  <c:v>02/01/2024</c:v>
                </c:pt>
                <c:pt idx="65">
                  <c:v>29/12/2023</c:v>
                </c:pt>
              </c:strCache>
            </c:strRef>
          </c:cat>
          <c:val>
            <c:numRef>
              <c:f>GDNN!$AA$231:$AA$296</c:f>
              <c:numCache>
                <c:formatCode>#,##0</c:formatCode>
                <c:ptCount val="66"/>
                <c:pt idx="0">
                  <c:v>-51749963137</c:v>
                </c:pt>
                <c:pt idx="1">
                  <c:v>-52018373137</c:v>
                </c:pt>
                <c:pt idx="2">
                  <c:v>-52474453137</c:v>
                </c:pt>
                <c:pt idx="3">
                  <c:v>-52744913137</c:v>
                </c:pt>
                <c:pt idx="4">
                  <c:v>-51202433137</c:v>
                </c:pt>
                <c:pt idx="5">
                  <c:v>-34754553137</c:v>
                </c:pt>
                <c:pt idx="6">
                  <c:v>-32150713137</c:v>
                </c:pt>
                <c:pt idx="7">
                  <c:v>-32118603137</c:v>
                </c:pt>
                <c:pt idx="8">
                  <c:v>-45781028885</c:v>
                </c:pt>
                <c:pt idx="9">
                  <c:v>-47707478885</c:v>
                </c:pt>
                <c:pt idx="10">
                  <c:v>-47980938885</c:v>
                </c:pt>
                <c:pt idx="11">
                  <c:v>-51785958885</c:v>
                </c:pt>
                <c:pt idx="12">
                  <c:v>-51324958885</c:v>
                </c:pt>
                <c:pt idx="13">
                  <c:v>-52238658885</c:v>
                </c:pt>
                <c:pt idx="14">
                  <c:v>-49313668885</c:v>
                </c:pt>
                <c:pt idx="15">
                  <c:v>-56361028885</c:v>
                </c:pt>
                <c:pt idx="16">
                  <c:v>-69401018885</c:v>
                </c:pt>
                <c:pt idx="17">
                  <c:v>-82647398885</c:v>
                </c:pt>
                <c:pt idx="18">
                  <c:v>-76583588885</c:v>
                </c:pt>
                <c:pt idx="19">
                  <c:v>-85940458885</c:v>
                </c:pt>
                <c:pt idx="20">
                  <c:v>-76823328885</c:v>
                </c:pt>
                <c:pt idx="21">
                  <c:v>-73531948885</c:v>
                </c:pt>
                <c:pt idx="22">
                  <c:v>-92252428885</c:v>
                </c:pt>
                <c:pt idx="23">
                  <c:v>-110084778885</c:v>
                </c:pt>
                <c:pt idx="24">
                  <c:v>-114372678885</c:v>
                </c:pt>
                <c:pt idx="25">
                  <c:v>-112720848885</c:v>
                </c:pt>
                <c:pt idx="26">
                  <c:v>-113353208885</c:v>
                </c:pt>
                <c:pt idx="27">
                  <c:v>-105106668885</c:v>
                </c:pt>
                <c:pt idx="28">
                  <c:v>-95720088885</c:v>
                </c:pt>
                <c:pt idx="29">
                  <c:v>-74089158885</c:v>
                </c:pt>
                <c:pt idx="30">
                  <c:v>-71157068885</c:v>
                </c:pt>
                <c:pt idx="31">
                  <c:v>-73410408885</c:v>
                </c:pt>
                <c:pt idx="32">
                  <c:v>-106093268885</c:v>
                </c:pt>
                <c:pt idx="33">
                  <c:v>-106153388885</c:v>
                </c:pt>
                <c:pt idx="34">
                  <c:v>-96398688885</c:v>
                </c:pt>
                <c:pt idx="35">
                  <c:v>-86560948885</c:v>
                </c:pt>
                <c:pt idx="36">
                  <c:v>-68484138885</c:v>
                </c:pt>
                <c:pt idx="37">
                  <c:v>-68289628885</c:v>
                </c:pt>
                <c:pt idx="38">
                  <c:v>-66092388885</c:v>
                </c:pt>
                <c:pt idx="39">
                  <c:v>-67814828885</c:v>
                </c:pt>
                <c:pt idx="40">
                  <c:v>-66409408885</c:v>
                </c:pt>
                <c:pt idx="41">
                  <c:v>-60248708885</c:v>
                </c:pt>
                <c:pt idx="42">
                  <c:v>-55929488885</c:v>
                </c:pt>
                <c:pt idx="43">
                  <c:v>-63973769039</c:v>
                </c:pt>
                <c:pt idx="44">
                  <c:v>-63094529039</c:v>
                </c:pt>
                <c:pt idx="45">
                  <c:v>-76393813565</c:v>
                </c:pt>
                <c:pt idx="46">
                  <c:v>-77551933565</c:v>
                </c:pt>
                <c:pt idx="47">
                  <c:v>-69530333565</c:v>
                </c:pt>
                <c:pt idx="48">
                  <c:v>-67122523565</c:v>
                </c:pt>
                <c:pt idx="49">
                  <c:v>-66588463565</c:v>
                </c:pt>
                <c:pt idx="50">
                  <c:v>-66228973565</c:v>
                </c:pt>
                <c:pt idx="51">
                  <c:v>-66765523565</c:v>
                </c:pt>
                <c:pt idx="52">
                  <c:v>-66854373565</c:v>
                </c:pt>
                <c:pt idx="53">
                  <c:v>-68887963565</c:v>
                </c:pt>
                <c:pt idx="54">
                  <c:v>-66051043565</c:v>
                </c:pt>
                <c:pt idx="55">
                  <c:v>-62919633565</c:v>
                </c:pt>
                <c:pt idx="56">
                  <c:v>-64166403565</c:v>
                </c:pt>
                <c:pt idx="57">
                  <c:v>-54111553565</c:v>
                </c:pt>
                <c:pt idx="58">
                  <c:v>-51449673565</c:v>
                </c:pt>
                <c:pt idx="59">
                  <c:v>-45502523565</c:v>
                </c:pt>
                <c:pt idx="60">
                  <c:v>-51225233565</c:v>
                </c:pt>
                <c:pt idx="61">
                  <c:v>-54616113565</c:v>
                </c:pt>
                <c:pt idx="62">
                  <c:v>-56697183565</c:v>
                </c:pt>
                <c:pt idx="63">
                  <c:v>-67365363565</c:v>
                </c:pt>
                <c:pt idx="64">
                  <c:v>-67949383565</c:v>
                </c:pt>
                <c:pt idx="65">
                  <c:v>-71641593565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D38-674D-97FE-40D0766BD675}"/>
            </c:ext>
          </c:extLst>
        </c:ser>
        <c:ser>
          <c:idx val="4"/>
          <c:order val="4"/>
          <c:tx>
            <c:strRef>
              <c:f>GDNN!$AB$230</c:f>
              <c:strCache>
                <c:ptCount val="1"/>
                <c:pt idx="0">
                  <c:v>LTG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GDNN!$W$231:$W$296</c:f>
              <c:strCache>
                <c:ptCount val="66"/>
                <c:pt idx="0">
                  <c:v>08/04/2024</c:v>
                </c:pt>
                <c:pt idx="1">
                  <c:v>05/04/2024</c:v>
                </c:pt>
                <c:pt idx="2">
                  <c:v>04/04/2024</c:v>
                </c:pt>
                <c:pt idx="3">
                  <c:v>03/04/2024</c:v>
                </c:pt>
                <c:pt idx="4">
                  <c:v>02/04/2024</c:v>
                </c:pt>
                <c:pt idx="5">
                  <c:v>01/04/2024</c:v>
                </c:pt>
                <c:pt idx="6">
                  <c:v>29/03/2024</c:v>
                </c:pt>
                <c:pt idx="7">
                  <c:v>28/03/2024</c:v>
                </c:pt>
                <c:pt idx="8">
                  <c:v>27/03/2024</c:v>
                </c:pt>
                <c:pt idx="9">
                  <c:v>26/03/2024</c:v>
                </c:pt>
                <c:pt idx="10">
                  <c:v>25/03/2024</c:v>
                </c:pt>
                <c:pt idx="11">
                  <c:v>22/03/2024</c:v>
                </c:pt>
                <c:pt idx="12">
                  <c:v>21/03/2024</c:v>
                </c:pt>
                <c:pt idx="13">
                  <c:v>20/03/2024</c:v>
                </c:pt>
                <c:pt idx="14">
                  <c:v>19/03/2024</c:v>
                </c:pt>
                <c:pt idx="15">
                  <c:v>18/03/2024</c:v>
                </c:pt>
                <c:pt idx="16">
                  <c:v>15/03/2024</c:v>
                </c:pt>
                <c:pt idx="17">
                  <c:v>14/03/2024</c:v>
                </c:pt>
                <c:pt idx="18">
                  <c:v>13/03/2024</c:v>
                </c:pt>
                <c:pt idx="19">
                  <c:v>12/03/2024</c:v>
                </c:pt>
                <c:pt idx="20">
                  <c:v>11/03/2024</c:v>
                </c:pt>
                <c:pt idx="21">
                  <c:v>08/03/2024</c:v>
                </c:pt>
                <c:pt idx="22">
                  <c:v>07/03/2024</c:v>
                </c:pt>
                <c:pt idx="23">
                  <c:v>06/03/2024</c:v>
                </c:pt>
                <c:pt idx="24">
                  <c:v>05/03/2024</c:v>
                </c:pt>
                <c:pt idx="25">
                  <c:v>04/03/2024</c:v>
                </c:pt>
                <c:pt idx="26">
                  <c:v>01/03/2024</c:v>
                </c:pt>
                <c:pt idx="27">
                  <c:v>29/02/2024</c:v>
                </c:pt>
                <c:pt idx="28">
                  <c:v>28/02/2024</c:v>
                </c:pt>
                <c:pt idx="29">
                  <c:v>27/02/2024</c:v>
                </c:pt>
                <c:pt idx="30">
                  <c:v>26/02/2024</c:v>
                </c:pt>
                <c:pt idx="31">
                  <c:v>23/02/2024</c:v>
                </c:pt>
                <c:pt idx="32">
                  <c:v>22/02/2024</c:v>
                </c:pt>
                <c:pt idx="33">
                  <c:v>21/02/2024</c:v>
                </c:pt>
                <c:pt idx="34">
                  <c:v>20/02/2024</c:v>
                </c:pt>
                <c:pt idx="35">
                  <c:v>19/02/2024</c:v>
                </c:pt>
                <c:pt idx="36">
                  <c:v>16/02/2024</c:v>
                </c:pt>
                <c:pt idx="37">
                  <c:v>15/02/2024</c:v>
                </c:pt>
                <c:pt idx="38">
                  <c:v>07/02/2024</c:v>
                </c:pt>
                <c:pt idx="39">
                  <c:v>06/02/2024</c:v>
                </c:pt>
                <c:pt idx="40">
                  <c:v>05/02/2024</c:v>
                </c:pt>
                <c:pt idx="41">
                  <c:v>02/02/2024</c:v>
                </c:pt>
                <c:pt idx="42">
                  <c:v>01/02/2024</c:v>
                </c:pt>
                <c:pt idx="43">
                  <c:v>31/01/2024</c:v>
                </c:pt>
                <c:pt idx="44">
                  <c:v>30/01/2024</c:v>
                </c:pt>
                <c:pt idx="45">
                  <c:v>29/01/2024</c:v>
                </c:pt>
                <c:pt idx="46">
                  <c:v>26/01/2024</c:v>
                </c:pt>
                <c:pt idx="47">
                  <c:v>25/01/2024</c:v>
                </c:pt>
                <c:pt idx="48">
                  <c:v>24/01/2024</c:v>
                </c:pt>
                <c:pt idx="49">
                  <c:v>23/01/2024</c:v>
                </c:pt>
                <c:pt idx="50">
                  <c:v>22/01/2024</c:v>
                </c:pt>
                <c:pt idx="51">
                  <c:v>19/01/2024</c:v>
                </c:pt>
                <c:pt idx="52">
                  <c:v>18/01/2024</c:v>
                </c:pt>
                <c:pt idx="53">
                  <c:v>17/01/2024</c:v>
                </c:pt>
                <c:pt idx="54">
                  <c:v>16/01/2024</c:v>
                </c:pt>
                <c:pt idx="55">
                  <c:v>15/01/2024</c:v>
                </c:pt>
                <c:pt idx="56">
                  <c:v>12/01/2024</c:v>
                </c:pt>
                <c:pt idx="57">
                  <c:v>11/01/2024</c:v>
                </c:pt>
                <c:pt idx="58">
                  <c:v>10/01/2024</c:v>
                </c:pt>
                <c:pt idx="59">
                  <c:v>09/01/2024</c:v>
                </c:pt>
                <c:pt idx="60">
                  <c:v>08/01/2024</c:v>
                </c:pt>
                <c:pt idx="61">
                  <c:v>05/01/2024</c:v>
                </c:pt>
                <c:pt idx="62">
                  <c:v>04/01/2024</c:v>
                </c:pt>
                <c:pt idx="63">
                  <c:v>03/01/2024</c:v>
                </c:pt>
                <c:pt idx="64">
                  <c:v>02/01/2024</c:v>
                </c:pt>
                <c:pt idx="65">
                  <c:v>29/12/2023</c:v>
                </c:pt>
              </c:strCache>
            </c:strRef>
          </c:cat>
          <c:val>
            <c:numRef>
              <c:f>GDNN!$AB$231:$AB$296</c:f>
              <c:numCache>
                <c:formatCode>#,##0</c:formatCode>
                <c:ptCount val="66"/>
                <c:pt idx="0">
                  <c:v>30115027648</c:v>
                </c:pt>
                <c:pt idx="1">
                  <c:v>30381073627</c:v>
                </c:pt>
                <c:pt idx="2">
                  <c:v>30381073627</c:v>
                </c:pt>
                <c:pt idx="3">
                  <c:v>30368339780</c:v>
                </c:pt>
                <c:pt idx="4">
                  <c:v>30368339780</c:v>
                </c:pt>
                <c:pt idx="5">
                  <c:v>30432154730</c:v>
                </c:pt>
                <c:pt idx="6">
                  <c:v>30432154730</c:v>
                </c:pt>
                <c:pt idx="7">
                  <c:v>30432154730</c:v>
                </c:pt>
                <c:pt idx="8">
                  <c:v>30432154730</c:v>
                </c:pt>
                <c:pt idx="9">
                  <c:v>29970513676</c:v>
                </c:pt>
                <c:pt idx="10">
                  <c:v>29970513676</c:v>
                </c:pt>
                <c:pt idx="11">
                  <c:v>29970513676</c:v>
                </c:pt>
                <c:pt idx="12">
                  <c:v>29837366524</c:v>
                </c:pt>
                <c:pt idx="13">
                  <c:v>29834726846</c:v>
                </c:pt>
                <c:pt idx="14">
                  <c:v>29837335393</c:v>
                </c:pt>
                <c:pt idx="15">
                  <c:v>29837335393</c:v>
                </c:pt>
                <c:pt idx="16">
                  <c:v>31866789865</c:v>
                </c:pt>
                <c:pt idx="17">
                  <c:v>35934328409</c:v>
                </c:pt>
                <c:pt idx="18">
                  <c:v>35906288217</c:v>
                </c:pt>
                <c:pt idx="19">
                  <c:v>35906288217</c:v>
                </c:pt>
                <c:pt idx="20">
                  <c:v>35906288217</c:v>
                </c:pt>
                <c:pt idx="21">
                  <c:v>37242365919</c:v>
                </c:pt>
                <c:pt idx="22">
                  <c:v>37448391906</c:v>
                </c:pt>
                <c:pt idx="23">
                  <c:v>37791173873</c:v>
                </c:pt>
                <c:pt idx="24">
                  <c:v>37791173873</c:v>
                </c:pt>
                <c:pt idx="25">
                  <c:v>37791173873</c:v>
                </c:pt>
                <c:pt idx="26">
                  <c:v>36677537733</c:v>
                </c:pt>
                <c:pt idx="27">
                  <c:v>36314895184</c:v>
                </c:pt>
                <c:pt idx="28">
                  <c:v>34321893747</c:v>
                </c:pt>
                <c:pt idx="29">
                  <c:v>33431004904</c:v>
                </c:pt>
                <c:pt idx="30">
                  <c:v>32095124451</c:v>
                </c:pt>
                <c:pt idx="31">
                  <c:v>31145020253</c:v>
                </c:pt>
                <c:pt idx="32">
                  <c:v>30318809817</c:v>
                </c:pt>
                <c:pt idx="33">
                  <c:v>30191840959</c:v>
                </c:pt>
                <c:pt idx="34">
                  <c:v>28392095123</c:v>
                </c:pt>
                <c:pt idx="35">
                  <c:v>27022836915</c:v>
                </c:pt>
                <c:pt idx="36">
                  <c:v>26149659656</c:v>
                </c:pt>
                <c:pt idx="37">
                  <c:v>24905466882</c:v>
                </c:pt>
                <c:pt idx="38">
                  <c:v>22937083638</c:v>
                </c:pt>
                <c:pt idx="39">
                  <c:v>21277879264</c:v>
                </c:pt>
                <c:pt idx="40">
                  <c:v>21277879264</c:v>
                </c:pt>
                <c:pt idx="41">
                  <c:v>20477167764</c:v>
                </c:pt>
                <c:pt idx="42">
                  <c:v>20138068514</c:v>
                </c:pt>
                <c:pt idx="43">
                  <c:v>20273973668</c:v>
                </c:pt>
                <c:pt idx="44">
                  <c:v>19105065915</c:v>
                </c:pt>
                <c:pt idx="45">
                  <c:v>20391622172</c:v>
                </c:pt>
                <c:pt idx="46">
                  <c:v>18497020510</c:v>
                </c:pt>
                <c:pt idx="47">
                  <c:v>16320197913</c:v>
                </c:pt>
                <c:pt idx="48">
                  <c:v>14434336584</c:v>
                </c:pt>
                <c:pt idx="49">
                  <c:v>12617337650</c:v>
                </c:pt>
                <c:pt idx="50">
                  <c:v>11898939903</c:v>
                </c:pt>
                <c:pt idx="51">
                  <c:v>10321659512</c:v>
                </c:pt>
                <c:pt idx="52">
                  <c:v>9925308384</c:v>
                </c:pt>
                <c:pt idx="53">
                  <c:v>9925308384</c:v>
                </c:pt>
                <c:pt idx="54">
                  <c:v>9209597402</c:v>
                </c:pt>
                <c:pt idx="55">
                  <c:v>6155628685</c:v>
                </c:pt>
                <c:pt idx="56">
                  <c:v>4911834821</c:v>
                </c:pt>
                <c:pt idx="57">
                  <c:v>2884086974</c:v>
                </c:pt>
                <c:pt idx="58">
                  <c:v>2044980018</c:v>
                </c:pt>
                <c:pt idx="59">
                  <c:v>2113068405</c:v>
                </c:pt>
                <c:pt idx="60">
                  <c:v>2502927531</c:v>
                </c:pt>
                <c:pt idx="61">
                  <c:v>2501648794</c:v>
                </c:pt>
                <c:pt idx="62">
                  <c:v>3498934386</c:v>
                </c:pt>
                <c:pt idx="63">
                  <c:v>3498934386</c:v>
                </c:pt>
                <c:pt idx="64">
                  <c:v>3111384251</c:v>
                </c:pt>
                <c:pt idx="65">
                  <c:v>2943345357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D38-674D-97FE-40D0766BD6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57121632"/>
        <c:axId val="357123360"/>
      </c:lineChart>
      <c:catAx>
        <c:axId val="35712163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357123360"/>
        <c:crosses val="autoZero"/>
        <c:auto val="1"/>
        <c:lblAlgn val="ctr"/>
        <c:lblOffset val="100"/>
        <c:noMultiLvlLbl val="0"/>
      </c:catAx>
      <c:valAx>
        <c:axId val="35712336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357121632"/>
        <c:crosses val="autoZero"/>
        <c:crossBetween val="between"/>
        <c:dispUnits>
          <c:builtInUnit val="b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VN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Chứng khoán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GDTD!$Y$15</c:f>
              <c:strCache>
                <c:ptCount val="1"/>
                <c:pt idx="0">
                  <c:v>SSI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GDTD!$W$16:$X$82</c:f>
              <c:multiLvlStrCache>
                <c:ptCount val="67"/>
                <c:lvl>
                  <c:pt idx="0">
                    <c:v>08/04/2024</c:v>
                  </c:pt>
                  <c:pt idx="1">
                    <c:v>05/04/2024</c:v>
                  </c:pt>
                  <c:pt idx="2">
                    <c:v>04/04/2024</c:v>
                  </c:pt>
                  <c:pt idx="3">
                    <c:v>03/04/2024</c:v>
                  </c:pt>
                  <c:pt idx="4">
                    <c:v>02/04/2024</c:v>
                  </c:pt>
                  <c:pt idx="5">
                    <c:v>01/04/2024</c:v>
                  </c:pt>
                  <c:pt idx="6">
                    <c:v>29/03/2024</c:v>
                  </c:pt>
                  <c:pt idx="7">
                    <c:v>28/03/2024</c:v>
                  </c:pt>
                  <c:pt idx="8">
                    <c:v>27/03/2024</c:v>
                  </c:pt>
                  <c:pt idx="9">
                    <c:v>26/03/2024</c:v>
                  </c:pt>
                  <c:pt idx="10">
                    <c:v>25/03/2024</c:v>
                  </c:pt>
                  <c:pt idx="11">
                    <c:v>22/03/2024</c:v>
                  </c:pt>
                  <c:pt idx="12">
                    <c:v>21/03/2024</c:v>
                  </c:pt>
                  <c:pt idx="13">
                    <c:v>20/03/2024</c:v>
                  </c:pt>
                  <c:pt idx="14">
                    <c:v>19/03/2024</c:v>
                  </c:pt>
                  <c:pt idx="15">
                    <c:v>18/03/2024</c:v>
                  </c:pt>
                  <c:pt idx="16">
                    <c:v>15/03/2024</c:v>
                  </c:pt>
                  <c:pt idx="17">
                    <c:v>14/03/2024</c:v>
                  </c:pt>
                  <c:pt idx="18">
                    <c:v>13/03/2024</c:v>
                  </c:pt>
                  <c:pt idx="19">
                    <c:v>12/03/2024</c:v>
                  </c:pt>
                  <c:pt idx="20">
                    <c:v>11/03/2024</c:v>
                  </c:pt>
                  <c:pt idx="21">
                    <c:v>08/03/2024</c:v>
                  </c:pt>
                  <c:pt idx="22">
                    <c:v>07/03/2024</c:v>
                  </c:pt>
                  <c:pt idx="23">
                    <c:v>06/03/2024</c:v>
                  </c:pt>
                  <c:pt idx="24">
                    <c:v>05/03/2024</c:v>
                  </c:pt>
                  <c:pt idx="25">
                    <c:v>04/03/2024</c:v>
                  </c:pt>
                  <c:pt idx="26">
                    <c:v>01/03/2024</c:v>
                  </c:pt>
                  <c:pt idx="27">
                    <c:v>29/02/2024</c:v>
                  </c:pt>
                  <c:pt idx="28">
                    <c:v>28/02/2024</c:v>
                  </c:pt>
                  <c:pt idx="29">
                    <c:v>27/02/2024</c:v>
                  </c:pt>
                  <c:pt idx="30">
                    <c:v>26/02/2024</c:v>
                  </c:pt>
                  <c:pt idx="31">
                    <c:v>23/02/2024</c:v>
                  </c:pt>
                  <c:pt idx="32">
                    <c:v>22/02/2024</c:v>
                  </c:pt>
                  <c:pt idx="33">
                    <c:v>21/02/2024</c:v>
                  </c:pt>
                  <c:pt idx="34">
                    <c:v>20/02/2024</c:v>
                  </c:pt>
                  <c:pt idx="35">
                    <c:v>19/02/2024</c:v>
                  </c:pt>
                  <c:pt idx="36">
                    <c:v>16/02/2024</c:v>
                  </c:pt>
                  <c:pt idx="37">
                    <c:v>15/02/2024</c:v>
                  </c:pt>
                  <c:pt idx="38">
                    <c:v>07/02/2024</c:v>
                  </c:pt>
                  <c:pt idx="39">
                    <c:v>06/02/2024</c:v>
                  </c:pt>
                  <c:pt idx="40">
                    <c:v>05/02/2024</c:v>
                  </c:pt>
                  <c:pt idx="41">
                    <c:v>02/02/2024</c:v>
                  </c:pt>
                  <c:pt idx="42">
                    <c:v>01/02/2024</c:v>
                  </c:pt>
                  <c:pt idx="43">
                    <c:v>31/01/2024</c:v>
                  </c:pt>
                  <c:pt idx="44">
                    <c:v>30/01/2024</c:v>
                  </c:pt>
                  <c:pt idx="45">
                    <c:v>29/01/2024</c:v>
                  </c:pt>
                  <c:pt idx="46">
                    <c:v>26/01/2024</c:v>
                  </c:pt>
                  <c:pt idx="47">
                    <c:v>25/01/2024</c:v>
                  </c:pt>
                  <c:pt idx="48">
                    <c:v>24/01/2024</c:v>
                  </c:pt>
                  <c:pt idx="49">
                    <c:v>23/01/2024</c:v>
                  </c:pt>
                  <c:pt idx="50">
                    <c:v>22/01/2024</c:v>
                  </c:pt>
                  <c:pt idx="51">
                    <c:v>19/01/2024</c:v>
                  </c:pt>
                  <c:pt idx="52">
                    <c:v>18/01/2024</c:v>
                  </c:pt>
                  <c:pt idx="53">
                    <c:v>17/01/2024</c:v>
                  </c:pt>
                  <c:pt idx="54">
                    <c:v>16/01/2024</c:v>
                  </c:pt>
                  <c:pt idx="55">
                    <c:v>15/01/2024</c:v>
                  </c:pt>
                  <c:pt idx="56">
                    <c:v>12/01/2024</c:v>
                  </c:pt>
                  <c:pt idx="57">
                    <c:v>11/01/2024</c:v>
                  </c:pt>
                  <c:pt idx="58">
                    <c:v>10/01/2024</c:v>
                  </c:pt>
                  <c:pt idx="59">
                    <c:v>09/01/2024</c:v>
                  </c:pt>
                  <c:pt idx="60">
                    <c:v>08/01/2024</c:v>
                  </c:pt>
                  <c:pt idx="61">
                    <c:v>05/01/2024</c:v>
                  </c:pt>
                  <c:pt idx="62">
                    <c:v>04/01/2024</c:v>
                  </c:pt>
                  <c:pt idx="63">
                    <c:v>03/01/2024</c:v>
                  </c:pt>
                  <c:pt idx="64">
                    <c:v>02/01/2024</c:v>
                  </c:pt>
                  <c:pt idx="65">
                    <c:v>29/12/2023</c:v>
                  </c:pt>
                  <c:pt idx="66">
                    <c:v>28/12/2023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GDTD!$Y$16:$Y$82</c:f>
              <c:numCache>
                <c:formatCode>#,##0</c:formatCode>
                <c:ptCount val="67"/>
                <c:pt idx="0">
                  <c:v>1772943000</c:v>
                </c:pt>
                <c:pt idx="1">
                  <c:v>13887053000</c:v>
                </c:pt>
                <c:pt idx="2">
                  <c:v>-52101047000</c:v>
                </c:pt>
                <c:pt idx="3">
                  <c:v>-74766087000</c:v>
                </c:pt>
                <c:pt idx="4">
                  <c:v>-41011166000</c:v>
                </c:pt>
                <c:pt idx="5">
                  <c:v>-45720685000</c:v>
                </c:pt>
                <c:pt idx="6">
                  <c:v>-70293062000</c:v>
                </c:pt>
                <c:pt idx="7">
                  <c:v>-70172857000</c:v>
                </c:pt>
                <c:pt idx="8">
                  <c:v>-52535981000</c:v>
                </c:pt>
                <c:pt idx="9">
                  <c:v>-33400375000</c:v>
                </c:pt>
                <c:pt idx="10">
                  <c:v>-53821940000</c:v>
                </c:pt>
                <c:pt idx="11">
                  <c:v>-96301440000</c:v>
                </c:pt>
                <c:pt idx="12">
                  <c:v>-135394105000</c:v>
                </c:pt>
                <c:pt idx="13">
                  <c:v>-155973420000</c:v>
                </c:pt>
                <c:pt idx="14">
                  <c:v>-160366050000</c:v>
                </c:pt>
                <c:pt idx="15">
                  <c:v>-145648000000</c:v>
                </c:pt>
                <c:pt idx="16">
                  <c:v>-143131455000</c:v>
                </c:pt>
                <c:pt idx="17">
                  <c:v>-136285205000</c:v>
                </c:pt>
                <c:pt idx="18">
                  <c:v>-125195540000</c:v>
                </c:pt>
                <c:pt idx="19">
                  <c:v>-135129585000</c:v>
                </c:pt>
                <c:pt idx="20">
                  <c:v>-136494525000</c:v>
                </c:pt>
                <c:pt idx="21">
                  <c:v>-143388311000</c:v>
                </c:pt>
                <c:pt idx="22">
                  <c:v>-158743174000</c:v>
                </c:pt>
                <c:pt idx="23">
                  <c:v>-144384305000</c:v>
                </c:pt>
                <c:pt idx="24">
                  <c:v>-132017615000</c:v>
                </c:pt>
                <c:pt idx="25">
                  <c:v>-119676115000</c:v>
                </c:pt>
                <c:pt idx="26">
                  <c:v>-117009915000</c:v>
                </c:pt>
                <c:pt idx="27">
                  <c:v>-135240950000</c:v>
                </c:pt>
                <c:pt idx="28">
                  <c:v>-93990825000</c:v>
                </c:pt>
                <c:pt idx="29">
                  <c:v>-90945165000</c:v>
                </c:pt>
                <c:pt idx="30">
                  <c:v>10172518000</c:v>
                </c:pt>
                <c:pt idx="31">
                  <c:v>3532685000</c:v>
                </c:pt>
                <c:pt idx="32">
                  <c:v>-36578125000</c:v>
                </c:pt>
                <c:pt idx="33">
                  <c:v>-27101480000</c:v>
                </c:pt>
                <c:pt idx="34">
                  <c:v>-14432282000</c:v>
                </c:pt>
                <c:pt idx="35">
                  <c:v>1315793000</c:v>
                </c:pt>
                <c:pt idx="36">
                  <c:v>15353293000</c:v>
                </c:pt>
                <c:pt idx="37">
                  <c:v>63771613000</c:v>
                </c:pt>
                <c:pt idx="38">
                  <c:v>73579148000</c:v>
                </c:pt>
                <c:pt idx="39">
                  <c:v>106017825000</c:v>
                </c:pt>
                <c:pt idx="40">
                  <c:v>109905995000</c:v>
                </c:pt>
                <c:pt idx="41">
                  <c:v>100248082000</c:v>
                </c:pt>
                <c:pt idx="42">
                  <c:v>76544327000</c:v>
                </c:pt>
                <c:pt idx="43">
                  <c:v>72159427000</c:v>
                </c:pt>
                <c:pt idx="44">
                  <c:v>75919617000</c:v>
                </c:pt>
                <c:pt idx="45">
                  <c:v>67876479000</c:v>
                </c:pt>
                <c:pt idx="46">
                  <c:v>63440101000</c:v>
                </c:pt>
                <c:pt idx="47">
                  <c:v>-7034044000</c:v>
                </c:pt>
                <c:pt idx="48">
                  <c:v>-33747679000</c:v>
                </c:pt>
                <c:pt idx="49">
                  <c:v>-32225579000</c:v>
                </c:pt>
                <c:pt idx="50">
                  <c:v>-7433784000</c:v>
                </c:pt>
                <c:pt idx="51">
                  <c:v>-16092409000</c:v>
                </c:pt>
                <c:pt idx="52">
                  <c:v>-19743499000</c:v>
                </c:pt>
                <c:pt idx="53">
                  <c:v>-23501844000</c:v>
                </c:pt>
                <c:pt idx="54">
                  <c:v>-20282012000</c:v>
                </c:pt>
                <c:pt idx="55">
                  <c:v>-23361532000</c:v>
                </c:pt>
                <c:pt idx="56">
                  <c:v>-29362532000</c:v>
                </c:pt>
                <c:pt idx="57">
                  <c:v>-22351205000</c:v>
                </c:pt>
                <c:pt idx="58">
                  <c:v>-22283095000</c:v>
                </c:pt>
                <c:pt idx="59">
                  <c:v>-22858605000</c:v>
                </c:pt>
                <c:pt idx="60">
                  <c:v>-34196770000</c:v>
                </c:pt>
                <c:pt idx="61">
                  <c:v>-39599480000</c:v>
                </c:pt>
                <c:pt idx="62">
                  <c:v>-40494465000</c:v>
                </c:pt>
                <c:pt idx="63">
                  <c:v>-42275734000</c:v>
                </c:pt>
                <c:pt idx="64">
                  <c:v>-15081693000</c:v>
                </c:pt>
                <c:pt idx="65">
                  <c:v>-11893597000</c:v>
                </c:pt>
                <c:pt idx="66">
                  <c:v>-6793791000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911-6449-8EC4-BC643EC245C8}"/>
            </c:ext>
          </c:extLst>
        </c:ser>
        <c:ser>
          <c:idx val="1"/>
          <c:order val="1"/>
          <c:tx>
            <c:strRef>
              <c:f>GDTD!$Z$15</c:f>
              <c:strCache>
                <c:ptCount val="1"/>
                <c:pt idx="0">
                  <c:v>VND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GDTD!$W$16:$X$82</c:f>
              <c:multiLvlStrCache>
                <c:ptCount val="67"/>
                <c:lvl>
                  <c:pt idx="0">
                    <c:v>08/04/2024</c:v>
                  </c:pt>
                  <c:pt idx="1">
                    <c:v>05/04/2024</c:v>
                  </c:pt>
                  <c:pt idx="2">
                    <c:v>04/04/2024</c:v>
                  </c:pt>
                  <c:pt idx="3">
                    <c:v>03/04/2024</c:v>
                  </c:pt>
                  <c:pt idx="4">
                    <c:v>02/04/2024</c:v>
                  </c:pt>
                  <c:pt idx="5">
                    <c:v>01/04/2024</c:v>
                  </c:pt>
                  <c:pt idx="6">
                    <c:v>29/03/2024</c:v>
                  </c:pt>
                  <c:pt idx="7">
                    <c:v>28/03/2024</c:v>
                  </c:pt>
                  <c:pt idx="8">
                    <c:v>27/03/2024</c:v>
                  </c:pt>
                  <c:pt idx="9">
                    <c:v>26/03/2024</c:v>
                  </c:pt>
                  <c:pt idx="10">
                    <c:v>25/03/2024</c:v>
                  </c:pt>
                  <c:pt idx="11">
                    <c:v>22/03/2024</c:v>
                  </c:pt>
                  <c:pt idx="12">
                    <c:v>21/03/2024</c:v>
                  </c:pt>
                  <c:pt idx="13">
                    <c:v>20/03/2024</c:v>
                  </c:pt>
                  <c:pt idx="14">
                    <c:v>19/03/2024</c:v>
                  </c:pt>
                  <c:pt idx="15">
                    <c:v>18/03/2024</c:v>
                  </c:pt>
                  <c:pt idx="16">
                    <c:v>15/03/2024</c:v>
                  </c:pt>
                  <c:pt idx="17">
                    <c:v>14/03/2024</c:v>
                  </c:pt>
                  <c:pt idx="18">
                    <c:v>13/03/2024</c:v>
                  </c:pt>
                  <c:pt idx="19">
                    <c:v>12/03/2024</c:v>
                  </c:pt>
                  <c:pt idx="20">
                    <c:v>11/03/2024</c:v>
                  </c:pt>
                  <c:pt idx="21">
                    <c:v>08/03/2024</c:v>
                  </c:pt>
                  <c:pt idx="22">
                    <c:v>07/03/2024</c:v>
                  </c:pt>
                  <c:pt idx="23">
                    <c:v>06/03/2024</c:v>
                  </c:pt>
                  <c:pt idx="24">
                    <c:v>05/03/2024</c:v>
                  </c:pt>
                  <c:pt idx="25">
                    <c:v>04/03/2024</c:v>
                  </c:pt>
                  <c:pt idx="26">
                    <c:v>01/03/2024</c:v>
                  </c:pt>
                  <c:pt idx="27">
                    <c:v>29/02/2024</c:v>
                  </c:pt>
                  <c:pt idx="28">
                    <c:v>28/02/2024</c:v>
                  </c:pt>
                  <c:pt idx="29">
                    <c:v>27/02/2024</c:v>
                  </c:pt>
                  <c:pt idx="30">
                    <c:v>26/02/2024</c:v>
                  </c:pt>
                  <c:pt idx="31">
                    <c:v>23/02/2024</c:v>
                  </c:pt>
                  <c:pt idx="32">
                    <c:v>22/02/2024</c:v>
                  </c:pt>
                  <c:pt idx="33">
                    <c:v>21/02/2024</c:v>
                  </c:pt>
                  <c:pt idx="34">
                    <c:v>20/02/2024</c:v>
                  </c:pt>
                  <c:pt idx="35">
                    <c:v>19/02/2024</c:v>
                  </c:pt>
                  <c:pt idx="36">
                    <c:v>16/02/2024</c:v>
                  </c:pt>
                  <c:pt idx="37">
                    <c:v>15/02/2024</c:v>
                  </c:pt>
                  <c:pt idx="38">
                    <c:v>07/02/2024</c:v>
                  </c:pt>
                  <c:pt idx="39">
                    <c:v>06/02/2024</c:v>
                  </c:pt>
                  <c:pt idx="40">
                    <c:v>05/02/2024</c:v>
                  </c:pt>
                  <c:pt idx="41">
                    <c:v>02/02/2024</c:v>
                  </c:pt>
                  <c:pt idx="42">
                    <c:v>01/02/2024</c:v>
                  </c:pt>
                  <c:pt idx="43">
                    <c:v>31/01/2024</c:v>
                  </c:pt>
                  <c:pt idx="44">
                    <c:v>30/01/2024</c:v>
                  </c:pt>
                  <c:pt idx="45">
                    <c:v>29/01/2024</c:v>
                  </c:pt>
                  <c:pt idx="46">
                    <c:v>26/01/2024</c:v>
                  </c:pt>
                  <c:pt idx="47">
                    <c:v>25/01/2024</c:v>
                  </c:pt>
                  <c:pt idx="48">
                    <c:v>24/01/2024</c:v>
                  </c:pt>
                  <c:pt idx="49">
                    <c:v>23/01/2024</c:v>
                  </c:pt>
                  <c:pt idx="50">
                    <c:v>22/01/2024</c:v>
                  </c:pt>
                  <c:pt idx="51">
                    <c:v>19/01/2024</c:v>
                  </c:pt>
                  <c:pt idx="52">
                    <c:v>18/01/2024</c:v>
                  </c:pt>
                  <c:pt idx="53">
                    <c:v>17/01/2024</c:v>
                  </c:pt>
                  <c:pt idx="54">
                    <c:v>16/01/2024</c:v>
                  </c:pt>
                  <c:pt idx="55">
                    <c:v>15/01/2024</c:v>
                  </c:pt>
                  <c:pt idx="56">
                    <c:v>12/01/2024</c:v>
                  </c:pt>
                  <c:pt idx="57">
                    <c:v>11/01/2024</c:v>
                  </c:pt>
                  <c:pt idx="58">
                    <c:v>10/01/2024</c:v>
                  </c:pt>
                  <c:pt idx="59">
                    <c:v>09/01/2024</c:v>
                  </c:pt>
                  <c:pt idx="60">
                    <c:v>08/01/2024</c:v>
                  </c:pt>
                  <c:pt idx="61">
                    <c:v>05/01/2024</c:v>
                  </c:pt>
                  <c:pt idx="62">
                    <c:v>04/01/2024</c:v>
                  </c:pt>
                  <c:pt idx="63">
                    <c:v>03/01/2024</c:v>
                  </c:pt>
                  <c:pt idx="64">
                    <c:v>02/01/2024</c:v>
                  </c:pt>
                  <c:pt idx="65">
                    <c:v>29/12/2023</c:v>
                  </c:pt>
                  <c:pt idx="66">
                    <c:v>28/12/2023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GDTD!$Z$16:$Z$82</c:f>
              <c:numCache>
                <c:formatCode>#,##0</c:formatCode>
                <c:ptCount val="67"/>
                <c:pt idx="0">
                  <c:v>-44682139000</c:v>
                </c:pt>
                <c:pt idx="1">
                  <c:v>-43696249000</c:v>
                </c:pt>
                <c:pt idx="2">
                  <c:v>-43199689000</c:v>
                </c:pt>
                <c:pt idx="3">
                  <c:v>-50271854000</c:v>
                </c:pt>
                <c:pt idx="4">
                  <c:v>-43401104000</c:v>
                </c:pt>
                <c:pt idx="5">
                  <c:v>-43086789000</c:v>
                </c:pt>
                <c:pt idx="6">
                  <c:v>-41514309000</c:v>
                </c:pt>
                <c:pt idx="7">
                  <c:v>-43787079000</c:v>
                </c:pt>
                <c:pt idx="8">
                  <c:v>-45530594000</c:v>
                </c:pt>
                <c:pt idx="9">
                  <c:v>-45547449000</c:v>
                </c:pt>
                <c:pt idx="10">
                  <c:v>-43419464000</c:v>
                </c:pt>
                <c:pt idx="11">
                  <c:v>-44591284000</c:v>
                </c:pt>
                <c:pt idx="12">
                  <c:v>-47883259000</c:v>
                </c:pt>
                <c:pt idx="13">
                  <c:v>-50259869000</c:v>
                </c:pt>
                <c:pt idx="14">
                  <c:v>-53809009000</c:v>
                </c:pt>
                <c:pt idx="15">
                  <c:v>-50486049000</c:v>
                </c:pt>
                <c:pt idx="16">
                  <c:v>-46996534000</c:v>
                </c:pt>
                <c:pt idx="17">
                  <c:v>-44902979000</c:v>
                </c:pt>
                <c:pt idx="18">
                  <c:v>-45566474000</c:v>
                </c:pt>
                <c:pt idx="19">
                  <c:v>-46260334000</c:v>
                </c:pt>
                <c:pt idx="20">
                  <c:v>-46260334000</c:v>
                </c:pt>
                <c:pt idx="21">
                  <c:v>-46967179000</c:v>
                </c:pt>
                <c:pt idx="22">
                  <c:v>-46967179000</c:v>
                </c:pt>
                <c:pt idx="23">
                  <c:v>-45183134000</c:v>
                </c:pt>
                <c:pt idx="24">
                  <c:v>-47120919000</c:v>
                </c:pt>
                <c:pt idx="25">
                  <c:v>-51101349000</c:v>
                </c:pt>
                <c:pt idx="26">
                  <c:v>-54997919000</c:v>
                </c:pt>
                <c:pt idx="27">
                  <c:v>-53590779000</c:v>
                </c:pt>
                <c:pt idx="28">
                  <c:v>-52791219000</c:v>
                </c:pt>
                <c:pt idx="29">
                  <c:v>-52520229000</c:v>
                </c:pt>
                <c:pt idx="30">
                  <c:v>-52249239000</c:v>
                </c:pt>
                <c:pt idx="31">
                  <c:v>-51185454000</c:v>
                </c:pt>
                <c:pt idx="32">
                  <c:v>-29547234000</c:v>
                </c:pt>
                <c:pt idx="33">
                  <c:v>-29203809000</c:v>
                </c:pt>
                <c:pt idx="34">
                  <c:v>-24279464000</c:v>
                </c:pt>
                <c:pt idx="35">
                  <c:v>-24279464000</c:v>
                </c:pt>
                <c:pt idx="36">
                  <c:v>-19565109000</c:v>
                </c:pt>
                <c:pt idx="37">
                  <c:v>-20751659000</c:v>
                </c:pt>
                <c:pt idx="38">
                  <c:v>-21146194000</c:v>
                </c:pt>
                <c:pt idx="39">
                  <c:v>-20250354000</c:v>
                </c:pt>
                <c:pt idx="40">
                  <c:v>-20218534000</c:v>
                </c:pt>
                <c:pt idx="41">
                  <c:v>-21389864000</c:v>
                </c:pt>
                <c:pt idx="42">
                  <c:v>-19238464000</c:v>
                </c:pt>
                <c:pt idx="43">
                  <c:v>11173431000</c:v>
                </c:pt>
                <c:pt idx="44">
                  <c:v>13686278000</c:v>
                </c:pt>
                <c:pt idx="45">
                  <c:v>16199125000</c:v>
                </c:pt>
                <c:pt idx="46">
                  <c:v>17363520000</c:v>
                </c:pt>
                <c:pt idx="47">
                  <c:v>16926525000</c:v>
                </c:pt>
                <c:pt idx="48">
                  <c:v>16842545000</c:v>
                </c:pt>
                <c:pt idx="49">
                  <c:v>12360270000</c:v>
                </c:pt>
                <c:pt idx="50">
                  <c:v>12485670000</c:v>
                </c:pt>
                <c:pt idx="51">
                  <c:v>11818960000</c:v>
                </c:pt>
                <c:pt idx="52">
                  <c:v>11177380000</c:v>
                </c:pt>
                <c:pt idx="53">
                  <c:v>11302390000</c:v>
                </c:pt>
                <c:pt idx="54">
                  <c:v>11556595000</c:v>
                </c:pt>
                <c:pt idx="55">
                  <c:v>11474705000</c:v>
                </c:pt>
                <c:pt idx="56">
                  <c:v>11474705000</c:v>
                </c:pt>
                <c:pt idx="57">
                  <c:v>10056660000</c:v>
                </c:pt>
                <c:pt idx="58">
                  <c:v>10056660000</c:v>
                </c:pt>
                <c:pt idx="59">
                  <c:v>8858410000</c:v>
                </c:pt>
                <c:pt idx="60">
                  <c:v>7699420000</c:v>
                </c:pt>
                <c:pt idx="61">
                  <c:v>7699420000</c:v>
                </c:pt>
                <c:pt idx="62">
                  <c:v>7699420000</c:v>
                </c:pt>
                <c:pt idx="63">
                  <c:v>13316310000</c:v>
                </c:pt>
                <c:pt idx="64">
                  <c:v>13316310000</c:v>
                </c:pt>
                <c:pt idx="65">
                  <c:v>13316310000</c:v>
                </c:pt>
                <c:pt idx="66">
                  <c:v>13316310000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911-6449-8EC4-BC643EC245C8}"/>
            </c:ext>
          </c:extLst>
        </c:ser>
        <c:ser>
          <c:idx val="2"/>
          <c:order val="2"/>
          <c:tx>
            <c:strRef>
              <c:f>GDTD!$AA$15</c:f>
              <c:strCache>
                <c:ptCount val="1"/>
                <c:pt idx="0">
                  <c:v>VCI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multiLvlStrRef>
              <c:f>GDTD!$W$16:$X$82</c:f>
              <c:multiLvlStrCache>
                <c:ptCount val="67"/>
                <c:lvl>
                  <c:pt idx="0">
                    <c:v>08/04/2024</c:v>
                  </c:pt>
                  <c:pt idx="1">
                    <c:v>05/04/2024</c:v>
                  </c:pt>
                  <c:pt idx="2">
                    <c:v>04/04/2024</c:v>
                  </c:pt>
                  <c:pt idx="3">
                    <c:v>03/04/2024</c:v>
                  </c:pt>
                  <c:pt idx="4">
                    <c:v>02/04/2024</c:v>
                  </c:pt>
                  <c:pt idx="5">
                    <c:v>01/04/2024</c:v>
                  </c:pt>
                  <c:pt idx="6">
                    <c:v>29/03/2024</c:v>
                  </c:pt>
                  <c:pt idx="7">
                    <c:v>28/03/2024</c:v>
                  </c:pt>
                  <c:pt idx="8">
                    <c:v>27/03/2024</c:v>
                  </c:pt>
                  <c:pt idx="9">
                    <c:v>26/03/2024</c:v>
                  </c:pt>
                  <c:pt idx="10">
                    <c:v>25/03/2024</c:v>
                  </c:pt>
                  <c:pt idx="11">
                    <c:v>22/03/2024</c:v>
                  </c:pt>
                  <c:pt idx="12">
                    <c:v>21/03/2024</c:v>
                  </c:pt>
                  <c:pt idx="13">
                    <c:v>20/03/2024</c:v>
                  </c:pt>
                  <c:pt idx="14">
                    <c:v>19/03/2024</c:v>
                  </c:pt>
                  <c:pt idx="15">
                    <c:v>18/03/2024</c:v>
                  </c:pt>
                  <c:pt idx="16">
                    <c:v>15/03/2024</c:v>
                  </c:pt>
                  <c:pt idx="17">
                    <c:v>14/03/2024</c:v>
                  </c:pt>
                  <c:pt idx="18">
                    <c:v>13/03/2024</c:v>
                  </c:pt>
                  <c:pt idx="19">
                    <c:v>12/03/2024</c:v>
                  </c:pt>
                  <c:pt idx="20">
                    <c:v>11/03/2024</c:v>
                  </c:pt>
                  <c:pt idx="21">
                    <c:v>08/03/2024</c:v>
                  </c:pt>
                  <c:pt idx="22">
                    <c:v>07/03/2024</c:v>
                  </c:pt>
                  <c:pt idx="23">
                    <c:v>06/03/2024</c:v>
                  </c:pt>
                  <c:pt idx="24">
                    <c:v>05/03/2024</c:v>
                  </c:pt>
                  <c:pt idx="25">
                    <c:v>04/03/2024</c:v>
                  </c:pt>
                  <c:pt idx="26">
                    <c:v>01/03/2024</c:v>
                  </c:pt>
                  <c:pt idx="27">
                    <c:v>29/02/2024</c:v>
                  </c:pt>
                  <c:pt idx="28">
                    <c:v>28/02/2024</c:v>
                  </c:pt>
                  <c:pt idx="29">
                    <c:v>27/02/2024</c:v>
                  </c:pt>
                  <c:pt idx="30">
                    <c:v>26/02/2024</c:v>
                  </c:pt>
                  <c:pt idx="31">
                    <c:v>23/02/2024</c:v>
                  </c:pt>
                  <c:pt idx="32">
                    <c:v>22/02/2024</c:v>
                  </c:pt>
                  <c:pt idx="33">
                    <c:v>21/02/2024</c:v>
                  </c:pt>
                  <c:pt idx="34">
                    <c:v>20/02/2024</c:v>
                  </c:pt>
                  <c:pt idx="35">
                    <c:v>19/02/2024</c:v>
                  </c:pt>
                  <c:pt idx="36">
                    <c:v>16/02/2024</c:v>
                  </c:pt>
                  <c:pt idx="37">
                    <c:v>15/02/2024</c:v>
                  </c:pt>
                  <c:pt idx="38">
                    <c:v>07/02/2024</c:v>
                  </c:pt>
                  <c:pt idx="39">
                    <c:v>06/02/2024</c:v>
                  </c:pt>
                  <c:pt idx="40">
                    <c:v>05/02/2024</c:v>
                  </c:pt>
                  <c:pt idx="41">
                    <c:v>02/02/2024</c:v>
                  </c:pt>
                  <c:pt idx="42">
                    <c:v>01/02/2024</c:v>
                  </c:pt>
                  <c:pt idx="43">
                    <c:v>31/01/2024</c:v>
                  </c:pt>
                  <c:pt idx="44">
                    <c:v>30/01/2024</c:v>
                  </c:pt>
                  <c:pt idx="45">
                    <c:v>29/01/2024</c:v>
                  </c:pt>
                  <c:pt idx="46">
                    <c:v>26/01/2024</c:v>
                  </c:pt>
                  <c:pt idx="47">
                    <c:v>25/01/2024</c:v>
                  </c:pt>
                  <c:pt idx="48">
                    <c:v>24/01/2024</c:v>
                  </c:pt>
                  <c:pt idx="49">
                    <c:v>23/01/2024</c:v>
                  </c:pt>
                  <c:pt idx="50">
                    <c:v>22/01/2024</c:v>
                  </c:pt>
                  <c:pt idx="51">
                    <c:v>19/01/2024</c:v>
                  </c:pt>
                  <c:pt idx="52">
                    <c:v>18/01/2024</c:v>
                  </c:pt>
                  <c:pt idx="53">
                    <c:v>17/01/2024</c:v>
                  </c:pt>
                  <c:pt idx="54">
                    <c:v>16/01/2024</c:v>
                  </c:pt>
                  <c:pt idx="55">
                    <c:v>15/01/2024</c:v>
                  </c:pt>
                  <c:pt idx="56">
                    <c:v>12/01/2024</c:v>
                  </c:pt>
                  <c:pt idx="57">
                    <c:v>11/01/2024</c:v>
                  </c:pt>
                  <c:pt idx="58">
                    <c:v>10/01/2024</c:v>
                  </c:pt>
                  <c:pt idx="59">
                    <c:v>09/01/2024</c:v>
                  </c:pt>
                  <c:pt idx="60">
                    <c:v>08/01/2024</c:v>
                  </c:pt>
                  <c:pt idx="61">
                    <c:v>05/01/2024</c:v>
                  </c:pt>
                  <c:pt idx="62">
                    <c:v>04/01/2024</c:v>
                  </c:pt>
                  <c:pt idx="63">
                    <c:v>03/01/2024</c:v>
                  </c:pt>
                  <c:pt idx="64">
                    <c:v>02/01/2024</c:v>
                  </c:pt>
                  <c:pt idx="65">
                    <c:v>29/12/2023</c:v>
                  </c:pt>
                  <c:pt idx="66">
                    <c:v>28/12/2023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GDTD!$AA$16:$AA$82</c:f>
              <c:numCache>
                <c:formatCode>#,##0</c:formatCode>
                <c:ptCount val="67"/>
                <c:pt idx="0">
                  <c:v>-423775000</c:v>
                </c:pt>
                <c:pt idx="1">
                  <c:v>-931670000</c:v>
                </c:pt>
                <c:pt idx="2">
                  <c:v>-1713420000</c:v>
                </c:pt>
                <c:pt idx="3">
                  <c:v>-2495170000</c:v>
                </c:pt>
                <c:pt idx="4">
                  <c:v>2552360000</c:v>
                </c:pt>
                <c:pt idx="5">
                  <c:v>5538980000</c:v>
                </c:pt>
                <c:pt idx="6">
                  <c:v>5865730000</c:v>
                </c:pt>
                <c:pt idx="7">
                  <c:v>4538340000</c:v>
                </c:pt>
                <c:pt idx="8">
                  <c:v>3210950000</c:v>
                </c:pt>
                <c:pt idx="9">
                  <c:v>3839170000</c:v>
                </c:pt>
                <c:pt idx="10">
                  <c:v>3972840000</c:v>
                </c:pt>
                <c:pt idx="11">
                  <c:v>2965540000</c:v>
                </c:pt>
                <c:pt idx="12">
                  <c:v>1958240000</c:v>
                </c:pt>
                <c:pt idx="13">
                  <c:v>-5207880000</c:v>
                </c:pt>
                <c:pt idx="14">
                  <c:v>-7159160000</c:v>
                </c:pt>
                <c:pt idx="15">
                  <c:v>-6843530000</c:v>
                </c:pt>
                <c:pt idx="16">
                  <c:v>-8580240000</c:v>
                </c:pt>
                <c:pt idx="17">
                  <c:v>-7746420000</c:v>
                </c:pt>
                <c:pt idx="18">
                  <c:v>-4493735000</c:v>
                </c:pt>
                <c:pt idx="19">
                  <c:v>-1241050000</c:v>
                </c:pt>
                <c:pt idx="20">
                  <c:v>-1241050000</c:v>
                </c:pt>
                <c:pt idx="21">
                  <c:v>10710835000</c:v>
                </c:pt>
                <c:pt idx="22">
                  <c:v>10710835000</c:v>
                </c:pt>
                <c:pt idx="23">
                  <c:v>11204945000</c:v>
                </c:pt>
                <c:pt idx="24">
                  <c:v>10691345000</c:v>
                </c:pt>
                <c:pt idx="25">
                  <c:v>10327060000</c:v>
                </c:pt>
                <c:pt idx="26">
                  <c:v>10856380000</c:v>
                </c:pt>
                <c:pt idx="27">
                  <c:v>11647930000</c:v>
                </c:pt>
                <c:pt idx="28">
                  <c:v>12061875000</c:v>
                </c:pt>
                <c:pt idx="29">
                  <c:v>12626310000</c:v>
                </c:pt>
                <c:pt idx="30">
                  <c:v>13190745000</c:v>
                </c:pt>
                <c:pt idx="31">
                  <c:v>14156665000</c:v>
                </c:pt>
                <c:pt idx="32">
                  <c:v>2411375000</c:v>
                </c:pt>
                <c:pt idx="33">
                  <c:v>5796445000</c:v>
                </c:pt>
                <c:pt idx="34">
                  <c:v>8055230000</c:v>
                </c:pt>
                <c:pt idx="35">
                  <c:v>8055230000</c:v>
                </c:pt>
                <c:pt idx="36">
                  <c:v>12626305000</c:v>
                </c:pt>
                <c:pt idx="37">
                  <c:v>12464305000</c:v>
                </c:pt>
                <c:pt idx="38">
                  <c:v>12302305000</c:v>
                </c:pt>
                <c:pt idx="39">
                  <c:v>7610210000</c:v>
                </c:pt>
                <c:pt idx="40">
                  <c:v>1379160000</c:v>
                </c:pt>
                <c:pt idx="41">
                  <c:v>1221380000</c:v>
                </c:pt>
                <c:pt idx="42">
                  <c:v>1144565000</c:v>
                </c:pt>
                <c:pt idx="43">
                  <c:v>1295535000</c:v>
                </c:pt>
                <c:pt idx="44">
                  <c:v>1559960000</c:v>
                </c:pt>
                <c:pt idx="45">
                  <c:v>1824385000</c:v>
                </c:pt>
                <c:pt idx="46">
                  <c:v>3012515000</c:v>
                </c:pt>
                <c:pt idx="47">
                  <c:v>2748360000</c:v>
                </c:pt>
                <c:pt idx="48">
                  <c:v>2748360000</c:v>
                </c:pt>
                <c:pt idx="49">
                  <c:v>2867955000</c:v>
                </c:pt>
                <c:pt idx="50">
                  <c:v>2956855000</c:v>
                </c:pt>
                <c:pt idx="51">
                  <c:v>2486285000</c:v>
                </c:pt>
                <c:pt idx="52">
                  <c:v>2486285000</c:v>
                </c:pt>
                <c:pt idx="53">
                  <c:v>2554155000</c:v>
                </c:pt>
                <c:pt idx="54">
                  <c:v>2830835000</c:v>
                </c:pt>
                <c:pt idx="55">
                  <c:v>2012835000</c:v>
                </c:pt>
                <c:pt idx="56">
                  <c:v>-4365000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911-6449-8EC4-BC643EC245C8}"/>
            </c:ext>
          </c:extLst>
        </c:ser>
        <c:ser>
          <c:idx val="3"/>
          <c:order val="3"/>
          <c:tx>
            <c:strRef>
              <c:f>GDTD!$AB$15</c:f>
              <c:strCache>
                <c:ptCount val="1"/>
                <c:pt idx="0">
                  <c:v>HCM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multiLvlStrRef>
              <c:f>GDTD!$W$16:$X$82</c:f>
              <c:multiLvlStrCache>
                <c:ptCount val="67"/>
                <c:lvl>
                  <c:pt idx="0">
                    <c:v>08/04/2024</c:v>
                  </c:pt>
                  <c:pt idx="1">
                    <c:v>05/04/2024</c:v>
                  </c:pt>
                  <c:pt idx="2">
                    <c:v>04/04/2024</c:v>
                  </c:pt>
                  <c:pt idx="3">
                    <c:v>03/04/2024</c:v>
                  </c:pt>
                  <c:pt idx="4">
                    <c:v>02/04/2024</c:v>
                  </c:pt>
                  <c:pt idx="5">
                    <c:v>01/04/2024</c:v>
                  </c:pt>
                  <c:pt idx="6">
                    <c:v>29/03/2024</c:v>
                  </c:pt>
                  <c:pt idx="7">
                    <c:v>28/03/2024</c:v>
                  </c:pt>
                  <c:pt idx="8">
                    <c:v>27/03/2024</c:v>
                  </c:pt>
                  <c:pt idx="9">
                    <c:v>26/03/2024</c:v>
                  </c:pt>
                  <c:pt idx="10">
                    <c:v>25/03/2024</c:v>
                  </c:pt>
                  <c:pt idx="11">
                    <c:v>22/03/2024</c:v>
                  </c:pt>
                  <c:pt idx="12">
                    <c:v>21/03/2024</c:v>
                  </c:pt>
                  <c:pt idx="13">
                    <c:v>20/03/2024</c:v>
                  </c:pt>
                  <c:pt idx="14">
                    <c:v>19/03/2024</c:v>
                  </c:pt>
                  <c:pt idx="15">
                    <c:v>18/03/2024</c:v>
                  </c:pt>
                  <c:pt idx="16">
                    <c:v>15/03/2024</c:v>
                  </c:pt>
                  <c:pt idx="17">
                    <c:v>14/03/2024</c:v>
                  </c:pt>
                  <c:pt idx="18">
                    <c:v>13/03/2024</c:v>
                  </c:pt>
                  <c:pt idx="19">
                    <c:v>12/03/2024</c:v>
                  </c:pt>
                  <c:pt idx="20">
                    <c:v>11/03/2024</c:v>
                  </c:pt>
                  <c:pt idx="21">
                    <c:v>08/03/2024</c:v>
                  </c:pt>
                  <c:pt idx="22">
                    <c:v>07/03/2024</c:v>
                  </c:pt>
                  <c:pt idx="23">
                    <c:v>06/03/2024</c:v>
                  </c:pt>
                  <c:pt idx="24">
                    <c:v>05/03/2024</c:v>
                  </c:pt>
                  <c:pt idx="25">
                    <c:v>04/03/2024</c:v>
                  </c:pt>
                  <c:pt idx="26">
                    <c:v>01/03/2024</c:v>
                  </c:pt>
                  <c:pt idx="27">
                    <c:v>29/02/2024</c:v>
                  </c:pt>
                  <c:pt idx="28">
                    <c:v>28/02/2024</c:v>
                  </c:pt>
                  <c:pt idx="29">
                    <c:v>27/02/2024</c:v>
                  </c:pt>
                  <c:pt idx="30">
                    <c:v>26/02/2024</c:v>
                  </c:pt>
                  <c:pt idx="31">
                    <c:v>23/02/2024</c:v>
                  </c:pt>
                  <c:pt idx="32">
                    <c:v>22/02/2024</c:v>
                  </c:pt>
                  <c:pt idx="33">
                    <c:v>21/02/2024</c:v>
                  </c:pt>
                  <c:pt idx="34">
                    <c:v>20/02/2024</c:v>
                  </c:pt>
                  <c:pt idx="35">
                    <c:v>19/02/2024</c:v>
                  </c:pt>
                  <c:pt idx="36">
                    <c:v>16/02/2024</c:v>
                  </c:pt>
                  <c:pt idx="37">
                    <c:v>15/02/2024</c:v>
                  </c:pt>
                  <c:pt idx="38">
                    <c:v>07/02/2024</c:v>
                  </c:pt>
                  <c:pt idx="39">
                    <c:v>06/02/2024</c:v>
                  </c:pt>
                  <c:pt idx="40">
                    <c:v>05/02/2024</c:v>
                  </c:pt>
                  <c:pt idx="41">
                    <c:v>02/02/2024</c:v>
                  </c:pt>
                  <c:pt idx="42">
                    <c:v>01/02/2024</c:v>
                  </c:pt>
                  <c:pt idx="43">
                    <c:v>31/01/2024</c:v>
                  </c:pt>
                  <c:pt idx="44">
                    <c:v>30/01/2024</c:v>
                  </c:pt>
                  <c:pt idx="45">
                    <c:v>29/01/2024</c:v>
                  </c:pt>
                  <c:pt idx="46">
                    <c:v>26/01/2024</c:v>
                  </c:pt>
                  <c:pt idx="47">
                    <c:v>25/01/2024</c:v>
                  </c:pt>
                  <c:pt idx="48">
                    <c:v>24/01/2024</c:v>
                  </c:pt>
                  <c:pt idx="49">
                    <c:v>23/01/2024</c:v>
                  </c:pt>
                  <c:pt idx="50">
                    <c:v>22/01/2024</c:v>
                  </c:pt>
                  <c:pt idx="51">
                    <c:v>19/01/2024</c:v>
                  </c:pt>
                  <c:pt idx="52">
                    <c:v>18/01/2024</c:v>
                  </c:pt>
                  <c:pt idx="53">
                    <c:v>17/01/2024</c:v>
                  </c:pt>
                  <c:pt idx="54">
                    <c:v>16/01/2024</c:v>
                  </c:pt>
                  <c:pt idx="55">
                    <c:v>15/01/2024</c:v>
                  </c:pt>
                  <c:pt idx="56">
                    <c:v>12/01/2024</c:v>
                  </c:pt>
                  <c:pt idx="57">
                    <c:v>11/01/2024</c:v>
                  </c:pt>
                  <c:pt idx="58">
                    <c:v>10/01/2024</c:v>
                  </c:pt>
                  <c:pt idx="59">
                    <c:v>09/01/2024</c:v>
                  </c:pt>
                  <c:pt idx="60">
                    <c:v>08/01/2024</c:v>
                  </c:pt>
                  <c:pt idx="61">
                    <c:v>05/01/2024</c:v>
                  </c:pt>
                  <c:pt idx="62">
                    <c:v>04/01/2024</c:v>
                  </c:pt>
                  <c:pt idx="63">
                    <c:v>03/01/2024</c:v>
                  </c:pt>
                  <c:pt idx="64">
                    <c:v>02/01/2024</c:v>
                  </c:pt>
                  <c:pt idx="65">
                    <c:v>29/12/2023</c:v>
                  </c:pt>
                  <c:pt idx="66">
                    <c:v>28/12/2023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GDTD!$AB$16:$AB$82</c:f>
              <c:numCache>
                <c:formatCode>#,##0</c:formatCode>
                <c:ptCount val="67"/>
                <c:pt idx="0">
                  <c:v>70246491000</c:v>
                </c:pt>
                <c:pt idx="1">
                  <c:v>70963181000</c:v>
                </c:pt>
                <c:pt idx="2">
                  <c:v>70541821000</c:v>
                </c:pt>
                <c:pt idx="3">
                  <c:v>70120461000</c:v>
                </c:pt>
                <c:pt idx="4">
                  <c:v>65892096000</c:v>
                </c:pt>
                <c:pt idx="5">
                  <c:v>66142906000</c:v>
                </c:pt>
                <c:pt idx="6">
                  <c:v>71156491000</c:v>
                </c:pt>
                <c:pt idx="7">
                  <c:v>72616071000</c:v>
                </c:pt>
                <c:pt idx="8">
                  <c:v>74075651000</c:v>
                </c:pt>
                <c:pt idx="9">
                  <c:v>73972381000</c:v>
                </c:pt>
                <c:pt idx="10">
                  <c:v>73791211000</c:v>
                </c:pt>
                <c:pt idx="11">
                  <c:v>61377741000</c:v>
                </c:pt>
                <c:pt idx="12">
                  <c:v>61492801000</c:v>
                </c:pt>
                <c:pt idx="13">
                  <c:v>63957601000</c:v>
                </c:pt>
                <c:pt idx="14">
                  <c:v>64096201000</c:v>
                </c:pt>
                <c:pt idx="15">
                  <c:v>64774061000</c:v>
                </c:pt>
                <c:pt idx="16">
                  <c:v>59972611000</c:v>
                </c:pt>
                <c:pt idx="17">
                  <c:v>57874331000</c:v>
                </c:pt>
                <c:pt idx="18">
                  <c:v>52305991000</c:v>
                </c:pt>
                <c:pt idx="19">
                  <c:v>52466816000</c:v>
                </c:pt>
                <c:pt idx="20">
                  <c:v>52466816000</c:v>
                </c:pt>
                <c:pt idx="21">
                  <c:v>55668996000</c:v>
                </c:pt>
                <c:pt idx="22">
                  <c:v>55668996000</c:v>
                </c:pt>
                <c:pt idx="23">
                  <c:v>56085756000</c:v>
                </c:pt>
                <c:pt idx="24">
                  <c:v>55557176000</c:v>
                </c:pt>
                <c:pt idx="25">
                  <c:v>53948386000</c:v>
                </c:pt>
                <c:pt idx="26">
                  <c:v>54473146000</c:v>
                </c:pt>
                <c:pt idx="27">
                  <c:v>56839616000</c:v>
                </c:pt>
                <c:pt idx="28">
                  <c:v>55476671000</c:v>
                </c:pt>
                <c:pt idx="29">
                  <c:v>54377351000</c:v>
                </c:pt>
                <c:pt idx="30">
                  <c:v>52793760000</c:v>
                </c:pt>
                <c:pt idx="31">
                  <c:v>53419695000</c:v>
                </c:pt>
                <c:pt idx="32">
                  <c:v>11614360000</c:v>
                </c:pt>
                <c:pt idx="33">
                  <c:v>11518660000</c:v>
                </c:pt>
                <c:pt idx="34">
                  <c:v>13940030000</c:v>
                </c:pt>
                <c:pt idx="35">
                  <c:v>13940030000</c:v>
                </c:pt>
                <c:pt idx="36">
                  <c:v>13629950000</c:v>
                </c:pt>
                <c:pt idx="37">
                  <c:v>11303990000</c:v>
                </c:pt>
                <c:pt idx="38">
                  <c:v>11172540000</c:v>
                </c:pt>
                <c:pt idx="39">
                  <c:v>11040060000</c:v>
                </c:pt>
                <c:pt idx="40">
                  <c:v>11690200000</c:v>
                </c:pt>
                <c:pt idx="41">
                  <c:v>7671975000</c:v>
                </c:pt>
                <c:pt idx="42">
                  <c:v>-2285240000</c:v>
                </c:pt>
                <c:pt idx="43">
                  <c:v>-806560000</c:v>
                </c:pt>
                <c:pt idx="44">
                  <c:v>672120000</c:v>
                </c:pt>
                <c:pt idx="45">
                  <c:v>800670000</c:v>
                </c:pt>
                <c:pt idx="46">
                  <c:v>-1403025000</c:v>
                </c:pt>
                <c:pt idx="47">
                  <c:v>-1530585000</c:v>
                </c:pt>
                <c:pt idx="48">
                  <c:v>-1562505000</c:v>
                </c:pt>
                <c:pt idx="49">
                  <c:v>-1499295000</c:v>
                </c:pt>
                <c:pt idx="50">
                  <c:v>-1454295000</c:v>
                </c:pt>
                <c:pt idx="51">
                  <c:v>-1686855000</c:v>
                </c:pt>
                <c:pt idx="52">
                  <c:v>-1686855000</c:v>
                </c:pt>
                <c:pt idx="53">
                  <c:v>-1649535000</c:v>
                </c:pt>
                <c:pt idx="54">
                  <c:v>-1484175000</c:v>
                </c:pt>
                <c:pt idx="55">
                  <c:v>-1484175000</c:v>
                </c:pt>
                <c:pt idx="56">
                  <c:v>-1484175000</c:v>
                </c:pt>
                <c:pt idx="57">
                  <c:v>-1469535000</c:v>
                </c:pt>
                <c:pt idx="58">
                  <c:v>-1469535000</c:v>
                </c:pt>
                <c:pt idx="59">
                  <c:v>-1469535000</c:v>
                </c:pt>
                <c:pt idx="60">
                  <c:v>-1469535000</c:v>
                </c:pt>
                <c:pt idx="61">
                  <c:v>-1469535000</c:v>
                </c:pt>
                <c:pt idx="62">
                  <c:v>-1469535000</c:v>
                </c:pt>
                <c:pt idx="63">
                  <c:v>-1469535000</c:v>
                </c:pt>
                <c:pt idx="64">
                  <c:v>-1469535000</c:v>
                </c:pt>
                <c:pt idx="65">
                  <c:v>-1469535000</c:v>
                </c:pt>
                <c:pt idx="66">
                  <c:v>-1469535000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911-6449-8EC4-BC643EC245C8}"/>
            </c:ext>
          </c:extLst>
        </c:ser>
        <c:ser>
          <c:idx val="4"/>
          <c:order val="4"/>
          <c:tx>
            <c:strRef>
              <c:f>GDTD!$AC$15</c:f>
              <c:strCache>
                <c:ptCount val="1"/>
                <c:pt idx="0">
                  <c:v>FTS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multiLvlStrRef>
              <c:f>GDTD!$W$16:$X$82</c:f>
              <c:multiLvlStrCache>
                <c:ptCount val="67"/>
                <c:lvl>
                  <c:pt idx="0">
                    <c:v>08/04/2024</c:v>
                  </c:pt>
                  <c:pt idx="1">
                    <c:v>05/04/2024</c:v>
                  </c:pt>
                  <c:pt idx="2">
                    <c:v>04/04/2024</c:v>
                  </c:pt>
                  <c:pt idx="3">
                    <c:v>03/04/2024</c:v>
                  </c:pt>
                  <c:pt idx="4">
                    <c:v>02/04/2024</c:v>
                  </c:pt>
                  <c:pt idx="5">
                    <c:v>01/04/2024</c:v>
                  </c:pt>
                  <c:pt idx="6">
                    <c:v>29/03/2024</c:v>
                  </c:pt>
                  <c:pt idx="7">
                    <c:v>28/03/2024</c:v>
                  </c:pt>
                  <c:pt idx="8">
                    <c:v>27/03/2024</c:v>
                  </c:pt>
                  <c:pt idx="9">
                    <c:v>26/03/2024</c:v>
                  </c:pt>
                  <c:pt idx="10">
                    <c:v>25/03/2024</c:v>
                  </c:pt>
                  <c:pt idx="11">
                    <c:v>22/03/2024</c:v>
                  </c:pt>
                  <c:pt idx="12">
                    <c:v>21/03/2024</c:v>
                  </c:pt>
                  <c:pt idx="13">
                    <c:v>20/03/2024</c:v>
                  </c:pt>
                  <c:pt idx="14">
                    <c:v>19/03/2024</c:v>
                  </c:pt>
                  <c:pt idx="15">
                    <c:v>18/03/2024</c:v>
                  </c:pt>
                  <c:pt idx="16">
                    <c:v>15/03/2024</c:v>
                  </c:pt>
                  <c:pt idx="17">
                    <c:v>14/03/2024</c:v>
                  </c:pt>
                  <c:pt idx="18">
                    <c:v>13/03/2024</c:v>
                  </c:pt>
                  <c:pt idx="19">
                    <c:v>12/03/2024</c:v>
                  </c:pt>
                  <c:pt idx="20">
                    <c:v>11/03/2024</c:v>
                  </c:pt>
                  <c:pt idx="21">
                    <c:v>08/03/2024</c:v>
                  </c:pt>
                  <c:pt idx="22">
                    <c:v>07/03/2024</c:v>
                  </c:pt>
                  <c:pt idx="23">
                    <c:v>06/03/2024</c:v>
                  </c:pt>
                  <c:pt idx="24">
                    <c:v>05/03/2024</c:v>
                  </c:pt>
                  <c:pt idx="25">
                    <c:v>04/03/2024</c:v>
                  </c:pt>
                  <c:pt idx="26">
                    <c:v>01/03/2024</c:v>
                  </c:pt>
                  <c:pt idx="27">
                    <c:v>29/02/2024</c:v>
                  </c:pt>
                  <c:pt idx="28">
                    <c:v>28/02/2024</c:v>
                  </c:pt>
                  <c:pt idx="29">
                    <c:v>27/02/2024</c:v>
                  </c:pt>
                  <c:pt idx="30">
                    <c:v>26/02/2024</c:v>
                  </c:pt>
                  <c:pt idx="31">
                    <c:v>23/02/2024</c:v>
                  </c:pt>
                  <c:pt idx="32">
                    <c:v>22/02/2024</c:v>
                  </c:pt>
                  <c:pt idx="33">
                    <c:v>21/02/2024</c:v>
                  </c:pt>
                  <c:pt idx="34">
                    <c:v>20/02/2024</c:v>
                  </c:pt>
                  <c:pt idx="35">
                    <c:v>19/02/2024</c:v>
                  </c:pt>
                  <c:pt idx="36">
                    <c:v>16/02/2024</c:v>
                  </c:pt>
                  <c:pt idx="37">
                    <c:v>15/02/2024</c:v>
                  </c:pt>
                  <c:pt idx="38">
                    <c:v>07/02/2024</c:v>
                  </c:pt>
                  <c:pt idx="39">
                    <c:v>06/02/2024</c:v>
                  </c:pt>
                  <c:pt idx="40">
                    <c:v>05/02/2024</c:v>
                  </c:pt>
                  <c:pt idx="41">
                    <c:v>02/02/2024</c:v>
                  </c:pt>
                  <c:pt idx="42">
                    <c:v>01/02/2024</c:v>
                  </c:pt>
                  <c:pt idx="43">
                    <c:v>31/01/2024</c:v>
                  </c:pt>
                  <c:pt idx="44">
                    <c:v>30/01/2024</c:v>
                  </c:pt>
                  <c:pt idx="45">
                    <c:v>29/01/2024</c:v>
                  </c:pt>
                  <c:pt idx="46">
                    <c:v>26/01/2024</c:v>
                  </c:pt>
                  <c:pt idx="47">
                    <c:v>25/01/2024</c:v>
                  </c:pt>
                  <c:pt idx="48">
                    <c:v>24/01/2024</c:v>
                  </c:pt>
                  <c:pt idx="49">
                    <c:v>23/01/2024</c:v>
                  </c:pt>
                  <c:pt idx="50">
                    <c:v>22/01/2024</c:v>
                  </c:pt>
                  <c:pt idx="51">
                    <c:v>19/01/2024</c:v>
                  </c:pt>
                  <c:pt idx="52">
                    <c:v>18/01/2024</c:v>
                  </c:pt>
                  <c:pt idx="53">
                    <c:v>17/01/2024</c:v>
                  </c:pt>
                  <c:pt idx="54">
                    <c:v>16/01/2024</c:v>
                  </c:pt>
                  <c:pt idx="55">
                    <c:v>15/01/2024</c:v>
                  </c:pt>
                  <c:pt idx="56">
                    <c:v>12/01/2024</c:v>
                  </c:pt>
                  <c:pt idx="57">
                    <c:v>11/01/2024</c:v>
                  </c:pt>
                  <c:pt idx="58">
                    <c:v>10/01/2024</c:v>
                  </c:pt>
                  <c:pt idx="59">
                    <c:v>09/01/2024</c:v>
                  </c:pt>
                  <c:pt idx="60">
                    <c:v>08/01/2024</c:v>
                  </c:pt>
                  <c:pt idx="61">
                    <c:v>05/01/2024</c:v>
                  </c:pt>
                  <c:pt idx="62">
                    <c:v>04/01/2024</c:v>
                  </c:pt>
                  <c:pt idx="63">
                    <c:v>03/01/2024</c:v>
                  </c:pt>
                  <c:pt idx="64">
                    <c:v>02/01/2024</c:v>
                  </c:pt>
                  <c:pt idx="65">
                    <c:v>29/12/2023</c:v>
                  </c:pt>
                  <c:pt idx="66">
                    <c:v>28/12/2023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GDTD!$AC$16:$AC$82</c:f>
              <c:numCache>
                <c:formatCode>#,##0</c:formatCode>
                <c:ptCount val="67"/>
                <c:pt idx="0">
                  <c:v>14635103000</c:v>
                </c:pt>
                <c:pt idx="1">
                  <c:v>14002093000</c:v>
                </c:pt>
                <c:pt idx="2">
                  <c:v>13775373000</c:v>
                </c:pt>
                <c:pt idx="3">
                  <c:v>13548653000</c:v>
                </c:pt>
                <c:pt idx="4">
                  <c:v>14453513000</c:v>
                </c:pt>
                <c:pt idx="5">
                  <c:v>14641453000</c:v>
                </c:pt>
                <c:pt idx="6">
                  <c:v>14677263000</c:v>
                </c:pt>
                <c:pt idx="7">
                  <c:v>14170263000</c:v>
                </c:pt>
                <c:pt idx="8">
                  <c:v>13663263000</c:v>
                </c:pt>
                <c:pt idx="9">
                  <c:v>14215093000</c:v>
                </c:pt>
                <c:pt idx="10">
                  <c:v>14407343000</c:v>
                </c:pt>
                <c:pt idx="11">
                  <c:v>14168813000</c:v>
                </c:pt>
                <c:pt idx="12">
                  <c:v>13930283000</c:v>
                </c:pt>
                <c:pt idx="13">
                  <c:v>11461053000</c:v>
                </c:pt>
                <c:pt idx="14">
                  <c:v>10848573000</c:v>
                </c:pt>
                <c:pt idx="15">
                  <c:v>10261133000</c:v>
                </c:pt>
                <c:pt idx="16">
                  <c:v>9102373000</c:v>
                </c:pt>
                <c:pt idx="17">
                  <c:v>8984873000</c:v>
                </c:pt>
                <c:pt idx="18">
                  <c:v>7226973000</c:v>
                </c:pt>
                <c:pt idx="19">
                  <c:v>5469073000</c:v>
                </c:pt>
                <c:pt idx="20">
                  <c:v>5469073000</c:v>
                </c:pt>
                <c:pt idx="21">
                  <c:v>8595773000</c:v>
                </c:pt>
                <c:pt idx="22">
                  <c:v>8595773000</c:v>
                </c:pt>
                <c:pt idx="23">
                  <c:v>1288763000</c:v>
                </c:pt>
                <c:pt idx="24">
                  <c:v>1069343000</c:v>
                </c:pt>
                <c:pt idx="25">
                  <c:v>804423000</c:v>
                </c:pt>
                <c:pt idx="26">
                  <c:v>1048183000</c:v>
                </c:pt>
                <c:pt idx="27">
                  <c:v>211513000</c:v>
                </c:pt>
                <c:pt idx="28">
                  <c:v>-1243547000</c:v>
                </c:pt>
                <c:pt idx="29">
                  <c:v>-873941000</c:v>
                </c:pt>
                <c:pt idx="30">
                  <c:v>-504335000</c:v>
                </c:pt>
                <c:pt idx="31">
                  <c:v>-25985000</c:v>
                </c:pt>
                <c:pt idx="32">
                  <c:v>-185875000</c:v>
                </c:pt>
                <c:pt idx="33">
                  <c:v>-135000</c:v>
                </c:pt>
                <c:pt idx="34">
                  <c:v>21805000</c:v>
                </c:pt>
                <c:pt idx="35">
                  <c:v>21805000</c:v>
                </c:pt>
                <c:pt idx="36">
                  <c:v>-143875000</c:v>
                </c:pt>
                <c:pt idx="37">
                  <c:v>-201945000</c:v>
                </c:pt>
                <c:pt idx="38">
                  <c:v>-260015000</c:v>
                </c:pt>
                <c:pt idx="39">
                  <c:v>-318605000</c:v>
                </c:pt>
                <c:pt idx="40">
                  <c:v>-348275000</c:v>
                </c:pt>
                <c:pt idx="41">
                  <c:v>-781955000</c:v>
                </c:pt>
                <c:pt idx="42">
                  <c:v>-782015000</c:v>
                </c:pt>
                <c:pt idx="43">
                  <c:v>-754340000</c:v>
                </c:pt>
                <c:pt idx="44">
                  <c:v>-630665000</c:v>
                </c:pt>
                <c:pt idx="45">
                  <c:v>-506990000</c:v>
                </c:pt>
                <c:pt idx="46">
                  <c:v>37505000</c:v>
                </c:pt>
                <c:pt idx="47">
                  <c:v>-70765000</c:v>
                </c:pt>
                <c:pt idx="48">
                  <c:v>-70765000</c:v>
                </c:pt>
                <c:pt idx="49">
                  <c:v>-7335000</c:v>
                </c:pt>
                <c:pt idx="50">
                  <c:v>33645000</c:v>
                </c:pt>
                <c:pt idx="51">
                  <c:v>-179130000</c:v>
                </c:pt>
                <c:pt idx="52">
                  <c:v>-179130000</c:v>
                </c:pt>
                <c:pt idx="53">
                  <c:v>-165030000</c:v>
                </c:pt>
                <c:pt idx="54">
                  <c:v>-13350000</c:v>
                </c:pt>
                <c:pt idx="55">
                  <c:v>-13350000</c:v>
                </c:pt>
                <c:pt idx="56">
                  <c:v>-13350000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911-6449-8EC4-BC643EC245C8}"/>
            </c:ext>
          </c:extLst>
        </c:ser>
        <c:ser>
          <c:idx val="5"/>
          <c:order val="5"/>
          <c:tx>
            <c:strRef>
              <c:f>GDTD!$AD$15</c:f>
              <c:strCache>
                <c:ptCount val="1"/>
                <c:pt idx="0">
                  <c:v>MBS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multiLvlStrRef>
              <c:f>GDTD!$W$16:$X$82</c:f>
              <c:multiLvlStrCache>
                <c:ptCount val="67"/>
                <c:lvl>
                  <c:pt idx="0">
                    <c:v>08/04/2024</c:v>
                  </c:pt>
                  <c:pt idx="1">
                    <c:v>05/04/2024</c:v>
                  </c:pt>
                  <c:pt idx="2">
                    <c:v>04/04/2024</c:v>
                  </c:pt>
                  <c:pt idx="3">
                    <c:v>03/04/2024</c:v>
                  </c:pt>
                  <c:pt idx="4">
                    <c:v>02/04/2024</c:v>
                  </c:pt>
                  <c:pt idx="5">
                    <c:v>01/04/2024</c:v>
                  </c:pt>
                  <c:pt idx="6">
                    <c:v>29/03/2024</c:v>
                  </c:pt>
                  <c:pt idx="7">
                    <c:v>28/03/2024</c:v>
                  </c:pt>
                  <c:pt idx="8">
                    <c:v>27/03/2024</c:v>
                  </c:pt>
                  <c:pt idx="9">
                    <c:v>26/03/2024</c:v>
                  </c:pt>
                  <c:pt idx="10">
                    <c:v>25/03/2024</c:v>
                  </c:pt>
                  <c:pt idx="11">
                    <c:v>22/03/2024</c:v>
                  </c:pt>
                  <c:pt idx="12">
                    <c:v>21/03/2024</c:v>
                  </c:pt>
                  <c:pt idx="13">
                    <c:v>20/03/2024</c:v>
                  </c:pt>
                  <c:pt idx="14">
                    <c:v>19/03/2024</c:v>
                  </c:pt>
                  <c:pt idx="15">
                    <c:v>18/03/2024</c:v>
                  </c:pt>
                  <c:pt idx="16">
                    <c:v>15/03/2024</c:v>
                  </c:pt>
                  <c:pt idx="17">
                    <c:v>14/03/2024</c:v>
                  </c:pt>
                  <c:pt idx="18">
                    <c:v>13/03/2024</c:v>
                  </c:pt>
                  <c:pt idx="19">
                    <c:v>12/03/2024</c:v>
                  </c:pt>
                  <c:pt idx="20">
                    <c:v>11/03/2024</c:v>
                  </c:pt>
                  <c:pt idx="21">
                    <c:v>08/03/2024</c:v>
                  </c:pt>
                  <c:pt idx="22">
                    <c:v>07/03/2024</c:v>
                  </c:pt>
                  <c:pt idx="23">
                    <c:v>06/03/2024</c:v>
                  </c:pt>
                  <c:pt idx="24">
                    <c:v>05/03/2024</c:v>
                  </c:pt>
                  <c:pt idx="25">
                    <c:v>04/03/2024</c:v>
                  </c:pt>
                  <c:pt idx="26">
                    <c:v>01/03/2024</c:v>
                  </c:pt>
                  <c:pt idx="27">
                    <c:v>29/02/2024</c:v>
                  </c:pt>
                  <c:pt idx="28">
                    <c:v>28/02/2024</c:v>
                  </c:pt>
                  <c:pt idx="29">
                    <c:v>27/02/2024</c:v>
                  </c:pt>
                  <c:pt idx="30">
                    <c:v>26/02/2024</c:v>
                  </c:pt>
                  <c:pt idx="31">
                    <c:v>23/02/2024</c:v>
                  </c:pt>
                  <c:pt idx="32">
                    <c:v>22/02/2024</c:v>
                  </c:pt>
                  <c:pt idx="33">
                    <c:v>21/02/2024</c:v>
                  </c:pt>
                  <c:pt idx="34">
                    <c:v>20/02/2024</c:v>
                  </c:pt>
                  <c:pt idx="35">
                    <c:v>19/02/2024</c:v>
                  </c:pt>
                  <c:pt idx="36">
                    <c:v>16/02/2024</c:v>
                  </c:pt>
                  <c:pt idx="37">
                    <c:v>15/02/2024</c:v>
                  </c:pt>
                  <c:pt idx="38">
                    <c:v>07/02/2024</c:v>
                  </c:pt>
                  <c:pt idx="39">
                    <c:v>06/02/2024</c:v>
                  </c:pt>
                  <c:pt idx="40">
                    <c:v>05/02/2024</c:v>
                  </c:pt>
                  <c:pt idx="41">
                    <c:v>02/02/2024</c:v>
                  </c:pt>
                  <c:pt idx="42">
                    <c:v>01/02/2024</c:v>
                  </c:pt>
                  <c:pt idx="43">
                    <c:v>31/01/2024</c:v>
                  </c:pt>
                  <c:pt idx="44">
                    <c:v>30/01/2024</c:v>
                  </c:pt>
                  <c:pt idx="45">
                    <c:v>29/01/2024</c:v>
                  </c:pt>
                  <c:pt idx="46">
                    <c:v>26/01/2024</c:v>
                  </c:pt>
                  <c:pt idx="47">
                    <c:v>25/01/2024</c:v>
                  </c:pt>
                  <c:pt idx="48">
                    <c:v>24/01/2024</c:v>
                  </c:pt>
                  <c:pt idx="49">
                    <c:v>23/01/2024</c:v>
                  </c:pt>
                  <c:pt idx="50">
                    <c:v>22/01/2024</c:v>
                  </c:pt>
                  <c:pt idx="51">
                    <c:v>19/01/2024</c:v>
                  </c:pt>
                  <c:pt idx="52">
                    <c:v>18/01/2024</c:v>
                  </c:pt>
                  <c:pt idx="53">
                    <c:v>17/01/2024</c:v>
                  </c:pt>
                  <c:pt idx="54">
                    <c:v>16/01/2024</c:v>
                  </c:pt>
                  <c:pt idx="55">
                    <c:v>15/01/2024</c:v>
                  </c:pt>
                  <c:pt idx="56">
                    <c:v>12/01/2024</c:v>
                  </c:pt>
                  <c:pt idx="57">
                    <c:v>11/01/2024</c:v>
                  </c:pt>
                  <c:pt idx="58">
                    <c:v>10/01/2024</c:v>
                  </c:pt>
                  <c:pt idx="59">
                    <c:v>09/01/2024</c:v>
                  </c:pt>
                  <c:pt idx="60">
                    <c:v>08/01/2024</c:v>
                  </c:pt>
                  <c:pt idx="61">
                    <c:v>05/01/2024</c:v>
                  </c:pt>
                  <c:pt idx="62">
                    <c:v>04/01/2024</c:v>
                  </c:pt>
                  <c:pt idx="63">
                    <c:v>03/01/2024</c:v>
                  </c:pt>
                  <c:pt idx="64">
                    <c:v>02/01/2024</c:v>
                  </c:pt>
                  <c:pt idx="65">
                    <c:v>29/12/2023</c:v>
                  </c:pt>
                  <c:pt idx="66">
                    <c:v>28/12/2023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GDTD!$AD$16:$AD$82</c:f>
              <c:numCache>
                <c:formatCode>#,##0</c:formatCode>
                <c:ptCount val="67"/>
                <c:pt idx="0">
                  <c:v>89587660000</c:v>
                </c:pt>
                <c:pt idx="1">
                  <c:v>89587660000</c:v>
                </c:pt>
                <c:pt idx="2">
                  <c:v>89587660000</c:v>
                </c:pt>
                <c:pt idx="3">
                  <c:v>89587660000</c:v>
                </c:pt>
                <c:pt idx="4">
                  <c:v>74120660000</c:v>
                </c:pt>
                <c:pt idx="5">
                  <c:v>74120660000</c:v>
                </c:pt>
                <c:pt idx="6">
                  <c:v>74120660000</c:v>
                </c:pt>
                <c:pt idx="7">
                  <c:v>79176660000</c:v>
                </c:pt>
                <c:pt idx="8">
                  <c:v>84232660000</c:v>
                </c:pt>
                <c:pt idx="9">
                  <c:v>84232660000</c:v>
                </c:pt>
                <c:pt idx="10">
                  <c:v>84232660000</c:v>
                </c:pt>
                <c:pt idx="11">
                  <c:v>79186660000</c:v>
                </c:pt>
                <c:pt idx="12">
                  <c:v>74140660000</c:v>
                </c:pt>
                <c:pt idx="13">
                  <c:v>59996110000</c:v>
                </c:pt>
                <c:pt idx="14">
                  <c:v>59996110000</c:v>
                </c:pt>
                <c:pt idx="15">
                  <c:v>59996110000</c:v>
                </c:pt>
                <c:pt idx="16">
                  <c:v>59996110000</c:v>
                </c:pt>
                <c:pt idx="17">
                  <c:v>59996110000</c:v>
                </c:pt>
                <c:pt idx="18">
                  <c:v>59996110000</c:v>
                </c:pt>
                <c:pt idx="19">
                  <c:v>59996110000</c:v>
                </c:pt>
                <c:pt idx="20">
                  <c:v>59996110000</c:v>
                </c:pt>
                <c:pt idx="21">
                  <c:v>59996110000</c:v>
                </c:pt>
                <c:pt idx="22">
                  <c:v>59996110000</c:v>
                </c:pt>
                <c:pt idx="23">
                  <c:v>64742270000</c:v>
                </c:pt>
                <c:pt idx="24">
                  <c:v>64742270000</c:v>
                </c:pt>
                <c:pt idx="25">
                  <c:v>64742270000</c:v>
                </c:pt>
                <c:pt idx="26">
                  <c:v>64742270000</c:v>
                </c:pt>
                <c:pt idx="27">
                  <c:v>64742270000</c:v>
                </c:pt>
                <c:pt idx="28">
                  <c:v>64742270000</c:v>
                </c:pt>
                <c:pt idx="29">
                  <c:v>64742270000</c:v>
                </c:pt>
                <c:pt idx="30">
                  <c:v>64742270000</c:v>
                </c:pt>
                <c:pt idx="31">
                  <c:v>64742270000</c:v>
                </c:pt>
                <c:pt idx="32">
                  <c:v>45033270000</c:v>
                </c:pt>
                <c:pt idx="33">
                  <c:v>44495270000</c:v>
                </c:pt>
                <c:pt idx="34">
                  <c:v>44495270000</c:v>
                </c:pt>
                <c:pt idx="35">
                  <c:v>44495270000</c:v>
                </c:pt>
                <c:pt idx="36">
                  <c:v>43170270000</c:v>
                </c:pt>
                <c:pt idx="37">
                  <c:v>47206270000</c:v>
                </c:pt>
                <c:pt idx="38">
                  <c:v>51242270000</c:v>
                </c:pt>
                <c:pt idx="39">
                  <c:v>50165270000</c:v>
                </c:pt>
                <c:pt idx="40">
                  <c:v>54168270000</c:v>
                </c:pt>
                <c:pt idx="41">
                  <c:v>54168270000</c:v>
                </c:pt>
                <c:pt idx="42">
                  <c:v>50310770000</c:v>
                </c:pt>
                <c:pt idx="43">
                  <c:v>13540000000</c:v>
                </c:pt>
                <c:pt idx="44">
                  <c:v>12320000000</c:v>
                </c:pt>
                <c:pt idx="45">
                  <c:v>11100000000</c:v>
                </c:pt>
                <c:pt idx="46">
                  <c:v>8640000000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6911-6449-8EC4-BC643EC245C8}"/>
            </c:ext>
          </c:extLst>
        </c:ser>
        <c:ser>
          <c:idx val="6"/>
          <c:order val="6"/>
          <c:tx>
            <c:strRef>
              <c:f>GDTD!$AE$15</c:f>
              <c:strCache>
                <c:ptCount val="1"/>
                <c:pt idx="0">
                  <c:v>BSI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GDTD!$W$16:$X$82</c:f>
              <c:multiLvlStrCache>
                <c:ptCount val="67"/>
                <c:lvl>
                  <c:pt idx="0">
                    <c:v>08/04/2024</c:v>
                  </c:pt>
                  <c:pt idx="1">
                    <c:v>05/04/2024</c:v>
                  </c:pt>
                  <c:pt idx="2">
                    <c:v>04/04/2024</c:v>
                  </c:pt>
                  <c:pt idx="3">
                    <c:v>03/04/2024</c:v>
                  </c:pt>
                  <c:pt idx="4">
                    <c:v>02/04/2024</c:v>
                  </c:pt>
                  <c:pt idx="5">
                    <c:v>01/04/2024</c:v>
                  </c:pt>
                  <c:pt idx="6">
                    <c:v>29/03/2024</c:v>
                  </c:pt>
                  <c:pt idx="7">
                    <c:v>28/03/2024</c:v>
                  </c:pt>
                  <c:pt idx="8">
                    <c:v>27/03/2024</c:v>
                  </c:pt>
                  <c:pt idx="9">
                    <c:v>26/03/2024</c:v>
                  </c:pt>
                  <c:pt idx="10">
                    <c:v>25/03/2024</c:v>
                  </c:pt>
                  <c:pt idx="11">
                    <c:v>22/03/2024</c:v>
                  </c:pt>
                  <c:pt idx="12">
                    <c:v>21/03/2024</c:v>
                  </c:pt>
                  <c:pt idx="13">
                    <c:v>20/03/2024</c:v>
                  </c:pt>
                  <c:pt idx="14">
                    <c:v>19/03/2024</c:v>
                  </c:pt>
                  <c:pt idx="15">
                    <c:v>18/03/2024</c:v>
                  </c:pt>
                  <c:pt idx="16">
                    <c:v>15/03/2024</c:v>
                  </c:pt>
                  <c:pt idx="17">
                    <c:v>14/03/2024</c:v>
                  </c:pt>
                  <c:pt idx="18">
                    <c:v>13/03/2024</c:v>
                  </c:pt>
                  <c:pt idx="19">
                    <c:v>12/03/2024</c:v>
                  </c:pt>
                  <c:pt idx="20">
                    <c:v>11/03/2024</c:v>
                  </c:pt>
                  <c:pt idx="21">
                    <c:v>08/03/2024</c:v>
                  </c:pt>
                  <c:pt idx="22">
                    <c:v>07/03/2024</c:v>
                  </c:pt>
                  <c:pt idx="23">
                    <c:v>06/03/2024</c:v>
                  </c:pt>
                  <c:pt idx="24">
                    <c:v>05/03/2024</c:v>
                  </c:pt>
                  <c:pt idx="25">
                    <c:v>04/03/2024</c:v>
                  </c:pt>
                  <c:pt idx="26">
                    <c:v>01/03/2024</c:v>
                  </c:pt>
                  <c:pt idx="27">
                    <c:v>29/02/2024</c:v>
                  </c:pt>
                  <c:pt idx="28">
                    <c:v>28/02/2024</c:v>
                  </c:pt>
                  <c:pt idx="29">
                    <c:v>27/02/2024</c:v>
                  </c:pt>
                  <c:pt idx="30">
                    <c:v>26/02/2024</c:v>
                  </c:pt>
                  <c:pt idx="31">
                    <c:v>23/02/2024</c:v>
                  </c:pt>
                  <c:pt idx="32">
                    <c:v>22/02/2024</c:v>
                  </c:pt>
                  <c:pt idx="33">
                    <c:v>21/02/2024</c:v>
                  </c:pt>
                  <c:pt idx="34">
                    <c:v>20/02/2024</c:v>
                  </c:pt>
                  <c:pt idx="35">
                    <c:v>19/02/2024</c:v>
                  </c:pt>
                  <c:pt idx="36">
                    <c:v>16/02/2024</c:v>
                  </c:pt>
                  <c:pt idx="37">
                    <c:v>15/02/2024</c:v>
                  </c:pt>
                  <c:pt idx="38">
                    <c:v>07/02/2024</c:v>
                  </c:pt>
                  <c:pt idx="39">
                    <c:v>06/02/2024</c:v>
                  </c:pt>
                  <c:pt idx="40">
                    <c:v>05/02/2024</c:v>
                  </c:pt>
                  <c:pt idx="41">
                    <c:v>02/02/2024</c:v>
                  </c:pt>
                  <c:pt idx="42">
                    <c:v>01/02/2024</c:v>
                  </c:pt>
                  <c:pt idx="43">
                    <c:v>31/01/2024</c:v>
                  </c:pt>
                  <c:pt idx="44">
                    <c:v>30/01/2024</c:v>
                  </c:pt>
                  <c:pt idx="45">
                    <c:v>29/01/2024</c:v>
                  </c:pt>
                  <c:pt idx="46">
                    <c:v>26/01/2024</c:v>
                  </c:pt>
                  <c:pt idx="47">
                    <c:v>25/01/2024</c:v>
                  </c:pt>
                  <c:pt idx="48">
                    <c:v>24/01/2024</c:v>
                  </c:pt>
                  <c:pt idx="49">
                    <c:v>23/01/2024</c:v>
                  </c:pt>
                  <c:pt idx="50">
                    <c:v>22/01/2024</c:v>
                  </c:pt>
                  <c:pt idx="51">
                    <c:v>19/01/2024</c:v>
                  </c:pt>
                  <c:pt idx="52">
                    <c:v>18/01/2024</c:v>
                  </c:pt>
                  <c:pt idx="53">
                    <c:v>17/01/2024</c:v>
                  </c:pt>
                  <c:pt idx="54">
                    <c:v>16/01/2024</c:v>
                  </c:pt>
                  <c:pt idx="55">
                    <c:v>15/01/2024</c:v>
                  </c:pt>
                  <c:pt idx="56">
                    <c:v>12/01/2024</c:v>
                  </c:pt>
                  <c:pt idx="57">
                    <c:v>11/01/2024</c:v>
                  </c:pt>
                  <c:pt idx="58">
                    <c:v>10/01/2024</c:v>
                  </c:pt>
                  <c:pt idx="59">
                    <c:v>09/01/2024</c:v>
                  </c:pt>
                  <c:pt idx="60">
                    <c:v>08/01/2024</c:v>
                  </c:pt>
                  <c:pt idx="61">
                    <c:v>05/01/2024</c:v>
                  </c:pt>
                  <c:pt idx="62">
                    <c:v>04/01/2024</c:v>
                  </c:pt>
                  <c:pt idx="63">
                    <c:v>03/01/2024</c:v>
                  </c:pt>
                  <c:pt idx="64">
                    <c:v>02/01/2024</c:v>
                  </c:pt>
                  <c:pt idx="65">
                    <c:v>29/12/2023</c:v>
                  </c:pt>
                  <c:pt idx="66">
                    <c:v>28/12/2023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GDTD!$AE$16:$AE$82</c:f>
              <c:numCache>
                <c:formatCode>#,##0</c:formatCode>
                <c:ptCount val="67"/>
                <c:pt idx="0">
                  <c:v>-1846085000</c:v>
                </c:pt>
                <c:pt idx="1">
                  <c:v>-1846085000</c:v>
                </c:pt>
                <c:pt idx="2">
                  <c:v>-1846085000</c:v>
                </c:pt>
                <c:pt idx="3">
                  <c:v>-1846085000</c:v>
                </c:pt>
                <c:pt idx="4">
                  <c:v>-1846085000</c:v>
                </c:pt>
                <c:pt idx="5">
                  <c:v>-1846085000</c:v>
                </c:pt>
                <c:pt idx="6">
                  <c:v>-1846085000</c:v>
                </c:pt>
                <c:pt idx="7">
                  <c:v>-1846085000</c:v>
                </c:pt>
                <c:pt idx="8">
                  <c:v>-1846085000</c:v>
                </c:pt>
                <c:pt idx="9">
                  <c:v>-1846085000</c:v>
                </c:pt>
                <c:pt idx="10">
                  <c:v>-1846085000</c:v>
                </c:pt>
                <c:pt idx="11">
                  <c:v>-1846085000</c:v>
                </c:pt>
                <c:pt idx="12">
                  <c:v>-1846085000</c:v>
                </c:pt>
                <c:pt idx="13">
                  <c:v>-1846085000</c:v>
                </c:pt>
                <c:pt idx="14">
                  <c:v>-1846085000</c:v>
                </c:pt>
                <c:pt idx="15">
                  <c:v>-1846085000</c:v>
                </c:pt>
                <c:pt idx="16">
                  <c:v>-1846085000</c:v>
                </c:pt>
                <c:pt idx="17">
                  <c:v>-1846085000</c:v>
                </c:pt>
                <c:pt idx="18">
                  <c:v>-1846085000</c:v>
                </c:pt>
                <c:pt idx="19">
                  <c:v>-1846085000</c:v>
                </c:pt>
                <c:pt idx="20">
                  <c:v>-1846085000</c:v>
                </c:pt>
                <c:pt idx="21">
                  <c:v>-1846085000</c:v>
                </c:pt>
                <c:pt idx="22">
                  <c:v>-1846085000</c:v>
                </c:pt>
                <c:pt idx="23">
                  <c:v>-1846085000</c:v>
                </c:pt>
                <c:pt idx="24">
                  <c:v>-1846085000</c:v>
                </c:pt>
                <c:pt idx="25">
                  <c:v>2579015000</c:v>
                </c:pt>
                <c:pt idx="26">
                  <c:v>2579015000</c:v>
                </c:pt>
                <c:pt idx="27">
                  <c:v>-1840475000</c:v>
                </c:pt>
                <c:pt idx="28">
                  <c:v>-1840475000</c:v>
                </c:pt>
                <c:pt idx="29">
                  <c:v>-1840475000</c:v>
                </c:pt>
                <c:pt idx="30">
                  <c:v>-1840475000</c:v>
                </c:pt>
                <c:pt idx="31">
                  <c:v>-1840475000</c:v>
                </c:pt>
                <c:pt idx="32">
                  <c:v>-1840475000</c:v>
                </c:pt>
                <c:pt idx="33">
                  <c:v>-1840475000</c:v>
                </c:pt>
                <c:pt idx="34">
                  <c:v>-1840475000</c:v>
                </c:pt>
                <c:pt idx="35">
                  <c:v>-1840475000</c:v>
                </c:pt>
                <c:pt idx="36">
                  <c:v>-1840475000</c:v>
                </c:pt>
                <c:pt idx="37">
                  <c:v>-1840475000</c:v>
                </c:pt>
                <c:pt idx="38">
                  <c:v>-1840475000</c:v>
                </c:pt>
                <c:pt idx="39">
                  <c:v>-1840475000</c:v>
                </c:pt>
                <c:pt idx="40">
                  <c:v>-1840475000</c:v>
                </c:pt>
                <c:pt idx="41">
                  <c:v>-1840475000</c:v>
                </c:pt>
                <c:pt idx="42">
                  <c:v>-1840475000</c:v>
                </c:pt>
                <c:pt idx="43">
                  <c:v>-1840475000</c:v>
                </c:pt>
                <c:pt idx="44">
                  <c:v>-1840475000</c:v>
                </c:pt>
                <c:pt idx="45">
                  <c:v>-1840475000</c:v>
                </c:pt>
                <c:pt idx="46">
                  <c:v>-1840475000</c:v>
                </c:pt>
                <c:pt idx="47">
                  <c:v>-1840475000</c:v>
                </c:pt>
                <c:pt idx="48">
                  <c:v>-1840475000</c:v>
                </c:pt>
                <c:pt idx="49">
                  <c:v>-1840475000</c:v>
                </c:pt>
                <c:pt idx="50">
                  <c:v>-1840475000</c:v>
                </c:pt>
                <c:pt idx="51">
                  <c:v>-1840475000</c:v>
                </c:pt>
                <c:pt idx="52">
                  <c:v>-1840475000</c:v>
                </c:pt>
                <c:pt idx="53">
                  <c:v>-1840475000</c:v>
                </c:pt>
                <c:pt idx="54">
                  <c:v>-1840475000</c:v>
                </c:pt>
                <c:pt idx="55">
                  <c:v>-1840475000</c:v>
                </c:pt>
                <c:pt idx="56">
                  <c:v>-1840475000</c:v>
                </c:pt>
                <c:pt idx="57">
                  <c:v>-1840475000</c:v>
                </c:pt>
                <c:pt idx="58">
                  <c:v>-1840475000</c:v>
                </c:pt>
                <c:pt idx="59">
                  <c:v>-1840475000</c:v>
                </c:pt>
                <c:pt idx="60">
                  <c:v>-1840475000</c:v>
                </c:pt>
                <c:pt idx="61">
                  <c:v>-1840475000</c:v>
                </c:pt>
                <c:pt idx="62">
                  <c:v>-1840475000</c:v>
                </c:pt>
                <c:pt idx="63">
                  <c:v>-1840475000</c:v>
                </c:pt>
                <c:pt idx="64">
                  <c:v>-1840475000</c:v>
                </c:pt>
                <c:pt idx="65">
                  <c:v>-1840475000</c:v>
                </c:pt>
                <c:pt idx="66">
                  <c:v>-1840475000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6911-6449-8EC4-BC643EC245C8}"/>
            </c:ext>
          </c:extLst>
        </c:ser>
        <c:ser>
          <c:idx val="7"/>
          <c:order val="7"/>
          <c:tx>
            <c:strRef>
              <c:f>GDTD!$AF$15</c:f>
              <c:strCache>
                <c:ptCount val="1"/>
                <c:pt idx="0">
                  <c:v>VIX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GDTD!$W$16:$X$82</c:f>
              <c:multiLvlStrCache>
                <c:ptCount val="67"/>
                <c:lvl>
                  <c:pt idx="0">
                    <c:v>08/04/2024</c:v>
                  </c:pt>
                  <c:pt idx="1">
                    <c:v>05/04/2024</c:v>
                  </c:pt>
                  <c:pt idx="2">
                    <c:v>04/04/2024</c:v>
                  </c:pt>
                  <c:pt idx="3">
                    <c:v>03/04/2024</c:v>
                  </c:pt>
                  <c:pt idx="4">
                    <c:v>02/04/2024</c:v>
                  </c:pt>
                  <c:pt idx="5">
                    <c:v>01/04/2024</c:v>
                  </c:pt>
                  <c:pt idx="6">
                    <c:v>29/03/2024</c:v>
                  </c:pt>
                  <c:pt idx="7">
                    <c:v>28/03/2024</c:v>
                  </c:pt>
                  <c:pt idx="8">
                    <c:v>27/03/2024</c:v>
                  </c:pt>
                  <c:pt idx="9">
                    <c:v>26/03/2024</c:v>
                  </c:pt>
                  <c:pt idx="10">
                    <c:v>25/03/2024</c:v>
                  </c:pt>
                  <c:pt idx="11">
                    <c:v>22/03/2024</c:v>
                  </c:pt>
                  <c:pt idx="12">
                    <c:v>21/03/2024</c:v>
                  </c:pt>
                  <c:pt idx="13">
                    <c:v>20/03/2024</c:v>
                  </c:pt>
                  <c:pt idx="14">
                    <c:v>19/03/2024</c:v>
                  </c:pt>
                  <c:pt idx="15">
                    <c:v>18/03/2024</c:v>
                  </c:pt>
                  <c:pt idx="16">
                    <c:v>15/03/2024</c:v>
                  </c:pt>
                  <c:pt idx="17">
                    <c:v>14/03/2024</c:v>
                  </c:pt>
                  <c:pt idx="18">
                    <c:v>13/03/2024</c:v>
                  </c:pt>
                  <c:pt idx="19">
                    <c:v>12/03/2024</c:v>
                  </c:pt>
                  <c:pt idx="20">
                    <c:v>11/03/2024</c:v>
                  </c:pt>
                  <c:pt idx="21">
                    <c:v>08/03/2024</c:v>
                  </c:pt>
                  <c:pt idx="22">
                    <c:v>07/03/2024</c:v>
                  </c:pt>
                  <c:pt idx="23">
                    <c:v>06/03/2024</c:v>
                  </c:pt>
                  <c:pt idx="24">
                    <c:v>05/03/2024</c:v>
                  </c:pt>
                  <c:pt idx="25">
                    <c:v>04/03/2024</c:v>
                  </c:pt>
                  <c:pt idx="26">
                    <c:v>01/03/2024</c:v>
                  </c:pt>
                  <c:pt idx="27">
                    <c:v>29/02/2024</c:v>
                  </c:pt>
                  <c:pt idx="28">
                    <c:v>28/02/2024</c:v>
                  </c:pt>
                  <c:pt idx="29">
                    <c:v>27/02/2024</c:v>
                  </c:pt>
                  <c:pt idx="30">
                    <c:v>26/02/2024</c:v>
                  </c:pt>
                  <c:pt idx="31">
                    <c:v>23/02/2024</c:v>
                  </c:pt>
                  <c:pt idx="32">
                    <c:v>22/02/2024</c:v>
                  </c:pt>
                  <c:pt idx="33">
                    <c:v>21/02/2024</c:v>
                  </c:pt>
                  <c:pt idx="34">
                    <c:v>20/02/2024</c:v>
                  </c:pt>
                  <c:pt idx="35">
                    <c:v>19/02/2024</c:v>
                  </c:pt>
                  <c:pt idx="36">
                    <c:v>16/02/2024</c:v>
                  </c:pt>
                  <c:pt idx="37">
                    <c:v>15/02/2024</c:v>
                  </c:pt>
                  <c:pt idx="38">
                    <c:v>07/02/2024</c:v>
                  </c:pt>
                  <c:pt idx="39">
                    <c:v>06/02/2024</c:v>
                  </c:pt>
                  <c:pt idx="40">
                    <c:v>05/02/2024</c:v>
                  </c:pt>
                  <c:pt idx="41">
                    <c:v>02/02/2024</c:v>
                  </c:pt>
                  <c:pt idx="42">
                    <c:v>01/02/2024</c:v>
                  </c:pt>
                  <c:pt idx="43">
                    <c:v>31/01/2024</c:v>
                  </c:pt>
                  <c:pt idx="44">
                    <c:v>30/01/2024</c:v>
                  </c:pt>
                  <c:pt idx="45">
                    <c:v>29/01/2024</c:v>
                  </c:pt>
                  <c:pt idx="46">
                    <c:v>26/01/2024</c:v>
                  </c:pt>
                  <c:pt idx="47">
                    <c:v>25/01/2024</c:v>
                  </c:pt>
                  <c:pt idx="48">
                    <c:v>24/01/2024</c:v>
                  </c:pt>
                  <c:pt idx="49">
                    <c:v>23/01/2024</c:v>
                  </c:pt>
                  <c:pt idx="50">
                    <c:v>22/01/2024</c:v>
                  </c:pt>
                  <c:pt idx="51">
                    <c:v>19/01/2024</c:v>
                  </c:pt>
                  <c:pt idx="52">
                    <c:v>18/01/2024</c:v>
                  </c:pt>
                  <c:pt idx="53">
                    <c:v>17/01/2024</c:v>
                  </c:pt>
                  <c:pt idx="54">
                    <c:v>16/01/2024</c:v>
                  </c:pt>
                  <c:pt idx="55">
                    <c:v>15/01/2024</c:v>
                  </c:pt>
                  <c:pt idx="56">
                    <c:v>12/01/2024</c:v>
                  </c:pt>
                  <c:pt idx="57">
                    <c:v>11/01/2024</c:v>
                  </c:pt>
                  <c:pt idx="58">
                    <c:v>10/01/2024</c:v>
                  </c:pt>
                  <c:pt idx="59">
                    <c:v>09/01/2024</c:v>
                  </c:pt>
                  <c:pt idx="60">
                    <c:v>08/01/2024</c:v>
                  </c:pt>
                  <c:pt idx="61">
                    <c:v>05/01/2024</c:v>
                  </c:pt>
                  <c:pt idx="62">
                    <c:v>04/01/2024</c:v>
                  </c:pt>
                  <c:pt idx="63">
                    <c:v>03/01/2024</c:v>
                  </c:pt>
                  <c:pt idx="64">
                    <c:v>02/01/2024</c:v>
                  </c:pt>
                  <c:pt idx="65">
                    <c:v>29/12/2023</c:v>
                  </c:pt>
                  <c:pt idx="66">
                    <c:v>28/12/2023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GDTD!$AF$16:$AF$82</c:f>
              <c:numCache>
                <c:formatCode>#,##0</c:formatCode>
                <c:ptCount val="67"/>
                <c:pt idx="0">
                  <c:v>419517449000</c:v>
                </c:pt>
                <c:pt idx="1">
                  <c:v>417226939000</c:v>
                </c:pt>
                <c:pt idx="2">
                  <c:v>416750879000</c:v>
                </c:pt>
                <c:pt idx="3">
                  <c:v>416274819000</c:v>
                </c:pt>
                <c:pt idx="4">
                  <c:v>418143639000</c:v>
                </c:pt>
                <c:pt idx="5">
                  <c:v>418538529000</c:v>
                </c:pt>
                <c:pt idx="6">
                  <c:v>497105264000</c:v>
                </c:pt>
                <c:pt idx="7">
                  <c:v>527229699000</c:v>
                </c:pt>
                <c:pt idx="8">
                  <c:v>557354134000</c:v>
                </c:pt>
                <c:pt idx="9">
                  <c:v>558573209000</c:v>
                </c:pt>
                <c:pt idx="10">
                  <c:v>558503834000</c:v>
                </c:pt>
                <c:pt idx="11">
                  <c:v>599063819000</c:v>
                </c:pt>
                <c:pt idx="12">
                  <c:v>639623804000</c:v>
                </c:pt>
                <c:pt idx="13">
                  <c:v>669653724000</c:v>
                </c:pt>
                <c:pt idx="14">
                  <c:v>668377044000</c:v>
                </c:pt>
                <c:pt idx="15">
                  <c:v>668250489000</c:v>
                </c:pt>
                <c:pt idx="16">
                  <c:v>668780639000</c:v>
                </c:pt>
                <c:pt idx="17">
                  <c:v>668908214000</c:v>
                </c:pt>
                <c:pt idx="18">
                  <c:v>477185949000</c:v>
                </c:pt>
                <c:pt idx="19">
                  <c:v>285463684000</c:v>
                </c:pt>
                <c:pt idx="20">
                  <c:v>285463684000</c:v>
                </c:pt>
                <c:pt idx="21">
                  <c:v>285312234000</c:v>
                </c:pt>
                <c:pt idx="22">
                  <c:v>285312234000</c:v>
                </c:pt>
                <c:pt idx="23">
                  <c:v>285801814000</c:v>
                </c:pt>
                <c:pt idx="24">
                  <c:v>285364809000</c:v>
                </c:pt>
                <c:pt idx="25">
                  <c:v>285216609000</c:v>
                </c:pt>
                <c:pt idx="26">
                  <c:v>285732709000</c:v>
                </c:pt>
                <c:pt idx="27">
                  <c:v>286416054000</c:v>
                </c:pt>
                <c:pt idx="28">
                  <c:v>286750584000</c:v>
                </c:pt>
                <c:pt idx="29">
                  <c:v>245318654000</c:v>
                </c:pt>
                <c:pt idx="30">
                  <c:v>245808472000</c:v>
                </c:pt>
                <c:pt idx="31">
                  <c:v>237265887000</c:v>
                </c:pt>
                <c:pt idx="32">
                  <c:v>236430507000</c:v>
                </c:pt>
                <c:pt idx="33">
                  <c:v>236618877000</c:v>
                </c:pt>
                <c:pt idx="34">
                  <c:v>236539707000</c:v>
                </c:pt>
                <c:pt idx="35">
                  <c:v>235609707000</c:v>
                </c:pt>
                <c:pt idx="36">
                  <c:v>235218017000</c:v>
                </c:pt>
                <c:pt idx="37">
                  <c:v>235126302000</c:v>
                </c:pt>
                <c:pt idx="38">
                  <c:v>235034587000</c:v>
                </c:pt>
                <c:pt idx="39">
                  <c:v>233986037000</c:v>
                </c:pt>
                <c:pt idx="40">
                  <c:v>235164697000</c:v>
                </c:pt>
                <c:pt idx="41">
                  <c:v>234419197000</c:v>
                </c:pt>
                <c:pt idx="42">
                  <c:v>231188287000</c:v>
                </c:pt>
                <c:pt idx="43">
                  <c:v>230352147000</c:v>
                </c:pt>
                <c:pt idx="44">
                  <c:v>229516007000</c:v>
                </c:pt>
                <c:pt idx="45">
                  <c:v>229733415000</c:v>
                </c:pt>
                <c:pt idx="46">
                  <c:v>230706345000</c:v>
                </c:pt>
                <c:pt idx="47">
                  <c:v>229638825000</c:v>
                </c:pt>
                <c:pt idx="48">
                  <c:v>229638825000</c:v>
                </c:pt>
                <c:pt idx="49">
                  <c:v>229738290000</c:v>
                </c:pt>
                <c:pt idx="50">
                  <c:v>229811230000</c:v>
                </c:pt>
                <c:pt idx="51">
                  <c:v>229425040000</c:v>
                </c:pt>
                <c:pt idx="52">
                  <c:v>229425040000</c:v>
                </c:pt>
                <c:pt idx="53">
                  <c:v>179310580000</c:v>
                </c:pt>
                <c:pt idx="54">
                  <c:v>129528230000</c:v>
                </c:pt>
                <c:pt idx="55">
                  <c:v>79652760000</c:v>
                </c:pt>
                <c:pt idx="56">
                  <c:v>29530280000</c:v>
                </c:pt>
                <c:pt idx="57">
                  <c:v>29554500000</c:v>
                </c:pt>
                <c:pt idx="58">
                  <c:v>29554500000</c:v>
                </c:pt>
                <c:pt idx="59">
                  <c:v>29554500000</c:v>
                </c:pt>
                <c:pt idx="60">
                  <c:v>29554500000</c:v>
                </c:pt>
                <c:pt idx="61">
                  <c:v>29554500000</c:v>
                </c:pt>
                <c:pt idx="62">
                  <c:v>29554500000</c:v>
                </c:pt>
                <c:pt idx="63">
                  <c:v>29554500000</c:v>
                </c:pt>
                <c:pt idx="64">
                  <c:v>29554500000</c:v>
                </c:pt>
                <c:pt idx="65">
                  <c:v>29554500000</c:v>
                </c:pt>
                <c:pt idx="66">
                  <c:v>29554500000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6911-6449-8EC4-BC643EC245C8}"/>
            </c:ext>
          </c:extLst>
        </c:ser>
        <c:ser>
          <c:idx val="8"/>
          <c:order val="8"/>
          <c:tx>
            <c:strRef>
              <c:f>GDTD!$AG$15</c:f>
              <c:strCache>
                <c:ptCount val="1"/>
                <c:pt idx="0">
                  <c:v>SHS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GDTD!$W$16:$X$82</c:f>
              <c:multiLvlStrCache>
                <c:ptCount val="67"/>
                <c:lvl>
                  <c:pt idx="0">
                    <c:v>08/04/2024</c:v>
                  </c:pt>
                  <c:pt idx="1">
                    <c:v>05/04/2024</c:v>
                  </c:pt>
                  <c:pt idx="2">
                    <c:v>04/04/2024</c:v>
                  </c:pt>
                  <c:pt idx="3">
                    <c:v>03/04/2024</c:v>
                  </c:pt>
                  <c:pt idx="4">
                    <c:v>02/04/2024</c:v>
                  </c:pt>
                  <c:pt idx="5">
                    <c:v>01/04/2024</c:v>
                  </c:pt>
                  <c:pt idx="6">
                    <c:v>29/03/2024</c:v>
                  </c:pt>
                  <c:pt idx="7">
                    <c:v>28/03/2024</c:v>
                  </c:pt>
                  <c:pt idx="8">
                    <c:v>27/03/2024</c:v>
                  </c:pt>
                  <c:pt idx="9">
                    <c:v>26/03/2024</c:v>
                  </c:pt>
                  <c:pt idx="10">
                    <c:v>25/03/2024</c:v>
                  </c:pt>
                  <c:pt idx="11">
                    <c:v>22/03/2024</c:v>
                  </c:pt>
                  <c:pt idx="12">
                    <c:v>21/03/2024</c:v>
                  </c:pt>
                  <c:pt idx="13">
                    <c:v>20/03/2024</c:v>
                  </c:pt>
                  <c:pt idx="14">
                    <c:v>19/03/2024</c:v>
                  </c:pt>
                  <c:pt idx="15">
                    <c:v>18/03/2024</c:v>
                  </c:pt>
                  <c:pt idx="16">
                    <c:v>15/03/2024</c:v>
                  </c:pt>
                  <c:pt idx="17">
                    <c:v>14/03/2024</c:v>
                  </c:pt>
                  <c:pt idx="18">
                    <c:v>13/03/2024</c:v>
                  </c:pt>
                  <c:pt idx="19">
                    <c:v>12/03/2024</c:v>
                  </c:pt>
                  <c:pt idx="20">
                    <c:v>11/03/2024</c:v>
                  </c:pt>
                  <c:pt idx="21">
                    <c:v>08/03/2024</c:v>
                  </c:pt>
                  <c:pt idx="22">
                    <c:v>07/03/2024</c:v>
                  </c:pt>
                  <c:pt idx="23">
                    <c:v>06/03/2024</c:v>
                  </c:pt>
                  <c:pt idx="24">
                    <c:v>05/03/2024</c:v>
                  </c:pt>
                  <c:pt idx="25">
                    <c:v>04/03/2024</c:v>
                  </c:pt>
                  <c:pt idx="26">
                    <c:v>01/03/2024</c:v>
                  </c:pt>
                  <c:pt idx="27">
                    <c:v>29/02/2024</c:v>
                  </c:pt>
                  <c:pt idx="28">
                    <c:v>28/02/2024</c:v>
                  </c:pt>
                  <c:pt idx="29">
                    <c:v>27/02/2024</c:v>
                  </c:pt>
                  <c:pt idx="30">
                    <c:v>26/02/2024</c:v>
                  </c:pt>
                  <c:pt idx="31">
                    <c:v>23/02/2024</c:v>
                  </c:pt>
                  <c:pt idx="32">
                    <c:v>22/02/2024</c:v>
                  </c:pt>
                  <c:pt idx="33">
                    <c:v>21/02/2024</c:v>
                  </c:pt>
                  <c:pt idx="34">
                    <c:v>20/02/2024</c:v>
                  </c:pt>
                  <c:pt idx="35">
                    <c:v>19/02/2024</c:v>
                  </c:pt>
                  <c:pt idx="36">
                    <c:v>16/02/2024</c:v>
                  </c:pt>
                  <c:pt idx="37">
                    <c:v>15/02/2024</c:v>
                  </c:pt>
                  <c:pt idx="38">
                    <c:v>07/02/2024</c:v>
                  </c:pt>
                  <c:pt idx="39">
                    <c:v>06/02/2024</c:v>
                  </c:pt>
                  <c:pt idx="40">
                    <c:v>05/02/2024</c:v>
                  </c:pt>
                  <c:pt idx="41">
                    <c:v>02/02/2024</c:v>
                  </c:pt>
                  <c:pt idx="42">
                    <c:v>01/02/2024</c:v>
                  </c:pt>
                  <c:pt idx="43">
                    <c:v>31/01/2024</c:v>
                  </c:pt>
                  <c:pt idx="44">
                    <c:v>30/01/2024</c:v>
                  </c:pt>
                  <c:pt idx="45">
                    <c:v>29/01/2024</c:v>
                  </c:pt>
                  <c:pt idx="46">
                    <c:v>26/01/2024</c:v>
                  </c:pt>
                  <c:pt idx="47">
                    <c:v>25/01/2024</c:v>
                  </c:pt>
                  <c:pt idx="48">
                    <c:v>24/01/2024</c:v>
                  </c:pt>
                  <c:pt idx="49">
                    <c:v>23/01/2024</c:v>
                  </c:pt>
                  <c:pt idx="50">
                    <c:v>22/01/2024</c:v>
                  </c:pt>
                  <c:pt idx="51">
                    <c:v>19/01/2024</c:v>
                  </c:pt>
                  <c:pt idx="52">
                    <c:v>18/01/2024</c:v>
                  </c:pt>
                  <c:pt idx="53">
                    <c:v>17/01/2024</c:v>
                  </c:pt>
                  <c:pt idx="54">
                    <c:v>16/01/2024</c:v>
                  </c:pt>
                  <c:pt idx="55">
                    <c:v>15/01/2024</c:v>
                  </c:pt>
                  <c:pt idx="56">
                    <c:v>12/01/2024</c:v>
                  </c:pt>
                  <c:pt idx="57">
                    <c:v>11/01/2024</c:v>
                  </c:pt>
                  <c:pt idx="58">
                    <c:v>10/01/2024</c:v>
                  </c:pt>
                  <c:pt idx="59">
                    <c:v>09/01/2024</c:v>
                  </c:pt>
                  <c:pt idx="60">
                    <c:v>08/01/2024</c:v>
                  </c:pt>
                  <c:pt idx="61">
                    <c:v>05/01/2024</c:v>
                  </c:pt>
                  <c:pt idx="62">
                    <c:v>04/01/2024</c:v>
                  </c:pt>
                  <c:pt idx="63">
                    <c:v>03/01/2024</c:v>
                  </c:pt>
                  <c:pt idx="64">
                    <c:v>02/01/2024</c:v>
                  </c:pt>
                  <c:pt idx="65">
                    <c:v>29/12/2023</c:v>
                  </c:pt>
                  <c:pt idx="66">
                    <c:v>28/12/2023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GDTD!$AG$16:$AG$82</c:f>
              <c:numCache>
                <c:formatCode>#,##0</c:formatCode>
                <c:ptCount val="67"/>
                <c:pt idx="0">
                  <c:v>14587102600</c:v>
                </c:pt>
                <c:pt idx="1">
                  <c:v>14587102600</c:v>
                </c:pt>
                <c:pt idx="2">
                  <c:v>12454302600</c:v>
                </c:pt>
                <c:pt idx="3">
                  <c:v>10321502600</c:v>
                </c:pt>
                <c:pt idx="4">
                  <c:v>10323622600</c:v>
                </c:pt>
                <c:pt idx="5">
                  <c:v>10323622600</c:v>
                </c:pt>
                <c:pt idx="6">
                  <c:v>12202622600</c:v>
                </c:pt>
                <c:pt idx="7">
                  <c:v>15959422600</c:v>
                </c:pt>
                <c:pt idx="8">
                  <c:v>15959422600</c:v>
                </c:pt>
                <c:pt idx="9">
                  <c:v>15959422600</c:v>
                </c:pt>
                <c:pt idx="10">
                  <c:v>15959422600</c:v>
                </c:pt>
                <c:pt idx="11">
                  <c:v>13969422600</c:v>
                </c:pt>
                <c:pt idx="12">
                  <c:v>11979422600</c:v>
                </c:pt>
                <c:pt idx="13">
                  <c:v>11979422600</c:v>
                </c:pt>
                <c:pt idx="14">
                  <c:v>11981302600</c:v>
                </c:pt>
                <c:pt idx="15">
                  <c:v>11981302600</c:v>
                </c:pt>
                <c:pt idx="16">
                  <c:v>11981302600</c:v>
                </c:pt>
                <c:pt idx="17">
                  <c:v>11981302600</c:v>
                </c:pt>
                <c:pt idx="18">
                  <c:v>13881302600</c:v>
                </c:pt>
                <c:pt idx="19">
                  <c:v>13881302600</c:v>
                </c:pt>
                <c:pt idx="20">
                  <c:v>13881302600</c:v>
                </c:pt>
                <c:pt idx="21">
                  <c:v>13881302600</c:v>
                </c:pt>
                <c:pt idx="22">
                  <c:v>23042802600</c:v>
                </c:pt>
                <c:pt idx="23">
                  <c:v>17424802600</c:v>
                </c:pt>
                <c:pt idx="24">
                  <c:v>13824402600</c:v>
                </c:pt>
                <c:pt idx="25">
                  <c:v>13824402600</c:v>
                </c:pt>
                <c:pt idx="26">
                  <c:v>10164402600</c:v>
                </c:pt>
                <c:pt idx="27">
                  <c:v>13142426200</c:v>
                </c:pt>
                <c:pt idx="28">
                  <c:v>13142426200</c:v>
                </c:pt>
                <c:pt idx="29">
                  <c:v>13142426200</c:v>
                </c:pt>
                <c:pt idx="30">
                  <c:v>13142426200</c:v>
                </c:pt>
                <c:pt idx="31">
                  <c:v>9607616200</c:v>
                </c:pt>
                <c:pt idx="32">
                  <c:v>9607616200</c:v>
                </c:pt>
                <c:pt idx="33">
                  <c:v>9607616200</c:v>
                </c:pt>
                <c:pt idx="34">
                  <c:v>9607616200</c:v>
                </c:pt>
                <c:pt idx="35">
                  <c:v>6588536200</c:v>
                </c:pt>
                <c:pt idx="36">
                  <c:v>6588536200</c:v>
                </c:pt>
                <c:pt idx="37">
                  <c:v>6588536200</c:v>
                </c:pt>
                <c:pt idx="38">
                  <c:v>6588536200</c:v>
                </c:pt>
                <c:pt idx="39">
                  <c:v>6590286200</c:v>
                </c:pt>
                <c:pt idx="40">
                  <c:v>6590286200</c:v>
                </c:pt>
                <c:pt idx="41">
                  <c:v>6590286200</c:v>
                </c:pt>
                <c:pt idx="42">
                  <c:v>6780606200</c:v>
                </c:pt>
                <c:pt idx="43">
                  <c:v>6970926200</c:v>
                </c:pt>
                <c:pt idx="44">
                  <c:v>6971713100</c:v>
                </c:pt>
                <c:pt idx="45">
                  <c:v>6972500000</c:v>
                </c:pt>
                <c:pt idx="46">
                  <c:v>6972500000</c:v>
                </c:pt>
                <c:pt idx="47">
                  <c:v>6972500000</c:v>
                </c:pt>
                <c:pt idx="48">
                  <c:v>6972500000</c:v>
                </c:pt>
                <c:pt idx="49">
                  <c:v>6974340000</c:v>
                </c:pt>
                <c:pt idx="50">
                  <c:v>6974340000</c:v>
                </c:pt>
                <c:pt idx="51">
                  <c:v>6974340000</c:v>
                </c:pt>
                <c:pt idx="52">
                  <c:v>6989220000</c:v>
                </c:pt>
                <c:pt idx="53">
                  <c:v>7034100000</c:v>
                </c:pt>
                <c:pt idx="54">
                  <c:v>7034100000</c:v>
                </c:pt>
                <c:pt idx="55">
                  <c:v>10664100000</c:v>
                </c:pt>
                <c:pt idx="56">
                  <c:v>10664100000</c:v>
                </c:pt>
                <c:pt idx="57">
                  <c:v>13479150000</c:v>
                </c:pt>
                <c:pt idx="58">
                  <c:v>16294200000</c:v>
                </c:pt>
                <c:pt idx="59">
                  <c:v>19127400000</c:v>
                </c:pt>
                <c:pt idx="60">
                  <c:v>13467400000</c:v>
                </c:pt>
                <c:pt idx="61">
                  <c:v>13467400000</c:v>
                </c:pt>
                <c:pt idx="62">
                  <c:v>13467400000</c:v>
                </c:pt>
                <c:pt idx="63">
                  <c:v>10270400000</c:v>
                </c:pt>
                <c:pt idx="64">
                  <c:v>10270400000</c:v>
                </c:pt>
                <c:pt idx="65">
                  <c:v>10270400000</c:v>
                </c:pt>
                <c:pt idx="66">
                  <c:v>10270400000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6911-6449-8EC4-BC643EC245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0559103"/>
        <c:axId val="228451391"/>
      </c:lineChart>
      <c:catAx>
        <c:axId val="80559103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228451391"/>
        <c:crosses val="autoZero"/>
        <c:auto val="1"/>
        <c:lblAlgn val="ctr"/>
        <c:lblOffset val="100"/>
        <c:noMultiLvlLbl val="0"/>
      </c:catAx>
      <c:valAx>
        <c:axId val="228451391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80559103"/>
        <c:crosses val="autoZero"/>
        <c:crossBetween val="between"/>
        <c:majorUnit val="50000000000"/>
        <c:dispUnits>
          <c:builtInUnit val="b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VN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Ngân Hàng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GDTD!$AK$15</c:f>
              <c:strCache>
                <c:ptCount val="1"/>
                <c:pt idx="0">
                  <c:v>VCB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GDTD!$AI$16:$AJ$82</c:f>
              <c:multiLvlStrCache>
                <c:ptCount val="67"/>
                <c:lvl>
                  <c:pt idx="0">
                    <c:v>08/04/2024</c:v>
                  </c:pt>
                  <c:pt idx="1">
                    <c:v>05/04/2024</c:v>
                  </c:pt>
                  <c:pt idx="2">
                    <c:v>04/04/2024</c:v>
                  </c:pt>
                  <c:pt idx="3">
                    <c:v>03/04/2024</c:v>
                  </c:pt>
                  <c:pt idx="4">
                    <c:v>02/04/2024</c:v>
                  </c:pt>
                  <c:pt idx="5">
                    <c:v>01/04/2024</c:v>
                  </c:pt>
                  <c:pt idx="6">
                    <c:v>29/03/2024</c:v>
                  </c:pt>
                  <c:pt idx="7">
                    <c:v>28/03/2024</c:v>
                  </c:pt>
                  <c:pt idx="8">
                    <c:v>27/03/2024</c:v>
                  </c:pt>
                  <c:pt idx="9">
                    <c:v>26/03/2024</c:v>
                  </c:pt>
                  <c:pt idx="10">
                    <c:v>25/03/2024</c:v>
                  </c:pt>
                  <c:pt idx="11">
                    <c:v>22/03/2024</c:v>
                  </c:pt>
                  <c:pt idx="12">
                    <c:v>21/03/2024</c:v>
                  </c:pt>
                  <c:pt idx="13">
                    <c:v>20/03/2024</c:v>
                  </c:pt>
                  <c:pt idx="14">
                    <c:v>19/03/2024</c:v>
                  </c:pt>
                  <c:pt idx="15">
                    <c:v>18/03/2024</c:v>
                  </c:pt>
                  <c:pt idx="16">
                    <c:v>15/03/2024</c:v>
                  </c:pt>
                  <c:pt idx="17">
                    <c:v>14/03/2024</c:v>
                  </c:pt>
                  <c:pt idx="18">
                    <c:v>13/03/2024</c:v>
                  </c:pt>
                  <c:pt idx="19">
                    <c:v>12/03/2024</c:v>
                  </c:pt>
                  <c:pt idx="20">
                    <c:v>11/03/2024</c:v>
                  </c:pt>
                  <c:pt idx="21">
                    <c:v>08/03/2024</c:v>
                  </c:pt>
                  <c:pt idx="22">
                    <c:v>07/03/2024</c:v>
                  </c:pt>
                  <c:pt idx="23">
                    <c:v>06/03/2024</c:v>
                  </c:pt>
                  <c:pt idx="24">
                    <c:v>05/03/2024</c:v>
                  </c:pt>
                  <c:pt idx="25">
                    <c:v>04/03/2024</c:v>
                  </c:pt>
                  <c:pt idx="26">
                    <c:v>01/03/2024</c:v>
                  </c:pt>
                  <c:pt idx="27">
                    <c:v>29/02/2024</c:v>
                  </c:pt>
                  <c:pt idx="28">
                    <c:v>28/02/2024</c:v>
                  </c:pt>
                  <c:pt idx="29">
                    <c:v>27/02/2024</c:v>
                  </c:pt>
                  <c:pt idx="30">
                    <c:v>26/02/2024</c:v>
                  </c:pt>
                  <c:pt idx="31">
                    <c:v>23/02/2024</c:v>
                  </c:pt>
                  <c:pt idx="32">
                    <c:v>22/02/2024</c:v>
                  </c:pt>
                  <c:pt idx="33">
                    <c:v>21/02/2024</c:v>
                  </c:pt>
                  <c:pt idx="34">
                    <c:v>20/02/2024</c:v>
                  </c:pt>
                  <c:pt idx="35">
                    <c:v>19/02/2024</c:v>
                  </c:pt>
                  <c:pt idx="36">
                    <c:v>16/02/2024</c:v>
                  </c:pt>
                  <c:pt idx="37">
                    <c:v>15/02/2024</c:v>
                  </c:pt>
                  <c:pt idx="38">
                    <c:v>07/02/2024</c:v>
                  </c:pt>
                  <c:pt idx="39">
                    <c:v>06/02/2024</c:v>
                  </c:pt>
                  <c:pt idx="40">
                    <c:v>05/02/2024</c:v>
                  </c:pt>
                  <c:pt idx="41">
                    <c:v>02/02/2024</c:v>
                  </c:pt>
                  <c:pt idx="42">
                    <c:v>01/02/2024</c:v>
                  </c:pt>
                  <c:pt idx="43">
                    <c:v>31/01/2024</c:v>
                  </c:pt>
                  <c:pt idx="44">
                    <c:v>30/01/2024</c:v>
                  </c:pt>
                  <c:pt idx="45">
                    <c:v>29/01/2024</c:v>
                  </c:pt>
                  <c:pt idx="46">
                    <c:v>26/01/2024</c:v>
                  </c:pt>
                  <c:pt idx="47">
                    <c:v>25/01/2024</c:v>
                  </c:pt>
                  <c:pt idx="48">
                    <c:v>24/01/2024</c:v>
                  </c:pt>
                  <c:pt idx="49">
                    <c:v>23/01/2024</c:v>
                  </c:pt>
                  <c:pt idx="50">
                    <c:v>22/01/2024</c:v>
                  </c:pt>
                  <c:pt idx="51">
                    <c:v>19/01/2024</c:v>
                  </c:pt>
                  <c:pt idx="52">
                    <c:v>18/01/2024</c:v>
                  </c:pt>
                  <c:pt idx="53">
                    <c:v>17/01/2024</c:v>
                  </c:pt>
                  <c:pt idx="54">
                    <c:v>16/01/2024</c:v>
                  </c:pt>
                  <c:pt idx="55">
                    <c:v>15/01/2024</c:v>
                  </c:pt>
                  <c:pt idx="56">
                    <c:v>12/01/2024</c:v>
                  </c:pt>
                  <c:pt idx="57">
                    <c:v>11/01/2024</c:v>
                  </c:pt>
                  <c:pt idx="58">
                    <c:v>10/01/2024</c:v>
                  </c:pt>
                  <c:pt idx="59">
                    <c:v>09/01/2024</c:v>
                  </c:pt>
                  <c:pt idx="60">
                    <c:v>08/01/2024</c:v>
                  </c:pt>
                  <c:pt idx="61">
                    <c:v>05/01/2024</c:v>
                  </c:pt>
                  <c:pt idx="62">
                    <c:v>04/01/2024</c:v>
                  </c:pt>
                  <c:pt idx="63">
                    <c:v>03/01/2024</c:v>
                  </c:pt>
                  <c:pt idx="64">
                    <c:v>02/01/2024</c:v>
                  </c:pt>
                  <c:pt idx="65">
                    <c:v>29/12/2023</c:v>
                  </c:pt>
                  <c:pt idx="66">
                    <c:v>28/12/2023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GDTD!$AK$16:$AK$82</c:f>
              <c:numCache>
                <c:formatCode>#,##0</c:formatCode>
                <c:ptCount val="67"/>
                <c:pt idx="0">
                  <c:v>-85067211000</c:v>
                </c:pt>
                <c:pt idx="1">
                  <c:v>-57536961000</c:v>
                </c:pt>
                <c:pt idx="2">
                  <c:v>-48407981000</c:v>
                </c:pt>
                <c:pt idx="3">
                  <c:v>-75285051000</c:v>
                </c:pt>
                <c:pt idx="4">
                  <c:v>-40622861000</c:v>
                </c:pt>
                <c:pt idx="5">
                  <c:v>-48153867000</c:v>
                </c:pt>
                <c:pt idx="6">
                  <c:v>-55633557000</c:v>
                </c:pt>
                <c:pt idx="7">
                  <c:v>-57352057000</c:v>
                </c:pt>
                <c:pt idx="8">
                  <c:v>-60617657000</c:v>
                </c:pt>
                <c:pt idx="9">
                  <c:v>-42092301000</c:v>
                </c:pt>
                <c:pt idx="10">
                  <c:v>-51278671000</c:v>
                </c:pt>
                <c:pt idx="11">
                  <c:v>-30260281000</c:v>
                </c:pt>
                <c:pt idx="12">
                  <c:v>-15475601000</c:v>
                </c:pt>
                <c:pt idx="13">
                  <c:v>-40223151000</c:v>
                </c:pt>
                <c:pt idx="14">
                  <c:v>-44366111000</c:v>
                </c:pt>
                <c:pt idx="15">
                  <c:v>-29000301000</c:v>
                </c:pt>
                <c:pt idx="16">
                  <c:v>-39188991000</c:v>
                </c:pt>
                <c:pt idx="17">
                  <c:v>-52472001000</c:v>
                </c:pt>
                <c:pt idx="18">
                  <c:v>-49947952000</c:v>
                </c:pt>
                <c:pt idx="19">
                  <c:v>-62649402000</c:v>
                </c:pt>
                <c:pt idx="20">
                  <c:v>-49388002000</c:v>
                </c:pt>
                <c:pt idx="21">
                  <c:v>-60605142000</c:v>
                </c:pt>
                <c:pt idx="22">
                  <c:v>-63806732000</c:v>
                </c:pt>
                <c:pt idx="23">
                  <c:v>-66909062000</c:v>
                </c:pt>
                <c:pt idx="24">
                  <c:v>-52750412000</c:v>
                </c:pt>
                <c:pt idx="25">
                  <c:v>-48160392000</c:v>
                </c:pt>
                <c:pt idx="26">
                  <c:v>-40829892000</c:v>
                </c:pt>
                <c:pt idx="27">
                  <c:v>-54973212000</c:v>
                </c:pt>
                <c:pt idx="28">
                  <c:v>-65208832000</c:v>
                </c:pt>
                <c:pt idx="29">
                  <c:v>-57653842000</c:v>
                </c:pt>
                <c:pt idx="30">
                  <c:v>-40129572000</c:v>
                </c:pt>
                <c:pt idx="31">
                  <c:v>-51513132000</c:v>
                </c:pt>
                <c:pt idx="32">
                  <c:v>-67000002000</c:v>
                </c:pt>
                <c:pt idx="33">
                  <c:v>-59669132000</c:v>
                </c:pt>
                <c:pt idx="34">
                  <c:v>-44714112000</c:v>
                </c:pt>
                <c:pt idx="35">
                  <c:v>-27236072000</c:v>
                </c:pt>
                <c:pt idx="36">
                  <c:v>-12947792000</c:v>
                </c:pt>
                <c:pt idx="37">
                  <c:v>-17175875000</c:v>
                </c:pt>
                <c:pt idx="38">
                  <c:v>2740915000</c:v>
                </c:pt>
                <c:pt idx="39">
                  <c:v>-2277985000</c:v>
                </c:pt>
                <c:pt idx="40">
                  <c:v>875455000</c:v>
                </c:pt>
                <c:pt idx="41">
                  <c:v>-4387195000</c:v>
                </c:pt>
                <c:pt idx="42">
                  <c:v>3664645000</c:v>
                </c:pt>
                <c:pt idx="43">
                  <c:v>3492245000</c:v>
                </c:pt>
                <c:pt idx="44">
                  <c:v>10817585000</c:v>
                </c:pt>
                <c:pt idx="45">
                  <c:v>-710775000</c:v>
                </c:pt>
                <c:pt idx="46">
                  <c:v>-5270745000</c:v>
                </c:pt>
                <c:pt idx="47">
                  <c:v>-30414155000</c:v>
                </c:pt>
                <c:pt idx="48">
                  <c:v>-18548175000</c:v>
                </c:pt>
                <c:pt idx="49">
                  <c:v>-17449405000</c:v>
                </c:pt>
                <c:pt idx="50">
                  <c:v>23068901000</c:v>
                </c:pt>
                <c:pt idx="51">
                  <c:v>15849571000</c:v>
                </c:pt>
                <c:pt idx="52">
                  <c:v>7318911000</c:v>
                </c:pt>
                <c:pt idx="53">
                  <c:v>-16184719000</c:v>
                </c:pt>
                <c:pt idx="54">
                  <c:v>-481959000</c:v>
                </c:pt>
                <c:pt idx="55">
                  <c:v>9506471000</c:v>
                </c:pt>
                <c:pt idx="56">
                  <c:v>751271000</c:v>
                </c:pt>
                <c:pt idx="57">
                  <c:v>21517311000</c:v>
                </c:pt>
                <c:pt idx="58">
                  <c:v>17599251000</c:v>
                </c:pt>
                <c:pt idx="59">
                  <c:v>28952701000</c:v>
                </c:pt>
                <c:pt idx="60">
                  <c:v>24282171000</c:v>
                </c:pt>
                <c:pt idx="61">
                  <c:v>20470741000</c:v>
                </c:pt>
                <c:pt idx="62">
                  <c:v>17103121000</c:v>
                </c:pt>
                <c:pt idx="63">
                  <c:v>7920641000</c:v>
                </c:pt>
                <c:pt idx="64">
                  <c:v>24826076000</c:v>
                </c:pt>
                <c:pt idx="65">
                  <c:v>35132671000</c:v>
                </c:pt>
                <c:pt idx="66">
                  <c:v>35386820000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B70-E449-AB71-AD3328E1D6D2}"/>
            </c:ext>
          </c:extLst>
        </c:ser>
        <c:ser>
          <c:idx val="1"/>
          <c:order val="1"/>
          <c:tx>
            <c:strRef>
              <c:f>GDTD!$AL$15</c:f>
              <c:strCache>
                <c:ptCount val="1"/>
                <c:pt idx="0">
                  <c:v>STB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GDTD!$AI$16:$AJ$82</c:f>
              <c:multiLvlStrCache>
                <c:ptCount val="67"/>
                <c:lvl>
                  <c:pt idx="0">
                    <c:v>08/04/2024</c:v>
                  </c:pt>
                  <c:pt idx="1">
                    <c:v>05/04/2024</c:v>
                  </c:pt>
                  <c:pt idx="2">
                    <c:v>04/04/2024</c:v>
                  </c:pt>
                  <c:pt idx="3">
                    <c:v>03/04/2024</c:v>
                  </c:pt>
                  <c:pt idx="4">
                    <c:v>02/04/2024</c:v>
                  </c:pt>
                  <c:pt idx="5">
                    <c:v>01/04/2024</c:v>
                  </c:pt>
                  <c:pt idx="6">
                    <c:v>29/03/2024</c:v>
                  </c:pt>
                  <c:pt idx="7">
                    <c:v>28/03/2024</c:v>
                  </c:pt>
                  <c:pt idx="8">
                    <c:v>27/03/2024</c:v>
                  </c:pt>
                  <c:pt idx="9">
                    <c:v>26/03/2024</c:v>
                  </c:pt>
                  <c:pt idx="10">
                    <c:v>25/03/2024</c:v>
                  </c:pt>
                  <c:pt idx="11">
                    <c:v>22/03/2024</c:v>
                  </c:pt>
                  <c:pt idx="12">
                    <c:v>21/03/2024</c:v>
                  </c:pt>
                  <c:pt idx="13">
                    <c:v>20/03/2024</c:v>
                  </c:pt>
                  <c:pt idx="14">
                    <c:v>19/03/2024</c:v>
                  </c:pt>
                  <c:pt idx="15">
                    <c:v>18/03/2024</c:v>
                  </c:pt>
                  <c:pt idx="16">
                    <c:v>15/03/2024</c:v>
                  </c:pt>
                  <c:pt idx="17">
                    <c:v>14/03/2024</c:v>
                  </c:pt>
                  <c:pt idx="18">
                    <c:v>13/03/2024</c:v>
                  </c:pt>
                  <c:pt idx="19">
                    <c:v>12/03/2024</c:v>
                  </c:pt>
                  <c:pt idx="20">
                    <c:v>11/03/2024</c:v>
                  </c:pt>
                  <c:pt idx="21">
                    <c:v>08/03/2024</c:v>
                  </c:pt>
                  <c:pt idx="22">
                    <c:v>07/03/2024</c:v>
                  </c:pt>
                  <c:pt idx="23">
                    <c:v>06/03/2024</c:v>
                  </c:pt>
                  <c:pt idx="24">
                    <c:v>05/03/2024</c:v>
                  </c:pt>
                  <c:pt idx="25">
                    <c:v>04/03/2024</c:v>
                  </c:pt>
                  <c:pt idx="26">
                    <c:v>01/03/2024</c:v>
                  </c:pt>
                  <c:pt idx="27">
                    <c:v>29/02/2024</c:v>
                  </c:pt>
                  <c:pt idx="28">
                    <c:v>28/02/2024</c:v>
                  </c:pt>
                  <c:pt idx="29">
                    <c:v>27/02/2024</c:v>
                  </c:pt>
                  <c:pt idx="30">
                    <c:v>26/02/2024</c:v>
                  </c:pt>
                  <c:pt idx="31">
                    <c:v>23/02/2024</c:v>
                  </c:pt>
                  <c:pt idx="32">
                    <c:v>22/02/2024</c:v>
                  </c:pt>
                  <c:pt idx="33">
                    <c:v>21/02/2024</c:v>
                  </c:pt>
                  <c:pt idx="34">
                    <c:v>20/02/2024</c:v>
                  </c:pt>
                  <c:pt idx="35">
                    <c:v>19/02/2024</c:v>
                  </c:pt>
                  <c:pt idx="36">
                    <c:v>16/02/2024</c:v>
                  </c:pt>
                  <c:pt idx="37">
                    <c:v>15/02/2024</c:v>
                  </c:pt>
                  <c:pt idx="38">
                    <c:v>07/02/2024</c:v>
                  </c:pt>
                  <c:pt idx="39">
                    <c:v>06/02/2024</c:v>
                  </c:pt>
                  <c:pt idx="40">
                    <c:v>05/02/2024</c:v>
                  </c:pt>
                  <c:pt idx="41">
                    <c:v>02/02/2024</c:v>
                  </c:pt>
                  <c:pt idx="42">
                    <c:v>01/02/2024</c:v>
                  </c:pt>
                  <c:pt idx="43">
                    <c:v>31/01/2024</c:v>
                  </c:pt>
                  <c:pt idx="44">
                    <c:v>30/01/2024</c:v>
                  </c:pt>
                  <c:pt idx="45">
                    <c:v>29/01/2024</c:v>
                  </c:pt>
                  <c:pt idx="46">
                    <c:v>26/01/2024</c:v>
                  </c:pt>
                  <c:pt idx="47">
                    <c:v>25/01/2024</c:v>
                  </c:pt>
                  <c:pt idx="48">
                    <c:v>24/01/2024</c:v>
                  </c:pt>
                  <c:pt idx="49">
                    <c:v>23/01/2024</c:v>
                  </c:pt>
                  <c:pt idx="50">
                    <c:v>22/01/2024</c:v>
                  </c:pt>
                  <c:pt idx="51">
                    <c:v>19/01/2024</c:v>
                  </c:pt>
                  <c:pt idx="52">
                    <c:v>18/01/2024</c:v>
                  </c:pt>
                  <c:pt idx="53">
                    <c:v>17/01/2024</c:v>
                  </c:pt>
                  <c:pt idx="54">
                    <c:v>16/01/2024</c:v>
                  </c:pt>
                  <c:pt idx="55">
                    <c:v>15/01/2024</c:v>
                  </c:pt>
                  <c:pt idx="56">
                    <c:v>12/01/2024</c:v>
                  </c:pt>
                  <c:pt idx="57">
                    <c:v>11/01/2024</c:v>
                  </c:pt>
                  <c:pt idx="58">
                    <c:v>10/01/2024</c:v>
                  </c:pt>
                  <c:pt idx="59">
                    <c:v>09/01/2024</c:v>
                  </c:pt>
                  <c:pt idx="60">
                    <c:v>08/01/2024</c:v>
                  </c:pt>
                  <c:pt idx="61">
                    <c:v>05/01/2024</c:v>
                  </c:pt>
                  <c:pt idx="62">
                    <c:v>04/01/2024</c:v>
                  </c:pt>
                  <c:pt idx="63">
                    <c:v>03/01/2024</c:v>
                  </c:pt>
                  <c:pt idx="64">
                    <c:v>02/01/2024</c:v>
                  </c:pt>
                  <c:pt idx="65">
                    <c:v>29/12/2023</c:v>
                  </c:pt>
                  <c:pt idx="66">
                    <c:v>28/12/2023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GDTD!$AL$16:$AL$82</c:f>
              <c:numCache>
                <c:formatCode>#,##0</c:formatCode>
                <c:ptCount val="67"/>
                <c:pt idx="0">
                  <c:v>-493312749000</c:v>
                </c:pt>
                <c:pt idx="1">
                  <c:v>-371274269000</c:v>
                </c:pt>
                <c:pt idx="2">
                  <c:v>-351407489000</c:v>
                </c:pt>
                <c:pt idx="3">
                  <c:v>-321289054000</c:v>
                </c:pt>
                <c:pt idx="4">
                  <c:v>-241384559000</c:v>
                </c:pt>
                <c:pt idx="5">
                  <c:v>-165112389000</c:v>
                </c:pt>
                <c:pt idx="6">
                  <c:v>-185154839000</c:v>
                </c:pt>
                <c:pt idx="7">
                  <c:v>-195265709000</c:v>
                </c:pt>
                <c:pt idx="8">
                  <c:v>-205401604000</c:v>
                </c:pt>
                <c:pt idx="9">
                  <c:v>-191947899000</c:v>
                </c:pt>
                <c:pt idx="10">
                  <c:v>-217897054000</c:v>
                </c:pt>
                <c:pt idx="11">
                  <c:v>-181864159000</c:v>
                </c:pt>
                <c:pt idx="12">
                  <c:v>-118707589000</c:v>
                </c:pt>
                <c:pt idx="13">
                  <c:v>-161606534000</c:v>
                </c:pt>
                <c:pt idx="14">
                  <c:v>-155702089000</c:v>
                </c:pt>
                <c:pt idx="15">
                  <c:v>-136861879000</c:v>
                </c:pt>
                <c:pt idx="16">
                  <c:v>-149186984000</c:v>
                </c:pt>
                <c:pt idx="17">
                  <c:v>-142799849000</c:v>
                </c:pt>
                <c:pt idx="18">
                  <c:v>-134063164000</c:v>
                </c:pt>
                <c:pt idx="19">
                  <c:v>-129005719000</c:v>
                </c:pt>
                <c:pt idx="20">
                  <c:v>-150064265000</c:v>
                </c:pt>
                <c:pt idx="21">
                  <c:v>-188293950000</c:v>
                </c:pt>
                <c:pt idx="22">
                  <c:v>-221673305000</c:v>
                </c:pt>
                <c:pt idx="23">
                  <c:v>-257145890000</c:v>
                </c:pt>
                <c:pt idx="24">
                  <c:v>-234728515000</c:v>
                </c:pt>
                <c:pt idx="25">
                  <c:v>-227671165000</c:v>
                </c:pt>
                <c:pt idx="26">
                  <c:v>-229709450000</c:v>
                </c:pt>
                <c:pt idx="27">
                  <c:v>-217420010000</c:v>
                </c:pt>
                <c:pt idx="28">
                  <c:v>-205077790000</c:v>
                </c:pt>
                <c:pt idx="29">
                  <c:v>-152187025000</c:v>
                </c:pt>
                <c:pt idx="30">
                  <c:v>-152197010000</c:v>
                </c:pt>
                <c:pt idx="31">
                  <c:v>-178693355000</c:v>
                </c:pt>
                <c:pt idx="32">
                  <c:v>-190933910000</c:v>
                </c:pt>
                <c:pt idx="33">
                  <c:v>-187106480000</c:v>
                </c:pt>
                <c:pt idx="34">
                  <c:v>-125373120000</c:v>
                </c:pt>
                <c:pt idx="35">
                  <c:v>-109746205000</c:v>
                </c:pt>
                <c:pt idx="36">
                  <c:v>-97675375000</c:v>
                </c:pt>
                <c:pt idx="37">
                  <c:v>-96427260000</c:v>
                </c:pt>
                <c:pt idx="38">
                  <c:v>-60272930000</c:v>
                </c:pt>
                <c:pt idx="39">
                  <c:v>-64829335000</c:v>
                </c:pt>
                <c:pt idx="40">
                  <c:v>-23283405000</c:v>
                </c:pt>
                <c:pt idx="41">
                  <c:v>-45334800000</c:v>
                </c:pt>
                <c:pt idx="42">
                  <c:v>-82339520000</c:v>
                </c:pt>
                <c:pt idx="43">
                  <c:v>-109232195000</c:v>
                </c:pt>
                <c:pt idx="44">
                  <c:v>-147537615000</c:v>
                </c:pt>
                <c:pt idx="45">
                  <c:v>-160768785000</c:v>
                </c:pt>
                <c:pt idx="46">
                  <c:v>-147677225000</c:v>
                </c:pt>
                <c:pt idx="47">
                  <c:v>-166020750000</c:v>
                </c:pt>
                <c:pt idx="48">
                  <c:v>-168295225000</c:v>
                </c:pt>
                <c:pt idx="49">
                  <c:v>-171297065000</c:v>
                </c:pt>
                <c:pt idx="50">
                  <c:v>-94833055000</c:v>
                </c:pt>
                <c:pt idx="51">
                  <c:v>-83045165000</c:v>
                </c:pt>
                <c:pt idx="52">
                  <c:v>-117604440000</c:v>
                </c:pt>
                <c:pt idx="53">
                  <c:v>-153674935000</c:v>
                </c:pt>
                <c:pt idx="54">
                  <c:v>-144194135000</c:v>
                </c:pt>
                <c:pt idx="55">
                  <c:v>-147490440000</c:v>
                </c:pt>
                <c:pt idx="56">
                  <c:v>-159980770000</c:v>
                </c:pt>
                <c:pt idx="57">
                  <c:v>-130272165000</c:v>
                </c:pt>
                <c:pt idx="58">
                  <c:v>-160529710000</c:v>
                </c:pt>
                <c:pt idx="59">
                  <c:v>-179343400000</c:v>
                </c:pt>
                <c:pt idx="60">
                  <c:v>-194000590000</c:v>
                </c:pt>
                <c:pt idx="61">
                  <c:v>-219119430000</c:v>
                </c:pt>
                <c:pt idx="62">
                  <c:v>-190677445000</c:v>
                </c:pt>
                <c:pt idx="63">
                  <c:v>-239083605000</c:v>
                </c:pt>
                <c:pt idx="64">
                  <c:v>-203647135000</c:v>
                </c:pt>
                <c:pt idx="65">
                  <c:v>-183059695000</c:v>
                </c:pt>
                <c:pt idx="66">
                  <c:v>-186505280000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B70-E449-AB71-AD3328E1D6D2}"/>
            </c:ext>
          </c:extLst>
        </c:ser>
        <c:ser>
          <c:idx val="2"/>
          <c:order val="2"/>
          <c:tx>
            <c:strRef>
              <c:f>GDTD!$AM$15</c:f>
              <c:strCache>
                <c:ptCount val="1"/>
                <c:pt idx="0">
                  <c:v>CTG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multiLvlStrRef>
              <c:f>GDTD!$AI$16:$AJ$82</c:f>
              <c:multiLvlStrCache>
                <c:ptCount val="67"/>
                <c:lvl>
                  <c:pt idx="0">
                    <c:v>08/04/2024</c:v>
                  </c:pt>
                  <c:pt idx="1">
                    <c:v>05/04/2024</c:v>
                  </c:pt>
                  <c:pt idx="2">
                    <c:v>04/04/2024</c:v>
                  </c:pt>
                  <c:pt idx="3">
                    <c:v>03/04/2024</c:v>
                  </c:pt>
                  <c:pt idx="4">
                    <c:v>02/04/2024</c:v>
                  </c:pt>
                  <c:pt idx="5">
                    <c:v>01/04/2024</c:v>
                  </c:pt>
                  <c:pt idx="6">
                    <c:v>29/03/2024</c:v>
                  </c:pt>
                  <c:pt idx="7">
                    <c:v>28/03/2024</c:v>
                  </c:pt>
                  <c:pt idx="8">
                    <c:v>27/03/2024</c:v>
                  </c:pt>
                  <c:pt idx="9">
                    <c:v>26/03/2024</c:v>
                  </c:pt>
                  <c:pt idx="10">
                    <c:v>25/03/2024</c:v>
                  </c:pt>
                  <c:pt idx="11">
                    <c:v>22/03/2024</c:v>
                  </c:pt>
                  <c:pt idx="12">
                    <c:v>21/03/2024</c:v>
                  </c:pt>
                  <c:pt idx="13">
                    <c:v>20/03/2024</c:v>
                  </c:pt>
                  <c:pt idx="14">
                    <c:v>19/03/2024</c:v>
                  </c:pt>
                  <c:pt idx="15">
                    <c:v>18/03/2024</c:v>
                  </c:pt>
                  <c:pt idx="16">
                    <c:v>15/03/2024</c:v>
                  </c:pt>
                  <c:pt idx="17">
                    <c:v>14/03/2024</c:v>
                  </c:pt>
                  <c:pt idx="18">
                    <c:v>13/03/2024</c:v>
                  </c:pt>
                  <c:pt idx="19">
                    <c:v>12/03/2024</c:v>
                  </c:pt>
                  <c:pt idx="20">
                    <c:v>11/03/2024</c:v>
                  </c:pt>
                  <c:pt idx="21">
                    <c:v>08/03/2024</c:v>
                  </c:pt>
                  <c:pt idx="22">
                    <c:v>07/03/2024</c:v>
                  </c:pt>
                  <c:pt idx="23">
                    <c:v>06/03/2024</c:v>
                  </c:pt>
                  <c:pt idx="24">
                    <c:v>05/03/2024</c:v>
                  </c:pt>
                  <c:pt idx="25">
                    <c:v>04/03/2024</c:v>
                  </c:pt>
                  <c:pt idx="26">
                    <c:v>01/03/2024</c:v>
                  </c:pt>
                  <c:pt idx="27">
                    <c:v>29/02/2024</c:v>
                  </c:pt>
                  <c:pt idx="28">
                    <c:v>28/02/2024</c:v>
                  </c:pt>
                  <c:pt idx="29">
                    <c:v>27/02/2024</c:v>
                  </c:pt>
                  <c:pt idx="30">
                    <c:v>26/02/2024</c:v>
                  </c:pt>
                  <c:pt idx="31">
                    <c:v>23/02/2024</c:v>
                  </c:pt>
                  <c:pt idx="32">
                    <c:v>22/02/2024</c:v>
                  </c:pt>
                  <c:pt idx="33">
                    <c:v>21/02/2024</c:v>
                  </c:pt>
                  <c:pt idx="34">
                    <c:v>20/02/2024</c:v>
                  </c:pt>
                  <c:pt idx="35">
                    <c:v>19/02/2024</c:v>
                  </c:pt>
                  <c:pt idx="36">
                    <c:v>16/02/2024</c:v>
                  </c:pt>
                  <c:pt idx="37">
                    <c:v>15/02/2024</c:v>
                  </c:pt>
                  <c:pt idx="38">
                    <c:v>07/02/2024</c:v>
                  </c:pt>
                  <c:pt idx="39">
                    <c:v>06/02/2024</c:v>
                  </c:pt>
                  <c:pt idx="40">
                    <c:v>05/02/2024</c:v>
                  </c:pt>
                  <c:pt idx="41">
                    <c:v>02/02/2024</c:v>
                  </c:pt>
                  <c:pt idx="42">
                    <c:v>01/02/2024</c:v>
                  </c:pt>
                  <c:pt idx="43">
                    <c:v>31/01/2024</c:v>
                  </c:pt>
                  <c:pt idx="44">
                    <c:v>30/01/2024</c:v>
                  </c:pt>
                  <c:pt idx="45">
                    <c:v>29/01/2024</c:v>
                  </c:pt>
                  <c:pt idx="46">
                    <c:v>26/01/2024</c:v>
                  </c:pt>
                  <c:pt idx="47">
                    <c:v>25/01/2024</c:v>
                  </c:pt>
                  <c:pt idx="48">
                    <c:v>24/01/2024</c:v>
                  </c:pt>
                  <c:pt idx="49">
                    <c:v>23/01/2024</c:v>
                  </c:pt>
                  <c:pt idx="50">
                    <c:v>22/01/2024</c:v>
                  </c:pt>
                  <c:pt idx="51">
                    <c:v>19/01/2024</c:v>
                  </c:pt>
                  <c:pt idx="52">
                    <c:v>18/01/2024</c:v>
                  </c:pt>
                  <c:pt idx="53">
                    <c:v>17/01/2024</c:v>
                  </c:pt>
                  <c:pt idx="54">
                    <c:v>16/01/2024</c:v>
                  </c:pt>
                  <c:pt idx="55">
                    <c:v>15/01/2024</c:v>
                  </c:pt>
                  <c:pt idx="56">
                    <c:v>12/01/2024</c:v>
                  </c:pt>
                  <c:pt idx="57">
                    <c:v>11/01/2024</c:v>
                  </c:pt>
                  <c:pt idx="58">
                    <c:v>10/01/2024</c:v>
                  </c:pt>
                  <c:pt idx="59">
                    <c:v>09/01/2024</c:v>
                  </c:pt>
                  <c:pt idx="60">
                    <c:v>08/01/2024</c:v>
                  </c:pt>
                  <c:pt idx="61">
                    <c:v>05/01/2024</c:v>
                  </c:pt>
                  <c:pt idx="62">
                    <c:v>04/01/2024</c:v>
                  </c:pt>
                  <c:pt idx="63">
                    <c:v>03/01/2024</c:v>
                  </c:pt>
                  <c:pt idx="64">
                    <c:v>02/01/2024</c:v>
                  </c:pt>
                  <c:pt idx="65">
                    <c:v>29/12/2023</c:v>
                  </c:pt>
                  <c:pt idx="66">
                    <c:v>28/12/2023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GDTD!$AM$16:$AM$82</c:f>
              <c:numCache>
                <c:formatCode>#,##0</c:formatCode>
                <c:ptCount val="67"/>
                <c:pt idx="0">
                  <c:v>-263005569000</c:v>
                </c:pt>
                <c:pt idx="1">
                  <c:v>-251392789000</c:v>
                </c:pt>
                <c:pt idx="2">
                  <c:v>-256823434000</c:v>
                </c:pt>
                <c:pt idx="3">
                  <c:v>-271290484000</c:v>
                </c:pt>
                <c:pt idx="4">
                  <c:v>-238975499000</c:v>
                </c:pt>
                <c:pt idx="5">
                  <c:v>-242420409000</c:v>
                </c:pt>
                <c:pt idx="6">
                  <c:v>-243580529000</c:v>
                </c:pt>
                <c:pt idx="7">
                  <c:v>-242052014000</c:v>
                </c:pt>
                <c:pt idx="8">
                  <c:v>-244167519000</c:v>
                </c:pt>
                <c:pt idx="9">
                  <c:v>-234355844000</c:v>
                </c:pt>
                <c:pt idx="10">
                  <c:v>-238191579000</c:v>
                </c:pt>
                <c:pt idx="11">
                  <c:v>-228020839000</c:v>
                </c:pt>
                <c:pt idx="12">
                  <c:v>-208246744000</c:v>
                </c:pt>
                <c:pt idx="13">
                  <c:v>-216718709000</c:v>
                </c:pt>
                <c:pt idx="14">
                  <c:v>-204955259000</c:v>
                </c:pt>
                <c:pt idx="15">
                  <c:v>-180321999000</c:v>
                </c:pt>
                <c:pt idx="16">
                  <c:v>-195450603000</c:v>
                </c:pt>
                <c:pt idx="17">
                  <c:v>-200091228000</c:v>
                </c:pt>
                <c:pt idx="18">
                  <c:v>-196672228000</c:v>
                </c:pt>
                <c:pt idx="19">
                  <c:v>-197709548000</c:v>
                </c:pt>
                <c:pt idx="20">
                  <c:v>-183431833000</c:v>
                </c:pt>
                <c:pt idx="21">
                  <c:v>-193082613000</c:v>
                </c:pt>
                <c:pt idx="22">
                  <c:v>-214502703000</c:v>
                </c:pt>
                <c:pt idx="23">
                  <c:v>-213327213000</c:v>
                </c:pt>
                <c:pt idx="24">
                  <c:v>-189642988000</c:v>
                </c:pt>
                <c:pt idx="25">
                  <c:v>-177367248000</c:v>
                </c:pt>
                <c:pt idx="26">
                  <c:v>-177888923000</c:v>
                </c:pt>
                <c:pt idx="27">
                  <c:v>-182517953000</c:v>
                </c:pt>
                <c:pt idx="28">
                  <c:v>-176070203000</c:v>
                </c:pt>
                <c:pt idx="29">
                  <c:v>-175466288000</c:v>
                </c:pt>
                <c:pt idx="30">
                  <c:v>-156082723000</c:v>
                </c:pt>
                <c:pt idx="31">
                  <c:v>-159350863000</c:v>
                </c:pt>
                <c:pt idx="32">
                  <c:v>-159159408000</c:v>
                </c:pt>
                <c:pt idx="33">
                  <c:v>-158745743000</c:v>
                </c:pt>
                <c:pt idx="34">
                  <c:v>-148074293000</c:v>
                </c:pt>
                <c:pt idx="35">
                  <c:v>-139126368000</c:v>
                </c:pt>
                <c:pt idx="36">
                  <c:v>-133638173000</c:v>
                </c:pt>
                <c:pt idx="37">
                  <c:v>-136498538000</c:v>
                </c:pt>
                <c:pt idx="38">
                  <c:v>-128378963000</c:v>
                </c:pt>
                <c:pt idx="39">
                  <c:v>-121337203000</c:v>
                </c:pt>
                <c:pt idx="40">
                  <c:v>-119146768000</c:v>
                </c:pt>
                <c:pt idx="41">
                  <c:v>-120164178000</c:v>
                </c:pt>
                <c:pt idx="42">
                  <c:v>-136351983000</c:v>
                </c:pt>
                <c:pt idx="43">
                  <c:v>-171007223000</c:v>
                </c:pt>
                <c:pt idx="44">
                  <c:v>-150814868000</c:v>
                </c:pt>
                <c:pt idx="45">
                  <c:v>-154913193000</c:v>
                </c:pt>
                <c:pt idx="46">
                  <c:v>-156903993000</c:v>
                </c:pt>
                <c:pt idx="47">
                  <c:v>-167869723000</c:v>
                </c:pt>
                <c:pt idx="48">
                  <c:v>-155513234000</c:v>
                </c:pt>
                <c:pt idx="49">
                  <c:v>-130084359000</c:v>
                </c:pt>
                <c:pt idx="50">
                  <c:v>-81468879000</c:v>
                </c:pt>
                <c:pt idx="51">
                  <c:v>-55508234000</c:v>
                </c:pt>
                <c:pt idx="52">
                  <c:v>-35101574000</c:v>
                </c:pt>
                <c:pt idx="53">
                  <c:v>-37362950000</c:v>
                </c:pt>
                <c:pt idx="54">
                  <c:v>-28719670000</c:v>
                </c:pt>
                <c:pt idx="55">
                  <c:v>-23975253000</c:v>
                </c:pt>
                <c:pt idx="56">
                  <c:v>-24106583000</c:v>
                </c:pt>
                <c:pt idx="57">
                  <c:v>62608780000</c:v>
                </c:pt>
                <c:pt idx="58">
                  <c:v>90662920000</c:v>
                </c:pt>
                <c:pt idx="59">
                  <c:v>144446710000</c:v>
                </c:pt>
                <c:pt idx="60">
                  <c:v>148235355000</c:v>
                </c:pt>
                <c:pt idx="61">
                  <c:v>157160145000</c:v>
                </c:pt>
                <c:pt idx="62">
                  <c:v>163602920000</c:v>
                </c:pt>
                <c:pt idx="63">
                  <c:v>188870805000</c:v>
                </c:pt>
                <c:pt idx="64">
                  <c:v>196765280000</c:v>
                </c:pt>
                <c:pt idx="65">
                  <c:v>197355210000</c:v>
                </c:pt>
                <c:pt idx="66">
                  <c:v>194763440000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B70-E449-AB71-AD3328E1D6D2}"/>
            </c:ext>
          </c:extLst>
        </c:ser>
        <c:ser>
          <c:idx val="3"/>
          <c:order val="3"/>
          <c:tx>
            <c:strRef>
              <c:f>GDTD!$AN$15</c:f>
              <c:strCache>
                <c:ptCount val="1"/>
                <c:pt idx="0">
                  <c:v>TCB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multiLvlStrRef>
              <c:f>GDTD!$AI$16:$AJ$82</c:f>
              <c:multiLvlStrCache>
                <c:ptCount val="67"/>
                <c:lvl>
                  <c:pt idx="0">
                    <c:v>08/04/2024</c:v>
                  </c:pt>
                  <c:pt idx="1">
                    <c:v>05/04/2024</c:v>
                  </c:pt>
                  <c:pt idx="2">
                    <c:v>04/04/2024</c:v>
                  </c:pt>
                  <c:pt idx="3">
                    <c:v>03/04/2024</c:v>
                  </c:pt>
                  <c:pt idx="4">
                    <c:v>02/04/2024</c:v>
                  </c:pt>
                  <c:pt idx="5">
                    <c:v>01/04/2024</c:v>
                  </c:pt>
                  <c:pt idx="6">
                    <c:v>29/03/2024</c:v>
                  </c:pt>
                  <c:pt idx="7">
                    <c:v>28/03/2024</c:v>
                  </c:pt>
                  <c:pt idx="8">
                    <c:v>27/03/2024</c:v>
                  </c:pt>
                  <c:pt idx="9">
                    <c:v>26/03/2024</c:v>
                  </c:pt>
                  <c:pt idx="10">
                    <c:v>25/03/2024</c:v>
                  </c:pt>
                  <c:pt idx="11">
                    <c:v>22/03/2024</c:v>
                  </c:pt>
                  <c:pt idx="12">
                    <c:v>21/03/2024</c:v>
                  </c:pt>
                  <c:pt idx="13">
                    <c:v>20/03/2024</c:v>
                  </c:pt>
                  <c:pt idx="14">
                    <c:v>19/03/2024</c:v>
                  </c:pt>
                  <c:pt idx="15">
                    <c:v>18/03/2024</c:v>
                  </c:pt>
                  <c:pt idx="16">
                    <c:v>15/03/2024</c:v>
                  </c:pt>
                  <c:pt idx="17">
                    <c:v>14/03/2024</c:v>
                  </c:pt>
                  <c:pt idx="18">
                    <c:v>13/03/2024</c:v>
                  </c:pt>
                  <c:pt idx="19">
                    <c:v>12/03/2024</c:v>
                  </c:pt>
                  <c:pt idx="20">
                    <c:v>11/03/2024</c:v>
                  </c:pt>
                  <c:pt idx="21">
                    <c:v>08/03/2024</c:v>
                  </c:pt>
                  <c:pt idx="22">
                    <c:v>07/03/2024</c:v>
                  </c:pt>
                  <c:pt idx="23">
                    <c:v>06/03/2024</c:v>
                  </c:pt>
                  <c:pt idx="24">
                    <c:v>05/03/2024</c:v>
                  </c:pt>
                  <c:pt idx="25">
                    <c:v>04/03/2024</c:v>
                  </c:pt>
                  <c:pt idx="26">
                    <c:v>01/03/2024</c:v>
                  </c:pt>
                  <c:pt idx="27">
                    <c:v>29/02/2024</c:v>
                  </c:pt>
                  <c:pt idx="28">
                    <c:v>28/02/2024</c:v>
                  </c:pt>
                  <c:pt idx="29">
                    <c:v>27/02/2024</c:v>
                  </c:pt>
                  <c:pt idx="30">
                    <c:v>26/02/2024</c:v>
                  </c:pt>
                  <c:pt idx="31">
                    <c:v>23/02/2024</c:v>
                  </c:pt>
                  <c:pt idx="32">
                    <c:v>22/02/2024</c:v>
                  </c:pt>
                  <c:pt idx="33">
                    <c:v>21/02/2024</c:v>
                  </c:pt>
                  <c:pt idx="34">
                    <c:v>20/02/2024</c:v>
                  </c:pt>
                  <c:pt idx="35">
                    <c:v>19/02/2024</c:v>
                  </c:pt>
                  <c:pt idx="36">
                    <c:v>16/02/2024</c:v>
                  </c:pt>
                  <c:pt idx="37">
                    <c:v>15/02/2024</c:v>
                  </c:pt>
                  <c:pt idx="38">
                    <c:v>07/02/2024</c:v>
                  </c:pt>
                  <c:pt idx="39">
                    <c:v>06/02/2024</c:v>
                  </c:pt>
                  <c:pt idx="40">
                    <c:v>05/02/2024</c:v>
                  </c:pt>
                  <c:pt idx="41">
                    <c:v>02/02/2024</c:v>
                  </c:pt>
                  <c:pt idx="42">
                    <c:v>01/02/2024</c:v>
                  </c:pt>
                  <c:pt idx="43">
                    <c:v>31/01/2024</c:v>
                  </c:pt>
                  <c:pt idx="44">
                    <c:v>30/01/2024</c:v>
                  </c:pt>
                  <c:pt idx="45">
                    <c:v>29/01/2024</c:v>
                  </c:pt>
                  <c:pt idx="46">
                    <c:v>26/01/2024</c:v>
                  </c:pt>
                  <c:pt idx="47">
                    <c:v>25/01/2024</c:v>
                  </c:pt>
                  <c:pt idx="48">
                    <c:v>24/01/2024</c:v>
                  </c:pt>
                  <c:pt idx="49">
                    <c:v>23/01/2024</c:v>
                  </c:pt>
                  <c:pt idx="50">
                    <c:v>22/01/2024</c:v>
                  </c:pt>
                  <c:pt idx="51">
                    <c:v>19/01/2024</c:v>
                  </c:pt>
                  <c:pt idx="52">
                    <c:v>18/01/2024</c:v>
                  </c:pt>
                  <c:pt idx="53">
                    <c:v>17/01/2024</c:v>
                  </c:pt>
                  <c:pt idx="54">
                    <c:v>16/01/2024</c:v>
                  </c:pt>
                  <c:pt idx="55">
                    <c:v>15/01/2024</c:v>
                  </c:pt>
                  <c:pt idx="56">
                    <c:v>12/01/2024</c:v>
                  </c:pt>
                  <c:pt idx="57">
                    <c:v>11/01/2024</c:v>
                  </c:pt>
                  <c:pt idx="58">
                    <c:v>10/01/2024</c:v>
                  </c:pt>
                  <c:pt idx="59">
                    <c:v>09/01/2024</c:v>
                  </c:pt>
                  <c:pt idx="60">
                    <c:v>08/01/2024</c:v>
                  </c:pt>
                  <c:pt idx="61">
                    <c:v>05/01/2024</c:v>
                  </c:pt>
                  <c:pt idx="62">
                    <c:v>04/01/2024</c:v>
                  </c:pt>
                  <c:pt idx="63">
                    <c:v>03/01/2024</c:v>
                  </c:pt>
                  <c:pt idx="64">
                    <c:v>02/01/2024</c:v>
                  </c:pt>
                  <c:pt idx="65">
                    <c:v>29/12/2023</c:v>
                  </c:pt>
                  <c:pt idx="66">
                    <c:v>28/12/2023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GDTD!$AN$16:$AN$82</c:f>
              <c:numCache>
                <c:formatCode>#,##0</c:formatCode>
                <c:ptCount val="67"/>
                <c:pt idx="0">
                  <c:v>-600722901000</c:v>
                </c:pt>
                <c:pt idx="1">
                  <c:v>-556020461000</c:v>
                </c:pt>
                <c:pt idx="2">
                  <c:v>-638123086000</c:v>
                </c:pt>
                <c:pt idx="3">
                  <c:v>-686388616000</c:v>
                </c:pt>
                <c:pt idx="4">
                  <c:v>-649708636000</c:v>
                </c:pt>
                <c:pt idx="5">
                  <c:v>-598726064000</c:v>
                </c:pt>
                <c:pt idx="6">
                  <c:v>-618358909000</c:v>
                </c:pt>
                <c:pt idx="7">
                  <c:v>-607243264000</c:v>
                </c:pt>
                <c:pt idx="8">
                  <c:v>-615570424000</c:v>
                </c:pt>
                <c:pt idx="9">
                  <c:v>-590173224000</c:v>
                </c:pt>
                <c:pt idx="10">
                  <c:v>-601461004000</c:v>
                </c:pt>
                <c:pt idx="11">
                  <c:v>-551223774000</c:v>
                </c:pt>
                <c:pt idx="12">
                  <c:v>-529113572000</c:v>
                </c:pt>
                <c:pt idx="13">
                  <c:v>-554735077000</c:v>
                </c:pt>
                <c:pt idx="14">
                  <c:v>-511499677000</c:v>
                </c:pt>
                <c:pt idx="15">
                  <c:v>-441925537000</c:v>
                </c:pt>
                <c:pt idx="16">
                  <c:v>-473066617000</c:v>
                </c:pt>
                <c:pt idx="17">
                  <c:v>-483629427000</c:v>
                </c:pt>
                <c:pt idx="18">
                  <c:v>-484907412000</c:v>
                </c:pt>
                <c:pt idx="19">
                  <c:v>-494039852000</c:v>
                </c:pt>
                <c:pt idx="20">
                  <c:v>-469207472000</c:v>
                </c:pt>
                <c:pt idx="21">
                  <c:v>-487295527000</c:v>
                </c:pt>
                <c:pt idx="22">
                  <c:v>-483410622000</c:v>
                </c:pt>
                <c:pt idx="23">
                  <c:v>-414095532000</c:v>
                </c:pt>
                <c:pt idx="24">
                  <c:v>-372665262000</c:v>
                </c:pt>
                <c:pt idx="25">
                  <c:v>-365768367000</c:v>
                </c:pt>
                <c:pt idx="26">
                  <c:v>-360037657000</c:v>
                </c:pt>
                <c:pt idx="27">
                  <c:v>-350654782000</c:v>
                </c:pt>
                <c:pt idx="28">
                  <c:v>-368989827000</c:v>
                </c:pt>
                <c:pt idx="29">
                  <c:v>-356149892000</c:v>
                </c:pt>
                <c:pt idx="30">
                  <c:v>-328430909000</c:v>
                </c:pt>
                <c:pt idx="31">
                  <c:v>-327457824000</c:v>
                </c:pt>
                <c:pt idx="32">
                  <c:v>-319534274000</c:v>
                </c:pt>
                <c:pt idx="33">
                  <c:v>-354635761000</c:v>
                </c:pt>
                <c:pt idx="34">
                  <c:v>-332146041000</c:v>
                </c:pt>
                <c:pt idx="35">
                  <c:v>-305699336000</c:v>
                </c:pt>
                <c:pt idx="36">
                  <c:v>-256368430000</c:v>
                </c:pt>
                <c:pt idx="37">
                  <c:v>-257760225000</c:v>
                </c:pt>
                <c:pt idx="38">
                  <c:v>-226222240000</c:v>
                </c:pt>
                <c:pt idx="39">
                  <c:v>-212451470000</c:v>
                </c:pt>
                <c:pt idx="40">
                  <c:v>-207218335000</c:v>
                </c:pt>
                <c:pt idx="41">
                  <c:v>-205611475000</c:v>
                </c:pt>
                <c:pt idx="42">
                  <c:v>-206949599000</c:v>
                </c:pt>
                <c:pt idx="43">
                  <c:v>-203759404000</c:v>
                </c:pt>
                <c:pt idx="44">
                  <c:v>-209855364000</c:v>
                </c:pt>
                <c:pt idx="45">
                  <c:v>-224035354000</c:v>
                </c:pt>
                <c:pt idx="46">
                  <c:v>-223835904000</c:v>
                </c:pt>
                <c:pt idx="47">
                  <c:v>-259425009000</c:v>
                </c:pt>
                <c:pt idx="48">
                  <c:v>-264501854000</c:v>
                </c:pt>
                <c:pt idx="49">
                  <c:v>-259172459000</c:v>
                </c:pt>
                <c:pt idx="50">
                  <c:v>-225297474000</c:v>
                </c:pt>
                <c:pt idx="51">
                  <c:v>-234359774000</c:v>
                </c:pt>
                <c:pt idx="52">
                  <c:v>-249958664000</c:v>
                </c:pt>
                <c:pt idx="53">
                  <c:v>-255885274000</c:v>
                </c:pt>
                <c:pt idx="54">
                  <c:v>-254440182000</c:v>
                </c:pt>
                <c:pt idx="55">
                  <c:v>-257676237000</c:v>
                </c:pt>
                <c:pt idx="56">
                  <c:v>-270034457000</c:v>
                </c:pt>
                <c:pt idx="57">
                  <c:v>-212730427000</c:v>
                </c:pt>
                <c:pt idx="58">
                  <c:v>-238288617000</c:v>
                </c:pt>
                <c:pt idx="59">
                  <c:v>-214839287000</c:v>
                </c:pt>
                <c:pt idx="60">
                  <c:v>-212621872000</c:v>
                </c:pt>
                <c:pt idx="61">
                  <c:v>-208211092000</c:v>
                </c:pt>
                <c:pt idx="62">
                  <c:v>-209347927000</c:v>
                </c:pt>
                <c:pt idx="63">
                  <c:v>-221174357000</c:v>
                </c:pt>
                <c:pt idx="64">
                  <c:v>-183077562000</c:v>
                </c:pt>
                <c:pt idx="65">
                  <c:v>-177412487000</c:v>
                </c:pt>
                <c:pt idx="66">
                  <c:v>-188573127000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B70-E449-AB71-AD3328E1D6D2}"/>
            </c:ext>
          </c:extLst>
        </c:ser>
        <c:ser>
          <c:idx val="4"/>
          <c:order val="4"/>
          <c:tx>
            <c:strRef>
              <c:f>GDTD!$AO$15</c:f>
              <c:strCache>
                <c:ptCount val="1"/>
                <c:pt idx="0">
                  <c:v>VPB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multiLvlStrRef>
              <c:f>GDTD!$AI$16:$AJ$82</c:f>
              <c:multiLvlStrCache>
                <c:ptCount val="67"/>
                <c:lvl>
                  <c:pt idx="0">
                    <c:v>08/04/2024</c:v>
                  </c:pt>
                  <c:pt idx="1">
                    <c:v>05/04/2024</c:v>
                  </c:pt>
                  <c:pt idx="2">
                    <c:v>04/04/2024</c:v>
                  </c:pt>
                  <c:pt idx="3">
                    <c:v>03/04/2024</c:v>
                  </c:pt>
                  <c:pt idx="4">
                    <c:v>02/04/2024</c:v>
                  </c:pt>
                  <c:pt idx="5">
                    <c:v>01/04/2024</c:v>
                  </c:pt>
                  <c:pt idx="6">
                    <c:v>29/03/2024</c:v>
                  </c:pt>
                  <c:pt idx="7">
                    <c:v>28/03/2024</c:v>
                  </c:pt>
                  <c:pt idx="8">
                    <c:v>27/03/2024</c:v>
                  </c:pt>
                  <c:pt idx="9">
                    <c:v>26/03/2024</c:v>
                  </c:pt>
                  <c:pt idx="10">
                    <c:v>25/03/2024</c:v>
                  </c:pt>
                  <c:pt idx="11">
                    <c:v>22/03/2024</c:v>
                  </c:pt>
                  <c:pt idx="12">
                    <c:v>21/03/2024</c:v>
                  </c:pt>
                  <c:pt idx="13">
                    <c:v>20/03/2024</c:v>
                  </c:pt>
                  <c:pt idx="14">
                    <c:v>19/03/2024</c:v>
                  </c:pt>
                  <c:pt idx="15">
                    <c:v>18/03/2024</c:v>
                  </c:pt>
                  <c:pt idx="16">
                    <c:v>15/03/2024</c:v>
                  </c:pt>
                  <c:pt idx="17">
                    <c:v>14/03/2024</c:v>
                  </c:pt>
                  <c:pt idx="18">
                    <c:v>13/03/2024</c:v>
                  </c:pt>
                  <c:pt idx="19">
                    <c:v>12/03/2024</c:v>
                  </c:pt>
                  <c:pt idx="20">
                    <c:v>11/03/2024</c:v>
                  </c:pt>
                  <c:pt idx="21">
                    <c:v>08/03/2024</c:v>
                  </c:pt>
                  <c:pt idx="22">
                    <c:v>07/03/2024</c:v>
                  </c:pt>
                  <c:pt idx="23">
                    <c:v>06/03/2024</c:v>
                  </c:pt>
                  <c:pt idx="24">
                    <c:v>05/03/2024</c:v>
                  </c:pt>
                  <c:pt idx="25">
                    <c:v>04/03/2024</c:v>
                  </c:pt>
                  <c:pt idx="26">
                    <c:v>01/03/2024</c:v>
                  </c:pt>
                  <c:pt idx="27">
                    <c:v>29/02/2024</c:v>
                  </c:pt>
                  <c:pt idx="28">
                    <c:v>28/02/2024</c:v>
                  </c:pt>
                  <c:pt idx="29">
                    <c:v>27/02/2024</c:v>
                  </c:pt>
                  <c:pt idx="30">
                    <c:v>26/02/2024</c:v>
                  </c:pt>
                  <c:pt idx="31">
                    <c:v>23/02/2024</c:v>
                  </c:pt>
                  <c:pt idx="32">
                    <c:v>22/02/2024</c:v>
                  </c:pt>
                  <c:pt idx="33">
                    <c:v>21/02/2024</c:v>
                  </c:pt>
                  <c:pt idx="34">
                    <c:v>20/02/2024</c:v>
                  </c:pt>
                  <c:pt idx="35">
                    <c:v>19/02/2024</c:v>
                  </c:pt>
                  <c:pt idx="36">
                    <c:v>16/02/2024</c:v>
                  </c:pt>
                  <c:pt idx="37">
                    <c:v>15/02/2024</c:v>
                  </c:pt>
                  <c:pt idx="38">
                    <c:v>07/02/2024</c:v>
                  </c:pt>
                  <c:pt idx="39">
                    <c:v>06/02/2024</c:v>
                  </c:pt>
                  <c:pt idx="40">
                    <c:v>05/02/2024</c:v>
                  </c:pt>
                  <c:pt idx="41">
                    <c:v>02/02/2024</c:v>
                  </c:pt>
                  <c:pt idx="42">
                    <c:v>01/02/2024</c:v>
                  </c:pt>
                  <c:pt idx="43">
                    <c:v>31/01/2024</c:v>
                  </c:pt>
                  <c:pt idx="44">
                    <c:v>30/01/2024</c:v>
                  </c:pt>
                  <c:pt idx="45">
                    <c:v>29/01/2024</c:v>
                  </c:pt>
                  <c:pt idx="46">
                    <c:v>26/01/2024</c:v>
                  </c:pt>
                  <c:pt idx="47">
                    <c:v>25/01/2024</c:v>
                  </c:pt>
                  <c:pt idx="48">
                    <c:v>24/01/2024</c:v>
                  </c:pt>
                  <c:pt idx="49">
                    <c:v>23/01/2024</c:v>
                  </c:pt>
                  <c:pt idx="50">
                    <c:v>22/01/2024</c:v>
                  </c:pt>
                  <c:pt idx="51">
                    <c:v>19/01/2024</c:v>
                  </c:pt>
                  <c:pt idx="52">
                    <c:v>18/01/2024</c:v>
                  </c:pt>
                  <c:pt idx="53">
                    <c:v>17/01/2024</c:v>
                  </c:pt>
                  <c:pt idx="54">
                    <c:v>16/01/2024</c:v>
                  </c:pt>
                  <c:pt idx="55">
                    <c:v>15/01/2024</c:v>
                  </c:pt>
                  <c:pt idx="56">
                    <c:v>12/01/2024</c:v>
                  </c:pt>
                  <c:pt idx="57">
                    <c:v>11/01/2024</c:v>
                  </c:pt>
                  <c:pt idx="58">
                    <c:v>10/01/2024</c:v>
                  </c:pt>
                  <c:pt idx="59">
                    <c:v>09/01/2024</c:v>
                  </c:pt>
                  <c:pt idx="60">
                    <c:v>08/01/2024</c:v>
                  </c:pt>
                  <c:pt idx="61">
                    <c:v>05/01/2024</c:v>
                  </c:pt>
                  <c:pt idx="62">
                    <c:v>04/01/2024</c:v>
                  </c:pt>
                  <c:pt idx="63">
                    <c:v>03/01/2024</c:v>
                  </c:pt>
                  <c:pt idx="64">
                    <c:v>02/01/2024</c:v>
                  </c:pt>
                  <c:pt idx="65">
                    <c:v>29/12/2023</c:v>
                  </c:pt>
                  <c:pt idx="66">
                    <c:v>28/12/2023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GDTD!$AO$16:$AO$82</c:f>
              <c:numCache>
                <c:formatCode>#,##0</c:formatCode>
                <c:ptCount val="67"/>
                <c:pt idx="0">
                  <c:v>-257007177000</c:v>
                </c:pt>
                <c:pt idx="1">
                  <c:v>-204710107000</c:v>
                </c:pt>
                <c:pt idx="2">
                  <c:v>-145018192000</c:v>
                </c:pt>
                <c:pt idx="3">
                  <c:v>-188770767000</c:v>
                </c:pt>
                <c:pt idx="4">
                  <c:v>-119082287000</c:v>
                </c:pt>
                <c:pt idx="5">
                  <c:v>-134575437000</c:v>
                </c:pt>
                <c:pt idx="6">
                  <c:v>-151000969000</c:v>
                </c:pt>
                <c:pt idx="7">
                  <c:v>-371689534000</c:v>
                </c:pt>
                <c:pt idx="8">
                  <c:v>-398833754000</c:v>
                </c:pt>
                <c:pt idx="9">
                  <c:v>-371455679000</c:v>
                </c:pt>
                <c:pt idx="10">
                  <c:v>-402972669000</c:v>
                </c:pt>
                <c:pt idx="11">
                  <c:v>-355554314000</c:v>
                </c:pt>
                <c:pt idx="12">
                  <c:v>-334899409000</c:v>
                </c:pt>
                <c:pt idx="13">
                  <c:v>-375991939000</c:v>
                </c:pt>
                <c:pt idx="14">
                  <c:v>-363459444000</c:v>
                </c:pt>
                <c:pt idx="15">
                  <c:v>-287421839000</c:v>
                </c:pt>
                <c:pt idx="16">
                  <c:v>-279103473000</c:v>
                </c:pt>
                <c:pt idx="17">
                  <c:v>-288039678000</c:v>
                </c:pt>
                <c:pt idx="18">
                  <c:v>-281551693000</c:v>
                </c:pt>
                <c:pt idx="19">
                  <c:v>-302150038000</c:v>
                </c:pt>
                <c:pt idx="20">
                  <c:v>-271174928000</c:v>
                </c:pt>
                <c:pt idx="21">
                  <c:v>-274636393000</c:v>
                </c:pt>
                <c:pt idx="22">
                  <c:v>-300806313000</c:v>
                </c:pt>
                <c:pt idx="23">
                  <c:v>-304690558000</c:v>
                </c:pt>
                <c:pt idx="24">
                  <c:v>-279659983000</c:v>
                </c:pt>
                <c:pt idx="25">
                  <c:v>-272763798000</c:v>
                </c:pt>
                <c:pt idx="26">
                  <c:v>-260241813000</c:v>
                </c:pt>
                <c:pt idx="27">
                  <c:v>-271552953000</c:v>
                </c:pt>
                <c:pt idx="28">
                  <c:v>-283524363000</c:v>
                </c:pt>
                <c:pt idx="29">
                  <c:v>-281646228000</c:v>
                </c:pt>
                <c:pt idx="30">
                  <c:v>-251123784000</c:v>
                </c:pt>
                <c:pt idx="31">
                  <c:v>-262492211000</c:v>
                </c:pt>
                <c:pt idx="32">
                  <c:v>-283242496000</c:v>
                </c:pt>
                <c:pt idx="33">
                  <c:v>-280510746000</c:v>
                </c:pt>
                <c:pt idx="34">
                  <c:v>-270442111000</c:v>
                </c:pt>
                <c:pt idx="35">
                  <c:v>-266834161000</c:v>
                </c:pt>
                <c:pt idx="36">
                  <c:v>-250557911000</c:v>
                </c:pt>
                <c:pt idx="37">
                  <c:v>-262140476000</c:v>
                </c:pt>
                <c:pt idx="38">
                  <c:v>-220916741000</c:v>
                </c:pt>
                <c:pt idx="39">
                  <c:v>-224968961000</c:v>
                </c:pt>
                <c:pt idx="40">
                  <c:v>-220655216000</c:v>
                </c:pt>
                <c:pt idx="41">
                  <c:v>-224960346000</c:v>
                </c:pt>
                <c:pt idx="42">
                  <c:v>-216423126000</c:v>
                </c:pt>
                <c:pt idx="43">
                  <c:v>-218829476000</c:v>
                </c:pt>
                <c:pt idx="44">
                  <c:v>-210593316000</c:v>
                </c:pt>
                <c:pt idx="45">
                  <c:v>-226527011000</c:v>
                </c:pt>
                <c:pt idx="46">
                  <c:v>-236320426000</c:v>
                </c:pt>
                <c:pt idx="47">
                  <c:v>-276710866000</c:v>
                </c:pt>
                <c:pt idx="48">
                  <c:v>-263410481000</c:v>
                </c:pt>
                <c:pt idx="49">
                  <c:v>-257634596000</c:v>
                </c:pt>
                <c:pt idx="50">
                  <c:v>-186974316000</c:v>
                </c:pt>
                <c:pt idx="51">
                  <c:v>-202197656000</c:v>
                </c:pt>
                <c:pt idx="52">
                  <c:v>-213023996000</c:v>
                </c:pt>
                <c:pt idx="53">
                  <c:v>-233063901000</c:v>
                </c:pt>
                <c:pt idx="54">
                  <c:v>-201211366000</c:v>
                </c:pt>
                <c:pt idx="55">
                  <c:v>-176181756000</c:v>
                </c:pt>
                <c:pt idx="56">
                  <c:v>-180177471000</c:v>
                </c:pt>
                <c:pt idx="57">
                  <c:v>-120297576000</c:v>
                </c:pt>
                <c:pt idx="58">
                  <c:v>161873294000</c:v>
                </c:pt>
                <c:pt idx="59">
                  <c:v>184866934000</c:v>
                </c:pt>
                <c:pt idx="60">
                  <c:v>178444299000</c:v>
                </c:pt>
                <c:pt idx="61">
                  <c:v>174442684000</c:v>
                </c:pt>
                <c:pt idx="62">
                  <c:v>164958039000</c:v>
                </c:pt>
                <c:pt idx="63">
                  <c:v>136214599000</c:v>
                </c:pt>
                <c:pt idx="64">
                  <c:v>189920260000</c:v>
                </c:pt>
                <c:pt idx="65">
                  <c:v>217059360000</c:v>
                </c:pt>
                <c:pt idx="66">
                  <c:v>-68309820000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B70-E449-AB71-AD3328E1D6D2}"/>
            </c:ext>
          </c:extLst>
        </c:ser>
        <c:ser>
          <c:idx val="5"/>
          <c:order val="5"/>
          <c:tx>
            <c:strRef>
              <c:f>GDTD!$AP$15</c:f>
              <c:strCache>
                <c:ptCount val="1"/>
                <c:pt idx="0">
                  <c:v>TPB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multiLvlStrRef>
              <c:f>GDTD!$AI$16:$AJ$82</c:f>
              <c:multiLvlStrCache>
                <c:ptCount val="67"/>
                <c:lvl>
                  <c:pt idx="0">
                    <c:v>08/04/2024</c:v>
                  </c:pt>
                  <c:pt idx="1">
                    <c:v>05/04/2024</c:v>
                  </c:pt>
                  <c:pt idx="2">
                    <c:v>04/04/2024</c:v>
                  </c:pt>
                  <c:pt idx="3">
                    <c:v>03/04/2024</c:v>
                  </c:pt>
                  <c:pt idx="4">
                    <c:v>02/04/2024</c:v>
                  </c:pt>
                  <c:pt idx="5">
                    <c:v>01/04/2024</c:v>
                  </c:pt>
                  <c:pt idx="6">
                    <c:v>29/03/2024</c:v>
                  </c:pt>
                  <c:pt idx="7">
                    <c:v>28/03/2024</c:v>
                  </c:pt>
                  <c:pt idx="8">
                    <c:v>27/03/2024</c:v>
                  </c:pt>
                  <c:pt idx="9">
                    <c:v>26/03/2024</c:v>
                  </c:pt>
                  <c:pt idx="10">
                    <c:v>25/03/2024</c:v>
                  </c:pt>
                  <c:pt idx="11">
                    <c:v>22/03/2024</c:v>
                  </c:pt>
                  <c:pt idx="12">
                    <c:v>21/03/2024</c:v>
                  </c:pt>
                  <c:pt idx="13">
                    <c:v>20/03/2024</c:v>
                  </c:pt>
                  <c:pt idx="14">
                    <c:v>19/03/2024</c:v>
                  </c:pt>
                  <c:pt idx="15">
                    <c:v>18/03/2024</c:v>
                  </c:pt>
                  <c:pt idx="16">
                    <c:v>15/03/2024</c:v>
                  </c:pt>
                  <c:pt idx="17">
                    <c:v>14/03/2024</c:v>
                  </c:pt>
                  <c:pt idx="18">
                    <c:v>13/03/2024</c:v>
                  </c:pt>
                  <c:pt idx="19">
                    <c:v>12/03/2024</c:v>
                  </c:pt>
                  <c:pt idx="20">
                    <c:v>11/03/2024</c:v>
                  </c:pt>
                  <c:pt idx="21">
                    <c:v>08/03/2024</c:v>
                  </c:pt>
                  <c:pt idx="22">
                    <c:v>07/03/2024</c:v>
                  </c:pt>
                  <c:pt idx="23">
                    <c:v>06/03/2024</c:v>
                  </c:pt>
                  <c:pt idx="24">
                    <c:v>05/03/2024</c:v>
                  </c:pt>
                  <c:pt idx="25">
                    <c:v>04/03/2024</c:v>
                  </c:pt>
                  <c:pt idx="26">
                    <c:v>01/03/2024</c:v>
                  </c:pt>
                  <c:pt idx="27">
                    <c:v>29/02/2024</c:v>
                  </c:pt>
                  <c:pt idx="28">
                    <c:v>28/02/2024</c:v>
                  </c:pt>
                  <c:pt idx="29">
                    <c:v>27/02/2024</c:v>
                  </c:pt>
                  <c:pt idx="30">
                    <c:v>26/02/2024</c:v>
                  </c:pt>
                  <c:pt idx="31">
                    <c:v>23/02/2024</c:v>
                  </c:pt>
                  <c:pt idx="32">
                    <c:v>22/02/2024</c:v>
                  </c:pt>
                  <c:pt idx="33">
                    <c:v>21/02/2024</c:v>
                  </c:pt>
                  <c:pt idx="34">
                    <c:v>20/02/2024</c:v>
                  </c:pt>
                  <c:pt idx="35">
                    <c:v>19/02/2024</c:v>
                  </c:pt>
                  <c:pt idx="36">
                    <c:v>16/02/2024</c:v>
                  </c:pt>
                  <c:pt idx="37">
                    <c:v>15/02/2024</c:v>
                  </c:pt>
                  <c:pt idx="38">
                    <c:v>07/02/2024</c:v>
                  </c:pt>
                  <c:pt idx="39">
                    <c:v>06/02/2024</c:v>
                  </c:pt>
                  <c:pt idx="40">
                    <c:v>05/02/2024</c:v>
                  </c:pt>
                  <c:pt idx="41">
                    <c:v>02/02/2024</c:v>
                  </c:pt>
                  <c:pt idx="42">
                    <c:v>01/02/2024</c:v>
                  </c:pt>
                  <c:pt idx="43">
                    <c:v>31/01/2024</c:v>
                  </c:pt>
                  <c:pt idx="44">
                    <c:v>30/01/2024</c:v>
                  </c:pt>
                  <c:pt idx="45">
                    <c:v>29/01/2024</c:v>
                  </c:pt>
                  <c:pt idx="46">
                    <c:v>26/01/2024</c:v>
                  </c:pt>
                  <c:pt idx="47">
                    <c:v>25/01/2024</c:v>
                  </c:pt>
                  <c:pt idx="48">
                    <c:v>24/01/2024</c:v>
                  </c:pt>
                  <c:pt idx="49">
                    <c:v>23/01/2024</c:v>
                  </c:pt>
                  <c:pt idx="50">
                    <c:v>22/01/2024</c:v>
                  </c:pt>
                  <c:pt idx="51">
                    <c:v>19/01/2024</c:v>
                  </c:pt>
                  <c:pt idx="52">
                    <c:v>18/01/2024</c:v>
                  </c:pt>
                  <c:pt idx="53">
                    <c:v>17/01/2024</c:v>
                  </c:pt>
                  <c:pt idx="54">
                    <c:v>16/01/2024</c:v>
                  </c:pt>
                  <c:pt idx="55">
                    <c:v>15/01/2024</c:v>
                  </c:pt>
                  <c:pt idx="56">
                    <c:v>12/01/2024</c:v>
                  </c:pt>
                  <c:pt idx="57">
                    <c:v>11/01/2024</c:v>
                  </c:pt>
                  <c:pt idx="58">
                    <c:v>10/01/2024</c:v>
                  </c:pt>
                  <c:pt idx="59">
                    <c:v>09/01/2024</c:v>
                  </c:pt>
                  <c:pt idx="60">
                    <c:v>08/01/2024</c:v>
                  </c:pt>
                  <c:pt idx="61">
                    <c:v>05/01/2024</c:v>
                  </c:pt>
                  <c:pt idx="62">
                    <c:v>04/01/2024</c:v>
                  </c:pt>
                  <c:pt idx="63">
                    <c:v>03/01/2024</c:v>
                  </c:pt>
                  <c:pt idx="64">
                    <c:v>02/01/2024</c:v>
                  </c:pt>
                  <c:pt idx="65">
                    <c:v>29/12/2023</c:v>
                  </c:pt>
                  <c:pt idx="66">
                    <c:v>28/12/2023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GDTD!$AP$16:$AP$82</c:f>
              <c:numCache>
                <c:formatCode>#,##0</c:formatCode>
                <c:ptCount val="67"/>
                <c:pt idx="0">
                  <c:v>-160936830000</c:v>
                </c:pt>
                <c:pt idx="1">
                  <c:v>-151345230000</c:v>
                </c:pt>
                <c:pt idx="2">
                  <c:v>-147887740000</c:v>
                </c:pt>
                <c:pt idx="3">
                  <c:v>-161674865000</c:v>
                </c:pt>
                <c:pt idx="4">
                  <c:v>-141324855000</c:v>
                </c:pt>
                <c:pt idx="5">
                  <c:v>-143529830000</c:v>
                </c:pt>
                <c:pt idx="6">
                  <c:v>-148667732000</c:v>
                </c:pt>
                <c:pt idx="7">
                  <c:v>-146760594000</c:v>
                </c:pt>
                <c:pt idx="8">
                  <c:v>-148804609000</c:v>
                </c:pt>
                <c:pt idx="9">
                  <c:v>-139372669000</c:v>
                </c:pt>
                <c:pt idx="10">
                  <c:v>-142711469000</c:v>
                </c:pt>
                <c:pt idx="11">
                  <c:v>-133430629000</c:v>
                </c:pt>
                <c:pt idx="12">
                  <c:v>-125577699000</c:v>
                </c:pt>
                <c:pt idx="13">
                  <c:v>-138519702000</c:v>
                </c:pt>
                <c:pt idx="14">
                  <c:v>-123620970000</c:v>
                </c:pt>
                <c:pt idx="15">
                  <c:v>-94870651000</c:v>
                </c:pt>
                <c:pt idx="16">
                  <c:v>-98315312000</c:v>
                </c:pt>
                <c:pt idx="17">
                  <c:v>-106499832000</c:v>
                </c:pt>
                <c:pt idx="18">
                  <c:v>-103645854000</c:v>
                </c:pt>
                <c:pt idx="19">
                  <c:v>-111710959000</c:v>
                </c:pt>
                <c:pt idx="20">
                  <c:v>-102841039000</c:v>
                </c:pt>
                <c:pt idx="21">
                  <c:v>-106490942000</c:v>
                </c:pt>
                <c:pt idx="22">
                  <c:v>-109329602000</c:v>
                </c:pt>
                <c:pt idx="23">
                  <c:v>-107106702000</c:v>
                </c:pt>
                <c:pt idx="24">
                  <c:v>-99623249000</c:v>
                </c:pt>
                <c:pt idx="25">
                  <c:v>-100870611000</c:v>
                </c:pt>
                <c:pt idx="26">
                  <c:v>-94208342000</c:v>
                </c:pt>
                <c:pt idx="27">
                  <c:v>-98017097000</c:v>
                </c:pt>
                <c:pt idx="28">
                  <c:v>-102640428000</c:v>
                </c:pt>
                <c:pt idx="29">
                  <c:v>-101773915000</c:v>
                </c:pt>
                <c:pt idx="30">
                  <c:v>-88648855000</c:v>
                </c:pt>
                <c:pt idx="31">
                  <c:v>-89823745000</c:v>
                </c:pt>
                <c:pt idx="32">
                  <c:v>-99115385000</c:v>
                </c:pt>
                <c:pt idx="33">
                  <c:v>-98114159000</c:v>
                </c:pt>
                <c:pt idx="34">
                  <c:v>-78299854000</c:v>
                </c:pt>
                <c:pt idx="35">
                  <c:v>-73803569000</c:v>
                </c:pt>
                <c:pt idx="36">
                  <c:v>-66815819000</c:v>
                </c:pt>
                <c:pt idx="37">
                  <c:v>-70439623000</c:v>
                </c:pt>
                <c:pt idx="38">
                  <c:v>-61473381000</c:v>
                </c:pt>
                <c:pt idx="39">
                  <c:v>-65220156000</c:v>
                </c:pt>
                <c:pt idx="40">
                  <c:v>-62796546000</c:v>
                </c:pt>
                <c:pt idx="41">
                  <c:v>-59718646000</c:v>
                </c:pt>
                <c:pt idx="42">
                  <c:v>-59214366000</c:v>
                </c:pt>
                <c:pt idx="43">
                  <c:v>-57834621000</c:v>
                </c:pt>
                <c:pt idx="44">
                  <c:v>-55930149000</c:v>
                </c:pt>
                <c:pt idx="45">
                  <c:v>-59746014000</c:v>
                </c:pt>
                <c:pt idx="46">
                  <c:v>-61634235000</c:v>
                </c:pt>
                <c:pt idx="47">
                  <c:v>-72402935000</c:v>
                </c:pt>
                <c:pt idx="48">
                  <c:v>-72986180000</c:v>
                </c:pt>
                <c:pt idx="49">
                  <c:v>-72832090000</c:v>
                </c:pt>
                <c:pt idx="50">
                  <c:v>-55634510000</c:v>
                </c:pt>
                <c:pt idx="51">
                  <c:v>-58573670000</c:v>
                </c:pt>
                <c:pt idx="52">
                  <c:v>-62396510000</c:v>
                </c:pt>
                <c:pt idx="53">
                  <c:v>-66816113000</c:v>
                </c:pt>
                <c:pt idx="54">
                  <c:v>-60574718000</c:v>
                </c:pt>
                <c:pt idx="55">
                  <c:v>-58291768000</c:v>
                </c:pt>
                <c:pt idx="56">
                  <c:v>-61449808000</c:v>
                </c:pt>
                <c:pt idx="57">
                  <c:v>-43687988000</c:v>
                </c:pt>
                <c:pt idx="58">
                  <c:v>-44225368000</c:v>
                </c:pt>
                <c:pt idx="59">
                  <c:v>-34530728000</c:v>
                </c:pt>
                <c:pt idx="60">
                  <c:v>-35531978000</c:v>
                </c:pt>
                <c:pt idx="61">
                  <c:v>-35123278000</c:v>
                </c:pt>
                <c:pt idx="62">
                  <c:v>-37829463000</c:v>
                </c:pt>
                <c:pt idx="63">
                  <c:v>-48618148000</c:v>
                </c:pt>
                <c:pt idx="64">
                  <c:v>-40238434000</c:v>
                </c:pt>
                <c:pt idx="65">
                  <c:v>-37704888000</c:v>
                </c:pt>
                <c:pt idx="66">
                  <c:v>6076949000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B70-E449-AB71-AD3328E1D6D2}"/>
            </c:ext>
          </c:extLst>
        </c:ser>
        <c:ser>
          <c:idx val="6"/>
          <c:order val="6"/>
          <c:tx>
            <c:strRef>
              <c:f>GDTD!$AQ$15</c:f>
              <c:strCache>
                <c:ptCount val="1"/>
                <c:pt idx="0">
                  <c:v>MBB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GDTD!$AI$16:$AJ$82</c:f>
              <c:multiLvlStrCache>
                <c:ptCount val="67"/>
                <c:lvl>
                  <c:pt idx="0">
                    <c:v>08/04/2024</c:v>
                  </c:pt>
                  <c:pt idx="1">
                    <c:v>05/04/2024</c:v>
                  </c:pt>
                  <c:pt idx="2">
                    <c:v>04/04/2024</c:v>
                  </c:pt>
                  <c:pt idx="3">
                    <c:v>03/04/2024</c:v>
                  </c:pt>
                  <c:pt idx="4">
                    <c:v>02/04/2024</c:v>
                  </c:pt>
                  <c:pt idx="5">
                    <c:v>01/04/2024</c:v>
                  </c:pt>
                  <c:pt idx="6">
                    <c:v>29/03/2024</c:v>
                  </c:pt>
                  <c:pt idx="7">
                    <c:v>28/03/2024</c:v>
                  </c:pt>
                  <c:pt idx="8">
                    <c:v>27/03/2024</c:v>
                  </c:pt>
                  <c:pt idx="9">
                    <c:v>26/03/2024</c:v>
                  </c:pt>
                  <c:pt idx="10">
                    <c:v>25/03/2024</c:v>
                  </c:pt>
                  <c:pt idx="11">
                    <c:v>22/03/2024</c:v>
                  </c:pt>
                  <c:pt idx="12">
                    <c:v>21/03/2024</c:v>
                  </c:pt>
                  <c:pt idx="13">
                    <c:v>20/03/2024</c:v>
                  </c:pt>
                  <c:pt idx="14">
                    <c:v>19/03/2024</c:v>
                  </c:pt>
                  <c:pt idx="15">
                    <c:v>18/03/2024</c:v>
                  </c:pt>
                  <c:pt idx="16">
                    <c:v>15/03/2024</c:v>
                  </c:pt>
                  <c:pt idx="17">
                    <c:v>14/03/2024</c:v>
                  </c:pt>
                  <c:pt idx="18">
                    <c:v>13/03/2024</c:v>
                  </c:pt>
                  <c:pt idx="19">
                    <c:v>12/03/2024</c:v>
                  </c:pt>
                  <c:pt idx="20">
                    <c:v>11/03/2024</c:v>
                  </c:pt>
                  <c:pt idx="21">
                    <c:v>08/03/2024</c:v>
                  </c:pt>
                  <c:pt idx="22">
                    <c:v>07/03/2024</c:v>
                  </c:pt>
                  <c:pt idx="23">
                    <c:v>06/03/2024</c:v>
                  </c:pt>
                  <c:pt idx="24">
                    <c:v>05/03/2024</c:v>
                  </c:pt>
                  <c:pt idx="25">
                    <c:v>04/03/2024</c:v>
                  </c:pt>
                  <c:pt idx="26">
                    <c:v>01/03/2024</c:v>
                  </c:pt>
                  <c:pt idx="27">
                    <c:v>29/02/2024</c:v>
                  </c:pt>
                  <c:pt idx="28">
                    <c:v>28/02/2024</c:v>
                  </c:pt>
                  <c:pt idx="29">
                    <c:v>27/02/2024</c:v>
                  </c:pt>
                  <c:pt idx="30">
                    <c:v>26/02/2024</c:v>
                  </c:pt>
                  <c:pt idx="31">
                    <c:v>23/02/2024</c:v>
                  </c:pt>
                  <c:pt idx="32">
                    <c:v>22/02/2024</c:v>
                  </c:pt>
                  <c:pt idx="33">
                    <c:v>21/02/2024</c:v>
                  </c:pt>
                  <c:pt idx="34">
                    <c:v>20/02/2024</c:v>
                  </c:pt>
                  <c:pt idx="35">
                    <c:v>19/02/2024</c:v>
                  </c:pt>
                  <c:pt idx="36">
                    <c:v>16/02/2024</c:v>
                  </c:pt>
                  <c:pt idx="37">
                    <c:v>15/02/2024</c:v>
                  </c:pt>
                  <c:pt idx="38">
                    <c:v>07/02/2024</c:v>
                  </c:pt>
                  <c:pt idx="39">
                    <c:v>06/02/2024</c:v>
                  </c:pt>
                  <c:pt idx="40">
                    <c:v>05/02/2024</c:v>
                  </c:pt>
                  <c:pt idx="41">
                    <c:v>02/02/2024</c:v>
                  </c:pt>
                  <c:pt idx="42">
                    <c:v>01/02/2024</c:v>
                  </c:pt>
                  <c:pt idx="43">
                    <c:v>31/01/2024</c:v>
                  </c:pt>
                  <c:pt idx="44">
                    <c:v>30/01/2024</c:v>
                  </c:pt>
                  <c:pt idx="45">
                    <c:v>29/01/2024</c:v>
                  </c:pt>
                  <c:pt idx="46">
                    <c:v>26/01/2024</c:v>
                  </c:pt>
                  <c:pt idx="47">
                    <c:v>25/01/2024</c:v>
                  </c:pt>
                  <c:pt idx="48">
                    <c:v>24/01/2024</c:v>
                  </c:pt>
                  <c:pt idx="49">
                    <c:v>23/01/2024</c:v>
                  </c:pt>
                  <c:pt idx="50">
                    <c:v>22/01/2024</c:v>
                  </c:pt>
                  <c:pt idx="51">
                    <c:v>19/01/2024</c:v>
                  </c:pt>
                  <c:pt idx="52">
                    <c:v>18/01/2024</c:v>
                  </c:pt>
                  <c:pt idx="53">
                    <c:v>17/01/2024</c:v>
                  </c:pt>
                  <c:pt idx="54">
                    <c:v>16/01/2024</c:v>
                  </c:pt>
                  <c:pt idx="55">
                    <c:v>15/01/2024</c:v>
                  </c:pt>
                  <c:pt idx="56">
                    <c:v>12/01/2024</c:v>
                  </c:pt>
                  <c:pt idx="57">
                    <c:v>11/01/2024</c:v>
                  </c:pt>
                  <c:pt idx="58">
                    <c:v>10/01/2024</c:v>
                  </c:pt>
                  <c:pt idx="59">
                    <c:v>09/01/2024</c:v>
                  </c:pt>
                  <c:pt idx="60">
                    <c:v>08/01/2024</c:v>
                  </c:pt>
                  <c:pt idx="61">
                    <c:v>05/01/2024</c:v>
                  </c:pt>
                  <c:pt idx="62">
                    <c:v>04/01/2024</c:v>
                  </c:pt>
                  <c:pt idx="63">
                    <c:v>03/01/2024</c:v>
                  </c:pt>
                  <c:pt idx="64">
                    <c:v>02/01/2024</c:v>
                  </c:pt>
                  <c:pt idx="65">
                    <c:v>29/12/2023</c:v>
                  </c:pt>
                  <c:pt idx="66">
                    <c:v>28/12/2023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GDTD!$AQ$16:$AQ$82</c:f>
              <c:numCache>
                <c:formatCode>#,##0</c:formatCode>
                <c:ptCount val="67"/>
                <c:pt idx="0">
                  <c:v>-312797596000</c:v>
                </c:pt>
                <c:pt idx="1">
                  <c:v>-321775556000</c:v>
                </c:pt>
                <c:pt idx="2">
                  <c:v>-431416565000</c:v>
                </c:pt>
                <c:pt idx="3">
                  <c:v>-459880333000</c:v>
                </c:pt>
                <c:pt idx="4">
                  <c:v>-339873360000</c:v>
                </c:pt>
                <c:pt idx="5">
                  <c:v>-359441585000</c:v>
                </c:pt>
                <c:pt idx="6">
                  <c:v>-382305702000</c:v>
                </c:pt>
                <c:pt idx="7">
                  <c:v>-371452453000</c:v>
                </c:pt>
                <c:pt idx="8">
                  <c:v>-373464328000</c:v>
                </c:pt>
                <c:pt idx="9">
                  <c:v>-352401263000</c:v>
                </c:pt>
                <c:pt idx="10">
                  <c:v>-362999453000</c:v>
                </c:pt>
                <c:pt idx="11">
                  <c:v>-368077388000</c:v>
                </c:pt>
                <c:pt idx="12">
                  <c:v>-330476416000</c:v>
                </c:pt>
                <c:pt idx="13">
                  <c:v>-341217671000</c:v>
                </c:pt>
                <c:pt idx="14">
                  <c:v>-292252581000</c:v>
                </c:pt>
                <c:pt idx="15">
                  <c:v>-274995084000</c:v>
                </c:pt>
                <c:pt idx="16">
                  <c:v>-351628174000</c:v>
                </c:pt>
                <c:pt idx="17">
                  <c:v>-350169514000</c:v>
                </c:pt>
                <c:pt idx="18">
                  <c:v>-339089844000</c:v>
                </c:pt>
                <c:pt idx="19">
                  <c:v>-345279744000</c:v>
                </c:pt>
                <c:pt idx="20">
                  <c:v>-362043064000</c:v>
                </c:pt>
                <c:pt idx="21">
                  <c:v>-368933987000</c:v>
                </c:pt>
                <c:pt idx="22">
                  <c:v>-387033947000</c:v>
                </c:pt>
                <c:pt idx="23">
                  <c:v>-399462592000</c:v>
                </c:pt>
                <c:pt idx="24">
                  <c:v>-350111272000</c:v>
                </c:pt>
                <c:pt idx="25">
                  <c:v>-331591819000</c:v>
                </c:pt>
                <c:pt idx="26">
                  <c:v>-316987067000</c:v>
                </c:pt>
                <c:pt idx="27">
                  <c:v>-323893672000</c:v>
                </c:pt>
                <c:pt idx="28">
                  <c:v>-333526852000</c:v>
                </c:pt>
                <c:pt idx="29">
                  <c:v>-331963499000</c:v>
                </c:pt>
                <c:pt idx="30">
                  <c:v>-313084220000</c:v>
                </c:pt>
                <c:pt idx="31">
                  <c:v>-318710230000</c:v>
                </c:pt>
                <c:pt idx="32">
                  <c:v>-331059155000</c:v>
                </c:pt>
                <c:pt idx="33">
                  <c:v>-317959475000</c:v>
                </c:pt>
                <c:pt idx="34">
                  <c:v>-286384805000</c:v>
                </c:pt>
                <c:pt idx="35">
                  <c:v>-228375982000</c:v>
                </c:pt>
                <c:pt idx="36">
                  <c:v>-198643962000</c:v>
                </c:pt>
                <c:pt idx="37">
                  <c:v>-188672838000</c:v>
                </c:pt>
                <c:pt idx="38">
                  <c:v>-161931403000</c:v>
                </c:pt>
                <c:pt idx="39">
                  <c:v>-163855078000</c:v>
                </c:pt>
                <c:pt idx="40">
                  <c:v>-160760633000</c:v>
                </c:pt>
                <c:pt idx="41">
                  <c:v>-68615928000</c:v>
                </c:pt>
                <c:pt idx="42">
                  <c:v>-72650463000</c:v>
                </c:pt>
                <c:pt idx="43">
                  <c:v>-51977658000</c:v>
                </c:pt>
                <c:pt idx="44">
                  <c:v>-58545443000</c:v>
                </c:pt>
                <c:pt idx="45">
                  <c:v>-77215141000</c:v>
                </c:pt>
                <c:pt idx="46">
                  <c:v>-54422620000</c:v>
                </c:pt>
                <c:pt idx="47">
                  <c:v>-64501245000</c:v>
                </c:pt>
                <c:pt idx="48">
                  <c:v>-41131480000</c:v>
                </c:pt>
                <c:pt idx="49">
                  <c:v>-61696804000</c:v>
                </c:pt>
                <c:pt idx="50">
                  <c:v>-22430364000</c:v>
                </c:pt>
                <c:pt idx="51">
                  <c:v>-32770359000</c:v>
                </c:pt>
                <c:pt idx="52">
                  <c:v>-19811509000</c:v>
                </c:pt>
                <c:pt idx="53">
                  <c:v>-65854449000</c:v>
                </c:pt>
                <c:pt idx="54">
                  <c:v>-39773949000</c:v>
                </c:pt>
                <c:pt idx="55">
                  <c:v>-52850504000</c:v>
                </c:pt>
                <c:pt idx="56">
                  <c:v>-51172749000</c:v>
                </c:pt>
                <c:pt idx="57">
                  <c:v>4162866000</c:v>
                </c:pt>
                <c:pt idx="58">
                  <c:v>-30444644000</c:v>
                </c:pt>
                <c:pt idx="59">
                  <c:v>-13280844000</c:v>
                </c:pt>
                <c:pt idx="60">
                  <c:v>357856000</c:v>
                </c:pt>
                <c:pt idx="61">
                  <c:v>1165166000</c:v>
                </c:pt>
                <c:pt idx="62">
                  <c:v>16413496000</c:v>
                </c:pt>
                <c:pt idx="63">
                  <c:v>47608426000</c:v>
                </c:pt>
                <c:pt idx="64">
                  <c:v>104716476000</c:v>
                </c:pt>
                <c:pt idx="65">
                  <c:v>129066776000</c:v>
                </c:pt>
                <c:pt idx="66">
                  <c:v>132320788000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CB70-E449-AB71-AD3328E1D6D2}"/>
            </c:ext>
          </c:extLst>
        </c:ser>
        <c:ser>
          <c:idx val="7"/>
          <c:order val="7"/>
          <c:tx>
            <c:strRef>
              <c:f>GDTD!$AR$15</c:f>
              <c:strCache>
                <c:ptCount val="1"/>
                <c:pt idx="0">
                  <c:v>ACB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GDTD!$AI$16:$AJ$82</c:f>
              <c:multiLvlStrCache>
                <c:ptCount val="67"/>
                <c:lvl>
                  <c:pt idx="0">
                    <c:v>08/04/2024</c:v>
                  </c:pt>
                  <c:pt idx="1">
                    <c:v>05/04/2024</c:v>
                  </c:pt>
                  <c:pt idx="2">
                    <c:v>04/04/2024</c:v>
                  </c:pt>
                  <c:pt idx="3">
                    <c:v>03/04/2024</c:v>
                  </c:pt>
                  <c:pt idx="4">
                    <c:v>02/04/2024</c:v>
                  </c:pt>
                  <c:pt idx="5">
                    <c:v>01/04/2024</c:v>
                  </c:pt>
                  <c:pt idx="6">
                    <c:v>29/03/2024</c:v>
                  </c:pt>
                  <c:pt idx="7">
                    <c:v>28/03/2024</c:v>
                  </c:pt>
                  <c:pt idx="8">
                    <c:v>27/03/2024</c:v>
                  </c:pt>
                  <c:pt idx="9">
                    <c:v>26/03/2024</c:v>
                  </c:pt>
                  <c:pt idx="10">
                    <c:v>25/03/2024</c:v>
                  </c:pt>
                  <c:pt idx="11">
                    <c:v>22/03/2024</c:v>
                  </c:pt>
                  <c:pt idx="12">
                    <c:v>21/03/2024</c:v>
                  </c:pt>
                  <c:pt idx="13">
                    <c:v>20/03/2024</c:v>
                  </c:pt>
                  <c:pt idx="14">
                    <c:v>19/03/2024</c:v>
                  </c:pt>
                  <c:pt idx="15">
                    <c:v>18/03/2024</c:v>
                  </c:pt>
                  <c:pt idx="16">
                    <c:v>15/03/2024</c:v>
                  </c:pt>
                  <c:pt idx="17">
                    <c:v>14/03/2024</c:v>
                  </c:pt>
                  <c:pt idx="18">
                    <c:v>13/03/2024</c:v>
                  </c:pt>
                  <c:pt idx="19">
                    <c:v>12/03/2024</c:v>
                  </c:pt>
                  <c:pt idx="20">
                    <c:v>11/03/2024</c:v>
                  </c:pt>
                  <c:pt idx="21">
                    <c:v>08/03/2024</c:v>
                  </c:pt>
                  <c:pt idx="22">
                    <c:v>07/03/2024</c:v>
                  </c:pt>
                  <c:pt idx="23">
                    <c:v>06/03/2024</c:v>
                  </c:pt>
                  <c:pt idx="24">
                    <c:v>05/03/2024</c:v>
                  </c:pt>
                  <c:pt idx="25">
                    <c:v>04/03/2024</c:v>
                  </c:pt>
                  <c:pt idx="26">
                    <c:v>01/03/2024</c:v>
                  </c:pt>
                  <c:pt idx="27">
                    <c:v>29/02/2024</c:v>
                  </c:pt>
                  <c:pt idx="28">
                    <c:v>28/02/2024</c:v>
                  </c:pt>
                  <c:pt idx="29">
                    <c:v>27/02/2024</c:v>
                  </c:pt>
                  <c:pt idx="30">
                    <c:v>26/02/2024</c:v>
                  </c:pt>
                  <c:pt idx="31">
                    <c:v>23/02/2024</c:v>
                  </c:pt>
                  <c:pt idx="32">
                    <c:v>22/02/2024</c:v>
                  </c:pt>
                  <c:pt idx="33">
                    <c:v>21/02/2024</c:v>
                  </c:pt>
                  <c:pt idx="34">
                    <c:v>20/02/2024</c:v>
                  </c:pt>
                  <c:pt idx="35">
                    <c:v>19/02/2024</c:v>
                  </c:pt>
                  <c:pt idx="36">
                    <c:v>16/02/2024</c:v>
                  </c:pt>
                  <c:pt idx="37">
                    <c:v>15/02/2024</c:v>
                  </c:pt>
                  <c:pt idx="38">
                    <c:v>07/02/2024</c:v>
                  </c:pt>
                  <c:pt idx="39">
                    <c:v>06/02/2024</c:v>
                  </c:pt>
                  <c:pt idx="40">
                    <c:v>05/02/2024</c:v>
                  </c:pt>
                  <c:pt idx="41">
                    <c:v>02/02/2024</c:v>
                  </c:pt>
                  <c:pt idx="42">
                    <c:v>01/02/2024</c:v>
                  </c:pt>
                  <c:pt idx="43">
                    <c:v>31/01/2024</c:v>
                  </c:pt>
                  <c:pt idx="44">
                    <c:v>30/01/2024</c:v>
                  </c:pt>
                  <c:pt idx="45">
                    <c:v>29/01/2024</c:v>
                  </c:pt>
                  <c:pt idx="46">
                    <c:v>26/01/2024</c:v>
                  </c:pt>
                  <c:pt idx="47">
                    <c:v>25/01/2024</c:v>
                  </c:pt>
                  <c:pt idx="48">
                    <c:v>24/01/2024</c:v>
                  </c:pt>
                  <c:pt idx="49">
                    <c:v>23/01/2024</c:v>
                  </c:pt>
                  <c:pt idx="50">
                    <c:v>22/01/2024</c:v>
                  </c:pt>
                  <c:pt idx="51">
                    <c:v>19/01/2024</c:v>
                  </c:pt>
                  <c:pt idx="52">
                    <c:v>18/01/2024</c:v>
                  </c:pt>
                  <c:pt idx="53">
                    <c:v>17/01/2024</c:v>
                  </c:pt>
                  <c:pt idx="54">
                    <c:v>16/01/2024</c:v>
                  </c:pt>
                  <c:pt idx="55">
                    <c:v>15/01/2024</c:v>
                  </c:pt>
                  <c:pt idx="56">
                    <c:v>12/01/2024</c:v>
                  </c:pt>
                  <c:pt idx="57">
                    <c:v>11/01/2024</c:v>
                  </c:pt>
                  <c:pt idx="58">
                    <c:v>10/01/2024</c:v>
                  </c:pt>
                  <c:pt idx="59">
                    <c:v>09/01/2024</c:v>
                  </c:pt>
                  <c:pt idx="60">
                    <c:v>08/01/2024</c:v>
                  </c:pt>
                  <c:pt idx="61">
                    <c:v>05/01/2024</c:v>
                  </c:pt>
                  <c:pt idx="62">
                    <c:v>04/01/2024</c:v>
                  </c:pt>
                  <c:pt idx="63">
                    <c:v>03/01/2024</c:v>
                  </c:pt>
                  <c:pt idx="64">
                    <c:v>02/01/2024</c:v>
                  </c:pt>
                  <c:pt idx="65">
                    <c:v>29/12/2023</c:v>
                  </c:pt>
                  <c:pt idx="66">
                    <c:v>28/12/2023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GDTD!$AR$16:$AR$82</c:f>
              <c:numCache>
                <c:formatCode>#,##0</c:formatCode>
                <c:ptCount val="67"/>
                <c:pt idx="0">
                  <c:v>-279418630000</c:v>
                </c:pt>
                <c:pt idx="1">
                  <c:v>-248233895000</c:v>
                </c:pt>
                <c:pt idx="2">
                  <c:v>-236545007000</c:v>
                </c:pt>
                <c:pt idx="3">
                  <c:v>-261854292000</c:v>
                </c:pt>
                <c:pt idx="4">
                  <c:v>-219034693000</c:v>
                </c:pt>
                <c:pt idx="5">
                  <c:v>-224126708000</c:v>
                </c:pt>
                <c:pt idx="6">
                  <c:v>-240504473000</c:v>
                </c:pt>
                <c:pt idx="7">
                  <c:v>-228332412000</c:v>
                </c:pt>
                <c:pt idx="8">
                  <c:v>-264917943000</c:v>
                </c:pt>
                <c:pt idx="9">
                  <c:v>-252588353000</c:v>
                </c:pt>
                <c:pt idx="10">
                  <c:v>-263253627000</c:v>
                </c:pt>
                <c:pt idx="11">
                  <c:v>-217846477000</c:v>
                </c:pt>
                <c:pt idx="12">
                  <c:v>-181600057000</c:v>
                </c:pt>
                <c:pt idx="13">
                  <c:v>-213840992000</c:v>
                </c:pt>
                <c:pt idx="14">
                  <c:v>-189214217000</c:v>
                </c:pt>
                <c:pt idx="15">
                  <c:v>-117889967000</c:v>
                </c:pt>
                <c:pt idx="16">
                  <c:v>-143822322000</c:v>
                </c:pt>
                <c:pt idx="17">
                  <c:v>-147389802000</c:v>
                </c:pt>
                <c:pt idx="18">
                  <c:v>-157062996000</c:v>
                </c:pt>
                <c:pt idx="19">
                  <c:v>-175629696000</c:v>
                </c:pt>
                <c:pt idx="20">
                  <c:v>-158844186000</c:v>
                </c:pt>
                <c:pt idx="21">
                  <c:v>-171783821000</c:v>
                </c:pt>
                <c:pt idx="22">
                  <c:v>-165128821000</c:v>
                </c:pt>
                <c:pt idx="23">
                  <c:v>-175512955000</c:v>
                </c:pt>
                <c:pt idx="24">
                  <c:v>-169522173000</c:v>
                </c:pt>
                <c:pt idx="25">
                  <c:v>-150338178000</c:v>
                </c:pt>
                <c:pt idx="26">
                  <c:v>-137997891000</c:v>
                </c:pt>
                <c:pt idx="27">
                  <c:v>-139001365000</c:v>
                </c:pt>
                <c:pt idx="28">
                  <c:v>-142790295000</c:v>
                </c:pt>
                <c:pt idx="29">
                  <c:v>-137222595000</c:v>
                </c:pt>
                <c:pt idx="30">
                  <c:v>-122554513000</c:v>
                </c:pt>
                <c:pt idx="31" formatCode="General">
                  <c:v>-107226363000</c:v>
                </c:pt>
                <c:pt idx="32" formatCode="General">
                  <c:v>-77689377000</c:v>
                </c:pt>
                <c:pt idx="33" formatCode="General">
                  <c:v>-67064787000</c:v>
                </c:pt>
                <c:pt idx="34" formatCode="General">
                  <c:v>-42632187000</c:v>
                </c:pt>
                <c:pt idx="35" formatCode="General">
                  <c:v>-13615182000</c:v>
                </c:pt>
                <c:pt idx="36" formatCode="General">
                  <c:v>-2874482000</c:v>
                </c:pt>
                <c:pt idx="37" formatCode="General">
                  <c:v>-13143547000</c:v>
                </c:pt>
                <c:pt idx="38" formatCode="General">
                  <c:v>2546008000</c:v>
                </c:pt>
                <c:pt idx="39" formatCode="General">
                  <c:v>-10990992000</c:v>
                </c:pt>
                <c:pt idx="40" formatCode="General">
                  <c:v>146636166000</c:v>
                </c:pt>
                <c:pt idx="41" formatCode="General">
                  <c:v>138963196000</c:v>
                </c:pt>
                <c:pt idx="42" formatCode="General">
                  <c:v>36623346000</c:v>
                </c:pt>
                <c:pt idx="43" formatCode="General">
                  <c:v>-5183409000</c:v>
                </c:pt>
                <c:pt idx="44" formatCode="General">
                  <c:v>10424701000</c:v>
                </c:pt>
                <c:pt idx="45" formatCode="General">
                  <c:v>-3883699000</c:v>
                </c:pt>
                <c:pt idx="46" formatCode="General">
                  <c:v>-776354000</c:v>
                </c:pt>
                <c:pt idx="47" formatCode="General">
                  <c:v>-17752594000</c:v>
                </c:pt>
                <c:pt idx="48" formatCode="General">
                  <c:v>-14828605000</c:v>
                </c:pt>
                <c:pt idx="49" formatCode="General">
                  <c:v>-17878031000</c:v>
                </c:pt>
                <c:pt idx="50" formatCode="General">
                  <c:v>37058729000</c:v>
                </c:pt>
                <c:pt idx="51" formatCode="General">
                  <c:v>27002253000</c:v>
                </c:pt>
                <c:pt idx="52" formatCode="General">
                  <c:v>8210848000</c:v>
                </c:pt>
                <c:pt idx="53" formatCode="General">
                  <c:v>-12515487000</c:v>
                </c:pt>
                <c:pt idx="54" formatCode="General">
                  <c:v>17482553000</c:v>
                </c:pt>
                <c:pt idx="55" formatCode="General">
                  <c:v>20074293000</c:v>
                </c:pt>
                <c:pt idx="56" formatCode="General">
                  <c:v>16708978000</c:v>
                </c:pt>
                <c:pt idx="57" formatCode="General">
                  <c:v>105097193000</c:v>
                </c:pt>
                <c:pt idx="58" formatCode="General">
                  <c:v>97156568000</c:v>
                </c:pt>
                <c:pt idx="59" formatCode="General">
                  <c:v>108764743000</c:v>
                </c:pt>
                <c:pt idx="60" formatCode="General">
                  <c:v>100594212000</c:v>
                </c:pt>
                <c:pt idx="61" formatCode="General">
                  <c:v>64674307000</c:v>
                </c:pt>
                <c:pt idx="62" formatCode="General">
                  <c:v>51980611000</c:v>
                </c:pt>
                <c:pt idx="63" formatCode="General">
                  <c:v>43154926000</c:v>
                </c:pt>
                <c:pt idx="64" formatCode="General">
                  <c:v>74557409000</c:v>
                </c:pt>
                <c:pt idx="65" formatCode="General">
                  <c:v>70213324000</c:v>
                </c:pt>
                <c:pt idx="66" formatCode="General">
                  <c:v>37697873000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CB70-E449-AB71-AD3328E1D6D2}"/>
            </c:ext>
          </c:extLst>
        </c:ser>
        <c:ser>
          <c:idx val="8"/>
          <c:order val="8"/>
          <c:tx>
            <c:strRef>
              <c:f>GDTD!$AS$15</c:f>
              <c:strCache>
                <c:ptCount val="1"/>
                <c:pt idx="0">
                  <c:v>VIB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GDTD!$AI$16:$AJ$82</c:f>
              <c:multiLvlStrCache>
                <c:ptCount val="67"/>
                <c:lvl>
                  <c:pt idx="0">
                    <c:v>08/04/2024</c:v>
                  </c:pt>
                  <c:pt idx="1">
                    <c:v>05/04/2024</c:v>
                  </c:pt>
                  <c:pt idx="2">
                    <c:v>04/04/2024</c:v>
                  </c:pt>
                  <c:pt idx="3">
                    <c:v>03/04/2024</c:v>
                  </c:pt>
                  <c:pt idx="4">
                    <c:v>02/04/2024</c:v>
                  </c:pt>
                  <c:pt idx="5">
                    <c:v>01/04/2024</c:v>
                  </c:pt>
                  <c:pt idx="6">
                    <c:v>29/03/2024</c:v>
                  </c:pt>
                  <c:pt idx="7">
                    <c:v>28/03/2024</c:v>
                  </c:pt>
                  <c:pt idx="8">
                    <c:v>27/03/2024</c:v>
                  </c:pt>
                  <c:pt idx="9">
                    <c:v>26/03/2024</c:v>
                  </c:pt>
                  <c:pt idx="10">
                    <c:v>25/03/2024</c:v>
                  </c:pt>
                  <c:pt idx="11">
                    <c:v>22/03/2024</c:v>
                  </c:pt>
                  <c:pt idx="12">
                    <c:v>21/03/2024</c:v>
                  </c:pt>
                  <c:pt idx="13">
                    <c:v>20/03/2024</c:v>
                  </c:pt>
                  <c:pt idx="14">
                    <c:v>19/03/2024</c:v>
                  </c:pt>
                  <c:pt idx="15">
                    <c:v>18/03/2024</c:v>
                  </c:pt>
                  <c:pt idx="16">
                    <c:v>15/03/2024</c:v>
                  </c:pt>
                  <c:pt idx="17">
                    <c:v>14/03/2024</c:v>
                  </c:pt>
                  <c:pt idx="18">
                    <c:v>13/03/2024</c:v>
                  </c:pt>
                  <c:pt idx="19">
                    <c:v>12/03/2024</c:v>
                  </c:pt>
                  <c:pt idx="20">
                    <c:v>11/03/2024</c:v>
                  </c:pt>
                  <c:pt idx="21">
                    <c:v>08/03/2024</c:v>
                  </c:pt>
                  <c:pt idx="22">
                    <c:v>07/03/2024</c:v>
                  </c:pt>
                  <c:pt idx="23">
                    <c:v>06/03/2024</c:v>
                  </c:pt>
                  <c:pt idx="24">
                    <c:v>05/03/2024</c:v>
                  </c:pt>
                  <c:pt idx="25">
                    <c:v>04/03/2024</c:v>
                  </c:pt>
                  <c:pt idx="26">
                    <c:v>01/03/2024</c:v>
                  </c:pt>
                  <c:pt idx="27">
                    <c:v>29/02/2024</c:v>
                  </c:pt>
                  <c:pt idx="28">
                    <c:v>28/02/2024</c:v>
                  </c:pt>
                  <c:pt idx="29">
                    <c:v>27/02/2024</c:v>
                  </c:pt>
                  <c:pt idx="30">
                    <c:v>26/02/2024</c:v>
                  </c:pt>
                  <c:pt idx="31">
                    <c:v>23/02/2024</c:v>
                  </c:pt>
                  <c:pt idx="32">
                    <c:v>22/02/2024</c:v>
                  </c:pt>
                  <c:pt idx="33">
                    <c:v>21/02/2024</c:v>
                  </c:pt>
                  <c:pt idx="34">
                    <c:v>20/02/2024</c:v>
                  </c:pt>
                  <c:pt idx="35">
                    <c:v>19/02/2024</c:v>
                  </c:pt>
                  <c:pt idx="36">
                    <c:v>16/02/2024</c:v>
                  </c:pt>
                  <c:pt idx="37">
                    <c:v>15/02/2024</c:v>
                  </c:pt>
                  <c:pt idx="38">
                    <c:v>07/02/2024</c:v>
                  </c:pt>
                  <c:pt idx="39">
                    <c:v>06/02/2024</c:v>
                  </c:pt>
                  <c:pt idx="40">
                    <c:v>05/02/2024</c:v>
                  </c:pt>
                  <c:pt idx="41">
                    <c:v>02/02/2024</c:v>
                  </c:pt>
                  <c:pt idx="42">
                    <c:v>01/02/2024</c:v>
                  </c:pt>
                  <c:pt idx="43">
                    <c:v>31/01/2024</c:v>
                  </c:pt>
                  <c:pt idx="44">
                    <c:v>30/01/2024</c:v>
                  </c:pt>
                  <c:pt idx="45">
                    <c:v>29/01/2024</c:v>
                  </c:pt>
                  <c:pt idx="46">
                    <c:v>26/01/2024</c:v>
                  </c:pt>
                  <c:pt idx="47">
                    <c:v>25/01/2024</c:v>
                  </c:pt>
                  <c:pt idx="48">
                    <c:v>24/01/2024</c:v>
                  </c:pt>
                  <c:pt idx="49">
                    <c:v>23/01/2024</c:v>
                  </c:pt>
                  <c:pt idx="50">
                    <c:v>22/01/2024</c:v>
                  </c:pt>
                  <c:pt idx="51">
                    <c:v>19/01/2024</c:v>
                  </c:pt>
                  <c:pt idx="52">
                    <c:v>18/01/2024</c:v>
                  </c:pt>
                  <c:pt idx="53">
                    <c:v>17/01/2024</c:v>
                  </c:pt>
                  <c:pt idx="54">
                    <c:v>16/01/2024</c:v>
                  </c:pt>
                  <c:pt idx="55">
                    <c:v>15/01/2024</c:v>
                  </c:pt>
                  <c:pt idx="56">
                    <c:v>12/01/2024</c:v>
                  </c:pt>
                  <c:pt idx="57">
                    <c:v>11/01/2024</c:v>
                  </c:pt>
                  <c:pt idx="58">
                    <c:v>10/01/2024</c:v>
                  </c:pt>
                  <c:pt idx="59">
                    <c:v>09/01/2024</c:v>
                  </c:pt>
                  <c:pt idx="60">
                    <c:v>08/01/2024</c:v>
                  </c:pt>
                  <c:pt idx="61">
                    <c:v>05/01/2024</c:v>
                  </c:pt>
                  <c:pt idx="62">
                    <c:v>04/01/2024</c:v>
                  </c:pt>
                  <c:pt idx="63">
                    <c:v>03/01/2024</c:v>
                  </c:pt>
                  <c:pt idx="64">
                    <c:v>02/01/2024</c:v>
                  </c:pt>
                  <c:pt idx="65">
                    <c:v>29/12/2023</c:v>
                  </c:pt>
                  <c:pt idx="66">
                    <c:v>28/12/2023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GDTD!$AS$16:$AS$82</c:f>
              <c:numCache>
                <c:formatCode>#,##0</c:formatCode>
                <c:ptCount val="67"/>
                <c:pt idx="0">
                  <c:v>-81875136000</c:v>
                </c:pt>
                <c:pt idx="1">
                  <c:v>-67796131000</c:v>
                </c:pt>
                <c:pt idx="2">
                  <c:v>-70781016000</c:v>
                </c:pt>
                <c:pt idx="3">
                  <c:v>-84515319000</c:v>
                </c:pt>
                <c:pt idx="4">
                  <c:v>-53872489000</c:v>
                </c:pt>
                <c:pt idx="5">
                  <c:v>-62509494000</c:v>
                </c:pt>
                <c:pt idx="6">
                  <c:v>-70665818000</c:v>
                </c:pt>
                <c:pt idx="7">
                  <c:v>-70677753000</c:v>
                </c:pt>
                <c:pt idx="8">
                  <c:v>-90379603000</c:v>
                </c:pt>
                <c:pt idx="9">
                  <c:v>-91365275000</c:v>
                </c:pt>
                <c:pt idx="10">
                  <c:v>-97410833000</c:v>
                </c:pt>
                <c:pt idx="11">
                  <c:v>-110530638000</c:v>
                </c:pt>
                <c:pt idx="12">
                  <c:v>-97873030000</c:v>
                </c:pt>
                <c:pt idx="13">
                  <c:v>-98643658000</c:v>
                </c:pt>
                <c:pt idx="14">
                  <c:v>-20330748000</c:v>
                </c:pt>
                <c:pt idx="15">
                  <c:v>7132828000</c:v>
                </c:pt>
                <c:pt idx="16">
                  <c:v>471802000</c:v>
                </c:pt>
                <c:pt idx="17">
                  <c:v>4847987000</c:v>
                </c:pt>
                <c:pt idx="18">
                  <c:v>-2001213000</c:v>
                </c:pt>
                <c:pt idx="19">
                  <c:v>-5168773000</c:v>
                </c:pt>
                <c:pt idx="20">
                  <c:v>-628918000</c:v>
                </c:pt>
                <c:pt idx="21">
                  <c:v>-5639968000</c:v>
                </c:pt>
                <c:pt idx="22">
                  <c:v>-1260123000</c:v>
                </c:pt>
                <c:pt idx="23">
                  <c:v>-2075638000</c:v>
                </c:pt>
                <c:pt idx="24">
                  <c:v>-12978302000</c:v>
                </c:pt>
                <c:pt idx="25">
                  <c:v>-15210346000</c:v>
                </c:pt>
                <c:pt idx="26">
                  <c:v>-10940566000</c:v>
                </c:pt>
                <c:pt idx="27">
                  <c:v>-1948870000</c:v>
                </c:pt>
                <c:pt idx="28">
                  <c:v>7087577000</c:v>
                </c:pt>
                <c:pt idx="29">
                  <c:v>7886469000</c:v>
                </c:pt>
                <c:pt idx="30">
                  <c:v>13994204000</c:v>
                </c:pt>
                <c:pt idx="31">
                  <c:v>16573580000</c:v>
                </c:pt>
                <c:pt idx="32">
                  <c:v>16605086000</c:v>
                </c:pt>
                <c:pt idx="33">
                  <c:v>17778682000</c:v>
                </c:pt>
                <c:pt idx="34">
                  <c:v>25928972000</c:v>
                </c:pt>
                <c:pt idx="35">
                  <c:v>28641063000</c:v>
                </c:pt>
                <c:pt idx="36">
                  <c:v>34308217000</c:v>
                </c:pt>
                <c:pt idx="37">
                  <c:v>35097804000</c:v>
                </c:pt>
                <c:pt idx="38">
                  <c:v>45653229000</c:v>
                </c:pt>
                <c:pt idx="39">
                  <c:v>41758224000</c:v>
                </c:pt>
                <c:pt idx="40">
                  <c:v>37067944000</c:v>
                </c:pt>
                <c:pt idx="41">
                  <c:v>16658804000</c:v>
                </c:pt>
                <c:pt idx="42">
                  <c:v>18701749000</c:v>
                </c:pt>
                <c:pt idx="43">
                  <c:v>20744694000</c:v>
                </c:pt>
                <c:pt idx="44">
                  <c:v>28977374000</c:v>
                </c:pt>
                <c:pt idx="45">
                  <c:v>25776593000</c:v>
                </c:pt>
                <c:pt idx="46">
                  <c:v>27768628000</c:v>
                </c:pt>
                <c:pt idx="47">
                  <c:v>22161638000</c:v>
                </c:pt>
                <c:pt idx="48">
                  <c:v>27469303000</c:v>
                </c:pt>
                <c:pt idx="49">
                  <c:v>29585763000</c:v>
                </c:pt>
                <c:pt idx="50">
                  <c:v>50957552000</c:v>
                </c:pt>
                <c:pt idx="51">
                  <c:v>51551882000</c:v>
                </c:pt>
                <c:pt idx="52">
                  <c:v>46956957000</c:v>
                </c:pt>
                <c:pt idx="53">
                  <c:v>43467156000</c:v>
                </c:pt>
                <c:pt idx="54">
                  <c:v>59782751000</c:v>
                </c:pt>
                <c:pt idx="55">
                  <c:v>66755416000</c:v>
                </c:pt>
                <c:pt idx="56">
                  <c:v>65360926000</c:v>
                </c:pt>
                <c:pt idx="57">
                  <c:v>100627696000</c:v>
                </c:pt>
                <c:pt idx="58">
                  <c:v>93510061000</c:v>
                </c:pt>
                <c:pt idx="59">
                  <c:v>93510061000</c:v>
                </c:pt>
                <c:pt idx="60">
                  <c:v>94411571000</c:v>
                </c:pt>
                <c:pt idx="61">
                  <c:v>94980205000</c:v>
                </c:pt>
                <c:pt idx="62">
                  <c:v>86590555000</c:v>
                </c:pt>
                <c:pt idx="63">
                  <c:v>56744410000</c:v>
                </c:pt>
                <c:pt idx="64">
                  <c:v>33149413000</c:v>
                </c:pt>
                <c:pt idx="65">
                  <c:v>20394380000</c:v>
                </c:pt>
                <c:pt idx="66">
                  <c:v>-12199645000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CB70-E449-AB71-AD3328E1D6D2}"/>
            </c:ext>
          </c:extLst>
        </c:ser>
        <c:ser>
          <c:idx val="9"/>
          <c:order val="9"/>
          <c:tx>
            <c:strRef>
              <c:f>GDTD!$AT$15</c:f>
              <c:strCache>
                <c:ptCount val="1"/>
                <c:pt idx="0">
                  <c:v>MSB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GDTD!$AI$16:$AJ$82</c:f>
              <c:multiLvlStrCache>
                <c:ptCount val="67"/>
                <c:lvl>
                  <c:pt idx="0">
                    <c:v>08/04/2024</c:v>
                  </c:pt>
                  <c:pt idx="1">
                    <c:v>05/04/2024</c:v>
                  </c:pt>
                  <c:pt idx="2">
                    <c:v>04/04/2024</c:v>
                  </c:pt>
                  <c:pt idx="3">
                    <c:v>03/04/2024</c:v>
                  </c:pt>
                  <c:pt idx="4">
                    <c:v>02/04/2024</c:v>
                  </c:pt>
                  <c:pt idx="5">
                    <c:v>01/04/2024</c:v>
                  </c:pt>
                  <c:pt idx="6">
                    <c:v>29/03/2024</c:v>
                  </c:pt>
                  <c:pt idx="7">
                    <c:v>28/03/2024</c:v>
                  </c:pt>
                  <c:pt idx="8">
                    <c:v>27/03/2024</c:v>
                  </c:pt>
                  <c:pt idx="9">
                    <c:v>26/03/2024</c:v>
                  </c:pt>
                  <c:pt idx="10">
                    <c:v>25/03/2024</c:v>
                  </c:pt>
                  <c:pt idx="11">
                    <c:v>22/03/2024</c:v>
                  </c:pt>
                  <c:pt idx="12">
                    <c:v>21/03/2024</c:v>
                  </c:pt>
                  <c:pt idx="13">
                    <c:v>20/03/2024</c:v>
                  </c:pt>
                  <c:pt idx="14">
                    <c:v>19/03/2024</c:v>
                  </c:pt>
                  <c:pt idx="15">
                    <c:v>18/03/2024</c:v>
                  </c:pt>
                  <c:pt idx="16">
                    <c:v>15/03/2024</c:v>
                  </c:pt>
                  <c:pt idx="17">
                    <c:v>14/03/2024</c:v>
                  </c:pt>
                  <c:pt idx="18">
                    <c:v>13/03/2024</c:v>
                  </c:pt>
                  <c:pt idx="19">
                    <c:v>12/03/2024</c:v>
                  </c:pt>
                  <c:pt idx="20">
                    <c:v>11/03/2024</c:v>
                  </c:pt>
                  <c:pt idx="21">
                    <c:v>08/03/2024</c:v>
                  </c:pt>
                  <c:pt idx="22">
                    <c:v>07/03/2024</c:v>
                  </c:pt>
                  <c:pt idx="23">
                    <c:v>06/03/2024</c:v>
                  </c:pt>
                  <c:pt idx="24">
                    <c:v>05/03/2024</c:v>
                  </c:pt>
                  <c:pt idx="25">
                    <c:v>04/03/2024</c:v>
                  </c:pt>
                  <c:pt idx="26">
                    <c:v>01/03/2024</c:v>
                  </c:pt>
                  <c:pt idx="27">
                    <c:v>29/02/2024</c:v>
                  </c:pt>
                  <c:pt idx="28">
                    <c:v>28/02/2024</c:v>
                  </c:pt>
                  <c:pt idx="29">
                    <c:v>27/02/2024</c:v>
                  </c:pt>
                  <c:pt idx="30">
                    <c:v>26/02/2024</c:v>
                  </c:pt>
                  <c:pt idx="31">
                    <c:v>23/02/2024</c:v>
                  </c:pt>
                  <c:pt idx="32">
                    <c:v>22/02/2024</c:v>
                  </c:pt>
                  <c:pt idx="33">
                    <c:v>21/02/2024</c:v>
                  </c:pt>
                  <c:pt idx="34">
                    <c:v>20/02/2024</c:v>
                  </c:pt>
                  <c:pt idx="35">
                    <c:v>19/02/2024</c:v>
                  </c:pt>
                  <c:pt idx="36">
                    <c:v>16/02/2024</c:v>
                  </c:pt>
                  <c:pt idx="37">
                    <c:v>15/02/2024</c:v>
                  </c:pt>
                  <c:pt idx="38">
                    <c:v>07/02/2024</c:v>
                  </c:pt>
                  <c:pt idx="39">
                    <c:v>06/02/2024</c:v>
                  </c:pt>
                  <c:pt idx="40">
                    <c:v>05/02/2024</c:v>
                  </c:pt>
                  <c:pt idx="41">
                    <c:v>02/02/2024</c:v>
                  </c:pt>
                  <c:pt idx="42">
                    <c:v>01/02/2024</c:v>
                  </c:pt>
                  <c:pt idx="43">
                    <c:v>31/01/2024</c:v>
                  </c:pt>
                  <c:pt idx="44">
                    <c:v>30/01/2024</c:v>
                  </c:pt>
                  <c:pt idx="45">
                    <c:v>29/01/2024</c:v>
                  </c:pt>
                  <c:pt idx="46">
                    <c:v>26/01/2024</c:v>
                  </c:pt>
                  <c:pt idx="47">
                    <c:v>25/01/2024</c:v>
                  </c:pt>
                  <c:pt idx="48">
                    <c:v>24/01/2024</c:v>
                  </c:pt>
                  <c:pt idx="49">
                    <c:v>23/01/2024</c:v>
                  </c:pt>
                  <c:pt idx="50">
                    <c:v>22/01/2024</c:v>
                  </c:pt>
                  <c:pt idx="51">
                    <c:v>19/01/2024</c:v>
                  </c:pt>
                  <c:pt idx="52">
                    <c:v>18/01/2024</c:v>
                  </c:pt>
                  <c:pt idx="53">
                    <c:v>17/01/2024</c:v>
                  </c:pt>
                  <c:pt idx="54">
                    <c:v>16/01/2024</c:v>
                  </c:pt>
                  <c:pt idx="55">
                    <c:v>15/01/2024</c:v>
                  </c:pt>
                  <c:pt idx="56">
                    <c:v>12/01/2024</c:v>
                  </c:pt>
                  <c:pt idx="57">
                    <c:v>11/01/2024</c:v>
                  </c:pt>
                  <c:pt idx="58">
                    <c:v>10/01/2024</c:v>
                  </c:pt>
                  <c:pt idx="59">
                    <c:v>09/01/2024</c:v>
                  </c:pt>
                  <c:pt idx="60">
                    <c:v>08/01/2024</c:v>
                  </c:pt>
                  <c:pt idx="61">
                    <c:v>05/01/2024</c:v>
                  </c:pt>
                  <c:pt idx="62">
                    <c:v>04/01/2024</c:v>
                  </c:pt>
                  <c:pt idx="63">
                    <c:v>03/01/2024</c:v>
                  </c:pt>
                  <c:pt idx="64">
                    <c:v>02/01/2024</c:v>
                  </c:pt>
                  <c:pt idx="65">
                    <c:v>29/12/2023</c:v>
                  </c:pt>
                  <c:pt idx="66">
                    <c:v>28/12/2023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GDTD!$AT$16:$AT$82</c:f>
              <c:numCache>
                <c:formatCode>#,##0</c:formatCode>
                <c:ptCount val="67"/>
                <c:pt idx="0">
                  <c:v>-62592973000</c:v>
                </c:pt>
                <c:pt idx="1">
                  <c:v>-64310778000</c:v>
                </c:pt>
                <c:pt idx="2">
                  <c:v>-65930983000</c:v>
                </c:pt>
                <c:pt idx="3">
                  <c:v>-75785198000</c:v>
                </c:pt>
                <c:pt idx="4">
                  <c:v>-76525723000</c:v>
                </c:pt>
                <c:pt idx="5">
                  <c:v>-76876133000</c:v>
                </c:pt>
                <c:pt idx="6">
                  <c:v>-78858488000</c:v>
                </c:pt>
                <c:pt idx="7">
                  <c:v>-80908888000</c:v>
                </c:pt>
                <c:pt idx="8">
                  <c:v>-82959288000</c:v>
                </c:pt>
                <c:pt idx="9">
                  <c:v>-79881563000</c:v>
                </c:pt>
                <c:pt idx="10">
                  <c:v>-79254658000</c:v>
                </c:pt>
                <c:pt idx="11">
                  <c:v>-73978893000</c:v>
                </c:pt>
                <c:pt idx="12">
                  <c:v>-68703128000</c:v>
                </c:pt>
                <c:pt idx="13">
                  <c:v>-66142793000</c:v>
                </c:pt>
                <c:pt idx="14">
                  <c:v>-49836473000</c:v>
                </c:pt>
                <c:pt idx="15">
                  <c:v>-28371503000</c:v>
                </c:pt>
                <c:pt idx="16">
                  <c:v>-27027338000</c:v>
                </c:pt>
                <c:pt idx="17">
                  <c:v>-28339638000</c:v>
                </c:pt>
                <c:pt idx="18">
                  <c:v>-29428123000</c:v>
                </c:pt>
                <c:pt idx="19">
                  <c:v>-30516608000</c:v>
                </c:pt>
                <c:pt idx="20">
                  <c:v>-31610623000</c:v>
                </c:pt>
                <c:pt idx="21">
                  <c:v>-30829198000</c:v>
                </c:pt>
                <c:pt idx="22">
                  <c:v>-27618598000</c:v>
                </c:pt>
                <c:pt idx="23">
                  <c:v>-8434463000</c:v>
                </c:pt>
                <c:pt idx="24">
                  <c:v>-6150268000</c:v>
                </c:pt>
                <c:pt idx="25">
                  <c:v>-1442789000</c:v>
                </c:pt>
                <c:pt idx="26">
                  <c:v>-2633524000</c:v>
                </c:pt>
                <c:pt idx="27">
                  <c:v>1995261000</c:v>
                </c:pt>
                <c:pt idx="28">
                  <c:v>-382714000</c:v>
                </c:pt>
                <c:pt idx="29">
                  <c:v>912026000</c:v>
                </c:pt>
                <c:pt idx="30">
                  <c:v>2206766000</c:v>
                </c:pt>
                <c:pt idx="31">
                  <c:v>6077761000</c:v>
                </c:pt>
                <c:pt idx="32">
                  <c:v>6266761000</c:v>
                </c:pt>
                <c:pt idx="33">
                  <c:v>-6714454000</c:v>
                </c:pt>
                <c:pt idx="34">
                  <c:v>-2133529000</c:v>
                </c:pt>
                <c:pt idx="35">
                  <c:v>-3838989000</c:v>
                </c:pt>
                <c:pt idx="36">
                  <c:v>-9809494000</c:v>
                </c:pt>
                <c:pt idx="37">
                  <c:v>-10921869000</c:v>
                </c:pt>
                <c:pt idx="38">
                  <c:v>-11132569000</c:v>
                </c:pt>
                <c:pt idx="39">
                  <c:v>-11132569000</c:v>
                </c:pt>
                <c:pt idx="40">
                  <c:v>-11135499000</c:v>
                </c:pt>
                <c:pt idx="41">
                  <c:v>-8400444000</c:v>
                </c:pt>
                <c:pt idx="42">
                  <c:v>-7157569000</c:v>
                </c:pt>
                <c:pt idx="43">
                  <c:v>-7049249000</c:v>
                </c:pt>
                <c:pt idx="44">
                  <c:v>-6222730000</c:v>
                </c:pt>
                <c:pt idx="45">
                  <c:v>-5396211000</c:v>
                </c:pt>
                <c:pt idx="46">
                  <c:v>-5396211000</c:v>
                </c:pt>
                <c:pt idx="47">
                  <c:v>-5497316000</c:v>
                </c:pt>
                <c:pt idx="48">
                  <c:v>-707896000</c:v>
                </c:pt>
                <c:pt idx="49">
                  <c:v>-1275171000</c:v>
                </c:pt>
                <c:pt idx="50">
                  <c:v>-139461000</c:v>
                </c:pt>
                <c:pt idx="51">
                  <c:v>62519000</c:v>
                </c:pt>
                <c:pt idx="52">
                  <c:v>62519000</c:v>
                </c:pt>
                <c:pt idx="53">
                  <c:v>-317935000</c:v>
                </c:pt>
                <c:pt idx="54">
                  <c:v>-886495000</c:v>
                </c:pt>
                <c:pt idx="55">
                  <c:v>-677165000</c:v>
                </c:pt>
                <c:pt idx="56">
                  <c:v>-594940000</c:v>
                </c:pt>
                <c:pt idx="57">
                  <c:v>4649580000</c:v>
                </c:pt>
                <c:pt idx="58">
                  <c:v>518770000</c:v>
                </c:pt>
                <c:pt idx="59">
                  <c:v>518770000</c:v>
                </c:pt>
                <c:pt idx="60">
                  <c:v>518770000</c:v>
                </c:pt>
                <c:pt idx="61">
                  <c:v>518770000</c:v>
                </c:pt>
                <c:pt idx="62">
                  <c:v>518770000</c:v>
                </c:pt>
                <c:pt idx="63">
                  <c:v>518770000</c:v>
                </c:pt>
                <c:pt idx="64">
                  <c:v>518770000</c:v>
                </c:pt>
                <c:pt idx="65">
                  <c:v>518770000</c:v>
                </c:pt>
                <c:pt idx="66">
                  <c:v>317825000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CB70-E449-AB71-AD3328E1D6D2}"/>
            </c:ext>
          </c:extLst>
        </c:ser>
        <c:ser>
          <c:idx val="10"/>
          <c:order val="10"/>
          <c:tx>
            <c:strRef>
              <c:f>GDTD!$AU$15</c:f>
              <c:strCache>
                <c:ptCount val="1"/>
                <c:pt idx="0">
                  <c:v>LPB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GDTD!$AI$16:$AJ$82</c:f>
              <c:multiLvlStrCache>
                <c:ptCount val="67"/>
                <c:lvl>
                  <c:pt idx="0">
                    <c:v>08/04/2024</c:v>
                  </c:pt>
                  <c:pt idx="1">
                    <c:v>05/04/2024</c:v>
                  </c:pt>
                  <c:pt idx="2">
                    <c:v>04/04/2024</c:v>
                  </c:pt>
                  <c:pt idx="3">
                    <c:v>03/04/2024</c:v>
                  </c:pt>
                  <c:pt idx="4">
                    <c:v>02/04/2024</c:v>
                  </c:pt>
                  <c:pt idx="5">
                    <c:v>01/04/2024</c:v>
                  </c:pt>
                  <c:pt idx="6">
                    <c:v>29/03/2024</c:v>
                  </c:pt>
                  <c:pt idx="7">
                    <c:v>28/03/2024</c:v>
                  </c:pt>
                  <c:pt idx="8">
                    <c:v>27/03/2024</c:v>
                  </c:pt>
                  <c:pt idx="9">
                    <c:v>26/03/2024</c:v>
                  </c:pt>
                  <c:pt idx="10">
                    <c:v>25/03/2024</c:v>
                  </c:pt>
                  <c:pt idx="11">
                    <c:v>22/03/2024</c:v>
                  </c:pt>
                  <c:pt idx="12">
                    <c:v>21/03/2024</c:v>
                  </c:pt>
                  <c:pt idx="13">
                    <c:v>20/03/2024</c:v>
                  </c:pt>
                  <c:pt idx="14">
                    <c:v>19/03/2024</c:v>
                  </c:pt>
                  <c:pt idx="15">
                    <c:v>18/03/2024</c:v>
                  </c:pt>
                  <c:pt idx="16">
                    <c:v>15/03/2024</c:v>
                  </c:pt>
                  <c:pt idx="17">
                    <c:v>14/03/2024</c:v>
                  </c:pt>
                  <c:pt idx="18">
                    <c:v>13/03/2024</c:v>
                  </c:pt>
                  <c:pt idx="19">
                    <c:v>12/03/2024</c:v>
                  </c:pt>
                  <c:pt idx="20">
                    <c:v>11/03/2024</c:v>
                  </c:pt>
                  <c:pt idx="21">
                    <c:v>08/03/2024</c:v>
                  </c:pt>
                  <c:pt idx="22">
                    <c:v>07/03/2024</c:v>
                  </c:pt>
                  <c:pt idx="23">
                    <c:v>06/03/2024</c:v>
                  </c:pt>
                  <c:pt idx="24">
                    <c:v>05/03/2024</c:v>
                  </c:pt>
                  <c:pt idx="25">
                    <c:v>04/03/2024</c:v>
                  </c:pt>
                  <c:pt idx="26">
                    <c:v>01/03/2024</c:v>
                  </c:pt>
                  <c:pt idx="27">
                    <c:v>29/02/2024</c:v>
                  </c:pt>
                  <c:pt idx="28">
                    <c:v>28/02/2024</c:v>
                  </c:pt>
                  <c:pt idx="29">
                    <c:v>27/02/2024</c:v>
                  </c:pt>
                  <c:pt idx="30">
                    <c:v>26/02/2024</c:v>
                  </c:pt>
                  <c:pt idx="31">
                    <c:v>23/02/2024</c:v>
                  </c:pt>
                  <c:pt idx="32">
                    <c:v>22/02/2024</c:v>
                  </c:pt>
                  <c:pt idx="33">
                    <c:v>21/02/2024</c:v>
                  </c:pt>
                  <c:pt idx="34">
                    <c:v>20/02/2024</c:v>
                  </c:pt>
                  <c:pt idx="35">
                    <c:v>19/02/2024</c:v>
                  </c:pt>
                  <c:pt idx="36">
                    <c:v>16/02/2024</c:v>
                  </c:pt>
                  <c:pt idx="37">
                    <c:v>15/02/2024</c:v>
                  </c:pt>
                  <c:pt idx="38">
                    <c:v>07/02/2024</c:v>
                  </c:pt>
                  <c:pt idx="39">
                    <c:v>06/02/2024</c:v>
                  </c:pt>
                  <c:pt idx="40">
                    <c:v>05/02/2024</c:v>
                  </c:pt>
                  <c:pt idx="41">
                    <c:v>02/02/2024</c:v>
                  </c:pt>
                  <c:pt idx="42">
                    <c:v>01/02/2024</c:v>
                  </c:pt>
                  <c:pt idx="43">
                    <c:v>31/01/2024</c:v>
                  </c:pt>
                  <c:pt idx="44">
                    <c:v>30/01/2024</c:v>
                  </c:pt>
                  <c:pt idx="45">
                    <c:v>29/01/2024</c:v>
                  </c:pt>
                  <c:pt idx="46">
                    <c:v>26/01/2024</c:v>
                  </c:pt>
                  <c:pt idx="47">
                    <c:v>25/01/2024</c:v>
                  </c:pt>
                  <c:pt idx="48">
                    <c:v>24/01/2024</c:v>
                  </c:pt>
                  <c:pt idx="49">
                    <c:v>23/01/2024</c:v>
                  </c:pt>
                  <c:pt idx="50">
                    <c:v>22/01/2024</c:v>
                  </c:pt>
                  <c:pt idx="51">
                    <c:v>19/01/2024</c:v>
                  </c:pt>
                  <c:pt idx="52">
                    <c:v>18/01/2024</c:v>
                  </c:pt>
                  <c:pt idx="53">
                    <c:v>17/01/2024</c:v>
                  </c:pt>
                  <c:pt idx="54">
                    <c:v>16/01/2024</c:v>
                  </c:pt>
                  <c:pt idx="55">
                    <c:v>15/01/2024</c:v>
                  </c:pt>
                  <c:pt idx="56">
                    <c:v>12/01/2024</c:v>
                  </c:pt>
                  <c:pt idx="57">
                    <c:v>11/01/2024</c:v>
                  </c:pt>
                  <c:pt idx="58">
                    <c:v>10/01/2024</c:v>
                  </c:pt>
                  <c:pt idx="59">
                    <c:v>09/01/2024</c:v>
                  </c:pt>
                  <c:pt idx="60">
                    <c:v>08/01/2024</c:v>
                  </c:pt>
                  <c:pt idx="61">
                    <c:v>05/01/2024</c:v>
                  </c:pt>
                  <c:pt idx="62">
                    <c:v>04/01/2024</c:v>
                  </c:pt>
                  <c:pt idx="63">
                    <c:v>03/01/2024</c:v>
                  </c:pt>
                  <c:pt idx="64">
                    <c:v>02/01/2024</c:v>
                  </c:pt>
                  <c:pt idx="65">
                    <c:v>29/12/2023</c:v>
                  </c:pt>
                  <c:pt idx="66">
                    <c:v>28/12/2023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GDTD!$AU$16:$AU$82</c:f>
              <c:numCache>
                <c:formatCode>#,##0</c:formatCode>
                <c:ptCount val="67"/>
                <c:pt idx="0">
                  <c:v>25290079000</c:v>
                </c:pt>
                <c:pt idx="1">
                  <c:v>23010739000</c:v>
                </c:pt>
                <c:pt idx="2">
                  <c:v>21271419000</c:v>
                </c:pt>
                <c:pt idx="3">
                  <c:v>19532099000</c:v>
                </c:pt>
                <c:pt idx="4">
                  <c:v>27729924000</c:v>
                </c:pt>
                <c:pt idx="5">
                  <c:v>28778589000</c:v>
                </c:pt>
                <c:pt idx="6">
                  <c:v>28000924000</c:v>
                </c:pt>
                <c:pt idx="7">
                  <c:v>24828229000</c:v>
                </c:pt>
                <c:pt idx="8">
                  <c:v>21655534000</c:v>
                </c:pt>
                <c:pt idx="9">
                  <c:v>23646944000</c:v>
                </c:pt>
                <c:pt idx="10">
                  <c:v>24062454000</c:v>
                </c:pt>
                <c:pt idx="11">
                  <c:v>22067994000</c:v>
                </c:pt>
                <c:pt idx="12">
                  <c:v>20073534000</c:v>
                </c:pt>
                <c:pt idx="13">
                  <c:v>17666714000</c:v>
                </c:pt>
                <c:pt idx="14">
                  <c:v>13317004000</c:v>
                </c:pt>
                <c:pt idx="15">
                  <c:v>14279929000</c:v>
                </c:pt>
                <c:pt idx="16">
                  <c:v>19778458000</c:v>
                </c:pt>
                <c:pt idx="17">
                  <c:v>21022108000</c:v>
                </c:pt>
                <c:pt idx="18">
                  <c:v>20950368000</c:v>
                </c:pt>
                <c:pt idx="19">
                  <c:v>20878628000</c:v>
                </c:pt>
                <c:pt idx="20">
                  <c:v>20878628000</c:v>
                </c:pt>
                <c:pt idx="21">
                  <c:v>19901383000</c:v>
                </c:pt>
                <c:pt idx="22">
                  <c:v>19901383000</c:v>
                </c:pt>
                <c:pt idx="23">
                  <c:v>21390338000</c:v>
                </c:pt>
                <c:pt idx="24">
                  <c:v>19864473000</c:v>
                </c:pt>
                <c:pt idx="25">
                  <c:v>19323623000</c:v>
                </c:pt>
                <c:pt idx="26">
                  <c:v>20813278000</c:v>
                </c:pt>
                <c:pt idx="27">
                  <c:v>22665473000</c:v>
                </c:pt>
                <c:pt idx="28">
                  <c:v>23688023000</c:v>
                </c:pt>
                <c:pt idx="29">
                  <c:v>24586503000</c:v>
                </c:pt>
                <c:pt idx="30">
                  <c:v>25484983000</c:v>
                </c:pt>
                <c:pt idx="31">
                  <c:v>26018893000</c:v>
                </c:pt>
                <c:pt idx="32">
                  <c:v>23293443000</c:v>
                </c:pt>
                <c:pt idx="33">
                  <c:v>23041263000</c:v>
                </c:pt>
                <c:pt idx="34">
                  <c:v>22341528000</c:v>
                </c:pt>
                <c:pt idx="35">
                  <c:v>21923228000</c:v>
                </c:pt>
                <c:pt idx="36">
                  <c:v>19277798000</c:v>
                </c:pt>
                <c:pt idx="37">
                  <c:v>16584548000</c:v>
                </c:pt>
                <c:pt idx="38">
                  <c:v>13891298000</c:v>
                </c:pt>
                <c:pt idx="39">
                  <c:v>13896728000</c:v>
                </c:pt>
                <c:pt idx="40">
                  <c:v>14252728000</c:v>
                </c:pt>
                <c:pt idx="41">
                  <c:v>13857628000</c:v>
                </c:pt>
                <c:pt idx="42">
                  <c:v>26925738000</c:v>
                </c:pt>
                <c:pt idx="43">
                  <c:v>27461798000</c:v>
                </c:pt>
                <c:pt idx="44">
                  <c:v>27470246000</c:v>
                </c:pt>
                <c:pt idx="45">
                  <c:v>27478694000</c:v>
                </c:pt>
                <c:pt idx="46">
                  <c:v>24494644000</c:v>
                </c:pt>
                <c:pt idx="47">
                  <c:v>24428144000</c:v>
                </c:pt>
                <c:pt idx="48">
                  <c:v>11515144000</c:v>
                </c:pt>
                <c:pt idx="49">
                  <c:v>11523794000</c:v>
                </c:pt>
                <c:pt idx="50">
                  <c:v>11523794000</c:v>
                </c:pt>
                <c:pt idx="51">
                  <c:v>11525440000</c:v>
                </c:pt>
                <c:pt idx="52">
                  <c:v>11525440000</c:v>
                </c:pt>
                <c:pt idx="53">
                  <c:v>11140210000</c:v>
                </c:pt>
                <c:pt idx="54">
                  <c:v>11018270000</c:v>
                </c:pt>
                <c:pt idx="55">
                  <c:v>11018270000</c:v>
                </c:pt>
                <c:pt idx="56">
                  <c:v>11018270000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CB70-E449-AB71-AD3328E1D6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1458623"/>
        <c:axId val="61613039"/>
      </c:lineChart>
      <c:catAx>
        <c:axId val="61458623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61613039"/>
        <c:crosses val="autoZero"/>
        <c:auto val="1"/>
        <c:lblAlgn val="ctr"/>
        <c:lblOffset val="100"/>
        <c:noMultiLvlLbl val="0"/>
      </c:catAx>
      <c:valAx>
        <c:axId val="61613039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61458623"/>
        <c:crosses val="autoZero"/>
        <c:crossBetween val="between"/>
        <c:dispUnits>
          <c:builtInUnit val="b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VN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BDS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GDTD!$AZ$15</c:f>
              <c:strCache>
                <c:ptCount val="1"/>
                <c:pt idx="0">
                  <c:v>NVL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GDTD!$AW$16:$AX$82</c:f>
              <c:multiLvlStrCache>
                <c:ptCount val="67"/>
                <c:lvl>
                  <c:pt idx="0">
                    <c:v>08/04/2024</c:v>
                  </c:pt>
                  <c:pt idx="1">
                    <c:v>05/04/2024</c:v>
                  </c:pt>
                  <c:pt idx="2">
                    <c:v>04/04/2024</c:v>
                  </c:pt>
                  <c:pt idx="3">
                    <c:v>03/04/2024</c:v>
                  </c:pt>
                  <c:pt idx="4">
                    <c:v>02/04/2024</c:v>
                  </c:pt>
                  <c:pt idx="5">
                    <c:v>01/04/2024</c:v>
                  </c:pt>
                  <c:pt idx="6">
                    <c:v>29/03/2024</c:v>
                  </c:pt>
                  <c:pt idx="7">
                    <c:v>28/03/2024</c:v>
                  </c:pt>
                  <c:pt idx="8">
                    <c:v>27/03/2024</c:v>
                  </c:pt>
                  <c:pt idx="9">
                    <c:v>26/03/2024</c:v>
                  </c:pt>
                  <c:pt idx="10">
                    <c:v>25/03/2024</c:v>
                  </c:pt>
                  <c:pt idx="11">
                    <c:v>22/03/2024</c:v>
                  </c:pt>
                  <c:pt idx="12">
                    <c:v>21/03/2024</c:v>
                  </c:pt>
                  <c:pt idx="13">
                    <c:v>20/03/2024</c:v>
                  </c:pt>
                  <c:pt idx="14">
                    <c:v>19/03/2024</c:v>
                  </c:pt>
                  <c:pt idx="15">
                    <c:v>18/03/2024</c:v>
                  </c:pt>
                  <c:pt idx="16">
                    <c:v>15/03/2024</c:v>
                  </c:pt>
                  <c:pt idx="17">
                    <c:v>14/03/2024</c:v>
                  </c:pt>
                  <c:pt idx="18">
                    <c:v>13/03/2024</c:v>
                  </c:pt>
                  <c:pt idx="19">
                    <c:v>12/03/2024</c:v>
                  </c:pt>
                  <c:pt idx="20">
                    <c:v>11/03/2024</c:v>
                  </c:pt>
                  <c:pt idx="21">
                    <c:v>08/03/2024</c:v>
                  </c:pt>
                  <c:pt idx="22">
                    <c:v>07/03/2024</c:v>
                  </c:pt>
                  <c:pt idx="23">
                    <c:v>06/03/2024</c:v>
                  </c:pt>
                  <c:pt idx="24">
                    <c:v>05/03/2024</c:v>
                  </c:pt>
                  <c:pt idx="25">
                    <c:v>04/03/2024</c:v>
                  </c:pt>
                  <c:pt idx="26">
                    <c:v>01/03/2024</c:v>
                  </c:pt>
                  <c:pt idx="27">
                    <c:v>29/02/2024</c:v>
                  </c:pt>
                  <c:pt idx="28">
                    <c:v>28/02/2024</c:v>
                  </c:pt>
                  <c:pt idx="29">
                    <c:v>27/02/2024</c:v>
                  </c:pt>
                  <c:pt idx="30">
                    <c:v>26/02/2024</c:v>
                  </c:pt>
                  <c:pt idx="31">
                    <c:v>23/02/2024</c:v>
                  </c:pt>
                  <c:pt idx="32">
                    <c:v>22/02/2024</c:v>
                  </c:pt>
                  <c:pt idx="33">
                    <c:v>21/02/2024</c:v>
                  </c:pt>
                  <c:pt idx="34">
                    <c:v>20/02/2024</c:v>
                  </c:pt>
                  <c:pt idx="35">
                    <c:v>19/02/2024</c:v>
                  </c:pt>
                  <c:pt idx="36">
                    <c:v>16/02/2024</c:v>
                  </c:pt>
                  <c:pt idx="37">
                    <c:v>15/02/2024</c:v>
                  </c:pt>
                  <c:pt idx="38">
                    <c:v>07/02/2024</c:v>
                  </c:pt>
                  <c:pt idx="39">
                    <c:v>06/02/2024</c:v>
                  </c:pt>
                  <c:pt idx="40">
                    <c:v>05/02/2024</c:v>
                  </c:pt>
                  <c:pt idx="41">
                    <c:v>02/02/2024</c:v>
                  </c:pt>
                  <c:pt idx="42">
                    <c:v>01/02/2024</c:v>
                  </c:pt>
                  <c:pt idx="43">
                    <c:v>31/01/2024</c:v>
                  </c:pt>
                  <c:pt idx="44">
                    <c:v>30/01/2024</c:v>
                  </c:pt>
                  <c:pt idx="45">
                    <c:v>29/01/2024</c:v>
                  </c:pt>
                  <c:pt idx="46">
                    <c:v>26/01/2024</c:v>
                  </c:pt>
                  <c:pt idx="47">
                    <c:v>25/01/2024</c:v>
                  </c:pt>
                  <c:pt idx="48">
                    <c:v>24/01/2024</c:v>
                  </c:pt>
                  <c:pt idx="49">
                    <c:v>23/01/2024</c:v>
                  </c:pt>
                  <c:pt idx="50">
                    <c:v>22/01/2024</c:v>
                  </c:pt>
                  <c:pt idx="51">
                    <c:v>19/01/2024</c:v>
                  </c:pt>
                  <c:pt idx="52">
                    <c:v>18/01/2024</c:v>
                  </c:pt>
                  <c:pt idx="53">
                    <c:v>17/01/2024</c:v>
                  </c:pt>
                  <c:pt idx="54">
                    <c:v>16/01/2024</c:v>
                  </c:pt>
                  <c:pt idx="55">
                    <c:v>15/01/2024</c:v>
                  </c:pt>
                  <c:pt idx="56">
                    <c:v>12/01/2024</c:v>
                  </c:pt>
                  <c:pt idx="57">
                    <c:v>11/01/2024</c:v>
                  </c:pt>
                  <c:pt idx="58">
                    <c:v>10/01/2024</c:v>
                  </c:pt>
                  <c:pt idx="59">
                    <c:v>09/01/2024</c:v>
                  </c:pt>
                  <c:pt idx="60">
                    <c:v>08/01/2024</c:v>
                  </c:pt>
                  <c:pt idx="61">
                    <c:v>05/01/2024</c:v>
                  </c:pt>
                  <c:pt idx="62">
                    <c:v>04/01/2024</c:v>
                  </c:pt>
                  <c:pt idx="63">
                    <c:v>03/01/2024</c:v>
                  </c:pt>
                  <c:pt idx="64">
                    <c:v>02/01/2024</c:v>
                  </c:pt>
                  <c:pt idx="65">
                    <c:v>29/12/2023</c:v>
                  </c:pt>
                  <c:pt idx="66">
                    <c:v>28/12/2023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GDTD!$AZ$16:$AZ$82</c:f>
              <c:numCache>
                <c:formatCode>#,##0</c:formatCode>
                <c:ptCount val="67"/>
                <c:pt idx="0">
                  <c:v>-692203537000</c:v>
                </c:pt>
                <c:pt idx="1">
                  <c:v>-692203537000</c:v>
                </c:pt>
                <c:pt idx="2">
                  <c:v>-692203537000</c:v>
                </c:pt>
                <c:pt idx="3">
                  <c:v>-692203537000</c:v>
                </c:pt>
                <c:pt idx="4">
                  <c:v>-692203537000</c:v>
                </c:pt>
                <c:pt idx="5">
                  <c:v>-692203537000</c:v>
                </c:pt>
                <c:pt idx="6">
                  <c:v>-690455037000</c:v>
                </c:pt>
                <c:pt idx="7">
                  <c:v>-694065037000</c:v>
                </c:pt>
                <c:pt idx="8">
                  <c:v>-697675037000</c:v>
                </c:pt>
                <c:pt idx="9">
                  <c:v>-697675037000</c:v>
                </c:pt>
                <c:pt idx="10">
                  <c:v>-696422037000</c:v>
                </c:pt>
                <c:pt idx="11">
                  <c:v>-696422037000</c:v>
                </c:pt>
                <c:pt idx="12">
                  <c:v>-696422037000</c:v>
                </c:pt>
                <c:pt idx="13">
                  <c:v>-631319237000</c:v>
                </c:pt>
                <c:pt idx="14">
                  <c:v>-626349237000</c:v>
                </c:pt>
                <c:pt idx="15">
                  <c:v>-626349237000</c:v>
                </c:pt>
                <c:pt idx="16">
                  <c:v>-626349237000</c:v>
                </c:pt>
                <c:pt idx="17">
                  <c:v>-626349237000</c:v>
                </c:pt>
                <c:pt idx="18">
                  <c:v>-626349237000</c:v>
                </c:pt>
                <c:pt idx="19">
                  <c:v>-626349237000</c:v>
                </c:pt>
                <c:pt idx="20">
                  <c:v>-626349237000</c:v>
                </c:pt>
                <c:pt idx="21">
                  <c:v>-626349237000</c:v>
                </c:pt>
                <c:pt idx="22">
                  <c:v>-626349237000</c:v>
                </c:pt>
                <c:pt idx="23">
                  <c:v>-626349237000</c:v>
                </c:pt>
                <c:pt idx="24">
                  <c:v>-537314537000</c:v>
                </c:pt>
                <c:pt idx="25">
                  <c:v>-500945257000</c:v>
                </c:pt>
                <c:pt idx="26">
                  <c:v>-500945257000</c:v>
                </c:pt>
                <c:pt idx="27">
                  <c:v>-500945257000</c:v>
                </c:pt>
                <c:pt idx="28">
                  <c:v>-467382957000</c:v>
                </c:pt>
                <c:pt idx="29">
                  <c:v>-467382957000</c:v>
                </c:pt>
                <c:pt idx="30">
                  <c:v>-467382957000</c:v>
                </c:pt>
                <c:pt idx="31">
                  <c:v>-467382957000</c:v>
                </c:pt>
                <c:pt idx="32">
                  <c:v>-427047057000</c:v>
                </c:pt>
                <c:pt idx="33">
                  <c:v>-337480557000</c:v>
                </c:pt>
                <c:pt idx="34">
                  <c:v>-336072557000</c:v>
                </c:pt>
                <c:pt idx="35">
                  <c:v>-244942207000</c:v>
                </c:pt>
                <c:pt idx="36">
                  <c:v>-180225662000</c:v>
                </c:pt>
                <c:pt idx="37">
                  <c:v>-130014972000</c:v>
                </c:pt>
                <c:pt idx="38">
                  <c:v>-79804282000</c:v>
                </c:pt>
                <c:pt idx="39">
                  <c:v>-79804282000</c:v>
                </c:pt>
                <c:pt idx="40">
                  <c:v>-28250782000</c:v>
                </c:pt>
                <c:pt idx="41">
                  <c:v>-28250782000</c:v>
                </c:pt>
                <c:pt idx="42">
                  <c:v>-28250782000</c:v>
                </c:pt>
                <c:pt idx="43">
                  <c:v>-28250782000</c:v>
                </c:pt>
                <c:pt idx="44">
                  <c:v>-28249601000</c:v>
                </c:pt>
                <c:pt idx="45">
                  <c:v>-28248420000</c:v>
                </c:pt>
                <c:pt idx="46">
                  <c:v>-28248420000</c:v>
                </c:pt>
                <c:pt idx="47">
                  <c:v>-28248420000</c:v>
                </c:pt>
                <c:pt idx="48">
                  <c:v>-28248420000</c:v>
                </c:pt>
                <c:pt idx="49">
                  <c:v>-28248420000</c:v>
                </c:pt>
                <c:pt idx="50">
                  <c:v>-28248420000</c:v>
                </c:pt>
                <c:pt idx="51">
                  <c:v>-29628420000</c:v>
                </c:pt>
                <c:pt idx="52">
                  <c:v>-29628420000</c:v>
                </c:pt>
                <c:pt idx="53">
                  <c:v>-29628420000</c:v>
                </c:pt>
                <c:pt idx="54">
                  <c:v>-28332420000</c:v>
                </c:pt>
                <c:pt idx="55">
                  <c:v>-28332420000</c:v>
                </c:pt>
                <c:pt idx="56">
                  <c:v>-28332420000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A9E-654F-A55F-BB9FF4C6FE11}"/>
            </c:ext>
          </c:extLst>
        </c:ser>
        <c:ser>
          <c:idx val="2"/>
          <c:order val="1"/>
          <c:tx>
            <c:strRef>
              <c:f>GDTD!$BA$15</c:f>
              <c:strCache>
                <c:ptCount val="1"/>
                <c:pt idx="0">
                  <c:v>PDR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multiLvlStrRef>
              <c:f>GDTD!$AW$16:$AX$82</c:f>
              <c:multiLvlStrCache>
                <c:ptCount val="67"/>
                <c:lvl>
                  <c:pt idx="0">
                    <c:v>08/04/2024</c:v>
                  </c:pt>
                  <c:pt idx="1">
                    <c:v>05/04/2024</c:v>
                  </c:pt>
                  <c:pt idx="2">
                    <c:v>04/04/2024</c:v>
                  </c:pt>
                  <c:pt idx="3">
                    <c:v>03/04/2024</c:v>
                  </c:pt>
                  <c:pt idx="4">
                    <c:v>02/04/2024</c:v>
                  </c:pt>
                  <c:pt idx="5">
                    <c:v>01/04/2024</c:v>
                  </c:pt>
                  <c:pt idx="6">
                    <c:v>29/03/2024</c:v>
                  </c:pt>
                  <c:pt idx="7">
                    <c:v>28/03/2024</c:v>
                  </c:pt>
                  <c:pt idx="8">
                    <c:v>27/03/2024</c:v>
                  </c:pt>
                  <c:pt idx="9">
                    <c:v>26/03/2024</c:v>
                  </c:pt>
                  <c:pt idx="10">
                    <c:v>25/03/2024</c:v>
                  </c:pt>
                  <c:pt idx="11">
                    <c:v>22/03/2024</c:v>
                  </c:pt>
                  <c:pt idx="12">
                    <c:v>21/03/2024</c:v>
                  </c:pt>
                  <c:pt idx="13">
                    <c:v>20/03/2024</c:v>
                  </c:pt>
                  <c:pt idx="14">
                    <c:v>19/03/2024</c:v>
                  </c:pt>
                  <c:pt idx="15">
                    <c:v>18/03/2024</c:v>
                  </c:pt>
                  <c:pt idx="16">
                    <c:v>15/03/2024</c:v>
                  </c:pt>
                  <c:pt idx="17">
                    <c:v>14/03/2024</c:v>
                  </c:pt>
                  <c:pt idx="18">
                    <c:v>13/03/2024</c:v>
                  </c:pt>
                  <c:pt idx="19">
                    <c:v>12/03/2024</c:v>
                  </c:pt>
                  <c:pt idx="20">
                    <c:v>11/03/2024</c:v>
                  </c:pt>
                  <c:pt idx="21">
                    <c:v>08/03/2024</c:v>
                  </c:pt>
                  <c:pt idx="22">
                    <c:v>07/03/2024</c:v>
                  </c:pt>
                  <c:pt idx="23">
                    <c:v>06/03/2024</c:v>
                  </c:pt>
                  <c:pt idx="24">
                    <c:v>05/03/2024</c:v>
                  </c:pt>
                  <c:pt idx="25">
                    <c:v>04/03/2024</c:v>
                  </c:pt>
                  <c:pt idx="26">
                    <c:v>01/03/2024</c:v>
                  </c:pt>
                  <c:pt idx="27">
                    <c:v>29/02/2024</c:v>
                  </c:pt>
                  <c:pt idx="28">
                    <c:v>28/02/2024</c:v>
                  </c:pt>
                  <c:pt idx="29">
                    <c:v>27/02/2024</c:v>
                  </c:pt>
                  <c:pt idx="30">
                    <c:v>26/02/2024</c:v>
                  </c:pt>
                  <c:pt idx="31">
                    <c:v>23/02/2024</c:v>
                  </c:pt>
                  <c:pt idx="32">
                    <c:v>22/02/2024</c:v>
                  </c:pt>
                  <c:pt idx="33">
                    <c:v>21/02/2024</c:v>
                  </c:pt>
                  <c:pt idx="34">
                    <c:v>20/02/2024</c:v>
                  </c:pt>
                  <c:pt idx="35">
                    <c:v>19/02/2024</c:v>
                  </c:pt>
                  <c:pt idx="36">
                    <c:v>16/02/2024</c:v>
                  </c:pt>
                  <c:pt idx="37">
                    <c:v>15/02/2024</c:v>
                  </c:pt>
                  <c:pt idx="38">
                    <c:v>07/02/2024</c:v>
                  </c:pt>
                  <c:pt idx="39">
                    <c:v>06/02/2024</c:v>
                  </c:pt>
                  <c:pt idx="40">
                    <c:v>05/02/2024</c:v>
                  </c:pt>
                  <c:pt idx="41">
                    <c:v>02/02/2024</c:v>
                  </c:pt>
                  <c:pt idx="42">
                    <c:v>01/02/2024</c:v>
                  </c:pt>
                  <c:pt idx="43">
                    <c:v>31/01/2024</c:v>
                  </c:pt>
                  <c:pt idx="44">
                    <c:v>30/01/2024</c:v>
                  </c:pt>
                  <c:pt idx="45">
                    <c:v>29/01/2024</c:v>
                  </c:pt>
                  <c:pt idx="46">
                    <c:v>26/01/2024</c:v>
                  </c:pt>
                  <c:pt idx="47">
                    <c:v>25/01/2024</c:v>
                  </c:pt>
                  <c:pt idx="48">
                    <c:v>24/01/2024</c:v>
                  </c:pt>
                  <c:pt idx="49">
                    <c:v>23/01/2024</c:v>
                  </c:pt>
                  <c:pt idx="50">
                    <c:v>22/01/2024</c:v>
                  </c:pt>
                  <c:pt idx="51">
                    <c:v>19/01/2024</c:v>
                  </c:pt>
                  <c:pt idx="52">
                    <c:v>18/01/2024</c:v>
                  </c:pt>
                  <c:pt idx="53">
                    <c:v>17/01/2024</c:v>
                  </c:pt>
                  <c:pt idx="54">
                    <c:v>16/01/2024</c:v>
                  </c:pt>
                  <c:pt idx="55">
                    <c:v>15/01/2024</c:v>
                  </c:pt>
                  <c:pt idx="56">
                    <c:v>12/01/2024</c:v>
                  </c:pt>
                  <c:pt idx="57">
                    <c:v>11/01/2024</c:v>
                  </c:pt>
                  <c:pt idx="58">
                    <c:v>10/01/2024</c:v>
                  </c:pt>
                  <c:pt idx="59">
                    <c:v>09/01/2024</c:v>
                  </c:pt>
                  <c:pt idx="60">
                    <c:v>08/01/2024</c:v>
                  </c:pt>
                  <c:pt idx="61">
                    <c:v>05/01/2024</c:v>
                  </c:pt>
                  <c:pt idx="62">
                    <c:v>04/01/2024</c:v>
                  </c:pt>
                  <c:pt idx="63">
                    <c:v>03/01/2024</c:v>
                  </c:pt>
                  <c:pt idx="64">
                    <c:v>02/01/2024</c:v>
                  </c:pt>
                  <c:pt idx="65">
                    <c:v>29/12/2023</c:v>
                  </c:pt>
                  <c:pt idx="66">
                    <c:v>28/12/2023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GDTD!$BA$16:$BA$82</c:f>
              <c:numCache>
                <c:formatCode>#,##0</c:formatCode>
                <c:ptCount val="67"/>
                <c:pt idx="0">
                  <c:v>66255390000</c:v>
                </c:pt>
                <c:pt idx="1">
                  <c:v>77517035000</c:v>
                </c:pt>
                <c:pt idx="2">
                  <c:v>57987015000</c:v>
                </c:pt>
                <c:pt idx="3">
                  <c:v>38456995000</c:v>
                </c:pt>
                <c:pt idx="4">
                  <c:v>43775205000</c:v>
                </c:pt>
                <c:pt idx="5">
                  <c:v>44051825000</c:v>
                </c:pt>
                <c:pt idx="6">
                  <c:v>42641095000</c:v>
                </c:pt>
                <c:pt idx="7">
                  <c:v>38930870000</c:v>
                </c:pt>
                <c:pt idx="8">
                  <c:v>11090495000</c:v>
                </c:pt>
                <c:pt idx="9">
                  <c:v>13088645000</c:v>
                </c:pt>
                <c:pt idx="10">
                  <c:v>12823865000</c:v>
                </c:pt>
                <c:pt idx="11">
                  <c:v>12567975000</c:v>
                </c:pt>
                <c:pt idx="12">
                  <c:v>12312085000</c:v>
                </c:pt>
                <c:pt idx="13">
                  <c:v>14709185000</c:v>
                </c:pt>
                <c:pt idx="14">
                  <c:v>21365665000</c:v>
                </c:pt>
                <c:pt idx="15">
                  <c:v>21278815000</c:v>
                </c:pt>
                <c:pt idx="16">
                  <c:v>27418935000</c:v>
                </c:pt>
                <c:pt idx="17">
                  <c:v>27521415000</c:v>
                </c:pt>
                <c:pt idx="18">
                  <c:v>26130315000</c:v>
                </c:pt>
                <c:pt idx="19">
                  <c:v>24739215000</c:v>
                </c:pt>
                <c:pt idx="20">
                  <c:v>24739215000</c:v>
                </c:pt>
                <c:pt idx="21">
                  <c:v>24605670000</c:v>
                </c:pt>
                <c:pt idx="22">
                  <c:v>24605670000</c:v>
                </c:pt>
                <c:pt idx="23">
                  <c:v>24929610000</c:v>
                </c:pt>
                <c:pt idx="24">
                  <c:v>24624365000</c:v>
                </c:pt>
                <c:pt idx="25">
                  <c:v>24520295000</c:v>
                </c:pt>
                <c:pt idx="26">
                  <c:v>24890555000</c:v>
                </c:pt>
                <c:pt idx="27">
                  <c:v>25378655000</c:v>
                </c:pt>
                <c:pt idx="28">
                  <c:v>25624445000</c:v>
                </c:pt>
                <c:pt idx="29">
                  <c:v>20000705000</c:v>
                </c:pt>
                <c:pt idx="30">
                  <c:v>14376965000</c:v>
                </c:pt>
                <c:pt idx="31">
                  <c:v>15108065000</c:v>
                </c:pt>
                <c:pt idx="32">
                  <c:v>14494985000</c:v>
                </c:pt>
                <c:pt idx="33">
                  <c:v>20464415000</c:v>
                </c:pt>
                <c:pt idx="34">
                  <c:v>17336295000</c:v>
                </c:pt>
                <c:pt idx="35">
                  <c:v>18843345000</c:v>
                </c:pt>
                <c:pt idx="36">
                  <c:v>19173515000</c:v>
                </c:pt>
                <c:pt idx="37">
                  <c:v>13768625000</c:v>
                </c:pt>
                <c:pt idx="38">
                  <c:v>8363735000</c:v>
                </c:pt>
                <c:pt idx="39">
                  <c:v>8554375000</c:v>
                </c:pt>
                <c:pt idx="40">
                  <c:v>11205775000</c:v>
                </c:pt>
                <c:pt idx="41">
                  <c:v>10582565000</c:v>
                </c:pt>
                <c:pt idx="42">
                  <c:v>10583265000</c:v>
                </c:pt>
                <c:pt idx="43">
                  <c:v>10771470000</c:v>
                </c:pt>
                <c:pt idx="44">
                  <c:v>10947695000</c:v>
                </c:pt>
                <c:pt idx="45">
                  <c:v>11123920000</c:v>
                </c:pt>
                <c:pt idx="46">
                  <c:v>11919820000</c:v>
                </c:pt>
                <c:pt idx="47">
                  <c:v>11762285000</c:v>
                </c:pt>
                <c:pt idx="48">
                  <c:v>11762285000</c:v>
                </c:pt>
                <c:pt idx="49">
                  <c:v>11839915000</c:v>
                </c:pt>
                <c:pt idx="50">
                  <c:v>11898400000</c:v>
                </c:pt>
                <c:pt idx="51">
                  <c:v>10478855000</c:v>
                </c:pt>
                <c:pt idx="52">
                  <c:v>10478855000</c:v>
                </c:pt>
                <c:pt idx="53">
                  <c:v>10531655000</c:v>
                </c:pt>
                <c:pt idx="54">
                  <c:v>10746240000</c:v>
                </c:pt>
                <c:pt idx="55">
                  <c:v>10746240000</c:v>
                </c:pt>
                <c:pt idx="56">
                  <c:v>10746240000</c:v>
                </c:pt>
                <c:pt idx="57">
                  <c:v>10765420000</c:v>
                </c:pt>
                <c:pt idx="58">
                  <c:v>10765420000</c:v>
                </c:pt>
                <c:pt idx="59">
                  <c:v>10765420000</c:v>
                </c:pt>
                <c:pt idx="60">
                  <c:v>10765420000</c:v>
                </c:pt>
                <c:pt idx="61">
                  <c:v>10765420000</c:v>
                </c:pt>
                <c:pt idx="62">
                  <c:v>10765420000</c:v>
                </c:pt>
                <c:pt idx="63">
                  <c:v>10765420000</c:v>
                </c:pt>
                <c:pt idx="64">
                  <c:v>10765420000</c:v>
                </c:pt>
                <c:pt idx="65">
                  <c:v>10765420000</c:v>
                </c:pt>
                <c:pt idx="66">
                  <c:v>10765420000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A9E-654F-A55F-BB9FF4C6FE11}"/>
            </c:ext>
          </c:extLst>
        </c:ser>
        <c:ser>
          <c:idx val="3"/>
          <c:order val="2"/>
          <c:tx>
            <c:strRef>
              <c:f>GDTD!$BB$15</c:f>
              <c:strCache>
                <c:ptCount val="1"/>
                <c:pt idx="0">
                  <c:v>DXG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multiLvlStrRef>
              <c:f>GDTD!$AW$16:$AX$82</c:f>
              <c:multiLvlStrCache>
                <c:ptCount val="67"/>
                <c:lvl>
                  <c:pt idx="0">
                    <c:v>08/04/2024</c:v>
                  </c:pt>
                  <c:pt idx="1">
                    <c:v>05/04/2024</c:v>
                  </c:pt>
                  <c:pt idx="2">
                    <c:v>04/04/2024</c:v>
                  </c:pt>
                  <c:pt idx="3">
                    <c:v>03/04/2024</c:v>
                  </c:pt>
                  <c:pt idx="4">
                    <c:v>02/04/2024</c:v>
                  </c:pt>
                  <c:pt idx="5">
                    <c:v>01/04/2024</c:v>
                  </c:pt>
                  <c:pt idx="6">
                    <c:v>29/03/2024</c:v>
                  </c:pt>
                  <c:pt idx="7">
                    <c:v>28/03/2024</c:v>
                  </c:pt>
                  <c:pt idx="8">
                    <c:v>27/03/2024</c:v>
                  </c:pt>
                  <c:pt idx="9">
                    <c:v>26/03/2024</c:v>
                  </c:pt>
                  <c:pt idx="10">
                    <c:v>25/03/2024</c:v>
                  </c:pt>
                  <c:pt idx="11">
                    <c:v>22/03/2024</c:v>
                  </c:pt>
                  <c:pt idx="12">
                    <c:v>21/03/2024</c:v>
                  </c:pt>
                  <c:pt idx="13">
                    <c:v>20/03/2024</c:v>
                  </c:pt>
                  <c:pt idx="14">
                    <c:v>19/03/2024</c:v>
                  </c:pt>
                  <c:pt idx="15">
                    <c:v>18/03/2024</c:v>
                  </c:pt>
                  <c:pt idx="16">
                    <c:v>15/03/2024</c:v>
                  </c:pt>
                  <c:pt idx="17">
                    <c:v>14/03/2024</c:v>
                  </c:pt>
                  <c:pt idx="18">
                    <c:v>13/03/2024</c:v>
                  </c:pt>
                  <c:pt idx="19">
                    <c:v>12/03/2024</c:v>
                  </c:pt>
                  <c:pt idx="20">
                    <c:v>11/03/2024</c:v>
                  </c:pt>
                  <c:pt idx="21">
                    <c:v>08/03/2024</c:v>
                  </c:pt>
                  <c:pt idx="22">
                    <c:v>07/03/2024</c:v>
                  </c:pt>
                  <c:pt idx="23">
                    <c:v>06/03/2024</c:v>
                  </c:pt>
                  <c:pt idx="24">
                    <c:v>05/03/2024</c:v>
                  </c:pt>
                  <c:pt idx="25">
                    <c:v>04/03/2024</c:v>
                  </c:pt>
                  <c:pt idx="26">
                    <c:v>01/03/2024</c:v>
                  </c:pt>
                  <c:pt idx="27">
                    <c:v>29/02/2024</c:v>
                  </c:pt>
                  <c:pt idx="28">
                    <c:v>28/02/2024</c:v>
                  </c:pt>
                  <c:pt idx="29">
                    <c:v>27/02/2024</c:v>
                  </c:pt>
                  <c:pt idx="30">
                    <c:v>26/02/2024</c:v>
                  </c:pt>
                  <c:pt idx="31">
                    <c:v>23/02/2024</c:v>
                  </c:pt>
                  <c:pt idx="32">
                    <c:v>22/02/2024</c:v>
                  </c:pt>
                  <c:pt idx="33">
                    <c:v>21/02/2024</c:v>
                  </c:pt>
                  <c:pt idx="34">
                    <c:v>20/02/2024</c:v>
                  </c:pt>
                  <c:pt idx="35">
                    <c:v>19/02/2024</c:v>
                  </c:pt>
                  <c:pt idx="36">
                    <c:v>16/02/2024</c:v>
                  </c:pt>
                  <c:pt idx="37">
                    <c:v>15/02/2024</c:v>
                  </c:pt>
                  <c:pt idx="38">
                    <c:v>07/02/2024</c:v>
                  </c:pt>
                  <c:pt idx="39">
                    <c:v>06/02/2024</c:v>
                  </c:pt>
                  <c:pt idx="40">
                    <c:v>05/02/2024</c:v>
                  </c:pt>
                  <c:pt idx="41">
                    <c:v>02/02/2024</c:v>
                  </c:pt>
                  <c:pt idx="42">
                    <c:v>01/02/2024</c:v>
                  </c:pt>
                  <c:pt idx="43">
                    <c:v>31/01/2024</c:v>
                  </c:pt>
                  <c:pt idx="44">
                    <c:v>30/01/2024</c:v>
                  </c:pt>
                  <c:pt idx="45">
                    <c:v>29/01/2024</c:v>
                  </c:pt>
                  <c:pt idx="46">
                    <c:v>26/01/2024</c:v>
                  </c:pt>
                  <c:pt idx="47">
                    <c:v>25/01/2024</c:v>
                  </c:pt>
                  <c:pt idx="48">
                    <c:v>24/01/2024</c:v>
                  </c:pt>
                  <c:pt idx="49">
                    <c:v>23/01/2024</c:v>
                  </c:pt>
                  <c:pt idx="50">
                    <c:v>22/01/2024</c:v>
                  </c:pt>
                  <c:pt idx="51">
                    <c:v>19/01/2024</c:v>
                  </c:pt>
                  <c:pt idx="52">
                    <c:v>18/01/2024</c:v>
                  </c:pt>
                  <c:pt idx="53">
                    <c:v>17/01/2024</c:v>
                  </c:pt>
                  <c:pt idx="54">
                    <c:v>16/01/2024</c:v>
                  </c:pt>
                  <c:pt idx="55">
                    <c:v>15/01/2024</c:v>
                  </c:pt>
                  <c:pt idx="56">
                    <c:v>12/01/2024</c:v>
                  </c:pt>
                  <c:pt idx="57">
                    <c:v>11/01/2024</c:v>
                  </c:pt>
                  <c:pt idx="58">
                    <c:v>10/01/2024</c:v>
                  </c:pt>
                  <c:pt idx="59">
                    <c:v>09/01/2024</c:v>
                  </c:pt>
                  <c:pt idx="60">
                    <c:v>08/01/2024</c:v>
                  </c:pt>
                  <c:pt idx="61">
                    <c:v>05/01/2024</c:v>
                  </c:pt>
                  <c:pt idx="62">
                    <c:v>04/01/2024</c:v>
                  </c:pt>
                  <c:pt idx="63">
                    <c:v>03/01/2024</c:v>
                  </c:pt>
                  <c:pt idx="64">
                    <c:v>02/01/2024</c:v>
                  </c:pt>
                  <c:pt idx="65">
                    <c:v>29/12/2023</c:v>
                  </c:pt>
                  <c:pt idx="66">
                    <c:v>28/12/2023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GDTD!$BB$16:$BB$82</c:f>
              <c:numCache>
                <c:formatCode>#,##0</c:formatCode>
                <c:ptCount val="67"/>
                <c:pt idx="0">
                  <c:v>31048225000</c:v>
                </c:pt>
                <c:pt idx="1">
                  <c:v>29724020000</c:v>
                </c:pt>
                <c:pt idx="2">
                  <c:v>30990610000</c:v>
                </c:pt>
                <c:pt idx="3">
                  <c:v>29544530000</c:v>
                </c:pt>
                <c:pt idx="4">
                  <c:v>23125340000</c:v>
                </c:pt>
                <c:pt idx="5">
                  <c:v>23501080000</c:v>
                </c:pt>
                <c:pt idx="6">
                  <c:v>23610300000</c:v>
                </c:pt>
                <c:pt idx="7">
                  <c:v>22568875000</c:v>
                </c:pt>
                <c:pt idx="8">
                  <c:v>21527450000</c:v>
                </c:pt>
                <c:pt idx="9">
                  <c:v>20675295000</c:v>
                </c:pt>
                <c:pt idx="10">
                  <c:v>20586700000</c:v>
                </c:pt>
                <c:pt idx="11">
                  <c:v>20104810000</c:v>
                </c:pt>
                <c:pt idx="12">
                  <c:v>19622920000</c:v>
                </c:pt>
                <c:pt idx="13">
                  <c:v>19030315000</c:v>
                </c:pt>
                <c:pt idx="14">
                  <c:v>17851315000</c:v>
                </c:pt>
                <c:pt idx="15">
                  <c:v>17729830000</c:v>
                </c:pt>
                <c:pt idx="16">
                  <c:v>18204590000</c:v>
                </c:pt>
                <c:pt idx="17">
                  <c:v>18337300000</c:v>
                </c:pt>
                <c:pt idx="18">
                  <c:v>18345210000</c:v>
                </c:pt>
                <c:pt idx="19">
                  <c:v>18353120000</c:v>
                </c:pt>
                <c:pt idx="20">
                  <c:v>18353120000</c:v>
                </c:pt>
                <c:pt idx="21">
                  <c:v>18165985000</c:v>
                </c:pt>
                <c:pt idx="22">
                  <c:v>18165985000</c:v>
                </c:pt>
                <c:pt idx="23">
                  <c:v>18615005000</c:v>
                </c:pt>
                <c:pt idx="24">
                  <c:v>18091885000</c:v>
                </c:pt>
                <c:pt idx="25">
                  <c:v>17947585000</c:v>
                </c:pt>
                <c:pt idx="26">
                  <c:v>18456730000</c:v>
                </c:pt>
                <c:pt idx="27">
                  <c:v>19097565000</c:v>
                </c:pt>
                <c:pt idx="28">
                  <c:v>19431275000</c:v>
                </c:pt>
                <c:pt idx="29">
                  <c:v>20625260000</c:v>
                </c:pt>
                <c:pt idx="30">
                  <c:v>21819245000</c:v>
                </c:pt>
                <c:pt idx="31">
                  <c:v>22445650000</c:v>
                </c:pt>
                <c:pt idx="32">
                  <c:v>21584855000</c:v>
                </c:pt>
                <c:pt idx="33">
                  <c:v>21777905000</c:v>
                </c:pt>
                <c:pt idx="34">
                  <c:v>21555540000</c:v>
                </c:pt>
                <c:pt idx="35">
                  <c:v>21555540000</c:v>
                </c:pt>
                <c:pt idx="36">
                  <c:v>24889605000</c:v>
                </c:pt>
                <c:pt idx="37">
                  <c:v>24719175000</c:v>
                </c:pt>
                <c:pt idx="38">
                  <c:v>24548745000</c:v>
                </c:pt>
                <c:pt idx="39">
                  <c:v>24404705000</c:v>
                </c:pt>
                <c:pt idx="40">
                  <c:v>24364115000</c:v>
                </c:pt>
                <c:pt idx="41">
                  <c:v>23755925000</c:v>
                </c:pt>
                <c:pt idx="42">
                  <c:v>23756365000</c:v>
                </c:pt>
                <c:pt idx="43">
                  <c:v>23797945000</c:v>
                </c:pt>
                <c:pt idx="44">
                  <c:v>23961820000</c:v>
                </c:pt>
                <c:pt idx="45">
                  <c:v>24125695000</c:v>
                </c:pt>
                <c:pt idx="46">
                  <c:v>24956745000</c:v>
                </c:pt>
                <c:pt idx="47">
                  <c:v>22895040000</c:v>
                </c:pt>
                <c:pt idx="48">
                  <c:v>22895040000</c:v>
                </c:pt>
                <c:pt idx="49">
                  <c:v>21073090000</c:v>
                </c:pt>
                <c:pt idx="50">
                  <c:v>21135790000</c:v>
                </c:pt>
                <c:pt idx="51">
                  <c:v>20804690000</c:v>
                </c:pt>
                <c:pt idx="52">
                  <c:v>20804690000</c:v>
                </c:pt>
                <c:pt idx="53">
                  <c:v>18925260000</c:v>
                </c:pt>
                <c:pt idx="54">
                  <c:v>19155435000</c:v>
                </c:pt>
                <c:pt idx="55">
                  <c:v>19155435000</c:v>
                </c:pt>
                <c:pt idx="56">
                  <c:v>19155435000</c:v>
                </c:pt>
                <c:pt idx="57">
                  <c:v>19176390000</c:v>
                </c:pt>
                <c:pt idx="58">
                  <c:v>19176390000</c:v>
                </c:pt>
                <c:pt idx="59">
                  <c:v>19176390000</c:v>
                </c:pt>
                <c:pt idx="60">
                  <c:v>19176390000</c:v>
                </c:pt>
                <c:pt idx="61">
                  <c:v>19176390000</c:v>
                </c:pt>
                <c:pt idx="62">
                  <c:v>19176390000</c:v>
                </c:pt>
                <c:pt idx="63">
                  <c:v>19176390000</c:v>
                </c:pt>
                <c:pt idx="64">
                  <c:v>19176390000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A9E-654F-A55F-BB9FF4C6FE11}"/>
            </c:ext>
          </c:extLst>
        </c:ser>
        <c:ser>
          <c:idx val="4"/>
          <c:order val="3"/>
          <c:tx>
            <c:strRef>
              <c:f>GDTD!$BC$15</c:f>
              <c:strCache>
                <c:ptCount val="1"/>
                <c:pt idx="0">
                  <c:v>NLG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multiLvlStrRef>
              <c:f>GDTD!$AW$16:$AX$82</c:f>
              <c:multiLvlStrCache>
                <c:ptCount val="67"/>
                <c:lvl>
                  <c:pt idx="0">
                    <c:v>08/04/2024</c:v>
                  </c:pt>
                  <c:pt idx="1">
                    <c:v>05/04/2024</c:v>
                  </c:pt>
                  <c:pt idx="2">
                    <c:v>04/04/2024</c:v>
                  </c:pt>
                  <c:pt idx="3">
                    <c:v>03/04/2024</c:v>
                  </c:pt>
                  <c:pt idx="4">
                    <c:v>02/04/2024</c:v>
                  </c:pt>
                  <c:pt idx="5">
                    <c:v>01/04/2024</c:v>
                  </c:pt>
                  <c:pt idx="6">
                    <c:v>29/03/2024</c:v>
                  </c:pt>
                  <c:pt idx="7">
                    <c:v>28/03/2024</c:v>
                  </c:pt>
                  <c:pt idx="8">
                    <c:v>27/03/2024</c:v>
                  </c:pt>
                  <c:pt idx="9">
                    <c:v>26/03/2024</c:v>
                  </c:pt>
                  <c:pt idx="10">
                    <c:v>25/03/2024</c:v>
                  </c:pt>
                  <c:pt idx="11">
                    <c:v>22/03/2024</c:v>
                  </c:pt>
                  <c:pt idx="12">
                    <c:v>21/03/2024</c:v>
                  </c:pt>
                  <c:pt idx="13">
                    <c:v>20/03/2024</c:v>
                  </c:pt>
                  <c:pt idx="14">
                    <c:v>19/03/2024</c:v>
                  </c:pt>
                  <c:pt idx="15">
                    <c:v>18/03/2024</c:v>
                  </c:pt>
                  <c:pt idx="16">
                    <c:v>15/03/2024</c:v>
                  </c:pt>
                  <c:pt idx="17">
                    <c:v>14/03/2024</c:v>
                  </c:pt>
                  <c:pt idx="18">
                    <c:v>13/03/2024</c:v>
                  </c:pt>
                  <c:pt idx="19">
                    <c:v>12/03/2024</c:v>
                  </c:pt>
                  <c:pt idx="20">
                    <c:v>11/03/2024</c:v>
                  </c:pt>
                  <c:pt idx="21">
                    <c:v>08/03/2024</c:v>
                  </c:pt>
                  <c:pt idx="22">
                    <c:v>07/03/2024</c:v>
                  </c:pt>
                  <c:pt idx="23">
                    <c:v>06/03/2024</c:v>
                  </c:pt>
                  <c:pt idx="24">
                    <c:v>05/03/2024</c:v>
                  </c:pt>
                  <c:pt idx="25">
                    <c:v>04/03/2024</c:v>
                  </c:pt>
                  <c:pt idx="26">
                    <c:v>01/03/2024</c:v>
                  </c:pt>
                  <c:pt idx="27">
                    <c:v>29/02/2024</c:v>
                  </c:pt>
                  <c:pt idx="28">
                    <c:v>28/02/2024</c:v>
                  </c:pt>
                  <c:pt idx="29">
                    <c:v>27/02/2024</c:v>
                  </c:pt>
                  <c:pt idx="30">
                    <c:v>26/02/2024</c:v>
                  </c:pt>
                  <c:pt idx="31">
                    <c:v>23/02/2024</c:v>
                  </c:pt>
                  <c:pt idx="32">
                    <c:v>22/02/2024</c:v>
                  </c:pt>
                  <c:pt idx="33">
                    <c:v>21/02/2024</c:v>
                  </c:pt>
                  <c:pt idx="34">
                    <c:v>20/02/2024</c:v>
                  </c:pt>
                  <c:pt idx="35">
                    <c:v>19/02/2024</c:v>
                  </c:pt>
                  <c:pt idx="36">
                    <c:v>16/02/2024</c:v>
                  </c:pt>
                  <c:pt idx="37">
                    <c:v>15/02/2024</c:v>
                  </c:pt>
                  <c:pt idx="38">
                    <c:v>07/02/2024</c:v>
                  </c:pt>
                  <c:pt idx="39">
                    <c:v>06/02/2024</c:v>
                  </c:pt>
                  <c:pt idx="40">
                    <c:v>05/02/2024</c:v>
                  </c:pt>
                  <c:pt idx="41">
                    <c:v>02/02/2024</c:v>
                  </c:pt>
                  <c:pt idx="42">
                    <c:v>01/02/2024</c:v>
                  </c:pt>
                  <c:pt idx="43">
                    <c:v>31/01/2024</c:v>
                  </c:pt>
                  <c:pt idx="44">
                    <c:v>30/01/2024</c:v>
                  </c:pt>
                  <c:pt idx="45">
                    <c:v>29/01/2024</c:v>
                  </c:pt>
                  <c:pt idx="46">
                    <c:v>26/01/2024</c:v>
                  </c:pt>
                  <c:pt idx="47">
                    <c:v>25/01/2024</c:v>
                  </c:pt>
                  <c:pt idx="48">
                    <c:v>24/01/2024</c:v>
                  </c:pt>
                  <c:pt idx="49">
                    <c:v>23/01/2024</c:v>
                  </c:pt>
                  <c:pt idx="50">
                    <c:v>22/01/2024</c:v>
                  </c:pt>
                  <c:pt idx="51">
                    <c:v>19/01/2024</c:v>
                  </c:pt>
                  <c:pt idx="52">
                    <c:v>18/01/2024</c:v>
                  </c:pt>
                  <c:pt idx="53">
                    <c:v>17/01/2024</c:v>
                  </c:pt>
                  <c:pt idx="54">
                    <c:v>16/01/2024</c:v>
                  </c:pt>
                  <c:pt idx="55">
                    <c:v>15/01/2024</c:v>
                  </c:pt>
                  <c:pt idx="56">
                    <c:v>12/01/2024</c:v>
                  </c:pt>
                  <c:pt idx="57">
                    <c:v>11/01/2024</c:v>
                  </c:pt>
                  <c:pt idx="58">
                    <c:v>10/01/2024</c:v>
                  </c:pt>
                  <c:pt idx="59">
                    <c:v>09/01/2024</c:v>
                  </c:pt>
                  <c:pt idx="60">
                    <c:v>08/01/2024</c:v>
                  </c:pt>
                  <c:pt idx="61">
                    <c:v>05/01/2024</c:v>
                  </c:pt>
                  <c:pt idx="62">
                    <c:v>04/01/2024</c:v>
                  </c:pt>
                  <c:pt idx="63">
                    <c:v>03/01/2024</c:v>
                  </c:pt>
                  <c:pt idx="64">
                    <c:v>02/01/2024</c:v>
                  </c:pt>
                  <c:pt idx="65">
                    <c:v>29/12/2023</c:v>
                  </c:pt>
                  <c:pt idx="66">
                    <c:v>28/12/2023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GDTD!$BC$16:$BC$82</c:f>
              <c:numCache>
                <c:formatCode>#,##0</c:formatCode>
                <c:ptCount val="67"/>
                <c:pt idx="0">
                  <c:v>-60281800000</c:v>
                </c:pt>
                <c:pt idx="1">
                  <c:v>-62897760000</c:v>
                </c:pt>
                <c:pt idx="2">
                  <c:v>-68352325000</c:v>
                </c:pt>
                <c:pt idx="3">
                  <c:v>-85140900000</c:v>
                </c:pt>
                <c:pt idx="4">
                  <c:v>-80704180000</c:v>
                </c:pt>
                <c:pt idx="5">
                  <c:v>-80763775000</c:v>
                </c:pt>
                <c:pt idx="6">
                  <c:v>-84746125000</c:v>
                </c:pt>
                <c:pt idx="7">
                  <c:v>-86627630000</c:v>
                </c:pt>
                <c:pt idx="8">
                  <c:v>-88509135000</c:v>
                </c:pt>
                <c:pt idx="9">
                  <c:v>-68522910000</c:v>
                </c:pt>
                <c:pt idx="10">
                  <c:v>-44440685000</c:v>
                </c:pt>
                <c:pt idx="11">
                  <c:v>-39256150000</c:v>
                </c:pt>
                <c:pt idx="12">
                  <c:v>-38710055000</c:v>
                </c:pt>
                <c:pt idx="13">
                  <c:v>-40233580000</c:v>
                </c:pt>
                <c:pt idx="14">
                  <c:v>-27923145000</c:v>
                </c:pt>
                <c:pt idx="15">
                  <c:v>-5551425000</c:v>
                </c:pt>
                <c:pt idx="16">
                  <c:v>-5688740000</c:v>
                </c:pt>
                <c:pt idx="17">
                  <c:v>-4751560000</c:v>
                </c:pt>
                <c:pt idx="18">
                  <c:v>-15350020000</c:v>
                </c:pt>
                <c:pt idx="19">
                  <c:v>-25948480000</c:v>
                </c:pt>
                <c:pt idx="20">
                  <c:v>-25180125000</c:v>
                </c:pt>
                <c:pt idx="21">
                  <c:v>-25048145000</c:v>
                </c:pt>
                <c:pt idx="22">
                  <c:v>-21631365000</c:v>
                </c:pt>
                <c:pt idx="23">
                  <c:v>-17310220000</c:v>
                </c:pt>
                <c:pt idx="24">
                  <c:v>-671270000</c:v>
                </c:pt>
                <c:pt idx="25">
                  <c:v>2424715000</c:v>
                </c:pt>
                <c:pt idx="26">
                  <c:v>6867660000</c:v>
                </c:pt>
                <c:pt idx="27">
                  <c:v>11566095000</c:v>
                </c:pt>
                <c:pt idx="28">
                  <c:v>13505040000</c:v>
                </c:pt>
                <c:pt idx="29">
                  <c:v>15715305000</c:v>
                </c:pt>
                <c:pt idx="30">
                  <c:v>17925570000</c:v>
                </c:pt>
                <c:pt idx="31">
                  <c:v>20369710000</c:v>
                </c:pt>
                <c:pt idx="32">
                  <c:v>22435825000</c:v>
                </c:pt>
                <c:pt idx="33">
                  <c:v>25969160000</c:v>
                </c:pt>
                <c:pt idx="34">
                  <c:v>26951375000</c:v>
                </c:pt>
                <c:pt idx="35">
                  <c:v>27929270000</c:v>
                </c:pt>
                <c:pt idx="36">
                  <c:v>32037645000</c:v>
                </c:pt>
                <c:pt idx="37">
                  <c:v>29805535000</c:v>
                </c:pt>
                <c:pt idx="38">
                  <c:v>29664175000</c:v>
                </c:pt>
                <c:pt idx="39">
                  <c:v>29521945000</c:v>
                </c:pt>
                <c:pt idx="40">
                  <c:v>28810165000</c:v>
                </c:pt>
                <c:pt idx="41">
                  <c:v>33496915000</c:v>
                </c:pt>
                <c:pt idx="42">
                  <c:v>34881200000</c:v>
                </c:pt>
                <c:pt idx="43">
                  <c:v>34565915000</c:v>
                </c:pt>
                <c:pt idx="44">
                  <c:v>35671500000</c:v>
                </c:pt>
                <c:pt idx="45">
                  <c:v>36777085000</c:v>
                </c:pt>
                <c:pt idx="46">
                  <c:v>37960300000</c:v>
                </c:pt>
                <c:pt idx="47">
                  <c:v>37960300000</c:v>
                </c:pt>
                <c:pt idx="48">
                  <c:v>42175450000</c:v>
                </c:pt>
                <c:pt idx="49">
                  <c:v>41928850000</c:v>
                </c:pt>
                <c:pt idx="50">
                  <c:v>42981580000</c:v>
                </c:pt>
                <c:pt idx="51">
                  <c:v>42652730000</c:v>
                </c:pt>
                <c:pt idx="52">
                  <c:v>39055995000</c:v>
                </c:pt>
                <c:pt idx="53">
                  <c:v>33710675000</c:v>
                </c:pt>
                <c:pt idx="54">
                  <c:v>35106845000</c:v>
                </c:pt>
                <c:pt idx="55">
                  <c:v>29321805000</c:v>
                </c:pt>
                <c:pt idx="56">
                  <c:v>30329600000</c:v>
                </c:pt>
                <c:pt idx="57">
                  <c:v>30917195000</c:v>
                </c:pt>
                <c:pt idx="58">
                  <c:v>30917195000</c:v>
                </c:pt>
                <c:pt idx="59">
                  <c:v>30917195000</c:v>
                </c:pt>
                <c:pt idx="60">
                  <c:v>30917195000</c:v>
                </c:pt>
                <c:pt idx="61">
                  <c:v>30917195000</c:v>
                </c:pt>
                <c:pt idx="62">
                  <c:v>11685055000</c:v>
                </c:pt>
                <c:pt idx="63">
                  <c:v>7600130000</c:v>
                </c:pt>
                <c:pt idx="64">
                  <c:v>7600130000</c:v>
                </c:pt>
                <c:pt idx="65">
                  <c:v>7244635000</c:v>
                </c:pt>
                <c:pt idx="66">
                  <c:v>7089820000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A9E-654F-A55F-BB9FF4C6FE11}"/>
            </c:ext>
          </c:extLst>
        </c:ser>
        <c:ser>
          <c:idx val="5"/>
          <c:order val="4"/>
          <c:tx>
            <c:strRef>
              <c:f>GDTD!$BD$15</c:f>
              <c:strCache>
                <c:ptCount val="1"/>
                <c:pt idx="0">
                  <c:v>KDH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multiLvlStrRef>
              <c:f>GDTD!$AW$16:$AX$82</c:f>
              <c:multiLvlStrCache>
                <c:ptCount val="67"/>
                <c:lvl>
                  <c:pt idx="0">
                    <c:v>08/04/2024</c:v>
                  </c:pt>
                  <c:pt idx="1">
                    <c:v>05/04/2024</c:v>
                  </c:pt>
                  <c:pt idx="2">
                    <c:v>04/04/2024</c:v>
                  </c:pt>
                  <c:pt idx="3">
                    <c:v>03/04/2024</c:v>
                  </c:pt>
                  <c:pt idx="4">
                    <c:v>02/04/2024</c:v>
                  </c:pt>
                  <c:pt idx="5">
                    <c:v>01/04/2024</c:v>
                  </c:pt>
                  <c:pt idx="6">
                    <c:v>29/03/2024</c:v>
                  </c:pt>
                  <c:pt idx="7">
                    <c:v>28/03/2024</c:v>
                  </c:pt>
                  <c:pt idx="8">
                    <c:v>27/03/2024</c:v>
                  </c:pt>
                  <c:pt idx="9">
                    <c:v>26/03/2024</c:v>
                  </c:pt>
                  <c:pt idx="10">
                    <c:v>25/03/2024</c:v>
                  </c:pt>
                  <c:pt idx="11">
                    <c:v>22/03/2024</c:v>
                  </c:pt>
                  <c:pt idx="12">
                    <c:v>21/03/2024</c:v>
                  </c:pt>
                  <c:pt idx="13">
                    <c:v>20/03/2024</c:v>
                  </c:pt>
                  <c:pt idx="14">
                    <c:v>19/03/2024</c:v>
                  </c:pt>
                  <c:pt idx="15">
                    <c:v>18/03/2024</c:v>
                  </c:pt>
                  <c:pt idx="16">
                    <c:v>15/03/2024</c:v>
                  </c:pt>
                  <c:pt idx="17">
                    <c:v>14/03/2024</c:v>
                  </c:pt>
                  <c:pt idx="18">
                    <c:v>13/03/2024</c:v>
                  </c:pt>
                  <c:pt idx="19">
                    <c:v>12/03/2024</c:v>
                  </c:pt>
                  <c:pt idx="20">
                    <c:v>11/03/2024</c:v>
                  </c:pt>
                  <c:pt idx="21">
                    <c:v>08/03/2024</c:v>
                  </c:pt>
                  <c:pt idx="22">
                    <c:v>07/03/2024</c:v>
                  </c:pt>
                  <c:pt idx="23">
                    <c:v>06/03/2024</c:v>
                  </c:pt>
                  <c:pt idx="24">
                    <c:v>05/03/2024</c:v>
                  </c:pt>
                  <c:pt idx="25">
                    <c:v>04/03/2024</c:v>
                  </c:pt>
                  <c:pt idx="26">
                    <c:v>01/03/2024</c:v>
                  </c:pt>
                  <c:pt idx="27">
                    <c:v>29/02/2024</c:v>
                  </c:pt>
                  <c:pt idx="28">
                    <c:v>28/02/2024</c:v>
                  </c:pt>
                  <c:pt idx="29">
                    <c:v>27/02/2024</c:v>
                  </c:pt>
                  <c:pt idx="30">
                    <c:v>26/02/2024</c:v>
                  </c:pt>
                  <c:pt idx="31">
                    <c:v>23/02/2024</c:v>
                  </c:pt>
                  <c:pt idx="32">
                    <c:v>22/02/2024</c:v>
                  </c:pt>
                  <c:pt idx="33">
                    <c:v>21/02/2024</c:v>
                  </c:pt>
                  <c:pt idx="34">
                    <c:v>20/02/2024</c:v>
                  </c:pt>
                  <c:pt idx="35">
                    <c:v>19/02/2024</c:v>
                  </c:pt>
                  <c:pt idx="36">
                    <c:v>16/02/2024</c:v>
                  </c:pt>
                  <c:pt idx="37">
                    <c:v>15/02/2024</c:v>
                  </c:pt>
                  <c:pt idx="38">
                    <c:v>07/02/2024</c:v>
                  </c:pt>
                  <c:pt idx="39">
                    <c:v>06/02/2024</c:v>
                  </c:pt>
                  <c:pt idx="40">
                    <c:v>05/02/2024</c:v>
                  </c:pt>
                  <c:pt idx="41">
                    <c:v>02/02/2024</c:v>
                  </c:pt>
                  <c:pt idx="42">
                    <c:v>01/02/2024</c:v>
                  </c:pt>
                  <c:pt idx="43">
                    <c:v>31/01/2024</c:v>
                  </c:pt>
                  <c:pt idx="44">
                    <c:v>30/01/2024</c:v>
                  </c:pt>
                  <c:pt idx="45">
                    <c:v>29/01/2024</c:v>
                  </c:pt>
                  <c:pt idx="46">
                    <c:v>26/01/2024</c:v>
                  </c:pt>
                  <c:pt idx="47">
                    <c:v>25/01/2024</c:v>
                  </c:pt>
                  <c:pt idx="48">
                    <c:v>24/01/2024</c:v>
                  </c:pt>
                  <c:pt idx="49">
                    <c:v>23/01/2024</c:v>
                  </c:pt>
                  <c:pt idx="50">
                    <c:v>22/01/2024</c:v>
                  </c:pt>
                  <c:pt idx="51">
                    <c:v>19/01/2024</c:v>
                  </c:pt>
                  <c:pt idx="52">
                    <c:v>18/01/2024</c:v>
                  </c:pt>
                  <c:pt idx="53">
                    <c:v>17/01/2024</c:v>
                  </c:pt>
                  <c:pt idx="54">
                    <c:v>16/01/2024</c:v>
                  </c:pt>
                  <c:pt idx="55">
                    <c:v>15/01/2024</c:v>
                  </c:pt>
                  <c:pt idx="56">
                    <c:v>12/01/2024</c:v>
                  </c:pt>
                  <c:pt idx="57">
                    <c:v>11/01/2024</c:v>
                  </c:pt>
                  <c:pt idx="58">
                    <c:v>10/01/2024</c:v>
                  </c:pt>
                  <c:pt idx="59">
                    <c:v>09/01/2024</c:v>
                  </c:pt>
                  <c:pt idx="60">
                    <c:v>08/01/2024</c:v>
                  </c:pt>
                  <c:pt idx="61">
                    <c:v>05/01/2024</c:v>
                  </c:pt>
                  <c:pt idx="62">
                    <c:v>04/01/2024</c:v>
                  </c:pt>
                  <c:pt idx="63">
                    <c:v>03/01/2024</c:v>
                  </c:pt>
                  <c:pt idx="64">
                    <c:v>02/01/2024</c:v>
                  </c:pt>
                  <c:pt idx="65">
                    <c:v>29/12/2023</c:v>
                  </c:pt>
                  <c:pt idx="66">
                    <c:v>28/12/2023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GDTD!$BD$16:$BD$82</c:f>
              <c:numCache>
                <c:formatCode>#,##0</c:formatCode>
                <c:ptCount val="67"/>
                <c:pt idx="0">
                  <c:v>-130109343000</c:v>
                </c:pt>
                <c:pt idx="1">
                  <c:v>-132944808000</c:v>
                </c:pt>
                <c:pt idx="2">
                  <c:v>-134965068000</c:v>
                </c:pt>
                <c:pt idx="3">
                  <c:v>-136985328000</c:v>
                </c:pt>
                <c:pt idx="4">
                  <c:v>-135539073000</c:v>
                </c:pt>
                <c:pt idx="5">
                  <c:v>-139080211000</c:v>
                </c:pt>
                <c:pt idx="6">
                  <c:v>-140432351000</c:v>
                </c:pt>
                <c:pt idx="7">
                  <c:v>-142622816000</c:v>
                </c:pt>
                <c:pt idx="8">
                  <c:v>-144813281000</c:v>
                </c:pt>
                <c:pt idx="9">
                  <c:v>-142459662000</c:v>
                </c:pt>
                <c:pt idx="10">
                  <c:v>-127114987000</c:v>
                </c:pt>
                <c:pt idx="11">
                  <c:v>-122127997000</c:v>
                </c:pt>
                <c:pt idx="12">
                  <c:v>-121737497000</c:v>
                </c:pt>
                <c:pt idx="13">
                  <c:v>-118941813000</c:v>
                </c:pt>
                <c:pt idx="14">
                  <c:v>-111735853000</c:v>
                </c:pt>
                <c:pt idx="15">
                  <c:v>-97372398000</c:v>
                </c:pt>
                <c:pt idx="16">
                  <c:v>-93636693000</c:v>
                </c:pt>
                <c:pt idx="17">
                  <c:v>-91706933000</c:v>
                </c:pt>
                <c:pt idx="18">
                  <c:v>-57635083000</c:v>
                </c:pt>
                <c:pt idx="19">
                  <c:v>-23563233000</c:v>
                </c:pt>
                <c:pt idx="20">
                  <c:v>-23563233000</c:v>
                </c:pt>
                <c:pt idx="21">
                  <c:v>-23638558000</c:v>
                </c:pt>
                <c:pt idx="22">
                  <c:v>-23638558000</c:v>
                </c:pt>
                <c:pt idx="23">
                  <c:v>-15968808000</c:v>
                </c:pt>
                <c:pt idx="24">
                  <c:v>-1162313000</c:v>
                </c:pt>
                <c:pt idx="25">
                  <c:v>5762572000</c:v>
                </c:pt>
                <c:pt idx="26">
                  <c:v>45228217000</c:v>
                </c:pt>
                <c:pt idx="27">
                  <c:v>53972532000</c:v>
                </c:pt>
                <c:pt idx="28">
                  <c:v>57678602000</c:v>
                </c:pt>
                <c:pt idx="29">
                  <c:v>56735857000</c:v>
                </c:pt>
                <c:pt idx="30">
                  <c:v>58665092000</c:v>
                </c:pt>
                <c:pt idx="31">
                  <c:v>59281872000</c:v>
                </c:pt>
                <c:pt idx="32">
                  <c:v>60210612000</c:v>
                </c:pt>
                <c:pt idx="33">
                  <c:v>60569662000</c:v>
                </c:pt>
                <c:pt idx="34">
                  <c:v>67643427000</c:v>
                </c:pt>
                <c:pt idx="35">
                  <c:v>68574927000</c:v>
                </c:pt>
                <c:pt idx="36">
                  <c:v>66327992000</c:v>
                </c:pt>
                <c:pt idx="37">
                  <c:v>64690617000</c:v>
                </c:pt>
                <c:pt idx="38">
                  <c:v>64501917000</c:v>
                </c:pt>
                <c:pt idx="39">
                  <c:v>64641592000</c:v>
                </c:pt>
                <c:pt idx="40">
                  <c:v>64386717000</c:v>
                </c:pt>
                <c:pt idx="41">
                  <c:v>65359842000</c:v>
                </c:pt>
                <c:pt idx="42">
                  <c:v>66145867000</c:v>
                </c:pt>
                <c:pt idx="43">
                  <c:v>66360182000</c:v>
                </c:pt>
                <c:pt idx="44">
                  <c:v>67449002000</c:v>
                </c:pt>
                <c:pt idx="45">
                  <c:v>68537822000</c:v>
                </c:pt>
                <c:pt idx="46">
                  <c:v>69906727000</c:v>
                </c:pt>
                <c:pt idx="47">
                  <c:v>72489282000</c:v>
                </c:pt>
                <c:pt idx="48">
                  <c:v>72821692000</c:v>
                </c:pt>
                <c:pt idx="49">
                  <c:v>71294212000</c:v>
                </c:pt>
                <c:pt idx="50">
                  <c:v>72235122000</c:v>
                </c:pt>
                <c:pt idx="51">
                  <c:v>71836037000</c:v>
                </c:pt>
                <c:pt idx="52">
                  <c:v>71836037000</c:v>
                </c:pt>
                <c:pt idx="53">
                  <c:v>70665157000</c:v>
                </c:pt>
                <c:pt idx="54">
                  <c:v>72199762000</c:v>
                </c:pt>
                <c:pt idx="55">
                  <c:v>73639847000</c:v>
                </c:pt>
                <c:pt idx="56">
                  <c:v>74758402000</c:v>
                </c:pt>
                <c:pt idx="57">
                  <c:v>75278337000</c:v>
                </c:pt>
                <c:pt idx="58">
                  <c:v>75278337000</c:v>
                </c:pt>
                <c:pt idx="59">
                  <c:v>75278337000</c:v>
                </c:pt>
                <c:pt idx="60">
                  <c:v>75278337000</c:v>
                </c:pt>
                <c:pt idx="61">
                  <c:v>75278337000</c:v>
                </c:pt>
                <c:pt idx="62">
                  <c:v>54763502000</c:v>
                </c:pt>
                <c:pt idx="63">
                  <c:v>38283827000</c:v>
                </c:pt>
                <c:pt idx="64">
                  <c:v>37687660000</c:v>
                </c:pt>
                <c:pt idx="65">
                  <c:v>37018265000</c:v>
                </c:pt>
                <c:pt idx="66">
                  <c:v>35742930000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A9E-654F-A55F-BB9FF4C6FE11}"/>
            </c:ext>
          </c:extLst>
        </c:ser>
        <c:ser>
          <c:idx val="6"/>
          <c:order val="5"/>
          <c:tx>
            <c:strRef>
              <c:f>GDTD!$BE$15</c:f>
              <c:strCache>
                <c:ptCount val="1"/>
                <c:pt idx="0">
                  <c:v>DIG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GDTD!$AW$16:$AX$82</c:f>
              <c:multiLvlStrCache>
                <c:ptCount val="67"/>
                <c:lvl>
                  <c:pt idx="0">
                    <c:v>08/04/2024</c:v>
                  </c:pt>
                  <c:pt idx="1">
                    <c:v>05/04/2024</c:v>
                  </c:pt>
                  <c:pt idx="2">
                    <c:v>04/04/2024</c:v>
                  </c:pt>
                  <c:pt idx="3">
                    <c:v>03/04/2024</c:v>
                  </c:pt>
                  <c:pt idx="4">
                    <c:v>02/04/2024</c:v>
                  </c:pt>
                  <c:pt idx="5">
                    <c:v>01/04/2024</c:v>
                  </c:pt>
                  <c:pt idx="6">
                    <c:v>29/03/2024</c:v>
                  </c:pt>
                  <c:pt idx="7">
                    <c:v>28/03/2024</c:v>
                  </c:pt>
                  <c:pt idx="8">
                    <c:v>27/03/2024</c:v>
                  </c:pt>
                  <c:pt idx="9">
                    <c:v>26/03/2024</c:v>
                  </c:pt>
                  <c:pt idx="10">
                    <c:v>25/03/2024</c:v>
                  </c:pt>
                  <c:pt idx="11">
                    <c:v>22/03/2024</c:v>
                  </c:pt>
                  <c:pt idx="12">
                    <c:v>21/03/2024</c:v>
                  </c:pt>
                  <c:pt idx="13">
                    <c:v>20/03/2024</c:v>
                  </c:pt>
                  <c:pt idx="14">
                    <c:v>19/03/2024</c:v>
                  </c:pt>
                  <c:pt idx="15">
                    <c:v>18/03/2024</c:v>
                  </c:pt>
                  <c:pt idx="16">
                    <c:v>15/03/2024</c:v>
                  </c:pt>
                  <c:pt idx="17">
                    <c:v>14/03/2024</c:v>
                  </c:pt>
                  <c:pt idx="18">
                    <c:v>13/03/2024</c:v>
                  </c:pt>
                  <c:pt idx="19">
                    <c:v>12/03/2024</c:v>
                  </c:pt>
                  <c:pt idx="20">
                    <c:v>11/03/2024</c:v>
                  </c:pt>
                  <c:pt idx="21">
                    <c:v>08/03/2024</c:v>
                  </c:pt>
                  <c:pt idx="22">
                    <c:v>07/03/2024</c:v>
                  </c:pt>
                  <c:pt idx="23">
                    <c:v>06/03/2024</c:v>
                  </c:pt>
                  <c:pt idx="24">
                    <c:v>05/03/2024</c:v>
                  </c:pt>
                  <c:pt idx="25">
                    <c:v>04/03/2024</c:v>
                  </c:pt>
                  <c:pt idx="26">
                    <c:v>01/03/2024</c:v>
                  </c:pt>
                  <c:pt idx="27">
                    <c:v>29/02/2024</c:v>
                  </c:pt>
                  <c:pt idx="28">
                    <c:v>28/02/2024</c:v>
                  </c:pt>
                  <c:pt idx="29">
                    <c:v>27/02/2024</c:v>
                  </c:pt>
                  <c:pt idx="30">
                    <c:v>26/02/2024</c:v>
                  </c:pt>
                  <c:pt idx="31">
                    <c:v>23/02/2024</c:v>
                  </c:pt>
                  <c:pt idx="32">
                    <c:v>22/02/2024</c:v>
                  </c:pt>
                  <c:pt idx="33">
                    <c:v>21/02/2024</c:v>
                  </c:pt>
                  <c:pt idx="34">
                    <c:v>20/02/2024</c:v>
                  </c:pt>
                  <c:pt idx="35">
                    <c:v>19/02/2024</c:v>
                  </c:pt>
                  <c:pt idx="36">
                    <c:v>16/02/2024</c:v>
                  </c:pt>
                  <c:pt idx="37">
                    <c:v>15/02/2024</c:v>
                  </c:pt>
                  <c:pt idx="38">
                    <c:v>07/02/2024</c:v>
                  </c:pt>
                  <c:pt idx="39">
                    <c:v>06/02/2024</c:v>
                  </c:pt>
                  <c:pt idx="40">
                    <c:v>05/02/2024</c:v>
                  </c:pt>
                  <c:pt idx="41">
                    <c:v>02/02/2024</c:v>
                  </c:pt>
                  <c:pt idx="42">
                    <c:v>01/02/2024</c:v>
                  </c:pt>
                  <c:pt idx="43">
                    <c:v>31/01/2024</c:v>
                  </c:pt>
                  <c:pt idx="44">
                    <c:v>30/01/2024</c:v>
                  </c:pt>
                  <c:pt idx="45">
                    <c:v>29/01/2024</c:v>
                  </c:pt>
                  <c:pt idx="46">
                    <c:v>26/01/2024</c:v>
                  </c:pt>
                  <c:pt idx="47">
                    <c:v>25/01/2024</c:v>
                  </c:pt>
                  <c:pt idx="48">
                    <c:v>24/01/2024</c:v>
                  </c:pt>
                  <c:pt idx="49">
                    <c:v>23/01/2024</c:v>
                  </c:pt>
                  <c:pt idx="50">
                    <c:v>22/01/2024</c:v>
                  </c:pt>
                  <c:pt idx="51">
                    <c:v>19/01/2024</c:v>
                  </c:pt>
                  <c:pt idx="52">
                    <c:v>18/01/2024</c:v>
                  </c:pt>
                  <c:pt idx="53">
                    <c:v>17/01/2024</c:v>
                  </c:pt>
                  <c:pt idx="54">
                    <c:v>16/01/2024</c:v>
                  </c:pt>
                  <c:pt idx="55">
                    <c:v>15/01/2024</c:v>
                  </c:pt>
                  <c:pt idx="56">
                    <c:v>12/01/2024</c:v>
                  </c:pt>
                  <c:pt idx="57">
                    <c:v>11/01/2024</c:v>
                  </c:pt>
                  <c:pt idx="58">
                    <c:v>10/01/2024</c:v>
                  </c:pt>
                  <c:pt idx="59">
                    <c:v>09/01/2024</c:v>
                  </c:pt>
                  <c:pt idx="60">
                    <c:v>08/01/2024</c:v>
                  </c:pt>
                  <c:pt idx="61">
                    <c:v>05/01/2024</c:v>
                  </c:pt>
                  <c:pt idx="62">
                    <c:v>04/01/2024</c:v>
                  </c:pt>
                  <c:pt idx="63">
                    <c:v>03/01/2024</c:v>
                  </c:pt>
                  <c:pt idx="64">
                    <c:v>02/01/2024</c:v>
                  </c:pt>
                  <c:pt idx="65">
                    <c:v>29/12/2023</c:v>
                  </c:pt>
                  <c:pt idx="66">
                    <c:v>28/12/2023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GDTD!$BE$16:$BE$82</c:f>
              <c:numCache>
                <c:formatCode>#,##0</c:formatCode>
                <c:ptCount val="67"/>
                <c:pt idx="0">
                  <c:v>-14862731000</c:v>
                </c:pt>
                <c:pt idx="1">
                  <c:v>-16616091000</c:v>
                </c:pt>
                <c:pt idx="2">
                  <c:v>26852629000</c:v>
                </c:pt>
                <c:pt idx="3">
                  <c:v>70321349000</c:v>
                </c:pt>
                <c:pt idx="4">
                  <c:v>78799544000</c:v>
                </c:pt>
                <c:pt idx="5">
                  <c:v>79299144000</c:v>
                </c:pt>
                <c:pt idx="6">
                  <c:v>81807899000</c:v>
                </c:pt>
                <c:pt idx="7">
                  <c:v>92964544000</c:v>
                </c:pt>
                <c:pt idx="8">
                  <c:v>104121189000</c:v>
                </c:pt>
                <c:pt idx="9">
                  <c:v>102086579000</c:v>
                </c:pt>
                <c:pt idx="10">
                  <c:v>92910529000</c:v>
                </c:pt>
                <c:pt idx="11">
                  <c:v>81662049000</c:v>
                </c:pt>
                <c:pt idx="12">
                  <c:v>81041024000</c:v>
                </c:pt>
                <c:pt idx="13">
                  <c:v>28805514000</c:v>
                </c:pt>
                <c:pt idx="14">
                  <c:v>27268514000</c:v>
                </c:pt>
                <c:pt idx="15">
                  <c:v>27118414000</c:v>
                </c:pt>
                <c:pt idx="16">
                  <c:v>30761164000</c:v>
                </c:pt>
                <c:pt idx="17">
                  <c:v>48055464000</c:v>
                </c:pt>
                <c:pt idx="18">
                  <c:v>48031359000</c:v>
                </c:pt>
                <c:pt idx="19">
                  <c:v>48007254000</c:v>
                </c:pt>
                <c:pt idx="20">
                  <c:v>48007254000</c:v>
                </c:pt>
                <c:pt idx="21">
                  <c:v>47821504000</c:v>
                </c:pt>
                <c:pt idx="22">
                  <c:v>42650534000</c:v>
                </c:pt>
                <c:pt idx="23">
                  <c:v>43167384000</c:v>
                </c:pt>
                <c:pt idx="24">
                  <c:v>43210953000</c:v>
                </c:pt>
                <c:pt idx="25">
                  <c:v>43044153000</c:v>
                </c:pt>
                <c:pt idx="26">
                  <c:v>41724483000</c:v>
                </c:pt>
                <c:pt idx="27">
                  <c:v>38379483000</c:v>
                </c:pt>
                <c:pt idx="28">
                  <c:v>38765933000</c:v>
                </c:pt>
                <c:pt idx="29">
                  <c:v>38896148000</c:v>
                </c:pt>
                <c:pt idx="30">
                  <c:v>39026363000</c:v>
                </c:pt>
                <c:pt idx="31">
                  <c:v>31884213000</c:v>
                </c:pt>
                <c:pt idx="32">
                  <c:v>16200163000</c:v>
                </c:pt>
                <c:pt idx="33">
                  <c:v>16417463000</c:v>
                </c:pt>
                <c:pt idx="34">
                  <c:v>16169863000</c:v>
                </c:pt>
                <c:pt idx="35">
                  <c:v>19005463000</c:v>
                </c:pt>
                <c:pt idx="36">
                  <c:v>18536163000</c:v>
                </c:pt>
                <c:pt idx="37">
                  <c:v>14410113000</c:v>
                </c:pt>
                <c:pt idx="38">
                  <c:v>14242963000</c:v>
                </c:pt>
                <c:pt idx="39">
                  <c:v>14077663000</c:v>
                </c:pt>
                <c:pt idx="40">
                  <c:v>14022263000</c:v>
                </c:pt>
                <c:pt idx="41">
                  <c:v>13196463000</c:v>
                </c:pt>
                <c:pt idx="42">
                  <c:v>13197163000</c:v>
                </c:pt>
                <c:pt idx="43">
                  <c:v>13430373000</c:v>
                </c:pt>
                <c:pt idx="44">
                  <c:v>13675224000</c:v>
                </c:pt>
                <c:pt idx="45">
                  <c:v>13920075000</c:v>
                </c:pt>
                <c:pt idx="46">
                  <c:v>14998175000</c:v>
                </c:pt>
                <c:pt idx="47">
                  <c:v>14781225000</c:v>
                </c:pt>
                <c:pt idx="48">
                  <c:v>14781225000</c:v>
                </c:pt>
                <c:pt idx="49">
                  <c:v>14888825000</c:v>
                </c:pt>
                <c:pt idx="50">
                  <c:v>14969775000</c:v>
                </c:pt>
                <c:pt idx="51">
                  <c:v>14544225000</c:v>
                </c:pt>
                <c:pt idx="52">
                  <c:v>14544225000</c:v>
                </c:pt>
                <c:pt idx="53">
                  <c:v>14611670000</c:v>
                </c:pt>
                <c:pt idx="54">
                  <c:v>14909270000</c:v>
                </c:pt>
                <c:pt idx="55">
                  <c:v>14909270000</c:v>
                </c:pt>
                <c:pt idx="56">
                  <c:v>14909270000</c:v>
                </c:pt>
                <c:pt idx="57">
                  <c:v>14935670000</c:v>
                </c:pt>
                <c:pt idx="58">
                  <c:v>14935670000</c:v>
                </c:pt>
                <c:pt idx="59">
                  <c:v>14935670000</c:v>
                </c:pt>
                <c:pt idx="60">
                  <c:v>14935670000</c:v>
                </c:pt>
                <c:pt idx="61">
                  <c:v>14935670000</c:v>
                </c:pt>
                <c:pt idx="62">
                  <c:v>14935670000</c:v>
                </c:pt>
                <c:pt idx="63">
                  <c:v>7420590000</c:v>
                </c:pt>
                <c:pt idx="64">
                  <c:v>7420590000</c:v>
                </c:pt>
                <c:pt idx="65">
                  <c:v>7420590000</c:v>
                </c:pt>
                <c:pt idx="66">
                  <c:v>3931090000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A9E-654F-A55F-BB9FF4C6FE11}"/>
            </c:ext>
          </c:extLst>
        </c:ser>
        <c:ser>
          <c:idx val="7"/>
          <c:order val="6"/>
          <c:tx>
            <c:strRef>
              <c:f>GDTD!$BF$15</c:f>
              <c:strCache>
                <c:ptCount val="1"/>
                <c:pt idx="0">
                  <c:v>CEO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GDTD!$AW$16:$AX$82</c:f>
              <c:multiLvlStrCache>
                <c:ptCount val="67"/>
                <c:lvl>
                  <c:pt idx="0">
                    <c:v>08/04/2024</c:v>
                  </c:pt>
                  <c:pt idx="1">
                    <c:v>05/04/2024</c:v>
                  </c:pt>
                  <c:pt idx="2">
                    <c:v>04/04/2024</c:v>
                  </c:pt>
                  <c:pt idx="3">
                    <c:v>03/04/2024</c:v>
                  </c:pt>
                  <c:pt idx="4">
                    <c:v>02/04/2024</c:v>
                  </c:pt>
                  <c:pt idx="5">
                    <c:v>01/04/2024</c:v>
                  </c:pt>
                  <c:pt idx="6">
                    <c:v>29/03/2024</c:v>
                  </c:pt>
                  <c:pt idx="7">
                    <c:v>28/03/2024</c:v>
                  </c:pt>
                  <c:pt idx="8">
                    <c:v>27/03/2024</c:v>
                  </c:pt>
                  <c:pt idx="9">
                    <c:v>26/03/2024</c:v>
                  </c:pt>
                  <c:pt idx="10">
                    <c:v>25/03/2024</c:v>
                  </c:pt>
                  <c:pt idx="11">
                    <c:v>22/03/2024</c:v>
                  </c:pt>
                  <c:pt idx="12">
                    <c:v>21/03/2024</c:v>
                  </c:pt>
                  <c:pt idx="13">
                    <c:v>20/03/2024</c:v>
                  </c:pt>
                  <c:pt idx="14">
                    <c:v>19/03/2024</c:v>
                  </c:pt>
                  <c:pt idx="15">
                    <c:v>18/03/2024</c:v>
                  </c:pt>
                  <c:pt idx="16">
                    <c:v>15/03/2024</c:v>
                  </c:pt>
                  <c:pt idx="17">
                    <c:v>14/03/2024</c:v>
                  </c:pt>
                  <c:pt idx="18">
                    <c:v>13/03/2024</c:v>
                  </c:pt>
                  <c:pt idx="19">
                    <c:v>12/03/2024</c:v>
                  </c:pt>
                  <c:pt idx="20">
                    <c:v>11/03/2024</c:v>
                  </c:pt>
                  <c:pt idx="21">
                    <c:v>08/03/2024</c:v>
                  </c:pt>
                  <c:pt idx="22">
                    <c:v>07/03/2024</c:v>
                  </c:pt>
                  <c:pt idx="23">
                    <c:v>06/03/2024</c:v>
                  </c:pt>
                  <c:pt idx="24">
                    <c:v>05/03/2024</c:v>
                  </c:pt>
                  <c:pt idx="25">
                    <c:v>04/03/2024</c:v>
                  </c:pt>
                  <c:pt idx="26">
                    <c:v>01/03/2024</c:v>
                  </c:pt>
                  <c:pt idx="27">
                    <c:v>29/02/2024</c:v>
                  </c:pt>
                  <c:pt idx="28">
                    <c:v>28/02/2024</c:v>
                  </c:pt>
                  <c:pt idx="29">
                    <c:v>27/02/2024</c:v>
                  </c:pt>
                  <c:pt idx="30">
                    <c:v>26/02/2024</c:v>
                  </c:pt>
                  <c:pt idx="31">
                    <c:v>23/02/2024</c:v>
                  </c:pt>
                  <c:pt idx="32">
                    <c:v>22/02/2024</c:v>
                  </c:pt>
                  <c:pt idx="33">
                    <c:v>21/02/2024</c:v>
                  </c:pt>
                  <c:pt idx="34">
                    <c:v>20/02/2024</c:v>
                  </c:pt>
                  <c:pt idx="35">
                    <c:v>19/02/2024</c:v>
                  </c:pt>
                  <c:pt idx="36">
                    <c:v>16/02/2024</c:v>
                  </c:pt>
                  <c:pt idx="37">
                    <c:v>15/02/2024</c:v>
                  </c:pt>
                  <c:pt idx="38">
                    <c:v>07/02/2024</c:v>
                  </c:pt>
                  <c:pt idx="39">
                    <c:v>06/02/2024</c:v>
                  </c:pt>
                  <c:pt idx="40">
                    <c:v>05/02/2024</c:v>
                  </c:pt>
                  <c:pt idx="41">
                    <c:v>02/02/2024</c:v>
                  </c:pt>
                  <c:pt idx="42">
                    <c:v>01/02/2024</c:v>
                  </c:pt>
                  <c:pt idx="43">
                    <c:v>31/01/2024</c:v>
                  </c:pt>
                  <c:pt idx="44">
                    <c:v>30/01/2024</c:v>
                  </c:pt>
                  <c:pt idx="45">
                    <c:v>29/01/2024</c:v>
                  </c:pt>
                  <c:pt idx="46">
                    <c:v>26/01/2024</c:v>
                  </c:pt>
                  <c:pt idx="47">
                    <c:v>25/01/2024</c:v>
                  </c:pt>
                  <c:pt idx="48">
                    <c:v>24/01/2024</c:v>
                  </c:pt>
                  <c:pt idx="49">
                    <c:v>23/01/2024</c:v>
                  </c:pt>
                  <c:pt idx="50">
                    <c:v>22/01/2024</c:v>
                  </c:pt>
                  <c:pt idx="51">
                    <c:v>19/01/2024</c:v>
                  </c:pt>
                  <c:pt idx="52">
                    <c:v>18/01/2024</c:v>
                  </c:pt>
                  <c:pt idx="53">
                    <c:v>17/01/2024</c:v>
                  </c:pt>
                  <c:pt idx="54">
                    <c:v>16/01/2024</c:v>
                  </c:pt>
                  <c:pt idx="55">
                    <c:v>15/01/2024</c:v>
                  </c:pt>
                  <c:pt idx="56">
                    <c:v>12/01/2024</c:v>
                  </c:pt>
                  <c:pt idx="57">
                    <c:v>11/01/2024</c:v>
                  </c:pt>
                  <c:pt idx="58">
                    <c:v>10/01/2024</c:v>
                  </c:pt>
                  <c:pt idx="59">
                    <c:v>09/01/2024</c:v>
                  </c:pt>
                  <c:pt idx="60">
                    <c:v>08/01/2024</c:v>
                  </c:pt>
                  <c:pt idx="61">
                    <c:v>05/01/2024</c:v>
                  </c:pt>
                  <c:pt idx="62">
                    <c:v>04/01/2024</c:v>
                  </c:pt>
                  <c:pt idx="63">
                    <c:v>03/01/2024</c:v>
                  </c:pt>
                  <c:pt idx="64">
                    <c:v>02/01/2024</c:v>
                  </c:pt>
                  <c:pt idx="65">
                    <c:v>29/12/2023</c:v>
                  </c:pt>
                  <c:pt idx="66">
                    <c:v>28/12/2023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GDTD!$BF$16:$BF$82</c:f>
              <c:numCache>
                <c:formatCode>#,##0</c:formatCode>
                <c:ptCount val="67"/>
                <c:pt idx="0">
                  <c:v>-75300000</c:v>
                </c:pt>
                <c:pt idx="1">
                  <c:v>-75300000</c:v>
                </c:pt>
                <c:pt idx="2">
                  <c:v>-75300000</c:v>
                </c:pt>
                <c:pt idx="3">
                  <c:v>-75300000</c:v>
                </c:pt>
                <c:pt idx="4">
                  <c:v>-70480000</c:v>
                </c:pt>
                <c:pt idx="5">
                  <c:v>-70480000</c:v>
                </c:pt>
                <c:pt idx="6">
                  <c:v>-70480000</c:v>
                </c:pt>
                <c:pt idx="7">
                  <c:v>-70480000</c:v>
                </c:pt>
                <c:pt idx="8">
                  <c:v>-70480000</c:v>
                </c:pt>
                <c:pt idx="9">
                  <c:v>-63490000</c:v>
                </c:pt>
                <c:pt idx="10">
                  <c:v>-63490000</c:v>
                </c:pt>
                <c:pt idx="11">
                  <c:v>-63490000</c:v>
                </c:pt>
                <c:pt idx="12">
                  <c:v>-63490000</c:v>
                </c:pt>
                <c:pt idx="13">
                  <c:v>-63490000</c:v>
                </c:pt>
                <c:pt idx="14">
                  <c:v>-58990000</c:v>
                </c:pt>
                <c:pt idx="15">
                  <c:v>-58990000</c:v>
                </c:pt>
                <c:pt idx="16">
                  <c:v>-58990000</c:v>
                </c:pt>
                <c:pt idx="17">
                  <c:v>-58990000</c:v>
                </c:pt>
                <c:pt idx="18">
                  <c:v>-56860000</c:v>
                </c:pt>
                <c:pt idx="19">
                  <c:v>-54730000</c:v>
                </c:pt>
                <c:pt idx="20">
                  <c:v>-54730000</c:v>
                </c:pt>
                <c:pt idx="21">
                  <c:v>-54730000</c:v>
                </c:pt>
                <c:pt idx="22">
                  <c:v>-54730000</c:v>
                </c:pt>
                <c:pt idx="23">
                  <c:v>-54730000</c:v>
                </c:pt>
                <c:pt idx="24">
                  <c:v>-54730000</c:v>
                </c:pt>
                <c:pt idx="25">
                  <c:v>-54730000</c:v>
                </c:pt>
                <c:pt idx="26">
                  <c:v>-54730000</c:v>
                </c:pt>
                <c:pt idx="27">
                  <c:v>-54730000</c:v>
                </c:pt>
                <c:pt idx="28">
                  <c:v>-54730000</c:v>
                </c:pt>
                <c:pt idx="29">
                  <c:v>-54730000</c:v>
                </c:pt>
                <c:pt idx="30">
                  <c:v>-54730000</c:v>
                </c:pt>
                <c:pt idx="31">
                  <c:v>-54730000</c:v>
                </c:pt>
                <c:pt idx="32">
                  <c:v>-54730000</c:v>
                </c:pt>
                <c:pt idx="33">
                  <c:v>-54730000</c:v>
                </c:pt>
                <c:pt idx="34">
                  <c:v>-54730000</c:v>
                </c:pt>
                <c:pt idx="35">
                  <c:v>-54730000</c:v>
                </c:pt>
                <c:pt idx="36">
                  <c:v>-54730000</c:v>
                </c:pt>
                <c:pt idx="37">
                  <c:v>-54730000</c:v>
                </c:pt>
                <c:pt idx="38">
                  <c:v>-54730000</c:v>
                </c:pt>
                <c:pt idx="39">
                  <c:v>-50470000</c:v>
                </c:pt>
                <c:pt idx="40">
                  <c:v>-50470000</c:v>
                </c:pt>
                <c:pt idx="41">
                  <c:v>-50470000</c:v>
                </c:pt>
                <c:pt idx="42">
                  <c:v>-50470000</c:v>
                </c:pt>
                <c:pt idx="43">
                  <c:v>-48330000</c:v>
                </c:pt>
                <c:pt idx="44">
                  <c:v>-46190000</c:v>
                </c:pt>
                <c:pt idx="45">
                  <c:v>-42578000</c:v>
                </c:pt>
                <c:pt idx="46">
                  <c:v>-42578000</c:v>
                </c:pt>
                <c:pt idx="47">
                  <c:v>-42578000</c:v>
                </c:pt>
                <c:pt idx="48">
                  <c:v>-42578000</c:v>
                </c:pt>
                <c:pt idx="49">
                  <c:v>-42578000</c:v>
                </c:pt>
                <c:pt idx="50">
                  <c:v>-42578000</c:v>
                </c:pt>
                <c:pt idx="51">
                  <c:v>-42578000</c:v>
                </c:pt>
                <c:pt idx="52">
                  <c:v>-42578000</c:v>
                </c:pt>
                <c:pt idx="53">
                  <c:v>-42578000</c:v>
                </c:pt>
                <c:pt idx="54">
                  <c:v>-40388000</c:v>
                </c:pt>
                <c:pt idx="55">
                  <c:v>-40388000</c:v>
                </c:pt>
                <c:pt idx="56">
                  <c:v>-40388000</c:v>
                </c:pt>
                <c:pt idx="57">
                  <c:v>-40388000</c:v>
                </c:pt>
                <c:pt idx="58">
                  <c:v>-40388000</c:v>
                </c:pt>
                <c:pt idx="59">
                  <c:v>-33608000</c:v>
                </c:pt>
                <c:pt idx="60">
                  <c:v>-33608000</c:v>
                </c:pt>
                <c:pt idx="61">
                  <c:v>-33608000</c:v>
                </c:pt>
                <c:pt idx="62">
                  <c:v>-33608000</c:v>
                </c:pt>
                <c:pt idx="63">
                  <c:v>-29048000</c:v>
                </c:pt>
                <c:pt idx="64">
                  <c:v>-29048000</c:v>
                </c:pt>
                <c:pt idx="65">
                  <c:v>-29048000</c:v>
                </c:pt>
                <c:pt idx="66">
                  <c:v>-29048000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1A9E-654F-A55F-BB9FF4C6FE11}"/>
            </c:ext>
          </c:extLst>
        </c:ser>
        <c:ser>
          <c:idx val="8"/>
          <c:order val="7"/>
          <c:tx>
            <c:strRef>
              <c:f>GDTD!$BG$15</c:f>
              <c:strCache>
                <c:ptCount val="1"/>
                <c:pt idx="0">
                  <c:v>NTL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GDTD!$AW$16:$AX$82</c:f>
              <c:multiLvlStrCache>
                <c:ptCount val="67"/>
                <c:lvl>
                  <c:pt idx="0">
                    <c:v>08/04/2024</c:v>
                  </c:pt>
                  <c:pt idx="1">
                    <c:v>05/04/2024</c:v>
                  </c:pt>
                  <c:pt idx="2">
                    <c:v>04/04/2024</c:v>
                  </c:pt>
                  <c:pt idx="3">
                    <c:v>03/04/2024</c:v>
                  </c:pt>
                  <c:pt idx="4">
                    <c:v>02/04/2024</c:v>
                  </c:pt>
                  <c:pt idx="5">
                    <c:v>01/04/2024</c:v>
                  </c:pt>
                  <c:pt idx="6">
                    <c:v>29/03/2024</c:v>
                  </c:pt>
                  <c:pt idx="7">
                    <c:v>28/03/2024</c:v>
                  </c:pt>
                  <c:pt idx="8">
                    <c:v>27/03/2024</c:v>
                  </c:pt>
                  <c:pt idx="9">
                    <c:v>26/03/2024</c:v>
                  </c:pt>
                  <c:pt idx="10">
                    <c:v>25/03/2024</c:v>
                  </c:pt>
                  <c:pt idx="11">
                    <c:v>22/03/2024</c:v>
                  </c:pt>
                  <c:pt idx="12">
                    <c:v>21/03/2024</c:v>
                  </c:pt>
                  <c:pt idx="13">
                    <c:v>20/03/2024</c:v>
                  </c:pt>
                  <c:pt idx="14">
                    <c:v>19/03/2024</c:v>
                  </c:pt>
                  <c:pt idx="15">
                    <c:v>18/03/2024</c:v>
                  </c:pt>
                  <c:pt idx="16">
                    <c:v>15/03/2024</c:v>
                  </c:pt>
                  <c:pt idx="17">
                    <c:v>14/03/2024</c:v>
                  </c:pt>
                  <c:pt idx="18">
                    <c:v>13/03/2024</c:v>
                  </c:pt>
                  <c:pt idx="19">
                    <c:v>12/03/2024</c:v>
                  </c:pt>
                  <c:pt idx="20">
                    <c:v>11/03/2024</c:v>
                  </c:pt>
                  <c:pt idx="21">
                    <c:v>08/03/2024</c:v>
                  </c:pt>
                  <c:pt idx="22">
                    <c:v>07/03/2024</c:v>
                  </c:pt>
                  <c:pt idx="23">
                    <c:v>06/03/2024</c:v>
                  </c:pt>
                  <c:pt idx="24">
                    <c:v>05/03/2024</c:v>
                  </c:pt>
                  <c:pt idx="25">
                    <c:v>04/03/2024</c:v>
                  </c:pt>
                  <c:pt idx="26">
                    <c:v>01/03/2024</c:v>
                  </c:pt>
                  <c:pt idx="27">
                    <c:v>29/02/2024</c:v>
                  </c:pt>
                  <c:pt idx="28">
                    <c:v>28/02/2024</c:v>
                  </c:pt>
                  <c:pt idx="29">
                    <c:v>27/02/2024</c:v>
                  </c:pt>
                  <c:pt idx="30">
                    <c:v>26/02/2024</c:v>
                  </c:pt>
                  <c:pt idx="31">
                    <c:v>23/02/2024</c:v>
                  </c:pt>
                  <c:pt idx="32">
                    <c:v>22/02/2024</c:v>
                  </c:pt>
                  <c:pt idx="33">
                    <c:v>21/02/2024</c:v>
                  </c:pt>
                  <c:pt idx="34">
                    <c:v>20/02/2024</c:v>
                  </c:pt>
                  <c:pt idx="35">
                    <c:v>19/02/2024</c:v>
                  </c:pt>
                  <c:pt idx="36">
                    <c:v>16/02/2024</c:v>
                  </c:pt>
                  <c:pt idx="37">
                    <c:v>15/02/2024</c:v>
                  </c:pt>
                  <c:pt idx="38">
                    <c:v>07/02/2024</c:v>
                  </c:pt>
                  <c:pt idx="39">
                    <c:v>06/02/2024</c:v>
                  </c:pt>
                  <c:pt idx="40">
                    <c:v>05/02/2024</c:v>
                  </c:pt>
                  <c:pt idx="41">
                    <c:v>02/02/2024</c:v>
                  </c:pt>
                  <c:pt idx="42">
                    <c:v>01/02/2024</c:v>
                  </c:pt>
                  <c:pt idx="43">
                    <c:v>31/01/2024</c:v>
                  </c:pt>
                  <c:pt idx="44">
                    <c:v>30/01/2024</c:v>
                  </c:pt>
                  <c:pt idx="45">
                    <c:v>29/01/2024</c:v>
                  </c:pt>
                  <c:pt idx="46">
                    <c:v>26/01/2024</c:v>
                  </c:pt>
                  <c:pt idx="47">
                    <c:v>25/01/2024</c:v>
                  </c:pt>
                  <c:pt idx="48">
                    <c:v>24/01/2024</c:v>
                  </c:pt>
                  <c:pt idx="49">
                    <c:v>23/01/2024</c:v>
                  </c:pt>
                  <c:pt idx="50">
                    <c:v>22/01/2024</c:v>
                  </c:pt>
                  <c:pt idx="51">
                    <c:v>19/01/2024</c:v>
                  </c:pt>
                  <c:pt idx="52">
                    <c:v>18/01/2024</c:v>
                  </c:pt>
                  <c:pt idx="53">
                    <c:v>17/01/2024</c:v>
                  </c:pt>
                  <c:pt idx="54">
                    <c:v>16/01/2024</c:v>
                  </c:pt>
                  <c:pt idx="55">
                    <c:v>15/01/2024</c:v>
                  </c:pt>
                  <c:pt idx="56">
                    <c:v>12/01/2024</c:v>
                  </c:pt>
                  <c:pt idx="57">
                    <c:v>11/01/2024</c:v>
                  </c:pt>
                  <c:pt idx="58">
                    <c:v>10/01/2024</c:v>
                  </c:pt>
                  <c:pt idx="59">
                    <c:v>09/01/2024</c:v>
                  </c:pt>
                  <c:pt idx="60">
                    <c:v>08/01/2024</c:v>
                  </c:pt>
                  <c:pt idx="61">
                    <c:v>05/01/2024</c:v>
                  </c:pt>
                  <c:pt idx="62">
                    <c:v>04/01/2024</c:v>
                  </c:pt>
                  <c:pt idx="63">
                    <c:v>03/01/2024</c:v>
                  </c:pt>
                  <c:pt idx="64">
                    <c:v>02/01/2024</c:v>
                  </c:pt>
                  <c:pt idx="65">
                    <c:v>29/12/2023</c:v>
                  </c:pt>
                  <c:pt idx="66">
                    <c:v>28/12/2023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GDTD!$BG$16:$BG$82</c:f>
              <c:numCache>
                <c:formatCode>#,##0</c:formatCode>
                <c:ptCount val="67"/>
                <c:pt idx="0">
                  <c:v>71125000</c:v>
                </c:pt>
                <c:pt idx="1">
                  <c:v>71125000</c:v>
                </c:pt>
                <c:pt idx="2">
                  <c:v>71125000</c:v>
                </c:pt>
                <c:pt idx="3">
                  <c:v>71125000</c:v>
                </c:pt>
                <c:pt idx="4">
                  <c:v>71125000</c:v>
                </c:pt>
                <c:pt idx="5">
                  <c:v>71125000</c:v>
                </c:pt>
                <c:pt idx="6">
                  <c:v>71125000</c:v>
                </c:pt>
                <c:pt idx="7">
                  <c:v>71125000</c:v>
                </c:pt>
                <c:pt idx="8">
                  <c:v>71125000</c:v>
                </c:pt>
                <c:pt idx="9">
                  <c:v>71125000</c:v>
                </c:pt>
                <c:pt idx="10">
                  <c:v>71125000</c:v>
                </c:pt>
                <c:pt idx="11">
                  <c:v>71125000</c:v>
                </c:pt>
                <c:pt idx="12">
                  <c:v>71125000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1A9E-654F-A55F-BB9FF4C6FE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5961887"/>
        <c:axId val="156123423"/>
      </c:lineChart>
      <c:catAx>
        <c:axId val="155961887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156123423"/>
        <c:crosses val="autoZero"/>
        <c:auto val="1"/>
        <c:lblAlgn val="ctr"/>
        <c:lblOffset val="100"/>
        <c:noMultiLvlLbl val="0"/>
      </c:catAx>
      <c:valAx>
        <c:axId val="156123423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155961887"/>
        <c:crosses val="autoZero"/>
        <c:crossBetween val="between"/>
        <c:dispUnits>
          <c:builtInUnit val="b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VN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Bán Lẻ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GDTD!$BN$88</c:f>
              <c:strCache>
                <c:ptCount val="1"/>
                <c:pt idx="0">
                  <c:v>VNM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GDTD!$BL$89:$BM$155</c:f>
              <c:multiLvlStrCache>
                <c:ptCount val="67"/>
                <c:lvl>
                  <c:pt idx="0">
                    <c:v>08/04/2024</c:v>
                  </c:pt>
                  <c:pt idx="1">
                    <c:v>05/04/2024</c:v>
                  </c:pt>
                  <c:pt idx="2">
                    <c:v>04/04/2024</c:v>
                  </c:pt>
                  <c:pt idx="3">
                    <c:v>03/04/2024</c:v>
                  </c:pt>
                  <c:pt idx="4">
                    <c:v>02/04/2024</c:v>
                  </c:pt>
                  <c:pt idx="5">
                    <c:v>01/04/2024</c:v>
                  </c:pt>
                  <c:pt idx="6">
                    <c:v>29/03/2024</c:v>
                  </c:pt>
                  <c:pt idx="7">
                    <c:v>28/03/2024</c:v>
                  </c:pt>
                  <c:pt idx="8">
                    <c:v>27/03/2024</c:v>
                  </c:pt>
                  <c:pt idx="9">
                    <c:v>26/03/2024</c:v>
                  </c:pt>
                  <c:pt idx="10">
                    <c:v>25/03/2024</c:v>
                  </c:pt>
                  <c:pt idx="11">
                    <c:v>22/03/2024</c:v>
                  </c:pt>
                  <c:pt idx="12">
                    <c:v>21/03/2024</c:v>
                  </c:pt>
                  <c:pt idx="13">
                    <c:v>20/03/2024</c:v>
                  </c:pt>
                  <c:pt idx="14">
                    <c:v>19/03/2024</c:v>
                  </c:pt>
                  <c:pt idx="15">
                    <c:v>18/03/2024</c:v>
                  </c:pt>
                  <c:pt idx="16">
                    <c:v>15/03/2024</c:v>
                  </c:pt>
                  <c:pt idx="17">
                    <c:v>14/03/2024</c:v>
                  </c:pt>
                  <c:pt idx="18">
                    <c:v>13/03/2024</c:v>
                  </c:pt>
                  <c:pt idx="19">
                    <c:v>12/03/2024</c:v>
                  </c:pt>
                  <c:pt idx="20">
                    <c:v>11/03/2024</c:v>
                  </c:pt>
                  <c:pt idx="21">
                    <c:v>08/03/2024</c:v>
                  </c:pt>
                  <c:pt idx="22">
                    <c:v>07/03/2024</c:v>
                  </c:pt>
                  <c:pt idx="23">
                    <c:v>06/03/2024</c:v>
                  </c:pt>
                  <c:pt idx="24">
                    <c:v>05/03/2024</c:v>
                  </c:pt>
                  <c:pt idx="25">
                    <c:v>04/03/2024</c:v>
                  </c:pt>
                  <c:pt idx="26">
                    <c:v>01/03/2024</c:v>
                  </c:pt>
                  <c:pt idx="27">
                    <c:v>29/02/2024</c:v>
                  </c:pt>
                  <c:pt idx="28">
                    <c:v>28/02/2024</c:v>
                  </c:pt>
                  <c:pt idx="29">
                    <c:v>27/02/2024</c:v>
                  </c:pt>
                  <c:pt idx="30">
                    <c:v>26/02/2024</c:v>
                  </c:pt>
                  <c:pt idx="31">
                    <c:v>23/02/2024</c:v>
                  </c:pt>
                  <c:pt idx="32">
                    <c:v>22/02/2024</c:v>
                  </c:pt>
                  <c:pt idx="33">
                    <c:v>21/02/2024</c:v>
                  </c:pt>
                  <c:pt idx="34">
                    <c:v>20/02/2024</c:v>
                  </c:pt>
                  <c:pt idx="35">
                    <c:v>19/02/2024</c:v>
                  </c:pt>
                  <c:pt idx="36">
                    <c:v>16/02/2024</c:v>
                  </c:pt>
                  <c:pt idx="37">
                    <c:v>15/02/2024</c:v>
                  </c:pt>
                  <c:pt idx="38">
                    <c:v>07/02/2024</c:v>
                  </c:pt>
                  <c:pt idx="39">
                    <c:v>06/02/2024</c:v>
                  </c:pt>
                  <c:pt idx="40">
                    <c:v>05/02/2024</c:v>
                  </c:pt>
                  <c:pt idx="41">
                    <c:v>02/02/2024</c:v>
                  </c:pt>
                  <c:pt idx="42">
                    <c:v>01/02/2024</c:v>
                  </c:pt>
                  <c:pt idx="43">
                    <c:v>31/01/2024</c:v>
                  </c:pt>
                  <c:pt idx="44">
                    <c:v>30/01/2024</c:v>
                  </c:pt>
                  <c:pt idx="45">
                    <c:v>29/01/2024</c:v>
                  </c:pt>
                  <c:pt idx="46">
                    <c:v>26/01/2024</c:v>
                  </c:pt>
                  <c:pt idx="47">
                    <c:v>25/01/2024</c:v>
                  </c:pt>
                  <c:pt idx="48">
                    <c:v>24/01/2024</c:v>
                  </c:pt>
                  <c:pt idx="49">
                    <c:v>23/01/2024</c:v>
                  </c:pt>
                  <c:pt idx="50">
                    <c:v>22/01/2024</c:v>
                  </c:pt>
                  <c:pt idx="51">
                    <c:v>19/01/2024</c:v>
                  </c:pt>
                  <c:pt idx="52">
                    <c:v>18/01/2024</c:v>
                  </c:pt>
                  <c:pt idx="53">
                    <c:v>17/01/2024</c:v>
                  </c:pt>
                  <c:pt idx="54">
                    <c:v>16/01/2024</c:v>
                  </c:pt>
                  <c:pt idx="55">
                    <c:v>15/01/2024</c:v>
                  </c:pt>
                  <c:pt idx="56">
                    <c:v>12/01/2024</c:v>
                  </c:pt>
                  <c:pt idx="57">
                    <c:v>11/01/2024</c:v>
                  </c:pt>
                  <c:pt idx="58">
                    <c:v>10/01/2024</c:v>
                  </c:pt>
                  <c:pt idx="59">
                    <c:v>09/01/2024</c:v>
                  </c:pt>
                  <c:pt idx="60">
                    <c:v>08/01/2024</c:v>
                  </c:pt>
                  <c:pt idx="61">
                    <c:v>05/01/2024</c:v>
                  </c:pt>
                  <c:pt idx="62">
                    <c:v>04/01/2024</c:v>
                  </c:pt>
                  <c:pt idx="63">
                    <c:v>03/01/2024</c:v>
                  </c:pt>
                  <c:pt idx="64">
                    <c:v>02/01/2024</c:v>
                  </c:pt>
                  <c:pt idx="65">
                    <c:v>29/12/2023</c:v>
                  </c:pt>
                  <c:pt idx="66">
                    <c:v>28/12/2023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GDTD!$BN$89:$BN$155</c:f>
              <c:numCache>
                <c:formatCode>#,##0</c:formatCode>
                <c:ptCount val="67"/>
                <c:pt idx="0">
                  <c:v>272478226000</c:v>
                </c:pt>
                <c:pt idx="1">
                  <c:v>295550196000</c:v>
                </c:pt>
                <c:pt idx="2">
                  <c:v>296514876000</c:v>
                </c:pt>
                <c:pt idx="3">
                  <c:v>279754576000</c:v>
                </c:pt>
                <c:pt idx="4">
                  <c:v>307762592000</c:v>
                </c:pt>
                <c:pt idx="5">
                  <c:v>290870002000</c:v>
                </c:pt>
                <c:pt idx="6">
                  <c:v>270138162000</c:v>
                </c:pt>
                <c:pt idx="7">
                  <c:v>272140472000</c:v>
                </c:pt>
                <c:pt idx="8">
                  <c:v>238725482000</c:v>
                </c:pt>
                <c:pt idx="9">
                  <c:v>248928612000</c:v>
                </c:pt>
                <c:pt idx="10">
                  <c:v>250552802000</c:v>
                </c:pt>
                <c:pt idx="11">
                  <c:v>274289172000</c:v>
                </c:pt>
                <c:pt idx="12">
                  <c:v>280846212000</c:v>
                </c:pt>
                <c:pt idx="13">
                  <c:v>250785472000</c:v>
                </c:pt>
                <c:pt idx="14">
                  <c:v>254003182000</c:v>
                </c:pt>
                <c:pt idx="15">
                  <c:v>277960012000</c:v>
                </c:pt>
                <c:pt idx="16">
                  <c:v>264496172000</c:v>
                </c:pt>
                <c:pt idx="17">
                  <c:v>243891282000</c:v>
                </c:pt>
                <c:pt idx="18">
                  <c:v>256171762000</c:v>
                </c:pt>
                <c:pt idx="19">
                  <c:v>217775222000</c:v>
                </c:pt>
                <c:pt idx="20">
                  <c:v>232520022000</c:v>
                </c:pt>
                <c:pt idx="21">
                  <c:v>225090472000</c:v>
                </c:pt>
                <c:pt idx="22">
                  <c:v>225893382000</c:v>
                </c:pt>
                <c:pt idx="23">
                  <c:v>199182922000</c:v>
                </c:pt>
                <c:pt idx="24">
                  <c:v>207792042000</c:v>
                </c:pt>
                <c:pt idx="25">
                  <c:v>176478692000</c:v>
                </c:pt>
                <c:pt idx="26">
                  <c:v>136825492000</c:v>
                </c:pt>
                <c:pt idx="27">
                  <c:v>114766992000</c:v>
                </c:pt>
                <c:pt idx="28">
                  <c:v>69307252000</c:v>
                </c:pt>
                <c:pt idx="29">
                  <c:v>76541462000</c:v>
                </c:pt>
                <c:pt idx="30">
                  <c:v>101037752000</c:v>
                </c:pt>
                <c:pt idx="31">
                  <c:v>94495012000</c:v>
                </c:pt>
                <c:pt idx="32">
                  <c:v>84676432000</c:v>
                </c:pt>
                <c:pt idx="33">
                  <c:v>94736362000</c:v>
                </c:pt>
                <c:pt idx="34">
                  <c:v>111714242000</c:v>
                </c:pt>
                <c:pt idx="35">
                  <c:v>124533122000</c:v>
                </c:pt>
                <c:pt idx="36">
                  <c:v>146755402000</c:v>
                </c:pt>
                <c:pt idx="37">
                  <c:v>135282932000</c:v>
                </c:pt>
                <c:pt idx="38">
                  <c:v>158240012000</c:v>
                </c:pt>
                <c:pt idx="39">
                  <c:v>170338282000</c:v>
                </c:pt>
                <c:pt idx="40">
                  <c:v>166443180000</c:v>
                </c:pt>
                <c:pt idx="41">
                  <c:v>152096440000</c:v>
                </c:pt>
                <c:pt idx="42">
                  <c:v>147685380000</c:v>
                </c:pt>
                <c:pt idx="43">
                  <c:v>147905530000</c:v>
                </c:pt>
                <c:pt idx="44">
                  <c:v>161377150000</c:v>
                </c:pt>
                <c:pt idx="45">
                  <c:v>148716930000</c:v>
                </c:pt>
                <c:pt idx="46">
                  <c:v>140280820000</c:v>
                </c:pt>
                <c:pt idx="47">
                  <c:v>113647460000</c:v>
                </c:pt>
                <c:pt idx="48">
                  <c:v>114129240000</c:v>
                </c:pt>
                <c:pt idx="49">
                  <c:v>106763910000</c:v>
                </c:pt>
                <c:pt idx="50">
                  <c:v>148598490000</c:v>
                </c:pt>
                <c:pt idx="51">
                  <c:v>139798690000</c:v>
                </c:pt>
                <c:pt idx="52">
                  <c:v>128182340000</c:v>
                </c:pt>
                <c:pt idx="53">
                  <c:v>115605750000</c:v>
                </c:pt>
                <c:pt idx="54">
                  <c:v>129239990000</c:v>
                </c:pt>
                <c:pt idx="55">
                  <c:v>124117700000</c:v>
                </c:pt>
                <c:pt idx="56">
                  <c:v>114265400000</c:v>
                </c:pt>
                <c:pt idx="57">
                  <c:v>134649950000</c:v>
                </c:pt>
                <c:pt idx="58">
                  <c:v>129196490000</c:v>
                </c:pt>
                <c:pt idx="59">
                  <c:v>140687560000</c:v>
                </c:pt>
                <c:pt idx="60">
                  <c:v>133106550000</c:v>
                </c:pt>
                <c:pt idx="61">
                  <c:v>126094870000</c:v>
                </c:pt>
                <c:pt idx="62">
                  <c:v>121182330000</c:v>
                </c:pt>
                <c:pt idx="63">
                  <c:v>92801000000</c:v>
                </c:pt>
                <c:pt idx="64">
                  <c:v>100979730000</c:v>
                </c:pt>
                <c:pt idx="65">
                  <c:v>101014870000</c:v>
                </c:pt>
                <c:pt idx="66">
                  <c:v>88990380000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C64-7248-AE74-233DAF2A1561}"/>
            </c:ext>
          </c:extLst>
        </c:ser>
        <c:ser>
          <c:idx val="1"/>
          <c:order val="1"/>
          <c:tx>
            <c:strRef>
              <c:f>GDTD!$BO$88</c:f>
              <c:strCache>
                <c:ptCount val="1"/>
                <c:pt idx="0">
                  <c:v>DGW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GDTD!$BL$89:$BM$155</c:f>
              <c:multiLvlStrCache>
                <c:ptCount val="67"/>
                <c:lvl>
                  <c:pt idx="0">
                    <c:v>08/04/2024</c:v>
                  </c:pt>
                  <c:pt idx="1">
                    <c:v>05/04/2024</c:v>
                  </c:pt>
                  <c:pt idx="2">
                    <c:v>04/04/2024</c:v>
                  </c:pt>
                  <c:pt idx="3">
                    <c:v>03/04/2024</c:v>
                  </c:pt>
                  <c:pt idx="4">
                    <c:v>02/04/2024</c:v>
                  </c:pt>
                  <c:pt idx="5">
                    <c:v>01/04/2024</c:v>
                  </c:pt>
                  <c:pt idx="6">
                    <c:v>29/03/2024</c:v>
                  </c:pt>
                  <c:pt idx="7">
                    <c:v>28/03/2024</c:v>
                  </c:pt>
                  <c:pt idx="8">
                    <c:v>27/03/2024</c:v>
                  </c:pt>
                  <c:pt idx="9">
                    <c:v>26/03/2024</c:v>
                  </c:pt>
                  <c:pt idx="10">
                    <c:v>25/03/2024</c:v>
                  </c:pt>
                  <c:pt idx="11">
                    <c:v>22/03/2024</c:v>
                  </c:pt>
                  <c:pt idx="12">
                    <c:v>21/03/2024</c:v>
                  </c:pt>
                  <c:pt idx="13">
                    <c:v>20/03/2024</c:v>
                  </c:pt>
                  <c:pt idx="14">
                    <c:v>19/03/2024</c:v>
                  </c:pt>
                  <c:pt idx="15">
                    <c:v>18/03/2024</c:v>
                  </c:pt>
                  <c:pt idx="16">
                    <c:v>15/03/2024</c:v>
                  </c:pt>
                  <c:pt idx="17">
                    <c:v>14/03/2024</c:v>
                  </c:pt>
                  <c:pt idx="18">
                    <c:v>13/03/2024</c:v>
                  </c:pt>
                  <c:pt idx="19">
                    <c:v>12/03/2024</c:v>
                  </c:pt>
                  <c:pt idx="20">
                    <c:v>11/03/2024</c:v>
                  </c:pt>
                  <c:pt idx="21">
                    <c:v>08/03/2024</c:v>
                  </c:pt>
                  <c:pt idx="22">
                    <c:v>07/03/2024</c:v>
                  </c:pt>
                  <c:pt idx="23">
                    <c:v>06/03/2024</c:v>
                  </c:pt>
                  <c:pt idx="24">
                    <c:v>05/03/2024</c:v>
                  </c:pt>
                  <c:pt idx="25">
                    <c:v>04/03/2024</c:v>
                  </c:pt>
                  <c:pt idx="26">
                    <c:v>01/03/2024</c:v>
                  </c:pt>
                  <c:pt idx="27">
                    <c:v>29/02/2024</c:v>
                  </c:pt>
                  <c:pt idx="28">
                    <c:v>28/02/2024</c:v>
                  </c:pt>
                  <c:pt idx="29">
                    <c:v>27/02/2024</c:v>
                  </c:pt>
                  <c:pt idx="30">
                    <c:v>26/02/2024</c:v>
                  </c:pt>
                  <c:pt idx="31">
                    <c:v>23/02/2024</c:v>
                  </c:pt>
                  <c:pt idx="32">
                    <c:v>22/02/2024</c:v>
                  </c:pt>
                  <c:pt idx="33">
                    <c:v>21/02/2024</c:v>
                  </c:pt>
                  <c:pt idx="34">
                    <c:v>20/02/2024</c:v>
                  </c:pt>
                  <c:pt idx="35">
                    <c:v>19/02/2024</c:v>
                  </c:pt>
                  <c:pt idx="36">
                    <c:v>16/02/2024</c:v>
                  </c:pt>
                  <c:pt idx="37">
                    <c:v>15/02/2024</c:v>
                  </c:pt>
                  <c:pt idx="38">
                    <c:v>07/02/2024</c:v>
                  </c:pt>
                  <c:pt idx="39">
                    <c:v>06/02/2024</c:v>
                  </c:pt>
                  <c:pt idx="40">
                    <c:v>05/02/2024</c:v>
                  </c:pt>
                  <c:pt idx="41">
                    <c:v>02/02/2024</c:v>
                  </c:pt>
                  <c:pt idx="42">
                    <c:v>01/02/2024</c:v>
                  </c:pt>
                  <c:pt idx="43">
                    <c:v>31/01/2024</c:v>
                  </c:pt>
                  <c:pt idx="44">
                    <c:v>30/01/2024</c:v>
                  </c:pt>
                  <c:pt idx="45">
                    <c:v>29/01/2024</c:v>
                  </c:pt>
                  <c:pt idx="46">
                    <c:v>26/01/2024</c:v>
                  </c:pt>
                  <c:pt idx="47">
                    <c:v>25/01/2024</c:v>
                  </c:pt>
                  <c:pt idx="48">
                    <c:v>24/01/2024</c:v>
                  </c:pt>
                  <c:pt idx="49">
                    <c:v>23/01/2024</c:v>
                  </c:pt>
                  <c:pt idx="50">
                    <c:v>22/01/2024</c:v>
                  </c:pt>
                  <c:pt idx="51">
                    <c:v>19/01/2024</c:v>
                  </c:pt>
                  <c:pt idx="52">
                    <c:v>18/01/2024</c:v>
                  </c:pt>
                  <c:pt idx="53">
                    <c:v>17/01/2024</c:v>
                  </c:pt>
                  <c:pt idx="54">
                    <c:v>16/01/2024</c:v>
                  </c:pt>
                  <c:pt idx="55">
                    <c:v>15/01/2024</c:v>
                  </c:pt>
                  <c:pt idx="56">
                    <c:v>12/01/2024</c:v>
                  </c:pt>
                  <c:pt idx="57">
                    <c:v>11/01/2024</c:v>
                  </c:pt>
                  <c:pt idx="58">
                    <c:v>10/01/2024</c:v>
                  </c:pt>
                  <c:pt idx="59">
                    <c:v>09/01/2024</c:v>
                  </c:pt>
                  <c:pt idx="60">
                    <c:v>08/01/2024</c:v>
                  </c:pt>
                  <c:pt idx="61">
                    <c:v>05/01/2024</c:v>
                  </c:pt>
                  <c:pt idx="62">
                    <c:v>04/01/2024</c:v>
                  </c:pt>
                  <c:pt idx="63">
                    <c:v>03/01/2024</c:v>
                  </c:pt>
                  <c:pt idx="64">
                    <c:v>02/01/2024</c:v>
                  </c:pt>
                  <c:pt idx="65">
                    <c:v>29/12/2023</c:v>
                  </c:pt>
                  <c:pt idx="66">
                    <c:v>28/12/2023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GDTD!$BO$89:$BO$155</c:f>
              <c:numCache>
                <c:formatCode>#,##0</c:formatCode>
                <c:ptCount val="67"/>
                <c:pt idx="0">
                  <c:v>-18286980000</c:v>
                </c:pt>
                <c:pt idx="1">
                  <c:v>-18968780000</c:v>
                </c:pt>
                <c:pt idx="2">
                  <c:v>-19264910000</c:v>
                </c:pt>
                <c:pt idx="3">
                  <c:v>-19561040000</c:v>
                </c:pt>
                <c:pt idx="4">
                  <c:v>-18615420000</c:v>
                </c:pt>
                <c:pt idx="5">
                  <c:v>-18417400000</c:v>
                </c:pt>
                <c:pt idx="6">
                  <c:v>-18378040000</c:v>
                </c:pt>
                <c:pt idx="7">
                  <c:v>4956430000</c:v>
                </c:pt>
                <c:pt idx="8">
                  <c:v>28290900000</c:v>
                </c:pt>
                <c:pt idx="9">
                  <c:v>28873990000</c:v>
                </c:pt>
                <c:pt idx="10">
                  <c:v>28932900000</c:v>
                </c:pt>
                <c:pt idx="11">
                  <c:v>28672460000</c:v>
                </c:pt>
                <c:pt idx="12">
                  <c:v>28412020000</c:v>
                </c:pt>
                <c:pt idx="13">
                  <c:v>2060560000</c:v>
                </c:pt>
                <c:pt idx="14">
                  <c:v>1392050000</c:v>
                </c:pt>
                <c:pt idx="15">
                  <c:v>815590000</c:v>
                </c:pt>
                <c:pt idx="16">
                  <c:v>-2039680000</c:v>
                </c:pt>
                <c:pt idx="17">
                  <c:v>-2146710000</c:v>
                </c:pt>
                <c:pt idx="18">
                  <c:v>-1249750000</c:v>
                </c:pt>
                <c:pt idx="19">
                  <c:v>-352790000</c:v>
                </c:pt>
                <c:pt idx="20">
                  <c:v>-352790000</c:v>
                </c:pt>
                <c:pt idx="21">
                  <c:v>-425050000</c:v>
                </c:pt>
                <c:pt idx="22">
                  <c:v>-425050000</c:v>
                </c:pt>
                <c:pt idx="23">
                  <c:v>-202550000</c:v>
                </c:pt>
                <c:pt idx="24">
                  <c:v>155760000</c:v>
                </c:pt>
                <c:pt idx="25">
                  <c:v>84340000</c:v>
                </c:pt>
                <c:pt idx="26">
                  <c:v>331980000</c:v>
                </c:pt>
                <c:pt idx="27">
                  <c:v>662240000</c:v>
                </c:pt>
                <c:pt idx="28">
                  <c:v>265900000</c:v>
                </c:pt>
                <c:pt idx="29">
                  <c:v>2923880000</c:v>
                </c:pt>
                <c:pt idx="30">
                  <c:v>5581860000</c:v>
                </c:pt>
                <c:pt idx="31">
                  <c:v>5874820000</c:v>
                </c:pt>
                <c:pt idx="32">
                  <c:v>2745480000</c:v>
                </c:pt>
                <c:pt idx="33">
                  <c:v>2834760000</c:v>
                </c:pt>
                <c:pt idx="34">
                  <c:v>2732440000</c:v>
                </c:pt>
                <c:pt idx="35">
                  <c:v>5558500000</c:v>
                </c:pt>
                <c:pt idx="36">
                  <c:v>5364260000</c:v>
                </c:pt>
                <c:pt idx="37">
                  <c:v>5317140000</c:v>
                </c:pt>
                <c:pt idx="38">
                  <c:v>5270020000</c:v>
                </c:pt>
                <c:pt idx="39">
                  <c:v>5203140000</c:v>
                </c:pt>
                <c:pt idx="40">
                  <c:v>5180900000</c:v>
                </c:pt>
                <c:pt idx="41">
                  <c:v>4849180000</c:v>
                </c:pt>
                <c:pt idx="42">
                  <c:v>4849000000</c:v>
                </c:pt>
                <c:pt idx="43">
                  <c:v>4871080000</c:v>
                </c:pt>
                <c:pt idx="44">
                  <c:v>4958790000</c:v>
                </c:pt>
                <c:pt idx="45">
                  <c:v>5046500000</c:v>
                </c:pt>
                <c:pt idx="46">
                  <c:v>4395440000</c:v>
                </c:pt>
                <c:pt idx="47">
                  <c:v>3214640000</c:v>
                </c:pt>
                <c:pt idx="48">
                  <c:v>3214640000</c:v>
                </c:pt>
                <c:pt idx="49">
                  <c:v>655300000</c:v>
                </c:pt>
                <c:pt idx="50">
                  <c:v>31720000</c:v>
                </c:pt>
                <c:pt idx="51">
                  <c:v>-144220000</c:v>
                </c:pt>
                <c:pt idx="52">
                  <c:v>-144220000</c:v>
                </c:pt>
                <c:pt idx="53">
                  <c:v>-133220000</c:v>
                </c:pt>
                <c:pt idx="54">
                  <c:v>-10900000</c:v>
                </c:pt>
                <c:pt idx="55">
                  <c:v>-10900000</c:v>
                </c:pt>
                <c:pt idx="56">
                  <c:v>-10900000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C64-7248-AE74-233DAF2A1561}"/>
            </c:ext>
          </c:extLst>
        </c:ser>
        <c:ser>
          <c:idx val="2"/>
          <c:order val="2"/>
          <c:tx>
            <c:strRef>
              <c:f>GDTD!$BP$88</c:f>
              <c:strCache>
                <c:ptCount val="1"/>
                <c:pt idx="0">
                  <c:v>MWG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multiLvlStrRef>
              <c:f>GDTD!$BL$89:$BM$155</c:f>
              <c:multiLvlStrCache>
                <c:ptCount val="67"/>
                <c:lvl>
                  <c:pt idx="0">
                    <c:v>08/04/2024</c:v>
                  </c:pt>
                  <c:pt idx="1">
                    <c:v>05/04/2024</c:v>
                  </c:pt>
                  <c:pt idx="2">
                    <c:v>04/04/2024</c:v>
                  </c:pt>
                  <c:pt idx="3">
                    <c:v>03/04/2024</c:v>
                  </c:pt>
                  <c:pt idx="4">
                    <c:v>02/04/2024</c:v>
                  </c:pt>
                  <c:pt idx="5">
                    <c:v>01/04/2024</c:v>
                  </c:pt>
                  <c:pt idx="6">
                    <c:v>29/03/2024</c:v>
                  </c:pt>
                  <c:pt idx="7">
                    <c:v>28/03/2024</c:v>
                  </c:pt>
                  <c:pt idx="8">
                    <c:v>27/03/2024</c:v>
                  </c:pt>
                  <c:pt idx="9">
                    <c:v>26/03/2024</c:v>
                  </c:pt>
                  <c:pt idx="10">
                    <c:v>25/03/2024</c:v>
                  </c:pt>
                  <c:pt idx="11">
                    <c:v>22/03/2024</c:v>
                  </c:pt>
                  <c:pt idx="12">
                    <c:v>21/03/2024</c:v>
                  </c:pt>
                  <c:pt idx="13">
                    <c:v>20/03/2024</c:v>
                  </c:pt>
                  <c:pt idx="14">
                    <c:v>19/03/2024</c:v>
                  </c:pt>
                  <c:pt idx="15">
                    <c:v>18/03/2024</c:v>
                  </c:pt>
                  <c:pt idx="16">
                    <c:v>15/03/2024</c:v>
                  </c:pt>
                  <c:pt idx="17">
                    <c:v>14/03/2024</c:v>
                  </c:pt>
                  <c:pt idx="18">
                    <c:v>13/03/2024</c:v>
                  </c:pt>
                  <c:pt idx="19">
                    <c:v>12/03/2024</c:v>
                  </c:pt>
                  <c:pt idx="20">
                    <c:v>11/03/2024</c:v>
                  </c:pt>
                  <c:pt idx="21">
                    <c:v>08/03/2024</c:v>
                  </c:pt>
                  <c:pt idx="22">
                    <c:v>07/03/2024</c:v>
                  </c:pt>
                  <c:pt idx="23">
                    <c:v>06/03/2024</c:v>
                  </c:pt>
                  <c:pt idx="24">
                    <c:v>05/03/2024</c:v>
                  </c:pt>
                  <c:pt idx="25">
                    <c:v>04/03/2024</c:v>
                  </c:pt>
                  <c:pt idx="26">
                    <c:v>01/03/2024</c:v>
                  </c:pt>
                  <c:pt idx="27">
                    <c:v>29/02/2024</c:v>
                  </c:pt>
                  <c:pt idx="28">
                    <c:v>28/02/2024</c:v>
                  </c:pt>
                  <c:pt idx="29">
                    <c:v>27/02/2024</c:v>
                  </c:pt>
                  <c:pt idx="30">
                    <c:v>26/02/2024</c:v>
                  </c:pt>
                  <c:pt idx="31">
                    <c:v>23/02/2024</c:v>
                  </c:pt>
                  <c:pt idx="32">
                    <c:v>22/02/2024</c:v>
                  </c:pt>
                  <c:pt idx="33">
                    <c:v>21/02/2024</c:v>
                  </c:pt>
                  <c:pt idx="34">
                    <c:v>20/02/2024</c:v>
                  </c:pt>
                  <c:pt idx="35">
                    <c:v>19/02/2024</c:v>
                  </c:pt>
                  <c:pt idx="36">
                    <c:v>16/02/2024</c:v>
                  </c:pt>
                  <c:pt idx="37">
                    <c:v>15/02/2024</c:v>
                  </c:pt>
                  <c:pt idx="38">
                    <c:v>07/02/2024</c:v>
                  </c:pt>
                  <c:pt idx="39">
                    <c:v>06/02/2024</c:v>
                  </c:pt>
                  <c:pt idx="40">
                    <c:v>05/02/2024</c:v>
                  </c:pt>
                  <c:pt idx="41">
                    <c:v>02/02/2024</c:v>
                  </c:pt>
                  <c:pt idx="42">
                    <c:v>01/02/2024</c:v>
                  </c:pt>
                  <c:pt idx="43">
                    <c:v>31/01/2024</c:v>
                  </c:pt>
                  <c:pt idx="44">
                    <c:v>30/01/2024</c:v>
                  </c:pt>
                  <c:pt idx="45">
                    <c:v>29/01/2024</c:v>
                  </c:pt>
                  <c:pt idx="46">
                    <c:v>26/01/2024</c:v>
                  </c:pt>
                  <c:pt idx="47">
                    <c:v>25/01/2024</c:v>
                  </c:pt>
                  <c:pt idx="48">
                    <c:v>24/01/2024</c:v>
                  </c:pt>
                  <c:pt idx="49">
                    <c:v>23/01/2024</c:v>
                  </c:pt>
                  <c:pt idx="50">
                    <c:v>22/01/2024</c:v>
                  </c:pt>
                  <c:pt idx="51">
                    <c:v>19/01/2024</c:v>
                  </c:pt>
                  <c:pt idx="52">
                    <c:v>18/01/2024</c:v>
                  </c:pt>
                  <c:pt idx="53">
                    <c:v>17/01/2024</c:v>
                  </c:pt>
                  <c:pt idx="54">
                    <c:v>16/01/2024</c:v>
                  </c:pt>
                  <c:pt idx="55">
                    <c:v>15/01/2024</c:v>
                  </c:pt>
                  <c:pt idx="56">
                    <c:v>12/01/2024</c:v>
                  </c:pt>
                  <c:pt idx="57">
                    <c:v>11/01/2024</c:v>
                  </c:pt>
                  <c:pt idx="58">
                    <c:v>10/01/2024</c:v>
                  </c:pt>
                  <c:pt idx="59">
                    <c:v>09/01/2024</c:v>
                  </c:pt>
                  <c:pt idx="60">
                    <c:v>08/01/2024</c:v>
                  </c:pt>
                  <c:pt idx="61">
                    <c:v>05/01/2024</c:v>
                  </c:pt>
                  <c:pt idx="62">
                    <c:v>04/01/2024</c:v>
                  </c:pt>
                  <c:pt idx="63">
                    <c:v>03/01/2024</c:v>
                  </c:pt>
                  <c:pt idx="64">
                    <c:v>02/01/2024</c:v>
                  </c:pt>
                  <c:pt idx="65">
                    <c:v>29/12/2023</c:v>
                  </c:pt>
                  <c:pt idx="66">
                    <c:v>28/12/2023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GDTD!$BP$89:$BP$155</c:f>
              <c:numCache>
                <c:formatCode>#,##0</c:formatCode>
                <c:ptCount val="67"/>
                <c:pt idx="0">
                  <c:v>-597251565000</c:v>
                </c:pt>
                <c:pt idx="1">
                  <c:v>-614820175000</c:v>
                </c:pt>
                <c:pt idx="2">
                  <c:v>-640706095000</c:v>
                </c:pt>
                <c:pt idx="3">
                  <c:v>-648364470000</c:v>
                </c:pt>
                <c:pt idx="4">
                  <c:v>-625586905000</c:v>
                </c:pt>
                <c:pt idx="5">
                  <c:v>-631526467000</c:v>
                </c:pt>
                <c:pt idx="6">
                  <c:v>-647147317000</c:v>
                </c:pt>
                <c:pt idx="7">
                  <c:v>-621245757000</c:v>
                </c:pt>
                <c:pt idx="8">
                  <c:v>-636114715000</c:v>
                </c:pt>
                <c:pt idx="9">
                  <c:v>-631012932000</c:v>
                </c:pt>
                <c:pt idx="10">
                  <c:v>-652269772000</c:v>
                </c:pt>
                <c:pt idx="11">
                  <c:v>-626225072000</c:v>
                </c:pt>
                <c:pt idx="12">
                  <c:v>-599135947000</c:v>
                </c:pt>
                <c:pt idx="13">
                  <c:v>-573893262000</c:v>
                </c:pt>
                <c:pt idx="14">
                  <c:v>-484538377000</c:v>
                </c:pt>
                <c:pt idx="15">
                  <c:v>-344745572000</c:v>
                </c:pt>
                <c:pt idx="16">
                  <c:v>-366359477000</c:v>
                </c:pt>
                <c:pt idx="17">
                  <c:v>-379773152000</c:v>
                </c:pt>
                <c:pt idx="18">
                  <c:v>-372008207000</c:v>
                </c:pt>
                <c:pt idx="19">
                  <c:v>-390729947000</c:v>
                </c:pt>
                <c:pt idx="20">
                  <c:v>-379863347000</c:v>
                </c:pt>
                <c:pt idx="21">
                  <c:v>-391032409000</c:v>
                </c:pt>
                <c:pt idx="22">
                  <c:v>-388127569000</c:v>
                </c:pt>
                <c:pt idx="23">
                  <c:v>-368551204000</c:v>
                </c:pt>
                <c:pt idx="24">
                  <c:v>-343513039000</c:v>
                </c:pt>
                <c:pt idx="25">
                  <c:v>-297097859000</c:v>
                </c:pt>
                <c:pt idx="26">
                  <c:v>-260995724000</c:v>
                </c:pt>
                <c:pt idx="27">
                  <c:v>-242420399000</c:v>
                </c:pt>
                <c:pt idx="28">
                  <c:v>-233216099000</c:v>
                </c:pt>
                <c:pt idx="29">
                  <c:v>-227440814000</c:v>
                </c:pt>
                <c:pt idx="30">
                  <c:v>-199827427000</c:v>
                </c:pt>
                <c:pt idx="31">
                  <c:v>-200962807000</c:v>
                </c:pt>
                <c:pt idx="32">
                  <c:v>-206814787000</c:v>
                </c:pt>
                <c:pt idx="33">
                  <c:v>-194935072000</c:v>
                </c:pt>
                <c:pt idx="34">
                  <c:v>-167429447000</c:v>
                </c:pt>
                <c:pt idx="35">
                  <c:v>-143486907000</c:v>
                </c:pt>
                <c:pt idx="36">
                  <c:v>-129420217000</c:v>
                </c:pt>
                <c:pt idx="37">
                  <c:v>-128794757000</c:v>
                </c:pt>
                <c:pt idx="38">
                  <c:v>-123355942000</c:v>
                </c:pt>
                <c:pt idx="39">
                  <c:v>-119773832000</c:v>
                </c:pt>
                <c:pt idx="40">
                  <c:v>84116863000</c:v>
                </c:pt>
                <c:pt idx="41">
                  <c:v>97751013000</c:v>
                </c:pt>
                <c:pt idx="42">
                  <c:v>-27863827000</c:v>
                </c:pt>
                <c:pt idx="43">
                  <c:v>-52380517000</c:v>
                </c:pt>
                <c:pt idx="44">
                  <c:v>-80999497000</c:v>
                </c:pt>
                <c:pt idx="45">
                  <c:v>-85210327000</c:v>
                </c:pt>
                <c:pt idx="46">
                  <c:v>-91404167000</c:v>
                </c:pt>
                <c:pt idx="47">
                  <c:v>-122563157000</c:v>
                </c:pt>
                <c:pt idx="48">
                  <c:v>-136586252000</c:v>
                </c:pt>
                <c:pt idx="49">
                  <c:v>-154199752000</c:v>
                </c:pt>
                <c:pt idx="50">
                  <c:v>-116904057000</c:v>
                </c:pt>
                <c:pt idx="51">
                  <c:v>-121580907000</c:v>
                </c:pt>
                <c:pt idx="52">
                  <c:v>-116275647000</c:v>
                </c:pt>
                <c:pt idx="53">
                  <c:v>-118120132000</c:v>
                </c:pt>
                <c:pt idx="54">
                  <c:v>-89954307000</c:v>
                </c:pt>
                <c:pt idx="55">
                  <c:v>-76144437000</c:v>
                </c:pt>
                <c:pt idx="56">
                  <c:v>-79418452000</c:v>
                </c:pt>
                <c:pt idx="57">
                  <c:v>-34493502000</c:v>
                </c:pt>
                <c:pt idx="58">
                  <c:v>-40376832000</c:v>
                </c:pt>
                <c:pt idx="59">
                  <c:v>-13506567000</c:v>
                </c:pt>
                <c:pt idx="60">
                  <c:v>-11610747000</c:v>
                </c:pt>
                <c:pt idx="61">
                  <c:v>-14444192000</c:v>
                </c:pt>
                <c:pt idx="62">
                  <c:v>-47687407000</c:v>
                </c:pt>
                <c:pt idx="63">
                  <c:v>-149682857000</c:v>
                </c:pt>
                <c:pt idx="64">
                  <c:v>-143399607000</c:v>
                </c:pt>
                <c:pt idx="65">
                  <c:v>-130405587000</c:v>
                </c:pt>
                <c:pt idx="66">
                  <c:v>-131234507000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C64-7248-AE74-233DAF2A1561}"/>
            </c:ext>
          </c:extLst>
        </c:ser>
        <c:ser>
          <c:idx val="3"/>
          <c:order val="3"/>
          <c:tx>
            <c:strRef>
              <c:f>GDTD!$BQ$88</c:f>
              <c:strCache>
                <c:ptCount val="1"/>
                <c:pt idx="0">
                  <c:v>FRT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multiLvlStrRef>
              <c:f>GDTD!$BL$89:$BM$155</c:f>
              <c:multiLvlStrCache>
                <c:ptCount val="67"/>
                <c:lvl>
                  <c:pt idx="0">
                    <c:v>08/04/2024</c:v>
                  </c:pt>
                  <c:pt idx="1">
                    <c:v>05/04/2024</c:v>
                  </c:pt>
                  <c:pt idx="2">
                    <c:v>04/04/2024</c:v>
                  </c:pt>
                  <c:pt idx="3">
                    <c:v>03/04/2024</c:v>
                  </c:pt>
                  <c:pt idx="4">
                    <c:v>02/04/2024</c:v>
                  </c:pt>
                  <c:pt idx="5">
                    <c:v>01/04/2024</c:v>
                  </c:pt>
                  <c:pt idx="6">
                    <c:v>29/03/2024</c:v>
                  </c:pt>
                  <c:pt idx="7">
                    <c:v>28/03/2024</c:v>
                  </c:pt>
                  <c:pt idx="8">
                    <c:v>27/03/2024</c:v>
                  </c:pt>
                  <c:pt idx="9">
                    <c:v>26/03/2024</c:v>
                  </c:pt>
                  <c:pt idx="10">
                    <c:v>25/03/2024</c:v>
                  </c:pt>
                  <c:pt idx="11">
                    <c:v>22/03/2024</c:v>
                  </c:pt>
                  <c:pt idx="12">
                    <c:v>21/03/2024</c:v>
                  </c:pt>
                  <c:pt idx="13">
                    <c:v>20/03/2024</c:v>
                  </c:pt>
                  <c:pt idx="14">
                    <c:v>19/03/2024</c:v>
                  </c:pt>
                  <c:pt idx="15">
                    <c:v>18/03/2024</c:v>
                  </c:pt>
                  <c:pt idx="16">
                    <c:v>15/03/2024</c:v>
                  </c:pt>
                  <c:pt idx="17">
                    <c:v>14/03/2024</c:v>
                  </c:pt>
                  <c:pt idx="18">
                    <c:v>13/03/2024</c:v>
                  </c:pt>
                  <c:pt idx="19">
                    <c:v>12/03/2024</c:v>
                  </c:pt>
                  <c:pt idx="20">
                    <c:v>11/03/2024</c:v>
                  </c:pt>
                  <c:pt idx="21">
                    <c:v>08/03/2024</c:v>
                  </c:pt>
                  <c:pt idx="22">
                    <c:v>07/03/2024</c:v>
                  </c:pt>
                  <c:pt idx="23">
                    <c:v>06/03/2024</c:v>
                  </c:pt>
                  <c:pt idx="24">
                    <c:v>05/03/2024</c:v>
                  </c:pt>
                  <c:pt idx="25">
                    <c:v>04/03/2024</c:v>
                  </c:pt>
                  <c:pt idx="26">
                    <c:v>01/03/2024</c:v>
                  </c:pt>
                  <c:pt idx="27">
                    <c:v>29/02/2024</c:v>
                  </c:pt>
                  <c:pt idx="28">
                    <c:v>28/02/2024</c:v>
                  </c:pt>
                  <c:pt idx="29">
                    <c:v>27/02/2024</c:v>
                  </c:pt>
                  <c:pt idx="30">
                    <c:v>26/02/2024</c:v>
                  </c:pt>
                  <c:pt idx="31">
                    <c:v>23/02/2024</c:v>
                  </c:pt>
                  <c:pt idx="32">
                    <c:v>22/02/2024</c:v>
                  </c:pt>
                  <c:pt idx="33">
                    <c:v>21/02/2024</c:v>
                  </c:pt>
                  <c:pt idx="34">
                    <c:v>20/02/2024</c:v>
                  </c:pt>
                  <c:pt idx="35">
                    <c:v>19/02/2024</c:v>
                  </c:pt>
                  <c:pt idx="36">
                    <c:v>16/02/2024</c:v>
                  </c:pt>
                  <c:pt idx="37">
                    <c:v>15/02/2024</c:v>
                  </c:pt>
                  <c:pt idx="38">
                    <c:v>07/02/2024</c:v>
                  </c:pt>
                  <c:pt idx="39">
                    <c:v>06/02/2024</c:v>
                  </c:pt>
                  <c:pt idx="40">
                    <c:v>05/02/2024</c:v>
                  </c:pt>
                  <c:pt idx="41">
                    <c:v>02/02/2024</c:v>
                  </c:pt>
                  <c:pt idx="42">
                    <c:v>01/02/2024</c:v>
                  </c:pt>
                  <c:pt idx="43">
                    <c:v>31/01/2024</c:v>
                  </c:pt>
                  <c:pt idx="44">
                    <c:v>30/01/2024</c:v>
                  </c:pt>
                  <c:pt idx="45">
                    <c:v>29/01/2024</c:v>
                  </c:pt>
                  <c:pt idx="46">
                    <c:v>26/01/2024</c:v>
                  </c:pt>
                  <c:pt idx="47">
                    <c:v>25/01/2024</c:v>
                  </c:pt>
                  <c:pt idx="48">
                    <c:v>24/01/2024</c:v>
                  </c:pt>
                  <c:pt idx="49">
                    <c:v>23/01/2024</c:v>
                  </c:pt>
                  <c:pt idx="50">
                    <c:v>22/01/2024</c:v>
                  </c:pt>
                  <c:pt idx="51">
                    <c:v>19/01/2024</c:v>
                  </c:pt>
                  <c:pt idx="52">
                    <c:v>18/01/2024</c:v>
                  </c:pt>
                  <c:pt idx="53">
                    <c:v>17/01/2024</c:v>
                  </c:pt>
                  <c:pt idx="54">
                    <c:v>16/01/2024</c:v>
                  </c:pt>
                  <c:pt idx="55">
                    <c:v>15/01/2024</c:v>
                  </c:pt>
                  <c:pt idx="56">
                    <c:v>12/01/2024</c:v>
                  </c:pt>
                  <c:pt idx="57">
                    <c:v>11/01/2024</c:v>
                  </c:pt>
                  <c:pt idx="58">
                    <c:v>10/01/2024</c:v>
                  </c:pt>
                  <c:pt idx="59">
                    <c:v>09/01/2024</c:v>
                  </c:pt>
                  <c:pt idx="60">
                    <c:v>08/01/2024</c:v>
                  </c:pt>
                  <c:pt idx="61">
                    <c:v>05/01/2024</c:v>
                  </c:pt>
                  <c:pt idx="62">
                    <c:v>04/01/2024</c:v>
                  </c:pt>
                  <c:pt idx="63">
                    <c:v>03/01/2024</c:v>
                  </c:pt>
                  <c:pt idx="64">
                    <c:v>02/01/2024</c:v>
                  </c:pt>
                  <c:pt idx="65">
                    <c:v>29/12/2023</c:v>
                  </c:pt>
                  <c:pt idx="66">
                    <c:v>28/12/2023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GDTD!$BQ$89:$BQ$155</c:f>
              <c:numCache>
                <c:formatCode>#,##0</c:formatCode>
                <c:ptCount val="67"/>
                <c:pt idx="0">
                  <c:v>-22587944000</c:v>
                </c:pt>
                <c:pt idx="1">
                  <c:v>-24150034000</c:v>
                </c:pt>
                <c:pt idx="2">
                  <c:v>-24732964000</c:v>
                </c:pt>
                <c:pt idx="3">
                  <c:v>-25315894000</c:v>
                </c:pt>
                <c:pt idx="4">
                  <c:v>-23203684000</c:v>
                </c:pt>
                <c:pt idx="5">
                  <c:v>-22751274000</c:v>
                </c:pt>
                <c:pt idx="6">
                  <c:v>-22751774000</c:v>
                </c:pt>
                <c:pt idx="7">
                  <c:v>-23974444000</c:v>
                </c:pt>
                <c:pt idx="8">
                  <c:v>-25197114000</c:v>
                </c:pt>
                <c:pt idx="9">
                  <c:v>-24197534000</c:v>
                </c:pt>
                <c:pt idx="10">
                  <c:v>-24255664000</c:v>
                </c:pt>
                <c:pt idx="11">
                  <c:v>-24833904000</c:v>
                </c:pt>
                <c:pt idx="12">
                  <c:v>-25412144000</c:v>
                </c:pt>
                <c:pt idx="13">
                  <c:v>-26122754000</c:v>
                </c:pt>
                <c:pt idx="14">
                  <c:v>-27636494000</c:v>
                </c:pt>
                <c:pt idx="15">
                  <c:v>-20270564000</c:v>
                </c:pt>
                <c:pt idx="16">
                  <c:v>-18180294000</c:v>
                </c:pt>
                <c:pt idx="17">
                  <c:v>-18226754000</c:v>
                </c:pt>
                <c:pt idx="18">
                  <c:v>-19808304000</c:v>
                </c:pt>
                <c:pt idx="19">
                  <c:v>-21389854000</c:v>
                </c:pt>
                <c:pt idx="20">
                  <c:v>-21389854000</c:v>
                </c:pt>
                <c:pt idx="21">
                  <c:v>-6431014000</c:v>
                </c:pt>
                <c:pt idx="22">
                  <c:v>-6431014000</c:v>
                </c:pt>
                <c:pt idx="23">
                  <c:v>-17574734000</c:v>
                </c:pt>
                <c:pt idx="24">
                  <c:v>-3698954000</c:v>
                </c:pt>
                <c:pt idx="25">
                  <c:v>-3872714000</c:v>
                </c:pt>
                <c:pt idx="26">
                  <c:v>-3277154000</c:v>
                </c:pt>
                <c:pt idx="27">
                  <c:v>-2458414000</c:v>
                </c:pt>
                <c:pt idx="28">
                  <c:v>-2067174000</c:v>
                </c:pt>
                <c:pt idx="29">
                  <c:v>-1656509000</c:v>
                </c:pt>
                <c:pt idx="30">
                  <c:v>-1245844000</c:v>
                </c:pt>
                <c:pt idx="31">
                  <c:v>-536604000</c:v>
                </c:pt>
                <c:pt idx="32">
                  <c:v>-1470924000</c:v>
                </c:pt>
                <c:pt idx="33">
                  <c:v>3769636000</c:v>
                </c:pt>
                <c:pt idx="34">
                  <c:v>6962386000</c:v>
                </c:pt>
                <c:pt idx="35">
                  <c:v>6962386000</c:v>
                </c:pt>
                <c:pt idx="36">
                  <c:v>6543606000</c:v>
                </c:pt>
                <c:pt idx="37">
                  <c:v>1483296000</c:v>
                </c:pt>
                <c:pt idx="38">
                  <c:v>-3577014000</c:v>
                </c:pt>
                <c:pt idx="39">
                  <c:v>-3727304000</c:v>
                </c:pt>
                <c:pt idx="40">
                  <c:v>-3774984000</c:v>
                </c:pt>
                <c:pt idx="41">
                  <c:v>-7480924000</c:v>
                </c:pt>
                <c:pt idx="42">
                  <c:v>-7479704000</c:v>
                </c:pt>
                <c:pt idx="43">
                  <c:v>-7434094000</c:v>
                </c:pt>
                <c:pt idx="44">
                  <c:v>-7227967000</c:v>
                </c:pt>
                <c:pt idx="45">
                  <c:v>-7021840000</c:v>
                </c:pt>
                <c:pt idx="46">
                  <c:v>-6180530000</c:v>
                </c:pt>
                <c:pt idx="47">
                  <c:v>-6350050000</c:v>
                </c:pt>
                <c:pt idx="48">
                  <c:v>-86810000</c:v>
                </c:pt>
                <c:pt idx="49">
                  <c:v>4987970000</c:v>
                </c:pt>
                <c:pt idx="50">
                  <c:v>5048030000</c:v>
                </c:pt>
                <c:pt idx="51">
                  <c:v>1733840000</c:v>
                </c:pt>
                <c:pt idx="52">
                  <c:v>1733840000</c:v>
                </c:pt>
                <c:pt idx="53">
                  <c:v>-238120000</c:v>
                </c:pt>
                <c:pt idx="54">
                  <c:v>-19340000</c:v>
                </c:pt>
                <c:pt idx="55">
                  <c:v>-19340000</c:v>
                </c:pt>
                <c:pt idx="56">
                  <c:v>-19340000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C64-7248-AE74-233DAF2A1561}"/>
            </c:ext>
          </c:extLst>
        </c:ser>
        <c:ser>
          <c:idx val="4"/>
          <c:order val="4"/>
          <c:tx>
            <c:strRef>
              <c:f>GDTD!$BR$88</c:f>
              <c:strCache>
                <c:ptCount val="1"/>
                <c:pt idx="0">
                  <c:v>PNJ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multiLvlStrRef>
              <c:f>GDTD!$BL$89:$BM$155</c:f>
              <c:multiLvlStrCache>
                <c:ptCount val="67"/>
                <c:lvl>
                  <c:pt idx="0">
                    <c:v>08/04/2024</c:v>
                  </c:pt>
                  <c:pt idx="1">
                    <c:v>05/04/2024</c:v>
                  </c:pt>
                  <c:pt idx="2">
                    <c:v>04/04/2024</c:v>
                  </c:pt>
                  <c:pt idx="3">
                    <c:v>03/04/2024</c:v>
                  </c:pt>
                  <c:pt idx="4">
                    <c:v>02/04/2024</c:v>
                  </c:pt>
                  <c:pt idx="5">
                    <c:v>01/04/2024</c:v>
                  </c:pt>
                  <c:pt idx="6">
                    <c:v>29/03/2024</c:v>
                  </c:pt>
                  <c:pt idx="7">
                    <c:v>28/03/2024</c:v>
                  </c:pt>
                  <c:pt idx="8">
                    <c:v>27/03/2024</c:v>
                  </c:pt>
                  <c:pt idx="9">
                    <c:v>26/03/2024</c:v>
                  </c:pt>
                  <c:pt idx="10">
                    <c:v>25/03/2024</c:v>
                  </c:pt>
                  <c:pt idx="11">
                    <c:v>22/03/2024</c:v>
                  </c:pt>
                  <c:pt idx="12">
                    <c:v>21/03/2024</c:v>
                  </c:pt>
                  <c:pt idx="13">
                    <c:v>20/03/2024</c:v>
                  </c:pt>
                  <c:pt idx="14">
                    <c:v>19/03/2024</c:v>
                  </c:pt>
                  <c:pt idx="15">
                    <c:v>18/03/2024</c:v>
                  </c:pt>
                  <c:pt idx="16">
                    <c:v>15/03/2024</c:v>
                  </c:pt>
                  <c:pt idx="17">
                    <c:v>14/03/2024</c:v>
                  </c:pt>
                  <c:pt idx="18">
                    <c:v>13/03/2024</c:v>
                  </c:pt>
                  <c:pt idx="19">
                    <c:v>12/03/2024</c:v>
                  </c:pt>
                  <c:pt idx="20">
                    <c:v>11/03/2024</c:v>
                  </c:pt>
                  <c:pt idx="21">
                    <c:v>08/03/2024</c:v>
                  </c:pt>
                  <c:pt idx="22">
                    <c:v>07/03/2024</c:v>
                  </c:pt>
                  <c:pt idx="23">
                    <c:v>06/03/2024</c:v>
                  </c:pt>
                  <c:pt idx="24">
                    <c:v>05/03/2024</c:v>
                  </c:pt>
                  <c:pt idx="25">
                    <c:v>04/03/2024</c:v>
                  </c:pt>
                  <c:pt idx="26">
                    <c:v>01/03/2024</c:v>
                  </c:pt>
                  <c:pt idx="27">
                    <c:v>29/02/2024</c:v>
                  </c:pt>
                  <c:pt idx="28">
                    <c:v>28/02/2024</c:v>
                  </c:pt>
                  <c:pt idx="29">
                    <c:v>27/02/2024</c:v>
                  </c:pt>
                  <c:pt idx="30">
                    <c:v>26/02/2024</c:v>
                  </c:pt>
                  <c:pt idx="31">
                    <c:v>23/02/2024</c:v>
                  </c:pt>
                  <c:pt idx="32">
                    <c:v>22/02/2024</c:v>
                  </c:pt>
                  <c:pt idx="33">
                    <c:v>21/02/2024</c:v>
                  </c:pt>
                  <c:pt idx="34">
                    <c:v>20/02/2024</c:v>
                  </c:pt>
                  <c:pt idx="35">
                    <c:v>19/02/2024</c:v>
                  </c:pt>
                  <c:pt idx="36">
                    <c:v>16/02/2024</c:v>
                  </c:pt>
                  <c:pt idx="37">
                    <c:v>15/02/2024</c:v>
                  </c:pt>
                  <c:pt idx="38">
                    <c:v>07/02/2024</c:v>
                  </c:pt>
                  <c:pt idx="39">
                    <c:v>06/02/2024</c:v>
                  </c:pt>
                  <c:pt idx="40">
                    <c:v>05/02/2024</c:v>
                  </c:pt>
                  <c:pt idx="41">
                    <c:v>02/02/2024</c:v>
                  </c:pt>
                  <c:pt idx="42">
                    <c:v>01/02/2024</c:v>
                  </c:pt>
                  <c:pt idx="43">
                    <c:v>31/01/2024</c:v>
                  </c:pt>
                  <c:pt idx="44">
                    <c:v>30/01/2024</c:v>
                  </c:pt>
                  <c:pt idx="45">
                    <c:v>29/01/2024</c:v>
                  </c:pt>
                  <c:pt idx="46">
                    <c:v>26/01/2024</c:v>
                  </c:pt>
                  <c:pt idx="47">
                    <c:v>25/01/2024</c:v>
                  </c:pt>
                  <c:pt idx="48">
                    <c:v>24/01/2024</c:v>
                  </c:pt>
                  <c:pt idx="49">
                    <c:v>23/01/2024</c:v>
                  </c:pt>
                  <c:pt idx="50">
                    <c:v>22/01/2024</c:v>
                  </c:pt>
                  <c:pt idx="51">
                    <c:v>19/01/2024</c:v>
                  </c:pt>
                  <c:pt idx="52">
                    <c:v>18/01/2024</c:v>
                  </c:pt>
                  <c:pt idx="53">
                    <c:v>17/01/2024</c:v>
                  </c:pt>
                  <c:pt idx="54">
                    <c:v>16/01/2024</c:v>
                  </c:pt>
                  <c:pt idx="55">
                    <c:v>15/01/2024</c:v>
                  </c:pt>
                  <c:pt idx="56">
                    <c:v>12/01/2024</c:v>
                  </c:pt>
                  <c:pt idx="57">
                    <c:v>11/01/2024</c:v>
                  </c:pt>
                  <c:pt idx="58">
                    <c:v>10/01/2024</c:v>
                  </c:pt>
                  <c:pt idx="59">
                    <c:v>09/01/2024</c:v>
                  </c:pt>
                  <c:pt idx="60">
                    <c:v>08/01/2024</c:v>
                  </c:pt>
                  <c:pt idx="61">
                    <c:v>05/01/2024</c:v>
                  </c:pt>
                  <c:pt idx="62">
                    <c:v>04/01/2024</c:v>
                  </c:pt>
                  <c:pt idx="63">
                    <c:v>03/01/2024</c:v>
                  </c:pt>
                  <c:pt idx="64">
                    <c:v>02/01/2024</c:v>
                  </c:pt>
                  <c:pt idx="65">
                    <c:v>29/12/2023</c:v>
                  </c:pt>
                  <c:pt idx="66">
                    <c:v>28/12/2023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GDTD!$BR$89:$BR$155</c:f>
              <c:numCache>
                <c:formatCode>#,##0</c:formatCode>
                <c:ptCount val="67"/>
                <c:pt idx="0">
                  <c:v>71289782000</c:v>
                </c:pt>
                <c:pt idx="1">
                  <c:v>65263192000</c:v>
                </c:pt>
                <c:pt idx="2">
                  <c:v>62874552000</c:v>
                </c:pt>
                <c:pt idx="3">
                  <c:v>54716992000</c:v>
                </c:pt>
                <c:pt idx="4">
                  <c:v>83251052000</c:v>
                </c:pt>
                <c:pt idx="5">
                  <c:v>83361502000</c:v>
                </c:pt>
                <c:pt idx="6">
                  <c:v>75766902000</c:v>
                </c:pt>
                <c:pt idx="7">
                  <c:v>88887104000</c:v>
                </c:pt>
                <c:pt idx="8">
                  <c:v>83688454000</c:v>
                </c:pt>
                <c:pt idx="9">
                  <c:v>92725604000</c:v>
                </c:pt>
                <c:pt idx="10">
                  <c:v>97460644000</c:v>
                </c:pt>
                <c:pt idx="11">
                  <c:v>97963094000</c:v>
                </c:pt>
                <c:pt idx="12">
                  <c:v>77486134000</c:v>
                </c:pt>
                <c:pt idx="13">
                  <c:v>72475424000</c:v>
                </c:pt>
                <c:pt idx="14">
                  <c:v>124406974000</c:v>
                </c:pt>
                <c:pt idx="15">
                  <c:v>222042184000</c:v>
                </c:pt>
                <c:pt idx="16">
                  <c:v>211928904000</c:v>
                </c:pt>
                <c:pt idx="17">
                  <c:v>213191354000</c:v>
                </c:pt>
                <c:pt idx="18">
                  <c:v>212705164000</c:v>
                </c:pt>
                <c:pt idx="19">
                  <c:v>211273404000</c:v>
                </c:pt>
                <c:pt idx="20">
                  <c:v>211273404000</c:v>
                </c:pt>
                <c:pt idx="21">
                  <c:v>209019554000</c:v>
                </c:pt>
                <c:pt idx="22">
                  <c:v>209019554000</c:v>
                </c:pt>
                <c:pt idx="23">
                  <c:v>218538184000</c:v>
                </c:pt>
                <c:pt idx="24">
                  <c:v>240367154000</c:v>
                </c:pt>
                <c:pt idx="25">
                  <c:v>253236104000</c:v>
                </c:pt>
                <c:pt idx="26">
                  <c:v>269176474000</c:v>
                </c:pt>
                <c:pt idx="27">
                  <c:v>265582854000</c:v>
                </c:pt>
                <c:pt idx="28">
                  <c:v>271179814000</c:v>
                </c:pt>
                <c:pt idx="29">
                  <c:v>269388474000</c:v>
                </c:pt>
                <c:pt idx="30">
                  <c:v>301275914000</c:v>
                </c:pt>
                <c:pt idx="31">
                  <c:v>314936574000</c:v>
                </c:pt>
                <c:pt idx="32">
                  <c:v>341387684000</c:v>
                </c:pt>
                <c:pt idx="33">
                  <c:v>361631951000</c:v>
                </c:pt>
                <c:pt idx="34">
                  <c:v>379748611000</c:v>
                </c:pt>
                <c:pt idx="35">
                  <c:v>383677891000</c:v>
                </c:pt>
                <c:pt idx="36">
                  <c:v>382680491000</c:v>
                </c:pt>
                <c:pt idx="37">
                  <c:v>381557031000</c:v>
                </c:pt>
                <c:pt idx="38">
                  <c:v>386453091000</c:v>
                </c:pt>
                <c:pt idx="39">
                  <c:v>391216261000</c:v>
                </c:pt>
                <c:pt idx="40">
                  <c:v>534231091000</c:v>
                </c:pt>
                <c:pt idx="41">
                  <c:v>540080841000</c:v>
                </c:pt>
                <c:pt idx="42">
                  <c:v>429045321000</c:v>
                </c:pt>
                <c:pt idx="43">
                  <c:v>529953100000</c:v>
                </c:pt>
                <c:pt idx="44">
                  <c:v>532983380000</c:v>
                </c:pt>
                <c:pt idx="45">
                  <c:v>553055750000</c:v>
                </c:pt>
                <c:pt idx="46">
                  <c:v>548532030000</c:v>
                </c:pt>
                <c:pt idx="47">
                  <c:v>547378770000</c:v>
                </c:pt>
                <c:pt idx="48">
                  <c:v>545457270000</c:v>
                </c:pt>
                <c:pt idx="49">
                  <c:v>544044170000</c:v>
                </c:pt>
                <c:pt idx="50">
                  <c:v>548761530000</c:v>
                </c:pt>
                <c:pt idx="51">
                  <c:v>549406440000</c:v>
                </c:pt>
                <c:pt idx="52">
                  <c:v>535740030000</c:v>
                </c:pt>
                <c:pt idx="53">
                  <c:v>469503520000</c:v>
                </c:pt>
                <c:pt idx="54">
                  <c:v>441734420000</c:v>
                </c:pt>
                <c:pt idx="55">
                  <c:v>442944440000</c:v>
                </c:pt>
                <c:pt idx="56">
                  <c:v>444181570000</c:v>
                </c:pt>
                <c:pt idx="57">
                  <c:v>460090250000</c:v>
                </c:pt>
                <c:pt idx="58">
                  <c:v>460090250000</c:v>
                </c:pt>
                <c:pt idx="59">
                  <c:v>460090250000</c:v>
                </c:pt>
                <c:pt idx="60">
                  <c:v>460090250000</c:v>
                </c:pt>
                <c:pt idx="61">
                  <c:v>470215630000</c:v>
                </c:pt>
                <c:pt idx="62">
                  <c:v>472637460000</c:v>
                </c:pt>
                <c:pt idx="63">
                  <c:v>467676720000</c:v>
                </c:pt>
                <c:pt idx="64">
                  <c:v>467676720000</c:v>
                </c:pt>
                <c:pt idx="65">
                  <c:v>470360280000</c:v>
                </c:pt>
                <c:pt idx="66">
                  <c:v>469913520000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C64-7248-AE74-233DAF2A1561}"/>
            </c:ext>
          </c:extLst>
        </c:ser>
        <c:ser>
          <c:idx val="5"/>
          <c:order val="5"/>
          <c:tx>
            <c:strRef>
              <c:f>GDTD!$BS$88</c:f>
              <c:strCache>
                <c:ptCount val="1"/>
                <c:pt idx="0">
                  <c:v>PET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multiLvlStrRef>
              <c:f>GDTD!$BL$89:$BM$155</c:f>
              <c:multiLvlStrCache>
                <c:ptCount val="67"/>
                <c:lvl>
                  <c:pt idx="0">
                    <c:v>08/04/2024</c:v>
                  </c:pt>
                  <c:pt idx="1">
                    <c:v>05/04/2024</c:v>
                  </c:pt>
                  <c:pt idx="2">
                    <c:v>04/04/2024</c:v>
                  </c:pt>
                  <c:pt idx="3">
                    <c:v>03/04/2024</c:v>
                  </c:pt>
                  <c:pt idx="4">
                    <c:v>02/04/2024</c:v>
                  </c:pt>
                  <c:pt idx="5">
                    <c:v>01/04/2024</c:v>
                  </c:pt>
                  <c:pt idx="6">
                    <c:v>29/03/2024</c:v>
                  </c:pt>
                  <c:pt idx="7">
                    <c:v>28/03/2024</c:v>
                  </c:pt>
                  <c:pt idx="8">
                    <c:v>27/03/2024</c:v>
                  </c:pt>
                  <c:pt idx="9">
                    <c:v>26/03/2024</c:v>
                  </c:pt>
                  <c:pt idx="10">
                    <c:v>25/03/2024</c:v>
                  </c:pt>
                  <c:pt idx="11">
                    <c:v>22/03/2024</c:v>
                  </c:pt>
                  <c:pt idx="12">
                    <c:v>21/03/2024</c:v>
                  </c:pt>
                  <c:pt idx="13">
                    <c:v>20/03/2024</c:v>
                  </c:pt>
                  <c:pt idx="14">
                    <c:v>19/03/2024</c:v>
                  </c:pt>
                  <c:pt idx="15">
                    <c:v>18/03/2024</c:v>
                  </c:pt>
                  <c:pt idx="16">
                    <c:v>15/03/2024</c:v>
                  </c:pt>
                  <c:pt idx="17">
                    <c:v>14/03/2024</c:v>
                  </c:pt>
                  <c:pt idx="18">
                    <c:v>13/03/2024</c:v>
                  </c:pt>
                  <c:pt idx="19">
                    <c:v>12/03/2024</c:v>
                  </c:pt>
                  <c:pt idx="20">
                    <c:v>11/03/2024</c:v>
                  </c:pt>
                  <c:pt idx="21">
                    <c:v>08/03/2024</c:v>
                  </c:pt>
                  <c:pt idx="22">
                    <c:v>07/03/2024</c:v>
                  </c:pt>
                  <c:pt idx="23">
                    <c:v>06/03/2024</c:v>
                  </c:pt>
                  <c:pt idx="24">
                    <c:v>05/03/2024</c:v>
                  </c:pt>
                  <c:pt idx="25">
                    <c:v>04/03/2024</c:v>
                  </c:pt>
                  <c:pt idx="26">
                    <c:v>01/03/2024</c:v>
                  </c:pt>
                  <c:pt idx="27">
                    <c:v>29/02/2024</c:v>
                  </c:pt>
                  <c:pt idx="28">
                    <c:v>28/02/2024</c:v>
                  </c:pt>
                  <c:pt idx="29">
                    <c:v>27/02/2024</c:v>
                  </c:pt>
                  <c:pt idx="30">
                    <c:v>26/02/2024</c:v>
                  </c:pt>
                  <c:pt idx="31">
                    <c:v>23/02/2024</c:v>
                  </c:pt>
                  <c:pt idx="32">
                    <c:v>22/02/2024</c:v>
                  </c:pt>
                  <c:pt idx="33">
                    <c:v>21/02/2024</c:v>
                  </c:pt>
                  <c:pt idx="34">
                    <c:v>20/02/2024</c:v>
                  </c:pt>
                  <c:pt idx="35">
                    <c:v>19/02/2024</c:v>
                  </c:pt>
                  <c:pt idx="36">
                    <c:v>16/02/2024</c:v>
                  </c:pt>
                  <c:pt idx="37">
                    <c:v>15/02/2024</c:v>
                  </c:pt>
                  <c:pt idx="38">
                    <c:v>07/02/2024</c:v>
                  </c:pt>
                  <c:pt idx="39">
                    <c:v>06/02/2024</c:v>
                  </c:pt>
                  <c:pt idx="40">
                    <c:v>05/02/2024</c:v>
                  </c:pt>
                  <c:pt idx="41">
                    <c:v>02/02/2024</c:v>
                  </c:pt>
                  <c:pt idx="42">
                    <c:v>01/02/2024</c:v>
                  </c:pt>
                  <c:pt idx="43">
                    <c:v>31/01/2024</c:v>
                  </c:pt>
                  <c:pt idx="44">
                    <c:v>30/01/2024</c:v>
                  </c:pt>
                  <c:pt idx="45">
                    <c:v>29/01/2024</c:v>
                  </c:pt>
                  <c:pt idx="46">
                    <c:v>26/01/2024</c:v>
                  </c:pt>
                  <c:pt idx="47">
                    <c:v>25/01/2024</c:v>
                  </c:pt>
                  <c:pt idx="48">
                    <c:v>24/01/2024</c:v>
                  </c:pt>
                  <c:pt idx="49">
                    <c:v>23/01/2024</c:v>
                  </c:pt>
                  <c:pt idx="50">
                    <c:v>22/01/2024</c:v>
                  </c:pt>
                  <c:pt idx="51">
                    <c:v>19/01/2024</c:v>
                  </c:pt>
                  <c:pt idx="52">
                    <c:v>18/01/2024</c:v>
                  </c:pt>
                  <c:pt idx="53">
                    <c:v>17/01/2024</c:v>
                  </c:pt>
                  <c:pt idx="54">
                    <c:v>16/01/2024</c:v>
                  </c:pt>
                  <c:pt idx="55">
                    <c:v>15/01/2024</c:v>
                  </c:pt>
                  <c:pt idx="56">
                    <c:v>12/01/2024</c:v>
                  </c:pt>
                  <c:pt idx="57">
                    <c:v>11/01/2024</c:v>
                  </c:pt>
                  <c:pt idx="58">
                    <c:v>10/01/2024</c:v>
                  </c:pt>
                  <c:pt idx="59">
                    <c:v>09/01/2024</c:v>
                  </c:pt>
                  <c:pt idx="60">
                    <c:v>08/01/2024</c:v>
                  </c:pt>
                  <c:pt idx="61">
                    <c:v>05/01/2024</c:v>
                  </c:pt>
                  <c:pt idx="62">
                    <c:v>04/01/2024</c:v>
                  </c:pt>
                  <c:pt idx="63">
                    <c:v>03/01/2024</c:v>
                  </c:pt>
                  <c:pt idx="64">
                    <c:v>02/01/2024</c:v>
                  </c:pt>
                  <c:pt idx="65">
                    <c:v>29/12/2023</c:v>
                  </c:pt>
                  <c:pt idx="66">
                    <c:v>28/12/2023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GDTD!$BS$89:$BS$155</c:f>
              <c:numCache>
                <c:formatCode>#,##0</c:formatCode>
                <c:ptCount val="67"/>
                <c:pt idx="0">
                  <c:v>-194000</c:v>
                </c:pt>
                <c:pt idx="1">
                  <c:v>-194000</c:v>
                </c:pt>
                <c:pt idx="2">
                  <c:v>-194000</c:v>
                </c:pt>
                <c:pt idx="3">
                  <c:v>-194000</c:v>
                </c:pt>
                <c:pt idx="4">
                  <c:v>-194000</c:v>
                </c:pt>
                <c:pt idx="5">
                  <c:v>-194000</c:v>
                </c:pt>
                <c:pt idx="6">
                  <c:v>-194000</c:v>
                </c:pt>
                <c:pt idx="7">
                  <c:v>-194000</c:v>
                </c:pt>
                <c:pt idx="8">
                  <c:v>-194000</c:v>
                </c:pt>
                <c:pt idx="9">
                  <c:v>-194000</c:v>
                </c:pt>
                <c:pt idx="10">
                  <c:v>-194000</c:v>
                </c:pt>
                <c:pt idx="11">
                  <c:v>-194000</c:v>
                </c:pt>
                <c:pt idx="12">
                  <c:v>-194000</c:v>
                </c:pt>
                <c:pt idx="13">
                  <c:v>-194000</c:v>
                </c:pt>
                <c:pt idx="14">
                  <c:v>-194000</c:v>
                </c:pt>
                <c:pt idx="15">
                  <c:v>-194000</c:v>
                </c:pt>
                <c:pt idx="16">
                  <c:v>-194000</c:v>
                </c:pt>
                <c:pt idx="17">
                  <c:v>-194000</c:v>
                </c:pt>
                <c:pt idx="18">
                  <c:v>-194000</c:v>
                </c:pt>
                <c:pt idx="19">
                  <c:v>-194000</c:v>
                </c:pt>
                <c:pt idx="20">
                  <c:v>-194000</c:v>
                </c:pt>
                <c:pt idx="21">
                  <c:v>-194000</c:v>
                </c:pt>
                <c:pt idx="22">
                  <c:v>-194000</c:v>
                </c:pt>
                <c:pt idx="23">
                  <c:v>-194000</c:v>
                </c:pt>
                <c:pt idx="24">
                  <c:v>-194000</c:v>
                </c:pt>
                <c:pt idx="25">
                  <c:v>-194000</c:v>
                </c:pt>
                <c:pt idx="26">
                  <c:v>-194000</c:v>
                </c:pt>
                <c:pt idx="27">
                  <c:v>-194000</c:v>
                </c:pt>
                <c:pt idx="28">
                  <c:v>-194000</c:v>
                </c:pt>
                <c:pt idx="29">
                  <c:v>-97000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0C64-7248-AE74-233DAF2A1561}"/>
            </c:ext>
          </c:extLst>
        </c:ser>
        <c:ser>
          <c:idx val="6"/>
          <c:order val="6"/>
          <c:tx>
            <c:strRef>
              <c:f>GDTD!$BT$88</c:f>
              <c:strCache>
                <c:ptCount val="1"/>
                <c:pt idx="0">
                  <c:v>VRE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GDTD!$BL$89:$BM$155</c:f>
              <c:multiLvlStrCache>
                <c:ptCount val="67"/>
                <c:lvl>
                  <c:pt idx="0">
                    <c:v>08/04/2024</c:v>
                  </c:pt>
                  <c:pt idx="1">
                    <c:v>05/04/2024</c:v>
                  </c:pt>
                  <c:pt idx="2">
                    <c:v>04/04/2024</c:v>
                  </c:pt>
                  <c:pt idx="3">
                    <c:v>03/04/2024</c:v>
                  </c:pt>
                  <c:pt idx="4">
                    <c:v>02/04/2024</c:v>
                  </c:pt>
                  <c:pt idx="5">
                    <c:v>01/04/2024</c:v>
                  </c:pt>
                  <c:pt idx="6">
                    <c:v>29/03/2024</c:v>
                  </c:pt>
                  <c:pt idx="7">
                    <c:v>28/03/2024</c:v>
                  </c:pt>
                  <c:pt idx="8">
                    <c:v>27/03/2024</c:v>
                  </c:pt>
                  <c:pt idx="9">
                    <c:v>26/03/2024</c:v>
                  </c:pt>
                  <c:pt idx="10">
                    <c:v>25/03/2024</c:v>
                  </c:pt>
                  <c:pt idx="11">
                    <c:v>22/03/2024</c:v>
                  </c:pt>
                  <c:pt idx="12">
                    <c:v>21/03/2024</c:v>
                  </c:pt>
                  <c:pt idx="13">
                    <c:v>20/03/2024</c:v>
                  </c:pt>
                  <c:pt idx="14">
                    <c:v>19/03/2024</c:v>
                  </c:pt>
                  <c:pt idx="15">
                    <c:v>18/03/2024</c:v>
                  </c:pt>
                  <c:pt idx="16">
                    <c:v>15/03/2024</c:v>
                  </c:pt>
                  <c:pt idx="17">
                    <c:v>14/03/2024</c:v>
                  </c:pt>
                  <c:pt idx="18">
                    <c:v>13/03/2024</c:v>
                  </c:pt>
                  <c:pt idx="19">
                    <c:v>12/03/2024</c:v>
                  </c:pt>
                  <c:pt idx="20">
                    <c:v>11/03/2024</c:v>
                  </c:pt>
                  <c:pt idx="21">
                    <c:v>08/03/2024</c:v>
                  </c:pt>
                  <c:pt idx="22">
                    <c:v>07/03/2024</c:v>
                  </c:pt>
                  <c:pt idx="23">
                    <c:v>06/03/2024</c:v>
                  </c:pt>
                  <c:pt idx="24">
                    <c:v>05/03/2024</c:v>
                  </c:pt>
                  <c:pt idx="25">
                    <c:v>04/03/2024</c:v>
                  </c:pt>
                  <c:pt idx="26">
                    <c:v>01/03/2024</c:v>
                  </c:pt>
                  <c:pt idx="27">
                    <c:v>29/02/2024</c:v>
                  </c:pt>
                  <c:pt idx="28">
                    <c:v>28/02/2024</c:v>
                  </c:pt>
                  <c:pt idx="29">
                    <c:v>27/02/2024</c:v>
                  </c:pt>
                  <c:pt idx="30">
                    <c:v>26/02/2024</c:v>
                  </c:pt>
                  <c:pt idx="31">
                    <c:v>23/02/2024</c:v>
                  </c:pt>
                  <c:pt idx="32">
                    <c:v>22/02/2024</c:v>
                  </c:pt>
                  <c:pt idx="33">
                    <c:v>21/02/2024</c:v>
                  </c:pt>
                  <c:pt idx="34">
                    <c:v>20/02/2024</c:v>
                  </c:pt>
                  <c:pt idx="35">
                    <c:v>19/02/2024</c:v>
                  </c:pt>
                  <c:pt idx="36">
                    <c:v>16/02/2024</c:v>
                  </c:pt>
                  <c:pt idx="37">
                    <c:v>15/02/2024</c:v>
                  </c:pt>
                  <c:pt idx="38">
                    <c:v>07/02/2024</c:v>
                  </c:pt>
                  <c:pt idx="39">
                    <c:v>06/02/2024</c:v>
                  </c:pt>
                  <c:pt idx="40">
                    <c:v>05/02/2024</c:v>
                  </c:pt>
                  <c:pt idx="41">
                    <c:v>02/02/2024</c:v>
                  </c:pt>
                  <c:pt idx="42">
                    <c:v>01/02/2024</c:v>
                  </c:pt>
                  <c:pt idx="43">
                    <c:v>31/01/2024</c:v>
                  </c:pt>
                  <c:pt idx="44">
                    <c:v>30/01/2024</c:v>
                  </c:pt>
                  <c:pt idx="45">
                    <c:v>29/01/2024</c:v>
                  </c:pt>
                  <c:pt idx="46">
                    <c:v>26/01/2024</c:v>
                  </c:pt>
                  <c:pt idx="47">
                    <c:v>25/01/2024</c:v>
                  </c:pt>
                  <c:pt idx="48">
                    <c:v>24/01/2024</c:v>
                  </c:pt>
                  <c:pt idx="49">
                    <c:v>23/01/2024</c:v>
                  </c:pt>
                  <c:pt idx="50">
                    <c:v>22/01/2024</c:v>
                  </c:pt>
                  <c:pt idx="51">
                    <c:v>19/01/2024</c:v>
                  </c:pt>
                  <c:pt idx="52">
                    <c:v>18/01/2024</c:v>
                  </c:pt>
                  <c:pt idx="53">
                    <c:v>17/01/2024</c:v>
                  </c:pt>
                  <c:pt idx="54">
                    <c:v>16/01/2024</c:v>
                  </c:pt>
                  <c:pt idx="55">
                    <c:v>15/01/2024</c:v>
                  </c:pt>
                  <c:pt idx="56">
                    <c:v>12/01/2024</c:v>
                  </c:pt>
                  <c:pt idx="57">
                    <c:v>11/01/2024</c:v>
                  </c:pt>
                  <c:pt idx="58">
                    <c:v>10/01/2024</c:v>
                  </c:pt>
                  <c:pt idx="59">
                    <c:v>09/01/2024</c:v>
                  </c:pt>
                  <c:pt idx="60">
                    <c:v>08/01/2024</c:v>
                  </c:pt>
                  <c:pt idx="61">
                    <c:v>05/01/2024</c:v>
                  </c:pt>
                  <c:pt idx="62">
                    <c:v>04/01/2024</c:v>
                  </c:pt>
                  <c:pt idx="63">
                    <c:v>03/01/2024</c:v>
                  </c:pt>
                  <c:pt idx="64">
                    <c:v>02/01/2024</c:v>
                  </c:pt>
                  <c:pt idx="65">
                    <c:v>29/12/2023</c:v>
                  </c:pt>
                  <c:pt idx="66">
                    <c:v>28/12/2023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GDTD!$BT$89:$BT$155</c:f>
              <c:numCache>
                <c:formatCode>#,##0</c:formatCode>
                <c:ptCount val="67"/>
                <c:pt idx="0">
                  <c:v>42982269000</c:v>
                </c:pt>
                <c:pt idx="1">
                  <c:v>42401704000</c:v>
                </c:pt>
                <c:pt idx="2">
                  <c:v>33890419000</c:v>
                </c:pt>
                <c:pt idx="3">
                  <c:v>25379134000</c:v>
                </c:pt>
                <c:pt idx="4">
                  <c:v>41076564000</c:v>
                </c:pt>
                <c:pt idx="5">
                  <c:v>40076294000</c:v>
                </c:pt>
                <c:pt idx="6">
                  <c:v>35030964000</c:v>
                </c:pt>
                <c:pt idx="7">
                  <c:v>33258224000</c:v>
                </c:pt>
                <c:pt idx="8">
                  <c:v>31485484000</c:v>
                </c:pt>
                <c:pt idx="9">
                  <c:v>40298439000</c:v>
                </c:pt>
                <c:pt idx="10">
                  <c:v>32408469000</c:v>
                </c:pt>
                <c:pt idx="11">
                  <c:v>34862654000</c:v>
                </c:pt>
                <c:pt idx="12">
                  <c:v>37316839000</c:v>
                </c:pt>
                <c:pt idx="13">
                  <c:v>25229449000</c:v>
                </c:pt>
                <c:pt idx="14">
                  <c:v>28926709000</c:v>
                </c:pt>
                <c:pt idx="15">
                  <c:v>47256009000</c:v>
                </c:pt>
                <c:pt idx="16">
                  <c:v>25529123000</c:v>
                </c:pt>
                <c:pt idx="17">
                  <c:v>30792378000</c:v>
                </c:pt>
                <c:pt idx="18">
                  <c:v>14722458000</c:v>
                </c:pt>
                <c:pt idx="19">
                  <c:v>-1347462000</c:v>
                </c:pt>
                <c:pt idx="20">
                  <c:v>-1347462000</c:v>
                </c:pt>
                <c:pt idx="21">
                  <c:v>-7936297000</c:v>
                </c:pt>
                <c:pt idx="22">
                  <c:v>-7936297000</c:v>
                </c:pt>
                <c:pt idx="23">
                  <c:v>-530647000</c:v>
                </c:pt>
                <c:pt idx="24">
                  <c:v>13705908000</c:v>
                </c:pt>
                <c:pt idx="25">
                  <c:v>28100408000</c:v>
                </c:pt>
                <c:pt idx="26">
                  <c:v>34785383000</c:v>
                </c:pt>
                <c:pt idx="27">
                  <c:v>24808893000</c:v>
                </c:pt>
                <c:pt idx="28">
                  <c:v>6344073000</c:v>
                </c:pt>
                <c:pt idx="29">
                  <c:v>13223058000</c:v>
                </c:pt>
                <c:pt idx="30">
                  <c:v>20102043000</c:v>
                </c:pt>
                <c:pt idx="31">
                  <c:v>27692680000</c:v>
                </c:pt>
                <c:pt idx="32">
                  <c:v>53294790000</c:v>
                </c:pt>
                <c:pt idx="33">
                  <c:v>47624480000</c:v>
                </c:pt>
                <c:pt idx="34">
                  <c:v>59769270000</c:v>
                </c:pt>
                <c:pt idx="35">
                  <c:v>45921785000</c:v>
                </c:pt>
                <c:pt idx="36">
                  <c:v>26857085000</c:v>
                </c:pt>
                <c:pt idx="37">
                  <c:v>25587935000</c:v>
                </c:pt>
                <c:pt idx="38">
                  <c:v>24318785000</c:v>
                </c:pt>
                <c:pt idx="39">
                  <c:v>18101335000</c:v>
                </c:pt>
                <c:pt idx="40">
                  <c:v>12094900000</c:v>
                </c:pt>
                <c:pt idx="41">
                  <c:v>8115100000</c:v>
                </c:pt>
                <c:pt idx="42">
                  <c:v>12505120000</c:v>
                </c:pt>
                <c:pt idx="43">
                  <c:v>23315205000</c:v>
                </c:pt>
                <c:pt idx="44">
                  <c:v>16422455000</c:v>
                </c:pt>
                <c:pt idx="45">
                  <c:v>9529705000</c:v>
                </c:pt>
                <c:pt idx="46">
                  <c:v>9670020000</c:v>
                </c:pt>
                <c:pt idx="47">
                  <c:v>-441550000</c:v>
                </c:pt>
                <c:pt idx="48">
                  <c:v>47594535000</c:v>
                </c:pt>
                <c:pt idx="49">
                  <c:v>46054605000</c:v>
                </c:pt>
                <c:pt idx="50">
                  <c:v>62279075000</c:v>
                </c:pt>
                <c:pt idx="51">
                  <c:v>11300070000</c:v>
                </c:pt>
                <c:pt idx="52">
                  <c:v>11300070000</c:v>
                </c:pt>
                <c:pt idx="53">
                  <c:v>5496865000</c:v>
                </c:pt>
                <c:pt idx="54">
                  <c:v>7737165000</c:v>
                </c:pt>
                <c:pt idx="55">
                  <c:v>8025010000</c:v>
                </c:pt>
                <c:pt idx="56">
                  <c:v>4714110000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0C64-7248-AE74-233DAF2A15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0851919"/>
        <c:axId val="291378095"/>
      </c:lineChart>
      <c:catAx>
        <c:axId val="290851919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291378095"/>
        <c:crosses val="autoZero"/>
        <c:auto val="1"/>
        <c:lblAlgn val="ctr"/>
        <c:lblOffset val="100"/>
        <c:noMultiLvlLbl val="0"/>
      </c:catAx>
      <c:valAx>
        <c:axId val="291378095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290851919"/>
        <c:crosses val="autoZero"/>
        <c:crossBetween val="between"/>
        <c:dispUnits>
          <c:builtInUnit val="b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VN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BĐS KCN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GDTD!$BK$15</c:f>
              <c:strCache>
                <c:ptCount val="1"/>
                <c:pt idx="0">
                  <c:v>KBC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GDTD!$BI$16:$BJ$82</c:f>
              <c:multiLvlStrCache>
                <c:ptCount val="67"/>
                <c:lvl>
                  <c:pt idx="0">
                    <c:v>08/04/2024</c:v>
                  </c:pt>
                  <c:pt idx="1">
                    <c:v>05/04/2024</c:v>
                  </c:pt>
                  <c:pt idx="2">
                    <c:v>04/04/2024</c:v>
                  </c:pt>
                  <c:pt idx="3">
                    <c:v>03/04/2024</c:v>
                  </c:pt>
                  <c:pt idx="4">
                    <c:v>02/04/2024</c:v>
                  </c:pt>
                  <c:pt idx="5">
                    <c:v>01/04/2024</c:v>
                  </c:pt>
                  <c:pt idx="6">
                    <c:v>29/03/2024</c:v>
                  </c:pt>
                  <c:pt idx="7">
                    <c:v>28/03/2024</c:v>
                  </c:pt>
                  <c:pt idx="8">
                    <c:v>27/03/2024</c:v>
                  </c:pt>
                  <c:pt idx="9">
                    <c:v>26/03/2024</c:v>
                  </c:pt>
                  <c:pt idx="10">
                    <c:v>25/03/2024</c:v>
                  </c:pt>
                  <c:pt idx="11">
                    <c:v>22/03/2024</c:v>
                  </c:pt>
                  <c:pt idx="12">
                    <c:v>21/03/2024</c:v>
                  </c:pt>
                  <c:pt idx="13">
                    <c:v>20/03/2024</c:v>
                  </c:pt>
                  <c:pt idx="14">
                    <c:v>19/03/2024</c:v>
                  </c:pt>
                  <c:pt idx="15">
                    <c:v>18/03/2024</c:v>
                  </c:pt>
                  <c:pt idx="16">
                    <c:v>15/03/2024</c:v>
                  </c:pt>
                  <c:pt idx="17">
                    <c:v>14/03/2024</c:v>
                  </c:pt>
                  <c:pt idx="18">
                    <c:v>13/03/2024</c:v>
                  </c:pt>
                  <c:pt idx="19">
                    <c:v>12/03/2024</c:v>
                  </c:pt>
                  <c:pt idx="20">
                    <c:v>11/03/2024</c:v>
                  </c:pt>
                  <c:pt idx="21">
                    <c:v>08/03/2024</c:v>
                  </c:pt>
                  <c:pt idx="22">
                    <c:v>07/03/2024</c:v>
                  </c:pt>
                  <c:pt idx="23">
                    <c:v>06/03/2024</c:v>
                  </c:pt>
                  <c:pt idx="24">
                    <c:v>05/03/2024</c:v>
                  </c:pt>
                  <c:pt idx="25">
                    <c:v>04/03/2024</c:v>
                  </c:pt>
                  <c:pt idx="26">
                    <c:v>01/03/2024</c:v>
                  </c:pt>
                  <c:pt idx="27">
                    <c:v>29/02/2024</c:v>
                  </c:pt>
                  <c:pt idx="28">
                    <c:v>28/02/2024</c:v>
                  </c:pt>
                  <c:pt idx="29">
                    <c:v>27/02/2024</c:v>
                  </c:pt>
                  <c:pt idx="30">
                    <c:v>26/02/2024</c:v>
                  </c:pt>
                  <c:pt idx="31">
                    <c:v>23/02/2024</c:v>
                  </c:pt>
                  <c:pt idx="32">
                    <c:v>22/02/2024</c:v>
                  </c:pt>
                  <c:pt idx="33">
                    <c:v>21/02/2024</c:v>
                  </c:pt>
                  <c:pt idx="34">
                    <c:v>20/02/2024</c:v>
                  </c:pt>
                  <c:pt idx="35">
                    <c:v>19/02/2024</c:v>
                  </c:pt>
                  <c:pt idx="36">
                    <c:v>16/02/2024</c:v>
                  </c:pt>
                  <c:pt idx="37">
                    <c:v>15/02/2024</c:v>
                  </c:pt>
                  <c:pt idx="38">
                    <c:v>07/02/2024</c:v>
                  </c:pt>
                  <c:pt idx="39">
                    <c:v>06/02/2024</c:v>
                  </c:pt>
                  <c:pt idx="40">
                    <c:v>05/02/2024</c:v>
                  </c:pt>
                  <c:pt idx="41">
                    <c:v>02/02/2024</c:v>
                  </c:pt>
                  <c:pt idx="42">
                    <c:v>01/02/2024</c:v>
                  </c:pt>
                  <c:pt idx="43">
                    <c:v>31/01/2024</c:v>
                  </c:pt>
                  <c:pt idx="44">
                    <c:v>30/01/2024</c:v>
                  </c:pt>
                  <c:pt idx="45">
                    <c:v>29/01/2024</c:v>
                  </c:pt>
                  <c:pt idx="46">
                    <c:v>26/01/2024</c:v>
                  </c:pt>
                  <c:pt idx="47">
                    <c:v>25/01/2024</c:v>
                  </c:pt>
                  <c:pt idx="48">
                    <c:v>24/01/2024</c:v>
                  </c:pt>
                  <c:pt idx="49">
                    <c:v>23/01/2024</c:v>
                  </c:pt>
                  <c:pt idx="50">
                    <c:v>22/01/2024</c:v>
                  </c:pt>
                  <c:pt idx="51">
                    <c:v>19/01/2024</c:v>
                  </c:pt>
                  <c:pt idx="52">
                    <c:v>18/01/2024</c:v>
                  </c:pt>
                  <c:pt idx="53">
                    <c:v>17/01/2024</c:v>
                  </c:pt>
                  <c:pt idx="54">
                    <c:v>16/01/2024</c:v>
                  </c:pt>
                  <c:pt idx="55">
                    <c:v>15/01/2024</c:v>
                  </c:pt>
                  <c:pt idx="56">
                    <c:v>12/01/2024</c:v>
                  </c:pt>
                  <c:pt idx="57">
                    <c:v>11/01/2024</c:v>
                  </c:pt>
                  <c:pt idx="58">
                    <c:v>10/01/2024</c:v>
                  </c:pt>
                  <c:pt idx="59">
                    <c:v>09/01/2024</c:v>
                  </c:pt>
                  <c:pt idx="60">
                    <c:v>08/01/2024</c:v>
                  </c:pt>
                  <c:pt idx="61">
                    <c:v>05/01/2024</c:v>
                  </c:pt>
                  <c:pt idx="62">
                    <c:v>04/01/2024</c:v>
                  </c:pt>
                  <c:pt idx="63">
                    <c:v>03/01/2024</c:v>
                  </c:pt>
                  <c:pt idx="64">
                    <c:v>02/01/2024</c:v>
                  </c:pt>
                  <c:pt idx="65">
                    <c:v>29/12/2023</c:v>
                  </c:pt>
                  <c:pt idx="66">
                    <c:v>28/12/2023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GDTD!$BK$16:$BK$82</c:f>
              <c:numCache>
                <c:formatCode>#,##0</c:formatCode>
                <c:ptCount val="67"/>
                <c:pt idx="0">
                  <c:v>101253834000</c:v>
                </c:pt>
                <c:pt idx="1">
                  <c:v>133775784000</c:v>
                </c:pt>
                <c:pt idx="2">
                  <c:v>134208369000</c:v>
                </c:pt>
                <c:pt idx="3">
                  <c:v>133273404000</c:v>
                </c:pt>
                <c:pt idx="4">
                  <c:v>135719999000</c:v>
                </c:pt>
                <c:pt idx="5">
                  <c:v>136324504000</c:v>
                </c:pt>
                <c:pt idx="6">
                  <c:v>136440664000</c:v>
                </c:pt>
                <c:pt idx="7">
                  <c:v>162106024000</c:v>
                </c:pt>
                <c:pt idx="8">
                  <c:v>166489474000</c:v>
                </c:pt>
                <c:pt idx="9">
                  <c:v>168068939000</c:v>
                </c:pt>
                <c:pt idx="10">
                  <c:v>167701654000</c:v>
                </c:pt>
                <c:pt idx="11">
                  <c:v>109745109000</c:v>
                </c:pt>
                <c:pt idx="12">
                  <c:v>51788564000</c:v>
                </c:pt>
                <c:pt idx="13">
                  <c:v>46872919000</c:v>
                </c:pt>
                <c:pt idx="14">
                  <c:v>46579809000</c:v>
                </c:pt>
                <c:pt idx="15">
                  <c:v>44762489000</c:v>
                </c:pt>
                <c:pt idx="16">
                  <c:v>43944349000</c:v>
                </c:pt>
                <c:pt idx="17">
                  <c:v>46474224000</c:v>
                </c:pt>
                <c:pt idx="18">
                  <c:v>34356484000</c:v>
                </c:pt>
                <c:pt idx="19">
                  <c:v>37493474000</c:v>
                </c:pt>
                <c:pt idx="20">
                  <c:v>34386929000</c:v>
                </c:pt>
                <c:pt idx="21">
                  <c:v>33786249000</c:v>
                </c:pt>
                <c:pt idx="22">
                  <c:v>36966404000</c:v>
                </c:pt>
                <c:pt idx="23">
                  <c:v>37067479000</c:v>
                </c:pt>
                <c:pt idx="24">
                  <c:v>32811424000</c:v>
                </c:pt>
                <c:pt idx="25">
                  <c:v>37740794000</c:v>
                </c:pt>
                <c:pt idx="26">
                  <c:v>45066114000</c:v>
                </c:pt>
                <c:pt idx="27">
                  <c:v>46105914000</c:v>
                </c:pt>
                <c:pt idx="28">
                  <c:v>46631329000</c:v>
                </c:pt>
                <c:pt idx="29">
                  <c:v>44062349000</c:v>
                </c:pt>
                <c:pt idx="30">
                  <c:v>46149569000</c:v>
                </c:pt>
                <c:pt idx="31">
                  <c:v>45612254000</c:v>
                </c:pt>
                <c:pt idx="32">
                  <c:v>36779514000</c:v>
                </c:pt>
                <c:pt idx="33">
                  <c:v>39315934000</c:v>
                </c:pt>
                <c:pt idx="34">
                  <c:v>34852434000</c:v>
                </c:pt>
                <c:pt idx="35">
                  <c:v>32608934000</c:v>
                </c:pt>
                <c:pt idx="36">
                  <c:v>31978754000</c:v>
                </c:pt>
                <c:pt idx="37">
                  <c:v>31849019000</c:v>
                </c:pt>
                <c:pt idx="38">
                  <c:v>29957949000</c:v>
                </c:pt>
                <c:pt idx="39">
                  <c:v>29736299000</c:v>
                </c:pt>
                <c:pt idx="40">
                  <c:v>29422744000</c:v>
                </c:pt>
                <c:pt idx="41">
                  <c:v>26760084000</c:v>
                </c:pt>
                <c:pt idx="42">
                  <c:v>28259964000</c:v>
                </c:pt>
                <c:pt idx="43">
                  <c:v>29759844000</c:v>
                </c:pt>
                <c:pt idx="44">
                  <c:v>30094279000</c:v>
                </c:pt>
                <c:pt idx="45">
                  <c:v>30428714000</c:v>
                </c:pt>
                <c:pt idx="46">
                  <c:v>31893914000</c:v>
                </c:pt>
                <c:pt idx="47">
                  <c:v>31893914000</c:v>
                </c:pt>
                <c:pt idx="48">
                  <c:v>31893914000</c:v>
                </c:pt>
                <c:pt idx="49">
                  <c:v>30208374000</c:v>
                </c:pt>
                <c:pt idx="50">
                  <c:v>29707514000</c:v>
                </c:pt>
                <c:pt idx="51">
                  <c:v>26983414000</c:v>
                </c:pt>
                <c:pt idx="52">
                  <c:v>26782354000</c:v>
                </c:pt>
                <c:pt idx="53">
                  <c:v>26875744000</c:v>
                </c:pt>
                <c:pt idx="54">
                  <c:v>28842084000</c:v>
                </c:pt>
                <c:pt idx="55">
                  <c:v>27922584000</c:v>
                </c:pt>
                <c:pt idx="56">
                  <c:v>27922584000</c:v>
                </c:pt>
                <c:pt idx="57">
                  <c:v>26854224000</c:v>
                </c:pt>
                <c:pt idx="58">
                  <c:v>24354464000</c:v>
                </c:pt>
                <c:pt idx="59">
                  <c:v>18275584000</c:v>
                </c:pt>
                <c:pt idx="60">
                  <c:v>23718604000</c:v>
                </c:pt>
                <c:pt idx="61">
                  <c:v>22309184000</c:v>
                </c:pt>
                <c:pt idx="62">
                  <c:v>15924484000</c:v>
                </c:pt>
                <c:pt idx="63">
                  <c:v>4673849000</c:v>
                </c:pt>
                <c:pt idx="64">
                  <c:v>3121949000</c:v>
                </c:pt>
                <c:pt idx="65">
                  <c:v>3121949000</c:v>
                </c:pt>
                <c:pt idx="66">
                  <c:v>3121949000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3C4-7B4F-A0F4-2D6BFAB6B21E}"/>
            </c:ext>
          </c:extLst>
        </c:ser>
        <c:ser>
          <c:idx val="1"/>
          <c:order val="1"/>
          <c:tx>
            <c:strRef>
              <c:f>GDTD!$BL$15</c:f>
              <c:strCache>
                <c:ptCount val="1"/>
                <c:pt idx="0">
                  <c:v>IDC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GDTD!$BI$16:$BJ$82</c:f>
              <c:multiLvlStrCache>
                <c:ptCount val="67"/>
                <c:lvl>
                  <c:pt idx="0">
                    <c:v>08/04/2024</c:v>
                  </c:pt>
                  <c:pt idx="1">
                    <c:v>05/04/2024</c:v>
                  </c:pt>
                  <c:pt idx="2">
                    <c:v>04/04/2024</c:v>
                  </c:pt>
                  <c:pt idx="3">
                    <c:v>03/04/2024</c:v>
                  </c:pt>
                  <c:pt idx="4">
                    <c:v>02/04/2024</c:v>
                  </c:pt>
                  <c:pt idx="5">
                    <c:v>01/04/2024</c:v>
                  </c:pt>
                  <c:pt idx="6">
                    <c:v>29/03/2024</c:v>
                  </c:pt>
                  <c:pt idx="7">
                    <c:v>28/03/2024</c:v>
                  </c:pt>
                  <c:pt idx="8">
                    <c:v>27/03/2024</c:v>
                  </c:pt>
                  <c:pt idx="9">
                    <c:v>26/03/2024</c:v>
                  </c:pt>
                  <c:pt idx="10">
                    <c:v>25/03/2024</c:v>
                  </c:pt>
                  <c:pt idx="11">
                    <c:v>22/03/2024</c:v>
                  </c:pt>
                  <c:pt idx="12">
                    <c:v>21/03/2024</c:v>
                  </c:pt>
                  <c:pt idx="13">
                    <c:v>20/03/2024</c:v>
                  </c:pt>
                  <c:pt idx="14">
                    <c:v>19/03/2024</c:v>
                  </c:pt>
                  <c:pt idx="15">
                    <c:v>18/03/2024</c:v>
                  </c:pt>
                  <c:pt idx="16">
                    <c:v>15/03/2024</c:v>
                  </c:pt>
                  <c:pt idx="17">
                    <c:v>14/03/2024</c:v>
                  </c:pt>
                  <c:pt idx="18">
                    <c:v>13/03/2024</c:v>
                  </c:pt>
                  <c:pt idx="19">
                    <c:v>12/03/2024</c:v>
                  </c:pt>
                  <c:pt idx="20">
                    <c:v>11/03/2024</c:v>
                  </c:pt>
                  <c:pt idx="21">
                    <c:v>08/03/2024</c:v>
                  </c:pt>
                  <c:pt idx="22">
                    <c:v>07/03/2024</c:v>
                  </c:pt>
                  <c:pt idx="23">
                    <c:v>06/03/2024</c:v>
                  </c:pt>
                  <c:pt idx="24">
                    <c:v>05/03/2024</c:v>
                  </c:pt>
                  <c:pt idx="25">
                    <c:v>04/03/2024</c:v>
                  </c:pt>
                  <c:pt idx="26">
                    <c:v>01/03/2024</c:v>
                  </c:pt>
                  <c:pt idx="27">
                    <c:v>29/02/2024</c:v>
                  </c:pt>
                  <c:pt idx="28">
                    <c:v>28/02/2024</c:v>
                  </c:pt>
                  <c:pt idx="29">
                    <c:v>27/02/2024</c:v>
                  </c:pt>
                  <c:pt idx="30">
                    <c:v>26/02/2024</c:v>
                  </c:pt>
                  <c:pt idx="31">
                    <c:v>23/02/2024</c:v>
                  </c:pt>
                  <c:pt idx="32">
                    <c:v>22/02/2024</c:v>
                  </c:pt>
                  <c:pt idx="33">
                    <c:v>21/02/2024</c:v>
                  </c:pt>
                  <c:pt idx="34">
                    <c:v>20/02/2024</c:v>
                  </c:pt>
                  <c:pt idx="35">
                    <c:v>19/02/2024</c:v>
                  </c:pt>
                  <c:pt idx="36">
                    <c:v>16/02/2024</c:v>
                  </c:pt>
                  <c:pt idx="37">
                    <c:v>15/02/2024</c:v>
                  </c:pt>
                  <c:pt idx="38">
                    <c:v>07/02/2024</c:v>
                  </c:pt>
                  <c:pt idx="39">
                    <c:v>06/02/2024</c:v>
                  </c:pt>
                  <c:pt idx="40">
                    <c:v>05/02/2024</c:v>
                  </c:pt>
                  <c:pt idx="41">
                    <c:v>02/02/2024</c:v>
                  </c:pt>
                  <c:pt idx="42">
                    <c:v>01/02/2024</c:v>
                  </c:pt>
                  <c:pt idx="43">
                    <c:v>31/01/2024</c:v>
                  </c:pt>
                  <c:pt idx="44">
                    <c:v>30/01/2024</c:v>
                  </c:pt>
                  <c:pt idx="45">
                    <c:v>29/01/2024</c:v>
                  </c:pt>
                  <c:pt idx="46">
                    <c:v>26/01/2024</c:v>
                  </c:pt>
                  <c:pt idx="47">
                    <c:v>25/01/2024</c:v>
                  </c:pt>
                  <c:pt idx="48">
                    <c:v>24/01/2024</c:v>
                  </c:pt>
                  <c:pt idx="49">
                    <c:v>23/01/2024</c:v>
                  </c:pt>
                  <c:pt idx="50">
                    <c:v>22/01/2024</c:v>
                  </c:pt>
                  <c:pt idx="51">
                    <c:v>19/01/2024</c:v>
                  </c:pt>
                  <c:pt idx="52">
                    <c:v>18/01/2024</c:v>
                  </c:pt>
                  <c:pt idx="53">
                    <c:v>17/01/2024</c:v>
                  </c:pt>
                  <c:pt idx="54">
                    <c:v>16/01/2024</c:v>
                  </c:pt>
                  <c:pt idx="55">
                    <c:v>15/01/2024</c:v>
                  </c:pt>
                  <c:pt idx="56">
                    <c:v>12/01/2024</c:v>
                  </c:pt>
                  <c:pt idx="57">
                    <c:v>11/01/2024</c:v>
                  </c:pt>
                  <c:pt idx="58">
                    <c:v>10/01/2024</c:v>
                  </c:pt>
                  <c:pt idx="59">
                    <c:v>09/01/2024</c:v>
                  </c:pt>
                  <c:pt idx="60">
                    <c:v>08/01/2024</c:v>
                  </c:pt>
                  <c:pt idx="61">
                    <c:v>05/01/2024</c:v>
                  </c:pt>
                  <c:pt idx="62">
                    <c:v>04/01/2024</c:v>
                  </c:pt>
                  <c:pt idx="63">
                    <c:v>03/01/2024</c:v>
                  </c:pt>
                  <c:pt idx="64">
                    <c:v>02/01/2024</c:v>
                  </c:pt>
                  <c:pt idx="65">
                    <c:v>29/12/2023</c:v>
                  </c:pt>
                  <c:pt idx="66">
                    <c:v>28/12/2023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GDTD!$BL$16:$BL$82</c:f>
              <c:numCache>
                <c:formatCode>#,##0</c:formatCode>
                <c:ptCount val="67"/>
                <c:pt idx="0">
                  <c:v>-38482790000</c:v>
                </c:pt>
                <c:pt idx="1">
                  <c:v>-39343790000</c:v>
                </c:pt>
                <c:pt idx="2">
                  <c:v>-39402190000</c:v>
                </c:pt>
                <c:pt idx="3">
                  <c:v>-39460590000</c:v>
                </c:pt>
                <c:pt idx="4">
                  <c:v>-39460590000</c:v>
                </c:pt>
                <c:pt idx="5">
                  <c:v>-39460590000</c:v>
                </c:pt>
                <c:pt idx="6">
                  <c:v>-39460590000</c:v>
                </c:pt>
                <c:pt idx="7">
                  <c:v>-39460590000</c:v>
                </c:pt>
                <c:pt idx="8">
                  <c:v>-39460590000</c:v>
                </c:pt>
                <c:pt idx="9">
                  <c:v>-39630820000</c:v>
                </c:pt>
                <c:pt idx="10">
                  <c:v>-41201460000</c:v>
                </c:pt>
                <c:pt idx="11">
                  <c:v>-29300260000</c:v>
                </c:pt>
                <c:pt idx="12">
                  <c:v>-17399060000</c:v>
                </c:pt>
                <c:pt idx="13">
                  <c:v>-16814060000</c:v>
                </c:pt>
                <c:pt idx="14">
                  <c:v>-13925560000</c:v>
                </c:pt>
                <c:pt idx="15">
                  <c:v>-14498560000</c:v>
                </c:pt>
                <c:pt idx="16">
                  <c:v>-21070270000</c:v>
                </c:pt>
                <c:pt idx="17">
                  <c:v>-21070270000</c:v>
                </c:pt>
                <c:pt idx="18">
                  <c:v>-13582180000</c:v>
                </c:pt>
                <c:pt idx="19">
                  <c:v>-6094090000</c:v>
                </c:pt>
                <c:pt idx="20">
                  <c:v>-6094090000</c:v>
                </c:pt>
                <c:pt idx="21">
                  <c:v>-6094090000</c:v>
                </c:pt>
                <c:pt idx="22">
                  <c:v>-6094090000</c:v>
                </c:pt>
                <c:pt idx="23">
                  <c:v>-5517090000</c:v>
                </c:pt>
                <c:pt idx="24">
                  <c:v>3761290000</c:v>
                </c:pt>
                <c:pt idx="25">
                  <c:v>3470790000</c:v>
                </c:pt>
                <c:pt idx="26">
                  <c:v>3719870000</c:v>
                </c:pt>
                <c:pt idx="27">
                  <c:v>3137870000</c:v>
                </c:pt>
                <c:pt idx="28">
                  <c:v>3162870000</c:v>
                </c:pt>
                <c:pt idx="29">
                  <c:v>4316370000</c:v>
                </c:pt>
                <c:pt idx="30">
                  <c:v>5469870000</c:v>
                </c:pt>
                <c:pt idx="31">
                  <c:v>6334370000</c:v>
                </c:pt>
                <c:pt idx="32">
                  <c:v>5492870000</c:v>
                </c:pt>
                <c:pt idx="33">
                  <c:v>9757370000</c:v>
                </c:pt>
                <c:pt idx="34">
                  <c:v>13039340000</c:v>
                </c:pt>
                <c:pt idx="35">
                  <c:v>14531370000</c:v>
                </c:pt>
                <c:pt idx="36">
                  <c:v>12026370000</c:v>
                </c:pt>
                <c:pt idx="37">
                  <c:v>10904370000</c:v>
                </c:pt>
                <c:pt idx="38">
                  <c:v>9782370000</c:v>
                </c:pt>
                <c:pt idx="39">
                  <c:v>9788000000</c:v>
                </c:pt>
                <c:pt idx="40">
                  <c:v>10068500000</c:v>
                </c:pt>
                <c:pt idx="41">
                  <c:v>10068500000</c:v>
                </c:pt>
                <c:pt idx="42">
                  <c:v>3650030000</c:v>
                </c:pt>
                <c:pt idx="43">
                  <c:v>3790150000</c:v>
                </c:pt>
                <c:pt idx="44">
                  <c:v>5111870000</c:v>
                </c:pt>
                <c:pt idx="45">
                  <c:v>6433590000</c:v>
                </c:pt>
                <c:pt idx="46">
                  <c:v>2360890000</c:v>
                </c:pt>
                <c:pt idx="47">
                  <c:v>830480000</c:v>
                </c:pt>
                <c:pt idx="48">
                  <c:v>1337480000</c:v>
                </c:pt>
                <c:pt idx="49">
                  <c:v>1337480000</c:v>
                </c:pt>
                <c:pt idx="50">
                  <c:v>1337480000</c:v>
                </c:pt>
                <c:pt idx="51">
                  <c:v>-157560000</c:v>
                </c:pt>
                <c:pt idx="52">
                  <c:v>-157560000</c:v>
                </c:pt>
                <c:pt idx="53">
                  <c:v>-384080000</c:v>
                </c:pt>
                <c:pt idx="54">
                  <c:v>-967420000</c:v>
                </c:pt>
                <c:pt idx="55">
                  <c:v>-967420000</c:v>
                </c:pt>
                <c:pt idx="56">
                  <c:v>-967420000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3C4-7B4F-A0F4-2D6BFAB6B21E}"/>
            </c:ext>
          </c:extLst>
        </c:ser>
        <c:ser>
          <c:idx val="2"/>
          <c:order val="2"/>
          <c:tx>
            <c:strRef>
              <c:f>GDTD!$BM$15</c:f>
              <c:strCache>
                <c:ptCount val="1"/>
                <c:pt idx="0">
                  <c:v>SZC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multiLvlStrRef>
              <c:f>GDTD!$BI$16:$BJ$82</c:f>
              <c:multiLvlStrCache>
                <c:ptCount val="67"/>
                <c:lvl>
                  <c:pt idx="0">
                    <c:v>08/04/2024</c:v>
                  </c:pt>
                  <c:pt idx="1">
                    <c:v>05/04/2024</c:v>
                  </c:pt>
                  <c:pt idx="2">
                    <c:v>04/04/2024</c:v>
                  </c:pt>
                  <c:pt idx="3">
                    <c:v>03/04/2024</c:v>
                  </c:pt>
                  <c:pt idx="4">
                    <c:v>02/04/2024</c:v>
                  </c:pt>
                  <c:pt idx="5">
                    <c:v>01/04/2024</c:v>
                  </c:pt>
                  <c:pt idx="6">
                    <c:v>29/03/2024</c:v>
                  </c:pt>
                  <c:pt idx="7">
                    <c:v>28/03/2024</c:v>
                  </c:pt>
                  <c:pt idx="8">
                    <c:v>27/03/2024</c:v>
                  </c:pt>
                  <c:pt idx="9">
                    <c:v>26/03/2024</c:v>
                  </c:pt>
                  <c:pt idx="10">
                    <c:v>25/03/2024</c:v>
                  </c:pt>
                  <c:pt idx="11">
                    <c:v>22/03/2024</c:v>
                  </c:pt>
                  <c:pt idx="12">
                    <c:v>21/03/2024</c:v>
                  </c:pt>
                  <c:pt idx="13">
                    <c:v>20/03/2024</c:v>
                  </c:pt>
                  <c:pt idx="14">
                    <c:v>19/03/2024</c:v>
                  </c:pt>
                  <c:pt idx="15">
                    <c:v>18/03/2024</c:v>
                  </c:pt>
                  <c:pt idx="16">
                    <c:v>15/03/2024</c:v>
                  </c:pt>
                  <c:pt idx="17">
                    <c:v>14/03/2024</c:v>
                  </c:pt>
                  <c:pt idx="18">
                    <c:v>13/03/2024</c:v>
                  </c:pt>
                  <c:pt idx="19">
                    <c:v>12/03/2024</c:v>
                  </c:pt>
                  <c:pt idx="20">
                    <c:v>11/03/2024</c:v>
                  </c:pt>
                  <c:pt idx="21">
                    <c:v>08/03/2024</c:v>
                  </c:pt>
                  <c:pt idx="22">
                    <c:v>07/03/2024</c:v>
                  </c:pt>
                  <c:pt idx="23">
                    <c:v>06/03/2024</c:v>
                  </c:pt>
                  <c:pt idx="24">
                    <c:v>05/03/2024</c:v>
                  </c:pt>
                  <c:pt idx="25">
                    <c:v>04/03/2024</c:v>
                  </c:pt>
                  <c:pt idx="26">
                    <c:v>01/03/2024</c:v>
                  </c:pt>
                  <c:pt idx="27">
                    <c:v>29/02/2024</c:v>
                  </c:pt>
                  <c:pt idx="28">
                    <c:v>28/02/2024</c:v>
                  </c:pt>
                  <c:pt idx="29">
                    <c:v>27/02/2024</c:v>
                  </c:pt>
                  <c:pt idx="30">
                    <c:v>26/02/2024</c:v>
                  </c:pt>
                  <c:pt idx="31">
                    <c:v>23/02/2024</c:v>
                  </c:pt>
                  <c:pt idx="32">
                    <c:v>22/02/2024</c:v>
                  </c:pt>
                  <c:pt idx="33">
                    <c:v>21/02/2024</c:v>
                  </c:pt>
                  <c:pt idx="34">
                    <c:v>20/02/2024</c:v>
                  </c:pt>
                  <c:pt idx="35">
                    <c:v>19/02/2024</c:v>
                  </c:pt>
                  <c:pt idx="36">
                    <c:v>16/02/2024</c:v>
                  </c:pt>
                  <c:pt idx="37">
                    <c:v>15/02/2024</c:v>
                  </c:pt>
                  <c:pt idx="38">
                    <c:v>07/02/2024</c:v>
                  </c:pt>
                  <c:pt idx="39">
                    <c:v>06/02/2024</c:v>
                  </c:pt>
                  <c:pt idx="40">
                    <c:v>05/02/2024</c:v>
                  </c:pt>
                  <c:pt idx="41">
                    <c:v>02/02/2024</c:v>
                  </c:pt>
                  <c:pt idx="42">
                    <c:v>01/02/2024</c:v>
                  </c:pt>
                  <c:pt idx="43">
                    <c:v>31/01/2024</c:v>
                  </c:pt>
                  <c:pt idx="44">
                    <c:v>30/01/2024</c:v>
                  </c:pt>
                  <c:pt idx="45">
                    <c:v>29/01/2024</c:v>
                  </c:pt>
                  <c:pt idx="46">
                    <c:v>26/01/2024</c:v>
                  </c:pt>
                  <c:pt idx="47">
                    <c:v>25/01/2024</c:v>
                  </c:pt>
                  <c:pt idx="48">
                    <c:v>24/01/2024</c:v>
                  </c:pt>
                  <c:pt idx="49">
                    <c:v>23/01/2024</c:v>
                  </c:pt>
                  <c:pt idx="50">
                    <c:v>22/01/2024</c:v>
                  </c:pt>
                  <c:pt idx="51">
                    <c:v>19/01/2024</c:v>
                  </c:pt>
                  <c:pt idx="52">
                    <c:v>18/01/2024</c:v>
                  </c:pt>
                  <c:pt idx="53">
                    <c:v>17/01/2024</c:v>
                  </c:pt>
                  <c:pt idx="54">
                    <c:v>16/01/2024</c:v>
                  </c:pt>
                  <c:pt idx="55">
                    <c:v>15/01/2024</c:v>
                  </c:pt>
                  <c:pt idx="56">
                    <c:v>12/01/2024</c:v>
                  </c:pt>
                  <c:pt idx="57">
                    <c:v>11/01/2024</c:v>
                  </c:pt>
                  <c:pt idx="58">
                    <c:v>10/01/2024</c:v>
                  </c:pt>
                  <c:pt idx="59">
                    <c:v>09/01/2024</c:v>
                  </c:pt>
                  <c:pt idx="60">
                    <c:v>08/01/2024</c:v>
                  </c:pt>
                  <c:pt idx="61">
                    <c:v>05/01/2024</c:v>
                  </c:pt>
                  <c:pt idx="62">
                    <c:v>04/01/2024</c:v>
                  </c:pt>
                  <c:pt idx="63">
                    <c:v>03/01/2024</c:v>
                  </c:pt>
                  <c:pt idx="64">
                    <c:v>02/01/2024</c:v>
                  </c:pt>
                  <c:pt idx="65">
                    <c:v>29/12/2023</c:v>
                  </c:pt>
                  <c:pt idx="66">
                    <c:v>28/12/2023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GDTD!$BM$16:$BM$82</c:f>
              <c:numCache>
                <c:formatCode>#,##0</c:formatCode>
                <c:ptCount val="67"/>
                <c:pt idx="0">
                  <c:v>99930000</c:v>
                </c:pt>
                <c:pt idx="1">
                  <c:v>-234200000</c:v>
                </c:pt>
                <c:pt idx="2">
                  <c:v>-147970000</c:v>
                </c:pt>
                <c:pt idx="3">
                  <c:v>-61740000</c:v>
                </c:pt>
                <c:pt idx="4">
                  <c:v>354050000</c:v>
                </c:pt>
                <c:pt idx="5">
                  <c:v>719700000</c:v>
                </c:pt>
                <c:pt idx="6">
                  <c:v>785290000</c:v>
                </c:pt>
                <c:pt idx="7">
                  <c:v>474470000</c:v>
                </c:pt>
                <c:pt idx="8">
                  <c:v>163650000</c:v>
                </c:pt>
                <c:pt idx="9">
                  <c:v>497095000</c:v>
                </c:pt>
                <c:pt idx="10">
                  <c:v>428105000</c:v>
                </c:pt>
                <c:pt idx="11">
                  <c:v>279580000</c:v>
                </c:pt>
                <c:pt idx="12">
                  <c:v>131055000</c:v>
                </c:pt>
                <c:pt idx="13">
                  <c:v>-76770000</c:v>
                </c:pt>
                <c:pt idx="14">
                  <c:v>-442750000</c:v>
                </c:pt>
                <c:pt idx="15">
                  <c:v>-484920000</c:v>
                </c:pt>
                <c:pt idx="16">
                  <c:v>-314450000</c:v>
                </c:pt>
                <c:pt idx="17">
                  <c:v>-243500000</c:v>
                </c:pt>
                <c:pt idx="18">
                  <c:v>-207240000</c:v>
                </c:pt>
                <c:pt idx="19">
                  <c:v>-170980000</c:v>
                </c:pt>
                <c:pt idx="20">
                  <c:v>-170980000</c:v>
                </c:pt>
                <c:pt idx="21">
                  <c:v>38870000</c:v>
                </c:pt>
                <c:pt idx="22">
                  <c:v>38870000</c:v>
                </c:pt>
                <c:pt idx="23">
                  <c:v>201480000</c:v>
                </c:pt>
                <c:pt idx="24">
                  <c:v>3330000</c:v>
                </c:pt>
                <c:pt idx="25">
                  <c:v>-48740000</c:v>
                </c:pt>
                <c:pt idx="26">
                  <c:v>134571000</c:v>
                </c:pt>
                <c:pt idx="27">
                  <c:v>375641000</c:v>
                </c:pt>
                <c:pt idx="28">
                  <c:v>494856000</c:v>
                </c:pt>
                <c:pt idx="29">
                  <c:v>617276000</c:v>
                </c:pt>
                <c:pt idx="30">
                  <c:v>739696000</c:v>
                </c:pt>
                <c:pt idx="31">
                  <c:v>963486000</c:v>
                </c:pt>
                <c:pt idx="32">
                  <c:v>661526000</c:v>
                </c:pt>
                <c:pt idx="33">
                  <c:v>729136000</c:v>
                </c:pt>
                <c:pt idx="34">
                  <c:v>653536000</c:v>
                </c:pt>
                <c:pt idx="35">
                  <c:v>653536000</c:v>
                </c:pt>
                <c:pt idx="36">
                  <c:v>512166000</c:v>
                </c:pt>
                <c:pt idx="37">
                  <c:v>395096000</c:v>
                </c:pt>
                <c:pt idx="38">
                  <c:v>278026000</c:v>
                </c:pt>
                <c:pt idx="39">
                  <c:v>227206000</c:v>
                </c:pt>
                <c:pt idx="40">
                  <c:v>227206000</c:v>
                </c:pt>
                <c:pt idx="41">
                  <c:v>101766000</c:v>
                </c:pt>
                <c:pt idx="42">
                  <c:v>102511000</c:v>
                </c:pt>
                <c:pt idx="43">
                  <c:v>110466000</c:v>
                </c:pt>
                <c:pt idx="44">
                  <c:v>146558000</c:v>
                </c:pt>
                <c:pt idx="45">
                  <c:v>182650000</c:v>
                </c:pt>
                <c:pt idx="46">
                  <c:v>338120000</c:v>
                </c:pt>
                <c:pt idx="47">
                  <c:v>308475000</c:v>
                </c:pt>
                <c:pt idx="48">
                  <c:v>308475000</c:v>
                </c:pt>
                <c:pt idx="49">
                  <c:v>323065000</c:v>
                </c:pt>
                <c:pt idx="50">
                  <c:v>334065000</c:v>
                </c:pt>
                <c:pt idx="51">
                  <c:v>275070000</c:v>
                </c:pt>
                <c:pt idx="52">
                  <c:v>275070000</c:v>
                </c:pt>
                <c:pt idx="53">
                  <c:v>206565000</c:v>
                </c:pt>
                <c:pt idx="54">
                  <c:v>102225000</c:v>
                </c:pt>
                <c:pt idx="55">
                  <c:v>-3525000</c:v>
                </c:pt>
                <c:pt idx="56">
                  <c:v>-3525000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3C4-7B4F-A0F4-2D6BFAB6B21E}"/>
            </c:ext>
          </c:extLst>
        </c:ser>
        <c:ser>
          <c:idx val="3"/>
          <c:order val="3"/>
          <c:tx>
            <c:strRef>
              <c:f>GDTD!$BN$15</c:f>
              <c:strCache>
                <c:ptCount val="1"/>
                <c:pt idx="0">
                  <c:v>VGC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multiLvlStrRef>
              <c:f>GDTD!$BI$16:$BJ$82</c:f>
              <c:multiLvlStrCache>
                <c:ptCount val="67"/>
                <c:lvl>
                  <c:pt idx="0">
                    <c:v>08/04/2024</c:v>
                  </c:pt>
                  <c:pt idx="1">
                    <c:v>05/04/2024</c:v>
                  </c:pt>
                  <c:pt idx="2">
                    <c:v>04/04/2024</c:v>
                  </c:pt>
                  <c:pt idx="3">
                    <c:v>03/04/2024</c:v>
                  </c:pt>
                  <c:pt idx="4">
                    <c:v>02/04/2024</c:v>
                  </c:pt>
                  <c:pt idx="5">
                    <c:v>01/04/2024</c:v>
                  </c:pt>
                  <c:pt idx="6">
                    <c:v>29/03/2024</c:v>
                  </c:pt>
                  <c:pt idx="7">
                    <c:v>28/03/2024</c:v>
                  </c:pt>
                  <c:pt idx="8">
                    <c:v>27/03/2024</c:v>
                  </c:pt>
                  <c:pt idx="9">
                    <c:v>26/03/2024</c:v>
                  </c:pt>
                  <c:pt idx="10">
                    <c:v>25/03/2024</c:v>
                  </c:pt>
                  <c:pt idx="11">
                    <c:v>22/03/2024</c:v>
                  </c:pt>
                  <c:pt idx="12">
                    <c:v>21/03/2024</c:v>
                  </c:pt>
                  <c:pt idx="13">
                    <c:v>20/03/2024</c:v>
                  </c:pt>
                  <c:pt idx="14">
                    <c:v>19/03/2024</c:v>
                  </c:pt>
                  <c:pt idx="15">
                    <c:v>18/03/2024</c:v>
                  </c:pt>
                  <c:pt idx="16">
                    <c:v>15/03/2024</c:v>
                  </c:pt>
                  <c:pt idx="17">
                    <c:v>14/03/2024</c:v>
                  </c:pt>
                  <c:pt idx="18">
                    <c:v>13/03/2024</c:v>
                  </c:pt>
                  <c:pt idx="19">
                    <c:v>12/03/2024</c:v>
                  </c:pt>
                  <c:pt idx="20">
                    <c:v>11/03/2024</c:v>
                  </c:pt>
                  <c:pt idx="21">
                    <c:v>08/03/2024</c:v>
                  </c:pt>
                  <c:pt idx="22">
                    <c:v>07/03/2024</c:v>
                  </c:pt>
                  <c:pt idx="23">
                    <c:v>06/03/2024</c:v>
                  </c:pt>
                  <c:pt idx="24">
                    <c:v>05/03/2024</c:v>
                  </c:pt>
                  <c:pt idx="25">
                    <c:v>04/03/2024</c:v>
                  </c:pt>
                  <c:pt idx="26">
                    <c:v>01/03/2024</c:v>
                  </c:pt>
                  <c:pt idx="27">
                    <c:v>29/02/2024</c:v>
                  </c:pt>
                  <c:pt idx="28">
                    <c:v>28/02/2024</c:v>
                  </c:pt>
                  <c:pt idx="29">
                    <c:v>27/02/2024</c:v>
                  </c:pt>
                  <c:pt idx="30">
                    <c:v>26/02/2024</c:v>
                  </c:pt>
                  <c:pt idx="31">
                    <c:v>23/02/2024</c:v>
                  </c:pt>
                  <c:pt idx="32">
                    <c:v>22/02/2024</c:v>
                  </c:pt>
                  <c:pt idx="33">
                    <c:v>21/02/2024</c:v>
                  </c:pt>
                  <c:pt idx="34">
                    <c:v>20/02/2024</c:v>
                  </c:pt>
                  <c:pt idx="35">
                    <c:v>19/02/2024</c:v>
                  </c:pt>
                  <c:pt idx="36">
                    <c:v>16/02/2024</c:v>
                  </c:pt>
                  <c:pt idx="37">
                    <c:v>15/02/2024</c:v>
                  </c:pt>
                  <c:pt idx="38">
                    <c:v>07/02/2024</c:v>
                  </c:pt>
                  <c:pt idx="39">
                    <c:v>06/02/2024</c:v>
                  </c:pt>
                  <c:pt idx="40">
                    <c:v>05/02/2024</c:v>
                  </c:pt>
                  <c:pt idx="41">
                    <c:v>02/02/2024</c:v>
                  </c:pt>
                  <c:pt idx="42">
                    <c:v>01/02/2024</c:v>
                  </c:pt>
                  <c:pt idx="43">
                    <c:v>31/01/2024</c:v>
                  </c:pt>
                  <c:pt idx="44">
                    <c:v>30/01/2024</c:v>
                  </c:pt>
                  <c:pt idx="45">
                    <c:v>29/01/2024</c:v>
                  </c:pt>
                  <c:pt idx="46">
                    <c:v>26/01/2024</c:v>
                  </c:pt>
                  <c:pt idx="47">
                    <c:v>25/01/2024</c:v>
                  </c:pt>
                  <c:pt idx="48">
                    <c:v>24/01/2024</c:v>
                  </c:pt>
                  <c:pt idx="49">
                    <c:v>23/01/2024</c:v>
                  </c:pt>
                  <c:pt idx="50">
                    <c:v>22/01/2024</c:v>
                  </c:pt>
                  <c:pt idx="51">
                    <c:v>19/01/2024</c:v>
                  </c:pt>
                  <c:pt idx="52">
                    <c:v>18/01/2024</c:v>
                  </c:pt>
                  <c:pt idx="53">
                    <c:v>17/01/2024</c:v>
                  </c:pt>
                  <c:pt idx="54">
                    <c:v>16/01/2024</c:v>
                  </c:pt>
                  <c:pt idx="55">
                    <c:v>15/01/2024</c:v>
                  </c:pt>
                  <c:pt idx="56">
                    <c:v>12/01/2024</c:v>
                  </c:pt>
                  <c:pt idx="57">
                    <c:v>11/01/2024</c:v>
                  </c:pt>
                  <c:pt idx="58">
                    <c:v>10/01/2024</c:v>
                  </c:pt>
                  <c:pt idx="59">
                    <c:v>09/01/2024</c:v>
                  </c:pt>
                  <c:pt idx="60">
                    <c:v>08/01/2024</c:v>
                  </c:pt>
                  <c:pt idx="61">
                    <c:v>05/01/2024</c:v>
                  </c:pt>
                  <c:pt idx="62">
                    <c:v>04/01/2024</c:v>
                  </c:pt>
                  <c:pt idx="63">
                    <c:v>03/01/2024</c:v>
                  </c:pt>
                  <c:pt idx="64">
                    <c:v>02/01/2024</c:v>
                  </c:pt>
                  <c:pt idx="65">
                    <c:v>29/12/2023</c:v>
                  </c:pt>
                  <c:pt idx="66">
                    <c:v>28/12/2023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GDTD!$BN$16:$BN$82</c:f>
              <c:numCache>
                <c:formatCode>#,##0</c:formatCode>
                <c:ptCount val="67"/>
                <c:pt idx="0">
                  <c:v>47914297000</c:v>
                </c:pt>
                <c:pt idx="1">
                  <c:v>47685167000</c:v>
                </c:pt>
                <c:pt idx="2">
                  <c:v>46050407000</c:v>
                </c:pt>
                <c:pt idx="3">
                  <c:v>45923437000</c:v>
                </c:pt>
                <c:pt idx="4">
                  <c:v>46667807000</c:v>
                </c:pt>
                <c:pt idx="5">
                  <c:v>47377812000</c:v>
                </c:pt>
                <c:pt idx="6">
                  <c:v>47424932000</c:v>
                </c:pt>
                <c:pt idx="7">
                  <c:v>47212192000</c:v>
                </c:pt>
                <c:pt idx="8">
                  <c:v>46999452000</c:v>
                </c:pt>
                <c:pt idx="9">
                  <c:v>47253092000</c:v>
                </c:pt>
                <c:pt idx="10">
                  <c:v>47206232000</c:v>
                </c:pt>
                <c:pt idx="11">
                  <c:v>43505872000</c:v>
                </c:pt>
                <c:pt idx="12">
                  <c:v>39805512000</c:v>
                </c:pt>
                <c:pt idx="13">
                  <c:v>39670172000</c:v>
                </c:pt>
                <c:pt idx="14">
                  <c:v>39423162000</c:v>
                </c:pt>
                <c:pt idx="15">
                  <c:v>39394352000</c:v>
                </c:pt>
                <c:pt idx="16">
                  <c:v>39539452000</c:v>
                </c:pt>
                <c:pt idx="17">
                  <c:v>39592552000</c:v>
                </c:pt>
                <c:pt idx="18">
                  <c:v>38440892000</c:v>
                </c:pt>
                <c:pt idx="19">
                  <c:v>37289232000</c:v>
                </c:pt>
                <c:pt idx="20">
                  <c:v>37289232000</c:v>
                </c:pt>
                <c:pt idx="21">
                  <c:v>36905452000</c:v>
                </c:pt>
                <c:pt idx="22">
                  <c:v>36905452000</c:v>
                </c:pt>
                <c:pt idx="23">
                  <c:v>30510882000</c:v>
                </c:pt>
                <c:pt idx="24">
                  <c:v>29309692000</c:v>
                </c:pt>
                <c:pt idx="25">
                  <c:v>29276225000</c:v>
                </c:pt>
                <c:pt idx="26">
                  <c:v>29395445000</c:v>
                </c:pt>
                <c:pt idx="27">
                  <c:v>28997115000</c:v>
                </c:pt>
                <c:pt idx="28">
                  <c:v>29075195000</c:v>
                </c:pt>
                <c:pt idx="29">
                  <c:v>29181815000</c:v>
                </c:pt>
                <c:pt idx="30">
                  <c:v>29288435000</c:v>
                </c:pt>
                <c:pt idx="31">
                  <c:v>29432475000</c:v>
                </c:pt>
                <c:pt idx="32">
                  <c:v>31735255000</c:v>
                </c:pt>
                <c:pt idx="33">
                  <c:v>31779535000</c:v>
                </c:pt>
                <c:pt idx="34">
                  <c:v>31947375000</c:v>
                </c:pt>
                <c:pt idx="35">
                  <c:v>31947375000</c:v>
                </c:pt>
                <c:pt idx="36">
                  <c:v>31857995000</c:v>
                </c:pt>
                <c:pt idx="37">
                  <c:v>31826965000</c:v>
                </c:pt>
                <c:pt idx="38">
                  <c:v>31795935000</c:v>
                </c:pt>
                <c:pt idx="39">
                  <c:v>28224505000</c:v>
                </c:pt>
                <c:pt idx="40">
                  <c:v>28224505000</c:v>
                </c:pt>
                <c:pt idx="41">
                  <c:v>28065085000</c:v>
                </c:pt>
                <c:pt idx="42">
                  <c:v>28065495000</c:v>
                </c:pt>
                <c:pt idx="43">
                  <c:v>28145035000</c:v>
                </c:pt>
                <c:pt idx="44">
                  <c:v>28192375000</c:v>
                </c:pt>
                <c:pt idx="45">
                  <c:v>28239715000</c:v>
                </c:pt>
                <c:pt idx="46">
                  <c:v>28447355000</c:v>
                </c:pt>
                <c:pt idx="47">
                  <c:v>25347905000</c:v>
                </c:pt>
                <c:pt idx="48">
                  <c:v>24591905000</c:v>
                </c:pt>
                <c:pt idx="49">
                  <c:v>22283235000</c:v>
                </c:pt>
                <c:pt idx="50">
                  <c:v>19748535000</c:v>
                </c:pt>
                <c:pt idx="51">
                  <c:v>18436135000</c:v>
                </c:pt>
                <c:pt idx="52">
                  <c:v>18436135000</c:v>
                </c:pt>
                <c:pt idx="53">
                  <c:v>16456105000</c:v>
                </c:pt>
                <c:pt idx="54">
                  <c:v>16512885000</c:v>
                </c:pt>
                <c:pt idx="55">
                  <c:v>13386360000</c:v>
                </c:pt>
                <c:pt idx="56">
                  <c:v>-5190000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3C4-7B4F-A0F4-2D6BFAB6B21E}"/>
            </c:ext>
          </c:extLst>
        </c:ser>
        <c:ser>
          <c:idx val="4"/>
          <c:order val="4"/>
          <c:tx>
            <c:strRef>
              <c:f>GDTD!$BO$15</c:f>
              <c:strCache>
                <c:ptCount val="1"/>
                <c:pt idx="0">
                  <c:v>PHR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multiLvlStrRef>
              <c:f>GDTD!$BI$16:$BJ$82</c:f>
              <c:multiLvlStrCache>
                <c:ptCount val="67"/>
                <c:lvl>
                  <c:pt idx="0">
                    <c:v>08/04/2024</c:v>
                  </c:pt>
                  <c:pt idx="1">
                    <c:v>05/04/2024</c:v>
                  </c:pt>
                  <c:pt idx="2">
                    <c:v>04/04/2024</c:v>
                  </c:pt>
                  <c:pt idx="3">
                    <c:v>03/04/2024</c:v>
                  </c:pt>
                  <c:pt idx="4">
                    <c:v>02/04/2024</c:v>
                  </c:pt>
                  <c:pt idx="5">
                    <c:v>01/04/2024</c:v>
                  </c:pt>
                  <c:pt idx="6">
                    <c:v>29/03/2024</c:v>
                  </c:pt>
                  <c:pt idx="7">
                    <c:v>28/03/2024</c:v>
                  </c:pt>
                  <c:pt idx="8">
                    <c:v>27/03/2024</c:v>
                  </c:pt>
                  <c:pt idx="9">
                    <c:v>26/03/2024</c:v>
                  </c:pt>
                  <c:pt idx="10">
                    <c:v>25/03/2024</c:v>
                  </c:pt>
                  <c:pt idx="11">
                    <c:v>22/03/2024</c:v>
                  </c:pt>
                  <c:pt idx="12">
                    <c:v>21/03/2024</c:v>
                  </c:pt>
                  <c:pt idx="13">
                    <c:v>20/03/2024</c:v>
                  </c:pt>
                  <c:pt idx="14">
                    <c:v>19/03/2024</c:v>
                  </c:pt>
                  <c:pt idx="15">
                    <c:v>18/03/2024</c:v>
                  </c:pt>
                  <c:pt idx="16">
                    <c:v>15/03/2024</c:v>
                  </c:pt>
                  <c:pt idx="17">
                    <c:v>14/03/2024</c:v>
                  </c:pt>
                  <c:pt idx="18">
                    <c:v>13/03/2024</c:v>
                  </c:pt>
                  <c:pt idx="19">
                    <c:v>12/03/2024</c:v>
                  </c:pt>
                  <c:pt idx="20">
                    <c:v>11/03/2024</c:v>
                  </c:pt>
                  <c:pt idx="21">
                    <c:v>08/03/2024</c:v>
                  </c:pt>
                  <c:pt idx="22">
                    <c:v>07/03/2024</c:v>
                  </c:pt>
                  <c:pt idx="23">
                    <c:v>06/03/2024</c:v>
                  </c:pt>
                  <c:pt idx="24">
                    <c:v>05/03/2024</c:v>
                  </c:pt>
                  <c:pt idx="25">
                    <c:v>04/03/2024</c:v>
                  </c:pt>
                  <c:pt idx="26">
                    <c:v>01/03/2024</c:v>
                  </c:pt>
                  <c:pt idx="27">
                    <c:v>29/02/2024</c:v>
                  </c:pt>
                  <c:pt idx="28">
                    <c:v>28/02/2024</c:v>
                  </c:pt>
                  <c:pt idx="29">
                    <c:v>27/02/2024</c:v>
                  </c:pt>
                  <c:pt idx="30">
                    <c:v>26/02/2024</c:v>
                  </c:pt>
                  <c:pt idx="31">
                    <c:v>23/02/2024</c:v>
                  </c:pt>
                  <c:pt idx="32">
                    <c:v>22/02/2024</c:v>
                  </c:pt>
                  <c:pt idx="33">
                    <c:v>21/02/2024</c:v>
                  </c:pt>
                  <c:pt idx="34">
                    <c:v>20/02/2024</c:v>
                  </c:pt>
                  <c:pt idx="35">
                    <c:v>19/02/2024</c:v>
                  </c:pt>
                  <c:pt idx="36">
                    <c:v>16/02/2024</c:v>
                  </c:pt>
                  <c:pt idx="37">
                    <c:v>15/02/2024</c:v>
                  </c:pt>
                  <c:pt idx="38">
                    <c:v>07/02/2024</c:v>
                  </c:pt>
                  <c:pt idx="39">
                    <c:v>06/02/2024</c:v>
                  </c:pt>
                  <c:pt idx="40">
                    <c:v>05/02/2024</c:v>
                  </c:pt>
                  <c:pt idx="41">
                    <c:v>02/02/2024</c:v>
                  </c:pt>
                  <c:pt idx="42">
                    <c:v>01/02/2024</c:v>
                  </c:pt>
                  <c:pt idx="43">
                    <c:v>31/01/2024</c:v>
                  </c:pt>
                  <c:pt idx="44">
                    <c:v>30/01/2024</c:v>
                  </c:pt>
                  <c:pt idx="45">
                    <c:v>29/01/2024</c:v>
                  </c:pt>
                  <c:pt idx="46">
                    <c:v>26/01/2024</c:v>
                  </c:pt>
                  <c:pt idx="47">
                    <c:v>25/01/2024</c:v>
                  </c:pt>
                  <c:pt idx="48">
                    <c:v>24/01/2024</c:v>
                  </c:pt>
                  <c:pt idx="49">
                    <c:v>23/01/2024</c:v>
                  </c:pt>
                  <c:pt idx="50">
                    <c:v>22/01/2024</c:v>
                  </c:pt>
                  <c:pt idx="51">
                    <c:v>19/01/2024</c:v>
                  </c:pt>
                  <c:pt idx="52">
                    <c:v>18/01/2024</c:v>
                  </c:pt>
                  <c:pt idx="53">
                    <c:v>17/01/2024</c:v>
                  </c:pt>
                  <c:pt idx="54">
                    <c:v>16/01/2024</c:v>
                  </c:pt>
                  <c:pt idx="55">
                    <c:v>15/01/2024</c:v>
                  </c:pt>
                  <c:pt idx="56">
                    <c:v>12/01/2024</c:v>
                  </c:pt>
                  <c:pt idx="57">
                    <c:v>11/01/2024</c:v>
                  </c:pt>
                  <c:pt idx="58">
                    <c:v>10/01/2024</c:v>
                  </c:pt>
                  <c:pt idx="59">
                    <c:v>09/01/2024</c:v>
                  </c:pt>
                  <c:pt idx="60">
                    <c:v>08/01/2024</c:v>
                  </c:pt>
                  <c:pt idx="61">
                    <c:v>05/01/2024</c:v>
                  </c:pt>
                  <c:pt idx="62">
                    <c:v>04/01/2024</c:v>
                  </c:pt>
                  <c:pt idx="63">
                    <c:v>03/01/2024</c:v>
                  </c:pt>
                  <c:pt idx="64">
                    <c:v>02/01/2024</c:v>
                  </c:pt>
                  <c:pt idx="65">
                    <c:v>29/12/2023</c:v>
                  </c:pt>
                  <c:pt idx="66">
                    <c:v>28/12/2023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GDTD!$BO$16:$BO$82</c:f>
              <c:numCache>
                <c:formatCode>#,##0</c:formatCode>
                <c:ptCount val="67"/>
                <c:pt idx="0">
                  <c:v>15438835000</c:v>
                </c:pt>
                <c:pt idx="1">
                  <c:v>14290175000</c:v>
                </c:pt>
                <c:pt idx="2">
                  <c:v>14176345000</c:v>
                </c:pt>
                <c:pt idx="3">
                  <c:v>14062515000</c:v>
                </c:pt>
                <c:pt idx="4">
                  <c:v>14382025000</c:v>
                </c:pt>
                <c:pt idx="5">
                  <c:v>14458425000</c:v>
                </c:pt>
                <c:pt idx="6">
                  <c:v>14508925000</c:v>
                </c:pt>
                <c:pt idx="7">
                  <c:v>14278485000</c:v>
                </c:pt>
                <c:pt idx="8">
                  <c:v>14048045000</c:v>
                </c:pt>
                <c:pt idx="9">
                  <c:v>12410465000</c:v>
                </c:pt>
                <c:pt idx="10">
                  <c:v>12359445000</c:v>
                </c:pt>
                <c:pt idx="11">
                  <c:v>12252335000</c:v>
                </c:pt>
                <c:pt idx="12">
                  <c:v>12145225000</c:v>
                </c:pt>
                <c:pt idx="13">
                  <c:v>11999325000</c:v>
                </c:pt>
                <c:pt idx="14">
                  <c:v>11727405000</c:v>
                </c:pt>
                <c:pt idx="15">
                  <c:v>11695415000</c:v>
                </c:pt>
                <c:pt idx="16">
                  <c:v>20165295000</c:v>
                </c:pt>
                <c:pt idx="17">
                  <c:v>20218775000</c:v>
                </c:pt>
                <c:pt idx="18">
                  <c:v>11974085000</c:v>
                </c:pt>
                <c:pt idx="19">
                  <c:v>15863835000</c:v>
                </c:pt>
                <c:pt idx="20">
                  <c:v>15863835000</c:v>
                </c:pt>
                <c:pt idx="21">
                  <c:v>22311475000</c:v>
                </c:pt>
                <c:pt idx="22">
                  <c:v>22311475000</c:v>
                </c:pt>
                <c:pt idx="23">
                  <c:v>26831765000</c:v>
                </c:pt>
                <c:pt idx="24">
                  <c:v>22815815000</c:v>
                </c:pt>
                <c:pt idx="25">
                  <c:v>20515105000</c:v>
                </c:pt>
                <c:pt idx="26">
                  <c:v>19731895000</c:v>
                </c:pt>
                <c:pt idx="27">
                  <c:v>20300655000</c:v>
                </c:pt>
                <c:pt idx="28">
                  <c:v>18700405000</c:v>
                </c:pt>
                <c:pt idx="29">
                  <c:v>18906215000</c:v>
                </c:pt>
                <c:pt idx="30">
                  <c:v>19112025000</c:v>
                </c:pt>
                <c:pt idx="31">
                  <c:v>16592375000</c:v>
                </c:pt>
                <c:pt idx="32">
                  <c:v>13744665000</c:v>
                </c:pt>
                <c:pt idx="33">
                  <c:v>9773815000</c:v>
                </c:pt>
                <c:pt idx="34">
                  <c:v>8278315000</c:v>
                </c:pt>
                <c:pt idx="35">
                  <c:v>12190015000</c:v>
                </c:pt>
                <c:pt idx="36">
                  <c:v>12720045000</c:v>
                </c:pt>
                <c:pt idx="37">
                  <c:v>11888575000</c:v>
                </c:pt>
                <c:pt idx="38">
                  <c:v>11057105000</c:v>
                </c:pt>
                <c:pt idx="39">
                  <c:v>11561935000</c:v>
                </c:pt>
                <c:pt idx="40">
                  <c:v>11284595000</c:v>
                </c:pt>
                <c:pt idx="41">
                  <c:v>9825615000</c:v>
                </c:pt>
                <c:pt idx="42">
                  <c:v>10355365000</c:v>
                </c:pt>
                <c:pt idx="43">
                  <c:v>7815685000</c:v>
                </c:pt>
                <c:pt idx="44">
                  <c:v>5276005000</c:v>
                </c:pt>
                <c:pt idx="45">
                  <c:v>4303145000</c:v>
                </c:pt>
                <c:pt idx="46">
                  <c:v>4501555000</c:v>
                </c:pt>
                <c:pt idx="47">
                  <c:v>4462880000</c:v>
                </c:pt>
                <c:pt idx="48">
                  <c:v>4462880000</c:v>
                </c:pt>
                <c:pt idx="49">
                  <c:v>4482180000</c:v>
                </c:pt>
                <c:pt idx="50">
                  <c:v>4496760000</c:v>
                </c:pt>
                <c:pt idx="51">
                  <c:v>4419130000</c:v>
                </c:pt>
                <c:pt idx="52">
                  <c:v>4419130000</c:v>
                </c:pt>
                <c:pt idx="53">
                  <c:v>4423995000</c:v>
                </c:pt>
                <c:pt idx="54">
                  <c:v>4477560000</c:v>
                </c:pt>
                <c:pt idx="55">
                  <c:v>4477560000</c:v>
                </c:pt>
                <c:pt idx="56">
                  <c:v>4477560000</c:v>
                </c:pt>
                <c:pt idx="57">
                  <c:v>4482410000</c:v>
                </c:pt>
                <c:pt idx="58">
                  <c:v>4482410000</c:v>
                </c:pt>
                <c:pt idx="59">
                  <c:v>4482410000</c:v>
                </c:pt>
                <c:pt idx="60">
                  <c:v>4482410000</c:v>
                </c:pt>
                <c:pt idx="61">
                  <c:v>4482410000</c:v>
                </c:pt>
                <c:pt idx="62">
                  <c:v>3474415000</c:v>
                </c:pt>
                <c:pt idx="63">
                  <c:v>716265000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3C4-7B4F-A0F4-2D6BFAB6B21E}"/>
            </c:ext>
          </c:extLst>
        </c:ser>
        <c:ser>
          <c:idx val="5"/>
          <c:order val="5"/>
          <c:tx>
            <c:strRef>
              <c:f>GDTD!$BP$15</c:f>
              <c:strCache>
                <c:ptCount val="1"/>
                <c:pt idx="0">
                  <c:v>LHG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multiLvlStrRef>
              <c:f>GDTD!$BI$16:$BJ$82</c:f>
              <c:multiLvlStrCache>
                <c:ptCount val="67"/>
                <c:lvl>
                  <c:pt idx="0">
                    <c:v>08/04/2024</c:v>
                  </c:pt>
                  <c:pt idx="1">
                    <c:v>05/04/2024</c:v>
                  </c:pt>
                  <c:pt idx="2">
                    <c:v>04/04/2024</c:v>
                  </c:pt>
                  <c:pt idx="3">
                    <c:v>03/04/2024</c:v>
                  </c:pt>
                  <c:pt idx="4">
                    <c:v>02/04/2024</c:v>
                  </c:pt>
                  <c:pt idx="5">
                    <c:v>01/04/2024</c:v>
                  </c:pt>
                  <c:pt idx="6">
                    <c:v>29/03/2024</c:v>
                  </c:pt>
                  <c:pt idx="7">
                    <c:v>28/03/2024</c:v>
                  </c:pt>
                  <c:pt idx="8">
                    <c:v>27/03/2024</c:v>
                  </c:pt>
                  <c:pt idx="9">
                    <c:v>26/03/2024</c:v>
                  </c:pt>
                  <c:pt idx="10">
                    <c:v>25/03/2024</c:v>
                  </c:pt>
                  <c:pt idx="11">
                    <c:v>22/03/2024</c:v>
                  </c:pt>
                  <c:pt idx="12">
                    <c:v>21/03/2024</c:v>
                  </c:pt>
                  <c:pt idx="13">
                    <c:v>20/03/2024</c:v>
                  </c:pt>
                  <c:pt idx="14">
                    <c:v>19/03/2024</c:v>
                  </c:pt>
                  <c:pt idx="15">
                    <c:v>18/03/2024</c:v>
                  </c:pt>
                  <c:pt idx="16">
                    <c:v>15/03/2024</c:v>
                  </c:pt>
                  <c:pt idx="17">
                    <c:v>14/03/2024</c:v>
                  </c:pt>
                  <c:pt idx="18">
                    <c:v>13/03/2024</c:v>
                  </c:pt>
                  <c:pt idx="19">
                    <c:v>12/03/2024</c:v>
                  </c:pt>
                  <c:pt idx="20">
                    <c:v>11/03/2024</c:v>
                  </c:pt>
                  <c:pt idx="21">
                    <c:v>08/03/2024</c:v>
                  </c:pt>
                  <c:pt idx="22">
                    <c:v>07/03/2024</c:v>
                  </c:pt>
                  <c:pt idx="23">
                    <c:v>06/03/2024</c:v>
                  </c:pt>
                  <c:pt idx="24">
                    <c:v>05/03/2024</c:v>
                  </c:pt>
                  <c:pt idx="25">
                    <c:v>04/03/2024</c:v>
                  </c:pt>
                  <c:pt idx="26">
                    <c:v>01/03/2024</c:v>
                  </c:pt>
                  <c:pt idx="27">
                    <c:v>29/02/2024</c:v>
                  </c:pt>
                  <c:pt idx="28">
                    <c:v>28/02/2024</c:v>
                  </c:pt>
                  <c:pt idx="29">
                    <c:v>27/02/2024</c:v>
                  </c:pt>
                  <c:pt idx="30">
                    <c:v>26/02/2024</c:v>
                  </c:pt>
                  <c:pt idx="31">
                    <c:v>23/02/2024</c:v>
                  </c:pt>
                  <c:pt idx="32">
                    <c:v>22/02/2024</c:v>
                  </c:pt>
                  <c:pt idx="33">
                    <c:v>21/02/2024</c:v>
                  </c:pt>
                  <c:pt idx="34">
                    <c:v>20/02/2024</c:v>
                  </c:pt>
                  <c:pt idx="35">
                    <c:v>19/02/2024</c:v>
                  </c:pt>
                  <c:pt idx="36">
                    <c:v>16/02/2024</c:v>
                  </c:pt>
                  <c:pt idx="37">
                    <c:v>15/02/2024</c:v>
                  </c:pt>
                  <c:pt idx="38">
                    <c:v>07/02/2024</c:v>
                  </c:pt>
                  <c:pt idx="39">
                    <c:v>06/02/2024</c:v>
                  </c:pt>
                  <c:pt idx="40">
                    <c:v>05/02/2024</c:v>
                  </c:pt>
                  <c:pt idx="41">
                    <c:v>02/02/2024</c:v>
                  </c:pt>
                  <c:pt idx="42">
                    <c:v>01/02/2024</c:v>
                  </c:pt>
                  <c:pt idx="43">
                    <c:v>31/01/2024</c:v>
                  </c:pt>
                  <c:pt idx="44">
                    <c:v>30/01/2024</c:v>
                  </c:pt>
                  <c:pt idx="45">
                    <c:v>29/01/2024</c:v>
                  </c:pt>
                  <c:pt idx="46">
                    <c:v>26/01/2024</c:v>
                  </c:pt>
                  <c:pt idx="47">
                    <c:v>25/01/2024</c:v>
                  </c:pt>
                  <c:pt idx="48">
                    <c:v>24/01/2024</c:v>
                  </c:pt>
                  <c:pt idx="49">
                    <c:v>23/01/2024</c:v>
                  </c:pt>
                  <c:pt idx="50">
                    <c:v>22/01/2024</c:v>
                  </c:pt>
                  <c:pt idx="51">
                    <c:v>19/01/2024</c:v>
                  </c:pt>
                  <c:pt idx="52">
                    <c:v>18/01/2024</c:v>
                  </c:pt>
                  <c:pt idx="53">
                    <c:v>17/01/2024</c:v>
                  </c:pt>
                  <c:pt idx="54">
                    <c:v>16/01/2024</c:v>
                  </c:pt>
                  <c:pt idx="55">
                    <c:v>15/01/2024</c:v>
                  </c:pt>
                  <c:pt idx="56">
                    <c:v>12/01/2024</c:v>
                  </c:pt>
                  <c:pt idx="57">
                    <c:v>11/01/2024</c:v>
                  </c:pt>
                  <c:pt idx="58">
                    <c:v>10/01/2024</c:v>
                  </c:pt>
                  <c:pt idx="59">
                    <c:v>09/01/2024</c:v>
                  </c:pt>
                  <c:pt idx="60">
                    <c:v>08/01/2024</c:v>
                  </c:pt>
                  <c:pt idx="61">
                    <c:v>05/01/2024</c:v>
                  </c:pt>
                  <c:pt idx="62">
                    <c:v>04/01/2024</c:v>
                  </c:pt>
                  <c:pt idx="63">
                    <c:v>03/01/2024</c:v>
                  </c:pt>
                  <c:pt idx="64">
                    <c:v>02/01/2024</c:v>
                  </c:pt>
                  <c:pt idx="65">
                    <c:v>29/12/2023</c:v>
                  </c:pt>
                  <c:pt idx="66">
                    <c:v>28/12/2023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GDTD!$BP$16:$BP$82</c:f>
              <c:numCache>
                <c:formatCode>#,##0</c:formatCode>
                <c:ptCount val="67"/>
                <c:pt idx="0">
                  <c:v>4184440000</c:v>
                </c:pt>
                <c:pt idx="1">
                  <c:v>2580190000</c:v>
                </c:pt>
                <c:pt idx="2">
                  <c:v>2580190000</c:v>
                </c:pt>
                <c:pt idx="3">
                  <c:v>2580190000</c:v>
                </c:pt>
                <c:pt idx="4">
                  <c:v>2580190000</c:v>
                </c:pt>
                <c:pt idx="5">
                  <c:v>2580190000</c:v>
                </c:pt>
                <c:pt idx="6">
                  <c:v>2580190000</c:v>
                </c:pt>
                <c:pt idx="7">
                  <c:v>2471540000</c:v>
                </c:pt>
                <c:pt idx="8">
                  <c:v>2362890000</c:v>
                </c:pt>
                <c:pt idx="9">
                  <c:v>2362890000</c:v>
                </c:pt>
                <c:pt idx="10">
                  <c:v>2291390000</c:v>
                </c:pt>
                <c:pt idx="11">
                  <c:v>2291390000</c:v>
                </c:pt>
                <c:pt idx="12">
                  <c:v>2291390000</c:v>
                </c:pt>
                <c:pt idx="13">
                  <c:v>2182490000</c:v>
                </c:pt>
                <c:pt idx="14">
                  <c:v>2038245000</c:v>
                </c:pt>
                <c:pt idx="15">
                  <c:v>2038245000</c:v>
                </c:pt>
                <c:pt idx="16">
                  <c:v>3870200000</c:v>
                </c:pt>
                <c:pt idx="17">
                  <c:v>3870200000</c:v>
                </c:pt>
                <c:pt idx="18">
                  <c:v>2439775000</c:v>
                </c:pt>
                <c:pt idx="19">
                  <c:v>1009350000</c:v>
                </c:pt>
                <c:pt idx="20">
                  <c:v>1009350000</c:v>
                </c:pt>
                <c:pt idx="21">
                  <c:v>1009350000</c:v>
                </c:pt>
                <c:pt idx="22">
                  <c:v>1009350000</c:v>
                </c:pt>
                <c:pt idx="23">
                  <c:v>1009350000</c:v>
                </c:pt>
                <c:pt idx="24">
                  <c:v>1009350000</c:v>
                </c:pt>
                <c:pt idx="25">
                  <c:v>1009350000</c:v>
                </c:pt>
                <c:pt idx="26">
                  <c:v>1009350000</c:v>
                </c:pt>
                <c:pt idx="27">
                  <c:v>1009350000</c:v>
                </c:pt>
                <c:pt idx="28">
                  <c:v>613095000</c:v>
                </c:pt>
                <c:pt idx="29">
                  <c:v>613095000</c:v>
                </c:pt>
                <c:pt idx="30">
                  <c:v>613095000</c:v>
                </c:pt>
                <c:pt idx="31">
                  <c:v>613095000</c:v>
                </c:pt>
                <c:pt idx="32">
                  <c:v>613095000</c:v>
                </c:pt>
                <c:pt idx="33">
                  <c:v>613095000</c:v>
                </c:pt>
                <c:pt idx="34">
                  <c:v>613095000</c:v>
                </c:pt>
                <c:pt idx="35">
                  <c:v>613095000</c:v>
                </c:pt>
                <c:pt idx="36">
                  <c:v>613095000</c:v>
                </c:pt>
                <c:pt idx="37">
                  <c:v>613095000</c:v>
                </c:pt>
                <c:pt idx="38">
                  <c:v>613095000</c:v>
                </c:pt>
                <c:pt idx="39">
                  <c:v>613095000</c:v>
                </c:pt>
                <c:pt idx="40">
                  <c:v>613095000</c:v>
                </c:pt>
                <c:pt idx="41">
                  <c:v>613095000</c:v>
                </c:pt>
                <c:pt idx="42">
                  <c:v>613095000</c:v>
                </c:pt>
                <c:pt idx="43">
                  <c:v>613095000</c:v>
                </c:pt>
                <c:pt idx="44">
                  <c:v>613095000</c:v>
                </c:pt>
                <c:pt idx="45">
                  <c:v>613095000</c:v>
                </c:pt>
                <c:pt idx="46">
                  <c:v>581995000</c:v>
                </c:pt>
                <c:pt idx="47">
                  <c:v>397500000</c:v>
                </c:pt>
                <c:pt idx="48">
                  <c:v>397500000</c:v>
                </c:pt>
                <c:pt idx="49">
                  <c:v>397500000</c:v>
                </c:pt>
                <c:pt idx="50">
                  <c:v>214200000</c:v>
                </c:pt>
                <c:pt idx="51">
                  <c:v>183450000</c:v>
                </c:pt>
                <c:pt idx="52">
                  <c:v>183450000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F3C4-7B4F-A0F4-2D6BFAB6B21E}"/>
            </c:ext>
          </c:extLst>
        </c:ser>
        <c:ser>
          <c:idx val="6"/>
          <c:order val="6"/>
          <c:tx>
            <c:strRef>
              <c:f>GDTD!$BQ$15</c:f>
              <c:strCache>
                <c:ptCount val="1"/>
                <c:pt idx="0">
                  <c:v>DPR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GDTD!$BI$16:$BJ$82</c:f>
              <c:multiLvlStrCache>
                <c:ptCount val="67"/>
                <c:lvl>
                  <c:pt idx="0">
                    <c:v>08/04/2024</c:v>
                  </c:pt>
                  <c:pt idx="1">
                    <c:v>05/04/2024</c:v>
                  </c:pt>
                  <c:pt idx="2">
                    <c:v>04/04/2024</c:v>
                  </c:pt>
                  <c:pt idx="3">
                    <c:v>03/04/2024</c:v>
                  </c:pt>
                  <c:pt idx="4">
                    <c:v>02/04/2024</c:v>
                  </c:pt>
                  <c:pt idx="5">
                    <c:v>01/04/2024</c:v>
                  </c:pt>
                  <c:pt idx="6">
                    <c:v>29/03/2024</c:v>
                  </c:pt>
                  <c:pt idx="7">
                    <c:v>28/03/2024</c:v>
                  </c:pt>
                  <c:pt idx="8">
                    <c:v>27/03/2024</c:v>
                  </c:pt>
                  <c:pt idx="9">
                    <c:v>26/03/2024</c:v>
                  </c:pt>
                  <c:pt idx="10">
                    <c:v>25/03/2024</c:v>
                  </c:pt>
                  <c:pt idx="11">
                    <c:v>22/03/2024</c:v>
                  </c:pt>
                  <c:pt idx="12">
                    <c:v>21/03/2024</c:v>
                  </c:pt>
                  <c:pt idx="13">
                    <c:v>20/03/2024</c:v>
                  </c:pt>
                  <c:pt idx="14">
                    <c:v>19/03/2024</c:v>
                  </c:pt>
                  <c:pt idx="15">
                    <c:v>18/03/2024</c:v>
                  </c:pt>
                  <c:pt idx="16">
                    <c:v>15/03/2024</c:v>
                  </c:pt>
                  <c:pt idx="17">
                    <c:v>14/03/2024</c:v>
                  </c:pt>
                  <c:pt idx="18">
                    <c:v>13/03/2024</c:v>
                  </c:pt>
                  <c:pt idx="19">
                    <c:v>12/03/2024</c:v>
                  </c:pt>
                  <c:pt idx="20">
                    <c:v>11/03/2024</c:v>
                  </c:pt>
                  <c:pt idx="21">
                    <c:v>08/03/2024</c:v>
                  </c:pt>
                  <c:pt idx="22">
                    <c:v>07/03/2024</c:v>
                  </c:pt>
                  <c:pt idx="23">
                    <c:v>06/03/2024</c:v>
                  </c:pt>
                  <c:pt idx="24">
                    <c:v>05/03/2024</c:v>
                  </c:pt>
                  <c:pt idx="25">
                    <c:v>04/03/2024</c:v>
                  </c:pt>
                  <c:pt idx="26">
                    <c:v>01/03/2024</c:v>
                  </c:pt>
                  <c:pt idx="27">
                    <c:v>29/02/2024</c:v>
                  </c:pt>
                  <c:pt idx="28">
                    <c:v>28/02/2024</c:v>
                  </c:pt>
                  <c:pt idx="29">
                    <c:v>27/02/2024</c:v>
                  </c:pt>
                  <c:pt idx="30">
                    <c:v>26/02/2024</c:v>
                  </c:pt>
                  <c:pt idx="31">
                    <c:v>23/02/2024</c:v>
                  </c:pt>
                  <c:pt idx="32">
                    <c:v>22/02/2024</c:v>
                  </c:pt>
                  <c:pt idx="33">
                    <c:v>21/02/2024</c:v>
                  </c:pt>
                  <c:pt idx="34">
                    <c:v>20/02/2024</c:v>
                  </c:pt>
                  <c:pt idx="35">
                    <c:v>19/02/2024</c:v>
                  </c:pt>
                  <c:pt idx="36">
                    <c:v>16/02/2024</c:v>
                  </c:pt>
                  <c:pt idx="37">
                    <c:v>15/02/2024</c:v>
                  </c:pt>
                  <c:pt idx="38">
                    <c:v>07/02/2024</c:v>
                  </c:pt>
                  <c:pt idx="39">
                    <c:v>06/02/2024</c:v>
                  </c:pt>
                  <c:pt idx="40">
                    <c:v>05/02/2024</c:v>
                  </c:pt>
                  <c:pt idx="41">
                    <c:v>02/02/2024</c:v>
                  </c:pt>
                  <c:pt idx="42">
                    <c:v>01/02/2024</c:v>
                  </c:pt>
                  <c:pt idx="43">
                    <c:v>31/01/2024</c:v>
                  </c:pt>
                  <c:pt idx="44">
                    <c:v>30/01/2024</c:v>
                  </c:pt>
                  <c:pt idx="45">
                    <c:v>29/01/2024</c:v>
                  </c:pt>
                  <c:pt idx="46">
                    <c:v>26/01/2024</c:v>
                  </c:pt>
                  <c:pt idx="47">
                    <c:v>25/01/2024</c:v>
                  </c:pt>
                  <c:pt idx="48">
                    <c:v>24/01/2024</c:v>
                  </c:pt>
                  <c:pt idx="49">
                    <c:v>23/01/2024</c:v>
                  </c:pt>
                  <c:pt idx="50">
                    <c:v>22/01/2024</c:v>
                  </c:pt>
                  <c:pt idx="51">
                    <c:v>19/01/2024</c:v>
                  </c:pt>
                  <c:pt idx="52">
                    <c:v>18/01/2024</c:v>
                  </c:pt>
                  <c:pt idx="53">
                    <c:v>17/01/2024</c:v>
                  </c:pt>
                  <c:pt idx="54">
                    <c:v>16/01/2024</c:v>
                  </c:pt>
                  <c:pt idx="55">
                    <c:v>15/01/2024</c:v>
                  </c:pt>
                  <c:pt idx="56">
                    <c:v>12/01/2024</c:v>
                  </c:pt>
                  <c:pt idx="57">
                    <c:v>11/01/2024</c:v>
                  </c:pt>
                  <c:pt idx="58">
                    <c:v>10/01/2024</c:v>
                  </c:pt>
                  <c:pt idx="59">
                    <c:v>09/01/2024</c:v>
                  </c:pt>
                  <c:pt idx="60">
                    <c:v>08/01/2024</c:v>
                  </c:pt>
                  <c:pt idx="61">
                    <c:v>05/01/2024</c:v>
                  </c:pt>
                  <c:pt idx="62">
                    <c:v>04/01/2024</c:v>
                  </c:pt>
                  <c:pt idx="63">
                    <c:v>03/01/2024</c:v>
                  </c:pt>
                  <c:pt idx="64">
                    <c:v>02/01/2024</c:v>
                  </c:pt>
                  <c:pt idx="65">
                    <c:v>29/12/2023</c:v>
                  </c:pt>
                  <c:pt idx="66">
                    <c:v>28/12/2023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GDTD!$BQ$16:$BQ$82</c:f>
              <c:numCache>
                <c:formatCode>#,##0</c:formatCode>
                <c:ptCount val="67"/>
                <c:pt idx="0">
                  <c:v>109300000</c:v>
                </c:pt>
                <c:pt idx="1">
                  <c:v>-689700000</c:v>
                </c:pt>
                <c:pt idx="2">
                  <c:v>-560650000</c:v>
                </c:pt>
                <c:pt idx="3">
                  <c:v>-431600000</c:v>
                </c:pt>
                <c:pt idx="4">
                  <c:v>-431600000</c:v>
                </c:pt>
                <c:pt idx="5">
                  <c:v>-431600000</c:v>
                </c:pt>
                <c:pt idx="6">
                  <c:v>-431600000</c:v>
                </c:pt>
                <c:pt idx="7">
                  <c:v>-431600000</c:v>
                </c:pt>
                <c:pt idx="8">
                  <c:v>-431600000</c:v>
                </c:pt>
                <c:pt idx="9">
                  <c:v>-431600000</c:v>
                </c:pt>
                <c:pt idx="10">
                  <c:v>-348700000</c:v>
                </c:pt>
                <c:pt idx="11">
                  <c:v>-348700000</c:v>
                </c:pt>
                <c:pt idx="12">
                  <c:v>-348700000</c:v>
                </c:pt>
                <c:pt idx="13">
                  <c:v>-348700000</c:v>
                </c:pt>
                <c:pt idx="14">
                  <c:v>-348700000</c:v>
                </c:pt>
                <c:pt idx="15">
                  <c:v>-348700000</c:v>
                </c:pt>
                <c:pt idx="16">
                  <c:v>-348700000</c:v>
                </c:pt>
                <c:pt idx="17">
                  <c:v>-348700000</c:v>
                </c:pt>
                <c:pt idx="18">
                  <c:v>-348700000</c:v>
                </c:pt>
                <c:pt idx="19">
                  <c:v>-348700000</c:v>
                </c:pt>
                <c:pt idx="20">
                  <c:v>-348700000</c:v>
                </c:pt>
                <c:pt idx="21">
                  <c:v>-278300000</c:v>
                </c:pt>
                <c:pt idx="22">
                  <c:v>-278300000</c:v>
                </c:pt>
                <c:pt idx="23">
                  <c:v>-278300000</c:v>
                </c:pt>
                <c:pt idx="24">
                  <c:v>-278300000</c:v>
                </c:pt>
                <c:pt idx="25">
                  <c:v>-278300000</c:v>
                </c:pt>
                <c:pt idx="26">
                  <c:v>-278300000</c:v>
                </c:pt>
                <c:pt idx="27">
                  <c:v>-278300000</c:v>
                </c:pt>
                <c:pt idx="28">
                  <c:v>-278300000</c:v>
                </c:pt>
                <c:pt idx="29">
                  <c:v>-278300000</c:v>
                </c:pt>
                <c:pt idx="30">
                  <c:v>-278300000</c:v>
                </c:pt>
                <c:pt idx="31">
                  <c:v>-278300000</c:v>
                </c:pt>
                <c:pt idx="32">
                  <c:v>-278300000</c:v>
                </c:pt>
                <c:pt idx="33">
                  <c:v>-278300000</c:v>
                </c:pt>
                <c:pt idx="34">
                  <c:v>-278300000</c:v>
                </c:pt>
                <c:pt idx="35">
                  <c:v>-71200000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F3C4-7B4F-A0F4-2D6BFAB6B2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11136239"/>
        <c:axId val="419313743"/>
      </c:lineChart>
      <c:catAx>
        <c:axId val="411136239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419313743"/>
        <c:crosses val="autoZero"/>
        <c:auto val="1"/>
        <c:lblAlgn val="ctr"/>
        <c:lblOffset val="100"/>
        <c:noMultiLvlLbl val="0"/>
      </c:catAx>
      <c:valAx>
        <c:axId val="419313743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411136239"/>
        <c:crosses val="autoZero"/>
        <c:crossBetween val="between"/>
        <c:dispUnits>
          <c:builtInUnit val="b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VN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Thép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GDTD!$AZ$88</c:f>
              <c:strCache>
                <c:ptCount val="1"/>
                <c:pt idx="0">
                  <c:v>HPG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GDTD!$AX$89:$AY$155</c:f>
              <c:multiLvlStrCache>
                <c:ptCount val="67"/>
                <c:lvl>
                  <c:pt idx="0">
                    <c:v>08/04/2024</c:v>
                  </c:pt>
                  <c:pt idx="1">
                    <c:v>05/04/2024</c:v>
                  </c:pt>
                  <c:pt idx="2">
                    <c:v>04/04/2024</c:v>
                  </c:pt>
                  <c:pt idx="3">
                    <c:v>03/04/2024</c:v>
                  </c:pt>
                  <c:pt idx="4">
                    <c:v>02/04/2024</c:v>
                  </c:pt>
                  <c:pt idx="5">
                    <c:v>01/04/2024</c:v>
                  </c:pt>
                  <c:pt idx="6">
                    <c:v>29/03/2024</c:v>
                  </c:pt>
                  <c:pt idx="7">
                    <c:v>28/03/2024</c:v>
                  </c:pt>
                  <c:pt idx="8">
                    <c:v>27/03/2024</c:v>
                  </c:pt>
                  <c:pt idx="9">
                    <c:v>26/03/2024</c:v>
                  </c:pt>
                  <c:pt idx="10">
                    <c:v>25/03/2024</c:v>
                  </c:pt>
                  <c:pt idx="11">
                    <c:v>22/03/2024</c:v>
                  </c:pt>
                  <c:pt idx="12">
                    <c:v>21/03/2024</c:v>
                  </c:pt>
                  <c:pt idx="13">
                    <c:v>20/03/2024</c:v>
                  </c:pt>
                  <c:pt idx="14">
                    <c:v>19/03/2024</c:v>
                  </c:pt>
                  <c:pt idx="15">
                    <c:v>18/03/2024</c:v>
                  </c:pt>
                  <c:pt idx="16">
                    <c:v>15/03/2024</c:v>
                  </c:pt>
                  <c:pt idx="17">
                    <c:v>14/03/2024</c:v>
                  </c:pt>
                  <c:pt idx="18">
                    <c:v>13/03/2024</c:v>
                  </c:pt>
                  <c:pt idx="19">
                    <c:v>12/03/2024</c:v>
                  </c:pt>
                  <c:pt idx="20">
                    <c:v>11/03/2024</c:v>
                  </c:pt>
                  <c:pt idx="21">
                    <c:v>08/03/2024</c:v>
                  </c:pt>
                  <c:pt idx="22">
                    <c:v>07/03/2024</c:v>
                  </c:pt>
                  <c:pt idx="23">
                    <c:v>06/03/2024</c:v>
                  </c:pt>
                  <c:pt idx="24">
                    <c:v>05/03/2024</c:v>
                  </c:pt>
                  <c:pt idx="25">
                    <c:v>04/03/2024</c:v>
                  </c:pt>
                  <c:pt idx="26">
                    <c:v>01/03/2024</c:v>
                  </c:pt>
                  <c:pt idx="27">
                    <c:v>29/02/2024</c:v>
                  </c:pt>
                  <c:pt idx="28">
                    <c:v>28/02/2024</c:v>
                  </c:pt>
                  <c:pt idx="29">
                    <c:v>27/02/2024</c:v>
                  </c:pt>
                  <c:pt idx="30">
                    <c:v>26/02/2024</c:v>
                  </c:pt>
                  <c:pt idx="31">
                    <c:v>23/02/2024</c:v>
                  </c:pt>
                  <c:pt idx="32">
                    <c:v>22/02/2024</c:v>
                  </c:pt>
                  <c:pt idx="33">
                    <c:v>21/02/2024</c:v>
                  </c:pt>
                  <c:pt idx="34">
                    <c:v>20/02/2024</c:v>
                  </c:pt>
                  <c:pt idx="35">
                    <c:v>19/02/2024</c:v>
                  </c:pt>
                  <c:pt idx="36">
                    <c:v>16/02/2024</c:v>
                  </c:pt>
                  <c:pt idx="37">
                    <c:v>15/02/2024</c:v>
                  </c:pt>
                  <c:pt idx="38">
                    <c:v>07/02/2024</c:v>
                  </c:pt>
                  <c:pt idx="39">
                    <c:v>06/02/2024</c:v>
                  </c:pt>
                  <c:pt idx="40">
                    <c:v>05/02/2024</c:v>
                  </c:pt>
                  <c:pt idx="41">
                    <c:v>02/02/2024</c:v>
                  </c:pt>
                  <c:pt idx="42">
                    <c:v>01/02/2024</c:v>
                  </c:pt>
                  <c:pt idx="43">
                    <c:v>31/01/2024</c:v>
                  </c:pt>
                  <c:pt idx="44">
                    <c:v>30/01/2024</c:v>
                  </c:pt>
                  <c:pt idx="45">
                    <c:v>29/01/2024</c:v>
                  </c:pt>
                  <c:pt idx="46">
                    <c:v>26/01/2024</c:v>
                  </c:pt>
                  <c:pt idx="47">
                    <c:v>25/01/2024</c:v>
                  </c:pt>
                  <c:pt idx="48">
                    <c:v>24/01/2024</c:v>
                  </c:pt>
                  <c:pt idx="49">
                    <c:v>23/01/2024</c:v>
                  </c:pt>
                  <c:pt idx="50">
                    <c:v>22/01/2024</c:v>
                  </c:pt>
                  <c:pt idx="51">
                    <c:v>19/01/2024</c:v>
                  </c:pt>
                  <c:pt idx="52">
                    <c:v>18/01/2024</c:v>
                  </c:pt>
                  <c:pt idx="53">
                    <c:v>17/01/2024</c:v>
                  </c:pt>
                  <c:pt idx="54">
                    <c:v>16/01/2024</c:v>
                  </c:pt>
                  <c:pt idx="55">
                    <c:v>15/01/2024</c:v>
                  </c:pt>
                  <c:pt idx="56">
                    <c:v>12/01/2024</c:v>
                  </c:pt>
                  <c:pt idx="57">
                    <c:v>11/01/2024</c:v>
                  </c:pt>
                  <c:pt idx="58">
                    <c:v>10/01/2024</c:v>
                  </c:pt>
                  <c:pt idx="59">
                    <c:v>09/01/2024</c:v>
                  </c:pt>
                  <c:pt idx="60">
                    <c:v>08/01/2024</c:v>
                  </c:pt>
                  <c:pt idx="61">
                    <c:v>05/01/2024</c:v>
                  </c:pt>
                  <c:pt idx="62">
                    <c:v>04/01/2024</c:v>
                  </c:pt>
                  <c:pt idx="63">
                    <c:v>03/01/2024</c:v>
                  </c:pt>
                  <c:pt idx="64">
                    <c:v>02/01/2024</c:v>
                  </c:pt>
                  <c:pt idx="65">
                    <c:v>29/12/2023</c:v>
                  </c:pt>
                  <c:pt idx="66">
                    <c:v>28/12/2023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GDTD!$AZ$89:$AZ$155</c:f>
              <c:numCache>
                <c:formatCode>#,##0</c:formatCode>
                <c:ptCount val="67"/>
                <c:pt idx="0">
                  <c:v>305456292000</c:v>
                </c:pt>
                <c:pt idx="1">
                  <c:v>331818652000</c:v>
                </c:pt>
                <c:pt idx="2">
                  <c:v>280122412000</c:v>
                </c:pt>
                <c:pt idx="3">
                  <c:v>185525012000</c:v>
                </c:pt>
                <c:pt idx="4">
                  <c:v>238606102000</c:v>
                </c:pt>
                <c:pt idx="5">
                  <c:v>221024002000</c:v>
                </c:pt>
                <c:pt idx="6">
                  <c:v>178766367000</c:v>
                </c:pt>
                <c:pt idx="7">
                  <c:v>185480872000</c:v>
                </c:pt>
                <c:pt idx="8">
                  <c:v>188455797000</c:v>
                </c:pt>
                <c:pt idx="9">
                  <c:v>219489672000</c:v>
                </c:pt>
                <c:pt idx="10">
                  <c:v>209103677000</c:v>
                </c:pt>
                <c:pt idx="11">
                  <c:v>215928832000</c:v>
                </c:pt>
                <c:pt idx="12">
                  <c:v>230956612000</c:v>
                </c:pt>
                <c:pt idx="13">
                  <c:v>196269082000</c:v>
                </c:pt>
                <c:pt idx="14">
                  <c:v>190134007000</c:v>
                </c:pt>
                <c:pt idx="15">
                  <c:v>212065407000</c:v>
                </c:pt>
                <c:pt idx="16">
                  <c:v>96114082000</c:v>
                </c:pt>
                <c:pt idx="17">
                  <c:v>86222262000</c:v>
                </c:pt>
                <c:pt idx="18">
                  <c:v>77257662000</c:v>
                </c:pt>
                <c:pt idx="19">
                  <c:v>69368512000</c:v>
                </c:pt>
                <c:pt idx="20">
                  <c:v>58166202000</c:v>
                </c:pt>
                <c:pt idx="21">
                  <c:v>31256322000</c:v>
                </c:pt>
                <c:pt idx="22">
                  <c:v>-7949088000</c:v>
                </c:pt>
                <c:pt idx="23">
                  <c:v>-22241773000</c:v>
                </c:pt>
                <c:pt idx="24">
                  <c:v>-30533058000</c:v>
                </c:pt>
                <c:pt idx="25">
                  <c:v>4516516000</c:v>
                </c:pt>
                <c:pt idx="26">
                  <c:v>-25225704000</c:v>
                </c:pt>
                <c:pt idx="27">
                  <c:v>-55291334000</c:v>
                </c:pt>
                <c:pt idx="28">
                  <c:v>-54184169000</c:v>
                </c:pt>
                <c:pt idx="29">
                  <c:v>-9525382000</c:v>
                </c:pt>
                <c:pt idx="30">
                  <c:v>88769163000</c:v>
                </c:pt>
                <c:pt idx="31">
                  <c:v>64887088000</c:v>
                </c:pt>
                <c:pt idx="32">
                  <c:v>33592583000</c:v>
                </c:pt>
                <c:pt idx="33">
                  <c:v>17643240000</c:v>
                </c:pt>
                <c:pt idx="34">
                  <c:v>39835100000</c:v>
                </c:pt>
                <c:pt idx="35">
                  <c:v>81394265000</c:v>
                </c:pt>
                <c:pt idx="36">
                  <c:v>133582915000</c:v>
                </c:pt>
                <c:pt idx="37">
                  <c:v>135519615000</c:v>
                </c:pt>
                <c:pt idx="38">
                  <c:v>193175430000</c:v>
                </c:pt>
                <c:pt idx="39">
                  <c:v>200517735000</c:v>
                </c:pt>
                <c:pt idx="40">
                  <c:v>195389070000</c:v>
                </c:pt>
                <c:pt idx="41">
                  <c:v>176298521000</c:v>
                </c:pt>
                <c:pt idx="42">
                  <c:v>202416220000</c:v>
                </c:pt>
                <c:pt idx="43">
                  <c:v>204239849000</c:v>
                </c:pt>
                <c:pt idx="44">
                  <c:v>187705089000</c:v>
                </c:pt>
                <c:pt idx="45">
                  <c:v>188402634000</c:v>
                </c:pt>
                <c:pt idx="46">
                  <c:v>186001094000</c:v>
                </c:pt>
                <c:pt idx="47">
                  <c:v>176713064000</c:v>
                </c:pt>
                <c:pt idx="48">
                  <c:v>178413114000</c:v>
                </c:pt>
                <c:pt idx="49">
                  <c:v>199069404000</c:v>
                </c:pt>
                <c:pt idx="50">
                  <c:v>271415269000</c:v>
                </c:pt>
                <c:pt idx="51">
                  <c:v>253238584000</c:v>
                </c:pt>
                <c:pt idx="52">
                  <c:v>212173329000</c:v>
                </c:pt>
                <c:pt idx="53">
                  <c:v>186631109000</c:v>
                </c:pt>
                <c:pt idx="54">
                  <c:v>210605779000</c:v>
                </c:pt>
                <c:pt idx="55">
                  <c:v>193738269000</c:v>
                </c:pt>
                <c:pt idx="56">
                  <c:v>165311429000</c:v>
                </c:pt>
                <c:pt idx="57">
                  <c:v>173817839000</c:v>
                </c:pt>
                <c:pt idx="58">
                  <c:v>152471784000</c:v>
                </c:pt>
                <c:pt idx="59">
                  <c:v>151486519000</c:v>
                </c:pt>
                <c:pt idx="60">
                  <c:v>133236324000</c:v>
                </c:pt>
                <c:pt idx="61">
                  <c:v>129724134000</c:v>
                </c:pt>
                <c:pt idx="62">
                  <c:v>118602644000</c:v>
                </c:pt>
                <c:pt idx="63">
                  <c:v>17471604000</c:v>
                </c:pt>
                <c:pt idx="64">
                  <c:v>22156679000</c:v>
                </c:pt>
                <c:pt idx="65">
                  <c:v>35693134000</c:v>
                </c:pt>
                <c:pt idx="66">
                  <c:v>44015146000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2A-0D4B-940D-13AC19650214}"/>
            </c:ext>
          </c:extLst>
        </c:ser>
        <c:ser>
          <c:idx val="1"/>
          <c:order val="1"/>
          <c:tx>
            <c:strRef>
              <c:f>GDTD!$BA$88</c:f>
              <c:strCache>
                <c:ptCount val="1"/>
                <c:pt idx="0">
                  <c:v>NKG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GDTD!$AX$89:$AY$155</c:f>
              <c:multiLvlStrCache>
                <c:ptCount val="67"/>
                <c:lvl>
                  <c:pt idx="0">
                    <c:v>08/04/2024</c:v>
                  </c:pt>
                  <c:pt idx="1">
                    <c:v>05/04/2024</c:v>
                  </c:pt>
                  <c:pt idx="2">
                    <c:v>04/04/2024</c:v>
                  </c:pt>
                  <c:pt idx="3">
                    <c:v>03/04/2024</c:v>
                  </c:pt>
                  <c:pt idx="4">
                    <c:v>02/04/2024</c:v>
                  </c:pt>
                  <c:pt idx="5">
                    <c:v>01/04/2024</c:v>
                  </c:pt>
                  <c:pt idx="6">
                    <c:v>29/03/2024</c:v>
                  </c:pt>
                  <c:pt idx="7">
                    <c:v>28/03/2024</c:v>
                  </c:pt>
                  <c:pt idx="8">
                    <c:v>27/03/2024</c:v>
                  </c:pt>
                  <c:pt idx="9">
                    <c:v>26/03/2024</c:v>
                  </c:pt>
                  <c:pt idx="10">
                    <c:v>25/03/2024</c:v>
                  </c:pt>
                  <c:pt idx="11">
                    <c:v>22/03/2024</c:v>
                  </c:pt>
                  <c:pt idx="12">
                    <c:v>21/03/2024</c:v>
                  </c:pt>
                  <c:pt idx="13">
                    <c:v>20/03/2024</c:v>
                  </c:pt>
                  <c:pt idx="14">
                    <c:v>19/03/2024</c:v>
                  </c:pt>
                  <c:pt idx="15">
                    <c:v>18/03/2024</c:v>
                  </c:pt>
                  <c:pt idx="16">
                    <c:v>15/03/2024</c:v>
                  </c:pt>
                  <c:pt idx="17">
                    <c:v>14/03/2024</c:v>
                  </c:pt>
                  <c:pt idx="18">
                    <c:v>13/03/2024</c:v>
                  </c:pt>
                  <c:pt idx="19">
                    <c:v>12/03/2024</c:v>
                  </c:pt>
                  <c:pt idx="20">
                    <c:v>11/03/2024</c:v>
                  </c:pt>
                  <c:pt idx="21">
                    <c:v>08/03/2024</c:v>
                  </c:pt>
                  <c:pt idx="22">
                    <c:v>07/03/2024</c:v>
                  </c:pt>
                  <c:pt idx="23">
                    <c:v>06/03/2024</c:v>
                  </c:pt>
                  <c:pt idx="24">
                    <c:v>05/03/2024</c:v>
                  </c:pt>
                  <c:pt idx="25">
                    <c:v>04/03/2024</c:v>
                  </c:pt>
                  <c:pt idx="26">
                    <c:v>01/03/2024</c:v>
                  </c:pt>
                  <c:pt idx="27">
                    <c:v>29/02/2024</c:v>
                  </c:pt>
                  <c:pt idx="28">
                    <c:v>28/02/2024</c:v>
                  </c:pt>
                  <c:pt idx="29">
                    <c:v>27/02/2024</c:v>
                  </c:pt>
                  <c:pt idx="30">
                    <c:v>26/02/2024</c:v>
                  </c:pt>
                  <c:pt idx="31">
                    <c:v>23/02/2024</c:v>
                  </c:pt>
                  <c:pt idx="32">
                    <c:v>22/02/2024</c:v>
                  </c:pt>
                  <c:pt idx="33">
                    <c:v>21/02/2024</c:v>
                  </c:pt>
                  <c:pt idx="34">
                    <c:v>20/02/2024</c:v>
                  </c:pt>
                  <c:pt idx="35">
                    <c:v>19/02/2024</c:v>
                  </c:pt>
                  <c:pt idx="36">
                    <c:v>16/02/2024</c:v>
                  </c:pt>
                  <c:pt idx="37">
                    <c:v>15/02/2024</c:v>
                  </c:pt>
                  <c:pt idx="38">
                    <c:v>07/02/2024</c:v>
                  </c:pt>
                  <c:pt idx="39">
                    <c:v>06/02/2024</c:v>
                  </c:pt>
                  <c:pt idx="40">
                    <c:v>05/02/2024</c:v>
                  </c:pt>
                  <c:pt idx="41">
                    <c:v>02/02/2024</c:v>
                  </c:pt>
                  <c:pt idx="42">
                    <c:v>01/02/2024</c:v>
                  </c:pt>
                  <c:pt idx="43">
                    <c:v>31/01/2024</c:v>
                  </c:pt>
                  <c:pt idx="44">
                    <c:v>30/01/2024</c:v>
                  </c:pt>
                  <c:pt idx="45">
                    <c:v>29/01/2024</c:v>
                  </c:pt>
                  <c:pt idx="46">
                    <c:v>26/01/2024</c:v>
                  </c:pt>
                  <c:pt idx="47">
                    <c:v>25/01/2024</c:v>
                  </c:pt>
                  <c:pt idx="48">
                    <c:v>24/01/2024</c:v>
                  </c:pt>
                  <c:pt idx="49">
                    <c:v>23/01/2024</c:v>
                  </c:pt>
                  <c:pt idx="50">
                    <c:v>22/01/2024</c:v>
                  </c:pt>
                  <c:pt idx="51">
                    <c:v>19/01/2024</c:v>
                  </c:pt>
                  <c:pt idx="52">
                    <c:v>18/01/2024</c:v>
                  </c:pt>
                  <c:pt idx="53">
                    <c:v>17/01/2024</c:v>
                  </c:pt>
                  <c:pt idx="54">
                    <c:v>16/01/2024</c:v>
                  </c:pt>
                  <c:pt idx="55">
                    <c:v>15/01/2024</c:v>
                  </c:pt>
                  <c:pt idx="56">
                    <c:v>12/01/2024</c:v>
                  </c:pt>
                  <c:pt idx="57">
                    <c:v>11/01/2024</c:v>
                  </c:pt>
                  <c:pt idx="58">
                    <c:v>10/01/2024</c:v>
                  </c:pt>
                  <c:pt idx="59">
                    <c:v>09/01/2024</c:v>
                  </c:pt>
                  <c:pt idx="60">
                    <c:v>08/01/2024</c:v>
                  </c:pt>
                  <c:pt idx="61">
                    <c:v>05/01/2024</c:v>
                  </c:pt>
                  <c:pt idx="62">
                    <c:v>04/01/2024</c:v>
                  </c:pt>
                  <c:pt idx="63">
                    <c:v>03/01/2024</c:v>
                  </c:pt>
                  <c:pt idx="64">
                    <c:v>02/01/2024</c:v>
                  </c:pt>
                  <c:pt idx="65">
                    <c:v>29/12/2023</c:v>
                  </c:pt>
                  <c:pt idx="66">
                    <c:v>28/12/2023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GDTD!$BA$89:$BA$155</c:f>
              <c:numCache>
                <c:formatCode>#,##0</c:formatCode>
                <c:ptCount val="67"/>
                <c:pt idx="0">
                  <c:v>-7505166000</c:v>
                </c:pt>
                <c:pt idx="1">
                  <c:v>-8045526000</c:v>
                </c:pt>
                <c:pt idx="2">
                  <c:v>-5707846000</c:v>
                </c:pt>
                <c:pt idx="3">
                  <c:v>-3370166000</c:v>
                </c:pt>
                <c:pt idx="4">
                  <c:v>-2641936000</c:v>
                </c:pt>
                <c:pt idx="5">
                  <c:v>2716784000</c:v>
                </c:pt>
                <c:pt idx="6">
                  <c:v>1428554000</c:v>
                </c:pt>
                <c:pt idx="7">
                  <c:v>1008804000</c:v>
                </c:pt>
                <c:pt idx="8">
                  <c:v>589054000</c:v>
                </c:pt>
                <c:pt idx="9">
                  <c:v>1057124000</c:v>
                </c:pt>
                <c:pt idx="10">
                  <c:v>1036759000</c:v>
                </c:pt>
                <c:pt idx="11">
                  <c:v>-1582616000</c:v>
                </c:pt>
                <c:pt idx="12">
                  <c:v>-8122556000</c:v>
                </c:pt>
                <c:pt idx="13">
                  <c:v>-8368856000</c:v>
                </c:pt>
                <c:pt idx="14">
                  <c:v>-8878476000</c:v>
                </c:pt>
                <c:pt idx="15">
                  <c:v>-8928996000</c:v>
                </c:pt>
                <c:pt idx="16">
                  <c:v>-8682556000</c:v>
                </c:pt>
                <c:pt idx="17">
                  <c:v>-8638116000</c:v>
                </c:pt>
                <c:pt idx="18">
                  <c:v>-8647906000</c:v>
                </c:pt>
                <c:pt idx="19">
                  <c:v>-8657696000</c:v>
                </c:pt>
                <c:pt idx="20">
                  <c:v>-8657696000</c:v>
                </c:pt>
                <c:pt idx="21">
                  <c:v>-8863296000</c:v>
                </c:pt>
                <c:pt idx="22">
                  <c:v>-8863296000</c:v>
                </c:pt>
                <c:pt idx="23">
                  <c:v>-8677216000</c:v>
                </c:pt>
                <c:pt idx="24">
                  <c:v>-8899731000</c:v>
                </c:pt>
                <c:pt idx="25">
                  <c:v>-8958911000</c:v>
                </c:pt>
                <c:pt idx="26">
                  <c:v>-8753251000</c:v>
                </c:pt>
                <c:pt idx="27">
                  <c:v>-8493991000</c:v>
                </c:pt>
                <c:pt idx="28">
                  <c:v>-8357676000</c:v>
                </c:pt>
                <c:pt idx="29">
                  <c:v>-6972998000</c:v>
                </c:pt>
                <c:pt idx="30">
                  <c:v>-5588320000</c:v>
                </c:pt>
                <c:pt idx="31">
                  <c:v>18547510000</c:v>
                </c:pt>
                <c:pt idx="32">
                  <c:v>18252750000</c:v>
                </c:pt>
                <c:pt idx="33">
                  <c:v>18329490000</c:v>
                </c:pt>
                <c:pt idx="34">
                  <c:v>18242270000</c:v>
                </c:pt>
                <c:pt idx="35">
                  <c:v>18242270000</c:v>
                </c:pt>
                <c:pt idx="36">
                  <c:v>18076230000</c:v>
                </c:pt>
                <c:pt idx="37">
                  <c:v>18017050000</c:v>
                </c:pt>
                <c:pt idx="38">
                  <c:v>17957870000</c:v>
                </c:pt>
                <c:pt idx="39">
                  <c:v>17899230000</c:v>
                </c:pt>
                <c:pt idx="40">
                  <c:v>17879630000</c:v>
                </c:pt>
                <c:pt idx="41">
                  <c:v>17586470000</c:v>
                </c:pt>
                <c:pt idx="42">
                  <c:v>30041015000</c:v>
                </c:pt>
                <c:pt idx="43">
                  <c:v>30060735000</c:v>
                </c:pt>
                <c:pt idx="44">
                  <c:v>32586335000</c:v>
                </c:pt>
                <c:pt idx="45">
                  <c:v>35111935000</c:v>
                </c:pt>
                <c:pt idx="46">
                  <c:v>35513335000</c:v>
                </c:pt>
                <c:pt idx="47">
                  <c:v>36411615000</c:v>
                </c:pt>
                <c:pt idx="48">
                  <c:v>41345820000</c:v>
                </c:pt>
                <c:pt idx="49">
                  <c:v>41385700000</c:v>
                </c:pt>
                <c:pt idx="50">
                  <c:v>41415700000</c:v>
                </c:pt>
                <c:pt idx="51">
                  <c:v>41253520000</c:v>
                </c:pt>
                <c:pt idx="52">
                  <c:v>41253520000</c:v>
                </c:pt>
                <c:pt idx="53">
                  <c:v>38783320000</c:v>
                </c:pt>
                <c:pt idx="54">
                  <c:v>38892340000</c:v>
                </c:pt>
                <c:pt idx="55">
                  <c:v>28795895000</c:v>
                </c:pt>
                <c:pt idx="56">
                  <c:v>28795895000</c:v>
                </c:pt>
                <c:pt idx="57">
                  <c:v>21568615000</c:v>
                </c:pt>
                <c:pt idx="58">
                  <c:v>21568615000</c:v>
                </c:pt>
                <c:pt idx="59">
                  <c:v>21568615000</c:v>
                </c:pt>
                <c:pt idx="60">
                  <c:v>21568615000</c:v>
                </c:pt>
                <c:pt idx="61">
                  <c:v>21568615000</c:v>
                </c:pt>
                <c:pt idx="62">
                  <c:v>21568615000</c:v>
                </c:pt>
                <c:pt idx="63">
                  <c:v>21568615000</c:v>
                </c:pt>
                <c:pt idx="64">
                  <c:v>21568615000</c:v>
                </c:pt>
                <c:pt idx="65">
                  <c:v>19812895000</c:v>
                </c:pt>
                <c:pt idx="66">
                  <c:v>19812895000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2A-0D4B-940D-13AC19650214}"/>
            </c:ext>
          </c:extLst>
        </c:ser>
        <c:ser>
          <c:idx val="2"/>
          <c:order val="2"/>
          <c:tx>
            <c:strRef>
              <c:f>GDTD!$BB$88</c:f>
              <c:strCache>
                <c:ptCount val="1"/>
                <c:pt idx="0">
                  <c:v>HSG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multiLvlStrRef>
              <c:f>GDTD!$AX$89:$AY$155</c:f>
              <c:multiLvlStrCache>
                <c:ptCount val="67"/>
                <c:lvl>
                  <c:pt idx="0">
                    <c:v>08/04/2024</c:v>
                  </c:pt>
                  <c:pt idx="1">
                    <c:v>05/04/2024</c:v>
                  </c:pt>
                  <c:pt idx="2">
                    <c:v>04/04/2024</c:v>
                  </c:pt>
                  <c:pt idx="3">
                    <c:v>03/04/2024</c:v>
                  </c:pt>
                  <c:pt idx="4">
                    <c:v>02/04/2024</c:v>
                  </c:pt>
                  <c:pt idx="5">
                    <c:v>01/04/2024</c:v>
                  </c:pt>
                  <c:pt idx="6">
                    <c:v>29/03/2024</c:v>
                  </c:pt>
                  <c:pt idx="7">
                    <c:v>28/03/2024</c:v>
                  </c:pt>
                  <c:pt idx="8">
                    <c:v>27/03/2024</c:v>
                  </c:pt>
                  <c:pt idx="9">
                    <c:v>26/03/2024</c:v>
                  </c:pt>
                  <c:pt idx="10">
                    <c:v>25/03/2024</c:v>
                  </c:pt>
                  <c:pt idx="11">
                    <c:v>22/03/2024</c:v>
                  </c:pt>
                  <c:pt idx="12">
                    <c:v>21/03/2024</c:v>
                  </c:pt>
                  <c:pt idx="13">
                    <c:v>20/03/2024</c:v>
                  </c:pt>
                  <c:pt idx="14">
                    <c:v>19/03/2024</c:v>
                  </c:pt>
                  <c:pt idx="15">
                    <c:v>18/03/2024</c:v>
                  </c:pt>
                  <c:pt idx="16">
                    <c:v>15/03/2024</c:v>
                  </c:pt>
                  <c:pt idx="17">
                    <c:v>14/03/2024</c:v>
                  </c:pt>
                  <c:pt idx="18">
                    <c:v>13/03/2024</c:v>
                  </c:pt>
                  <c:pt idx="19">
                    <c:v>12/03/2024</c:v>
                  </c:pt>
                  <c:pt idx="20">
                    <c:v>11/03/2024</c:v>
                  </c:pt>
                  <c:pt idx="21">
                    <c:v>08/03/2024</c:v>
                  </c:pt>
                  <c:pt idx="22">
                    <c:v>07/03/2024</c:v>
                  </c:pt>
                  <c:pt idx="23">
                    <c:v>06/03/2024</c:v>
                  </c:pt>
                  <c:pt idx="24">
                    <c:v>05/03/2024</c:v>
                  </c:pt>
                  <c:pt idx="25">
                    <c:v>04/03/2024</c:v>
                  </c:pt>
                  <c:pt idx="26">
                    <c:v>01/03/2024</c:v>
                  </c:pt>
                  <c:pt idx="27">
                    <c:v>29/02/2024</c:v>
                  </c:pt>
                  <c:pt idx="28">
                    <c:v>28/02/2024</c:v>
                  </c:pt>
                  <c:pt idx="29">
                    <c:v>27/02/2024</c:v>
                  </c:pt>
                  <c:pt idx="30">
                    <c:v>26/02/2024</c:v>
                  </c:pt>
                  <c:pt idx="31">
                    <c:v>23/02/2024</c:v>
                  </c:pt>
                  <c:pt idx="32">
                    <c:v>22/02/2024</c:v>
                  </c:pt>
                  <c:pt idx="33">
                    <c:v>21/02/2024</c:v>
                  </c:pt>
                  <c:pt idx="34">
                    <c:v>20/02/2024</c:v>
                  </c:pt>
                  <c:pt idx="35">
                    <c:v>19/02/2024</c:v>
                  </c:pt>
                  <c:pt idx="36">
                    <c:v>16/02/2024</c:v>
                  </c:pt>
                  <c:pt idx="37">
                    <c:v>15/02/2024</c:v>
                  </c:pt>
                  <c:pt idx="38">
                    <c:v>07/02/2024</c:v>
                  </c:pt>
                  <c:pt idx="39">
                    <c:v>06/02/2024</c:v>
                  </c:pt>
                  <c:pt idx="40">
                    <c:v>05/02/2024</c:v>
                  </c:pt>
                  <c:pt idx="41">
                    <c:v>02/02/2024</c:v>
                  </c:pt>
                  <c:pt idx="42">
                    <c:v>01/02/2024</c:v>
                  </c:pt>
                  <c:pt idx="43">
                    <c:v>31/01/2024</c:v>
                  </c:pt>
                  <c:pt idx="44">
                    <c:v>30/01/2024</c:v>
                  </c:pt>
                  <c:pt idx="45">
                    <c:v>29/01/2024</c:v>
                  </c:pt>
                  <c:pt idx="46">
                    <c:v>26/01/2024</c:v>
                  </c:pt>
                  <c:pt idx="47">
                    <c:v>25/01/2024</c:v>
                  </c:pt>
                  <c:pt idx="48">
                    <c:v>24/01/2024</c:v>
                  </c:pt>
                  <c:pt idx="49">
                    <c:v>23/01/2024</c:v>
                  </c:pt>
                  <c:pt idx="50">
                    <c:v>22/01/2024</c:v>
                  </c:pt>
                  <c:pt idx="51">
                    <c:v>19/01/2024</c:v>
                  </c:pt>
                  <c:pt idx="52">
                    <c:v>18/01/2024</c:v>
                  </c:pt>
                  <c:pt idx="53">
                    <c:v>17/01/2024</c:v>
                  </c:pt>
                  <c:pt idx="54">
                    <c:v>16/01/2024</c:v>
                  </c:pt>
                  <c:pt idx="55">
                    <c:v>15/01/2024</c:v>
                  </c:pt>
                  <c:pt idx="56">
                    <c:v>12/01/2024</c:v>
                  </c:pt>
                  <c:pt idx="57">
                    <c:v>11/01/2024</c:v>
                  </c:pt>
                  <c:pt idx="58">
                    <c:v>10/01/2024</c:v>
                  </c:pt>
                  <c:pt idx="59">
                    <c:v>09/01/2024</c:v>
                  </c:pt>
                  <c:pt idx="60">
                    <c:v>08/01/2024</c:v>
                  </c:pt>
                  <c:pt idx="61">
                    <c:v>05/01/2024</c:v>
                  </c:pt>
                  <c:pt idx="62">
                    <c:v>04/01/2024</c:v>
                  </c:pt>
                  <c:pt idx="63">
                    <c:v>03/01/2024</c:v>
                  </c:pt>
                  <c:pt idx="64">
                    <c:v>02/01/2024</c:v>
                  </c:pt>
                  <c:pt idx="65">
                    <c:v>29/12/2023</c:v>
                  </c:pt>
                  <c:pt idx="66">
                    <c:v>28/12/2023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GDTD!$BB$89:$BB$155</c:f>
              <c:numCache>
                <c:formatCode>#,##0</c:formatCode>
                <c:ptCount val="67"/>
                <c:pt idx="0">
                  <c:v>161165709000</c:v>
                </c:pt>
                <c:pt idx="1">
                  <c:v>159042774000</c:v>
                </c:pt>
                <c:pt idx="2">
                  <c:v>118537399000</c:v>
                </c:pt>
                <c:pt idx="3">
                  <c:v>118508789000</c:v>
                </c:pt>
                <c:pt idx="4">
                  <c:v>117914444000</c:v>
                </c:pt>
                <c:pt idx="5">
                  <c:v>120697179000</c:v>
                </c:pt>
                <c:pt idx="6">
                  <c:v>117195449000</c:v>
                </c:pt>
                <c:pt idx="7">
                  <c:v>112566074000</c:v>
                </c:pt>
                <c:pt idx="8">
                  <c:v>104846819000</c:v>
                </c:pt>
                <c:pt idx="9">
                  <c:v>109187484000</c:v>
                </c:pt>
                <c:pt idx="10">
                  <c:v>107946744000</c:v>
                </c:pt>
                <c:pt idx="11">
                  <c:v>113781149000</c:v>
                </c:pt>
                <c:pt idx="12">
                  <c:v>122569804000</c:v>
                </c:pt>
                <c:pt idx="13">
                  <c:v>123104039000</c:v>
                </c:pt>
                <c:pt idx="14">
                  <c:v>120767709000</c:v>
                </c:pt>
                <c:pt idx="15">
                  <c:v>120224779000</c:v>
                </c:pt>
                <c:pt idx="16">
                  <c:v>116437879000</c:v>
                </c:pt>
                <c:pt idx="17">
                  <c:v>116112479000</c:v>
                </c:pt>
                <c:pt idx="18">
                  <c:v>117870164000</c:v>
                </c:pt>
                <c:pt idx="19">
                  <c:v>119627849000</c:v>
                </c:pt>
                <c:pt idx="20">
                  <c:v>119627849000</c:v>
                </c:pt>
                <c:pt idx="21">
                  <c:v>117197269000</c:v>
                </c:pt>
                <c:pt idx="22">
                  <c:v>109673909000</c:v>
                </c:pt>
                <c:pt idx="23">
                  <c:v>112680924000</c:v>
                </c:pt>
                <c:pt idx="24">
                  <c:v>108249574000</c:v>
                </c:pt>
                <c:pt idx="25">
                  <c:v>103370024000</c:v>
                </c:pt>
                <c:pt idx="26">
                  <c:v>106367764000</c:v>
                </c:pt>
                <c:pt idx="27">
                  <c:v>111658984000</c:v>
                </c:pt>
                <c:pt idx="28">
                  <c:v>112010859000</c:v>
                </c:pt>
                <c:pt idx="29">
                  <c:v>110200379000</c:v>
                </c:pt>
                <c:pt idx="30">
                  <c:v>108066141000</c:v>
                </c:pt>
                <c:pt idx="31">
                  <c:v>106986651000</c:v>
                </c:pt>
                <c:pt idx="32">
                  <c:v>101906756000</c:v>
                </c:pt>
                <c:pt idx="33">
                  <c:v>102107561000</c:v>
                </c:pt>
                <c:pt idx="34">
                  <c:v>101872766000</c:v>
                </c:pt>
                <c:pt idx="35">
                  <c:v>98395266000</c:v>
                </c:pt>
                <c:pt idx="36">
                  <c:v>100798596000</c:v>
                </c:pt>
                <c:pt idx="37">
                  <c:v>94658116000</c:v>
                </c:pt>
                <c:pt idx="38">
                  <c:v>96519441000</c:v>
                </c:pt>
                <c:pt idx="39">
                  <c:v>90574326000</c:v>
                </c:pt>
                <c:pt idx="40">
                  <c:v>91680896000</c:v>
                </c:pt>
                <c:pt idx="41">
                  <c:v>84478866000</c:v>
                </c:pt>
                <c:pt idx="42">
                  <c:v>85670796000</c:v>
                </c:pt>
                <c:pt idx="43">
                  <c:v>77275210000</c:v>
                </c:pt>
                <c:pt idx="44">
                  <c:v>70645550000</c:v>
                </c:pt>
                <c:pt idx="45">
                  <c:v>66251814000</c:v>
                </c:pt>
                <c:pt idx="46">
                  <c:v>60043059000</c:v>
                </c:pt>
                <c:pt idx="47">
                  <c:v>36553679000</c:v>
                </c:pt>
                <c:pt idx="48">
                  <c:v>14792209000</c:v>
                </c:pt>
                <c:pt idx="49">
                  <c:v>16039974000</c:v>
                </c:pt>
                <c:pt idx="50">
                  <c:v>11749434000</c:v>
                </c:pt>
                <c:pt idx="51">
                  <c:v>11214734000</c:v>
                </c:pt>
                <c:pt idx="52">
                  <c:v>11214734000</c:v>
                </c:pt>
                <c:pt idx="53">
                  <c:v>11046939000</c:v>
                </c:pt>
                <c:pt idx="54">
                  <c:v>11098229000</c:v>
                </c:pt>
                <c:pt idx="55">
                  <c:v>7751729000</c:v>
                </c:pt>
                <c:pt idx="56">
                  <c:v>6661729000</c:v>
                </c:pt>
                <c:pt idx="57">
                  <c:v>4837634000</c:v>
                </c:pt>
                <c:pt idx="58">
                  <c:v>4837634000</c:v>
                </c:pt>
                <c:pt idx="59">
                  <c:v>3324729000</c:v>
                </c:pt>
                <c:pt idx="60">
                  <c:v>7579954000</c:v>
                </c:pt>
                <c:pt idx="61">
                  <c:v>7579954000</c:v>
                </c:pt>
                <c:pt idx="62">
                  <c:v>5793174000</c:v>
                </c:pt>
                <c:pt idx="63">
                  <c:v>5793174000</c:v>
                </c:pt>
                <c:pt idx="64">
                  <c:v>5793174000</c:v>
                </c:pt>
                <c:pt idx="65">
                  <c:v>5793174000</c:v>
                </c:pt>
                <c:pt idx="66">
                  <c:v>5793174000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02A-0D4B-940D-13AC196502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0962799"/>
        <c:axId val="60964527"/>
      </c:lineChart>
      <c:catAx>
        <c:axId val="60962799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60964527"/>
        <c:crosses val="autoZero"/>
        <c:auto val="1"/>
        <c:lblAlgn val="ctr"/>
        <c:lblOffset val="100"/>
        <c:noMultiLvlLbl val="0"/>
      </c:catAx>
      <c:valAx>
        <c:axId val="60964527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60962799"/>
        <c:crosses val="autoZero"/>
        <c:crossBetween val="between"/>
        <c:dispUnits>
          <c:builtInUnit val="b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VN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Cảng Vận Tải Biển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GDTD!$BF$88</c:f>
              <c:strCache>
                <c:ptCount val="1"/>
                <c:pt idx="0">
                  <c:v>GMD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GDTD!$BD$89:$BE$155</c:f>
              <c:multiLvlStrCache>
                <c:ptCount val="67"/>
                <c:lvl>
                  <c:pt idx="0">
                    <c:v>08/04/2024</c:v>
                  </c:pt>
                  <c:pt idx="1">
                    <c:v>05/04/2024</c:v>
                  </c:pt>
                  <c:pt idx="2">
                    <c:v>04/04/2024</c:v>
                  </c:pt>
                  <c:pt idx="3">
                    <c:v>03/04/2024</c:v>
                  </c:pt>
                  <c:pt idx="4">
                    <c:v>02/04/2024</c:v>
                  </c:pt>
                  <c:pt idx="5">
                    <c:v>01/04/2024</c:v>
                  </c:pt>
                  <c:pt idx="6">
                    <c:v>29/03/2024</c:v>
                  </c:pt>
                  <c:pt idx="7">
                    <c:v>28/03/2024</c:v>
                  </c:pt>
                  <c:pt idx="8">
                    <c:v>27/03/2024</c:v>
                  </c:pt>
                  <c:pt idx="9">
                    <c:v>26/03/2024</c:v>
                  </c:pt>
                  <c:pt idx="10">
                    <c:v>25/03/2024</c:v>
                  </c:pt>
                  <c:pt idx="11">
                    <c:v>22/03/2024</c:v>
                  </c:pt>
                  <c:pt idx="12">
                    <c:v>21/03/2024</c:v>
                  </c:pt>
                  <c:pt idx="13">
                    <c:v>20/03/2024</c:v>
                  </c:pt>
                  <c:pt idx="14">
                    <c:v>19/03/2024</c:v>
                  </c:pt>
                  <c:pt idx="15">
                    <c:v>18/03/2024</c:v>
                  </c:pt>
                  <c:pt idx="16">
                    <c:v>15/03/2024</c:v>
                  </c:pt>
                  <c:pt idx="17">
                    <c:v>14/03/2024</c:v>
                  </c:pt>
                  <c:pt idx="18">
                    <c:v>13/03/2024</c:v>
                  </c:pt>
                  <c:pt idx="19">
                    <c:v>12/03/2024</c:v>
                  </c:pt>
                  <c:pt idx="20">
                    <c:v>11/03/2024</c:v>
                  </c:pt>
                  <c:pt idx="21">
                    <c:v>08/03/2024</c:v>
                  </c:pt>
                  <c:pt idx="22">
                    <c:v>07/03/2024</c:v>
                  </c:pt>
                  <c:pt idx="23">
                    <c:v>06/03/2024</c:v>
                  </c:pt>
                  <c:pt idx="24">
                    <c:v>05/03/2024</c:v>
                  </c:pt>
                  <c:pt idx="25">
                    <c:v>04/03/2024</c:v>
                  </c:pt>
                  <c:pt idx="26">
                    <c:v>01/03/2024</c:v>
                  </c:pt>
                  <c:pt idx="27">
                    <c:v>29/02/2024</c:v>
                  </c:pt>
                  <c:pt idx="28">
                    <c:v>28/02/2024</c:v>
                  </c:pt>
                  <c:pt idx="29">
                    <c:v>27/02/2024</c:v>
                  </c:pt>
                  <c:pt idx="30">
                    <c:v>26/02/2024</c:v>
                  </c:pt>
                  <c:pt idx="31">
                    <c:v>23/02/2024</c:v>
                  </c:pt>
                  <c:pt idx="32">
                    <c:v>22/02/2024</c:v>
                  </c:pt>
                  <c:pt idx="33">
                    <c:v>21/02/2024</c:v>
                  </c:pt>
                  <c:pt idx="34">
                    <c:v>20/02/2024</c:v>
                  </c:pt>
                  <c:pt idx="35">
                    <c:v>19/02/2024</c:v>
                  </c:pt>
                  <c:pt idx="36">
                    <c:v>16/02/2024</c:v>
                  </c:pt>
                  <c:pt idx="37">
                    <c:v>15/02/2024</c:v>
                  </c:pt>
                  <c:pt idx="38">
                    <c:v>07/02/2024</c:v>
                  </c:pt>
                  <c:pt idx="39">
                    <c:v>06/02/2024</c:v>
                  </c:pt>
                  <c:pt idx="40">
                    <c:v>05/02/2024</c:v>
                  </c:pt>
                  <c:pt idx="41">
                    <c:v>02/02/2024</c:v>
                  </c:pt>
                  <c:pt idx="42">
                    <c:v>01/02/2024</c:v>
                  </c:pt>
                  <c:pt idx="43">
                    <c:v>31/01/2024</c:v>
                  </c:pt>
                  <c:pt idx="44">
                    <c:v>30/01/2024</c:v>
                  </c:pt>
                  <c:pt idx="45">
                    <c:v>29/01/2024</c:v>
                  </c:pt>
                  <c:pt idx="46">
                    <c:v>26/01/2024</c:v>
                  </c:pt>
                  <c:pt idx="47">
                    <c:v>25/01/2024</c:v>
                  </c:pt>
                  <c:pt idx="48">
                    <c:v>24/01/2024</c:v>
                  </c:pt>
                  <c:pt idx="49">
                    <c:v>23/01/2024</c:v>
                  </c:pt>
                  <c:pt idx="50">
                    <c:v>22/01/2024</c:v>
                  </c:pt>
                  <c:pt idx="51">
                    <c:v>19/01/2024</c:v>
                  </c:pt>
                  <c:pt idx="52">
                    <c:v>18/01/2024</c:v>
                  </c:pt>
                  <c:pt idx="53">
                    <c:v>17/01/2024</c:v>
                  </c:pt>
                  <c:pt idx="54">
                    <c:v>16/01/2024</c:v>
                  </c:pt>
                  <c:pt idx="55">
                    <c:v>15/01/2024</c:v>
                  </c:pt>
                  <c:pt idx="56">
                    <c:v>12/01/2024</c:v>
                  </c:pt>
                  <c:pt idx="57">
                    <c:v>11/01/2024</c:v>
                  </c:pt>
                  <c:pt idx="58">
                    <c:v>10/01/2024</c:v>
                  </c:pt>
                  <c:pt idx="59">
                    <c:v>09/01/2024</c:v>
                  </c:pt>
                  <c:pt idx="60">
                    <c:v>08/01/2024</c:v>
                  </c:pt>
                  <c:pt idx="61">
                    <c:v>05/01/2024</c:v>
                  </c:pt>
                  <c:pt idx="62">
                    <c:v>04/01/2024</c:v>
                  </c:pt>
                  <c:pt idx="63">
                    <c:v>03/01/2024</c:v>
                  </c:pt>
                  <c:pt idx="64">
                    <c:v>02/01/2024</c:v>
                  </c:pt>
                  <c:pt idx="65">
                    <c:v>29/12/2023</c:v>
                  </c:pt>
                  <c:pt idx="66">
                    <c:v>28/12/2023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GDTD!$BF$89:$BF$155</c:f>
              <c:numCache>
                <c:formatCode>#,##0</c:formatCode>
                <c:ptCount val="67"/>
                <c:pt idx="0">
                  <c:v>-309478811000</c:v>
                </c:pt>
                <c:pt idx="1">
                  <c:v>-315182531000</c:v>
                </c:pt>
                <c:pt idx="2">
                  <c:v>-321714061000</c:v>
                </c:pt>
                <c:pt idx="3">
                  <c:v>-328245591000</c:v>
                </c:pt>
                <c:pt idx="4">
                  <c:v>-298723121000</c:v>
                </c:pt>
                <c:pt idx="5">
                  <c:v>-300190961000</c:v>
                </c:pt>
                <c:pt idx="6">
                  <c:v>-307303421000</c:v>
                </c:pt>
                <c:pt idx="7">
                  <c:v>-311452541000</c:v>
                </c:pt>
                <c:pt idx="8">
                  <c:v>-315601661000</c:v>
                </c:pt>
                <c:pt idx="9">
                  <c:v>-309488491000</c:v>
                </c:pt>
                <c:pt idx="10">
                  <c:v>-301105691000</c:v>
                </c:pt>
                <c:pt idx="11">
                  <c:v>-298282771000</c:v>
                </c:pt>
                <c:pt idx="12">
                  <c:v>-310632671000</c:v>
                </c:pt>
                <c:pt idx="13">
                  <c:v>-312178911000</c:v>
                </c:pt>
                <c:pt idx="14">
                  <c:v>-266160021000</c:v>
                </c:pt>
                <c:pt idx="15">
                  <c:v>-187073981000</c:v>
                </c:pt>
                <c:pt idx="16">
                  <c:v>-185403271000</c:v>
                </c:pt>
                <c:pt idx="17">
                  <c:v>-182873621000</c:v>
                </c:pt>
                <c:pt idx="18">
                  <c:v>-183986281000</c:v>
                </c:pt>
                <c:pt idx="19">
                  <c:v>-185098941000</c:v>
                </c:pt>
                <c:pt idx="20">
                  <c:v>-180540251000</c:v>
                </c:pt>
                <c:pt idx="21">
                  <c:v>-179597471000</c:v>
                </c:pt>
                <c:pt idx="22">
                  <c:v>-179597471000</c:v>
                </c:pt>
                <c:pt idx="23">
                  <c:v>-163145501000</c:v>
                </c:pt>
                <c:pt idx="24">
                  <c:v>-153185191000</c:v>
                </c:pt>
                <c:pt idx="25">
                  <c:v>-136682221000</c:v>
                </c:pt>
                <c:pt idx="26">
                  <c:v>-122601491000</c:v>
                </c:pt>
                <c:pt idx="27">
                  <c:v>-105104131000</c:v>
                </c:pt>
                <c:pt idx="28">
                  <c:v>-99902471000</c:v>
                </c:pt>
                <c:pt idx="29">
                  <c:v>-98105131000</c:v>
                </c:pt>
                <c:pt idx="30">
                  <c:v>-87726700000</c:v>
                </c:pt>
                <c:pt idx="31">
                  <c:v>-74371600000</c:v>
                </c:pt>
                <c:pt idx="32">
                  <c:v>-68410320000</c:v>
                </c:pt>
                <c:pt idx="33">
                  <c:v>-67918770000</c:v>
                </c:pt>
                <c:pt idx="34">
                  <c:v>-62957930000</c:v>
                </c:pt>
                <c:pt idx="35">
                  <c:v>-63045580000</c:v>
                </c:pt>
                <c:pt idx="36">
                  <c:v>-49799190000</c:v>
                </c:pt>
                <c:pt idx="37">
                  <c:v>-54575760000</c:v>
                </c:pt>
                <c:pt idx="38">
                  <c:v>-54742680000</c:v>
                </c:pt>
                <c:pt idx="39">
                  <c:v>-52123550000</c:v>
                </c:pt>
                <c:pt idx="40">
                  <c:v>-53141550000</c:v>
                </c:pt>
                <c:pt idx="41">
                  <c:v>-42093480000</c:v>
                </c:pt>
                <c:pt idx="42">
                  <c:v>-37442550000</c:v>
                </c:pt>
                <c:pt idx="43">
                  <c:v>-37346270000</c:v>
                </c:pt>
                <c:pt idx="44">
                  <c:v>-37249990000</c:v>
                </c:pt>
                <c:pt idx="45">
                  <c:v>-33889710000</c:v>
                </c:pt>
                <c:pt idx="46">
                  <c:v>-29939350000</c:v>
                </c:pt>
                <c:pt idx="47">
                  <c:v>-30504960000</c:v>
                </c:pt>
                <c:pt idx="48">
                  <c:v>-31441150000</c:v>
                </c:pt>
                <c:pt idx="49">
                  <c:v>-31543730000</c:v>
                </c:pt>
                <c:pt idx="50">
                  <c:v>-27741040000</c:v>
                </c:pt>
                <c:pt idx="51">
                  <c:v>-27708560000</c:v>
                </c:pt>
                <c:pt idx="52">
                  <c:v>-27708560000</c:v>
                </c:pt>
                <c:pt idx="53">
                  <c:v>-26296720000</c:v>
                </c:pt>
                <c:pt idx="54">
                  <c:v>-23727040000</c:v>
                </c:pt>
                <c:pt idx="55">
                  <c:v>-20556900000</c:v>
                </c:pt>
                <c:pt idx="56">
                  <c:v>-19730470000</c:v>
                </c:pt>
                <c:pt idx="57">
                  <c:v>-2000030000</c:v>
                </c:pt>
                <c:pt idx="58">
                  <c:v>-2000030000</c:v>
                </c:pt>
                <c:pt idx="59">
                  <c:v>-2000030000</c:v>
                </c:pt>
                <c:pt idx="60">
                  <c:v>-2000030000</c:v>
                </c:pt>
                <c:pt idx="61">
                  <c:v>-2000030000</c:v>
                </c:pt>
                <c:pt idx="62">
                  <c:v>-2000030000</c:v>
                </c:pt>
                <c:pt idx="63">
                  <c:v>-7468910000</c:v>
                </c:pt>
                <c:pt idx="64">
                  <c:v>-7468910000</c:v>
                </c:pt>
                <c:pt idx="65">
                  <c:v>-7468910000</c:v>
                </c:pt>
                <c:pt idx="66">
                  <c:v>-8048520000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DF4-A848-95EC-7F0B5BC315CD}"/>
            </c:ext>
          </c:extLst>
        </c:ser>
        <c:ser>
          <c:idx val="1"/>
          <c:order val="1"/>
          <c:tx>
            <c:strRef>
              <c:f>GDTD!$BG$88</c:f>
              <c:strCache>
                <c:ptCount val="1"/>
                <c:pt idx="0">
                  <c:v>HAH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GDTD!$BD$89:$BE$155</c:f>
              <c:multiLvlStrCache>
                <c:ptCount val="67"/>
                <c:lvl>
                  <c:pt idx="0">
                    <c:v>08/04/2024</c:v>
                  </c:pt>
                  <c:pt idx="1">
                    <c:v>05/04/2024</c:v>
                  </c:pt>
                  <c:pt idx="2">
                    <c:v>04/04/2024</c:v>
                  </c:pt>
                  <c:pt idx="3">
                    <c:v>03/04/2024</c:v>
                  </c:pt>
                  <c:pt idx="4">
                    <c:v>02/04/2024</c:v>
                  </c:pt>
                  <c:pt idx="5">
                    <c:v>01/04/2024</c:v>
                  </c:pt>
                  <c:pt idx="6">
                    <c:v>29/03/2024</c:v>
                  </c:pt>
                  <c:pt idx="7">
                    <c:v>28/03/2024</c:v>
                  </c:pt>
                  <c:pt idx="8">
                    <c:v>27/03/2024</c:v>
                  </c:pt>
                  <c:pt idx="9">
                    <c:v>26/03/2024</c:v>
                  </c:pt>
                  <c:pt idx="10">
                    <c:v>25/03/2024</c:v>
                  </c:pt>
                  <c:pt idx="11">
                    <c:v>22/03/2024</c:v>
                  </c:pt>
                  <c:pt idx="12">
                    <c:v>21/03/2024</c:v>
                  </c:pt>
                  <c:pt idx="13">
                    <c:v>20/03/2024</c:v>
                  </c:pt>
                  <c:pt idx="14">
                    <c:v>19/03/2024</c:v>
                  </c:pt>
                  <c:pt idx="15">
                    <c:v>18/03/2024</c:v>
                  </c:pt>
                  <c:pt idx="16">
                    <c:v>15/03/2024</c:v>
                  </c:pt>
                  <c:pt idx="17">
                    <c:v>14/03/2024</c:v>
                  </c:pt>
                  <c:pt idx="18">
                    <c:v>13/03/2024</c:v>
                  </c:pt>
                  <c:pt idx="19">
                    <c:v>12/03/2024</c:v>
                  </c:pt>
                  <c:pt idx="20">
                    <c:v>11/03/2024</c:v>
                  </c:pt>
                  <c:pt idx="21">
                    <c:v>08/03/2024</c:v>
                  </c:pt>
                  <c:pt idx="22">
                    <c:v>07/03/2024</c:v>
                  </c:pt>
                  <c:pt idx="23">
                    <c:v>06/03/2024</c:v>
                  </c:pt>
                  <c:pt idx="24">
                    <c:v>05/03/2024</c:v>
                  </c:pt>
                  <c:pt idx="25">
                    <c:v>04/03/2024</c:v>
                  </c:pt>
                  <c:pt idx="26">
                    <c:v>01/03/2024</c:v>
                  </c:pt>
                  <c:pt idx="27">
                    <c:v>29/02/2024</c:v>
                  </c:pt>
                  <c:pt idx="28">
                    <c:v>28/02/2024</c:v>
                  </c:pt>
                  <c:pt idx="29">
                    <c:v>27/02/2024</c:v>
                  </c:pt>
                  <c:pt idx="30">
                    <c:v>26/02/2024</c:v>
                  </c:pt>
                  <c:pt idx="31">
                    <c:v>23/02/2024</c:v>
                  </c:pt>
                  <c:pt idx="32">
                    <c:v>22/02/2024</c:v>
                  </c:pt>
                  <c:pt idx="33">
                    <c:v>21/02/2024</c:v>
                  </c:pt>
                  <c:pt idx="34">
                    <c:v>20/02/2024</c:v>
                  </c:pt>
                  <c:pt idx="35">
                    <c:v>19/02/2024</c:v>
                  </c:pt>
                  <c:pt idx="36">
                    <c:v>16/02/2024</c:v>
                  </c:pt>
                  <c:pt idx="37">
                    <c:v>15/02/2024</c:v>
                  </c:pt>
                  <c:pt idx="38">
                    <c:v>07/02/2024</c:v>
                  </c:pt>
                  <c:pt idx="39">
                    <c:v>06/02/2024</c:v>
                  </c:pt>
                  <c:pt idx="40">
                    <c:v>05/02/2024</c:v>
                  </c:pt>
                  <c:pt idx="41">
                    <c:v>02/02/2024</c:v>
                  </c:pt>
                  <c:pt idx="42">
                    <c:v>01/02/2024</c:v>
                  </c:pt>
                  <c:pt idx="43">
                    <c:v>31/01/2024</c:v>
                  </c:pt>
                  <c:pt idx="44">
                    <c:v>30/01/2024</c:v>
                  </c:pt>
                  <c:pt idx="45">
                    <c:v>29/01/2024</c:v>
                  </c:pt>
                  <c:pt idx="46">
                    <c:v>26/01/2024</c:v>
                  </c:pt>
                  <c:pt idx="47">
                    <c:v>25/01/2024</c:v>
                  </c:pt>
                  <c:pt idx="48">
                    <c:v>24/01/2024</c:v>
                  </c:pt>
                  <c:pt idx="49">
                    <c:v>23/01/2024</c:v>
                  </c:pt>
                  <c:pt idx="50">
                    <c:v>22/01/2024</c:v>
                  </c:pt>
                  <c:pt idx="51">
                    <c:v>19/01/2024</c:v>
                  </c:pt>
                  <c:pt idx="52">
                    <c:v>18/01/2024</c:v>
                  </c:pt>
                  <c:pt idx="53">
                    <c:v>17/01/2024</c:v>
                  </c:pt>
                  <c:pt idx="54">
                    <c:v>16/01/2024</c:v>
                  </c:pt>
                  <c:pt idx="55">
                    <c:v>15/01/2024</c:v>
                  </c:pt>
                  <c:pt idx="56">
                    <c:v>12/01/2024</c:v>
                  </c:pt>
                  <c:pt idx="57">
                    <c:v>11/01/2024</c:v>
                  </c:pt>
                  <c:pt idx="58">
                    <c:v>10/01/2024</c:v>
                  </c:pt>
                  <c:pt idx="59">
                    <c:v>09/01/2024</c:v>
                  </c:pt>
                  <c:pt idx="60">
                    <c:v>08/01/2024</c:v>
                  </c:pt>
                  <c:pt idx="61">
                    <c:v>05/01/2024</c:v>
                  </c:pt>
                  <c:pt idx="62">
                    <c:v>04/01/2024</c:v>
                  </c:pt>
                  <c:pt idx="63">
                    <c:v>03/01/2024</c:v>
                  </c:pt>
                  <c:pt idx="64">
                    <c:v>02/01/2024</c:v>
                  </c:pt>
                  <c:pt idx="65">
                    <c:v>29/12/2023</c:v>
                  </c:pt>
                  <c:pt idx="66">
                    <c:v>28/12/2023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GDTD!$BG$89:$BG$155</c:f>
              <c:numCache>
                <c:formatCode>#,##0</c:formatCode>
                <c:ptCount val="67"/>
                <c:pt idx="0">
                  <c:v>62385975000</c:v>
                </c:pt>
                <c:pt idx="1">
                  <c:v>72563505000</c:v>
                </c:pt>
                <c:pt idx="2">
                  <c:v>79918035000</c:v>
                </c:pt>
                <c:pt idx="3">
                  <c:v>87272565000</c:v>
                </c:pt>
                <c:pt idx="4">
                  <c:v>82875000000</c:v>
                </c:pt>
                <c:pt idx="5">
                  <c:v>82747208000</c:v>
                </c:pt>
                <c:pt idx="6">
                  <c:v>82747208000</c:v>
                </c:pt>
                <c:pt idx="7">
                  <c:v>82725474000</c:v>
                </c:pt>
                <c:pt idx="8">
                  <c:v>82703740000</c:v>
                </c:pt>
                <c:pt idx="9">
                  <c:v>81853857000</c:v>
                </c:pt>
                <c:pt idx="10">
                  <c:v>81853857000</c:v>
                </c:pt>
                <c:pt idx="11">
                  <c:v>90474092000</c:v>
                </c:pt>
                <c:pt idx="12">
                  <c:v>99094327000</c:v>
                </c:pt>
                <c:pt idx="13">
                  <c:v>99094327000</c:v>
                </c:pt>
                <c:pt idx="14">
                  <c:v>99094327000</c:v>
                </c:pt>
                <c:pt idx="15">
                  <c:v>99094327000</c:v>
                </c:pt>
                <c:pt idx="16">
                  <c:v>104399437000</c:v>
                </c:pt>
                <c:pt idx="17">
                  <c:v>101777197000</c:v>
                </c:pt>
                <c:pt idx="18">
                  <c:v>99501942000</c:v>
                </c:pt>
                <c:pt idx="19">
                  <c:v>99501942000</c:v>
                </c:pt>
                <c:pt idx="20">
                  <c:v>99501942000</c:v>
                </c:pt>
                <c:pt idx="21">
                  <c:v>97247627000</c:v>
                </c:pt>
                <c:pt idx="22">
                  <c:v>97247627000</c:v>
                </c:pt>
                <c:pt idx="23">
                  <c:v>97247627000</c:v>
                </c:pt>
                <c:pt idx="24">
                  <c:v>95161827000</c:v>
                </c:pt>
                <c:pt idx="25">
                  <c:v>93022127000</c:v>
                </c:pt>
                <c:pt idx="26">
                  <c:v>93022127000</c:v>
                </c:pt>
                <c:pt idx="27">
                  <c:v>91954627000</c:v>
                </c:pt>
                <c:pt idx="28">
                  <c:v>88819577000</c:v>
                </c:pt>
                <c:pt idx="29">
                  <c:v>89675577000</c:v>
                </c:pt>
                <c:pt idx="30">
                  <c:v>90531577000</c:v>
                </c:pt>
                <c:pt idx="31">
                  <c:v>90531577000</c:v>
                </c:pt>
                <c:pt idx="32">
                  <c:v>86409607000</c:v>
                </c:pt>
                <c:pt idx="33">
                  <c:v>83726857000</c:v>
                </c:pt>
                <c:pt idx="34">
                  <c:v>83726857000</c:v>
                </c:pt>
                <c:pt idx="35">
                  <c:v>83726857000</c:v>
                </c:pt>
                <c:pt idx="36">
                  <c:v>83726857000</c:v>
                </c:pt>
                <c:pt idx="37">
                  <c:v>83726857000</c:v>
                </c:pt>
                <c:pt idx="38">
                  <c:v>83726857000</c:v>
                </c:pt>
                <c:pt idx="39">
                  <c:v>83726857000</c:v>
                </c:pt>
                <c:pt idx="40">
                  <c:v>83726857000</c:v>
                </c:pt>
                <c:pt idx="41">
                  <c:v>83726857000</c:v>
                </c:pt>
                <c:pt idx="42">
                  <c:v>89744857000</c:v>
                </c:pt>
                <c:pt idx="43">
                  <c:v>89744857000</c:v>
                </c:pt>
                <c:pt idx="44">
                  <c:v>95370926000</c:v>
                </c:pt>
                <c:pt idx="45">
                  <c:v>100996995000</c:v>
                </c:pt>
                <c:pt idx="46">
                  <c:v>100996995000</c:v>
                </c:pt>
                <c:pt idx="47">
                  <c:v>100996995000</c:v>
                </c:pt>
                <c:pt idx="48">
                  <c:v>101649335000</c:v>
                </c:pt>
                <c:pt idx="49">
                  <c:v>99319835000</c:v>
                </c:pt>
                <c:pt idx="50">
                  <c:v>99319835000</c:v>
                </c:pt>
                <c:pt idx="51">
                  <c:v>99319835000</c:v>
                </c:pt>
                <c:pt idx="52">
                  <c:v>99319835000</c:v>
                </c:pt>
                <c:pt idx="53">
                  <c:v>91017835000</c:v>
                </c:pt>
                <c:pt idx="54">
                  <c:v>86487850000</c:v>
                </c:pt>
                <c:pt idx="55">
                  <c:v>86487850000</c:v>
                </c:pt>
                <c:pt idx="56">
                  <c:v>86487850000</c:v>
                </c:pt>
                <c:pt idx="57">
                  <c:v>90404350000</c:v>
                </c:pt>
                <c:pt idx="58">
                  <c:v>90404350000</c:v>
                </c:pt>
                <c:pt idx="59">
                  <c:v>90404350000</c:v>
                </c:pt>
                <c:pt idx="60">
                  <c:v>96317700000</c:v>
                </c:pt>
                <c:pt idx="61">
                  <c:v>96317700000</c:v>
                </c:pt>
                <c:pt idx="62">
                  <c:v>90545000000</c:v>
                </c:pt>
                <c:pt idx="63">
                  <c:v>67007395000</c:v>
                </c:pt>
                <c:pt idx="64">
                  <c:v>48935860000</c:v>
                </c:pt>
                <c:pt idx="65">
                  <c:v>45796480000</c:v>
                </c:pt>
                <c:pt idx="66">
                  <c:v>45796480000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DF4-A848-95EC-7F0B5BC315CD}"/>
            </c:ext>
          </c:extLst>
        </c:ser>
        <c:ser>
          <c:idx val="2"/>
          <c:order val="2"/>
          <c:tx>
            <c:strRef>
              <c:f>GDTD!$BH$88</c:f>
              <c:strCache>
                <c:ptCount val="1"/>
                <c:pt idx="0">
                  <c:v>PVT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multiLvlStrRef>
              <c:f>GDTD!$BD$89:$BE$155</c:f>
              <c:multiLvlStrCache>
                <c:ptCount val="67"/>
                <c:lvl>
                  <c:pt idx="0">
                    <c:v>08/04/2024</c:v>
                  </c:pt>
                  <c:pt idx="1">
                    <c:v>05/04/2024</c:v>
                  </c:pt>
                  <c:pt idx="2">
                    <c:v>04/04/2024</c:v>
                  </c:pt>
                  <c:pt idx="3">
                    <c:v>03/04/2024</c:v>
                  </c:pt>
                  <c:pt idx="4">
                    <c:v>02/04/2024</c:v>
                  </c:pt>
                  <c:pt idx="5">
                    <c:v>01/04/2024</c:v>
                  </c:pt>
                  <c:pt idx="6">
                    <c:v>29/03/2024</c:v>
                  </c:pt>
                  <c:pt idx="7">
                    <c:v>28/03/2024</c:v>
                  </c:pt>
                  <c:pt idx="8">
                    <c:v>27/03/2024</c:v>
                  </c:pt>
                  <c:pt idx="9">
                    <c:v>26/03/2024</c:v>
                  </c:pt>
                  <c:pt idx="10">
                    <c:v>25/03/2024</c:v>
                  </c:pt>
                  <c:pt idx="11">
                    <c:v>22/03/2024</c:v>
                  </c:pt>
                  <c:pt idx="12">
                    <c:v>21/03/2024</c:v>
                  </c:pt>
                  <c:pt idx="13">
                    <c:v>20/03/2024</c:v>
                  </c:pt>
                  <c:pt idx="14">
                    <c:v>19/03/2024</c:v>
                  </c:pt>
                  <c:pt idx="15">
                    <c:v>18/03/2024</c:v>
                  </c:pt>
                  <c:pt idx="16">
                    <c:v>15/03/2024</c:v>
                  </c:pt>
                  <c:pt idx="17">
                    <c:v>14/03/2024</c:v>
                  </c:pt>
                  <c:pt idx="18">
                    <c:v>13/03/2024</c:v>
                  </c:pt>
                  <c:pt idx="19">
                    <c:v>12/03/2024</c:v>
                  </c:pt>
                  <c:pt idx="20">
                    <c:v>11/03/2024</c:v>
                  </c:pt>
                  <c:pt idx="21">
                    <c:v>08/03/2024</c:v>
                  </c:pt>
                  <c:pt idx="22">
                    <c:v>07/03/2024</c:v>
                  </c:pt>
                  <c:pt idx="23">
                    <c:v>06/03/2024</c:v>
                  </c:pt>
                  <c:pt idx="24">
                    <c:v>05/03/2024</c:v>
                  </c:pt>
                  <c:pt idx="25">
                    <c:v>04/03/2024</c:v>
                  </c:pt>
                  <c:pt idx="26">
                    <c:v>01/03/2024</c:v>
                  </c:pt>
                  <c:pt idx="27">
                    <c:v>29/02/2024</c:v>
                  </c:pt>
                  <c:pt idx="28">
                    <c:v>28/02/2024</c:v>
                  </c:pt>
                  <c:pt idx="29">
                    <c:v>27/02/2024</c:v>
                  </c:pt>
                  <c:pt idx="30">
                    <c:v>26/02/2024</c:v>
                  </c:pt>
                  <c:pt idx="31">
                    <c:v>23/02/2024</c:v>
                  </c:pt>
                  <c:pt idx="32">
                    <c:v>22/02/2024</c:v>
                  </c:pt>
                  <c:pt idx="33">
                    <c:v>21/02/2024</c:v>
                  </c:pt>
                  <c:pt idx="34">
                    <c:v>20/02/2024</c:v>
                  </c:pt>
                  <c:pt idx="35">
                    <c:v>19/02/2024</c:v>
                  </c:pt>
                  <c:pt idx="36">
                    <c:v>16/02/2024</c:v>
                  </c:pt>
                  <c:pt idx="37">
                    <c:v>15/02/2024</c:v>
                  </c:pt>
                  <c:pt idx="38">
                    <c:v>07/02/2024</c:v>
                  </c:pt>
                  <c:pt idx="39">
                    <c:v>06/02/2024</c:v>
                  </c:pt>
                  <c:pt idx="40">
                    <c:v>05/02/2024</c:v>
                  </c:pt>
                  <c:pt idx="41">
                    <c:v>02/02/2024</c:v>
                  </c:pt>
                  <c:pt idx="42">
                    <c:v>01/02/2024</c:v>
                  </c:pt>
                  <c:pt idx="43">
                    <c:v>31/01/2024</c:v>
                  </c:pt>
                  <c:pt idx="44">
                    <c:v>30/01/2024</c:v>
                  </c:pt>
                  <c:pt idx="45">
                    <c:v>29/01/2024</c:v>
                  </c:pt>
                  <c:pt idx="46">
                    <c:v>26/01/2024</c:v>
                  </c:pt>
                  <c:pt idx="47">
                    <c:v>25/01/2024</c:v>
                  </c:pt>
                  <c:pt idx="48">
                    <c:v>24/01/2024</c:v>
                  </c:pt>
                  <c:pt idx="49">
                    <c:v>23/01/2024</c:v>
                  </c:pt>
                  <c:pt idx="50">
                    <c:v>22/01/2024</c:v>
                  </c:pt>
                  <c:pt idx="51">
                    <c:v>19/01/2024</c:v>
                  </c:pt>
                  <c:pt idx="52">
                    <c:v>18/01/2024</c:v>
                  </c:pt>
                  <c:pt idx="53">
                    <c:v>17/01/2024</c:v>
                  </c:pt>
                  <c:pt idx="54">
                    <c:v>16/01/2024</c:v>
                  </c:pt>
                  <c:pt idx="55">
                    <c:v>15/01/2024</c:v>
                  </c:pt>
                  <c:pt idx="56">
                    <c:v>12/01/2024</c:v>
                  </c:pt>
                  <c:pt idx="57">
                    <c:v>11/01/2024</c:v>
                  </c:pt>
                  <c:pt idx="58">
                    <c:v>10/01/2024</c:v>
                  </c:pt>
                  <c:pt idx="59">
                    <c:v>09/01/2024</c:v>
                  </c:pt>
                  <c:pt idx="60">
                    <c:v>08/01/2024</c:v>
                  </c:pt>
                  <c:pt idx="61">
                    <c:v>05/01/2024</c:v>
                  </c:pt>
                  <c:pt idx="62">
                    <c:v>04/01/2024</c:v>
                  </c:pt>
                  <c:pt idx="63">
                    <c:v>03/01/2024</c:v>
                  </c:pt>
                  <c:pt idx="64">
                    <c:v>02/01/2024</c:v>
                  </c:pt>
                  <c:pt idx="65">
                    <c:v>29/12/2023</c:v>
                  </c:pt>
                  <c:pt idx="66">
                    <c:v>28/12/2023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GDTD!$BH$89:$BH$155</c:f>
              <c:numCache>
                <c:formatCode>#,##0</c:formatCode>
                <c:ptCount val="67"/>
                <c:pt idx="0">
                  <c:v>79103006000</c:v>
                </c:pt>
                <c:pt idx="1">
                  <c:v>78601781000</c:v>
                </c:pt>
                <c:pt idx="2">
                  <c:v>70049651000</c:v>
                </c:pt>
                <c:pt idx="3">
                  <c:v>61497521000</c:v>
                </c:pt>
                <c:pt idx="4">
                  <c:v>62175661000</c:v>
                </c:pt>
                <c:pt idx="5">
                  <c:v>63793496000</c:v>
                </c:pt>
                <c:pt idx="6">
                  <c:v>63804896000</c:v>
                </c:pt>
                <c:pt idx="7">
                  <c:v>63441731000</c:v>
                </c:pt>
                <c:pt idx="8">
                  <c:v>63078566000</c:v>
                </c:pt>
                <c:pt idx="9">
                  <c:v>63471566000</c:v>
                </c:pt>
                <c:pt idx="10">
                  <c:v>63470661000</c:v>
                </c:pt>
                <c:pt idx="11">
                  <c:v>66019316000</c:v>
                </c:pt>
                <c:pt idx="12">
                  <c:v>68567971000</c:v>
                </c:pt>
                <c:pt idx="13">
                  <c:v>62974336000</c:v>
                </c:pt>
                <c:pt idx="14">
                  <c:v>61363451000</c:v>
                </c:pt>
                <c:pt idx="15">
                  <c:v>59163456000</c:v>
                </c:pt>
                <c:pt idx="16">
                  <c:v>59382631000</c:v>
                </c:pt>
                <c:pt idx="17">
                  <c:v>60284571000</c:v>
                </c:pt>
                <c:pt idx="18">
                  <c:v>62684856000</c:v>
                </c:pt>
                <c:pt idx="19">
                  <c:v>65085141000</c:v>
                </c:pt>
                <c:pt idx="20">
                  <c:v>60258521000</c:v>
                </c:pt>
                <c:pt idx="21">
                  <c:v>56233526000</c:v>
                </c:pt>
                <c:pt idx="22">
                  <c:v>40278476000</c:v>
                </c:pt>
                <c:pt idx="23">
                  <c:v>39049886000</c:v>
                </c:pt>
                <c:pt idx="24">
                  <c:v>39980541000</c:v>
                </c:pt>
                <c:pt idx="25">
                  <c:v>42625781000</c:v>
                </c:pt>
                <c:pt idx="26">
                  <c:v>42796181000</c:v>
                </c:pt>
                <c:pt idx="27">
                  <c:v>45472386000</c:v>
                </c:pt>
                <c:pt idx="28">
                  <c:v>44518466000</c:v>
                </c:pt>
                <c:pt idx="29">
                  <c:v>56200291000</c:v>
                </c:pt>
                <c:pt idx="30">
                  <c:v>57703365000</c:v>
                </c:pt>
                <c:pt idx="31">
                  <c:v>60273750000</c:v>
                </c:pt>
                <c:pt idx="32">
                  <c:v>63403730000</c:v>
                </c:pt>
                <c:pt idx="33">
                  <c:v>67226065000</c:v>
                </c:pt>
                <c:pt idx="34">
                  <c:v>69565920000</c:v>
                </c:pt>
                <c:pt idx="35">
                  <c:v>65726395000</c:v>
                </c:pt>
                <c:pt idx="36">
                  <c:v>65586010000</c:v>
                </c:pt>
                <c:pt idx="37">
                  <c:v>66014390000</c:v>
                </c:pt>
                <c:pt idx="38">
                  <c:v>67229160000</c:v>
                </c:pt>
                <c:pt idx="39">
                  <c:v>60639825000</c:v>
                </c:pt>
                <c:pt idx="40">
                  <c:v>53721660000</c:v>
                </c:pt>
                <c:pt idx="41">
                  <c:v>44235745000</c:v>
                </c:pt>
                <c:pt idx="42">
                  <c:v>42177520000</c:v>
                </c:pt>
                <c:pt idx="43">
                  <c:v>40496345000</c:v>
                </c:pt>
                <c:pt idx="44">
                  <c:v>36177730000</c:v>
                </c:pt>
                <c:pt idx="45">
                  <c:v>34575295000</c:v>
                </c:pt>
                <c:pt idx="46">
                  <c:v>34893475000</c:v>
                </c:pt>
                <c:pt idx="47">
                  <c:v>35096760000</c:v>
                </c:pt>
                <c:pt idx="48">
                  <c:v>35096760000</c:v>
                </c:pt>
                <c:pt idx="49">
                  <c:v>34993845000</c:v>
                </c:pt>
                <c:pt idx="50">
                  <c:v>35017725000</c:v>
                </c:pt>
                <c:pt idx="51">
                  <c:v>34890570000</c:v>
                </c:pt>
                <c:pt idx="52">
                  <c:v>34890570000</c:v>
                </c:pt>
                <c:pt idx="53">
                  <c:v>36572395000</c:v>
                </c:pt>
                <c:pt idx="54">
                  <c:v>42517555000</c:v>
                </c:pt>
                <c:pt idx="55">
                  <c:v>42517555000</c:v>
                </c:pt>
                <c:pt idx="56">
                  <c:v>42517555000</c:v>
                </c:pt>
                <c:pt idx="57">
                  <c:v>21210825000</c:v>
                </c:pt>
                <c:pt idx="58">
                  <c:v>21210825000</c:v>
                </c:pt>
                <c:pt idx="59">
                  <c:v>21210825000</c:v>
                </c:pt>
                <c:pt idx="60">
                  <c:v>21210825000</c:v>
                </c:pt>
                <c:pt idx="61">
                  <c:v>21210825000</c:v>
                </c:pt>
                <c:pt idx="62">
                  <c:v>16694135000</c:v>
                </c:pt>
                <c:pt idx="63">
                  <c:v>14149945000</c:v>
                </c:pt>
                <c:pt idx="64">
                  <c:v>12825440000</c:v>
                </c:pt>
                <c:pt idx="65">
                  <c:v>8272420000</c:v>
                </c:pt>
                <c:pt idx="66">
                  <c:v>8272420000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DF4-A848-95EC-7F0B5BC315CD}"/>
            </c:ext>
          </c:extLst>
        </c:ser>
        <c:ser>
          <c:idx val="3"/>
          <c:order val="3"/>
          <c:tx>
            <c:strRef>
              <c:f>GDTD!$BI$88</c:f>
              <c:strCache>
                <c:ptCount val="1"/>
                <c:pt idx="0">
                  <c:v>VOS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multiLvlStrRef>
              <c:f>GDTD!$BD$89:$BE$155</c:f>
              <c:multiLvlStrCache>
                <c:ptCount val="67"/>
                <c:lvl>
                  <c:pt idx="0">
                    <c:v>08/04/2024</c:v>
                  </c:pt>
                  <c:pt idx="1">
                    <c:v>05/04/2024</c:v>
                  </c:pt>
                  <c:pt idx="2">
                    <c:v>04/04/2024</c:v>
                  </c:pt>
                  <c:pt idx="3">
                    <c:v>03/04/2024</c:v>
                  </c:pt>
                  <c:pt idx="4">
                    <c:v>02/04/2024</c:v>
                  </c:pt>
                  <c:pt idx="5">
                    <c:v>01/04/2024</c:v>
                  </c:pt>
                  <c:pt idx="6">
                    <c:v>29/03/2024</c:v>
                  </c:pt>
                  <c:pt idx="7">
                    <c:v>28/03/2024</c:v>
                  </c:pt>
                  <c:pt idx="8">
                    <c:v>27/03/2024</c:v>
                  </c:pt>
                  <c:pt idx="9">
                    <c:v>26/03/2024</c:v>
                  </c:pt>
                  <c:pt idx="10">
                    <c:v>25/03/2024</c:v>
                  </c:pt>
                  <c:pt idx="11">
                    <c:v>22/03/2024</c:v>
                  </c:pt>
                  <c:pt idx="12">
                    <c:v>21/03/2024</c:v>
                  </c:pt>
                  <c:pt idx="13">
                    <c:v>20/03/2024</c:v>
                  </c:pt>
                  <c:pt idx="14">
                    <c:v>19/03/2024</c:v>
                  </c:pt>
                  <c:pt idx="15">
                    <c:v>18/03/2024</c:v>
                  </c:pt>
                  <c:pt idx="16">
                    <c:v>15/03/2024</c:v>
                  </c:pt>
                  <c:pt idx="17">
                    <c:v>14/03/2024</c:v>
                  </c:pt>
                  <c:pt idx="18">
                    <c:v>13/03/2024</c:v>
                  </c:pt>
                  <c:pt idx="19">
                    <c:v>12/03/2024</c:v>
                  </c:pt>
                  <c:pt idx="20">
                    <c:v>11/03/2024</c:v>
                  </c:pt>
                  <c:pt idx="21">
                    <c:v>08/03/2024</c:v>
                  </c:pt>
                  <c:pt idx="22">
                    <c:v>07/03/2024</c:v>
                  </c:pt>
                  <c:pt idx="23">
                    <c:v>06/03/2024</c:v>
                  </c:pt>
                  <c:pt idx="24">
                    <c:v>05/03/2024</c:v>
                  </c:pt>
                  <c:pt idx="25">
                    <c:v>04/03/2024</c:v>
                  </c:pt>
                  <c:pt idx="26">
                    <c:v>01/03/2024</c:v>
                  </c:pt>
                  <c:pt idx="27">
                    <c:v>29/02/2024</c:v>
                  </c:pt>
                  <c:pt idx="28">
                    <c:v>28/02/2024</c:v>
                  </c:pt>
                  <c:pt idx="29">
                    <c:v>27/02/2024</c:v>
                  </c:pt>
                  <c:pt idx="30">
                    <c:v>26/02/2024</c:v>
                  </c:pt>
                  <c:pt idx="31">
                    <c:v>23/02/2024</c:v>
                  </c:pt>
                  <c:pt idx="32">
                    <c:v>22/02/2024</c:v>
                  </c:pt>
                  <c:pt idx="33">
                    <c:v>21/02/2024</c:v>
                  </c:pt>
                  <c:pt idx="34">
                    <c:v>20/02/2024</c:v>
                  </c:pt>
                  <c:pt idx="35">
                    <c:v>19/02/2024</c:v>
                  </c:pt>
                  <c:pt idx="36">
                    <c:v>16/02/2024</c:v>
                  </c:pt>
                  <c:pt idx="37">
                    <c:v>15/02/2024</c:v>
                  </c:pt>
                  <c:pt idx="38">
                    <c:v>07/02/2024</c:v>
                  </c:pt>
                  <c:pt idx="39">
                    <c:v>06/02/2024</c:v>
                  </c:pt>
                  <c:pt idx="40">
                    <c:v>05/02/2024</c:v>
                  </c:pt>
                  <c:pt idx="41">
                    <c:v>02/02/2024</c:v>
                  </c:pt>
                  <c:pt idx="42">
                    <c:v>01/02/2024</c:v>
                  </c:pt>
                  <c:pt idx="43">
                    <c:v>31/01/2024</c:v>
                  </c:pt>
                  <c:pt idx="44">
                    <c:v>30/01/2024</c:v>
                  </c:pt>
                  <c:pt idx="45">
                    <c:v>29/01/2024</c:v>
                  </c:pt>
                  <c:pt idx="46">
                    <c:v>26/01/2024</c:v>
                  </c:pt>
                  <c:pt idx="47">
                    <c:v>25/01/2024</c:v>
                  </c:pt>
                  <c:pt idx="48">
                    <c:v>24/01/2024</c:v>
                  </c:pt>
                  <c:pt idx="49">
                    <c:v>23/01/2024</c:v>
                  </c:pt>
                  <c:pt idx="50">
                    <c:v>22/01/2024</c:v>
                  </c:pt>
                  <c:pt idx="51">
                    <c:v>19/01/2024</c:v>
                  </c:pt>
                  <c:pt idx="52">
                    <c:v>18/01/2024</c:v>
                  </c:pt>
                  <c:pt idx="53">
                    <c:v>17/01/2024</c:v>
                  </c:pt>
                  <c:pt idx="54">
                    <c:v>16/01/2024</c:v>
                  </c:pt>
                  <c:pt idx="55">
                    <c:v>15/01/2024</c:v>
                  </c:pt>
                  <c:pt idx="56">
                    <c:v>12/01/2024</c:v>
                  </c:pt>
                  <c:pt idx="57">
                    <c:v>11/01/2024</c:v>
                  </c:pt>
                  <c:pt idx="58">
                    <c:v>10/01/2024</c:v>
                  </c:pt>
                  <c:pt idx="59">
                    <c:v>09/01/2024</c:v>
                  </c:pt>
                  <c:pt idx="60">
                    <c:v>08/01/2024</c:v>
                  </c:pt>
                  <c:pt idx="61">
                    <c:v>05/01/2024</c:v>
                  </c:pt>
                  <c:pt idx="62">
                    <c:v>04/01/2024</c:v>
                  </c:pt>
                  <c:pt idx="63">
                    <c:v>03/01/2024</c:v>
                  </c:pt>
                  <c:pt idx="64">
                    <c:v>02/01/2024</c:v>
                  </c:pt>
                  <c:pt idx="65">
                    <c:v>29/12/2023</c:v>
                  </c:pt>
                  <c:pt idx="66">
                    <c:v>28/12/2023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GDTD!$BI$89:$BI$155</c:f>
              <c:numCache>
                <c:formatCode>#,##0</c:formatCode>
                <c:ptCount val="67"/>
                <c:pt idx="0">
                  <c:v>19426355000</c:v>
                </c:pt>
                <c:pt idx="1">
                  <c:v>28104190000</c:v>
                </c:pt>
                <c:pt idx="2">
                  <c:v>33321660000</c:v>
                </c:pt>
                <c:pt idx="3">
                  <c:v>38539130000</c:v>
                </c:pt>
                <c:pt idx="4">
                  <c:v>38539130000</c:v>
                </c:pt>
                <c:pt idx="5">
                  <c:v>38539130000</c:v>
                </c:pt>
                <c:pt idx="6">
                  <c:v>38539130000</c:v>
                </c:pt>
                <c:pt idx="7">
                  <c:v>38539130000</c:v>
                </c:pt>
                <c:pt idx="8">
                  <c:v>38539130000</c:v>
                </c:pt>
                <c:pt idx="9">
                  <c:v>38539130000</c:v>
                </c:pt>
                <c:pt idx="10">
                  <c:v>38539130000</c:v>
                </c:pt>
                <c:pt idx="11">
                  <c:v>38539130000</c:v>
                </c:pt>
                <c:pt idx="12">
                  <c:v>38539130000</c:v>
                </c:pt>
                <c:pt idx="13">
                  <c:v>38539130000</c:v>
                </c:pt>
                <c:pt idx="14">
                  <c:v>38539130000</c:v>
                </c:pt>
                <c:pt idx="15">
                  <c:v>38539130000</c:v>
                </c:pt>
                <c:pt idx="16">
                  <c:v>38539130000</c:v>
                </c:pt>
                <c:pt idx="17">
                  <c:v>38539130000</c:v>
                </c:pt>
                <c:pt idx="18">
                  <c:v>38539130000</c:v>
                </c:pt>
                <c:pt idx="19">
                  <c:v>38539130000</c:v>
                </c:pt>
                <c:pt idx="20">
                  <c:v>38539130000</c:v>
                </c:pt>
                <c:pt idx="21">
                  <c:v>38539130000</c:v>
                </c:pt>
                <c:pt idx="22">
                  <c:v>38539130000</c:v>
                </c:pt>
                <c:pt idx="23">
                  <c:v>40580005000</c:v>
                </c:pt>
                <c:pt idx="24">
                  <c:v>48999140000</c:v>
                </c:pt>
                <c:pt idx="25">
                  <c:v>48999140000</c:v>
                </c:pt>
                <c:pt idx="26">
                  <c:v>48999140000</c:v>
                </c:pt>
                <c:pt idx="27">
                  <c:v>48999140000</c:v>
                </c:pt>
                <c:pt idx="28">
                  <c:v>48999140000</c:v>
                </c:pt>
                <c:pt idx="29">
                  <c:v>48999140000</c:v>
                </c:pt>
                <c:pt idx="30">
                  <c:v>48999140000</c:v>
                </c:pt>
                <c:pt idx="31">
                  <c:v>48999140000</c:v>
                </c:pt>
                <c:pt idx="32">
                  <c:v>48999140000</c:v>
                </c:pt>
                <c:pt idx="33">
                  <c:v>41502545000</c:v>
                </c:pt>
                <c:pt idx="34">
                  <c:v>41502545000</c:v>
                </c:pt>
                <c:pt idx="35">
                  <c:v>41502545000</c:v>
                </c:pt>
                <c:pt idx="36">
                  <c:v>41502545000</c:v>
                </c:pt>
                <c:pt idx="37">
                  <c:v>41502545000</c:v>
                </c:pt>
                <c:pt idx="38">
                  <c:v>41502545000</c:v>
                </c:pt>
                <c:pt idx="39">
                  <c:v>41502545000</c:v>
                </c:pt>
                <c:pt idx="40">
                  <c:v>41502545000</c:v>
                </c:pt>
                <c:pt idx="41">
                  <c:v>34319970000</c:v>
                </c:pt>
                <c:pt idx="42">
                  <c:v>29498845000</c:v>
                </c:pt>
                <c:pt idx="43">
                  <c:v>29498845000</c:v>
                </c:pt>
                <c:pt idx="44">
                  <c:v>29498845000</c:v>
                </c:pt>
                <c:pt idx="45">
                  <c:v>29498845000</c:v>
                </c:pt>
                <c:pt idx="46">
                  <c:v>29498845000</c:v>
                </c:pt>
                <c:pt idx="47">
                  <c:v>27140345000</c:v>
                </c:pt>
                <c:pt idx="48">
                  <c:v>27140345000</c:v>
                </c:pt>
                <c:pt idx="49">
                  <c:v>20886940000</c:v>
                </c:pt>
                <c:pt idx="50">
                  <c:v>20886940000</c:v>
                </c:pt>
                <c:pt idx="51">
                  <c:v>20886940000</c:v>
                </c:pt>
                <c:pt idx="52">
                  <c:v>19946465000</c:v>
                </c:pt>
                <c:pt idx="53">
                  <c:v>4471055000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DF4-A848-95EC-7F0B5BC315CD}"/>
            </c:ext>
          </c:extLst>
        </c:ser>
        <c:ser>
          <c:idx val="4"/>
          <c:order val="4"/>
          <c:tx>
            <c:strRef>
              <c:f>GDTD!$BJ$88</c:f>
              <c:strCache>
                <c:ptCount val="1"/>
                <c:pt idx="0">
                  <c:v>VSC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multiLvlStrRef>
              <c:f>GDTD!$BD$89:$BE$155</c:f>
              <c:multiLvlStrCache>
                <c:ptCount val="67"/>
                <c:lvl>
                  <c:pt idx="0">
                    <c:v>08/04/2024</c:v>
                  </c:pt>
                  <c:pt idx="1">
                    <c:v>05/04/2024</c:v>
                  </c:pt>
                  <c:pt idx="2">
                    <c:v>04/04/2024</c:v>
                  </c:pt>
                  <c:pt idx="3">
                    <c:v>03/04/2024</c:v>
                  </c:pt>
                  <c:pt idx="4">
                    <c:v>02/04/2024</c:v>
                  </c:pt>
                  <c:pt idx="5">
                    <c:v>01/04/2024</c:v>
                  </c:pt>
                  <c:pt idx="6">
                    <c:v>29/03/2024</c:v>
                  </c:pt>
                  <c:pt idx="7">
                    <c:v>28/03/2024</c:v>
                  </c:pt>
                  <c:pt idx="8">
                    <c:v>27/03/2024</c:v>
                  </c:pt>
                  <c:pt idx="9">
                    <c:v>26/03/2024</c:v>
                  </c:pt>
                  <c:pt idx="10">
                    <c:v>25/03/2024</c:v>
                  </c:pt>
                  <c:pt idx="11">
                    <c:v>22/03/2024</c:v>
                  </c:pt>
                  <c:pt idx="12">
                    <c:v>21/03/2024</c:v>
                  </c:pt>
                  <c:pt idx="13">
                    <c:v>20/03/2024</c:v>
                  </c:pt>
                  <c:pt idx="14">
                    <c:v>19/03/2024</c:v>
                  </c:pt>
                  <c:pt idx="15">
                    <c:v>18/03/2024</c:v>
                  </c:pt>
                  <c:pt idx="16">
                    <c:v>15/03/2024</c:v>
                  </c:pt>
                  <c:pt idx="17">
                    <c:v>14/03/2024</c:v>
                  </c:pt>
                  <c:pt idx="18">
                    <c:v>13/03/2024</c:v>
                  </c:pt>
                  <c:pt idx="19">
                    <c:v>12/03/2024</c:v>
                  </c:pt>
                  <c:pt idx="20">
                    <c:v>11/03/2024</c:v>
                  </c:pt>
                  <c:pt idx="21">
                    <c:v>08/03/2024</c:v>
                  </c:pt>
                  <c:pt idx="22">
                    <c:v>07/03/2024</c:v>
                  </c:pt>
                  <c:pt idx="23">
                    <c:v>06/03/2024</c:v>
                  </c:pt>
                  <c:pt idx="24">
                    <c:v>05/03/2024</c:v>
                  </c:pt>
                  <c:pt idx="25">
                    <c:v>04/03/2024</c:v>
                  </c:pt>
                  <c:pt idx="26">
                    <c:v>01/03/2024</c:v>
                  </c:pt>
                  <c:pt idx="27">
                    <c:v>29/02/2024</c:v>
                  </c:pt>
                  <c:pt idx="28">
                    <c:v>28/02/2024</c:v>
                  </c:pt>
                  <c:pt idx="29">
                    <c:v>27/02/2024</c:v>
                  </c:pt>
                  <c:pt idx="30">
                    <c:v>26/02/2024</c:v>
                  </c:pt>
                  <c:pt idx="31">
                    <c:v>23/02/2024</c:v>
                  </c:pt>
                  <c:pt idx="32">
                    <c:v>22/02/2024</c:v>
                  </c:pt>
                  <c:pt idx="33">
                    <c:v>21/02/2024</c:v>
                  </c:pt>
                  <c:pt idx="34">
                    <c:v>20/02/2024</c:v>
                  </c:pt>
                  <c:pt idx="35">
                    <c:v>19/02/2024</c:v>
                  </c:pt>
                  <c:pt idx="36">
                    <c:v>16/02/2024</c:v>
                  </c:pt>
                  <c:pt idx="37">
                    <c:v>15/02/2024</c:v>
                  </c:pt>
                  <c:pt idx="38">
                    <c:v>07/02/2024</c:v>
                  </c:pt>
                  <c:pt idx="39">
                    <c:v>06/02/2024</c:v>
                  </c:pt>
                  <c:pt idx="40">
                    <c:v>05/02/2024</c:v>
                  </c:pt>
                  <c:pt idx="41">
                    <c:v>02/02/2024</c:v>
                  </c:pt>
                  <c:pt idx="42">
                    <c:v>01/02/2024</c:v>
                  </c:pt>
                  <c:pt idx="43">
                    <c:v>31/01/2024</c:v>
                  </c:pt>
                  <c:pt idx="44">
                    <c:v>30/01/2024</c:v>
                  </c:pt>
                  <c:pt idx="45">
                    <c:v>29/01/2024</c:v>
                  </c:pt>
                  <c:pt idx="46">
                    <c:v>26/01/2024</c:v>
                  </c:pt>
                  <c:pt idx="47">
                    <c:v>25/01/2024</c:v>
                  </c:pt>
                  <c:pt idx="48">
                    <c:v>24/01/2024</c:v>
                  </c:pt>
                  <c:pt idx="49">
                    <c:v>23/01/2024</c:v>
                  </c:pt>
                  <c:pt idx="50">
                    <c:v>22/01/2024</c:v>
                  </c:pt>
                  <c:pt idx="51">
                    <c:v>19/01/2024</c:v>
                  </c:pt>
                  <c:pt idx="52">
                    <c:v>18/01/2024</c:v>
                  </c:pt>
                  <c:pt idx="53">
                    <c:v>17/01/2024</c:v>
                  </c:pt>
                  <c:pt idx="54">
                    <c:v>16/01/2024</c:v>
                  </c:pt>
                  <c:pt idx="55">
                    <c:v>15/01/2024</c:v>
                  </c:pt>
                  <c:pt idx="56">
                    <c:v>12/01/2024</c:v>
                  </c:pt>
                  <c:pt idx="57">
                    <c:v>11/01/2024</c:v>
                  </c:pt>
                  <c:pt idx="58">
                    <c:v>10/01/2024</c:v>
                  </c:pt>
                  <c:pt idx="59">
                    <c:v>09/01/2024</c:v>
                  </c:pt>
                  <c:pt idx="60">
                    <c:v>08/01/2024</c:v>
                  </c:pt>
                  <c:pt idx="61">
                    <c:v>05/01/2024</c:v>
                  </c:pt>
                  <c:pt idx="62">
                    <c:v>04/01/2024</c:v>
                  </c:pt>
                  <c:pt idx="63">
                    <c:v>03/01/2024</c:v>
                  </c:pt>
                  <c:pt idx="64">
                    <c:v>02/01/2024</c:v>
                  </c:pt>
                  <c:pt idx="65">
                    <c:v>29/12/2023</c:v>
                  </c:pt>
                  <c:pt idx="66">
                    <c:v>28/12/2023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GDTD!$BJ$89:$BJ$155</c:f>
              <c:numCache>
                <c:formatCode>#,##0</c:formatCode>
                <c:ptCount val="67"/>
                <c:pt idx="0">
                  <c:v>-65569180000</c:v>
                </c:pt>
                <c:pt idx="1">
                  <c:v>-65569180000</c:v>
                </c:pt>
                <c:pt idx="2">
                  <c:v>-65569180000</c:v>
                </c:pt>
                <c:pt idx="3">
                  <c:v>-65569180000</c:v>
                </c:pt>
                <c:pt idx="4">
                  <c:v>-65569180000</c:v>
                </c:pt>
                <c:pt idx="5">
                  <c:v>-63740680000</c:v>
                </c:pt>
                <c:pt idx="6">
                  <c:v>-63740680000</c:v>
                </c:pt>
                <c:pt idx="7">
                  <c:v>-63740680000</c:v>
                </c:pt>
                <c:pt idx="8">
                  <c:v>-63740680000</c:v>
                </c:pt>
                <c:pt idx="9">
                  <c:v>-63740680000</c:v>
                </c:pt>
                <c:pt idx="10">
                  <c:v>-63740680000</c:v>
                </c:pt>
                <c:pt idx="11">
                  <c:v>-63740680000</c:v>
                </c:pt>
                <c:pt idx="12">
                  <c:v>-63740680000</c:v>
                </c:pt>
                <c:pt idx="13">
                  <c:v>-63740680000</c:v>
                </c:pt>
                <c:pt idx="14">
                  <c:v>-63740680000</c:v>
                </c:pt>
                <c:pt idx="15">
                  <c:v>-62654180000</c:v>
                </c:pt>
                <c:pt idx="16">
                  <c:v>-62654180000</c:v>
                </c:pt>
                <c:pt idx="17">
                  <c:v>-62632030000</c:v>
                </c:pt>
                <c:pt idx="18">
                  <c:v>-61339230000</c:v>
                </c:pt>
                <c:pt idx="19">
                  <c:v>-60046430000</c:v>
                </c:pt>
                <c:pt idx="20">
                  <c:v>-60046430000</c:v>
                </c:pt>
                <c:pt idx="21">
                  <c:v>-60046430000</c:v>
                </c:pt>
                <c:pt idx="22">
                  <c:v>-60046430000</c:v>
                </c:pt>
                <c:pt idx="23">
                  <c:v>-60309230000</c:v>
                </c:pt>
                <c:pt idx="24">
                  <c:v>-60618630000</c:v>
                </c:pt>
                <c:pt idx="25">
                  <c:v>-60618630000</c:v>
                </c:pt>
                <c:pt idx="26">
                  <c:v>-60618630000</c:v>
                </c:pt>
                <c:pt idx="27">
                  <c:v>-60618630000</c:v>
                </c:pt>
                <c:pt idx="28">
                  <c:v>-60618630000</c:v>
                </c:pt>
                <c:pt idx="29">
                  <c:v>-60604160000</c:v>
                </c:pt>
                <c:pt idx="30">
                  <c:v>-60589690000</c:v>
                </c:pt>
                <c:pt idx="31">
                  <c:v>-60589690000</c:v>
                </c:pt>
                <c:pt idx="32">
                  <c:v>-60589690000</c:v>
                </c:pt>
                <c:pt idx="33">
                  <c:v>-60589690000</c:v>
                </c:pt>
                <c:pt idx="34">
                  <c:v>-60589690000</c:v>
                </c:pt>
                <c:pt idx="35">
                  <c:v>-37438320000</c:v>
                </c:pt>
                <c:pt idx="36">
                  <c:v>-23200545000</c:v>
                </c:pt>
                <c:pt idx="37">
                  <c:v>17076735000</c:v>
                </c:pt>
                <c:pt idx="38">
                  <c:v>57354015000</c:v>
                </c:pt>
                <c:pt idx="39">
                  <c:v>66157755000</c:v>
                </c:pt>
                <c:pt idx="40">
                  <c:v>75928455000</c:v>
                </c:pt>
                <c:pt idx="41">
                  <c:v>99471730000</c:v>
                </c:pt>
                <c:pt idx="42">
                  <c:v>48971730000</c:v>
                </c:pt>
                <c:pt idx="43">
                  <c:v>-1528270000</c:v>
                </c:pt>
                <c:pt idx="44">
                  <c:v>-2568270000</c:v>
                </c:pt>
                <c:pt idx="45">
                  <c:v>-2568270000</c:v>
                </c:pt>
                <c:pt idx="46">
                  <c:v>-2568270000</c:v>
                </c:pt>
                <c:pt idx="47">
                  <c:v>-587000000</c:v>
                </c:pt>
                <c:pt idx="48">
                  <c:v>-587000000</c:v>
                </c:pt>
                <c:pt idx="49">
                  <c:v>-587000000</c:v>
                </c:pt>
                <c:pt idx="50">
                  <c:v>-587000000</c:v>
                </c:pt>
                <c:pt idx="51">
                  <c:v>-587000000</c:v>
                </c:pt>
                <c:pt idx="52">
                  <c:v>-587000000</c:v>
                </c:pt>
                <c:pt idx="53">
                  <c:v>-587000000</c:v>
                </c:pt>
                <c:pt idx="54">
                  <c:v>-587000000</c:v>
                </c:pt>
                <c:pt idx="55">
                  <c:v>-587000000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DF4-A848-95EC-7F0B5BC315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0591023"/>
        <c:axId val="312385983"/>
      </c:lineChart>
      <c:catAx>
        <c:axId val="290591023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312385983"/>
        <c:crosses val="autoZero"/>
        <c:auto val="1"/>
        <c:lblAlgn val="ctr"/>
        <c:lblOffset val="100"/>
        <c:noMultiLvlLbl val="0"/>
      </c:catAx>
      <c:valAx>
        <c:axId val="312385983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290591023"/>
        <c:crosses val="autoZero"/>
        <c:crossBetween val="between"/>
        <c:dispUnits>
          <c:builtInUnit val="b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VN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Hạ Tầng Xây Dựng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GDTD!$AO$88</c:f>
              <c:strCache>
                <c:ptCount val="1"/>
                <c:pt idx="0">
                  <c:v>HHV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GDTD!$AM$89:$AN$155</c:f>
              <c:multiLvlStrCache>
                <c:ptCount val="67"/>
                <c:lvl>
                  <c:pt idx="0">
                    <c:v>08/04/2024</c:v>
                  </c:pt>
                  <c:pt idx="1">
                    <c:v>05/04/2024</c:v>
                  </c:pt>
                  <c:pt idx="2">
                    <c:v>04/04/2024</c:v>
                  </c:pt>
                  <c:pt idx="3">
                    <c:v>03/04/2024</c:v>
                  </c:pt>
                  <c:pt idx="4">
                    <c:v>02/04/2024</c:v>
                  </c:pt>
                  <c:pt idx="5">
                    <c:v>01/04/2024</c:v>
                  </c:pt>
                  <c:pt idx="6">
                    <c:v>29/03/2024</c:v>
                  </c:pt>
                  <c:pt idx="7">
                    <c:v>28/03/2024</c:v>
                  </c:pt>
                  <c:pt idx="8">
                    <c:v>27/03/2024</c:v>
                  </c:pt>
                  <c:pt idx="9">
                    <c:v>26/03/2024</c:v>
                  </c:pt>
                  <c:pt idx="10">
                    <c:v>25/03/2024</c:v>
                  </c:pt>
                  <c:pt idx="11">
                    <c:v>22/03/2024</c:v>
                  </c:pt>
                  <c:pt idx="12">
                    <c:v>21/03/2024</c:v>
                  </c:pt>
                  <c:pt idx="13">
                    <c:v>20/03/2024</c:v>
                  </c:pt>
                  <c:pt idx="14">
                    <c:v>19/03/2024</c:v>
                  </c:pt>
                  <c:pt idx="15">
                    <c:v>18/03/2024</c:v>
                  </c:pt>
                  <c:pt idx="16">
                    <c:v>15/03/2024</c:v>
                  </c:pt>
                  <c:pt idx="17">
                    <c:v>14/03/2024</c:v>
                  </c:pt>
                  <c:pt idx="18">
                    <c:v>13/03/2024</c:v>
                  </c:pt>
                  <c:pt idx="19">
                    <c:v>12/03/2024</c:v>
                  </c:pt>
                  <c:pt idx="20">
                    <c:v>11/03/2024</c:v>
                  </c:pt>
                  <c:pt idx="21">
                    <c:v>08/03/2024</c:v>
                  </c:pt>
                  <c:pt idx="22">
                    <c:v>07/03/2024</c:v>
                  </c:pt>
                  <c:pt idx="23">
                    <c:v>06/03/2024</c:v>
                  </c:pt>
                  <c:pt idx="24">
                    <c:v>05/03/2024</c:v>
                  </c:pt>
                  <c:pt idx="25">
                    <c:v>04/03/2024</c:v>
                  </c:pt>
                  <c:pt idx="26">
                    <c:v>01/03/2024</c:v>
                  </c:pt>
                  <c:pt idx="27">
                    <c:v>29/02/2024</c:v>
                  </c:pt>
                  <c:pt idx="28">
                    <c:v>28/02/2024</c:v>
                  </c:pt>
                  <c:pt idx="29">
                    <c:v>27/02/2024</c:v>
                  </c:pt>
                  <c:pt idx="30">
                    <c:v>26/02/2024</c:v>
                  </c:pt>
                  <c:pt idx="31">
                    <c:v>23/02/2024</c:v>
                  </c:pt>
                  <c:pt idx="32">
                    <c:v>22/02/2024</c:v>
                  </c:pt>
                  <c:pt idx="33">
                    <c:v>21/02/2024</c:v>
                  </c:pt>
                  <c:pt idx="34">
                    <c:v>20/02/2024</c:v>
                  </c:pt>
                  <c:pt idx="35">
                    <c:v>19/02/2024</c:v>
                  </c:pt>
                  <c:pt idx="36">
                    <c:v>16/02/2024</c:v>
                  </c:pt>
                  <c:pt idx="37">
                    <c:v>15/02/2024</c:v>
                  </c:pt>
                  <c:pt idx="38">
                    <c:v>07/02/2024</c:v>
                  </c:pt>
                  <c:pt idx="39">
                    <c:v>06/02/2024</c:v>
                  </c:pt>
                  <c:pt idx="40">
                    <c:v>05/02/2024</c:v>
                  </c:pt>
                  <c:pt idx="41">
                    <c:v>02/02/2024</c:v>
                  </c:pt>
                  <c:pt idx="42">
                    <c:v>01/02/2024</c:v>
                  </c:pt>
                  <c:pt idx="43">
                    <c:v>31/01/2024</c:v>
                  </c:pt>
                  <c:pt idx="44">
                    <c:v>30/01/2024</c:v>
                  </c:pt>
                  <c:pt idx="45">
                    <c:v>29/01/2024</c:v>
                  </c:pt>
                  <c:pt idx="46">
                    <c:v>26/01/2024</c:v>
                  </c:pt>
                  <c:pt idx="47">
                    <c:v>25/01/2024</c:v>
                  </c:pt>
                  <c:pt idx="48">
                    <c:v>24/01/2024</c:v>
                  </c:pt>
                  <c:pt idx="49">
                    <c:v>23/01/2024</c:v>
                  </c:pt>
                  <c:pt idx="50">
                    <c:v>22/01/2024</c:v>
                  </c:pt>
                  <c:pt idx="51">
                    <c:v>19/01/2024</c:v>
                  </c:pt>
                  <c:pt idx="52">
                    <c:v>18/01/2024</c:v>
                  </c:pt>
                  <c:pt idx="53">
                    <c:v>17/01/2024</c:v>
                  </c:pt>
                  <c:pt idx="54">
                    <c:v>16/01/2024</c:v>
                  </c:pt>
                  <c:pt idx="55">
                    <c:v>15/01/2024</c:v>
                  </c:pt>
                  <c:pt idx="56">
                    <c:v>12/01/2024</c:v>
                  </c:pt>
                  <c:pt idx="57">
                    <c:v>11/01/2024</c:v>
                  </c:pt>
                  <c:pt idx="58">
                    <c:v>10/01/2024</c:v>
                  </c:pt>
                  <c:pt idx="59">
                    <c:v>09/01/2024</c:v>
                  </c:pt>
                  <c:pt idx="60">
                    <c:v>08/01/2024</c:v>
                  </c:pt>
                  <c:pt idx="61">
                    <c:v>05/01/2024</c:v>
                  </c:pt>
                  <c:pt idx="62">
                    <c:v>04/01/2024</c:v>
                  </c:pt>
                  <c:pt idx="63">
                    <c:v>03/01/2024</c:v>
                  </c:pt>
                  <c:pt idx="64">
                    <c:v>02/01/2024</c:v>
                  </c:pt>
                  <c:pt idx="65">
                    <c:v>29/12/2023</c:v>
                  </c:pt>
                  <c:pt idx="66">
                    <c:v>28/12/2023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GDTD!$AO$89:$AO$155</c:f>
              <c:numCache>
                <c:formatCode>#,##0</c:formatCode>
                <c:ptCount val="67"/>
                <c:pt idx="0">
                  <c:v>-855094000</c:v>
                </c:pt>
                <c:pt idx="1">
                  <c:v>-1453694000</c:v>
                </c:pt>
                <c:pt idx="2">
                  <c:v>-1651059000</c:v>
                </c:pt>
                <c:pt idx="3">
                  <c:v>-1848424000</c:v>
                </c:pt>
                <c:pt idx="4">
                  <c:v>540111000</c:v>
                </c:pt>
                <c:pt idx="5">
                  <c:v>706461000</c:v>
                </c:pt>
                <c:pt idx="6">
                  <c:v>730941000</c:v>
                </c:pt>
                <c:pt idx="7">
                  <c:v>280951000</c:v>
                </c:pt>
                <c:pt idx="8">
                  <c:v>-169039000</c:v>
                </c:pt>
                <c:pt idx="9">
                  <c:v>335641000</c:v>
                </c:pt>
                <c:pt idx="10">
                  <c:v>323041000</c:v>
                </c:pt>
                <c:pt idx="11">
                  <c:v>105341000</c:v>
                </c:pt>
                <c:pt idx="12">
                  <c:v>-112359000</c:v>
                </c:pt>
                <c:pt idx="13">
                  <c:v>-371519000</c:v>
                </c:pt>
                <c:pt idx="14">
                  <c:v>-906324000</c:v>
                </c:pt>
                <c:pt idx="15">
                  <c:v>-959244000</c:v>
                </c:pt>
                <c:pt idx="16">
                  <c:v>734206000</c:v>
                </c:pt>
                <c:pt idx="17">
                  <c:v>764321000</c:v>
                </c:pt>
                <c:pt idx="18">
                  <c:v>733791000</c:v>
                </c:pt>
                <c:pt idx="19">
                  <c:v>703261000</c:v>
                </c:pt>
                <c:pt idx="20">
                  <c:v>703261000</c:v>
                </c:pt>
                <c:pt idx="21">
                  <c:v>639156000</c:v>
                </c:pt>
                <c:pt idx="22">
                  <c:v>639156000</c:v>
                </c:pt>
                <c:pt idx="23">
                  <c:v>844116000</c:v>
                </c:pt>
                <c:pt idx="24">
                  <c:v>-142124000</c:v>
                </c:pt>
                <c:pt idx="25">
                  <c:v>-208099000</c:v>
                </c:pt>
                <c:pt idx="26">
                  <c:v>21921000</c:v>
                </c:pt>
                <c:pt idx="27">
                  <c:v>-460644000</c:v>
                </c:pt>
                <c:pt idx="28">
                  <c:v>-310319000</c:v>
                </c:pt>
                <c:pt idx="29">
                  <c:v>-38903000</c:v>
                </c:pt>
                <c:pt idx="30">
                  <c:v>232513000</c:v>
                </c:pt>
                <c:pt idx="31">
                  <c:v>520073000</c:v>
                </c:pt>
                <c:pt idx="32">
                  <c:v>128458000</c:v>
                </c:pt>
                <c:pt idx="33">
                  <c:v>211078000</c:v>
                </c:pt>
                <c:pt idx="34">
                  <c:v>112203000</c:v>
                </c:pt>
                <c:pt idx="35">
                  <c:v>112203000</c:v>
                </c:pt>
                <c:pt idx="36">
                  <c:v>-75887000</c:v>
                </c:pt>
                <c:pt idx="37">
                  <c:v>-121282000</c:v>
                </c:pt>
                <c:pt idx="38">
                  <c:v>-166677000</c:v>
                </c:pt>
                <c:pt idx="39">
                  <c:v>-231917000</c:v>
                </c:pt>
                <c:pt idx="40">
                  <c:v>-250517000</c:v>
                </c:pt>
                <c:pt idx="41">
                  <c:v>-528737000</c:v>
                </c:pt>
                <c:pt idx="42">
                  <c:v>-528737000</c:v>
                </c:pt>
                <c:pt idx="43">
                  <c:v>-508292000</c:v>
                </c:pt>
                <c:pt idx="44">
                  <c:v>-422596000</c:v>
                </c:pt>
                <c:pt idx="45">
                  <c:v>-336900000</c:v>
                </c:pt>
                <c:pt idx="46">
                  <c:v>34500000</c:v>
                </c:pt>
                <c:pt idx="47">
                  <c:v>-40140000</c:v>
                </c:pt>
                <c:pt idx="48">
                  <c:v>-40140000</c:v>
                </c:pt>
                <c:pt idx="49">
                  <c:v>-1170000</c:v>
                </c:pt>
                <c:pt idx="50">
                  <c:v>27060000</c:v>
                </c:pt>
                <c:pt idx="51">
                  <c:v>-121230000</c:v>
                </c:pt>
                <c:pt idx="52">
                  <c:v>-121230000</c:v>
                </c:pt>
                <c:pt idx="53">
                  <c:v>-112020000</c:v>
                </c:pt>
                <c:pt idx="54">
                  <c:v>-9390000</c:v>
                </c:pt>
                <c:pt idx="55">
                  <c:v>-9390000</c:v>
                </c:pt>
                <c:pt idx="56">
                  <c:v>-9390000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EB7-EA48-BDDD-EA9E9AF791AF}"/>
            </c:ext>
          </c:extLst>
        </c:ser>
        <c:ser>
          <c:idx val="1"/>
          <c:order val="1"/>
          <c:tx>
            <c:strRef>
              <c:f>GDTD!$AP$88</c:f>
              <c:strCache>
                <c:ptCount val="1"/>
                <c:pt idx="0">
                  <c:v>CTD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GDTD!$AM$89:$AN$155</c:f>
              <c:multiLvlStrCache>
                <c:ptCount val="67"/>
                <c:lvl>
                  <c:pt idx="0">
                    <c:v>08/04/2024</c:v>
                  </c:pt>
                  <c:pt idx="1">
                    <c:v>05/04/2024</c:v>
                  </c:pt>
                  <c:pt idx="2">
                    <c:v>04/04/2024</c:v>
                  </c:pt>
                  <c:pt idx="3">
                    <c:v>03/04/2024</c:v>
                  </c:pt>
                  <c:pt idx="4">
                    <c:v>02/04/2024</c:v>
                  </c:pt>
                  <c:pt idx="5">
                    <c:v>01/04/2024</c:v>
                  </c:pt>
                  <c:pt idx="6">
                    <c:v>29/03/2024</c:v>
                  </c:pt>
                  <c:pt idx="7">
                    <c:v>28/03/2024</c:v>
                  </c:pt>
                  <c:pt idx="8">
                    <c:v>27/03/2024</c:v>
                  </c:pt>
                  <c:pt idx="9">
                    <c:v>26/03/2024</c:v>
                  </c:pt>
                  <c:pt idx="10">
                    <c:v>25/03/2024</c:v>
                  </c:pt>
                  <c:pt idx="11">
                    <c:v>22/03/2024</c:v>
                  </c:pt>
                  <c:pt idx="12">
                    <c:v>21/03/2024</c:v>
                  </c:pt>
                  <c:pt idx="13">
                    <c:v>20/03/2024</c:v>
                  </c:pt>
                  <c:pt idx="14">
                    <c:v>19/03/2024</c:v>
                  </c:pt>
                  <c:pt idx="15">
                    <c:v>18/03/2024</c:v>
                  </c:pt>
                  <c:pt idx="16">
                    <c:v>15/03/2024</c:v>
                  </c:pt>
                  <c:pt idx="17">
                    <c:v>14/03/2024</c:v>
                  </c:pt>
                  <c:pt idx="18">
                    <c:v>13/03/2024</c:v>
                  </c:pt>
                  <c:pt idx="19">
                    <c:v>12/03/2024</c:v>
                  </c:pt>
                  <c:pt idx="20">
                    <c:v>11/03/2024</c:v>
                  </c:pt>
                  <c:pt idx="21">
                    <c:v>08/03/2024</c:v>
                  </c:pt>
                  <c:pt idx="22">
                    <c:v>07/03/2024</c:v>
                  </c:pt>
                  <c:pt idx="23">
                    <c:v>06/03/2024</c:v>
                  </c:pt>
                  <c:pt idx="24">
                    <c:v>05/03/2024</c:v>
                  </c:pt>
                  <c:pt idx="25">
                    <c:v>04/03/2024</c:v>
                  </c:pt>
                  <c:pt idx="26">
                    <c:v>01/03/2024</c:v>
                  </c:pt>
                  <c:pt idx="27">
                    <c:v>29/02/2024</c:v>
                  </c:pt>
                  <c:pt idx="28">
                    <c:v>28/02/2024</c:v>
                  </c:pt>
                  <c:pt idx="29">
                    <c:v>27/02/2024</c:v>
                  </c:pt>
                  <c:pt idx="30">
                    <c:v>26/02/2024</c:v>
                  </c:pt>
                  <c:pt idx="31">
                    <c:v>23/02/2024</c:v>
                  </c:pt>
                  <c:pt idx="32">
                    <c:v>22/02/2024</c:v>
                  </c:pt>
                  <c:pt idx="33">
                    <c:v>21/02/2024</c:v>
                  </c:pt>
                  <c:pt idx="34">
                    <c:v>20/02/2024</c:v>
                  </c:pt>
                  <c:pt idx="35">
                    <c:v>19/02/2024</c:v>
                  </c:pt>
                  <c:pt idx="36">
                    <c:v>16/02/2024</c:v>
                  </c:pt>
                  <c:pt idx="37">
                    <c:v>15/02/2024</c:v>
                  </c:pt>
                  <c:pt idx="38">
                    <c:v>07/02/2024</c:v>
                  </c:pt>
                  <c:pt idx="39">
                    <c:v>06/02/2024</c:v>
                  </c:pt>
                  <c:pt idx="40">
                    <c:v>05/02/2024</c:v>
                  </c:pt>
                  <c:pt idx="41">
                    <c:v>02/02/2024</c:v>
                  </c:pt>
                  <c:pt idx="42">
                    <c:v>01/02/2024</c:v>
                  </c:pt>
                  <c:pt idx="43">
                    <c:v>31/01/2024</c:v>
                  </c:pt>
                  <c:pt idx="44">
                    <c:v>30/01/2024</c:v>
                  </c:pt>
                  <c:pt idx="45">
                    <c:v>29/01/2024</c:v>
                  </c:pt>
                  <c:pt idx="46">
                    <c:v>26/01/2024</c:v>
                  </c:pt>
                  <c:pt idx="47">
                    <c:v>25/01/2024</c:v>
                  </c:pt>
                  <c:pt idx="48">
                    <c:v>24/01/2024</c:v>
                  </c:pt>
                  <c:pt idx="49">
                    <c:v>23/01/2024</c:v>
                  </c:pt>
                  <c:pt idx="50">
                    <c:v>22/01/2024</c:v>
                  </c:pt>
                  <c:pt idx="51">
                    <c:v>19/01/2024</c:v>
                  </c:pt>
                  <c:pt idx="52">
                    <c:v>18/01/2024</c:v>
                  </c:pt>
                  <c:pt idx="53">
                    <c:v>17/01/2024</c:v>
                  </c:pt>
                  <c:pt idx="54">
                    <c:v>16/01/2024</c:v>
                  </c:pt>
                  <c:pt idx="55">
                    <c:v>15/01/2024</c:v>
                  </c:pt>
                  <c:pt idx="56">
                    <c:v>12/01/2024</c:v>
                  </c:pt>
                  <c:pt idx="57">
                    <c:v>11/01/2024</c:v>
                  </c:pt>
                  <c:pt idx="58">
                    <c:v>10/01/2024</c:v>
                  </c:pt>
                  <c:pt idx="59">
                    <c:v>09/01/2024</c:v>
                  </c:pt>
                  <c:pt idx="60">
                    <c:v>08/01/2024</c:v>
                  </c:pt>
                  <c:pt idx="61">
                    <c:v>05/01/2024</c:v>
                  </c:pt>
                  <c:pt idx="62">
                    <c:v>04/01/2024</c:v>
                  </c:pt>
                  <c:pt idx="63">
                    <c:v>03/01/2024</c:v>
                  </c:pt>
                  <c:pt idx="64">
                    <c:v>02/01/2024</c:v>
                  </c:pt>
                  <c:pt idx="65">
                    <c:v>29/12/2023</c:v>
                  </c:pt>
                  <c:pt idx="66">
                    <c:v>28/12/2023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GDTD!$AP$89:$AP$155</c:f>
              <c:numCache>
                <c:formatCode>#,##0</c:formatCode>
                <c:ptCount val="67"/>
                <c:pt idx="0">
                  <c:v>11565753000</c:v>
                </c:pt>
                <c:pt idx="1">
                  <c:v>9170123000</c:v>
                </c:pt>
                <c:pt idx="2">
                  <c:v>9043333000</c:v>
                </c:pt>
                <c:pt idx="3">
                  <c:v>8916543000</c:v>
                </c:pt>
                <c:pt idx="4">
                  <c:v>9282873000</c:v>
                </c:pt>
                <c:pt idx="5">
                  <c:v>9368533000</c:v>
                </c:pt>
                <c:pt idx="6">
                  <c:v>9375953000</c:v>
                </c:pt>
                <c:pt idx="7">
                  <c:v>9113043000</c:v>
                </c:pt>
                <c:pt idx="8">
                  <c:v>8850133000</c:v>
                </c:pt>
                <c:pt idx="9">
                  <c:v>9168183000</c:v>
                </c:pt>
                <c:pt idx="10">
                  <c:v>9109953000</c:v>
                </c:pt>
                <c:pt idx="11">
                  <c:v>8987023000</c:v>
                </c:pt>
                <c:pt idx="12">
                  <c:v>8864093000</c:v>
                </c:pt>
                <c:pt idx="13">
                  <c:v>8698683000</c:v>
                </c:pt>
                <c:pt idx="14">
                  <c:v>8393443000</c:v>
                </c:pt>
                <c:pt idx="15">
                  <c:v>8358013000</c:v>
                </c:pt>
                <c:pt idx="16">
                  <c:v>8507583000</c:v>
                </c:pt>
                <c:pt idx="17">
                  <c:v>8576263000</c:v>
                </c:pt>
                <c:pt idx="18">
                  <c:v>12017473000</c:v>
                </c:pt>
                <c:pt idx="19">
                  <c:v>15458683000</c:v>
                </c:pt>
                <c:pt idx="20">
                  <c:v>15458683000</c:v>
                </c:pt>
                <c:pt idx="21">
                  <c:v>11222710000</c:v>
                </c:pt>
                <c:pt idx="22">
                  <c:v>11222710000</c:v>
                </c:pt>
                <c:pt idx="23">
                  <c:v>11356810000</c:v>
                </c:pt>
                <c:pt idx="24">
                  <c:v>11179110000</c:v>
                </c:pt>
                <c:pt idx="25">
                  <c:v>11128380000</c:v>
                </c:pt>
                <c:pt idx="26">
                  <c:v>11272280000</c:v>
                </c:pt>
                <c:pt idx="27">
                  <c:v>11462240000</c:v>
                </c:pt>
                <c:pt idx="28">
                  <c:v>11521940000</c:v>
                </c:pt>
                <c:pt idx="29">
                  <c:v>11606680000</c:v>
                </c:pt>
                <c:pt idx="30">
                  <c:v>11691420000</c:v>
                </c:pt>
                <c:pt idx="31">
                  <c:v>11868740000</c:v>
                </c:pt>
                <c:pt idx="32">
                  <c:v>10288510000</c:v>
                </c:pt>
                <c:pt idx="33">
                  <c:v>10288510000</c:v>
                </c:pt>
                <c:pt idx="34">
                  <c:v>8128430000</c:v>
                </c:pt>
                <c:pt idx="35">
                  <c:v>8062030000</c:v>
                </c:pt>
                <c:pt idx="36">
                  <c:v>7636700000</c:v>
                </c:pt>
                <c:pt idx="37">
                  <c:v>7569720000</c:v>
                </c:pt>
                <c:pt idx="38">
                  <c:v>7502740000</c:v>
                </c:pt>
                <c:pt idx="39">
                  <c:v>7502740000</c:v>
                </c:pt>
                <c:pt idx="40">
                  <c:v>7502740000</c:v>
                </c:pt>
                <c:pt idx="41">
                  <c:v>7502740000</c:v>
                </c:pt>
                <c:pt idx="42">
                  <c:v>7502740000</c:v>
                </c:pt>
                <c:pt idx="43">
                  <c:v>7509570000</c:v>
                </c:pt>
                <c:pt idx="44">
                  <c:v>7511835000</c:v>
                </c:pt>
                <c:pt idx="45">
                  <c:v>7514100000</c:v>
                </c:pt>
                <c:pt idx="46">
                  <c:v>7514100000</c:v>
                </c:pt>
                <c:pt idx="47">
                  <c:v>7514100000</c:v>
                </c:pt>
                <c:pt idx="48">
                  <c:v>7514100000</c:v>
                </c:pt>
                <c:pt idx="49">
                  <c:v>7514100000</c:v>
                </c:pt>
                <c:pt idx="50">
                  <c:v>7514100000</c:v>
                </c:pt>
                <c:pt idx="51">
                  <c:v>7514100000</c:v>
                </c:pt>
                <c:pt idx="52">
                  <c:v>7514100000</c:v>
                </c:pt>
                <c:pt idx="53">
                  <c:v>7514100000</c:v>
                </c:pt>
                <c:pt idx="54">
                  <c:v>7514100000</c:v>
                </c:pt>
                <c:pt idx="55">
                  <c:v>7514100000</c:v>
                </c:pt>
                <c:pt idx="56">
                  <c:v>7514100000</c:v>
                </c:pt>
                <c:pt idx="57">
                  <c:v>7514100000</c:v>
                </c:pt>
                <c:pt idx="58">
                  <c:v>7514100000</c:v>
                </c:pt>
                <c:pt idx="59">
                  <c:v>7514100000</c:v>
                </c:pt>
                <c:pt idx="60">
                  <c:v>7514100000</c:v>
                </c:pt>
                <c:pt idx="61">
                  <c:v>7514100000</c:v>
                </c:pt>
                <c:pt idx="62">
                  <c:v>7514100000</c:v>
                </c:pt>
                <c:pt idx="63">
                  <c:v>7514100000</c:v>
                </c:pt>
                <c:pt idx="64">
                  <c:v>7514100000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EB7-EA48-BDDD-EA9E9AF791AF}"/>
            </c:ext>
          </c:extLst>
        </c:ser>
        <c:ser>
          <c:idx val="2"/>
          <c:order val="2"/>
          <c:tx>
            <c:strRef>
              <c:f>GDTD!$AQ$88</c:f>
              <c:strCache>
                <c:ptCount val="1"/>
                <c:pt idx="0">
                  <c:v>FCN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multiLvlStrRef>
              <c:f>GDTD!$AM$89:$AN$155</c:f>
              <c:multiLvlStrCache>
                <c:ptCount val="67"/>
                <c:lvl>
                  <c:pt idx="0">
                    <c:v>08/04/2024</c:v>
                  </c:pt>
                  <c:pt idx="1">
                    <c:v>05/04/2024</c:v>
                  </c:pt>
                  <c:pt idx="2">
                    <c:v>04/04/2024</c:v>
                  </c:pt>
                  <c:pt idx="3">
                    <c:v>03/04/2024</c:v>
                  </c:pt>
                  <c:pt idx="4">
                    <c:v>02/04/2024</c:v>
                  </c:pt>
                  <c:pt idx="5">
                    <c:v>01/04/2024</c:v>
                  </c:pt>
                  <c:pt idx="6">
                    <c:v>29/03/2024</c:v>
                  </c:pt>
                  <c:pt idx="7">
                    <c:v>28/03/2024</c:v>
                  </c:pt>
                  <c:pt idx="8">
                    <c:v>27/03/2024</c:v>
                  </c:pt>
                  <c:pt idx="9">
                    <c:v>26/03/2024</c:v>
                  </c:pt>
                  <c:pt idx="10">
                    <c:v>25/03/2024</c:v>
                  </c:pt>
                  <c:pt idx="11">
                    <c:v>22/03/2024</c:v>
                  </c:pt>
                  <c:pt idx="12">
                    <c:v>21/03/2024</c:v>
                  </c:pt>
                  <c:pt idx="13">
                    <c:v>20/03/2024</c:v>
                  </c:pt>
                  <c:pt idx="14">
                    <c:v>19/03/2024</c:v>
                  </c:pt>
                  <c:pt idx="15">
                    <c:v>18/03/2024</c:v>
                  </c:pt>
                  <c:pt idx="16">
                    <c:v>15/03/2024</c:v>
                  </c:pt>
                  <c:pt idx="17">
                    <c:v>14/03/2024</c:v>
                  </c:pt>
                  <c:pt idx="18">
                    <c:v>13/03/2024</c:v>
                  </c:pt>
                  <c:pt idx="19">
                    <c:v>12/03/2024</c:v>
                  </c:pt>
                  <c:pt idx="20">
                    <c:v>11/03/2024</c:v>
                  </c:pt>
                  <c:pt idx="21">
                    <c:v>08/03/2024</c:v>
                  </c:pt>
                  <c:pt idx="22">
                    <c:v>07/03/2024</c:v>
                  </c:pt>
                  <c:pt idx="23">
                    <c:v>06/03/2024</c:v>
                  </c:pt>
                  <c:pt idx="24">
                    <c:v>05/03/2024</c:v>
                  </c:pt>
                  <c:pt idx="25">
                    <c:v>04/03/2024</c:v>
                  </c:pt>
                  <c:pt idx="26">
                    <c:v>01/03/2024</c:v>
                  </c:pt>
                  <c:pt idx="27">
                    <c:v>29/02/2024</c:v>
                  </c:pt>
                  <c:pt idx="28">
                    <c:v>28/02/2024</c:v>
                  </c:pt>
                  <c:pt idx="29">
                    <c:v>27/02/2024</c:v>
                  </c:pt>
                  <c:pt idx="30">
                    <c:v>26/02/2024</c:v>
                  </c:pt>
                  <c:pt idx="31">
                    <c:v>23/02/2024</c:v>
                  </c:pt>
                  <c:pt idx="32">
                    <c:v>22/02/2024</c:v>
                  </c:pt>
                  <c:pt idx="33">
                    <c:v>21/02/2024</c:v>
                  </c:pt>
                  <c:pt idx="34">
                    <c:v>20/02/2024</c:v>
                  </c:pt>
                  <c:pt idx="35">
                    <c:v>19/02/2024</c:v>
                  </c:pt>
                  <c:pt idx="36">
                    <c:v>16/02/2024</c:v>
                  </c:pt>
                  <c:pt idx="37">
                    <c:v>15/02/2024</c:v>
                  </c:pt>
                  <c:pt idx="38">
                    <c:v>07/02/2024</c:v>
                  </c:pt>
                  <c:pt idx="39">
                    <c:v>06/02/2024</c:v>
                  </c:pt>
                  <c:pt idx="40">
                    <c:v>05/02/2024</c:v>
                  </c:pt>
                  <c:pt idx="41">
                    <c:v>02/02/2024</c:v>
                  </c:pt>
                  <c:pt idx="42">
                    <c:v>01/02/2024</c:v>
                  </c:pt>
                  <c:pt idx="43">
                    <c:v>31/01/2024</c:v>
                  </c:pt>
                  <c:pt idx="44">
                    <c:v>30/01/2024</c:v>
                  </c:pt>
                  <c:pt idx="45">
                    <c:v>29/01/2024</c:v>
                  </c:pt>
                  <c:pt idx="46">
                    <c:v>26/01/2024</c:v>
                  </c:pt>
                  <c:pt idx="47">
                    <c:v>25/01/2024</c:v>
                  </c:pt>
                  <c:pt idx="48">
                    <c:v>24/01/2024</c:v>
                  </c:pt>
                  <c:pt idx="49">
                    <c:v>23/01/2024</c:v>
                  </c:pt>
                  <c:pt idx="50">
                    <c:v>22/01/2024</c:v>
                  </c:pt>
                  <c:pt idx="51">
                    <c:v>19/01/2024</c:v>
                  </c:pt>
                  <c:pt idx="52">
                    <c:v>18/01/2024</c:v>
                  </c:pt>
                  <c:pt idx="53">
                    <c:v>17/01/2024</c:v>
                  </c:pt>
                  <c:pt idx="54">
                    <c:v>16/01/2024</c:v>
                  </c:pt>
                  <c:pt idx="55">
                    <c:v>15/01/2024</c:v>
                  </c:pt>
                  <c:pt idx="56">
                    <c:v>12/01/2024</c:v>
                  </c:pt>
                  <c:pt idx="57">
                    <c:v>11/01/2024</c:v>
                  </c:pt>
                  <c:pt idx="58">
                    <c:v>10/01/2024</c:v>
                  </c:pt>
                  <c:pt idx="59">
                    <c:v>09/01/2024</c:v>
                  </c:pt>
                  <c:pt idx="60">
                    <c:v>08/01/2024</c:v>
                  </c:pt>
                  <c:pt idx="61">
                    <c:v>05/01/2024</c:v>
                  </c:pt>
                  <c:pt idx="62">
                    <c:v>04/01/2024</c:v>
                  </c:pt>
                  <c:pt idx="63">
                    <c:v>03/01/2024</c:v>
                  </c:pt>
                  <c:pt idx="64">
                    <c:v>02/01/2024</c:v>
                  </c:pt>
                  <c:pt idx="65">
                    <c:v>29/12/2023</c:v>
                  </c:pt>
                  <c:pt idx="66">
                    <c:v>28/12/2023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GDTD!$AQ$89:$AQ$155</c:f>
              <c:numCache>
                <c:formatCode>#,##0</c:formatCode>
                <c:ptCount val="67"/>
                <c:pt idx="0">
                  <c:v>134439366000</c:v>
                </c:pt>
                <c:pt idx="1">
                  <c:v>130650476000</c:v>
                </c:pt>
                <c:pt idx="2">
                  <c:v>125228541000</c:v>
                </c:pt>
                <c:pt idx="3">
                  <c:v>125228541000</c:v>
                </c:pt>
                <c:pt idx="4">
                  <c:v>125228541000</c:v>
                </c:pt>
                <c:pt idx="5">
                  <c:v>125228541000</c:v>
                </c:pt>
                <c:pt idx="6">
                  <c:v>125228541000</c:v>
                </c:pt>
                <c:pt idx="7">
                  <c:v>125228541000</c:v>
                </c:pt>
                <c:pt idx="8">
                  <c:v>125228541000</c:v>
                </c:pt>
                <c:pt idx="9">
                  <c:v>125228541000</c:v>
                </c:pt>
                <c:pt idx="10">
                  <c:v>125228541000</c:v>
                </c:pt>
                <c:pt idx="11">
                  <c:v>125228541000</c:v>
                </c:pt>
                <c:pt idx="12">
                  <c:v>125228541000</c:v>
                </c:pt>
                <c:pt idx="13">
                  <c:v>125228541000</c:v>
                </c:pt>
                <c:pt idx="14">
                  <c:v>125228541000</c:v>
                </c:pt>
                <c:pt idx="15">
                  <c:v>125228541000</c:v>
                </c:pt>
                <c:pt idx="16">
                  <c:v>125228525000</c:v>
                </c:pt>
                <c:pt idx="17">
                  <c:v>125228525000</c:v>
                </c:pt>
                <c:pt idx="18">
                  <c:v>101151675000</c:v>
                </c:pt>
                <c:pt idx="19">
                  <c:v>77074825000</c:v>
                </c:pt>
                <c:pt idx="20">
                  <c:v>45918725000</c:v>
                </c:pt>
                <c:pt idx="21">
                  <c:v>38206965000</c:v>
                </c:pt>
                <c:pt idx="22">
                  <c:v>-1920000</c:v>
                </c:pt>
                <c:pt idx="23">
                  <c:v>-1920000</c:v>
                </c:pt>
                <c:pt idx="24">
                  <c:v>-1920000</c:v>
                </c:pt>
                <c:pt idx="25">
                  <c:v>-1920000</c:v>
                </c:pt>
                <c:pt idx="26">
                  <c:v>-1920000</c:v>
                </c:pt>
                <c:pt idx="27">
                  <c:v>-1920000</c:v>
                </c:pt>
                <c:pt idx="28">
                  <c:v>-1920000</c:v>
                </c:pt>
                <c:pt idx="29">
                  <c:v>-960000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EB7-EA48-BDDD-EA9E9AF791AF}"/>
            </c:ext>
          </c:extLst>
        </c:ser>
        <c:ser>
          <c:idx val="3"/>
          <c:order val="3"/>
          <c:tx>
            <c:strRef>
              <c:f>GDTD!$AR$88</c:f>
              <c:strCache>
                <c:ptCount val="1"/>
                <c:pt idx="0">
                  <c:v>VCG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multiLvlStrRef>
              <c:f>GDTD!$AM$89:$AN$155</c:f>
              <c:multiLvlStrCache>
                <c:ptCount val="67"/>
                <c:lvl>
                  <c:pt idx="0">
                    <c:v>08/04/2024</c:v>
                  </c:pt>
                  <c:pt idx="1">
                    <c:v>05/04/2024</c:v>
                  </c:pt>
                  <c:pt idx="2">
                    <c:v>04/04/2024</c:v>
                  </c:pt>
                  <c:pt idx="3">
                    <c:v>03/04/2024</c:v>
                  </c:pt>
                  <c:pt idx="4">
                    <c:v>02/04/2024</c:v>
                  </c:pt>
                  <c:pt idx="5">
                    <c:v>01/04/2024</c:v>
                  </c:pt>
                  <c:pt idx="6">
                    <c:v>29/03/2024</c:v>
                  </c:pt>
                  <c:pt idx="7">
                    <c:v>28/03/2024</c:v>
                  </c:pt>
                  <c:pt idx="8">
                    <c:v>27/03/2024</c:v>
                  </c:pt>
                  <c:pt idx="9">
                    <c:v>26/03/2024</c:v>
                  </c:pt>
                  <c:pt idx="10">
                    <c:v>25/03/2024</c:v>
                  </c:pt>
                  <c:pt idx="11">
                    <c:v>22/03/2024</c:v>
                  </c:pt>
                  <c:pt idx="12">
                    <c:v>21/03/2024</c:v>
                  </c:pt>
                  <c:pt idx="13">
                    <c:v>20/03/2024</c:v>
                  </c:pt>
                  <c:pt idx="14">
                    <c:v>19/03/2024</c:v>
                  </c:pt>
                  <c:pt idx="15">
                    <c:v>18/03/2024</c:v>
                  </c:pt>
                  <c:pt idx="16">
                    <c:v>15/03/2024</c:v>
                  </c:pt>
                  <c:pt idx="17">
                    <c:v>14/03/2024</c:v>
                  </c:pt>
                  <c:pt idx="18">
                    <c:v>13/03/2024</c:v>
                  </c:pt>
                  <c:pt idx="19">
                    <c:v>12/03/2024</c:v>
                  </c:pt>
                  <c:pt idx="20">
                    <c:v>11/03/2024</c:v>
                  </c:pt>
                  <c:pt idx="21">
                    <c:v>08/03/2024</c:v>
                  </c:pt>
                  <c:pt idx="22">
                    <c:v>07/03/2024</c:v>
                  </c:pt>
                  <c:pt idx="23">
                    <c:v>06/03/2024</c:v>
                  </c:pt>
                  <c:pt idx="24">
                    <c:v>05/03/2024</c:v>
                  </c:pt>
                  <c:pt idx="25">
                    <c:v>04/03/2024</c:v>
                  </c:pt>
                  <c:pt idx="26">
                    <c:v>01/03/2024</c:v>
                  </c:pt>
                  <c:pt idx="27">
                    <c:v>29/02/2024</c:v>
                  </c:pt>
                  <c:pt idx="28">
                    <c:v>28/02/2024</c:v>
                  </c:pt>
                  <c:pt idx="29">
                    <c:v>27/02/2024</c:v>
                  </c:pt>
                  <c:pt idx="30">
                    <c:v>26/02/2024</c:v>
                  </c:pt>
                  <c:pt idx="31">
                    <c:v>23/02/2024</c:v>
                  </c:pt>
                  <c:pt idx="32">
                    <c:v>22/02/2024</c:v>
                  </c:pt>
                  <c:pt idx="33">
                    <c:v>21/02/2024</c:v>
                  </c:pt>
                  <c:pt idx="34">
                    <c:v>20/02/2024</c:v>
                  </c:pt>
                  <c:pt idx="35">
                    <c:v>19/02/2024</c:v>
                  </c:pt>
                  <c:pt idx="36">
                    <c:v>16/02/2024</c:v>
                  </c:pt>
                  <c:pt idx="37">
                    <c:v>15/02/2024</c:v>
                  </c:pt>
                  <c:pt idx="38">
                    <c:v>07/02/2024</c:v>
                  </c:pt>
                  <c:pt idx="39">
                    <c:v>06/02/2024</c:v>
                  </c:pt>
                  <c:pt idx="40">
                    <c:v>05/02/2024</c:v>
                  </c:pt>
                  <c:pt idx="41">
                    <c:v>02/02/2024</c:v>
                  </c:pt>
                  <c:pt idx="42">
                    <c:v>01/02/2024</c:v>
                  </c:pt>
                  <c:pt idx="43">
                    <c:v>31/01/2024</c:v>
                  </c:pt>
                  <c:pt idx="44">
                    <c:v>30/01/2024</c:v>
                  </c:pt>
                  <c:pt idx="45">
                    <c:v>29/01/2024</c:v>
                  </c:pt>
                  <c:pt idx="46">
                    <c:v>26/01/2024</c:v>
                  </c:pt>
                  <c:pt idx="47">
                    <c:v>25/01/2024</c:v>
                  </c:pt>
                  <c:pt idx="48">
                    <c:v>24/01/2024</c:v>
                  </c:pt>
                  <c:pt idx="49">
                    <c:v>23/01/2024</c:v>
                  </c:pt>
                  <c:pt idx="50">
                    <c:v>22/01/2024</c:v>
                  </c:pt>
                  <c:pt idx="51">
                    <c:v>19/01/2024</c:v>
                  </c:pt>
                  <c:pt idx="52">
                    <c:v>18/01/2024</c:v>
                  </c:pt>
                  <c:pt idx="53">
                    <c:v>17/01/2024</c:v>
                  </c:pt>
                  <c:pt idx="54">
                    <c:v>16/01/2024</c:v>
                  </c:pt>
                  <c:pt idx="55">
                    <c:v>15/01/2024</c:v>
                  </c:pt>
                  <c:pt idx="56">
                    <c:v>12/01/2024</c:v>
                  </c:pt>
                  <c:pt idx="57">
                    <c:v>11/01/2024</c:v>
                  </c:pt>
                  <c:pt idx="58">
                    <c:v>10/01/2024</c:v>
                  </c:pt>
                  <c:pt idx="59">
                    <c:v>09/01/2024</c:v>
                  </c:pt>
                  <c:pt idx="60">
                    <c:v>08/01/2024</c:v>
                  </c:pt>
                  <c:pt idx="61">
                    <c:v>05/01/2024</c:v>
                  </c:pt>
                  <c:pt idx="62">
                    <c:v>04/01/2024</c:v>
                  </c:pt>
                  <c:pt idx="63">
                    <c:v>03/01/2024</c:v>
                  </c:pt>
                  <c:pt idx="64">
                    <c:v>02/01/2024</c:v>
                  </c:pt>
                  <c:pt idx="65">
                    <c:v>29/12/2023</c:v>
                  </c:pt>
                  <c:pt idx="66">
                    <c:v>28/12/2023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GDTD!$AR$89:$AR$155</c:f>
              <c:numCache>
                <c:formatCode>#,##0</c:formatCode>
                <c:ptCount val="67"/>
                <c:pt idx="0">
                  <c:v>3025286000</c:v>
                </c:pt>
                <c:pt idx="1">
                  <c:v>2199731000</c:v>
                </c:pt>
                <c:pt idx="2">
                  <c:v>1859771000</c:v>
                </c:pt>
                <c:pt idx="3">
                  <c:v>1519811000</c:v>
                </c:pt>
                <c:pt idx="4">
                  <c:v>2645636000</c:v>
                </c:pt>
                <c:pt idx="5">
                  <c:v>2874686000</c:v>
                </c:pt>
                <c:pt idx="6">
                  <c:v>2920346000</c:v>
                </c:pt>
                <c:pt idx="7">
                  <c:v>2298686000</c:v>
                </c:pt>
                <c:pt idx="8">
                  <c:v>1677026000</c:v>
                </c:pt>
                <c:pt idx="9">
                  <c:v>2213221000</c:v>
                </c:pt>
                <c:pt idx="10">
                  <c:v>2182406000</c:v>
                </c:pt>
                <c:pt idx="11">
                  <c:v>1750021000</c:v>
                </c:pt>
                <c:pt idx="12">
                  <c:v>1317636000</c:v>
                </c:pt>
                <c:pt idx="13">
                  <c:v>825516000</c:v>
                </c:pt>
                <c:pt idx="14">
                  <c:v>245616000</c:v>
                </c:pt>
                <c:pt idx="15">
                  <c:v>169641000</c:v>
                </c:pt>
                <c:pt idx="16">
                  <c:v>533301000</c:v>
                </c:pt>
                <c:pt idx="17">
                  <c:v>599481000</c:v>
                </c:pt>
                <c:pt idx="18">
                  <c:v>587206000</c:v>
                </c:pt>
                <c:pt idx="19">
                  <c:v>574931000</c:v>
                </c:pt>
                <c:pt idx="20">
                  <c:v>574931000</c:v>
                </c:pt>
                <c:pt idx="21">
                  <c:v>414791000</c:v>
                </c:pt>
                <c:pt idx="22">
                  <c:v>414791000</c:v>
                </c:pt>
                <c:pt idx="23">
                  <c:v>696821000</c:v>
                </c:pt>
                <c:pt idx="24">
                  <c:v>398861000</c:v>
                </c:pt>
                <c:pt idx="25">
                  <c:v>308611000</c:v>
                </c:pt>
                <c:pt idx="26">
                  <c:v>623671000</c:v>
                </c:pt>
                <c:pt idx="27">
                  <c:v>1037491000</c:v>
                </c:pt>
                <c:pt idx="28">
                  <c:v>1244551000</c:v>
                </c:pt>
                <c:pt idx="29">
                  <c:v>1611591000</c:v>
                </c:pt>
                <c:pt idx="30">
                  <c:v>1978631000</c:v>
                </c:pt>
                <c:pt idx="31">
                  <c:v>2368811000</c:v>
                </c:pt>
                <c:pt idx="32">
                  <c:v>1838231000</c:v>
                </c:pt>
                <c:pt idx="33">
                  <c:v>1958021000</c:v>
                </c:pt>
                <c:pt idx="34">
                  <c:v>1821431000</c:v>
                </c:pt>
                <c:pt idx="35">
                  <c:v>1821431000</c:v>
                </c:pt>
                <c:pt idx="36">
                  <c:v>6644921000</c:v>
                </c:pt>
                <c:pt idx="37">
                  <c:v>6553691000</c:v>
                </c:pt>
                <c:pt idx="38">
                  <c:v>6462461000</c:v>
                </c:pt>
                <c:pt idx="39">
                  <c:v>6373056000</c:v>
                </c:pt>
                <c:pt idx="40">
                  <c:v>5087876000</c:v>
                </c:pt>
                <c:pt idx="41">
                  <c:v>865536000</c:v>
                </c:pt>
                <c:pt idx="42">
                  <c:v>865656000</c:v>
                </c:pt>
                <c:pt idx="43">
                  <c:v>897116000</c:v>
                </c:pt>
                <c:pt idx="44">
                  <c:v>1011964000</c:v>
                </c:pt>
                <c:pt idx="45">
                  <c:v>1126812000</c:v>
                </c:pt>
                <c:pt idx="46">
                  <c:v>26434162000</c:v>
                </c:pt>
                <c:pt idx="47">
                  <c:v>26312422000</c:v>
                </c:pt>
                <c:pt idx="48">
                  <c:v>26087122000</c:v>
                </c:pt>
                <c:pt idx="49">
                  <c:v>13510462000</c:v>
                </c:pt>
                <c:pt idx="50">
                  <c:v>52205230000</c:v>
                </c:pt>
                <c:pt idx="51">
                  <c:v>66303300000</c:v>
                </c:pt>
                <c:pt idx="52">
                  <c:v>27103115000</c:v>
                </c:pt>
                <c:pt idx="53">
                  <c:v>2380525000</c:v>
                </c:pt>
                <c:pt idx="54">
                  <c:v>2419725000</c:v>
                </c:pt>
                <c:pt idx="55">
                  <c:v>2371325000</c:v>
                </c:pt>
                <c:pt idx="56">
                  <c:v>2275275000</c:v>
                </c:pt>
                <c:pt idx="57">
                  <c:v>2289795000</c:v>
                </c:pt>
                <c:pt idx="58">
                  <c:v>2289795000</c:v>
                </c:pt>
                <c:pt idx="59">
                  <c:v>2289795000</c:v>
                </c:pt>
                <c:pt idx="60">
                  <c:v>2289795000</c:v>
                </c:pt>
                <c:pt idx="61">
                  <c:v>2289795000</c:v>
                </c:pt>
                <c:pt idx="62">
                  <c:v>2289795000</c:v>
                </c:pt>
                <c:pt idx="63">
                  <c:v>2289795000</c:v>
                </c:pt>
                <c:pt idx="64">
                  <c:v>2289795000</c:v>
                </c:pt>
                <c:pt idx="65">
                  <c:v>2289795000</c:v>
                </c:pt>
                <c:pt idx="66">
                  <c:v>2289795000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EB7-EA48-BDDD-EA9E9AF791AF}"/>
            </c:ext>
          </c:extLst>
        </c:ser>
        <c:ser>
          <c:idx val="4"/>
          <c:order val="4"/>
          <c:tx>
            <c:strRef>
              <c:f>GDTD!$AS$88</c:f>
              <c:strCache>
                <c:ptCount val="1"/>
                <c:pt idx="0">
                  <c:v>DTD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multiLvlStrRef>
              <c:f>GDTD!$AM$89:$AN$155</c:f>
              <c:multiLvlStrCache>
                <c:ptCount val="67"/>
                <c:lvl>
                  <c:pt idx="0">
                    <c:v>08/04/2024</c:v>
                  </c:pt>
                  <c:pt idx="1">
                    <c:v>05/04/2024</c:v>
                  </c:pt>
                  <c:pt idx="2">
                    <c:v>04/04/2024</c:v>
                  </c:pt>
                  <c:pt idx="3">
                    <c:v>03/04/2024</c:v>
                  </c:pt>
                  <c:pt idx="4">
                    <c:v>02/04/2024</c:v>
                  </c:pt>
                  <c:pt idx="5">
                    <c:v>01/04/2024</c:v>
                  </c:pt>
                  <c:pt idx="6">
                    <c:v>29/03/2024</c:v>
                  </c:pt>
                  <c:pt idx="7">
                    <c:v>28/03/2024</c:v>
                  </c:pt>
                  <c:pt idx="8">
                    <c:v>27/03/2024</c:v>
                  </c:pt>
                  <c:pt idx="9">
                    <c:v>26/03/2024</c:v>
                  </c:pt>
                  <c:pt idx="10">
                    <c:v>25/03/2024</c:v>
                  </c:pt>
                  <c:pt idx="11">
                    <c:v>22/03/2024</c:v>
                  </c:pt>
                  <c:pt idx="12">
                    <c:v>21/03/2024</c:v>
                  </c:pt>
                  <c:pt idx="13">
                    <c:v>20/03/2024</c:v>
                  </c:pt>
                  <c:pt idx="14">
                    <c:v>19/03/2024</c:v>
                  </c:pt>
                  <c:pt idx="15">
                    <c:v>18/03/2024</c:v>
                  </c:pt>
                  <c:pt idx="16">
                    <c:v>15/03/2024</c:v>
                  </c:pt>
                  <c:pt idx="17">
                    <c:v>14/03/2024</c:v>
                  </c:pt>
                  <c:pt idx="18">
                    <c:v>13/03/2024</c:v>
                  </c:pt>
                  <c:pt idx="19">
                    <c:v>12/03/2024</c:v>
                  </c:pt>
                  <c:pt idx="20">
                    <c:v>11/03/2024</c:v>
                  </c:pt>
                  <c:pt idx="21">
                    <c:v>08/03/2024</c:v>
                  </c:pt>
                  <c:pt idx="22">
                    <c:v>07/03/2024</c:v>
                  </c:pt>
                  <c:pt idx="23">
                    <c:v>06/03/2024</c:v>
                  </c:pt>
                  <c:pt idx="24">
                    <c:v>05/03/2024</c:v>
                  </c:pt>
                  <c:pt idx="25">
                    <c:v>04/03/2024</c:v>
                  </c:pt>
                  <c:pt idx="26">
                    <c:v>01/03/2024</c:v>
                  </c:pt>
                  <c:pt idx="27">
                    <c:v>29/02/2024</c:v>
                  </c:pt>
                  <c:pt idx="28">
                    <c:v>28/02/2024</c:v>
                  </c:pt>
                  <c:pt idx="29">
                    <c:v>27/02/2024</c:v>
                  </c:pt>
                  <c:pt idx="30">
                    <c:v>26/02/2024</c:v>
                  </c:pt>
                  <c:pt idx="31">
                    <c:v>23/02/2024</c:v>
                  </c:pt>
                  <c:pt idx="32">
                    <c:v>22/02/2024</c:v>
                  </c:pt>
                  <c:pt idx="33">
                    <c:v>21/02/2024</c:v>
                  </c:pt>
                  <c:pt idx="34">
                    <c:v>20/02/2024</c:v>
                  </c:pt>
                  <c:pt idx="35">
                    <c:v>19/02/2024</c:v>
                  </c:pt>
                  <c:pt idx="36">
                    <c:v>16/02/2024</c:v>
                  </c:pt>
                  <c:pt idx="37">
                    <c:v>15/02/2024</c:v>
                  </c:pt>
                  <c:pt idx="38">
                    <c:v>07/02/2024</c:v>
                  </c:pt>
                  <c:pt idx="39">
                    <c:v>06/02/2024</c:v>
                  </c:pt>
                  <c:pt idx="40">
                    <c:v>05/02/2024</c:v>
                  </c:pt>
                  <c:pt idx="41">
                    <c:v>02/02/2024</c:v>
                  </c:pt>
                  <c:pt idx="42">
                    <c:v>01/02/2024</c:v>
                  </c:pt>
                  <c:pt idx="43">
                    <c:v>31/01/2024</c:v>
                  </c:pt>
                  <c:pt idx="44">
                    <c:v>30/01/2024</c:v>
                  </c:pt>
                  <c:pt idx="45">
                    <c:v>29/01/2024</c:v>
                  </c:pt>
                  <c:pt idx="46">
                    <c:v>26/01/2024</c:v>
                  </c:pt>
                  <c:pt idx="47">
                    <c:v>25/01/2024</c:v>
                  </c:pt>
                  <c:pt idx="48">
                    <c:v>24/01/2024</c:v>
                  </c:pt>
                  <c:pt idx="49">
                    <c:v>23/01/2024</c:v>
                  </c:pt>
                  <c:pt idx="50">
                    <c:v>22/01/2024</c:v>
                  </c:pt>
                  <c:pt idx="51">
                    <c:v>19/01/2024</c:v>
                  </c:pt>
                  <c:pt idx="52">
                    <c:v>18/01/2024</c:v>
                  </c:pt>
                  <c:pt idx="53">
                    <c:v>17/01/2024</c:v>
                  </c:pt>
                  <c:pt idx="54">
                    <c:v>16/01/2024</c:v>
                  </c:pt>
                  <c:pt idx="55">
                    <c:v>15/01/2024</c:v>
                  </c:pt>
                  <c:pt idx="56">
                    <c:v>12/01/2024</c:v>
                  </c:pt>
                  <c:pt idx="57">
                    <c:v>11/01/2024</c:v>
                  </c:pt>
                  <c:pt idx="58">
                    <c:v>10/01/2024</c:v>
                  </c:pt>
                  <c:pt idx="59">
                    <c:v>09/01/2024</c:v>
                  </c:pt>
                  <c:pt idx="60">
                    <c:v>08/01/2024</c:v>
                  </c:pt>
                  <c:pt idx="61">
                    <c:v>05/01/2024</c:v>
                  </c:pt>
                  <c:pt idx="62">
                    <c:v>04/01/2024</c:v>
                  </c:pt>
                  <c:pt idx="63">
                    <c:v>03/01/2024</c:v>
                  </c:pt>
                  <c:pt idx="64">
                    <c:v>02/01/2024</c:v>
                  </c:pt>
                  <c:pt idx="65">
                    <c:v>29/12/2023</c:v>
                  </c:pt>
                  <c:pt idx="66">
                    <c:v>28/12/2023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GDTD!$AS$89:$AS$155</c:f>
              <c:numCache>
                <c:formatCode>#,##0</c:formatCode>
                <c:ptCount val="67"/>
                <c:pt idx="0">
                  <c:v>-3152280000</c:v>
                </c:pt>
                <c:pt idx="1">
                  <c:v>-3152280000</c:v>
                </c:pt>
                <c:pt idx="2">
                  <c:v>-3152280000</c:v>
                </c:pt>
                <c:pt idx="3">
                  <c:v>-3152280000</c:v>
                </c:pt>
                <c:pt idx="4">
                  <c:v>-3152280000</c:v>
                </c:pt>
                <c:pt idx="5">
                  <c:v>-3152280000</c:v>
                </c:pt>
                <c:pt idx="6">
                  <c:v>-3152280000</c:v>
                </c:pt>
                <c:pt idx="7">
                  <c:v>-3152280000</c:v>
                </c:pt>
                <c:pt idx="8">
                  <c:v>-3152280000</c:v>
                </c:pt>
                <c:pt idx="9">
                  <c:v>-3149360000</c:v>
                </c:pt>
                <c:pt idx="10">
                  <c:v>-3149360000</c:v>
                </c:pt>
                <c:pt idx="11">
                  <c:v>-3149360000</c:v>
                </c:pt>
                <c:pt idx="12">
                  <c:v>-3149360000</c:v>
                </c:pt>
                <c:pt idx="13">
                  <c:v>-3149360000</c:v>
                </c:pt>
                <c:pt idx="14">
                  <c:v>-3149360000</c:v>
                </c:pt>
                <c:pt idx="15">
                  <c:v>-3149360000</c:v>
                </c:pt>
                <c:pt idx="16">
                  <c:v>-3149360000</c:v>
                </c:pt>
                <c:pt idx="17">
                  <c:v>-3149360000</c:v>
                </c:pt>
                <c:pt idx="18">
                  <c:v>-3149360000</c:v>
                </c:pt>
                <c:pt idx="19">
                  <c:v>-3149360000</c:v>
                </c:pt>
                <c:pt idx="20">
                  <c:v>-3149360000</c:v>
                </c:pt>
                <c:pt idx="21">
                  <c:v>-3149360000</c:v>
                </c:pt>
                <c:pt idx="22">
                  <c:v>-3149360000</c:v>
                </c:pt>
                <c:pt idx="23">
                  <c:v>-3149360000</c:v>
                </c:pt>
                <c:pt idx="24">
                  <c:v>-3146500000</c:v>
                </c:pt>
                <c:pt idx="25">
                  <c:v>-3146500000</c:v>
                </c:pt>
                <c:pt idx="26">
                  <c:v>-3146500000</c:v>
                </c:pt>
                <c:pt idx="27">
                  <c:v>-3146500000</c:v>
                </c:pt>
                <c:pt idx="28">
                  <c:v>-3146500000</c:v>
                </c:pt>
                <c:pt idx="29">
                  <c:v>-3146500000</c:v>
                </c:pt>
                <c:pt idx="30">
                  <c:v>-3146500000</c:v>
                </c:pt>
                <c:pt idx="31">
                  <c:v>-3146500000</c:v>
                </c:pt>
                <c:pt idx="32">
                  <c:v>-3146500000</c:v>
                </c:pt>
                <c:pt idx="33">
                  <c:v>-3146500000</c:v>
                </c:pt>
                <c:pt idx="34">
                  <c:v>-3146500000</c:v>
                </c:pt>
                <c:pt idx="35">
                  <c:v>-3146500000</c:v>
                </c:pt>
                <c:pt idx="36">
                  <c:v>-3146500000</c:v>
                </c:pt>
                <c:pt idx="37">
                  <c:v>-3146500000</c:v>
                </c:pt>
                <c:pt idx="38">
                  <c:v>-3146500000</c:v>
                </c:pt>
                <c:pt idx="39">
                  <c:v>-3146500000</c:v>
                </c:pt>
                <c:pt idx="40">
                  <c:v>-3146500000</c:v>
                </c:pt>
                <c:pt idx="41">
                  <c:v>-3146500000</c:v>
                </c:pt>
                <c:pt idx="42">
                  <c:v>-2050500000</c:v>
                </c:pt>
                <c:pt idx="43">
                  <c:v>-2050500000</c:v>
                </c:pt>
                <c:pt idx="44">
                  <c:v>-1219500000</c:v>
                </c:pt>
                <c:pt idx="45">
                  <c:v>-388500000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5EB7-EA48-BDDD-EA9E9AF791AF}"/>
            </c:ext>
          </c:extLst>
        </c:ser>
        <c:ser>
          <c:idx val="5"/>
          <c:order val="5"/>
          <c:tx>
            <c:strRef>
              <c:f>GDTD!$AT$88</c:f>
              <c:strCache>
                <c:ptCount val="1"/>
                <c:pt idx="0">
                  <c:v>CTR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multiLvlStrRef>
              <c:f>GDTD!$AM$89:$AN$155</c:f>
              <c:multiLvlStrCache>
                <c:ptCount val="67"/>
                <c:lvl>
                  <c:pt idx="0">
                    <c:v>08/04/2024</c:v>
                  </c:pt>
                  <c:pt idx="1">
                    <c:v>05/04/2024</c:v>
                  </c:pt>
                  <c:pt idx="2">
                    <c:v>04/04/2024</c:v>
                  </c:pt>
                  <c:pt idx="3">
                    <c:v>03/04/2024</c:v>
                  </c:pt>
                  <c:pt idx="4">
                    <c:v>02/04/2024</c:v>
                  </c:pt>
                  <c:pt idx="5">
                    <c:v>01/04/2024</c:v>
                  </c:pt>
                  <c:pt idx="6">
                    <c:v>29/03/2024</c:v>
                  </c:pt>
                  <c:pt idx="7">
                    <c:v>28/03/2024</c:v>
                  </c:pt>
                  <c:pt idx="8">
                    <c:v>27/03/2024</c:v>
                  </c:pt>
                  <c:pt idx="9">
                    <c:v>26/03/2024</c:v>
                  </c:pt>
                  <c:pt idx="10">
                    <c:v>25/03/2024</c:v>
                  </c:pt>
                  <c:pt idx="11">
                    <c:v>22/03/2024</c:v>
                  </c:pt>
                  <c:pt idx="12">
                    <c:v>21/03/2024</c:v>
                  </c:pt>
                  <c:pt idx="13">
                    <c:v>20/03/2024</c:v>
                  </c:pt>
                  <c:pt idx="14">
                    <c:v>19/03/2024</c:v>
                  </c:pt>
                  <c:pt idx="15">
                    <c:v>18/03/2024</c:v>
                  </c:pt>
                  <c:pt idx="16">
                    <c:v>15/03/2024</c:v>
                  </c:pt>
                  <c:pt idx="17">
                    <c:v>14/03/2024</c:v>
                  </c:pt>
                  <c:pt idx="18">
                    <c:v>13/03/2024</c:v>
                  </c:pt>
                  <c:pt idx="19">
                    <c:v>12/03/2024</c:v>
                  </c:pt>
                  <c:pt idx="20">
                    <c:v>11/03/2024</c:v>
                  </c:pt>
                  <c:pt idx="21">
                    <c:v>08/03/2024</c:v>
                  </c:pt>
                  <c:pt idx="22">
                    <c:v>07/03/2024</c:v>
                  </c:pt>
                  <c:pt idx="23">
                    <c:v>06/03/2024</c:v>
                  </c:pt>
                  <c:pt idx="24">
                    <c:v>05/03/2024</c:v>
                  </c:pt>
                  <c:pt idx="25">
                    <c:v>04/03/2024</c:v>
                  </c:pt>
                  <c:pt idx="26">
                    <c:v>01/03/2024</c:v>
                  </c:pt>
                  <c:pt idx="27">
                    <c:v>29/02/2024</c:v>
                  </c:pt>
                  <c:pt idx="28">
                    <c:v>28/02/2024</c:v>
                  </c:pt>
                  <c:pt idx="29">
                    <c:v>27/02/2024</c:v>
                  </c:pt>
                  <c:pt idx="30">
                    <c:v>26/02/2024</c:v>
                  </c:pt>
                  <c:pt idx="31">
                    <c:v>23/02/2024</c:v>
                  </c:pt>
                  <c:pt idx="32">
                    <c:v>22/02/2024</c:v>
                  </c:pt>
                  <c:pt idx="33">
                    <c:v>21/02/2024</c:v>
                  </c:pt>
                  <c:pt idx="34">
                    <c:v>20/02/2024</c:v>
                  </c:pt>
                  <c:pt idx="35">
                    <c:v>19/02/2024</c:v>
                  </c:pt>
                  <c:pt idx="36">
                    <c:v>16/02/2024</c:v>
                  </c:pt>
                  <c:pt idx="37">
                    <c:v>15/02/2024</c:v>
                  </c:pt>
                  <c:pt idx="38">
                    <c:v>07/02/2024</c:v>
                  </c:pt>
                  <c:pt idx="39">
                    <c:v>06/02/2024</c:v>
                  </c:pt>
                  <c:pt idx="40">
                    <c:v>05/02/2024</c:v>
                  </c:pt>
                  <c:pt idx="41">
                    <c:v>02/02/2024</c:v>
                  </c:pt>
                  <c:pt idx="42">
                    <c:v>01/02/2024</c:v>
                  </c:pt>
                  <c:pt idx="43">
                    <c:v>31/01/2024</c:v>
                  </c:pt>
                  <c:pt idx="44">
                    <c:v>30/01/2024</c:v>
                  </c:pt>
                  <c:pt idx="45">
                    <c:v>29/01/2024</c:v>
                  </c:pt>
                  <c:pt idx="46">
                    <c:v>26/01/2024</c:v>
                  </c:pt>
                  <c:pt idx="47">
                    <c:v>25/01/2024</c:v>
                  </c:pt>
                  <c:pt idx="48">
                    <c:v>24/01/2024</c:v>
                  </c:pt>
                  <c:pt idx="49">
                    <c:v>23/01/2024</c:v>
                  </c:pt>
                  <c:pt idx="50">
                    <c:v>22/01/2024</c:v>
                  </c:pt>
                  <c:pt idx="51">
                    <c:v>19/01/2024</c:v>
                  </c:pt>
                  <c:pt idx="52">
                    <c:v>18/01/2024</c:v>
                  </c:pt>
                  <c:pt idx="53">
                    <c:v>17/01/2024</c:v>
                  </c:pt>
                  <c:pt idx="54">
                    <c:v>16/01/2024</c:v>
                  </c:pt>
                  <c:pt idx="55">
                    <c:v>15/01/2024</c:v>
                  </c:pt>
                  <c:pt idx="56">
                    <c:v>12/01/2024</c:v>
                  </c:pt>
                  <c:pt idx="57">
                    <c:v>11/01/2024</c:v>
                  </c:pt>
                  <c:pt idx="58">
                    <c:v>10/01/2024</c:v>
                  </c:pt>
                  <c:pt idx="59">
                    <c:v>09/01/2024</c:v>
                  </c:pt>
                  <c:pt idx="60">
                    <c:v>08/01/2024</c:v>
                  </c:pt>
                  <c:pt idx="61">
                    <c:v>05/01/2024</c:v>
                  </c:pt>
                  <c:pt idx="62">
                    <c:v>04/01/2024</c:v>
                  </c:pt>
                  <c:pt idx="63">
                    <c:v>03/01/2024</c:v>
                  </c:pt>
                  <c:pt idx="64">
                    <c:v>02/01/2024</c:v>
                  </c:pt>
                  <c:pt idx="65">
                    <c:v>29/12/2023</c:v>
                  </c:pt>
                  <c:pt idx="66">
                    <c:v>28/12/2023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GDTD!$AT$89:$AT$155</c:f>
              <c:numCache>
                <c:formatCode>#,##0</c:formatCode>
                <c:ptCount val="67"/>
                <c:pt idx="0">
                  <c:v>-4068660000</c:v>
                </c:pt>
                <c:pt idx="1">
                  <c:v>-4568070000</c:v>
                </c:pt>
                <c:pt idx="2">
                  <c:v>3221700000</c:v>
                </c:pt>
                <c:pt idx="3">
                  <c:v>11011470000</c:v>
                </c:pt>
                <c:pt idx="4">
                  <c:v>12447780000</c:v>
                </c:pt>
                <c:pt idx="5">
                  <c:v>12613610000</c:v>
                </c:pt>
                <c:pt idx="6">
                  <c:v>12721110000</c:v>
                </c:pt>
                <c:pt idx="7">
                  <c:v>12204340000</c:v>
                </c:pt>
                <c:pt idx="8">
                  <c:v>11687570000</c:v>
                </c:pt>
                <c:pt idx="9">
                  <c:v>12277780000</c:v>
                </c:pt>
                <c:pt idx="10">
                  <c:v>7576210000</c:v>
                </c:pt>
                <c:pt idx="11">
                  <c:v>7358880000</c:v>
                </c:pt>
                <c:pt idx="12">
                  <c:v>7141550000</c:v>
                </c:pt>
                <c:pt idx="13">
                  <c:v>-675380000</c:v>
                </c:pt>
                <c:pt idx="14">
                  <c:v>-1184250000</c:v>
                </c:pt>
                <c:pt idx="15">
                  <c:v>-1242640000</c:v>
                </c:pt>
                <c:pt idx="16">
                  <c:v>-1025250000</c:v>
                </c:pt>
                <c:pt idx="17">
                  <c:v>-920320000</c:v>
                </c:pt>
                <c:pt idx="18">
                  <c:v>-871530000</c:v>
                </c:pt>
                <c:pt idx="19">
                  <c:v>-822740000</c:v>
                </c:pt>
                <c:pt idx="20">
                  <c:v>-822740000</c:v>
                </c:pt>
                <c:pt idx="21">
                  <c:v>-867740000</c:v>
                </c:pt>
                <c:pt idx="22">
                  <c:v>-867740000</c:v>
                </c:pt>
                <c:pt idx="23">
                  <c:v>-667150000</c:v>
                </c:pt>
                <c:pt idx="24">
                  <c:v>10143390000</c:v>
                </c:pt>
                <c:pt idx="25">
                  <c:v>10081350000</c:v>
                </c:pt>
                <c:pt idx="26">
                  <c:v>10299960000</c:v>
                </c:pt>
                <c:pt idx="27">
                  <c:v>10593880000</c:v>
                </c:pt>
                <c:pt idx="28">
                  <c:v>10737280000</c:v>
                </c:pt>
                <c:pt idx="29">
                  <c:v>10893270000</c:v>
                </c:pt>
                <c:pt idx="30">
                  <c:v>11049260000</c:v>
                </c:pt>
                <c:pt idx="31">
                  <c:v>11422370000</c:v>
                </c:pt>
                <c:pt idx="32">
                  <c:v>11166930000</c:v>
                </c:pt>
                <c:pt idx="33">
                  <c:v>11312640000</c:v>
                </c:pt>
                <c:pt idx="34">
                  <c:v>11226330000</c:v>
                </c:pt>
                <c:pt idx="35">
                  <c:v>15057890000</c:v>
                </c:pt>
                <c:pt idx="36">
                  <c:v>14990250000</c:v>
                </c:pt>
                <c:pt idx="37">
                  <c:v>14933140000</c:v>
                </c:pt>
                <c:pt idx="38">
                  <c:v>14876030000</c:v>
                </c:pt>
                <c:pt idx="39">
                  <c:v>16729930000</c:v>
                </c:pt>
                <c:pt idx="40">
                  <c:v>18622770000</c:v>
                </c:pt>
                <c:pt idx="41">
                  <c:v>13503750000</c:v>
                </c:pt>
                <c:pt idx="42">
                  <c:v>10707230000</c:v>
                </c:pt>
                <c:pt idx="43">
                  <c:v>7910710000</c:v>
                </c:pt>
                <c:pt idx="44">
                  <c:v>7993640000</c:v>
                </c:pt>
                <c:pt idx="45">
                  <c:v>8076570000</c:v>
                </c:pt>
                <c:pt idx="46">
                  <c:v>8443120000</c:v>
                </c:pt>
                <c:pt idx="47">
                  <c:v>8369760000</c:v>
                </c:pt>
                <c:pt idx="48">
                  <c:v>8369760000</c:v>
                </c:pt>
                <c:pt idx="49">
                  <c:v>8406710000</c:v>
                </c:pt>
                <c:pt idx="50">
                  <c:v>8434290000</c:v>
                </c:pt>
                <c:pt idx="51">
                  <c:v>8287380000</c:v>
                </c:pt>
                <c:pt idx="52">
                  <c:v>8287380000</c:v>
                </c:pt>
                <c:pt idx="53">
                  <c:v>8296280000</c:v>
                </c:pt>
                <c:pt idx="54">
                  <c:v>8395940000</c:v>
                </c:pt>
                <c:pt idx="55">
                  <c:v>8395940000</c:v>
                </c:pt>
                <c:pt idx="56">
                  <c:v>8395940000</c:v>
                </c:pt>
                <c:pt idx="57">
                  <c:v>8405080000</c:v>
                </c:pt>
                <c:pt idx="58">
                  <c:v>8405080000</c:v>
                </c:pt>
                <c:pt idx="59">
                  <c:v>8405080000</c:v>
                </c:pt>
                <c:pt idx="60">
                  <c:v>8405080000</c:v>
                </c:pt>
                <c:pt idx="61">
                  <c:v>8405080000</c:v>
                </c:pt>
                <c:pt idx="62">
                  <c:v>8405080000</c:v>
                </c:pt>
                <c:pt idx="63">
                  <c:v>8405080000</c:v>
                </c:pt>
                <c:pt idx="64">
                  <c:v>8405080000</c:v>
                </c:pt>
                <c:pt idx="65">
                  <c:v>8405080000</c:v>
                </c:pt>
                <c:pt idx="66">
                  <c:v>8371240000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5EB7-EA48-BDDD-EA9E9AF791AF}"/>
            </c:ext>
          </c:extLst>
        </c:ser>
        <c:ser>
          <c:idx val="6"/>
          <c:order val="6"/>
          <c:tx>
            <c:strRef>
              <c:f>GDTD!$AU$88</c:f>
              <c:strCache>
                <c:ptCount val="1"/>
                <c:pt idx="0">
                  <c:v>THG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GDTD!$AM$89:$AN$155</c:f>
              <c:multiLvlStrCache>
                <c:ptCount val="67"/>
                <c:lvl>
                  <c:pt idx="0">
                    <c:v>08/04/2024</c:v>
                  </c:pt>
                  <c:pt idx="1">
                    <c:v>05/04/2024</c:v>
                  </c:pt>
                  <c:pt idx="2">
                    <c:v>04/04/2024</c:v>
                  </c:pt>
                  <c:pt idx="3">
                    <c:v>03/04/2024</c:v>
                  </c:pt>
                  <c:pt idx="4">
                    <c:v>02/04/2024</c:v>
                  </c:pt>
                  <c:pt idx="5">
                    <c:v>01/04/2024</c:v>
                  </c:pt>
                  <c:pt idx="6">
                    <c:v>29/03/2024</c:v>
                  </c:pt>
                  <c:pt idx="7">
                    <c:v>28/03/2024</c:v>
                  </c:pt>
                  <c:pt idx="8">
                    <c:v>27/03/2024</c:v>
                  </c:pt>
                  <c:pt idx="9">
                    <c:v>26/03/2024</c:v>
                  </c:pt>
                  <c:pt idx="10">
                    <c:v>25/03/2024</c:v>
                  </c:pt>
                  <c:pt idx="11">
                    <c:v>22/03/2024</c:v>
                  </c:pt>
                  <c:pt idx="12">
                    <c:v>21/03/2024</c:v>
                  </c:pt>
                  <c:pt idx="13">
                    <c:v>20/03/2024</c:v>
                  </c:pt>
                  <c:pt idx="14">
                    <c:v>19/03/2024</c:v>
                  </c:pt>
                  <c:pt idx="15">
                    <c:v>18/03/2024</c:v>
                  </c:pt>
                  <c:pt idx="16">
                    <c:v>15/03/2024</c:v>
                  </c:pt>
                  <c:pt idx="17">
                    <c:v>14/03/2024</c:v>
                  </c:pt>
                  <c:pt idx="18">
                    <c:v>13/03/2024</c:v>
                  </c:pt>
                  <c:pt idx="19">
                    <c:v>12/03/2024</c:v>
                  </c:pt>
                  <c:pt idx="20">
                    <c:v>11/03/2024</c:v>
                  </c:pt>
                  <c:pt idx="21">
                    <c:v>08/03/2024</c:v>
                  </c:pt>
                  <c:pt idx="22">
                    <c:v>07/03/2024</c:v>
                  </c:pt>
                  <c:pt idx="23">
                    <c:v>06/03/2024</c:v>
                  </c:pt>
                  <c:pt idx="24">
                    <c:v>05/03/2024</c:v>
                  </c:pt>
                  <c:pt idx="25">
                    <c:v>04/03/2024</c:v>
                  </c:pt>
                  <c:pt idx="26">
                    <c:v>01/03/2024</c:v>
                  </c:pt>
                  <c:pt idx="27">
                    <c:v>29/02/2024</c:v>
                  </c:pt>
                  <c:pt idx="28">
                    <c:v>28/02/2024</c:v>
                  </c:pt>
                  <c:pt idx="29">
                    <c:v>27/02/2024</c:v>
                  </c:pt>
                  <c:pt idx="30">
                    <c:v>26/02/2024</c:v>
                  </c:pt>
                  <c:pt idx="31">
                    <c:v>23/02/2024</c:v>
                  </c:pt>
                  <c:pt idx="32">
                    <c:v>22/02/2024</c:v>
                  </c:pt>
                  <c:pt idx="33">
                    <c:v>21/02/2024</c:v>
                  </c:pt>
                  <c:pt idx="34">
                    <c:v>20/02/2024</c:v>
                  </c:pt>
                  <c:pt idx="35">
                    <c:v>19/02/2024</c:v>
                  </c:pt>
                  <c:pt idx="36">
                    <c:v>16/02/2024</c:v>
                  </c:pt>
                  <c:pt idx="37">
                    <c:v>15/02/2024</c:v>
                  </c:pt>
                  <c:pt idx="38">
                    <c:v>07/02/2024</c:v>
                  </c:pt>
                  <c:pt idx="39">
                    <c:v>06/02/2024</c:v>
                  </c:pt>
                  <c:pt idx="40">
                    <c:v>05/02/2024</c:v>
                  </c:pt>
                  <c:pt idx="41">
                    <c:v>02/02/2024</c:v>
                  </c:pt>
                  <c:pt idx="42">
                    <c:v>01/02/2024</c:v>
                  </c:pt>
                  <c:pt idx="43">
                    <c:v>31/01/2024</c:v>
                  </c:pt>
                  <c:pt idx="44">
                    <c:v>30/01/2024</c:v>
                  </c:pt>
                  <c:pt idx="45">
                    <c:v>29/01/2024</c:v>
                  </c:pt>
                  <c:pt idx="46">
                    <c:v>26/01/2024</c:v>
                  </c:pt>
                  <c:pt idx="47">
                    <c:v>25/01/2024</c:v>
                  </c:pt>
                  <c:pt idx="48">
                    <c:v>24/01/2024</c:v>
                  </c:pt>
                  <c:pt idx="49">
                    <c:v>23/01/2024</c:v>
                  </c:pt>
                  <c:pt idx="50">
                    <c:v>22/01/2024</c:v>
                  </c:pt>
                  <c:pt idx="51">
                    <c:v>19/01/2024</c:v>
                  </c:pt>
                  <c:pt idx="52">
                    <c:v>18/01/2024</c:v>
                  </c:pt>
                  <c:pt idx="53">
                    <c:v>17/01/2024</c:v>
                  </c:pt>
                  <c:pt idx="54">
                    <c:v>16/01/2024</c:v>
                  </c:pt>
                  <c:pt idx="55">
                    <c:v>15/01/2024</c:v>
                  </c:pt>
                  <c:pt idx="56">
                    <c:v>12/01/2024</c:v>
                  </c:pt>
                  <c:pt idx="57">
                    <c:v>11/01/2024</c:v>
                  </c:pt>
                  <c:pt idx="58">
                    <c:v>10/01/2024</c:v>
                  </c:pt>
                  <c:pt idx="59">
                    <c:v>09/01/2024</c:v>
                  </c:pt>
                  <c:pt idx="60">
                    <c:v>08/01/2024</c:v>
                  </c:pt>
                  <c:pt idx="61">
                    <c:v>05/01/2024</c:v>
                  </c:pt>
                  <c:pt idx="62">
                    <c:v>04/01/2024</c:v>
                  </c:pt>
                  <c:pt idx="63">
                    <c:v>03/01/2024</c:v>
                  </c:pt>
                  <c:pt idx="64">
                    <c:v>02/01/2024</c:v>
                  </c:pt>
                  <c:pt idx="65">
                    <c:v>29/12/2023</c:v>
                  </c:pt>
                  <c:pt idx="66">
                    <c:v>28/12/2023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GDTD!$AU$89:$AU$155</c:f>
              <c:numCache>
                <c:formatCode>#,##0</c:formatCode>
                <c:ptCount val="6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5EB7-EA48-BDDD-EA9E9AF791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56482207"/>
        <c:axId val="1056483935"/>
      </c:lineChart>
      <c:catAx>
        <c:axId val="1056482207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1056483935"/>
        <c:crosses val="autoZero"/>
        <c:auto val="1"/>
        <c:lblAlgn val="ctr"/>
        <c:lblOffset val="100"/>
        <c:noMultiLvlLbl val="0"/>
      </c:catAx>
      <c:valAx>
        <c:axId val="1056483935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1056482207"/>
        <c:crosses val="autoZero"/>
        <c:crossBetween val="between"/>
        <c:dispUnits>
          <c:builtInUnit val="b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VN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Thuỷ Sản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GDTD!$AH$88</c:f>
              <c:strCache>
                <c:ptCount val="1"/>
                <c:pt idx="0">
                  <c:v>VHC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GDTD!$AF$89:$AG$155</c:f>
              <c:multiLvlStrCache>
                <c:ptCount val="67"/>
                <c:lvl>
                  <c:pt idx="0">
                    <c:v>08/04/2024</c:v>
                  </c:pt>
                  <c:pt idx="1">
                    <c:v>05/04/2024</c:v>
                  </c:pt>
                  <c:pt idx="2">
                    <c:v>04/04/2024</c:v>
                  </c:pt>
                  <c:pt idx="3">
                    <c:v>03/04/2024</c:v>
                  </c:pt>
                  <c:pt idx="4">
                    <c:v>02/04/2024</c:v>
                  </c:pt>
                  <c:pt idx="5">
                    <c:v>01/04/2024</c:v>
                  </c:pt>
                  <c:pt idx="6">
                    <c:v>29/03/2024</c:v>
                  </c:pt>
                  <c:pt idx="7">
                    <c:v>28/03/2024</c:v>
                  </c:pt>
                  <c:pt idx="8">
                    <c:v>27/03/2024</c:v>
                  </c:pt>
                  <c:pt idx="9">
                    <c:v>26/03/2024</c:v>
                  </c:pt>
                  <c:pt idx="10">
                    <c:v>25/03/2024</c:v>
                  </c:pt>
                  <c:pt idx="11">
                    <c:v>22/03/2024</c:v>
                  </c:pt>
                  <c:pt idx="12">
                    <c:v>21/03/2024</c:v>
                  </c:pt>
                  <c:pt idx="13">
                    <c:v>20/03/2024</c:v>
                  </c:pt>
                  <c:pt idx="14">
                    <c:v>19/03/2024</c:v>
                  </c:pt>
                  <c:pt idx="15">
                    <c:v>18/03/2024</c:v>
                  </c:pt>
                  <c:pt idx="16">
                    <c:v>15/03/2024</c:v>
                  </c:pt>
                  <c:pt idx="17">
                    <c:v>14/03/2024</c:v>
                  </c:pt>
                  <c:pt idx="18">
                    <c:v>13/03/2024</c:v>
                  </c:pt>
                  <c:pt idx="19">
                    <c:v>12/03/2024</c:v>
                  </c:pt>
                  <c:pt idx="20">
                    <c:v>11/03/2024</c:v>
                  </c:pt>
                  <c:pt idx="21">
                    <c:v>08/03/2024</c:v>
                  </c:pt>
                  <c:pt idx="22">
                    <c:v>07/03/2024</c:v>
                  </c:pt>
                  <c:pt idx="23">
                    <c:v>06/03/2024</c:v>
                  </c:pt>
                  <c:pt idx="24">
                    <c:v>05/03/2024</c:v>
                  </c:pt>
                  <c:pt idx="25">
                    <c:v>04/03/2024</c:v>
                  </c:pt>
                  <c:pt idx="26">
                    <c:v>01/03/2024</c:v>
                  </c:pt>
                  <c:pt idx="27">
                    <c:v>29/02/2024</c:v>
                  </c:pt>
                  <c:pt idx="28">
                    <c:v>28/02/2024</c:v>
                  </c:pt>
                  <c:pt idx="29">
                    <c:v>27/02/2024</c:v>
                  </c:pt>
                  <c:pt idx="30">
                    <c:v>26/02/2024</c:v>
                  </c:pt>
                  <c:pt idx="31">
                    <c:v>23/02/2024</c:v>
                  </c:pt>
                  <c:pt idx="32">
                    <c:v>22/02/2024</c:v>
                  </c:pt>
                  <c:pt idx="33">
                    <c:v>21/02/2024</c:v>
                  </c:pt>
                  <c:pt idx="34">
                    <c:v>20/02/2024</c:v>
                  </c:pt>
                  <c:pt idx="35">
                    <c:v>19/02/2024</c:v>
                  </c:pt>
                  <c:pt idx="36">
                    <c:v>16/02/2024</c:v>
                  </c:pt>
                  <c:pt idx="37">
                    <c:v>15/02/2024</c:v>
                  </c:pt>
                  <c:pt idx="38">
                    <c:v>07/02/2024</c:v>
                  </c:pt>
                  <c:pt idx="39">
                    <c:v>06/02/2024</c:v>
                  </c:pt>
                  <c:pt idx="40">
                    <c:v>05/02/2024</c:v>
                  </c:pt>
                  <c:pt idx="41">
                    <c:v>02/02/2024</c:v>
                  </c:pt>
                  <c:pt idx="42">
                    <c:v>01/02/2024</c:v>
                  </c:pt>
                  <c:pt idx="43">
                    <c:v>31/01/2024</c:v>
                  </c:pt>
                  <c:pt idx="44">
                    <c:v>30/01/2024</c:v>
                  </c:pt>
                  <c:pt idx="45">
                    <c:v>29/01/2024</c:v>
                  </c:pt>
                  <c:pt idx="46">
                    <c:v>26/01/2024</c:v>
                  </c:pt>
                  <c:pt idx="47">
                    <c:v>25/01/2024</c:v>
                  </c:pt>
                  <c:pt idx="48">
                    <c:v>24/01/2024</c:v>
                  </c:pt>
                  <c:pt idx="49">
                    <c:v>23/01/2024</c:v>
                  </c:pt>
                  <c:pt idx="50">
                    <c:v>22/01/2024</c:v>
                  </c:pt>
                  <c:pt idx="51">
                    <c:v>19/01/2024</c:v>
                  </c:pt>
                  <c:pt idx="52">
                    <c:v>18/01/2024</c:v>
                  </c:pt>
                  <c:pt idx="53">
                    <c:v>17/01/2024</c:v>
                  </c:pt>
                  <c:pt idx="54">
                    <c:v>16/01/2024</c:v>
                  </c:pt>
                  <c:pt idx="55">
                    <c:v>15/01/2024</c:v>
                  </c:pt>
                  <c:pt idx="56">
                    <c:v>12/01/2024</c:v>
                  </c:pt>
                  <c:pt idx="57">
                    <c:v>11/01/2024</c:v>
                  </c:pt>
                  <c:pt idx="58">
                    <c:v>10/01/2024</c:v>
                  </c:pt>
                  <c:pt idx="59">
                    <c:v>09/01/2024</c:v>
                  </c:pt>
                  <c:pt idx="60">
                    <c:v>08/01/2024</c:v>
                  </c:pt>
                  <c:pt idx="61">
                    <c:v>05/01/2024</c:v>
                  </c:pt>
                  <c:pt idx="62">
                    <c:v>04/01/2024</c:v>
                  </c:pt>
                  <c:pt idx="63">
                    <c:v>03/01/2024</c:v>
                  </c:pt>
                  <c:pt idx="64">
                    <c:v>02/01/2024</c:v>
                  </c:pt>
                  <c:pt idx="65">
                    <c:v>29/12/2023</c:v>
                  </c:pt>
                  <c:pt idx="66">
                    <c:v>28/12/2023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GDTD!$AH$89:$AH$155</c:f>
              <c:numCache>
                <c:formatCode>#,##0</c:formatCode>
                <c:ptCount val="67"/>
                <c:pt idx="0">
                  <c:v>155246460000</c:v>
                </c:pt>
                <c:pt idx="1">
                  <c:v>154438640000</c:v>
                </c:pt>
                <c:pt idx="2">
                  <c:v>128924040000</c:v>
                </c:pt>
                <c:pt idx="3">
                  <c:v>103409440000</c:v>
                </c:pt>
                <c:pt idx="4">
                  <c:v>106170220000</c:v>
                </c:pt>
                <c:pt idx="5">
                  <c:v>108898560000</c:v>
                </c:pt>
                <c:pt idx="6">
                  <c:v>108898560000</c:v>
                </c:pt>
                <c:pt idx="7">
                  <c:v>124058550000</c:v>
                </c:pt>
                <c:pt idx="8">
                  <c:v>139218540000</c:v>
                </c:pt>
                <c:pt idx="9">
                  <c:v>139904490000</c:v>
                </c:pt>
                <c:pt idx="10">
                  <c:v>139843700000</c:v>
                </c:pt>
                <c:pt idx="11">
                  <c:v>139548410000</c:v>
                </c:pt>
                <c:pt idx="12">
                  <c:v>139253120000</c:v>
                </c:pt>
                <c:pt idx="13">
                  <c:v>142181150000</c:v>
                </c:pt>
                <c:pt idx="14">
                  <c:v>140174320000</c:v>
                </c:pt>
                <c:pt idx="15">
                  <c:v>137742570000</c:v>
                </c:pt>
                <c:pt idx="16">
                  <c:v>136259370000</c:v>
                </c:pt>
                <c:pt idx="17">
                  <c:v>136143670000</c:v>
                </c:pt>
                <c:pt idx="18">
                  <c:v>134780340000</c:v>
                </c:pt>
                <c:pt idx="19">
                  <c:v>133417010000</c:v>
                </c:pt>
                <c:pt idx="20">
                  <c:v>133417010000</c:v>
                </c:pt>
                <c:pt idx="21">
                  <c:v>132571590000</c:v>
                </c:pt>
                <c:pt idx="22">
                  <c:v>132571590000</c:v>
                </c:pt>
                <c:pt idx="23">
                  <c:v>129075580000</c:v>
                </c:pt>
                <c:pt idx="24">
                  <c:v>128805300000</c:v>
                </c:pt>
                <c:pt idx="25">
                  <c:v>128717130000</c:v>
                </c:pt>
                <c:pt idx="26">
                  <c:v>129024710000</c:v>
                </c:pt>
                <c:pt idx="27">
                  <c:v>129433400000</c:v>
                </c:pt>
                <c:pt idx="28">
                  <c:v>124489860000</c:v>
                </c:pt>
                <c:pt idx="29">
                  <c:v>124843740000</c:v>
                </c:pt>
                <c:pt idx="30">
                  <c:v>125197620000</c:v>
                </c:pt>
                <c:pt idx="31">
                  <c:v>125567120000</c:v>
                </c:pt>
                <c:pt idx="32">
                  <c:v>125227960000</c:v>
                </c:pt>
                <c:pt idx="33">
                  <c:v>125330320000</c:v>
                </c:pt>
                <c:pt idx="34">
                  <c:v>125215500000</c:v>
                </c:pt>
                <c:pt idx="35">
                  <c:v>125215500000</c:v>
                </c:pt>
                <c:pt idx="36">
                  <c:v>124995100000</c:v>
                </c:pt>
                <c:pt idx="37">
                  <c:v>124942460000</c:v>
                </c:pt>
                <c:pt idx="38">
                  <c:v>124889820000</c:v>
                </c:pt>
                <c:pt idx="39">
                  <c:v>124810700000</c:v>
                </c:pt>
                <c:pt idx="40">
                  <c:v>124784500000</c:v>
                </c:pt>
                <c:pt idx="41">
                  <c:v>124393500000</c:v>
                </c:pt>
                <c:pt idx="42">
                  <c:v>124393760000</c:v>
                </c:pt>
                <c:pt idx="43">
                  <c:v>124503850000</c:v>
                </c:pt>
                <c:pt idx="44">
                  <c:v>124593550000</c:v>
                </c:pt>
                <c:pt idx="45">
                  <c:v>124683250000</c:v>
                </c:pt>
                <c:pt idx="46">
                  <c:v>125192470000</c:v>
                </c:pt>
                <c:pt idx="47">
                  <c:v>125089950000</c:v>
                </c:pt>
                <c:pt idx="48">
                  <c:v>125089950000</c:v>
                </c:pt>
                <c:pt idx="49">
                  <c:v>125140110000</c:v>
                </c:pt>
                <c:pt idx="50">
                  <c:v>125178290000</c:v>
                </c:pt>
                <c:pt idx="51">
                  <c:v>124974230000</c:v>
                </c:pt>
                <c:pt idx="52">
                  <c:v>124974230000</c:v>
                </c:pt>
                <c:pt idx="53">
                  <c:v>125006270000</c:v>
                </c:pt>
                <c:pt idx="54">
                  <c:v>125148830000</c:v>
                </c:pt>
                <c:pt idx="55">
                  <c:v>125148830000</c:v>
                </c:pt>
                <c:pt idx="56">
                  <c:v>125148830000</c:v>
                </c:pt>
                <c:pt idx="57">
                  <c:v>124659160000</c:v>
                </c:pt>
                <c:pt idx="58">
                  <c:v>124169490000</c:v>
                </c:pt>
                <c:pt idx="59">
                  <c:v>124169490000</c:v>
                </c:pt>
                <c:pt idx="60">
                  <c:v>124169490000</c:v>
                </c:pt>
                <c:pt idx="61">
                  <c:v>124169490000</c:v>
                </c:pt>
                <c:pt idx="62">
                  <c:v>124169490000</c:v>
                </c:pt>
                <c:pt idx="63">
                  <c:v>124169490000</c:v>
                </c:pt>
                <c:pt idx="64">
                  <c:v>124169490000</c:v>
                </c:pt>
                <c:pt idx="65">
                  <c:v>124169490000</c:v>
                </c:pt>
                <c:pt idx="66">
                  <c:v>118804500000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52-994B-ADDA-6A6D825944D4}"/>
            </c:ext>
          </c:extLst>
        </c:ser>
        <c:ser>
          <c:idx val="1"/>
          <c:order val="1"/>
          <c:tx>
            <c:strRef>
              <c:f>GDTD!$AI$88</c:f>
              <c:strCache>
                <c:ptCount val="1"/>
                <c:pt idx="0">
                  <c:v>ANV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GDTD!$AF$89:$AG$155</c:f>
              <c:multiLvlStrCache>
                <c:ptCount val="67"/>
                <c:lvl>
                  <c:pt idx="0">
                    <c:v>08/04/2024</c:v>
                  </c:pt>
                  <c:pt idx="1">
                    <c:v>05/04/2024</c:v>
                  </c:pt>
                  <c:pt idx="2">
                    <c:v>04/04/2024</c:v>
                  </c:pt>
                  <c:pt idx="3">
                    <c:v>03/04/2024</c:v>
                  </c:pt>
                  <c:pt idx="4">
                    <c:v>02/04/2024</c:v>
                  </c:pt>
                  <c:pt idx="5">
                    <c:v>01/04/2024</c:v>
                  </c:pt>
                  <c:pt idx="6">
                    <c:v>29/03/2024</c:v>
                  </c:pt>
                  <c:pt idx="7">
                    <c:v>28/03/2024</c:v>
                  </c:pt>
                  <c:pt idx="8">
                    <c:v>27/03/2024</c:v>
                  </c:pt>
                  <c:pt idx="9">
                    <c:v>26/03/2024</c:v>
                  </c:pt>
                  <c:pt idx="10">
                    <c:v>25/03/2024</c:v>
                  </c:pt>
                  <c:pt idx="11">
                    <c:v>22/03/2024</c:v>
                  </c:pt>
                  <c:pt idx="12">
                    <c:v>21/03/2024</c:v>
                  </c:pt>
                  <c:pt idx="13">
                    <c:v>20/03/2024</c:v>
                  </c:pt>
                  <c:pt idx="14">
                    <c:v>19/03/2024</c:v>
                  </c:pt>
                  <c:pt idx="15">
                    <c:v>18/03/2024</c:v>
                  </c:pt>
                  <c:pt idx="16">
                    <c:v>15/03/2024</c:v>
                  </c:pt>
                  <c:pt idx="17">
                    <c:v>14/03/2024</c:v>
                  </c:pt>
                  <c:pt idx="18">
                    <c:v>13/03/2024</c:v>
                  </c:pt>
                  <c:pt idx="19">
                    <c:v>12/03/2024</c:v>
                  </c:pt>
                  <c:pt idx="20">
                    <c:v>11/03/2024</c:v>
                  </c:pt>
                  <c:pt idx="21">
                    <c:v>08/03/2024</c:v>
                  </c:pt>
                  <c:pt idx="22">
                    <c:v>07/03/2024</c:v>
                  </c:pt>
                  <c:pt idx="23">
                    <c:v>06/03/2024</c:v>
                  </c:pt>
                  <c:pt idx="24">
                    <c:v>05/03/2024</c:v>
                  </c:pt>
                  <c:pt idx="25">
                    <c:v>04/03/2024</c:v>
                  </c:pt>
                  <c:pt idx="26">
                    <c:v>01/03/2024</c:v>
                  </c:pt>
                  <c:pt idx="27">
                    <c:v>29/02/2024</c:v>
                  </c:pt>
                  <c:pt idx="28">
                    <c:v>28/02/2024</c:v>
                  </c:pt>
                  <c:pt idx="29">
                    <c:v>27/02/2024</c:v>
                  </c:pt>
                  <c:pt idx="30">
                    <c:v>26/02/2024</c:v>
                  </c:pt>
                  <c:pt idx="31">
                    <c:v>23/02/2024</c:v>
                  </c:pt>
                  <c:pt idx="32">
                    <c:v>22/02/2024</c:v>
                  </c:pt>
                  <c:pt idx="33">
                    <c:v>21/02/2024</c:v>
                  </c:pt>
                  <c:pt idx="34">
                    <c:v>20/02/2024</c:v>
                  </c:pt>
                  <c:pt idx="35">
                    <c:v>19/02/2024</c:v>
                  </c:pt>
                  <c:pt idx="36">
                    <c:v>16/02/2024</c:v>
                  </c:pt>
                  <c:pt idx="37">
                    <c:v>15/02/2024</c:v>
                  </c:pt>
                  <c:pt idx="38">
                    <c:v>07/02/2024</c:v>
                  </c:pt>
                  <c:pt idx="39">
                    <c:v>06/02/2024</c:v>
                  </c:pt>
                  <c:pt idx="40">
                    <c:v>05/02/2024</c:v>
                  </c:pt>
                  <c:pt idx="41">
                    <c:v>02/02/2024</c:v>
                  </c:pt>
                  <c:pt idx="42">
                    <c:v>01/02/2024</c:v>
                  </c:pt>
                  <c:pt idx="43">
                    <c:v>31/01/2024</c:v>
                  </c:pt>
                  <c:pt idx="44">
                    <c:v>30/01/2024</c:v>
                  </c:pt>
                  <c:pt idx="45">
                    <c:v>29/01/2024</c:v>
                  </c:pt>
                  <c:pt idx="46">
                    <c:v>26/01/2024</c:v>
                  </c:pt>
                  <c:pt idx="47">
                    <c:v>25/01/2024</c:v>
                  </c:pt>
                  <c:pt idx="48">
                    <c:v>24/01/2024</c:v>
                  </c:pt>
                  <c:pt idx="49">
                    <c:v>23/01/2024</c:v>
                  </c:pt>
                  <c:pt idx="50">
                    <c:v>22/01/2024</c:v>
                  </c:pt>
                  <c:pt idx="51">
                    <c:v>19/01/2024</c:v>
                  </c:pt>
                  <c:pt idx="52">
                    <c:v>18/01/2024</c:v>
                  </c:pt>
                  <c:pt idx="53">
                    <c:v>17/01/2024</c:v>
                  </c:pt>
                  <c:pt idx="54">
                    <c:v>16/01/2024</c:v>
                  </c:pt>
                  <c:pt idx="55">
                    <c:v>15/01/2024</c:v>
                  </c:pt>
                  <c:pt idx="56">
                    <c:v>12/01/2024</c:v>
                  </c:pt>
                  <c:pt idx="57">
                    <c:v>11/01/2024</c:v>
                  </c:pt>
                  <c:pt idx="58">
                    <c:v>10/01/2024</c:v>
                  </c:pt>
                  <c:pt idx="59">
                    <c:v>09/01/2024</c:v>
                  </c:pt>
                  <c:pt idx="60">
                    <c:v>08/01/2024</c:v>
                  </c:pt>
                  <c:pt idx="61">
                    <c:v>05/01/2024</c:v>
                  </c:pt>
                  <c:pt idx="62">
                    <c:v>04/01/2024</c:v>
                  </c:pt>
                  <c:pt idx="63">
                    <c:v>03/01/2024</c:v>
                  </c:pt>
                  <c:pt idx="64">
                    <c:v>02/01/2024</c:v>
                  </c:pt>
                  <c:pt idx="65">
                    <c:v>29/12/2023</c:v>
                  </c:pt>
                  <c:pt idx="66">
                    <c:v>28/12/2023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GDTD!$AI$89:$AI$155</c:f>
              <c:numCache>
                <c:formatCode>#,##0</c:formatCode>
                <c:ptCount val="67"/>
                <c:pt idx="0">
                  <c:v>-12000000</c:v>
                </c:pt>
                <c:pt idx="1">
                  <c:v>-12000000</c:v>
                </c:pt>
                <c:pt idx="2">
                  <c:v>-12000000</c:v>
                </c:pt>
                <c:pt idx="3">
                  <c:v>-12000000</c:v>
                </c:pt>
                <c:pt idx="4">
                  <c:v>-12000000</c:v>
                </c:pt>
                <c:pt idx="5">
                  <c:v>-12000000</c:v>
                </c:pt>
                <c:pt idx="6">
                  <c:v>-12000000</c:v>
                </c:pt>
                <c:pt idx="7">
                  <c:v>-12000000</c:v>
                </c:pt>
                <c:pt idx="8">
                  <c:v>-12000000</c:v>
                </c:pt>
                <c:pt idx="9">
                  <c:v>-12000000</c:v>
                </c:pt>
                <c:pt idx="10">
                  <c:v>-12000000</c:v>
                </c:pt>
                <c:pt idx="11">
                  <c:v>-12000000</c:v>
                </c:pt>
                <c:pt idx="12">
                  <c:v>-12000000</c:v>
                </c:pt>
                <c:pt idx="13">
                  <c:v>-12000000</c:v>
                </c:pt>
                <c:pt idx="14">
                  <c:v>-12000000</c:v>
                </c:pt>
                <c:pt idx="15">
                  <c:v>-12000000</c:v>
                </c:pt>
                <c:pt idx="16">
                  <c:v>-12000000</c:v>
                </c:pt>
                <c:pt idx="17">
                  <c:v>-12000000</c:v>
                </c:pt>
                <c:pt idx="18">
                  <c:v>-12000000</c:v>
                </c:pt>
                <c:pt idx="19">
                  <c:v>-12000000</c:v>
                </c:pt>
                <c:pt idx="20">
                  <c:v>-12000000</c:v>
                </c:pt>
                <c:pt idx="21">
                  <c:v>-12000000</c:v>
                </c:pt>
                <c:pt idx="22">
                  <c:v>-12000000</c:v>
                </c:pt>
                <c:pt idx="23">
                  <c:v>692000000</c:v>
                </c:pt>
                <c:pt idx="24">
                  <c:v>692000000</c:v>
                </c:pt>
                <c:pt idx="25">
                  <c:v>692000000</c:v>
                </c:pt>
                <c:pt idx="26">
                  <c:v>692000000</c:v>
                </c:pt>
                <c:pt idx="27">
                  <c:v>692000000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152-994B-ADDA-6A6D825944D4}"/>
            </c:ext>
          </c:extLst>
        </c:ser>
        <c:ser>
          <c:idx val="2"/>
          <c:order val="2"/>
          <c:tx>
            <c:strRef>
              <c:f>GDTD!$AJ$88</c:f>
              <c:strCache>
                <c:ptCount val="1"/>
                <c:pt idx="0">
                  <c:v>FMC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multiLvlStrRef>
              <c:f>GDTD!$AF$89:$AG$155</c:f>
              <c:multiLvlStrCache>
                <c:ptCount val="67"/>
                <c:lvl>
                  <c:pt idx="0">
                    <c:v>08/04/2024</c:v>
                  </c:pt>
                  <c:pt idx="1">
                    <c:v>05/04/2024</c:v>
                  </c:pt>
                  <c:pt idx="2">
                    <c:v>04/04/2024</c:v>
                  </c:pt>
                  <c:pt idx="3">
                    <c:v>03/04/2024</c:v>
                  </c:pt>
                  <c:pt idx="4">
                    <c:v>02/04/2024</c:v>
                  </c:pt>
                  <c:pt idx="5">
                    <c:v>01/04/2024</c:v>
                  </c:pt>
                  <c:pt idx="6">
                    <c:v>29/03/2024</c:v>
                  </c:pt>
                  <c:pt idx="7">
                    <c:v>28/03/2024</c:v>
                  </c:pt>
                  <c:pt idx="8">
                    <c:v>27/03/2024</c:v>
                  </c:pt>
                  <c:pt idx="9">
                    <c:v>26/03/2024</c:v>
                  </c:pt>
                  <c:pt idx="10">
                    <c:v>25/03/2024</c:v>
                  </c:pt>
                  <c:pt idx="11">
                    <c:v>22/03/2024</c:v>
                  </c:pt>
                  <c:pt idx="12">
                    <c:v>21/03/2024</c:v>
                  </c:pt>
                  <c:pt idx="13">
                    <c:v>20/03/2024</c:v>
                  </c:pt>
                  <c:pt idx="14">
                    <c:v>19/03/2024</c:v>
                  </c:pt>
                  <c:pt idx="15">
                    <c:v>18/03/2024</c:v>
                  </c:pt>
                  <c:pt idx="16">
                    <c:v>15/03/2024</c:v>
                  </c:pt>
                  <c:pt idx="17">
                    <c:v>14/03/2024</c:v>
                  </c:pt>
                  <c:pt idx="18">
                    <c:v>13/03/2024</c:v>
                  </c:pt>
                  <c:pt idx="19">
                    <c:v>12/03/2024</c:v>
                  </c:pt>
                  <c:pt idx="20">
                    <c:v>11/03/2024</c:v>
                  </c:pt>
                  <c:pt idx="21">
                    <c:v>08/03/2024</c:v>
                  </c:pt>
                  <c:pt idx="22">
                    <c:v>07/03/2024</c:v>
                  </c:pt>
                  <c:pt idx="23">
                    <c:v>06/03/2024</c:v>
                  </c:pt>
                  <c:pt idx="24">
                    <c:v>05/03/2024</c:v>
                  </c:pt>
                  <c:pt idx="25">
                    <c:v>04/03/2024</c:v>
                  </c:pt>
                  <c:pt idx="26">
                    <c:v>01/03/2024</c:v>
                  </c:pt>
                  <c:pt idx="27">
                    <c:v>29/02/2024</c:v>
                  </c:pt>
                  <c:pt idx="28">
                    <c:v>28/02/2024</c:v>
                  </c:pt>
                  <c:pt idx="29">
                    <c:v>27/02/2024</c:v>
                  </c:pt>
                  <c:pt idx="30">
                    <c:v>26/02/2024</c:v>
                  </c:pt>
                  <c:pt idx="31">
                    <c:v>23/02/2024</c:v>
                  </c:pt>
                  <c:pt idx="32">
                    <c:v>22/02/2024</c:v>
                  </c:pt>
                  <c:pt idx="33">
                    <c:v>21/02/2024</c:v>
                  </c:pt>
                  <c:pt idx="34">
                    <c:v>20/02/2024</c:v>
                  </c:pt>
                  <c:pt idx="35">
                    <c:v>19/02/2024</c:v>
                  </c:pt>
                  <c:pt idx="36">
                    <c:v>16/02/2024</c:v>
                  </c:pt>
                  <c:pt idx="37">
                    <c:v>15/02/2024</c:v>
                  </c:pt>
                  <c:pt idx="38">
                    <c:v>07/02/2024</c:v>
                  </c:pt>
                  <c:pt idx="39">
                    <c:v>06/02/2024</c:v>
                  </c:pt>
                  <c:pt idx="40">
                    <c:v>05/02/2024</c:v>
                  </c:pt>
                  <c:pt idx="41">
                    <c:v>02/02/2024</c:v>
                  </c:pt>
                  <c:pt idx="42">
                    <c:v>01/02/2024</c:v>
                  </c:pt>
                  <c:pt idx="43">
                    <c:v>31/01/2024</c:v>
                  </c:pt>
                  <c:pt idx="44">
                    <c:v>30/01/2024</c:v>
                  </c:pt>
                  <c:pt idx="45">
                    <c:v>29/01/2024</c:v>
                  </c:pt>
                  <c:pt idx="46">
                    <c:v>26/01/2024</c:v>
                  </c:pt>
                  <c:pt idx="47">
                    <c:v>25/01/2024</c:v>
                  </c:pt>
                  <c:pt idx="48">
                    <c:v>24/01/2024</c:v>
                  </c:pt>
                  <c:pt idx="49">
                    <c:v>23/01/2024</c:v>
                  </c:pt>
                  <c:pt idx="50">
                    <c:v>22/01/2024</c:v>
                  </c:pt>
                  <c:pt idx="51">
                    <c:v>19/01/2024</c:v>
                  </c:pt>
                  <c:pt idx="52">
                    <c:v>18/01/2024</c:v>
                  </c:pt>
                  <c:pt idx="53">
                    <c:v>17/01/2024</c:v>
                  </c:pt>
                  <c:pt idx="54">
                    <c:v>16/01/2024</c:v>
                  </c:pt>
                  <c:pt idx="55">
                    <c:v>15/01/2024</c:v>
                  </c:pt>
                  <c:pt idx="56">
                    <c:v>12/01/2024</c:v>
                  </c:pt>
                  <c:pt idx="57">
                    <c:v>11/01/2024</c:v>
                  </c:pt>
                  <c:pt idx="58">
                    <c:v>10/01/2024</c:v>
                  </c:pt>
                  <c:pt idx="59">
                    <c:v>09/01/2024</c:v>
                  </c:pt>
                  <c:pt idx="60">
                    <c:v>08/01/2024</c:v>
                  </c:pt>
                  <c:pt idx="61">
                    <c:v>05/01/2024</c:v>
                  </c:pt>
                  <c:pt idx="62">
                    <c:v>04/01/2024</c:v>
                  </c:pt>
                  <c:pt idx="63">
                    <c:v>03/01/2024</c:v>
                  </c:pt>
                  <c:pt idx="64">
                    <c:v>02/01/2024</c:v>
                  </c:pt>
                  <c:pt idx="65">
                    <c:v>29/12/2023</c:v>
                  </c:pt>
                  <c:pt idx="66">
                    <c:v>28/12/2023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GDTD!$AJ$89:$AJ$155</c:f>
              <c:numCache>
                <c:formatCode>#,##0</c:formatCode>
                <c:ptCount val="67"/>
                <c:pt idx="0">
                  <c:v>989100000</c:v>
                </c:pt>
                <c:pt idx="1">
                  <c:v>-8900000</c:v>
                </c:pt>
                <c:pt idx="2">
                  <c:v>-8900000</c:v>
                </c:pt>
                <c:pt idx="3">
                  <c:v>-8900000</c:v>
                </c:pt>
                <c:pt idx="4">
                  <c:v>-8900000</c:v>
                </c:pt>
                <c:pt idx="5">
                  <c:v>-8900000</c:v>
                </c:pt>
                <c:pt idx="6">
                  <c:v>-8900000</c:v>
                </c:pt>
                <c:pt idx="7">
                  <c:v>-8900000</c:v>
                </c:pt>
                <c:pt idx="8">
                  <c:v>-8900000</c:v>
                </c:pt>
                <c:pt idx="9">
                  <c:v>-8900000</c:v>
                </c:pt>
                <c:pt idx="10">
                  <c:v>-8900000</c:v>
                </c:pt>
                <c:pt idx="11">
                  <c:v>-8900000</c:v>
                </c:pt>
                <c:pt idx="12">
                  <c:v>-8900000</c:v>
                </c:pt>
                <c:pt idx="13">
                  <c:v>-8900000</c:v>
                </c:pt>
                <c:pt idx="14">
                  <c:v>-8900000</c:v>
                </c:pt>
                <c:pt idx="15">
                  <c:v>-8900000</c:v>
                </c:pt>
                <c:pt idx="16">
                  <c:v>-8900000</c:v>
                </c:pt>
                <c:pt idx="17">
                  <c:v>-8900000</c:v>
                </c:pt>
                <c:pt idx="18">
                  <c:v>-8900000</c:v>
                </c:pt>
                <c:pt idx="19">
                  <c:v>-8900000</c:v>
                </c:pt>
                <c:pt idx="20">
                  <c:v>-8900000</c:v>
                </c:pt>
                <c:pt idx="21">
                  <c:v>-8900000</c:v>
                </c:pt>
                <c:pt idx="22">
                  <c:v>-8900000</c:v>
                </c:pt>
                <c:pt idx="23">
                  <c:v>-8900000</c:v>
                </c:pt>
                <c:pt idx="24">
                  <c:v>-8900000</c:v>
                </c:pt>
                <c:pt idx="25">
                  <c:v>-8900000</c:v>
                </c:pt>
                <c:pt idx="26">
                  <c:v>-8900000</c:v>
                </c:pt>
                <c:pt idx="27">
                  <c:v>-8900000</c:v>
                </c:pt>
                <c:pt idx="28">
                  <c:v>-8900000</c:v>
                </c:pt>
                <c:pt idx="29">
                  <c:v>-8900000</c:v>
                </c:pt>
                <c:pt idx="30">
                  <c:v>-8900000</c:v>
                </c:pt>
                <c:pt idx="31">
                  <c:v>-8900000</c:v>
                </c:pt>
                <c:pt idx="32">
                  <c:v>-8900000</c:v>
                </c:pt>
                <c:pt idx="33">
                  <c:v>-8900000</c:v>
                </c:pt>
                <c:pt idx="34">
                  <c:v>-8900000</c:v>
                </c:pt>
                <c:pt idx="35">
                  <c:v>-8900000</c:v>
                </c:pt>
                <c:pt idx="36">
                  <c:v>-8900000</c:v>
                </c:pt>
                <c:pt idx="37">
                  <c:v>-8900000</c:v>
                </c:pt>
                <c:pt idx="38">
                  <c:v>-8900000</c:v>
                </c:pt>
                <c:pt idx="39">
                  <c:v>-8900000</c:v>
                </c:pt>
                <c:pt idx="40">
                  <c:v>-8900000</c:v>
                </c:pt>
                <c:pt idx="41">
                  <c:v>-8900000</c:v>
                </c:pt>
                <c:pt idx="42">
                  <c:v>-8900000</c:v>
                </c:pt>
                <c:pt idx="43">
                  <c:v>-8900000</c:v>
                </c:pt>
                <c:pt idx="44">
                  <c:v>-8900000</c:v>
                </c:pt>
                <c:pt idx="45">
                  <c:v>-8900000</c:v>
                </c:pt>
                <c:pt idx="46">
                  <c:v>-8900000</c:v>
                </c:pt>
                <c:pt idx="47">
                  <c:v>-8900000</c:v>
                </c:pt>
                <c:pt idx="48">
                  <c:v>-8900000</c:v>
                </c:pt>
                <c:pt idx="49">
                  <c:v>-8900000</c:v>
                </c:pt>
                <c:pt idx="50">
                  <c:v>-8900000</c:v>
                </c:pt>
                <c:pt idx="51">
                  <c:v>-8900000</c:v>
                </c:pt>
                <c:pt idx="52">
                  <c:v>-8900000</c:v>
                </c:pt>
                <c:pt idx="53">
                  <c:v>-8900000</c:v>
                </c:pt>
                <c:pt idx="54">
                  <c:v>-8900000</c:v>
                </c:pt>
                <c:pt idx="55">
                  <c:v>-8900000</c:v>
                </c:pt>
                <c:pt idx="56">
                  <c:v>-8900000</c:v>
                </c:pt>
                <c:pt idx="57">
                  <c:v>-8900000</c:v>
                </c:pt>
                <c:pt idx="58">
                  <c:v>-8900000</c:v>
                </c:pt>
                <c:pt idx="59">
                  <c:v>-8900000</c:v>
                </c:pt>
                <c:pt idx="60">
                  <c:v>-8900000</c:v>
                </c:pt>
                <c:pt idx="61">
                  <c:v>-8900000</c:v>
                </c:pt>
                <c:pt idx="62">
                  <c:v>-8900000</c:v>
                </c:pt>
                <c:pt idx="63">
                  <c:v>-8900000</c:v>
                </c:pt>
                <c:pt idx="64">
                  <c:v>-8900000</c:v>
                </c:pt>
                <c:pt idx="65">
                  <c:v>-8900000</c:v>
                </c:pt>
                <c:pt idx="66">
                  <c:v>-8900000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152-994B-ADDA-6A6D825944D4}"/>
            </c:ext>
          </c:extLst>
        </c:ser>
        <c:ser>
          <c:idx val="3"/>
          <c:order val="3"/>
          <c:tx>
            <c:strRef>
              <c:f>GDTD!$AK$88</c:f>
              <c:strCache>
                <c:ptCount val="1"/>
                <c:pt idx="0">
                  <c:v>IDI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multiLvlStrRef>
              <c:f>GDTD!$AF$89:$AG$155</c:f>
              <c:multiLvlStrCache>
                <c:ptCount val="67"/>
                <c:lvl>
                  <c:pt idx="0">
                    <c:v>08/04/2024</c:v>
                  </c:pt>
                  <c:pt idx="1">
                    <c:v>05/04/2024</c:v>
                  </c:pt>
                  <c:pt idx="2">
                    <c:v>04/04/2024</c:v>
                  </c:pt>
                  <c:pt idx="3">
                    <c:v>03/04/2024</c:v>
                  </c:pt>
                  <c:pt idx="4">
                    <c:v>02/04/2024</c:v>
                  </c:pt>
                  <c:pt idx="5">
                    <c:v>01/04/2024</c:v>
                  </c:pt>
                  <c:pt idx="6">
                    <c:v>29/03/2024</c:v>
                  </c:pt>
                  <c:pt idx="7">
                    <c:v>28/03/2024</c:v>
                  </c:pt>
                  <c:pt idx="8">
                    <c:v>27/03/2024</c:v>
                  </c:pt>
                  <c:pt idx="9">
                    <c:v>26/03/2024</c:v>
                  </c:pt>
                  <c:pt idx="10">
                    <c:v>25/03/2024</c:v>
                  </c:pt>
                  <c:pt idx="11">
                    <c:v>22/03/2024</c:v>
                  </c:pt>
                  <c:pt idx="12">
                    <c:v>21/03/2024</c:v>
                  </c:pt>
                  <c:pt idx="13">
                    <c:v>20/03/2024</c:v>
                  </c:pt>
                  <c:pt idx="14">
                    <c:v>19/03/2024</c:v>
                  </c:pt>
                  <c:pt idx="15">
                    <c:v>18/03/2024</c:v>
                  </c:pt>
                  <c:pt idx="16">
                    <c:v>15/03/2024</c:v>
                  </c:pt>
                  <c:pt idx="17">
                    <c:v>14/03/2024</c:v>
                  </c:pt>
                  <c:pt idx="18">
                    <c:v>13/03/2024</c:v>
                  </c:pt>
                  <c:pt idx="19">
                    <c:v>12/03/2024</c:v>
                  </c:pt>
                  <c:pt idx="20">
                    <c:v>11/03/2024</c:v>
                  </c:pt>
                  <c:pt idx="21">
                    <c:v>08/03/2024</c:v>
                  </c:pt>
                  <c:pt idx="22">
                    <c:v>07/03/2024</c:v>
                  </c:pt>
                  <c:pt idx="23">
                    <c:v>06/03/2024</c:v>
                  </c:pt>
                  <c:pt idx="24">
                    <c:v>05/03/2024</c:v>
                  </c:pt>
                  <c:pt idx="25">
                    <c:v>04/03/2024</c:v>
                  </c:pt>
                  <c:pt idx="26">
                    <c:v>01/03/2024</c:v>
                  </c:pt>
                  <c:pt idx="27">
                    <c:v>29/02/2024</c:v>
                  </c:pt>
                  <c:pt idx="28">
                    <c:v>28/02/2024</c:v>
                  </c:pt>
                  <c:pt idx="29">
                    <c:v>27/02/2024</c:v>
                  </c:pt>
                  <c:pt idx="30">
                    <c:v>26/02/2024</c:v>
                  </c:pt>
                  <c:pt idx="31">
                    <c:v>23/02/2024</c:v>
                  </c:pt>
                  <c:pt idx="32">
                    <c:v>22/02/2024</c:v>
                  </c:pt>
                  <c:pt idx="33">
                    <c:v>21/02/2024</c:v>
                  </c:pt>
                  <c:pt idx="34">
                    <c:v>20/02/2024</c:v>
                  </c:pt>
                  <c:pt idx="35">
                    <c:v>19/02/2024</c:v>
                  </c:pt>
                  <c:pt idx="36">
                    <c:v>16/02/2024</c:v>
                  </c:pt>
                  <c:pt idx="37">
                    <c:v>15/02/2024</c:v>
                  </c:pt>
                  <c:pt idx="38">
                    <c:v>07/02/2024</c:v>
                  </c:pt>
                  <c:pt idx="39">
                    <c:v>06/02/2024</c:v>
                  </c:pt>
                  <c:pt idx="40">
                    <c:v>05/02/2024</c:v>
                  </c:pt>
                  <c:pt idx="41">
                    <c:v>02/02/2024</c:v>
                  </c:pt>
                  <c:pt idx="42">
                    <c:v>01/02/2024</c:v>
                  </c:pt>
                  <c:pt idx="43">
                    <c:v>31/01/2024</c:v>
                  </c:pt>
                  <c:pt idx="44">
                    <c:v>30/01/2024</c:v>
                  </c:pt>
                  <c:pt idx="45">
                    <c:v>29/01/2024</c:v>
                  </c:pt>
                  <c:pt idx="46">
                    <c:v>26/01/2024</c:v>
                  </c:pt>
                  <c:pt idx="47">
                    <c:v>25/01/2024</c:v>
                  </c:pt>
                  <c:pt idx="48">
                    <c:v>24/01/2024</c:v>
                  </c:pt>
                  <c:pt idx="49">
                    <c:v>23/01/2024</c:v>
                  </c:pt>
                  <c:pt idx="50">
                    <c:v>22/01/2024</c:v>
                  </c:pt>
                  <c:pt idx="51">
                    <c:v>19/01/2024</c:v>
                  </c:pt>
                  <c:pt idx="52">
                    <c:v>18/01/2024</c:v>
                  </c:pt>
                  <c:pt idx="53">
                    <c:v>17/01/2024</c:v>
                  </c:pt>
                  <c:pt idx="54">
                    <c:v>16/01/2024</c:v>
                  </c:pt>
                  <c:pt idx="55">
                    <c:v>15/01/2024</c:v>
                  </c:pt>
                  <c:pt idx="56">
                    <c:v>12/01/2024</c:v>
                  </c:pt>
                  <c:pt idx="57">
                    <c:v>11/01/2024</c:v>
                  </c:pt>
                  <c:pt idx="58">
                    <c:v>10/01/2024</c:v>
                  </c:pt>
                  <c:pt idx="59">
                    <c:v>09/01/2024</c:v>
                  </c:pt>
                  <c:pt idx="60">
                    <c:v>08/01/2024</c:v>
                  </c:pt>
                  <c:pt idx="61">
                    <c:v>05/01/2024</c:v>
                  </c:pt>
                  <c:pt idx="62">
                    <c:v>04/01/2024</c:v>
                  </c:pt>
                  <c:pt idx="63">
                    <c:v>03/01/2024</c:v>
                  </c:pt>
                  <c:pt idx="64">
                    <c:v>02/01/2024</c:v>
                  </c:pt>
                  <c:pt idx="65">
                    <c:v>29/12/2023</c:v>
                  </c:pt>
                  <c:pt idx="66">
                    <c:v>28/12/2023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GDTD!$AK$89:$AK$155</c:f>
              <c:numCache>
                <c:formatCode>#,##0</c:formatCode>
                <c:ptCount val="67"/>
                <c:pt idx="0">
                  <c:v>4823039000</c:v>
                </c:pt>
                <c:pt idx="1">
                  <c:v>4823039000</c:v>
                </c:pt>
                <c:pt idx="2">
                  <c:v>4823039000</c:v>
                </c:pt>
                <c:pt idx="3">
                  <c:v>4823039000</c:v>
                </c:pt>
                <c:pt idx="4">
                  <c:v>4823039000</c:v>
                </c:pt>
                <c:pt idx="5">
                  <c:v>4823039000</c:v>
                </c:pt>
                <c:pt idx="6">
                  <c:v>4823039000</c:v>
                </c:pt>
                <c:pt idx="7">
                  <c:v>4823039000</c:v>
                </c:pt>
                <c:pt idx="8">
                  <c:v>4823039000</c:v>
                </c:pt>
                <c:pt idx="9">
                  <c:v>4823039000</c:v>
                </c:pt>
                <c:pt idx="10">
                  <c:v>4823039000</c:v>
                </c:pt>
                <c:pt idx="11">
                  <c:v>4823039000</c:v>
                </c:pt>
                <c:pt idx="12">
                  <c:v>4823039000</c:v>
                </c:pt>
                <c:pt idx="13">
                  <c:v>4823039000</c:v>
                </c:pt>
                <c:pt idx="14">
                  <c:v>4823039000</c:v>
                </c:pt>
                <c:pt idx="15">
                  <c:v>4823039000</c:v>
                </c:pt>
                <c:pt idx="16">
                  <c:v>9668100000</c:v>
                </c:pt>
                <c:pt idx="17">
                  <c:v>9668100000</c:v>
                </c:pt>
                <c:pt idx="18">
                  <c:v>4834050000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152-994B-ADDA-6A6D825944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35144543"/>
        <c:axId val="439983375"/>
      </c:lineChart>
      <c:catAx>
        <c:axId val="335144543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439983375"/>
        <c:crosses val="autoZero"/>
        <c:auto val="1"/>
        <c:lblAlgn val="ctr"/>
        <c:lblOffset val="100"/>
        <c:noMultiLvlLbl val="0"/>
      </c:catAx>
      <c:valAx>
        <c:axId val="439983375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335144543"/>
        <c:crosses val="autoZero"/>
        <c:crossBetween val="between"/>
        <c:dispUnits>
          <c:builtInUnit val="b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VN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Dệt may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GDTD!$Y$88</c:f>
              <c:strCache>
                <c:ptCount val="1"/>
                <c:pt idx="0">
                  <c:v>STK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GDTD!$W$89:$X$156</c:f>
              <c:multiLvlStrCache>
                <c:ptCount val="68"/>
                <c:lvl>
                  <c:pt idx="0">
                    <c:v>08/04/2024</c:v>
                  </c:pt>
                  <c:pt idx="1">
                    <c:v>05/04/2024</c:v>
                  </c:pt>
                  <c:pt idx="2">
                    <c:v>04/04/2024</c:v>
                  </c:pt>
                  <c:pt idx="3">
                    <c:v>03/04/2024</c:v>
                  </c:pt>
                  <c:pt idx="4">
                    <c:v>02/04/2024</c:v>
                  </c:pt>
                  <c:pt idx="5">
                    <c:v>01/04/2024</c:v>
                  </c:pt>
                  <c:pt idx="6">
                    <c:v>29/03/2024</c:v>
                  </c:pt>
                  <c:pt idx="7">
                    <c:v>28/03/2024</c:v>
                  </c:pt>
                  <c:pt idx="8">
                    <c:v>27/03/2024</c:v>
                  </c:pt>
                  <c:pt idx="9">
                    <c:v>26/03/2024</c:v>
                  </c:pt>
                  <c:pt idx="10">
                    <c:v>25/03/2024</c:v>
                  </c:pt>
                  <c:pt idx="11">
                    <c:v>22/03/2024</c:v>
                  </c:pt>
                  <c:pt idx="12">
                    <c:v>21/03/2024</c:v>
                  </c:pt>
                  <c:pt idx="13">
                    <c:v>20/03/2024</c:v>
                  </c:pt>
                  <c:pt idx="14">
                    <c:v>19/03/2024</c:v>
                  </c:pt>
                  <c:pt idx="15">
                    <c:v>18/03/2024</c:v>
                  </c:pt>
                  <c:pt idx="16">
                    <c:v>15/03/2024</c:v>
                  </c:pt>
                  <c:pt idx="17">
                    <c:v>14/03/2024</c:v>
                  </c:pt>
                  <c:pt idx="18">
                    <c:v>13/03/2024</c:v>
                  </c:pt>
                  <c:pt idx="19">
                    <c:v>12/03/2024</c:v>
                  </c:pt>
                  <c:pt idx="20">
                    <c:v>11/03/2024</c:v>
                  </c:pt>
                  <c:pt idx="21">
                    <c:v>08/03/2024</c:v>
                  </c:pt>
                  <c:pt idx="22">
                    <c:v>07/03/2024</c:v>
                  </c:pt>
                  <c:pt idx="23">
                    <c:v>06/03/2024</c:v>
                  </c:pt>
                  <c:pt idx="24">
                    <c:v>05/03/2024</c:v>
                  </c:pt>
                  <c:pt idx="25">
                    <c:v>04/03/2024</c:v>
                  </c:pt>
                  <c:pt idx="26">
                    <c:v>01/03/2024</c:v>
                  </c:pt>
                  <c:pt idx="27">
                    <c:v>29/02/2024</c:v>
                  </c:pt>
                  <c:pt idx="28">
                    <c:v>28/02/2024</c:v>
                  </c:pt>
                  <c:pt idx="29">
                    <c:v>27/02/2024</c:v>
                  </c:pt>
                  <c:pt idx="30">
                    <c:v>26/02/2024</c:v>
                  </c:pt>
                  <c:pt idx="31">
                    <c:v>23/02/2024</c:v>
                  </c:pt>
                  <c:pt idx="32">
                    <c:v>22/02/2024</c:v>
                  </c:pt>
                  <c:pt idx="33">
                    <c:v>21/02/2024</c:v>
                  </c:pt>
                  <c:pt idx="34">
                    <c:v>20/02/2024</c:v>
                  </c:pt>
                  <c:pt idx="35">
                    <c:v>19/02/2024</c:v>
                  </c:pt>
                  <c:pt idx="36">
                    <c:v>16/02/2024</c:v>
                  </c:pt>
                  <c:pt idx="37">
                    <c:v>15/02/2024</c:v>
                  </c:pt>
                  <c:pt idx="38">
                    <c:v>07/02/2024</c:v>
                  </c:pt>
                  <c:pt idx="39">
                    <c:v>06/02/2024</c:v>
                  </c:pt>
                  <c:pt idx="40">
                    <c:v>05/02/2024</c:v>
                  </c:pt>
                  <c:pt idx="41">
                    <c:v>02/02/2024</c:v>
                  </c:pt>
                  <c:pt idx="42">
                    <c:v>01/02/2024</c:v>
                  </c:pt>
                  <c:pt idx="43">
                    <c:v>31/01/2024</c:v>
                  </c:pt>
                  <c:pt idx="44">
                    <c:v>30/01/2024</c:v>
                  </c:pt>
                  <c:pt idx="45">
                    <c:v>29/01/2024</c:v>
                  </c:pt>
                  <c:pt idx="46">
                    <c:v>26/01/2024</c:v>
                  </c:pt>
                  <c:pt idx="47">
                    <c:v>25/01/2024</c:v>
                  </c:pt>
                  <c:pt idx="48">
                    <c:v>24/01/2024</c:v>
                  </c:pt>
                  <c:pt idx="49">
                    <c:v>23/01/2024</c:v>
                  </c:pt>
                  <c:pt idx="50">
                    <c:v>22/01/2024</c:v>
                  </c:pt>
                  <c:pt idx="51">
                    <c:v>19/01/2024</c:v>
                  </c:pt>
                  <c:pt idx="52">
                    <c:v>18/01/2024</c:v>
                  </c:pt>
                  <c:pt idx="53">
                    <c:v>17/01/2024</c:v>
                  </c:pt>
                  <c:pt idx="54">
                    <c:v>16/01/2024</c:v>
                  </c:pt>
                  <c:pt idx="55">
                    <c:v>15/01/2024</c:v>
                  </c:pt>
                  <c:pt idx="56">
                    <c:v>12/01/2024</c:v>
                  </c:pt>
                  <c:pt idx="57">
                    <c:v>11/01/2024</c:v>
                  </c:pt>
                  <c:pt idx="58">
                    <c:v>10/01/2024</c:v>
                  </c:pt>
                  <c:pt idx="59">
                    <c:v>09/01/2024</c:v>
                  </c:pt>
                  <c:pt idx="60">
                    <c:v>08/01/2024</c:v>
                  </c:pt>
                  <c:pt idx="61">
                    <c:v>05/01/2024</c:v>
                  </c:pt>
                  <c:pt idx="62">
                    <c:v>04/01/2024</c:v>
                  </c:pt>
                  <c:pt idx="63">
                    <c:v>03/01/2024</c:v>
                  </c:pt>
                  <c:pt idx="64">
                    <c:v>02/01/2024</c:v>
                  </c:pt>
                  <c:pt idx="65">
                    <c:v>29/12/2023</c:v>
                  </c:pt>
                  <c:pt idx="66">
                    <c:v>28/12/2023</c:v>
                  </c:pt>
                  <c:pt idx="67">
                    <c:v>27/12/2023</c:v>
                  </c:pt>
                </c:lvl>
                <c:lvl>
                  <c:pt idx="0">
                    <c:v>M1</c:v>
                  </c:pt>
                  <c:pt idx="23">
                    <c:v>M2</c:v>
                  </c:pt>
                  <c:pt idx="46">
                    <c:v>M3</c:v>
                  </c:pt>
                </c:lvl>
              </c:multiLvlStrCache>
            </c:multiLvlStrRef>
          </c:cat>
          <c:val>
            <c:numRef>
              <c:f>GDTD!$Y$89:$Y$156</c:f>
              <c:numCache>
                <c:formatCode>#,##0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64-2F48-A991-07EC3BF8DFEF}"/>
            </c:ext>
          </c:extLst>
        </c:ser>
        <c:ser>
          <c:idx val="1"/>
          <c:order val="1"/>
          <c:tx>
            <c:strRef>
              <c:f>GDTD!$Z$88</c:f>
              <c:strCache>
                <c:ptCount val="1"/>
                <c:pt idx="0">
                  <c:v>GIL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GDTD!$W$89:$X$156</c:f>
              <c:multiLvlStrCache>
                <c:ptCount val="68"/>
                <c:lvl>
                  <c:pt idx="0">
                    <c:v>08/04/2024</c:v>
                  </c:pt>
                  <c:pt idx="1">
                    <c:v>05/04/2024</c:v>
                  </c:pt>
                  <c:pt idx="2">
                    <c:v>04/04/2024</c:v>
                  </c:pt>
                  <c:pt idx="3">
                    <c:v>03/04/2024</c:v>
                  </c:pt>
                  <c:pt idx="4">
                    <c:v>02/04/2024</c:v>
                  </c:pt>
                  <c:pt idx="5">
                    <c:v>01/04/2024</c:v>
                  </c:pt>
                  <c:pt idx="6">
                    <c:v>29/03/2024</c:v>
                  </c:pt>
                  <c:pt idx="7">
                    <c:v>28/03/2024</c:v>
                  </c:pt>
                  <c:pt idx="8">
                    <c:v>27/03/2024</c:v>
                  </c:pt>
                  <c:pt idx="9">
                    <c:v>26/03/2024</c:v>
                  </c:pt>
                  <c:pt idx="10">
                    <c:v>25/03/2024</c:v>
                  </c:pt>
                  <c:pt idx="11">
                    <c:v>22/03/2024</c:v>
                  </c:pt>
                  <c:pt idx="12">
                    <c:v>21/03/2024</c:v>
                  </c:pt>
                  <c:pt idx="13">
                    <c:v>20/03/2024</c:v>
                  </c:pt>
                  <c:pt idx="14">
                    <c:v>19/03/2024</c:v>
                  </c:pt>
                  <c:pt idx="15">
                    <c:v>18/03/2024</c:v>
                  </c:pt>
                  <c:pt idx="16">
                    <c:v>15/03/2024</c:v>
                  </c:pt>
                  <c:pt idx="17">
                    <c:v>14/03/2024</c:v>
                  </c:pt>
                  <c:pt idx="18">
                    <c:v>13/03/2024</c:v>
                  </c:pt>
                  <c:pt idx="19">
                    <c:v>12/03/2024</c:v>
                  </c:pt>
                  <c:pt idx="20">
                    <c:v>11/03/2024</c:v>
                  </c:pt>
                  <c:pt idx="21">
                    <c:v>08/03/2024</c:v>
                  </c:pt>
                  <c:pt idx="22">
                    <c:v>07/03/2024</c:v>
                  </c:pt>
                  <c:pt idx="23">
                    <c:v>06/03/2024</c:v>
                  </c:pt>
                  <c:pt idx="24">
                    <c:v>05/03/2024</c:v>
                  </c:pt>
                  <c:pt idx="25">
                    <c:v>04/03/2024</c:v>
                  </c:pt>
                  <c:pt idx="26">
                    <c:v>01/03/2024</c:v>
                  </c:pt>
                  <c:pt idx="27">
                    <c:v>29/02/2024</c:v>
                  </c:pt>
                  <c:pt idx="28">
                    <c:v>28/02/2024</c:v>
                  </c:pt>
                  <c:pt idx="29">
                    <c:v>27/02/2024</c:v>
                  </c:pt>
                  <c:pt idx="30">
                    <c:v>26/02/2024</c:v>
                  </c:pt>
                  <c:pt idx="31">
                    <c:v>23/02/2024</c:v>
                  </c:pt>
                  <c:pt idx="32">
                    <c:v>22/02/2024</c:v>
                  </c:pt>
                  <c:pt idx="33">
                    <c:v>21/02/2024</c:v>
                  </c:pt>
                  <c:pt idx="34">
                    <c:v>20/02/2024</c:v>
                  </c:pt>
                  <c:pt idx="35">
                    <c:v>19/02/2024</c:v>
                  </c:pt>
                  <c:pt idx="36">
                    <c:v>16/02/2024</c:v>
                  </c:pt>
                  <c:pt idx="37">
                    <c:v>15/02/2024</c:v>
                  </c:pt>
                  <c:pt idx="38">
                    <c:v>07/02/2024</c:v>
                  </c:pt>
                  <c:pt idx="39">
                    <c:v>06/02/2024</c:v>
                  </c:pt>
                  <c:pt idx="40">
                    <c:v>05/02/2024</c:v>
                  </c:pt>
                  <c:pt idx="41">
                    <c:v>02/02/2024</c:v>
                  </c:pt>
                  <c:pt idx="42">
                    <c:v>01/02/2024</c:v>
                  </c:pt>
                  <c:pt idx="43">
                    <c:v>31/01/2024</c:v>
                  </c:pt>
                  <c:pt idx="44">
                    <c:v>30/01/2024</c:v>
                  </c:pt>
                  <c:pt idx="45">
                    <c:v>29/01/2024</c:v>
                  </c:pt>
                  <c:pt idx="46">
                    <c:v>26/01/2024</c:v>
                  </c:pt>
                  <c:pt idx="47">
                    <c:v>25/01/2024</c:v>
                  </c:pt>
                  <c:pt idx="48">
                    <c:v>24/01/2024</c:v>
                  </c:pt>
                  <c:pt idx="49">
                    <c:v>23/01/2024</c:v>
                  </c:pt>
                  <c:pt idx="50">
                    <c:v>22/01/2024</c:v>
                  </c:pt>
                  <c:pt idx="51">
                    <c:v>19/01/2024</c:v>
                  </c:pt>
                  <c:pt idx="52">
                    <c:v>18/01/2024</c:v>
                  </c:pt>
                  <c:pt idx="53">
                    <c:v>17/01/2024</c:v>
                  </c:pt>
                  <c:pt idx="54">
                    <c:v>16/01/2024</c:v>
                  </c:pt>
                  <c:pt idx="55">
                    <c:v>15/01/2024</c:v>
                  </c:pt>
                  <c:pt idx="56">
                    <c:v>12/01/2024</c:v>
                  </c:pt>
                  <c:pt idx="57">
                    <c:v>11/01/2024</c:v>
                  </c:pt>
                  <c:pt idx="58">
                    <c:v>10/01/2024</c:v>
                  </c:pt>
                  <c:pt idx="59">
                    <c:v>09/01/2024</c:v>
                  </c:pt>
                  <c:pt idx="60">
                    <c:v>08/01/2024</c:v>
                  </c:pt>
                  <c:pt idx="61">
                    <c:v>05/01/2024</c:v>
                  </c:pt>
                  <c:pt idx="62">
                    <c:v>04/01/2024</c:v>
                  </c:pt>
                  <c:pt idx="63">
                    <c:v>03/01/2024</c:v>
                  </c:pt>
                  <c:pt idx="64">
                    <c:v>02/01/2024</c:v>
                  </c:pt>
                  <c:pt idx="65">
                    <c:v>29/12/2023</c:v>
                  </c:pt>
                  <c:pt idx="66">
                    <c:v>28/12/2023</c:v>
                  </c:pt>
                  <c:pt idx="67">
                    <c:v>27/12/2023</c:v>
                  </c:pt>
                </c:lvl>
                <c:lvl>
                  <c:pt idx="0">
                    <c:v>M1</c:v>
                  </c:pt>
                  <c:pt idx="23">
                    <c:v>M2</c:v>
                  </c:pt>
                  <c:pt idx="46">
                    <c:v>M3</c:v>
                  </c:pt>
                </c:lvl>
              </c:multiLvlStrCache>
            </c:multiLvlStrRef>
          </c:cat>
          <c:val>
            <c:numRef>
              <c:f>GDTD!$Z$89:$Z$156</c:f>
              <c:numCache>
                <c:formatCode>#,##0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E64-2F48-A991-07EC3BF8DFEF}"/>
            </c:ext>
          </c:extLst>
        </c:ser>
        <c:ser>
          <c:idx val="2"/>
          <c:order val="2"/>
          <c:tx>
            <c:strRef>
              <c:f>GDTD!$AA$88</c:f>
              <c:strCache>
                <c:ptCount val="1"/>
                <c:pt idx="0">
                  <c:v>MSH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multiLvlStrRef>
              <c:f>GDTD!$W$89:$X$156</c:f>
              <c:multiLvlStrCache>
                <c:ptCount val="68"/>
                <c:lvl>
                  <c:pt idx="0">
                    <c:v>08/04/2024</c:v>
                  </c:pt>
                  <c:pt idx="1">
                    <c:v>05/04/2024</c:v>
                  </c:pt>
                  <c:pt idx="2">
                    <c:v>04/04/2024</c:v>
                  </c:pt>
                  <c:pt idx="3">
                    <c:v>03/04/2024</c:v>
                  </c:pt>
                  <c:pt idx="4">
                    <c:v>02/04/2024</c:v>
                  </c:pt>
                  <c:pt idx="5">
                    <c:v>01/04/2024</c:v>
                  </c:pt>
                  <c:pt idx="6">
                    <c:v>29/03/2024</c:v>
                  </c:pt>
                  <c:pt idx="7">
                    <c:v>28/03/2024</c:v>
                  </c:pt>
                  <c:pt idx="8">
                    <c:v>27/03/2024</c:v>
                  </c:pt>
                  <c:pt idx="9">
                    <c:v>26/03/2024</c:v>
                  </c:pt>
                  <c:pt idx="10">
                    <c:v>25/03/2024</c:v>
                  </c:pt>
                  <c:pt idx="11">
                    <c:v>22/03/2024</c:v>
                  </c:pt>
                  <c:pt idx="12">
                    <c:v>21/03/2024</c:v>
                  </c:pt>
                  <c:pt idx="13">
                    <c:v>20/03/2024</c:v>
                  </c:pt>
                  <c:pt idx="14">
                    <c:v>19/03/2024</c:v>
                  </c:pt>
                  <c:pt idx="15">
                    <c:v>18/03/2024</c:v>
                  </c:pt>
                  <c:pt idx="16">
                    <c:v>15/03/2024</c:v>
                  </c:pt>
                  <c:pt idx="17">
                    <c:v>14/03/2024</c:v>
                  </c:pt>
                  <c:pt idx="18">
                    <c:v>13/03/2024</c:v>
                  </c:pt>
                  <c:pt idx="19">
                    <c:v>12/03/2024</c:v>
                  </c:pt>
                  <c:pt idx="20">
                    <c:v>11/03/2024</c:v>
                  </c:pt>
                  <c:pt idx="21">
                    <c:v>08/03/2024</c:v>
                  </c:pt>
                  <c:pt idx="22">
                    <c:v>07/03/2024</c:v>
                  </c:pt>
                  <c:pt idx="23">
                    <c:v>06/03/2024</c:v>
                  </c:pt>
                  <c:pt idx="24">
                    <c:v>05/03/2024</c:v>
                  </c:pt>
                  <c:pt idx="25">
                    <c:v>04/03/2024</c:v>
                  </c:pt>
                  <c:pt idx="26">
                    <c:v>01/03/2024</c:v>
                  </c:pt>
                  <c:pt idx="27">
                    <c:v>29/02/2024</c:v>
                  </c:pt>
                  <c:pt idx="28">
                    <c:v>28/02/2024</c:v>
                  </c:pt>
                  <c:pt idx="29">
                    <c:v>27/02/2024</c:v>
                  </c:pt>
                  <c:pt idx="30">
                    <c:v>26/02/2024</c:v>
                  </c:pt>
                  <c:pt idx="31">
                    <c:v>23/02/2024</c:v>
                  </c:pt>
                  <c:pt idx="32">
                    <c:v>22/02/2024</c:v>
                  </c:pt>
                  <c:pt idx="33">
                    <c:v>21/02/2024</c:v>
                  </c:pt>
                  <c:pt idx="34">
                    <c:v>20/02/2024</c:v>
                  </c:pt>
                  <c:pt idx="35">
                    <c:v>19/02/2024</c:v>
                  </c:pt>
                  <c:pt idx="36">
                    <c:v>16/02/2024</c:v>
                  </c:pt>
                  <c:pt idx="37">
                    <c:v>15/02/2024</c:v>
                  </c:pt>
                  <c:pt idx="38">
                    <c:v>07/02/2024</c:v>
                  </c:pt>
                  <c:pt idx="39">
                    <c:v>06/02/2024</c:v>
                  </c:pt>
                  <c:pt idx="40">
                    <c:v>05/02/2024</c:v>
                  </c:pt>
                  <c:pt idx="41">
                    <c:v>02/02/2024</c:v>
                  </c:pt>
                  <c:pt idx="42">
                    <c:v>01/02/2024</c:v>
                  </c:pt>
                  <c:pt idx="43">
                    <c:v>31/01/2024</c:v>
                  </c:pt>
                  <c:pt idx="44">
                    <c:v>30/01/2024</c:v>
                  </c:pt>
                  <c:pt idx="45">
                    <c:v>29/01/2024</c:v>
                  </c:pt>
                  <c:pt idx="46">
                    <c:v>26/01/2024</c:v>
                  </c:pt>
                  <c:pt idx="47">
                    <c:v>25/01/2024</c:v>
                  </c:pt>
                  <c:pt idx="48">
                    <c:v>24/01/2024</c:v>
                  </c:pt>
                  <c:pt idx="49">
                    <c:v>23/01/2024</c:v>
                  </c:pt>
                  <c:pt idx="50">
                    <c:v>22/01/2024</c:v>
                  </c:pt>
                  <c:pt idx="51">
                    <c:v>19/01/2024</c:v>
                  </c:pt>
                  <c:pt idx="52">
                    <c:v>18/01/2024</c:v>
                  </c:pt>
                  <c:pt idx="53">
                    <c:v>17/01/2024</c:v>
                  </c:pt>
                  <c:pt idx="54">
                    <c:v>16/01/2024</c:v>
                  </c:pt>
                  <c:pt idx="55">
                    <c:v>15/01/2024</c:v>
                  </c:pt>
                  <c:pt idx="56">
                    <c:v>12/01/2024</c:v>
                  </c:pt>
                  <c:pt idx="57">
                    <c:v>11/01/2024</c:v>
                  </c:pt>
                  <c:pt idx="58">
                    <c:v>10/01/2024</c:v>
                  </c:pt>
                  <c:pt idx="59">
                    <c:v>09/01/2024</c:v>
                  </c:pt>
                  <c:pt idx="60">
                    <c:v>08/01/2024</c:v>
                  </c:pt>
                  <c:pt idx="61">
                    <c:v>05/01/2024</c:v>
                  </c:pt>
                  <c:pt idx="62">
                    <c:v>04/01/2024</c:v>
                  </c:pt>
                  <c:pt idx="63">
                    <c:v>03/01/2024</c:v>
                  </c:pt>
                  <c:pt idx="64">
                    <c:v>02/01/2024</c:v>
                  </c:pt>
                  <c:pt idx="65">
                    <c:v>29/12/2023</c:v>
                  </c:pt>
                  <c:pt idx="66">
                    <c:v>28/12/2023</c:v>
                  </c:pt>
                  <c:pt idx="67">
                    <c:v>27/12/2023</c:v>
                  </c:pt>
                </c:lvl>
                <c:lvl>
                  <c:pt idx="0">
                    <c:v>M1</c:v>
                  </c:pt>
                  <c:pt idx="23">
                    <c:v>M2</c:v>
                  </c:pt>
                  <c:pt idx="46">
                    <c:v>M3</c:v>
                  </c:pt>
                </c:lvl>
              </c:multiLvlStrCache>
            </c:multiLvlStrRef>
          </c:cat>
          <c:val>
            <c:numRef>
              <c:f>GDTD!$AA$89:$AA$156</c:f>
              <c:numCache>
                <c:formatCode>#,##0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E64-2F48-A991-07EC3BF8DFEF}"/>
            </c:ext>
          </c:extLst>
        </c:ser>
        <c:ser>
          <c:idx val="3"/>
          <c:order val="3"/>
          <c:tx>
            <c:strRef>
              <c:f>GDTD!$AB$88</c:f>
              <c:strCache>
                <c:ptCount val="1"/>
                <c:pt idx="0">
                  <c:v>TNG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multiLvlStrRef>
              <c:f>GDTD!$W$89:$X$156</c:f>
              <c:multiLvlStrCache>
                <c:ptCount val="68"/>
                <c:lvl>
                  <c:pt idx="0">
                    <c:v>08/04/2024</c:v>
                  </c:pt>
                  <c:pt idx="1">
                    <c:v>05/04/2024</c:v>
                  </c:pt>
                  <c:pt idx="2">
                    <c:v>04/04/2024</c:v>
                  </c:pt>
                  <c:pt idx="3">
                    <c:v>03/04/2024</c:v>
                  </c:pt>
                  <c:pt idx="4">
                    <c:v>02/04/2024</c:v>
                  </c:pt>
                  <c:pt idx="5">
                    <c:v>01/04/2024</c:v>
                  </c:pt>
                  <c:pt idx="6">
                    <c:v>29/03/2024</c:v>
                  </c:pt>
                  <c:pt idx="7">
                    <c:v>28/03/2024</c:v>
                  </c:pt>
                  <c:pt idx="8">
                    <c:v>27/03/2024</c:v>
                  </c:pt>
                  <c:pt idx="9">
                    <c:v>26/03/2024</c:v>
                  </c:pt>
                  <c:pt idx="10">
                    <c:v>25/03/2024</c:v>
                  </c:pt>
                  <c:pt idx="11">
                    <c:v>22/03/2024</c:v>
                  </c:pt>
                  <c:pt idx="12">
                    <c:v>21/03/2024</c:v>
                  </c:pt>
                  <c:pt idx="13">
                    <c:v>20/03/2024</c:v>
                  </c:pt>
                  <c:pt idx="14">
                    <c:v>19/03/2024</c:v>
                  </c:pt>
                  <c:pt idx="15">
                    <c:v>18/03/2024</c:v>
                  </c:pt>
                  <c:pt idx="16">
                    <c:v>15/03/2024</c:v>
                  </c:pt>
                  <c:pt idx="17">
                    <c:v>14/03/2024</c:v>
                  </c:pt>
                  <c:pt idx="18">
                    <c:v>13/03/2024</c:v>
                  </c:pt>
                  <c:pt idx="19">
                    <c:v>12/03/2024</c:v>
                  </c:pt>
                  <c:pt idx="20">
                    <c:v>11/03/2024</c:v>
                  </c:pt>
                  <c:pt idx="21">
                    <c:v>08/03/2024</c:v>
                  </c:pt>
                  <c:pt idx="22">
                    <c:v>07/03/2024</c:v>
                  </c:pt>
                  <c:pt idx="23">
                    <c:v>06/03/2024</c:v>
                  </c:pt>
                  <c:pt idx="24">
                    <c:v>05/03/2024</c:v>
                  </c:pt>
                  <c:pt idx="25">
                    <c:v>04/03/2024</c:v>
                  </c:pt>
                  <c:pt idx="26">
                    <c:v>01/03/2024</c:v>
                  </c:pt>
                  <c:pt idx="27">
                    <c:v>29/02/2024</c:v>
                  </c:pt>
                  <c:pt idx="28">
                    <c:v>28/02/2024</c:v>
                  </c:pt>
                  <c:pt idx="29">
                    <c:v>27/02/2024</c:v>
                  </c:pt>
                  <c:pt idx="30">
                    <c:v>26/02/2024</c:v>
                  </c:pt>
                  <c:pt idx="31">
                    <c:v>23/02/2024</c:v>
                  </c:pt>
                  <c:pt idx="32">
                    <c:v>22/02/2024</c:v>
                  </c:pt>
                  <c:pt idx="33">
                    <c:v>21/02/2024</c:v>
                  </c:pt>
                  <c:pt idx="34">
                    <c:v>20/02/2024</c:v>
                  </c:pt>
                  <c:pt idx="35">
                    <c:v>19/02/2024</c:v>
                  </c:pt>
                  <c:pt idx="36">
                    <c:v>16/02/2024</c:v>
                  </c:pt>
                  <c:pt idx="37">
                    <c:v>15/02/2024</c:v>
                  </c:pt>
                  <c:pt idx="38">
                    <c:v>07/02/2024</c:v>
                  </c:pt>
                  <c:pt idx="39">
                    <c:v>06/02/2024</c:v>
                  </c:pt>
                  <c:pt idx="40">
                    <c:v>05/02/2024</c:v>
                  </c:pt>
                  <c:pt idx="41">
                    <c:v>02/02/2024</c:v>
                  </c:pt>
                  <c:pt idx="42">
                    <c:v>01/02/2024</c:v>
                  </c:pt>
                  <c:pt idx="43">
                    <c:v>31/01/2024</c:v>
                  </c:pt>
                  <c:pt idx="44">
                    <c:v>30/01/2024</c:v>
                  </c:pt>
                  <c:pt idx="45">
                    <c:v>29/01/2024</c:v>
                  </c:pt>
                  <c:pt idx="46">
                    <c:v>26/01/2024</c:v>
                  </c:pt>
                  <c:pt idx="47">
                    <c:v>25/01/2024</c:v>
                  </c:pt>
                  <c:pt idx="48">
                    <c:v>24/01/2024</c:v>
                  </c:pt>
                  <c:pt idx="49">
                    <c:v>23/01/2024</c:v>
                  </c:pt>
                  <c:pt idx="50">
                    <c:v>22/01/2024</c:v>
                  </c:pt>
                  <c:pt idx="51">
                    <c:v>19/01/2024</c:v>
                  </c:pt>
                  <c:pt idx="52">
                    <c:v>18/01/2024</c:v>
                  </c:pt>
                  <c:pt idx="53">
                    <c:v>17/01/2024</c:v>
                  </c:pt>
                  <c:pt idx="54">
                    <c:v>16/01/2024</c:v>
                  </c:pt>
                  <c:pt idx="55">
                    <c:v>15/01/2024</c:v>
                  </c:pt>
                  <c:pt idx="56">
                    <c:v>12/01/2024</c:v>
                  </c:pt>
                  <c:pt idx="57">
                    <c:v>11/01/2024</c:v>
                  </c:pt>
                  <c:pt idx="58">
                    <c:v>10/01/2024</c:v>
                  </c:pt>
                  <c:pt idx="59">
                    <c:v>09/01/2024</c:v>
                  </c:pt>
                  <c:pt idx="60">
                    <c:v>08/01/2024</c:v>
                  </c:pt>
                  <c:pt idx="61">
                    <c:v>05/01/2024</c:v>
                  </c:pt>
                  <c:pt idx="62">
                    <c:v>04/01/2024</c:v>
                  </c:pt>
                  <c:pt idx="63">
                    <c:v>03/01/2024</c:v>
                  </c:pt>
                  <c:pt idx="64">
                    <c:v>02/01/2024</c:v>
                  </c:pt>
                  <c:pt idx="65">
                    <c:v>29/12/2023</c:v>
                  </c:pt>
                  <c:pt idx="66">
                    <c:v>28/12/2023</c:v>
                  </c:pt>
                  <c:pt idx="67">
                    <c:v>27/12/2023</c:v>
                  </c:pt>
                </c:lvl>
                <c:lvl>
                  <c:pt idx="0">
                    <c:v>M1</c:v>
                  </c:pt>
                  <c:pt idx="23">
                    <c:v>M2</c:v>
                  </c:pt>
                  <c:pt idx="46">
                    <c:v>M3</c:v>
                  </c:pt>
                </c:lvl>
              </c:multiLvlStrCache>
            </c:multiLvlStrRef>
          </c:cat>
          <c:val>
            <c:numRef>
              <c:f>GDTD!$AB$89:$AB$156</c:f>
              <c:numCache>
                <c:formatCode>#,##0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E64-2F48-A991-07EC3BF8DFEF}"/>
            </c:ext>
          </c:extLst>
        </c:ser>
        <c:ser>
          <c:idx val="4"/>
          <c:order val="4"/>
          <c:tx>
            <c:strRef>
              <c:f>GDTD!$AC$88</c:f>
              <c:strCache>
                <c:ptCount val="1"/>
                <c:pt idx="0">
                  <c:v>ADS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multiLvlStrRef>
              <c:f>GDTD!$W$89:$X$156</c:f>
              <c:multiLvlStrCache>
                <c:ptCount val="68"/>
                <c:lvl>
                  <c:pt idx="0">
                    <c:v>08/04/2024</c:v>
                  </c:pt>
                  <c:pt idx="1">
                    <c:v>05/04/2024</c:v>
                  </c:pt>
                  <c:pt idx="2">
                    <c:v>04/04/2024</c:v>
                  </c:pt>
                  <c:pt idx="3">
                    <c:v>03/04/2024</c:v>
                  </c:pt>
                  <c:pt idx="4">
                    <c:v>02/04/2024</c:v>
                  </c:pt>
                  <c:pt idx="5">
                    <c:v>01/04/2024</c:v>
                  </c:pt>
                  <c:pt idx="6">
                    <c:v>29/03/2024</c:v>
                  </c:pt>
                  <c:pt idx="7">
                    <c:v>28/03/2024</c:v>
                  </c:pt>
                  <c:pt idx="8">
                    <c:v>27/03/2024</c:v>
                  </c:pt>
                  <c:pt idx="9">
                    <c:v>26/03/2024</c:v>
                  </c:pt>
                  <c:pt idx="10">
                    <c:v>25/03/2024</c:v>
                  </c:pt>
                  <c:pt idx="11">
                    <c:v>22/03/2024</c:v>
                  </c:pt>
                  <c:pt idx="12">
                    <c:v>21/03/2024</c:v>
                  </c:pt>
                  <c:pt idx="13">
                    <c:v>20/03/2024</c:v>
                  </c:pt>
                  <c:pt idx="14">
                    <c:v>19/03/2024</c:v>
                  </c:pt>
                  <c:pt idx="15">
                    <c:v>18/03/2024</c:v>
                  </c:pt>
                  <c:pt idx="16">
                    <c:v>15/03/2024</c:v>
                  </c:pt>
                  <c:pt idx="17">
                    <c:v>14/03/2024</c:v>
                  </c:pt>
                  <c:pt idx="18">
                    <c:v>13/03/2024</c:v>
                  </c:pt>
                  <c:pt idx="19">
                    <c:v>12/03/2024</c:v>
                  </c:pt>
                  <c:pt idx="20">
                    <c:v>11/03/2024</c:v>
                  </c:pt>
                  <c:pt idx="21">
                    <c:v>08/03/2024</c:v>
                  </c:pt>
                  <c:pt idx="22">
                    <c:v>07/03/2024</c:v>
                  </c:pt>
                  <c:pt idx="23">
                    <c:v>06/03/2024</c:v>
                  </c:pt>
                  <c:pt idx="24">
                    <c:v>05/03/2024</c:v>
                  </c:pt>
                  <c:pt idx="25">
                    <c:v>04/03/2024</c:v>
                  </c:pt>
                  <c:pt idx="26">
                    <c:v>01/03/2024</c:v>
                  </c:pt>
                  <c:pt idx="27">
                    <c:v>29/02/2024</c:v>
                  </c:pt>
                  <c:pt idx="28">
                    <c:v>28/02/2024</c:v>
                  </c:pt>
                  <c:pt idx="29">
                    <c:v>27/02/2024</c:v>
                  </c:pt>
                  <c:pt idx="30">
                    <c:v>26/02/2024</c:v>
                  </c:pt>
                  <c:pt idx="31">
                    <c:v>23/02/2024</c:v>
                  </c:pt>
                  <c:pt idx="32">
                    <c:v>22/02/2024</c:v>
                  </c:pt>
                  <c:pt idx="33">
                    <c:v>21/02/2024</c:v>
                  </c:pt>
                  <c:pt idx="34">
                    <c:v>20/02/2024</c:v>
                  </c:pt>
                  <c:pt idx="35">
                    <c:v>19/02/2024</c:v>
                  </c:pt>
                  <c:pt idx="36">
                    <c:v>16/02/2024</c:v>
                  </c:pt>
                  <c:pt idx="37">
                    <c:v>15/02/2024</c:v>
                  </c:pt>
                  <c:pt idx="38">
                    <c:v>07/02/2024</c:v>
                  </c:pt>
                  <c:pt idx="39">
                    <c:v>06/02/2024</c:v>
                  </c:pt>
                  <c:pt idx="40">
                    <c:v>05/02/2024</c:v>
                  </c:pt>
                  <c:pt idx="41">
                    <c:v>02/02/2024</c:v>
                  </c:pt>
                  <c:pt idx="42">
                    <c:v>01/02/2024</c:v>
                  </c:pt>
                  <c:pt idx="43">
                    <c:v>31/01/2024</c:v>
                  </c:pt>
                  <c:pt idx="44">
                    <c:v>30/01/2024</c:v>
                  </c:pt>
                  <c:pt idx="45">
                    <c:v>29/01/2024</c:v>
                  </c:pt>
                  <c:pt idx="46">
                    <c:v>26/01/2024</c:v>
                  </c:pt>
                  <c:pt idx="47">
                    <c:v>25/01/2024</c:v>
                  </c:pt>
                  <c:pt idx="48">
                    <c:v>24/01/2024</c:v>
                  </c:pt>
                  <c:pt idx="49">
                    <c:v>23/01/2024</c:v>
                  </c:pt>
                  <c:pt idx="50">
                    <c:v>22/01/2024</c:v>
                  </c:pt>
                  <c:pt idx="51">
                    <c:v>19/01/2024</c:v>
                  </c:pt>
                  <c:pt idx="52">
                    <c:v>18/01/2024</c:v>
                  </c:pt>
                  <c:pt idx="53">
                    <c:v>17/01/2024</c:v>
                  </c:pt>
                  <c:pt idx="54">
                    <c:v>16/01/2024</c:v>
                  </c:pt>
                  <c:pt idx="55">
                    <c:v>15/01/2024</c:v>
                  </c:pt>
                  <c:pt idx="56">
                    <c:v>12/01/2024</c:v>
                  </c:pt>
                  <c:pt idx="57">
                    <c:v>11/01/2024</c:v>
                  </c:pt>
                  <c:pt idx="58">
                    <c:v>10/01/2024</c:v>
                  </c:pt>
                  <c:pt idx="59">
                    <c:v>09/01/2024</c:v>
                  </c:pt>
                  <c:pt idx="60">
                    <c:v>08/01/2024</c:v>
                  </c:pt>
                  <c:pt idx="61">
                    <c:v>05/01/2024</c:v>
                  </c:pt>
                  <c:pt idx="62">
                    <c:v>04/01/2024</c:v>
                  </c:pt>
                  <c:pt idx="63">
                    <c:v>03/01/2024</c:v>
                  </c:pt>
                  <c:pt idx="64">
                    <c:v>02/01/2024</c:v>
                  </c:pt>
                  <c:pt idx="65">
                    <c:v>29/12/2023</c:v>
                  </c:pt>
                  <c:pt idx="66">
                    <c:v>28/12/2023</c:v>
                  </c:pt>
                  <c:pt idx="67">
                    <c:v>27/12/2023</c:v>
                  </c:pt>
                </c:lvl>
                <c:lvl>
                  <c:pt idx="0">
                    <c:v>M1</c:v>
                  </c:pt>
                  <c:pt idx="23">
                    <c:v>M2</c:v>
                  </c:pt>
                  <c:pt idx="46">
                    <c:v>M3</c:v>
                  </c:pt>
                </c:lvl>
              </c:multiLvlStrCache>
            </c:multiLvlStrRef>
          </c:cat>
          <c:val>
            <c:numRef>
              <c:f>GDTD!$AC$89:$AC$156</c:f>
              <c:numCache>
                <c:formatCode>#,##0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E64-2F48-A991-07EC3BF8DFEF}"/>
            </c:ext>
          </c:extLst>
        </c:ser>
        <c:ser>
          <c:idx val="5"/>
          <c:order val="5"/>
          <c:tx>
            <c:strRef>
              <c:f>GDTD!$AD$88</c:f>
              <c:strCache>
                <c:ptCount val="1"/>
                <c:pt idx="0">
                  <c:v>VGT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multiLvlStrRef>
              <c:f>GDTD!$W$89:$X$156</c:f>
              <c:multiLvlStrCache>
                <c:ptCount val="68"/>
                <c:lvl>
                  <c:pt idx="0">
                    <c:v>08/04/2024</c:v>
                  </c:pt>
                  <c:pt idx="1">
                    <c:v>05/04/2024</c:v>
                  </c:pt>
                  <c:pt idx="2">
                    <c:v>04/04/2024</c:v>
                  </c:pt>
                  <c:pt idx="3">
                    <c:v>03/04/2024</c:v>
                  </c:pt>
                  <c:pt idx="4">
                    <c:v>02/04/2024</c:v>
                  </c:pt>
                  <c:pt idx="5">
                    <c:v>01/04/2024</c:v>
                  </c:pt>
                  <c:pt idx="6">
                    <c:v>29/03/2024</c:v>
                  </c:pt>
                  <c:pt idx="7">
                    <c:v>28/03/2024</c:v>
                  </c:pt>
                  <c:pt idx="8">
                    <c:v>27/03/2024</c:v>
                  </c:pt>
                  <c:pt idx="9">
                    <c:v>26/03/2024</c:v>
                  </c:pt>
                  <c:pt idx="10">
                    <c:v>25/03/2024</c:v>
                  </c:pt>
                  <c:pt idx="11">
                    <c:v>22/03/2024</c:v>
                  </c:pt>
                  <c:pt idx="12">
                    <c:v>21/03/2024</c:v>
                  </c:pt>
                  <c:pt idx="13">
                    <c:v>20/03/2024</c:v>
                  </c:pt>
                  <c:pt idx="14">
                    <c:v>19/03/2024</c:v>
                  </c:pt>
                  <c:pt idx="15">
                    <c:v>18/03/2024</c:v>
                  </c:pt>
                  <c:pt idx="16">
                    <c:v>15/03/2024</c:v>
                  </c:pt>
                  <c:pt idx="17">
                    <c:v>14/03/2024</c:v>
                  </c:pt>
                  <c:pt idx="18">
                    <c:v>13/03/2024</c:v>
                  </c:pt>
                  <c:pt idx="19">
                    <c:v>12/03/2024</c:v>
                  </c:pt>
                  <c:pt idx="20">
                    <c:v>11/03/2024</c:v>
                  </c:pt>
                  <c:pt idx="21">
                    <c:v>08/03/2024</c:v>
                  </c:pt>
                  <c:pt idx="22">
                    <c:v>07/03/2024</c:v>
                  </c:pt>
                  <c:pt idx="23">
                    <c:v>06/03/2024</c:v>
                  </c:pt>
                  <c:pt idx="24">
                    <c:v>05/03/2024</c:v>
                  </c:pt>
                  <c:pt idx="25">
                    <c:v>04/03/2024</c:v>
                  </c:pt>
                  <c:pt idx="26">
                    <c:v>01/03/2024</c:v>
                  </c:pt>
                  <c:pt idx="27">
                    <c:v>29/02/2024</c:v>
                  </c:pt>
                  <c:pt idx="28">
                    <c:v>28/02/2024</c:v>
                  </c:pt>
                  <c:pt idx="29">
                    <c:v>27/02/2024</c:v>
                  </c:pt>
                  <c:pt idx="30">
                    <c:v>26/02/2024</c:v>
                  </c:pt>
                  <c:pt idx="31">
                    <c:v>23/02/2024</c:v>
                  </c:pt>
                  <c:pt idx="32">
                    <c:v>22/02/2024</c:v>
                  </c:pt>
                  <c:pt idx="33">
                    <c:v>21/02/2024</c:v>
                  </c:pt>
                  <c:pt idx="34">
                    <c:v>20/02/2024</c:v>
                  </c:pt>
                  <c:pt idx="35">
                    <c:v>19/02/2024</c:v>
                  </c:pt>
                  <c:pt idx="36">
                    <c:v>16/02/2024</c:v>
                  </c:pt>
                  <c:pt idx="37">
                    <c:v>15/02/2024</c:v>
                  </c:pt>
                  <c:pt idx="38">
                    <c:v>07/02/2024</c:v>
                  </c:pt>
                  <c:pt idx="39">
                    <c:v>06/02/2024</c:v>
                  </c:pt>
                  <c:pt idx="40">
                    <c:v>05/02/2024</c:v>
                  </c:pt>
                  <c:pt idx="41">
                    <c:v>02/02/2024</c:v>
                  </c:pt>
                  <c:pt idx="42">
                    <c:v>01/02/2024</c:v>
                  </c:pt>
                  <c:pt idx="43">
                    <c:v>31/01/2024</c:v>
                  </c:pt>
                  <c:pt idx="44">
                    <c:v>30/01/2024</c:v>
                  </c:pt>
                  <c:pt idx="45">
                    <c:v>29/01/2024</c:v>
                  </c:pt>
                  <c:pt idx="46">
                    <c:v>26/01/2024</c:v>
                  </c:pt>
                  <c:pt idx="47">
                    <c:v>25/01/2024</c:v>
                  </c:pt>
                  <c:pt idx="48">
                    <c:v>24/01/2024</c:v>
                  </c:pt>
                  <c:pt idx="49">
                    <c:v>23/01/2024</c:v>
                  </c:pt>
                  <c:pt idx="50">
                    <c:v>22/01/2024</c:v>
                  </c:pt>
                  <c:pt idx="51">
                    <c:v>19/01/2024</c:v>
                  </c:pt>
                  <c:pt idx="52">
                    <c:v>18/01/2024</c:v>
                  </c:pt>
                  <c:pt idx="53">
                    <c:v>17/01/2024</c:v>
                  </c:pt>
                  <c:pt idx="54">
                    <c:v>16/01/2024</c:v>
                  </c:pt>
                  <c:pt idx="55">
                    <c:v>15/01/2024</c:v>
                  </c:pt>
                  <c:pt idx="56">
                    <c:v>12/01/2024</c:v>
                  </c:pt>
                  <c:pt idx="57">
                    <c:v>11/01/2024</c:v>
                  </c:pt>
                  <c:pt idx="58">
                    <c:v>10/01/2024</c:v>
                  </c:pt>
                  <c:pt idx="59">
                    <c:v>09/01/2024</c:v>
                  </c:pt>
                  <c:pt idx="60">
                    <c:v>08/01/2024</c:v>
                  </c:pt>
                  <c:pt idx="61">
                    <c:v>05/01/2024</c:v>
                  </c:pt>
                  <c:pt idx="62">
                    <c:v>04/01/2024</c:v>
                  </c:pt>
                  <c:pt idx="63">
                    <c:v>03/01/2024</c:v>
                  </c:pt>
                  <c:pt idx="64">
                    <c:v>02/01/2024</c:v>
                  </c:pt>
                  <c:pt idx="65">
                    <c:v>29/12/2023</c:v>
                  </c:pt>
                  <c:pt idx="66">
                    <c:v>28/12/2023</c:v>
                  </c:pt>
                  <c:pt idx="67">
                    <c:v>27/12/2023</c:v>
                  </c:pt>
                </c:lvl>
                <c:lvl>
                  <c:pt idx="0">
                    <c:v>M1</c:v>
                  </c:pt>
                  <c:pt idx="23">
                    <c:v>M2</c:v>
                  </c:pt>
                  <c:pt idx="46">
                    <c:v>M3</c:v>
                  </c:pt>
                </c:lvl>
              </c:multiLvlStrCache>
            </c:multiLvlStrRef>
          </c:cat>
          <c:val>
            <c:numRef>
              <c:f>GDTD!$AD$89:$AD$156</c:f>
              <c:numCache>
                <c:formatCode>#,##0</c:formatCode>
                <c:ptCount val="68"/>
                <c:pt idx="0">
                  <c:v>-16220240000</c:v>
                </c:pt>
                <c:pt idx="1">
                  <c:v>-16220240000</c:v>
                </c:pt>
                <c:pt idx="2">
                  <c:v>-16220240000</c:v>
                </c:pt>
                <c:pt idx="3">
                  <c:v>-16220240000</c:v>
                </c:pt>
                <c:pt idx="4">
                  <c:v>-16220240000</c:v>
                </c:pt>
                <c:pt idx="5">
                  <c:v>-15209080000</c:v>
                </c:pt>
                <c:pt idx="6">
                  <c:v>-14599240000</c:v>
                </c:pt>
                <c:pt idx="7">
                  <c:v>-14599240000</c:v>
                </c:pt>
                <c:pt idx="8">
                  <c:v>-14599240000</c:v>
                </c:pt>
                <c:pt idx="9">
                  <c:v>-14599240000</c:v>
                </c:pt>
                <c:pt idx="10">
                  <c:v>-14599240000</c:v>
                </c:pt>
                <c:pt idx="11">
                  <c:v>-14599240000</c:v>
                </c:pt>
                <c:pt idx="12">
                  <c:v>-14599240000</c:v>
                </c:pt>
                <c:pt idx="13">
                  <c:v>-14599240000</c:v>
                </c:pt>
                <c:pt idx="14">
                  <c:v>-14599240000</c:v>
                </c:pt>
                <c:pt idx="15">
                  <c:v>-14599240000</c:v>
                </c:pt>
                <c:pt idx="16">
                  <c:v>-14599240000</c:v>
                </c:pt>
                <c:pt idx="17">
                  <c:v>-14599240000</c:v>
                </c:pt>
                <c:pt idx="18">
                  <c:v>-10728620000</c:v>
                </c:pt>
                <c:pt idx="19">
                  <c:v>-6858000000</c:v>
                </c:pt>
                <c:pt idx="20">
                  <c:v>-6858000000</c:v>
                </c:pt>
                <c:pt idx="21">
                  <c:v>-6858000000</c:v>
                </c:pt>
                <c:pt idx="22">
                  <c:v>-6858000000</c:v>
                </c:pt>
                <c:pt idx="23">
                  <c:v>-5613000000</c:v>
                </c:pt>
                <c:pt idx="24">
                  <c:v>-5288000000</c:v>
                </c:pt>
                <c:pt idx="25">
                  <c:v>-4985600000</c:v>
                </c:pt>
                <c:pt idx="26">
                  <c:v>-2494000000</c:v>
                </c:pt>
                <c:pt idx="27">
                  <c:v>-1874000000</c:v>
                </c:pt>
                <c:pt idx="28">
                  <c:v>-1874000000</c:v>
                </c:pt>
                <c:pt idx="29">
                  <c:v>579000000</c:v>
                </c:pt>
                <c:pt idx="30">
                  <c:v>3032000000</c:v>
                </c:pt>
                <c:pt idx="31">
                  <c:v>4631000000</c:v>
                </c:pt>
                <c:pt idx="32">
                  <c:v>3451000000</c:v>
                </c:pt>
                <c:pt idx="33">
                  <c:v>1666000000</c:v>
                </c:pt>
                <c:pt idx="34">
                  <c:v>545020000</c:v>
                </c:pt>
                <c:pt idx="35">
                  <c:v>307020000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6E64-2F48-A991-07EC3BF8DF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56978656"/>
        <c:axId val="1057963280"/>
      </c:lineChart>
      <c:catAx>
        <c:axId val="135697865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1057963280"/>
        <c:crosses val="autoZero"/>
        <c:auto val="1"/>
        <c:lblAlgn val="ctr"/>
        <c:lblOffset val="100"/>
        <c:noMultiLvlLbl val="0"/>
      </c:catAx>
      <c:valAx>
        <c:axId val="105796328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1356978656"/>
        <c:crosses val="autoZero"/>
        <c:crossBetween val="between"/>
        <c:dispUnits>
          <c:builtInUnit val="b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VN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Midcap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GDTD!$Y$160</c:f>
              <c:strCache>
                <c:ptCount val="1"/>
                <c:pt idx="0">
                  <c:v>PTB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GDTD!$W$161:$X$228</c:f>
              <c:multiLvlStrCache>
                <c:ptCount val="68"/>
                <c:lvl>
                  <c:pt idx="0">
                    <c:v>08/04/2024</c:v>
                  </c:pt>
                  <c:pt idx="1">
                    <c:v>05/04/2024</c:v>
                  </c:pt>
                  <c:pt idx="2">
                    <c:v>04/04/2024</c:v>
                  </c:pt>
                  <c:pt idx="3">
                    <c:v>03/04/2024</c:v>
                  </c:pt>
                  <c:pt idx="4">
                    <c:v>02/04/2024</c:v>
                  </c:pt>
                  <c:pt idx="5">
                    <c:v>01/04/2024</c:v>
                  </c:pt>
                  <c:pt idx="6">
                    <c:v>29/03/2024</c:v>
                  </c:pt>
                  <c:pt idx="7">
                    <c:v>28/03/2024</c:v>
                  </c:pt>
                  <c:pt idx="8">
                    <c:v>27/03/2024</c:v>
                  </c:pt>
                  <c:pt idx="9">
                    <c:v>26/03/2024</c:v>
                  </c:pt>
                  <c:pt idx="10">
                    <c:v>25/03/2024</c:v>
                  </c:pt>
                  <c:pt idx="11">
                    <c:v>22/03/2024</c:v>
                  </c:pt>
                  <c:pt idx="12">
                    <c:v>21/03/2024</c:v>
                  </c:pt>
                  <c:pt idx="13">
                    <c:v>20/03/2024</c:v>
                  </c:pt>
                  <c:pt idx="14">
                    <c:v>19/03/2024</c:v>
                  </c:pt>
                  <c:pt idx="15">
                    <c:v>18/03/2024</c:v>
                  </c:pt>
                  <c:pt idx="16">
                    <c:v>15/03/2024</c:v>
                  </c:pt>
                  <c:pt idx="17">
                    <c:v>14/03/2024</c:v>
                  </c:pt>
                  <c:pt idx="18">
                    <c:v>13/03/2024</c:v>
                  </c:pt>
                  <c:pt idx="19">
                    <c:v>12/03/2024</c:v>
                  </c:pt>
                  <c:pt idx="20">
                    <c:v>11/03/2024</c:v>
                  </c:pt>
                  <c:pt idx="21">
                    <c:v>08/03/2024</c:v>
                  </c:pt>
                  <c:pt idx="22">
                    <c:v>07/03/2024</c:v>
                  </c:pt>
                  <c:pt idx="23">
                    <c:v>06/03/2024</c:v>
                  </c:pt>
                  <c:pt idx="24">
                    <c:v>05/03/2024</c:v>
                  </c:pt>
                  <c:pt idx="25">
                    <c:v>04/03/2024</c:v>
                  </c:pt>
                  <c:pt idx="26">
                    <c:v>01/03/2024</c:v>
                  </c:pt>
                  <c:pt idx="27">
                    <c:v>29/02/2024</c:v>
                  </c:pt>
                  <c:pt idx="28">
                    <c:v>28/02/2024</c:v>
                  </c:pt>
                  <c:pt idx="29">
                    <c:v>27/02/2024</c:v>
                  </c:pt>
                  <c:pt idx="30">
                    <c:v>26/02/2024</c:v>
                  </c:pt>
                  <c:pt idx="31">
                    <c:v>23/02/2024</c:v>
                  </c:pt>
                  <c:pt idx="32">
                    <c:v>22/02/2024</c:v>
                  </c:pt>
                  <c:pt idx="33">
                    <c:v>21/02/2024</c:v>
                  </c:pt>
                  <c:pt idx="34">
                    <c:v>20/02/2024</c:v>
                  </c:pt>
                  <c:pt idx="35">
                    <c:v>19/02/2024</c:v>
                  </c:pt>
                  <c:pt idx="36">
                    <c:v>16/02/2024</c:v>
                  </c:pt>
                  <c:pt idx="37">
                    <c:v>15/02/2024</c:v>
                  </c:pt>
                  <c:pt idx="38">
                    <c:v>07/02/2024</c:v>
                  </c:pt>
                  <c:pt idx="39">
                    <c:v>06/02/2024</c:v>
                  </c:pt>
                  <c:pt idx="40">
                    <c:v>05/02/2024</c:v>
                  </c:pt>
                  <c:pt idx="41">
                    <c:v>02/02/2024</c:v>
                  </c:pt>
                  <c:pt idx="42">
                    <c:v>01/02/2024</c:v>
                  </c:pt>
                  <c:pt idx="43">
                    <c:v>31/01/2024</c:v>
                  </c:pt>
                  <c:pt idx="44">
                    <c:v>30/01/2024</c:v>
                  </c:pt>
                  <c:pt idx="45">
                    <c:v>29/01/2024</c:v>
                  </c:pt>
                  <c:pt idx="46">
                    <c:v>26/01/2024</c:v>
                  </c:pt>
                  <c:pt idx="47">
                    <c:v>25/01/2024</c:v>
                  </c:pt>
                  <c:pt idx="48">
                    <c:v>24/01/2024</c:v>
                  </c:pt>
                  <c:pt idx="49">
                    <c:v>23/01/2024</c:v>
                  </c:pt>
                  <c:pt idx="50">
                    <c:v>22/01/2024</c:v>
                  </c:pt>
                  <c:pt idx="51">
                    <c:v>19/01/2024</c:v>
                  </c:pt>
                  <c:pt idx="52">
                    <c:v>18/01/2024</c:v>
                  </c:pt>
                  <c:pt idx="53">
                    <c:v>17/01/2024</c:v>
                  </c:pt>
                  <c:pt idx="54">
                    <c:v>16/01/2024</c:v>
                  </c:pt>
                  <c:pt idx="55">
                    <c:v>15/01/2024</c:v>
                  </c:pt>
                  <c:pt idx="56">
                    <c:v>12/01/2024</c:v>
                  </c:pt>
                  <c:pt idx="57">
                    <c:v>11/01/2024</c:v>
                  </c:pt>
                  <c:pt idx="58">
                    <c:v>10/01/2024</c:v>
                  </c:pt>
                  <c:pt idx="59">
                    <c:v>09/01/2024</c:v>
                  </c:pt>
                  <c:pt idx="60">
                    <c:v>08/01/2024</c:v>
                  </c:pt>
                  <c:pt idx="61">
                    <c:v>05/01/2024</c:v>
                  </c:pt>
                  <c:pt idx="62">
                    <c:v>04/01/2024</c:v>
                  </c:pt>
                  <c:pt idx="63">
                    <c:v>03/01/2024</c:v>
                  </c:pt>
                  <c:pt idx="64">
                    <c:v>02/01/2024</c:v>
                  </c:pt>
                  <c:pt idx="65">
                    <c:v>29/12/2023</c:v>
                  </c:pt>
                  <c:pt idx="66">
                    <c:v>28/12/2023</c:v>
                  </c:pt>
                  <c:pt idx="67">
                    <c:v>27/12/2023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GDTD!$Y$161:$Y$228</c:f>
              <c:numCache>
                <c:formatCode>#,##0</c:formatCode>
                <c:ptCount val="68"/>
                <c:pt idx="0">
                  <c:v>-2347538000</c:v>
                </c:pt>
                <c:pt idx="1">
                  <c:v>-5403808000</c:v>
                </c:pt>
                <c:pt idx="2">
                  <c:v>-5528908000</c:v>
                </c:pt>
                <c:pt idx="3">
                  <c:v>-5654008000</c:v>
                </c:pt>
                <c:pt idx="4">
                  <c:v>-5337818000</c:v>
                </c:pt>
                <c:pt idx="5">
                  <c:v>-5261078000</c:v>
                </c:pt>
                <c:pt idx="6">
                  <c:v>-5209558000</c:v>
                </c:pt>
                <c:pt idx="7">
                  <c:v>-1572088000</c:v>
                </c:pt>
                <c:pt idx="8">
                  <c:v>2065382000</c:v>
                </c:pt>
                <c:pt idx="9">
                  <c:v>2334602000</c:v>
                </c:pt>
                <c:pt idx="10">
                  <c:v>8096532000</c:v>
                </c:pt>
                <c:pt idx="11">
                  <c:v>7986672000</c:v>
                </c:pt>
                <c:pt idx="12">
                  <c:v>7876812000</c:v>
                </c:pt>
                <c:pt idx="13">
                  <c:v>-2209908000</c:v>
                </c:pt>
                <c:pt idx="14">
                  <c:v>-2487998000</c:v>
                </c:pt>
                <c:pt idx="15">
                  <c:v>-2520818000</c:v>
                </c:pt>
                <c:pt idx="16">
                  <c:v>-2362150000</c:v>
                </c:pt>
                <c:pt idx="17">
                  <c:v>-2304490000</c:v>
                </c:pt>
                <c:pt idx="18">
                  <c:v>-2272710000</c:v>
                </c:pt>
                <c:pt idx="19">
                  <c:v>-2240930000</c:v>
                </c:pt>
                <c:pt idx="20">
                  <c:v>-2240930000</c:v>
                </c:pt>
                <c:pt idx="21">
                  <c:v>-2277160000</c:v>
                </c:pt>
                <c:pt idx="22">
                  <c:v>-2277160000</c:v>
                </c:pt>
                <c:pt idx="23">
                  <c:v>-2166650000</c:v>
                </c:pt>
                <c:pt idx="24">
                  <c:v>-2272450000</c:v>
                </c:pt>
                <c:pt idx="25">
                  <c:v>-2308180000</c:v>
                </c:pt>
                <c:pt idx="26">
                  <c:v>-2182640000</c:v>
                </c:pt>
                <c:pt idx="27">
                  <c:v>-2017510000</c:v>
                </c:pt>
                <c:pt idx="28">
                  <c:v>-1936830000</c:v>
                </c:pt>
                <c:pt idx="29">
                  <c:v>-1565810000</c:v>
                </c:pt>
                <c:pt idx="30">
                  <c:v>-1194790000</c:v>
                </c:pt>
                <c:pt idx="31">
                  <c:v>1036980000</c:v>
                </c:pt>
                <c:pt idx="32">
                  <c:v>840930000</c:v>
                </c:pt>
                <c:pt idx="33">
                  <c:v>895710000</c:v>
                </c:pt>
                <c:pt idx="34">
                  <c:v>900880000</c:v>
                </c:pt>
                <c:pt idx="35">
                  <c:v>900880000</c:v>
                </c:pt>
                <c:pt idx="36">
                  <c:v>807030000</c:v>
                </c:pt>
                <c:pt idx="37">
                  <c:v>773470000</c:v>
                </c:pt>
                <c:pt idx="38">
                  <c:v>739910000</c:v>
                </c:pt>
                <c:pt idx="39">
                  <c:v>707070000</c:v>
                </c:pt>
                <c:pt idx="40">
                  <c:v>696190000</c:v>
                </c:pt>
                <c:pt idx="41">
                  <c:v>532670000</c:v>
                </c:pt>
                <c:pt idx="42">
                  <c:v>532670000</c:v>
                </c:pt>
                <c:pt idx="43">
                  <c:v>543500000</c:v>
                </c:pt>
                <c:pt idx="44">
                  <c:v>591950000</c:v>
                </c:pt>
                <c:pt idx="45">
                  <c:v>640400000</c:v>
                </c:pt>
                <c:pt idx="46">
                  <c:v>857220000</c:v>
                </c:pt>
                <c:pt idx="47">
                  <c:v>812420000</c:v>
                </c:pt>
                <c:pt idx="48">
                  <c:v>812420000</c:v>
                </c:pt>
                <c:pt idx="49">
                  <c:v>834780000</c:v>
                </c:pt>
                <c:pt idx="50">
                  <c:v>851600000</c:v>
                </c:pt>
                <c:pt idx="51">
                  <c:v>760400000</c:v>
                </c:pt>
                <c:pt idx="52">
                  <c:v>760400000</c:v>
                </c:pt>
                <c:pt idx="53">
                  <c:v>766060000</c:v>
                </c:pt>
                <c:pt idx="54">
                  <c:v>828640000</c:v>
                </c:pt>
                <c:pt idx="55">
                  <c:v>828640000</c:v>
                </c:pt>
                <c:pt idx="56">
                  <c:v>828640000</c:v>
                </c:pt>
                <c:pt idx="57">
                  <c:v>1404320000</c:v>
                </c:pt>
                <c:pt idx="58">
                  <c:v>1404320000</c:v>
                </c:pt>
                <c:pt idx="59">
                  <c:v>1404320000</c:v>
                </c:pt>
                <c:pt idx="60">
                  <c:v>1404320000</c:v>
                </c:pt>
                <c:pt idx="61">
                  <c:v>1404320000</c:v>
                </c:pt>
                <c:pt idx="62">
                  <c:v>1404320000</c:v>
                </c:pt>
                <c:pt idx="63">
                  <c:v>1404320000</c:v>
                </c:pt>
                <c:pt idx="64">
                  <c:v>1404320000</c:v>
                </c:pt>
                <c:pt idx="65">
                  <c:v>1404320000</c:v>
                </c:pt>
                <c:pt idx="66">
                  <c:v>1404320000</c:v>
                </c:pt>
                <c:pt idx="67">
                  <c:v>1404320000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EF3-E04F-B755-C6587B0A154B}"/>
            </c:ext>
          </c:extLst>
        </c:ser>
        <c:ser>
          <c:idx val="1"/>
          <c:order val="1"/>
          <c:tx>
            <c:strRef>
              <c:f>GDTD!$Z$160</c:f>
              <c:strCache>
                <c:ptCount val="1"/>
                <c:pt idx="0">
                  <c:v>QNS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GDTD!$W$161:$X$228</c:f>
              <c:multiLvlStrCache>
                <c:ptCount val="68"/>
                <c:lvl>
                  <c:pt idx="0">
                    <c:v>08/04/2024</c:v>
                  </c:pt>
                  <c:pt idx="1">
                    <c:v>05/04/2024</c:v>
                  </c:pt>
                  <c:pt idx="2">
                    <c:v>04/04/2024</c:v>
                  </c:pt>
                  <c:pt idx="3">
                    <c:v>03/04/2024</c:v>
                  </c:pt>
                  <c:pt idx="4">
                    <c:v>02/04/2024</c:v>
                  </c:pt>
                  <c:pt idx="5">
                    <c:v>01/04/2024</c:v>
                  </c:pt>
                  <c:pt idx="6">
                    <c:v>29/03/2024</c:v>
                  </c:pt>
                  <c:pt idx="7">
                    <c:v>28/03/2024</c:v>
                  </c:pt>
                  <c:pt idx="8">
                    <c:v>27/03/2024</c:v>
                  </c:pt>
                  <c:pt idx="9">
                    <c:v>26/03/2024</c:v>
                  </c:pt>
                  <c:pt idx="10">
                    <c:v>25/03/2024</c:v>
                  </c:pt>
                  <c:pt idx="11">
                    <c:v>22/03/2024</c:v>
                  </c:pt>
                  <c:pt idx="12">
                    <c:v>21/03/2024</c:v>
                  </c:pt>
                  <c:pt idx="13">
                    <c:v>20/03/2024</c:v>
                  </c:pt>
                  <c:pt idx="14">
                    <c:v>19/03/2024</c:v>
                  </c:pt>
                  <c:pt idx="15">
                    <c:v>18/03/2024</c:v>
                  </c:pt>
                  <c:pt idx="16">
                    <c:v>15/03/2024</c:v>
                  </c:pt>
                  <c:pt idx="17">
                    <c:v>14/03/2024</c:v>
                  </c:pt>
                  <c:pt idx="18">
                    <c:v>13/03/2024</c:v>
                  </c:pt>
                  <c:pt idx="19">
                    <c:v>12/03/2024</c:v>
                  </c:pt>
                  <c:pt idx="20">
                    <c:v>11/03/2024</c:v>
                  </c:pt>
                  <c:pt idx="21">
                    <c:v>08/03/2024</c:v>
                  </c:pt>
                  <c:pt idx="22">
                    <c:v>07/03/2024</c:v>
                  </c:pt>
                  <c:pt idx="23">
                    <c:v>06/03/2024</c:v>
                  </c:pt>
                  <c:pt idx="24">
                    <c:v>05/03/2024</c:v>
                  </c:pt>
                  <c:pt idx="25">
                    <c:v>04/03/2024</c:v>
                  </c:pt>
                  <c:pt idx="26">
                    <c:v>01/03/2024</c:v>
                  </c:pt>
                  <c:pt idx="27">
                    <c:v>29/02/2024</c:v>
                  </c:pt>
                  <c:pt idx="28">
                    <c:v>28/02/2024</c:v>
                  </c:pt>
                  <c:pt idx="29">
                    <c:v>27/02/2024</c:v>
                  </c:pt>
                  <c:pt idx="30">
                    <c:v>26/02/2024</c:v>
                  </c:pt>
                  <c:pt idx="31">
                    <c:v>23/02/2024</c:v>
                  </c:pt>
                  <c:pt idx="32">
                    <c:v>22/02/2024</c:v>
                  </c:pt>
                  <c:pt idx="33">
                    <c:v>21/02/2024</c:v>
                  </c:pt>
                  <c:pt idx="34">
                    <c:v>20/02/2024</c:v>
                  </c:pt>
                  <c:pt idx="35">
                    <c:v>19/02/2024</c:v>
                  </c:pt>
                  <c:pt idx="36">
                    <c:v>16/02/2024</c:v>
                  </c:pt>
                  <c:pt idx="37">
                    <c:v>15/02/2024</c:v>
                  </c:pt>
                  <c:pt idx="38">
                    <c:v>07/02/2024</c:v>
                  </c:pt>
                  <c:pt idx="39">
                    <c:v>06/02/2024</c:v>
                  </c:pt>
                  <c:pt idx="40">
                    <c:v>05/02/2024</c:v>
                  </c:pt>
                  <c:pt idx="41">
                    <c:v>02/02/2024</c:v>
                  </c:pt>
                  <c:pt idx="42">
                    <c:v>01/02/2024</c:v>
                  </c:pt>
                  <c:pt idx="43">
                    <c:v>31/01/2024</c:v>
                  </c:pt>
                  <c:pt idx="44">
                    <c:v>30/01/2024</c:v>
                  </c:pt>
                  <c:pt idx="45">
                    <c:v>29/01/2024</c:v>
                  </c:pt>
                  <c:pt idx="46">
                    <c:v>26/01/2024</c:v>
                  </c:pt>
                  <c:pt idx="47">
                    <c:v>25/01/2024</c:v>
                  </c:pt>
                  <c:pt idx="48">
                    <c:v>24/01/2024</c:v>
                  </c:pt>
                  <c:pt idx="49">
                    <c:v>23/01/2024</c:v>
                  </c:pt>
                  <c:pt idx="50">
                    <c:v>22/01/2024</c:v>
                  </c:pt>
                  <c:pt idx="51">
                    <c:v>19/01/2024</c:v>
                  </c:pt>
                  <c:pt idx="52">
                    <c:v>18/01/2024</c:v>
                  </c:pt>
                  <c:pt idx="53">
                    <c:v>17/01/2024</c:v>
                  </c:pt>
                  <c:pt idx="54">
                    <c:v>16/01/2024</c:v>
                  </c:pt>
                  <c:pt idx="55">
                    <c:v>15/01/2024</c:v>
                  </c:pt>
                  <c:pt idx="56">
                    <c:v>12/01/2024</c:v>
                  </c:pt>
                  <c:pt idx="57">
                    <c:v>11/01/2024</c:v>
                  </c:pt>
                  <c:pt idx="58">
                    <c:v>10/01/2024</c:v>
                  </c:pt>
                  <c:pt idx="59">
                    <c:v>09/01/2024</c:v>
                  </c:pt>
                  <c:pt idx="60">
                    <c:v>08/01/2024</c:v>
                  </c:pt>
                  <c:pt idx="61">
                    <c:v>05/01/2024</c:v>
                  </c:pt>
                  <c:pt idx="62">
                    <c:v>04/01/2024</c:v>
                  </c:pt>
                  <c:pt idx="63">
                    <c:v>03/01/2024</c:v>
                  </c:pt>
                  <c:pt idx="64">
                    <c:v>02/01/2024</c:v>
                  </c:pt>
                  <c:pt idx="65">
                    <c:v>29/12/2023</c:v>
                  </c:pt>
                  <c:pt idx="66">
                    <c:v>28/12/2023</c:v>
                  </c:pt>
                  <c:pt idx="67">
                    <c:v>27/12/2023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GDTD!$Z$161:$Z$228</c:f>
              <c:numCache>
                <c:formatCode>#,##0</c:formatCode>
                <c:ptCount val="68"/>
                <c:pt idx="0">
                  <c:v>11177880000</c:v>
                </c:pt>
                <c:pt idx="1">
                  <c:v>9710640000</c:v>
                </c:pt>
                <c:pt idx="2">
                  <c:v>9710640000</c:v>
                </c:pt>
                <c:pt idx="3">
                  <c:v>9710640000</c:v>
                </c:pt>
                <c:pt idx="4">
                  <c:v>9710640000</c:v>
                </c:pt>
                <c:pt idx="5">
                  <c:v>9710640000</c:v>
                </c:pt>
                <c:pt idx="6">
                  <c:v>9710640000</c:v>
                </c:pt>
                <c:pt idx="7">
                  <c:v>9710640000</c:v>
                </c:pt>
                <c:pt idx="8">
                  <c:v>9710640000</c:v>
                </c:pt>
                <c:pt idx="9">
                  <c:v>9710640000</c:v>
                </c:pt>
                <c:pt idx="10">
                  <c:v>9710640000</c:v>
                </c:pt>
                <c:pt idx="11">
                  <c:v>9710640000</c:v>
                </c:pt>
                <c:pt idx="12">
                  <c:v>9710640000</c:v>
                </c:pt>
                <c:pt idx="13">
                  <c:v>9710640000</c:v>
                </c:pt>
                <c:pt idx="14">
                  <c:v>9710640000</c:v>
                </c:pt>
                <c:pt idx="15">
                  <c:v>9710640000</c:v>
                </c:pt>
                <c:pt idx="16">
                  <c:v>7340640000</c:v>
                </c:pt>
                <c:pt idx="17">
                  <c:v>7340640000</c:v>
                </c:pt>
                <c:pt idx="18">
                  <c:v>7340640000</c:v>
                </c:pt>
                <c:pt idx="19">
                  <c:v>7340640000</c:v>
                </c:pt>
                <c:pt idx="20">
                  <c:v>7340640000</c:v>
                </c:pt>
                <c:pt idx="21">
                  <c:v>-6874360000</c:v>
                </c:pt>
                <c:pt idx="22">
                  <c:v>-6874360000</c:v>
                </c:pt>
                <c:pt idx="23">
                  <c:v>-6874360000</c:v>
                </c:pt>
                <c:pt idx="24">
                  <c:v>-6874360000</c:v>
                </c:pt>
                <c:pt idx="25">
                  <c:v>-6874360000</c:v>
                </c:pt>
                <c:pt idx="26">
                  <c:v>-6375360000</c:v>
                </c:pt>
                <c:pt idx="27">
                  <c:v>-6375360000</c:v>
                </c:pt>
                <c:pt idx="28">
                  <c:v>-6375360000</c:v>
                </c:pt>
                <c:pt idx="29">
                  <c:v>-2558960000</c:v>
                </c:pt>
                <c:pt idx="30">
                  <c:v>1257440000</c:v>
                </c:pt>
                <c:pt idx="31">
                  <c:v>1257440000</c:v>
                </c:pt>
                <c:pt idx="32">
                  <c:v>2211000000</c:v>
                </c:pt>
                <c:pt idx="33">
                  <c:v>2211000000</c:v>
                </c:pt>
                <c:pt idx="34">
                  <c:v>2211000000</c:v>
                </c:pt>
                <c:pt idx="35">
                  <c:v>2211000000</c:v>
                </c:pt>
                <c:pt idx="36">
                  <c:v>2211000000</c:v>
                </c:pt>
                <c:pt idx="37">
                  <c:v>2211000000</c:v>
                </c:pt>
                <c:pt idx="38">
                  <c:v>2211000000</c:v>
                </c:pt>
                <c:pt idx="39">
                  <c:v>2211000000</c:v>
                </c:pt>
                <c:pt idx="40">
                  <c:v>2211000000</c:v>
                </c:pt>
                <c:pt idx="41">
                  <c:v>2211000000</c:v>
                </c:pt>
                <c:pt idx="42">
                  <c:v>2211000000</c:v>
                </c:pt>
                <c:pt idx="43">
                  <c:v>2211000000</c:v>
                </c:pt>
                <c:pt idx="44">
                  <c:v>2211000000</c:v>
                </c:pt>
                <c:pt idx="45">
                  <c:v>2211000000</c:v>
                </c:pt>
                <c:pt idx="46">
                  <c:v>2211000000</c:v>
                </c:pt>
                <c:pt idx="47">
                  <c:v>2211000000</c:v>
                </c:pt>
                <c:pt idx="48">
                  <c:v>2211000000</c:v>
                </c:pt>
                <c:pt idx="49">
                  <c:v>2211000000</c:v>
                </c:pt>
                <c:pt idx="50">
                  <c:v>2211000000</c:v>
                </c:pt>
                <c:pt idx="51">
                  <c:v>2211000000</c:v>
                </c:pt>
                <c:pt idx="52">
                  <c:v>2211000000</c:v>
                </c:pt>
                <c:pt idx="53">
                  <c:v>2211000000</c:v>
                </c:pt>
                <c:pt idx="54">
                  <c:v>2211000000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EF3-E04F-B755-C6587B0A154B}"/>
            </c:ext>
          </c:extLst>
        </c:ser>
        <c:ser>
          <c:idx val="2"/>
          <c:order val="2"/>
          <c:tx>
            <c:strRef>
              <c:f>GDTD!$AA$160</c:f>
              <c:strCache>
                <c:ptCount val="1"/>
                <c:pt idx="0">
                  <c:v>BMP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multiLvlStrRef>
              <c:f>GDTD!$W$161:$X$228</c:f>
              <c:multiLvlStrCache>
                <c:ptCount val="68"/>
                <c:lvl>
                  <c:pt idx="0">
                    <c:v>08/04/2024</c:v>
                  </c:pt>
                  <c:pt idx="1">
                    <c:v>05/04/2024</c:v>
                  </c:pt>
                  <c:pt idx="2">
                    <c:v>04/04/2024</c:v>
                  </c:pt>
                  <c:pt idx="3">
                    <c:v>03/04/2024</c:v>
                  </c:pt>
                  <c:pt idx="4">
                    <c:v>02/04/2024</c:v>
                  </c:pt>
                  <c:pt idx="5">
                    <c:v>01/04/2024</c:v>
                  </c:pt>
                  <c:pt idx="6">
                    <c:v>29/03/2024</c:v>
                  </c:pt>
                  <c:pt idx="7">
                    <c:v>28/03/2024</c:v>
                  </c:pt>
                  <c:pt idx="8">
                    <c:v>27/03/2024</c:v>
                  </c:pt>
                  <c:pt idx="9">
                    <c:v>26/03/2024</c:v>
                  </c:pt>
                  <c:pt idx="10">
                    <c:v>25/03/2024</c:v>
                  </c:pt>
                  <c:pt idx="11">
                    <c:v>22/03/2024</c:v>
                  </c:pt>
                  <c:pt idx="12">
                    <c:v>21/03/2024</c:v>
                  </c:pt>
                  <c:pt idx="13">
                    <c:v>20/03/2024</c:v>
                  </c:pt>
                  <c:pt idx="14">
                    <c:v>19/03/2024</c:v>
                  </c:pt>
                  <c:pt idx="15">
                    <c:v>18/03/2024</c:v>
                  </c:pt>
                  <c:pt idx="16">
                    <c:v>15/03/2024</c:v>
                  </c:pt>
                  <c:pt idx="17">
                    <c:v>14/03/2024</c:v>
                  </c:pt>
                  <c:pt idx="18">
                    <c:v>13/03/2024</c:v>
                  </c:pt>
                  <c:pt idx="19">
                    <c:v>12/03/2024</c:v>
                  </c:pt>
                  <c:pt idx="20">
                    <c:v>11/03/2024</c:v>
                  </c:pt>
                  <c:pt idx="21">
                    <c:v>08/03/2024</c:v>
                  </c:pt>
                  <c:pt idx="22">
                    <c:v>07/03/2024</c:v>
                  </c:pt>
                  <c:pt idx="23">
                    <c:v>06/03/2024</c:v>
                  </c:pt>
                  <c:pt idx="24">
                    <c:v>05/03/2024</c:v>
                  </c:pt>
                  <c:pt idx="25">
                    <c:v>04/03/2024</c:v>
                  </c:pt>
                  <c:pt idx="26">
                    <c:v>01/03/2024</c:v>
                  </c:pt>
                  <c:pt idx="27">
                    <c:v>29/02/2024</c:v>
                  </c:pt>
                  <c:pt idx="28">
                    <c:v>28/02/2024</c:v>
                  </c:pt>
                  <c:pt idx="29">
                    <c:v>27/02/2024</c:v>
                  </c:pt>
                  <c:pt idx="30">
                    <c:v>26/02/2024</c:v>
                  </c:pt>
                  <c:pt idx="31">
                    <c:v>23/02/2024</c:v>
                  </c:pt>
                  <c:pt idx="32">
                    <c:v>22/02/2024</c:v>
                  </c:pt>
                  <c:pt idx="33">
                    <c:v>21/02/2024</c:v>
                  </c:pt>
                  <c:pt idx="34">
                    <c:v>20/02/2024</c:v>
                  </c:pt>
                  <c:pt idx="35">
                    <c:v>19/02/2024</c:v>
                  </c:pt>
                  <c:pt idx="36">
                    <c:v>16/02/2024</c:v>
                  </c:pt>
                  <c:pt idx="37">
                    <c:v>15/02/2024</c:v>
                  </c:pt>
                  <c:pt idx="38">
                    <c:v>07/02/2024</c:v>
                  </c:pt>
                  <c:pt idx="39">
                    <c:v>06/02/2024</c:v>
                  </c:pt>
                  <c:pt idx="40">
                    <c:v>05/02/2024</c:v>
                  </c:pt>
                  <c:pt idx="41">
                    <c:v>02/02/2024</c:v>
                  </c:pt>
                  <c:pt idx="42">
                    <c:v>01/02/2024</c:v>
                  </c:pt>
                  <c:pt idx="43">
                    <c:v>31/01/2024</c:v>
                  </c:pt>
                  <c:pt idx="44">
                    <c:v>30/01/2024</c:v>
                  </c:pt>
                  <c:pt idx="45">
                    <c:v>29/01/2024</c:v>
                  </c:pt>
                  <c:pt idx="46">
                    <c:v>26/01/2024</c:v>
                  </c:pt>
                  <c:pt idx="47">
                    <c:v>25/01/2024</c:v>
                  </c:pt>
                  <c:pt idx="48">
                    <c:v>24/01/2024</c:v>
                  </c:pt>
                  <c:pt idx="49">
                    <c:v>23/01/2024</c:v>
                  </c:pt>
                  <c:pt idx="50">
                    <c:v>22/01/2024</c:v>
                  </c:pt>
                  <c:pt idx="51">
                    <c:v>19/01/2024</c:v>
                  </c:pt>
                  <c:pt idx="52">
                    <c:v>18/01/2024</c:v>
                  </c:pt>
                  <c:pt idx="53">
                    <c:v>17/01/2024</c:v>
                  </c:pt>
                  <c:pt idx="54">
                    <c:v>16/01/2024</c:v>
                  </c:pt>
                  <c:pt idx="55">
                    <c:v>15/01/2024</c:v>
                  </c:pt>
                  <c:pt idx="56">
                    <c:v>12/01/2024</c:v>
                  </c:pt>
                  <c:pt idx="57">
                    <c:v>11/01/2024</c:v>
                  </c:pt>
                  <c:pt idx="58">
                    <c:v>10/01/2024</c:v>
                  </c:pt>
                  <c:pt idx="59">
                    <c:v>09/01/2024</c:v>
                  </c:pt>
                  <c:pt idx="60">
                    <c:v>08/01/2024</c:v>
                  </c:pt>
                  <c:pt idx="61">
                    <c:v>05/01/2024</c:v>
                  </c:pt>
                  <c:pt idx="62">
                    <c:v>04/01/2024</c:v>
                  </c:pt>
                  <c:pt idx="63">
                    <c:v>03/01/2024</c:v>
                  </c:pt>
                  <c:pt idx="64">
                    <c:v>02/01/2024</c:v>
                  </c:pt>
                  <c:pt idx="65">
                    <c:v>29/12/2023</c:v>
                  </c:pt>
                  <c:pt idx="66">
                    <c:v>28/12/2023</c:v>
                  </c:pt>
                  <c:pt idx="67">
                    <c:v>27/12/2023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GDTD!$AA$161:$AA$228</c:f>
              <c:numCache>
                <c:formatCode>#,##0</c:formatCode>
                <c:ptCount val="68"/>
                <c:pt idx="0">
                  <c:v>-241109000</c:v>
                </c:pt>
                <c:pt idx="1">
                  <c:v>-705779000</c:v>
                </c:pt>
                <c:pt idx="2">
                  <c:v>-909819000</c:v>
                </c:pt>
                <c:pt idx="3">
                  <c:v>-1113859000</c:v>
                </c:pt>
                <c:pt idx="4">
                  <c:v>-537389000</c:v>
                </c:pt>
                <c:pt idx="5">
                  <c:v>-400699000</c:v>
                </c:pt>
                <c:pt idx="6">
                  <c:v>-312019000</c:v>
                </c:pt>
                <c:pt idx="7">
                  <c:v>-719079000</c:v>
                </c:pt>
                <c:pt idx="8">
                  <c:v>-1126139000</c:v>
                </c:pt>
                <c:pt idx="9">
                  <c:v>-651229000</c:v>
                </c:pt>
                <c:pt idx="10">
                  <c:v>-803000000</c:v>
                </c:pt>
                <c:pt idx="11">
                  <c:v>-992900000</c:v>
                </c:pt>
                <c:pt idx="12">
                  <c:v>-1182800000</c:v>
                </c:pt>
                <c:pt idx="13">
                  <c:v>-1439820000</c:v>
                </c:pt>
                <c:pt idx="14">
                  <c:v>-1912570000</c:v>
                </c:pt>
                <c:pt idx="15">
                  <c:v>-1967530000</c:v>
                </c:pt>
                <c:pt idx="16">
                  <c:v>-1680520000</c:v>
                </c:pt>
                <c:pt idx="17">
                  <c:v>-1578380000</c:v>
                </c:pt>
                <c:pt idx="18">
                  <c:v>-1519170000</c:v>
                </c:pt>
                <c:pt idx="19">
                  <c:v>-1459960000</c:v>
                </c:pt>
                <c:pt idx="20">
                  <c:v>-1459960000</c:v>
                </c:pt>
                <c:pt idx="21">
                  <c:v>-1550620000</c:v>
                </c:pt>
                <c:pt idx="22">
                  <c:v>-1550620000</c:v>
                </c:pt>
                <c:pt idx="23">
                  <c:v>-1329340000</c:v>
                </c:pt>
                <c:pt idx="24">
                  <c:v>-1537330000</c:v>
                </c:pt>
                <c:pt idx="25">
                  <c:v>-1606850000</c:v>
                </c:pt>
                <c:pt idx="26">
                  <c:v>-1367790000</c:v>
                </c:pt>
                <c:pt idx="27">
                  <c:v>-1046170000</c:v>
                </c:pt>
                <c:pt idx="28">
                  <c:v>-884200000</c:v>
                </c:pt>
                <c:pt idx="29">
                  <c:v>-704290000</c:v>
                </c:pt>
                <c:pt idx="30">
                  <c:v>-524380000</c:v>
                </c:pt>
                <c:pt idx="31">
                  <c:v>-206670000</c:v>
                </c:pt>
                <c:pt idx="32">
                  <c:v>-505640000</c:v>
                </c:pt>
                <c:pt idx="33">
                  <c:v>-417820000</c:v>
                </c:pt>
                <c:pt idx="34">
                  <c:v>-207080000</c:v>
                </c:pt>
                <c:pt idx="35">
                  <c:v>-207080000</c:v>
                </c:pt>
                <c:pt idx="36">
                  <c:v>-383050000</c:v>
                </c:pt>
                <c:pt idx="37">
                  <c:v>-445110000</c:v>
                </c:pt>
                <c:pt idx="38">
                  <c:v>-507170000</c:v>
                </c:pt>
                <c:pt idx="39">
                  <c:v>-571220000</c:v>
                </c:pt>
                <c:pt idx="40">
                  <c:v>-592840000</c:v>
                </c:pt>
                <c:pt idx="41">
                  <c:v>-914840000</c:v>
                </c:pt>
                <c:pt idx="42">
                  <c:v>-914620000</c:v>
                </c:pt>
                <c:pt idx="43">
                  <c:v>-893870000</c:v>
                </c:pt>
                <c:pt idx="44">
                  <c:v>-800410000</c:v>
                </c:pt>
                <c:pt idx="45">
                  <c:v>-706950000</c:v>
                </c:pt>
                <c:pt idx="46">
                  <c:v>-288770000</c:v>
                </c:pt>
                <c:pt idx="47">
                  <c:v>-374170000</c:v>
                </c:pt>
                <c:pt idx="48">
                  <c:v>-374170000</c:v>
                </c:pt>
                <c:pt idx="49">
                  <c:v>-330560000</c:v>
                </c:pt>
                <c:pt idx="50">
                  <c:v>-297120000</c:v>
                </c:pt>
                <c:pt idx="51">
                  <c:v>-295460000</c:v>
                </c:pt>
                <c:pt idx="52">
                  <c:v>-295460000</c:v>
                </c:pt>
                <c:pt idx="53">
                  <c:v>-230530000</c:v>
                </c:pt>
                <c:pt idx="54">
                  <c:v>-112140000</c:v>
                </c:pt>
                <c:pt idx="55">
                  <c:v>-112140000</c:v>
                </c:pt>
                <c:pt idx="56">
                  <c:v>-57500000</c:v>
                </c:pt>
                <c:pt idx="57">
                  <c:v>2878390000</c:v>
                </c:pt>
                <c:pt idx="58">
                  <c:v>2878390000</c:v>
                </c:pt>
                <c:pt idx="59">
                  <c:v>2878390000</c:v>
                </c:pt>
                <c:pt idx="60">
                  <c:v>2878390000</c:v>
                </c:pt>
                <c:pt idx="61">
                  <c:v>2878390000</c:v>
                </c:pt>
                <c:pt idx="62">
                  <c:v>2878390000</c:v>
                </c:pt>
                <c:pt idx="63">
                  <c:v>2878390000</c:v>
                </c:pt>
                <c:pt idx="64">
                  <c:v>2878390000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EF3-E04F-B755-C6587B0A154B}"/>
            </c:ext>
          </c:extLst>
        </c:ser>
        <c:ser>
          <c:idx val="3"/>
          <c:order val="3"/>
          <c:tx>
            <c:strRef>
              <c:f>GDTD!$AB$160</c:f>
              <c:strCache>
                <c:ptCount val="1"/>
                <c:pt idx="0">
                  <c:v>FPT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multiLvlStrRef>
              <c:f>GDTD!$W$161:$X$228</c:f>
              <c:multiLvlStrCache>
                <c:ptCount val="68"/>
                <c:lvl>
                  <c:pt idx="0">
                    <c:v>08/04/2024</c:v>
                  </c:pt>
                  <c:pt idx="1">
                    <c:v>05/04/2024</c:v>
                  </c:pt>
                  <c:pt idx="2">
                    <c:v>04/04/2024</c:v>
                  </c:pt>
                  <c:pt idx="3">
                    <c:v>03/04/2024</c:v>
                  </c:pt>
                  <c:pt idx="4">
                    <c:v>02/04/2024</c:v>
                  </c:pt>
                  <c:pt idx="5">
                    <c:v>01/04/2024</c:v>
                  </c:pt>
                  <c:pt idx="6">
                    <c:v>29/03/2024</c:v>
                  </c:pt>
                  <c:pt idx="7">
                    <c:v>28/03/2024</c:v>
                  </c:pt>
                  <c:pt idx="8">
                    <c:v>27/03/2024</c:v>
                  </c:pt>
                  <c:pt idx="9">
                    <c:v>26/03/2024</c:v>
                  </c:pt>
                  <c:pt idx="10">
                    <c:v>25/03/2024</c:v>
                  </c:pt>
                  <c:pt idx="11">
                    <c:v>22/03/2024</c:v>
                  </c:pt>
                  <c:pt idx="12">
                    <c:v>21/03/2024</c:v>
                  </c:pt>
                  <c:pt idx="13">
                    <c:v>20/03/2024</c:v>
                  </c:pt>
                  <c:pt idx="14">
                    <c:v>19/03/2024</c:v>
                  </c:pt>
                  <c:pt idx="15">
                    <c:v>18/03/2024</c:v>
                  </c:pt>
                  <c:pt idx="16">
                    <c:v>15/03/2024</c:v>
                  </c:pt>
                  <c:pt idx="17">
                    <c:v>14/03/2024</c:v>
                  </c:pt>
                  <c:pt idx="18">
                    <c:v>13/03/2024</c:v>
                  </c:pt>
                  <c:pt idx="19">
                    <c:v>12/03/2024</c:v>
                  </c:pt>
                  <c:pt idx="20">
                    <c:v>11/03/2024</c:v>
                  </c:pt>
                  <c:pt idx="21">
                    <c:v>08/03/2024</c:v>
                  </c:pt>
                  <c:pt idx="22">
                    <c:v>07/03/2024</c:v>
                  </c:pt>
                  <c:pt idx="23">
                    <c:v>06/03/2024</c:v>
                  </c:pt>
                  <c:pt idx="24">
                    <c:v>05/03/2024</c:v>
                  </c:pt>
                  <c:pt idx="25">
                    <c:v>04/03/2024</c:v>
                  </c:pt>
                  <c:pt idx="26">
                    <c:v>01/03/2024</c:v>
                  </c:pt>
                  <c:pt idx="27">
                    <c:v>29/02/2024</c:v>
                  </c:pt>
                  <c:pt idx="28">
                    <c:v>28/02/2024</c:v>
                  </c:pt>
                  <c:pt idx="29">
                    <c:v>27/02/2024</c:v>
                  </c:pt>
                  <c:pt idx="30">
                    <c:v>26/02/2024</c:v>
                  </c:pt>
                  <c:pt idx="31">
                    <c:v>23/02/2024</c:v>
                  </c:pt>
                  <c:pt idx="32">
                    <c:v>22/02/2024</c:v>
                  </c:pt>
                  <c:pt idx="33">
                    <c:v>21/02/2024</c:v>
                  </c:pt>
                  <c:pt idx="34">
                    <c:v>20/02/2024</c:v>
                  </c:pt>
                  <c:pt idx="35">
                    <c:v>19/02/2024</c:v>
                  </c:pt>
                  <c:pt idx="36">
                    <c:v>16/02/2024</c:v>
                  </c:pt>
                  <c:pt idx="37">
                    <c:v>15/02/2024</c:v>
                  </c:pt>
                  <c:pt idx="38">
                    <c:v>07/02/2024</c:v>
                  </c:pt>
                  <c:pt idx="39">
                    <c:v>06/02/2024</c:v>
                  </c:pt>
                  <c:pt idx="40">
                    <c:v>05/02/2024</c:v>
                  </c:pt>
                  <c:pt idx="41">
                    <c:v>02/02/2024</c:v>
                  </c:pt>
                  <c:pt idx="42">
                    <c:v>01/02/2024</c:v>
                  </c:pt>
                  <c:pt idx="43">
                    <c:v>31/01/2024</c:v>
                  </c:pt>
                  <c:pt idx="44">
                    <c:v>30/01/2024</c:v>
                  </c:pt>
                  <c:pt idx="45">
                    <c:v>29/01/2024</c:v>
                  </c:pt>
                  <c:pt idx="46">
                    <c:v>26/01/2024</c:v>
                  </c:pt>
                  <c:pt idx="47">
                    <c:v>25/01/2024</c:v>
                  </c:pt>
                  <c:pt idx="48">
                    <c:v>24/01/2024</c:v>
                  </c:pt>
                  <c:pt idx="49">
                    <c:v>23/01/2024</c:v>
                  </c:pt>
                  <c:pt idx="50">
                    <c:v>22/01/2024</c:v>
                  </c:pt>
                  <c:pt idx="51">
                    <c:v>19/01/2024</c:v>
                  </c:pt>
                  <c:pt idx="52">
                    <c:v>18/01/2024</c:v>
                  </c:pt>
                  <c:pt idx="53">
                    <c:v>17/01/2024</c:v>
                  </c:pt>
                  <c:pt idx="54">
                    <c:v>16/01/2024</c:v>
                  </c:pt>
                  <c:pt idx="55">
                    <c:v>15/01/2024</c:v>
                  </c:pt>
                  <c:pt idx="56">
                    <c:v>12/01/2024</c:v>
                  </c:pt>
                  <c:pt idx="57">
                    <c:v>11/01/2024</c:v>
                  </c:pt>
                  <c:pt idx="58">
                    <c:v>10/01/2024</c:v>
                  </c:pt>
                  <c:pt idx="59">
                    <c:v>09/01/2024</c:v>
                  </c:pt>
                  <c:pt idx="60">
                    <c:v>08/01/2024</c:v>
                  </c:pt>
                  <c:pt idx="61">
                    <c:v>05/01/2024</c:v>
                  </c:pt>
                  <c:pt idx="62">
                    <c:v>04/01/2024</c:v>
                  </c:pt>
                  <c:pt idx="63">
                    <c:v>03/01/2024</c:v>
                  </c:pt>
                  <c:pt idx="64">
                    <c:v>02/01/2024</c:v>
                  </c:pt>
                  <c:pt idx="65">
                    <c:v>29/12/2023</c:v>
                  </c:pt>
                  <c:pt idx="66">
                    <c:v>28/12/2023</c:v>
                  </c:pt>
                  <c:pt idx="67">
                    <c:v>27/12/2023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GDTD!$AB$161:$AB$228</c:f>
              <c:numCache>
                <c:formatCode>#,##0</c:formatCode>
                <c:ptCount val="68"/>
                <c:pt idx="0">
                  <c:v>-282320985000</c:v>
                </c:pt>
                <c:pt idx="1">
                  <c:v>-270535105000</c:v>
                </c:pt>
                <c:pt idx="2">
                  <c:v>-280707639000</c:v>
                </c:pt>
                <c:pt idx="3">
                  <c:v>-336242239000</c:v>
                </c:pt>
                <c:pt idx="4">
                  <c:v>-233139849000</c:v>
                </c:pt>
                <c:pt idx="5">
                  <c:v>-244266729000</c:v>
                </c:pt>
                <c:pt idx="6">
                  <c:v>-267626529000</c:v>
                </c:pt>
                <c:pt idx="7">
                  <c:v>-286091139000</c:v>
                </c:pt>
                <c:pt idx="8">
                  <c:v>-279785189000</c:v>
                </c:pt>
                <c:pt idx="9">
                  <c:v>-242563639000</c:v>
                </c:pt>
                <c:pt idx="10">
                  <c:v>-216118039000</c:v>
                </c:pt>
                <c:pt idx="11">
                  <c:v>-155894832000</c:v>
                </c:pt>
                <c:pt idx="12">
                  <c:v>-119137187000</c:v>
                </c:pt>
                <c:pt idx="13">
                  <c:v>-152527227000</c:v>
                </c:pt>
                <c:pt idx="14">
                  <c:v>-86526307000</c:v>
                </c:pt>
                <c:pt idx="15">
                  <c:v>63696883000</c:v>
                </c:pt>
                <c:pt idx="16">
                  <c:v>32330413000</c:v>
                </c:pt>
                <c:pt idx="17">
                  <c:v>62099103000</c:v>
                </c:pt>
                <c:pt idx="18">
                  <c:v>88684712000</c:v>
                </c:pt>
                <c:pt idx="19">
                  <c:v>98717652000</c:v>
                </c:pt>
                <c:pt idx="20">
                  <c:v>135218072000</c:v>
                </c:pt>
                <c:pt idx="21">
                  <c:v>111553402000</c:v>
                </c:pt>
                <c:pt idx="22">
                  <c:v>108251452000</c:v>
                </c:pt>
                <c:pt idx="23">
                  <c:v>108127742000</c:v>
                </c:pt>
                <c:pt idx="24">
                  <c:v>122086275000</c:v>
                </c:pt>
                <c:pt idx="25">
                  <c:v>163995621000</c:v>
                </c:pt>
                <c:pt idx="26">
                  <c:v>176827541000</c:v>
                </c:pt>
                <c:pt idx="27">
                  <c:v>250076031000</c:v>
                </c:pt>
                <c:pt idx="28">
                  <c:v>245316502000</c:v>
                </c:pt>
                <c:pt idx="29">
                  <c:v>238852582000</c:v>
                </c:pt>
                <c:pt idx="30">
                  <c:v>262193818000</c:v>
                </c:pt>
                <c:pt idx="31">
                  <c:v>273824528000</c:v>
                </c:pt>
                <c:pt idx="32">
                  <c:v>314679112000</c:v>
                </c:pt>
                <c:pt idx="33">
                  <c:v>356518068000</c:v>
                </c:pt>
                <c:pt idx="34">
                  <c:v>363065588000</c:v>
                </c:pt>
                <c:pt idx="35">
                  <c:v>372167348000</c:v>
                </c:pt>
                <c:pt idx="36">
                  <c:v>394198178000</c:v>
                </c:pt>
                <c:pt idx="37">
                  <c:v>365716168000</c:v>
                </c:pt>
                <c:pt idx="38">
                  <c:v>376755088000</c:v>
                </c:pt>
                <c:pt idx="39">
                  <c:v>316061328000</c:v>
                </c:pt>
                <c:pt idx="40">
                  <c:v>306308968000</c:v>
                </c:pt>
                <c:pt idx="41">
                  <c:v>311140428000</c:v>
                </c:pt>
                <c:pt idx="42">
                  <c:v>306625528000</c:v>
                </c:pt>
                <c:pt idx="43">
                  <c:v>284964058000</c:v>
                </c:pt>
                <c:pt idx="44">
                  <c:v>264356058000</c:v>
                </c:pt>
                <c:pt idx="45">
                  <c:v>256707498000</c:v>
                </c:pt>
                <c:pt idx="46">
                  <c:v>250684848000</c:v>
                </c:pt>
                <c:pt idx="47">
                  <c:v>235653658000</c:v>
                </c:pt>
                <c:pt idx="48">
                  <c:v>234727448000</c:v>
                </c:pt>
                <c:pt idx="49">
                  <c:v>269508518000</c:v>
                </c:pt>
                <c:pt idx="50">
                  <c:v>337325868000</c:v>
                </c:pt>
                <c:pt idx="51">
                  <c:v>336342878000</c:v>
                </c:pt>
                <c:pt idx="52">
                  <c:v>323904398000</c:v>
                </c:pt>
                <c:pt idx="53">
                  <c:v>309065418000</c:v>
                </c:pt>
                <c:pt idx="54">
                  <c:v>346558508000</c:v>
                </c:pt>
                <c:pt idx="55">
                  <c:v>345519348000</c:v>
                </c:pt>
                <c:pt idx="56">
                  <c:v>325948498000</c:v>
                </c:pt>
                <c:pt idx="57">
                  <c:v>376354968000</c:v>
                </c:pt>
                <c:pt idx="58">
                  <c:v>358078708000</c:v>
                </c:pt>
                <c:pt idx="59">
                  <c:v>365403848000</c:v>
                </c:pt>
                <c:pt idx="60">
                  <c:v>345017548000</c:v>
                </c:pt>
                <c:pt idx="61">
                  <c:v>347583768000</c:v>
                </c:pt>
                <c:pt idx="62">
                  <c:v>353523158000</c:v>
                </c:pt>
                <c:pt idx="63">
                  <c:v>290399518000</c:v>
                </c:pt>
                <c:pt idx="64">
                  <c:v>331095418000</c:v>
                </c:pt>
                <c:pt idx="65">
                  <c:v>333814237000</c:v>
                </c:pt>
                <c:pt idx="66">
                  <c:v>291875640000</c:v>
                </c:pt>
                <c:pt idx="67">
                  <c:v>283757884000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EF3-E04F-B755-C6587B0A154B}"/>
            </c:ext>
          </c:extLst>
        </c:ser>
        <c:ser>
          <c:idx val="4"/>
          <c:order val="4"/>
          <c:tx>
            <c:strRef>
              <c:f>GDTD!$AC$160</c:f>
              <c:strCache>
                <c:ptCount val="1"/>
                <c:pt idx="0">
                  <c:v>DHC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multiLvlStrRef>
              <c:f>GDTD!$W$161:$X$228</c:f>
              <c:multiLvlStrCache>
                <c:ptCount val="68"/>
                <c:lvl>
                  <c:pt idx="0">
                    <c:v>08/04/2024</c:v>
                  </c:pt>
                  <c:pt idx="1">
                    <c:v>05/04/2024</c:v>
                  </c:pt>
                  <c:pt idx="2">
                    <c:v>04/04/2024</c:v>
                  </c:pt>
                  <c:pt idx="3">
                    <c:v>03/04/2024</c:v>
                  </c:pt>
                  <c:pt idx="4">
                    <c:v>02/04/2024</c:v>
                  </c:pt>
                  <c:pt idx="5">
                    <c:v>01/04/2024</c:v>
                  </c:pt>
                  <c:pt idx="6">
                    <c:v>29/03/2024</c:v>
                  </c:pt>
                  <c:pt idx="7">
                    <c:v>28/03/2024</c:v>
                  </c:pt>
                  <c:pt idx="8">
                    <c:v>27/03/2024</c:v>
                  </c:pt>
                  <c:pt idx="9">
                    <c:v>26/03/2024</c:v>
                  </c:pt>
                  <c:pt idx="10">
                    <c:v>25/03/2024</c:v>
                  </c:pt>
                  <c:pt idx="11">
                    <c:v>22/03/2024</c:v>
                  </c:pt>
                  <c:pt idx="12">
                    <c:v>21/03/2024</c:v>
                  </c:pt>
                  <c:pt idx="13">
                    <c:v>20/03/2024</c:v>
                  </c:pt>
                  <c:pt idx="14">
                    <c:v>19/03/2024</c:v>
                  </c:pt>
                  <c:pt idx="15">
                    <c:v>18/03/2024</c:v>
                  </c:pt>
                  <c:pt idx="16">
                    <c:v>15/03/2024</c:v>
                  </c:pt>
                  <c:pt idx="17">
                    <c:v>14/03/2024</c:v>
                  </c:pt>
                  <c:pt idx="18">
                    <c:v>13/03/2024</c:v>
                  </c:pt>
                  <c:pt idx="19">
                    <c:v>12/03/2024</c:v>
                  </c:pt>
                  <c:pt idx="20">
                    <c:v>11/03/2024</c:v>
                  </c:pt>
                  <c:pt idx="21">
                    <c:v>08/03/2024</c:v>
                  </c:pt>
                  <c:pt idx="22">
                    <c:v>07/03/2024</c:v>
                  </c:pt>
                  <c:pt idx="23">
                    <c:v>06/03/2024</c:v>
                  </c:pt>
                  <c:pt idx="24">
                    <c:v>05/03/2024</c:v>
                  </c:pt>
                  <c:pt idx="25">
                    <c:v>04/03/2024</c:v>
                  </c:pt>
                  <c:pt idx="26">
                    <c:v>01/03/2024</c:v>
                  </c:pt>
                  <c:pt idx="27">
                    <c:v>29/02/2024</c:v>
                  </c:pt>
                  <c:pt idx="28">
                    <c:v>28/02/2024</c:v>
                  </c:pt>
                  <c:pt idx="29">
                    <c:v>27/02/2024</c:v>
                  </c:pt>
                  <c:pt idx="30">
                    <c:v>26/02/2024</c:v>
                  </c:pt>
                  <c:pt idx="31">
                    <c:v>23/02/2024</c:v>
                  </c:pt>
                  <c:pt idx="32">
                    <c:v>22/02/2024</c:v>
                  </c:pt>
                  <c:pt idx="33">
                    <c:v>21/02/2024</c:v>
                  </c:pt>
                  <c:pt idx="34">
                    <c:v>20/02/2024</c:v>
                  </c:pt>
                  <c:pt idx="35">
                    <c:v>19/02/2024</c:v>
                  </c:pt>
                  <c:pt idx="36">
                    <c:v>16/02/2024</c:v>
                  </c:pt>
                  <c:pt idx="37">
                    <c:v>15/02/2024</c:v>
                  </c:pt>
                  <c:pt idx="38">
                    <c:v>07/02/2024</c:v>
                  </c:pt>
                  <c:pt idx="39">
                    <c:v>06/02/2024</c:v>
                  </c:pt>
                  <c:pt idx="40">
                    <c:v>05/02/2024</c:v>
                  </c:pt>
                  <c:pt idx="41">
                    <c:v>02/02/2024</c:v>
                  </c:pt>
                  <c:pt idx="42">
                    <c:v>01/02/2024</c:v>
                  </c:pt>
                  <c:pt idx="43">
                    <c:v>31/01/2024</c:v>
                  </c:pt>
                  <c:pt idx="44">
                    <c:v>30/01/2024</c:v>
                  </c:pt>
                  <c:pt idx="45">
                    <c:v>29/01/2024</c:v>
                  </c:pt>
                  <c:pt idx="46">
                    <c:v>26/01/2024</c:v>
                  </c:pt>
                  <c:pt idx="47">
                    <c:v>25/01/2024</c:v>
                  </c:pt>
                  <c:pt idx="48">
                    <c:v>24/01/2024</c:v>
                  </c:pt>
                  <c:pt idx="49">
                    <c:v>23/01/2024</c:v>
                  </c:pt>
                  <c:pt idx="50">
                    <c:v>22/01/2024</c:v>
                  </c:pt>
                  <c:pt idx="51">
                    <c:v>19/01/2024</c:v>
                  </c:pt>
                  <c:pt idx="52">
                    <c:v>18/01/2024</c:v>
                  </c:pt>
                  <c:pt idx="53">
                    <c:v>17/01/2024</c:v>
                  </c:pt>
                  <c:pt idx="54">
                    <c:v>16/01/2024</c:v>
                  </c:pt>
                  <c:pt idx="55">
                    <c:v>15/01/2024</c:v>
                  </c:pt>
                  <c:pt idx="56">
                    <c:v>12/01/2024</c:v>
                  </c:pt>
                  <c:pt idx="57">
                    <c:v>11/01/2024</c:v>
                  </c:pt>
                  <c:pt idx="58">
                    <c:v>10/01/2024</c:v>
                  </c:pt>
                  <c:pt idx="59">
                    <c:v>09/01/2024</c:v>
                  </c:pt>
                  <c:pt idx="60">
                    <c:v>08/01/2024</c:v>
                  </c:pt>
                  <c:pt idx="61">
                    <c:v>05/01/2024</c:v>
                  </c:pt>
                  <c:pt idx="62">
                    <c:v>04/01/2024</c:v>
                  </c:pt>
                  <c:pt idx="63">
                    <c:v>03/01/2024</c:v>
                  </c:pt>
                  <c:pt idx="64">
                    <c:v>02/01/2024</c:v>
                  </c:pt>
                  <c:pt idx="65">
                    <c:v>29/12/2023</c:v>
                  </c:pt>
                  <c:pt idx="66">
                    <c:v>28/12/2023</c:v>
                  </c:pt>
                  <c:pt idx="67">
                    <c:v>27/12/2023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GDTD!$AC$161:$AC$228</c:f>
              <c:numCache>
                <c:formatCode>#,##0</c:formatCode>
                <c:ptCount val="68"/>
                <c:pt idx="0">
                  <c:v>1530400000</c:v>
                </c:pt>
                <c:pt idx="1">
                  <c:v>89530000</c:v>
                </c:pt>
                <c:pt idx="2">
                  <c:v>10430000</c:v>
                </c:pt>
                <c:pt idx="3">
                  <c:v>-68670000</c:v>
                </c:pt>
                <c:pt idx="4">
                  <c:v>150625000</c:v>
                </c:pt>
                <c:pt idx="5">
                  <c:v>202485000</c:v>
                </c:pt>
                <c:pt idx="6">
                  <c:v>206630000</c:v>
                </c:pt>
                <c:pt idx="7">
                  <c:v>61525000</c:v>
                </c:pt>
                <c:pt idx="8">
                  <c:v>-83580000</c:v>
                </c:pt>
                <c:pt idx="9">
                  <c:v>104645000</c:v>
                </c:pt>
                <c:pt idx="10">
                  <c:v>69830000</c:v>
                </c:pt>
                <c:pt idx="11">
                  <c:v>-5360000</c:v>
                </c:pt>
                <c:pt idx="12">
                  <c:v>-80550000</c:v>
                </c:pt>
                <c:pt idx="13">
                  <c:v>-182495000</c:v>
                </c:pt>
                <c:pt idx="14">
                  <c:v>-371060000</c:v>
                </c:pt>
                <c:pt idx="15">
                  <c:v>-393070000</c:v>
                </c:pt>
                <c:pt idx="16">
                  <c:v>-286215000</c:v>
                </c:pt>
                <c:pt idx="17">
                  <c:v>-245275000</c:v>
                </c:pt>
                <c:pt idx="18">
                  <c:v>-223245000</c:v>
                </c:pt>
                <c:pt idx="19">
                  <c:v>-201215000</c:v>
                </c:pt>
                <c:pt idx="20">
                  <c:v>-201215000</c:v>
                </c:pt>
                <c:pt idx="21">
                  <c:v>-226665000</c:v>
                </c:pt>
                <c:pt idx="22">
                  <c:v>-226665000</c:v>
                </c:pt>
                <c:pt idx="23">
                  <c:v>-146935000</c:v>
                </c:pt>
                <c:pt idx="24">
                  <c:v>-223205000</c:v>
                </c:pt>
                <c:pt idx="25">
                  <c:v>-248825000</c:v>
                </c:pt>
                <c:pt idx="26">
                  <c:v>-158845000</c:v>
                </c:pt>
                <c:pt idx="27">
                  <c:v>-41685000</c:v>
                </c:pt>
                <c:pt idx="28">
                  <c:v>16520000</c:v>
                </c:pt>
                <c:pt idx="29">
                  <c:v>81875000</c:v>
                </c:pt>
                <c:pt idx="30">
                  <c:v>147230000</c:v>
                </c:pt>
                <c:pt idx="31">
                  <c:v>261070000</c:v>
                </c:pt>
                <c:pt idx="32">
                  <c:v>109020000</c:v>
                </c:pt>
                <c:pt idx="33">
                  <c:v>142740000</c:v>
                </c:pt>
                <c:pt idx="34">
                  <c:v>105435000</c:v>
                </c:pt>
                <c:pt idx="35">
                  <c:v>105435000</c:v>
                </c:pt>
                <c:pt idx="36">
                  <c:v>34250000</c:v>
                </c:pt>
                <c:pt idx="37">
                  <c:v>4850000</c:v>
                </c:pt>
                <c:pt idx="38">
                  <c:v>-24550000</c:v>
                </c:pt>
                <c:pt idx="39">
                  <c:v>-49770000</c:v>
                </c:pt>
                <c:pt idx="40">
                  <c:v>-58190000</c:v>
                </c:pt>
                <c:pt idx="41">
                  <c:v>-184380000</c:v>
                </c:pt>
                <c:pt idx="42">
                  <c:v>-184470000</c:v>
                </c:pt>
                <c:pt idx="43">
                  <c:v>-176320000</c:v>
                </c:pt>
                <c:pt idx="44">
                  <c:v>-160090000</c:v>
                </c:pt>
                <c:pt idx="45">
                  <c:v>-143860000</c:v>
                </c:pt>
                <c:pt idx="46">
                  <c:v>16090000</c:v>
                </c:pt>
                <c:pt idx="47">
                  <c:v>-16510000</c:v>
                </c:pt>
                <c:pt idx="48">
                  <c:v>-16510000</c:v>
                </c:pt>
                <c:pt idx="49">
                  <c:v>-255000</c:v>
                </c:pt>
                <c:pt idx="50">
                  <c:v>11970000</c:v>
                </c:pt>
                <c:pt idx="51">
                  <c:v>-53590000</c:v>
                </c:pt>
                <c:pt idx="52">
                  <c:v>-53590000</c:v>
                </c:pt>
                <c:pt idx="53">
                  <c:v>-49455000</c:v>
                </c:pt>
                <c:pt idx="54">
                  <c:v>-4080000</c:v>
                </c:pt>
                <c:pt idx="55">
                  <c:v>-4080000</c:v>
                </c:pt>
                <c:pt idx="56">
                  <c:v>-4080000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8EF3-E04F-B755-C6587B0A154B}"/>
            </c:ext>
          </c:extLst>
        </c:ser>
        <c:ser>
          <c:idx val="5"/>
          <c:order val="5"/>
          <c:tx>
            <c:strRef>
              <c:f>GDTD!$AD$160</c:f>
              <c:strCache>
                <c:ptCount val="1"/>
                <c:pt idx="0">
                  <c:v>MSN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multiLvlStrRef>
              <c:f>GDTD!$W$161:$X$228</c:f>
              <c:multiLvlStrCache>
                <c:ptCount val="68"/>
                <c:lvl>
                  <c:pt idx="0">
                    <c:v>08/04/2024</c:v>
                  </c:pt>
                  <c:pt idx="1">
                    <c:v>05/04/2024</c:v>
                  </c:pt>
                  <c:pt idx="2">
                    <c:v>04/04/2024</c:v>
                  </c:pt>
                  <c:pt idx="3">
                    <c:v>03/04/2024</c:v>
                  </c:pt>
                  <c:pt idx="4">
                    <c:v>02/04/2024</c:v>
                  </c:pt>
                  <c:pt idx="5">
                    <c:v>01/04/2024</c:v>
                  </c:pt>
                  <c:pt idx="6">
                    <c:v>29/03/2024</c:v>
                  </c:pt>
                  <c:pt idx="7">
                    <c:v>28/03/2024</c:v>
                  </c:pt>
                  <c:pt idx="8">
                    <c:v>27/03/2024</c:v>
                  </c:pt>
                  <c:pt idx="9">
                    <c:v>26/03/2024</c:v>
                  </c:pt>
                  <c:pt idx="10">
                    <c:v>25/03/2024</c:v>
                  </c:pt>
                  <c:pt idx="11">
                    <c:v>22/03/2024</c:v>
                  </c:pt>
                  <c:pt idx="12">
                    <c:v>21/03/2024</c:v>
                  </c:pt>
                  <c:pt idx="13">
                    <c:v>20/03/2024</c:v>
                  </c:pt>
                  <c:pt idx="14">
                    <c:v>19/03/2024</c:v>
                  </c:pt>
                  <c:pt idx="15">
                    <c:v>18/03/2024</c:v>
                  </c:pt>
                  <c:pt idx="16">
                    <c:v>15/03/2024</c:v>
                  </c:pt>
                  <c:pt idx="17">
                    <c:v>14/03/2024</c:v>
                  </c:pt>
                  <c:pt idx="18">
                    <c:v>13/03/2024</c:v>
                  </c:pt>
                  <c:pt idx="19">
                    <c:v>12/03/2024</c:v>
                  </c:pt>
                  <c:pt idx="20">
                    <c:v>11/03/2024</c:v>
                  </c:pt>
                  <c:pt idx="21">
                    <c:v>08/03/2024</c:v>
                  </c:pt>
                  <c:pt idx="22">
                    <c:v>07/03/2024</c:v>
                  </c:pt>
                  <c:pt idx="23">
                    <c:v>06/03/2024</c:v>
                  </c:pt>
                  <c:pt idx="24">
                    <c:v>05/03/2024</c:v>
                  </c:pt>
                  <c:pt idx="25">
                    <c:v>04/03/2024</c:v>
                  </c:pt>
                  <c:pt idx="26">
                    <c:v>01/03/2024</c:v>
                  </c:pt>
                  <c:pt idx="27">
                    <c:v>29/02/2024</c:v>
                  </c:pt>
                  <c:pt idx="28">
                    <c:v>28/02/2024</c:v>
                  </c:pt>
                  <c:pt idx="29">
                    <c:v>27/02/2024</c:v>
                  </c:pt>
                  <c:pt idx="30">
                    <c:v>26/02/2024</c:v>
                  </c:pt>
                  <c:pt idx="31">
                    <c:v>23/02/2024</c:v>
                  </c:pt>
                  <c:pt idx="32">
                    <c:v>22/02/2024</c:v>
                  </c:pt>
                  <c:pt idx="33">
                    <c:v>21/02/2024</c:v>
                  </c:pt>
                  <c:pt idx="34">
                    <c:v>20/02/2024</c:v>
                  </c:pt>
                  <c:pt idx="35">
                    <c:v>19/02/2024</c:v>
                  </c:pt>
                  <c:pt idx="36">
                    <c:v>16/02/2024</c:v>
                  </c:pt>
                  <c:pt idx="37">
                    <c:v>15/02/2024</c:v>
                  </c:pt>
                  <c:pt idx="38">
                    <c:v>07/02/2024</c:v>
                  </c:pt>
                  <c:pt idx="39">
                    <c:v>06/02/2024</c:v>
                  </c:pt>
                  <c:pt idx="40">
                    <c:v>05/02/2024</c:v>
                  </c:pt>
                  <c:pt idx="41">
                    <c:v>02/02/2024</c:v>
                  </c:pt>
                  <c:pt idx="42">
                    <c:v>01/02/2024</c:v>
                  </c:pt>
                  <c:pt idx="43">
                    <c:v>31/01/2024</c:v>
                  </c:pt>
                  <c:pt idx="44">
                    <c:v>30/01/2024</c:v>
                  </c:pt>
                  <c:pt idx="45">
                    <c:v>29/01/2024</c:v>
                  </c:pt>
                  <c:pt idx="46">
                    <c:v>26/01/2024</c:v>
                  </c:pt>
                  <c:pt idx="47">
                    <c:v>25/01/2024</c:v>
                  </c:pt>
                  <c:pt idx="48">
                    <c:v>24/01/2024</c:v>
                  </c:pt>
                  <c:pt idx="49">
                    <c:v>23/01/2024</c:v>
                  </c:pt>
                  <c:pt idx="50">
                    <c:v>22/01/2024</c:v>
                  </c:pt>
                  <c:pt idx="51">
                    <c:v>19/01/2024</c:v>
                  </c:pt>
                  <c:pt idx="52">
                    <c:v>18/01/2024</c:v>
                  </c:pt>
                  <c:pt idx="53">
                    <c:v>17/01/2024</c:v>
                  </c:pt>
                  <c:pt idx="54">
                    <c:v>16/01/2024</c:v>
                  </c:pt>
                  <c:pt idx="55">
                    <c:v>15/01/2024</c:v>
                  </c:pt>
                  <c:pt idx="56">
                    <c:v>12/01/2024</c:v>
                  </c:pt>
                  <c:pt idx="57">
                    <c:v>11/01/2024</c:v>
                  </c:pt>
                  <c:pt idx="58">
                    <c:v>10/01/2024</c:v>
                  </c:pt>
                  <c:pt idx="59">
                    <c:v>09/01/2024</c:v>
                  </c:pt>
                  <c:pt idx="60">
                    <c:v>08/01/2024</c:v>
                  </c:pt>
                  <c:pt idx="61">
                    <c:v>05/01/2024</c:v>
                  </c:pt>
                  <c:pt idx="62">
                    <c:v>04/01/2024</c:v>
                  </c:pt>
                  <c:pt idx="63">
                    <c:v>03/01/2024</c:v>
                  </c:pt>
                  <c:pt idx="64">
                    <c:v>02/01/2024</c:v>
                  </c:pt>
                  <c:pt idx="65">
                    <c:v>29/12/2023</c:v>
                  </c:pt>
                  <c:pt idx="66">
                    <c:v>28/12/2023</c:v>
                  </c:pt>
                  <c:pt idx="67">
                    <c:v>27/12/2023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GDTD!$AD$161:$AD$228</c:f>
              <c:numCache>
                <c:formatCode>#,##0</c:formatCode>
                <c:ptCount val="68"/>
                <c:pt idx="0">
                  <c:v>-49000185000</c:v>
                </c:pt>
                <c:pt idx="1">
                  <c:v>-27265505000</c:v>
                </c:pt>
                <c:pt idx="2">
                  <c:v>-39439445000</c:v>
                </c:pt>
                <c:pt idx="3">
                  <c:v>-79146435000</c:v>
                </c:pt>
                <c:pt idx="4">
                  <c:v>6931755000</c:v>
                </c:pt>
                <c:pt idx="5">
                  <c:v>20987095000</c:v>
                </c:pt>
                <c:pt idx="6">
                  <c:v>21401445000</c:v>
                </c:pt>
                <c:pt idx="7">
                  <c:v>22850435000</c:v>
                </c:pt>
                <c:pt idx="8">
                  <c:v>25800705000</c:v>
                </c:pt>
                <c:pt idx="9">
                  <c:v>-176254845000</c:v>
                </c:pt>
                <c:pt idx="10">
                  <c:v>74806605000</c:v>
                </c:pt>
                <c:pt idx="11">
                  <c:v>130658505000</c:v>
                </c:pt>
                <c:pt idx="12">
                  <c:v>133272965000</c:v>
                </c:pt>
                <c:pt idx="13">
                  <c:v>-7745765000</c:v>
                </c:pt>
                <c:pt idx="14">
                  <c:v>-9295135000</c:v>
                </c:pt>
                <c:pt idx="15">
                  <c:v>26847395000</c:v>
                </c:pt>
                <c:pt idx="16">
                  <c:v>9352948000</c:v>
                </c:pt>
                <c:pt idx="17">
                  <c:v>-6838252000</c:v>
                </c:pt>
                <c:pt idx="18">
                  <c:v>74884331000</c:v>
                </c:pt>
                <c:pt idx="19">
                  <c:v>74156251000</c:v>
                </c:pt>
                <c:pt idx="20">
                  <c:v>98740021000</c:v>
                </c:pt>
                <c:pt idx="21">
                  <c:v>92432341000</c:v>
                </c:pt>
                <c:pt idx="22">
                  <c:v>60709771000</c:v>
                </c:pt>
                <c:pt idx="23">
                  <c:v>-6038969000</c:v>
                </c:pt>
                <c:pt idx="24">
                  <c:v>-7683479000</c:v>
                </c:pt>
                <c:pt idx="25">
                  <c:v>16224361000</c:v>
                </c:pt>
                <c:pt idx="26">
                  <c:v>18646551000</c:v>
                </c:pt>
                <c:pt idx="27">
                  <c:v>-1152879000</c:v>
                </c:pt>
                <c:pt idx="28">
                  <c:v>-16905799000</c:v>
                </c:pt>
                <c:pt idx="29">
                  <c:v>-15867739000</c:v>
                </c:pt>
                <c:pt idx="30">
                  <c:v>-1215989000</c:v>
                </c:pt>
                <c:pt idx="31">
                  <c:v>-12857849000</c:v>
                </c:pt>
                <c:pt idx="32">
                  <c:v>-25038899000</c:v>
                </c:pt>
                <c:pt idx="33">
                  <c:v>-19699789000</c:v>
                </c:pt>
                <c:pt idx="34">
                  <c:v>-6608109000</c:v>
                </c:pt>
                <c:pt idx="35">
                  <c:v>8341501000</c:v>
                </c:pt>
                <c:pt idx="36">
                  <c:v>18899771000</c:v>
                </c:pt>
                <c:pt idx="37">
                  <c:v>17659061000</c:v>
                </c:pt>
                <c:pt idx="38">
                  <c:v>34370371000</c:v>
                </c:pt>
                <c:pt idx="39">
                  <c:v>25444361000</c:v>
                </c:pt>
                <c:pt idx="40">
                  <c:v>69756108000</c:v>
                </c:pt>
                <c:pt idx="41">
                  <c:v>68025418000</c:v>
                </c:pt>
                <c:pt idx="42">
                  <c:v>43331808000</c:v>
                </c:pt>
                <c:pt idx="43">
                  <c:v>43224638000</c:v>
                </c:pt>
                <c:pt idx="44">
                  <c:v>38558628000</c:v>
                </c:pt>
                <c:pt idx="45">
                  <c:v>29265528000</c:v>
                </c:pt>
                <c:pt idx="46">
                  <c:v>21603598000</c:v>
                </c:pt>
                <c:pt idx="47">
                  <c:v>-3900262000</c:v>
                </c:pt>
                <c:pt idx="48">
                  <c:v>-4639372000</c:v>
                </c:pt>
                <c:pt idx="49">
                  <c:v>-3419522000</c:v>
                </c:pt>
                <c:pt idx="50">
                  <c:v>28980118000</c:v>
                </c:pt>
                <c:pt idx="51">
                  <c:v>23205678000</c:v>
                </c:pt>
                <c:pt idx="52">
                  <c:v>8662048000</c:v>
                </c:pt>
                <c:pt idx="53">
                  <c:v>-1074612000</c:v>
                </c:pt>
                <c:pt idx="54">
                  <c:v>9279318000</c:v>
                </c:pt>
                <c:pt idx="55">
                  <c:v>9253258000</c:v>
                </c:pt>
                <c:pt idx="56">
                  <c:v>1850608000</c:v>
                </c:pt>
                <c:pt idx="57">
                  <c:v>20384078000</c:v>
                </c:pt>
                <c:pt idx="58">
                  <c:v>16947828000</c:v>
                </c:pt>
                <c:pt idx="59">
                  <c:v>22027478000</c:v>
                </c:pt>
                <c:pt idx="60">
                  <c:v>16764548000</c:v>
                </c:pt>
                <c:pt idx="61">
                  <c:v>11923788000</c:v>
                </c:pt>
                <c:pt idx="62">
                  <c:v>10761378000</c:v>
                </c:pt>
                <c:pt idx="63">
                  <c:v>-6991372000</c:v>
                </c:pt>
                <c:pt idx="64">
                  <c:v>4209978000</c:v>
                </c:pt>
                <c:pt idx="65">
                  <c:v>8366678000</c:v>
                </c:pt>
                <c:pt idx="66">
                  <c:v>6119578000</c:v>
                </c:pt>
                <c:pt idx="67">
                  <c:v>3170198000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8EF3-E04F-B755-C6587B0A154B}"/>
            </c:ext>
          </c:extLst>
        </c:ser>
        <c:ser>
          <c:idx val="6"/>
          <c:order val="6"/>
          <c:tx>
            <c:strRef>
              <c:f>GDTD!$AE$160</c:f>
              <c:strCache>
                <c:ptCount val="1"/>
                <c:pt idx="0">
                  <c:v>GEX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GDTD!$W$161:$X$228</c:f>
              <c:multiLvlStrCache>
                <c:ptCount val="68"/>
                <c:lvl>
                  <c:pt idx="0">
                    <c:v>08/04/2024</c:v>
                  </c:pt>
                  <c:pt idx="1">
                    <c:v>05/04/2024</c:v>
                  </c:pt>
                  <c:pt idx="2">
                    <c:v>04/04/2024</c:v>
                  </c:pt>
                  <c:pt idx="3">
                    <c:v>03/04/2024</c:v>
                  </c:pt>
                  <c:pt idx="4">
                    <c:v>02/04/2024</c:v>
                  </c:pt>
                  <c:pt idx="5">
                    <c:v>01/04/2024</c:v>
                  </c:pt>
                  <c:pt idx="6">
                    <c:v>29/03/2024</c:v>
                  </c:pt>
                  <c:pt idx="7">
                    <c:v>28/03/2024</c:v>
                  </c:pt>
                  <c:pt idx="8">
                    <c:v>27/03/2024</c:v>
                  </c:pt>
                  <c:pt idx="9">
                    <c:v>26/03/2024</c:v>
                  </c:pt>
                  <c:pt idx="10">
                    <c:v>25/03/2024</c:v>
                  </c:pt>
                  <c:pt idx="11">
                    <c:v>22/03/2024</c:v>
                  </c:pt>
                  <c:pt idx="12">
                    <c:v>21/03/2024</c:v>
                  </c:pt>
                  <c:pt idx="13">
                    <c:v>20/03/2024</c:v>
                  </c:pt>
                  <c:pt idx="14">
                    <c:v>19/03/2024</c:v>
                  </c:pt>
                  <c:pt idx="15">
                    <c:v>18/03/2024</c:v>
                  </c:pt>
                  <c:pt idx="16">
                    <c:v>15/03/2024</c:v>
                  </c:pt>
                  <c:pt idx="17">
                    <c:v>14/03/2024</c:v>
                  </c:pt>
                  <c:pt idx="18">
                    <c:v>13/03/2024</c:v>
                  </c:pt>
                  <c:pt idx="19">
                    <c:v>12/03/2024</c:v>
                  </c:pt>
                  <c:pt idx="20">
                    <c:v>11/03/2024</c:v>
                  </c:pt>
                  <c:pt idx="21">
                    <c:v>08/03/2024</c:v>
                  </c:pt>
                  <c:pt idx="22">
                    <c:v>07/03/2024</c:v>
                  </c:pt>
                  <c:pt idx="23">
                    <c:v>06/03/2024</c:v>
                  </c:pt>
                  <c:pt idx="24">
                    <c:v>05/03/2024</c:v>
                  </c:pt>
                  <c:pt idx="25">
                    <c:v>04/03/2024</c:v>
                  </c:pt>
                  <c:pt idx="26">
                    <c:v>01/03/2024</c:v>
                  </c:pt>
                  <c:pt idx="27">
                    <c:v>29/02/2024</c:v>
                  </c:pt>
                  <c:pt idx="28">
                    <c:v>28/02/2024</c:v>
                  </c:pt>
                  <c:pt idx="29">
                    <c:v>27/02/2024</c:v>
                  </c:pt>
                  <c:pt idx="30">
                    <c:v>26/02/2024</c:v>
                  </c:pt>
                  <c:pt idx="31">
                    <c:v>23/02/2024</c:v>
                  </c:pt>
                  <c:pt idx="32">
                    <c:v>22/02/2024</c:v>
                  </c:pt>
                  <c:pt idx="33">
                    <c:v>21/02/2024</c:v>
                  </c:pt>
                  <c:pt idx="34">
                    <c:v>20/02/2024</c:v>
                  </c:pt>
                  <c:pt idx="35">
                    <c:v>19/02/2024</c:v>
                  </c:pt>
                  <c:pt idx="36">
                    <c:v>16/02/2024</c:v>
                  </c:pt>
                  <c:pt idx="37">
                    <c:v>15/02/2024</c:v>
                  </c:pt>
                  <c:pt idx="38">
                    <c:v>07/02/2024</c:v>
                  </c:pt>
                  <c:pt idx="39">
                    <c:v>06/02/2024</c:v>
                  </c:pt>
                  <c:pt idx="40">
                    <c:v>05/02/2024</c:v>
                  </c:pt>
                  <c:pt idx="41">
                    <c:v>02/02/2024</c:v>
                  </c:pt>
                  <c:pt idx="42">
                    <c:v>01/02/2024</c:v>
                  </c:pt>
                  <c:pt idx="43">
                    <c:v>31/01/2024</c:v>
                  </c:pt>
                  <c:pt idx="44">
                    <c:v>30/01/2024</c:v>
                  </c:pt>
                  <c:pt idx="45">
                    <c:v>29/01/2024</c:v>
                  </c:pt>
                  <c:pt idx="46">
                    <c:v>26/01/2024</c:v>
                  </c:pt>
                  <c:pt idx="47">
                    <c:v>25/01/2024</c:v>
                  </c:pt>
                  <c:pt idx="48">
                    <c:v>24/01/2024</c:v>
                  </c:pt>
                  <c:pt idx="49">
                    <c:v>23/01/2024</c:v>
                  </c:pt>
                  <c:pt idx="50">
                    <c:v>22/01/2024</c:v>
                  </c:pt>
                  <c:pt idx="51">
                    <c:v>19/01/2024</c:v>
                  </c:pt>
                  <c:pt idx="52">
                    <c:v>18/01/2024</c:v>
                  </c:pt>
                  <c:pt idx="53">
                    <c:v>17/01/2024</c:v>
                  </c:pt>
                  <c:pt idx="54">
                    <c:v>16/01/2024</c:v>
                  </c:pt>
                  <c:pt idx="55">
                    <c:v>15/01/2024</c:v>
                  </c:pt>
                  <c:pt idx="56">
                    <c:v>12/01/2024</c:v>
                  </c:pt>
                  <c:pt idx="57">
                    <c:v>11/01/2024</c:v>
                  </c:pt>
                  <c:pt idx="58">
                    <c:v>10/01/2024</c:v>
                  </c:pt>
                  <c:pt idx="59">
                    <c:v>09/01/2024</c:v>
                  </c:pt>
                  <c:pt idx="60">
                    <c:v>08/01/2024</c:v>
                  </c:pt>
                  <c:pt idx="61">
                    <c:v>05/01/2024</c:v>
                  </c:pt>
                  <c:pt idx="62">
                    <c:v>04/01/2024</c:v>
                  </c:pt>
                  <c:pt idx="63">
                    <c:v>03/01/2024</c:v>
                  </c:pt>
                  <c:pt idx="64">
                    <c:v>02/01/2024</c:v>
                  </c:pt>
                  <c:pt idx="65">
                    <c:v>29/12/2023</c:v>
                  </c:pt>
                  <c:pt idx="66">
                    <c:v>28/12/2023</c:v>
                  </c:pt>
                  <c:pt idx="67">
                    <c:v>27/12/2023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GDTD!$AE$161:$AE$228</c:f>
              <c:numCache>
                <c:formatCode>#,##0</c:formatCode>
                <c:ptCount val="68"/>
                <c:pt idx="0">
                  <c:v>113872858000</c:v>
                </c:pt>
                <c:pt idx="1">
                  <c:v>112211508000</c:v>
                </c:pt>
                <c:pt idx="2">
                  <c:v>101781233000</c:v>
                </c:pt>
                <c:pt idx="3">
                  <c:v>91350958000</c:v>
                </c:pt>
                <c:pt idx="4">
                  <c:v>93612998000</c:v>
                </c:pt>
                <c:pt idx="5">
                  <c:v>81306608000</c:v>
                </c:pt>
                <c:pt idx="6">
                  <c:v>51157118000</c:v>
                </c:pt>
                <c:pt idx="7">
                  <c:v>49852088000</c:v>
                </c:pt>
                <c:pt idx="8">
                  <c:v>48547058000</c:v>
                </c:pt>
                <c:pt idx="9">
                  <c:v>49990068000</c:v>
                </c:pt>
                <c:pt idx="10">
                  <c:v>80894043000</c:v>
                </c:pt>
                <c:pt idx="11">
                  <c:v>106294838000</c:v>
                </c:pt>
                <c:pt idx="12">
                  <c:v>131695633000</c:v>
                </c:pt>
                <c:pt idx="13">
                  <c:v>126277673000</c:v>
                </c:pt>
                <c:pt idx="14">
                  <c:v>124775248000</c:v>
                </c:pt>
                <c:pt idx="15">
                  <c:v>126907698000</c:v>
                </c:pt>
                <c:pt idx="16">
                  <c:v>125452983000</c:v>
                </c:pt>
                <c:pt idx="17">
                  <c:v>125598493000</c:v>
                </c:pt>
                <c:pt idx="18">
                  <c:v>125583278000</c:v>
                </c:pt>
                <c:pt idx="19">
                  <c:v>125568063000</c:v>
                </c:pt>
                <c:pt idx="20">
                  <c:v>125568063000</c:v>
                </c:pt>
                <c:pt idx="21">
                  <c:v>124179198000</c:v>
                </c:pt>
                <c:pt idx="22">
                  <c:v>124179198000</c:v>
                </c:pt>
                <c:pt idx="23">
                  <c:v>122437038000</c:v>
                </c:pt>
                <c:pt idx="24">
                  <c:v>117350983000</c:v>
                </c:pt>
                <c:pt idx="25">
                  <c:v>117168723000</c:v>
                </c:pt>
                <c:pt idx="26">
                  <c:v>118963218000</c:v>
                </c:pt>
                <c:pt idx="27">
                  <c:v>122081448000</c:v>
                </c:pt>
                <c:pt idx="28">
                  <c:v>121373963000</c:v>
                </c:pt>
                <c:pt idx="29">
                  <c:v>121978073000</c:v>
                </c:pt>
                <c:pt idx="30">
                  <c:v>122582183000</c:v>
                </c:pt>
                <c:pt idx="31">
                  <c:v>123346128000</c:v>
                </c:pt>
                <c:pt idx="32">
                  <c:v>105829758000</c:v>
                </c:pt>
                <c:pt idx="33">
                  <c:v>106063563000</c:v>
                </c:pt>
                <c:pt idx="34">
                  <c:v>105799273000</c:v>
                </c:pt>
                <c:pt idx="35">
                  <c:v>56155698000</c:v>
                </c:pt>
                <c:pt idx="36">
                  <c:v>58772623000</c:v>
                </c:pt>
                <c:pt idx="37">
                  <c:v>34224818000</c:v>
                </c:pt>
                <c:pt idx="38">
                  <c:v>9677013000</c:v>
                </c:pt>
                <c:pt idx="39">
                  <c:v>9509963000</c:v>
                </c:pt>
                <c:pt idx="40">
                  <c:v>8819713000</c:v>
                </c:pt>
                <c:pt idx="41">
                  <c:v>343073000</c:v>
                </c:pt>
                <c:pt idx="42">
                  <c:v>-1806927000</c:v>
                </c:pt>
                <c:pt idx="43">
                  <c:v>-1578907000</c:v>
                </c:pt>
                <c:pt idx="44">
                  <c:v>-1321111000</c:v>
                </c:pt>
                <c:pt idx="45">
                  <c:v>-1063315000</c:v>
                </c:pt>
                <c:pt idx="46">
                  <c:v>72090000</c:v>
                </c:pt>
                <c:pt idx="47">
                  <c:v>-152550000</c:v>
                </c:pt>
                <c:pt idx="48">
                  <c:v>-152550000</c:v>
                </c:pt>
                <c:pt idx="49">
                  <c:v>-40750000</c:v>
                </c:pt>
                <c:pt idx="50">
                  <c:v>43685000</c:v>
                </c:pt>
                <c:pt idx="51">
                  <c:v>-404565000</c:v>
                </c:pt>
                <c:pt idx="52">
                  <c:v>-404565000</c:v>
                </c:pt>
                <c:pt idx="53">
                  <c:v>-338065000</c:v>
                </c:pt>
                <c:pt idx="54">
                  <c:v>-28470000</c:v>
                </c:pt>
                <c:pt idx="55">
                  <c:v>-28470000</c:v>
                </c:pt>
                <c:pt idx="56">
                  <c:v>-28470000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8EF3-E04F-B755-C6587B0A154B}"/>
            </c:ext>
          </c:extLst>
        </c:ser>
        <c:ser>
          <c:idx val="7"/>
          <c:order val="7"/>
          <c:tx>
            <c:strRef>
              <c:f>GDTD!$AF$160</c:f>
              <c:strCache>
                <c:ptCount val="1"/>
                <c:pt idx="0">
                  <c:v>REE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GDTD!$W$161:$X$228</c:f>
              <c:multiLvlStrCache>
                <c:ptCount val="68"/>
                <c:lvl>
                  <c:pt idx="0">
                    <c:v>08/04/2024</c:v>
                  </c:pt>
                  <c:pt idx="1">
                    <c:v>05/04/2024</c:v>
                  </c:pt>
                  <c:pt idx="2">
                    <c:v>04/04/2024</c:v>
                  </c:pt>
                  <c:pt idx="3">
                    <c:v>03/04/2024</c:v>
                  </c:pt>
                  <c:pt idx="4">
                    <c:v>02/04/2024</c:v>
                  </c:pt>
                  <c:pt idx="5">
                    <c:v>01/04/2024</c:v>
                  </c:pt>
                  <c:pt idx="6">
                    <c:v>29/03/2024</c:v>
                  </c:pt>
                  <c:pt idx="7">
                    <c:v>28/03/2024</c:v>
                  </c:pt>
                  <c:pt idx="8">
                    <c:v>27/03/2024</c:v>
                  </c:pt>
                  <c:pt idx="9">
                    <c:v>26/03/2024</c:v>
                  </c:pt>
                  <c:pt idx="10">
                    <c:v>25/03/2024</c:v>
                  </c:pt>
                  <c:pt idx="11">
                    <c:v>22/03/2024</c:v>
                  </c:pt>
                  <c:pt idx="12">
                    <c:v>21/03/2024</c:v>
                  </c:pt>
                  <c:pt idx="13">
                    <c:v>20/03/2024</c:v>
                  </c:pt>
                  <c:pt idx="14">
                    <c:v>19/03/2024</c:v>
                  </c:pt>
                  <c:pt idx="15">
                    <c:v>18/03/2024</c:v>
                  </c:pt>
                  <c:pt idx="16">
                    <c:v>15/03/2024</c:v>
                  </c:pt>
                  <c:pt idx="17">
                    <c:v>14/03/2024</c:v>
                  </c:pt>
                  <c:pt idx="18">
                    <c:v>13/03/2024</c:v>
                  </c:pt>
                  <c:pt idx="19">
                    <c:v>12/03/2024</c:v>
                  </c:pt>
                  <c:pt idx="20">
                    <c:v>11/03/2024</c:v>
                  </c:pt>
                  <c:pt idx="21">
                    <c:v>08/03/2024</c:v>
                  </c:pt>
                  <c:pt idx="22">
                    <c:v>07/03/2024</c:v>
                  </c:pt>
                  <c:pt idx="23">
                    <c:v>06/03/2024</c:v>
                  </c:pt>
                  <c:pt idx="24">
                    <c:v>05/03/2024</c:v>
                  </c:pt>
                  <c:pt idx="25">
                    <c:v>04/03/2024</c:v>
                  </c:pt>
                  <c:pt idx="26">
                    <c:v>01/03/2024</c:v>
                  </c:pt>
                  <c:pt idx="27">
                    <c:v>29/02/2024</c:v>
                  </c:pt>
                  <c:pt idx="28">
                    <c:v>28/02/2024</c:v>
                  </c:pt>
                  <c:pt idx="29">
                    <c:v>27/02/2024</c:v>
                  </c:pt>
                  <c:pt idx="30">
                    <c:v>26/02/2024</c:v>
                  </c:pt>
                  <c:pt idx="31">
                    <c:v>23/02/2024</c:v>
                  </c:pt>
                  <c:pt idx="32">
                    <c:v>22/02/2024</c:v>
                  </c:pt>
                  <c:pt idx="33">
                    <c:v>21/02/2024</c:v>
                  </c:pt>
                  <c:pt idx="34">
                    <c:v>20/02/2024</c:v>
                  </c:pt>
                  <c:pt idx="35">
                    <c:v>19/02/2024</c:v>
                  </c:pt>
                  <c:pt idx="36">
                    <c:v>16/02/2024</c:v>
                  </c:pt>
                  <c:pt idx="37">
                    <c:v>15/02/2024</c:v>
                  </c:pt>
                  <c:pt idx="38">
                    <c:v>07/02/2024</c:v>
                  </c:pt>
                  <c:pt idx="39">
                    <c:v>06/02/2024</c:v>
                  </c:pt>
                  <c:pt idx="40">
                    <c:v>05/02/2024</c:v>
                  </c:pt>
                  <c:pt idx="41">
                    <c:v>02/02/2024</c:v>
                  </c:pt>
                  <c:pt idx="42">
                    <c:v>01/02/2024</c:v>
                  </c:pt>
                  <c:pt idx="43">
                    <c:v>31/01/2024</c:v>
                  </c:pt>
                  <c:pt idx="44">
                    <c:v>30/01/2024</c:v>
                  </c:pt>
                  <c:pt idx="45">
                    <c:v>29/01/2024</c:v>
                  </c:pt>
                  <c:pt idx="46">
                    <c:v>26/01/2024</c:v>
                  </c:pt>
                  <c:pt idx="47">
                    <c:v>25/01/2024</c:v>
                  </c:pt>
                  <c:pt idx="48">
                    <c:v>24/01/2024</c:v>
                  </c:pt>
                  <c:pt idx="49">
                    <c:v>23/01/2024</c:v>
                  </c:pt>
                  <c:pt idx="50">
                    <c:v>22/01/2024</c:v>
                  </c:pt>
                  <c:pt idx="51">
                    <c:v>19/01/2024</c:v>
                  </c:pt>
                  <c:pt idx="52">
                    <c:v>18/01/2024</c:v>
                  </c:pt>
                  <c:pt idx="53">
                    <c:v>17/01/2024</c:v>
                  </c:pt>
                  <c:pt idx="54">
                    <c:v>16/01/2024</c:v>
                  </c:pt>
                  <c:pt idx="55">
                    <c:v>15/01/2024</c:v>
                  </c:pt>
                  <c:pt idx="56">
                    <c:v>12/01/2024</c:v>
                  </c:pt>
                  <c:pt idx="57">
                    <c:v>11/01/2024</c:v>
                  </c:pt>
                  <c:pt idx="58">
                    <c:v>10/01/2024</c:v>
                  </c:pt>
                  <c:pt idx="59">
                    <c:v>09/01/2024</c:v>
                  </c:pt>
                  <c:pt idx="60">
                    <c:v>08/01/2024</c:v>
                  </c:pt>
                  <c:pt idx="61">
                    <c:v>05/01/2024</c:v>
                  </c:pt>
                  <c:pt idx="62">
                    <c:v>04/01/2024</c:v>
                  </c:pt>
                  <c:pt idx="63">
                    <c:v>03/01/2024</c:v>
                  </c:pt>
                  <c:pt idx="64">
                    <c:v>02/01/2024</c:v>
                  </c:pt>
                  <c:pt idx="65">
                    <c:v>29/12/2023</c:v>
                  </c:pt>
                  <c:pt idx="66">
                    <c:v>28/12/2023</c:v>
                  </c:pt>
                  <c:pt idx="67">
                    <c:v>27/12/2023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GDTD!$AF$161:$AF$228</c:f>
              <c:numCache>
                <c:formatCode>#,##0</c:formatCode>
                <c:ptCount val="68"/>
                <c:pt idx="0">
                  <c:v>-69349576000</c:v>
                </c:pt>
                <c:pt idx="1">
                  <c:v>-70026006000</c:v>
                </c:pt>
                <c:pt idx="2">
                  <c:v>-70396106000</c:v>
                </c:pt>
                <c:pt idx="3">
                  <c:v>-60880286000</c:v>
                </c:pt>
                <c:pt idx="4">
                  <c:v>-58512256000</c:v>
                </c:pt>
                <c:pt idx="5">
                  <c:v>-56334186000</c:v>
                </c:pt>
                <c:pt idx="6">
                  <c:v>-63034416000</c:v>
                </c:pt>
                <c:pt idx="7">
                  <c:v>-64939186000</c:v>
                </c:pt>
                <c:pt idx="8">
                  <c:v>-66843956000</c:v>
                </c:pt>
                <c:pt idx="9">
                  <c:v>-61469736000</c:v>
                </c:pt>
                <c:pt idx="10">
                  <c:v>-58111496000</c:v>
                </c:pt>
                <c:pt idx="11">
                  <c:v>-57415756000</c:v>
                </c:pt>
                <c:pt idx="12">
                  <c:v>-50847106000</c:v>
                </c:pt>
                <c:pt idx="13">
                  <c:v>-48206966000</c:v>
                </c:pt>
                <c:pt idx="14">
                  <c:v>-27805456000</c:v>
                </c:pt>
                <c:pt idx="15">
                  <c:v>8508014000</c:v>
                </c:pt>
                <c:pt idx="16">
                  <c:v>-3201876000</c:v>
                </c:pt>
                <c:pt idx="17">
                  <c:v>216094000</c:v>
                </c:pt>
                <c:pt idx="18">
                  <c:v>-2215586000</c:v>
                </c:pt>
                <c:pt idx="19">
                  <c:v>-4647266000</c:v>
                </c:pt>
                <c:pt idx="20">
                  <c:v>-5760446000</c:v>
                </c:pt>
                <c:pt idx="21">
                  <c:v>-6562626000</c:v>
                </c:pt>
                <c:pt idx="22">
                  <c:v>6329673000</c:v>
                </c:pt>
                <c:pt idx="23">
                  <c:v>7494863000</c:v>
                </c:pt>
                <c:pt idx="24">
                  <c:v>2140533000</c:v>
                </c:pt>
                <c:pt idx="25">
                  <c:v>8366283000</c:v>
                </c:pt>
                <c:pt idx="26">
                  <c:v>2229883000</c:v>
                </c:pt>
                <c:pt idx="27">
                  <c:v>3671893000</c:v>
                </c:pt>
                <c:pt idx="28">
                  <c:v>3303673000</c:v>
                </c:pt>
                <c:pt idx="29">
                  <c:v>-2651357000</c:v>
                </c:pt>
                <c:pt idx="30">
                  <c:v>-880180000</c:v>
                </c:pt>
                <c:pt idx="31">
                  <c:v>1796710000</c:v>
                </c:pt>
                <c:pt idx="32">
                  <c:v>2414070000</c:v>
                </c:pt>
                <c:pt idx="33">
                  <c:v>5024950000</c:v>
                </c:pt>
                <c:pt idx="34">
                  <c:v>5624880000</c:v>
                </c:pt>
                <c:pt idx="35">
                  <c:v>5388480000</c:v>
                </c:pt>
                <c:pt idx="36">
                  <c:v>5601780000</c:v>
                </c:pt>
                <c:pt idx="37">
                  <c:v>3878010000</c:v>
                </c:pt>
                <c:pt idx="38">
                  <c:v>1515340000</c:v>
                </c:pt>
                <c:pt idx="39">
                  <c:v>117790000</c:v>
                </c:pt>
                <c:pt idx="40">
                  <c:v>-2871450000</c:v>
                </c:pt>
                <c:pt idx="41">
                  <c:v>-1140210000</c:v>
                </c:pt>
                <c:pt idx="42">
                  <c:v>545060000</c:v>
                </c:pt>
                <c:pt idx="43">
                  <c:v>287000000</c:v>
                </c:pt>
                <c:pt idx="44">
                  <c:v>2106759000</c:v>
                </c:pt>
                <c:pt idx="45">
                  <c:v>3926518000</c:v>
                </c:pt>
                <c:pt idx="46">
                  <c:v>3926518000</c:v>
                </c:pt>
                <c:pt idx="47">
                  <c:v>3797258000</c:v>
                </c:pt>
                <c:pt idx="48">
                  <c:v>2437218000</c:v>
                </c:pt>
                <c:pt idx="49">
                  <c:v>6832558000</c:v>
                </c:pt>
                <c:pt idx="50">
                  <c:v>2654218000</c:v>
                </c:pt>
                <c:pt idx="51">
                  <c:v>1425558000</c:v>
                </c:pt>
                <c:pt idx="52">
                  <c:v>406358000</c:v>
                </c:pt>
                <c:pt idx="53">
                  <c:v>-70292000</c:v>
                </c:pt>
                <c:pt idx="54">
                  <c:v>-2540452000</c:v>
                </c:pt>
                <c:pt idx="55">
                  <c:v>-5005452000</c:v>
                </c:pt>
                <c:pt idx="56">
                  <c:v>-7312732000</c:v>
                </c:pt>
                <c:pt idx="57">
                  <c:v>1885368000</c:v>
                </c:pt>
                <c:pt idx="58">
                  <c:v>766868000</c:v>
                </c:pt>
                <c:pt idx="59">
                  <c:v>7589868000</c:v>
                </c:pt>
                <c:pt idx="60">
                  <c:v>2791158000</c:v>
                </c:pt>
                <c:pt idx="61">
                  <c:v>5788148000</c:v>
                </c:pt>
                <c:pt idx="62">
                  <c:v>5860508000</c:v>
                </c:pt>
                <c:pt idx="63">
                  <c:v>3184658000</c:v>
                </c:pt>
                <c:pt idx="64">
                  <c:v>3184658000</c:v>
                </c:pt>
                <c:pt idx="65">
                  <c:v>3184658000</c:v>
                </c:pt>
                <c:pt idx="66">
                  <c:v>2909578000</c:v>
                </c:pt>
                <c:pt idx="67">
                  <c:v>1610360000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8EF3-E04F-B755-C6587B0A154B}"/>
            </c:ext>
          </c:extLst>
        </c:ser>
        <c:ser>
          <c:idx val="8"/>
          <c:order val="8"/>
          <c:tx>
            <c:strRef>
              <c:f>GDTD!$AG$160</c:f>
              <c:strCache>
                <c:ptCount val="1"/>
                <c:pt idx="0">
                  <c:v>PC1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GDTD!$W$161:$X$228</c:f>
              <c:multiLvlStrCache>
                <c:ptCount val="68"/>
                <c:lvl>
                  <c:pt idx="0">
                    <c:v>08/04/2024</c:v>
                  </c:pt>
                  <c:pt idx="1">
                    <c:v>05/04/2024</c:v>
                  </c:pt>
                  <c:pt idx="2">
                    <c:v>04/04/2024</c:v>
                  </c:pt>
                  <c:pt idx="3">
                    <c:v>03/04/2024</c:v>
                  </c:pt>
                  <c:pt idx="4">
                    <c:v>02/04/2024</c:v>
                  </c:pt>
                  <c:pt idx="5">
                    <c:v>01/04/2024</c:v>
                  </c:pt>
                  <c:pt idx="6">
                    <c:v>29/03/2024</c:v>
                  </c:pt>
                  <c:pt idx="7">
                    <c:v>28/03/2024</c:v>
                  </c:pt>
                  <c:pt idx="8">
                    <c:v>27/03/2024</c:v>
                  </c:pt>
                  <c:pt idx="9">
                    <c:v>26/03/2024</c:v>
                  </c:pt>
                  <c:pt idx="10">
                    <c:v>25/03/2024</c:v>
                  </c:pt>
                  <c:pt idx="11">
                    <c:v>22/03/2024</c:v>
                  </c:pt>
                  <c:pt idx="12">
                    <c:v>21/03/2024</c:v>
                  </c:pt>
                  <c:pt idx="13">
                    <c:v>20/03/2024</c:v>
                  </c:pt>
                  <c:pt idx="14">
                    <c:v>19/03/2024</c:v>
                  </c:pt>
                  <c:pt idx="15">
                    <c:v>18/03/2024</c:v>
                  </c:pt>
                  <c:pt idx="16">
                    <c:v>15/03/2024</c:v>
                  </c:pt>
                  <c:pt idx="17">
                    <c:v>14/03/2024</c:v>
                  </c:pt>
                  <c:pt idx="18">
                    <c:v>13/03/2024</c:v>
                  </c:pt>
                  <c:pt idx="19">
                    <c:v>12/03/2024</c:v>
                  </c:pt>
                  <c:pt idx="20">
                    <c:v>11/03/2024</c:v>
                  </c:pt>
                  <c:pt idx="21">
                    <c:v>08/03/2024</c:v>
                  </c:pt>
                  <c:pt idx="22">
                    <c:v>07/03/2024</c:v>
                  </c:pt>
                  <c:pt idx="23">
                    <c:v>06/03/2024</c:v>
                  </c:pt>
                  <c:pt idx="24">
                    <c:v>05/03/2024</c:v>
                  </c:pt>
                  <c:pt idx="25">
                    <c:v>04/03/2024</c:v>
                  </c:pt>
                  <c:pt idx="26">
                    <c:v>01/03/2024</c:v>
                  </c:pt>
                  <c:pt idx="27">
                    <c:v>29/02/2024</c:v>
                  </c:pt>
                  <c:pt idx="28">
                    <c:v>28/02/2024</c:v>
                  </c:pt>
                  <c:pt idx="29">
                    <c:v>27/02/2024</c:v>
                  </c:pt>
                  <c:pt idx="30">
                    <c:v>26/02/2024</c:v>
                  </c:pt>
                  <c:pt idx="31">
                    <c:v>23/02/2024</c:v>
                  </c:pt>
                  <c:pt idx="32">
                    <c:v>22/02/2024</c:v>
                  </c:pt>
                  <c:pt idx="33">
                    <c:v>21/02/2024</c:v>
                  </c:pt>
                  <c:pt idx="34">
                    <c:v>20/02/2024</c:v>
                  </c:pt>
                  <c:pt idx="35">
                    <c:v>19/02/2024</c:v>
                  </c:pt>
                  <c:pt idx="36">
                    <c:v>16/02/2024</c:v>
                  </c:pt>
                  <c:pt idx="37">
                    <c:v>15/02/2024</c:v>
                  </c:pt>
                  <c:pt idx="38">
                    <c:v>07/02/2024</c:v>
                  </c:pt>
                  <c:pt idx="39">
                    <c:v>06/02/2024</c:v>
                  </c:pt>
                  <c:pt idx="40">
                    <c:v>05/02/2024</c:v>
                  </c:pt>
                  <c:pt idx="41">
                    <c:v>02/02/2024</c:v>
                  </c:pt>
                  <c:pt idx="42">
                    <c:v>01/02/2024</c:v>
                  </c:pt>
                  <c:pt idx="43">
                    <c:v>31/01/2024</c:v>
                  </c:pt>
                  <c:pt idx="44">
                    <c:v>30/01/2024</c:v>
                  </c:pt>
                  <c:pt idx="45">
                    <c:v>29/01/2024</c:v>
                  </c:pt>
                  <c:pt idx="46">
                    <c:v>26/01/2024</c:v>
                  </c:pt>
                  <c:pt idx="47">
                    <c:v>25/01/2024</c:v>
                  </c:pt>
                  <c:pt idx="48">
                    <c:v>24/01/2024</c:v>
                  </c:pt>
                  <c:pt idx="49">
                    <c:v>23/01/2024</c:v>
                  </c:pt>
                  <c:pt idx="50">
                    <c:v>22/01/2024</c:v>
                  </c:pt>
                  <c:pt idx="51">
                    <c:v>19/01/2024</c:v>
                  </c:pt>
                  <c:pt idx="52">
                    <c:v>18/01/2024</c:v>
                  </c:pt>
                  <c:pt idx="53">
                    <c:v>17/01/2024</c:v>
                  </c:pt>
                  <c:pt idx="54">
                    <c:v>16/01/2024</c:v>
                  </c:pt>
                  <c:pt idx="55">
                    <c:v>15/01/2024</c:v>
                  </c:pt>
                  <c:pt idx="56">
                    <c:v>12/01/2024</c:v>
                  </c:pt>
                  <c:pt idx="57">
                    <c:v>11/01/2024</c:v>
                  </c:pt>
                  <c:pt idx="58">
                    <c:v>10/01/2024</c:v>
                  </c:pt>
                  <c:pt idx="59">
                    <c:v>09/01/2024</c:v>
                  </c:pt>
                  <c:pt idx="60">
                    <c:v>08/01/2024</c:v>
                  </c:pt>
                  <c:pt idx="61">
                    <c:v>05/01/2024</c:v>
                  </c:pt>
                  <c:pt idx="62">
                    <c:v>04/01/2024</c:v>
                  </c:pt>
                  <c:pt idx="63">
                    <c:v>03/01/2024</c:v>
                  </c:pt>
                  <c:pt idx="64">
                    <c:v>02/01/2024</c:v>
                  </c:pt>
                  <c:pt idx="65">
                    <c:v>29/12/2023</c:v>
                  </c:pt>
                  <c:pt idx="66">
                    <c:v>28/12/2023</c:v>
                  </c:pt>
                  <c:pt idx="67">
                    <c:v>27/12/2023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GDTD!$AG$161:$AG$228</c:f>
              <c:numCache>
                <c:formatCode>#,##0</c:formatCode>
                <c:ptCount val="68"/>
                <c:pt idx="0">
                  <c:v>-3998029000</c:v>
                </c:pt>
                <c:pt idx="1">
                  <c:v>-36341509000</c:v>
                </c:pt>
                <c:pt idx="2">
                  <c:v>-37962389000</c:v>
                </c:pt>
                <c:pt idx="3">
                  <c:v>-39583269000</c:v>
                </c:pt>
                <c:pt idx="4">
                  <c:v>-40234509000</c:v>
                </c:pt>
                <c:pt idx="5">
                  <c:v>-21636149000</c:v>
                </c:pt>
                <c:pt idx="6">
                  <c:v>-21670329000</c:v>
                </c:pt>
                <c:pt idx="7">
                  <c:v>-22133129000</c:v>
                </c:pt>
                <c:pt idx="8">
                  <c:v>-22595929000</c:v>
                </c:pt>
                <c:pt idx="9">
                  <c:v>-22087529000</c:v>
                </c:pt>
                <c:pt idx="10">
                  <c:v>-22110099000</c:v>
                </c:pt>
                <c:pt idx="11">
                  <c:v>-22334079000</c:v>
                </c:pt>
                <c:pt idx="12">
                  <c:v>-22558059000</c:v>
                </c:pt>
                <c:pt idx="13">
                  <c:v>-22842899000</c:v>
                </c:pt>
                <c:pt idx="14">
                  <c:v>-20600439000</c:v>
                </c:pt>
                <c:pt idx="15">
                  <c:v>-20656699000</c:v>
                </c:pt>
                <c:pt idx="16">
                  <c:v>-18939349000</c:v>
                </c:pt>
                <c:pt idx="17">
                  <c:v>-18886739000</c:v>
                </c:pt>
                <c:pt idx="18">
                  <c:v>-17447419000</c:v>
                </c:pt>
                <c:pt idx="19">
                  <c:v>-16008099000</c:v>
                </c:pt>
                <c:pt idx="20">
                  <c:v>-16008099000</c:v>
                </c:pt>
                <c:pt idx="21">
                  <c:v>-26083299000</c:v>
                </c:pt>
                <c:pt idx="22">
                  <c:v>-26083299000</c:v>
                </c:pt>
                <c:pt idx="23">
                  <c:v>-45968164000</c:v>
                </c:pt>
                <c:pt idx="24">
                  <c:v>-47023104000</c:v>
                </c:pt>
                <c:pt idx="25">
                  <c:v>-46236724000</c:v>
                </c:pt>
                <c:pt idx="26">
                  <c:v>-45999004000</c:v>
                </c:pt>
                <c:pt idx="27">
                  <c:v>-46972264000</c:v>
                </c:pt>
                <c:pt idx="28">
                  <c:v>-48327109000</c:v>
                </c:pt>
                <c:pt idx="29">
                  <c:v>-66838542000</c:v>
                </c:pt>
                <c:pt idx="30">
                  <c:v>-85349975000</c:v>
                </c:pt>
                <c:pt idx="31">
                  <c:v>-85050835000</c:v>
                </c:pt>
                <c:pt idx="32">
                  <c:v>12753625000</c:v>
                </c:pt>
                <c:pt idx="33">
                  <c:v>150876665000</c:v>
                </c:pt>
                <c:pt idx="34">
                  <c:v>241616265000</c:v>
                </c:pt>
                <c:pt idx="35">
                  <c:v>265622585000</c:v>
                </c:pt>
                <c:pt idx="36">
                  <c:v>265425945000</c:v>
                </c:pt>
                <c:pt idx="37">
                  <c:v>265330785000</c:v>
                </c:pt>
                <c:pt idx="38">
                  <c:v>265235625000</c:v>
                </c:pt>
                <c:pt idx="39">
                  <c:v>265166715000</c:v>
                </c:pt>
                <c:pt idx="40">
                  <c:v>265149105000</c:v>
                </c:pt>
                <c:pt idx="41">
                  <c:v>264885645000</c:v>
                </c:pt>
                <c:pt idx="42">
                  <c:v>264885885000</c:v>
                </c:pt>
                <c:pt idx="43">
                  <c:v>264910255000</c:v>
                </c:pt>
                <c:pt idx="44">
                  <c:v>331834055000</c:v>
                </c:pt>
                <c:pt idx="45">
                  <c:v>398757855000</c:v>
                </c:pt>
                <c:pt idx="46">
                  <c:v>399103410000</c:v>
                </c:pt>
                <c:pt idx="47">
                  <c:v>399035325000</c:v>
                </c:pt>
                <c:pt idx="48">
                  <c:v>399035325000</c:v>
                </c:pt>
                <c:pt idx="49">
                  <c:v>399071865000</c:v>
                </c:pt>
                <c:pt idx="50">
                  <c:v>359576870000</c:v>
                </c:pt>
                <c:pt idx="51">
                  <c:v>12273075000</c:v>
                </c:pt>
                <c:pt idx="52">
                  <c:v>12273075000</c:v>
                </c:pt>
                <c:pt idx="53">
                  <c:v>6884690000</c:v>
                </c:pt>
                <c:pt idx="54">
                  <c:v>6976500000</c:v>
                </c:pt>
                <c:pt idx="55">
                  <c:v>5276950000</c:v>
                </c:pt>
                <c:pt idx="56">
                  <c:v>-8250000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8EF3-E04F-B755-C6587B0A154B}"/>
            </c:ext>
          </c:extLst>
        </c:ser>
        <c:ser>
          <c:idx val="9"/>
          <c:order val="9"/>
          <c:tx>
            <c:strRef>
              <c:f>GDTD!$AH$160</c:f>
              <c:strCache>
                <c:ptCount val="1"/>
                <c:pt idx="0">
                  <c:v>TV2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GDTD!$W$161:$X$228</c:f>
              <c:multiLvlStrCache>
                <c:ptCount val="68"/>
                <c:lvl>
                  <c:pt idx="0">
                    <c:v>08/04/2024</c:v>
                  </c:pt>
                  <c:pt idx="1">
                    <c:v>05/04/2024</c:v>
                  </c:pt>
                  <c:pt idx="2">
                    <c:v>04/04/2024</c:v>
                  </c:pt>
                  <c:pt idx="3">
                    <c:v>03/04/2024</c:v>
                  </c:pt>
                  <c:pt idx="4">
                    <c:v>02/04/2024</c:v>
                  </c:pt>
                  <c:pt idx="5">
                    <c:v>01/04/2024</c:v>
                  </c:pt>
                  <c:pt idx="6">
                    <c:v>29/03/2024</c:v>
                  </c:pt>
                  <c:pt idx="7">
                    <c:v>28/03/2024</c:v>
                  </c:pt>
                  <c:pt idx="8">
                    <c:v>27/03/2024</c:v>
                  </c:pt>
                  <c:pt idx="9">
                    <c:v>26/03/2024</c:v>
                  </c:pt>
                  <c:pt idx="10">
                    <c:v>25/03/2024</c:v>
                  </c:pt>
                  <c:pt idx="11">
                    <c:v>22/03/2024</c:v>
                  </c:pt>
                  <c:pt idx="12">
                    <c:v>21/03/2024</c:v>
                  </c:pt>
                  <c:pt idx="13">
                    <c:v>20/03/2024</c:v>
                  </c:pt>
                  <c:pt idx="14">
                    <c:v>19/03/2024</c:v>
                  </c:pt>
                  <c:pt idx="15">
                    <c:v>18/03/2024</c:v>
                  </c:pt>
                  <c:pt idx="16">
                    <c:v>15/03/2024</c:v>
                  </c:pt>
                  <c:pt idx="17">
                    <c:v>14/03/2024</c:v>
                  </c:pt>
                  <c:pt idx="18">
                    <c:v>13/03/2024</c:v>
                  </c:pt>
                  <c:pt idx="19">
                    <c:v>12/03/2024</c:v>
                  </c:pt>
                  <c:pt idx="20">
                    <c:v>11/03/2024</c:v>
                  </c:pt>
                  <c:pt idx="21">
                    <c:v>08/03/2024</c:v>
                  </c:pt>
                  <c:pt idx="22">
                    <c:v>07/03/2024</c:v>
                  </c:pt>
                  <c:pt idx="23">
                    <c:v>06/03/2024</c:v>
                  </c:pt>
                  <c:pt idx="24">
                    <c:v>05/03/2024</c:v>
                  </c:pt>
                  <c:pt idx="25">
                    <c:v>04/03/2024</c:v>
                  </c:pt>
                  <c:pt idx="26">
                    <c:v>01/03/2024</c:v>
                  </c:pt>
                  <c:pt idx="27">
                    <c:v>29/02/2024</c:v>
                  </c:pt>
                  <c:pt idx="28">
                    <c:v>28/02/2024</c:v>
                  </c:pt>
                  <c:pt idx="29">
                    <c:v>27/02/2024</c:v>
                  </c:pt>
                  <c:pt idx="30">
                    <c:v>26/02/2024</c:v>
                  </c:pt>
                  <c:pt idx="31">
                    <c:v>23/02/2024</c:v>
                  </c:pt>
                  <c:pt idx="32">
                    <c:v>22/02/2024</c:v>
                  </c:pt>
                  <c:pt idx="33">
                    <c:v>21/02/2024</c:v>
                  </c:pt>
                  <c:pt idx="34">
                    <c:v>20/02/2024</c:v>
                  </c:pt>
                  <c:pt idx="35">
                    <c:v>19/02/2024</c:v>
                  </c:pt>
                  <c:pt idx="36">
                    <c:v>16/02/2024</c:v>
                  </c:pt>
                  <c:pt idx="37">
                    <c:v>15/02/2024</c:v>
                  </c:pt>
                  <c:pt idx="38">
                    <c:v>07/02/2024</c:v>
                  </c:pt>
                  <c:pt idx="39">
                    <c:v>06/02/2024</c:v>
                  </c:pt>
                  <c:pt idx="40">
                    <c:v>05/02/2024</c:v>
                  </c:pt>
                  <c:pt idx="41">
                    <c:v>02/02/2024</c:v>
                  </c:pt>
                  <c:pt idx="42">
                    <c:v>01/02/2024</c:v>
                  </c:pt>
                  <c:pt idx="43">
                    <c:v>31/01/2024</c:v>
                  </c:pt>
                  <c:pt idx="44">
                    <c:v>30/01/2024</c:v>
                  </c:pt>
                  <c:pt idx="45">
                    <c:v>29/01/2024</c:v>
                  </c:pt>
                  <c:pt idx="46">
                    <c:v>26/01/2024</c:v>
                  </c:pt>
                  <c:pt idx="47">
                    <c:v>25/01/2024</c:v>
                  </c:pt>
                  <c:pt idx="48">
                    <c:v>24/01/2024</c:v>
                  </c:pt>
                  <c:pt idx="49">
                    <c:v>23/01/2024</c:v>
                  </c:pt>
                  <c:pt idx="50">
                    <c:v>22/01/2024</c:v>
                  </c:pt>
                  <c:pt idx="51">
                    <c:v>19/01/2024</c:v>
                  </c:pt>
                  <c:pt idx="52">
                    <c:v>18/01/2024</c:v>
                  </c:pt>
                  <c:pt idx="53">
                    <c:v>17/01/2024</c:v>
                  </c:pt>
                  <c:pt idx="54">
                    <c:v>16/01/2024</c:v>
                  </c:pt>
                  <c:pt idx="55">
                    <c:v>15/01/2024</c:v>
                  </c:pt>
                  <c:pt idx="56">
                    <c:v>12/01/2024</c:v>
                  </c:pt>
                  <c:pt idx="57">
                    <c:v>11/01/2024</c:v>
                  </c:pt>
                  <c:pt idx="58">
                    <c:v>10/01/2024</c:v>
                  </c:pt>
                  <c:pt idx="59">
                    <c:v>09/01/2024</c:v>
                  </c:pt>
                  <c:pt idx="60">
                    <c:v>08/01/2024</c:v>
                  </c:pt>
                  <c:pt idx="61">
                    <c:v>05/01/2024</c:v>
                  </c:pt>
                  <c:pt idx="62">
                    <c:v>04/01/2024</c:v>
                  </c:pt>
                  <c:pt idx="63">
                    <c:v>03/01/2024</c:v>
                  </c:pt>
                  <c:pt idx="64">
                    <c:v>02/01/2024</c:v>
                  </c:pt>
                  <c:pt idx="65">
                    <c:v>29/12/2023</c:v>
                  </c:pt>
                  <c:pt idx="66">
                    <c:v>28/12/2023</c:v>
                  </c:pt>
                  <c:pt idx="67">
                    <c:v>27/12/2023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GDTD!$AH$161:$AH$228</c:f>
              <c:numCache>
                <c:formatCode>#,##0</c:formatCode>
                <c:ptCount val="68"/>
                <c:pt idx="0">
                  <c:v>12460172000</c:v>
                </c:pt>
                <c:pt idx="1">
                  <c:v>19900172000</c:v>
                </c:pt>
                <c:pt idx="2">
                  <c:v>19900172000</c:v>
                </c:pt>
                <c:pt idx="3">
                  <c:v>19900172000</c:v>
                </c:pt>
                <c:pt idx="4">
                  <c:v>19900172000</c:v>
                </c:pt>
                <c:pt idx="5">
                  <c:v>19900172000</c:v>
                </c:pt>
                <c:pt idx="6">
                  <c:v>19900172000</c:v>
                </c:pt>
                <c:pt idx="7">
                  <c:v>19900172000</c:v>
                </c:pt>
                <c:pt idx="8">
                  <c:v>19900172000</c:v>
                </c:pt>
                <c:pt idx="9">
                  <c:v>19900172000</c:v>
                </c:pt>
                <c:pt idx="10">
                  <c:v>19900172000</c:v>
                </c:pt>
                <c:pt idx="11">
                  <c:v>19900172000</c:v>
                </c:pt>
                <c:pt idx="12">
                  <c:v>19900172000</c:v>
                </c:pt>
                <c:pt idx="13">
                  <c:v>19900172000</c:v>
                </c:pt>
                <c:pt idx="14">
                  <c:v>19900172000</c:v>
                </c:pt>
                <c:pt idx="15">
                  <c:v>19900172000</c:v>
                </c:pt>
                <c:pt idx="16">
                  <c:v>19900172000</c:v>
                </c:pt>
                <c:pt idx="17">
                  <c:v>19900172000</c:v>
                </c:pt>
                <c:pt idx="18">
                  <c:v>19900172000</c:v>
                </c:pt>
                <c:pt idx="19">
                  <c:v>19900172000</c:v>
                </c:pt>
                <c:pt idx="20">
                  <c:v>19900172000</c:v>
                </c:pt>
                <c:pt idx="21">
                  <c:v>19900172000</c:v>
                </c:pt>
                <c:pt idx="22">
                  <c:v>19900172000</c:v>
                </c:pt>
                <c:pt idx="23">
                  <c:v>19900172000</c:v>
                </c:pt>
                <c:pt idx="24">
                  <c:v>19900172000</c:v>
                </c:pt>
                <c:pt idx="25">
                  <c:v>19900172000</c:v>
                </c:pt>
                <c:pt idx="26">
                  <c:v>19900172000</c:v>
                </c:pt>
                <c:pt idx="27">
                  <c:v>19900172000</c:v>
                </c:pt>
                <c:pt idx="28">
                  <c:v>19900172000</c:v>
                </c:pt>
                <c:pt idx="29">
                  <c:v>19944311000</c:v>
                </c:pt>
                <c:pt idx="30">
                  <c:v>19988450000</c:v>
                </c:pt>
                <c:pt idx="31">
                  <c:v>19988450000</c:v>
                </c:pt>
                <c:pt idx="32">
                  <c:v>19988450000</c:v>
                </c:pt>
                <c:pt idx="33">
                  <c:v>19988450000</c:v>
                </c:pt>
                <c:pt idx="34">
                  <c:v>19988450000</c:v>
                </c:pt>
                <c:pt idx="35">
                  <c:v>19988450000</c:v>
                </c:pt>
                <c:pt idx="36">
                  <c:v>19988450000</c:v>
                </c:pt>
                <c:pt idx="37">
                  <c:v>19988450000</c:v>
                </c:pt>
                <c:pt idx="38">
                  <c:v>19988450000</c:v>
                </c:pt>
                <c:pt idx="39">
                  <c:v>19988450000</c:v>
                </c:pt>
                <c:pt idx="40">
                  <c:v>19988450000</c:v>
                </c:pt>
                <c:pt idx="41">
                  <c:v>18330450000</c:v>
                </c:pt>
                <c:pt idx="42">
                  <c:v>13350850000</c:v>
                </c:pt>
                <c:pt idx="43">
                  <c:v>9895085000</c:v>
                </c:pt>
                <c:pt idx="44">
                  <c:v>6994585000</c:v>
                </c:pt>
                <c:pt idx="45">
                  <c:v>2903655000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8EF3-E04F-B755-C6587B0A15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3973823"/>
        <c:axId val="121177775"/>
      </c:lineChart>
      <c:catAx>
        <c:axId val="243973823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121177775"/>
        <c:crosses val="autoZero"/>
        <c:auto val="1"/>
        <c:lblAlgn val="ctr"/>
        <c:lblOffset val="100"/>
        <c:noMultiLvlLbl val="0"/>
      </c:catAx>
      <c:valAx>
        <c:axId val="121177775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243973823"/>
        <c:crosses val="autoZero"/>
        <c:crossBetween val="between"/>
        <c:dispUnits>
          <c:builtInUnit val="b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VN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Dầu Khí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GDTD!$AL$160</c:f>
              <c:strCache>
                <c:ptCount val="1"/>
                <c:pt idx="0">
                  <c:v>BSR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GDTD!$AJ$161:$AK$228</c:f>
              <c:multiLvlStrCache>
                <c:ptCount val="68"/>
                <c:lvl>
                  <c:pt idx="0">
                    <c:v>08/04/2024</c:v>
                  </c:pt>
                  <c:pt idx="1">
                    <c:v>05/04/2024</c:v>
                  </c:pt>
                  <c:pt idx="2">
                    <c:v>04/04/2024</c:v>
                  </c:pt>
                  <c:pt idx="3">
                    <c:v>03/04/2024</c:v>
                  </c:pt>
                  <c:pt idx="4">
                    <c:v>02/04/2024</c:v>
                  </c:pt>
                  <c:pt idx="5">
                    <c:v>01/04/2024</c:v>
                  </c:pt>
                  <c:pt idx="6">
                    <c:v>29/03/2024</c:v>
                  </c:pt>
                  <c:pt idx="7">
                    <c:v>28/03/2024</c:v>
                  </c:pt>
                  <c:pt idx="8">
                    <c:v>27/03/2024</c:v>
                  </c:pt>
                  <c:pt idx="9">
                    <c:v>26/03/2024</c:v>
                  </c:pt>
                  <c:pt idx="10">
                    <c:v>25/03/2024</c:v>
                  </c:pt>
                  <c:pt idx="11">
                    <c:v>22/03/2024</c:v>
                  </c:pt>
                  <c:pt idx="12">
                    <c:v>21/03/2024</c:v>
                  </c:pt>
                  <c:pt idx="13">
                    <c:v>20/03/2024</c:v>
                  </c:pt>
                  <c:pt idx="14">
                    <c:v>19/03/2024</c:v>
                  </c:pt>
                  <c:pt idx="15">
                    <c:v>18/03/2024</c:v>
                  </c:pt>
                  <c:pt idx="16">
                    <c:v>15/03/2024</c:v>
                  </c:pt>
                  <c:pt idx="17">
                    <c:v>14/03/2024</c:v>
                  </c:pt>
                  <c:pt idx="18">
                    <c:v>13/03/2024</c:v>
                  </c:pt>
                  <c:pt idx="19">
                    <c:v>12/03/2024</c:v>
                  </c:pt>
                  <c:pt idx="20">
                    <c:v>11/03/2024</c:v>
                  </c:pt>
                  <c:pt idx="21">
                    <c:v>08/03/2024</c:v>
                  </c:pt>
                  <c:pt idx="22">
                    <c:v>07/03/2024</c:v>
                  </c:pt>
                  <c:pt idx="23">
                    <c:v>06/03/2024</c:v>
                  </c:pt>
                  <c:pt idx="24">
                    <c:v>05/03/2024</c:v>
                  </c:pt>
                  <c:pt idx="25">
                    <c:v>04/03/2024</c:v>
                  </c:pt>
                  <c:pt idx="26">
                    <c:v>01/03/2024</c:v>
                  </c:pt>
                  <c:pt idx="27">
                    <c:v>29/02/2024</c:v>
                  </c:pt>
                  <c:pt idx="28">
                    <c:v>28/02/2024</c:v>
                  </c:pt>
                  <c:pt idx="29">
                    <c:v>27/02/2024</c:v>
                  </c:pt>
                  <c:pt idx="30">
                    <c:v>26/02/2024</c:v>
                  </c:pt>
                  <c:pt idx="31">
                    <c:v>23/02/2024</c:v>
                  </c:pt>
                  <c:pt idx="32">
                    <c:v>22/02/2024</c:v>
                  </c:pt>
                  <c:pt idx="33">
                    <c:v>21/02/2024</c:v>
                  </c:pt>
                  <c:pt idx="34">
                    <c:v>20/02/2024</c:v>
                  </c:pt>
                  <c:pt idx="35">
                    <c:v>19/02/2024</c:v>
                  </c:pt>
                  <c:pt idx="36">
                    <c:v>16/02/2024</c:v>
                  </c:pt>
                  <c:pt idx="37">
                    <c:v>15/02/2024</c:v>
                  </c:pt>
                  <c:pt idx="38">
                    <c:v>07/02/2024</c:v>
                  </c:pt>
                  <c:pt idx="39">
                    <c:v>06/02/2024</c:v>
                  </c:pt>
                  <c:pt idx="40">
                    <c:v>05/02/2024</c:v>
                  </c:pt>
                  <c:pt idx="41">
                    <c:v>02/02/2024</c:v>
                  </c:pt>
                  <c:pt idx="42">
                    <c:v>01/02/2024</c:v>
                  </c:pt>
                  <c:pt idx="43">
                    <c:v>31/01/2024</c:v>
                  </c:pt>
                  <c:pt idx="44">
                    <c:v>30/01/2024</c:v>
                  </c:pt>
                  <c:pt idx="45">
                    <c:v>29/01/2024</c:v>
                  </c:pt>
                  <c:pt idx="46">
                    <c:v>26/01/2024</c:v>
                  </c:pt>
                  <c:pt idx="47">
                    <c:v>25/01/2024</c:v>
                  </c:pt>
                  <c:pt idx="48">
                    <c:v>24/01/2024</c:v>
                  </c:pt>
                  <c:pt idx="49">
                    <c:v>23/01/2024</c:v>
                  </c:pt>
                  <c:pt idx="50">
                    <c:v>22/01/2024</c:v>
                  </c:pt>
                  <c:pt idx="51">
                    <c:v>19/01/2024</c:v>
                  </c:pt>
                  <c:pt idx="52">
                    <c:v>18/01/2024</c:v>
                  </c:pt>
                  <c:pt idx="53">
                    <c:v>17/01/2024</c:v>
                  </c:pt>
                  <c:pt idx="54">
                    <c:v>16/01/2024</c:v>
                  </c:pt>
                  <c:pt idx="55">
                    <c:v>15/01/2024</c:v>
                  </c:pt>
                  <c:pt idx="56">
                    <c:v>12/01/2024</c:v>
                  </c:pt>
                  <c:pt idx="57">
                    <c:v>11/01/2024</c:v>
                  </c:pt>
                  <c:pt idx="58">
                    <c:v>10/01/2024</c:v>
                  </c:pt>
                  <c:pt idx="59">
                    <c:v>09/01/2024</c:v>
                  </c:pt>
                  <c:pt idx="60">
                    <c:v>08/01/2024</c:v>
                  </c:pt>
                  <c:pt idx="61">
                    <c:v>05/01/2024</c:v>
                  </c:pt>
                  <c:pt idx="62">
                    <c:v>04/01/2024</c:v>
                  </c:pt>
                  <c:pt idx="63">
                    <c:v>03/01/2024</c:v>
                  </c:pt>
                  <c:pt idx="64">
                    <c:v>02/01/2024</c:v>
                  </c:pt>
                  <c:pt idx="65">
                    <c:v>29/12/2023</c:v>
                  </c:pt>
                  <c:pt idx="66">
                    <c:v>28/12/2023</c:v>
                  </c:pt>
                  <c:pt idx="67">
                    <c:v>27/12/2023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GDTD!$AL$161:$AL$228</c:f>
              <c:numCache>
                <c:formatCode>#,##0</c:formatCode>
                <c:ptCount val="68"/>
                <c:pt idx="0">
                  <c:v>-9941730000</c:v>
                </c:pt>
                <c:pt idx="1">
                  <c:v>-10537230000</c:v>
                </c:pt>
                <c:pt idx="2">
                  <c:v>-12331430000</c:v>
                </c:pt>
                <c:pt idx="3">
                  <c:v>-14125630000</c:v>
                </c:pt>
                <c:pt idx="4">
                  <c:v>-8351380000</c:v>
                </c:pt>
                <c:pt idx="5">
                  <c:v>-5426380000</c:v>
                </c:pt>
                <c:pt idx="6">
                  <c:v>-11216380000</c:v>
                </c:pt>
                <c:pt idx="7">
                  <c:v>-12181380000</c:v>
                </c:pt>
                <c:pt idx="8">
                  <c:v>-13146380000</c:v>
                </c:pt>
                <c:pt idx="9">
                  <c:v>-8291380000</c:v>
                </c:pt>
                <c:pt idx="10">
                  <c:v>-8291380000</c:v>
                </c:pt>
                <c:pt idx="11">
                  <c:v>-7409810000</c:v>
                </c:pt>
                <c:pt idx="12">
                  <c:v>-6528240000</c:v>
                </c:pt>
                <c:pt idx="13">
                  <c:v>-6420830000</c:v>
                </c:pt>
                <c:pt idx="14">
                  <c:v>-5460830000</c:v>
                </c:pt>
                <c:pt idx="15">
                  <c:v>-5460830000</c:v>
                </c:pt>
                <c:pt idx="16">
                  <c:v>-4498080000</c:v>
                </c:pt>
                <c:pt idx="17">
                  <c:v>-4498080000</c:v>
                </c:pt>
                <c:pt idx="18">
                  <c:v>-4498080000</c:v>
                </c:pt>
                <c:pt idx="19">
                  <c:v>-4498080000</c:v>
                </c:pt>
                <c:pt idx="20">
                  <c:v>-4498080000</c:v>
                </c:pt>
                <c:pt idx="21">
                  <c:v>-5496520000</c:v>
                </c:pt>
                <c:pt idx="22">
                  <c:v>-5496520000</c:v>
                </c:pt>
                <c:pt idx="23">
                  <c:v>11193890000</c:v>
                </c:pt>
                <c:pt idx="24">
                  <c:v>13191760000</c:v>
                </c:pt>
                <c:pt idx="25">
                  <c:v>13191760000</c:v>
                </c:pt>
                <c:pt idx="26">
                  <c:v>10206760000</c:v>
                </c:pt>
                <c:pt idx="27">
                  <c:v>6233010000</c:v>
                </c:pt>
                <c:pt idx="28">
                  <c:v>-757120000</c:v>
                </c:pt>
                <c:pt idx="29">
                  <c:v>-5607120000</c:v>
                </c:pt>
                <c:pt idx="30">
                  <c:v>-10457120000</c:v>
                </c:pt>
                <c:pt idx="31">
                  <c:v>-13331120000</c:v>
                </c:pt>
                <c:pt idx="32">
                  <c:v>-13331120000</c:v>
                </c:pt>
                <c:pt idx="33">
                  <c:v>-13331120000</c:v>
                </c:pt>
                <c:pt idx="34">
                  <c:v>-9426120000</c:v>
                </c:pt>
                <c:pt idx="35">
                  <c:v>-14391120000</c:v>
                </c:pt>
                <c:pt idx="36">
                  <c:v>-13607120000</c:v>
                </c:pt>
                <c:pt idx="37">
                  <c:v>-11737120000</c:v>
                </c:pt>
                <c:pt idx="38">
                  <c:v>-9867120000</c:v>
                </c:pt>
                <c:pt idx="39">
                  <c:v>-5404120000</c:v>
                </c:pt>
                <c:pt idx="40">
                  <c:v>-5404120000</c:v>
                </c:pt>
                <c:pt idx="41">
                  <c:v>-5404120000</c:v>
                </c:pt>
                <c:pt idx="42">
                  <c:v>1955900000</c:v>
                </c:pt>
                <c:pt idx="43">
                  <c:v>1955900000</c:v>
                </c:pt>
                <c:pt idx="44">
                  <c:v>65900000</c:v>
                </c:pt>
                <c:pt idx="45">
                  <c:v>-1824100000</c:v>
                </c:pt>
                <c:pt idx="46">
                  <c:v>-1824100000</c:v>
                </c:pt>
                <c:pt idx="47">
                  <c:v>-1824100000</c:v>
                </c:pt>
                <c:pt idx="48">
                  <c:v>-1824100000</c:v>
                </c:pt>
                <c:pt idx="49">
                  <c:v>-3704100000</c:v>
                </c:pt>
                <c:pt idx="50">
                  <c:v>-3704100000</c:v>
                </c:pt>
                <c:pt idx="51">
                  <c:v>-1834100000</c:v>
                </c:pt>
                <c:pt idx="52">
                  <c:v>-1834100000</c:v>
                </c:pt>
                <c:pt idx="53">
                  <c:v>5900000</c:v>
                </c:pt>
                <c:pt idx="54">
                  <c:v>-904100000</c:v>
                </c:pt>
                <c:pt idx="55">
                  <c:v>-1819100000</c:v>
                </c:pt>
                <c:pt idx="56">
                  <c:v>-1819100000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FEB-5F4F-8214-8D64053D660C}"/>
            </c:ext>
          </c:extLst>
        </c:ser>
        <c:ser>
          <c:idx val="1"/>
          <c:order val="1"/>
          <c:tx>
            <c:strRef>
              <c:f>GDTD!$AM$160</c:f>
              <c:strCache>
                <c:ptCount val="1"/>
                <c:pt idx="0">
                  <c:v>PLX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GDTD!$AJ$161:$AK$228</c:f>
              <c:multiLvlStrCache>
                <c:ptCount val="68"/>
                <c:lvl>
                  <c:pt idx="0">
                    <c:v>08/04/2024</c:v>
                  </c:pt>
                  <c:pt idx="1">
                    <c:v>05/04/2024</c:v>
                  </c:pt>
                  <c:pt idx="2">
                    <c:v>04/04/2024</c:v>
                  </c:pt>
                  <c:pt idx="3">
                    <c:v>03/04/2024</c:v>
                  </c:pt>
                  <c:pt idx="4">
                    <c:v>02/04/2024</c:v>
                  </c:pt>
                  <c:pt idx="5">
                    <c:v>01/04/2024</c:v>
                  </c:pt>
                  <c:pt idx="6">
                    <c:v>29/03/2024</c:v>
                  </c:pt>
                  <c:pt idx="7">
                    <c:v>28/03/2024</c:v>
                  </c:pt>
                  <c:pt idx="8">
                    <c:v>27/03/2024</c:v>
                  </c:pt>
                  <c:pt idx="9">
                    <c:v>26/03/2024</c:v>
                  </c:pt>
                  <c:pt idx="10">
                    <c:v>25/03/2024</c:v>
                  </c:pt>
                  <c:pt idx="11">
                    <c:v>22/03/2024</c:v>
                  </c:pt>
                  <c:pt idx="12">
                    <c:v>21/03/2024</c:v>
                  </c:pt>
                  <c:pt idx="13">
                    <c:v>20/03/2024</c:v>
                  </c:pt>
                  <c:pt idx="14">
                    <c:v>19/03/2024</c:v>
                  </c:pt>
                  <c:pt idx="15">
                    <c:v>18/03/2024</c:v>
                  </c:pt>
                  <c:pt idx="16">
                    <c:v>15/03/2024</c:v>
                  </c:pt>
                  <c:pt idx="17">
                    <c:v>14/03/2024</c:v>
                  </c:pt>
                  <c:pt idx="18">
                    <c:v>13/03/2024</c:v>
                  </c:pt>
                  <c:pt idx="19">
                    <c:v>12/03/2024</c:v>
                  </c:pt>
                  <c:pt idx="20">
                    <c:v>11/03/2024</c:v>
                  </c:pt>
                  <c:pt idx="21">
                    <c:v>08/03/2024</c:v>
                  </c:pt>
                  <c:pt idx="22">
                    <c:v>07/03/2024</c:v>
                  </c:pt>
                  <c:pt idx="23">
                    <c:v>06/03/2024</c:v>
                  </c:pt>
                  <c:pt idx="24">
                    <c:v>05/03/2024</c:v>
                  </c:pt>
                  <c:pt idx="25">
                    <c:v>04/03/2024</c:v>
                  </c:pt>
                  <c:pt idx="26">
                    <c:v>01/03/2024</c:v>
                  </c:pt>
                  <c:pt idx="27">
                    <c:v>29/02/2024</c:v>
                  </c:pt>
                  <c:pt idx="28">
                    <c:v>28/02/2024</c:v>
                  </c:pt>
                  <c:pt idx="29">
                    <c:v>27/02/2024</c:v>
                  </c:pt>
                  <c:pt idx="30">
                    <c:v>26/02/2024</c:v>
                  </c:pt>
                  <c:pt idx="31">
                    <c:v>23/02/2024</c:v>
                  </c:pt>
                  <c:pt idx="32">
                    <c:v>22/02/2024</c:v>
                  </c:pt>
                  <c:pt idx="33">
                    <c:v>21/02/2024</c:v>
                  </c:pt>
                  <c:pt idx="34">
                    <c:v>20/02/2024</c:v>
                  </c:pt>
                  <c:pt idx="35">
                    <c:v>19/02/2024</c:v>
                  </c:pt>
                  <c:pt idx="36">
                    <c:v>16/02/2024</c:v>
                  </c:pt>
                  <c:pt idx="37">
                    <c:v>15/02/2024</c:v>
                  </c:pt>
                  <c:pt idx="38">
                    <c:v>07/02/2024</c:v>
                  </c:pt>
                  <c:pt idx="39">
                    <c:v>06/02/2024</c:v>
                  </c:pt>
                  <c:pt idx="40">
                    <c:v>05/02/2024</c:v>
                  </c:pt>
                  <c:pt idx="41">
                    <c:v>02/02/2024</c:v>
                  </c:pt>
                  <c:pt idx="42">
                    <c:v>01/02/2024</c:v>
                  </c:pt>
                  <c:pt idx="43">
                    <c:v>31/01/2024</c:v>
                  </c:pt>
                  <c:pt idx="44">
                    <c:v>30/01/2024</c:v>
                  </c:pt>
                  <c:pt idx="45">
                    <c:v>29/01/2024</c:v>
                  </c:pt>
                  <c:pt idx="46">
                    <c:v>26/01/2024</c:v>
                  </c:pt>
                  <c:pt idx="47">
                    <c:v>25/01/2024</c:v>
                  </c:pt>
                  <c:pt idx="48">
                    <c:v>24/01/2024</c:v>
                  </c:pt>
                  <c:pt idx="49">
                    <c:v>23/01/2024</c:v>
                  </c:pt>
                  <c:pt idx="50">
                    <c:v>22/01/2024</c:v>
                  </c:pt>
                  <c:pt idx="51">
                    <c:v>19/01/2024</c:v>
                  </c:pt>
                  <c:pt idx="52">
                    <c:v>18/01/2024</c:v>
                  </c:pt>
                  <c:pt idx="53">
                    <c:v>17/01/2024</c:v>
                  </c:pt>
                  <c:pt idx="54">
                    <c:v>16/01/2024</c:v>
                  </c:pt>
                  <c:pt idx="55">
                    <c:v>15/01/2024</c:v>
                  </c:pt>
                  <c:pt idx="56">
                    <c:v>12/01/2024</c:v>
                  </c:pt>
                  <c:pt idx="57">
                    <c:v>11/01/2024</c:v>
                  </c:pt>
                  <c:pt idx="58">
                    <c:v>10/01/2024</c:v>
                  </c:pt>
                  <c:pt idx="59">
                    <c:v>09/01/2024</c:v>
                  </c:pt>
                  <c:pt idx="60">
                    <c:v>08/01/2024</c:v>
                  </c:pt>
                  <c:pt idx="61">
                    <c:v>05/01/2024</c:v>
                  </c:pt>
                  <c:pt idx="62">
                    <c:v>04/01/2024</c:v>
                  </c:pt>
                  <c:pt idx="63">
                    <c:v>03/01/2024</c:v>
                  </c:pt>
                  <c:pt idx="64">
                    <c:v>02/01/2024</c:v>
                  </c:pt>
                  <c:pt idx="65">
                    <c:v>29/12/2023</c:v>
                  </c:pt>
                  <c:pt idx="66">
                    <c:v>28/12/2023</c:v>
                  </c:pt>
                  <c:pt idx="67">
                    <c:v>27/12/2023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GDTD!$AM$161:$AM$228</c:f>
              <c:numCache>
                <c:formatCode>#,##0</c:formatCode>
                <c:ptCount val="68"/>
                <c:pt idx="0">
                  <c:v>-85957589000</c:v>
                </c:pt>
                <c:pt idx="1">
                  <c:v>-87513689000</c:v>
                </c:pt>
                <c:pt idx="2">
                  <c:v>-82641099000</c:v>
                </c:pt>
                <c:pt idx="3">
                  <c:v>-77768509000</c:v>
                </c:pt>
                <c:pt idx="4">
                  <c:v>-76056512000</c:v>
                </c:pt>
                <c:pt idx="5">
                  <c:v>-73280117000</c:v>
                </c:pt>
                <c:pt idx="6">
                  <c:v>-73374022000</c:v>
                </c:pt>
                <c:pt idx="7">
                  <c:v>-83404082000</c:v>
                </c:pt>
                <c:pt idx="8">
                  <c:v>-93434142000</c:v>
                </c:pt>
                <c:pt idx="9">
                  <c:v>-92672582000</c:v>
                </c:pt>
                <c:pt idx="10">
                  <c:v>-92898647000</c:v>
                </c:pt>
                <c:pt idx="11">
                  <c:v>-96229967000</c:v>
                </c:pt>
                <c:pt idx="12">
                  <c:v>-99561287000</c:v>
                </c:pt>
                <c:pt idx="13">
                  <c:v>-101101152000</c:v>
                </c:pt>
                <c:pt idx="14">
                  <c:v>-98902722000</c:v>
                </c:pt>
                <c:pt idx="15">
                  <c:v>-24894412000</c:v>
                </c:pt>
                <c:pt idx="16">
                  <c:v>-24718297000</c:v>
                </c:pt>
                <c:pt idx="17">
                  <c:v>-52609982000</c:v>
                </c:pt>
                <c:pt idx="18">
                  <c:v>-53178692000</c:v>
                </c:pt>
                <c:pt idx="19">
                  <c:v>-53747402000</c:v>
                </c:pt>
                <c:pt idx="20">
                  <c:v>-53747402000</c:v>
                </c:pt>
                <c:pt idx="21">
                  <c:v>-54005057000</c:v>
                </c:pt>
                <c:pt idx="22">
                  <c:v>-54005057000</c:v>
                </c:pt>
                <c:pt idx="23">
                  <c:v>-54239427000</c:v>
                </c:pt>
                <c:pt idx="24">
                  <c:v>-51200732000</c:v>
                </c:pt>
                <c:pt idx="25">
                  <c:v>-50102592000</c:v>
                </c:pt>
                <c:pt idx="26">
                  <c:v>-49735892000</c:v>
                </c:pt>
                <c:pt idx="27">
                  <c:v>-52408847000</c:v>
                </c:pt>
                <c:pt idx="28">
                  <c:v>-46931247000</c:v>
                </c:pt>
                <c:pt idx="29">
                  <c:v>-41575177000</c:v>
                </c:pt>
                <c:pt idx="30">
                  <c:v>-36219107000</c:v>
                </c:pt>
                <c:pt idx="31">
                  <c:v>-34821647000</c:v>
                </c:pt>
                <c:pt idx="32">
                  <c:v>-34815567000</c:v>
                </c:pt>
                <c:pt idx="33">
                  <c:v>-34091707000</c:v>
                </c:pt>
                <c:pt idx="34">
                  <c:v>-32930337000</c:v>
                </c:pt>
                <c:pt idx="35">
                  <c:v>-29961267000</c:v>
                </c:pt>
                <c:pt idx="36">
                  <c:v>-25105137000</c:v>
                </c:pt>
                <c:pt idx="37">
                  <c:v>-21269552000</c:v>
                </c:pt>
                <c:pt idx="38">
                  <c:v>-17433967000</c:v>
                </c:pt>
                <c:pt idx="39">
                  <c:v>-14451622000</c:v>
                </c:pt>
                <c:pt idx="40">
                  <c:v>-13682052000</c:v>
                </c:pt>
                <c:pt idx="41">
                  <c:v>-18625462000</c:v>
                </c:pt>
                <c:pt idx="42">
                  <c:v>-17900867000</c:v>
                </c:pt>
                <c:pt idx="43">
                  <c:v>-17629592000</c:v>
                </c:pt>
                <c:pt idx="44">
                  <c:v>-18460307000</c:v>
                </c:pt>
                <c:pt idx="45">
                  <c:v>-19291022000</c:v>
                </c:pt>
                <c:pt idx="46">
                  <c:v>-20401397000</c:v>
                </c:pt>
                <c:pt idx="47">
                  <c:v>-21167682000</c:v>
                </c:pt>
                <c:pt idx="48">
                  <c:v>-21164257000</c:v>
                </c:pt>
                <c:pt idx="49">
                  <c:v>-22025327000</c:v>
                </c:pt>
                <c:pt idx="50">
                  <c:v>-22548702000</c:v>
                </c:pt>
                <c:pt idx="51">
                  <c:v>-22743412000</c:v>
                </c:pt>
                <c:pt idx="52">
                  <c:v>-22743412000</c:v>
                </c:pt>
                <c:pt idx="53">
                  <c:v>-22671302000</c:v>
                </c:pt>
                <c:pt idx="54">
                  <c:v>-21912732000</c:v>
                </c:pt>
                <c:pt idx="55">
                  <c:v>-21857312000</c:v>
                </c:pt>
                <c:pt idx="56">
                  <c:v>-21857312000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FEB-5F4F-8214-8D64053D660C}"/>
            </c:ext>
          </c:extLst>
        </c:ser>
        <c:ser>
          <c:idx val="2"/>
          <c:order val="2"/>
          <c:tx>
            <c:strRef>
              <c:f>GDTD!$AN$160</c:f>
              <c:strCache>
                <c:ptCount val="1"/>
                <c:pt idx="0">
                  <c:v>PVD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multiLvlStrRef>
              <c:f>GDTD!$AJ$161:$AK$228</c:f>
              <c:multiLvlStrCache>
                <c:ptCount val="68"/>
                <c:lvl>
                  <c:pt idx="0">
                    <c:v>08/04/2024</c:v>
                  </c:pt>
                  <c:pt idx="1">
                    <c:v>05/04/2024</c:v>
                  </c:pt>
                  <c:pt idx="2">
                    <c:v>04/04/2024</c:v>
                  </c:pt>
                  <c:pt idx="3">
                    <c:v>03/04/2024</c:v>
                  </c:pt>
                  <c:pt idx="4">
                    <c:v>02/04/2024</c:v>
                  </c:pt>
                  <c:pt idx="5">
                    <c:v>01/04/2024</c:v>
                  </c:pt>
                  <c:pt idx="6">
                    <c:v>29/03/2024</c:v>
                  </c:pt>
                  <c:pt idx="7">
                    <c:v>28/03/2024</c:v>
                  </c:pt>
                  <c:pt idx="8">
                    <c:v>27/03/2024</c:v>
                  </c:pt>
                  <c:pt idx="9">
                    <c:v>26/03/2024</c:v>
                  </c:pt>
                  <c:pt idx="10">
                    <c:v>25/03/2024</c:v>
                  </c:pt>
                  <c:pt idx="11">
                    <c:v>22/03/2024</c:v>
                  </c:pt>
                  <c:pt idx="12">
                    <c:v>21/03/2024</c:v>
                  </c:pt>
                  <c:pt idx="13">
                    <c:v>20/03/2024</c:v>
                  </c:pt>
                  <c:pt idx="14">
                    <c:v>19/03/2024</c:v>
                  </c:pt>
                  <c:pt idx="15">
                    <c:v>18/03/2024</c:v>
                  </c:pt>
                  <c:pt idx="16">
                    <c:v>15/03/2024</c:v>
                  </c:pt>
                  <c:pt idx="17">
                    <c:v>14/03/2024</c:v>
                  </c:pt>
                  <c:pt idx="18">
                    <c:v>13/03/2024</c:v>
                  </c:pt>
                  <c:pt idx="19">
                    <c:v>12/03/2024</c:v>
                  </c:pt>
                  <c:pt idx="20">
                    <c:v>11/03/2024</c:v>
                  </c:pt>
                  <c:pt idx="21">
                    <c:v>08/03/2024</c:v>
                  </c:pt>
                  <c:pt idx="22">
                    <c:v>07/03/2024</c:v>
                  </c:pt>
                  <c:pt idx="23">
                    <c:v>06/03/2024</c:v>
                  </c:pt>
                  <c:pt idx="24">
                    <c:v>05/03/2024</c:v>
                  </c:pt>
                  <c:pt idx="25">
                    <c:v>04/03/2024</c:v>
                  </c:pt>
                  <c:pt idx="26">
                    <c:v>01/03/2024</c:v>
                  </c:pt>
                  <c:pt idx="27">
                    <c:v>29/02/2024</c:v>
                  </c:pt>
                  <c:pt idx="28">
                    <c:v>28/02/2024</c:v>
                  </c:pt>
                  <c:pt idx="29">
                    <c:v>27/02/2024</c:v>
                  </c:pt>
                  <c:pt idx="30">
                    <c:v>26/02/2024</c:v>
                  </c:pt>
                  <c:pt idx="31">
                    <c:v>23/02/2024</c:v>
                  </c:pt>
                  <c:pt idx="32">
                    <c:v>22/02/2024</c:v>
                  </c:pt>
                  <c:pt idx="33">
                    <c:v>21/02/2024</c:v>
                  </c:pt>
                  <c:pt idx="34">
                    <c:v>20/02/2024</c:v>
                  </c:pt>
                  <c:pt idx="35">
                    <c:v>19/02/2024</c:v>
                  </c:pt>
                  <c:pt idx="36">
                    <c:v>16/02/2024</c:v>
                  </c:pt>
                  <c:pt idx="37">
                    <c:v>15/02/2024</c:v>
                  </c:pt>
                  <c:pt idx="38">
                    <c:v>07/02/2024</c:v>
                  </c:pt>
                  <c:pt idx="39">
                    <c:v>06/02/2024</c:v>
                  </c:pt>
                  <c:pt idx="40">
                    <c:v>05/02/2024</c:v>
                  </c:pt>
                  <c:pt idx="41">
                    <c:v>02/02/2024</c:v>
                  </c:pt>
                  <c:pt idx="42">
                    <c:v>01/02/2024</c:v>
                  </c:pt>
                  <c:pt idx="43">
                    <c:v>31/01/2024</c:v>
                  </c:pt>
                  <c:pt idx="44">
                    <c:v>30/01/2024</c:v>
                  </c:pt>
                  <c:pt idx="45">
                    <c:v>29/01/2024</c:v>
                  </c:pt>
                  <c:pt idx="46">
                    <c:v>26/01/2024</c:v>
                  </c:pt>
                  <c:pt idx="47">
                    <c:v>25/01/2024</c:v>
                  </c:pt>
                  <c:pt idx="48">
                    <c:v>24/01/2024</c:v>
                  </c:pt>
                  <c:pt idx="49">
                    <c:v>23/01/2024</c:v>
                  </c:pt>
                  <c:pt idx="50">
                    <c:v>22/01/2024</c:v>
                  </c:pt>
                  <c:pt idx="51">
                    <c:v>19/01/2024</c:v>
                  </c:pt>
                  <c:pt idx="52">
                    <c:v>18/01/2024</c:v>
                  </c:pt>
                  <c:pt idx="53">
                    <c:v>17/01/2024</c:v>
                  </c:pt>
                  <c:pt idx="54">
                    <c:v>16/01/2024</c:v>
                  </c:pt>
                  <c:pt idx="55">
                    <c:v>15/01/2024</c:v>
                  </c:pt>
                  <c:pt idx="56">
                    <c:v>12/01/2024</c:v>
                  </c:pt>
                  <c:pt idx="57">
                    <c:v>11/01/2024</c:v>
                  </c:pt>
                  <c:pt idx="58">
                    <c:v>10/01/2024</c:v>
                  </c:pt>
                  <c:pt idx="59">
                    <c:v>09/01/2024</c:v>
                  </c:pt>
                  <c:pt idx="60">
                    <c:v>08/01/2024</c:v>
                  </c:pt>
                  <c:pt idx="61">
                    <c:v>05/01/2024</c:v>
                  </c:pt>
                  <c:pt idx="62">
                    <c:v>04/01/2024</c:v>
                  </c:pt>
                  <c:pt idx="63">
                    <c:v>03/01/2024</c:v>
                  </c:pt>
                  <c:pt idx="64">
                    <c:v>02/01/2024</c:v>
                  </c:pt>
                  <c:pt idx="65">
                    <c:v>29/12/2023</c:v>
                  </c:pt>
                  <c:pt idx="66">
                    <c:v>28/12/2023</c:v>
                  </c:pt>
                  <c:pt idx="67">
                    <c:v>27/12/2023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GDTD!$AN$161:$AN$228</c:f>
              <c:numCache>
                <c:formatCode>#,##0</c:formatCode>
                <c:ptCount val="68"/>
                <c:pt idx="0">
                  <c:v>2193615000</c:v>
                </c:pt>
                <c:pt idx="1">
                  <c:v>1107390000</c:v>
                </c:pt>
                <c:pt idx="2">
                  <c:v>309210000</c:v>
                </c:pt>
                <c:pt idx="3">
                  <c:v>-6376590000</c:v>
                </c:pt>
                <c:pt idx="4">
                  <c:v>-5266820000</c:v>
                </c:pt>
                <c:pt idx="5">
                  <c:v>8376800000</c:v>
                </c:pt>
                <c:pt idx="6">
                  <c:v>11735840000</c:v>
                </c:pt>
                <c:pt idx="7">
                  <c:v>10949750000</c:v>
                </c:pt>
                <c:pt idx="8">
                  <c:v>10163660000</c:v>
                </c:pt>
                <c:pt idx="9">
                  <c:v>10844210000</c:v>
                </c:pt>
                <c:pt idx="10">
                  <c:v>10805855000</c:v>
                </c:pt>
                <c:pt idx="11">
                  <c:v>10429270000</c:v>
                </c:pt>
                <c:pt idx="12">
                  <c:v>10052685000</c:v>
                </c:pt>
                <c:pt idx="13">
                  <c:v>9589395000</c:v>
                </c:pt>
                <c:pt idx="14">
                  <c:v>8609775000</c:v>
                </c:pt>
                <c:pt idx="15">
                  <c:v>8514615000</c:v>
                </c:pt>
                <c:pt idx="16">
                  <c:v>8913430000</c:v>
                </c:pt>
                <c:pt idx="17">
                  <c:v>8999245000</c:v>
                </c:pt>
                <c:pt idx="18">
                  <c:v>8980555000</c:v>
                </c:pt>
                <c:pt idx="19">
                  <c:v>8707060000</c:v>
                </c:pt>
                <c:pt idx="20">
                  <c:v>8707060000</c:v>
                </c:pt>
                <c:pt idx="21">
                  <c:v>8542255000</c:v>
                </c:pt>
                <c:pt idx="22">
                  <c:v>8542255000</c:v>
                </c:pt>
                <c:pt idx="23">
                  <c:v>-16075020000</c:v>
                </c:pt>
                <c:pt idx="24">
                  <c:v>-32144880000</c:v>
                </c:pt>
                <c:pt idx="25">
                  <c:v>-32258880000</c:v>
                </c:pt>
                <c:pt idx="26">
                  <c:v>-31900350000</c:v>
                </c:pt>
                <c:pt idx="27">
                  <c:v>-31365565000</c:v>
                </c:pt>
                <c:pt idx="28">
                  <c:v>-31109635000</c:v>
                </c:pt>
                <c:pt idx="29">
                  <c:v>-1791887000</c:v>
                </c:pt>
                <c:pt idx="30">
                  <c:v>27525861000</c:v>
                </c:pt>
                <c:pt idx="31">
                  <c:v>27980481000</c:v>
                </c:pt>
                <c:pt idx="32">
                  <c:v>27356901000</c:v>
                </c:pt>
                <c:pt idx="33">
                  <c:v>27498891000</c:v>
                </c:pt>
                <c:pt idx="34">
                  <c:v>27343341000</c:v>
                </c:pt>
                <c:pt idx="35">
                  <c:v>27343341000</c:v>
                </c:pt>
                <c:pt idx="36">
                  <c:v>27048381000</c:v>
                </c:pt>
                <c:pt idx="37">
                  <c:v>26893941000</c:v>
                </c:pt>
                <c:pt idx="38">
                  <c:v>26739501000</c:v>
                </c:pt>
                <c:pt idx="39">
                  <c:v>26639001000</c:v>
                </c:pt>
                <c:pt idx="40">
                  <c:v>26610651000</c:v>
                </c:pt>
                <c:pt idx="41">
                  <c:v>26187801000</c:v>
                </c:pt>
                <c:pt idx="42">
                  <c:v>26188201000</c:v>
                </c:pt>
                <c:pt idx="43">
                  <c:v>26288226000</c:v>
                </c:pt>
                <c:pt idx="44">
                  <c:v>28381763000</c:v>
                </c:pt>
                <c:pt idx="45">
                  <c:v>30475300000</c:v>
                </c:pt>
                <c:pt idx="46">
                  <c:v>31028680000</c:v>
                </c:pt>
                <c:pt idx="47">
                  <c:v>31751605000</c:v>
                </c:pt>
                <c:pt idx="48">
                  <c:v>31751605000</c:v>
                </c:pt>
                <c:pt idx="49">
                  <c:v>31806905000</c:v>
                </c:pt>
                <c:pt idx="50">
                  <c:v>33241180000</c:v>
                </c:pt>
                <c:pt idx="51">
                  <c:v>33023580000</c:v>
                </c:pt>
                <c:pt idx="52">
                  <c:v>33023580000</c:v>
                </c:pt>
                <c:pt idx="53">
                  <c:v>31693610000</c:v>
                </c:pt>
                <c:pt idx="54">
                  <c:v>7635075000</c:v>
                </c:pt>
                <c:pt idx="55">
                  <c:v>4954965000</c:v>
                </c:pt>
                <c:pt idx="56">
                  <c:v>5037165000</c:v>
                </c:pt>
                <c:pt idx="57">
                  <c:v>5050415000</c:v>
                </c:pt>
                <c:pt idx="58">
                  <c:v>5050415000</c:v>
                </c:pt>
                <c:pt idx="59">
                  <c:v>5050415000</c:v>
                </c:pt>
                <c:pt idx="60">
                  <c:v>3839740000</c:v>
                </c:pt>
                <c:pt idx="61">
                  <c:v>1434165000</c:v>
                </c:pt>
                <c:pt idx="62">
                  <c:v>1434165000</c:v>
                </c:pt>
                <c:pt idx="63">
                  <c:v>1434165000</c:v>
                </c:pt>
                <c:pt idx="64">
                  <c:v>1434165000</c:v>
                </c:pt>
                <c:pt idx="65">
                  <c:v>1434165000</c:v>
                </c:pt>
                <c:pt idx="66">
                  <c:v>1434165000</c:v>
                </c:pt>
                <c:pt idx="67">
                  <c:v>1434165000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FEB-5F4F-8214-8D64053D660C}"/>
            </c:ext>
          </c:extLst>
        </c:ser>
        <c:ser>
          <c:idx val="3"/>
          <c:order val="3"/>
          <c:tx>
            <c:strRef>
              <c:f>GDTD!$AO$160</c:f>
              <c:strCache>
                <c:ptCount val="1"/>
                <c:pt idx="0">
                  <c:v>PVS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multiLvlStrRef>
              <c:f>GDTD!$AJ$161:$AK$228</c:f>
              <c:multiLvlStrCache>
                <c:ptCount val="68"/>
                <c:lvl>
                  <c:pt idx="0">
                    <c:v>08/04/2024</c:v>
                  </c:pt>
                  <c:pt idx="1">
                    <c:v>05/04/2024</c:v>
                  </c:pt>
                  <c:pt idx="2">
                    <c:v>04/04/2024</c:v>
                  </c:pt>
                  <c:pt idx="3">
                    <c:v>03/04/2024</c:v>
                  </c:pt>
                  <c:pt idx="4">
                    <c:v>02/04/2024</c:v>
                  </c:pt>
                  <c:pt idx="5">
                    <c:v>01/04/2024</c:v>
                  </c:pt>
                  <c:pt idx="6">
                    <c:v>29/03/2024</c:v>
                  </c:pt>
                  <c:pt idx="7">
                    <c:v>28/03/2024</c:v>
                  </c:pt>
                  <c:pt idx="8">
                    <c:v>27/03/2024</c:v>
                  </c:pt>
                  <c:pt idx="9">
                    <c:v>26/03/2024</c:v>
                  </c:pt>
                  <c:pt idx="10">
                    <c:v>25/03/2024</c:v>
                  </c:pt>
                  <c:pt idx="11">
                    <c:v>22/03/2024</c:v>
                  </c:pt>
                  <c:pt idx="12">
                    <c:v>21/03/2024</c:v>
                  </c:pt>
                  <c:pt idx="13">
                    <c:v>20/03/2024</c:v>
                  </c:pt>
                  <c:pt idx="14">
                    <c:v>19/03/2024</c:v>
                  </c:pt>
                  <c:pt idx="15">
                    <c:v>18/03/2024</c:v>
                  </c:pt>
                  <c:pt idx="16">
                    <c:v>15/03/2024</c:v>
                  </c:pt>
                  <c:pt idx="17">
                    <c:v>14/03/2024</c:v>
                  </c:pt>
                  <c:pt idx="18">
                    <c:v>13/03/2024</c:v>
                  </c:pt>
                  <c:pt idx="19">
                    <c:v>12/03/2024</c:v>
                  </c:pt>
                  <c:pt idx="20">
                    <c:v>11/03/2024</c:v>
                  </c:pt>
                  <c:pt idx="21">
                    <c:v>08/03/2024</c:v>
                  </c:pt>
                  <c:pt idx="22">
                    <c:v>07/03/2024</c:v>
                  </c:pt>
                  <c:pt idx="23">
                    <c:v>06/03/2024</c:v>
                  </c:pt>
                  <c:pt idx="24">
                    <c:v>05/03/2024</c:v>
                  </c:pt>
                  <c:pt idx="25">
                    <c:v>04/03/2024</c:v>
                  </c:pt>
                  <c:pt idx="26">
                    <c:v>01/03/2024</c:v>
                  </c:pt>
                  <c:pt idx="27">
                    <c:v>29/02/2024</c:v>
                  </c:pt>
                  <c:pt idx="28">
                    <c:v>28/02/2024</c:v>
                  </c:pt>
                  <c:pt idx="29">
                    <c:v>27/02/2024</c:v>
                  </c:pt>
                  <c:pt idx="30">
                    <c:v>26/02/2024</c:v>
                  </c:pt>
                  <c:pt idx="31">
                    <c:v>23/02/2024</c:v>
                  </c:pt>
                  <c:pt idx="32">
                    <c:v>22/02/2024</c:v>
                  </c:pt>
                  <c:pt idx="33">
                    <c:v>21/02/2024</c:v>
                  </c:pt>
                  <c:pt idx="34">
                    <c:v>20/02/2024</c:v>
                  </c:pt>
                  <c:pt idx="35">
                    <c:v>19/02/2024</c:v>
                  </c:pt>
                  <c:pt idx="36">
                    <c:v>16/02/2024</c:v>
                  </c:pt>
                  <c:pt idx="37">
                    <c:v>15/02/2024</c:v>
                  </c:pt>
                  <c:pt idx="38">
                    <c:v>07/02/2024</c:v>
                  </c:pt>
                  <c:pt idx="39">
                    <c:v>06/02/2024</c:v>
                  </c:pt>
                  <c:pt idx="40">
                    <c:v>05/02/2024</c:v>
                  </c:pt>
                  <c:pt idx="41">
                    <c:v>02/02/2024</c:v>
                  </c:pt>
                  <c:pt idx="42">
                    <c:v>01/02/2024</c:v>
                  </c:pt>
                  <c:pt idx="43">
                    <c:v>31/01/2024</c:v>
                  </c:pt>
                  <c:pt idx="44">
                    <c:v>30/01/2024</c:v>
                  </c:pt>
                  <c:pt idx="45">
                    <c:v>29/01/2024</c:v>
                  </c:pt>
                  <c:pt idx="46">
                    <c:v>26/01/2024</c:v>
                  </c:pt>
                  <c:pt idx="47">
                    <c:v>25/01/2024</c:v>
                  </c:pt>
                  <c:pt idx="48">
                    <c:v>24/01/2024</c:v>
                  </c:pt>
                  <c:pt idx="49">
                    <c:v>23/01/2024</c:v>
                  </c:pt>
                  <c:pt idx="50">
                    <c:v>22/01/2024</c:v>
                  </c:pt>
                  <c:pt idx="51">
                    <c:v>19/01/2024</c:v>
                  </c:pt>
                  <c:pt idx="52">
                    <c:v>18/01/2024</c:v>
                  </c:pt>
                  <c:pt idx="53">
                    <c:v>17/01/2024</c:v>
                  </c:pt>
                  <c:pt idx="54">
                    <c:v>16/01/2024</c:v>
                  </c:pt>
                  <c:pt idx="55">
                    <c:v>15/01/2024</c:v>
                  </c:pt>
                  <c:pt idx="56">
                    <c:v>12/01/2024</c:v>
                  </c:pt>
                  <c:pt idx="57">
                    <c:v>11/01/2024</c:v>
                  </c:pt>
                  <c:pt idx="58">
                    <c:v>10/01/2024</c:v>
                  </c:pt>
                  <c:pt idx="59">
                    <c:v>09/01/2024</c:v>
                  </c:pt>
                  <c:pt idx="60">
                    <c:v>08/01/2024</c:v>
                  </c:pt>
                  <c:pt idx="61">
                    <c:v>05/01/2024</c:v>
                  </c:pt>
                  <c:pt idx="62">
                    <c:v>04/01/2024</c:v>
                  </c:pt>
                  <c:pt idx="63">
                    <c:v>03/01/2024</c:v>
                  </c:pt>
                  <c:pt idx="64">
                    <c:v>02/01/2024</c:v>
                  </c:pt>
                  <c:pt idx="65">
                    <c:v>29/12/2023</c:v>
                  </c:pt>
                  <c:pt idx="66">
                    <c:v>28/12/2023</c:v>
                  </c:pt>
                  <c:pt idx="67">
                    <c:v>27/12/2023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GDTD!$AO$161:$AO$228</c:f>
              <c:numCache>
                <c:formatCode>#,##0</c:formatCode>
                <c:ptCount val="68"/>
                <c:pt idx="0">
                  <c:v>40272150000</c:v>
                </c:pt>
                <c:pt idx="1">
                  <c:v>25467150000</c:v>
                </c:pt>
                <c:pt idx="2">
                  <c:v>11719150000</c:v>
                </c:pt>
                <c:pt idx="3">
                  <c:v>11675750000</c:v>
                </c:pt>
                <c:pt idx="4">
                  <c:v>31046880000</c:v>
                </c:pt>
                <c:pt idx="5">
                  <c:v>53329050000</c:v>
                </c:pt>
                <c:pt idx="6">
                  <c:v>53366050000</c:v>
                </c:pt>
                <c:pt idx="7">
                  <c:v>55355130000</c:v>
                </c:pt>
                <c:pt idx="8">
                  <c:v>46593740000</c:v>
                </c:pt>
                <c:pt idx="9">
                  <c:v>53467630000</c:v>
                </c:pt>
                <c:pt idx="10">
                  <c:v>47622630000</c:v>
                </c:pt>
                <c:pt idx="11">
                  <c:v>53522210000</c:v>
                </c:pt>
                <c:pt idx="12">
                  <c:v>45886210000</c:v>
                </c:pt>
                <c:pt idx="13">
                  <c:v>65116570000</c:v>
                </c:pt>
                <c:pt idx="14">
                  <c:v>66990570000</c:v>
                </c:pt>
                <c:pt idx="15">
                  <c:v>68856570000</c:v>
                </c:pt>
                <c:pt idx="16">
                  <c:v>41136490000</c:v>
                </c:pt>
                <c:pt idx="17">
                  <c:v>41171490000</c:v>
                </c:pt>
                <c:pt idx="18">
                  <c:v>49147490000</c:v>
                </c:pt>
                <c:pt idx="19">
                  <c:v>50254490000</c:v>
                </c:pt>
                <c:pt idx="20">
                  <c:v>49168490000</c:v>
                </c:pt>
                <c:pt idx="21">
                  <c:v>31197490000</c:v>
                </c:pt>
                <c:pt idx="22">
                  <c:v>24804490000</c:v>
                </c:pt>
                <c:pt idx="23">
                  <c:v>32658890000</c:v>
                </c:pt>
                <c:pt idx="24">
                  <c:v>37333610000</c:v>
                </c:pt>
                <c:pt idx="25">
                  <c:v>37333610000</c:v>
                </c:pt>
                <c:pt idx="26">
                  <c:v>38833610000</c:v>
                </c:pt>
                <c:pt idx="27">
                  <c:v>34051610000</c:v>
                </c:pt>
                <c:pt idx="28">
                  <c:v>33303720000</c:v>
                </c:pt>
                <c:pt idx="29">
                  <c:v>44646230000</c:v>
                </c:pt>
                <c:pt idx="30">
                  <c:v>44285230000</c:v>
                </c:pt>
                <c:pt idx="31">
                  <c:v>43570230000</c:v>
                </c:pt>
                <c:pt idx="32">
                  <c:v>39193230000</c:v>
                </c:pt>
                <c:pt idx="33">
                  <c:v>39567230000</c:v>
                </c:pt>
                <c:pt idx="34">
                  <c:v>37717230000</c:v>
                </c:pt>
                <c:pt idx="35">
                  <c:v>37723230000</c:v>
                </c:pt>
                <c:pt idx="36">
                  <c:v>37723230000</c:v>
                </c:pt>
                <c:pt idx="37">
                  <c:v>39941120000</c:v>
                </c:pt>
                <c:pt idx="38">
                  <c:v>39150870000</c:v>
                </c:pt>
                <c:pt idx="39">
                  <c:v>40278870000</c:v>
                </c:pt>
                <c:pt idx="40">
                  <c:v>40320700000</c:v>
                </c:pt>
                <c:pt idx="41">
                  <c:v>40138700000</c:v>
                </c:pt>
                <c:pt idx="42">
                  <c:v>37573700000</c:v>
                </c:pt>
                <c:pt idx="43">
                  <c:v>38689700000</c:v>
                </c:pt>
                <c:pt idx="44">
                  <c:v>32405040000</c:v>
                </c:pt>
                <c:pt idx="45">
                  <c:v>29122440000</c:v>
                </c:pt>
                <c:pt idx="46">
                  <c:v>29122440000</c:v>
                </c:pt>
                <c:pt idx="47">
                  <c:v>29154980000</c:v>
                </c:pt>
                <c:pt idx="48">
                  <c:v>28233980000</c:v>
                </c:pt>
                <c:pt idx="49">
                  <c:v>28237980000</c:v>
                </c:pt>
                <c:pt idx="50">
                  <c:v>28614980000</c:v>
                </c:pt>
                <c:pt idx="51">
                  <c:v>26412980000</c:v>
                </c:pt>
                <c:pt idx="52">
                  <c:v>26243090000</c:v>
                </c:pt>
                <c:pt idx="53">
                  <c:v>26265350000</c:v>
                </c:pt>
                <c:pt idx="54">
                  <c:v>26083850000</c:v>
                </c:pt>
                <c:pt idx="55">
                  <c:v>24976850000</c:v>
                </c:pt>
                <c:pt idx="56">
                  <c:v>25395950000</c:v>
                </c:pt>
                <c:pt idx="57">
                  <c:v>24241110000</c:v>
                </c:pt>
                <c:pt idx="58">
                  <c:v>26101110000</c:v>
                </c:pt>
                <c:pt idx="59">
                  <c:v>25365110000</c:v>
                </c:pt>
                <c:pt idx="60">
                  <c:v>24996110000</c:v>
                </c:pt>
                <c:pt idx="61">
                  <c:v>23120000000</c:v>
                </c:pt>
                <c:pt idx="62">
                  <c:v>21947260000</c:v>
                </c:pt>
                <c:pt idx="63">
                  <c:v>16279960000</c:v>
                </c:pt>
                <c:pt idx="64">
                  <c:v>15437920000</c:v>
                </c:pt>
                <c:pt idx="65">
                  <c:v>1274920000</c:v>
                </c:pt>
                <c:pt idx="66">
                  <c:v>1274920000</c:v>
                </c:pt>
                <c:pt idx="67">
                  <c:v>2822920000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FEB-5F4F-8214-8D64053D66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98547103"/>
        <c:axId val="953612735"/>
      </c:lineChart>
      <c:catAx>
        <c:axId val="398547103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953612735"/>
        <c:crosses val="autoZero"/>
        <c:auto val="1"/>
        <c:lblAlgn val="ctr"/>
        <c:lblOffset val="100"/>
        <c:noMultiLvlLbl val="0"/>
      </c:catAx>
      <c:valAx>
        <c:axId val="953612735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398547103"/>
        <c:crosses val="autoZero"/>
        <c:crossBetween val="between"/>
        <c:dispUnits>
          <c:builtInUnit val="b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VN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4.xml"/><Relationship Id="rId13" Type="http://schemas.openxmlformats.org/officeDocument/2006/relationships/chart" Target="../charts/chart19.xml"/><Relationship Id="rId3" Type="http://schemas.openxmlformats.org/officeDocument/2006/relationships/chart" Target="../charts/chart9.xml"/><Relationship Id="rId7" Type="http://schemas.openxmlformats.org/officeDocument/2006/relationships/chart" Target="../charts/chart13.xml"/><Relationship Id="rId12" Type="http://schemas.openxmlformats.org/officeDocument/2006/relationships/chart" Target="../charts/chart18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6" Type="http://schemas.openxmlformats.org/officeDocument/2006/relationships/chart" Target="../charts/chart12.xml"/><Relationship Id="rId11" Type="http://schemas.openxmlformats.org/officeDocument/2006/relationships/chart" Target="../charts/chart17.xml"/><Relationship Id="rId5" Type="http://schemas.openxmlformats.org/officeDocument/2006/relationships/chart" Target="../charts/chart11.xml"/><Relationship Id="rId10" Type="http://schemas.openxmlformats.org/officeDocument/2006/relationships/chart" Target="../charts/chart16.xml"/><Relationship Id="rId4" Type="http://schemas.openxmlformats.org/officeDocument/2006/relationships/chart" Target="../charts/chart10.xml"/><Relationship Id="rId9" Type="http://schemas.openxmlformats.org/officeDocument/2006/relationships/chart" Target="../charts/chart15.xml"/><Relationship Id="rId14" Type="http://schemas.openxmlformats.org/officeDocument/2006/relationships/chart" Target="../charts/chart20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8.xml"/><Relationship Id="rId3" Type="http://schemas.openxmlformats.org/officeDocument/2006/relationships/chart" Target="../charts/chart23.xml"/><Relationship Id="rId7" Type="http://schemas.openxmlformats.org/officeDocument/2006/relationships/chart" Target="../charts/chart27.xml"/><Relationship Id="rId12" Type="http://schemas.openxmlformats.org/officeDocument/2006/relationships/chart" Target="../charts/chart32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Relationship Id="rId6" Type="http://schemas.openxmlformats.org/officeDocument/2006/relationships/chart" Target="../charts/chart26.xml"/><Relationship Id="rId11" Type="http://schemas.openxmlformats.org/officeDocument/2006/relationships/chart" Target="../charts/chart31.xml"/><Relationship Id="rId5" Type="http://schemas.openxmlformats.org/officeDocument/2006/relationships/chart" Target="../charts/chart25.xml"/><Relationship Id="rId10" Type="http://schemas.openxmlformats.org/officeDocument/2006/relationships/chart" Target="../charts/chart30.xml"/><Relationship Id="rId4" Type="http://schemas.openxmlformats.org/officeDocument/2006/relationships/chart" Target="../charts/chart24.xml"/><Relationship Id="rId9" Type="http://schemas.openxmlformats.org/officeDocument/2006/relationships/chart" Target="../charts/chart2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13009</xdr:colOff>
      <xdr:row>2</xdr:row>
      <xdr:rowOff>13011</xdr:rowOff>
    </xdr:from>
    <xdr:to>
      <xdr:col>6</xdr:col>
      <xdr:colOff>829733</xdr:colOff>
      <xdr:row>16</xdr:row>
      <xdr:rowOff>213540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C9807920-AD2C-AF6D-9881-56224B7749A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</xdr:colOff>
      <xdr:row>17</xdr:row>
      <xdr:rowOff>101149</xdr:rowOff>
    </xdr:from>
    <xdr:to>
      <xdr:col>6</xdr:col>
      <xdr:colOff>829734</xdr:colOff>
      <xdr:row>41</xdr:row>
      <xdr:rowOff>183613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7EC1CD26-10F6-2AC5-DD31-E42B1E0D84E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26667</xdr:colOff>
      <xdr:row>42</xdr:row>
      <xdr:rowOff>2022</xdr:rowOff>
    </xdr:from>
    <xdr:to>
      <xdr:col>6</xdr:col>
      <xdr:colOff>850900</xdr:colOff>
      <xdr:row>67</xdr:row>
      <xdr:rowOff>158244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A3A1B3DB-8AF2-F1C9-38ED-A2463E07AAC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846667</xdr:colOff>
      <xdr:row>2</xdr:row>
      <xdr:rowOff>27215</xdr:rowOff>
    </xdr:from>
    <xdr:to>
      <xdr:col>13</xdr:col>
      <xdr:colOff>710085</xdr:colOff>
      <xdr:row>16</xdr:row>
      <xdr:rowOff>213540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B9C764E-885D-FF08-BF54-89ABBFC646C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897467</xdr:colOff>
      <xdr:row>17</xdr:row>
      <xdr:rowOff>29691</xdr:rowOff>
    </xdr:from>
    <xdr:to>
      <xdr:col>13</xdr:col>
      <xdr:colOff>728133</xdr:colOff>
      <xdr:row>42</xdr:row>
      <xdr:rowOff>136321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BE60603D-BA87-0B4F-555F-5F286DFE2C1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6</xdr:col>
      <xdr:colOff>889000</xdr:colOff>
      <xdr:row>42</xdr:row>
      <xdr:rowOff>190500</xdr:rowOff>
    </xdr:from>
    <xdr:to>
      <xdr:col>13</xdr:col>
      <xdr:colOff>571500</xdr:colOff>
      <xdr:row>67</xdr:row>
      <xdr:rowOff>190500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B63E4E8F-18A7-468B-654F-ED199FA61FD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13</xdr:row>
      <xdr:rowOff>0</xdr:rowOff>
    </xdr:from>
    <xdr:to>
      <xdr:col>6</xdr:col>
      <xdr:colOff>12700</xdr:colOff>
      <xdr:row>36</xdr:row>
      <xdr:rowOff>190500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33EA0ED8-F711-E58C-3F90-0E5F1CBD3C0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19050</xdr:colOff>
      <xdr:row>13</xdr:row>
      <xdr:rowOff>0</xdr:rowOff>
    </xdr:from>
    <xdr:to>
      <xdr:col>15</xdr:col>
      <xdr:colOff>127000</xdr:colOff>
      <xdr:row>36</xdr:row>
      <xdr:rowOff>184150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0511C4A6-6F6E-D3D5-126F-4644DA2A420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37</xdr:row>
      <xdr:rowOff>114300</xdr:rowOff>
    </xdr:from>
    <xdr:to>
      <xdr:col>6</xdr:col>
      <xdr:colOff>0</xdr:colOff>
      <xdr:row>62</xdr:row>
      <xdr:rowOff>25400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49D52419-613D-AAF1-FF8A-43FB3901E3E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12700</xdr:colOff>
      <xdr:row>62</xdr:row>
      <xdr:rowOff>196850</xdr:rowOff>
    </xdr:from>
    <xdr:to>
      <xdr:col>6</xdr:col>
      <xdr:colOff>0</xdr:colOff>
      <xdr:row>85</xdr:row>
      <xdr:rowOff>88900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D4CBCDC9-A454-7036-6A8E-5358F58ABAE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31750</xdr:colOff>
      <xdr:row>37</xdr:row>
      <xdr:rowOff>133350</xdr:rowOff>
    </xdr:from>
    <xdr:to>
      <xdr:col>15</xdr:col>
      <xdr:colOff>12700</xdr:colOff>
      <xdr:row>62</xdr:row>
      <xdr:rowOff>25400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E9452F93-AD5B-6466-5E1F-9C4BAA46A55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6</xdr:col>
      <xdr:colOff>63500</xdr:colOff>
      <xdr:row>62</xdr:row>
      <xdr:rowOff>184150</xdr:rowOff>
    </xdr:from>
    <xdr:to>
      <xdr:col>14</xdr:col>
      <xdr:colOff>812800</xdr:colOff>
      <xdr:row>85</xdr:row>
      <xdr:rowOff>63500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23DD033C-9FCB-F525-C44B-9F9EB7309EE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86</xdr:row>
      <xdr:rowOff>12700</xdr:rowOff>
    </xdr:from>
    <xdr:to>
      <xdr:col>6</xdr:col>
      <xdr:colOff>25400</xdr:colOff>
      <xdr:row>108</xdr:row>
      <xdr:rowOff>0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DEE81A53-5471-CC38-9DB0-367CAE73AA3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0</xdr:colOff>
      <xdr:row>108</xdr:row>
      <xdr:rowOff>190500</xdr:rowOff>
    </xdr:from>
    <xdr:to>
      <xdr:col>6</xdr:col>
      <xdr:colOff>0</xdr:colOff>
      <xdr:row>129</xdr:row>
      <xdr:rowOff>25400</xdr:rowOff>
    </xdr:to>
    <xdr:graphicFrame macro="">
      <xdr:nvGraphicFramePr>
        <xdr:cNvPr id="21" name="Chart 20">
          <a:extLst>
            <a:ext uri="{FF2B5EF4-FFF2-40B4-BE49-F238E27FC236}">
              <a16:creationId xmlns:a16="http://schemas.microsoft.com/office/drawing/2014/main" id="{7CCEA73B-42CA-4641-BD47-2AF2AF9772C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6</xdr:col>
      <xdr:colOff>76200</xdr:colOff>
      <xdr:row>86</xdr:row>
      <xdr:rowOff>0</xdr:rowOff>
    </xdr:from>
    <xdr:to>
      <xdr:col>15</xdr:col>
      <xdr:colOff>12700</xdr:colOff>
      <xdr:row>108</xdr:row>
      <xdr:rowOff>12700</xdr:rowOff>
    </xdr:to>
    <xdr:graphicFrame macro="">
      <xdr:nvGraphicFramePr>
        <xdr:cNvPr id="22" name="Chart 21">
          <a:extLst>
            <a:ext uri="{FF2B5EF4-FFF2-40B4-BE49-F238E27FC236}">
              <a16:creationId xmlns:a16="http://schemas.microsoft.com/office/drawing/2014/main" id="{59FE31D2-45EE-5D4C-A11F-3A553EA76A8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6</xdr:col>
      <xdr:colOff>101600</xdr:colOff>
      <xdr:row>108</xdr:row>
      <xdr:rowOff>190500</xdr:rowOff>
    </xdr:from>
    <xdr:to>
      <xdr:col>14</xdr:col>
      <xdr:colOff>812800</xdr:colOff>
      <xdr:row>129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3C51DBF-23F8-9359-EA07-0DA993C528C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0</xdr:colOff>
      <xdr:row>130</xdr:row>
      <xdr:rowOff>0</xdr:rowOff>
    </xdr:from>
    <xdr:to>
      <xdr:col>6</xdr:col>
      <xdr:colOff>25400</xdr:colOff>
      <xdr:row>155</xdr:row>
      <xdr:rowOff>139700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62050C8F-676E-6D28-6263-6F9382C0C8C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12700</xdr:colOff>
      <xdr:row>130</xdr:row>
      <xdr:rowOff>38100</xdr:rowOff>
    </xdr:from>
    <xdr:to>
      <xdr:col>14</xdr:col>
      <xdr:colOff>755650</xdr:colOff>
      <xdr:row>155</xdr:row>
      <xdr:rowOff>177800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2161F571-9932-FF70-F0EE-9C570B5100E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57150</xdr:colOff>
      <xdr:row>156</xdr:row>
      <xdr:rowOff>158750</xdr:rowOff>
    </xdr:from>
    <xdr:to>
      <xdr:col>6</xdr:col>
      <xdr:colOff>0</xdr:colOff>
      <xdr:row>178</xdr:row>
      <xdr:rowOff>177800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BEA1684B-4A9E-049D-AB22-D1B7F254B65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6</xdr:col>
      <xdr:colOff>50800</xdr:colOff>
      <xdr:row>156</xdr:row>
      <xdr:rowOff>165100</xdr:rowOff>
    </xdr:from>
    <xdr:to>
      <xdr:col>14</xdr:col>
      <xdr:colOff>546100</xdr:colOff>
      <xdr:row>179</xdr:row>
      <xdr:rowOff>12700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D5A34A76-2DF7-45B0-6779-F39CE23A0BE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14</xdr:row>
      <xdr:rowOff>0</xdr:rowOff>
    </xdr:from>
    <xdr:to>
      <xdr:col>6</xdr:col>
      <xdr:colOff>12700</xdr:colOff>
      <xdr:row>37</xdr:row>
      <xdr:rowOff>190500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505BFC0-39D6-B84C-B3DF-12096F9F559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19050</xdr:colOff>
      <xdr:row>14</xdr:row>
      <xdr:rowOff>0</xdr:rowOff>
    </xdr:from>
    <xdr:to>
      <xdr:col>15</xdr:col>
      <xdr:colOff>127000</xdr:colOff>
      <xdr:row>37</xdr:row>
      <xdr:rowOff>184150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A1680E20-AB7C-664F-867E-115AFC1BEC2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38</xdr:row>
      <xdr:rowOff>114300</xdr:rowOff>
    </xdr:from>
    <xdr:to>
      <xdr:col>6</xdr:col>
      <xdr:colOff>0</xdr:colOff>
      <xdr:row>63</xdr:row>
      <xdr:rowOff>25400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E124742-74F0-3348-A6E3-C23B3EF1645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12700</xdr:colOff>
      <xdr:row>63</xdr:row>
      <xdr:rowOff>196850</xdr:rowOff>
    </xdr:from>
    <xdr:to>
      <xdr:col>6</xdr:col>
      <xdr:colOff>0</xdr:colOff>
      <xdr:row>86</xdr:row>
      <xdr:rowOff>88900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763F77C6-E31E-2A41-BC80-A8F8CE32365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31750</xdr:colOff>
      <xdr:row>38</xdr:row>
      <xdr:rowOff>133350</xdr:rowOff>
    </xdr:from>
    <xdr:to>
      <xdr:col>15</xdr:col>
      <xdr:colOff>12700</xdr:colOff>
      <xdr:row>63</xdr:row>
      <xdr:rowOff>25400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DCD3FE61-2E1D-F143-A7C6-0BF9B0F57E8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6</xdr:col>
      <xdr:colOff>63500</xdr:colOff>
      <xdr:row>63</xdr:row>
      <xdr:rowOff>184150</xdr:rowOff>
    </xdr:from>
    <xdr:to>
      <xdr:col>14</xdr:col>
      <xdr:colOff>812800</xdr:colOff>
      <xdr:row>86</xdr:row>
      <xdr:rowOff>63500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C6C383DA-0B3B-A347-B809-D6A92EB117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87</xdr:row>
      <xdr:rowOff>12700</xdr:rowOff>
    </xdr:from>
    <xdr:to>
      <xdr:col>6</xdr:col>
      <xdr:colOff>25400</xdr:colOff>
      <xdr:row>109</xdr:row>
      <xdr:rowOff>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7C99C021-78B4-9F49-B6AF-189475ED9B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0</xdr:colOff>
      <xdr:row>109</xdr:row>
      <xdr:rowOff>190500</xdr:rowOff>
    </xdr:from>
    <xdr:to>
      <xdr:col>6</xdr:col>
      <xdr:colOff>0</xdr:colOff>
      <xdr:row>130</xdr:row>
      <xdr:rowOff>25400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50CD6361-72CB-A149-8434-4F1BE7E0A3D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6</xdr:col>
      <xdr:colOff>76200</xdr:colOff>
      <xdr:row>87</xdr:row>
      <xdr:rowOff>0</xdr:rowOff>
    </xdr:from>
    <xdr:to>
      <xdr:col>15</xdr:col>
      <xdr:colOff>12700</xdr:colOff>
      <xdr:row>109</xdr:row>
      <xdr:rowOff>12700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2666806C-4DA4-8143-B68D-7144B0E54DE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6</xdr:col>
      <xdr:colOff>101600</xdr:colOff>
      <xdr:row>109</xdr:row>
      <xdr:rowOff>190500</xdr:rowOff>
    </xdr:from>
    <xdr:to>
      <xdr:col>14</xdr:col>
      <xdr:colOff>812800</xdr:colOff>
      <xdr:row>130</xdr:row>
      <xdr:rowOff>38100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CB81717E-374F-9142-83A6-1D78A262D1B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25400</xdr:colOff>
      <xdr:row>130</xdr:row>
      <xdr:rowOff>101600</xdr:rowOff>
    </xdr:from>
    <xdr:to>
      <xdr:col>6</xdr:col>
      <xdr:colOff>12700</xdr:colOff>
      <xdr:row>157</xdr:row>
      <xdr:rowOff>12700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E46CF79E-D525-7A23-2402-5E49F8BFDC1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76200</xdr:colOff>
      <xdr:row>131</xdr:row>
      <xdr:rowOff>6350</xdr:rowOff>
    </xdr:from>
    <xdr:to>
      <xdr:col>15</xdr:col>
      <xdr:colOff>12700</xdr:colOff>
      <xdr:row>157</xdr:row>
      <xdr:rowOff>12700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4BC8B4EC-BC58-55DB-31B6-3307E2159E9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E98DFA-ED91-D041-A9B9-85C8E374A061}">
  <sheetPr codeName="Sheet1"/>
  <dimension ref="A2:AR206"/>
  <sheetViews>
    <sheetView topLeftCell="A2" zoomScaleNormal="125" workbookViewId="0">
      <selection activeCell="F17" sqref="F17"/>
    </sheetView>
  </sheetViews>
  <sheetFormatPr baseColWidth="10" defaultRowHeight="16" x14ac:dyDescent="0.2"/>
  <cols>
    <col min="2" max="2" width="21.1640625" customWidth="1"/>
    <col min="3" max="3" width="15.1640625" customWidth="1"/>
    <col min="4" max="4" width="14.83203125" customWidth="1"/>
    <col min="5" max="5" width="22.33203125" customWidth="1"/>
    <col min="6" max="10" width="19.83203125" customWidth="1"/>
    <col min="11" max="11" width="21.5" customWidth="1"/>
    <col min="12" max="15" width="19.83203125" customWidth="1"/>
    <col min="16" max="16" width="16.6640625" customWidth="1"/>
    <col min="17" max="17" width="16.33203125" customWidth="1"/>
    <col min="18" max="18" width="18.33203125" customWidth="1"/>
    <col min="19" max="19" width="16.5" customWidth="1"/>
    <col min="20" max="23" width="13.83203125" customWidth="1"/>
    <col min="24" max="24" width="16.83203125" customWidth="1"/>
    <col min="25" max="25" width="17.83203125" customWidth="1"/>
    <col min="26" max="26" width="15" customWidth="1"/>
    <col min="27" max="27" width="14.5" customWidth="1"/>
    <col min="35" max="35" width="17.6640625" customWidth="1"/>
    <col min="36" max="36" width="16.6640625" customWidth="1"/>
    <col min="37" max="37" width="12.33203125" customWidth="1"/>
    <col min="38" max="38" width="14.1640625" customWidth="1"/>
    <col min="41" max="41" width="12.1640625" customWidth="1"/>
    <col min="42" max="42" width="14" customWidth="1"/>
    <col min="43" max="43" width="13.1640625" customWidth="1"/>
    <col min="44" max="44" width="15.83203125" customWidth="1"/>
  </cols>
  <sheetData>
    <row r="2" spans="2:21" ht="18" customHeight="1" x14ac:dyDescent="0.3">
      <c r="B2" s="61"/>
      <c r="C2" s="61"/>
      <c r="D2" s="61"/>
      <c r="E2" s="61"/>
      <c r="F2" s="18" t="s">
        <v>72</v>
      </c>
      <c r="G2" s="18"/>
      <c r="H2" s="18"/>
      <c r="I2" s="18"/>
      <c r="J2" s="9"/>
      <c r="K2" s="9"/>
    </row>
    <row r="3" spans="2:21" ht="19" customHeight="1" x14ac:dyDescent="0.3">
      <c r="F3" s="9"/>
      <c r="G3" s="9"/>
      <c r="H3" s="9"/>
      <c r="I3" s="9"/>
      <c r="J3" s="9"/>
      <c r="K3" s="4"/>
      <c r="T3" s="12"/>
      <c r="U3" s="12"/>
    </row>
    <row r="4" spans="2:21" ht="18" customHeight="1" x14ac:dyDescent="0.3">
      <c r="F4" s="9"/>
      <c r="G4" s="9"/>
      <c r="H4" s="9"/>
      <c r="I4" s="9"/>
      <c r="J4" s="9"/>
      <c r="K4" s="4"/>
      <c r="T4" s="12"/>
      <c r="U4" s="12"/>
    </row>
    <row r="5" spans="2:21" ht="18" customHeight="1" x14ac:dyDescent="0.3">
      <c r="F5" s="9"/>
      <c r="G5" s="9"/>
      <c r="H5" s="9"/>
      <c r="I5" s="9"/>
      <c r="J5" s="9"/>
      <c r="K5" s="4"/>
      <c r="T5" s="12"/>
      <c r="U5" s="12"/>
    </row>
    <row r="6" spans="2:21" ht="18" customHeight="1" x14ac:dyDescent="0.3">
      <c r="F6" s="9"/>
      <c r="G6" s="9"/>
      <c r="H6" s="9"/>
      <c r="I6" s="9"/>
      <c r="J6" s="9"/>
      <c r="K6" s="4"/>
      <c r="T6" s="12"/>
      <c r="U6" s="12"/>
    </row>
    <row r="7" spans="2:21" ht="18" customHeight="1" x14ac:dyDescent="0.3">
      <c r="F7" s="9"/>
      <c r="G7" s="9"/>
      <c r="H7" s="9"/>
      <c r="I7" s="9"/>
      <c r="J7" s="9"/>
      <c r="K7" s="4"/>
      <c r="T7" s="12"/>
      <c r="U7" s="12"/>
    </row>
    <row r="8" spans="2:21" ht="18" customHeight="1" x14ac:dyDescent="0.3">
      <c r="F8" s="9"/>
      <c r="G8" s="9"/>
      <c r="H8" s="9"/>
      <c r="I8" s="9"/>
      <c r="J8" s="9"/>
      <c r="K8" s="4"/>
      <c r="T8" s="12"/>
      <c r="U8" s="12"/>
    </row>
    <row r="9" spans="2:21" ht="18" customHeight="1" x14ac:dyDescent="0.3">
      <c r="F9" s="9"/>
      <c r="G9" s="9"/>
      <c r="H9" s="9"/>
      <c r="I9" s="9"/>
      <c r="J9" s="9"/>
      <c r="K9" s="4"/>
      <c r="T9" s="12"/>
      <c r="U9" s="12"/>
    </row>
    <row r="10" spans="2:21" ht="18" customHeight="1" x14ac:dyDescent="0.3">
      <c r="F10" s="9"/>
      <c r="G10" s="9"/>
      <c r="H10" s="9"/>
      <c r="I10" s="9"/>
      <c r="J10" s="9"/>
      <c r="K10" s="4"/>
      <c r="T10" s="12"/>
      <c r="U10" s="12"/>
    </row>
    <row r="11" spans="2:21" ht="18" customHeight="1" x14ac:dyDescent="0.3">
      <c r="F11" s="9"/>
      <c r="G11" s="9"/>
      <c r="H11" s="9"/>
      <c r="I11" s="9"/>
      <c r="J11" s="9"/>
      <c r="K11" s="4"/>
      <c r="T11" s="12"/>
      <c r="U11" s="12"/>
    </row>
    <row r="12" spans="2:21" ht="18" customHeight="1" x14ac:dyDescent="0.3">
      <c r="F12" s="9"/>
      <c r="G12" s="9"/>
      <c r="H12" s="9"/>
      <c r="I12" s="9"/>
      <c r="J12" s="9"/>
      <c r="K12" s="4"/>
      <c r="T12" s="12"/>
      <c r="U12" s="12"/>
    </row>
    <row r="13" spans="2:21" ht="18" customHeight="1" x14ac:dyDescent="0.3">
      <c r="F13" s="9"/>
      <c r="G13" s="9"/>
      <c r="H13" s="9"/>
      <c r="I13" s="9"/>
      <c r="J13" s="9"/>
      <c r="K13" s="4"/>
      <c r="T13" s="12"/>
      <c r="U13" s="12"/>
    </row>
    <row r="14" spans="2:21" ht="18" customHeight="1" x14ac:dyDescent="0.3">
      <c r="F14" s="9"/>
      <c r="G14" s="9"/>
      <c r="H14" s="9"/>
      <c r="I14" s="9"/>
      <c r="J14" s="9"/>
      <c r="K14" s="4"/>
      <c r="T14" s="12"/>
      <c r="U14" s="12"/>
    </row>
    <row r="15" spans="2:21" ht="18" customHeight="1" x14ac:dyDescent="0.3">
      <c r="F15" s="9"/>
      <c r="G15" s="9"/>
      <c r="H15" s="9"/>
      <c r="I15" s="9"/>
      <c r="J15" s="9"/>
      <c r="K15" s="4"/>
      <c r="T15" s="12"/>
      <c r="U15" s="12"/>
    </row>
    <row r="16" spans="2:21" ht="18" customHeight="1" x14ac:dyDescent="0.3">
      <c r="F16" s="9"/>
      <c r="G16" s="9"/>
      <c r="H16" s="9"/>
      <c r="I16" s="9"/>
      <c r="J16" s="9"/>
      <c r="K16" s="4"/>
      <c r="T16" s="12"/>
      <c r="U16" s="12"/>
    </row>
    <row r="17" spans="2:26" ht="18" customHeight="1" x14ac:dyDescent="0.3">
      <c r="F17" s="9"/>
      <c r="G17" s="9"/>
      <c r="H17" s="9"/>
      <c r="I17" s="9"/>
      <c r="J17" s="9"/>
      <c r="K17" s="4"/>
      <c r="T17" s="12"/>
      <c r="U17" s="12"/>
    </row>
    <row r="18" spans="2:26" ht="18" customHeight="1" x14ac:dyDescent="0.3">
      <c r="F18" s="9"/>
      <c r="G18" s="9"/>
      <c r="H18" s="9"/>
      <c r="I18" s="9"/>
      <c r="J18" s="9"/>
      <c r="K18" s="4"/>
      <c r="T18" s="12"/>
      <c r="U18" s="12"/>
    </row>
    <row r="19" spans="2:26" ht="18" customHeight="1" x14ac:dyDescent="0.3">
      <c r="F19" s="9"/>
      <c r="G19" s="9"/>
      <c r="H19" s="9"/>
      <c r="I19" s="9"/>
      <c r="J19" s="9"/>
      <c r="K19" s="4"/>
      <c r="T19" s="12"/>
      <c r="U19" s="12"/>
    </row>
    <row r="20" spans="2:26" ht="18" customHeight="1" x14ac:dyDescent="0.3">
      <c r="F20" s="9"/>
      <c r="G20" s="9"/>
      <c r="H20" s="9"/>
      <c r="I20" s="9"/>
      <c r="J20" s="9"/>
      <c r="K20" s="4"/>
      <c r="T20" s="12"/>
      <c r="U20" s="12"/>
    </row>
    <row r="21" spans="2:26" ht="18" customHeight="1" x14ac:dyDescent="0.3">
      <c r="F21" s="9"/>
      <c r="G21" s="9"/>
      <c r="H21" s="9"/>
      <c r="I21" s="9"/>
      <c r="J21" s="9"/>
      <c r="K21" s="4"/>
      <c r="T21" s="12"/>
      <c r="U21" s="12"/>
    </row>
    <row r="22" spans="2:26" ht="18" customHeight="1" x14ac:dyDescent="0.3">
      <c r="F22" s="9"/>
      <c r="G22" s="9"/>
      <c r="H22" s="9"/>
      <c r="I22" s="9"/>
      <c r="J22" s="9"/>
      <c r="K22" s="4"/>
      <c r="T22" s="12"/>
      <c r="U22" s="12"/>
    </row>
    <row r="23" spans="2:26" ht="18" customHeight="1" x14ac:dyDescent="0.3">
      <c r="F23" s="9"/>
      <c r="G23" s="9"/>
      <c r="H23" s="9"/>
      <c r="I23" s="9"/>
      <c r="J23" s="9"/>
      <c r="K23" s="4"/>
      <c r="T23" s="12"/>
      <c r="U23" s="12"/>
    </row>
    <row r="24" spans="2:26" ht="18" customHeight="1" x14ac:dyDescent="0.3">
      <c r="F24" s="9"/>
      <c r="G24" s="9"/>
      <c r="H24" s="9"/>
      <c r="I24" s="9"/>
      <c r="J24" s="9"/>
      <c r="K24" s="4"/>
      <c r="T24" s="12"/>
      <c r="U24" s="12"/>
    </row>
    <row r="25" spans="2:26" ht="18" customHeight="1" x14ac:dyDescent="0.3">
      <c r="F25" s="9"/>
      <c r="G25" s="9"/>
      <c r="H25" s="9"/>
      <c r="I25" s="9"/>
      <c r="J25" s="9"/>
      <c r="K25" s="4"/>
      <c r="T25" s="12"/>
      <c r="U25" s="12"/>
    </row>
    <row r="26" spans="2:26" ht="18" customHeight="1" x14ac:dyDescent="0.3">
      <c r="F26" s="9"/>
      <c r="G26" s="9"/>
      <c r="H26" s="9"/>
      <c r="I26" s="9"/>
      <c r="J26" s="9"/>
      <c r="K26" s="4"/>
      <c r="T26" s="12"/>
      <c r="U26" s="12"/>
    </row>
    <row r="27" spans="2:26" ht="18" customHeight="1" x14ac:dyDescent="0.3">
      <c r="F27" s="9"/>
      <c r="G27" s="9"/>
      <c r="H27" s="9"/>
      <c r="I27" s="9"/>
      <c r="J27" s="9"/>
      <c r="K27" s="4"/>
      <c r="T27" s="12"/>
      <c r="U27" s="12"/>
    </row>
    <row r="28" spans="2:26" ht="18" customHeight="1" x14ac:dyDescent="0.3">
      <c r="F28" s="9"/>
      <c r="G28" s="9"/>
      <c r="H28" s="9"/>
      <c r="I28" s="9"/>
      <c r="J28" s="9"/>
      <c r="K28" s="4"/>
      <c r="T28" s="12"/>
      <c r="U28" s="12"/>
    </row>
    <row r="29" spans="2:26" ht="18" customHeight="1" x14ac:dyDescent="0.3">
      <c r="F29" s="9"/>
      <c r="G29" s="9"/>
      <c r="H29" s="9"/>
      <c r="I29" s="9"/>
      <c r="J29" s="9"/>
      <c r="K29" s="4"/>
      <c r="T29" s="12"/>
      <c r="U29" s="12"/>
    </row>
    <row r="30" spans="2:26" x14ac:dyDescent="0.2">
      <c r="K30" s="4"/>
      <c r="T30" s="12"/>
      <c r="U30" s="12"/>
    </row>
    <row r="31" spans="2:26" x14ac:dyDescent="0.2">
      <c r="K31" s="4"/>
      <c r="T31" s="12"/>
      <c r="U31" s="12"/>
    </row>
    <row r="32" spans="2:26" x14ac:dyDescent="0.2">
      <c r="B32" s="4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S32" s="12"/>
      <c r="T32" s="12"/>
      <c r="U32" s="12"/>
      <c r="V32" s="12"/>
      <c r="W32" s="12"/>
      <c r="X32" s="11"/>
      <c r="Y32" s="11"/>
      <c r="Z32" s="11"/>
    </row>
    <row r="33" spans="2:26" x14ac:dyDescent="0.2">
      <c r="B33" s="4"/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  <c r="S33" s="12"/>
      <c r="T33" s="12"/>
      <c r="U33" s="12"/>
      <c r="V33" s="12"/>
      <c r="W33" s="12"/>
      <c r="X33" s="11"/>
      <c r="Y33" s="11"/>
      <c r="Z33" s="11"/>
    </row>
    <row r="34" spans="2:26" x14ac:dyDescent="0.2">
      <c r="B34" s="4"/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  <c r="N34" s="4"/>
      <c r="O34" s="4"/>
      <c r="P34" s="4"/>
      <c r="Q34" s="4"/>
      <c r="S34" s="12"/>
      <c r="T34" s="12"/>
      <c r="U34" s="12"/>
      <c r="V34" s="12"/>
      <c r="W34" s="12"/>
      <c r="X34" s="11"/>
      <c r="Y34" s="11"/>
      <c r="Z34" s="11"/>
    </row>
    <row r="35" spans="2:26" x14ac:dyDescent="0.2">
      <c r="B35" s="4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12"/>
      <c r="T35" s="12"/>
      <c r="U35" s="12"/>
      <c r="V35" s="12"/>
      <c r="W35" s="12"/>
      <c r="X35" s="11"/>
      <c r="Y35" s="11"/>
      <c r="Z35" s="11"/>
    </row>
    <row r="36" spans="2:26" x14ac:dyDescent="0.2">
      <c r="B36" s="4"/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12"/>
      <c r="T36" s="12"/>
      <c r="U36" s="12"/>
      <c r="V36" s="12"/>
      <c r="W36" s="12"/>
      <c r="X36" s="11"/>
      <c r="Y36" s="11"/>
      <c r="Z36" s="11"/>
    </row>
    <row r="37" spans="2:26" x14ac:dyDescent="0.2">
      <c r="B37" s="4"/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12"/>
      <c r="T37" s="12"/>
      <c r="U37" s="12"/>
      <c r="V37" s="12"/>
      <c r="W37" s="12"/>
      <c r="X37" s="11"/>
      <c r="Y37" s="11"/>
      <c r="Z37" s="11"/>
    </row>
    <row r="38" spans="2:26" x14ac:dyDescent="0.2"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12"/>
      <c r="T38" s="12"/>
      <c r="U38" s="12"/>
      <c r="V38" s="12"/>
      <c r="W38" s="12"/>
      <c r="X38" s="11"/>
      <c r="Y38" s="11"/>
      <c r="Z38" s="11"/>
    </row>
    <row r="39" spans="2:26" x14ac:dyDescent="0.2"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12"/>
      <c r="T39" s="12"/>
      <c r="U39" s="12"/>
      <c r="V39" s="12"/>
      <c r="W39" s="12"/>
      <c r="X39" s="11"/>
      <c r="Y39" s="11"/>
      <c r="Z39" s="11"/>
    </row>
    <row r="40" spans="2:26" x14ac:dyDescent="0.2">
      <c r="B40" s="4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12"/>
      <c r="T40" s="12"/>
      <c r="U40" s="12"/>
      <c r="V40" s="12"/>
      <c r="W40" s="12"/>
      <c r="X40" s="11"/>
      <c r="Y40" s="11"/>
      <c r="Z40" s="11"/>
    </row>
    <row r="41" spans="2:26" x14ac:dyDescent="0.2">
      <c r="B41" s="4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12"/>
      <c r="T41" s="12"/>
      <c r="U41" s="12"/>
      <c r="V41" s="12"/>
      <c r="W41" s="12"/>
      <c r="X41" s="11"/>
      <c r="Y41" s="11"/>
      <c r="Z41" s="11"/>
    </row>
    <row r="42" spans="2:26" x14ac:dyDescent="0.2">
      <c r="B42" s="4"/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12"/>
      <c r="T42" s="12"/>
      <c r="U42" s="12"/>
      <c r="V42" s="12"/>
      <c r="W42" s="12"/>
      <c r="X42" s="11"/>
      <c r="Y42" s="11"/>
      <c r="Z42" s="11"/>
    </row>
    <row r="43" spans="2:26" x14ac:dyDescent="0.2">
      <c r="B43" s="4"/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12"/>
      <c r="T43" s="12"/>
      <c r="U43" s="12"/>
      <c r="V43" s="12"/>
      <c r="W43" s="12"/>
      <c r="X43" s="11"/>
      <c r="Y43" s="11"/>
      <c r="Z43" s="11"/>
    </row>
    <row r="44" spans="2:26" x14ac:dyDescent="0.2">
      <c r="B44" s="4"/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12"/>
      <c r="T44" s="12"/>
      <c r="U44" s="12"/>
      <c r="V44" s="12"/>
      <c r="W44" s="12"/>
      <c r="X44" s="11"/>
      <c r="Y44" s="11"/>
      <c r="Z44" s="11"/>
    </row>
    <row r="45" spans="2:26" x14ac:dyDescent="0.2">
      <c r="B45" s="4"/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  <c r="S45" s="12"/>
      <c r="T45" s="12"/>
      <c r="U45" s="12"/>
      <c r="V45" s="12"/>
      <c r="W45" s="12"/>
      <c r="X45" s="11"/>
      <c r="Y45" s="11"/>
      <c r="Z45" s="11"/>
    </row>
    <row r="46" spans="2:26" x14ac:dyDescent="0.2">
      <c r="B46" s="4"/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4"/>
      <c r="S46" s="12"/>
      <c r="T46" s="12"/>
      <c r="U46" s="12"/>
      <c r="V46" s="12"/>
      <c r="W46" s="12"/>
      <c r="X46" s="11"/>
      <c r="Y46" s="11"/>
      <c r="Z46" s="11"/>
    </row>
    <row r="47" spans="2:26" x14ac:dyDescent="0.2">
      <c r="B47" s="4"/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4"/>
      <c r="S47" s="12"/>
      <c r="T47" s="12"/>
      <c r="U47" s="12"/>
      <c r="V47" s="12"/>
      <c r="W47" s="12"/>
      <c r="X47" s="11"/>
      <c r="Y47" s="11"/>
      <c r="Z47" s="11"/>
    </row>
    <row r="48" spans="2:26" x14ac:dyDescent="0.2"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12"/>
      <c r="T48" s="12"/>
      <c r="U48" s="12"/>
      <c r="V48" s="12"/>
      <c r="W48" s="12"/>
      <c r="X48" s="11"/>
      <c r="Y48" s="11"/>
      <c r="Z48" s="11"/>
    </row>
    <row r="49" spans="3:27" x14ac:dyDescent="0.2"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12"/>
      <c r="T49" s="12"/>
      <c r="U49" s="12"/>
      <c r="V49" s="12"/>
      <c r="W49" s="12"/>
      <c r="X49" s="11"/>
      <c r="Y49" s="11"/>
      <c r="Z49" s="11"/>
    </row>
    <row r="50" spans="3:27" x14ac:dyDescent="0.2"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4"/>
      <c r="S50" s="12"/>
      <c r="T50" s="12"/>
      <c r="U50" s="12"/>
      <c r="V50" s="12"/>
      <c r="W50" s="12"/>
      <c r="X50" s="11"/>
      <c r="Y50" s="11"/>
      <c r="Z50" s="11"/>
      <c r="AA50" s="5"/>
    </row>
    <row r="51" spans="3:27" x14ac:dyDescent="0.2"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12"/>
      <c r="T51" s="12"/>
      <c r="U51" s="12"/>
      <c r="V51" s="12"/>
      <c r="W51" s="12"/>
      <c r="X51" s="11"/>
      <c r="Y51" s="11"/>
      <c r="Z51" s="11"/>
      <c r="AA51" s="5"/>
    </row>
    <row r="52" spans="3:27" x14ac:dyDescent="0.2"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  <c r="N52" s="4"/>
      <c r="O52" s="4"/>
      <c r="P52" s="4"/>
      <c r="Q52" s="4"/>
      <c r="R52" s="4"/>
      <c r="S52" s="12"/>
      <c r="T52" s="12"/>
      <c r="U52" s="12"/>
      <c r="V52" s="12"/>
      <c r="W52" s="12"/>
      <c r="X52" s="11"/>
      <c r="Y52" s="11"/>
      <c r="Z52" s="11"/>
      <c r="AA52" s="5"/>
    </row>
    <row r="53" spans="3:27" x14ac:dyDescent="0.2"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  <c r="N53" s="4"/>
      <c r="O53" s="4"/>
      <c r="P53" s="4"/>
      <c r="Q53" s="4"/>
      <c r="R53" s="4"/>
      <c r="S53" s="12"/>
      <c r="T53" s="12"/>
      <c r="U53" s="12"/>
      <c r="V53" s="12"/>
      <c r="W53" s="12"/>
      <c r="X53" s="11"/>
      <c r="Y53" s="11"/>
      <c r="Z53" s="11"/>
      <c r="AA53" s="5"/>
    </row>
    <row r="54" spans="3:27" x14ac:dyDescent="0.2"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4"/>
      <c r="R54" s="4"/>
      <c r="S54" s="12"/>
      <c r="T54" s="12"/>
      <c r="U54" s="12"/>
      <c r="V54" s="12"/>
      <c r="W54" s="12"/>
      <c r="X54" s="11"/>
      <c r="Y54" s="11"/>
      <c r="Z54" s="11"/>
      <c r="AA54" s="5"/>
    </row>
    <row r="55" spans="3:27" x14ac:dyDescent="0.2"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  <c r="Q55" s="4"/>
      <c r="R55" s="4"/>
      <c r="S55" s="12"/>
      <c r="T55" s="12"/>
      <c r="U55" s="12"/>
      <c r="V55" s="12"/>
      <c r="W55" s="12"/>
      <c r="X55" s="11"/>
      <c r="Y55" s="11"/>
      <c r="Z55" s="11"/>
      <c r="AA55" s="5"/>
    </row>
    <row r="56" spans="3:27" x14ac:dyDescent="0.2"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  <c r="N56" s="4"/>
      <c r="O56" s="4"/>
      <c r="P56" s="4"/>
      <c r="Q56" s="4"/>
      <c r="R56" s="4"/>
      <c r="S56" s="12"/>
      <c r="T56" s="12"/>
      <c r="U56" s="12"/>
      <c r="V56" s="12"/>
      <c r="W56" s="12"/>
      <c r="X56" s="11"/>
      <c r="Y56" s="11"/>
      <c r="Z56" s="11"/>
      <c r="AA56" s="5"/>
    </row>
    <row r="57" spans="3:27" x14ac:dyDescent="0.2"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12"/>
      <c r="T57" s="12"/>
      <c r="U57" s="12"/>
      <c r="V57" s="12"/>
      <c r="W57" s="12"/>
      <c r="X57" s="11"/>
      <c r="Y57" s="11"/>
      <c r="Z57" s="11"/>
      <c r="AA57" s="5"/>
    </row>
    <row r="58" spans="3:27" x14ac:dyDescent="0.2"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12"/>
      <c r="T58" s="12"/>
      <c r="U58" s="12"/>
      <c r="V58" s="12"/>
      <c r="W58" s="12"/>
      <c r="X58" s="11"/>
      <c r="Y58" s="11"/>
      <c r="Z58" s="11"/>
      <c r="AA58" s="5"/>
    </row>
    <row r="59" spans="3:27" x14ac:dyDescent="0.2"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12"/>
      <c r="T59" s="12"/>
      <c r="U59" s="12"/>
      <c r="V59" s="12"/>
      <c r="W59" s="12"/>
      <c r="X59" s="11"/>
      <c r="Y59" s="11"/>
      <c r="Z59" s="11"/>
      <c r="AA59" s="5"/>
    </row>
    <row r="60" spans="3:27" x14ac:dyDescent="0.2"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  <c r="S60" s="12"/>
      <c r="T60" s="12"/>
      <c r="U60" s="12"/>
      <c r="V60" s="12"/>
      <c r="W60" s="12"/>
      <c r="X60" s="11"/>
      <c r="Y60" s="11"/>
      <c r="Z60" s="11"/>
      <c r="AA60" s="5"/>
    </row>
    <row r="61" spans="3:27" x14ac:dyDescent="0.2">
      <c r="C61" s="4"/>
      <c r="D61" s="4"/>
      <c r="E61" s="4"/>
      <c r="F61" s="4"/>
      <c r="G61" s="4"/>
      <c r="H61" s="4"/>
      <c r="I61" s="4"/>
      <c r="J61" s="4"/>
      <c r="K61" s="4"/>
      <c r="L61" s="4"/>
      <c r="M61" s="4"/>
      <c r="N61" s="4"/>
      <c r="O61" s="4"/>
      <c r="P61" s="4"/>
      <c r="Q61" s="4"/>
      <c r="R61" s="4"/>
      <c r="S61" s="12"/>
      <c r="T61" s="12"/>
      <c r="U61" s="12"/>
      <c r="V61" s="12"/>
      <c r="W61" s="12"/>
      <c r="X61" s="11"/>
      <c r="Y61" s="11"/>
      <c r="Z61" s="11"/>
      <c r="AA61" s="5"/>
    </row>
    <row r="62" spans="3:27" x14ac:dyDescent="0.2"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  <c r="N62" s="4"/>
      <c r="O62" s="4"/>
      <c r="P62" s="4"/>
      <c r="Q62" s="4"/>
      <c r="R62" s="4"/>
      <c r="S62" s="12"/>
      <c r="T62" s="12"/>
      <c r="U62" s="12"/>
      <c r="V62" s="12"/>
      <c r="W62" s="12"/>
      <c r="X62" s="11"/>
      <c r="Y62" s="11"/>
      <c r="Z62" s="11"/>
      <c r="AA62" s="5"/>
    </row>
    <row r="63" spans="3:27" x14ac:dyDescent="0.2"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  <c r="N63" s="4"/>
      <c r="O63" s="4"/>
      <c r="P63" s="4"/>
      <c r="Q63" s="4"/>
      <c r="R63" s="4"/>
      <c r="S63" s="12"/>
      <c r="T63" s="12"/>
      <c r="U63" s="12"/>
      <c r="V63" s="12"/>
      <c r="W63" s="12"/>
      <c r="X63" s="11"/>
      <c r="Y63" s="11"/>
      <c r="Z63" s="11"/>
      <c r="AA63" s="5"/>
    </row>
    <row r="64" spans="3:27" x14ac:dyDescent="0.2"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  <c r="N64" s="4"/>
      <c r="O64" s="4"/>
      <c r="P64" s="4"/>
      <c r="Q64" s="4"/>
      <c r="R64" s="4"/>
      <c r="S64" s="12"/>
      <c r="T64" s="12"/>
      <c r="U64" s="12"/>
      <c r="V64" s="12"/>
      <c r="W64" s="12"/>
      <c r="X64" s="11"/>
      <c r="Y64" s="11"/>
      <c r="Z64" s="11"/>
      <c r="AA64" s="5"/>
    </row>
    <row r="65" spans="3:32" x14ac:dyDescent="0.2"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  <c r="N65" s="4"/>
      <c r="O65" s="4"/>
      <c r="P65" s="4"/>
      <c r="Q65" s="4"/>
      <c r="R65" s="4"/>
      <c r="S65" s="12"/>
      <c r="T65" s="12"/>
      <c r="U65" s="12"/>
      <c r="V65" s="12"/>
      <c r="W65" s="12"/>
      <c r="X65" s="11"/>
      <c r="Y65" s="11"/>
      <c r="Z65" s="11"/>
      <c r="AA65" s="5"/>
      <c r="AB65" s="4"/>
      <c r="AD65" s="11"/>
      <c r="AF65" s="4"/>
    </row>
    <row r="66" spans="3:32" x14ac:dyDescent="0.2"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  <c r="N66" s="4"/>
      <c r="O66" s="4"/>
      <c r="P66" s="4"/>
      <c r="Q66" s="4"/>
      <c r="R66" s="4"/>
      <c r="S66" s="12"/>
      <c r="T66" s="12"/>
      <c r="U66" s="12"/>
      <c r="V66" s="12"/>
      <c r="W66" s="12"/>
      <c r="X66" s="11"/>
      <c r="Y66" s="11"/>
      <c r="Z66" s="11"/>
      <c r="AA66" s="5"/>
      <c r="AB66" s="4"/>
      <c r="AD66" s="11"/>
      <c r="AE66" s="5"/>
      <c r="AF66" s="4"/>
    </row>
    <row r="67" spans="3:32" x14ac:dyDescent="0.2"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  <c r="N67" s="4"/>
      <c r="O67" s="4"/>
      <c r="P67" s="4"/>
      <c r="Q67" s="4"/>
      <c r="R67" s="4"/>
      <c r="S67" s="12"/>
      <c r="T67" s="12"/>
      <c r="U67" s="12"/>
      <c r="V67" s="12"/>
      <c r="W67" s="12"/>
      <c r="X67" s="11"/>
      <c r="Y67" s="11"/>
      <c r="Z67" s="11"/>
      <c r="AA67" s="5"/>
      <c r="AB67" s="4"/>
      <c r="AD67" s="11"/>
      <c r="AE67" s="5"/>
      <c r="AF67" s="4"/>
    </row>
    <row r="68" spans="3:32" x14ac:dyDescent="0.2"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12"/>
      <c r="T68" s="12"/>
      <c r="U68" s="12"/>
      <c r="V68" s="12"/>
      <c r="W68" s="12"/>
      <c r="X68" s="11"/>
      <c r="Y68" s="11"/>
      <c r="Z68" s="11"/>
      <c r="AA68" s="5"/>
      <c r="AB68" s="4"/>
      <c r="AD68" s="11"/>
      <c r="AE68" s="5"/>
      <c r="AF68" s="4"/>
    </row>
    <row r="69" spans="3:32" x14ac:dyDescent="0.2"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12"/>
      <c r="T69" s="12"/>
      <c r="U69" s="12"/>
      <c r="V69" s="12"/>
      <c r="W69" s="12"/>
      <c r="X69" s="11"/>
      <c r="Y69" s="11"/>
      <c r="Z69" s="11"/>
      <c r="AA69" s="5"/>
      <c r="AB69" s="4"/>
      <c r="AD69" s="11"/>
      <c r="AE69" s="5"/>
      <c r="AF69" s="4"/>
    </row>
    <row r="70" spans="3:32" x14ac:dyDescent="0.2"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  <c r="N70" s="4"/>
      <c r="O70" s="4"/>
      <c r="P70" s="4"/>
      <c r="Q70" s="4"/>
      <c r="R70" s="4"/>
      <c r="S70" s="12"/>
      <c r="T70" s="12"/>
      <c r="U70" s="12"/>
      <c r="V70" s="12"/>
      <c r="W70" s="12"/>
      <c r="X70" s="11"/>
      <c r="Y70" s="11"/>
      <c r="Z70" s="11"/>
      <c r="AA70" s="5"/>
      <c r="AB70" s="4"/>
      <c r="AD70" s="11"/>
      <c r="AE70" s="5"/>
      <c r="AF70" s="4"/>
    </row>
    <row r="71" spans="3:32" x14ac:dyDescent="0.2"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  <c r="R71" s="4"/>
      <c r="S71" s="12"/>
      <c r="T71" s="12"/>
      <c r="U71" s="12"/>
      <c r="V71" s="12"/>
      <c r="W71" s="12"/>
      <c r="X71" s="11"/>
      <c r="Y71" s="11"/>
      <c r="Z71" s="11"/>
      <c r="AA71" s="5"/>
      <c r="AB71" s="4"/>
      <c r="AD71" s="11"/>
      <c r="AE71" s="5"/>
      <c r="AF71" s="4"/>
    </row>
    <row r="72" spans="3:32" x14ac:dyDescent="0.2"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12"/>
      <c r="T72" s="12"/>
      <c r="U72" s="12"/>
      <c r="V72" s="12"/>
      <c r="W72" s="12"/>
      <c r="X72" s="11"/>
      <c r="Y72" s="11"/>
      <c r="Z72" s="11"/>
      <c r="AA72" s="5"/>
      <c r="AB72" s="4"/>
      <c r="AD72" s="11"/>
      <c r="AE72" s="5"/>
      <c r="AF72" s="4"/>
    </row>
    <row r="73" spans="3:32" x14ac:dyDescent="0.2"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12"/>
      <c r="T73" s="12"/>
      <c r="U73" s="12"/>
      <c r="V73" s="12"/>
      <c r="W73" s="12"/>
      <c r="X73" s="11"/>
      <c r="Y73" s="11"/>
      <c r="Z73" s="11"/>
      <c r="AA73" s="5"/>
      <c r="AB73" s="4"/>
      <c r="AD73" s="11"/>
      <c r="AE73" s="5"/>
      <c r="AF73" s="4"/>
    </row>
    <row r="74" spans="3:32" x14ac:dyDescent="0.2"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12"/>
      <c r="T74" s="12"/>
      <c r="U74" s="12"/>
      <c r="V74" s="12"/>
      <c r="W74" s="12"/>
      <c r="X74" s="11"/>
      <c r="Y74" s="11"/>
      <c r="Z74" s="11"/>
      <c r="AA74" s="5"/>
      <c r="AB74" s="4"/>
      <c r="AD74" s="11"/>
      <c r="AE74" s="5"/>
      <c r="AF74" s="4"/>
    </row>
    <row r="75" spans="3:32" x14ac:dyDescent="0.2"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12"/>
      <c r="T75" s="12"/>
      <c r="U75" s="12"/>
      <c r="V75" s="12"/>
      <c r="W75" s="12"/>
      <c r="X75" s="11"/>
      <c r="Y75" s="11"/>
      <c r="Z75" s="11"/>
      <c r="AA75" s="5"/>
      <c r="AB75" s="4"/>
      <c r="AD75" s="11"/>
      <c r="AE75" s="5"/>
      <c r="AF75" s="4"/>
    </row>
    <row r="76" spans="3:32" x14ac:dyDescent="0.2"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12"/>
      <c r="T76" s="12"/>
      <c r="U76" s="12"/>
      <c r="V76" s="12"/>
      <c r="W76" s="12"/>
      <c r="X76" s="11"/>
      <c r="Y76" s="11"/>
      <c r="Z76" s="11"/>
      <c r="AA76" s="5"/>
      <c r="AB76" s="4"/>
      <c r="AD76" s="11"/>
      <c r="AE76" s="5"/>
      <c r="AF76" s="4"/>
    </row>
    <row r="77" spans="3:32" x14ac:dyDescent="0.2"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12"/>
      <c r="T77" s="12"/>
      <c r="U77" s="12"/>
      <c r="V77" s="12"/>
      <c r="W77" s="12"/>
      <c r="X77" s="11"/>
      <c r="Y77" s="11"/>
      <c r="Z77" s="11"/>
      <c r="AA77" s="5"/>
      <c r="AB77" s="4"/>
      <c r="AD77" s="11"/>
      <c r="AE77" s="5"/>
      <c r="AF77" s="4"/>
    </row>
    <row r="78" spans="3:32" x14ac:dyDescent="0.2"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12"/>
      <c r="T78" s="12"/>
      <c r="U78" s="12"/>
      <c r="V78" s="12"/>
      <c r="W78" s="12"/>
      <c r="X78" s="11"/>
      <c r="Y78" s="11"/>
      <c r="Z78" s="11"/>
      <c r="AA78" s="5"/>
      <c r="AB78" s="4"/>
      <c r="AD78" s="11"/>
      <c r="AE78" s="5"/>
      <c r="AF78" s="4"/>
    </row>
    <row r="79" spans="3:32" x14ac:dyDescent="0.2"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12"/>
      <c r="T79" s="12"/>
      <c r="U79" s="12"/>
      <c r="V79" s="12"/>
      <c r="W79" s="12"/>
      <c r="X79" s="11"/>
      <c r="Y79" s="11"/>
      <c r="Z79" s="11"/>
      <c r="AA79" s="5"/>
      <c r="AB79" s="4"/>
      <c r="AD79" s="11"/>
      <c r="AE79" s="5"/>
      <c r="AF79" s="4"/>
    </row>
    <row r="80" spans="3:32" x14ac:dyDescent="0.2"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12"/>
      <c r="T80" s="12"/>
      <c r="U80" s="12"/>
      <c r="V80" s="12"/>
      <c r="W80" s="12"/>
      <c r="X80" s="11"/>
      <c r="Y80" s="11"/>
      <c r="Z80" s="11"/>
      <c r="AA80" s="5"/>
      <c r="AB80" s="4"/>
      <c r="AD80" s="11"/>
      <c r="AE80" s="5"/>
      <c r="AF80" s="4"/>
    </row>
    <row r="81" spans="3:32" x14ac:dyDescent="0.2"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12"/>
      <c r="T81" s="12"/>
      <c r="U81" s="12"/>
      <c r="V81" s="12"/>
      <c r="W81" s="12"/>
      <c r="X81" s="11"/>
      <c r="Y81" s="11"/>
      <c r="Z81" s="11"/>
      <c r="AA81" s="5"/>
      <c r="AB81" s="4"/>
      <c r="AD81" s="11"/>
      <c r="AE81" s="5"/>
      <c r="AF81" s="4"/>
    </row>
    <row r="82" spans="3:32" x14ac:dyDescent="0.2">
      <c r="C82" s="4"/>
      <c r="D82" s="4"/>
      <c r="E82" s="4"/>
      <c r="F82" s="4"/>
      <c r="G82" s="4"/>
      <c r="H82" s="4"/>
      <c r="I82" s="4"/>
      <c r="L82" s="4"/>
      <c r="M82" s="4"/>
      <c r="N82" s="4"/>
      <c r="O82" s="4"/>
      <c r="P82" s="4"/>
      <c r="Q82" s="4"/>
      <c r="R82" s="4"/>
      <c r="S82" s="12"/>
      <c r="T82" s="12"/>
      <c r="U82" s="12"/>
      <c r="V82" s="12"/>
      <c r="W82" s="12"/>
      <c r="X82" s="11"/>
      <c r="Y82" s="11"/>
      <c r="Z82" s="11"/>
      <c r="AA82" s="5"/>
      <c r="AB82" s="4"/>
      <c r="AD82" s="11"/>
      <c r="AE82" s="5"/>
      <c r="AF82" s="4"/>
    </row>
    <row r="83" spans="3:32" x14ac:dyDescent="0.2">
      <c r="C83" s="4"/>
      <c r="D83" s="4"/>
      <c r="E83" s="4"/>
      <c r="F83" s="4"/>
      <c r="G83" s="4"/>
      <c r="H83" s="4"/>
      <c r="I83" s="4"/>
      <c r="J83" s="4" t="s">
        <v>25</v>
      </c>
      <c r="L83" s="4"/>
      <c r="M83" s="4"/>
      <c r="N83" s="4"/>
      <c r="O83" s="4"/>
      <c r="P83" s="4"/>
      <c r="Q83" s="4"/>
      <c r="R83" s="4"/>
      <c r="S83" s="12"/>
      <c r="T83" s="12"/>
      <c r="U83" s="12"/>
      <c r="V83" s="12"/>
      <c r="W83" s="12"/>
      <c r="X83" s="11"/>
      <c r="Y83" s="11"/>
      <c r="Z83" s="11"/>
      <c r="AA83" s="5"/>
      <c r="AB83" s="4"/>
      <c r="AD83" s="11"/>
      <c r="AE83" s="5"/>
      <c r="AF83" s="4"/>
    </row>
    <row r="84" spans="3:32" x14ac:dyDescent="0.2">
      <c r="C84" s="4"/>
      <c r="D84" s="4"/>
      <c r="F84" s="4"/>
      <c r="G84" s="4"/>
      <c r="H84" s="4"/>
      <c r="I84" s="4"/>
      <c r="L84" s="4"/>
      <c r="M84" s="4"/>
      <c r="N84" s="4"/>
      <c r="O84" s="4"/>
      <c r="P84" s="4"/>
      <c r="Q84" s="4"/>
      <c r="R84" s="4"/>
      <c r="S84" s="12"/>
      <c r="T84" s="12"/>
      <c r="U84" s="12"/>
      <c r="V84" s="12"/>
      <c r="W84" s="12"/>
      <c r="X84" s="11"/>
      <c r="Y84" s="11"/>
      <c r="Z84" s="11"/>
      <c r="AB84" s="4"/>
      <c r="AD84" s="11"/>
      <c r="AE84" s="5"/>
      <c r="AF84" s="4"/>
    </row>
    <row r="85" spans="3:32" x14ac:dyDescent="0.2">
      <c r="C85" s="4"/>
      <c r="D85" s="4"/>
      <c r="F85" s="4"/>
      <c r="G85" s="4"/>
      <c r="H85" s="4"/>
      <c r="I85" s="4"/>
      <c r="L85" s="4"/>
      <c r="M85" s="4"/>
      <c r="N85" s="4"/>
      <c r="O85" s="4"/>
      <c r="P85" s="4"/>
      <c r="Q85" s="4"/>
      <c r="R85" s="4"/>
      <c r="S85" s="12"/>
      <c r="T85" s="12"/>
      <c r="U85" s="12"/>
      <c r="V85" s="12"/>
      <c r="W85" s="12"/>
      <c r="X85" s="11"/>
      <c r="Y85" s="11"/>
      <c r="Z85" s="11"/>
      <c r="AB85" s="4"/>
      <c r="AD85" s="11"/>
      <c r="AE85" s="5"/>
      <c r="AF85" s="4"/>
    </row>
    <row r="86" spans="3:32" x14ac:dyDescent="0.2">
      <c r="C86" s="4"/>
      <c r="D86" s="4"/>
      <c r="F86" s="4"/>
      <c r="G86" s="4"/>
      <c r="H86" s="4"/>
      <c r="I86" s="4"/>
      <c r="L86" s="4"/>
      <c r="M86" s="4"/>
      <c r="N86" s="4"/>
      <c r="O86" s="4"/>
      <c r="P86" s="4"/>
      <c r="Q86" s="4"/>
      <c r="R86" s="4"/>
      <c r="S86" s="12"/>
      <c r="T86" s="12"/>
      <c r="U86" s="12"/>
      <c r="V86" s="12"/>
      <c r="W86" s="12"/>
      <c r="X86" s="11"/>
      <c r="Y86" s="11"/>
      <c r="Z86" s="11"/>
      <c r="AB86" s="4"/>
      <c r="AD86" s="11"/>
      <c r="AE86" s="5"/>
      <c r="AF86" s="4"/>
    </row>
    <row r="87" spans="3:32" x14ac:dyDescent="0.2">
      <c r="C87" s="4"/>
      <c r="D87" s="4"/>
      <c r="F87" s="4"/>
      <c r="G87" s="4"/>
      <c r="H87" s="4"/>
      <c r="I87" s="4"/>
      <c r="L87" s="4"/>
      <c r="M87" s="4"/>
      <c r="N87" s="4"/>
      <c r="O87" s="4"/>
      <c r="P87" s="4"/>
      <c r="Q87" s="4"/>
      <c r="R87" s="4"/>
      <c r="S87" s="12"/>
      <c r="T87" s="12"/>
      <c r="U87" s="12"/>
      <c r="V87" s="12"/>
      <c r="W87" s="12"/>
      <c r="X87" s="11"/>
      <c r="Y87" s="11"/>
      <c r="Z87" s="11"/>
      <c r="AB87" s="4"/>
      <c r="AD87" s="11"/>
      <c r="AE87" s="5"/>
      <c r="AF87" s="4"/>
    </row>
    <row r="88" spans="3:32" x14ac:dyDescent="0.2">
      <c r="C88" s="4"/>
      <c r="D88" s="4"/>
      <c r="F88" s="4"/>
      <c r="G88" s="4"/>
      <c r="H88" s="4"/>
      <c r="I88" s="4"/>
      <c r="L88" s="4"/>
      <c r="M88" s="4"/>
      <c r="N88" s="4"/>
      <c r="O88" s="4"/>
      <c r="P88" s="4"/>
      <c r="Q88" s="4"/>
      <c r="R88" s="4"/>
      <c r="S88" s="12"/>
      <c r="T88" s="12"/>
      <c r="U88" s="12"/>
      <c r="V88" s="12"/>
      <c r="W88" s="12"/>
      <c r="X88" s="11"/>
      <c r="Y88" s="11"/>
      <c r="Z88" s="11"/>
      <c r="AB88" s="4"/>
      <c r="AD88" s="11"/>
      <c r="AE88" s="5"/>
      <c r="AF88" s="4"/>
    </row>
    <row r="89" spans="3:32" x14ac:dyDescent="0.2">
      <c r="C89" s="4"/>
      <c r="D89" s="4"/>
      <c r="F89" s="4"/>
      <c r="G89" s="4"/>
      <c r="H89" s="4"/>
      <c r="I89" s="4"/>
      <c r="L89" s="4"/>
      <c r="M89" s="4"/>
      <c r="N89" s="4"/>
      <c r="O89" s="4"/>
      <c r="P89" s="4"/>
      <c r="Q89" s="4"/>
      <c r="R89" s="4"/>
      <c r="S89" s="12"/>
      <c r="T89" s="12"/>
      <c r="U89" s="12"/>
      <c r="V89" s="12"/>
      <c r="W89" s="12"/>
      <c r="X89" s="11"/>
      <c r="Y89" s="11"/>
      <c r="Z89" s="11"/>
      <c r="AB89" s="4"/>
      <c r="AD89" s="11"/>
      <c r="AE89" s="5"/>
      <c r="AF89" s="4"/>
    </row>
    <row r="90" spans="3:32" x14ac:dyDescent="0.2">
      <c r="C90" s="4"/>
      <c r="D90" s="4"/>
      <c r="F90" s="4"/>
      <c r="G90" s="4"/>
      <c r="H90" s="4"/>
      <c r="I90" s="4"/>
      <c r="L90" s="4"/>
      <c r="M90" s="4"/>
      <c r="N90" s="4"/>
      <c r="O90" s="4"/>
      <c r="P90" s="4"/>
      <c r="Q90" s="4"/>
      <c r="R90" s="4"/>
      <c r="S90" s="12"/>
      <c r="T90" s="12"/>
      <c r="U90" s="12"/>
      <c r="V90" s="12"/>
      <c r="W90" s="12"/>
      <c r="X90" s="11"/>
      <c r="Y90" s="11"/>
      <c r="Z90" s="11"/>
      <c r="AB90" s="4"/>
      <c r="AD90" s="11"/>
      <c r="AE90" s="5"/>
      <c r="AF90" s="4"/>
    </row>
    <row r="91" spans="3:32" x14ac:dyDescent="0.2">
      <c r="C91" s="4"/>
      <c r="D91" s="4"/>
      <c r="F91" s="4"/>
      <c r="G91" s="4"/>
      <c r="H91" s="4"/>
      <c r="I91" s="4"/>
      <c r="L91" s="4"/>
      <c r="M91" s="4"/>
      <c r="N91" s="4"/>
      <c r="O91" s="4"/>
      <c r="P91" s="4"/>
      <c r="Q91" s="4"/>
      <c r="R91" s="4"/>
      <c r="S91" s="12"/>
      <c r="T91" s="12"/>
      <c r="U91" s="12"/>
      <c r="V91" s="12"/>
      <c r="W91" s="12"/>
      <c r="X91" s="11"/>
      <c r="Y91" s="11"/>
      <c r="Z91" s="11"/>
    </row>
    <row r="92" spans="3:32" x14ac:dyDescent="0.2">
      <c r="C92" s="4"/>
      <c r="D92" s="4"/>
      <c r="F92" s="4"/>
      <c r="G92" s="4"/>
      <c r="H92" s="4"/>
      <c r="I92" s="4"/>
      <c r="L92" s="4"/>
      <c r="M92" s="4"/>
      <c r="N92" s="4"/>
      <c r="O92" s="4"/>
      <c r="P92" s="4"/>
      <c r="Q92" s="4"/>
      <c r="R92" s="4"/>
      <c r="S92" s="12"/>
      <c r="T92" s="12"/>
      <c r="U92" s="12"/>
      <c r="V92" s="12"/>
      <c r="W92" s="12"/>
      <c r="X92" s="11"/>
      <c r="Y92" s="11"/>
      <c r="Z92" s="11"/>
    </row>
    <row r="93" spans="3:32" x14ac:dyDescent="0.2">
      <c r="C93" s="4"/>
      <c r="D93" s="4"/>
      <c r="F93" s="4"/>
      <c r="G93" s="4"/>
      <c r="H93" s="4"/>
      <c r="I93" s="4"/>
      <c r="L93" s="4"/>
      <c r="M93" s="4"/>
      <c r="N93" s="4"/>
      <c r="O93" s="4"/>
      <c r="P93" s="4"/>
      <c r="Q93" s="4"/>
      <c r="R93" s="4"/>
      <c r="S93" s="12"/>
      <c r="T93" s="12"/>
      <c r="U93" s="12"/>
      <c r="V93" s="12"/>
      <c r="W93" s="12"/>
      <c r="X93" s="11"/>
      <c r="Y93" s="11"/>
      <c r="Z93" s="11"/>
    </row>
    <row r="94" spans="3:32" x14ac:dyDescent="0.2">
      <c r="C94" s="4"/>
      <c r="D94" s="4"/>
      <c r="F94" s="4"/>
      <c r="G94" s="4"/>
      <c r="H94" s="4"/>
      <c r="I94" s="4"/>
      <c r="L94" s="4"/>
      <c r="M94" s="4"/>
      <c r="N94" s="4"/>
      <c r="O94" s="4"/>
      <c r="P94" s="4"/>
      <c r="Q94" s="4"/>
      <c r="R94" s="4"/>
      <c r="S94" s="12"/>
      <c r="T94" s="12"/>
      <c r="U94" s="12"/>
      <c r="V94" s="12"/>
      <c r="W94" s="12"/>
      <c r="X94" s="11"/>
      <c r="Y94" s="11"/>
      <c r="Z94" s="11"/>
    </row>
    <row r="95" spans="3:32" x14ac:dyDescent="0.2">
      <c r="C95" s="4"/>
      <c r="D95" s="4"/>
      <c r="F95" s="4"/>
      <c r="G95" s="4"/>
      <c r="H95" s="4"/>
      <c r="I95" s="4"/>
      <c r="L95" s="4"/>
      <c r="M95" s="4"/>
      <c r="N95" s="4"/>
      <c r="O95" s="4"/>
      <c r="P95" s="4"/>
      <c r="Q95" s="4"/>
      <c r="R95" s="4"/>
      <c r="S95" s="12"/>
      <c r="T95" s="12"/>
      <c r="U95" s="12"/>
      <c r="V95" s="12"/>
      <c r="W95" s="12"/>
      <c r="X95" s="11"/>
      <c r="Y95" s="11"/>
      <c r="Z95" s="11"/>
    </row>
    <row r="96" spans="3:32" x14ac:dyDescent="0.2">
      <c r="Q96" s="4"/>
      <c r="S96" s="11"/>
      <c r="T96" s="11"/>
      <c r="U96" s="11"/>
      <c r="V96" s="11"/>
      <c r="W96" s="11"/>
      <c r="X96" s="4"/>
      <c r="Y96" s="4"/>
      <c r="Z96" s="12"/>
      <c r="AA96" s="12"/>
    </row>
    <row r="109" spans="3:9" x14ac:dyDescent="0.2">
      <c r="C109" s="6"/>
      <c r="D109" s="4"/>
      <c r="E109" s="4"/>
      <c r="F109" s="4"/>
      <c r="G109" s="4"/>
      <c r="H109" s="4"/>
      <c r="I109" s="4"/>
    </row>
    <row r="110" spans="3:9" x14ac:dyDescent="0.2">
      <c r="C110" s="2"/>
      <c r="D110" s="4"/>
      <c r="E110" s="4"/>
      <c r="F110" s="4"/>
      <c r="G110" s="4"/>
      <c r="H110" s="4"/>
      <c r="I110" s="4"/>
    </row>
    <row r="111" spans="3:9" x14ac:dyDescent="0.2">
      <c r="C111" s="2"/>
      <c r="D111" s="4"/>
      <c r="E111" s="4"/>
      <c r="F111" s="4"/>
      <c r="G111" s="4"/>
      <c r="H111" s="4"/>
      <c r="I111" s="4"/>
    </row>
    <row r="112" spans="3:9" x14ac:dyDescent="0.2">
      <c r="C112" s="2"/>
      <c r="D112" s="4"/>
      <c r="E112" s="4"/>
      <c r="F112" s="4"/>
      <c r="G112" s="4"/>
      <c r="H112" s="4"/>
      <c r="I112" s="4"/>
    </row>
    <row r="113" spans="3:9" x14ac:dyDescent="0.2">
      <c r="C113" s="2"/>
      <c r="D113" s="4"/>
      <c r="E113" s="4"/>
      <c r="F113" s="4"/>
      <c r="G113" s="4"/>
      <c r="H113" s="4"/>
      <c r="I113" s="4"/>
    </row>
    <row r="114" spans="3:9" x14ac:dyDescent="0.2">
      <c r="C114" s="2"/>
      <c r="D114" s="4"/>
      <c r="E114" s="4"/>
      <c r="F114" s="4"/>
      <c r="G114" s="4"/>
      <c r="H114" s="4"/>
      <c r="I114" s="4"/>
    </row>
    <row r="115" spans="3:9" x14ac:dyDescent="0.2">
      <c r="C115" s="2"/>
      <c r="D115" s="4"/>
      <c r="E115" s="4"/>
      <c r="F115" s="4"/>
      <c r="G115" s="4"/>
      <c r="H115" s="4"/>
      <c r="I115" s="4"/>
    </row>
    <row r="116" spans="3:9" x14ac:dyDescent="0.2">
      <c r="C116" s="2"/>
      <c r="D116" s="4"/>
      <c r="E116" s="4"/>
      <c r="F116" s="4"/>
      <c r="G116" s="4"/>
      <c r="H116" s="4"/>
      <c r="I116" s="4"/>
    </row>
    <row r="117" spans="3:9" x14ac:dyDescent="0.2">
      <c r="C117" s="2"/>
      <c r="D117" s="4"/>
      <c r="E117" s="4"/>
      <c r="F117" s="4"/>
      <c r="G117" s="4"/>
      <c r="H117" s="4"/>
      <c r="I117" s="4"/>
    </row>
    <row r="118" spans="3:9" x14ac:dyDescent="0.2">
      <c r="C118" s="2"/>
      <c r="D118" s="4"/>
      <c r="E118" s="4"/>
      <c r="F118" s="4"/>
      <c r="G118" s="4"/>
      <c r="H118" s="4"/>
      <c r="I118" s="4"/>
    </row>
    <row r="119" spans="3:9" x14ac:dyDescent="0.2">
      <c r="C119" s="2"/>
      <c r="D119" s="4"/>
      <c r="E119" s="4"/>
      <c r="F119" s="4"/>
      <c r="G119" s="4"/>
      <c r="H119" s="4"/>
      <c r="I119" s="4"/>
    </row>
    <row r="120" spans="3:9" x14ac:dyDescent="0.2">
      <c r="C120" s="2"/>
      <c r="D120" s="4"/>
      <c r="E120" s="4"/>
      <c r="F120" s="4"/>
      <c r="G120" s="4"/>
      <c r="H120" s="4"/>
      <c r="I120" s="4"/>
    </row>
    <row r="121" spans="3:9" x14ac:dyDescent="0.2">
      <c r="C121" s="2"/>
      <c r="D121" s="4"/>
      <c r="E121" s="4"/>
      <c r="F121" s="4"/>
      <c r="G121" s="4"/>
      <c r="H121" s="4"/>
      <c r="I121" s="4"/>
    </row>
    <row r="122" spans="3:9" x14ac:dyDescent="0.2">
      <c r="C122" s="2"/>
      <c r="D122" s="4"/>
      <c r="E122" s="4"/>
      <c r="F122" s="4"/>
      <c r="G122" s="4"/>
      <c r="H122" s="4"/>
      <c r="I122" s="4"/>
    </row>
    <row r="123" spans="3:9" x14ac:dyDescent="0.2">
      <c r="C123" s="2"/>
      <c r="D123" s="4"/>
      <c r="E123" s="4"/>
      <c r="F123" s="4"/>
      <c r="G123" s="4"/>
      <c r="H123" s="4"/>
      <c r="I123" s="4"/>
    </row>
    <row r="124" spans="3:9" x14ac:dyDescent="0.2">
      <c r="C124" s="2"/>
      <c r="D124" s="4"/>
      <c r="E124" s="4"/>
      <c r="F124" s="4"/>
      <c r="G124" s="4"/>
      <c r="H124" s="4"/>
      <c r="I124" s="4"/>
    </row>
    <row r="125" spans="3:9" x14ac:dyDescent="0.2">
      <c r="C125" s="2"/>
      <c r="D125" s="4"/>
      <c r="E125" s="4"/>
      <c r="F125" s="4"/>
      <c r="G125" s="4"/>
      <c r="H125" s="4"/>
      <c r="I125" s="4"/>
    </row>
    <row r="126" spans="3:9" x14ac:dyDescent="0.2">
      <c r="C126" s="2"/>
      <c r="D126" s="4"/>
      <c r="E126" s="4"/>
      <c r="F126" s="4"/>
      <c r="G126" s="4"/>
      <c r="H126" s="4"/>
      <c r="I126" s="4"/>
    </row>
    <row r="127" spans="3:9" x14ac:dyDescent="0.2">
      <c r="C127" s="2"/>
      <c r="D127" s="4"/>
      <c r="E127" s="4"/>
      <c r="F127" s="4"/>
      <c r="G127" s="4"/>
      <c r="H127" s="4"/>
      <c r="I127" s="4"/>
    </row>
    <row r="128" spans="3:9" x14ac:dyDescent="0.2">
      <c r="C128" s="2"/>
      <c r="D128" s="4"/>
      <c r="E128" s="4"/>
      <c r="F128" s="4"/>
      <c r="G128" s="4"/>
      <c r="H128" s="4"/>
      <c r="I128" s="4"/>
    </row>
    <row r="129" spans="1:44" x14ac:dyDescent="0.2">
      <c r="C129" s="2"/>
      <c r="D129" s="4"/>
      <c r="E129" s="4"/>
      <c r="F129" s="4"/>
      <c r="G129" s="4"/>
      <c r="H129" s="4"/>
      <c r="I129" s="4"/>
    </row>
    <row r="130" spans="1:44" x14ac:dyDescent="0.2">
      <c r="C130" s="6"/>
      <c r="D130" s="4"/>
      <c r="E130" s="4"/>
      <c r="F130" s="4"/>
      <c r="G130" s="4"/>
      <c r="H130" s="4"/>
      <c r="I130" s="4"/>
    </row>
    <row r="131" spans="1:44" x14ac:dyDescent="0.2">
      <c r="C131" s="6"/>
      <c r="D131" s="4"/>
      <c r="E131" s="4"/>
      <c r="F131" s="4"/>
      <c r="G131" s="4"/>
      <c r="H131" s="4"/>
      <c r="I131" s="4"/>
    </row>
    <row r="132" spans="1:44" x14ac:dyDescent="0.2">
      <c r="C132" s="6"/>
      <c r="D132" s="4"/>
      <c r="E132" s="4"/>
      <c r="F132" s="4"/>
      <c r="G132" s="4"/>
      <c r="H132" s="4"/>
      <c r="I132" s="4"/>
    </row>
    <row r="133" spans="1:44" x14ac:dyDescent="0.2">
      <c r="C133" s="6"/>
      <c r="D133" s="4"/>
      <c r="E133" s="4"/>
      <c r="F133" s="4"/>
      <c r="G133" s="4"/>
      <c r="H133" s="4"/>
      <c r="I133" s="4"/>
    </row>
    <row r="136" spans="1:44" x14ac:dyDescent="0.2">
      <c r="C136" s="55" t="s">
        <v>5</v>
      </c>
      <c r="D136" s="55"/>
      <c r="E136" s="55"/>
      <c r="F136" s="55"/>
      <c r="J136" s="58" t="s">
        <v>6</v>
      </c>
      <c r="K136" s="58"/>
      <c r="L136" s="58"/>
      <c r="M136" s="58"/>
      <c r="Q136" s="59" t="s">
        <v>15</v>
      </c>
      <c r="R136" s="59"/>
      <c r="S136" s="59"/>
      <c r="T136" s="59"/>
      <c r="X136" s="56" t="str">
        <f>F2</f>
        <v>BAF</v>
      </c>
      <c r="Y136" s="56"/>
      <c r="Z136" s="57" t="s">
        <v>21</v>
      </c>
      <c r="AA136" s="57"/>
      <c r="AB136" s="55" t="s">
        <v>251</v>
      </c>
      <c r="AC136" s="55"/>
    </row>
    <row r="137" spans="1:44" x14ac:dyDescent="0.2">
      <c r="B137" t="str" cm="1">
        <f t="array" aca="1" ref="B137:B205" ca="1">INDIRECT("'" &amp; F2 &amp; "'!$A$2:$A$70")</f>
        <v>Date</v>
      </c>
      <c r="C137" t="str" cm="1">
        <f t="array" aca="1" ref="C137:C205" ca="1">INDIRECT("'" &amp; F2 &amp; "'!$B$2:$B$70")</f>
        <v>Mua ròng</v>
      </c>
      <c r="D137" t="str" cm="1">
        <f t="array" aca="1" ref="D137:D205" ca="1">INDIRECT("'" &amp; F2 &amp; "'!$C$2:$C$70")</f>
        <v>Bán ròng</v>
      </c>
      <c r="E137" t="str" cm="1">
        <f t="array" aca="1" ref="E137:E205" ca="1">INDIRECT("'" &amp; F2 &amp; "'!$E$2:$E$70")</f>
        <v>GT Mua - Bán ròng</v>
      </c>
      <c r="F137" t="str" cm="1">
        <f t="array" aca="1" ref="F137:F205" ca="1">INDIRECT("'" &amp; F2 &amp; "'!$F$2:$F$70")</f>
        <v>Luỹ kế GT</v>
      </c>
      <c r="I137" t="str" cm="1">
        <f t="array" aca="1" ref="I137:I205" ca="1">INDIRECT("'"&amp;F2&amp;"'!$A$2:$A$70")</f>
        <v>Date</v>
      </c>
      <c r="J137" t="str" cm="1">
        <f t="array" aca="1" ref="J137:J205" ca="1">INDIRECT("'" &amp; F2 &amp; "'!$G$2:$G$70")</f>
        <v>KL Mua</v>
      </c>
      <c r="K137" t="str" cm="1">
        <f t="array" aca="1" ref="K137:K205" ca="1">INDIRECT("'" &amp; F2 &amp; "'!$H$2:$H$70")</f>
        <v>KL Bán</v>
      </c>
      <c r="L137" t="str" cm="1">
        <f t="array" aca="1" ref="L137:L205" ca="1">INDIRECT("'" &amp; F2 &amp; "'!$J$2:$J$70")</f>
        <v>GT Mua - Bán ròng</v>
      </c>
      <c r="M137" t="str" cm="1">
        <f t="array" aca="1" ref="M137:M205" ca="1">INDIRECT("'" &amp; F2 &amp; "'!$K$2:$K$70")</f>
        <v>Luỹ kế GT</v>
      </c>
      <c r="P137" t="str" cm="1">
        <f t="array" aca="1" ref="P137:P205" ca="1">INDIRECT("'" &amp; F2 &amp; "'!$A$2:$A$70")</f>
        <v>Date</v>
      </c>
      <c r="Q137" t="str" cm="1">
        <f t="array" aca="1" ref="Q137:Q205" ca="1">INDIRECT("'" &amp; F2 &amp; "'!$S$2:$S$70")</f>
        <v>Tổng KL</v>
      </c>
      <c r="R137" t="s">
        <v>16</v>
      </c>
      <c r="S137" t="s">
        <v>13</v>
      </c>
      <c r="T137" t="s">
        <v>14</v>
      </c>
      <c r="W137" t="str" cm="1">
        <f t="array" aca="1" ref="W137:W205" ca="1">INDIRECT("'" &amp; F2 &amp; "'!$A$2:$A$70")</f>
        <v>Date</v>
      </c>
      <c r="X137" s="11" t="str" cm="1">
        <f t="array" aca="1" ref="X137:X205" ca="1">INDIRECT("'" &amp; F2 &amp; "'!$R$2:$R$70")</f>
        <v>Biến động(%)</v>
      </c>
      <c r="Y137" t="str">
        <f>F2</f>
        <v>BAF</v>
      </c>
      <c r="Z137" t="str" cm="1">
        <f t="array" aca="1" ref="Z137:Z205" ca="1">INDIRECT("'VNINDEX'!$R$2:$R$70")</f>
        <v>Biến động(%)</v>
      </c>
      <c r="AA137" t="s">
        <v>225</v>
      </c>
      <c r="AB137" t="str" cm="1">
        <f t="array" aca="1" ref="AB137:AB205" ca="1">INDIRECT("'VN30'!$R$2:$R$70")</f>
        <v>Biến động(%)</v>
      </c>
      <c r="AC137" t="s">
        <v>251</v>
      </c>
      <c r="AF137" t="str" cm="1">
        <f t="array" aca="1" ref="AF137:AF205" ca="1">INDIRECT("'" &amp; F2 &amp; "'!$A$2:$A$70")</f>
        <v>Date</v>
      </c>
      <c r="AG137" t="str" cm="1">
        <f t="array" aca="1" ref="AG137:AG205" ca="1">INDIRECT("'" &amp; F2 &amp; "'!$L$2:$L$70")</f>
        <v>Lệnh mua</v>
      </c>
      <c r="AH137" t="str" cm="1">
        <f t="array" aca="1" ref="AH137:AH205" ca="1">INDIRECT("'" &amp; F2 &amp; "'!$M$2:$M$70")</f>
        <v>Lệnh bán</v>
      </c>
      <c r="AI137" t="s">
        <v>343</v>
      </c>
      <c r="AJ137" t="s">
        <v>341</v>
      </c>
      <c r="AK137" t="str" cm="1">
        <f t="array" aca="1" ref="AK137:AK205" ca="1">INDIRECT("'" &amp; F2 &amp; "'!$N$2:$N$70")</f>
        <v>Lệnh mua lớn</v>
      </c>
      <c r="AL137" t="str" cm="1">
        <f t="array" aca="1" ref="AL137:AL205" ca="1">INDIRECT("'" &amp; F2 &amp; "'!$O$2:$O$70")</f>
        <v>Lệnh bán lớn</v>
      </c>
      <c r="AM137" t="s">
        <v>342</v>
      </c>
      <c r="AN137" t="s">
        <v>344</v>
      </c>
      <c r="AO137" t="str" cm="1">
        <f t="array" aca="1" ref="AO137:AO205" ca="1">INDIRECT("'" &amp; F2 &amp; "'!$P$2:$P$70")</f>
        <v>KL mua</v>
      </c>
      <c r="AP137" t="str" cm="1">
        <f t="array" aca="1" ref="AP137:AP205" ca="1">INDIRECT("'" &amp; F2 &amp; "'!$Q$2:$Q$70")</f>
        <v>KL bán</v>
      </c>
      <c r="AQ137" t="s">
        <v>345</v>
      </c>
      <c r="AR137" t="s">
        <v>346</v>
      </c>
    </row>
    <row r="138" spans="1:44" x14ac:dyDescent="0.2">
      <c r="A138" s="60" t="s">
        <v>240</v>
      </c>
      <c r="B138" s="2">
        <f ca="1"/>
        <v>0</v>
      </c>
      <c r="C138" s="4">
        <f ca="1"/>
        <v>0</v>
      </c>
      <c r="D138" s="4">
        <f ca="1"/>
        <v>0</v>
      </c>
      <c r="E138" s="4">
        <f ca="1"/>
        <v>0</v>
      </c>
      <c r="F138" s="4">
        <f ca="1"/>
        <v>-16202526273</v>
      </c>
      <c r="G138" s="4"/>
      <c r="H138" s="60" t="s">
        <v>240</v>
      </c>
      <c r="I138" s="53">
        <f ca="1"/>
        <v>0</v>
      </c>
      <c r="J138" s="4">
        <f ca="1"/>
        <v>0</v>
      </c>
      <c r="K138" s="4">
        <f ca="1"/>
        <v>0</v>
      </c>
      <c r="L138" s="4">
        <f ca="1"/>
        <v>0</v>
      </c>
      <c r="M138" s="4">
        <f ca="1"/>
        <v>9612733000</v>
      </c>
      <c r="N138" s="4"/>
      <c r="O138" s="60" t="s">
        <v>240</v>
      </c>
      <c r="P138" s="2">
        <f ca="1"/>
        <v>0</v>
      </c>
      <c r="Q138" s="4">
        <f ca="1"/>
        <v>3329500</v>
      </c>
      <c r="R138" s="4">
        <f t="shared" ref="R138:R199" ca="1" si="0">AVERAGE(Q138:Q143)</f>
        <v>3600233.3333333335</v>
      </c>
      <c r="S138" s="4">
        <f t="shared" ref="S138:S167" ca="1" si="1">C138+D138</f>
        <v>0</v>
      </c>
      <c r="T138" s="4">
        <f t="shared" ref="T138:T169" ca="1" si="2">J138+K138</f>
        <v>0</v>
      </c>
      <c r="U138" s="4"/>
      <c r="V138" s="60" t="s">
        <v>240</v>
      </c>
      <c r="W138" s="2">
        <f ca="1"/>
        <v>0</v>
      </c>
      <c r="X138" s="11">
        <f ca="1"/>
        <v>-7.3000000000000001E-3</v>
      </c>
      <c r="Y138" s="5">
        <f t="shared" ref="Y138:Y201" ca="1" si="3">X138+Y139</f>
        <v>6.359999999999999E-2</v>
      </c>
      <c r="Z138" s="11">
        <f ca="1"/>
        <v>-8.9999999999999998E-4</v>
      </c>
      <c r="AA138" s="5">
        <f t="shared" ref="AA138:AA201" ca="1" si="4">Z138+AA139</f>
        <v>0.12240000000000001</v>
      </c>
      <c r="AB138" s="11">
        <f ca="1"/>
        <v>-8.0000000000000004E-4</v>
      </c>
      <c r="AC138" s="5">
        <f t="shared" ref="AC138:AC201" ca="1" si="5">AB138+AC139</f>
        <v>0.12630000000000005</v>
      </c>
      <c r="AE138" s="60" t="s">
        <v>240</v>
      </c>
      <c r="AF138" s="2">
        <f ca="1"/>
        <v>0</v>
      </c>
      <c r="AG138">
        <f ca="1"/>
        <v>534</v>
      </c>
      <c r="AH138">
        <f ca="1"/>
        <v>622</v>
      </c>
      <c r="AI138" s="4">
        <f t="shared" ref="AI138:AI191" ca="1" si="6">AG138-AH138</f>
        <v>-88</v>
      </c>
      <c r="AJ138" s="4">
        <f t="shared" ref="AJ138:AJ179" ca="1" si="7">AI138+AJ139</f>
        <v>5225</v>
      </c>
      <c r="AK138">
        <f ca="1"/>
        <v>122</v>
      </c>
      <c r="AL138">
        <f ca="1"/>
        <v>102</v>
      </c>
      <c r="AM138">
        <f t="shared" ref="AM138:AM191" ca="1" si="8">AK138-AL138</f>
        <v>20</v>
      </c>
      <c r="AN138">
        <f t="shared" ref="AN138:AN201" ca="1" si="9">AM138+AN139</f>
        <v>1144</v>
      </c>
      <c r="AO138" s="52">
        <f ca="1"/>
        <v>1775300</v>
      </c>
      <c r="AP138" s="52">
        <f ca="1"/>
        <v>1424000</v>
      </c>
      <c r="AQ138" s="4">
        <f t="shared" ref="AQ138:AQ191" ca="1" si="10">AO138-AP138</f>
        <v>351300</v>
      </c>
      <c r="AR138" s="4">
        <f t="shared" ref="AR138:AR201" ca="1" si="11">AQ138+AR139</f>
        <v>18988500</v>
      </c>
    </row>
    <row r="139" spans="1:44" x14ac:dyDescent="0.2">
      <c r="A139" s="60"/>
      <c r="B139" s="2" t="str">
        <f ca="1"/>
        <v>05/04/2024</v>
      </c>
      <c r="C139" s="4">
        <f ca="1"/>
        <v>58400</v>
      </c>
      <c r="D139" s="4">
        <f ca="1"/>
        <v>81700</v>
      </c>
      <c r="E139" s="4">
        <f ca="1"/>
        <v>-607090000</v>
      </c>
      <c r="F139" s="4">
        <f ca="1"/>
        <v>-16202526273</v>
      </c>
      <c r="G139" s="4"/>
      <c r="H139" s="60"/>
      <c r="I139" s="53" t="str">
        <f ca="1"/>
        <v>05/04/2024</v>
      </c>
      <c r="J139" s="4">
        <f ca="1"/>
        <v>0</v>
      </c>
      <c r="K139" s="4">
        <f ca="1"/>
        <v>0</v>
      </c>
      <c r="L139" s="4">
        <f ca="1"/>
        <v>0</v>
      </c>
      <c r="M139" s="4">
        <f ca="1"/>
        <v>9612733000</v>
      </c>
      <c r="N139" s="4"/>
      <c r="O139" s="60"/>
      <c r="P139" s="2" t="str">
        <f ca="1"/>
        <v>05/04/2024</v>
      </c>
      <c r="Q139" s="4">
        <f ca="1"/>
        <v>4554300</v>
      </c>
      <c r="R139" s="4">
        <f t="shared" ca="1" si="0"/>
        <v>3787766.6666666665</v>
      </c>
      <c r="S139" s="4">
        <f t="shared" ca="1" si="1"/>
        <v>140100</v>
      </c>
      <c r="T139" s="4">
        <f t="shared" ca="1" si="2"/>
        <v>0</v>
      </c>
      <c r="U139" s="4"/>
      <c r="V139" s="60"/>
      <c r="W139" s="2" t="str">
        <f ca="1"/>
        <v>05/04/2024</v>
      </c>
      <c r="X139" s="11">
        <f ca="1"/>
        <v>1.67E-2</v>
      </c>
      <c r="Y139" s="5">
        <f t="shared" ca="1" si="3"/>
        <v>7.0899999999999991E-2</v>
      </c>
      <c r="Z139" s="11">
        <f ca="1"/>
        <v>-1.6E-2</v>
      </c>
      <c r="AA139" s="5">
        <f t="shared" ca="1" si="4"/>
        <v>0.12330000000000001</v>
      </c>
      <c r="AB139" s="11">
        <f ca="1"/>
        <v>-1.6500000000000001E-2</v>
      </c>
      <c r="AC139" s="5">
        <f t="shared" ca="1" si="5"/>
        <v>0.12710000000000005</v>
      </c>
      <c r="AE139" s="60"/>
      <c r="AF139" s="2" t="str">
        <f ca="1"/>
        <v>05/04/2024</v>
      </c>
      <c r="AG139">
        <f ca="1"/>
        <v>694</v>
      </c>
      <c r="AH139">
        <f ca="1"/>
        <v>632</v>
      </c>
      <c r="AI139" s="4">
        <f t="shared" ca="1" si="6"/>
        <v>62</v>
      </c>
      <c r="AJ139" s="4">
        <f t="shared" ca="1" si="7"/>
        <v>5313</v>
      </c>
      <c r="AK139">
        <f ca="1"/>
        <v>106</v>
      </c>
      <c r="AL139">
        <f ca="1"/>
        <v>120</v>
      </c>
      <c r="AM139">
        <f t="shared" ca="1" si="8"/>
        <v>-14</v>
      </c>
      <c r="AN139">
        <f t="shared" ca="1" si="9"/>
        <v>1124</v>
      </c>
      <c r="AO139" s="52">
        <f ca="1"/>
        <v>2030700</v>
      </c>
      <c r="AP139" s="52">
        <f ca="1"/>
        <v>2338100</v>
      </c>
      <c r="AQ139" s="4">
        <f t="shared" ca="1" si="10"/>
        <v>-307400</v>
      </c>
      <c r="AR139" s="4">
        <f t="shared" ca="1" si="11"/>
        <v>18637200</v>
      </c>
    </row>
    <row r="140" spans="1:44" x14ac:dyDescent="0.2">
      <c r="A140" s="60"/>
      <c r="B140" s="2" t="str">
        <f ca="1"/>
        <v>04/04/2024</v>
      </c>
      <c r="C140" s="4">
        <f ca="1"/>
        <v>23300</v>
      </c>
      <c r="D140" s="4">
        <f ca="1"/>
        <v>1400</v>
      </c>
      <c r="E140" s="4">
        <f ca="1"/>
        <v>588270000</v>
      </c>
      <c r="F140" s="4">
        <f ca="1"/>
        <v>-15595436273</v>
      </c>
      <c r="G140" s="4"/>
      <c r="H140" s="60"/>
      <c r="I140" s="53" t="str">
        <f ca="1"/>
        <v>04/04/2024</v>
      </c>
      <c r="J140" s="4">
        <f ca="1"/>
        <v>0</v>
      </c>
      <c r="K140" s="4">
        <f ca="1"/>
        <v>0</v>
      </c>
      <c r="L140" s="4">
        <f ca="1"/>
        <v>0</v>
      </c>
      <c r="M140" s="4">
        <f ca="1"/>
        <v>9612733000</v>
      </c>
      <c r="N140" s="4"/>
      <c r="O140" s="60"/>
      <c r="P140" s="2" t="str">
        <f ca="1"/>
        <v>04/04/2024</v>
      </c>
      <c r="Q140" s="4">
        <f ca="1"/>
        <v>3844300</v>
      </c>
      <c r="R140" s="4">
        <f t="shared" ca="1" si="0"/>
        <v>3683500</v>
      </c>
      <c r="S140" s="4">
        <f t="shared" ca="1" si="1"/>
        <v>24700</v>
      </c>
      <c r="T140" s="4">
        <f t="shared" ca="1" si="2"/>
        <v>0</v>
      </c>
      <c r="U140" s="4"/>
      <c r="V140" s="60"/>
      <c r="W140" s="2" t="str">
        <f ca="1"/>
        <v>04/04/2024</v>
      </c>
      <c r="X140" s="11">
        <f ca="1"/>
        <v>1.9E-3</v>
      </c>
      <c r="Y140" s="5">
        <f t="shared" ca="1" si="3"/>
        <v>5.4199999999999984E-2</v>
      </c>
      <c r="Z140" s="11">
        <f ca="1"/>
        <v>-4.0000000000000002E-4</v>
      </c>
      <c r="AA140" s="5">
        <f t="shared" ca="1" si="4"/>
        <v>0.13930000000000001</v>
      </c>
      <c r="AB140" s="11">
        <f ca="1"/>
        <v>-3.0999999999999999E-3</v>
      </c>
      <c r="AC140" s="5">
        <f t="shared" ca="1" si="5"/>
        <v>0.14360000000000003</v>
      </c>
      <c r="AE140" s="60"/>
      <c r="AF140" s="2" t="str">
        <f ca="1"/>
        <v>04/04/2024</v>
      </c>
      <c r="AG140">
        <f ca="1"/>
        <v>709</v>
      </c>
      <c r="AH140">
        <f ca="1"/>
        <v>615</v>
      </c>
      <c r="AI140" s="4">
        <f t="shared" ca="1" si="6"/>
        <v>94</v>
      </c>
      <c r="AJ140" s="4">
        <f t="shared" ca="1" si="7"/>
        <v>5251</v>
      </c>
      <c r="AK140">
        <f ca="1"/>
        <v>128</v>
      </c>
      <c r="AL140">
        <f ca="1"/>
        <v>75</v>
      </c>
      <c r="AM140">
        <f t="shared" ca="1" si="8"/>
        <v>53</v>
      </c>
      <c r="AN140">
        <f t="shared" ca="1" si="9"/>
        <v>1138</v>
      </c>
      <c r="AO140" s="52">
        <f ca="1"/>
        <v>2154800</v>
      </c>
      <c r="AP140" s="52">
        <f ca="1"/>
        <v>1396400</v>
      </c>
      <c r="AQ140" s="4">
        <f t="shared" ca="1" si="10"/>
        <v>758400</v>
      </c>
      <c r="AR140" s="4">
        <f t="shared" ca="1" si="11"/>
        <v>18944600</v>
      </c>
    </row>
    <row r="141" spans="1:44" x14ac:dyDescent="0.2">
      <c r="A141" s="60"/>
      <c r="B141" s="2" t="str">
        <f ca="1"/>
        <v>03/04/2024</v>
      </c>
      <c r="C141" s="4">
        <f ca="1"/>
        <v>400</v>
      </c>
      <c r="D141" s="4">
        <f ca="1"/>
        <v>84700</v>
      </c>
      <c r="E141" s="4">
        <f ca="1"/>
        <v>-2337460000</v>
      </c>
      <c r="F141" s="4">
        <f ca="1"/>
        <v>-16183706273</v>
      </c>
      <c r="G141" s="4"/>
      <c r="H141" s="60"/>
      <c r="I141" s="53" t="str">
        <f ca="1"/>
        <v>03/04/2024</v>
      </c>
      <c r="J141" s="4">
        <f ca="1"/>
        <v>0</v>
      </c>
      <c r="K141" s="4">
        <f ca="1"/>
        <v>0</v>
      </c>
      <c r="L141" s="4">
        <f ca="1"/>
        <v>553000000</v>
      </c>
      <c r="M141" s="4">
        <f ca="1"/>
        <v>9612733000</v>
      </c>
      <c r="N141" s="4"/>
      <c r="O141" s="60"/>
      <c r="P141" s="2" t="str">
        <f ca="1"/>
        <v>03/04/2024</v>
      </c>
      <c r="Q141" s="4">
        <f ca="1"/>
        <v>3163500</v>
      </c>
      <c r="R141" s="4">
        <f t="shared" ca="1" si="0"/>
        <v>3857183.3333333335</v>
      </c>
      <c r="S141" s="4">
        <f t="shared" ca="1" si="1"/>
        <v>85100</v>
      </c>
      <c r="T141" s="4">
        <f t="shared" ca="1" si="2"/>
        <v>0</v>
      </c>
      <c r="U141" s="4"/>
      <c r="V141" s="60"/>
      <c r="W141" s="2" t="str">
        <f ca="1"/>
        <v>03/04/2024</v>
      </c>
      <c r="X141" s="11">
        <f ca="1"/>
        <v>-2.9700000000000001E-2</v>
      </c>
      <c r="Y141" s="5">
        <f t="shared" ca="1" si="3"/>
        <v>5.2299999999999985E-2</v>
      </c>
      <c r="Z141" s="11">
        <f ca="1"/>
        <v>-4.8999999999999998E-3</v>
      </c>
      <c r="AA141" s="5">
        <f t="shared" ca="1" si="4"/>
        <v>0.13970000000000002</v>
      </c>
      <c r="AB141" s="11">
        <f ca="1"/>
        <v>-9.3999999999999986E-3</v>
      </c>
      <c r="AC141" s="5">
        <f t="shared" ca="1" si="5"/>
        <v>0.14670000000000002</v>
      </c>
      <c r="AE141" s="60"/>
      <c r="AF141" s="2" t="str">
        <f ca="1"/>
        <v>03/04/2024</v>
      </c>
      <c r="AG141">
        <f ca="1"/>
        <v>499</v>
      </c>
      <c r="AH141">
        <f ca="1"/>
        <v>739</v>
      </c>
      <c r="AI141" s="4">
        <f t="shared" ca="1" si="6"/>
        <v>-240</v>
      </c>
      <c r="AJ141" s="4">
        <f t="shared" ca="1" si="7"/>
        <v>5157</v>
      </c>
      <c r="AK141">
        <f ca="1"/>
        <v>100</v>
      </c>
      <c r="AL141">
        <f ca="1"/>
        <v>92</v>
      </c>
      <c r="AM141">
        <f t="shared" ca="1" si="8"/>
        <v>8</v>
      </c>
      <c r="AN141">
        <f t="shared" ca="1" si="9"/>
        <v>1085</v>
      </c>
      <c r="AO141" s="52">
        <f ca="1"/>
        <v>1256200</v>
      </c>
      <c r="AP141" s="52">
        <f ca="1"/>
        <v>1526700</v>
      </c>
      <c r="AQ141" s="4">
        <f t="shared" ca="1" si="10"/>
        <v>-270500</v>
      </c>
      <c r="AR141" s="4">
        <f t="shared" ca="1" si="11"/>
        <v>18186200</v>
      </c>
    </row>
    <row r="142" spans="1:44" x14ac:dyDescent="0.2">
      <c r="A142" s="60"/>
      <c r="B142" s="2" t="str">
        <f ca="1"/>
        <v>02/04/2024</v>
      </c>
      <c r="C142" s="4">
        <f ca="1"/>
        <v>84600</v>
      </c>
      <c r="D142" s="4">
        <f ca="1"/>
        <v>52900</v>
      </c>
      <c r="E142" s="4">
        <f ca="1"/>
        <v>865590000</v>
      </c>
      <c r="F142" s="4">
        <f ca="1"/>
        <v>-13846246273</v>
      </c>
      <c r="G142" s="4"/>
      <c r="H142" s="60"/>
      <c r="I142" s="54" t="str">
        <f ca="1"/>
        <v>02/04/2024</v>
      </c>
      <c r="J142" s="4">
        <f ca="1"/>
        <v>0</v>
      </c>
      <c r="K142" s="4">
        <f ca="1"/>
        <v>0</v>
      </c>
      <c r="L142" s="4">
        <f ca="1"/>
        <v>0</v>
      </c>
      <c r="M142" s="4">
        <f ca="1"/>
        <v>9059733000</v>
      </c>
      <c r="N142" s="4"/>
      <c r="O142" s="60"/>
      <c r="P142" s="2" t="str">
        <f ca="1"/>
        <v>02/04/2024</v>
      </c>
      <c r="Q142" s="4">
        <f ca="1"/>
        <v>3311800</v>
      </c>
      <c r="R142" s="4">
        <f t="shared" ca="1" si="0"/>
        <v>4000983.3333333335</v>
      </c>
      <c r="S142" s="4">
        <f t="shared" ca="1" si="1"/>
        <v>137500</v>
      </c>
      <c r="T142" s="4">
        <f t="shared" ca="1" si="2"/>
        <v>0</v>
      </c>
      <c r="U142" s="4"/>
      <c r="V142" s="60"/>
      <c r="W142" t="str">
        <f ca="1"/>
        <v>02/04/2024</v>
      </c>
      <c r="X142" s="11">
        <f ca="1"/>
        <v>0</v>
      </c>
      <c r="Y142" s="5">
        <f t="shared" ca="1" si="3"/>
        <v>8.199999999999999E-2</v>
      </c>
      <c r="Z142" s="11">
        <f ca="1"/>
        <v>2.0499999999999997E-2</v>
      </c>
      <c r="AA142" s="5">
        <f t="shared" ca="1" si="4"/>
        <v>0.14460000000000001</v>
      </c>
      <c r="AB142" s="11">
        <f ca="1"/>
        <v>2.4199999999999999E-2</v>
      </c>
      <c r="AC142" s="5">
        <f t="shared" ca="1" si="5"/>
        <v>0.15610000000000002</v>
      </c>
      <c r="AE142" s="60"/>
      <c r="AF142" s="2" t="str">
        <f ca="1"/>
        <v>02/04/2024</v>
      </c>
      <c r="AG142">
        <f ca="1"/>
        <v>687</v>
      </c>
      <c r="AH142">
        <f ca="1"/>
        <v>682</v>
      </c>
      <c r="AI142" s="4">
        <f t="shared" ca="1" si="6"/>
        <v>5</v>
      </c>
      <c r="AJ142" s="4">
        <f t="shared" ca="1" si="7"/>
        <v>5397</v>
      </c>
      <c r="AK142">
        <f ca="1"/>
        <v>109</v>
      </c>
      <c r="AL142">
        <f ca="1"/>
        <v>105</v>
      </c>
      <c r="AM142">
        <f t="shared" ca="1" si="8"/>
        <v>4</v>
      </c>
      <c r="AN142">
        <f t="shared" ca="1" si="9"/>
        <v>1077</v>
      </c>
      <c r="AO142" s="52">
        <f ca="1"/>
        <v>1566500</v>
      </c>
      <c r="AP142" s="52">
        <f ca="1"/>
        <v>1586700</v>
      </c>
      <c r="AQ142" s="4">
        <f t="shared" ca="1" si="10"/>
        <v>-20200</v>
      </c>
      <c r="AR142" s="4">
        <f t="shared" ca="1" si="11"/>
        <v>18456700</v>
      </c>
    </row>
    <row r="143" spans="1:44" x14ac:dyDescent="0.2">
      <c r="A143" s="60"/>
      <c r="B143" s="2" t="str">
        <f ca="1"/>
        <v>01/04/2024</v>
      </c>
      <c r="C143" s="4">
        <f ca="1"/>
        <v>400</v>
      </c>
      <c r="D143" s="4">
        <f ca="1"/>
        <v>584200</v>
      </c>
      <c r="E143" s="4">
        <f ca="1"/>
        <v>-16319540000</v>
      </c>
      <c r="F143" s="4">
        <f ca="1"/>
        <v>-14711836273</v>
      </c>
      <c r="G143" s="4"/>
      <c r="H143" s="60"/>
      <c r="I143" s="53" t="str">
        <f ca="1"/>
        <v>01/04/2024</v>
      </c>
      <c r="J143" s="4">
        <f ca="1"/>
        <v>0</v>
      </c>
      <c r="K143" s="4">
        <f ca="1"/>
        <v>0</v>
      </c>
      <c r="L143" s="4">
        <f ca="1"/>
        <v>0</v>
      </c>
      <c r="M143" s="4">
        <f ca="1"/>
        <v>9059733000</v>
      </c>
      <c r="N143" s="4"/>
      <c r="O143" s="60"/>
      <c r="P143" s="2" t="str">
        <f ca="1"/>
        <v>01/04/2024</v>
      </c>
      <c r="Q143" s="4">
        <f ca="1"/>
        <v>3398000</v>
      </c>
      <c r="R143" s="4">
        <f t="shared" ca="1" si="0"/>
        <v>4173566.6666666665</v>
      </c>
      <c r="S143" s="4">
        <f t="shared" ca="1" si="1"/>
        <v>584600</v>
      </c>
      <c r="T143" s="4">
        <f t="shared" ca="1" si="2"/>
        <v>0</v>
      </c>
      <c r="U143" s="4"/>
      <c r="V143" s="60"/>
      <c r="W143" s="2" t="str">
        <f ca="1"/>
        <v>01/04/2024</v>
      </c>
      <c r="X143" s="11">
        <f ca="1"/>
        <v>-2.52E-2</v>
      </c>
      <c r="Y143" s="5">
        <f t="shared" ca="1" si="3"/>
        <v>8.199999999999999E-2</v>
      </c>
      <c r="Z143" s="11">
        <f ca="1"/>
        <v>7.7000000000000002E-3</v>
      </c>
      <c r="AA143" s="5">
        <f t="shared" ca="1" si="4"/>
        <v>0.12410000000000002</v>
      </c>
      <c r="AB143" s="11">
        <f ca="1"/>
        <v>5.7999999999999996E-3</v>
      </c>
      <c r="AC143" s="5">
        <f t="shared" ca="1" si="5"/>
        <v>0.13190000000000002</v>
      </c>
      <c r="AE143" s="60"/>
      <c r="AF143" s="2" t="str">
        <f ca="1"/>
        <v>01/04/2024</v>
      </c>
      <c r="AG143">
        <f ca="1"/>
        <v>608</v>
      </c>
      <c r="AH143">
        <f ca="1"/>
        <v>875</v>
      </c>
      <c r="AI143" s="4">
        <f t="shared" ca="1" si="6"/>
        <v>-267</v>
      </c>
      <c r="AJ143" s="4">
        <f t="shared" ca="1" si="7"/>
        <v>5392</v>
      </c>
      <c r="AK143">
        <f ca="1"/>
        <v>97</v>
      </c>
      <c r="AL143">
        <f ca="1"/>
        <v>154</v>
      </c>
      <c r="AM143">
        <f t="shared" ca="1" si="8"/>
        <v>-57</v>
      </c>
      <c r="AN143">
        <f t="shared" ca="1" si="9"/>
        <v>1073</v>
      </c>
      <c r="AO143" s="52">
        <f ca="1"/>
        <v>1341200</v>
      </c>
      <c r="AP143" s="52">
        <f ca="1"/>
        <v>1868000</v>
      </c>
      <c r="AQ143" s="4">
        <f t="shared" ca="1" si="10"/>
        <v>-526800</v>
      </c>
      <c r="AR143" s="4">
        <f t="shared" ca="1" si="11"/>
        <v>18476900</v>
      </c>
    </row>
    <row r="144" spans="1:44" x14ac:dyDescent="0.2">
      <c r="A144" s="60"/>
      <c r="B144" s="2" t="str">
        <f ca="1"/>
        <v>29/03/2024</v>
      </c>
      <c r="C144" s="4">
        <f ca="1"/>
        <v>87300</v>
      </c>
      <c r="D144" s="4">
        <f ca="1"/>
        <v>325200</v>
      </c>
      <c r="E144" s="4">
        <f ca="1"/>
        <v>-6885720000</v>
      </c>
      <c r="F144" s="4">
        <f ca="1"/>
        <v>1607703727</v>
      </c>
      <c r="G144" s="4"/>
      <c r="H144" s="60"/>
      <c r="I144" s="53" t="str">
        <f ca="1"/>
        <v>29/03/2024</v>
      </c>
      <c r="J144" s="4">
        <f ca="1"/>
        <v>0</v>
      </c>
      <c r="K144" s="4">
        <f ca="1"/>
        <v>0</v>
      </c>
      <c r="L144" s="4">
        <f ca="1"/>
        <v>0</v>
      </c>
      <c r="M144" s="4">
        <f ca="1"/>
        <v>9059733000</v>
      </c>
      <c r="N144" s="4"/>
      <c r="O144" s="60"/>
      <c r="P144" s="2" t="str">
        <f ca="1"/>
        <v>29/03/2024</v>
      </c>
      <c r="Q144" s="4">
        <f ca="1"/>
        <v>4454700</v>
      </c>
      <c r="R144" s="4">
        <f t="shared" ca="1" si="0"/>
        <v>4600150</v>
      </c>
      <c r="S144" s="4">
        <f t="shared" ca="1" si="1"/>
        <v>412500</v>
      </c>
      <c r="T144" s="4">
        <f t="shared" ca="1" si="2"/>
        <v>0</v>
      </c>
      <c r="U144" s="4"/>
      <c r="V144" s="60"/>
      <c r="W144" s="2" t="str">
        <f ca="1"/>
        <v>29/03/2024</v>
      </c>
      <c r="X144" s="11">
        <f ca="1"/>
        <v>-1.5800000000000002E-2</v>
      </c>
      <c r="Y144" s="5">
        <f t="shared" ca="1" si="3"/>
        <v>0.10719999999999999</v>
      </c>
      <c r="Z144" s="11">
        <f ca="1"/>
        <v>-9.4999999999999998E-3</v>
      </c>
      <c r="AA144" s="5">
        <f t="shared" ca="1" si="4"/>
        <v>0.11640000000000002</v>
      </c>
      <c r="AB144" s="11">
        <f ca="1"/>
        <v>-1.21E-2</v>
      </c>
      <c r="AC144" s="5">
        <f t="shared" ca="1" si="5"/>
        <v>0.12610000000000002</v>
      </c>
      <c r="AE144" s="60"/>
      <c r="AF144" s="2" t="str">
        <f ca="1"/>
        <v>29/03/2024</v>
      </c>
      <c r="AG144">
        <f ca="1"/>
        <v>822</v>
      </c>
      <c r="AH144">
        <f ca="1"/>
        <v>696</v>
      </c>
      <c r="AI144" s="4">
        <f t="shared" ca="1" si="6"/>
        <v>126</v>
      </c>
      <c r="AJ144" s="4">
        <f t="shared" ca="1" si="7"/>
        <v>5659</v>
      </c>
      <c r="AK144">
        <f ca="1"/>
        <v>131</v>
      </c>
      <c r="AL144">
        <f ca="1"/>
        <v>142</v>
      </c>
      <c r="AM144">
        <f t="shared" ca="1" si="8"/>
        <v>-11</v>
      </c>
      <c r="AN144">
        <f t="shared" ca="1" si="9"/>
        <v>1130</v>
      </c>
      <c r="AO144" s="52">
        <f ca="1"/>
        <v>2200500</v>
      </c>
      <c r="AP144" s="52">
        <f ca="1"/>
        <v>2006900</v>
      </c>
      <c r="AQ144" s="4">
        <f t="shared" ca="1" si="10"/>
        <v>193600</v>
      </c>
      <c r="AR144" s="4">
        <f t="shared" ca="1" si="11"/>
        <v>19003700</v>
      </c>
    </row>
    <row r="145" spans="1:44" x14ac:dyDescent="0.2">
      <c r="A145" s="60"/>
      <c r="B145" s="2" t="str">
        <f ca="1"/>
        <v>28/03/2024</v>
      </c>
      <c r="C145" s="4">
        <f ca="1"/>
        <v>39000</v>
      </c>
      <c r="D145" s="4">
        <f ca="1"/>
        <v>81900</v>
      </c>
      <c r="E145" s="4">
        <f ca="1"/>
        <v>-1236719250</v>
      </c>
      <c r="F145" s="4">
        <f ca="1"/>
        <v>8493423727</v>
      </c>
      <c r="G145" s="4"/>
      <c r="H145" s="60"/>
      <c r="I145" s="53" t="str">
        <f ca="1"/>
        <v>28/03/2024</v>
      </c>
      <c r="J145" s="4">
        <f ca="1"/>
        <v>0</v>
      </c>
      <c r="K145" s="4">
        <f ca="1"/>
        <v>0</v>
      </c>
      <c r="L145" s="4">
        <f ca="1"/>
        <v>0</v>
      </c>
      <c r="M145" s="4">
        <f ca="1"/>
        <v>9059733000</v>
      </c>
      <c r="N145" s="4"/>
      <c r="O145" s="60"/>
      <c r="P145" s="2" t="str">
        <f ca="1"/>
        <v>28/03/2024</v>
      </c>
      <c r="Q145" s="4">
        <f ca="1"/>
        <v>3928700</v>
      </c>
      <c r="R145" s="4">
        <f t="shared" ca="1" si="0"/>
        <v>4389033.333333333</v>
      </c>
      <c r="S145" s="4">
        <f t="shared" ca="1" si="1"/>
        <v>120900</v>
      </c>
      <c r="T145" s="4">
        <f t="shared" ca="1" si="2"/>
        <v>0</v>
      </c>
      <c r="U145" s="4"/>
      <c r="V145" s="60"/>
      <c r="W145" s="2" t="str">
        <f ca="1"/>
        <v>28/03/2024</v>
      </c>
      <c r="X145" s="11">
        <f ca="1"/>
        <v>1.8E-3</v>
      </c>
      <c r="Y145" s="5">
        <f t="shared" ca="1" si="3"/>
        <v>0.12299999999999998</v>
      </c>
      <c r="Z145" s="11">
        <f ca="1"/>
        <v>-1.66E-2</v>
      </c>
      <c r="AA145" s="5">
        <f t="shared" ca="1" si="4"/>
        <v>0.12590000000000001</v>
      </c>
      <c r="AB145" s="11">
        <f ca="1"/>
        <v>-2.06E-2</v>
      </c>
      <c r="AC145" s="5">
        <f t="shared" ca="1" si="5"/>
        <v>0.13820000000000002</v>
      </c>
      <c r="AE145" s="60"/>
      <c r="AF145" s="2" t="str">
        <f ca="1"/>
        <v>28/03/2024</v>
      </c>
      <c r="AG145">
        <f ca="1"/>
        <v>879</v>
      </c>
      <c r="AH145">
        <f ca="1"/>
        <v>762</v>
      </c>
      <c r="AI145" s="4">
        <f t="shared" ca="1" si="6"/>
        <v>117</v>
      </c>
      <c r="AJ145" s="4">
        <f t="shared" ca="1" si="7"/>
        <v>5533</v>
      </c>
      <c r="AK145">
        <f ca="1"/>
        <v>111</v>
      </c>
      <c r="AL145">
        <f ca="1"/>
        <v>108</v>
      </c>
      <c r="AM145">
        <f t="shared" ca="1" si="8"/>
        <v>3</v>
      </c>
      <c r="AN145">
        <f t="shared" ca="1" si="9"/>
        <v>1141</v>
      </c>
      <c r="AO145" s="52">
        <f ca="1"/>
        <v>2003500</v>
      </c>
      <c r="AP145" s="52">
        <f ca="1"/>
        <v>1726300</v>
      </c>
      <c r="AQ145" s="4">
        <f t="shared" ca="1" si="10"/>
        <v>277200</v>
      </c>
      <c r="AR145" s="4">
        <f t="shared" ca="1" si="11"/>
        <v>18810100</v>
      </c>
    </row>
    <row r="146" spans="1:44" x14ac:dyDescent="0.2">
      <c r="A146" s="60"/>
      <c r="B146" s="2" t="str">
        <f ca="1"/>
        <v>27/03/2024</v>
      </c>
      <c r="C146" s="4">
        <f ca="1"/>
        <v>393000</v>
      </c>
      <c r="D146" s="4">
        <f ca="1"/>
        <v>93300</v>
      </c>
      <c r="E146" s="4">
        <f ca="1"/>
        <v>8595130000</v>
      </c>
      <c r="F146" s="4">
        <f ca="1"/>
        <v>9730142977</v>
      </c>
      <c r="G146" s="4"/>
      <c r="H146" s="60"/>
      <c r="I146" s="53" t="str">
        <f ca="1"/>
        <v>27/03/2024</v>
      </c>
      <c r="J146" s="4">
        <f ca="1"/>
        <v>0</v>
      </c>
      <c r="K146" s="4">
        <f ca="1"/>
        <v>0</v>
      </c>
      <c r="L146" s="4">
        <f ca="1"/>
        <v>0</v>
      </c>
      <c r="M146" s="4">
        <f ca="1"/>
        <v>9059733000</v>
      </c>
      <c r="N146" s="4"/>
      <c r="O146" s="60"/>
      <c r="P146" s="2" t="str">
        <f ca="1"/>
        <v>27/03/2024</v>
      </c>
      <c r="Q146" s="4">
        <f ca="1"/>
        <v>4886400</v>
      </c>
      <c r="R146" s="4">
        <f t="shared" ca="1" si="0"/>
        <v>4345483.333333333</v>
      </c>
      <c r="S146" s="4">
        <f t="shared" ca="1" si="1"/>
        <v>486300</v>
      </c>
      <c r="T146" s="4">
        <f t="shared" ca="1" si="2"/>
        <v>0</v>
      </c>
      <c r="U146" s="4"/>
      <c r="V146" s="60"/>
      <c r="W146" s="2" t="str">
        <f ca="1"/>
        <v>27/03/2024</v>
      </c>
      <c r="X146" s="11">
        <f ca="1"/>
        <v>1.24E-2</v>
      </c>
      <c r="Y146" s="5">
        <f t="shared" ca="1" si="3"/>
        <v>0.12119999999999999</v>
      </c>
      <c r="Z146" s="11">
        <f ca="1"/>
        <v>4.5000000000000005E-3</v>
      </c>
      <c r="AA146" s="5">
        <f t="shared" ca="1" si="4"/>
        <v>0.14250000000000002</v>
      </c>
      <c r="AB146" s="11">
        <f ca="1"/>
        <v>4.3E-3</v>
      </c>
      <c r="AC146" s="5">
        <f t="shared" ca="1" si="5"/>
        <v>0.15880000000000002</v>
      </c>
      <c r="AE146" s="60"/>
      <c r="AF146" s="2" t="str">
        <f ca="1"/>
        <v>27/03/2024</v>
      </c>
      <c r="AG146">
        <f ca="1"/>
        <v>1384</v>
      </c>
      <c r="AH146">
        <f ca="1"/>
        <v>767</v>
      </c>
      <c r="AI146" s="4">
        <f t="shared" ca="1" si="6"/>
        <v>617</v>
      </c>
      <c r="AJ146" s="4">
        <f t="shared" ca="1" si="7"/>
        <v>5416</v>
      </c>
      <c r="AK146">
        <f ca="1"/>
        <v>204</v>
      </c>
      <c r="AL146">
        <f ca="1"/>
        <v>83</v>
      </c>
      <c r="AM146">
        <f t="shared" ca="1" si="8"/>
        <v>121</v>
      </c>
      <c r="AN146">
        <f t="shared" ca="1" si="9"/>
        <v>1138</v>
      </c>
      <c r="AO146" s="52">
        <f ca="1"/>
        <v>3403000</v>
      </c>
      <c r="AP146" s="52">
        <f ca="1"/>
        <v>1284500</v>
      </c>
      <c r="AQ146" s="4">
        <f t="shared" ca="1" si="10"/>
        <v>2118500</v>
      </c>
      <c r="AR146" s="4">
        <f t="shared" ca="1" si="11"/>
        <v>18532900</v>
      </c>
    </row>
    <row r="147" spans="1:44" x14ac:dyDescent="0.2">
      <c r="A147" s="60"/>
      <c r="B147" s="2" t="str">
        <f ca="1"/>
        <v>26/03/2024</v>
      </c>
      <c r="C147" s="4">
        <f ca="1"/>
        <v>11000</v>
      </c>
      <c r="D147" s="4">
        <f ca="1"/>
        <v>93600</v>
      </c>
      <c r="E147" s="4">
        <f ca="1"/>
        <v>-2343140000</v>
      </c>
      <c r="F147" s="4">
        <f ca="1"/>
        <v>1135012977</v>
      </c>
      <c r="G147" s="4"/>
      <c r="H147" s="60"/>
      <c r="I147" s="53" t="str">
        <f ca="1"/>
        <v>26/03/2024</v>
      </c>
      <c r="J147" s="4">
        <f ca="1"/>
        <v>0</v>
      </c>
      <c r="K147" s="4">
        <f ca="1"/>
        <v>0</v>
      </c>
      <c r="L147" s="4">
        <f ca="1"/>
        <v>283000</v>
      </c>
      <c r="M147" s="4">
        <f ca="1"/>
        <v>9059733000</v>
      </c>
      <c r="N147" s="4"/>
      <c r="O147" s="60"/>
      <c r="P147" s="2" t="str">
        <f ca="1"/>
        <v>26/03/2024</v>
      </c>
      <c r="Q147" s="4">
        <f ca="1"/>
        <v>4026300</v>
      </c>
      <c r="R147" s="4">
        <f t="shared" ca="1" si="0"/>
        <v>4103783.3333333335</v>
      </c>
      <c r="S147" s="4">
        <f t="shared" ca="1" si="1"/>
        <v>104600</v>
      </c>
      <c r="T147" s="4">
        <f t="shared" ca="1" si="2"/>
        <v>0</v>
      </c>
      <c r="U147" s="4"/>
      <c r="V147" s="60"/>
      <c r="W147" s="2" t="str">
        <f ca="1"/>
        <v>26/03/2024</v>
      </c>
      <c r="X147" s="11">
        <f ca="1"/>
        <v>1.8E-3</v>
      </c>
      <c r="Y147" s="5">
        <f t="shared" ca="1" si="3"/>
        <v>0.10879999999999999</v>
      </c>
      <c r="Z147" s="11">
        <f ca="1"/>
        <v>-5.6999999999999993E-3</v>
      </c>
      <c r="AA147" s="5">
        <f t="shared" ca="1" si="4"/>
        <v>0.13800000000000001</v>
      </c>
      <c r="AB147" s="11">
        <f ca="1"/>
        <v>-7.0999999999999995E-3</v>
      </c>
      <c r="AC147" s="5">
        <f t="shared" ca="1" si="5"/>
        <v>0.15450000000000003</v>
      </c>
      <c r="AE147" s="60"/>
      <c r="AF147" s="2" t="str">
        <f ca="1"/>
        <v>26/03/2024</v>
      </c>
      <c r="AG147">
        <f ca="1"/>
        <v>656</v>
      </c>
      <c r="AH147">
        <f ca="1"/>
        <v>544</v>
      </c>
      <c r="AI147" s="4">
        <f t="shared" ca="1" si="6"/>
        <v>112</v>
      </c>
      <c r="AJ147" s="4">
        <f t="shared" ca="1" si="7"/>
        <v>4799</v>
      </c>
      <c r="AK147">
        <f ca="1"/>
        <v>123</v>
      </c>
      <c r="AL147">
        <f ca="1"/>
        <v>114</v>
      </c>
      <c r="AM147">
        <f t="shared" ca="1" si="8"/>
        <v>9</v>
      </c>
      <c r="AN147">
        <f t="shared" ca="1" si="9"/>
        <v>1017</v>
      </c>
      <c r="AO147" s="52">
        <f ca="1"/>
        <v>1882200</v>
      </c>
      <c r="AP147" s="52">
        <f ca="1"/>
        <v>1714800</v>
      </c>
      <c r="AQ147" s="4">
        <f t="shared" ca="1" si="10"/>
        <v>167400</v>
      </c>
      <c r="AR147" s="4">
        <f t="shared" ca="1" si="11"/>
        <v>16414400</v>
      </c>
    </row>
    <row r="148" spans="1:44" x14ac:dyDescent="0.2">
      <c r="A148" s="60"/>
      <c r="B148" s="2" t="str">
        <f ca="1"/>
        <v>25/03/2024</v>
      </c>
      <c r="C148" s="4">
        <f ca="1"/>
        <v>0</v>
      </c>
      <c r="D148" s="4">
        <f ca="1"/>
        <v>151600</v>
      </c>
      <c r="E148" s="4">
        <f ca="1"/>
        <v>-4273540000</v>
      </c>
      <c r="F148" s="4">
        <f ca="1"/>
        <v>3478152977</v>
      </c>
      <c r="G148" s="4"/>
      <c r="H148" s="60"/>
      <c r="I148" s="53" t="str">
        <f ca="1"/>
        <v>25/03/2024</v>
      </c>
      <c r="J148" s="4">
        <f ca="1"/>
        <v>0</v>
      </c>
      <c r="K148" s="4">
        <f ca="1"/>
        <v>0</v>
      </c>
      <c r="L148" s="4">
        <f ca="1"/>
        <v>3118500000</v>
      </c>
      <c r="M148" s="4">
        <f ca="1"/>
        <v>9059450000</v>
      </c>
      <c r="N148" s="4"/>
      <c r="O148" s="60"/>
      <c r="P148" s="2" t="str">
        <f ca="1"/>
        <v>25/03/2024</v>
      </c>
      <c r="Q148" s="4">
        <f ca="1"/>
        <v>4347300</v>
      </c>
      <c r="R148" s="4">
        <f t="shared" ca="1" si="0"/>
        <v>4779366.666666667</v>
      </c>
      <c r="S148" s="4">
        <f t="shared" ca="1" si="1"/>
        <v>151600</v>
      </c>
      <c r="T148" s="4">
        <f t="shared" ca="1" si="2"/>
        <v>0</v>
      </c>
      <c r="U148" s="4"/>
      <c r="V148" s="60"/>
      <c r="W148" s="2" t="str">
        <f ca="1"/>
        <v>25/03/2024</v>
      </c>
      <c r="X148" s="11">
        <f ca="1"/>
        <v>1.8E-3</v>
      </c>
      <c r="Y148" s="5">
        <f t="shared" ca="1" si="3"/>
        <v>0.107</v>
      </c>
      <c r="Z148" s="11">
        <f ca="1"/>
        <v>6.8000000000000005E-3</v>
      </c>
      <c r="AA148" s="5">
        <f t="shared" ca="1" si="4"/>
        <v>0.14370000000000002</v>
      </c>
      <c r="AB148" s="11">
        <f ca="1"/>
        <v>9.1999999999999998E-3</v>
      </c>
      <c r="AC148" s="5">
        <f t="shared" ca="1" si="5"/>
        <v>0.16160000000000002</v>
      </c>
      <c r="AE148" s="60"/>
      <c r="AF148" s="2" t="str">
        <f ca="1"/>
        <v>25/03/2024</v>
      </c>
      <c r="AG148">
        <f ca="1"/>
        <v>753</v>
      </c>
      <c r="AH148">
        <f ca="1"/>
        <v>526</v>
      </c>
      <c r="AI148" s="4">
        <f t="shared" ca="1" si="6"/>
        <v>227</v>
      </c>
      <c r="AJ148" s="4">
        <f t="shared" ca="1" si="7"/>
        <v>4687</v>
      </c>
      <c r="AK148">
        <f ca="1"/>
        <v>139</v>
      </c>
      <c r="AL148">
        <f ca="1"/>
        <v>120</v>
      </c>
      <c r="AM148">
        <f t="shared" ca="1" si="8"/>
        <v>19</v>
      </c>
      <c r="AN148">
        <f t="shared" ca="1" si="9"/>
        <v>1008</v>
      </c>
      <c r="AO148" s="52">
        <f ca="1"/>
        <v>2296700</v>
      </c>
      <c r="AP148" s="52">
        <f ca="1"/>
        <v>1989000</v>
      </c>
      <c r="AQ148" s="4">
        <f t="shared" ca="1" si="10"/>
        <v>307700</v>
      </c>
      <c r="AR148" s="4">
        <f t="shared" ca="1" si="11"/>
        <v>16247000</v>
      </c>
    </row>
    <row r="149" spans="1:44" x14ac:dyDescent="0.2">
      <c r="A149" s="60"/>
      <c r="B149" s="2" t="str">
        <f ca="1"/>
        <v>22/03/2024</v>
      </c>
      <c r="C149" s="4">
        <f ca="1"/>
        <v>156800</v>
      </c>
      <c r="D149" s="4">
        <f ca="1"/>
        <v>310800</v>
      </c>
      <c r="E149" s="4">
        <f ca="1"/>
        <v>-4358920000</v>
      </c>
      <c r="F149" s="4">
        <f ca="1"/>
        <v>7751692977</v>
      </c>
      <c r="G149" s="4"/>
      <c r="H149" s="60"/>
      <c r="I149" s="53" t="str">
        <f ca="1"/>
        <v>22/03/2024</v>
      </c>
      <c r="J149" s="4">
        <f ca="1"/>
        <v>0</v>
      </c>
      <c r="K149" s="4">
        <f ca="1"/>
        <v>0</v>
      </c>
      <c r="L149" s="4">
        <f ca="1"/>
        <v>3118500000</v>
      </c>
      <c r="M149" s="4">
        <f ca="1"/>
        <v>5940950000</v>
      </c>
      <c r="N149" s="4"/>
      <c r="O149" s="60"/>
      <c r="P149" s="2" t="str">
        <f ca="1"/>
        <v>22/03/2024</v>
      </c>
      <c r="Q149" s="4">
        <f ca="1"/>
        <v>5957500</v>
      </c>
      <c r="R149" s="4">
        <f t="shared" ca="1" si="0"/>
        <v>4749350</v>
      </c>
      <c r="S149" s="4">
        <f t="shared" ca="1" si="1"/>
        <v>467600</v>
      </c>
      <c r="T149" s="4">
        <f t="shared" ca="1" si="2"/>
        <v>0</v>
      </c>
      <c r="U149" s="4"/>
      <c r="V149" s="60"/>
      <c r="W149" s="2" t="str">
        <f ca="1"/>
        <v>22/03/2024</v>
      </c>
      <c r="X149" s="11">
        <f ca="1"/>
        <v>7.1999999999999998E-3</v>
      </c>
      <c r="Y149" s="5">
        <f t="shared" ca="1" si="3"/>
        <v>0.1052</v>
      </c>
      <c r="Z149" s="11">
        <f ca="1"/>
        <v>2.5000000000000001E-3</v>
      </c>
      <c r="AA149" s="5">
        <f t="shared" ca="1" si="4"/>
        <v>0.13690000000000002</v>
      </c>
      <c r="AB149" s="11">
        <f ca="1"/>
        <v>1.1999999999999999E-3</v>
      </c>
      <c r="AC149" s="5">
        <f t="shared" ca="1" si="5"/>
        <v>0.15240000000000001</v>
      </c>
      <c r="AE149" s="60"/>
      <c r="AF149" s="2" t="str">
        <f ca="1"/>
        <v>22/03/2024</v>
      </c>
      <c r="AG149">
        <f ca="1"/>
        <v>1318</v>
      </c>
      <c r="AH149">
        <f ca="1"/>
        <v>821</v>
      </c>
      <c r="AI149" s="4">
        <f t="shared" ca="1" si="6"/>
        <v>497</v>
      </c>
      <c r="AJ149" s="4">
        <f t="shared" ca="1" si="7"/>
        <v>4460</v>
      </c>
      <c r="AK149">
        <f ca="1"/>
        <v>190</v>
      </c>
      <c r="AL149">
        <f ca="1"/>
        <v>140</v>
      </c>
      <c r="AM149">
        <f t="shared" ca="1" si="8"/>
        <v>50</v>
      </c>
      <c r="AN149">
        <f t="shared" ca="1" si="9"/>
        <v>989</v>
      </c>
      <c r="AO149" s="52">
        <f ca="1"/>
        <v>3100300</v>
      </c>
      <c r="AP149" s="52">
        <f ca="1"/>
        <v>2568800</v>
      </c>
      <c r="AQ149" s="4">
        <f t="shared" ca="1" si="10"/>
        <v>531500</v>
      </c>
      <c r="AR149" s="4">
        <f t="shared" ca="1" si="11"/>
        <v>15939300</v>
      </c>
    </row>
    <row r="150" spans="1:44" x14ac:dyDescent="0.2">
      <c r="A150" s="60"/>
      <c r="B150" s="2" t="str">
        <f ca="1"/>
        <v>21/03/2024</v>
      </c>
      <c r="C150" s="4">
        <f ca="1"/>
        <v>76900</v>
      </c>
      <c r="D150" s="4">
        <f ca="1"/>
        <v>0</v>
      </c>
      <c r="E150" s="4">
        <f ca="1"/>
        <v>2160820000</v>
      </c>
      <c r="F150" s="4">
        <f ca="1"/>
        <v>12110612977</v>
      </c>
      <c r="G150" s="4"/>
      <c r="H150" s="60"/>
      <c r="I150" s="53" t="str">
        <f ca="1"/>
        <v>21/03/2024</v>
      </c>
      <c r="J150" s="4">
        <f ca="1"/>
        <v>0</v>
      </c>
      <c r="K150" s="4">
        <f ca="1"/>
        <v>0</v>
      </c>
      <c r="L150" s="4">
        <f ca="1"/>
        <v>1402500000</v>
      </c>
      <c r="M150" s="4">
        <f ca="1"/>
        <v>2822450000</v>
      </c>
      <c r="N150" s="4"/>
      <c r="O150" s="60"/>
      <c r="P150" s="2" t="str">
        <f ca="1"/>
        <v>21/03/2024</v>
      </c>
      <c r="Q150" s="4">
        <f ca="1"/>
        <v>3188000</v>
      </c>
      <c r="R150" s="4">
        <f t="shared" ca="1" si="0"/>
        <v>4737933.333333333</v>
      </c>
      <c r="S150" s="4">
        <f t="shared" ca="1" si="1"/>
        <v>76900</v>
      </c>
      <c r="T150" s="4">
        <f t="shared" ca="1" si="2"/>
        <v>0</v>
      </c>
      <c r="U150" s="4"/>
      <c r="V150" s="60"/>
      <c r="W150" s="2" t="str">
        <f ca="1"/>
        <v>21/03/2024</v>
      </c>
      <c r="X150" s="11">
        <f ca="1"/>
        <v>0</v>
      </c>
      <c r="Y150" s="5">
        <f t="shared" ca="1" si="3"/>
        <v>9.8000000000000004E-2</v>
      </c>
      <c r="Z150" s="11">
        <f ca="1"/>
        <v>4.4000000000000003E-3</v>
      </c>
      <c r="AA150" s="5">
        <f t="shared" ca="1" si="4"/>
        <v>0.13440000000000002</v>
      </c>
      <c r="AB150" s="11">
        <f ca="1"/>
        <v>4.4000000000000003E-3</v>
      </c>
      <c r="AC150" s="5">
        <f t="shared" ca="1" si="5"/>
        <v>0.1512</v>
      </c>
      <c r="AE150" s="60"/>
      <c r="AF150" s="2" t="str">
        <f ca="1"/>
        <v>21/03/2024</v>
      </c>
      <c r="AG150">
        <f ca="1"/>
        <v>596</v>
      </c>
      <c r="AH150">
        <f ca="1"/>
        <v>480</v>
      </c>
      <c r="AI150" s="4">
        <f t="shared" ca="1" si="6"/>
        <v>116</v>
      </c>
      <c r="AJ150" s="4">
        <f t="shared" ca="1" si="7"/>
        <v>3963</v>
      </c>
      <c r="AK150">
        <f ca="1"/>
        <v>102</v>
      </c>
      <c r="AL150">
        <f ca="1"/>
        <v>94</v>
      </c>
      <c r="AM150">
        <f t="shared" ca="1" si="8"/>
        <v>8</v>
      </c>
      <c r="AN150">
        <f t="shared" ca="1" si="9"/>
        <v>939</v>
      </c>
      <c r="AO150" s="52">
        <f ca="1"/>
        <v>1637700</v>
      </c>
      <c r="AP150" s="52">
        <f ca="1"/>
        <v>1339400</v>
      </c>
      <c r="AQ150" s="4">
        <f t="shared" ca="1" si="10"/>
        <v>298300</v>
      </c>
      <c r="AR150" s="4">
        <f t="shared" ca="1" si="11"/>
        <v>15407800</v>
      </c>
    </row>
    <row r="151" spans="1:44" x14ac:dyDescent="0.2">
      <c r="A151" s="60"/>
      <c r="B151" s="2" t="str">
        <f ca="1"/>
        <v>20/03/2024</v>
      </c>
      <c r="C151" s="4">
        <f ca="1"/>
        <v>108000</v>
      </c>
      <c r="D151" s="4">
        <f ca="1"/>
        <v>107200</v>
      </c>
      <c r="E151" s="4">
        <f ca="1"/>
        <v>26010000</v>
      </c>
      <c r="F151" s="4">
        <f ca="1"/>
        <v>9949792977</v>
      </c>
      <c r="G151" s="4"/>
      <c r="H151" s="60"/>
      <c r="I151" s="53" t="str">
        <f ca="1"/>
        <v>20/03/2024</v>
      </c>
      <c r="J151" s="4">
        <f ca="1"/>
        <v>0</v>
      </c>
      <c r="K151" s="4">
        <f ca="1"/>
        <v>0</v>
      </c>
      <c r="L151" s="4">
        <f ca="1"/>
        <v>0</v>
      </c>
      <c r="M151" s="4">
        <f ca="1"/>
        <v>1419950000</v>
      </c>
      <c r="N151" s="4"/>
      <c r="O151" s="60"/>
      <c r="P151" s="2" t="str">
        <f ca="1"/>
        <v>20/03/2024</v>
      </c>
      <c r="Q151" s="4">
        <f ca="1"/>
        <v>3667400</v>
      </c>
      <c r="R151" s="4">
        <f t="shared" ca="1" si="0"/>
        <v>4854916.666666667</v>
      </c>
      <c r="S151" s="4">
        <f t="shared" ca="1" si="1"/>
        <v>215200</v>
      </c>
      <c r="T151" s="4">
        <f t="shared" ca="1" si="2"/>
        <v>0</v>
      </c>
      <c r="U151" s="4"/>
      <c r="V151" s="60"/>
      <c r="W151" s="2" t="str">
        <f ca="1"/>
        <v>20/03/2024</v>
      </c>
      <c r="X151" s="11">
        <f ca="1"/>
        <v>1.8E-3</v>
      </c>
      <c r="Y151" s="5">
        <f t="shared" ca="1" si="3"/>
        <v>9.8000000000000004E-2</v>
      </c>
      <c r="Z151" s="11">
        <f ca="1"/>
        <v>-1.5E-3</v>
      </c>
      <c r="AA151" s="5">
        <f t="shared" ca="1" si="4"/>
        <v>0.13000000000000003</v>
      </c>
      <c r="AB151" s="11">
        <f ca="1"/>
        <v>2.9999999999999997E-4</v>
      </c>
      <c r="AC151" s="5">
        <f t="shared" ca="1" si="5"/>
        <v>0.14680000000000001</v>
      </c>
      <c r="AE151" s="60"/>
      <c r="AF151" s="2" t="str">
        <f ca="1"/>
        <v>20/03/2024</v>
      </c>
      <c r="AG151">
        <f ca="1"/>
        <v>566</v>
      </c>
      <c r="AH151">
        <f ca="1"/>
        <v>447</v>
      </c>
      <c r="AI151" s="4">
        <f t="shared" ca="1" si="6"/>
        <v>119</v>
      </c>
      <c r="AJ151" s="4">
        <f t="shared" ca="1" si="7"/>
        <v>3847</v>
      </c>
      <c r="AK151">
        <f ca="1"/>
        <v>119</v>
      </c>
      <c r="AL151">
        <f ca="1"/>
        <v>90</v>
      </c>
      <c r="AM151">
        <f t="shared" ca="1" si="8"/>
        <v>29</v>
      </c>
      <c r="AN151">
        <f t="shared" ca="1" si="9"/>
        <v>931</v>
      </c>
      <c r="AO151" s="52">
        <f ca="1"/>
        <v>1964900</v>
      </c>
      <c r="AP151" s="52">
        <f ca="1"/>
        <v>1537300</v>
      </c>
      <c r="AQ151" s="4">
        <f t="shared" ca="1" si="10"/>
        <v>427600</v>
      </c>
      <c r="AR151" s="4">
        <f t="shared" ca="1" si="11"/>
        <v>15109500</v>
      </c>
    </row>
    <row r="152" spans="1:44" x14ac:dyDescent="0.2">
      <c r="A152" s="60"/>
      <c r="B152" s="2" t="str">
        <f ca="1"/>
        <v>19/03/2024</v>
      </c>
      <c r="C152" s="4">
        <f ca="1"/>
        <v>32900</v>
      </c>
      <c r="D152" s="4">
        <f ca="1"/>
        <v>158300</v>
      </c>
      <c r="E152" s="4">
        <f ca="1"/>
        <v>-3533320000</v>
      </c>
      <c r="F152" s="4">
        <f ca="1"/>
        <v>9923782977</v>
      </c>
      <c r="G152" s="4"/>
      <c r="H152" s="60"/>
      <c r="I152" s="53" t="str">
        <f ca="1"/>
        <v>19/03/2024</v>
      </c>
      <c r="J152" s="4">
        <f ca="1"/>
        <v>0</v>
      </c>
      <c r="K152" s="4">
        <f ca="1"/>
        <v>0</v>
      </c>
      <c r="L152" s="4">
        <f ca="1"/>
        <v>0</v>
      </c>
      <c r="M152" s="4">
        <f ca="1"/>
        <v>1419950000</v>
      </c>
      <c r="N152" s="4"/>
      <c r="O152" s="60"/>
      <c r="P152" s="2" t="str">
        <f ca="1"/>
        <v>19/03/2024</v>
      </c>
      <c r="Q152" s="4">
        <f ca="1"/>
        <v>3436200</v>
      </c>
      <c r="R152" s="4">
        <f t="shared" ca="1" si="0"/>
        <v>4965816.666666667</v>
      </c>
      <c r="S152" s="4">
        <f t="shared" ca="1" si="1"/>
        <v>191200</v>
      </c>
      <c r="T152" s="4">
        <f t="shared" ca="1" si="2"/>
        <v>0</v>
      </c>
      <c r="U152" s="4"/>
      <c r="V152" s="60"/>
      <c r="W152" s="2" t="str">
        <f ca="1"/>
        <v>19/03/2024</v>
      </c>
      <c r="X152" s="11">
        <f ca="1"/>
        <v>-1.06E-2</v>
      </c>
      <c r="Y152" s="5">
        <f t="shared" ca="1" si="3"/>
        <v>9.6200000000000008E-2</v>
      </c>
      <c r="Z152" s="11">
        <f ca="1"/>
        <v>1.38E-2</v>
      </c>
      <c r="AA152" s="5">
        <f t="shared" ca="1" si="4"/>
        <v>0.13150000000000003</v>
      </c>
      <c r="AB152" s="11">
        <f ca="1"/>
        <v>1.3999999999999999E-2</v>
      </c>
      <c r="AC152" s="5">
        <f t="shared" ca="1" si="5"/>
        <v>0.14650000000000002</v>
      </c>
      <c r="AE152" s="60"/>
      <c r="AF152" s="2" t="str">
        <f ca="1"/>
        <v>19/03/2024</v>
      </c>
      <c r="AG152">
        <f ca="1"/>
        <v>410</v>
      </c>
      <c r="AH152">
        <f ca="1"/>
        <v>645</v>
      </c>
      <c r="AI152" s="4">
        <f t="shared" ca="1" si="6"/>
        <v>-235</v>
      </c>
      <c r="AJ152" s="4">
        <f t="shared" ca="1" si="7"/>
        <v>3728</v>
      </c>
      <c r="AK152">
        <f ca="1"/>
        <v>118</v>
      </c>
      <c r="AL152">
        <f ca="1"/>
        <v>100</v>
      </c>
      <c r="AM152">
        <f t="shared" ca="1" si="8"/>
        <v>18</v>
      </c>
      <c r="AN152">
        <f t="shared" ca="1" si="9"/>
        <v>902</v>
      </c>
      <c r="AO152" s="52">
        <f ca="1"/>
        <v>1684100</v>
      </c>
      <c r="AP152" s="52">
        <f ca="1"/>
        <v>1568000</v>
      </c>
      <c r="AQ152" s="4">
        <f t="shared" ca="1" si="10"/>
        <v>116100</v>
      </c>
      <c r="AR152" s="4">
        <f t="shared" ca="1" si="11"/>
        <v>14681900</v>
      </c>
    </row>
    <row r="153" spans="1:44" x14ac:dyDescent="0.2">
      <c r="A153" s="60"/>
      <c r="B153" s="2" t="str">
        <f ca="1"/>
        <v>18/03/2024</v>
      </c>
      <c r="C153" s="4">
        <f ca="1"/>
        <v>486500</v>
      </c>
      <c r="D153" s="4">
        <f ca="1"/>
        <v>185800</v>
      </c>
      <c r="E153" s="4">
        <f ca="1"/>
        <v>8209870000</v>
      </c>
      <c r="F153" s="4">
        <f ca="1"/>
        <v>13457102977</v>
      </c>
      <c r="G153" s="4"/>
      <c r="H153" s="60"/>
      <c r="I153" s="53" t="str">
        <f ca="1"/>
        <v>18/03/2024</v>
      </c>
      <c r="J153" s="4">
        <f ca="1"/>
        <v>0</v>
      </c>
      <c r="K153" s="4">
        <f ca="1"/>
        <v>0</v>
      </c>
      <c r="L153" s="4">
        <f ca="1"/>
        <v>0</v>
      </c>
      <c r="M153" s="4">
        <f ca="1"/>
        <v>1419950000</v>
      </c>
      <c r="N153" s="4"/>
      <c r="O153" s="60"/>
      <c r="P153" s="2" t="str">
        <f ca="1"/>
        <v>18/03/2024</v>
      </c>
      <c r="Q153" s="4">
        <f ca="1"/>
        <v>8079800</v>
      </c>
      <c r="R153" s="4">
        <f t="shared" ca="1" si="0"/>
        <v>5485583.333333333</v>
      </c>
      <c r="S153" s="4">
        <f t="shared" ca="1" si="1"/>
        <v>672300</v>
      </c>
      <c r="T153" s="4">
        <f t="shared" ca="1" si="2"/>
        <v>0</v>
      </c>
      <c r="U153" s="4"/>
      <c r="V153" s="60"/>
      <c r="W153" s="2" t="str">
        <f ca="1"/>
        <v>18/03/2024</v>
      </c>
      <c r="X153" s="11">
        <f ca="1"/>
        <v>5.4000000000000003E-3</v>
      </c>
      <c r="Y153" s="5">
        <f t="shared" ca="1" si="3"/>
        <v>0.10680000000000001</v>
      </c>
      <c r="Z153" s="11">
        <f ca="1"/>
        <v>1.09E-2</v>
      </c>
      <c r="AA153" s="5">
        <f t="shared" ca="1" si="4"/>
        <v>0.11770000000000003</v>
      </c>
      <c r="AB153" s="11">
        <f ca="1"/>
        <v>1.18E-2</v>
      </c>
      <c r="AC153" s="5">
        <f t="shared" ca="1" si="5"/>
        <v>0.13250000000000001</v>
      </c>
      <c r="AE153" s="60"/>
      <c r="AF153" s="2" t="str">
        <f ca="1"/>
        <v>18/03/2024</v>
      </c>
      <c r="AG153">
        <f ca="1"/>
        <v>1169</v>
      </c>
      <c r="AH153">
        <f ca="1"/>
        <v>1212</v>
      </c>
      <c r="AI153" s="4">
        <f t="shared" ca="1" si="6"/>
        <v>-43</v>
      </c>
      <c r="AJ153" s="4">
        <f t="shared" ca="1" si="7"/>
        <v>3963</v>
      </c>
      <c r="AK153">
        <f ca="1"/>
        <v>253</v>
      </c>
      <c r="AL153">
        <f ca="1"/>
        <v>241</v>
      </c>
      <c r="AM153">
        <f t="shared" ca="1" si="8"/>
        <v>12</v>
      </c>
      <c r="AN153">
        <f t="shared" ca="1" si="9"/>
        <v>884</v>
      </c>
      <c r="AO153" s="52">
        <f ca="1"/>
        <v>3816800</v>
      </c>
      <c r="AP153" s="52">
        <f ca="1"/>
        <v>3926100</v>
      </c>
      <c r="AQ153" s="4">
        <f t="shared" ca="1" si="10"/>
        <v>-109300</v>
      </c>
      <c r="AR153" s="4">
        <f t="shared" ca="1" si="11"/>
        <v>14565800</v>
      </c>
    </row>
    <row r="154" spans="1:44" x14ac:dyDescent="0.2">
      <c r="A154" s="60"/>
      <c r="B154" s="2" t="str">
        <f ca="1"/>
        <v>15/03/2024</v>
      </c>
      <c r="C154" s="4">
        <f ca="1"/>
        <v>0</v>
      </c>
      <c r="D154" s="4">
        <f ca="1"/>
        <v>609600</v>
      </c>
      <c r="E154" s="4">
        <f ca="1"/>
        <v>-17117380000</v>
      </c>
      <c r="F154" s="4">
        <f ca="1"/>
        <v>5247232977</v>
      </c>
      <c r="G154" s="4"/>
      <c r="H154" s="60"/>
      <c r="I154" s="53" t="str">
        <f ca="1"/>
        <v>15/03/2024</v>
      </c>
      <c r="J154" s="4">
        <f ca="1"/>
        <v>0</v>
      </c>
      <c r="K154" s="4">
        <f ca="1"/>
        <v>0</v>
      </c>
      <c r="L154" s="4">
        <f ca="1"/>
        <v>-28150000</v>
      </c>
      <c r="M154" s="4">
        <f ca="1"/>
        <v>1419950000</v>
      </c>
      <c r="N154" s="4"/>
      <c r="O154" s="60"/>
      <c r="P154" s="2" t="str">
        <f ca="1"/>
        <v>15/03/2024</v>
      </c>
      <c r="Q154" s="4">
        <f ca="1"/>
        <v>4167200</v>
      </c>
      <c r="R154" s="4">
        <f t="shared" ca="1" si="0"/>
        <v>4827450</v>
      </c>
      <c r="S154" s="4">
        <f t="shared" ca="1" si="1"/>
        <v>609600</v>
      </c>
      <c r="T154" s="4">
        <f t="shared" ca="1" si="2"/>
        <v>0</v>
      </c>
      <c r="U154" s="4"/>
      <c r="V154" s="60"/>
      <c r="W154" s="2" t="str">
        <f ca="1"/>
        <v>15/03/2024</v>
      </c>
      <c r="X154" s="11">
        <f ca="1"/>
        <v>1.8E-3</v>
      </c>
      <c r="Y154" s="5">
        <f t="shared" ca="1" si="3"/>
        <v>0.1014</v>
      </c>
      <c r="Z154" s="11">
        <f ca="1"/>
        <v>0.01</v>
      </c>
      <c r="AA154" s="5">
        <f t="shared" ca="1" si="4"/>
        <v>0.10680000000000002</v>
      </c>
      <c r="AB154" s="11">
        <f ca="1"/>
        <v>8.3999999999999995E-3</v>
      </c>
      <c r="AC154" s="5">
        <f t="shared" ca="1" si="5"/>
        <v>0.1207</v>
      </c>
      <c r="AE154" s="60"/>
      <c r="AF154" s="2" t="str">
        <f ca="1"/>
        <v>15/03/2024</v>
      </c>
      <c r="AG154">
        <f ca="1"/>
        <v>877</v>
      </c>
      <c r="AH154">
        <f ca="1"/>
        <v>762</v>
      </c>
      <c r="AI154" s="4">
        <f t="shared" ca="1" si="6"/>
        <v>115</v>
      </c>
      <c r="AJ154" s="4">
        <f t="shared" ca="1" si="7"/>
        <v>4006</v>
      </c>
      <c r="AK154">
        <f ca="1"/>
        <v>127</v>
      </c>
      <c r="AL154">
        <f ca="1"/>
        <v>104</v>
      </c>
      <c r="AM154">
        <f t="shared" ca="1" si="8"/>
        <v>23</v>
      </c>
      <c r="AN154">
        <f t="shared" ca="1" si="9"/>
        <v>872</v>
      </c>
      <c r="AO154" s="52">
        <f ca="1"/>
        <v>1957600</v>
      </c>
      <c r="AP154" s="52">
        <f ca="1"/>
        <v>1761600</v>
      </c>
      <c r="AQ154" s="4">
        <f t="shared" ca="1" si="10"/>
        <v>196000</v>
      </c>
      <c r="AR154" s="4">
        <f t="shared" ca="1" si="11"/>
        <v>14675100</v>
      </c>
    </row>
    <row r="155" spans="1:44" x14ac:dyDescent="0.2">
      <c r="A155" s="60"/>
      <c r="B155" s="2" t="str">
        <f ca="1"/>
        <v>14/03/2024</v>
      </c>
      <c r="C155" s="4">
        <f ca="1"/>
        <v>23500</v>
      </c>
      <c r="D155" s="4">
        <f ca="1"/>
        <v>343000</v>
      </c>
      <c r="E155" s="4">
        <f ca="1"/>
        <v>-8835540000</v>
      </c>
      <c r="F155" s="4">
        <f ca="1"/>
        <v>22364612977</v>
      </c>
      <c r="G155" s="4"/>
      <c r="H155" s="60"/>
      <c r="I155" s="53" t="str">
        <f ca="1"/>
        <v>14/03/2024</v>
      </c>
      <c r="J155" s="4">
        <f ca="1"/>
        <v>0</v>
      </c>
      <c r="K155" s="4">
        <f ca="1"/>
        <v>0</v>
      </c>
      <c r="L155" s="4">
        <f ca="1"/>
        <v>0</v>
      </c>
      <c r="M155" s="4">
        <f ca="1"/>
        <v>1448100000</v>
      </c>
      <c r="N155" s="4"/>
      <c r="O155" s="60"/>
      <c r="P155" s="2" t="str">
        <f ca="1"/>
        <v>14/03/2024</v>
      </c>
      <c r="Q155" s="4">
        <f ca="1"/>
        <v>5889000</v>
      </c>
      <c r="R155" s="4">
        <f t="shared" ca="1" si="0"/>
        <v>4793933.333333333</v>
      </c>
      <c r="S155" s="4">
        <f t="shared" ca="1" si="1"/>
        <v>366500</v>
      </c>
      <c r="T155" s="4">
        <f t="shared" ca="1" si="2"/>
        <v>0</v>
      </c>
      <c r="U155" s="4"/>
      <c r="V155" s="60"/>
      <c r="W155" s="2" t="str">
        <f ca="1"/>
        <v>14/03/2024</v>
      </c>
      <c r="X155" s="11">
        <f ca="1"/>
        <v>2.18E-2</v>
      </c>
      <c r="Y155" s="5">
        <f t="shared" ca="1" si="3"/>
        <v>9.9600000000000008E-2</v>
      </c>
      <c r="Z155" s="11">
        <f ca="1"/>
        <v>3.3E-3</v>
      </c>
      <c r="AA155" s="5">
        <f t="shared" ca="1" si="4"/>
        <v>9.6800000000000025E-2</v>
      </c>
      <c r="AB155" s="11">
        <f ca="1"/>
        <v>3.5999999999999999E-3</v>
      </c>
      <c r="AC155" s="5">
        <f t="shared" ca="1" si="5"/>
        <v>0.1123</v>
      </c>
      <c r="AE155" s="60"/>
      <c r="AF155" s="2" t="str">
        <f ca="1"/>
        <v>14/03/2024</v>
      </c>
      <c r="AG155">
        <f ca="1"/>
        <v>1189</v>
      </c>
      <c r="AH155">
        <f ca="1"/>
        <v>855</v>
      </c>
      <c r="AI155" s="4">
        <f t="shared" ca="1" si="6"/>
        <v>334</v>
      </c>
      <c r="AJ155" s="4">
        <f t="shared" ca="1" si="7"/>
        <v>3891</v>
      </c>
      <c r="AK155">
        <f ca="1"/>
        <v>193</v>
      </c>
      <c r="AL155">
        <f ca="1"/>
        <v>150</v>
      </c>
      <c r="AM155">
        <f t="shared" ca="1" si="8"/>
        <v>43</v>
      </c>
      <c r="AN155">
        <f t="shared" ca="1" si="9"/>
        <v>849</v>
      </c>
      <c r="AO155" s="52">
        <f ca="1"/>
        <v>3087000</v>
      </c>
      <c r="AP155" s="52">
        <f ca="1"/>
        <v>2395800</v>
      </c>
      <c r="AQ155" s="4">
        <f t="shared" ca="1" si="10"/>
        <v>691200</v>
      </c>
      <c r="AR155" s="4">
        <f t="shared" ca="1" si="11"/>
        <v>14479100</v>
      </c>
    </row>
    <row r="156" spans="1:44" x14ac:dyDescent="0.2">
      <c r="A156" s="60"/>
      <c r="B156" s="2" t="str">
        <f ca="1"/>
        <v>13/03/2024</v>
      </c>
      <c r="C156" s="4">
        <f ca="1"/>
        <v>78100</v>
      </c>
      <c r="D156" s="4">
        <f ca="1"/>
        <v>79800</v>
      </c>
      <c r="E156" s="4">
        <f ca="1"/>
        <v>-35320000</v>
      </c>
      <c r="F156" s="4">
        <f ca="1"/>
        <v>31200152977</v>
      </c>
      <c r="G156" s="4"/>
      <c r="H156" s="60"/>
      <c r="I156" s="53" t="str">
        <f ca="1"/>
        <v>13/03/2024</v>
      </c>
      <c r="J156" s="4">
        <f ca="1"/>
        <v>0</v>
      </c>
      <c r="K156" s="4">
        <f ca="1"/>
        <v>0</v>
      </c>
      <c r="L156" s="4">
        <f ca="1"/>
        <v>0</v>
      </c>
      <c r="M156" s="4">
        <f ca="1"/>
        <v>1448100000</v>
      </c>
      <c r="N156" s="4"/>
      <c r="O156" s="60"/>
      <c r="P156" s="2" t="str">
        <f ca="1"/>
        <v>13/03/2024</v>
      </c>
      <c r="Q156" s="4">
        <f ca="1"/>
        <v>3889900</v>
      </c>
      <c r="R156" s="4">
        <f t="shared" ca="1" si="0"/>
        <v>4260833.333333333</v>
      </c>
      <c r="S156" s="4">
        <f t="shared" ca="1" si="1"/>
        <v>157900</v>
      </c>
      <c r="T156" s="4">
        <f t="shared" ca="1" si="2"/>
        <v>0</v>
      </c>
      <c r="U156" s="4"/>
      <c r="V156" s="60"/>
      <c r="W156" s="2" t="str">
        <f ca="1"/>
        <v>13/03/2024</v>
      </c>
      <c r="X156" s="11">
        <f ca="1"/>
        <v>0</v>
      </c>
      <c r="Y156" s="5">
        <f t="shared" ca="1" si="3"/>
        <v>7.7800000000000008E-2</v>
      </c>
      <c r="Z156" s="11">
        <f ca="1"/>
        <v>8.5000000000000006E-3</v>
      </c>
      <c r="AA156" s="5">
        <f t="shared" ca="1" si="4"/>
        <v>9.3500000000000028E-2</v>
      </c>
      <c r="AB156" s="11">
        <f ca="1"/>
        <v>1.1299999999999999E-2</v>
      </c>
      <c r="AC156" s="5">
        <f t="shared" ca="1" si="5"/>
        <v>0.10869999999999999</v>
      </c>
      <c r="AE156" s="60"/>
      <c r="AF156" s="2" t="str">
        <f ca="1"/>
        <v>13/03/2024</v>
      </c>
      <c r="AG156">
        <f ca="1"/>
        <v>985</v>
      </c>
      <c r="AH156">
        <f ca="1"/>
        <v>892</v>
      </c>
      <c r="AI156" s="4">
        <f t="shared" ca="1" si="6"/>
        <v>93</v>
      </c>
      <c r="AJ156" s="4">
        <f t="shared" ca="1" si="7"/>
        <v>3557</v>
      </c>
      <c r="AK156">
        <f ca="1"/>
        <v>113</v>
      </c>
      <c r="AL156">
        <f ca="1"/>
        <v>135</v>
      </c>
      <c r="AM156">
        <f t="shared" ca="1" si="8"/>
        <v>-22</v>
      </c>
      <c r="AN156">
        <f t="shared" ca="1" si="9"/>
        <v>806</v>
      </c>
      <c r="AO156" s="52">
        <f ca="1"/>
        <v>1979100</v>
      </c>
      <c r="AP156" s="52">
        <f ca="1"/>
        <v>1851600</v>
      </c>
      <c r="AQ156" s="4">
        <f t="shared" ca="1" si="10"/>
        <v>127500</v>
      </c>
      <c r="AR156" s="4">
        <f t="shared" ca="1" si="11"/>
        <v>13787900</v>
      </c>
    </row>
    <row r="157" spans="1:44" x14ac:dyDescent="0.2">
      <c r="A157" s="60"/>
      <c r="B157" s="2" t="str">
        <f ca="1"/>
        <v>12/03/2024</v>
      </c>
      <c r="C157" s="4">
        <f ca="1"/>
        <v>4200</v>
      </c>
      <c r="D157" s="4">
        <f ca="1"/>
        <v>313400</v>
      </c>
      <c r="E157" s="4">
        <f ca="1"/>
        <v>-8521760000</v>
      </c>
      <c r="F157" s="4">
        <f ca="1"/>
        <v>31235472977</v>
      </c>
      <c r="G157" s="4"/>
      <c r="H157" s="60"/>
      <c r="I157" s="53" t="str">
        <f ca="1"/>
        <v>12/03/2024</v>
      </c>
      <c r="J157" s="4">
        <f ca="1"/>
        <v>0</v>
      </c>
      <c r="K157" s="4">
        <f ca="1"/>
        <v>0</v>
      </c>
      <c r="L157" s="4">
        <f ca="1"/>
        <v>0</v>
      </c>
      <c r="M157" s="4">
        <f ca="1"/>
        <v>1448100000</v>
      </c>
      <c r="N157" s="4"/>
      <c r="O157" s="60"/>
      <c r="P157" s="2" t="str">
        <f ca="1"/>
        <v>12/03/2024</v>
      </c>
      <c r="Q157" s="4">
        <f ca="1"/>
        <v>4332800</v>
      </c>
      <c r="R157" s="4">
        <f t="shared" ca="1" si="0"/>
        <v>4421533.333333333</v>
      </c>
      <c r="S157" s="4">
        <f t="shared" ca="1" si="1"/>
        <v>317600</v>
      </c>
      <c r="T157" s="4">
        <f t="shared" ca="1" si="2"/>
        <v>0</v>
      </c>
      <c r="U157" s="4"/>
      <c r="V157" s="60"/>
      <c r="W157" s="2" t="str">
        <f ca="1"/>
        <v>12/03/2024</v>
      </c>
      <c r="X157" s="11">
        <f ca="1"/>
        <v>-1.8E-3</v>
      </c>
      <c r="Y157" s="5">
        <f t="shared" ca="1" si="3"/>
        <v>7.7800000000000008E-2</v>
      </c>
      <c r="Z157" s="11">
        <f ca="1"/>
        <v>2E-3</v>
      </c>
      <c r="AA157" s="5">
        <f t="shared" ca="1" si="4"/>
        <v>8.500000000000002E-2</v>
      </c>
      <c r="AB157" s="11">
        <f ca="1"/>
        <v>1.5E-3</v>
      </c>
      <c r="AC157" s="5">
        <f t="shared" ca="1" si="5"/>
        <v>9.7399999999999987E-2</v>
      </c>
      <c r="AE157" s="60"/>
      <c r="AF157" s="2" t="str">
        <f ca="1"/>
        <v>12/03/2024</v>
      </c>
      <c r="AG157">
        <f ca="1"/>
        <v>731</v>
      </c>
      <c r="AH157">
        <f ca="1"/>
        <v>650</v>
      </c>
      <c r="AI157" s="4">
        <f t="shared" ca="1" si="6"/>
        <v>81</v>
      </c>
      <c r="AJ157" s="4">
        <f t="shared" ca="1" si="7"/>
        <v>3464</v>
      </c>
      <c r="AK157">
        <f ca="1"/>
        <v>114</v>
      </c>
      <c r="AL157">
        <f ca="1"/>
        <v>131</v>
      </c>
      <c r="AM157">
        <f t="shared" ca="1" si="8"/>
        <v>-17</v>
      </c>
      <c r="AN157">
        <f t="shared" ca="1" si="9"/>
        <v>828</v>
      </c>
      <c r="AO157" s="52">
        <f ca="1"/>
        <v>1951600</v>
      </c>
      <c r="AP157" s="52">
        <f ca="1"/>
        <v>1913900</v>
      </c>
      <c r="AQ157" s="4">
        <f t="shared" ca="1" si="10"/>
        <v>37700</v>
      </c>
      <c r="AR157" s="4">
        <f t="shared" ca="1" si="11"/>
        <v>13660400</v>
      </c>
    </row>
    <row r="158" spans="1:44" x14ac:dyDescent="0.2">
      <c r="A158" s="60"/>
      <c r="B158" s="2" t="str">
        <f ca="1"/>
        <v>11/03/2024</v>
      </c>
      <c r="C158" s="4">
        <f ca="1"/>
        <v>1083200</v>
      </c>
      <c r="D158" s="4">
        <f ca="1"/>
        <v>55200</v>
      </c>
      <c r="E158" s="4">
        <f ca="1"/>
        <v>28343090000</v>
      </c>
      <c r="F158" s="4">
        <f ca="1"/>
        <v>39757232977</v>
      </c>
      <c r="G158" s="4"/>
      <c r="H158" s="60"/>
      <c r="I158" s="53" t="str">
        <f ca="1"/>
        <v>11/03/2024</v>
      </c>
      <c r="J158" s="4">
        <f ca="1"/>
        <v>0</v>
      </c>
      <c r="K158" s="4">
        <f ca="1"/>
        <v>0</v>
      </c>
      <c r="L158" s="4">
        <f ca="1"/>
        <v>0</v>
      </c>
      <c r="M158" s="4">
        <f ca="1"/>
        <v>1448100000</v>
      </c>
      <c r="N158" s="4"/>
      <c r="O158" s="60"/>
      <c r="P158" s="2" t="str">
        <f ca="1"/>
        <v>11/03/2024</v>
      </c>
      <c r="Q158" s="4">
        <f ca="1"/>
        <v>6554800</v>
      </c>
      <c r="R158" s="4">
        <f t="shared" ca="1" si="0"/>
        <v>4238533.333333333</v>
      </c>
      <c r="S158" s="4">
        <f t="shared" ca="1" si="1"/>
        <v>1138400</v>
      </c>
      <c r="T158" s="4">
        <f t="shared" ca="1" si="2"/>
        <v>0</v>
      </c>
      <c r="U158" s="4"/>
      <c r="V158" s="60"/>
      <c r="W158" s="2" t="str">
        <f ca="1"/>
        <v>11/03/2024</v>
      </c>
      <c r="X158" s="11">
        <f ca="1"/>
        <v>2.6000000000000002E-2</v>
      </c>
      <c r="Y158" s="5">
        <f t="shared" ca="1" si="3"/>
        <v>7.9600000000000004E-2</v>
      </c>
      <c r="Z158" s="11">
        <f ca="1"/>
        <v>1.15E-2</v>
      </c>
      <c r="AA158" s="5">
        <f t="shared" ca="1" si="4"/>
        <v>8.3000000000000018E-2</v>
      </c>
      <c r="AB158" s="11">
        <f ca="1"/>
        <v>1.9199999999999998E-2</v>
      </c>
      <c r="AC158" s="5">
        <f t="shared" ca="1" si="5"/>
        <v>9.5899999999999985E-2</v>
      </c>
      <c r="AE158" s="60"/>
      <c r="AF158" t="str">
        <f ca="1"/>
        <v>11/03/2024</v>
      </c>
      <c r="AG158">
        <f ca="1"/>
        <v>1195</v>
      </c>
      <c r="AH158">
        <f ca="1"/>
        <v>983</v>
      </c>
      <c r="AI158" s="4">
        <f t="shared" ca="1" si="6"/>
        <v>212</v>
      </c>
      <c r="AJ158" s="4">
        <f t="shared" ca="1" si="7"/>
        <v>3383</v>
      </c>
      <c r="AK158">
        <f ca="1"/>
        <v>280</v>
      </c>
      <c r="AL158">
        <f ca="1"/>
        <v>162</v>
      </c>
      <c r="AM158">
        <f t="shared" ca="1" si="8"/>
        <v>118</v>
      </c>
      <c r="AN158">
        <f t="shared" ca="1" si="9"/>
        <v>845</v>
      </c>
      <c r="AO158" s="52">
        <f ca="1"/>
        <v>4031000</v>
      </c>
      <c r="AP158" s="52">
        <f ca="1"/>
        <v>2513500</v>
      </c>
      <c r="AQ158" s="4">
        <f t="shared" ca="1" si="10"/>
        <v>1517500</v>
      </c>
      <c r="AR158" s="4">
        <f t="shared" ca="1" si="11"/>
        <v>13622700</v>
      </c>
    </row>
    <row r="159" spans="1:44" x14ac:dyDescent="0.2">
      <c r="A159" s="60"/>
      <c r="B159" s="2" t="str">
        <f ca="1"/>
        <v>08/03/2024</v>
      </c>
      <c r="C159" s="4">
        <f ca="1"/>
        <v>15200</v>
      </c>
      <c r="D159" s="4">
        <f ca="1"/>
        <v>131200</v>
      </c>
      <c r="E159" s="4">
        <f ca="1"/>
        <v>-3115870000</v>
      </c>
      <c r="F159" s="4">
        <f ca="1"/>
        <v>11414142977</v>
      </c>
      <c r="G159" s="4"/>
      <c r="H159" s="60"/>
      <c r="I159" s="53" t="str">
        <f ca="1"/>
        <v>08/03/2024</v>
      </c>
      <c r="J159" s="4">
        <f ca="1"/>
        <v>0</v>
      </c>
      <c r="K159" s="4">
        <f ca="1"/>
        <v>0</v>
      </c>
      <c r="L159" s="4">
        <f ca="1"/>
        <v>0</v>
      </c>
      <c r="M159" s="4">
        <f ca="1"/>
        <v>1448100000</v>
      </c>
      <c r="N159" s="4"/>
      <c r="O159" s="60"/>
      <c r="P159" s="2" t="str">
        <f ca="1"/>
        <v>08/03/2024</v>
      </c>
      <c r="Q159" s="4">
        <f ca="1"/>
        <v>4131000</v>
      </c>
      <c r="R159" s="4">
        <f t="shared" ca="1" si="0"/>
        <v>4077550</v>
      </c>
      <c r="S159" s="4">
        <f t="shared" ca="1" si="1"/>
        <v>146400</v>
      </c>
      <c r="T159" s="4">
        <f t="shared" ca="1" si="2"/>
        <v>0</v>
      </c>
      <c r="U159" s="4"/>
      <c r="V159" s="60"/>
      <c r="W159" s="2" t="str">
        <f ca="1"/>
        <v>08/03/2024</v>
      </c>
      <c r="X159" s="11">
        <f ca="1"/>
        <v>-5.5000000000000005E-3</v>
      </c>
      <c r="Y159" s="5">
        <f t="shared" ca="1" si="3"/>
        <v>5.3600000000000002E-2</v>
      </c>
      <c r="Z159" s="11">
        <f ca="1"/>
        <v>-4.0000000000000002E-4</v>
      </c>
      <c r="AA159" s="5">
        <f t="shared" ca="1" si="4"/>
        <v>7.1500000000000022E-2</v>
      </c>
      <c r="AB159" s="11">
        <f ca="1"/>
        <v>1.1999999999999999E-3</v>
      </c>
      <c r="AC159" s="5">
        <f t="shared" ca="1" si="5"/>
        <v>7.669999999999999E-2</v>
      </c>
      <c r="AE159" s="60"/>
      <c r="AF159" t="str">
        <f ca="1"/>
        <v>08/03/2024</v>
      </c>
      <c r="AG159">
        <f ca="1"/>
        <v>937</v>
      </c>
      <c r="AH159">
        <f ca="1"/>
        <v>747</v>
      </c>
      <c r="AI159" s="4">
        <f t="shared" ca="1" si="6"/>
        <v>190</v>
      </c>
      <c r="AJ159" s="4">
        <f t="shared" ca="1" si="7"/>
        <v>3171</v>
      </c>
      <c r="AK159">
        <f ca="1"/>
        <v>140</v>
      </c>
      <c r="AL159">
        <f ca="1"/>
        <v>119</v>
      </c>
      <c r="AM159">
        <f t="shared" ca="1" si="8"/>
        <v>21</v>
      </c>
      <c r="AN159">
        <f t="shared" ca="1" si="9"/>
        <v>727</v>
      </c>
      <c r="AO159" s="52">
        <f ca="1"/>
        <v>2041700</v>
      </c>
      <c r="AP159" s="52">
        <f ca="1"/>
        <v>2031200</v>
      </c>
      <c r="AQ159" s="4">
        <f t="shared" ca="1" si="10"/>
        <v>10500</v>
      </c>
      <c r="AR159" s="4">
        <f t="shared" ca="1" si="11"/>
        <v>12105200</v>
      </c>
    </row>
    <row r="160" spans="1:44" x14ac:dyDescent="0.2">
      <c r="A160" s="60"/>
      <c r="B160" s="2" t="str">
        <f ca="1"/>
        <v>07/03/2024</v>
      </c>
      <c r="C160" s="4">
        <f ca="1"/>
        <v>268200</v>
      </c>
      <c r="D160" s="4">
        <f ca="1"/>
        <v>80400</v>
      </c>
      <c r="E160" s="4">
        <f ca="1"/>
        <v>5024930000</v>
      </c>
      <c r="F160" s="4">
        <f ca="1"/>
        <v>14530012977</v>
      </c>
      <c r="G160" s="4"/>
      <c r="H160" s="60"/>
      <c r="I160" s="53" t="str">
        <f ca="1"/>
        <v>07/03/2024</v>
      </c>
      <c r="J160" s="4">
        <f ca="1"/>
        <v>0</v>
      </c>
      <c r="K160" s="4">
        <f ca="1"/>
        <v>0</v>
      </c>
      <c r="L160" s="4">
        <f ca="1"/>
        <v>0</v>
      </c>
      <c r="M160" s="4">
        <f ca="1"/>
        <v>1448100000</v>
      </c>
      <c r="N160" s="4"/>
      <c r="O160" s="60"/>
      <c r="P160" s="2" t="str">
        <f ca="1"/>
        <v>07/03/2024</v>
      </c>
      <c r="Q160" s="4">
        <f ca="1"/>
        <v>3966100</v>
      </c>
      <c r="R160" s="4">
        <f t="shared" ca="1" si="0"/>
        <v>3952016.6666666665</v>
      </c>
      <c r="S160" s="4">
        <f t="shared" ca="1" si="1"/>
        <v>348600</v>
      </c>
      <c r="T160" s="4">
        <f t="shared" ca="1" si="2"/>
        <v>0</v>
      </c>
      <c r="U160" s="4"/>
      <c r="V160" s="60"/>
      <c r="W160" s="2" t="str">
        <f ca="1"/>
        <v>07/03/2024</v>
      </c>
      <c r="X160" s="11">
        <f ca="1"/>
        <v>1.3100000000000001E-2</v>
      </c>
      <c r="Y160" s="5">
        <f t="shared" ca="1" si="3"/>
        <v>5.91E-2</v>
      </c>
      <c r="Z160" s="11">
        <f ca="1"/>
        <v>7.4999999999999997E-3</v>
      </c>
      <c r="AA160" s="5">
        <f t="shared" ca="1" si="4"/>
        <v>7.1900000000000019E-2</v>
      </c>
      <c r="AB160" s="11">
        <f ca="1"/>
        <v>6.0000000000000001E-3</v>
      </c>
      <c r="AC160" s="5">
        <f t="shared" ca="1" si="5"/>
        <v>7.5499999999999984E-2</v>
      </c>
      <c r="AE160" s="60"/>
      <c r="AF160" t="str">
        <f ca="1"/>
        <v>07/03/2024</v>
      </c>
      <c r="AG160">
        <f ca="1"/>
        <v>770</v>
      </c>
      <c r="AH160">
        <f ca="1"/>
        <v>378</v>
      </c>
      <c r="AI160" s="4">
        <f t="shared" ca="1" si="6"/>
        <v>392</v>
      </c>
      <c r="AJ160" s="4">
        <f t="shared" ca="1" si="7"/>
        <v>2981</v>
      </c>
      <c r="AK160">
        <f ca="1"/>
        <v>175</v>
      </c>
      <c r="AL160">
        <f ca="1"/>
        <v>99</v>
      </c>
      <c r="AM160">
        <f t="shared" ca="1" si="8"/>
        <v>76</v>
      </c>
      <c r="AN160">
        <f t="shared" ca="1" si="9"/>
        <v>706</v>
      </c>
      <c r="AO160" s="52">
        <f ca="1"/>
        <v>2312700</v>
      </c>
      <c r="AP160" s="52">
        <f ca="1"/>
        <v>1321500</v>
      </c>
      <c r="AQ160" s="4">
        <f t="shared" ca="1" si="10"/>
        <v>991200</v>
      </c>
      <c r="AR160" s="4">
        <f t="shared" ca="1" si="11"/>
        <v>12094700</v>
      </c>
    </row>
    <row r="161" spans="1:44" x14ac:dyDescent="0.2">
      <c r="A161" s="60" t="s">
        <v>241</v>
      </c>
      <c r="B161" s="2" t="str">
        <f ca="1"/>
        <v>06/03/2024</v>
      </c>
      <c r="C161" s="4">
        <f ca="1"/>
        <v>108700</v>
      </c>
      <c r="D161" s="4">
        <f ca="1"/>
        <v>18000</v>
      </c>
      <c r="E161" s="4">
        <f ca="1"/>
        <v>2431680000</v>
      </c>
      <c r="F161" s="4">
        <f ca="1"/>
        <v>9505082977</v>
      </c>
      <c r="G161" s="4"/>
      <c r="H161" s="60" t="s">
        <v>241</v>
      </c>
      <c r="I161" s="53" t="str">
        <f ca="1"/>
        <v>06/03/2024</v>
      </c>
      <c r="J161" s="4">
        <f ca="1"/>
        <v>0</v>
      </c>
      <c r="K161" s="4">
        <f ca="1"/>
        <v>0</v>
      </c>
      <c r="L161" s="4">
        <f ca="1"/>
        <v>0</v>
      </c>
      <c r="M161" s="4">
        <f ca="1"/>
        <v>1448100000</v>
      </c>
      <c r="N161" s="4"/>
      <c r="O161" s="60" t="s">
        <v>241</v>
      </c>
      <c r="P161" s="2" t="str">
        <f ca="1"/>
        <v>06/03/2024</v>
      </c>
      <c r="Q161" s="4">
        <f ca="1"/>
        <v>2690400</v>
      </c>
      <c r="R161" s="4">
        <f t="shared" ca="1" si="0"/>
        <v>4545033.333333333</v>
      </c>
      <c r="S161" s="4">
        <f t="shared" ca="1" si="1"/>
        <v>126700</v>
      </c>
      <c r="T161" s="4">
        <f t="shared" ca="1" si="2"/>
        <v>0</v>
      </c>
      <c r="U161" s="4"/>
      <c r="V161" s="60" t="s">
        <v>241</v>
      </c>
      <c r="W161" s="2" t="str">
        <f ca="1"/>
        <v>06/03/2024</v>
      </c>
      <c r="X161" s="11">
        <f ca="1"/>
        <v>-7.4000000000000003E-3</v>
      </c>
      <c r="Y161" s="5">
        <f t="shared" ca="1" si="3"/>
        <v>4.5999999999999999E-2</v>
      </c>
      <c r="Z161" s="11">
        <f ca="1"/>
        <v>-1.3000000000000001E-2</v>
      </c>
      <c r="AA161" s="5">
        <f t="shared" ca="1" si="4"/>
        <v>6.4400000000000027E-2</v>
      </c>
      <c r="AB161" s="11">
        <f ca="1"/>
        <v>-1.3000000000000001E-2</v>
      </c>
      <c r="AC161" s="5">
        <f t="shared" ca="1" si="5"/>
        <v>6.9499999999999978E-2</v>
      </c>
      <c r="AE161" s="60" t="s">
        <v>241</v>
      </c>
      <c r="AF161" t="str">
        <f ca="1"/>
        <v>06/03/2024</v>
      </c>
      <c r="AG161">
        <f ca="1"/>
        <v>262</v>
      </c>
      <c r="AH161">
        <f ca="1"/>
        <v>242</v>
      </c>
      <c r="AI161" s="4">
        <f t="shared" ca="1" si="6"/>
        <v>20</v>
      </c>
      <c r="AJ161" s="4">
        <f t="shared" ca="1" si="7"/>
        <v>2589</v>
      </c>
      <c r="AK161">
        <f ca="1"/>
        <v>86</v>
      </c>
      <c r="AL161">
        <f ca="1"/>
        <v>74</v>
      </c>
      <c r="AM161">
        <f t="shared" ca="1" si="8"/>
        <v>12</v>
      </c>
      <c r="AN161">
        <f t="shared" ca="1" si="9"/>
        <v>630</v>
      </c>
      <c r="AO161" s="52">
        <f ca="1"/>
        <v>1035800</v>
      </c>
      <c r="AP161" s="52">
        <f ca="1"/>
        <v>1072500</v>
      </c>
      <c r="AQ161" s="4">
        <f t="shared" ca="1" si="10"/>
        <v>-36700</v>
      </c>
      <c r="AR161" s="4">
        <f t="shared" ca="1" si="11"/>
        <v>11103500</v>
      </c>
    </row>
    <row r="162" spans="1:44" x14ac:dyDescent="0.2">
      <c r="A162" s="60"/>
      <c r="B162" s="2" t="str">
        <f ca="1"/>
        <v>05/03/2024</v>
      </c>
      <c r="C162" s="4">
        <f ca="1"/>
        <v>28800</v>
      </c>
      <c r="D162" s="4">
        <f ca="1"/>
        <v>686500</v>
      </c>
      <c r="E162" s="4">
        <f ca="1"/>
        <v>-17579700000</v>
      </c>
      <c r="F162" s="4">
        <f ca="1"/>
        <v>7073402977</v>
      </c>
      <c r="G162" s="4"/>
      <c r="H162" s="60"/>
      <c r="I162" s="53" t="str">
        <f ca="1"/>
        <v>05/03/2024</v>
      </c>
      <c r="J162" s="4">
        <f ca="1"/>
        <v>0</v>
      </c>
      <c r="K162" s="4">
        <f ca="1"/>
        <v>0</v>
      </c>
      <c r="L162" s="4">
        <f ca="1"/>
        <v>0</v>
      </c>
      <c r="M162" s="4">
        <f ca="1"/>
        <v>1448100000</v>
      </c>
      <c r="N162" s="4"/>
      <c r="O162" s="60"/>
      <c r="P162" s="2" t="str">
        <f ca="1"/>
        <v>05/03/2024</v>
      </c>
      <c r="Q162" s="4">
        <f ca="1"/>
        <v>4854100</v>
      </c>
      <c r="R162" s="4">
        <f t="shared" ca="1" si="0"/>
        <v>4538766.666666667</v>
      </c>
      <c r="S162" s="4">
        <f t="shared" ca="1" si="1"/>
        <v>715300</v>
      </c>
      <c r="T162" s="4">
        <f t="shared" ca="1" si="2"/>
        <v>0</v>
      </c>
      <c r="U162" s="4"/>
      <c r="V162" s="60"/>
      <c r="W162" s="2" t="str">
        <f ca="1"/>
        <v>05/03/2024</v>
      </c>
      <c r="X162" s="11">
        <f ca="1"/>
        <v>9.3999999999999986E-3</v>
      </c>
      <c r="Y162" s="5">
        <f t="shared" ca="1" si="3"/>
        <v>5.3400000000000003E-2</v>
      </c>
      <c r="Z162" s="11">
        <f ca="1"/>
        <v>3.4000000000000002E-3</v>
      </c>
      <c r="AA162" s="5">
        <f t="shared" ca="1" si="4"/>
        <v>7.7400000000000024E-2</v>
      </c>
      <c r="AB162" s="11">
        <f ca="1"/>
        <v>2.2000000000000001E-3</v>
      </c>
      <c r="AC162" s="5">
        <f t="shared" ca="1" si="5"/>
        <v>8.2499999999999976E-2</v>
      </c>
      <c r="AE162" s="60"/>
      <c r="AF162" t="str">
        <f ca="1"/>
        <v>05/03/2024</v>
      </c>
      <c r="AG162">
        <f ca="1"/>
        <v>1241</v>
      </c>
      <c r="AH162">
        <f ca="1"/>
        <v>749</v>
      </c>
      <c r="AI162" s="4">
        <f t="shared" ca="1" si="6"/>
        <v>492</v>
      </c>
      <c r="AJ162" s="4">
        <f t="shared" ca="1" si="7"/>
        <v>2569</v>
      </c>
      <c r="AK162">
        <f ca="1"/>
        <v>140</v>
      </c>
      <c r="AL162">
        <f ca="1"/>
        <v>139</v>
      </c>
      <c r="AM162">
        <f t="shared" ca="1" si="8"/>
        <v>1</v>
      </c>
      <c r="AN162">
        <f t="shared" ca="1" si="9"/>
        <v>618</v>
      </c>
      <c r="AO162" s="52">
        <f ca="1"/>
        <v>2488600</v>
      </c>
      <c r="AP162" s="52">
        <f ca="1"/>
        <v>2229700</v>
      </c>
      <c r="AQ162" s="4">
        <f t="shared" ca="1" si="10"/>
        <v>258900</v>
      </c>
      <c r="AR162" s="4">
        <f t="shared" ca="1" si="11"/>
        <v>11140200</v>
      </c>
    </row>
    <row r="163" spans="1:44" x14ac:dyDescent="0.2">
      <c r="A163" s="60"/>
      <c r="B163" s="2" t="str">
        <f ca="1"/>
        <v>04/03/2024</v>
      </c>
      <c r="C163" s="4">
        <f ca="1"/>
        <v>19100</v>
      </c>
      <c r="D163" s="4">
        <f ca="1"/>
        <v>353000</v>
      </c>
      <c r="E163" s="4">
        <f ca="1"/>
        <v>-8966470000</v>
      </c>
      <c r="F163" s="4">
        <f ca="1"/>
        <v>24653102977</v>
      </c>
      <c r="G163" s="4"/>
      <c r="H163" s="60"/>
      <c r="I163" s="53" t="str">
        <f ca="1"/>
        <v>04/03/2024</v>
      </c>
      <c r="J163" s="4">
        <f ca="1"/>
        <v>0</v>
      </c>
      <c r="K163" s="4">
        <f ca="1"/>
        <v>0</v>
      </c>
      <c r="L163" s="4">
        <f ca="1"/>
        <v>0</v>
      </c>
      <c r="M163" s="4">
        <f ca="1"/>
        <v>1448100000</v>
      </c>
      <c r="N163" s="4"/>
      <c r="O163" s="60"/>
      <c r="P163" s="2" t="str">
        <f ca="1"/>
        <v>04/03/2024</v>
      </c>
      <c r="Q163" s="4">
        <f ca="1"/>
        <v>3234800</v>
      </c>
      <c r="R163" s="4">
        <f t="shared" ca="1" si="0"/>
        <v>3951550</v>
      </c>
      <c r="S163" s="4">
        <f t="shared" ca="1" si="1"/>
        <v>372100</v>
      </c>
      <c r="T163" s="4">
        <f t="shared" ca="1" si="2"/>
        <v>0</v>
      </c>
      <c r="U163" s="4"/>
      <c r="V163" s="60"/>
      <c r="W163" s="2" t="str">
        <f ca="1"/>
        <v>04/03/2024</v>
      </c>
      <c r="X163" s="11">
        <f ca="1"/>
        <v>-1.1200000000000002E-2</v>
      </c>
      <c r="Y163" s="5">
        <f t="shared" ca="1" si="3"/>
        <v>4.4000000000000004E-2</v>
      </c>
      <c r="Z163" s="11">
        <f ca="1"/>
        <v>0</v>
      </c>
      <c r="AA163" s="5">
        <f t="shared" ca="1" si="4"/>
        <v>7.4000000000000024E-2</v>
      </c>
      <c r="AB163" s="11">
        <f ca="1"/>
        <v>-3.0999999999999999E-3</v>
      </c>
      <c r="AC163" s="5">
        <f t="shared" ca="1" si="5"/>
        <v>8.0299999999999983E-2</v>
      </c>
      <c r="AE163" s="60"/>
      <c r="AF163" t="str">
        <f ca="1"/>
        <v>04/03/2024</v>
      </c>
      <c r="AG163">
        <f ca="1"/>
        <v>584</v>
      </c>
      <c r="AH163">
        <f ca="1"/>
        <v>768</v>
      </c>
      <c r="AI163" s="4">
        <f t="shared" ca="1" si="6"/>
        <v>-184</v>
      </c>
      <c r="AJ163" s="4">
        <f t="shared" ca="1" si="7"/>
        <v>2077</v>
      </c>
      <c r="AK163">
        <f ca="1"/>
        <v>69</v>
      </c>
      <c r="AL163">
        <f ca="1"/>
        <v>108</v>
      </c>
      <c r="AM163">
        <f t="shared" ca="1" si="8"/>
        <v>-39</v>
      </c>
      <c r="AN163">
        <f t="shared" ca="1" si="9"/>
        <v>617</v>
      </c>
      <c r="AO163" s="52">
        <f ca="1"/>
        <v>1364700</v>
      </c>
      <c r="AP163" s="52">
        <f ca="1"/>
        <v>1659700</v>
      </c>
      <c r="AQ163" s="4">
        <f t="shared" ca="1" si="10"/>
        <v>-295000</v>
      </c>
      <c r="AR163" s="4">
        <f t="shared" ca="1" si="11"/>
        <v>10881300</v>
      </c>
    </row>
    <row r="164" spans="1:44" x14ac:dyDescent="0.2">
      <c r="A164" s="60"/>
      <c r="B164" s="2" t="str">
        <f ca="1"/>
        <v>01/03/2024</v>
      </c>
      <c r="C164" s="4">
        <f ca="1"/>
        <v>244300</v>
      </c>
      <c r="D164" s="4">
        <f ca="1"/>
        <v>54000</v>
      </c>
      <c r="E164" s="4">
        <f ca="1"/>
        <v>5130490000</v>
      </c>
      <c r="F164" s="4">
        <f ca="1"/>
        <v>33619572977</v>
      </c>
      <c r="G164" s="4"/>
      <c r="H164" s="60"/>
      <c r="I164" s="53" t="str">
        <f ca="1"/>
        <v>01/03/2024</v>
      </c>
      <c r="J164" s="4">
        <f ca="1"/>
        <v>0</v>
      </c>
      <c r="K164" s="4">
        <f ca="1"/>
        <v>0</v>
      </c>
      <c r="L164" s="4">
        <f ca="1"/>
        <v>0</v>
      </c>
      <c r="M164" s="4">
        <f ca="1"/>
        <v>1448100000</v>
      </c>
      <c r="N164" s="4"/>
      <c r="O164" s="60"/>
      <c r="P164" s="2" t="str">
        <f ca="1"/>
        <v>01/03/2024</v>
      </c>
      <c r="Q164" s="4">
        <f ca="1"/>
        <v>5588900</v>
      </c>
      <c r="R164" s="4">
        <f t="shared" ca="1" si="0"/>
        <v>3827433.3333333335</v>
      </c>
      <c r="S164" s="4">
        <f t="shared" ca="1" si="1"/>
        <v>298300</v>
      </c>
      <c r="T164" s="4">
        <f t="shared" ca="1" si="2"/>
        <v>0</v>
      </c>
      <c r="U164" s="4"/>
      <c r="V164" s="60"/>
      <c r="W164" s="2" t="str">
        <f ca="1"/>
        <v>01/03/2024</v>
      </c>
      <c r="X164" s="11">
        <f ca="1"/>
        <v>5.6000000000000008E-3</v>
      </c>
      <c r="Y164" s="5">
        <f t="shared" ca="1" si="3"/>
        <v>5.5200000000000006E-2</v>
      </c>
      <c r="Z164" s="11">
        <f ca="1"/>
        <v>4.5000000000000005E-3</v>
      </c>
      <c r="AA164" s="5">
        <f t="shared" ca="1" si="4"/>
        <v>7.4000000000000024E-2</v>
      </c>
      <c r="AB164" s="11">
        <f ca="1"/>
        <v>4.5000000000000005E-3</v>
      </c>
      <c r="AC164" s="5">
        <f t="shared" ca="1" si="5"/>
        <v>8.3399999999999988E-2</v>
      </c>
      <c r="AE164" s="60"/>
      <c r="AF164" t="str">
        <f ca="1"/>
        <v>01/03/2024</v>
      </c>
      <c r="AG164">
        <f ca="1"/>
        <v>1271</v>
      </c>
      <c r="AH164">
        <f ca="1"/>
        <v>1017</v>
      </c>
      <c r="AI164" s="4">
        <f t="shared" ca="1" si="6"/>
        <v>254</v>
      </c>
      <c r="AJ164" s="4">
        <f t="shared" ca="1" si="7"/>
        <v>2261</v>
      </c>
      <c r="AK164">
        <f ca="1"/>
        <v>183</v>
      </c>
      <c r="AL164">
        <f ca="1"/>
        <v>145</v>
      </c>
      <c r="AM164">
        <f t="shared" ca="1" si="8"/>
        <v>38</v>
      </c>
      <c r="AN164">
        <f t="shared" ca="1" si="9"/>
        <v>656</v>
      </c>
      <c r="AO164" s="52">
        <f ca="1"/>
        <v>3000100</v>
      </c>
      <c r="AP164" s="52">
        <f ca="1"/>
        <v>2260700</v>
      </c>
      <c r="AQ164" s="4">
        <f t="shared" ca="1" si="10"/>
        <v>739400</v>
      </c>
      <c r="AR164" s="4">
        <f t="shared" ca="1" si="11"/>
        <v>11176300</v>
      </c>
    </row>
    <row r="165" spans="1:44" x14ac:dyDescent="0.2">
      <c r="A165" s="60"/>
      <c r="B165" s="2" t="str">
        <f ca="1"/>
        <v>29/02/2024</v>
      </c>
      <c r="C165" s="4">
        <f ca="1"/>
        <v>477000</v>
      </c>
      <c r="D165" s="4">
        <f ca="1"/>
        <v>0</v>
      </c>
      <c r="E165" s="4">
        <f ca="1"/>
        <v>12767010000</v>
      </c>
      <c r="F165" s="4">
        <f ca="1"/>
        <v>28489082977</v>
      </c>
      <c r="G165" s="4"/>
      <c r="H165" s="60"/>
      <c r="I165" s="53" t="str">
        <f ca="1"/>
        <v>29/02/2024</v>
      </c>
      <c r="J165" s="4">
        <f ca="1"/>
        <v>0</v>
      </c>
      <c r="K165" s="4">
        <f ca="1"/>
        <v>0</v>
      </c>
      <c r="L165" s="4">
        <f ca="1"/>
        <v>0</v>
      </c>
      <c r="M165" s="4">
        <f ca="1"/>
        <v>1448100000</v>
      </c>
      <c r="N165" s="4"/>
      <c r="O165" s="60"/>
      <c r="P165" s="2" t="str">
        <f ca="1"/>
        <v>29/02/2024</v>
      </c>
      <c r="Q165" s="4">
        <f ca="1"/>
        <v>3377800</v>
      </c>
      <c r="R165" s="4">
        <f t="shared" ca="1" si="0"/>
        <v>3152250</v>
      </c>
      <c r="S165" s="4">
        <f t="shared" ca="1" si="1"/>
        <v>477000</v>
      </c>
      <c r="T165" s="4">
        <f t="shared" ca="1" si="2"/>
        <v>0</v>
      </c>
      <c r="U165" s="4"/>
      <c r="V165" s="60"/>
      <c r="W165" s="2" t="str">
        <f ca="1"/>
        <v>29/02/2024</v>
      </c>
      <c r="X165" s="11">
        <f ca="1"/>
        <v>1.9E-3</v>
      </c>
      <c r="Y165" s="5">
        <f t="shared" ca="1" si="3"/>
        <v>4.9600000000000005E-2</v>
      </c>
      <c r="Z165" s="11">
        <f ca="1"/>
        <v>-2.2000000000000001E-3</v>
      </c>
      <c r="AA165" s="5">
        <f t="shared" ca="1" si="4"/>
        <v>6.950000000000002E-2</v>
      </c>
      <c r="AB165" s="11">
        <f ca="1"/>
        <v>-1.6000000000000001E-3</v>
      </c>
      <c r="AC165" s="5">
        <f t="shared" ca="1" si="5"/>
        <v>7.8899999999999984E-2</v>
      </c>
      <c r="AE165" s="60"/>
      <c r="AF165" t="str">
        <f ca="1"/>
        <v>29/02/2024</v>
      </c>
      <c r="AG165">
        <f ca="1"/>
        <v>850</v>
      </c>
      <c r="AH165">
        <f ca="1"/>
        <v>734</v>
      </c>
      <c r="AI165" s="4">
        <f t="shared" ca="1" si="6"/>
        <v>116</v>
      </c>
      <c r="AJ165" s="4">
        <f t="shared" ca="1" si="7"/>
        <v>2007</v>
      </c>
      <c r="AK165">
        <f ca="1"/>
        <v>134</v>
      </c>
      <c r="AL165">
        <f ca="1"/>
        <v>104</v>
      </c>
      <c r="AM165">
        <f t="shared" ca="1" si="8"/>
        <v>30</v>
      </c>
      <c r="AN165">
        <f t="shared" ca="1" si="9"/>
        <v>618</v>
      </c>
      <c r="AO165" s="52">
        <f ca="1"/>
        <v>1820300</v>
      </c>
      <c r="AP165" s="52">
        <f ca="1"/>
        <v>1499900</v>
      </c>
      <c r="AQ165" s="4">
        <f t="shared" ca="1" si="10"/>
        <v>320400</v>
      </c>
      <c r="AR165" s="4">
        <f t="shared" ca="1" si="11"/>
        <v>10436900</v>
      </c>
    </row>
    <row r="166" spans="1:44" x14ac:dyDescent="0.2">
      <c r="A166" s="60"/>
      <c r="B166" s="2" t="str">
        <f ca="1"/>
        <v>28/02/2024</v>
      </c>
      <c r="C166" s="4">
        <f ca="1"/>
        <v>1083200</v>
      </c>
      <c r="D166" s="4">
        <f ca="1"/>
        <v>0</v>
      </c>
      <c r="E166" s="4">
        <f ca="1"/>
        <v>28343720000</v>
      </c>
      <c r="F166" s="4">
        <f ca="1"/>
        <v>15722072977</v>
      </c>
      <c r="G166" s="4"/>
      <c r="H166" s="60"/>
      <c r="I166" s="53" t="str">
        <f ca="1"/>
        <v>28/02/2024</v>
      </c>
      <c r="J166" s="4">
        <f ca="1"/>
        <v>0</v>
      </c>
      <c r="K166" s="4">
        <f ca="1"/>
        <v>0</v>
      </c>
      <c r="L166" s="4">
        <f ca="1"/>
        <v>932400000</v>
      </c>
      <c r="M166" s="4">
        <f ca="1"/>
        <v>1448100000</v>
      </c>
      <c r="N166" s="4"/>
      <c r="O166" s="60"/>
      <c r="P166" s="2" t="str">
        <f ca="1"/>
        <v>28/02/2024</v>
      </c>
      <c r="Q166" s="4">
        <f ca="1"/>
        <v>7524200</v>
      </c>
      <c r="R166" s="4">
        <f t="shared" ca="1" si="0"/>
        <v>3064816.6666666665</v>
      </c>
      <c r="S166" s="4">
        <f t="shared" ca="1" si="1"/>
        <v>1083200</v>
      </c>
      <c r="T166" s="4">
        <f t="shared" ca="1" si="2"/>
        <v>0</v>
      </c>
      <c r="U166" s="4"/>
      <c r="V166" s="60"/>
      <c r="W166" s="2" t="str">
        <f ca="1"/>
        <v>28/02/2024</v>
      </c>
      <c r="X166" s="11">
        <f ca="1"/>
        <v>6.3500000000000001E-2</v>
      </c>
      <c r="Y166" s="5">
        <f t="shared" ca="1" si="3"/>
        <v>4.7700000000000006E-2</v>
      </c>
      <c r="Z166" s="11">
        <f ca="1"/>
        <v>-3.8E-3</v>
      </c>
      <c r="AA166" s="5">
        <f t="shared" ca="1" si="4"/>
        <v>7.1700000000000014E-2</v>
      </c>
      <c r="AB166" s="11">
        <f ca="1"/>
        <v>-3.7000000000000002E-3</v>
      </c>
      <c r="AC166" s="5">
        <f t="shared" ca="1" si="5"/>
        <v>8.0499999999999988E-2</v>
      </c>
      <c r="AE166" s="60"/>
      <c r="AF166" t="str">
        <f ca="1"/>
        <v>28/02/2024</v>
      </c>
      <c r="AG166">
        <f ca="1"/>
        <v>1624</v>
      </c>
      <c r="AH166">
        <f ca="1"/>
        <v>1128</v>
      </c>
      <c r="AI166" s="4">
        <f t="shared" ca="1" si="6"/>
        <v>496</v>
      </c>
      <c r="AJ166" s="4">
        <f t="shared" ca="1" si="7"/>
        <v>1891</v>
      </c>
      <c r="AK166">
        <f ca="1"/>
        <v>297</v>
      </c>
      <c r="AL166">
        <f ca="1"/>
        <v>155</v>
      </c>
      <c r="AM166">
        <f t="shared" ca="1" si="8"/>
        <v>142</v>
      </c>
      <c r="AN166">
        <f t="shared" ca="1" si="9"/>
        <v>588</v>
      </c>
      <c r="AO166" s="52">
        <f ca="1"/>
        <v>4587400</v>
      </c>
      <c r="AP166" s="52">
        <f ca="1"/>
        <v>2544000</v>
      </c>
      <c r="AQ166" s="4">
        <f t="shared" ca="1" si="10"/>
        <v>2043400</v>
      </c>
      <c r="AR166" s="4">
        <f t="shared" ca="1" si="11"/>
        <v>10116500</v>
      </c>
    </row>
    <row r="167" spans="1:44" x14ac:dyDescent="0.2">
      <c r="A167" s="60"/>
      <c r="B167" s="2" t="str">
        <f ca="1"/>
        <v>27/02/2024</v>
      </c>
      <c r="C167" s="4">
        <f ca="1"/>
        <v>32600</v>
      </c>
      <c r="D167" s="4">
        <f ca="1"/>
        <v>0</v>
      </c>
      <c r="E167" s="4">
        <f ca="1"/>
        <v>819050000</v>
      </c>
      <c r="F167" s="4">
        <f ca="1"/>
        <v>-12621647023</v>
      </c>
      <c r="G167" s="4"/>
      <c r="H167" s="60"/>
      <c r="I167" s="53" t="str">
        <f ca="1"/>
        <v>27/02/2024</v>
      </c>
      <c r="J167" s="4">
        <f ca="1"/>
        <v>0</v>
      </c>
      <c r="K167" s="4">
        <f ca="1"/>
        <v>0</v>
      </c>
      <c r="L167" s="4">
        <f ca="1"/>
        <v>932400000</v>
      </c>
      <c r="M167" s="4">
        <f ca="1"/>
        <v>515700000</v>
      </c>
      <c r="N167" s="4"/>
      <c r="O167" s="60"/>
      <c r="P167" s="2" t="str">
        <f ca="1"/>
        <v>27/02/2024</v>
      </c>
      <c r="Q167" s="4">
        <f ca="1"/>
        <v>2652800</v>
      </c>
      <c r="R167" s="4">
        <f t="shared" ca="1" si="0"/>
        <v>2079300</v>
      </c>
      <c r="S167" s="4">
        <f t="shared" ca="1" si="1"/>
        <v>32600</v>
      </c>
      <c r="T167" s="4">
        <f t="shared" ca="1" si="2"/>
        <v>0</v>
      </c>
      <c r="U167" s="4"/>
      <c r="V167" s="60"/>
      <c r="W167" s="2" t="str">
        <f ca="1"/>
        <v>27/02/2024</v>
      </c>
      <c r="X167" s="11">
        <f ca="1"/>
        <v>1.6200000000000003E-2</v>
      </c>
      <c r="Y167" s="5">
        <f t="shared" ca="1" si="3"/>
        <v>-1.5799999999999991E-2</v>
      </c>
      <c r="Z167" s="11">
        <f ca="1"/>
        <v>-4.5000000000000005E-3</v>
      </c>
      <c r="AA167" s="5">
        <f t="shared" ca="1" si="4"/>
        <v>7.5500000000000012E-2</v>
      </c>
      <c r="AB167" s="11">
        <f ca="1"/>
        <v>-4.7999999999999996E-3</v>
      </c>
      <c r="AC167" s="5">
        <f t="shared" ca="1" si="5"/>
        <v>8.4199999999999983E-2</v>
      </c>
      <c r="AE167" s="60"/>
      <c r="AF167" t="str">
        <f ca="1"/>
        <v>27/02/2024</v>
      </c>
      <c r="AG167">
        <f ca="1"/>
        <v>814</v>
      </c>
      <c r="AH167">
        <f ca="1"/>
        <v>437</v>
      </c>
      <c r="AI167" s="4">
        <f t="shared" ca="1" si="6"/>
        <v>377</v>
      </c>
      <c r="AJ167" s="4">
        <f t="shared" ca="1" si="7"/>
        <v>1395</v>
      </c>
      <c r="AK167">
        <f ca="1"/>
        <v>90</v>
      </c>
      <c r="AL167">
        <f ca="1"/>
        <v>49</v>
      </c>
      <c r="AM167">
        <f t="shared" ca="1" si="8"/>
        <v>41</v>
      </c>
      <c r="AN167">
        <f t="shared" ca="1" si="9"/>
        <v>446</v>
      </c>
      <c r="AO167" s="52">
        <f ca="1"/>
        <v>1690600</v>
      </c>
      <c r="AP167" s="52">
        <f ca="1"/>
        <v>814000</v>
      </c>
      <c r="AQ167" s="4">
        <f t="shared" ca="1" si="10"/>
        <v>876600</v>
      </c>
      <c r="AR167" s="4">
        <f t="shared" ca="1" si="11"/>
        <v>8073100</v>
      </c>
    </row>
    <row r="168" spans="1:44" x14ac:dyDescent="0.2">
      <c r="A168" s="60"/>
      <c r="B168" s="2" t="str">
        <f ca="1"/>
        <v>26/02/2024</v>
      </c>
      <c r="C168" s="4">
        <f ca="1"/>
        <v>0</v>
      </c>
      <c r="D168" s="4">
        <f ca="1"/>
        <v>41500</v>
      </c>
      <c r="E168" s="4">
        <f ca="1"/>
        <v>-1025820000</v>
      </c>
      <c r="F168" s="4">
        <f ca="1"/>
        <v>-13440697023</v>
      </c>
      <c r="G168" s="4"/>
      <c r="H168" s="60"/>
      <c r="I168" s="53" t="str">
        <f ca="1"/>
        <v>26/02/2024</v>
      </c>
      <c r="J168" s="4">
        <f ca="1"/>
        <v>0</v>
      </c>
      <c r="K168" s="4">
        <f ca="1"/>
        <v>0</v>
      </c>
      <c r="L168" s="4">
        <f ca="1"/>
        <v>0</v>
      </c>
      <c r="M168" s="4">
        <f ca="1"/>
        <v>-416700000</v>
      </c>
      <c r="N168" s="4"/>
      <c r="O168" s="60"/>
      <c r="P168" s="2" t="str">
        <f ca="1"/>
        <v>26/02/2024</v>
      </c>
      <c r="Q168" s="4">
        <f ca="1"/>
        <v>1330800</v>
      </c>
      <c r="R168" s="4">
        <f t="shared" ca="1" si="0"/>
        <v>1964416.6666666667</v>
      </c>
      <c r="S168" s="4">
        <f t="shared" ref="S168:S204" ca="1" si="12">C168+D168</f>
        <v>41500</v>
      </c>
      <c r="T168" s="4">
        <f t="shared" ca="1" si="2"/>
        <v>0</v>
      </c>
      <c r="U168" s="4"/>
      <c r="V168" s="60"/>
      <c r="W168" s="2" t="str">
        <f ca="1"/>
        <v>26/02/2024</v>
      </c>
      <c r="X168" s="11">
        <f ca="1"/>
        <v>2.0999999999999999E-3</v>
      </c>
      <c r="Y168" s="5">
        <f t="shared" ca="1" si="3"/>
        <v>-3.1999999999999994E-2</v>
      </c>
      <c r="Z168" s="11">
        <f ca="1"/>
        <v>1.1999999999999999E-3</v>
      </c>
      <c r="AA168" s="5">
        <f t="shared" ca="1" si="4"/>
        <v>8.0000000000000016E-2</v>
      </c>
      <c r="AB168" s="11">
        <f ca="1"/>
        <v>3.7000000000000002E-3</v>
      </c>
      <c r="AC168" s="5">
        <f t="shared" ca="1" si="5"/>
        <v>8.8999999999999982E-2</v>
      </c>
      <c r="AE168" s="60"/>
      <c r="AF168" t="str">
        <f ca="1"/>
        <v>26/02/2024</v>
      </c>
      <c r="AG168">
        <f ca="1"/>
        <v>353</v>
      </c>
      <c r="AH168">
        <f ca="1"/>
        <v>293</v>
      </c>
      <c r="AI168" s="4">
        <f t="shared" ca="1" si="6"/>
        <v>60</v>
      </c>
      <c r="AJ168" s="4">
        <f t="shared" ca="1" si="7"/>
        <v>1018</v>
      </c>
      <c r="AK168">
        <f ca="1"/>
        <v>34</v>
      </c>
      <c r="AL168">
        <f ca="1"/>
        <v>46</v>
      </c>
      <c r="AM168">
        <f t="shared" ca="1" si="8"/>
        <v>-12</v>
      </c>
      <c r="AN168">
        <f t="shared" ca="1" si="9"/>
        <v>405</v>
      </c>
      <c r="AO168" s="52">
        <f ca="1"/>
        <v>619300</v>
      </c>
      <c r="AP168" s="52">
        <f ca="1"/>
        <v>637600</v>
      </c>
      <c r="AQ168" s="4">
        <f t="shared" ca="1" si="10"/>
        <v>-18300</v>
      </c>
      <c r="AR168" s="4">
        <f t="shared" ca="1" si="11"/>
        <v>7196500</v>
      </c>
    </row>
    <row r="169" spans="1:44" x14ac:dyDescent="0.2">
      <c r="A169" s="60"/>
      <c r="B169" s="2" t="str">
        <f ca="1"/>
        <v>23/02/2024</v>
      </c>
      <c r="C169" s="4">
        <f ca="1"/>
        <v>0</v>
      </c>
      <c r="D169" s="4">
        <f ca="1"/>
        <v>5900</v>
      </c>
      <c r="E169" s="4">
        <f ca="1"/>
        <v>-146620000</v>
      </c>
      <c r="F169" s="4">
        <f ca="1"/>
        <v>-12414877023</v>
      </c>
      <c r="G169" s="4"/>
      <c r="H169" s="60"/>
      <c r="I169" s="53" t="str">
        <f ca="1"/>
        <v>23/02/2024</v>
      </c>
      <c r="J169" s="4">
        <f ca="1"/>
        <v>0</v>
      </c>
      <c r="K169" s="4">
        <f ca="1"/>
        <v>0</v>
      </c>
      <c r="L169" s="4">
        <f ca="1"/>
        <v>0</v>
      </c>
      <c r="M169" s="4">
        <f ca="1"/>
        <v>-416700000</v>
      </c>
      <c r="N169" s="4"/>
      <c r="O169" s="60"/>
      <c r="P169" s="2" t="str">
        <f ca="1"/>
        <v>23/02/2024</v>
      </c>
      <c r="Q169" s="4">
        <f ca="1"/>
        <v>2490100</v>
      </c>
      <c r="R169" s="4">
        <f t="shared" ca="1" si="0"/>
        <v>2023683.3333333333</v>
      </c>
      <c r="S169" s="4">
        <f t="shared" ca="1" si="12"/>
        <v>5900</v>
      </c>
      <c r="T169" s="4">
        <f t="shared" ca="1" si="2"/>
        <v>0</v>
      </c>
      <c r="U169" s="4"/>
      <c r="V169" s="60"/>
      <c r="W169" s="2" t="str">
        <f ca="1"/>
        <v>23/02/2024</v>
      </c>
      <c r="X169" s="11">
        <f ca="1"/>
        <v>-1.01E-2</v>
      </c>
      <c r="Y169" s="5">
        <f t="shared" ca="1" si="3"/>
        <v>-3.4099999999999991E-2</v>
      </c>
      <c r="Z169" s="11">
        <f ca="1"/>
        <v>1.06E-2</v>
      </c>
      <c r="AA169" s="5">
        <f t="shared" ca="1" si="4"/>
        <v>7.8800000000000009E-2</v>
      </c>
      <c r="AB169" s="11">
        <f ca="1"/>
        <v>9.5999999999999992E-3</v>
      </c>
      <c r="AC169" s="5">
        <f t="shared" ca="1" si="5"/>
        <v>8.5299999999999987E-2</v>
      </c>
      <c r="AE169" s="60"/>
      <c r="AF169" t="str">
        <f ca="1"/>
        <v>23/02/2024</v>
      </c>
      <c r="AG169">
        <f ca="1"/>
        <v>506</v>
      </c>
      <c r="AH169">
        <f ca="1"/>
        <v>518</v>
      </c>
      <c r="AI169" s="4">
        <f t="shared" ca="1" si="6"/>
        <v>-12</v>
      </c>
      <c r="AJ169" s="4">
        <f t="shared" ca="1" si="7"/>
        <v>958</v>
      </c>
      <c r="AK169">
        <f ca="1"/>
        <v>67</v>
      </c>
      <c r="AL169">
        <f ca="1"/>
        <v>77</v>
      </c>
      <c r="AM169">
        <f t="shared" ca="1" si="8"/>
        <v>-10</v>
      </c>
      <c r="AN169">
        <f t="shared" ca="1" si="9"/>
        <v>417</v>
      </c>
      <c r="AO169" s="52">
        <f ca="1"/>
        <v>1288200</v>
      </c>
      <c r="AP169" s="52">
        <f ca="1"/>
        <v>1201900</v>
      </c>
      <c r="AQ169" s="4">
        <f t="shared" ca="1" si="10"/>
        <v>86300</v>
      </c>
      <c r="AR169" s="4">
        <f t="shared" ca="1" si="11"/>
        <v>7214800</v>
      </c>
    </row>
    <row r="170" spans="1:44" x14ac:dyDescent="0.2">
      <c r="A170" s="60"/>
      <c r="B170" s="2" t="str">
        <f ca="1"/>
        <v>22/02/2024</v>
      </c>
      <c r="C170" s="4">
        <f ca="1"/>
        <v>0</v>
      </c>
      <c r="D170" s="4">
        <f ca="1"/>
        <v>0</v>
      </c>
      <c r="E170" s="4">
        <f ca="1"/>
        <v>0</v>
      </c>
      <c r="F170" s="4">
        <f ca="1"/>
        <v>-12268257023</v>
      </c>
      <c r="G170" s="4"/>
      <c r="H170" s="60"/>
      <c r="I170" s="53" t="str">
        <f ca="1"/>
        <v>22/02/2024</v>
      </c>
      <c r="J170" s="4">
        <f ca="1"/>
        <v>0</v>
      </c>
      <c r="K170" s="4">
        <f ca="1"/>
        <v>0</v>
      </c>
      <c r="L170" s="4">
        <f ca="1"/>
        <v>0</v>
      </c>
      <c r="M170" s="4">
        <f ca="1"/>
        <v>-416700000</v>
      </c>
      <c r="N170" s="4"/>
      <c r="O170" s="60"/>
      <c r="P170" s="2" t="str">
        <f ca="1"/>
        <v>22/02/2024</v>
      </c>
      <c r="Q170" s="4">
        <f ca="1"/>
        <v>1537800</v>
      </c>
      <c r="R170" s="4">
        <f t="shared" ca="1" si="0"/>
        <v>1927616.6666666667</v>
      </c>
      <c r="S170" s="4">
        <f t="shared" ca="1" si="12"/>
        <v>0</v>
      </c>
      <c r="T170" s="4">
        <f t="shared" ref="T170:T204" ca="1" si="13">J170+K170</f>
        <v>0</v>
      </c>
      <c r="U170" s="4"/>
      <c r="V170" s="60"/>
      <c r="W170" s="2" t="str">
        <f ca="1"/>
        <v>22/02/2024</v>
      </c>
      <c r="X170" s="11">
        <f ca="1"/>
        <v>-0.01</v>
      </c>
      <c r="Y170" s="5">
        <f t="shared" ca="1" si="3"/>
        <v>-2.3999999999999994E-2</v>
      </c>
      <c r="Z170" s="11">
        <f ca="1"/>
        <v>5.6000000000000008E-3</v>
      </c>
      <c r="AA170" s="5">
        <f t="shared" ca="1" si="4"/>
        <v>6.8200000000000011E-2</v>
      </c>
      <c r="AB170" s="11">
        <f ca="1"/>
        <v>6.3E-3</v>
      </c>
      <c r="AC170" s="5">
        <f t="shared" ca="1" si="5"/>
        <v>7.569999999999999E-2</v>
      </c>
      <c r="AE170" s="60"/>
      <c r="AF170" t="str">
        <f ca="1"/>
        <v>22/02/2024</v>
      </c>
      <c r="AG170">
        <f ca="1"/>
        <v>296</v>
      </c>
      <c r="AH170">
        <f ca="1"/>
        <v>382</v>
      </c>
      <c r="AI170" s="4">
        <f t="shared" ca="1" si="6"/>
        <v>-86</v>
      </c>
      <c r="AJ170" s="4">
        <f t="shared" ca="1" si="7"/>
        <v>970</v>
      </c>
      <c r="AK170">
        <f ca="1"/>
        <v>44</v>
      </c>
      <c r="AL170">
        <f ca="1"/>
        <v>52</v>
      </c>
      <c r="AM170">
        <f t="shared" ca="1" si="8"/>
        <v>-8</v>
      </c>
      <c r="AN170">
        <f t="shared" ca="1" si="9"/>
        <v>427</v>
      </c>
      <c r="AO170" s="52">
        <f ca="1"/>
        <v>657600</v>
      </c>
      <c r="AP170" s="52">
        <f ca="1"/>
        <v>679700</v>
      </c>
      <c r="AQ170" s="4">
        <f t="shared" ca="1" si="10"/>
        <v>-22100</v>
      </c>
      <c r="AR170" s="4">
        <f t="shared" ca="1" si="11"/>
        <v>7128500</v>
      </c>
    </row>
    <row r="171" spans="1:44" x14ac:dyDescent="0.2">
      <c r="A171" s="60"/>
      <c r="B171" s="2" t="str">
        <f ca="1"/>
        <v>21/02/2024</v>
      </c>
      <c r="C171" s="4">
        <f ca="1"/>
        <v>164900</v>
      </c>
      <c r="D171" s="4">
        <f ca="1"/>
        <v>31600</v>
      </c>
      <c r="E171" s="4">
        <f ca="1"/>
        <v>3299650000</v>
      </c>
      <c r="F171" s="4">
        <f ca="1"/>
        <v>-12268257023</v>
      </c>
      <c r="G171" s="4"/>
      <c r="H171" s="60"/>
      <c r="I171" s="53" t="str">
        <f ca="1"/>
        <v>21/02/2024</v>
      </c>
      <c r="J171" s="4">
        <f ca="1"/>
        <v>0</v>
      </c>
      <c r="K171" s="4">
        <f ca="1"/>
        <v>0</v>
      </c>
      <c r="L171" s="4">
        <f ca="1"/>
        <v>376500000</v>
      </c>
      <c r="M171" s="4">
        <f ca="1"/>
        <v>-416700000</v>
      </c>
      <c r="N171" s="4"/>
      <c r="O171" s="60"/>
      <c r="P171" s="2" t="str">
        <f ca="1"/>
        <v>21/02/2024</v>
      </c>
      <c r="Q171" s="4">
        <f ca="1"/>
        <v>2853200</v>
      </c>
      <c r="R171" s="4">
        <f t="shared" ca="1" si="0"/>
        <v>2446466.6666666665</v>
      </c>
      <c r="S171" s="4">
        <f t="shared" ca="1" si="12"/>
        <v>196500</v>
      </c>
      <c r="T171" s="4">
        <f t="shared" ca="1" si="13"/>
        <v>0</v>
      </c>
      <c r="U171" s="4"/>
      <c r="V171" s="60"/>
      <c r="W171" s="2" t="str">
        <f ca="1"/>
        <v>21/02/2024</v>
      </c>
      <c r="X171" s="11">
        <f ca="1"/>
        <v>6.0000000000000001E-3</v>
      </c>
      <c r="Y171" s="5">
        <f t="shared" ca="1" si="3"/>
        <v>-1.3999999999999993E-2</v>
      </c>
      <c r="Z171" s="11">
        <f ca="1"/>
        <v>-5.0000000000000001E-4</v>
      </c>
      <c r="AA171" s="5">
        <f t="shared" ca="1" si="4"/>
        <v>6.2600000000000003E-2</v>
      </c>
      <c r="AB171" s="11">
        <f ca="1"/>
        <v>-3.0999999999999999E-3</v>
      </c>
      <c r="AC171" s="5">
        <f t="shared" ca="1" si="5"/>
        <v>6.9399999999999989E-2</v>
      </c>
      <c r="AE171" s="60"/>
      <c r="AF171" t="str">
        <f ca="1"/>
        <v>21/02/2024</v>
      </c>
      <c r="AG171">
        <f ca="1"/>
        <v>609</v>
      </c>
      <c r="AH171">
        <f ca="1"/>
        <v>515</v>
      </c>
      <c r="AI171" s="4">
        <f t="shared" ca="1" si="6"/>
        <v>94</v>
      </c>
      <c r="AJ171" s="4">
        <f t="shared" ca="1" si="7"/>
        <v>1056</v>
      </c>
      <c r="AK171">
        <f ca="1"/>
        <v>98</v>
      </c>
      <c r="AL171">
        <f ca="1"/>
        <v>66</v>
      </c>
      <c r="AM171">
        <f t="shared" ca="1" si="8"/>
        <v>32</v>
      </c>
      <c r="AN171">
        <f t="shared" ca="1" si="9"/>
        <v>435</v>
      </c>
      <c r="AO171" s="52">
        <f ca="1"/>
        <v>1744500</v>
      </c>
      <c r="AP171" s="52">
        <f ca="1"/>
        <v>952800</v>
      </c>
      <c r="AQ171" s="4">
        <f t="shared" ca="1" si="10"/>
        <v>791700</v>
      </c>
      <c r="AR171" s="4">
        <f t="shared" ca="1" si="11"/>
        <v>7150600</v>
      </c>
    </row>
    <row r="172" spans="1:44" x14ac:dyDescent="0.2">
      <c r="A172" s="60"/>
      <c r="B172" s="2" t="str">
        <f ca="1"/>
        <v>20/02/2024</v>
      </c>
      <c r="C172" s="4">
        <f ca="1"/>
        <v>0</v>
      </c>
      <c r="D172" s="4">
        <f ca="1"/>
        <v>66800</v>
      </c>
      <c r="E172" s="4">
        <f ca="1"/>
        <v>-1670100000</v>
      </c>
      <c r="F172" s="4">
        <f ca="1"/>
        <v>-15567907023</v>
      </c>
      <c r="G172" s="4"/>
      <c r="H172" s="60"/>
      <c r="I172" s="53" t="str">
        <f ca="1"/>
        <v>20/02/2024</v>
      </c>
      <c r="J172" s="4">
        <f ca="1"/>
        <v>0</v>
      </c>
      <c r="K172" s="4">
        <f ca="1"/>
        <v>0</v>
      </c>
      <c r="L172" s="4">
        <f ca="1"/>
        <v>0</v>
      </c>
      <c r="M172" s="4">
        <f ca="1"/>
        <v>-793200000</v>
      </c>
      <c r="N172" s="4"/>
      <c r="O172" s="60"/>
      <c r="P172" s="2" t="str">
        <f ca="1"/>
        <v>20/02/2024</v>
      </c>
      <c r="Q172" s="4">
        <f ca="1"/>
        <v>1611100</v>
      </c>
      <c r="R172" s="4">
        <f t="shared" ca="1" si="0"/>
        <v>2376433.3333333335</v>
      </c>
      <c r="S172" s="4">
        <f t="shared" ca="1" si="12"/>
        <v>66800</v>
      </c>
      <c r="T172" s="4">
        <f t="shared" ca="1" si="13"/>
        <v>0</v>
      </c>
      <c r="U172" s="4"/>
      <c r="V172" s="60"/>
      <c r="W172" s="2" t="str">
        <f ca="1"/>
        <v>20/02/2024</v>
      </c>
      <c r="X172" s="11">
        <f ca="1"/>
        <v>0</v>
      </c>
      <c r="Y172" s="5">
        <f t="shared" ca="1" si="3"/>
        <v>-1.9999999999999993E-2</v>
      </c>
      <c r="Z172" s="11">
        <f ca="1"/>
        <v>7.8000000000000005E-3</v>
      </c>
      <c r="AA172" s="5">
        <f t="shared" ca="1" si="4"/>
        <v>6.3100000000000003E-2</v>
      </c>
      <c r="AB172" s="11">
        <f ca="1"/>
        <v>7.7000000000000002E-3</v>
      </c>
      <c r="AC172" s="5">
        <f t="shared" ca="1" si="5"/>
        <v>7.2499999999999995E-2</v>
      </c>
      <c r="AE172" s="60"/>
      <c r="AF172" t="str">
        <f ca="1"/>
        <v>20/02/2024</v>
      </c>
      <c r="AG172">
        <f ca="1"/>
        <v>338</v>
      </c>
      <c r="AH172">
        <f ca="1"/>
        <v>322</v>
      </c>
      <c r="AI172" s="4">
        <f t="shared" ca="1" si="6"/>
        <v>16</v>
      </c>
      <c r="AJ172" s="4">
        <f t="shared" ca="1" si="7"/>
        <v>962</v>
      </c>
      <c r="AK172">
        <f ca="1"/>
        <v>61</v>
      </c>
      <c r="AL172">
        <f ca="1"/>
        <v>48</v>
      </c>
      <c r="AM172">
        <f t="shared" ca="1" si="8"/>
        <v>13</v>
      </c>
      <c r="AN172">
        <f t="shared" ca="1" si="9"/>
        <v>403</v>
      </c>
      <c r="AO172" s="52">
        <f ca="1"/>
        <v>1003000</v>
      </c>
      <c r="AP172" s="52">
        <f ca="1"/>
        <v>567700</v>
      </c>
      <c r="AQ172" s="4">
        <f t="shared" ca="1" si="10"/>
        <v>435300</v>
      </c>
      <c r="AR172" s="4">
        <f t="shared" ca="1" si="11"/>
        <v>6358900</v>
      </c>
    </row>
    <row r="173" spans="1:44" x14ac:dyDescent="0.2">
      <c r="A173" s="60"/>
      <c r="B173" s="2" t="str">
        <f ca="1"/>
        <v>19/02/2024</v>
      </c>
      <c r="C173" s="4">
        <f ca="1"/>
        <v>0</v>
      </c>
      <c r="D173" s="4">
        <f ca="1"/>
        <v>398200</v>
      </c>
      <c r="E173" s="4">
        <f ca="1"/>
        <v>-10043700000</v>
      </c>
      <c r="F173" s="4">
        <f ca="1"/>
        <v>-13897807023</v>
      </c>
      <c r="G173" s="4"/>
      <c r="H173" s="60"/>
      <c r="I173" s="53" t="str">
        <f ca="1"/>
        <v>19/02/2024</v>
      </c>
      <c r="J173" s="4">
        <f ca="1"/>
        <v>0</v>
      </c>
      <c r="K173" s="4">
        <f ca="1"/>
        <v>0</v>
      </c>
      <c r="L173" s="4">
        <f ca="1"/>
        <v>0</v>
      </c>
      <c r="M173" s="4">
        <f ca="1"/>
        <v>-793200000</v>
      </c>
      <c r="N173" s="4"/>
      <c r="O173" s="60"/>
      <c r="P173" s="2" t="str">
        <f ca="1"/>
        <v>19/02/2024</v>
      </c>
      <c r="Q173" s="4">
        <f ca="1"/>
        <v>1963500</v>
      </c>
      <c r="R173" s="4">
        <f t="shared" ca="1" si="0"/>
        <v>2605066.6666666665</v>
      </c>
      <c r="S173" s="4">
        <f t="shared" ca="1" si="12"/>
        <v>398200</v>
      </c>
      <c r="T173" s="4">
        <f t="shared" ca="1" si="13"/>
        <v>0</v>
      </c>
      <c r="U173" s="4"/>
      <c r="V173" s="60"/>
      <c r="W173" s="2" t="str">
        <f ca="1"/>
        <v>19/02/2024</v>
      </c>
      <c r="X173" s="11">
        <f ca="1"/>
        <v>-1.7899999999999999E-2</v>
      </c>
      <c r="Y173" s="5">
        <f t="shared" ca="1" si="3"/>
        <v>-1.9999999999999993E-2</v>
      </c>
      <c r="Z173" s="11">
        <f ca="1"/>
        <v>-5.0000000000000001E-4</v>
      </c>
      <c r="AA173" s="5">
        <f t="shared" ca="1" si="4"/>
        <v>5.5300000000000002E-2</v>
      </c>
      <c r="AB173" s="11">
        <f ca="1"/>
        <v>-2E-3</v>
      </c>
      <c r="AC173" s="5">
        <f t="shared" ca="1" si="5"/>
        <v>6.4799999999999996E-2</v>
      </c>
      <c r="AE173" s="60"/>
      <c r="AF173" t="str">
        <f ca="1"/>
        <v>19/02/2024</v>
      </c>
      <c r="AG173">
        <f ca="1"/>
        <v>257</v>
      </c>
      <c r="AH173">
        <f ca="1"/>
        <v>596</v>
      </c>
      <c r="AI173" s="4">
        <f t="shared" ca="1" si="6"/>
        <v>-339</v>
      </c>
      <c r="AJ173" s="4">
        <f t="shared" ca="1" si="7"/>
        <v>946</v>
      </c>
      <c r="AK173">
        <f ca="1"/>
        <v>44</v>
      </c>
      <c r="AL173">
        <f ca="1"/>
        <v>70</v>
      </c>
      <c r="AM173">
        <f t="shared" ca="1" si="8"/>
        <v>-26</v>
      </c>
      <c r="AN173">
        <f t="shared" ca="1" si="9"/>
        <v>390</v>
      </c>
      <c r="AO173" s="52">
        <f ca="1"/>
        <v>556200</v>
      </c>
      <c r="AP173" s="52">
        <f ca="1"/>
        <v>1246300</v>
      </c>
      <c r="AQ173" s="4">
        <f t="shared" ca="1" si="10"/>
        <v>-690100</v>
      </c>
      <c r="AR173" s="4">
        <f t="shared" ca="1" si="11"/>
        <v>5923600</v>
      </c>
    </row>
    <row r="174" spans="1:44" x14ac:dyDescent="0.2">
      <c r="A174" s="60"/>
      <c r="B174" s="2" t="str">
        <f ca="1"/>
        <v>16/02/2024</v>
      </c>
      <c r="C174" s="4">
        <f ca="1"/>
        <v>31500</v>
      </c>
      <c r="D174" s="4">
        <f ca="1"/>
        <v>0</v>
      </c>
      <c r="E174" s="4">
        <f ca="1"/>
        <v>807980000</v>
      </c>
      <c r="F174" s="4">
        <f ca="1"/>
        <v>-3854107023</v>
      </c>
      <c r="G174" s="4"/>
      <c r="H174" s="60"/>
      <c r="I174" s="53" t="str">
        <f ca="1"/>
        <v>16/02/2024</v>
      </c>
      <c r="J174" s="4">
        <f ca="1"/>
        <v>0</v>
      </c>
      <c r="K174" s="4">
        <f ca="1"/>
        <v>0</v>
      </c>
      <c r="L174" s="4">
        <f ca="1"/>
        <v>0</v>
      </c>
      <c r="M174" s="4">
        <f ca="1"/>
        <v>-793200000</v>
      </c>
      <c r="N174" s="4"/>
      <c r="O174" s="60"/>
      <c r="P174" s="2" t="str">
        <f ca="1"/>
        <v>16/02/2024</v>
      </c>
      <c r="Q174" s="4">
        <f ca="1"/>
        <v>1686400</v>
      </c>
      <c r="R174" s="4">
        <f t="shared" ca="1" si="0"/>
        <v>3035366.6666666665</v>
      </c>
      <c r="S174" s="4">
        <f t="shared" ca="1" si="12"/>
        <v>31500</v>
      </c>
      <c r="T174" s="4">
        <f t="shared" ca="1" si="13"/>
        <v>0</v>
      </c>
      <c r="U174" s="4"/>
      <c r="V174" s="60"/>
      <c r="W174" s="2" t="str">
        <f ca="1"/>
        <v>16/02/2024</v>
      </c>
      <c r="X174" s="11">
        <f ca="1"/>
        <v>-3.9000000000000003E-3</v>
      </c>
      <c r="Y174" s="5">
        <f t="shared" ca="1" si="3"/>
        <v>-2.0999999999999951E-3</v>
      </c>
      <c r="Z174" s="11">
        <f ca="1"/>
        <v>-6.5000000000000006E-3</v>
      </c>
      <c r="AA174" s="5">
        <f t="shared" ca="1" si="4"/>
        <v>5.5800000000000002E-2</v>
      </c>
      <c r="AB174" s="11">
        <f ca="1"/>
        <v>1E-4</v>
      </c>
      <c r="AC174" s="5">
        <f t="shared" ca="1" si="5"/>
        <v>6.6799999999999998E-2</v>
      </c>
      <c r="AE174" s="60"/>
      <c r="AF174" t="str">
        <f ca="1"/>
        <v>16/02/2024</v>
      </c>
      <c r="AG174">
        <f ca="1"/>
        <v>304</v>
      </c>
      <c r="AH174">
        <f ca="1"/>
        <v>329</v>
      </c>
      <c r="AI174" s="4">
        <f t="shared" ca="1" si="6"/>
        <v>-25</v>
      </c>
      <c r="AJ174" s="4">
        <f t="shared" ca="1" si="7"/>
        <v>1285</v>
      </c>
      <c r="AK174">
        <f ca="1"/>
        <v>50</v>
      </c>
      <c r="AL174">
        <f ca="1"/>
        <v>52</v>
      </c>
      <c r="AM174">
        <f t="shared" ca="1" si="8"/>
        <v>-2</v>
      </c>
      <c r="AN174">
        <f t="shared" ca="1" si="9"/>
        <v>416</v>
      </c>
      <c r="AO174" s="52">
        <f ca="1"/>
        <v>789400</v>
      </c>
      <c r="AP174" s="52">
        <f ca="1"/>
        <v>861600</v>
      </c>
      <c r="AQ174" s="4">
        <f t="shared" ca="1" si="10"/>
        <v>-72200</v>
      </c>
      <c r="AR174" s="4">
        <f t="shared" ca="1" si="11"/>
        <v>6613700</v>
      </c>
    </row>
    <row r="175" spans="1:44" x14ac:dyDescent="0.2">
      <c r="A175" s="60"/>
      <c r="B175" s="2" t="str">
        <f ca="1"/>
        <v>15/02/2024</v>
      </c>
      <c r="C175" s="4">
        <f ca="1"/>
        <v>0</v>
      </c>
      <c r="D175" s="4">
        <f ca="1"/>
        <v>5200</v>
      </c>
      <c r="E175" s="4">
        <f ca="1"/>
        <v>-133380000</v>
      </c>
      <c r="F175" s="4">
        <f ca="1"/>
        <v>-4662087023</v>
      </c>
      <c r="G175" s="4"/>
      <c r="H175" s="60"/>
      <c r="I175" s="53" t="str">
        <f ca="1"/>
        <v>15/02/2024</v>
      </c>
      <c r="J175" s="4">
        <f ca="1"/>
        <v>0</v>
      </c>
      <c r="K175" s="4">
        <f ca="1"/>
        <v>0</v>
      </c>
      <c r="L175" s="4">
        <f ca="1"/>
        <v>0</v>
      </c>
      <c r="M175" s="4">
        <f ca="1"/>
        <v>-793200000</v>
      </c>
      <c r="N175" s="4"/>
      <c r="O175" s="60"/>
      <c r="P175" s="2" t="str">
        <f ca="1"/>
        <v>15/02/2024</v>
      </c>
      <c r="Q175" s="4">
        <f ca="1"/>
        <v>1913700</v>
      </c>
      <c r="R175" s="4">
        <f t="shared" ca="1" si="0"/>
        <v>3053333.3333333335</v>
      </c>
      <c r="S175" s="4">
        <f t="shared" ca="1" si="12"/>
        <v>5200</v>
      </c>
      <c r="T175" s="4">
        <f t="shared" ca="1" si="13"/>
        <v>0</v>
      </c>
      <c r="U175" s="4"/>
      <c r="V175" s="60"/>
      <c r="W175" s="2" t="str">
        <f ca="1"/>
        <v>15/02/2024</v>
      </c>
      <c r="X175" s="11">
        <f ca="1"/>
        <v>-1.9E-3</v>
      </c>
      <c r="Y175" s="5">
        <f t="shared" ca="1" si="3"/>
        <v>1.8000000000000054E-3</v>
      </c>
      <c r="Z175" s="11">
        <f ca="1"/>
        <v>5.9999999999999995E-4</v>
      </c>
      <c r="AA175" s="5">
        <f t="shared" ca="1" si="4"/>
        <v>6.2300000000000001E-2</v>
      </c>
      <c r="AB175" s="11">
        <f ca="1"/>
        <v>8.0000000000000004E-4</v>
      </c>
      <c r="AC175" s="5">
        <f t="shared" ca="1" si="5"/>
        <v>6.6699999999999995E-2</v>
      </c>
      <c r="AE175" s="60"/>
      <c r="AF175" t="str">
        <f ca="1"/>
        <v>15/02/2024</v>
      </c>
      <c r="AG175">
        <f ca="1"/>
        <v>459</v>
      </c>
      <c r="AH175">
        <f ca="1"/>
        <v>383</v>
      </c>
      <c r="AI175" s="4">
        <f t="shared" ca="1" si="6"/>
        <v>76</v>
      </c>
      <c r="AJ175" s="4">
        <f t="shared" ca="1" si="7"/>
        <v>1310</v>
      </c>
      <c r="AK175">
        <f ca="1"/>
        <v>59</v>
      </c>
      <c r="AL175">
        <f ca="1"/>
        <v>50</v>
      </c>
      <c r="AM175">
        <f t="shared" ca="1" si="8"/>
        <v>9</v>
      </c>
      <c r="AN175">
        <f t="shared" ca="1" si="9"/>
        <v>418</v>
      </c>
      <c r="AO175" s="52">
        <f ca="1"/>
        <v>1045200</v>
      </c>
      <c r="AP175" s="52">
        <f ca="1"/>
        <v>792200</v>
      </c>
      <c r="AQ175" s="4">
        <f t="shared" ca="1" si="10"/>
        <v>253000</v>
      </c>
      <c r="AR175" s="4">
        <f t="shared" ca="1" si="11"/>
        <v>6685900</v>
      </c>
    </row>
    <row r="176" spans="1:44" x14ac:dyDescent="0.2">
      <c r="A176" s="60"/>
      <c r="B176" s="2" t="str">
        <f ca="1"/>
        <v>07/02/2024</v>
      </c>
      <c r="C176" s="4">
        <f ca="1"/>
        <v>470400</v>
      </c>
      <c r="D176" s="4">
        <f ca="1"/>
        <v>800</v>
      </c>
      <c r="E176" s="4">
        <f ca="1"/>
        <v>12020750000</v>
      </c>
      <c r="F176" s="4">
        <f ca="1"/>
        <v>-4528707023</v>
      </c>
      <c r="G176" s="4"/>
      <c r="H176" s="60"/>
      <c r="I176" s="53" t="str">
        <f ca="1"/>
        <v>07/02/2024</v>
      </c>
      <c r="J176" s="4">
        <f ca="1"/>
        <v>0</v>
      </c>
      <c r="K176" s="4">
        <f ca="1"/>
        <v>0</v>
      </c>
      <c r="L176" s="4">
        <f ca="1"/>
        <v>0</v>
      </c>
      <c r="M176" s="4">
        <f ca="1"/>
        <v>-793200000</v>
      </c>
      <c r="N176" s="4"/>
      <c r="O176" s="60"/>
      <c r="P176" s="2" t="str">
        <f ca="1"/>
        <v>07/02/2024</v>
      </c>
      <c r="Q176" s="4">
        <f ca="1"/>
        <v>4650900</v>
      </c>
      <c r="R176" s="4">
        <f t="shared" ca="1" si="0"/>
        <v>3210416.6666666665</v>
      </c>
      <c r="S176" s="4">
        <f t="shared" ca="1" si="12"/>
        <v>471200</v>
      </c>
      <c r="T176" s="4">
        <f t="shared" ca="1" si="13"/>
        <v>0</v>
      </c>
      <c r="U176" s="4"/>
      <c r="V176" s="60"/>
      <c r="W176" s="2" t="str">
        <f ca="1"/>
        <v>07/02/2024</v>
      </c>
      <c r="X176" s="11">
        <f ca="1"/>
        <v>2.1899999999999999E-2</v>
      </c>
      <c r="Y176" s="5">
        <f t="shared" ca="1" si="3"/>
        <v>3.7000000000000054E-3</v>
      </c>
      <c r="Z176" s="11">
        <f ca="1"/>
        <v>2.5000000000000001E-3</v>
      </c>
      <c r="AA176" s="5">
        <f t="shared" ca="1" si="4"/>
        <v>6.1699999999999998E-2</v>
      </c>
      <c r="AB176" s="11">
        <f ca="1"/>
        <v>2.0999999999999999E-3</v>
      </c>
      <c r="AC176" s="5">
        <f t="shared" ca="1" si="5"/>
        <v>6.59E-2</v>
      </c>
      <c r="AE176" s="60"/>
      <c r="AF176" t="str">
        <f ca="1"/>
        <v>07/02/2024</v>
      </c>
      <c r="AG176">
        <f ca="1"/>
        <v>890</v>
      </c>
      <c r="AH176">
        <f ca="1"/>
        <v>688</v>
      </c>
      <c r="AI176" s="4">
        <f t="shared" ca="1" si="6"/>
        <v>202</v>
      </c>
      <c r="AJ176" s="4">
        <f t="shared" ca="1" si="7"/>
        <v>1234</v>
      </c>
      <c r="AK176">
        <f ca="1"/>
        <v>163</v>
      </c>
      <c r="AL176">
        <f ca="1"/>
        <v>104</v>
      </c>
      <c r="AM176">
        <f t="shared" ca="1" si="8"/>
        <v>59</v>
      </c>
      <c r="AN176">
        <f t="shared" ca="1" si="9"/>
        <v>409</v>
      </c>
      <c r="AO176" s="52">
        <f ca="1"/>
        <v>2556400</v>
      </c>
      <c r="AP176" s="52">
        <f ca="1"/>
        <v>1896000</v>
      </c>
      <c r="AQ176" s="4">
        <f t="shared" ca="1" si="10"/>
        <v>660400</v>
      </c>
      <c r="AR176" s="4">
        <f t="shared" ca="1" si="11"/>
        <v>6432900</v>
      </c>
    </row>
    <row r="177" spans="1:44" x14ac:dyDescent="0.2">
      <c r="A177" s="60"/>
      <c r="B177" s="2" t="str">
        <f ca="1"/>
        <v>06/02/2024</v>
      </c>
      <c r="C177" s="4">
        <f ca="1"/>
        <v>0</v>
      </c>
      <c r="D177" s="4">
        <f ca="1"/>
        <v>0</v>
      </c>
      <c r="E177" s="4">
        <f ca="1"/>
        <v>0</v>
      </c>
      <c r="F177" s="4">
        <f ca="1"/>
        <v>-16549457023</v>
      </c>
      <c r="G177" s="4"/>
      <c r="H177" s="60"/>
      <c r="I177" s="53" t="str">
        <f ca="1"/>
        <v>06/02/2024</v>
      </c>
      <c r="J177" s="4">
        <f ca="1"/>
        <v>0</v>
      </c>
      <c r="K177" s="4">
        <f ca="1"/>
        <v>0</v>
      </c>
      <c r="L177" s="4">
        <f ca="1"/>
        <v>0</v>
      </c>
      <c r="M177" s="4">
        <f ca="1"/>
        <v>-793200000</v>
      </c>
      <c r="N177" s="4"/>
      <c r="O177" s="60"/>
      <c r="P177" s="2" t="str">
        <f ca="1"/>
        <v>06/02/2024</v>
      </c>
      <c r="Q177" s="4">
        <f ca="1"/>
        <v>2433000</v>
      </c>
      <c r="R177" s="4">
        <f t="shared" ca="1" si="0"/>
        <v>2696683.3333333335</v>
      </c>
      <c r="S177" s="4">
        <f t="shared" ca="1" si="12"/>
        <v>0</v>
      </c>
      <c r="T177" s="4">
        <f t="shared" ca="1" si="13"/>
        <v>0</v>
      </c>
      <c r="U177" s="4"/>
      <c r="V177" s="60"/>
      <c r="W177" s="2" t="str">
        <f ca="1"/>
        <v>06/02/2024</v>
      </c>
      <c r="X177" s="11">
        <f ca="1"/>
        <v>0</v>
      </c>
      <c r="Y177" s="5">
        <f t="shared" ca="1" si="3"/>
        <v>-1.8199999999999994E-2</v>
      </c>
      <c r="Z177" s="11">
        <f ca="1"/>
        <v>1.4000000000000002E-3</v>
      </c>
      <c r="AA177" s="5">
        <f t="shared" ca="1" si="4"/>
        <v>5.9199999999999996E-2</v>
      </c>
      <c r="AB177" s="11">
        <f ca="1"/>
        <v>-2.8000000000000004E-3</v>
      </c>
      <c r="AC177" s="5">
        <f t="shared" ca="1" si="5"/>
        <v>6.3799999999999996E-2</v>
      </c>
      <c r="AE177" s="60"/>
      <c r="AF177" t="str">
        <f ca="1"/>
        <v>06/02/2024</v>
      </c>
      <c r="AG177">
        <f ca="1"/>
        <v>516</v>
      </c>
      <c r="AH177">
        <f ca="1"/>
        <v>503</v>
      </c>
      <c r="AI177" s="4">
        <f t="shared" ca="1" si="6"/>
        <v>13</v>
      </c>
      <c r="AJ177" s="4">
        <f t="shared" ca="1" si="7"/>
        <v>1032</v>
      </c>
      <c r="AK177">
        <f ca="1"/>
        <v>83</v>
      </c>
      <c r="AL177">
        <f ca="1"/>
        <v>62</v>
      </c>
      <c r="AM177">
        <f t="shared" ca="1" si="8"/>
        <v>21</v>
      </c>
      <c r="AN177">
        <f t="shared" ca="1" si="9"/>
        <v>350</v>
      </c>
      <c r="AO177" s="52">
        <f ca="1"/>
        <v>1376500</v>
      </c>
      <c r="AP177" s="52">
        <f ca="1"/>
        <v>1056500</v>
      </c>
      <c r="AQ177" s="4">
        <f t="shared" ca="1" si="10"/>
        <v>320000</v>
      </c>
      <c r="AR177" s="4">
        <f t="shared" ca="1" si="11"/>
        <v>5772500</v>
      </c>
    </row>
    <row r="178" spans="1:44" x14ac:dyDescent="0.2">
      <c r="A178" s="60"/>
      <c r="B178" s="2" t="str">
        <f ca="1"/>
        <v>05/02/2024</v>
      </c>
      <c r="C178" s="4">
        <f ca="1"/>
        <v>5200</v>
      </c>
      <c r="D178" s="4">
        <f ca="1"/>
        <v>0</v>
      </c>
      <c r="E178" s="4">
        <f ca="1"/>
        <v>130000000</v>
      </c>
      <c r="F178" s="4">
        <f ca="1"/>
        <v>-16549457023</v>
      </c>
      <c r="G178" s="4"/>
      <c r="H178" s="60"/>
      <c r="I178" s="53" t="str">
        <f ca="1"/>
        <v>05/02/2024</v>
      </c>
      <c r="J178" s="4">
        <f ca="1"/>
        <v>0</v>
      </c>
      <c r="K178" s="4">
        <f ca="1"/>
        <v>0</v>
      </c>
      <c r="L178" s="4">
        <f ca="1"/>
        <v>3212300000</v>
      </c>
      <c r="M178" s="4">
        <f ca="1"/>
        <v>-793200000</v>
      </c>
      <c r="N178" s="4"/>
      <c r="O178" s="60"/>
      <c r="P178" s="2" t="str">
        <f ca="1"/>
        <v>05/02/2024</v>
      </c>
      <c r="Q178" s="4">
        <f ca="1"/>
        <v>2982900</v>
      </c>
      <c r="R178" s="4">
        <f t="shared" ca="1" si="0"/>
        <v>2978566.6666666665</v>
      </c>
      <c r="S178" s="4">
        <f t="shared" ca="1" si="12"/>
        <v>5200</v>
      </c>
      <c r="T178" s="4">
        <f t="shared" ca="1" si="13"/>
        <v>0</v>
      </c>
      <c r="U178" s="4"/>
      <c r="V178" s="60"/>
      <c r="W178" s="2" t="str">
        <f ca="1"/>
        <v>05/02/2024</v>
      </c>
      <c r="X178" s="11">
        <f ca="1"/>
        <v>2E-3</v>
      </c>
      <c r="Y178" s="5">
        <f t="shared" ca="1" si="3"/>
        <v>-1.8199999999999994E-2</v>
      </c>
      <c r="Z178" s="11">
        <f ca="1"/>
        <v>4.7999999999999996E-3</v>
      </c>
      <c r="AA178" s="5">
        <f t="shared" ca="1" si="4"/>
        <v>5.7799999999999997E-2</v>
      </c>
      <c r="AB178" s="11">
        <f ca="1"/>
        <v>2E-3</v>
      </c>
      <c r="AC178" s="5">
        <f t="shared" ca="1" si="5"/>
        <v>6.6599999999999993E-2</v>
      </c>
      <c r="AE178" s="60"/>
      <c r="AF178" t="str">
        <f ca="1"/>
        <v>05/02/2024</v>
      </c>
      <c r="AG178">
        <f ca="1"/>
        <v>477</v>
      </c>
      <c r="AH178">
        <f ca="1"/>
        <v>613</v>
      </c>
      <c r="AI178" s="4">
        <f t="shared" ca="1" si="6"/>
        <v>-136</v>
      </c>
      <c r="AJ178" s="4">
        <f t="shared" ca="1" si="7"/>
        <v>1019</v>
      </c>
      <c r="AK178">
        <f ca="1"/>
        <v>110</v>
      </c>
      <c r="AL178">
        <f ca="1"/>
        <v>113</v>
      </c>
      <c r="AM178">
        <f t="shared" ca="1" si="8"/>
        <v>-3</v>
      </c>
      <c r="AN178">
        <f t="shared" ca="1" si="9"/>
        <v>329</v>
      </c>
      <c r="AO178" s="52">
        <f ca="1"/>
        <v>1252900</v>
      </c>
      <c r="AP178" s="52">
        <f ca="1"/>
        <v>1491400</v>
      </c>
      <c r="AQ178" s="4">
        <f t="shared" ca="1" si="10"/>
        <v>-238500</v>
      </c>
      <c r="AR178" s="4">
        <f t="shared" ca="1" si="11"/>
        <v>5452500</v>
      </c>
    </row>
    <row r="179" spans="1:44" x14ac:dyDescent="0.2">
      <c r="A179" s="60"/>
      <c r="B179" s="2" t="str">
        <f ca="1"/>
        <v>02/02/2024</v>
      </c>
      <c r="C179" s="4">
        <f ca="1"/>
        <v>800</v>
      </c>
      <c r="D179" s="4">
        <f ca="1"/>
        <v>0</v>
      </c>
      <c r="E179" s="4">
        <f ca="1"/>
        <v>19480000</v>
      </c>
      <c r="F179" s="4">
        <f ca="1"/>
        <v>-16679457023</v>
      </c>
      <c r="G179" s="4"/>
      <c r="H179" s="60"/>
      <c r="I179" s="53" t="str">
        <f ca="1"/>
        <v>02/02/2024</v>
      </c>
      <c r="J179" s="4">
        <f ca="1"/>
        <v>0</v>
      </c>
      <c r="K179" s="4">
        <f ca="1"/>
        <v>0</v>
      </c>
      <c r="L179" s="4">
        <f ca="1"/>
        <v>0</v>
      </c>
      <c r="M179" s="4">
        <f ca="1"/>
        <v>-4005500000</v>
      </c>
      <c r="N179" s="4"/>
      <c r="O179" s="60"/>
      <c r="P179" s="2" t="str">
        <f ca="1"/>
        <v>02/02/2024</v>
      </c>
      <c r="Q179" s="4">
        <f ca="1"/>
        <v>4545300</v>
      </c>
      <c r="R179" s="4">
        <f t="shared" ca="1" si="0"/>
        <v>2782233.3333333335</v>
      </c>
      <c r="S179" s="4">
        <f t="shared" ca="1" si="12"/>
        <v>800</v>
      </c>
      <c r="T179" s="4">
        <f t="shared" ca="1" si="13"/>
        <v>0</v>
      </c>
      <c r="U179" s="4"/>
      <c r="V179" s="60"/>
      <c r="W179" s="2" t="str">
        <f ca="1"/>
        <v>02/02/2024</v>
      </c>
      <c r="X179" s="11">
        <f ca="1"/>
        <v>1.6200000000000003E-2</v>
      </c>
      <c r="Y179" s="5">
        <f t="shared" ca="1" si="3"/>
        <v>-2.0199999999999992E-2</v>
      </c>
      <c r="Z179" s="11">
        <f ca="1"/>
        <v>3.4000000000000002E-3</v>
      </c>
      <c r="AA179" s="5">
        <f t="shared" ca="1" si="4"/>
        <v>5.2999999999999999E-2</v>
      </c>
      <c r="AB179" s="11">
        <f ca="1"/>
        <v>4.0999999999999995E-3</v>
      </c>
      <c r="AC179" s="5">
        <f t="shared" ca="1" si="5"/>
        <v>6.4599999999999991E-2</v>
      </c>
      <c r="AE179" s="60"/>
      <c r="AF179" t="str">
        <f ca="1"/>
        <v>02/02/2024</v>
      </c>
      <c r="AG179">
        <f ca="1"/>
        <v>767</v>
      </c>
      <c r="AH179">
        <f ca="1"/>
        <v>447</v>
      </c>
      <c r="AI179" s="4">
        <f t="shared" ca="1" si="6"/>
        <v>320</v>
      </c>
      <c r="AJ179" s="4">
        <f t="shared" ca="1" si="7"/>
        <v>1155</v>
      </c>
      <c r="AK179">
        <f ca="1"/>
        <v>179</v>
      </c>
      <c r="AL179">
        <f ca="1"/>
        <v>92</v>
      </c>
      <c r="AM179">
        <f t="shared" ca="1" si="8"/>
        <v>87</v>
      </c>
      <c r="AN179">
        <f t="shared" ca="1" si="9"/>
        <v>332</v>
      </c>
      <c r="AO179" s="52">
        <f ca="1"/>
        <v>2822200</v>
      </c>
      <c r="AP179" s="52">
        <f ca="1"/>
        <v>1352500</v>
      </c>
      <c r="AQ179" s="4">
        <f t="shared" ca="1" si="10"/>
        <v>1469700</v>
      </c>
      <c r="AR179" s="4">
        <f t="shared" ca="1" si="11"/>
        <v>5691000</v>
      </c>
    </row>
    <row r="180" spans="1:44" x14ac:dyDescent="0.2">
      <c r="A180" s="60"/>
      <c r="B180" s="2" t="str">
        <f ca="1"/>
        <v>01/02/2024</v>
      </c>
      <c r="C180" s="4">
        <f ca="1"/>
        <v>0</v>
      </c>
      <c r="D180" s="4">
        <f ca="1"/>
        <v>11700</v>
      </c>
      <c r="E180" s="4">
        <f ca="1"/>
        <v>-290147023</v>
      </c>
      <c r="F180" s="4">
        <f ca="1"/>
        <v>-16698937023</v>
      </c>
      <c r="G180" s="4"/>
      <c r="H180" s="60"/>
      <c r="I180" s="53" t="str">
        <f ca="1"/>
        <v>01/02/2024</v>
      </c>
      <c r="J180" s="4">
        <f ca="1"/>
        <v>0</v>
      </c>
      <c r="K180" s="4">
        <f ca="1"/>
        <v>0</v>
      </c>
      <c r="L180" s="4">
        <f ca="1"/>
        <v>0</v>
      </c>
      <c r="M180" s="4">
        <f ca="1"/>
        <v>-4005500000</v>
      </c>
      <c r="N180" s="4"/>
      <c r="O180" s="60"/>
      <c r="P180" s="2" t="str">
        <f ca="1"/>
        <v>01/02/2024</v>
      </c>
      <c r="Q180" s="4">
        <f ca="1"/>
        <v>1794200</v>
      </c>
      <c r="R180" s="4">
        <f t="shared" ca="1" si="0"/>
        <v>2286100</v>
      </c>
      <c r="S180" s="4">
        <f t="shared" ca="1" si="12"/>
        <v>11700</v>
      </c>
      <c r="T180" s="4">
        <f t="shared" ca="1" si="13"/>
        <v>0</v>
      </c>
      <c r="U180" s="4"/>
      <c r="V180" s="60"/>
      <c r="W180" s="2" t="str">
        <f ca="1"/>
        <v>01/02/2024</v>
      </c>
      <c r="X180" s="11">
        <f ca="1"/>
        <v>-8.0000000000000002E-3</v>
      </c>
      <c r="Y180" s="5">
        <f t="shared" ca="1" si="3"/>
        <v>-3.6399999999999995E-2</v>
      </c>
      <c r="Z180" s="11">
        <f ca="1"/>
        <v>5.6999999999999993E-3</v>
      </c>
      <c r="AA180" s="5">
        <f t="shared" ca="1" si="4"/>
        <v>4.9599999999999998E-2</v>
      </c>
      <c r="AB180" s="11">
        <f ca="1"/>
        <v>1.01E-2</v>
      </c>
      <c r="AC180" s="5">
        <f t="shared" ca="1" si="5"/>
        <v>6.0499999999999984E-2</v>
      </c>
      <c r="AE180" s="60"/>
      <c r="AF180" t="str">
        <f ca="1"/>
        <v>01/02/2024</v>
      </c>
      <c r="AG180">
        <f ca="1"/>
        <v>267</v>
      </c>
      <c r="AH180">
        <f ca="1"/>
        <v>301</v>
      </c>
      <c r="AI180" s="4">
        <f t="shared" ca="1" si="6"/>
        <v>-34</v>
      </c>
      <c r="AJ180" s="4">
        <f t="shared" ref="AJ180:AJ203" ca="1" si="14">AI180+AJ181</f>
        <v>835</v>
      </c>
      <c r="AK180">
        <f ca="1"/>
        <v>74</v>
      </c>
      <c r="AL180">
        <f ca="1"/>
        <v>37</v>
      </c>
      <c r="AM180">
        <f t="shared" ca="1" si="8"/>
        <v>37</v>
      </c>
      <c r="AN180">
        <f t="shared" ca="1" si="9"/>
        <v>245</v>
      </c>
      <c r="AO180" s="52">
        <f ca="1"/>
        <v>956600</v>
      </c>
      <c r="AP180" s="52">
        <f ca="1"/>
        <v>608500</v>
      </c>
      <c r="AQ180" s="4">
        <f t="shared" ca="1" si="10"/>
        <v>348100</v>
      </c>
      <c r="AR180" s="4">
        <f t="shared" ca="1" si="11"/>
        <v>4221300</v>
      </c>
    </row>
    <row r="181" spans="1:44" x14ac:dyDescent="0.2">
      <c r="A181" s="60"/>
      <c r="B181" s="2" t="str">
        <f ca="1"/>
        <v>31/01/2024</v>
      </c>
      <c r="C181" s="4">
        <f ca="1"/>
        <v>0</v>
      </c>
      <c r="D181" s="4">
        <f ca="1"/>
        <v>98100</v>
      </c>
      <c r="E181" s="4">
        <f ca="1"/>
        <v>-2425400000</v>
      </c>
      <c r="F181" s="4">
        <f ca="1"/>
        <v>-16408790000</v>
      </c>
      <c r="G181" s="4"/>
      <c r="H181" s="60"/>
      <c r="I181" s="53" t="str">
        <f ca="1"/>
        <v>31/01/2024</v>
      </c>
      <c r="J181" s="4">
        <f ca="1"/>
        <v>0</v>
      </c>
      <c r="K181" s="4">
        <f ca="1"/>
        <v>0</v>
      </c>
      <c r="L181" s="4">
        <f ca="1"/>
        <v>0</v>
      </c>
      <c r="M181" s="4">
        <f ca="1"/>
        <v>-4005500000</v>
      </c>
      <c r="N181" s="4"/>
      <c r="O181" s="60"/>
      <c r="P181" s="2" t="str">
        <f ca="1"/>
        <v>31/01/2024</v>
      </c>
      <c r="Q181" s="4">
        <f ca="1"/>
        <v>2856200</v>
      </c>
      <c r="R181" s="4">
        <f t="shared" ca="1" si="0"/>
        <v>2381600</v>
      </c>
      <c r="S181" s="4">
        <f t="shared" ca="1" si="12"/>
        <v>98100</v>
      </c>
      <c r="T181" s="4">
        <f t="shared" ca="1" si="13"/>
        <v>0</v>
      </c>
      <c r="U181" s="4"/>
      <c r="V181" s="60"/>
      <c r="W181" s="2" t="str">
        <f ca="1"/>
        <v>31/01/2024</v>
      </c>
      <c r="X181" s="11">
        <f ca="1"/>
        <v>0</v>
      </c>
      <c r="Y181" s="5">
        <f t="shared" ca="1" si="3"/>
        <v>-2.8399999999999995E-2</v>
      </c>
      <c r="Z181" s="11">
        <f ca="1"/>
        <v>1.1000000000000001E-2</v>
      </c>
      <c r="AA181" s="5">
        <f t="shared" ca="1" si="4"/>
        <v>4.3900000000000002E-2</v>
      </c>
      <c r="AB181" s="11">
        <f ca="1"/>
        <v>1.1699999999999999E-2</v>
      </c>
      <c r="AC181" s="5">
        <f t="shared" ca="1" si="5"/>
        <v>5.0399999999999986E-2</v>
      </c>
      <c r="AE181" s="60"/>
      <c r="AF181" t="str">
        <f ca="1"/>
        <v>31/01/2024</v>
      </c>
      <c r="AG181">
        <f ca="1"/>
        <v>290</v>
      </c>
      <c r="AH181">
        <f ca="1"/>
        <v>311</v>
      </c>
      <c r="AI181" s="4">
        <f t="shared" ca="1" si="6"/>
        <v>-21</v>
      </c>
      <c r="AJ181" s="4">
        <f t="shared" ca="1" si="14"/>
        <v>869</v>
      </c>
      <c r="AK181">
        <f ca="1"/>
        <v>99</v>
      </c>
      <c r="AL181">
        <f ca="1"/>
        <v>80</v>
      </c>
      <c r="AM181">
        <f t="shared" ca="1" si="8"/>
        <v>19</v>
      </c>
      <c r="AN181">
        <f t="shared" ca="1" si="9"/>
        <v>208</v>
      </c>
      <c r="AO181" s="52">
        <f ca="1"/>
        <v>1261400</v>
      </c>
      <c r="AP181" s="52">
        <f ca="1"/>
        <v>1147700</v>
      </c>
      <c r="AQ181" s="4">
        <f t="shared" ca="1" si="10"/>
        <v>113700</v>
      </c>
      <c r="AR181" s="4">
        <f t="shared" ca="1" si="11"/>
        <v>3873200</v>
      </c>
    </row>
    <row r="182" spans="1:44" x14ac:dyDescent="0.2">
      <c r="A182" s="60"/>
      <c r="B182" s="2" t="str">
        <f ca="1"/>
        <v>30/01/2024</v>
      </c>
      <c r="C182" s="4">
        <f ca="1"/>
        <v>0</v>
      </c>
      <c r="D182" s="4">
        <f ca="1"/>
        <v>4400</v>
      </c>
      <c r="E182" s="4">
        <f ca="1"/>
        <v>-108680000</v>
      </c>
      <c r="F182" s="4">
        <f ca="1"/>
        <v>-13983390000</v>
      </c>
      <c r="G182" s="4"/>
      <c r="H182" s="60"/>
      <c r="I182" s="53" t="str">
        <f ca="1"/>
        <v>30/01/2024</v>
      </c>
      <c r="J182" s="4">
        <f ca="1"/>
        <v>0</v>
      </c>
      <c r="K182" s="4">
        <f ca="1"/>
        <v>0</v>
      </c>
      <c r="L182" s="4">
        <f ca="1"/>
        <v>0</v>
      </c>
      <c r="M182" s="4">
        <f ca="1"/>
        <v>-4005500000</v>
      </c>
      <c r="N182" s="4"/>
      <c r="O182" s="60"/>
      <c r="P182" s="2" t="str">
        <f ca="1"/>
        <v>30/01/2024</v>
      </c>
      <c r="Q182" s="4">
        <f ca="1"/>
        <v>1568500</v>
      </c>
      <c r="R182" s="4">
        <f t="shared" ca="1" si="0"/>
        <v>2366283.3333333335</v>
      </c>
      <c r="S182" s="4">
        <f t="shared" ca="1" si="12"/>
        <v>4400</v>
      </c>
      <c r="T182" s="4">
        <f t="shared" ca="1" si="13"/>
        <v>0</v>
      </c>
      <c r="U182" s="4"/>
      <c r="V182" s="60"/>
      <c r="W182" s="2" t="str">
        <f ca="1"/>
        <v>30/01/2024</v>
      </c>
      <c r="X182" s="11">
        <f ca="1"/>
        <v>8.1000000000000013E-3</v>
      </c>
      <c r="Y182" s="5">
        <f t="shared" ca="1" si="3"/>
        <v>-2.8399999999999995E-2</v>
      </c>
      <c r="Z182" s="11">
        <f ca="1"/>
        <v>1.6000000000000001E-3</v>
      </c>
      <c r="AA182" s="5">
        <f t="shared" ca="1" si="4"/>
        <v>3.2899999999999999E-2</v>
      </c>
      <c r="AB182" s="11">
        <f ca="1"/>
        <v>2.0000000000000001E-4</v>
      </c>
      <c r="AC182" s="5">
        <f t="shared" ca="1" si="5"/>
        <v>3.8699999999999991E-2</v>
      </c>
      <c r="AE182" s="60"/>
      <c r="AF182" t="str">
        <f ca="1"/>
        <v>30/01/2024</v>
      </c>
      <c r="AG182">
        <f ca="1"/>
        <v>281</v>
      </c>
      <c r="AH182">
        <f ca="1"/>
        <v>160</v>
      </c>
      <c r="AI182" s="4">
        <f t="shared" ca="1" si="6"/>
        <v>121</v>
      </c>
      <c r="AJ182" s="4">
        <f t="shared" ca="1" si="14"/>
        <v>890</v>
      </c>
      <c r="AK182">
        <f ca="1"/>
        <v>66</v>
      </c>
      <c r="AL182">
        <f ca="1"/>
        <v>34</v>
      </c>
      <c r="AM182">
        <f t="shared" ca="1" si="8"/>
        <v>32</v>
      </c>
      <c r="AN182">
        <f t="shared" ca="1" si="9"/>
        <v>189</v>
      </c>
      <c r="AO182" s="52">
        <f ca="1"/>
        <v>901300</v>
      </c>
      <c r="AP182" s="52">
        <f ca="1"/>
        <v>667200</v>
      </c>
      <c r="AQ182" s="4">
        <f t="shared" ca="1" si="10"/>
        <v>234100</v>
      </c>
      <c r="AR182" s="4">
        <f t="shared" ca="1" si="11"/>
        <v>3759500</v>
      </c>
    </row>
    <row r="183" spans="1:44" x14ac:dyDescent="0.2">
      <c r="A183" s="60"/>
      <c r="B183" s="2" t="str">
        <f ca="1"/>
        <v>29/01/2024</v>
      </c>
      <c r="C183" s="4">
        <f ca="1"/>
        <v>100</v>
      </c>
      <c r="D183" s="4">
        <f ca="1"/>
        <v>73800</v>
      </c>
      <c r="E183" s="4">
        <f ca="1"/>
        <v>-1787940000</v>
      </c>
      <c r="F183" s="4">
        <f ca="1"/>
        <v>-13874710000</v>
      </c>
      <c r="G183" s="4"/>
      <c r="H183" s="60"/>
      <c r="I183" s="53" t="str">
        <f ca="1"/>
        <v>29/01/2024</v>
      </c>
      <c r="J183" s="4">
        <f ca="1"/>
        <v>0</v>
      </c>
      <c r="K183" s="4">
        <f ca="1"/>
        <v>0</v>
      </c>
      <c r="L183" s="4">
        <f ca="1"/>
        <v>0</v>
      </c>
      <c r="M183" s="4">
        <f ca="1"/>
        <v>-4005500000</v>
      </c>
      <c r="N183" s="4"/>
      <c r="O183" s="60"/>
      <c r="P183" s="2" t="str">
        <f ca="1"/>
        <v>29/01/2024</v>
      </c>
      <c r="Q183" s="4">
        <f ca="1"/>
        <v>4124300</v>
      </c>
      <c r="R183" s="4">
        <f t="shared" ca="1" si="0"/>
        <v>2450616.6666666665</v>
      </c>
      <c r="S183" s="4">
        <f t="shared" ca="1" si="12"/>
        <v>73900</v>
      </c>
      <c r="T183" s="4">
        <f t="shared" ca="1" si="13"/>
        <v>0</v>
      </c>
      <c r="U183" s="4"/>
      <c r="V183" s="60"/>
      <c r="W183" s="2" t="str">
        <f ca="1"/>
        <v>29/01/2024</v>
      </c>
      <c r="X183" s="11">
        <f ca="1"/>
        <v>-1.21E-2</v>
      </c>
      <c r="Y183" s="5">
        <f t="shared" ca="1" si="3"/>
        <v>-3.6499999999999998E-2</v>
      </c>
      <c r="Z183" s="11">
        <f ca="1"/>
        <v>8.9999999999999998E-4</v>
      </c>
      <c r="AA183" s="5">
        <f t="shared" ca="1" si="4"/>
        <v>3.1300000000000001E-2</v>
      </c>
      <c r="AB183" s="11">
        <f ca="1"/>
        <v>2.5999999999999999E-3</v>
      </c>
      <c r="AC183" s="5">
        <f t="shared" ca="1" si="5"/>
        <v>3.8499999999999993E-2</v>
      </c>
      <c r="AE183" s="60"/>
      <c r="AF183" t="str">
        <f ca="1"/>
        <v>29/01/2024</v>
      </c>
      <c r="AG183">
        <f ca="1"/>
        <v>518</v>
      </c>
      <c r="AH183">
        <f ca="1"/>
        <v>848</v>
      </c>
      <c r="AI183" s="4">
        <f t="shared" ca="1" si="6"/>
        <v>-330</v>
      </c>
      <c r="AJ183" s="4">
        <f t="shared" ca="1" si="14"/>
        <v>769</v>
      </c>
      <c r="AK183">
        <f ca="1"/>
        <v>89</v>
      </c>
      <c r="AL183">
        <f ca="1"/>
        <v>123</v>
      </c>
      <c r="AM183">
        <f t="shared" ca="1" si="8"/>
        <v>-34</v>
      </c>
      <c r="AN183">
        <f t="shared" ca="1" si="9"/>
        <v>157</v>
      </c>
      <c r="AO183" s="52">
        <f ca="1"/>
        <v>1764800</v>
      </c>
      <c r="AP183" s="52">
        <f ca="1"/>
        <v>2034500</v>
      </c>
      <c r="AQ183" s="4">
        <f t="shared" ca="1" si="10"/>
        <v>-269700</v>
      </c>
      <c r="AR183" s="4">
        <f t="shared" ca="1" si="11"/>
        <v>3525400</v>
      </c>
    </row>
    <row r="184" spans="1:44" x14ac:dyDescent="0.2">
      <c r="A184" s="60" t="s">
        <v>242</v>
      </c>
      <c r="B184" s="2" t="str">
        <f ca="1"/>
        <v>26/01/2024</v>
      </c>
      <c r="C184" s="4">
        <f ca="1"/>
        <v>0</v>
      </c>
      <c r="D184" s="4">
        <f ca="1"/>
        <v>0</v>
      </c>
      <c r="E184" s="4">
        <f ca="1"/>
        <v>0</v>
      </c>
      <c r="F184" s="4">
        <f ca="1"/>
        <v>-12086770000</v>
      </c>
      <c r="G184" s="4"/>
      <c r="H184" s="60" t="s">
        <v>242</v>
      </c>
      <c r="I184" s="53" t="str">
        <f ca="1"/>
        <v>26/01/2024</v>
      </c>
      <c r="J184" s="4">
        <f ca="1"/>
        <v>0</v>
      </c>
      <c r="K184" s="4">
        <f ca="1"/>
        <v>0</v>
      </c>
      <c r="L184" s="4">
        <f ca="1"/>
        <v>0</v>
      </c>
      <c r="M184" s="4">
        <f ca="1"/>
        <v>-4005500000</v>
      </c>
      <c r="N184" s="4"/>
      <c r="O184" s="60" t="s">
        <v>242</v>
      </c>
      <c r="P184" s="2" t="str">
        <f ca="1"/>
        <v>26/01/2024</v>
      </c>
      <c r="Q184" s="4">
        <f ca="1"/>
        <v>1804900</v>
      </c>
      <c r="R184" s="4">
        <f t="shared" ca="1" si="0"/>
        <v>2111783.3333333335</v>
      </c>
      <c r="S184" s="4">
        <f t="shared" ca="1" si="12"/>
        <v>0</v>
      </c>
      <c r="T184" s="4">
        <f t="shared" ca="1" si="13"/>
        <v>0</v>
      </c>
      <c r="U184" s="4"/>
      <c r="V184" s="60" t="s">
        <v>242</v>
      </c>
      <c r="W184" s="2" t="str">
        <f ca="1"/>
        <v>26/01/2024</v>
      </c>
      <c r="X184" s="11">
        <f ca="1"/>
        <v>-5.8999999999999999E-3</v>
      </c>
      <c r="Y184" s="5">
        <f t="shared" ca="1" si="3"/>
        <v>-2.4399999999999998E-2</v>
      </c>
      <c r="Z184" s="11">
        <f ca="1"/>
        <v>6.1999999999999998E-3</v>
      </c>
      <c r="AA184" s="5">
        <f t="shared" ca="1" si="4"/>
        <v>3.04E-2</v>
      </c>
      <c r="AB184" s="11">
        <f ca="1"/>
        <v>1.1299999999999999E-2</v>
      </c>
      <c r="AC184" s="5">
        <f t="shared" ca="1" si="5"/>
        <v>3.5899999999999994E-2</v>
      </c>
      <c r="AE184" s="60" t="s">
        <v>242</v>
      </c>
      <c r="AF184" t="str">
        <f ca="1"/>
        <v>26/01/2024</v>
      </c>
      <c r="AG184">
        <f ca="1"/>
        <v>299</v>
      </c>
      <c r="AH184">
        <f ca="1"/>
        <v>328</v>
      </c>
      <c r="AI184" s="4">
        <f t="shared" ca="1" si="6"/>
        <v>-29</v>
      </c>
      <c r="AJ184" s="4">
        <f t="shared" ca="1" si="14"/>
        <v>1099</v>
      </c>
      <c r="AK184">
        <f ca="1"/>
        <v>58</v>
      </c>
      <c r="AL184">
        <f ca="1"/>
        <v>50</v>
      </c>
      <c r="AM184">
        <f t="shared" ca="1" si="8"/>
        <v>8</v>
      </c>
      <c r="AN184">
        <f t="shared" ca="1" si="9"/>
        <v>191</v>
      </c>
      <c r="AO184" s="52">
        <f ca="1"/>
        <v>939200</v>
      </c>
      <c r="AP184" s="52">
        <f ca="1"/>
        <v>703800</v>
      </c>
      <c r="AQ184" s="4">
        <f t="shared" ca="1" si="10"/>
        <v>235400</v>
      </c>
      <c r="AR184" s="4">
        <f t="shared" ca="1" si="11"/>
        <v>3795100</v>
      </c>
    </row>
    <row r="185" spans="1:44" x14ac:dyDescent="0.2">
      <c r="A185" s="60"/>
      <c r="B185" s="2" t="str">
        <f ca="1"/>
        <v>25/01/2024</v>
      </c>
      <c r="C185" s="4">
        <f ca="1"/>
        <v>13200</v>
      </c>
      <c r="D185" s="4">
        <f ca="1"/>
        <v>28700</v>
      </c>
      <c r="E185" s="4">
        <f ca="1"/>
        <v>-389250000</v>
      </c>
      <c r="F185" s="4">
        <f ca="1"/>
        <v>-12086770000</v>
      </c>
      <c r="G185" s="4"/>
      <c r="H185" s="60"/>
      <c r="I185" s="53" t="str">
        <f ca="1"/>
        <v>25/01/2024</v>
      </c>
      <c r="J185" s="4">
        <f ca="1"/>
        <v>0</v>
      </c>
      <c r="K185" s="4">
        <f ca="1"/>
        <v>0</v>
      </c>
      <c r="L185" s="4">
        <f ca="1"/>
        <v>0</v>
      </c>
      <c r="M185" s="4">
        <f ca="1"/>
        <v>-4005500000</v>
      </c>
      <c r="N185" s="4"/>
      <c r="O185" s="60"/>
      <c r="P185" s="2" t="str">
        <f ca="1"/>
        <v>25/01/2024</v>
      </c>
      <c r="Q185" s="4">
        <f ca="1"/>
        <v>1568500</v>
      </c>
      <c r="R185" s="4">
        <f t="shared" ca="1" si="0"/>
        <v>2143300</v>
      </c>
      <c r="S185" s="4">
        <f t="shared" ca="1" si="12"/>
        <v>41900</v>
      </c>
      <c r="T185" s="4">
        <f t="shared" ca="1" si="13"/>
        <v>0</v>
      </c>
      <c r="U185" s="4"/>
      <c r="V185" s="60"/>
      <c r="W185" s="2" t="str">
        <f ca="1"/>
        <v>25/01/2024</v>
      </c>
      <c r="X185" s="11">
        <f ca="1"/>
        <v>0</v>
      </c>
      <c r="Y185" s="5">
        <f t="shared" ca="1" si="3"/>
        <v>-1.8499999999999999E-2</v>
      </c>
      <c r="Z185" s="11">
        <f ca="1"/>
        <v>-2.0000000000000001E-4</v>
      </c>
      <c r="AA185" s="5">
        <f t="shared" ca="1" si="4"/>
        <v>2.4199999999999999E-2</v>
      </c>
      <c r="AB185" s="11">
        <f ca="1"/>
        <v>2.0000000000000001E-4</v>
      </c>
      <c r="AC185" s="5">
        <f t="shared" ca="1" si="5"/>
        <v>2.4599999999999997E-2</v>
      </c>
      <c r="AE185" s="60"/>
      <c r="AF185" t="str">
        <f ca="1"/>
        <v>25/01/2024</v>
      </c>
      <c r="AG185">
        <f ca="1"/>
        <v>297</v>
      </c>
      <c r="AH185">
        <f ca="1"/>
        <v>193</v>
      </c>
      <c r="AI185" s="4">
        <f t="shared" ca="1" si="6"/>
        <v>104</v>
      </c>
      <c r="AJ185" s="4">
        <f t="shared" ca="1" si="14"/>
        <v>1128</v>
      </c>
      <c r="AK185">
        <f ca="1"/>
        <v>54</v>
      </c>
      <c r="AL185">
        <f ca="1"/>
        <v>45</v>
      </c>
      <c r="AM185">
        <f t="shared" ca="1" si="8"/>
        <v>9</v>
      </c>
      <c r="AN185">
        <f t="shared" ca="1" si="9"/>
        <v>183</v>
      </c>
      <c r="AO185" s="52">
        <f ca="1"/>
        <v>849400</v>
      </c>
      <c r="AP185" s="52">
        <f ca="1"/>
        <v>559200</v>
      </c>
      <c r="AQ185" s="4">
        <f t="shared" ca="1" si="10"/>
        <v>290200</v>
      </c>
      <c r="AR185" s="4">
        <f t="shared" ca="1" si="11"/>
        <v>3559700</v>
      </c>
    </row>
    <row r="186" spans="1:44" x14ac:dyDescent="0.2">
      <c r="A186" s="60"/>
      <c r="B186" s="2" t="str">
        <f ca="1"/>
        <v>24/01/2024</v>
      </c>
      <c r="C186" s="4">
        <f ca="1"/>
        <v>0</v>
      </c>
      <c r="D186" s="4">
        <f ca="1"/>
        <v>73600</v>
      </c>
      <c r="E186" s="4">
        <f ca="1"/>
        <v>-1859480000</v>
      </c>
      <c r="F186" s="4">
        <f ca="1"/>
        <v>-11697520000</v>
      </c>
      <c r="G186" s="4"/>
      <c r="H186" s="60"/>
      <c r="I186" s="53" t="str">
        <f ca="1"/>
        <v>24/01/2024</v>
      </c>
      <c r="J186" s="4">
        <f ca="1"/>
        <v>0</v>
      </c>
      <c r="K186" s="4">
        <f ca="1"/>
        <v>0</v>
      </c>
      <c r="L186" s="4">
        <f ca="1"/>
        <v>0</v>
      </c>
      <c r="M186" s="4">
        <f ca="1"/>
        <v>-4005500000</v>
      </c>
      <c r="N186" s="4"/>
      <c r="O186" s="60"/>
      <c r="P186" s="2" t="str">
        <f ca="1"/>
        <v>24/01/2024</v>
      </c>
      <c r="Q186" s="4">
        <f ca="1"/>
        <v>2367200</v>
      </c>
      <c r="R186" s="4">
        <f t="shared" ca="1" si="0"/>
        <v>2340238.6666666665</v>
      </c>
      <c r="S186" s="4">
        <f t="shared" ca="1" si="12"/>
        <v>73600</v>
      </c>
      <c r="T186" s="4">
        <f t="shared" ca="1" si="13"/>
        <v>0</v>
      </c>
      <c r="U186" s="4"/>
      <c r="V186" s="60"/>
      <c r="W186" s="2" t="str">
        <f ca="1"/>
        <v>24/01/2024</v>
      </c>
      <c r="X186" s="11">
        <f ca="1"/>
        <v>-1.3899999999999999E-2</v>
      </c>
      <c r="Y186" s="5">
        <f t="shared" ca="1" si="3"/>
        <v>-1.8499999999999999E-2</v>
      </c>
      <c r="Z186" s="11">
        <f ca="1"/>
        <v>4.0999999999999995E-3</v>
      </c>
      <c r="AA186" s="5">
        <f t="shared" ca="1" si="4"/>
        <v>2.4399999999999998E-2</v>
      </c>
      <c r="AB186" s="11">
        <f ca="1"/>
        <v>2.5999999999999999E-3</v>
      </c>
      <c r="AC186" s="5">
        <f t="shared" ca="1" si="5"/>
        <v>2.4399999999999998E-2</v>
      </c>
      <c r="AE186" s="60"/>
      <c r="AF186" t="str">
        <f ca="1"/>
        <v>24/01/2024</v>
      </c>
      <c r="AG186">
        <f ca="1"/>
        <v>432</v>
      </c>
      <c r="AH186">
        <f ca="1"/>
        <v>604</v>
      </c>
      <c r="AI186" s="4">
        <f t="shared" ca="1" si="6"/>
        <v>-172</v>
      </c>
      <c r="AJ186" s="4">
        <f t="shared" ca="1" si="14"/>
        <v>1024</v>
      </c>
      <c r="AK186">
        <f ca="1"/>
        <v>72</v>
      </c>
      <c r="AL186">
        <f ca="1"/>
        <v>84</v>
      </c>
      <c r="AM186">
        <f t="shared" ca="1" si="8"/>
        <v>-12</v>
      </c>
      <c r="AN186">
        <f t="shared" ca="1" si="9"/>
        <v>174</v>
      </c>
      <c r="AO186" s="52">
        <f ca="1"/>
        <v>1009700</v>
      </c>
      <c r="AP186" s="52">
        <f ca="1"/>
        <v>1152300</v>
      </c>
      <c r="AQ186" s="4">
        <f t="shared" ca="1" si="10"/>
        <v>-142600</v>
      </c>
      <c r="AR186" s="4">
        <f t="shared" ca="1" si="11"/>
        <v>3269500</v>
      </c>
    </row>
    <row r="187" spans="1:44" x14ac:dyDescent="0.2">
      <c r="A187" s="60"/>
      <c r="B187" s="2" t="str">
        <f ca="1"/>
        <v>23/01/2024</v>
      </c>
      <c r="C187" s="4">
        <f ca="1"/>
        <v>13300</v>
      </c>
      <c r="D187" s="4">
        <f ca="1"/>
        <v>34000</v>
      </c>
      <c r="E187" s="4">
        <f ca="1"/>
        <v>-540120000</v>
      </c>
      <c r="F187" s="4">
        <f ca="1"/>
        <v>-9838040000</v>
      </c>
      <c r="G187" s="4"/>
      <c r="H187" s="60"/>
      <c r="I187" s="53" t="str">
        <f ca="1"/>
        <v>23/01/2024</v>
      </c>
      <c r="J187" s="4">
        <f ca="1"/>
        <v>0</v>
      </c>
      <c r="K187" s="4">
        <f ca="1"/>
        <v>0</v>
      </c>
      <c r="L187" s="4">
        <f ca="1"/>
        <v>-2575000000</v>
      </c>
      <c r="M187" s="4">
        <f ca="1"/>
        <v>-4005500000</v>
      </c>
      <c r="N187" s="4"/>
      <c r="O187" s="60"/>
      <c r="P187" s="2" t="str">
        <f ca="1"/>
        <v>23/01/2024</v>
      </c>
      <c r="Q187" s="4">
        <f ca="1"/>
        <v>2764300</v>
      </c>
      <c r="R187" s="4">
        <f t="shared" ca="1" si="0"/>
        <v>2526304.8333333335</v>
      </c>
      <c r="S187" s="4">
        <f t="shared" ca="1" si="12"/>
        <v>47300</v>
      </c>
      <c r="T187" s="4">
        <f t="shared" ca="1" si="13"/>
        <v>0</v>
      </c>
      <c r="U187" s="4"/>
      <c r="V187" s="60"/>
      <c r="W187" s="2" t="str">
        <f ca="1"/>
        <v>23/01/2024</v>
      </c>
      <c r="X187" s="11">
        <f ca="1"/>
        <v>-1.9599999999999999E-2</v>
      </c>
      <c r="Y187" s="5">
        <f t="shared" ca="1" si="3"/>
        <v>-4.5999999999999999E-3</v>
      </c>
      <c r="Z187" s="11">
        <f ca="1"/>
        <v>1.32E-2</v>
      </c>
      <c r="AA187" s="5">
        <f t="shared" ca="1" si="4"/>
        <v>2.0299999999999999E-2</v>
      </c>
      <c r="AB187" s="11">
        <f ca="1"/>
        <v>1.3100000000000001E-2</v>
      </c>
      <c r="AC187" s="5">
        <f t="shared" ca="1" si="5"/>
        <v>2.1799999999999996E-2</v>
      </c>
      <c r="AE187" s="60"/>
      <c r="AF187" t="str">
        <f ca="1"/>
        <v>23/01/2024</v>
      </c>
      <c r="AG187">
        <f ca="1"/>
        <v>543</v>
      </c>
      <c r="AH187">
        <f ca="1"/>
        <v>468</v>
      </c>
      <c r="AI187" s="4">
        <f t="shared" ca="1" si="6"/>
        <v>75</v>
      </c>
      <c r="AJ187" s="4">
        <f t="shared" ca="1" si="14"/>
        <v>1196</v>
      </c>
      <c r="AK187">
        <f ca="1"/>
        <v>82</v>
      </c>
      <c r="AL187">
        <f ca="1"/>
        <v>100</v>
      </c>
      <c r="AM187">
        <f t="shared" ca="1" si="8"/>
        <v>-18</v>
      </c>
      <c r="AN187">
        <f t="shared" ca="1" si="9"/>
        <v>186</v>
      </c>
      <c r="AO187" s="52">
        <f ca="1"/>
        <v>1286300</v>
      </c>
      <c r="AP187" s="52">
        <f ca="1"/>
        <v>1185000</v>
      </c>
      <c r="AQ187" s="4">
        <f t="shared" ca="1" si="10"/>
        <v>101300</v>
      </c>
      <c r="AR187" s="4">
        <f t="shared" ca="1" si="11"/>
        <v>3412100</v>
      </c>
    </row>
    <row r="188" spans="1:44" x14ac:dyDescent="0.2">
      <c r="A188" s="60"/>
      <c r="B188" s="2" t="str">
        <f ca="1"/>
        <v>22/01/2024</v>
      </c>
      <c r="C188" s="4">
        <f ca="1"/>
        <v>0</v>
      </c>
      <c r="D188" s="4">
        <f ca="1"/>
        <v>30700</v>
      </c>
      <c r="E188" s="4">
        <f ca="1"/>
        <v>-796670000</v>
      </c>
      <c r="F188" s="4">
        <f ca="1"/>
        <v>-9297920000</v>
      </c>
      <c r="G188" s="4"/>
      <c r="H188" s="60"/>
      <c r="I188" s="53" t="str">
        <f ca="1"/>
        <v>22/01/2024</v>
      </c>
      <c r="J188" s="4">
        <f ca="1"/>
        <v>0</v>
      </c>
      <c r="K188" s="4">
        <f ca="1"/>
        <v>0</v>
      </c>
      <c r="L188" s="4">
        <f ca="1"/>
        <v>-1430500000</v>
      </c>
      <c r="M188" s="4">
        <f ca="1"/>
        <v>-1430500000</v>
      </c>
      <c r="N188" s="4"/>
      <c r="O188" s="60"/>
      <c r="P188" s="2" t="str">
        <f ca="1"/>
        <v>22/01/2024</v>
      </c>
      <c r="Q188" s="4">
        <f ca="1"/>
        <v>2074500</v>
      </c>
      <c r="R188" s="4">
        <f t="shared" ca="1" si="0"/>
        <v>2418945</v>
      </c>
      <c r="S188" s="4">
        <f t="shared" ca="1" si="12"/>
        <v>30700</v>
      </c>
      <c r="T188" s="4">
        <f t="shared" ca="1" si="13"/>
        <v>0</v>
      </c>
      <c r="U188" s="4"/>
      <c r="V188" s="60"/>
      <c r="W188" s="2" t="str">
        <f ca="1"/>
        <v>22/01/2024</v>
      </c>
      <c r="X188" s="11">
        <f ca="1"/>
        <v>0</v>
      </c>
      <c r="Y188" s="5">
        <f t="shared" ca="1" si="3"/>
        <v>1.4999999999999999E-2</v>
      </c>
      <c r="Z188" s="11">
        <f ca="1"/>
        <v>5.9999999999999995E-4</v>
      </c>
      <c r="AA188" s="5">
        <f t="shared" ca="1" si="4"/>
        <v>7.1000000000000004E-3</v>
      </c>
      <c r="AB188" s="11">
        <f ca="1"/>
        <v>0</v>
      </c>
      <c r="AC188" s="5">
        <f t="shared" ca="1" si="5"/>
        <v>8.6999999999999959E-3</v>
      </c>
      <c r="AE188" s="60"/>
      <c r="AF188" t="str">
        <f ca="1"/>
        <v>22/01/2024</v>
      </c>
      <c r="AG188">
        <f ca="1"/>
        <v>377</v>
      </c>
      <c r="AH188">
        <f ca="1"/>
        <v>369</v>
      </c>
      <c r="AI188" s="4">
        <f t="shared" ca="1" si="6"/>
        <v>8</v>
      </c>
      <c r="AJ188" s="4">
        <f t="shared" ca="1" si="14"/>
        <v>1121</v>
      </c>
      <c r="AK188">
        <f ca="1"/>
        <v>43</v>
      </c>
      <c r="AL188">
        <f ca="1"/>
        <v>59</v>
      </c>
      <c r="AM188">
        <f t="shared" ca="1" si="8"/>
        <v>-16</v>
      </c>
      <c r="AN188">
        <f t="shared" ca="1" si="9"/>
        <v>204</v>
      </c>
      <c r="AO188" s="52">
        <f ca="1"/>
        <v>852300</v>
      </c>
      <c r="AP188" s="52">
        <f ca="1"/>
        <v>1028100</v>
      </c>
      <c r="AQ188" s="4">
        <f t="shared" ca="1" si="10"/>
        <v>-175800</v>
      </c>
      <c r="AR188" s="4">
        <f t="shared" ca="1" si="11"/>
        <v>3310800</v>
      </c>
    </row>
    <row r="189" spans="1:44" x14ac:dyDescent="0.2">
      <c r="A189" s="60"/>
      <c r="B189" s="2" t="str">
        <f ca="1"/>
        <v>19/01/2024</v>
      </c>
      <c r="C189" s="4">
        <f ca="1"/>
        <v>11600</v>
      </c>
      <c r="D189" s="4">
        <f ca="1"/>
        <v>8900</v>
      </c>
      <c r="E189" s="4">
        <f ca="1"/>
        <v>72480000</v>
      </c>
      <c r="F189" s="4">
        <f ca="1"/>
        <v>-8501250000</v>
      </c>
      <c r="G189" s="4"/>
      <c r="H189" s="60"/>
      <c r="I189" s="53" t="str">
        <f ca="1"/>
        <v>19/01/2024</v>
      </c>
      <c r="J189" s="4">
        <f ca="1"/>
        <v>0</v>
      </c>
      <c r="K189" s="4">
        <f ca="1"/>
        <v>0</v>
      </c>
      <c r="L189" s="4">
        <f ca="1"/>
        <v>0</v>
      </c>
      <c r="M189" s="4">
        <f ca="1"/>
        <v>0</v>
      </c>
      <c r="N189" s="4"/>
      <c r="O189" s="60"/>
      <c r="P189" s="2" t="str">
        <f ca="1"/>
        <v>19/01/2024</v>
      </c>
      <c r="Q189" s="4">
        <f ca="1"/>
        <v>2091300</v>
      </c>
      <c r="R189" s="4">
        <f t="shared" ca="1" si="0"/>
        <v>2391261.6666666665</v>
      </c>
      <c r="S189" s="4">
        <f t="shared" ca="1" si="12"/>
        <v>20500</v>
      </c>
      <c r="T189" s="4">
        <f t="shared" ca="1" si="13"/>
        <v>0</v>
      </c>
      <c r="U189" s="4"/>
      <c r="V189" s="60"/>
      <c r="W189" s="2" t="str">
        <f ca="1"/>
        <v>19/01/2024</v>
      </c>
      <c r="X189" s="11">
        <f ca="1"/>
        <v>-5.6999999999999993E-3</v>
      </c>
      <c r="Y189" s="5">
        <f t="shared" ca="1" si="3"/>
        <v>1.4999999999999999E-2</v>
      </c>
      <c r="Z189" s="11">
        <f ca="1"/>
        <v>1.5E-3</v>
      </c>
      <c r="AA189" s="5">
        <f t="shared" ca="1" si="4"/>
        <v>6.5000000000000006E-3</v>
      </c>
      <c r="AB189" s="11">
        <f ca="1"/>
        <v>4.0000000000000002E-4</v>
      </c>
      <c r="AC189" s="5">
        <f t="shared" ca="1" si="5"/>
        <v>8.6999999999999959E-3</v>
      </c>
      <c r="AE189" s="60"/>
      <c r="AF189" t="str">
        <f ca="1"/>
        <v>19/01/2024</v>
      </c>
      <c r="AG189">
        <f ca="1"/>
        <v>475</v>
      </c>
      <c r="AH189">
        <f ca="1"/>
        <v>431</v>
      </c>
      <c r="AI189" s="4">
        <f t="shared" ca="1" si="6"/>
        <v>44</v>
      </c>
      <c r="AJ189" s="4">
        <f t="shared" ca="1" si="14"/>
        <v>1113</v>
      </c>
      <c r="AK189">
        <f ca="1"/>
        <v>60</v>
      </c>
      <c r="AL189">
        <f ca="1"/>
        <v>74</v>
      </c>
      <c r="AM189">
        <f t="shared" ca="1" si="8"/>
        <v>-14</v>
      </c>
      <c r="AN189">
        <f t="shared" ca="1" si="9"/>
        <v>220</v>
      </c>
      <c r="AO189" s="52">
        <f ca="1"/>
        <v>900600</v>
      </c>
      <c r="AP189" s="52">
        <f ca="1"/>
        <v>986900</v>
      </c>
      <c r="AQ189" s="4">
        <f t="shared" ca="1" si="10"/>
        <v>-86300</v>
      </c>
      <c r="AR189" s="4">
        <f t="shared" ca="1" si="11"/>
        <v>3486600</v>
      </c>
    </row>
    <row r="190" spans="1:44" x14ac:dyDescent="0.2">
      <c r="A190" s="60"/>
      <c r="B190" s="2" t="str">
        <f ca="1"/>
        <v>18/01/2024</v>
      </c>
      <c r="C190" s="4">
        <f ca="1"/>
        <v>9700</v>
      </c>
      <c r="D190" s="4">
        <f ca="1"/>
        <v>0</v>
      </c>
      <c r="E190" s="4">
        <f ca="1"/>
        <v>253950000</v>
      </c>
      <c r="F190" s="4">
        <f ca="1"/>
        <v>-8573730000</v>
      </c>
      <c r="G190" s="4"/>
      <c r="H190" s="60"/>
      <c r="I190" s="4" t="str">
        <f ca="1"/>
        <v>18/01/2024</v>
      </c>
      <c r="J190" s="4">
        <f ca="1"/>
        <v>0</v>
      </c>
      <c r="K190" s="4">
        <f ca="1"/>
        <v>0</v>
      </c>
      <c r="L190" s="4">
        <f ca="1"/>
        <v>0</v>
      </c>
      <c r="M190" s="4">
        <f ca="1"/>
        <v>0</v>
      </c>
      <c r="N190" s="4"/>
      <c r="O190" s="60"/>
      <c r="P190" s="2" t="str">
        <f ca="1"/>
        <v>18/01/2024</v>
      </c>
      <c r="Q190" s="4">
        <f ca="1"/>
        <v>1994000</v>
      </c>
      <c r="R190" s="4">
        <f t="shared" ca="1" si="0"/>
        <v>2481750.6666666665</v>
      </c>
      <c r="S190" s="4">
        <f t="shared" ca="1" si="12"/>
        <v>9700</v>
      </c>
      <c r="T190" s="4">
        <f t="shared" ca="1" si="13"/>
        <v>0</v>
      </c>
      <c r="U190" s="4"/>
      <c r="V190" s="60"/>
      <c r="W190" s="2" t="str">
        <f ca="1"/>
        <v>18/01/2024</v>
      </c>
      <c r="X190" s="11">
        <f ca="1"/>
        <v>-3.8E-3</v>
      </c>
      <c r="Y190" s="5">
        <f t="shared" ca="1" si="3"/>
        <v>2.07E-2</v>
      </c>
      <c r="Z190" s="11">
        <f ca="1"/>
        <v>4.0999999999999995E-3</v>
      </c>
      <c r="AA190" s="5">
        <f t="shared" ca="1" si="4"/>
        <v>5.0000000000000001E-3</v>
      </c>
      <c r="AB190" s="11">
        <f ca="1"/>
        <v>4.6999999999999993E-3</v>
      </c>
      <c r="AC190" s="5">
        <f t="shared" ca="1" si="5"/>
        <v>8.2999999999999966E-3</v>
      </c>
      <c r="AE190" s="60"/>
      <c r="AF190" t="str">
        <f ca="1"/>
        <v>18/01/2024</v>
      </c>
      <c r="AG190">
        <f ca="1"/>
        <v>485</v>
      </c>
      <c r="AH190">
        <f ca="1"/>
        <v>387</v>
      </c>
      <c r="AI190" s="4">
        <f t="shared" ca="1" si="6"/>
        <v>98</v>
      </c>
      <c r="AJ190" s="4">
        <f t="shared" ca="1" si="14"/>
        <v>1069</v>
      </c>
      <c r="AK190">
        <f ca="1"/>
        <v>57</v>
      </c>
      <c r="AL190">
        <f ca="1"/>
        <v>50</v>
      </c>
      <c r="AM190">
        <f t="shared" ca="1" si="8"/>
        <v>7</v>
      </c>
      <c r="AN190">
        <f t="shared" ca="1" si="9"/>
        <v>234</v>
      </c>
      <c r="AO190" s="52">
        <f ca="1"/>
        <v>933400</v>
      </c>
      <c r="AP190" s="52">
        <f ca="1"/>
        <v>689500</v>
      </c>
      <c r="AQ190" s="4">
        <f t="shared" ca="1" si="10"/>
        <v>243900</v>
      </c>
      <c r="AR190" s="4">
        <f t="shared" ca="1" si="11"/>
        <v>3572900</v>
      </c>
    </row>
    <row r="191" spans="1:44" x14ac:dyDescent="0.2">
      <c r="A191" s="60"/>
      <c r="B191" s="2" t="str">
        <f ca="1"/>
        <v>17/01/2024</v>
      </c>
      <c r="C191" s="4">
        <f ca="1"/>
        <v>47400</v>
      </c>
      <c r="D191" s="4">
        <f ca="1"/>
        <v>0</v>
      </c>
      <c r="E191" s="4">
        <f ca="1"/>
        <v>1244300000</v>
      </c>
      <c r="F191" s="4">
        <f ca="1"/>
        <v>-8827680000</v>
      </c>
      <c r="G191" s="4"/>
      <c r="H191" s="60"/>
      <c r="I191" s="4" t="str">
        <f ca="1"/>
        <v>17/01/2024</v>
      </c>
      <c r="J191" s="4">
        <f ca="1"/>
        <v>0</v>
      </c>
      <c r="K191" s="4">
        <f ca="1"/>
        <v>0</v>
      </c>
      <c r="L191" s="4">
        <f ca="1"/>
        <v>0</v>
      </c>
      <c r="M191" s="4">
        <f ca="1"/>
        <v>0</v>
      </c>
      <c r="N191" s="4"/>
      <c r="O191" s="60"/>
      <c r="P191" s="2" t="str">
        <f ca="1"/>
        <v>17/01/2024</v>
      </c>
      <c r="Q191" s="4">
        <f ca="1"/>
        <v>2750132</v>
      </c>
      <c r="R191" s="4">
        <f t="shared" ca="1" si="0"/>
        <v>2467352.5</v>
      </c>
      <c r="S191" s="4">
        <f t="shared" ca="1" si="12"/>
        <v>47400</v>
      </c>
      <c r="T191" s="4">
        <f t="shared" ca="1" si="13"/>
        <v>0</v>
      </c>
      <c r="U191" s="4"/>
      <c r="V191" s="60"/>
      <c r="W191" s="2" t="str">
        <f ca="1"/>
        <v>17/01/2024</v>
      </c>
      <c r="X191" s="11">
        <f ca="1"/>
        <v>2E-3</v>
      </c>
      <c r="Y191" s="5">
        <f t="shared" ca="1" si="3"/>
        <v>2.4500000000000001E-2</v>
      </c>
      <c r="Z191" s="11">
        <f ca="1"/>
        <v>4.0000000000000001E-3</v>
      </c>
      <c r="AA191" s="5">
        <f t="shared" ca="1" si="4"/>
        <v>9.0000000000000063E-4</v>
      </c>
      <c r="AB191" s="11">
        <f ca="1"/>
        <v>6.6E-3</v>
      </c>
      <c r="AC191" s="5">
        <f t="shared" ca="1" si="5"/>
        <v>3.5999999999999973E-3</v>
      </c>
      <c r="AE191" s="60"/>
      <c r="AF191" t="str">
        <f ca="1"/>
        <v>17/01/2024</v>
      </c>
      <c r="AG191">
        <f ca="1"/>
        <v>676</v>
      </c>
      <c r="AH191">
        <f ca="1"/>
        <v>586</v>
      </c>
      <c r="AI191" s="4">
        <f t="shared" ca="1" si="6"/>
        <v>90</v>
      </c>
      <c r="AJ191" s="4">
        <f t="shared" ca="1" si="14"/>
        <v>971</v>
      </c>
      <c r="AK191">
        <f ca="1"/>
        <v>100</v>
      </c>
      <c r="AL191">
        <f ca="1"/>
        <v>66</v>
      </c>
      <c r="AM191">
        <f t="shared" ca="1" si="8"/>
        <v>34</v>
      </c>
      <c r="AN191">
        <f t="shared" ca="1" si="9"/>
        <v>227</v>
      </c>
      <c r="AO191" s="52">
        <f ca="1"/>
        <v>1417100</v>
      </c>
      <c r="AP191" s="52">
        <f ca="1"/>
        <v>1079100</v>
      </c>
      <c r="AQ191" s="4">
        <f t="shared" ca="1" si="10"/>
        <v>338000</v>
      </c>
      <c r="AR191" s="4">
        <f t="shared" ca="1" si="11"/>
        <v>3329000</v>
      </c>
    </row>
    <row r="192" spans="1:44" x14ac:dyDescent="0.2">
      <c r="A192" s="60"/>
      <c r="B192" s="2" t="str">
        <f ca="1"/>
        <v>16/01/2024</v>
      </c>
      <c r="C192" s="4">
        <f ca="1"/>
        <v>66400</v>
      </c>
      <c r="D192" s="4">
        <f ca="1"/>
        <v>0</v>
      </c>
      <c r="E192" s="4">
        <f ca="1"/>
        <v>1732920000</v>
      </c>
      <c r="F192" s="4">
        <f ca="1"/>
        <v>-10071980000</v>
      </c>
      <c r="G192" s="4"/>
      <c r="H192" s="60"/>
      <c r="I192" s="4" t="str">
        <f ca="1"/>
        <v>16/01/2024</v>
      </c>
      <c r="J192" s="4">
        <f ca="1"/>
        <v>0</v>
      </c>
      <c r="K192" s="4">
        <f ca="1"/>
        <v>0</v>
      </c>
      <c r="L192" s="4">
        <f ca="1"/>
        <v>0</v>
      </c>
      <c r="M192" s="4">
        <f ca="1"/>
        <v>0</v>
      </c>
      <c r="N192" s="4"/>
      <c r="O192" s="60"/>
      <c r="P192" s="2" t="str">
        <f ca="1"/>
        <v>16/01/2024</v>
      </c>
      <c r="Q192" s="4">
        <f ca="1"/>
        <v>3483597</v>
      </c>
      <c r="R192" s="4">
        <f t="shared" ca="1" si="0"/>
        <v>2386413.8333333335</v>
      </c>
      <c r="S192" s="4">
        <f t="shared" ca="1" si="12"/>
        <v>66400</v>
      </c>
      <c r="T192" s="4">
        <f t="shared" ca="1" si="13"/>
        <v>0</v>
      </c>
      <c r="U192" s="4"/>
      <c r="V192" s="60"/>
      <c r="W192" s="2" t="str">
        <f ca="1"/>
        <v>16/01/2024</v>
      </c>
      <c r="X192" s="11">
        <f ca="1"/>
        <v>2.35E-2</v>
      </c>
      <c r="Y192" s="5">
        <f t="shared" ca="1" si="3"/>
        <v>2.2500000000000003E-2</v>
      </c>
      <c r="Z192" s="11">
        <f ca="1"/>
        <v>-9.4999999999999998E-3</v>
      </c>
      <c r="AA192" s="5">
        <f t="shared" ca="1" si="4"/>
        <v>-3.0999999999999995E-3</v>
      </c>
      <c r="AB192" s="11">
        <f ca="1"/>
        <v>-1.1599999999999999E-2</v>
      </c>
      <c r="AC192" s="5">
        <f t="shared" ca="1" si="5"/>
        <v>-3.0000000000000027E-3</v>
      </c>
      <c r="AE192" s="60"/>
      <c r="AF192" t="str">
        <f ca="1"/>
        <v>16/01/2024</v>
      </c>
      <c r="AG192">
        <f ca="1"/>
        <v>995</v>
      </c>
      <c r="AH192">
        <f ca="1"/>
        <v>528</v>
      </c>
      <c r="AI192" s="4">
        <f ca="1">AG192-AH192</f>
        <v>467</v>
      </c>
      <c r="AJ192" s="4">
        <f t="shared" ca="1" si="14"/>
        <v>881</v>
      </c>
      <c r="AK192">
        <f ca="1"/>
        <v>148</v>
      </c>
      <c r="AL192">
        <f ca="1"/>
        <v>87</v>
      </c>
      <c r="AM192">
        <f ca="1">AK192-AL192</f>
        <v>61</v>
      </c>
      <c r="AN192">
        <f t="shared" ca="1" si="9"/>
        <v>193</v>
      </c>
      <c r="AO192" s="52">
        <f ca="1"/>
        <v>2076400</v>
      </c>
      <c r="AP192" s="52">
        <f ca="1"/>
        <v>1210600</v>
      </c>
      <c r="AQ192" s="4">
        <f ca="1">AO192-AP192</f>
        <v>865800</v>
      </c>
      <c r="AR192" s="4">
        <f t="shared" ca="1" si="11"/>
        <v>2991000</v>
      </c>
    </row>
    <row r="193" spans="1:44" x14ac:dyDescent="0.2">
      <c r="A193" s="60"/>
      <c r="B193" s="2" t="str">
        <f ca="1"/>
        <v>15/01/2024</v>
      </c>
      <c r="C193" s="4">
        <f ca="1"/>
        <v>19200</v>
      </c>
      <c r="D193" s="4">
        <f ca="1"/>
        <v>0</v>
      </c>
      <c r="E193" s="4">
        <f ca="1"/>
        <v>489980000</v>
      </c>
      <c r="F193" s="4">
        <f ca="1"/>
        <v>-11804900000</v>
      </c>
      <c r="G193" s="4"/>
      <c r="H193" s="60"/>
      <c r="I193" s="4" t="str">
        <f ca="1"/>
        <v>15/01/2024</v>
      </c>
      <c r="J193" s="4">
        <f ca="1"/>
        <v>0</v>
      </c>
      <c r="K193" s="4">
        <f ca="1"/>
        <v>0</v>
      </c>
      <c r="L193" s="4">
        <f ca="1"/>
        <v>0</v>
      </c>
      <c r="M193" s="4">
        <f ca="1"/>
        <v>0</v>
      </c>
      <c r="N193" s="4"/>
      <c r="O193" s="60"/>
      <c r="P193" s="2" t="str">
        <f ca="1"/>
        <v>15/01/2024</v>
      </c>
      <c r="Q193" s="4">
        <f ca="1"/>
        <v>2120141</v>
      </c>
      <c r="R193" s="4">
        <f t="shared" ca="1" si="0"/>
        <v>2134144</v>
      </c>
      <c r="S193" s="4">
        <f t="shared" ca="1" si="12"/>
        <v>19200</v>
      </c>
      <c r="T193" s="4">
        <f t="shared" ca="1" si="13"/>
        <v>0</v>
      </c>
      <c r="U193" s="4"/>
      <c r="V193" s="60"/>
      <c r="W193" s="2" t="str">
        <f ca="1"/>
        <v>15/01/2024</v>
      </c>
      <c r="X193" s="11">
        <f ca="1"/>
        <v>0</v>
      </c>
      <c r="Y193" s="5">
        <f t="shared" ca="1" si="3"/>
        <v>-9.9999999999999742E-4</v>
      </c>
      <c r="Z193" s="11">
        <f ca="1"/>
        <v>-7.0999999999999995E-3</v>
      </c>
      <c r="AA193" s="5">
        <f t="shared" ca="1" si="4"/>
        <v>6.4000000000000003E-3</v>
      </c>
      <c r="AB193" s="11">
        <f ca="1"/>
        <v>-6.4000000000000003E-3</v>
      </c>
      <c r="AC193" s="5">
        <f t="shared" ca="1" si="5"/>
        <v>8.5999999999999965E-3</v>
      </c>
      <c r="AE193" s="60"/>
      <c r="AF193" t="str">
        <f ca="1"/>
        <v>15/01/2024</v>
      </c>
      <c r="AG193">
        <f ca="1"/>
        <v>505</v>
      </c>
      <c r="AH193">
        <f ca="1"/>
        <v>469</v>
      </c>
      <c r="AI193" s="4">
        <f t="shared" ref="AI193:AI205" ca="1" si="15">AG193-AH193</f>
        <v>36</v>
      </c>
      <c r="AJ193" s="4">
        <f t="shared" ca="1" si="14"/>
        <v>414</v>
      </c>
      <c r="AK193">
        <f ca="1"/>
        <v>75</v>
      </c>
      <c r="AL193">
        <f ca="1"/>
        <v>53</v>
      </c>
      <c r="AM193">
        <f t="shared" ref="AM193:AM205" ca="1" si="16">AK193-AL193</f>
        <v>22</v>
      </c>
      <c r="AN193">
        <f t="shared" ca="1" si="9"/>
        <v>132</v>
      </c>
      <c r="AO193" s="52">
        <f ca="1"/>
        <v>1150200</v>
      </c>
      <c r="AP193" s="52">
        <f ca="1"/>
        <v>823800</v>
      </c>
      <c r="AQ193" s="4">
        <f t="shared" ref="AQ193:AQ205" ca="1" si="17">AO193-AP193</f>
        <v>326400</v>
      </c>
      <c r="AR193" s="4">
        <f t="shared" ca="1" si="11"/>
        <v>2125200</v>
      </c>
    </row>
    <row r="194" spans="1:44" x14ac:dyDescent="0.2">
      <c r="A194" s="60"/>
      <c r="B194" s="2" t="str">
        <f ca="1"/>
        <v>12/01/2024</v>
      </c>
      <c r="C194" s="4">
        <f ca="1"/>
        <v>1000</v>
      </c>
      <c r="D194" s="4">
        <f ca="1"/>
        <v>4600</v>
      </c>
      <c r="E194" s="4">
        <f ca="1"/>
        <v>-91940000</v>
      </c>
      <c r="F194" s="4">
        <f ca="1"/>
        <v>-12294880000</v>
      </c>
      <c r="G194" s="4"/>
      <c r="H194" s="60"/>
      <c r="I194" s="4" t="str">
        <f ca="1"/>
        <v>12/01/2024</v>
      </c>
      <c r="J194" s="4">
        <f ca="1"/>
        <v>0</v>
      </c>
      <c r="K194" s="4">
        <f ca="1"/>
        <v>0</v>
      </c>
      <c r="L194" s="4">
        <f ca="1"/>
        <v>0</v>
      </c>
      <c r="M194" s="4">
        <f ca="1"/>
        <v>0</v>
      </c>
      <c r="N194" s="4"/>
      <c r="O194" s="60"/>
      <c r="P194" s="2" t="str">
        <f ca="1"/>
        <v>12/01/2024</v>
      </c>
      <c r="Q194" s="4">
        <f ca="1"/>
        <v>1908400</v>
      </c>
      <c r="R194" s="4">
        <f t="shared" ca="1" si="0"/>
        <v>2192456.6666666665</v>
      </c>
      <c r="S194" s="4">
        <f t="shared" ca="1" si="12"/>
        <v>5600</v>
      </c>
      <c r="T194" s="4">
        <f t="shared" ca="1" si="13"/>
        <v>0</v>
      </c>
      <c r="U194" s="4"/>
      <c r="V194" s="60"/>
      <c r="W194" s="2" t="str">
        <f ca="1"/>
        <v>12/01/2024</v>
      </c>
      <c r="X194" s="11">
        <f ca="1"/>
        <v>0</v>
      </c>
      <c r="Y194" s="5">
        <f t="shared" ca="1" si="3"/>
        <v>-9.9999999999999742E-4</v>
      </c>
      <c r="Z194" s="11">
        <f ca="1"/>
        <v>-3.7000000000000002E-3</v>
      </c>
      <c r="AA194" s="5">
        <f t="shared" ca="1" si="4"/>
        <v>1.35E-2</v>
      </c>
      <c r="AB194" s="11">
        <f ca="1"/>
        <v>-2.0999999999999999E-3</v>
      </c>
      <c r="AC194" s="5">
        <f t="shared" ca="1" si="5"/>
        <v>1.4999999999999998E-2</v>
      </c>
      <c r="AE194" s="60"/>
      <c r="AF194" t="str">
        <f ca="1"/>
        <v>12/01/2024</v>
      </c>
      <c r="AG194">
        <f ca="1"/>
        <v>475</v>
      </c>
      <c r="AH194">
        <f ca="1"/>
        <v>379</v>
      </c>
      <c r="AI194" s="4">
        <f t="shared" ca="1" si="15"/>
        <v>96</v>
      </c>
      <c r="AJ194" s="4">
        <f t="shared" ca="1" si="14"/>
        <v>378</v>
      </c>
      <c r="AK194">
        <f ca="1"/>
        <v>88</v>
      </c>
      <c r="AL194">
        <f ca="1"/>
        <v>33</v>
      </c>
      <c r="AM194">
        <f t="shared" ca="1" si="16"/>
        <v>55</v>
      </c>
      <c r="AN194">
        <f t="shared" ca="1" si="9"/>
        <v>110</v>
      </c>
      <c r="AO194" s="52">
        <f ca="1"/>
        <v>1258600</v>
      </c>
      <c r="AP194" s="52">
        <f ca="1"/>
        <v>649800</v>
      </c>
      <c r="AQ194" s="4">
        <f t="shared" ca="1" si="17"/>
        <v>608800</v>
      </c>
      <c r="AR194" s="4">
        <f t="shared" ca="1" si="11"/>
        <v>1798800</v>
      </c>
    </row>
    <row r="195" spans="1:44" x14ac:dyDescent="0.2">
      <c r="A195" s="60"/>
      <c r="B195" s="2" t="str">
        <f ca="1"/>
        <v>11/01/2024</v>
      </c>
      <c r="C195" s="4">
        <f ca="1"/>
        <v>0</v>
      </c>
      <c r="D195" s="4">
        <f ca="1"/>
        <v>15400</v>
      </c>
      <c r="E195" s="4">
        <f ca="1"/>
        <v>-393790000</v>
      </c>
      <c r="F195" s="4">
        <f ca="1"/>
        <v>-12202940000</v>
      </c>
      <c r="G195" s="4"/>
      <c r="H195" s="60"/>
      <c r="I195" s="4" t="str">
        <f ca="1"/>
        <v>11/01/2024</v>
      </c>
      <c r="J195" s="4">
        <f ca="1"/>
        <v>0</v>
      </c>
      <c r="K195" s="4">
        <f ca="1"/>
        <v>0</v>
      </c>
      <c r="L195" s="4">
        <f ca="1"/>
        <v>0</v>
      </c>
      <c r="M195" s="4">
        <f ca="1"/>
        <v>0</v>
      </c>
      <c r="N195" s="4"/>
      <c r="O195" s="60"/>
      <c r="P195" s="2" t="str">
        <f ca="1"/>
        <v>11/01/2024</v>
      </c>
      <c r="Q195" s="4">
        <f ca="1"/>
        <v>2634234</v>
      </c>
      <c r="R195" s="4">
        <f t="shared" ca="1" si="0"/>
        <v>2405494.6666666665</v>
      </c>
      <c r="S195" s="4">
        <f t="shared" ca="1" si="12"/>
        <v>15400</v>
      </c>
      <c r="T195" s="4">
        <f t="shared" ca="1" si="13"/>
        <v>0</v>
      </c>
      <c r="U195" s="4"/>
      <c r="V195" s="60"/>
      <c r="W195" s="2" t="str">
        <f ca="1"/>
        <v>11/01/2024</v>
      </c>
      <c r="X195" s="11">
        <f ca="1"/>
        <v>2E-3</v>
      </c>
      <c r="Y195" s="5">
        <f t="shared" ca="1" si="3"/>
        <v>-9.9999999999999742E-4</v>
      </c>
      <c r="Z195" s="11">
        <f ca="1"/>
        <v>-1.1899999999999999E-2</v>
      </c>
      <c r="AA195" s="5">
        <f t="shared" ca="1" si="4"/>
        <v>1.72E-2</v>
      </c>
      <c r="AB195" s="11">
        <f ca="1"/>
        <v>-1.2800000000000001E-2</v>
      </c>
      <c r="AC195" s="5">
        <f t="shared" ca="1" si="5"/>
        <v>1.7099999999999997E-2</v>
      </c>
      <c r="AE195" s="60"/>
      <c r="AF195" t="str">
        <f ca="1"/>
        <v>11/01/2024</v>
      </c>
      <c r="AG195">
        <f ca="1"/>
        <v>521</v>
      </c>
      <c r="AH195">
        <f ca="1"/>
        <v>473</v>
      </c>
      <c r="AI195" s="4">
        <f t="shared" ca="1" si="15"/>
        <v>48</v>
      </c>
      <c r="AJ195" s="4">
        <f t="shared" ca="1" si="14"/>
        <v>282</v>
      </c>
      <c r="AK195">
        <f ca="1"/>
        <v>92</v>
      </c>
      <c r="AL195">
        <f ca="1"/>
        <v>69</v>
      </c>
      <c r="AM195">
        <f t="shared" ca="1" si="16"/>
        <v>23</v>
      </c>
      <c r="AN195">
        <f t="shared" ca="1" si="9"/>
        <v>55</v>
      </c>
      <c r="AO195" s="52">
        <f ca="1"/>
        <v>1282900</v>
      </c>
      <c r="AP195" s="52">
        <f ca="1"/>
        <v>1105700</v>
      </c>
      <c r="AQ195" s="4">
        <f t="shared" ca="1" si="17"/>
        <v>177200</v>
      </c>
      <c r="AR195" s="4">
        <f t="shared" ca="1" si="11"/>
        <v>1190000</v>
      </c>
    </row>
    <row r="196" spans="1:44" x14ac:dyDescent="0.2">
      <c r="A196" s="60"/>
      <c r="B196" s="2" t="str">
        <f ca="1"/>
        <v>10/01/2024</v>
      </c>
      <c r="C196" s="4">
        <f ca="1"/>
        <v>0</v>
      </c>
      <c r="D196" s="4">
        <f ca="1"/>
        <v>7800</v>
      </c>
      <c r="E196" s="4">
        <f ca="1"/>
        <v>-199420000</v>
      </c>
      <c r="F196" s="4">
        <f ca="1"/>
        <v>-11809150000</v>
      </c>
      <c r="G196" s="4"/>
      <c r="H196" s="60"/>
      <c r="I196" s="4" t="str">
        <f ca="1"/>
        <v>10/01/2024</v>
      </c>
      <c r="J196" s="4">
        <f ca="1"/>
        <v>0</v>
      </c>
      <c r="K196" s="4">
        <f ca="1"/>
        <v>0</v>
      </c>
      <c r="L196" s="4">
        <f ca="1"/>
        <v>0</v>
      </c>
      <c r="M196" s="4">
        <f ca="1"/>
        <v>0</v>
      </c>
      <c r="N196" s="4"/>
      <c r="O196" s="60"/>
      <c r="P196" s="2" t="str">
        <f ca="1"/>
        <v>10/01/2024</v>
      </c>
      <c r="Q196" s="4">
        <f ca="1"/>
        <v>1907611</v>
      </c>
      <c r="R196" s="4">
        <f t="shared" ca="1" si="0"/>
        <v>2677003.1666666665</v>
      </c>
      <c r="S196" s="4">
        <f t="shared" ca="1" si="12"/>
        <v>7800</v>
      </c>
      <c r="T196" s="4">
        <f t="shared" ca="1" si="13"/>
        <v>0</v>
      </c>
      <c r="U196" s="4"/>
      <c r="V196" s="60"/>
      <c r="W196" s="2" t="str">
        <f ca="1"/>
        <v>10/01/2024</v>
      </c>
      <c r="X196" s="11">
        <f ca="1"/>
        <v>-3.8E-3</v>
      </c>
      <c r="Y196" s="5">
        <f t="shared" ca="1" si="3"/>
        <v>-2.9999999999999975E-3</v>
      </c>
      <c r="Z196" s="11">
        <f ca="1"/>
        <v>1.9E-3</v>
      </c>
      <c r="AA196" s="5">
        <f t="shared" ca="1" si="4"/>
        <v>2.9099999999999997E-2</v>
      </c>
      <c r="AB196" s="11">
        <f ca="1"/>
        <v>3.4999999999999996E-3</v>
      </c>
      <c r="AC196" s="5">
        <f t="shared" ca="1" si="5"/>
        <v>2.9899999999999999E-2</v>
      </c>
      <c r="AE196" s="60"/>
      <c r="AF196" t="str">
        <f ca="1"/>
        <v>10/01/2024</v>
      </c>
      <c r="AG196">
        <f ca="1"/>
        <v>549</v>
      </c>
      <c r="AH196">
        <f ca="1"/>
        <v>325</v>
      </c>
      <c r="AI196" s="4">
        <f t="shared" ca="1" si="15"/>
        <v>224</v>
      </c>
      <c r="AJ196" s="4">
        <f t="shared" ca="1" si="14"/>
        <v>234</v>
      </c>
      <c r="AK196">
        <f ca="1"/>
        <v>75</v>
      </c>
      <c r="AL196">
        <f ca="1"/>
        <v>52</v>
      </c>
      <c r="AM196">
        <f t="shared" ca="1" si="16"/>
        <v>23</v>
      </c>
      <c r="AN196">
        <f t="shared" ca="1" si="9"/>
        <v>32</v>
      </c>
      <c r="AO196" s="52">
        <f ca="1"/>
        <v>1169900</v>
      </c>
      <c r="AP196" s="52">
        <f ca="1"/>
        <v>593300</v>
      </c>
      <c r="AQ196" s="4">
        <f t="shared" ca="1" si="17"/>
        <v>576600</v>
      </c>
      <c r="AR196" s="4">
        <f t="shared" ca="1" si="11"/>
        <v>1012800</v>
      </c>
    </row>
    <row r="197" spans="1:44" x14ac:dyDescent="0.2">
      <c r="A197" s="60"/>
      <c r="B197" s="2" t="str">
        <f ca="1"/>
        <v>09/01/2024</v>
      </c>
      <c r="C197" s="4">
        <f ca="1"/>
        <v>0</v>
      </c>
      <c r="D197" s="4">
        <f ca="1"/>
        <v>33900</v>
      </c>
      <c r="E197" s="4">
        <f ca="1"/>
        <v>-868100000</v>
      </c>
      <c r="F197" s="4">
        <f ca="1"/>
        <v>-11609730000</v>
      </c>
      <c r="G197" s="4"/>
      <c r="H197" s="60"/>
      <c r="I197" s="4" t="str">
        <f ca="1"/>
        <v>09/01/2024</v>
      </c>
      <c r="J197" s="4">
        <f ca="1"/>
        <v>0</v>
      </c>
      <c r="K197" s="4">
        <f ca="1"/>
        <v>0</v>
      </c>
      <c r="L197" s="4">
        <f ca="1"/>
        <v>0</v>
      </c>
      <c r="M197" s="4">
        <f ca="1"/>
        <v>0</v>
      </c>
      <c r="N197" s="4"/>
      <c r="O197" s="60"/>
      <c r="P197" s="2" t="str">
        <f ca="1"/>
        <v>09/01/2024</v>
      </c>
      <c r="Q197" s="4">
        <f ca="1"/>
        <v>2264500</v>
      </c>
      <c r="R197" s="4">
        <f t="shared" ca="1" si="0"/>
        <v>2782959</v>
      </c>
      <c r="S197" s="4">
        <f t="shared" ca="1" si="12"/>
        <v>33900</v>
      </c>
      <c r="T197" s="4">
        <f t="shared" ca="1" si="13"/>
        <v>0</v>
      </c>
      <c r="U197" s="4"/>
      <c r="V197" s="60"/>
      <c r="W197" s="2" t="str">
        <f ca="1"/>
        <v>09/01/2024</v>
      </c>
      <c r="X197" s="11">
        <f ca="1"/>
        <v>-1.9E-3</v>
      </c>
      <c r="Y197" s="5">
        <f t="shared" ca="1" si="3"/>
        <v>8.0000000000000232E-4</v>
      </c>
      <c r="Z197" s="11">
        <f ca="1"/>
        <v>8.9999999999999998E-4</v>
      </c>
      <c r="AA197" s="5">
        <f t="shared" ca="1" si="4"/>
        <v>2.7199999999999998E-2</v>
      </c>
      <c r="AB197" s="11">
        <f ca="1"/>
        <v>2.2000000000000001E-3</v>
      </c>
      <c r="AC197" s="5">
        <f t="shared" ca="1" si="5"/>
        <v>2.64E-2</v>
      </c>
      <c r="AE197" s="60"/>
      <c r="AF197" t="str">
        <f ca="1"/>
        <v>09/01/2024</v>
      </c>
      <c r="AG197">
        <f ca="1"/>
        <v>435</v>
      </c>
      <c r="AH197">
        <f ca="1"/>
        <v>377</v>
      </c>
      <c r="AI197" s="4">
        <f t="shared" ca="1" si="15"/>
        <v>58</v>
      </c>
      <c r="AJ197" s="4">
        <f t="shared" ca="1" si="14"/>
        <v>10</v>
      </c>
      <c r="AK197">
        <f ca="1"/>
        <v>73</v>
      </c>
      <c r="AL197">
        <f ca="1"/>
        <v>67</v>
      </c>
      <c r="AM197">
        <f t="shared" ca="1" si="16"/>
        <v>6</v>
      </c>
      <c r="AN197">
        <f t="shared" ca="1" si="9"/>
        <v>9</v>
      </c>
      <c r="AO197" s="52">
        <f ca="1"/>
        <v>1112800</v>
      </c>
      <c r="AP197" s="52">
        <f ca="1"/>
        <v>961300</v>
      </c>
      <c r="AQ197" s="4">
        <f t="shared" ca="1" si="17"/>
        <v>151500</v>
      </c>
      <c r="AR197" s="4">
        <f t="shared" ca="1" si="11"/>
        <v>436200</v>
      </c>
    </row>
    <row r="198" spans="1:44" x14ac:dyDescent="0.2">
      <c r="A198" s="60"/>
      <c r="B198" s="2" t="str">
        <f ca="1"/>
        <v>08/01/2024</v>
      </c>
      <c r="C198" s="4">
        <f ca="1"/>
        <v>0</v>
      </c>
      <c r="D198" s="4">
        <f ca="1"/>
        <v>93500</v>
      </c>
      <c r="E198" s="4">
        <f ca="1"/>
        <v>-2396240000</v>
      </c>
      <c r="F198" s="4">
        <f ca="1"/>
        <v>-10741630000</v>
      </c>
      <c r="G198" s="4"/>
      <c r="H198" s="60"/>
      <c r="I198" s="4" t="str">
        <f ca="1"/>
        <v>08/01/2024</v>
      </c>
      <c r="J198" s="4">
        <f ca="1"/>
        <v>0</v>
      </c>
      <c r="K198" s="4">
        <f ca="1"/>
        <v>0</v>
      </c>
      <c r="L198" s="4">
        <f ca="1"/>
        <v>0</v>
      </c>
      <c r="M198" s="4">
        <f ca="1"/>
        <v>0</v>
      </c>
      <c r="N198" s="4"/>
      <c r="O198" s="60"/>
      <c r="P198" s="2" t="str">
        <f ca="1"/>
        <v>08/01/2024</v>
      </c>
      <c r="Q198" s="4">
        <f ca="1"/>
        <v>1969978</v>
      </c>
      <c r="R198" s="4">
        <f t="shared" ca="1" si="0"/>
        <v>2715940.8333333335</v>
      </c>
      <c r="S198" s="4">
        <f t="shared" ca="1" si="12"/>
        <v>93500</v>
      </c>
      <c r="T198" s="4">
        <f t="shared" ca="1" si="13"/>
        <v>0</v>
      </c>
      <c r="U198" s="4"/>
      <c r="V198" s="60"/>
      <c r="W198" s="2" t="str">
        <f ca="1"/>
        <v>08/01/2024</v>
      </c>
      <c r="X198" s="11">
        <f ca="1"/>
        <v>-3.8E-3</v>
      </c>
      <c r="Y198" s="5">
        <f t="shared" ca="1" si="3"/>
        <v>2.7000000000000023E-3</v>
      </c>
      <c r="Z198" s="11">
        <f ca="1"/>
        <v>2.5999999999999999E-3</v>
      </c>
      <c r="AA198" s="5">
        <f t="shared" ca="1" si="4"/>
        <v>2.6299999999999997E-2</v>
      </c>
      <c r="AB198" s="11">
        <f ca="1"/>
        <v>3.2000000000000002E-3</v>
      </c>
      <c r="AC198" s="5">
        <f t="shared" ca="1" si="5"/>
        <v>2.4199999999999999E-2</v>
      </c>
      <c r="AE198" s="60"/>
      <c r="AF198" t="str">
        <f ca="1"/>
        <v>08/01/2024</v>
      </c>
      <c r="AG198">
        <f ca="1"/>
        <v>411</v>
      </c>
      <c r="AH198">
        <f ca="1"/>
        <v>553</v>
      </c>
      <c r="AI198" s="4">
        <f t="shared" ca="1" si="15"/>
        <v>-142</v>
      </c>
      <c r="AJ198" s="4">
        <f t="shared" ca="1" si="14"/>
        <v>-48</v>
      </c>
      <c r="AK198">
        <f ca="1"/>
        <v>52</v>
      </c>
      <c r="AL198">
        <f ca="1"/>
        <v>70</v>
      </c>
      <c r="AM198">
        <f t="shared" ca="1" si="16"/>
        <v>-18</v>
      </c>
      <c r="AN198">
        <f t="shared" ca="1" si="9"/>
        <v>3</v>
      </c>
      <c r="AO198" s="52">
        <f ca="1"/>
        <v>724400</v>
      </c>
      <c r="AP198" s="52">
        <f ca="1"/>
        <v>1062600</v>
      </c>
      <c r="AQ198" s="4">
        <f t="shared" ca="1" si="17"/>
        <v>-338200</v>
      </c>
      <c r="AR198" s="4">
        <f t="shared" ca="1" si="11"/>
        <v>284700</v>
      </c>
    </row>
    <row r="199" spans="1:44" x14ac:dyDescent="0.2">
      <c r="A199" s="60"/>
      <c r="B199" s="2" t="str">
        <f ca="1"/>
        <v>05/01/2024</v>
      </c>
      <c r="C199" s="4">
        <f ca="1"/>
        <v>0</v>
      </c>
      <c r="D199" s="4">
        <f ca="1"/>
        <v>77900</v>
      </c>
      <c r="E199" s="4">
        <f ca="1"/>
        <v>-1998550000</v>
      </c>
      <c r="F199" s="4">
        <f ca="1"/>
        <v>-8345390000</v>
      </c>
      <c r="G199" s="4"/>
      <c r="H199" s="60"/>
      <c r="I199" s="4" t="str">
        <f ca="1"/>
        <v>05/01/2024</v>
      </c>
      <c r="J199" s="4">
        <f ca="1"/>
        <v>0</v>
      </c>
      <c r="K199" s="4">
        <f ca="1"/>
        <v>0</v>
      </c>
      <c r="L199" s="4">
        <f ca="1"/>
        <v>0</v>
      </c>
      <c r="M199" s="4">
        <f ca="1"/>
        <v>0</v>
      </c>
      <c r="N199" s="4"/>
      <c r="O199" s="60"/>
      <c r="P199" s="2" t="str">
        <f ca="1"/>
        <v>05/01/2024</v>
      </c>
      <c r="Q199" s="4">
        <f ca="1"/>
        <v>2470017</v>
      </c>
      <c r="R199" s="4">
        <f t="shared" ca="1" si="0"/>
        <v>2683522</v>
      </c>
      <c r="S199" s="4">
        <f t="shared" ca="1" si="12"/>
        <v>77900</v>
      </c>
      <c r="T199" s="4">
        <f t="shared" ca="1" si="13"/>
        <v>0</v>
      </c>
      <c r="U199" s="4"/>
      <c r="V199" s="60"/>
      <c r="W199" s="2" t="str">
        <f ca="1"/>
        <v>05/01/2024</v>
      </c>
      <c r="X199" s="11">
        <f ca="1"/>
        <v>-1.7100000000000001E-2</v>
      </c>
      <c r="Y199" s="5">
        <f t="shared" ca="1" si="3"/>
        <v>6.5000000000000023E-3</v>
      </c>
      <c r="Z199" s="11">
        <f ca="1"/>
        <v>-4.4000000000000003E-3</v>
      </c>
      <c r="AA199" s="5">
        <f t="shared" ca="1" si="4"/>
        <v>2.3699999999999995E-2</v>
      </c>
      <c r="AB199" s="11">
        <f ca="1"/>
        <v>1.9E-3</v>
      </c>
      <c r="AC199" s="5">
        <f t="shared" ca="1" si="5"/>
        <v>2.0999999999999998E-2</v>
      </c>
      <c r="AE199" s="60"/>
      <c r="AF199" t="str">
        <f ca="1"/>
        <v>05/01/2024</v>
      </c>
      <c r="AG199">
        <f ca="1"/>
        <v>364</v>
      </c>
      <c r="AH199">
        <f ca="1"/>
        <v>621</v>
      </c>
      <c r="AI199" s="4">
        <f t="shared" ca="1" si="15"/>
        <v>-257</v>
      </c>
      <c r="AJ199" s="4">
        <f t="shared" ca="1" si="14"/>
        <v>94</v>
      </c>
      <c r="AK199">
        <f ca="1"/>
        <v>50</v>
      </c>
      <c r="AL199">
        <f ca="1"/>
        <v>95</v>
      </c>
      <c r="AM199">
        <f t="shared" ca="1" si="16"/>
        <v>-45</v>
      </c>
      <c r="AN199">
        <f t="shared" ca="1" si="9"/>
        <v>21</v>
      </c>
      <c r="AO199" s="52">
        <f ca="1"/>
        <v>734100</v>
      </c>
      <c r="AP199" s="52">
        <f ca="1"/>
        <v>1520800</v>
      </c>
      <c r="AQ199" s="4">
        <f t="shared" ca="1" si="17"/>
        <v>-786700</v>
      </c>
      <c r="AR199" s="4">
        <f t="shared" ca="1" si="11"/>
        <v>622900</v>
      </c>
    </row>
    <row r="200" spans="1:44" x14ac:dyDescent="0.2">
      <c r="A200" s="60"/>
      <c r="B200" s="2" t="str">
        <f ca="1"/>
        <v>04/01/2024</v>
      </c>
      <c r="C200" s="4">
        <f ca="1"/>
        <v>12700</v>
      </c>
      <c r="D200" s="4">
        <f ca="1"/>
        <v>7600</v>
      </c>
      <c r="E200" s="4">
        <f ca="1"/>
        <v>134310000</v>
      </c>
      <c r="F200" s="4">
        <f ca="1"/>
        <v>-6346840000</v>
      </c>
      <c r="G200" s="4"/>
      <c r="H200" s="60"/>
      <c r="I200" s="4" t="str">
        <f ca="1"/>
        <v>04/01/2024</v>
      </c>
      <c r="J200" s="4">
        <f ca="1"/>
        <v>0</v>
      </c>
      <c r="K200" s="4">
        <f ca="1"/>
        <v>0</v>
      </c>
      <c r="L200" s="4">
        <f ca="1"/>
        <v>0</v>
      </c>
      <c r="M200" s="4">
        <f ca="1"/>
        <v>0</v>
      </c>
      <c r="N200" s="4"/>
      <c r="O200" s="60"/>
      <c r="P200" s="2" t="str">
        <f ca="1"/>
        <v>04/01/2024</v>
      </c>
      <c r="Q200" s="4">
        <f ca="1"/>
        <v>3186628</v>
      </c>
      <c r="R200" s="4">
        <f ca="1">AVERAGE(Q200:Q205)</f>
        <v>2746178.5</v>
      </c>
      <c r="S200" s="4">
        <f t="shared" ca="1" si="12"/>
        <v>20300</v>
      </c>
      <c r="T200" s="4">
        <f t="shared" ca="1" si="13"/>
        <v>0</v>
      </c>
      <c r="U200" s="4"/>
      <c r="V200" s="60"/>
      <c r="W200" s="2" t="str">
        <f ca="1"/>
        <v>04/01/2024</v>
      </c>
      <c r="X200" s="11">
        <f ca="1"/>
        <v>-3.7000000000000002E-3</v>
      </c>
      <c r="Y200" s="5">
        <f t="shared" ca="1" si="3"/>
        <v>2.3600000000000003E-2</v>
      </c>
      <c r="Z200" s="11">
        <f ca="1"/>
        <v>9.3999999999999986E-3</v>
      </c>
      <c r="AA200" s="5">
        <f t="shared" ca="1" si="4"/>
        <v>2.8099999999999997E-2</v>
      </c>
      <c r="AB200" s="11">
        <f ca="1"/>
        <v>8.0000000000000002E-3</v>
      </c>
      <c r="AC200" s="5">
        <f t="shared" ca="1" si="5"/>
        <v>1.9099999999999999E-2</v>
      </c>
      <c r="AE200" s="60"/>
      <c r="AF200" t="str">
        <f ca="1"/>
        <v>04/01/2024</v>
      </c>
      <c r="AG200">
        <f ca="1"/>
        <v>696</v>
      </c>
      <c r="AH200">
        <f ca="1"/>
        <v>608</v>
      </c>
      <c r="AI200" s="4">
        <f t="shared" ca="1" si="15"/>
        <v>88</v>
      </c>
      <c r="AJ200" s="4">
        <f t="shared" ca="1" si="14"/>
        <v>351</v>
      </c>
      <c r="AK200">
        <f ca="1"/>
        <v>109</v>
      </c>
      <c r="AL200">
        <f ca="1"/>
        <v>92</v>
      </c>
      <c r="AM200">
        <f t="shared" ca="1" si="16"/>
        <v>17</v>
      </c>
      <c r="AN200">
        <f t="shared" ca="1" si="9"/>
        <v>66</v>
      </c>
      <c r="AO200" s="52">
        <f ca="1"/>
        <v>1584300</v>
      </c>
      <c r="AP200" s="52">
        <f ca="1"/>
        <v>1464100</v>
      </c>
      <c r="AQ200" s="4">
        <f t="shared" ca="1" si="17"/>
        <v>120200</v>
      </c>
      <c r="AR200" s="4">
        <f t="shared" ca="1" si="11"/>
        <v>1409600</v>
      </c>
    </row>
    <row r="201" spans="1:44" x14ac:dyDescent="0.2">
      <c r="A201" s="60"/>
      <c r="B201" s="2" t="str">
        <f ca="1"/>
        <v>03/01/2024</v>
      </c>
      <c r="C201" s="4">
        <f ca="1"/>
        <v>0</v>
      </c>
      <c r="D201" s="4">
        <f ca="1"/>
        <v>4000</v>
      </c>
      <c r="E201" s="4">
        <f ca="1"/>
        <v>-106000000</v>
      </c>
      <c r="F201" s="4">
        <f ca="1"/>
        <v>-6481150000</v>
      </c>
      <c r="G201" s="4"/>
      <c r="H201" s="60"/>
      <c r="I201" s="4" t="str">
        <f ca="1"/>
        <v>03/01/2024</v>
      </c>
      <c r="J201" s="4">
        <f ca="1"/>
        <v>0</v>
      </c>
      <c r="K201" s="4">
        <f ca="1"/>
        <v>0</v>
      </c>
      <c r="L201" s="4">
        <f ca="1"/>
        <v>0</v>
      </c>
      <c r="M201" s="4">
        <f ca="1"/>
        <v>0</v>
      </c>
      <c r="N201" s="4"/>
      <c r="O201" s="60"/>
      <c r="P201" s="2" t="str">
        <f ca="1"/>
        <v>03/01/2024</v>
      </c>
      <c r="Q201" s="4">
        <f ca="1"/>
        <v>4263285</v>
      </c>
      <c r="S201" s="4">
        <f t="shared" ca="1" si="12"/>
        <v>4000</v>
      </c>
      <c r="T201" s="4">
        <f t="shared" ca="1" si="13"/>
        <v>0</v>
      </c>
      <c r="U201" s="4"/>
      <c r="V201" s="60"/>
      <c r="W201" s="2" t="str">
        <f ca="1"/>
        <v>03/01/2024</v>
      </c>
      <c r="X201" s="11">
        <f ca="1"/>
        <v>1.9400000000000001E-2</v>
      </c>
      <c r="Y201" s="5">
        <f t="shared" ca="1" si="3"/>
        <v>2.7300000000000001E-2</v>
      </c>
      <c r="Z201" s="11">
        <f ca="1"/>
        <v>-4.0000000000000001E-3</v>
      </c>
      <c r="AA201" s="5">
        <f t="shared" ca="1" si="4"/>
        <v>1.8699999999999998E-2</v>
      </c>
      <c r="AB201" s="11">
        <f ca="1"/>
        <v>-6.0999999999999995E-3</v>
      </c>
      <c r="AC201" s="5">
        <f t="shared" ca="1" si="5"/>
        <v>1.11E-2</v>
      </c>
      <c r="AE201" s="60"/>
      <c r="AF201" t="str">
        <f ca="1"/>
        <v>03/01/2024</v>
      </c>
      <c r="AG201">
        <f ca="1"/>
        <v>999</v>
      </c>
      <c r="AH201">
        <f ca="1"/>
        <v>717</v>
      </c>
      <c r="AI201" s="4">
        <f t="shared" ca="1" si="15"/>
        <v>282</v>
      </c>
      <c r="AJ201" s="4">
        <f t="shared" ca="1" si="14"/>
        <v>263</v>
      </c>
      <c r="AK201">
        <f ca="1"/>
        <v>146</v>
      </c>
      <c r="AL201">
        <f ca="1"/>
        <v>112</v>
      </c>
      <c r="AM201">
        <f t="shared" ca="1" si="16"/>
        <v>34</v>
      </c>
      <c r="AN201">
        <f t="shared" ca="1" si="9"/>
        <v>49</v>
      </c>
      <c r="AO201" s="52">
        <f ca="1"/>
        <v>2644500</v>
      </c>
      <c r="AP201" s="52">
        <f ca="1"/>
        <v>1548000</v>
      </c>
      <c r="AQ201" s="4">
        <f t="shared" ca="1" si="17"/>
        <v>1096500</v>
      </c>
      <c r="AR201" s="4">
        <f t="shared" ca="1" si="11"/>
        <v>1289400</v>
      </c>
    </row>
    <row r="202" spans="1:44" x14ac:dyDescent="0.2">
      <c r="A202" s="60"/>
      <c r="B202" t="str">
        <f ca="1"/>
        <v>02/01/2024</v>
      </c>
      <c r="C202" s="4">
        <f ca="1"/>
        <v>0</v>
      </c>
      <c r="D202" s="4">
        <f ca="1"/>
        <v>66500</v>
      </c>
      <c r="E202" s="4">
        <f ca="1"/>
        <v>-1714770000</v>
      </c>
      <c r="F202" s="4">
        <f ca="1"/>
        <v>-6375150000</v>
      </c>
      <c r="G202" s="4"/>
      <c r="H202" s="60"/>
      <c r="I202" t="str">
        <f ca="1"/>
        <v>02/01/2024</v>
      </c>
      <c r="J202">
        <f ca="1"/>
        <v>0</v>
      </c>
      <c r="K202">
        <f ca="1"/>
        <v>0</v>
      </c>
      <c r="L202">
        <f ca="1"/>
        <v>0</v>
      </c>
      <c r="M202">
        <f ca="1"/>
        <v>0</v>
      </c>
      <c r="O202" s="60"/>
      <c r="P202" t="str">
        <f ca="1"/>
        <v>02/01/2024</v>
      </c>
      <c r="Q202" s="4">
        <f ca="1"/>
        <v>2543346</v>
      </c>
      <c r="S202" s="4">
        <f t="shared" ca="1" si="12"/>
        <v>66500</v>
      </c>
      <c r="T202">
        <f t="shared" ca="1" si="13"/>
        <v>0</v>
      </c>
      <c r="V202" s="60"/>
      <c r="W202" t="str">
        <f ca="1"/>
        <v>02/01/2024</v>
      </c>
      <c r="X202" s="11">
        <f ca="1"/>
        <v>0</v>
      </c>
      <c r="Y202" s="5">
        <f t="shared" ref="Y202:Y203" ca="1" si="18">X202+Y203</f>
        <v>7.9000000000000008E-3</v>
      </c>
      <c r="Z202" s="11">
        <f ca="1"/>
        <v>1.66E-2</v>
      </c>
      <c r="AA202" s="5">
        <f t="shared" ref="AA202:AA203" ca="1" si="19">Z202+AA203</f>
        <v>2.2699999999999998E-2</v>
      </c>
      <c r="AB202" s="11">
        <f ca="1"/>
        <v>1.54E-2</v>
      </c>
      <c r="AC202" s="5">
        <f t="shared" ref="AC202:AC203" ca="1" si="20">AB202+AC203</f>
        <v>1.72E-2</v>
      </c>
      <c r="AE202" s="60"/>
      <c r="AF202" t="str">
        <f ca="1"/>
        <v>02/01/2024</v>
      </c>
      <c r="AG202">
        <f ca="1"/>
        <v>583</v>
      </c>
      <c r="AH202">
        <f ca="1"/>
        <v>640</v>
      </c>
      <c r="AI202" s="4">
        <f t="shared" ca="1" si="15"/>
        <v>-57</v>
      </c>
      <c r="AJ202" s="4">
        <f t="shared" ca="1" si="14"/>
        <v>-19</v>
      </c>
      <c r="AK202">
        <f ca="1"/>
        <v>86</v>
      </c>
      <c r="AL202">
        <f ca="1"/>
        <v>67</v>
      </c>
      <c r="AM202">
        <f t="shared" ca="1" si="16"/>
        <v>19</v>
      </c>
      <c r="AN202">
        <f t="shared" ref="AN202:AN203" ca="1" si="21">AM202+AN203</f>
        <v>15</v>
      </c>
      <c r="AO202" s="52">
        <f ca="1"/>
        <v>1296200</v>
      </c>
      <c r="AP202" s="52">
        <f ca="1"/>
        <v>1097400</v>
      </c>
      <c r="AQ202" s="4">
        <f t="shared" ca="1" si="17"/>
        <v>198800</v>
      </c>
      <c r="AR202" s="4">
        <f t="shared" ref="AR202:AR203" ca="1" si="22">AQ202+AR203</f>
        <v>192900</v>
      </c>
    </row>
    <row r="203" spans="1:44" x14ac:dyDescent="0.2">
      <c r="A203" s="60"/>
      <c r="B203" t="str">
        <f ca="1"/>
        <v>29/12/2023</v>
      </c>
      <c r="C203" s="4">
        <f ca="1"/>
        <v>11100</v>
      </c>
      <c r="D203" s="4">
        <f ca="1"/>
        <v>40300</v>
      </c>
      <c r="E203" s="4">
        <f ca="1"/>
        <v>-751610000</v>
      </c>
      <c r="F203" s="4">
        <f ca="1"/>
        <v>-4660380000</v>
      </c>
      <c r="G203" s="4"/>
      <c r="H203" s="60"/>
      <c r="I203" t="str">
        <f ca="1"/>
        <v>29/12/2023</v>
      </c>
      <c r="J203">
        <f ca="1"/>
        <v>0</v>
      </c>
      <c r="K203">
        <f ca="1"/>
        <v>0</v>
      </c>
      <c r="L203">
        <f ca="1"/>
        <v>0</v>
      </c>
      <c r="M203">
        <f ca="1"/>
        <v>0</v>
      </c>
      <c r="O203" s="60"/>
      <c r="P203" t="str">
        <f ca="1"/>
        <v>29/12/2023</v>
      </c>
      <c r="Q203" s="4">
        <f ca="1"/>
        <v>1862391</v>
      </c>
      <c r="S203" s="4">
        <f t="shared" ca="1" si="12"/>
        <v>51400</v>
      </c>
      <c r="T203">
        <f t="shared" ca="1" si="13"/>
        <v>0</v>
      </c>
      <c r="V203" s="60"/>
      <c r="W203" t="str">
        <f ca="1"/>
        <v>29/12/2023</v>
      </c>
      <c r="X203" s="11">
        <f ca="1"/>
        <v>2E-3</v>
      </c>
      <c r="Y203" s="5">
        <f t="shared" ca="1" si="18"/>
        <v>7.9000000000000008E-3</v>
      </c>
      <c r="Z203" s="11">
        <f ca="1"/>
        <v>7.3000000000000001E-3</v>
      </c>
      <c r="AA203" s="5">
        <f t="shared" ca="1" si="19"/>
        <v>6.0999999999999995E-3</v>
      </c>
      <c r="AB203" s="11">
        <f ca="1"/>
        <v>8.0000000000000002E-3</v>
      </c>
      <c r="AC203" s="5">
        <f t="shared" ca="1" si="20"/>
        <v>1.7999999999999995E-3</v>
      </c>
      <c r="AE203" s="60"/>
      <c r="AF203" t="str">
        <f ca="1"/>
        <v>29/12/2023</v>
      </c>
      <c r="AG203">
        <f ca="1"/>
        <v>410</v>
      </c>
      <c r="AH203">
        <f ca="1"/>
        <v>372</v>
      </c>
      <c r="AI203" s="4">
        <f t="shared" ca="1" si="15"/>
        <v>38</v>
      </c>
      <c r="AJ203" s="4">
        <f t="shared" ca="1" si="14"/>
        <v>38</v>
      </c>
      <c r="AK203">
        <f ca="1"/>
        <v>57</v>
      </c>
      <c r="AL203">
        <f ca="1"/>
        <v>61</v>
      </c>
      <c r="AM203">
        <f t="shared" ca="1" si="16"/>
        <v>-4</v>
      </c>
      <c r="AN203">
        <f t="shared" ca="1" si="21"/>
        <v>-4</v>
      </c>
      <c r="AO203" s="52">
        <f ca="1"/>
        <v>819000</v>
      </c>
      <c r="AP203" s="52">
        <f ca="1"/>
        <v>824900</v>
      </c>
      <c r="AQ203" s="4">
        <f t="shared" ca="1" si="17"/>
        <v>-5900</v>
      </c>
      <c r="AR203" s="4">
        <f t="shared" ca="1" si="22"/>
        <v>-5900</v>
      </c>
    </row>
    <row r="204" spans="1:44" x14ac:dyDescent="0.2">
      <c r="A204" s="60"/>
      <c r="B204" t="str">
        <f ca="1"/>
        <v>28/12/2023</v>
      </c>
      <c r="C204" s="4">
        <f ca="1"/>
        <v>0</v>
      </c>
      <c r="D204" s="4">
        <f ca="1"/>
        <v>47200</v>
      </c>
      <c r="E204" s="4">
        <f ca="1"/>
        <v>-1216340000</v>
      </c>
      <c r="F204" s="4">
        <f ca="1"/>
        <v>-3908770000</v>
      </c>
      <c r="G204" s="4"/>
      <c r="H204" s="60"/>
      <c r="I204" t="str">
        <f ca="1"/>
        <v>28/12/2023</v>
      </c>
      <c r="J204">
        <f ca="1"/>
        <v>0</v>
      </c>
      <c r="K204">
        <f ca="1"/>
        <v>0</v>
      </c>
      <c r="L204">
        <f ca="1"/>
        <v>0</v>
      </c>
      <c r="M204">
        <f ca="1"/>
        <v>0</v>
      </c>
      <c r="O204" s="60"/>
      <c r="P204" t="str">
        <f ca="1"/>
        <v>28/12/2023</v>
      </c>
      <c r="Q204" s="4">
        <f ca="1"/>
        <v>1775465</v>
      </c>
      <c r="S204" s="4">
        <f t="shared" ca="1" si="12"/>
        <v>47200</v>
      </c>
      <c r="T204">
        <f t="shared" ca="1" si="13"/>
        <v>0</v>
      </c>
      <c r="V204" s="60"/>
      <c r="W204" t="str">
        <f ca="1"/>
        <v>28/12/2023</v>
      </c>
      <c r="X204" s="11">
        <f ca="1"/>
        <v>-1.9E-3</v>
      </c>
      <c r="Y204" s="5">
        <f ca="1">X204+Y205</f>
        <v>5.9000000000000007E-3</v>
      </c>
      <c r="Z204" s="11">
        <f ca="1"/>
        <v>-7.9000000000000008E-3</v>
      </c>
      <c r="AA204" s="5">
        <f ca="1">Z204+AA205</f>
        <v>-1.2000000000000005E-3</v>
      </c>
      <c r="AB204" s="11">
        <f ca="1"/>
        <v>-1.0500000000000001E-2</v>
      </c>
      <c r="AC204" s="5">
        <f ca="1">AB204+AC205</f>
        <v>-6.2000000000000006E-3</v>
      </c>
      <c r="AE204" s="60"/>
      <c r="AF204" t="str">
        <f ca="1"/>
        <v>28/12/2023</v>
      </c>
      <c r="AG204">
        <f ca="1"/>
        <v>0</v>
      </c>
      <c r="AH204">
        <f ca="1"/>
        <v>0</v>
      </c>
      <c r="AI204" s="4">
        <f t="shared" ca="1" si="15"/>
        <v>0</v>
      </c>
      <c r="AJ204" s="4">
        <f ca="1">AI204+AJ205</f>
        <v>0</v>
      </c>
      <c r="AK204">
        <f ca="1"/>
        <v>0</v>
      </c>
      <c r="AL204">
        <f ca="1"/>
        <v>0</v>
      </c>
      <c r="AM204">
        <f t="shared" ca="1" si="16"/>
        <v>0</v>
      </c>
      <c r="AN204">
        <f ca="1">AM204+AN205</f>
        <v>0</v>
      </c>
      <c r="AO204" s="52">
        <f ca="1"/>
        <v>0</v>
      </c>
      <c r="AP204" s="52">
        <f ca="1"/>
        <v>0</v>
      </c>
      <c r="AQ204" s="4">
        <f t="shared" ca="1" si="17"/>
        <v>0</v>
      </c>
      <c r="AR204" s="4">
        <f ca="1">AQ204+AR205</f>
        <v>0</v>
      </c>
    </row>
    <row r="205" spans="1:44" x14ac:dyDescent="0.2">
      <c r="A205" s="60"/>
      <c r="B205" t="str">
        <f ca="1"/>
        <v>27/12/2023</v>
      </c>
      <c r="C205" s="4">
        <f ca="1"/>
        <v>2000</v>
      </c>
      <c r="D205" s="4">
        <f ca="1"/>
        <v>9700</v>
      </c>
      <c r="E205" s="4">
        <f ca="1"/>
        <v>-197230000</v>
      </c>
      <c r="F205" s="4">
        <f ca="1"/>
        <v>-2692430000</v>
      </c>
      <c r="G205" s="4"/>
      <c r="H205" s="60"/>
      <c r="I205" t="str">
        <f ca="1"/>
        <v>27/12/2023</v>
      </c>
      <c r="J205">
        <f ca="1"/>
        <v>0</v>
      </c>
      <c r="K205">
        <f ca="1"/>
        <v>0</v>
      </c>
      <c r="L205">
        <f ca="1"/>
        <v>0</v>
      </c>
      <c r="M205">
        <f ca="1"/>
        <v>0</v>
      </c>
      <c r="O205" s="60"/>
      <c r="P205" t="str">
        <f ca="1"/>
        <v>27/12/2023</v>
      </c>
      <c r="Q205" s="4">
        <f ca="1"/>
        <v>2845956</v>
      </c>
      <c r="R205" s="4"/>
      <c r="S205" s="4">
        <f ca="1">C205+D205</f>
        <v>11700</v>
      </c>
      <c r="T205">
        <f ca="1">J205+K205</f>
        <v>0</v>
      </c>
      <c r="V205" s="60"/>
      <c r="W205" t="str">
        <f ca="1"/>
        <v>27/12/2023</v>
      </c>
      <c r="X205" s="11">
        <f ca="1"/>
        <v>7.8000000000000005E-3</v>
      </c>
      <c r="Y205" s="5">
        <f ca="1">X205</f>
        <v>7.8000000000000005E-3</v>
      </c>
      <c r="Z205" s="11">
        <f ca="1"/>
        <v>6.7000000000000002E-3</v>
      </c>
      <c r="AA205" s="5">
        <f ca="1">Z205</f>
        <v>6.7000000000000002E-3</v>
      </c>
      <c r="AB205" s="11">
        <f ca="1"/>
        <v>4.3E-3</v>
      </c>
      <c r="AC205" s="5">
        <f ca="1">AB205</f>
        <v>4.3E-3</v>
      </c>
      <c r="AE205" s="60"/>
      <c r="AF205" t="str">
        <f ca="1"/>
        <v>27/12/2023</v>
      </c>
      <c r="AG205">
        <f ca="1"/>
        <v>0</v>
      </c>
      <c r="AH205">
        <f ca="1"/>
        <v>0</v>
      </c>
      <c r="AI205" s="4">
        <f t="shared" ca="1" si="15"/>
        <v>0</v>
      </c>
      <c r="AJ205" s="4">
        <f ca="1">AI205</f>
        <v>0</v>
      </c>
      <c r="AK205">
        <f ca="1"/>
        <v>0</v>
      </c>
      <c r="AL205">
        <f ca="1"/>
        <v>0</v>
      </c>
      <c r="AM205">
        <f t="shared" ca="1" si="16"/>
        <v>0</v>
      </c>
      <c r="AN205">
        <f ca="1">AM205</f>
        <v>0</v>
      </c>
      <c r="AO205" s="52">
        <f ca="1"/>
        <v>0</v>
      </c>
      <c r="AP205" s="52">
        <f ca="1"/>
        <v>0</v>
      </c>
      <c r="AQ205" s="4">
        <f t="shared" ca="1" si="17"/>
        <v>0</v>
      </c>
      <c r="AR205" s="4">
        <f ca="1">AQ205</f>
        <v>0</v>
      </c>
    </row>
    <row r="206" spans="1:44" x14ac:dyDescent="0.2">
      <c r="A206" s="25"/>
    </row>
  </sheetData>
  <mergeCells count="22">
    <mergeCell ref="AE138:AE160"/>
    <mergeCell ref="AE161:AE183"/>
    <mergeCell ref="AE184:AE205"/>
    <mergeCell ref="V138:V160"/>
    <mergeCell ref="V161:V183"/>
    <mergeCell ref="V184:V205"/>
    <mergeCell ref="H138:H160"/>
    <mergeCell ref="H161:H183"/>
    <mergeCell ref="H184:H205"/>
    <mergeCell ref="O138:O160"/>
    <mergeCell ref="O161:O183"/>
    <mergeCell ref="O184:O205"/>
    <mergeCell ref="A138:A160"/>
    <mergeCell ref="A161:A183"/>
    <mergeCell ref="A184:A205"/>
    <mergeCell ref="B2:E2"/>
    <mergeCell ref="C136:F136"/>
    <mergeCell ref="AB136:AC136"/>
    <mergeCell ref="X136:Y136"/>
    <mergeCell ref="Z136:AA136"/>
    <mergeCell ref="J136:M136"/>
    <mergeCell ref="Q136:T136"/>
  </mergeCells>
  <phoneticPr fontId="1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2223A8-49CE-CE4A-BF78-5235059F0B3C}">
  <sheetPr codeName="Sheet2"/>
  <dimension ref="A14:CI298"/>
  <sheetViews>
    <sheetView topLeftCell="A99" workbookViewId="0">
      <selection activeCell="F17" sqref="F17"/>
    </sheetView>
  </sheetViews>
  <sheetFormatPr baseColWidth="10" defaultRowHeight="16" x14ac:dyDescent="0.2"/>
  <cols>
    <col min="1" max="1" width="21.1640625" customWidth="1"/>
    <col min="2" max="2" width="20.1640625" customWidth="1"/>
    <col min="3" max="3" width="19.33203125" customWidth="1"/>
    <col min="4" max="4" width="18.33203125" customWidth="1"/>
    <col min="5" max="5" width="19" customWidth="1"/>
    <col min="6" max="6" width="21.5" customWidth="1"/>
    <col min="7" max="7" width="19.33203125" customWidth="1"/>
    <col min="8" max="8" width="17.83203125" customWidth="1"/>
    <col min="10" max="10" width="18.33203125" customWidth="1"/>
    <col min="11" max="11" width="16.6640625" customWidth="1"/>
    <col min="18" max="18" width="13" customWidth="1"/>
    <col min="24" max="24" width="19" customWidth="1"/>
    <col min="25" max="25" width="17.33203125" customWidth="1"/>
    <col min="26" max="26" width="18" customWidth="1"/>
    <col min="27" max="27" width="20.1640625" customWidth="1"/>
    <col min="28" max="28" width="18.5" customWidth="1"/>
    <col min="29" max="29" width="19.33203125" customWidth="1"/>
    <col min="30" max="30" width="17.83203125" customWidth="1"/>
    <col min="31" max="31" width="18.33203125" customWidth="1"/>
    <col min="32" max="33" width="18.83203125" customWidth="1"/>
    <col min="34" max="34" width="14.5" customWidth="1"/>
    <col min="35" max="35" width="14.33203125" customWidth="1"/>
    <col min="36" max="36" width="12.6640625" customWidth="1"/>
    <col min="37" max="37" width="19" customWidth="1"/>
    <col min="38" max="38" width="22.6640625" customWidth="1"/>
    <col min="39" max="39" width="22" customWidth="1"/>
    <col min="40" max="40" width="23.1640625" customWidth="1"/>
    <col min="41" max="41" width="23.83203125" customWidth="1"/>
    <col min="42" max="42" width="18.33203125" customWidth="1"/>
    <col min="43" max="43" width="18" customWidth="1"/>
    <col min="44" max="44" width="16.1640625" customWidth="1"/>
    <col min="45" max="45" width="17.83203125" customWidth="1"/>
    <col min="46" max="46" width="20" customWidth="1"/>
    <col min="47" max="47" width="18.33203125" customWidth="1"/>
    <col min="50" max="50" width="15.33203125" customWidth="1"/>
    <col min="51" max="51" width="19.5" customWidth="1"/>
    <col min="52" max="52" width="19.1640625" customWidth="1"/>
    <col min="53" max="53" width="22.83203125" customWidth="1"/>
    <col min="54" max="54" width="19.6640625" customWidth="1"/>
    <col min="55" max="55" width="20.5" customWidth="1"/>
    <col min="56" max="56" width="19.6640625" customWidth="1"/>
    <col min="57" max="57" width="20.5" customWidth="1"/>
    <col min="58" max="58" width="16.6640625" customWidth="1"/>
    <col min="59" max="59" width="20.6640625" customWidth="1"/>
    <col min="62" max="62" width="14" customWidth="1"/>
    <col min="63" max="64" width="19" customWidth="1"/>
    <col min="65" max="65" width="22" customWidth="1"/>
    <col min="66" max="66" width="22.1640625" customWidth="1"/>
    <col min="67" max="67" width="23.83203125" customWidth="1"/>
    <col min="68" max="68" width="20.6640625" customWidth="1"/>
    <col min="69" max="69" width="20.5" customWidth="1"/>
    <col min="70" max="70" width="13.6640625" customWidth="1"/>
    <col min="71" max="71" width="14.6640625" customWidth="1"/>
    <col min="72" max="72" width="17.5" customWidth="1"/>
    <col min="73" max="73" width="20.33203125" customWidth="1"/>
    <col min="74" max="74" width="22.33203125" customWidth="1"/>
    <col min="75" max="75" width="17.33203125" customWidth="1"/>
    <col min="76" max="76" width="20.1640625" customWidth="1"/>
    <col min="77" max="77" width="17.6640625" customWidth="1"/>
    <col min="78" max="78" width="18.1640625" customWidth="1"/>
    <col min="79" max="79" width="21.5" customWidth="1"/>
    <col min="80" max="81" width="18.5" customWidth="1"/>
    <col min="82" max="82" width="19.5" customWidth="1"/>
    <col min="83" max="83" width="21.33203125" customWidth="1"/>
    <col min="84" max="84" width="18.1640625" customWidth="1"/>
    <col min="85" max="85" width="18.83203125" customWidth="1"/>
    <col min="86" max="86" width="19.1640625" customWidth="1"/>
    <col min="87" max="87" width="21.5" customWidth="1"/>
    <col min="90" max="90" width="15.83203125" customWidth="1"/>
    <col min="91" max="91" width="18.83203125" customWidth="1"/>
    <col min="92" max="93" width="19.33203125" customWidth="1"/>
    <col min="97" max="97" width="21" customWidth="1"/>
    <col min="98" max="98" width="19" customWidth="1"/>
    <col min="99" max="99" width="21" customWidth="1"/>
    <col min="100" max="100" width="22.6640625" customWidth="1"/>
    <col min="104" max="104" width="17" customWidth="1"/>
    <col min="105" max="105" width="18.83203125" customWidth="1"/>
    <col min="106" max="106" width="17.83203125" customWidth="1"/>
    <col min="107" max="107" width="16.6640625" customWidth="1"/>
    <col min="108" max="108" width="20" customWidth="1"/>
    <col min="109" max="109" width="17.1640625" customWidth="1"/>
    <col min="110" max="110" width="20.6640625" customWidth="1"/>
    <col min="111" max="111" width="18.33203125" customWidth="1"/>
  </cols>
  <sheetData>
    <row r="14" spans="1:69" x14ac:dyDescent="0.2">
      <c r="X14" t="str" cm="1">
        <f t="array" aca="1" ref="X14:X82" ca="1">INDIRECT("'" &amp; Y14 &amp; "'!$A$2:$A$70")</f>
        <v>Date</v>
      </c>
      <c r="Y14" s="17" t="s">
        <v>38</v>
      </c>
      <c r="Z14" s="17" t="s">
        <v>39</v>
      </c>
      <c r="AA14" s="17" t="s">
        <v>42</v>
      </c>
      <c r="AB14" s="17" t="s">
        <v>119</v>
      </c>
      <c r="AC14" s="17" t="s">
        <v>41</v>
      </c>
      <c r="AD14" s="17" t="s">
        <v>40</v>
      </c>
      <c r="AE14" s="17" t="s">
        <v>120</v>
      </c>
      <c r="AF14" s="17" t="s">
        <v>121</v>
      </c>
      <c r="AG14" s="17" t="s">
        <v>213</v>
      </c>
      <c r="AJ14" t="str" cm="1">
        <f t="array" aca="1" ref="AJ14:AJ82" ca="1">INDIRECT("'" &amp; AK14 &amp; "'!$A$2:$A$70")</f>
        <v>Date</v>
      </c>
      <c r="AK14" s="17" t="s">
        <v>33</v>
      </c>
      <c r="AL14" s="17" t="s">
        <v>35</v>
      </c>
      <c r="AM14" s="17" t="s">
        <v>214</v>
      </c>
      <c r="AN14" s="17" t="s">
        <v>34</v>
      </c>
      <c r="AO14" s="17" t="s">
        <v>36</v>
      </c>
      <c r="AP14" s="17" t="s">
        <v>122</v>
      </c>
      <c r="AQ14" s="17" t="s">
        <v>37</v>
      </c>
      <c r="AR14" s="17" t="s">
        <v>153</v>
      </c>
      <c r="AS14" s="17" t="s">
        <v>123</v>
      </c>
      <c r="AT14" s="17" t="s">
        <v>215</v>
      </c>
      <c r="AU14" s="17" t="s">
        <v>216</v>
      </c>
      <c r="AX14" t="str" cm="1">
        <f t="array" aca="1" ref="AX14:AX82" ca="1">INDIRECT("'" &amp; AY14 &amp; "'!$A$2:$A$70")</f>
        <v>Date</v>
      </c>
      <c r="AY14" s="17" t="s">
        <v>151</v>
      </c>
      <c r="AZ14" s="17" t="s">
        <v>45</v>
      </c>
      <c r="BA14" s="17" t="s">
        <v>43</v>
      </c>
      <c r="BB14" s="17" t="s">
        <v>44</v>
      </c>
      <c r="BC14" s="17" t="s">
        <v>89</v>
      </c>
      <c r="BD14" s="17" t="s">
        <v>90</v>
      </c>
      <c r="BE14" s="17" t="s">
        <v>152</v>
      </c>
      <c r="BF14" s="17" t="s">
        <v>218</v>
      </c>
      <c r="BG14" s="17" t="s">
        <v>217</v>
      </c>
      <c r="BJ14" t="str" cm="1">
        <f t="array" aca="1" ref="BJ14:BJ82" ca="1">INDIRECT("'" &amp; BK14 &amp; "'!$A$2:$A$70")</f>
        <v>Date</v>
      </c>
      <c r="BK14" s="17" t="s">
        <v>49</v>
      </c>
      <c r="BL14" s="17" t="s">
        <v>50</v>
      </c>
      <c r="BM14" s="17" t="s">
        <v>51</v>
      </c>
      <c r="BN14" s="17" t="s">
        <v>125</v>
      </c>
      <c r="BO14" s="17" t="s">
        <v>135</v>
      </c>
      <c r="BP14" s="17" t="s">
        <v>219</v>
      </c>
      <c r="BQ14" s="17" t="s">
        <v>136</v>
      </c>
    </row>
    <row r="15" spans="1:69" x14ac:dyDescent="0.2">
      <c r="A15" s="4"/>
      <c r="B15" s="4"/>
      <c r="C15" s="4"/>
      <c r="D15" s="4"/>
      <c r="E15" s="4"/>
      <c r="G15" s="4"/>
      <c r="H15" s="4"/>
      <c r="W15" s="60"/>
      <c r="X15" t="str">
        <f ca="1"/>
        <v>08/04/2024</v>
      </c>
      <c r="Y15" s="4" cm="1">
        <f t="array" aca="1" ref="Y15:Y82" ca="1">INDIRECT("'" &amp; Y14 &amp; "'!$F$3:$F$70")</f>
        <v>11210070652</v>
      </c>
      <c r="Z15" s="4" cm="1">
        <f t="array" aca="1" ref="Z15:Z82" ca="1">INDIRECT("'" &amp; Z14 &amp; "'!$F$3:$F$70")</f>
        <v>-1183562478044</v>
      </c>
      <c r="AA15" s="4" cm="1">
        <f t="array" aca="1" ref="AA15:AA82" ca="1">INDIRECT("'" &amp; AA14 &amp; "'!$F$3:$F$70")</f>
        <v>-511834019610</v>
      </c>
      <c r="AB15" s="4" cm="1">
        <f t="array" aca="1" ref="AB15:AB82" ca="1">INDIRECT("'" &amp; AB14 &amp; "'!$F$3:$F$70")</f>
        <v>-172189056251</v>
      </c>
      <c r="AC15" s="4" cm="1">
        <f t="array" aca="1" ref="AC15:AC82" ca="1">INDIRECT("'" &amp; AC14 &amp; "'!$F$3:$F$70")</f>
        <v>373206070552</v>
      </c>
      <c r="AD15" s="4" cm="1">
        <f t="array" aca="1" ref="AD15:AD82" ca="1">INDIRECT("'" &amp; AD14 &amp; "'!$F$3:$F$70")</f>
        <v>-34922080308</v>
      </c>
      <c r="AE15" s="4" cm="1">
        <f t="array" aca="1" ref="AE15:AE82" ca="1">INDIRECT("'" &amp; AE14 &amp; "'!$F$3:$F$70")</f>
        <v>157056898550</v>
      </c>
      <c r="AF15" s="4" cm="1">
        <f t="array" aca="1" ref="AF15:AF82" ca="1">INDIRECT("'" &amp; AF14 &amp; "'!$F$3:$F$70")</f>
        <v>22676595210</v>
      </c>
      <c r="AG15" s="4" cm="1">
        <f t="array" aca="1" ref="AG15:AG82" ca="1">INDIRECT("'" &amp; AG14 &amp; "'!$F$3:$F$70")</f>
        <v>-346538845572</v>
      </c>
      <c r="AI15" s="60"/>
      <c r="AJ15" t="str">
        <f ca="1"/>
        <v>08/04/2024</v>
      </c>
      <c r="AK15" s="4" cm="1">
        <f t="array" aca="1" ref="AK15:AK82" ca="1">INDIRECT("'" &amp; AK14 &amp; "'!$F$3:$F$70")</f>
        <v>-118410012008</v>
      </c>
      <c r="AL15" s="4" cm="1">
        <f t="array" aca="1" ref="AL15:AL82" ca="1">INDIRECT("'" &amp; AL14 &amp; "'!$F$3:$F$70")</f>
        <v>974002384089</v>
      </c>
      <c r="AM15" s="4" cm="1">
        <f t="array" aca="1" ref="AM15:AM82" ca="1">INDIRECT("'" &amp; AM14 &amp; "'!$F$3:$F$70")</f>
        <v>301187767291</v>
      </c>
      <c r="AN15" s="4" cm="1">
        <f t="array" aca="1" ref="AN15:AN82" ca="1">INDIRECT("'" &amp; AN14 &amp; "'!$F$3:$F$70")</f>
        <v>-3129196173</v>
      </c>
      <c r="AO15" s="4" cm="1">
        <f t="array" aca="1" ref="AO15:AO82" ca="1">INDIRECT("'" &amp; AO14 &amp; "'!$F$3:$F$70")</f>
        <v>-2178381956374</v>
      </c>
      <c r="AP15" s="4" cm="1">
        <f t="array" aca="1" ref="AP15:AP82" ca="1">INDIRECT("'" &amp; AP14 &amp; "'!$F$3:$F$70")</f>
        <v>-509764577024</v>
      </c>
      <c r="AQ15" s="4" cm="1">
        <f t="array" aca="1" ref="AQ15:AQ82" ca="1">INDIRECT("'" &amp; AQ14 &amp; "'!$F$3:$F$70")</f>
        <v>-2554797117</v>
      </c>
      <c r="AR15" s="4" cm="1">
        <f t="array" aca="1" ref="AR15:AR82" ca="1">INDIRECT("'" &amp; AR14 &amp; "'!$F$3:$F$70")</f>
        <v>-8783776</v>
      </c>
      <c r="AS15" s="4" cm="1">
        <f t="array" aca="1" ref="AS15:AS82" ca="1">INDIRECT("'" &amp; AS14 &amp; "'!$F$3:$F$70")</f>
        <v>-9550236603</v>
      </c>
      <c r="AT15" s="4" cm="1">
        <f t="array" aca="1" ref="AT15:AT82" ca="1">INDIRECT("'" &amp; AT14 &amp; "'!$F$3:$F$70")</f>
        <v>851029919264</v>
      </c>
      <c r="AU15" s="4" cm="1">
        <f t="array" aca="1" ref="AU15:AU82" ca="1">INDIRECT("'" &amp; AU14 &amp; "'!$F$3:$F$70")</f>
        <v>-799258441453</v>
      </c>
      <c r="AW15" s="60"/>
      <c r="AX15" t="str">
        <f ca="1"/>
        <v>08/04/2024</v>
      </c>
      <c r="AY15" s="4" cm="1">
        <f t="array" aca="1" ref="AY15:AY82" ca="1">INDIRECT("'" &amp; AY14 &amp; "'!$F$3:$F$70")</f>
        <v>-6425705134727</v>
      </c>
      <c r="AZ15" s="4" cm="1">
        <f t="array" aca="1" ref="AZ15:AZ82" ca="1">INDIRECT("'" &amp; AZ14 &amp; "'!$F$3:$F$70")</f>
        <v>287749584550</v>
      </c>
      <c r="BA15" s="4" cm="1">
        <f t="array" aca="1" ref="BA15:BA82" ca="1">INDIRECT("'" &amp; BA14 &amp; "'!$F$3:$F$70")</f>
        <v>604303465854</v>
      </c>
      <c r="BB15" s="4" cm="1">
        <f t="array" aca="1" ref="BB15:BB82" ca="1">INDIRECT("'" &amp; BB14 &amp; "'!$F$3:$F$70")</f>
        <v>51282700358</v>
      </c>
      <c r="BC15" s="4" cm="1">
        <f t="array" aca="1" ref="BC15:BC82" ca="1">INDIRECT("'" &amp; BC14 &amp; "'!$F$3:$F$70")</f>
        <v>975134984034</v>
      </c>
      <c r="BD15" s="4" cm="1">
        <f t="array" aca="1" ref="BD15:BD82" ca="1">INDIRECT("'" &amp; BD14 &amp; "'!$F$3:$F$70")</f>
        <v>222923503584</v>
      </c>
      <c r="BE15" s="4" cm="1">
        <f t="array" aca="1" ref="BE15:BE82" ca="1">INDIRECT("'" &amp; BE14 &amp; "'!$F$3:$F$70")</f>
        <v>111655445283</v>
      </c>
      <c r="BF15" s="4" cm="1">
        <f t="array" aca="1" ref="BF15:BF82" ca="1">INDIRECT("'" &amp; BF14 &amp; "'!$F$3:$F$70")</f>
        <v>-12876612643</v>
      </c>
      <c r="BG15" s="4" cm="1">
        <f t="array" aca="1" ref="BG15:BG82" ca="1">INDIRECT("'" &amp; BG14 &amp; "'!$F$3:$F$70")</f>
        <v>54440157501</v>
      </c>
      <c r="BI15" s="60" t="s">
        <v>243</v>
      </c>
      <c r="BJ15" t="str">
        <f ca="1"/>
        <v>08/04/2024</v>
      </c>
      <c r="BK15" s="4" cm="1">
        <f t="array" aca="1" ref="BK15:BK82" ca="1">INDIRECT("'" &amp; BK14 &amp; "'!$F$3:$F$70")</f>
        <v>461947528627</v>
      </c>
      <c r="BL15" s="4" cm="1">
        <f t="array" aca="1" ref="BL15:BL82" ca="1">INDIRECT("'" &amp; BL14 &amp; "'!$F$3:$F$70")</f>
        <v>1558358285659</v>
      </c>
      <c r="BM15" s="4" cm="1">
        <f t="array" aca="1" ref="BM15:BM82" ca="1">INDIRECT("'" &amp; BM14 &amp; "'!$F$3:$F$70")</f>
        <v>19259234953</v>
      </c>
      <c r="BN15" s="4" cm="1">
        <f t="array" aca="1" ref="BN15:BN82" ca="1">INDIRECT("'" &amp; BN14 &amp; "'!$F$3:$F$70")</f>
        <v>-14306880060</v>
      </c>
      <c r="BO15" s="4" cm="1">
        <f t="array" aca="1" ref="BO15:BO82" ca="1">INDIRECT("'" &amp; BO14 &amp; "'!$F$3:$F$70")</f>
        <v>93515671076</v>
      </c>
      <c r="BP15" s="4" cm="1">
        <f t="array" aca="1" ref="BP15:BP82" ca="1">INDIRECT("'" &amp; BP14 &amp; "'!$F$3:$F$70")</f>
        <v>5633106379</v>
      </c>
      <c r="BQ15" s="4" cm="1">
        <f t="array" aca="1" ref="BQ15:BQ82" ca="1">INDIRECT("'" &amp; BQ14 &amp; "'!$F$3:$F$70")</f>
        <v>35840827582</v>
      </c>
    </row>
    <row r="16" spans="1:69" x14ac:dyDescent="0.2">
      <c r="A16" s="4"/>
      <c r="B16" s="4"/>
      <c r="C16" s="4"/>
      <c r="D16" s="4"/>
      <c r="E16" s="4"/>
      <c r="G16" s="4"/>
      <c r="H16" s="4"/>
      <c r="W16" s="60"/>
      <c r="X16" t="str">
        <f ca="1"/>
        <v>05/04/2024</v>
      </c>
      <c r="Y16" s="4">
        <f ca="1"/>
        <v>11142690652</v>
      </c>
      <c r="Z16" s="4">
        <f ca="1"/>
        <v>-1187857168044</v>
      </c>
      <c r="AA16" s="4">
        <f ca="1"/>
        <v>-529960319610</v>
      </c>
      <c r="AB16" s="4">
        <f ca="1"/>
        <v>-181893076251</v>
      </c>
      <c r="AC16" s="4">
        <f ca="1"/>
        <v>361807180552</v>
      </c>
      <c r="AD16" s="4">
        <f ca="1"/>
        <v>-42530452619</v>
      </c>
      <c r="AE16" s="4">
        <f ca="1"/>
        <v>159520488550</v>
      </c>
      <c r="AF16" s="4">
        <f ca="1"/>
        <v>2551895210</v>
      </c>
      <c r="AG16" s="4">
        <f ca="1"/>
        <v>-339181324775</v>
      </c>
      <c r="AI16" s="60"/>
      <c r="AJ16" t="str">
        <f ca="1"/>
        <v>05/04/2024</v>
      </c>
      <c r="AK16" s="4">
        <f ca="1"/>
        <v>-150824812008</v>
      </c>
      <c r="AL16" s="4">
        <f ca="1"/>
        <v>992204594089</v>
      </c>
      <c r="AM16" s="4">
        <f ca="1"/>
        <v>265891177291</v>
      </c>
      <c r="AN16" s="4">
        <f ca="1"/>
        <v>-3129196173</v>
      </c>
      <c r="AO16" s="4">
        <f ca="1"/>
        <v>-2204136516374</v>
      </c>
      <c r="AP16" s="4">
        <f ca="1"/>
        <v>-514566717024</v>
      </c>
      <c r="AQ16" s="4">
        <f ca="1"/>
        <v>-2553137117</v>
      </c>
      <c r="AR16" s="4">
        <f ca="1"/>
        <v>-8783776</v>
      </c>
      <c r="AS16" s="4">
        <f ca="1"/>
        <v>-9550236603</v>
      </c>
      <c r="AT16" s="4">
        <f ca="1"/>
        <v>850927279264</v>
      </c>
      <c r="AU16" s="4">
        <f ca="1"/>
        <v>-806566511453</v>
      </c>
      <c r="AW16" s="60"/>
      <c r="AX16" t="str">
        <f ca="1"/>
        <v>05/04/2024</v>
      </c>
      <c r="AY16" s="4">
        <f ca="1"/>
        <v>-6142758424727</v>
      </c>
      <c r="AZ16" s="4">
        <f ca="1"/>
        <v>298976374550</v>
      </c>
      <c r="BA16" s="4">
        <f ca="1"/>
        <v>614203115854</v>
      </c>
      <c r="BB16" s="4">
        <f ca="1"/>
        <v>40395080358</v>
      </c>
      <c r="BC16" s="4">
        <f ca="1"/>
        <v>947058124034</v>
      </c>
      <c r="BD16" s="4">
        <f ca="1"/>
        <v>221948023584</v>
      </c>
      <c r="BE16" s="4">
        <f ca="1"/>
        <v>139257235283</v>
      </c>
      <c r="BF16" s="4">
        <f ca="1"/>
        <v>-6830918090</v>
      </c>
      <c r="BG16" s="4">
        <f ca="1"/>
        <v>55675627501</v>
      </c>
      <c r="BI16" s="60"/>
      <c r="BJ16" t="str">
        <f ca="1"/>
        <v>05/04/2024</v>
      </c>
      <c r="BK16" s="4">
        <f ca="1"/>
        <v>440997488627</v>
      </c>
      <c r="BL16" s="4">
        <f ca="1"/>
        <v>1545149219219</v>
      </c>
      <c r="BM16" s="4">
        <f ca="1"/>
        <v>6696624953</v>
      </c>
      <c r="BN16" s="4">
        <f ca="1"/>
        <v>-16324430060</v>
      </c>
      <c r="BO16" s="4">
        <f ca="1"/>
        <v>86733141076</v>
      </c>
      <c r="BP16" s="4">
        <f ca="1"/>
        <v>7776576379</v>
      </c>
      <c r="BQ16" s="4">
        <f ca="1"/>
        <v>25103387582</v>
      </c>
    </row>
    <row r="17" spans="1:69" x14ac:dyDescent="0.2">
      <c r="A17" s="4"/>
      <c r="B17" s="4"/>
      <c r="C17" s="4"/>
      <c r="D17" s="4"/>
      <c r="E17" s="4"/>
      <c r="G17" s="4"/>
      <c r="H17" s="4"/>
      <c r="W17" s="60"/>
      <c r="X17" t="str">
        <f ca="1"/>
        <v>04/04/2024</v>
      </c>
      <c r="Y17" s="4">
        <f ca="1"/>
        <v>52675910652</v>
      </c>
      <c r="Z17" s="4">
        <f ca="1"/>
        <v>-1177990328044</v>
      </c>
      <c r="AA17" s="4">
        <f ca="1"/>
        <v>-518691219610</v>
      </c>
      <c r="AB17" s="4">
        <f ca="1"/>
        <v>-139016166251</v>
      </c>
      <c r="AC17" s="4">
        <f ca="1"/>
        <v>362990680552</v>
      </c>
      <c r="AD17" s="4">
        <f ca="1"/>
        <v>-38856561651</v>
      </c>
      <c r="AE17" s="4">
        <f ca="1"/>
        <v>157683398550</v>
      </c>
      <c r="AF17" s="4">
        <f ca="1"/>
        <v>1482435210</v>
      </c>
      <c r="AG17" s="4">
        <f ca="1"/>
        <v>-323297154355</v>
      </c>
      <c r="AI17" s="60"/>
      <c r="AJ17" t="str">
        <f ca="1"/>
        <v>04/04/2024</v>
      </c>
      <c r="AK17" s="4">
        <f ca="1"/>
        <v>-169386412008</v>
      </c>
      <c r="AL17" s="4">
        <f ca="1"/>
        <v>947255434089</v>
      </c>
      <c r="AM17" s="4">
        <f ca="1"/>
        <v>201634767291</v>
      </c>
      <c r="AN17" s="4">
        <f ca="1"/>
        <v>-3129196173</v>
      </c>
      <c r="AO17" s="4">
        <f ca="1"/>
        <v>-2250497026374</v>
      </c>
      <c r="AP17" s="4">
        <f ca="1"/>
        <v>-519549557024</v>
      </c>
      <c r="AQ17" s="4">
        <f ca="1"/>
        <v>-2553137117</v>
      </c>
      <c r="AR17" s="4">
        <f ca="1"/>
        <v>-8783776</v>
      </c>
      <c r="AS17" s="4">
        <f ca="1"/>
        <v>-9472376603</v>
      </c>
      <c r="AT17" s="4">
        <f ca="1"/>
        <v>850941579264</v>
      </c>
      <c r="AU17" s="4">
        <f ca="1"/>
        <v>-805796841453</v>
      </c>
      <c r="AW17" s="60"/>
      <c r="AX17" t="str">
        <f ca="1"/>
        <v>04/04/2024</v>
      </c>
      <c r="AY17" s="4">
        <f ca="1"/>
        <v>-5914664894727</v>
      </c>
      <c r="AZ17" s="4">
        <f ca="1"/>
        <v>74754294550</v>
      </c>
      <c r="BA17" s="4">
        <f ca="1"/>
        <v>593100705854</v>
      </c>
      <c r="BB17" s="4">
        <f ca="1"/>
        <v>29058600358</v>
      </c>
      <c r="BC17" s="4">
        <f ca="1"/>
        <v>903118684034</v>
      </c>
      <c r="BD17" s="4">
        <f ca="1"/>
        <v>181837803584</v>
      </c>
      <c r="BE17" s="4">
        <f ca="1"/>
        <v>182692095283</v>
      </c>
      <c r="BF17" s="4">
        <f ca="1"/>
        <v>2243236749</v>
      </c>
      <c r="BG17" s="4">
        <f ca="1"/>
        <v>43474717501</v>
      </c>
      <c r="BI17" s="60"/>
      <c r="BJ17" t="str">
        <f ca="1"/>
        <v>04/04/2024</v>
      </c>
      <c r="BK17" s="4">
        <f ca="1"/>
        <v>450541708627</v>
      </c>
      <c r="BL17" s="4">
        <f ca="1"/>
        <v>1529062405813</v>
      </c>
      <c r="BM17" s="4">
        <f ca="1"/>
        <v>2571724953</v>
      </c>
      <c r="BN17" s="4">
        <f ca="1"/>
        <v>-17763060060</v>
      </c>
      <c r="BO17" s="4">
        <f ca="1"/>
        <v>85189621076</v>
      </c>
      <c r="BP17" s="4">
        <f ca="1"/>
        <v>8270416379</v>
      </c>
      <c r="BQ17" s="4">
        <f ca="1"/>
        <v>21249667582</v>
      </c>
    </row>
    <row r="18" spans="1:69" x14ac:dyDescent="0.2">
      <c r="A18" s="4"/>
      <c r="B18" s="4"/>
      <c r="C18" s="4"/>
      <c r="D18" s="4"/>
      <c r="E18" s="4"/>
      <c r="G18" s="4"/>
      <c r="H18" s="4"/>
      <c r="W18" s="60"/>
      <c r="X18" t="str">
        <f ca="1"/>
        <v>03/04/2024</v>
      </c>
      <c r="Y18" s="4">
        <f ca="1"/>
        <v>43240020652</v>
      </c>
      <c r="Z18" s="4">
        <f ca="1"/>
        <v>-1175486348044</v>
      </c>
      <c r="AA18" s="4">
        <f ca="1"/>
        <v>-526888849610</v>
      </c>
      <c r="AB18" s="4">
        <f ca="1"/>
        <v>-149209386251</v>
      </c>
      <c r="AC18" s="4">
        <f ca="1"/>
        <v>362671690552</v>
      </c>
      <c r="AD18" s="4">
        <f ca="1"/>
        <v>-38951060848</v>
      </c>
      <c r="AE18" s="4">
        <f ca="1"/>
        <v>158644268550</v>
      </c>
      <c r="AF18" s="4">
        <f ca="1"/>
        <v>2333765210</v>
      </c>
      <c r="AG18" s="4">
        <f ca="1"/>
        <v>-323233577148</v>
      </c>
      <c r="AI18" s="60"/>
      <c r="AJ18" t="str">
        <f ca="1"/>
        <v>03/04/2024</v>
      </c>
      <c r="AK18" s="4">
        <f ca="1"/>
        <v>-253475892008</v>
      </c>
      <c r="AL18" s="4">
        <f ca="1"/>
        <v>898826614089</v>
      </c>
      <c r="AM18" s="4">
        <f ca="1"/>
        <v>193370817291</v>
      </c>
      <c r="AN18" s="4">
        <f ca="1"/>
        <v>-3129196173</v>
      </c>
      <c r="AO18" s="4">
        <f ca="1"/>
        <v>-2276330216374</v>
      </c>
      <c r="AP18" s="4">
        <f ca="1"/>
        <v>-549714127024</v>
      </c>
      <c r="AQ18" s="4">
        <f ca="1"/>
        <v>-2554277117</v>
      </c>
      <c r="AR18" s="4">
        <f ca="1"/>
        <v>-8783776</v>
      </c>
      <c r="AS18" s="4">
        <f ca="1"/>
        <v>-9844466603</v>
      </c>
      <c r="AT18" s="4">
        <f ca="1"/>
        <v>851305829264</v>
      </c>
      <c r="AU18" s="4">
        <f ca="1"/>
        <v>-802991021453</v>
      </c>
      <c r="AW18" s="60"/>
      <c r="AX18" t="str">
        <f ca="1"/>
        <v>03/04/2024</v>
      </c>
      <c r="AY18" s="4">
        <f ca="1"/>
        <v>-5803954204727</v>
      </c>
      <c r="AZ18" s="4">
        <f ca="1"/>
        <v>84273134550</v>
      </c>
      <c r="BA18" s="4">
        <f ca="1"/>
        <v>520467245854</v>
      </c>
      <c r="BB18" s="4">
        <f ca="1"/>
        <v>-17891449642</v>
      </c>
      <c r="BC18" s="4">
        <f ca="1"/>
        <v>859475664034</v>
      </c>
      <c r="BD18" s="4">
        <f ca="1"/>
        <v>170286033584</v>
      </c>
      <c r="BE18" s="4">
        <f ca="1"/>
        <v>153105365283</v>
      </c>
      <c r="BF18" s="4">
        <f ca="1"/>
        <v>3738544559</v>
      </c>
      <c r="BG18" s="4">
        <f ca="1"/>
        <v>29008347501</v>
      </c>
      <c r="BI18" s="60"/>
      <c r="BJ18" t="str">
        <f ca="1"/>
        <v>03/04/2024</v>
      </c>
      <c r="BK18" s="4">
        <f ca="1"/>
        <v>448500358627</v>
      </c>
      <c r="BL18" s="4">
        <f ca="1"/>
        <v>1515584161882</v>
      </c>
      <c r="BM18" s="4">
        <f ca="1"/>
        <v>2603034953</v>
      </c>
      <c r="BN18" s="4">
        <f ca="1"/>
        <v>-16123770060</v>
      </c>
      <c r="BO18" s="4">
        <f ca="1"/>
        <v>77937641076</v>
      </c>
      <c r="BP18" s="4">
        <f ca="1"/>
        <v>13223546379</v>
      </c>
      <c r="BQ18" s="4">
        <f ca="1"/>
        <v>21369447582</v>
      </c>
    </row>
    <row r="19" spans="1:69" x14ac:dyDescent="0.2">
      <c r="A19" s="4"/>
      <c r="B19" s="4"/>
      <c r="C19" s="4"/>
      <c r="D19" s="4"/>
      <c r="E19" s="4"/>
      <c r="G19" s="4"/>
      <c r="H19" s="4"/>
      <c r="W19" s="60"/>
      <c r="X19" t="str">
        <f ca="1"/>
        <v>02/04/2024</v>
      </c>
      <c r="Y19" s="4">
        <f ca="1"/>
        <v>176247450652</v>
      </c>
      <c r="Z19" s="4">
        <f ca="1"/>
        <v>-1105732928044</v>
      </c>
      <c r="AA19" s="4">
        <f ca="1"/>
        <v>-443994259610</v>
      </c>
      <c r="AB19" s="4">
        <f ca="1"/>
        <v>-151799796251</v>
      </c>
      <c r="AC19" s="4">
        <f ca="1"/>
        <v>361265050552</v>
      </c>
      <c r="AD19" s="4">
        <f ca="1"/>
        <v>-32249012428</v>
      </c>
      <c r="AE19" s="4">
        <f ca="1"/>
        <v>153905418550</v>
      </c>
      <c r="AF19" s="4">
        <f ca="1"/>
        <v>3510455210</v>
      </c>
      <c r="AG19" s="4">
        <f ca="1"/>
        <v>-325023560776</v>
      </c>
      <c r="AI19" s="60"/>
      <c r="AJ19" t="str">
        <f ca="1"/>
        <v>02/04/2024</v>
      </c>
      <c r="AK19" s="4">
        <f ca="1"/>
        <v>-257015712008</v>
      </c>
      <c r="AL19" s="4">
        <f ca="1"/>
        <v>917248774089</v>
      </c>
      <c r="AM19" s="4">
        <f ca="1"/>
        <v>189332227291</v>
      </c>
      <c r="AN19" s="4">
        <f ca="1"/>
        <v>-3129196173</v>
      </c>
      <c r="AO19" s="4">
        <f ca="1"/>
        <v>-2298861896374</v>
      </c>
      <c r="AP19" s="4">
        <f ca="1"/>
        <v>-550304507024</v>
      </c>
      <c r="AQ19" s="4">
        <f ca="1"/>
        <v>-2554277117</v>
      </c>
      <c r="AR19" s="4">
        <f ca="1"/>
        <v>-8783776</v>
      </c>
      <c r="AS19" s="4">
        <f ca="1"/>
        <v>-9844466603</v>
      </c>
      <c r="AT19" s="4">
        <f ca="1"/>
        <v>854995229264</v>
      </c>
      <c r="AU19" s="4">
        <f ca="1"/>
        <v>-796504491453</v>
      </c>
      <c r="AW19" s="60"/>
      <c r="AX19" t="str">
        <f ca="1"/>
        <v>02/04/2024</v>
      </c>
      <c r="AY19" s="4">
        <f ca="1"/>
        <v>-5626732304727</v>
      </c>
      <c r="AZ19" s="4">
        <f ca="1"/>
        <v>92954234550</v>
      </c>
      <c r="BA19" s="4">
        <f ca="1"/>
        <v>538759205854</v>
      </c>
      <c r="BB19" s="4">
        <f ca="1"/>
        <v>-47109269642</v>
      </c>
      <c r="BC19" s="4">
        <f ca="1"/>
        <v>804655664034</v>
      </c>
      <c r="BD19" s="4">
        <f ca="1"/>
        <v>192042903584</v>
      </c>
      <c r="BE19" s="4">
        <f ca="1"/>
        <v>184777485283</v>
      </c>
      <c r="BF19" s="4">
        <f ca="1"/>
        <v>-11950239868</v>
      </c>
      <c r="BG19" s="4">
        <f ca="1"/>
        <v>37477567501</v>
      </c>
      <c r="BI19" s="60"/>
      <c r="BJ19" t="str">
        <f ca="1"/>
        <v>02/04/2024</v>
      </c>
      <c r="BK19" s="4">
        <f ca="1"/>
        <v>533296608627</v>
      </c>
      <c r="BL19" s="4">
        <f ca="1"/>
        <v>1532940730554</v>
      </c>
      <c r="BM19" s="4">
        <f ca="1"/>
        <v>24615234953</v>
      </c>
      <c r="BN19" s="4">
        <f ca="1"/>
        <v>-12011770060</v>
      </c>
      <c r="BO19" s="4">
        <f ca="1"/>
        <v>75051691076</v>
      </c>
      <c r="BP19" s="4">
        <f ca="1"/>
        <v>12498196379</v>
      </c>
      <c r="BQ19" s="4">
        <f ca="1"/>
        <v>23790707582</v>
      </c>
    </row>
    <row r="20" spans="1:69" x14ac:dyDescent="0.2">
      <c r="A20" s="4"/>
      <c r="B20" s="4"/>
      <c r="C20" s="4"/>
      <c r="D20" s="4"/>
      <c r="E20" s="4"/>
      <c r="G20" s="4"/>
      <c r="H20" s="4"/>
      <c r="W20" s="60"/>
      <c r="X20" t="str">
        <f ca="1"/>
        <v>01/04/2024</v>
      </c>
      <c r="Y20" s="4">
        <f ca="1"/>
        <v>332268350652</v>
      </c>
      <c r="Z20" s="4">
        <f ca="1"/>
        <v>-1081044168044</v>
      </c>
      <c r="AA20" s="4">
        <f ca="1"/>
        <v>-219970739610</v>
      </c>
      <c r="AB20" s="4">
        <f ca="1"/>
        <v>-164036626251</v>
      </c>
      <c r="AC20" s="4">
        <f ca="1"/>
        <v>382793060552</v>
      </c>
      <c r="AD20" s="4">
        <f ca="1"/>
        <v>-18557906309</v>
      </c>
      <c r="AE20" s="4">
        <f ca="1"/>
        <v>158042648550</v>
      </c>
      <c r="AF20" s="4">
        <f ca="1"/>
        <v>6483815210</v>
      </c>
      <c r="AG20" s="4">
        <f ca="1"/>
        <v>-327960482650</v>
      </c>
      <c r="AI20" s="60"/>
      <c r="AJ20" t="str">
        <f ca="1"/>
        <v>01/04/2024</v>
      </c>
      <c r="AK20" s="4">
        <f ca="1"/>
        <v>-238677072008</v>
      </c>
      <c r="AL20" s="4">
        <f ca="1"/>
        <v>1200317344089</v>
      </c>
      <c r="AM20" s="4">
        <f ca="1"/>
        <v>157037927291</v>
      </c>
      <c r="AN20" s="4">
        <f ca="1"/>
        <v>-192825036173</v>
      </c>
      <c r="AO20" s="4">
        <f ca="1"/>
        <v>-2282682026374</v>
      </c>
      <c r="AP20" s="4">
        <f ca="1"/>
        <v>-548609597024</v>
      </c>
      <c r="AQ20" s="4">
        <f ca="1"/>
        <v>-2556527117</v>
      </c>
      <c r="AR20" s="4">
        <f ca="1"/>
        <v>-11223776</v>
      </c>
      <c r="AS20" s="4">
        <f ca="1"/>
        <v>-9844616603</v>
      </c>
      <c r="AT20" s="4">
        <f ca="1"/>
        <v>855182499264</v>
      </c>
      <c r="AU20" s="4">
        <f ca="1"/>
        <v>-783307191453</v>
      </c>
      <c r="AW20" s="60"/>
      <c r="AX20" t="str">
        <f ca="1"/>
        <v>01/04/2024</v>
      </c>
      <c r="AY20" s="4">
        <f ca="1"/>
        <v>-5508542764727</v>
      </c>
      <c r="AZ20" s="4">
        <f ca="1"/>
        <v>126500054550</v>
      </c>
      <c r="BA20" s="4">
        <f ca="1"/>
        <v>592432875854</v>
      </c>
      <c r="BB20" s="4">
        <f ca="1"/>
        <v>-105906409642</v>
      </c>
      <c r="BC20" s="4">
        <f ca="1"/>
        <v>783895854034</v>
      </c>
      <c r="BD20" s="4">
        <f ca="1"/>
        <v>203781003584</v>
      </c>
      <c r="BE20" s="4">
        <f ca="1"/>
        <v>183925205283</v>
      </c>
      <c r="BF20" s="4">
        <f ca="1"/>
        <v>-16005454669</v>
      </c>
      <c r="BG20" s="4">
        <f ca="1"/>
        <v>37523697501</v>
      </c>
      <c r="BI20" s="60"/>
      <c r="BJ20" t="str">
        <f ca="1"/>
        <v>01/04/2024</v>
      </c>
      <c r="BK20" s="4">
        <f ca="1"/>
        <v>469627628627</v>
      </c>
      <c r="BL20" s="4">
        <f ca="1"/>
        <v>1510457505776</v>
      </c>
      <c r="BM20" s="4">
        <f ca="1"/>
        <v>24276934953</v>
      </c>
      <c r="BN20" s="4">
        <f ca="1"/>
        <v>-30728500060</v>
      </c>
      <c r="BO20" s="4">
        <f ca="1"/>
        <v>82147581076</v>
      </c>
      <c r="BP20" s="4">
        <f ca="1"/>
        <v>15555456379</v>
      </c>
      <c r="BQ20" s="4">
        <f ca="1"/>
        <v>20689977582</v>
      </c>
    </row>
    <row r="21" spans="1:69" x14ac:dyDescent="0.2">
      <c r="A21" s="4"/>
      <c r="B21" s="4"/>
      <c r="C21" s="4"/>
      <c r="D21" s="4"/>
      <c r="E21" s="4"/>
      <c r="G21" s="4"/>
      <c r="H21" s="4"/>
      <c r="W21" s="60"/>
      <c r="X21" t="str">
        <f ca="1"/>
        <v>29/03/2024</v>
      </c>
      <c r="Y21" s="4">
        <f ca="1"/>
        <v>502378460652</v>
      </c>
      <c r="Z21" s="4">
        <f ca="1"/>
        <v>-1020849508044</v>
      </c>
      <c r="AA21" s="4">
        <f ca="1"/>
        <v>-121787759610</v>
      </c>
      <c r="AB21" s="4">
        <f ca="1"/>
        <v>-165996046251</v>
      </c>
      <c r="AC21" s="4">
        <f ca="1"/>
        <v>382735230552</v>
      </c>
      <c r="AD21" s="4">
        <f ca="1"/>
        <v>-20796861752</v>
      </c>
      <c r="AE21" s="4">
        <f ca="1"/>
        <v>159862398550</v>
      </c>
      <c r="AF21" s="4">
        <f ca="1"/>
        <v>4640035210</v>
      </c>
      <c r="AG21" s="4">
        <f ca="1"/>
        <v>-335602160631</v>
      </c>
      <c r="AI21" s="60"/>
      <c r="AJ21" t="str">
        <f ca="1"/>
        <v>29/03/2024</v>
      </c>
      <c r="AK21" s="4">
        <f ca="1"/>
        <v>-235564872008</v>
      </c>
      <c r="AL21" s="4">
        <f ca="1"/>
        <v>1153218654089</v>
      </c>
      <c r="AM21" s="4">
        <f ca="1"/>
        <v>199417317291</v>
      </c>
      <c r="AN21" s="4">
        <f ca="1"/>
        <v>-192825036173</v>
      </c>
      <c r="AO21" s="4">
        <f ca="1"/>
        <v>-2258100066374</v>
      </c>
      <c r="AP21" s="4">
        <f ca="1"/>
        <v>-526880767024</v>
      </c>
      <c r="AQ21" s="4">
        <f ca="1"/>
        <v>-2555247117</v>
      </c>
      <c r="AR21" s="4">
        <f ca="1"/>
        <v>-11223776</v>
      </c>
      <c r="AS21" s="4">
        <f ca="1"/>
        <v>-9464626603</v>
      </c>
      <c r="AT21" s="4">
        <f ca="1"/>
        <v>855182499264</v>
      </c>
      <c r="AU21" s="4">
        <f ca="1"/>
        <v>-774214181453</v>
      </c>
      <c r="AW21" s="60"/>
      <c r="AX21" t="str">
        <f ca="1"/>
        <v>29/03/2024</v>
      </c>
      <c r="AY21" s="4">
        <f ca="1"/>
        <v>-5488249714727</v>
      </c>
      <c r="AZ21" s="4">
        <f ca="1"/>
        <v>97092064550</v>
      </c>
      <c r="BA21" s="4">
        <f ca="1"/>
        <v>505720665854</v>
      </c>
      <c r="BB21" s="4">
        <f ca="1"/>
        <v>-130334399642</v>
      </c>
      <c r="BC21" s="4">
        <f ca="1"/>
        <v>755611154034</v>
      </c>
      <c r="BD21" s="4">
        <f ca="1"/>
        <v>216485233584</v>
      </c>
      <c r="BE21" s="4">
        <f ca="1"/>
        <v>18269615283</v>
      </c>
      <c r="BF21" s="4">
        <f ca="1"/>
        <v>-16403959681</v>
      </c>
      <c r="BG21" s="4">
        <f ca="1"/>
        <v>40715007501</v>
      </c>
      <c r="BI21" s="60"/>
      <c r="BJ21" t="str">
        <f ca="1"/>
        <v>29/03/2024</v>
      </c>
      <c r="BK21" s="4">
        <f ca="1"/>
        <v>537936808627</v>
      </c>
      <c r="BL21" s="4">
        <f ca="1"/>
        <v>1511472302692</v>
      </c>
      <c r="BM21" s="4">
        <f ca="1"/>
        <v>24642914953</v>
      </c>
      <c r="BN21" s="4">
        <f ca="1"/>
        <v>-52692770060</v>
      </c>
      <c r="BO21" s="4">
        <f ca="1"/>
        <v>73374441076</v>
      </c>
      <c r="BP21" s="4">
        <f ca="1"/>
        <v>17334326379</v>
      </c>
      <c r="BQ21" s="4">
        <f ca="1"/>
        <v>26317197582</v>
      </c>
    </row>
    <row r="22" spans="1:69" x14ac:dyDescent="0.2">
      <c r="A22" s="4"/>
      <c r="B22" s="4"/>
      <c r="C22" s="4"/>
      <c r="D22" s="4"/>
      <c r="E22" s="4"/>
      <c r="G22" s="4"/>
      <c r="H22" s="4"/>
      <c r="W22" s="60"/>
      <c r="X22" t="str">
        <f ca="1"/>
        <v>28/03/2024</v>
      </c>
      <c r="Y22" s="4">
        <f ca="1"/>
        <v>467572970652</v>
      </c>
      <c r="Z22" s="4">
        <f ca="1"/>
        <v>-831392788044</v>
      </c>
      <c r="AA22" s="4">
        <f ca="1"/>
        <v>-134465529610</v>
      </c>
      <c r="AB22" s="4">
        <f ca="1"/>
        <v>-176370576251</v>
      </c>
      <c r="AC22" s="4">
        <f ca="1"/>
        <v>391756480552</v>
      </c>
      <c r="AD22" s="4">
        <f ca="1"/>
        <v>-21754676137</v>
      </c>
      <c r="AE22" s="4">
        <f ca="1"/>
        <v>162949948550</v>
      </c>
      <c r="AF22" s="4">
        <f ca="1"/>
        <v>24767445210</v>
      </c>
      <c r="AG22" s="4">
        <f ca="1"/>
        <v>-328007260464</v>
      </c>
      <c r="AI22" s="60"/>
      <c r="AJ22" t="str">
        <f ca="1"/>
        <v>28/03/2024</v>
      </c>
      <c r="AK22" s="4">
        <f ca="1"/>
        <v>-198711162008</v>
      </c>
      <c r="AL22" s="4">
        <f ca="1"/>
        <v>1298492104089</v>
      </c>
      <c r="AM22" s="4">
        <f ca="1"/>
        <v>172101727291</v>
      </c>
      <c r="AN22" s="4">
        <f ca="1"/>
        <v>-190824476173</v>
      </c>
      <c r="AO22" s="4">
        <f ca="1"/>
        <v>-2312804096374</v>
      </c>
      <c r="AP22" s="4">
        <f ca="1"/>
        <v>-541598897024</v>
      </c>
      <c r="AQ22" s="4">
        <f ca="1"/>
        <v>-2553327117</v>
      </c>
      <c r="AR22" s="4">
        <f ca="1"/>
        <v>-11223776</v>
      </c>
      <c r="AS22" s="4">
        <f ca="1"/>
        <v>-9464626603</v>
      </c>
      <c r="AT22" s="4">
        <f ca="1"/>
        <v>855182499264</v>
      </c>
      <c r="AU22" s="4">
        <f ca="1"/>
        <v>-778058301453</v>
      </c>
      <c r="AW22" s="60"/>
      <c r="AX22" t="str">
        <f ca="1"/>
        <v>28/03/2024</v>
      </c>
      <c r="AY22" s="4">
        <f ca="1"/>
        <v>-5337397674727</v>
      </c>
      <c r="AZ22" s="4">
        <f ca="1"/>
        <v>144908764550</v>
      </c>
      <c r="BA22" s="4">
        <f ca="1"/>
        <v>525443505854</v>
      </c>
      <c r="BB22" s="4">
        <f ca="1"/>
        <v>-142546529642</v>
      </c>
      <c r="BC22" s="4">
        <f ca="1"/>
        <v>761852904034</v>
      </c>
      <c r="BD22" s="4">
        <f ca="1"/>
        <v>221395253584</v>
      </c>
      <c r="BE22" s="4">
        <f ca="1"/>
        <v>27653555283</v>
      </c>
      <c r="BF22" s="4">
        <f ca="1"/>
        <v>-12998441092</v>
      </c>
      <c r="BG22" s="4">
        <f ca="1"/>
        <v>41368447501</v>
      </c>
      <c r="BI22" s="60"/>
      <c r="BJ22" t="str">
        <f ca="1"/>
        <v>28/03/2024</v>
      </c>
      <c r="BK22" s="4">
        <f ca="1"/>
        <v>517990128627</v>
      </c>
      <c r="BL22" s="4">
        <f ca="1"/>
        <v>1492367189358</v>
      </c>
      <c r="BM22" s="4">
        <f ca="1"/>
        <v>18687094953</v>
      </c>
      <c r="BN22" s="4">
        <f ca="1"/>
        <v>-53754390060</v>
      </c>
      <c r="BO22" s="4">
        <f ca="1"/>
        <v>69570711076</v>
      </c>
      <c r="BP22" s="4">
        <f ca="1"/>
        <v>19075596379</v>
      </c>
      <c r="BQ22" s="4">
        <f ca="1"/>
        <v>34122347582</v>
      </c>
    </row>
    <row r="23" spans="1:69" x14ac:dyDescent="0.2">
      <c r="A23" s="4"/>
      <c r="B23" s="4"/>
      <c r="C23" s="4"/>
      <c r="D23" s="4"/>
      <c r="E23" s="4"/>
      <c r="G23" s="4"/>
      <c r="H23" s="4"/>
      <c r="W23" s="60"/>
      <c r="X23" t="str">
        <f ca="1"/>
        <v>27/03/2024</v>
      </c>
      <c r="Y23" s="4">
        <f ca="1"/>
        <v>421595650652</v>
      </c>
      <c r="Z23" s="4">
        <f ca="1"/>
        <v>-719264471278</v>
      </c>
      <c r="AA23" s="4">
        <f ca="1"/>
        <v>-91883692386</v>
      </c>
      <c r="AB23" s="4">
        <f ca="1"/>
        <v>-207842447967</v>
      </c>
      <c r="AC23" s="4">
        <f ca="1"/>
        <v>359929964380</v>
      </c>
      <c r="AD23" s="4">
        <f ca="1"/>
        <v>-40501941275</v>
      </c>
      <c r="AE23" s="4">
        <f ca="1"/>
        <v>160375428924</v>
      </c>
      <c r="AF23" s="4">
        <f ca="1"/>
        <v>25189365210</v>
      </c>
      <c r="AG23" s="4">
        <f ca="1"/>
        <v>-320886881264</v>
      </c>
      <c r="AI23" s="60"/>
      <c r="AJ23" t="str">
        <f ca="1"/>
        <v>27/03/2024</v>
      </c>
      <c r="AK23" s="4">
        <f ca="1"/>
        <v>-166701481758</v>
      </c>
      <c r="AL23" s="4">
        <f ca="1"/>
        <v>1115931884089</v>
      </c>
      <c r="AM23" s="4">
        <f ca="1"/>
        <v>213347547291</v>
      </c>
      <c r="AN23" s="4">
        <f ca="1"/>
        <v>1477156380</v>
      </c>
      <c r="AO23" s="4">
        <f ca="1"/>
        <v>-2343290946374</v>
      </c>
      <c r="AP23" s="4">
        <f ca="1"/>
        <v>-526369841633</v>
      </c>
      <c r="AQ23" s="4">
        <f ca="1"/>
        <v>-2551057117</v>
      </c>
      <c r="AR23" s="4">
        <f ca="1"/>
        <v>-8670000</v>
      </c>
      <c r="AS23" s="4">
        <f ca="1"/>
        <v>-9463413916</v>
      </c>
      <c r="AT23" s="4">
        <f ca="1"/>
        <v>849097806419</v>
      </c>
      <c r="AU23" s="4">
        <f ca="1"/>
        <v>-771938091453</v>
      </c>
      <c r="AW23" s="60"/>
      <c r="AX23" t="str">
        <f ca="1"/>
        <v>27/03/2024</v>
      </c>
      <c r="AY23" s="4">
        <f ca="1"/>
        <v>-5014193204727</v>
      </c>
      <c r="AZ23" s="4">
        <f ca="1"/>
        <v>303355050000</v>
      </c>
      <c r="BA23" s="4">
        <f ca="1"/>
        <v>507052545854</v>
      </c>
      <c r="BB23" s="4">
        <f ca="1"/>
        <v>-137727743405</v>
      </c>
      <c r="BC23" s="4">
        <f ca="1"/>
        <v>770499273601</v>
      </c>
      <c r="BD23" s="4">
        <f ca="1"/>
        <v>217754582798</v>
      </c>
      <c r="BE23" s="4">
        <f ca="1"/>
        <v>57651680181</v>
      </c>
      <c r="BF23" s="4">
        <f ca="1"/>
        <v>-9670294189</v>
      </c>
      <c r="BG23" s="4">
        <f ca="1"/>
        <v>39127624492</v>
      </c>
      <c r="BI23" s="60"/>
      <c r="BJ23" t="str">
        <f ca="1"/>
        <v>27/03/2024</v>
      </c>
      <c r="BK23" s="4">
        <f ca="1"/>
        <v>518262317101</v>
      </c>
      <c r="BL23" s="4">
        <f ca="1"/>
        <v>1482777007794</v>
      </c>
      <c r="BM23" s="4">
        <f ca="1"/>
        <v>28963992579</v>
      </c>
      <c r="BN23" s="4">
        <f ca="1"/>
        <v>-59260750060</v>
      </c>
      <c r="BO23" s="4">
        <f ca="1"/>
        <v>67692108241</v>
      </c>
      <c r="BP23" s="4">
        <f ca="1"/>
        <v>16192827367</v>
      </c>
      <c r="BQ23" s="4">
        <f ca="1"/>
        <v>35289447032</v>
      </c>
    </row>
    <row r="24" spans="1:69" x14ac:dyDescent="0.2">
      <c r="A24" s="4"/>
      <c r="B24" s="4"/>
      <c r="C24" s="4"/>
      <c r="D24" s="4"/>
      <c r="E24" s="4"/>
      <c r="G24" s="4"/>
      <c r="H24" s="4"/>
      <c r="W24" s="60"/>
      <c r="X24" t="str">
        <f ca="1"/>
        <v>26/03/2024</v>
      </c>
      <c r="Y24" s="4">
        <f ca="1"/>
        <v>423674850652</v>
      </c>
      <c r="Z24" s="4">
        <f ca="1"/>
        <v>-698558381278</v>
      </c>
      <c r="AA24" s="4">
        <f ca="1"/>
        <v>-52891682386</v>
      </c>
      <c r="AB24" s="4">
        <f ca="1"/>
        <v>-208184387967</v>
      </c>
      <c r="AC24" s="4">
        <f ca="1"/>
        <v>359780114380</v>
      </c>
      <c r="AD24" s="4">
        <f ca="1"/>
        <v>-40130485107</v>
      </c>
      <c r="AE24" s="4">
        <f ca="1"/>
        <v>165234608924</v>
      </c>
      <c r="AF24" s="4">
        <f ca="1"/>
        <v>189910855210</v>
      </c>
      <c r="AG24" s="4">
        <f ca="1"/>
        <v>-313928350407</v>
      </c>
      <c r="AI24" s="60"/>
      <c r="AJ24" t="str">
        <f ca="1"/>
        <v>26/03/2024</v>
      </c>
      <c r="AK24" s="4">
        <f ca="1"/>
        <v>-177228961758</v>
      </c>
      <c r="AL24" s="4">
        <f ca="1"/>
        <v>1148985944089</v>
      </c>
      <c r="AM24" s="4">
        <f ca="1"/>
        <v>219430827291</v>
      </c>
      <c r="AN24" s="4">
        <f ca="1"/>
        <v>-889293620</v>
      </c>
      <c r="AO24" s="4">
        <f ca="1"/>
        <v>-2326607006374</v>
      </c>
      <c r="AP24" s="4">
        <f ca="1"/>
        <v>-544338601633</v>
      </c>
      <c r="AQ24" s="4">
        <f ca="1"/>
        <v>-2594487117</v>
      </c>
      <c r="AR24" s="4">
        <f ca="1"/>
        <v>-8670000</v>
      </c>
      <c r="AS24" s="4">
        <f ca="1"/>
        <v>-9609513916</v>
      </c>
      <c r="AT24" s="4">
        <f ca="1"/>
        <v>849039696419</v>
      </c>
      <c r="AU24" s="4">
        <f ca="1"/>
        <v>-767940971453</v>
      </c>
      <c r="AW24" s="60"/>
      <c r="AX24" t="str">
        <f ca="1"/>
        <v>26/03/2024</v>
      </c>
      <c r="AY24" s="4">
        <f ca="1"/>
        <v>-4879117974727</v>
      </c>
      <c r="AZ24" s="4">
        <f ca="1"/>
        <v>296981920000</v>
      </c>
      <c r="BA24" s="4">
        <f ca="1"/>
        <v>535854945854</v>
      </c>
      <c r="BB24" s="4">
        <f ca="1"/>
        <v>-137695733405</v>
      </c>
      <c r="BC24" s="4">
        <f ca="1"/>
        <v>760325933601</v>
      </c>
      <c r="BD24" s="4">
        <f ca="1"/>
        <v>205633482798</v>
      </c>
      <c r="BE24" s="4">
        <f ca="1"/>
        <v>52325030181</v>
      </c>
      <c r="BF24" s="4">
        <f ca="1"/>
        <v>-1199803270</v>
      </c>
      <c r="BG24" s="4">
        <f ca="1"/>
        <v>31669894492</v>
      </c>
      <c r="BI24" s="60"/>
      <c r="BJ24" t="str">
        <f ca="1"/>
        <v>26/03/2024</v>
      </c>
      <c r="BK24" s="4">
        <f ca="1"/>
        <v>547669177101</v>
      </c>
      <c r="BL24" s="4">
        <f ca="1"/>
        <v>1482882589743</v>
      </c>
      <c r="BM24" s="4">
        <f ca="1"/>
        <v>28609012579</v>
      </c>
      <c r="BN24" s="4">
        <f ca="1"/>
        <v>-53542410060</v>
      </c>
      <c r="BO24" s="4">
        <f ca="1"/>
        <v>69050078241</v>
      </c>
      <c r="BP24" s="4">
        <f ca="1"/>
        <v>18262277367</v>
      </c>
      <c r="BQ24" s="4">
        <f ca="1"/>
        <v>36370017032</v>
      </c>
    </row>
    <row r="25" spans="1:69" x14ac:dyDescent="0.2">
      <c r="A25" s="4"/>
      <c r="B25" s="4"/>
      <c r="C25" s="4"/>
      <c r="D25" s="4"/>
      <c r="E25" s="4"/>
      <c r="G25" s="4"/>
      <c r="H25" s="4"/>
      <c r="W25" s="60"/>
      <c r="X25" t="str">
        <f ca="1"/>
        <v>25/03/2024</v>
      </c>
      <c r="Y25" s="4">
        <f ca="1"/>
        <v>381639230652</v>
      </c>
      <c r="Z25" s="4">
        <f ca="1"/>
        <v>-303177001278</v>
      </c>
      <c r="AA25" s="4">
        <f ca="1"/>
        <v>-70337742386</v>
      </c>
      <c r="AB25" s="4">
        <f ca="1"/>
        <v>-236008187967</v>
      </c>
      <c r="AC25" s="4">
        <f ca="1"/>
        <v>359276014380</v>
      </c>
      <c r="AD25" s="4">
        <f ca="1"/>
        <v>-32151711065</v>
      </c>
      <c r="AE25" s="4">
        <f ca="1"/>
        <v>165160268924</v>
      </c>
      <c r="AF25" s="4">
        <f ca="1"/>
        <v>131995145210</v>
      </c>
      <c r="AG25" s="4">
        <f ca="1"/>
        <v>-268885801478</v>
      </c>
      <c r="AI25" s="60"/>
      <c r="AJ25" t="str">
        <f ca="1"/>
        <v>25/03/2024</v>
      </c>
      <c r="AK25" s="4">
        <f ca="1"/>
        <v>-199996141758</v>
      </c>
      <c r="AL25" s="4">
        <f ca="1"/>
        <v>1195702594089</v>
      </c>
      <c r="AM25" s="4">
        <f ca="1"/>
        <v>218301477291</v>
      </c>
      <c r="AN25" s="4">
        <f ca="1"/>
        <v>-879893620</v>
      </c>
      <c r="AO25" s="4">
        <f ca="1"/>
        <v>-2420793586374</v>
      </c>
      <c r="AP25" s="4">
        <f ca="1"/>
        <v>-520534751633</v>
      </c>
      <c r="AQ25" s="4">
        <f ca="1"/>
        <v>-2594487117</v>
      </c>
      <c r="AR25" s="4">
        <f ca="1"/>
        <v>-8670000</v>
      </c>
      <c r="AS25" s="4">
        <f ca="1"/>
        <v>-10574933916</v>
      </c>
      <c r="AT25" s="4">
        <f ca="1"/>
        <v>849027936419</v>
      </c>
      <c r="AU25" s="4">
        <f ca="1"/>
        <v>-764122861453</v>
      </c>
      <c r="AW25" s="60"/>
      <c r="AX25" t="str">
        <f ca="1"/>
        <v>25/03/2024</v>
      </c>
      <c r="AY25" s="4">
        <f ca="1"/>
        <v>-4853422454727</v>
      </c>
      <c r="AZ25" s="4">
        <f ca="1"/>
        <v>298458870000</v>
      </c>
      <c r="BA25" s="4">
        <f ca="1"/>
        <v>414512735854</v>
      </c>
      <c r="BB25" s="4">
        <f ca="1"/>
        <v>-118777493405</v>
      </c>
      <c r="BC25" s="4">
        <f ca="1"/>
        <v>769673063601</v>
      </c>
      <c r="BD25" s="4">
        <f ca="1"/>
        <v>155466382798</v>
      </c>
      <c r="BE25" s="4">
        <f ca="1"/>
        <v>41693410181</v>
      </c>
      <c r="BF25" s="4">
        <f ca="1"/>
        <v>-2433864734</v>
      </c>
      <c r="BG25" s="4">
        <f ca="1"/>
        <v>23423874492</v>
      </c>
      <c r="BI25" s="60"/>
      <c r="BJ25" t="str">
        <f ca="1"/>
        <v>25/03/2024</v>
      </c>
      <c r="BK25" s="4">
        <f ca="1"/>
        <v>502635887101</v>
      </c>
      <c r="BL25" s="4">
        <f ca="1"/>
        <v>1480978110177</v>
      </c>
      <c r="BM25" s="4">
        <f ca="1"/>
        <v>28185352579</v>
      </c>
      <c r="BN25" s="4">
        <f ca="1"/>
        <v>-69467890060</v>
      </c>
      <c r="BO25" s="4">
        <f ca="1"/>
        <v>69182108241</v>
      </c>
      <c r="BP25" s="4">
        <f ca="1"/>
        <v>18851947367</v>
      </c>
      <c r="BQ25" s="4">
        <f ca="1"/>
        <v>24350967032</v>
      </c>
    </row>
    <row r="26" spans="1:69" x14ac:dyDescent="0.2">
      <c r="A26" s="4"/>
      <c r="B26" s="4"/>
      <c r="C26" s="4"/>
      <c r="D26" s="4"/>
      <c r="E26" s="4"/>
      <c r="G26" s="4"/>
      <c r="H26" s="4"/>
      <c r="W26" s="60"/>
      <c r="X26" t="str">
        <f ca="1"/>
        <v>22/03/2024</v>
      </c>
      <c r="Y26" s="4">
        <f ca="1"/>
        <v>351140350652</v>
      </c>
      <c r="Z26" s="4">
        <f ca="1"/>
        <v>-214028361278</v>
      </c>
      <c r="AA26" s="4">
        <f ca="1"/>
        <v>-86138292386</v>
      </c>
      <c r="AB26" s="4">
        <f ca="1"/>
        <v>-234771987967</v>
      </c>
      <c r="AC26" s="4">
        <f ca="1"/>
        <v>362506934380</v>
      </c>
      <c r="AD26" s="4">
        <f ca="1"/>
        <v>-32180060753</v>
      </c>
      <c r="AE26" s="4">
        <f ca="1"/>
        <v>167912898924</v>
      </c>
      <c r="AF26" s="4">
        <f ca="1"/>
        <v>131485755210</v>
      </c>
      <c r="AG26" s="4">
        <f ca="1"/>
        <v>-264259851025</v>
      </c>
      <c r="AI26" s="60"/>
      <c r="AJ26" t="str">
        <f ca="1"/>
        <v>22/03/2024</v>
      </c>
      <c r="AK26" s="4">
        <f ca="1"/>
        <v>-237682931758</v>
      </c>
      <c r="AL26" s="4">
        <f ca="1"/>
        <v>1154935184089</v>
      </c>
      <c r="AM26" s="4">
        <f ca="1"/>
        <v>248314327291</v>
      </c>
      <c r="AN26" s="4">
        <f ca="1"/>
        <v>-879893620</v>
      </c>
      <c r="AO26" s="4">
        <f ca="1"/>
        <v>-2409768926374</v>
      </c>
      <c r="AP26" s="4">
        <f ca="1"/>
        <v>-530876631633</v>
      </c>
      <c r="AQ26" s="4">
        <f ca="1"/>
        <v>-2608417117</v>
      </c>
      <c r="AR26" s="4">
        <f ca="1"/>
        <v>-8670000</v>
      </c>
      <c r="AS26" s="4">
        <f ca="1"/>
        <v>-22189183916</v>
      </c>
      <c r="AT26" s="4">
        <f ca="1"/>
        <v>850719736419</v>
      </c>
      <c r="AU26" s="4">
        <f ca="1"/>
        <v>-757474651453</v>
      </c>
      <c r="AW26" s="60"/>
      <c r="AX26" t="str">
        <f ca="1"/>
        <v>22/03/2024</v>
      </c>
      <c r="AY26" s="4">
        <f ca="1"/>
        <v>-4750178194727</v>
      </c>
      <c r="AZ26" s="4">
        <f ca="1"/>
        <v>61074030000</v>
      </c>
      <c r="BA26" s="4">
        <f ca="1"/>
        <v>352979725854</v>
      </c>
      <c r="BB26" s="4">
        <f ca="1"/>
        <v>-106192713405</v>
      </c>
      <c r="BC26" s="4">
        <f ca="1"/>
        <v>762926923601</v>
      </c>
      <c r="BD26" s="4">
        <f ca="1"/>
        <v>179522632798</v>
      </c>
      <c r="BE26" s="4">
        <f ca="1"/>
        <v>41320970181</v>
      </c>
      <c r="BF26" s="4">
        <f ca="1"/>
        <v>-5316106996</v>
      </c>
      <c r="BG26" s="4">
        <f ca="1"/>
        <v>29716974492</v>
      </c>
      <c r="BI26" s="60"/>
      <c r="BJ26" t="str">
        <f ca="1"/>
        <v>22/03/2024</v>
      </c>
      <c r="BK26" s="4">
        <f ca="1"/>
        <v>477454577101</v>
      </c>
      <c r="BL26" s="4">
        <f ca="1"/>
        <v>1473927986244</v>
      </c>
      <c r="BM26" s="4">
        <f ca="1"/>
        <v>29565402579</v>
      </c>
      <c r="BN26" s="4">
        <f ca="1"/>
        <v>-65389220060</v>
      </c>
      <c r="BO26" s="4">
        <f ca="1"/>
        <v>70575698241</v>
      </c>
      <c r="BP26" s="4">
        <f ca="1"/>
        <v>19728797367</v>
      </c>
      <c r="BQ26" s="4">
        <f ca="1"/>
        <v>25877117032</v>
      </c>
    </row>
    <row r="27" spans="1:69" x14ac:dyDescent="0.2">
      <c r="A27" s="4"/>
      <c r="B27" s="4"/>
      <c r="C27" s="4"/>
      <c r="D27" s="4"/>
      <c r="E27" s="4"/>
      <c r="G27" s="4"/>
      <c r="H27" s="4"/>
      <c r="W27" s="60"/>
      <c r="X27" t="str">
        <f ca="1"/>
        <v>21/03/2024</v>
      </c>
      <c r="Y27" s="4">
        <f ca="1"/>
        <v>343393250652</v>
      </c>
      <c r="Z27" s="4">
        <f ca="1"/>
        <v>-210889741278</v>
      </c>
      <c r="AA27" s="4">
        <f ca="1"/>
        <v>-33280582386</v>
      </c>
      <c r="AB27" s="4">
        <f ca="1"/>
        <v>-225967557967</v>
      </c>
      <c r="AC27" s="4">
        <f ca="1"/>
        <v>362895884380</v>
      </c>
      <c r="AD27" s="4">
        <f ca="1"/>
        <v>-31806638902</v>
      </c>
      <c r="AE27" s="4">
        <f ca="1"/>
        <v>162653518924</v>
      </c>
      <c r="AF27" s="4">
        <f ca="1"/>
        <v>143258665210</v>
      </c>
      <c r="AG27" s="4">
        <f ca="1"/>
        <v>-239233291259</v>
      </c>
      <c r="AI27" s="60"/>
      <c r="AJ27" t="str">
        <f ca="1"/>
        <v>21/03/2024</v>
      </c>
      <c r="AK27" s="4">
        <f ca="1"/>
        <v>-316532131758</v>
      </c>
      <c r="AL27" s="4">
        <f ca="1"/>
        <v>1112895924089</v>
      </c>
      <c r="AM27" s="4">
        <f ca="1"/>
        <v>229788927291</v>
      </c>
      <c r="AN27" s="4">
        <f ca="1"/>
        <v>1365106380</v>
      </c>
      <c r="AO27" s="4">
        <f ca="1"/>
        <v>-2392068966374</v>
      </c>
      <c r="AP27" s="4">
        <f ca="1"/>
        <v>-539287451633</v>
      </c>
      <c r="AQ27" s="4">
        <f ca="1"/>
        <v>-2565337117</v>
      </c>
      <c r="AR27" s="4">
        <f ca="1"/>
        <v>-8670000</v>
      </c>
      <c r="AS27" s="4">
        <f ca="1"/>
        <v>-22044883916</v>
      </c>
      <c r="AT27" s="4">
        <f ca="1"/>
        <v>850778926419</v>
      </c>
      <c r="AU27" s="4">
        <f ca="1"/>
        <v>-746932861453</v>
      </c>
      <c r="AW27" s="60"/>
      <c r="AX27" t="str">
        <f ca="1"/>
        <v>21/03/2024</v>
      </c>
      <c r="AY27" s="4">
        <f ca="1"/>
        <v>-4634365204727</v>
      </c>
      <c r="AZ27" s="4">
        <f ca="1"/>
        <v>88171560000</v>
      </c>
      <c r="BA27" s="4">
        <f ca="1"/>
        <v>230796975854</v>
      </c>
      <c r="BB27" s="4">
        <f ca="1"/>
        <v>-106248533405</v>
      </c>
      <c r="BC27" s="4">
        <f ca="1"/>
        <v>766019013601</v>
      </c>
      <c r="BD27" s="4">
        <f ca="1"/>
        <v>186702582798</v>
      </c>
      <c r="BE27" s="4">
        <f ca="1"/>
        <v>119465510181</v>
      </c>
      <c r="BF27" s="4">
        <f ca="1"/>
        <v>-4026560918</v>
      </c>
      <c r="BG27" s="4">
        <f ca="1"/>
        <v>34761634492</v>
      </c>
      <c r="BI27" s="60"/>
      <c r="BJ27" t="str">
        <f ca="1"/>
        <v>21/03/2024</v>
      </c>
      <c r="BK27" s="4">
        <f ca="1"/>
        <v>329772227101</v>
      </c>
      <c r="BL27" s="4">
        <f ca="1"/>
        <v>1453938483759</v>
      </c>
      <c r="BM27" s="4">
        <f ca="1"/>
        <v>29597652579</v>
      </c>
      <c r="BN27" s="4">
        <f ca="1"/>
        <v>-61836900060</v>
      </c>
      <c r="BO27" s="4">
        <f ca="1"/>
        <v>73111628241</v>
      </c>
      <c r="BP27" s="4">
        <f ca="1"/>
        <v>23305857367</v>
      </c>
      <c r="BQ27" s="4">
        <f ca="1"/>
        <v>29034677032</v>
      </c>
    </row>
    <row r="28" spans="1:69" x14ac:dyDescent="0.2">
      <c r="A28" s="4"/>
      <c r="B28" s="4"/>
      <c r="C28" s="4"/>
      <c r="D28" s="4"/>
      <c r="E28" s="4"/>
      <c r="G28" s="4"/>
      <c r="H28" s="4"/>
      <c r="W28" s="60"/>
      <c r="X28" t="str">
        <f ca="1"/>
        <v>20/03/2024</v>
      </c>
      <c r="Y28" s="4">
        <f ca="1"/>
        <v>228912020652</v>
      </c>
      <c r="Z28" s="4">
        <f ca="1"/>
        <v>-398684321278</v>
      </c>
      <c r="AA28" s="4">
        <f ca="1"/>
        <v>-51655092386</v>
      </c>
      <c r="AB28" s="4">
        <f ca="1"/>
        <v>-222137877967</v>
      </c>
      <c r="AC28" s="4">
        <f ca="1"/>
        <v>364931944380</v>
      </c>
      <c r="AD28" s="4">
        <f ca="1"/>
        <v>-36165651662</v>
      </c>
      <c r="AE28" s="4">
        <f ca="1"/>
        <v>163680118924</v>
      </c>
      <c r="AF28" s="4">
        <f ca="1"/>
        <v>134424185210</v>
      </c>
      <c r="AG28" s="4">
        <f ca="1"/>
        <v>-281147674386</v>
      </c>
      <c r="AI28" s="60"/>
      <c r="AJ28" t="str">
        <f ca="1"/>
        <v>20/03/2024</v>
      </c>
      <c r="AK28" s="4">
        <f ca="1"/>
        <v>-345557771758</v>
      </c>
      <c r="AL28" s="4">
        <f ca="1"/>
        <v>1049048374089</v>
      </c>
      <c r="AM28" s="4">
        <f ca="1"/>
        <v>256621367291</v>
      </c>
      <c r="AN28" s="4">
        <f ca="1"/>
        <v>1365106380</v>
      </c>
      <c r="AO28" s="4">
        <f ca="1"/>
        <v>-2382057156374</v>
      </c>
      <c r="AP28" s="4">
        <f ca="1"/>
        <v>-536514131633</v>
      </c>
      <c r="AQ28" s="4">
        <f ca="1"/>
        <v>-2560977117</v>
      </c>
      <c r="AR28" s="4">
        <f ca="1"/>
        <v>-8670000</v>
      </c>
      <c r="AS28" s="4">
        <f ca="1"/>
        <v>-20828983916</v>
      </c>
      <c r="AT28" s="4">
        <f ca="1"/>
        <v>849145706419</v>
      </c>
      <c r="AU28" s="4">
        <f ca="1"/>
        <v>-738245881453</v>
      </c>
      <c r="AW28" s="60"/>
      <c r="AX28" t="str">
        <f ca="1"/>
        <v>20/03/2024</v>
      </c>
      <c r="AY28" s="4">
        <f ca="1"/>
        <v>-4469245944727</v>
      </c>
      <c r="AZ28" s="4">
        <f ca="1"/>
        <v>112182830000</v>
      </c>
      <c r="BA28" s="4">
        <f ca="1"/>
        <v>213569845854</v>
      </c>
      <c r="BB28" s="4">
        <f ca="1"/>
        <v>-144053013405</v>
      </c>
      <c r="BC28" s="4">
        <f ca="1"/>
        <v>789631243601</v>
      </c>
      <c r="BD28" s="4">
        <f ca="1"/>
        <v>211256932798</v>
      </c>
      <c r="BE28" s="4">
        <f ca="1"/>
        <v>266346420181</v>
      </c>
      <c r="BF28" s="4">
        <f ca="1"/>
        <v>-6290082083</v>
      </c>
      <c r="BG28" s="4">
        <f ca="1"/>
        <v>38425164492</v>
      </c>
      <c r="BI28" s="60"/>
      <c r="BJ28" t="str">
        <f ca="1"/>
        <v>20/03/2024</v>
      </c>
      <c r="BK28" s="4">
        <f ca="1"/>
        <v>181644687101</v>
      </c>
      <c r="BL28" s="4">
        <f ca="1"/>
        <v>1438496135360</v>
      </c>
      <c r="BM28" s="4">
        <f ca="1"/>
        <v>32093962579</v>
      </c>
      <c r="BN28" s="4">
        <f ca="1"/>
        <v>-58064300060</v>
      </c>
      <c r="BO28" s="4">
        <f ca="1"/>
        <v>76967528241</v>
      </c>
      <c r="BP28" s="4">
        <f ca="1"/>
        <v>23538217367</v>
      </c>
      <c r="BQ28" s="4">
        <f ca="1"/>
        <v>26872167032</v>
      </c>
    </row>
    <row r="29" spans="1:69" x14ac:dyDescent="0.2">
      <c r="A29" s="4"/>
      <c r="B29" s="4"/>
      <c r="C29" s="4"/>
      <c r="D29" s="4"/>
      <c r="E29" s="4"/>
      <c r="G29" s="4"/>
      <c r="H29" s="4"/>
      <c r="W29" s="60"/>
      <c r="X29" t="str">
        <f ca="1"/>
        <v>19/03/2024</v>
      </c>
      <c r="Y29" s="4">
        <f ca="1"/>
        <v>254157710652</v>
      </c>
      <c r="Z29" s="4">
        <f ca="1"/>
        <v>-378488801278</v>
      </c>
      <c r="AA29" s="4">
        <f ca="1"/>
        <v>-87153852386</v>
      </c>
      <c r="AB29" s="4">
        <f ca="1"/>
        <v>-205662377967</v>
      </c>
      <c r="AC29" s="4">
        <f ca="1"/>
        <v>369460024380</v>
      </c>
      <c r="AD29" s="4">
        <f ca="1"/>
        <v>-36175891429</v>
      </c>
      <c r="AE29" s="4">
        <f ca="1"/>
        <v>163002548924</v>
      </c>
      <c r="AF29" s="4">
        <f ca="1"/>
        <v>156909475210</v>
      </c>
      <c r="AG29" s="4">
        <f ca="1"/>
        <v>-275138657824</v>
      </c>
      <c r="AI29" s="60"/>
      <c r="AJ29" t="str">
        <f ca="1"/>
        <v>19/03/2024</v>
      </c>
      <c r="AK29" s="4">
        <f ca="1"/>
        <v>-325703511758</v>
      </c>
      <c r="AL29" s="4">
        <f ca="1"/>
        <v>947641494089</v>
      </c>
      <c r="AM29" s="4">
        <f ca="1"/>
        <v>253363567291</v>
      </c>
      <c r="AN29" s="4">
        <f ca="1"/>
        <v>1365106380</v>
      </c>
      <c r="AO29" s="4">
        <f ca="1"/>
        <v>-2345761966374</v>
      </c>
      <c r="AP29" s="4">
        <f ca="1"/>
        <v>-545126891633</v>
      </c>
      <c r="AQ29" s="4">
        <f ca="1"/>
        <v>-2547647117</v>
      </c>
      <c r="AR29" s="4">
        <f ca="1"/>
        <v>-8670000</v>
      </c>
      <c r="AS29" s="4">
        <f ca="1"/>
        <v>-10111143916</v>
      </c>
      <c r="AT29" s="4">
        <f ca="1"/>
        <v>853469856419</v>
      </c>
      <c r="AU29" s="4">
        <f ca="1"/>
        <v>-737963761453</v>
      </c>
      <c r="AW29" s="60"/>
      <c r="AX29" t="str">
        <f ca="1"/>
        <v>19/03/2024</v>
      </c>
      <c r="AY29" s="4">
        <f ca="1"/>
        <v>-4424971164727</v>
      </c>
      <c r="AZ29" s="4">
        <f ca="1"/>
        <v>137860410000</v>
      </c>
      <c r="BA29" s="4">
        <f ca="1"/>
        <v>248488225854</v>
      </c>
      <c r="BB29" s="4">
        <f ca="1"/>
        <v>-150067753405</v>
      </c>
      <c r="BC29" s="4">
        <f ca="1"/>
        <v>799120523601</v>
      </c>
      <c r="BD29" s="4">
        <f ca="1"/>
        <v>243115332798</v>
      </c>
      <c r="BE29" s="4">
        <f ca="1"/>
        <v>273214160181</v>
      </c>
      <c r="BF29" s="4">
        <f ca="1"/>
        <v>-3970815000</v>
      </c>
      <c r="BG29" s="4">
        <f ca="1"/>
        <v>40123084492</v>
      </c>
      <c r="BI29" s="60"/>
      <c r="BJ29" t="str">
        <f ca="1"/>
        <v>19/03/2024</v>
      </c>
      <c r="BK29" s="4">
        <f ca="1"/>
        <v>152096717101</v>
      </c>
      <c r="BL29" s="4">
        <f ca="1"/>
        <v>1426745594900</v>
      </c>
      <c r="BM29" s="4">
        <f ca="1"/>
        <v>31017762579</v>
      </c>
      <c r="BN29" s="4">
        <f ca="1"/>
        <v>-61424730060</v>
      </c>
      <c r="BO29" s="4">
        <f ca="1"/>
        <v>79702678241</v>
      </c>
      <c r="BP29" s="4">
        <f ca="1"/>
        <v>23720897367</v>
      </c>
      <c r="BQ29" s="4">
        <f ca="1"/>
        <v>27305287032</v>
      </c>
    </row>
    <row r="30" spans="1:69" x14ac:dyDescent="0.2">
      <c r="A30" s="4"/>
      <c r="B30" s="4"/>
      <c r="C30" s="4"/>
      <c r="D30" s="4"/>
      <c r="E30" s="4"/>
      <c r="G30" s="4"/>
      <c r="H30" s="4"/>
      <c r="W30" s="60"/>
      <c r="X30" t="str">
        <f ca="1"/>
        <v>18/03/2024</v>
      </c>
      <c r="Y30" s="4">
        <f ca="1"/>
        <v>413353340652</v>
      </c>
      <c r="Z30" s="4">
        <f ca="1"/>
        <v>-343223951278</v>
      </c>
      <c r="AA30" s="4">
        <f ca="1"/>
        <v>-53201912386</v>
      </c>
      <c r="AB30" s="4">
        <f ca="1"/>
        <v>-207489467967</v>
      </c>
      <c r="AC30" s="4">
        <f ca="1"/>
        <v>375055654380</v>
      </c>
      <c r="AD30" s="4">
        <f ca="1"/>
        <v>-36021782456</v>
      </c>
      <c r="AE30" s="4">
        <f ca="1"/>
        <v>163045118924</v>
      </c>
      <c r="AF30" s="4">
        <f ca="1"/>
        <v>196964545210</v>
      </c>
      <c r="AG30" s="4">
        <f ca="1"/>
        <v>-267822684192</v>
      </c>
      <c r="AI30" s="60"/>
      <c r="AJ30" t="str">
        <f ca="1"/>
        <v>18/03/2024</v>
      </c>
      <c r="AK30" s="4">
        <f ca="1"/>
        <v>-340937591758</v>
      </c>
      <c r="AL30" s="4">
        <f ca="1"/>
        <v>977276984089</v>
      </c>
      <c r="AM30" s="4">
        <f ca="1"/>
        <v>325708507291</v>
      </c>
      <c r="AN30" s="4">
        <f ca="1"/>
        <v>1365106380</v>
      </c>
      <c r="AO30" s="4">
        <f ca="1"/>
        <v>-2266413256374</v>
      </c>
      <c r="AP30" s="4">
        <f ca="1"/>
        <v>-540977671633</v>
      </c>
      <c r="AQ30" s="4">
        <f ca="1"/>
        <v>-2533167117</v>
      </c>
      <c r="AR30" s="4">
        <f ca="1"/>
        <v>-8670000</v>
      </c>
      <c r="AS30" s="4">
        <f ca="1"/>
        <v>-10744303916</v>
      </c>
      <c r="AT30" s="4">
        <f ca="1"/>
        <v>853132056419</v>
      </c>
      <c r="AU30" s="4">
        <f ca="1"/>
        <v>-736275081453</v>
      </c>
      <c r="AW30" s="60"/>
      <c r="AX30" t="str">
        <f ca="1"/>
        <v>18/03/2024</v>
      </c>
      <c r="AY30" s="4">
        <f ca="1"/>
        <v>-4444871784727</v>
      </c>
      <c r="AZ30" s="4">
        <f ca="1"/>
        <v>151966550000</v>
      </c>
      <c r="BA30" s="4">
        <f ca="1"/>
        <v>242999125854</v>
      </c>
      <c r="BB30" s="4">
        <f ca="1"/>
        <v>-145196993405</v>
      </c>
      <c r="BC30" s="4">
        <f ca="1"/>
        <v>779377993601</v>
      </c>
      <c r="BD30" s="4">
        <f ca="1"/>
        <v>245551332798</v>
      </c>
      <c r="BE30" s="4">
        <f ca="1"/>
        <v>292728400181</v>
      </c>
      <c r="BF30" s="4">
        <f ca="1"/>
        <v>-4200427761</v>
      </c>
      <c r="BG30" s="4">
        <f ca="1"/>
        <v>25852594492</v>
      </c>
      <c r="BI30" s="60"/>
      <c r="BJ30" t="str">
        <f ca="1"/>
        <v>18/03/2024</v>
      </c>
      <c r="BK30" s="4">
        <f ca="1"/>
        <v>148799437101</v>
      </c>
      <c r="BL30" s="4">
        <f ca="1"/>
        <v>1431029305044</v>
      </c>
      <c r="BM30" s="4">
        <f ca="1"/>
        <v>35384642579</v>
      </c>
      <c r="BN30" s="4">
        <f ca="1"/>
        <v>-60438600060</v>
      </c>
      <c r="BO30" s="4">
        <f ca="1"/>
        <v>44887668241</v>
      </c>
      <c r="BP30" s="4">
        <f ca="1"/>
        <v>22562377367</v>
      </c>
      <c r="BQ30" s="4">
        <f ca="1"/>
        <v>25658167032</v>
      </c>
    </row>
    <row r="31" spans="1:69" x14ac:dyDescent="0.2">
      <c r="A31" s="4"/>
      <c r="B31" s="4"/>
      <c r="C31" s="4"/>
      <c r="D31" s="4"/>
      <c r="E31" s="4"/>
      <c r="G31" s="4"/>
      <c r="H31" s="4"/>
      <c r="W31" s="60"/>
      <c r="X31" t="str">
        <f ca="1"/>
        <v>15/03/2024</v>
      </c>
      <c r="Y31" s="4">
        <f ca="1"/>
        <v>464972020652</v>
      </c>
      <c r="Z31" s="4">
        <f ca="1"/>
        <v>-333069431278</v>
      </c>
      <c r="AA31" s="4">
        <f ca="1"/>
        <v>-44299402386</v>
      </c>
      <c r="AB31" s="4">
        <f ca="1"/>
        <v>-188507257967</v>
      </c>
      <c r="AC31" s="4">
        <f ca="1"/>
        <v>377899994380</v>
      </c>
      <c r="AD31" s="4">
        <f ca="1"/>
        <v>-35143611347</v>
      </c>
      <c r="AE31" s="4">
        <f ca="1"/>
        <v>172473528924</v>
      </c>
      <c r="AF31" s="4">
        <f ca="1"/>
        <v>188152955210</v>
      </c>
      <c r="AG31" s="4">
        <f ca="1"/>
        <v>-288370008319</v>
      </c>
      <c r="AI31" s="60"/>
      <c r="AJ31" t="str">
        <f ca="1"/>
        <v>15/03/2024</v>
      </c>
      <c r="AK31" s="4">
        <f ca="1"/>
        <v>-327562841758</v>
      </c>
      <c r="AL31" s="4">
        <f ca="1"/>
        <v>914791364089</v>
      </c>
      <c r="AM31" s="4">
        <f ca="1"/>
        <v>343396887291</v>
      </c>
      <c r="AN31" s="4">
        <f ca="1"/>
        <v>1365106380</v>
      </c>
      <c r="AO31" s="4">
        <f ca="1"/>
        <v>-2135738796374</v>
      </c>
      <c r="AP31" s="4">
        <f ca="1"/>
        <v>-540153101633</v>
      </c>
      <c r="AQ31" s="4">
        <f ca="1"/>
        <v>-2646767117</v>
      </c>
      <c r="AR31" s="4">
        <f ca="1"/>
        <v>-8670000</v>
      </c>
      <c r="AS31" s="4">
        <f ca="1"/>
        <v>-10834113916</v>
      </c>
      <c r="AT31" s="4">
        <f ca="1"/>
        <v>854706306419</v>
      </c>
      <c r="AU31" s="4">
        <f ca="1"/>
        <v>-729120821453</v>
      </c>
      <c r="AW31" s="60"/>
      <c r="AX31" t="str">
        <f ca="1"/>
        <v>15/03/2024</v>
      </c>
      <c r="AY31" s="4">
        <f ca="1"/>
        <v>-4259916744727</v>
      </c>
      <c r="AZ31" s="4">
        <f ca="1"/>
        <v>131807080000</v>
      </c>
      <c r="BA31" s="4">
        <f ca="1"/>
        <v>179346125854</v>
      </c>
      <c r="BB31" s="4">
        <f ca="1"/>
        <v>-173551543405</v>
      </c>
      <c r="BC31" s="4">
        <f ca="1"/>
        <v>768605253601</v>
      </c>
      <c r="BD31" s="4">
        <f ca="1"/>
        <v>213075752798</v>
      </c>
      <c r="BE31" s="4">
        <f ca="1"/>
        <v>160586180181</v>
      </c>
      <c r="BF31" s="4">
        <f ca="1"/>
        <v>-34291481933</v>
      </c>
      <c r="BG31" s="4">
        <f ca="1"/>
        <v>27137044492</v>
      </c>
      <c r="BI31" s="60"/>
      <c r="BJ31" t="str">
        <f ca="1"/>
        <v>15/03/2024</v>
      </c>
      <c r="BK31" s="4">
        <f ca="1"/>
        <v>188723497101</v>
      </c>
      <c r="BL31" s="4">
        <f ca="1"/>
        <v>1412324785257</v>
      </c>
      <c r="BM31" s="4">
        <f ca="1"/>
        <v>42196592579</v>
      </c>
      <c r="BN31" s="4">
        <f ca="1"/>
        <v>-36205890060</v>
      </c>
      <c r="BO31" s="4">
        <f ca="1"/>
        <v>13392608241</v>
      </c>
      <c r="BP31" s="4">
        <f ca="1"/>
        <v>26344497367</v>
      </c>
      <c r="BQ31" s="4">
        <f ca="1"/>
        <v>26311087032</v>
      </c>
    </row>
    <row r="32" spans="1:69" x14ac:dyDescent="0.2">
      <c r="A32" s="4"/>
      <c r="B32" s="4"/>
      <c r="C32" s="4"/>
      <c r="D32" s="4"/>
      <c r="E32" s="4"/>
      <c r="G32" s="4"/>
      <c r="H32" s="4"/>
      <c r="W32" s="60"/>
      <c r="X32" t="str">
        <f ca="1"/>
        <v>14/03/2024</v>
      </c>
      <c r="Y32" s="4">
        <f ca="1"/>
        <v>498509110652</v>
      </c>
      <c r="Z32" s="4">
        <f ca="1"/>
        <v>-214864141278</v>
      </c>
      <c r="AA32" s="4">
        <f ca="1"/>
        <v>-61459812386</v>
      </c>
      <c r="AB32" s="4">
        <f ca="1"/>
        <v>-144915297967</v>
      </c>
      <c r="AC32" s="4">
        <f ca="1"/>
        <v>239325294380</v>
      </c>
      <c r="AD32" s="4">
        <f ca="1"/>
        <v>-30084672421</v>
      </c>
      <c r="AE32" s="4">
        <f ca="1"/>
        <v>177636708924</v>
      </c>
      <c r="AF32" s="4">
        <f ca="1"/>
        <v>178960905210</v>
      </c>
      <c r="AG32" s="4">
        <f ca="1"/>
        <v>-302120807595</v>
      </c>
      <c r="AI32" s="60"/>
      <c r="AJ32" t="str">
        <f ca="1"/>
        <v>14/03/2024</v>
      </c>
      <c r="AK32" s="4">
        <f ca="1"/>
        <v>-234667431758</v>
      </c>
      <c r="AL32" s="4">
        <f ca="1"/>
        <v>1009143634089</v>
      </c>
      <c r="AM32" s="4">
        <f ca="1"/>
        <v>323747657291</v>
      </c>
      <c r="AN32" s="4">
        <f ca="1"/>
        <v>1365106380</v>
      </c>
      <c r="AO32" s="4">
        <f ca="1"/>
        <v>-2050521916374</v>
      </c>
      <c r="AP32" s="4">
        <f ca="1"/>
        <v>-551088851633</v>
      </c>
      <c r="AQ32" s="4">
        <f ca="1"/>
        <v>-2801527117</v>
      </c>
      <c r="AR32" s="4">
        <f ca="1"/>
        <v>-8670000</v>
      </c>
      <c r="AS32" s="4">
        <f ca="1"/>
        <v>-8783413916</v>
      </c>
      <c r="AT32" s="4">
        <f ca="1"/>
        <v>854674416419</v>
      </c>
      <c r="AU32" s="4">
        <f ca="1"/>
        <v>-719412391453</v>
      </c>
      <c r="AW32" s="60"/>
      <c r="AX32" t="str">
        <f ca="1"/>
        <v>14/03/2024</v>
      </c>
      <c r="AY32" s="4">
        <f ca="1"/>
        <v>-4102352084727</v>
      </c>
      <c r="AZ32" s="4">
        <f ca="1"/>
        <v>147427440000</v>
      </c>
      <c r="BA32" s="4">
        <f ca="1"/>
        <v>209270135854</v>
      </c>
      <c r="BB32" s="4">
        <f ca="1"/>
        <v>-168881013405</v>
      </c>
      <c r="BC32" s="4">
        <f ca="1"/>
        <v>787615503601</v>
      </c>
      <c r="BD32" s="4">
        <f ca="1"/>
        <v>228952532798</v>
      </c>
      <c r="BE32" s="4">
        <f ca="1"/>
        <v>60885410181</v>
      </c>
      <c r="BF32" s="4">
        <f ca="1"/>
        <v>-25805509864</v>
      </c>
      <c r="BG32" s="4">
        <f ca="1"/>
        <v>27815064492</v>
      </c>
      <c r="BI32" s="60"/>
      <c r="BJ32" t="str">
        <f ca="1"/>
        <v>14/03/2024</v>
      </c>
      <c r="BK32" s="4">
        <f ca="1"/>
        <v>202955547101</v>
      </c>
      <c r="BL32" s="4">
        <f ca="1"/>
        <v>1409019603523</v>
      </c>
      <c r="BM32" s="4">
        <f ca="1"/>
        <v>61961512579</v>
      </c>
      <c r="BN32" s="4">
        <f ca="1"/>
        <v>-49162530060</v>
      </c>
      <c r="BO32" s="4">
        <f ca="1"/>
        <v>962748241</v>
      </c>
      <c r="BP32" s="4">
        <f ca="1"/>
        <v>27626727367</v>
      </c>
      <c r="BQ32" s="4">
        <f ca="1"/>
        <v>30600277032</v>
      </c>
    </row>
    <row r="33" spans="1:69" x14ac:dyDescent="0.2">
      <c r="A33" s="4"/>
      <c r="B33" s="4"/>
      <c r="C33" s="4"/>
      <c r="D33" s="4"/>
      <c r="E33" s="4"/>
      <c r="G33" s="4"/>
      <c r="H33" s="4"/>
      <c r="W33" s="60"/>
      <c r="X33" t="str">
        <f ca="1"/>
        <v>13/03/2024</v>
      </c>
      <c r="Y33" s="4">
        <f ca="1"/>
        <v>368348930652</v>
      </c>
      <c r="Z33" s="4">
        <f ca="1"/>
        <v>-222079781278</v>
      </c>
      <c r="AA33" s="4">
        <f ca="1"/>
        <v>-56103942386</v>
      </c>
      <c r="AB33" s="4">
        <f ca="1"/>
        <v>-131594977967</v>
      </c>
      <c r="AC33" s="4">
        <f ca="1"/>
        <v>273559114380</v>
      </c>
      <c r="AD33" s="4">
        <f ca="1"/>
        <v>-30958001243</v>
      </c>
      <c r="AE33" s="4">
        <f ca="1"/>
        <v>180545228924</v>
      </c>
      <c r="AF33" s="4">
        <f ca="1"/>
        <v>129806935210</v>
      </c>
      <c r="AG33" s="4">
        <f ca="1"/>
        <v>-354295276670</v>
      </c>
      <c r="AI33" s="60"/>
      <c r="AJ33" t="str">
        <f ca="1"/>
        <v>13/03/2024</v>
      </c>
      <c r="AK33" s="4">
        <f ca="1"/>
        <v>-183783431758</v>
      </c>
      <c r="AL33" s="4">
        <f ca="1"/>
        <v>1048744004089</v>
      </c>
      <c r="AM33" s="4">
        <f ca="1"/>
        <v>343497927291</v>
      </c>
      <c r="AN33" s="4">
        <f ca="1"/>
        <v>1365106380</v>
      </c>
      <c r="AO33" s="4">
        <f ca="1"/>
        <v>-2009531866374</v>
      </c>
      <c r="AP33" s="4">
        <f ca="1"/>
        <v>-549649131633</v>
      </c>
      <c r="AQ33" s="4">
        <f ca="1"/>
        <v>-2796867117</v>
      </c>
      <c r="AR33" s="4">
        <f ca="1"/>
        <v>-8670000</v>
      </c>
      <c r="AS33" s="4">
        <f ca="1"/>
        <v>-8398333916</v>
      </c>
      <c r="AT33" s="4">
        <f ca="1"/>
        <v>855011696419</v>
      </c>
      <c r="AU33" s="4">
        <f ca="1"/>
        <v>-709097481453</v>
      </c>
      <c r="AW33" s="60"/>
      <c r="AX33" t="str">
        <f ca="1"/>
        <v>13/03/2024</v>
      </c>
      <c r="AY33" s="4">
        <f ca="1"/>
        <v>-3936656124727</v>
      </c>
      <c r="AZ33" s="4">
        <f ca="1"/>
        <v>144959230000</v>
      </c>
      <c r="BA33" s="4">
        <f ca="1"/>
        <v>228419415854</v>
      </c>
      <c r="BB33" s="4">
        <f ca="1"/>
        <v>-143392083405</v>
      </c>
      <c r="BC33" s="4">
        <f ca="1"/>
        <v>767256903601</v>
      </c>
      <c r="BD33" s="4">
        <f ca="1"/>
        <v>178623372798</v>
      </c>
      <c r="BE33" s="4">
        <f ca="1"/>
        <v>70539560181</v>
      </c>
      <c r="BF33" s="4">
        <f ca="1"/>
        <v>-23924890050</v>
      </c>
      <c r="BG33" s="4">
        <f ca="1"/>
        <v>27523604492</v>
      </c>
      <c r="BI33" s="60"/>
      <c r="BJ33" t="str">
        <f ca="1"/>
        <v>13/03/2024</v>
      </c>
      <c r="BK33" s="4">
        <f ca="1"/>
        <v>189590137101</v>
      </c>
      <c r="BL33" s="4">
        <f ca="1"/>
        <v>1412747940464</v>
      </c>
      <c r="BM33" s="4">
        <f ca="1"/>
        <v>61404252579</v>
      </c>
      <c r="BN33" s="4">
        <f ca="1"/>
        <v>-58482500060</v>
      </c>
      <c r="BO33" s="4">
        <f ca="1"/>
        <v>12354058241</v>
      </c>
      <c r="BP33" s="4">
        <f ca="1"/>
        <v>27860747367</v>
      </c>
      <c r="BQ33" s="4">
        <f ca="1"/>
        <v>28532017032</v>
      </c>
    </row>
    <row r="34" spans="1:69" x14ac:dyDescent="0.2">
      <c r="A34" s="4"/>
      <c r="B34" s="4"/>
      <c r="C34" s="4"/>
      <c r="D34" s="4"/>
      <c r="E34" s="4"/>
      <c r="G34" s="4"/>
      <c r="H34" s="4"/>
      <c r="W34" s="60"/>
      <c r="X34" t="str">
        <f ca="1"/>
        <v>12/03/2024</v>
      </c>
      <c r="Y34" s="4">
        <f ca="1"/>
        <v>349402840652</v>
      </c>
      <c r="Z34" s="4">
        <f ca="1"/>
        <v>-172844461278</v>
      </c>
      <c r="AA34" s="4">
        <f ca="1"/>
        <v>-81293782386</v>
      </c>
      <c r="AB34" s="4">
        <f ca="1"/>
        <v>-144385077967</v>
      </c>
      <c r="AC34" s="4">
        <f ca="1"/>
        <v>270636064380</v>
      </c>
      <c r="AD34" s="4">
        <f ca="1"/>
        <v>-37328163784</v>
      </c>
      <c r="AE34" s="4">
        <f ca="1"/>
        <v>172975978924</v>
      </c>
      <c r="AF34" s="4">
        <f ca="1"/>
        <v>132217975210</v>
      </c>
      <c r="AG34" s="4">
        <f ca="1"/>
        <v>-326585531370</v>
      </c>
      <c r="AI34" s="60"/>
      <c r="AJ34" t="str">
        <f ca="1"/>
        <v>12/03/2024</v>
      </c>
      <c r="AK34" s="4">
        <f ca="1"/>
        <v>-140194301758</v>
      </c>
      <c r="AL34" s="4">
        <f ca="1"/>
        <v>1049840424089</v>
      </c>
      <c r="AM34" s="4">
        <f ca="1"/>
        <v>362699477291</v>
      </c>
      <c r="AN34" s="4">
        <f ca="1"/>
        <v>1365106380</v>
      </c>
      <c r="AO34" s="4">
        <f ca="1"/>
        <v>-2014232986374</v>
      </c>
      <c r="AP34" s="4">
        <f ca="1"/>
        <v>-556789271633</v>
      </c>
      <c r="AQ34" s="4">
        <f ca="1"/>
        <v>-2786907117</v>
      </c>
      <c r="AR34" s="4">
        <f ca="1"/>
        <v>-8670000</v>
      </c>
      <c r="AS34" s="4">
        <f ca="1"/>
        <v>-7861493916</v>
      </c>
      <c r="AT34" s="4">
        <f ca="1"/>
        <v>852525806419</v>
      </c>
      <c r="AU34" s="4">
        <f ca="1"/>
        <v>-702007621453</v>
      </c>
      <c r="AW34" s="60"/>
      <c r="AX34" t="str">
        <f ca="1"/>
        <v>12/03/2024</v>
      </c>
      <c r="AY34" s="4">
        <f ca="1"/>
        <v>-3815591324727</v>
      </c>
      <c r="AZ34" s="4">
        <f ca="1"/>
        <v>144832550000</v>
      </c>
      <c r="BA34" s="4">
        <f ca="1"/>
        <v>241662965854</v>
      </c>
      <c r="BB34" s="4">
        <f ca="1"/>
        <v>-148953803405</v>
      </c>
      <c r="BC34" s="4">
        <f ca="1"/>
        <v>745339203601</v>
      </c>
      <c r="BD34" s="4">
        <f ca="1"/>
        <v>155783162798</v>
      </c>
      <c r="BE34" s="4">
        <f ca="1"/>
        <v>77207040181</v>
      </c>
      <c r="BF34" s="4">
        <f ca="1"/>
        <v>-14839558930</v>
      </c>
      <c r="BG34" s="4">
        <f ca="1"/>
        <v>21672454492</v>
      </c>
      <c r="BI34" s="60"/>
      <c r="BJ34" t="str">
        <f ca="1"/>
        <v>12/03/2024</v>
      </c>
      <c r="BK34" s="4">
        <f ca="1"/>
        <v>228436247101</v>
      </c>
      <c r="BL34" s="4">
        <f ca="1"/>
        <v>1423464977909</v>
      </c>
      <c r="BM34" s="4">
        <f ca="1"/>
        <v>61157952579</v>
      </c>
      <c r="BN34" s="4">
        <f ca="1"/>
        <v>-80267080060</v>
      </c>
      <c r="BO34" s="4">
        <f ca="1"/>
        <v>7808748241</v>
      </c>
      <c r="BP34" s="4">
        <f ca="1"/>
        <v>23431207367</v>
      </c>
      <c r="BQ34" s="4">
        <f ca="1"/>
        <v>20254447032</v>
      </c>
    </row>
    <row r="35" spans="1:69" x14ac:dyDescent="0.2">
      <c r="A35" s="4"/>
      <c r="B35" s="4"/>
      <c r="C35" s="4"/>
      <c r="D35" s="4"/>
      <c r="E35" s="4"/>
      <c r="G35" s="4"/>
      <c r="H35" s="4"/>
      <c r="W35" s="60"/>
      <c r="X35" t="str">
        <f ca="1"/>
        <v>11/03/2024</v>
      </c>
      <c r="Y35" s="4">
        <f ca="1"/>
        <v>376004580652</v>
      </c>
      <c r="Z35" s="4">
        <f ca="1"/>
        <v>-172444541278</v>
      </c>
      <c r="AA35" s="4">
        <f ca="1"/>
        <v>-86545792386</v>
      </c>
      <c r="AB35" s="4">
        <f ca="1"/>
        <v>-171693517967</v>
      </c>
      <c r="AC35" s="4">
        <f ca="1"/>
        <v>239374104380</v>
      </c>
      <c r="AD35" s="4">
        <f ca="1"/>
        <v>-41367616769</v>
      </c>
      <c r="AE35" s="4">
        <f ca="1"/>
        <v>165901418924</v>
      </c>
      <c r="AF35" s="4">
        <f ca="1"/>
        <v>277476035210</v>
      </c>
      <c r="AG35" s="4">
        <f ca="1"/>
        <v>-277340399087</v>
      </c>
      <c r="AI35" s="60"/>
      <c r="AJ35" t="str">
        <f ca="1"/>
        <v>11/03/2024</v>
      </c>
      <c r="AK35" s="4">
        <f ca="1"/>
        <v>-133655791758</v>
      </c>
      <c r="AL35" s="4">
        <f ca="1"/>
        <v>998219154089</v>
      </c>
      <c r="AM35" s="4">
        <f ca="1"/>
        <v>341762517291</v>
      </c>
      <c r="AN35" s="4">
        <f ca="1"/>
        <v>1365106380</v>
      </c>
      <c r="AO35" s="4">
        <f ca="1"/>
        <v>-1996781296374</v>
      </c>
      <c r="AP35" s="4">
        <f ca="1"/>
        <v>-554669671633</v>
      </c>
      <c r="AQ35" s="4">
        <f ca="1"/>
        <v>-2585677117</v>
      </c>
      <c r="AR35" s="4">
        <f ca="1"/>
        <v>-8670000</v>
      </c>
      <c r="AS35" s="4">
        <f ca="1"/>
        <v>-8584723916</v>
      </c>
      <c r="AT35" s="4">
        <f ca="1"/>
        <v>850387526419</v>
      </c>
      <c r="AU35" s="4">
        <f ca="1"/>
        <v>-695717531453</v>
      </c>
      <c r="AW35" s="60"/>
      <c r="AX35" t="str">
        <f ca="1"/>
        <v>11/03/2024</v>
      </c>
      <c r="AY35" s="4">
        <f ca="1"/>
        <v>-3838006924727</v>
      </c>
      <c r="AZ35" s="4">
        <f ca="1"/>
        <v>145065600000</v>
      </c>
      <c r="BA35" s="4">
        <f ca="1"/>
        <v>239945825854</v>
      </c>
      <c r="BB35" s="4">
        <f ca="1"/>
        <v>-152981093405</v>
      </c>
      <c r="BC35" s="4">
        <f ca="1"/>
        <v>716071383601</v>
      </c>
      <c r="BD35" s="4">
        <f ca="1"/>
        <v>136567102798</v>
      </c>
      <c r="BE35" s="4">
        <f ca="1"/>
        <v>79444450181</v>
      </c>
      <c r="BF35" s="4">
        <f ca="1"/>
        <v>-14140267169</v>
      </c>
      <c r="BG35" s="4">
        <f ca="1"/>
        <v>13233744492</v>
      </c>
      <c r="BI35" s="60"/>
      <c r="BJ35" t="str">
        <f ca="1"/>
        <v>11/03/2024</v>
      </c>
      <c r="BK35" s="4">
        <f ca="1"/>
        <v>258045917101</v>
      </c>
      <c r="BL35" s="4">
        <f ca="1"/>
        <v>1398796217692</v>
      </c>
      <c r="BM35" s="4">
        <f ca="1"/>
        <v>31407912579</v>
      </c>
      <c r="BN35" s="4">
        <f ca="1"/>
        <v>-83594640060</v>
      </c>
      <c r="BO35" s="4">
        <f ca="1"/>
        <v>7269158241</v>
      </c>
      <c r="BP35" s="4">
        <f ca="1"/>
        <v>23493277367</v>
      </c>
      <c r="BQ35" s="4">
        <f ca="1"/>
        <v>6371297032</v>
      </c>
    </row>
    <row r="36" spans="1:69" x14ac:dyDescent="0.2">
      <c r="A36" s="4"/>
      <c r="B36" s="4"/>
      <c r="C36" s="4"/>
      <c r="D36" s="4"/>
      <c r="E36" s="4"/>
      <c r="G36" s="4"/>
      <c r="H36" s="4"/>
      <c r="W36" s="60"/>
      <c r="X36" t="str">
        <f ca="1"/>
        <v>08/03/2024</v>
      </c>
      <c r="Y36" s="4">
        <f ca="1"/>
        <v>353155240652</v>
      </c>
      <c r="Z36" s="4">
        <f ca="1"/>
        <v>-165620441278</v>
      </c>
      <c r="AA36" s="4">
        <f ca="1"/>
        <v>-77341452386</v>
      </c>
      <c r="AB36" s="4">
        <f ca="1"/>
        <v>-184500927967</v>
      </c>
      <c r="AC36" s="4">
        <f ca="1"/>
        <v>176515674380</v>
      </c>
      <c r="AD36" s="4">
        <f ca="1"/>
        <v>-37094107421</v>
      </c>
      <c r="AE36" s="4">
        <f ca="1"/>
        <v>163742738924</v>
      </c>
      <c r="AF36" s="4">
        <f ca="1"/>
        <v>255355045210</v>
      </c>
      <c r="AG36" s="4">
        <f ca="1"/>
        <v>-260647333665</v>
      </c>
      <c r="AI36" s="60"/>
      <c r="AJ36" t="str">
        <f ca="1"/>
        <v>08/03/2024</v>
      </c>
      <c r="AK36" s="4">
        <f ca="1"/>
        <v>-143986891758</v>
      </c>
      <c r="AL36" s="4">
        <f ca="1"/>
        <v>959868304089</v>
      </c>
      <c r="AM36" s="4">
        <f ca="1"/>
        <v>321637077291</v>
      </c>
      <c r="AN36" s="4">
        <f ca="1"/>
        <v>1365106380</v>
      </c>
      <c r="AO36" s="4">
        <f ca="1"/>
        <v>-1947747486374</v>
      </c>
      <c r="AP36" s="4">
        <f ca="1"/>
        <v>-555663641633</v>
      </c>
      <c r="AQ36" s="4">
        <f ca="1"/>
        <v>-2585677117</v>
      </c>
      <c r="AR36" s="4">
        <f ca="1"/>
        <v>-8670000</v>
      </c>
      <c r="AS36" s="4">
        <f ca="1"/>
        <v>-8150023916</v>
      </c>
      <c r="AT36" s="4">
        <f ca="1"/>
        <v>836947816419</v>
      </c>
      <c r="AU36" s="4">
        <f ca="1"/>
        <v>-691626471453</v>
      </c>
      <c r="AW36" s="60"/>
      <c r="AX36" t="str">
        <f ca="1"/>
        <v>08/03/2024</v>
      </c>
      <c r="AY36" s="4">
        <f ca="1"/>
        <v>-3884818534727</v>
      </c>
      <c r="AZ36" s="4">
        <f ca="1"/>
        <v>144932380000</v>
      </c>
      <c r="BA36" s="4">
        <f ca="1"/>
        <v>224283405854</v>
      </c>
      <c r="BB36" s="4">
        <f ca="1"/>
        <v>-115161093405</v>
      </c>
      <c r="BC36" s="4">
        <f ca="1"/>
        <v>691943833601</v>
      </c>
      <c r="BD36" s="4">
        <f ca="1"/>
        <v>89026902798</v>
      </c>
      <c r="BE36" s="4">
        <f ca="1"/>
        <v>79861270181</v>
      </c>
      <c r="BF36" s="4">
        <f ca="1"/>
        <v>10376620652</v>
      </c>
      <c r="BG36" s="4">
        <f ca="1"/>
        <v>12912154492</v>
      </c>
      <c r="BI36" s="60"/>
      <c r="BJ36" t="str">
        <f ca="1"/>
        <v>08/03/2024</v>
      </c>
      <c r="BK36" s="4">
        <f ca="1"/>
        <v>322251267101</v>
      </c>
      <c r="BL36" s="4">
        <f ca="1"/>
        <v>1384595545032</v>
      </c>
      <c r="BM36" s="4">
        <f ca="1"/>
        <v>30665142579</v>
      </c>
      <c r="BN36" s="4">
        <f ca="1"/>
        <v>-82314550060</v>
      </c>
      <c r="BO36" s="4">
        <f ca="1"/>
        <v>-2094291759</v>
      </c>
      <c r="BP36" s="4">
        <f ca="1"/>
        <v>23395967367</v>
      </c>
      <c r="BQ36" s="4">
        <f ca="1"/>
        <v>4327017032</v>
      </c>
    </row>
    <row r="37" spans="1:69" x14ac:dyDescent="0.2">
      <c r="A37" s="4"/>
      <c r="B37" s="4"/>
      <c r="C37" s="4"/>
      <c r="D37" s="4"/>
      <c r="E37" s="4"/>
      <c r="G37" s="4"/>
      <c r="H37" s="4"/>
      <c r="W37" s="60" t="s">
        <v>245</v>
      </c>
      <c r="X37" t="str">
        <f ca="1"/>
        <v>07/03/2024</v>
      </c>
      <c r="Y37" s="4">
        <f ca="1"/>
        <v>417557590652</v>
      </c>
      <c r="Z37" s="4">
        <f ca="1"/>
        <v>-98815911278</v>
      </c>
      <c r="AA37" s="4">
        <f ca="1"/>
        <v>-42856792386</v>
      </c>
      <c r="AB37" s="4">
        <f ca="1"/>
        <v>-181315917967</v>
      </c>
      <c r="AC37" s="4">
        <f ca="1"/>
        <v>190931574380</v>
      </c>
      <c r="AD37" s="4">
        <f ca="1"/>
        <v>-29533051687</v>
      </c>
      <c r="AE37" s="4">
        <f ca="1"/>
        <v>170242708924</v>
      </c>
      <c r="AF37" s="4">
        <f ca="1"/>
        <v>265901735210</v>
      </c>
      <c r="AG37" s="4">
        <f ca="1"/>
        <v>-282413657834</v>
      </c>
      <c r="AI37" s="60" t="s">
        <v>245</v>
      </c>
      <c r="AJ37" t="str">
        <f ca="1"/>
        <v>07/03/2024</v>
      </c>
      <c r="AK37" s="4">
        <f ca="1"/>
        <v>-152484481758</v>
      </c>
      <c r="AL37" s="4">
        <f ca="1"/>
        <v>959034544089</v>
      </c>
      <c r="AM37" s="4">
        <f ca="1"/>
        <v>373773147291</v>
      </c>
      <c r="AN37" s="4">
        <f ca="1"/>
        <v>1365106380</v>
      </c>
      <c r="AO37" s="4">
        <f ca="1"/>
        <v>-1841796006374</v>
      </c>
      <c r="AP37" s="4">
        <f ca="1"/>
        <v>-553174581633</v>
      </c>
      <c r="AQ37" s="4">
        <f ca="1"/>
        <v>-2669707117</v>
      </c>
      <c r="AR37" s="4">
        <f ca="1"/>
        <v>-8670000</v>
      </c>
      <c r="AS37" s="4">
        <f ca="1"/>
        <v>-7867853916</v>
      </c>
      <c r="AT37" s="4">
        <f ca="1"/>
        <v>837627346419</v>
      </c>
      <c r="AU37" s="4">
        <f ca="1"/>
        <v>-673149661453</v>
      </c>
      <c r="AW37" s="60" t="s">
        <v>245</v>
      </c>
      <c r="AX37" t="str">
        <f ca="1"/>
        <v>07/03/2024</v>
      </c>
      <c r="AY37" s="4">
        <f ca="1"/>
        <v>-3851946094727</v>
      </c>
      <c r="AZ37" s="4">
        <f ca="1"/>
        <v>145944420000</v>
      </c>
      <c r="BA37" s="4">
        <f ca="1"/>
        <v>225021255854</v>
      </c>
      <c r="BB37" s="4">
        <f ca="1"/>
        <v>-87011433405</v>
      </c>
      <c r="BC37" s="4">
        <f ca="1"/>
        <v>700397613601</v>
      </c>
      <c r="BD37" s="4">
        <f ca="1"/>
        <v>17953502798</v>
      </c>
      <c r="BE37" s="4">
        <f ca="1"/>
        <v>85070710181</v>
      </c>
      <c r="BF37" s="4">
        <f ca="1"/>
        <v>12964083755</v>
      </c>
      <c r="BG37" s="4">
        <f ca="1"/>
        <v>13124074492</v>
      </c>
      <c r="BI37" s="60" t="s">
        <v>245</v>
      </c>
      <c r="BJ37" t="str">
        <f ca="1"/>
        <v>07/03/2024</v>
      </c>
      <c r="BK37" s="4">
        <f ca="1"/>
        <v>402706517101</v>
      </c>
      <c r="BL37" s="4">
        <f ca="1"/>
        <v>1357650150048</v>
      </c>
      <c r="BM37" s="4">
        <f ca="1"/>
        <v>29283522579</v>
      </c>
      <c r="BN37" s="4">
        <f ca="1"/>
        <v>-80430350060</v>
      </c>
      <c r="BO37" s="4">
        <f ca="1"/>
        <v>-8647991759</v>
      </c>
      <c r="BP37" s="4">
        <f ca="1"/>
        <v>21441517367</v>
      </c>
      <c r="BQ37" s="4">
        <f ca="1"/>
        <v>4649717032</v>
      </c>
    </row>
    <row r="38" spans="1:69" x14ac:dyDescent="0.2">
      <c r="A38" s="4"/>
      <c r="B38" s="4"/>
      <c r="C38" s="4"/>
      <c r="D38" s="4"/>
      <c r="E38" s="4"/>
      <c r="G38" s="4"/>
      <c r="H38" s="4"/>
      <c r="W38" s="60"/>
      <c r="X38" t="str">
        <f ca="1"/>
        <v>06/03/2024</v>
      </c>
      <c r="Y38" s="4">
        <f ca="1"/>
        <v>335884160652</v>
      </c>
      <c r="Z38" s="4">
        <f ca="1"/>
        <v>-125848711278</v>
      </c>
      <c r="AA38" s="4">
        <f ca="1"/>
        <v>-88748562386</v>
      </c>
      <c r="AB38" s="4">
        <f ca="1"/>
        <v>-194471177967</v>
      </c>
      <c r="AC38" s="4">
        <f ca="1"/>
        <v>191184364380</v>
      </c>
      <c r="AD38" s="4">
        <f ca="1"/>
        <v>-27392631091</v>
      </c>
      <c r="AE38" s="4">
        <f ca="1"/>
        <v>158818788924</v>
      </c>
      <c r="AF38" s="4">
        <f ca="1"/>
        <v>-32142584790</v>
      </c>
      <c r="AG38" s="4">
        <f ca="1"/>
        <v>-350360705311</v>
      </c>
      <c r="AI38" s="60"/>
      <c r="AJ38" t="str">
        <f ca="1"/>
        <v>06/03/2024</v>
      </c>
      <c r="AK38" s="4">
        <f ca="1"/>
        <v>-94247611758</v>
      </c>
      <c r="AL38" s="4">
        <f ca="1"/>
        <v>983059054089</v>
      </c>
      <c r="AM38" s="4">
        <f ca="1"/>
        <v>376569417291</v>
      </c>
      <c r="AN38" s="4">
        <f ca="1"/>
        <v>1365106380</v>
      </c>
      <c r="AO38" s="4">
        <f ca="1"/>
        <v>-1840264506374</v>
      </c>
      <c r="AP38" s="4">
        <f ca="1"/>
        <v>-552487681633</v>
      </c>
      <c r="AQ38" s="4">
        <f ca="1"/>
        <v>-2635227117</v>
      </c>
      <c r="AR38" s="4">
        <f ca="1"/>
        <v>-8670000</v>
      </c>
      <c r="AS38" s="4">
        <f ca="1"/>
        <v>-5687153916</v>
      </c>
      <c r="AT38" s="4">
        <f ca="1"/>
        <v>832370146419</v>
      </c>
      <c r="AU38" s="4">
        <f ca="1"/>
        <v>-666328681453</v>
      </c>
      <c r="AW38" s="60"/>
      <c r="AX38" t="str">
        <f ca="1"/>
        <v>06/03/2024</v>
      </c>
      <c r="AY38" s="4">
        <f ca="1"/>
        <v>-3763277284727</v>
      </c>
      <c r="AZ38" s="4">
        <f ca="1"/>
        <v>142432080000</v>
      </c>
      <c r="BA38" s="4">
        <f ca="1"/>
        <v>222569025854</v>
      </c>
      <c r="BB38" s="4">
        <f ca="1"/>
        <v>-72362373405</v>
      </c>
      <c r="BC38" s="4">
        <f ca="1"/>
        <v>693225123601</v>
      </c>
      <c r="BD38" s="4">
        <f ca="1"/>
        <v>-3118027202</v>
      </c>
      <c r="BE38" s="4">
        <f ca="1"/>
        <v>159767610181</v>
      </c>
      <c r="BF38" s="4">
        <f ca="1"/>
        <v>16223476743</v>
      </c>
      <c r="BG38" s="4">
        <f ca="1"/>
        <v>14122874492</v>
      </c>
      <c r="BI38" s="60"/>
      <c r="BJ38" t="str">
        <f ca="1"/>
        <v>06/03/2024</v>
      </c>
      <c r="BK38" s="4">
        <f ca="1"/>
        <v>428468017101</v>
      </c>
      <c r="BL38" s="4">
        <f ca="1"/>
        <v>1351157872382</v>
      </c>
      <c r="BM38" s="4">
        <f ca="1"/>
        <v>29480162579</v>
      </c>
      <c r="BN38" s="4">
        <f ca="1"/>
        <v>-68818480060</v>
      </c>
      <c r="BO38" s="4">
        <f ca="1"/>
        <v>-7359031759</v>
      </c>
      <c r="BP38" s="4">
        <f ca="1"/>
        <v>21805307367</v>
      </c>
      <c r="BQ38" s="4">
        <f ca="1"/>
        <v>5163207032</v>
      </c>
    </row>
    <row r="39" spans="1:69" x14ac:dyDescent="0.2">
      <c r="A39" s="4"/>
      <c r="B39" s="4"/>
      <c r="C39" s="4"/>
      <c r="D39" s="4"/>
      <c r="E39" s="4"/>
      <c r="G39" s="4"/>
      <c r="H39" s="4"/>
      <c r="W39" s="60"/>
      <c r="X39" t="str">
        <f ca="1"/>
        <v>05/03/2024</v>
      </c>
      <c r="Y39" s="4">
        <f ca="1"/>
        <v>263383230652</v>
      </c>
      <c r="Z39" s="4">
        <f ca="1"/>
        <v>-107833911278</v>
      </c>
      <c r="AA39" s="4">
        <f ca="1"/>
        <v>-33603382386</v>
      </c>
      <c r="AB39" s="4">
        <f ca="1"/>
        <v>-196625327967</v>
      </c>
      <c r="AC39" s="4">
        <f ca="1"/>
        <v>195173674380</v>
      </c>
      <c r="AD39" s="4">
        <f ca="1"/>
        <v>-24400552677</v>
      </c>
      <c r="AE39" s="4">
        <f ca="1"/>
        <v>167990468924</v>
      </c>
      <c r="AF39" s="4">
        <f ca="1"/>
        <v>84109325210</v>
      </c>
      <c r="AG39" s="4">
        <f ca="1"/>
        <v>-326279529571</v>
      </c>
      <c r="AI39" s="60"/>
      <c r="AJ39" t="str">
        <f ca="1"/>
        <v>05/03/2024</v>
      </c>
      <c r="AK39" s="4">
        <f ca="1"/>
        <v>-66320811758</v>
      </c>
      <c r="AL39" s="4">
        <f ca="1"/>
        <v>943676154089</v>
      </c>
      <c r="AM39" s="4">
        <f ca="1"/>
        <v>305548607291</v>
      </c>
      <c r="AN39" s="4">
        <f ca="1"/>
        <v>1439146380</v>
      </c>
      <c r="AO39" s="4">
        <f ca="1"/>
        <v>-1839008446374</v>
      </c>
      <c r="AP39" s="4">
        <f ca="1"/>
        <v>-541938311633</v>
      </c>
      <c r="AQ39" s="4">
        <f ca="1"/>
        <v>-2541657117</v>
      </c>
      <c r="AR39" s="4">
        <f ca="1"/>
        <v>-8670000</v>
      </c>
      <c r="AS39" s="4">
        <f ca="1"/>
        <v>-6706133916</v>
      </c>
      <c r="AT39" s="4">
        <f ca="1"/>
        <v>841165256419</v>
      </c>
      <c r="AU39" s="4">
        <f ca="1"/>
        <v>-654476921453</v>
      </c>
      <c r="AW39" s="60"/>
      <c r="AX39" t="str">
        <f ca="1"/>
        <v>05/03/2024</v>
      </c>
      <c r="AY39" s="4">
        <f ca="1"/>
        <v>-3547362054727</v>
      </c>
      <c r="AZ39" s="4">
        <f ca="1"/>
        <v>142005300000</v>
      </c>
      <c r="BA39" s="4">
        <f ca="1"/>
        <v>219760585854</v>
      </c>
      <c r="BB39" s="4">
        <f ca="1"/>
        <v>-81214003405</v>
      </c>
      <c r="BC39" s="4">
        <f ca="1"/>
        <v>608229213601</v>
      </c>
      <c r="BD39" s="4">
        <f ca="1"/>
        <v>-34468967202</v>
      </c>
      <c r="BE39" s="4">
        <f ca="1"/>
        <v>162907080181</v>
      </c>
      <c r="BF39" s="4">
        <f ca="1"/>
        <v>24258021360</v>
      </c>
      <c r="BG39" s="4">
        <f ca="1"/>
        <v>14275184492</v>
      </c>
      <c r="BI39" s="60"/>
      <c r="BJ39" t="str">
        <f ca="1"/>
        <v>05/03/2024</v>
      </c>
      <c r="BK39" s="4">
        <f ca="1"/>
        <v>386671697101</v>
      </c>
      <c r="BL39" s="4">
        <f ca="1"/>
        <v>1355943818783</v>
      </c>
      <c r="BM39" s="4">
        <f ca="1"/>
        <v>21018242579</v>
      </c>
      <c r="BN39" s="4">
        <f ca="1"/>
        <v>-65514780060</v>
      </c>
      <c r="BO39" s="4">
        <f ca="1"/>
        <v>-6916291759</v>
      </c>
      <c r="BP39" s="4">
        <f ca="1"/>
        <v>21871687367</v>
      </c>
      <c r="BQ39" s="4">
        <f ca="1"/>
        <v>5315527032</v>
      </c>
    </row>
    <row r="40" spans="1:69" x14ac:dyDescent="0.2">
      <c r="A40" s="4"/>
      <c r="B40" s="4"/>
      <c r="C40" s="4"/>
      <c r="D40" s="4"/>
      <c r="E40" s="4"/>
      <c r="G40" s="4"/>
      <c r="H40" s="4"/>
      <c r="W40" s="60"/>
      <c r="X40" t="str">
        <f ca="1"/>
        <v>04/03/2024</v>
      </c>
      <c r="Y40" s="4">
        <f ca="1"/>
        <v>399480390652</v>
      </c>
      <c r="Z40" s="4">
        <f ca="1"/>
        <v>-119855361278</v>
      </c>
      <c r="AA40" s="4">
        <f ca="1"/>
        <v>-13124682386</v>
      </c>
      <c r="AB40" s="4">
        <f ca="1"/>
        <v>-196553097967</v>
      </c>
      <c r="AC40" s="4">
        <f ca="1"/>
        <v>178891764380</v>
      </c>
      <c r="AD40" s="4">
        <f ca="1"/>
        <v>-28557843654</v>
      </c>
      <c r="AE40" s="4">
        <f ca="1"/>
        <v>173816708924</v>
      </c>
      <c r="AF40" s="4">
        <f ca="1"/>
        <v>101003605210</v>
      </c>
      <c r="AG40" s="4">
        <f ca="1"/>
        <v>-353772868496</v>
      </c>
      <c r="AI40" s="60"/>
      <c r="AJ40" t="str">
        <f ca="1"/>
        <v>04/03/2024</v>
      </c>
      <c r="AK40" s="4">
        <f ca="1"/>
        <v>-29045631758</v>
      </c>
      <c r="AL40" s="4">
        <f ca="1"/>
        <v>844403714089</v>
      </c>
      <c r="AM40" s="4">
        <f ca="1"/>
        <v>337428317291</v>
      </c>
      <c r="AN40" s="4">
        <f ca="1"/>
        <v>1439146380</v>
      </c>
      <c r="AO40" s="4">
        <f ca="1"/>
        <v>-1839979476374</v>
      </c>
      <c r="AP40" s="4">
        <f ca="1"/>
        <v>-503270341633</v>
      </c>
      <c r="AQ40" s="4">
        <f ca="1"/>
        <v>-2351557117</v>
      </c>
      <c r="AR40" s="4">
        <f ca="1"/>
        <v>-8670000</v>
      </c>
      <c r="AS40" s="4">
        <f ca="1"/>
        <v>-6300983916</v>
      </c>
      <c r="AT40" s="4">
        <f ca="1"/>
        <v>834072636419</v>
      </c>
      <c r="AU40" s="4">
        <f ca="1"/>
        <v>-648082021453</v>
      </c>
      <c r="AW40" s="60"/>
      <c r="AX40" t="str">
        <f ca="1"/>
        <v>04/03/2024</v>
      </c>
      <c r="AY40" s="4">
        <f ca="1"/>
        <v>-3422462384727</v>
      </c>
      <c r="AZ40" s="4">
        <f ca="1"/>
        <v>140305460000</v>
      </c>
      <c r="BA40" s="4">
        <f ca="1"/>
        <v>216692905854</v>
      </c>
      <c r="BB40" s="4">
        <f ca="1"/>
        <v>-73555533405</v>
      </c>
      <c r="BC40" s="4">
        <f ca="1"/>
        <v>583701693601</v>
      </c>
      <c r="BD40" s="4">
        <f ca="1"/>
        <v>-63982927202</v>
      </c>
      <c r="BE40" s="4">
        <f ca="1"/>
        <v>162736140181</v>
      </c>
      <c r="BF40" s="4">
        <f ca="1"/>
        <v>38574170977</v>
      </c>
      <c r="BG40" s="4">
        <f ca="1"/>
        <v>16357044492</v>
      </c>
      <c r="BI40" s="60"/>
      <c r="BJ40" t="str">
        <f ca="1"/>
        <v>04/03/2024</v>
      </c>
      <c r="BK40" s="4">
        <f ca="1"/>
        <v>360170327101</v>
      </c>
      <c r="BL40" s="4">
        <f ca="1"/>
        <v>1356633684871</v>
      </c>
      <c r="BM40" s="4">
        <f ca="1"/>
        <v>2756062579</v>
      </c>
      <c r="BN40" s="4">
        <f ca="1"/>
        <v>-51004620060</v>
      </c>
      <c r="BO40" s="4">
        <f ca="1"/>
        <v>-6184151759</v>
      </c>
      <c r="BP40" s="4">
        <f ca="1"/>
        <v>21857157367</v>
      </c>
      <c r="BQ40" s="4">
        <f ca="1"/>
        <v>6065207032</v>
      </c>
    </row>
    <row r="41" spans="1:69" x14ac:dyDescent="0.2">
      <c r="A41" s="4"/>
      <c r="B41" s="4"/>
      <c r="C41" s="4"/>
      <c r="D41" s="4"/>
      <c r="E41" s="4"/>
      <c r="G41" s="4"/>
      <c r="H41" s="4"/>
      <c r="W41" s="60"/>
      <c r="X41" t="str">
        <f ca="1"/>
        <v>01/03/2024</v>
      </c>
      <c r="Y41" s="4">
        <f ca="1"/>
        <v>388698500652</v>
      </c>
      <c r="Z41" s="4">
        <f ca="1"/>
        <v>-197165841278</v>
      </c>
      <c r="AA41" s="4">
        <f ca="1"/>
        <v>-21603072386</v>
      </c>
      <c r="AB41" s="4">
        <f ca="1"/>
        <v>-195972607967</v>
      </c>
      <c r="AC41" s="4">
        <f ca="1"/>
        <v>189181084380</v>
      </c>
      <c r="AD41" s="4">
        <f ca="1"/>
        <v>-16006843947</v>
      </c>
      <c r="AE41" s="4">
        <f ca="1"/>
        <v>175747868924</v>
      </c>
      <c r="AF41" s="4">
        <f ca="1"/>
        <v>79222095210</v>
      </c>
      <c r="AG41" s="4">
        <f ca="1"/>
        <v>-375079584761</v>
      </c>
      <c r="AI41" s="60"/>
      <c r="AJ41" t="str">
        <f ca="1"/>
        <v>01/03/2024</v>
      </c>
      <c r="AK41" s="4">
        <f ca="1"/>
        <v>-3413361758</v>
      </c>
      <c r="AL41" s="4">
        <f ca="1"/>
        <v>818238454089</v>
      </c>
      <c r="AM41" s="4">
        <f ca="1"/>
        <v>285539687291</v>
      </c>
      <c r="AN41" s="4">
        <f ca="1"/>
        <v>1439146380</v>
      </c>
      <c r="AO41" s="4">
        <f ca="1"/>
        <v>-1834226546374</v>
      </c>
      <c r="AP41" s="4">
        <f ca="1"/>
        <v>-475099801633</v>
      </c>
      <c r="AQ41" s="4">
        <f ca="1"/>
        <v>-2178817117</v>
      </c>
      <c r="AR41" s="4">
        <f ca="1"/>
        <v>-8670000</v>
      </c>
      <c r="AS41" s="4">
        <f ca="1"/>
        <v>-5901493916</v>
      </c>
      <c r="AT41" s="4">
        <f ca="1"/>
        <v>842152326419</v>
      </c>
      <c r="AU41" s="4">
        <f ca="1"/>
        <v>-638463141453</v>
      </c>
      <c r="AW41" s="60"/>
      <c r="AX41" t="str">
        <f ca="1"/>
        <v>01/03/2024</v>
      </c>
      <c r="AY41" s="4">
        <f ca="1"/>
        <v>-3369684364727</v>
      </c>
      <c r="AZ41" s="4">
        <f ca="1"/>
        <v>103102870000</v>
      </c>
      <c r="BA41" s="4">
        <f ca="1"/>
        <v>180221395854</v>
      </c>
      <c r="BB41" s="4">
        <f ca="1"/>
        <v>-89030183405</v>
      </c>
      <c r="BC41" s="4">
        <f ca="1"/>
        <v>509538913601</v>
      </c>
      <c r="BD41" s="4">
        <f ca="1"/>
        <v>-124018767202</v>
      </c>
      <c r="BE41" s="4">
        <f ca="1"/>
        <v>58736930181</v>
      </c>
      <c r="BF41" s="4">
        <f ca="1"/>
        <v>44720529016</v>
      </c>
      <c r="BG41" s="4">
        <f ca="1"/>
        <v>14615364492</v>
      </c>
      <c r="BI41" s="60"/>
      <c r="BJ41" t="str">
        <f ca="1"/>
        <v>01/03/2024</v>
      </c>
      <c r="BK41" s="4">
        <f ca="1"/>
        <v>78619277101</v>
      </c>
      <c r="BL41" s="4">
        <f ca="1"/>
        <v>1355974811722</v>
      </c>
      <c r="BM41" s="4">
        <f ca="1"/>
        <v>4883712579</v>
      </c>
      <c r="BN41" s="4">
        <f ca="1"/>
        <v>-59734510060</v>
      </c>
      <c r="BO41" s="4">
        <f ca="1"/>
        <v>-14578391759</v>
      </c>
      <c r="BP41" s="4">
        <f ca="1"/>
        <v>22297997367</v>
      </c>
      <c r="BQ41" s="4">
        <f ca="1"/>
        <v>8036467032</v>
      </c>
    </row>
    <row r="42" spans="1:69" x14ac:dyDescent="0.2">
      <c r="A42" s="4"/>
      <c r="B42" s="4"/>
      <c r="C42" s="4"/>
      <c r="D42" s="4"/>
      <c r="E42" s="4"/>
      <c r="G42" s="4"/>
      <c r="H42" s="4"/>
      <c r="W42" s="60"/>
      <c r="X42" t="str">
        <f ca="1"/>
        <v>29/02/2024</v>
      </c>
      <c r="Y42" s="4">
        <f ca="1"/>
        <v>259821440652</v>
      </c>
      <c r="Z42" s="4">
        <f ca="1"/>
        <v>-274159571278</v>
      </c>
      <c r="AA42" s="4">
        <f ca="1"/>
        <v>-103301192386</v>
      </c>
      <c r="AB42" s="4">
        <f ca="1"/>
        <v>-190593707967</v>
      </c>
      <c r="AC42" s="4">
        <f ca="1"/>
        <v>199450664380</v>
      </c>
      <c r="AD42" s="4">
        <f ca="1"/>
        <v>-13636930298</v>
      </c>
      <c r="AE42" s="4">
        <f ca="1"/>
        <v>155062318924</v>
      </c>
      <c r="AF42" s="4">
        <f ca="1"/>
        <v>-48323164790</v>
      </c>
      <c r="AG42" s="4">
        <f ca="1"/>
        <v>-416351746886</v>
      </c>
      <c r="AI42" s="60"/>
      <c r="AJ42" t="str">
        <f ca="1"/>
        <v>29/02/2024</v>
      </c>
      <c r="AK42" s="4">
        <f ca="1"/>
        <v>-16761581758</v>
      </c>
      <c r="AL42" s="4">
        <f ca="1"/>
        <v>710839604089</v>
      </c>
      <c r="AM42" s="4">
        <f ca="1"/>
        <v>275913127291</v>
      </c>
      <c r="AN42" s="4">
        <f ca="1"/>
        <v>1439146380</v>
      </c>
      <c r="AO42" s="4">
        <f ca="1"/>
        <v>-1830044716374</v>
      </c>
      <c r="AP42" s="4">
        <f ca="1"/>
        <v>-486135091633</v>
      </c>
      <c r="AQ42" s="4">
        <f ca="1"/>
        <v>-1967597117</v>
      </c>
      <c r="AR42" s="4">
        <f ca="1"/>
        <v>-8670000</v>
      </c>
      <c r="AS42" s="4">
        <f ca="1"/>
        <v>-3988643916</v>
      </c>
      <c r="AT42" s="4">
        <f ca="1"/>
        <v>830036226419</v>
      </c>
      <c r="AU42" s="4">
        <f ca="1"/>
        <v>-635755101453</v>
      </c>
      <c r="AW42" s="60"/>
      <c r="AX42" t="str">
        <f ca="1"/>
        <v>29/02/2024</v>
      </c>
      <c r="AY42" s="4">
        <f ca="1"/>
        <v>-3328579474727</v>
      </c>
      <c r="AZ42" s="4">
        <f ca="1"/>
        <v>91742560000</v>
      </c>
      <c r="BA42" s="4">
        <f ca="1"/>
        <v>184113275854</v>
      </c>
      <c r="BB42" s="4">
        <f ca="1"/>
        <v>-81637843405</v>
      </c>
      <c r="BC42" s="4">
        <f ca="1"/>
        <v>513632583601</v>
      </c>
      <c r="BD42" s="4">
        <f ca="1"/>
        <v>-96060187202</v>
      </c>
      <c r="BE42" s="4">
        <f ca="1"/>
        <v>52014800181</v>
      </c>
      <c r="BF42" s="4">
        <f ca="1"/>
        <v>47164162312</v>
      </c>
      <c r="BG42" s="4">
        <f ca="1"/>
        <v>21938874492</v>
      </c>
      <c r="BI42" s="60"/>
      <c r="BJ42" t="str">
        <f ca="1"/>
        <v>29/02/2024</v>
      </c>
      <c r="BK42" s="4">
        <f ca="1"/>
        <v>72057947101</v>
      </c>
      <c r="BL42" s="4">
        <f ca="1"/>
        <v>1363397275499</v>
      </c>
      <c r="BM42" s="4">
        <f ca="1"/>
        <v>29225932579</v>
      </c>
      <c r="BN42" s="4">
        <f ca="1"/>
        <v>-52512250060</v>
      </c>
      <c r="BO42" s="4">
        <f ca="1"/>
        <v>-21041671759</v>
      </c>
      <c r="BP42" s="4">
        <f ca="1"/>
        <v>22587817367</v>
      </c>
      <c r="BQ42" s="4">
        <f ca="1"/>
        <v>8573627032</v>
      </c>
    </row>
    <row r="43" spans="1:69" x14ac:dyDescent="0.2">
      <c r="A43" s="4"/>
      <c r="B43" s="4"/>
      <c r="C43" s="4"/>
      <c r="D43" s="4"/>
      <c r="E43" s="4"/>
      <c r="G43" s="4"/>
      <c r="H43" s="4"/>
      <c r="W43" s="60"/>
      <c r="X43" t="str">
        <f ca="1"/>
        <v>28/02/2024</v>
      </c>
      <c r="Y43" s="4">
        <f ca="1"/>
        <v>80518100652</v>
      </c>
      <c r="Z43" s="4">
        <f ca="1"/>
        <v>-260438651278</v>
      </c>
      <c r="AA43" s="4">
        <f ca="1"/>
        <v>-110695212386</v>
      </c>
      <c r="AB43" s="4">
        <f ca="1"/>
        <v>-92681987967</v>
      </c>
      <c r="AC43" s="4">
        <f ca="1"/>
        <v>182224794380</v>
      </c>
      <c r="AD43" s="4">
        <f ca="1"/>
        <v>-1148202561</v>
      </c>
      <c r="AE43" s="4">
        <f ca="1"/>
        <v>141493508924</v>
      </c>
      <c r="AF43" s="4">
        <f ca="1"/>
        <v>-87526354790</v>
      </c>
      <c r="AG43" s="4">
        <f ca="1"/>
        <v>-407821162114</v>
      </c>
      <c r="AI43" s="60"/>
      <c r="AJ43" t="str">
        <f ca="1"/>
        <v>28/02/2024</v>
      </c>
      <c r="AK43" s="4">
        <f ca="1"/>
        <v>23167888242</v>
      </c>
      <c r="AL43" s="4">
        <f ca="1"/>
        <v>710829814089</v>
      </c>
      <c r="AM43" s="4">
        <f ca="1"/>
        <v>287319967291</v>
      </c>
      <c r="AN43" s="4">
        <f ca="1"/>
        <v>1439146380</v>
      </c>
      <c r="AO43" s="4">
        <f ca="1"/>
        <v>-1831374216374</v>
      </c>
      <c r="AP43" s="4">
        <f ca="1"/>
        <v>-450036661633</v>
      </c>
      <c r="AQ43" s="4">
        <f ca="1"/>
        <v>-2489597117</v>
      </c>
      <c r="AR43" s="4">
        <f ca="1"/>
        <v>-8670000</v>
      </c>
      <c r="AS43" s="4">
        <f ca="1"/>
        <v>-6003693916</v>
      </c>
      <c r="AT43" s="4">
        <f ca="1"/>
        <v>837752846419</v>
      </c>
      <c r="AU43" s="4">
        <f ca="1"/>
        <v>-629034921453</v>
      </c>
      <c r="AW43" s="60"/>
      <c r="AX43" t="str">
        <f ca="1"/>
        <v>28/02/2024</v>
      </c>
      <c r="AY43" s="4">
        <f ca="1"/>
        <v>-3117192404727</v>
      </c>
      <c r="AZ43" s="4">
        <f ca="1"/>
        <v>77869880000</v>
      </c>
      <c r="BA43" s="4">
        <f ca="1"/>
        <v>168518065854</v>
      </c>
      <c r="BB43" s="4">
        <f ca="1"/>
        <v>-103133163405</v>
      </c>
      <c r="BC43" s="4">
        <f ca="1"/>
        <v>457268533601</v>
      </c>
      <c r="BD43" s="4">
        <f ca="1"/>
        <v>-144283667202</v>
      </c>
      <c r="BE43" s="4">
        <f ca="1"/>
        <v>35602910181</v>
      </c>
      <c r="BF43" s="4">
        <f ca="1"/>
        <v>46082899598</v>
      </c>
      <c r="BG43" s="4">
        <f ca="1"/>
        <v>19968274492</v>
      </c>
      <c r="BI43" s="60"/>
      <c r="BJ43" t="str">
        <f ca="1"/>
        <v>28/02/2024</v>
      </c>
      <c r="BK43" s="4">
        <f ca="1"/>
        <v>31675577101</v>
      </c>
      <c r="BL43" s="4">
        <f ca="1"/>
        <v>1349016665779</v>
      </c>
      <c r="BM43" s="4">
        <f ca="1"/>
        <v>31497302579</v>
      </c>
      <c r="BN43" s="4">
        <f ca="1"/>
        <v>-68962250060</v>
      </c>
      <c r="BO43" s="4">
        <f ca="1"/>
        <v>-19880851759</v>
      </c>
      <c r="BP43" s="4">
        <f ca="1"/>
        <v>22970377367</v>
      </c>
      <c r="BQ43" s="4">
        <f ca="1"/>
        <v>8421827032</v>
      </c>
    </row>
    <row r="44" spans="1:69" x14ac:dyDescent="0.2">
      <c r="A44" s="4"/>
      <c r="B44" s="4"/>
      <c r="C44" s="4"/>
      <c r="D44" s="4"/>
      <c r="E44" s="4"/>
      <c r="G44" s="4"/>
      <c r="H44" s="4"/>
      <c r="W44" s="60"/>
      <c r="X44" t="str">
        <f ca="1"/>
        <v>27/02/2024</v>
      </c>
      <c r="Y44" s="4">
        <f ca="1"/>
        <v>25617410652</v>
      </c>
      <c r="Z44" s="4">
        <f ca="1"/>
        <v>-263625631278</v>
      </c>
      <c r="AA44" s="4">
        <f ca="1"/>
        <v>-107906242386</v>
      </c>
      <c r="AB44" s="4">
        <f ca="1"/>
        <v>-87426957967</v>
      </c>
      <c r="AC44" s="4">
        <f ca="1"/>
        <v>175072324380</v>
      </c>
      <c r="AD44" s="4">
        <f ca="1"/>
        <v>8176815625</v>
      </c>
      <c r="AE44" s="4">
        <f ca="1"/>
        <v>142919598924</v>
      </c>
      <c r="AF44" s="4">
        <f ca="1"/>
        <v>-87029634790</v>
      </c>
      <c r="AG44" s="4">
        <f ca="1"/>
        <v>-392382376684</v>
      </c>
      <c r="AI44" s="60"/>
      <c r="AJ44" t="str">
        <f ca="1"/>
        <v>27/02/2024</v>
      </c>
      <c r="AK44" s="4">
        <f ca="1"/>
        <v>970008242</v>
      </c>
      <c r="AL44" s="4">
        <f ca="1"/>
        <v>677025194089</v>
      </c>
      <c r="AM44" s="4">
        <f ca="1"/>
        <v>324384607291</v>
      </c>
      <c r="AN44" s="4">
        <f ca="1"/>
        <v>1439146380</v>
      </c>
      <c r="AO44" s="4">
        <f ca="1"/>
        <v>-1869366586374</v>
      </c>
      <c r="AP44" s="4">
        <f ca="1"/>
        <v>-492991981633</v>
      </c>
      <c r="AQ44" s="4">
        <f ca="1"/>
        <v>-2448127117</v>
      </c>
      <c r="AR44" s="4">
        <f ca="1"/>
        <v>-8670000</v>
      </c>
      <c r="AS44" s="4">
        <f ca="1"/>
        <v>-6003693916</v>
      </c>
      <c r="AT44" s="4">
        <f ca="1"/>
        <v>802494356419</v>
      </c>
      <c r="AU44" s="4">
        <f ca="1"/>
        <v>-632829091453</v>
      </c>
      <c r="AW44" s="60"/>
      <c r="AX44" t="str">
        <f ca="1"/>
        <v>27/02/2024</v>
      </c>
      <c r="AY44" s="4">
        <f ca="1"/>
        <v>-3093937604727</v>
      </c>
      <c r="AZ44" s="4">
        <f ca="1"/>
        <v>55252300000</v>
      </c>
      <c r="BA44" s="4">
        <f ca="1"/>
        <v>148336405854</v>
      </c>
      <c r="BB44" s="4">
        <f ca="1"/>
        <v>-104670913405</v>
      </c>
      <c r="BC44" s="4">
        <f ca="1"/>
        <v>452471553601</v>
      </c>
      <c r="BD44" s="4">
        <f ca="1"/>
        <v>-151914717202</v>
      </c>
      <c r="BE44" s="4">
        <f ca="1"/>
        <v>25847640181</v>
      </c>
      <c r="BF44" s="4">
        <f ca="1"/>
        <v>41875626343</v>
      </c>
      <c r="BG44" s="4">
        <f ca="1"/>
        <v>18989964492</v>
      </c>
      <c r="BI44" s="60"/>
      <c r="BJ44" t="str">
        <f ca="1"/>
        <v>27/02/2024</v>
      </c>
      <c r="BK44" s="4">
        <f ca="1"/>
        <v>1487717101</v>
      </c>
      <c r="BL44" s="4">
        <f ca="1"/>
        <v>1341827958764</v>
      </c>
      <c r="BM44" s="4">
        <f ca="1"/>
        <v>38456452579</v>
      </c>
      <c r="BN44" s="4">
        <f ca="1"/>
        <v>-65723420060</v>
      </c>
      <c r="BO44" s="4">
        <f ca="1"/>
        <v>-21380851759</v>
      </c>
      <c r="BP44" s="4">
        <f ca="1"/>
        <v>22876227367</v>
      </c>
      <c r="BQ44" s="4">
        <f ca="1"/>
        <v>1885267032</v>
      </c>
    </row>
    <row r="45" spans="1:69" x14ac:dyDescent="0.2">
      <c r="A45" s="4"/>
      <c r="B45" s="4"/>
      <c r="C45" s="4"/>
      <c r="D45" s="4"/>
      <c r="E45" s="4"/>
      <c r="G45" s="4"/>
      <c r="H45" s="4"/>
      <c r="W45" s="60"/>
      <c r="X45" t="str">
        <f ca="1"/>
        <v>26/02/2024</v>
      </c>
      <c r="Y45" s="4">
        <f ca="1"/>
        <v>-106092399348</v>
      </c>
      <c r="Z45" s="4">
        <f ca="1"/>
        <v>-268442671278</v>
      </c>
      <c r="AA45" s="4">
        <f ca="1"/>
        <v>-101148572386</v>
      </c>
      <c r="AB45" s="4">
        <f ca="1"/>
        <v>-86348697967</v>
      </c>
      <c r="AC45" s="4">
        <f ca="1"/>
        <v>181916294380</v>
      </c>
      <c r="AD45" s="4">
        <f ca="1"/>
        <v>3795677628</v>
      </c>
      <c r="AE45" s="4">
        <f ca="1"/>
        <v>141576068924</v>
      </c>
      <c r="AF45" s="4">
        <f ca="1"/>
        <v>-114848774790</v>
      </c>
      <c r="AG45" s="4">
        <f ca="1"/>
        <v>-417676634057</v>
      </c>
      <c r="AI45" s="60"/>
      <c r="AJ45" t="str">
        <f ca="1"/>
        <v>26/02/2024</v>
      </c>
      <c r="AK45" s="4">
        <f ca="1"/>
        <v>7007308242</v>
      </c>
      <c r="AL45" s="4">
        <f ca="1"/>
        <v>764199914089</v>
      </c>
      <c r="AM45" s="4">
        <f ca="1"/>
        <v>340325627291</v>
      </c>
      <c r="AN45" s="4">
        <f ca="1"/>
        <v>1439146380</v>
      </c>
      <c r="AO45" s="4">
        <f ca="1"/>
        <v>-1796413606374</v>
      </c>
      <c r="AP45" s="4">
        <f ca="1"/>
        <v>-454304291633</v>
      </c>
      <c r="AQ45" s="4">
        <f ca="1"/>
        <v>-2444867117</v>
      </c>
      <c r="AR45" s="4">
        <f ca="1"/>
        <v>-8670000</v>
      </c>
      <c r="AS45" s="4">
        <f ca="1"/>
        <v>-6001023916</v>
      </c>
      <c r="AT45" s="4">
        <f ca="1"/>
        <v>810271146419</v>
      </c>
      <c r="AU45" s="4">
        <f ca="1"/>
        <v>-642361541453</v>
      </c>
      <c r="AW45" s="60"/>
      <c r="AX45" t="str">
        <f ca="1"/>
        <v>26/02/2024</v>
      </c>
      <c r="AY45" s="4">
        <f ca="1"/>
        <v>-3090114754727</v>
      </c>
      <c r="AZ45" s="4">
        <f ca="1"/>
        <v>31920050000</v>
      </c>
      <c r="BA45" s="4">
        <f ca="1"/>
        <v>142888765854</v>
      </c>
      <c r="BB45" s="4">
        <f ca="1"/>
        <v>-88615223405</v>
      </c>
      <c r="BC45" s="4">
        <f ca="1"/>
        <v>438011253601</v>
      </c>
      <c r="BD45" s="4">
        <f ca="1"/>
        <v>-162507077202</v>
      </c>
      <c r="BE45" s="4">
        <f ca="1"/>
        <v>-20544219819</v>
      </c>
      <c r="BF45" s="4">
        <f ca="1"/>
        <v>25129139701</v>
      </c>
      <c r="BG45" s="4">
        <f ca="1"/>
        <v>14191774492</v>
      </c>
      <c r="BI45" s="60"/>
      <c r="BJ45" t="str">
        <f ca="1"/>
        <v>26/02/2024</v>
      </c>
      <c r="BK45" s="4">
        <f ca="1"/>
        <v>-8171432899</v>
      </c>
      <c r="BL45" s="4">
        <f ca="1"/>
        <v>1302021347636</v>
      </c>
      <c r="BM45" s="4">
        <f ca="1"/>
        <v>17166832579</v>
      </c>
      <c r="BN45" s="4">
        <f ca="1"/>
        <v>-58142090060</v>
      </c>
      <c r="BO45" s="4">
        <f ca="1"/>
        <v>-19138081759</v>
      </c>
      <c r="BP45" s="4">
        <f ca="1"/>
        <v>21955677367</v>
      </c>
      <c r="BQ45" s="4">
        <f ca="1"/>
        <v>777737032</v>
      </c>
    </row>
    <row r="46" spans="1:69" x14ac:dyDescent="0.2">
      <c r="W46" s="60"/>
      <c r="X46" t="str">
        <f ca="1"/>
        <v>23/02/2024</v>
      </c>
      <c r="Y46" s="4">
        <f ca="1"/>
        <v>-144072759348</v>
      </c>
      <c r="Z46" s="4">
        <f ca="1"/>
        <v>-294244301278</v>
      </c>
      <c r="AA46" s="4">
        <f ca="1"/>
        <v>-107945652386</v>
      </c>
      <c r="AB46" s="4">
        <f ca="1"/>
        <v>-220420657967</v>
      </c>
      <c r="AC46" s="4">
        <f ca="1"/>
        <v>172864554380</v>
      </c>
      <c r="AD46" s="4">
        <f ca="1"/>
        <v>-16413376093</v>
      </c>
      <c r="AE46" s="4">
        <f ca="1"/>
        <v>136964458924</v>
      </c>
      <c r="AF46" s="4">
        <f ca="1"/>
        <v>-109571744790</v>
      </c>
      <c r="AG46" s="4">
        <f ca="1"/>
        <v>-404429711119</v>
      </c>
      <c r="AI46" s="60"/>
      <c r="AJ46" t="str">
        <f ca="1"/>
        <v>23/02/2024</v>
      </c>
      <c r="AK46" s="4">
        <f ca="1"/>
        <v>9844278242</v>
      </c>
      <c r="AL46" s="4">
        <f ca="1"/>
        <v>937412304089</v>
      </c>
      <c r="AM46" s="4">
        <f ca="1"/>
        <v>335778777291</v>
      </c>
      <c r="AN46" s="4">
        <f ca="1"/>
        <v>1439146380</v>
      </c>
      <c r="AO46" s="4">
        <f ca="1"/>
        <v>-1697792006374</v>
      </c>
      <c r="AP46" s="4">
        <f ca="1"/>
        <v>-431923551633</v>
      </c>
      <c r="AQ46" s="4">
        <f ca="1"/>
        <v>-1966287117</v>
      </c>
      <c r="AR46">
        <f ca="1"/>
        <v>-8670000</v>
      </c>
      <c r="AS46" s="4">
        <f ca="1"/>
        <v>-3907013916</v>
      </c>
      <c r="AT46" s="4">
        <f ca="1"/>
        <v>807477166419</v>
      </c>
      <c r="AU46" s="4">
        <f ca="1"/>
        <v>-640874791453</v>
      </c>
      <c r="AW46" s="60"/>
      <c r="AX46" t="str">
        <f ca="1"/>
        <v>23/02/2024</v>
      </c>
      <c r="AY46" s="4">
        <f ca="1"/>
        <v>-3084286534727</v>
      </c>
      <c r="AZ46" s="4">
        <f ca="1"/>
        <v>29294340000</v>
      </c>
      <c r="BA46" s="4">
        <f ca="1"/>
        <v>156719235854</v>
      </c>
      <c r="BB46" s="4">
        <f ca="1"/>
        <v>-68332463405</v>
      </c>
      <c r="BC46" s="4">
        <f ca="1"/>
        <v>440310813601</v>
      </c>
      <c r="BD46" s="4">
        <f ca="1"/>
        <v>-151253637202</v>
      </c>
      <c r="BE46" s="4">
        <f ca="1"/>
        <v>-20331149819</v>
      </c>
      <c r="BF46" s="4">
        <f ca="1"/>
        <v>17763527876</v>
      </c>
      <c r="BG46" s="4">
        <f ca="1"/>
        <v>9806334492</v>
      </c>
      <c r="BI46" s="60"/>
      <c r="BJ46" t="str">
        <f ca="1"/>
        <v>23/02/2024</v>
      </c>
      <c r="BK46" s="4">
        <f ca="1"/>
        <v>-1562422899</v>
      </c>
      <c r="BL46" s="4">
        <f ca="1"/>
        <v>1270482034421</v>
      </c>
      <c r="BM46" s="4">
        <f ca="1"/>
        <v>12536022579</v>
      </c>
      <c r="BN46" s="4">
        <f ca="1"/>
        <v>-43143340060</v>
      </c>
      <c r="BO46" s="4">
        <f ca="1"/>
        <v>-16765921759</v>
      </c>
      <c r="BP46" s="4">
        <f ca="1"/>
        <v>21471977367</v>
      </c>
      <c r="BQ46" s="4">
        <f ca="1"/>
        <v>-888772968</v>
      </c>
    </row>
    <row r="47" spans="1:69" x14ac:dyDescent="0.2">
      <c r="W47" s="60"/>
      <c r="X47" t="str">
        <f ca="1"/>
        <v>22/02/2024</v>
      </c>
      <c r="Y47" s="4">
        <f ca="1"/>
        <v>-78970619348</v>
      </c>
      <c r="Z47" s="4">
        <f ca="1"/>
        <v>-304575911278</v>
      </c>
      <c r="AA47" s="4">
        <f ca="1"/>
        <v>-103358142386</v>
      </c>
      <c r="AB47" s="4">
        <f ca="1"/>
        <v>-212207637967</v>
      </c>
      <c r="AC47" s="4">
        <f ca="1"/>
        <v>181439184380</v>
      </c>
      <c r="AD47" s="4">
        <f ca="1"/>
        <v>-25842006931</v>
      </c>
      <c r="AE47" s="4">
        <f ca="1"/>
        <v>139221268924</v>
      </c>
      <c r="AF47" s="4">
        <f ca="1"/>
        <v>32298905210</v>
      </c>
      <c r="AG47" s="4">
        <f ca="1"/>
        <v>-385716231535</v>
      </c>
      <c r="AI47" s="60"/>
      <c r="AJ47" t="str">
        <f ca="1"/>
        <v>22/02/2024</v>
      </c>
      <c r="AK47" s="4">
        <f ca="1"/>
        <v>32033688242</v>
      </c>
      <c r="AL47" s="4">
        <f ca="1"/>
        <v>922572164089</v>
      </c>
      <c r="AM47" s="4">
        <f ca="1"/>
        <v>306086287291</v>
      </c>
      <c r="AN47" s="4">
        <f ca="1"/>
        <v>1439146380</v>
      </c>
      <c r="AO47" s="4">
        <f ca="1"/>
        <v>-1502194756374</v>
      </c>
      <c r="AP47" s="4">
        <f ca="1"/>
        <v>-353107571633</v>
      </c>
      <c r="AQ47" s="4">
        <f ca="1"/>
        <v>-1939347117</v>
      </c>
      <c r="AR47">
        <f ca="1"/>
        <v>-8670000</v>
      </c>
      <c r="AS47" s="4">
        <f ca="1"/>
        <v>-5423513916</v>
      </c>
      <c r="AT47" s="4">
        <f ca="1"/>
        <v>797562646419</v>
      </c>
      <c r="AU47" s="4">
        <f ca="1"/>
        <v>-643273441453</v>
      </c>
      <c r="AW47" s="60"/>
      <c r="AX47" t="str">
        <f ca="1"/>
        <v>22/02/2024</v>
      </c>
      <c r="AY47" s="4">
        <f ca="1"/>
        <v>-3085718704727</v>
      </c>
      <c r="AZ47" s="4">
        <f ca="1"/>
        <v>32984190000</v>
      </c>
      <c r="BA47" s="4">
        <f ca="1"/>
        <v>157460905854</v>
      </c>
      <c r="BB47" s="4">
        <f ca="1"/>
        <v>-77460043405</v>
      </c>
      <c r="BC47" s="4">
        <f ca="1"/>
        <v>429411773601</v>
      </c>
      <c r="BD47" s="4">
        <f ca="1"/>
        <v>-146377357202</v>
      </c>
      <c r="BE47" s="4">
        <f ca="1"/>
        <v>-20565239819</v>
      </c>
      <c r="BF47" s="4">
        <f ca="1"/>
        <v>29871486474</v>
      </c>
      <c r="BG47" s="4">
        <f ca="1"/>
        <v>8578014492</v>
      </c>
      <c r="BI47" s="60"/>
      <c r="BJ47" t="str">
        <f ca="1"/>
        <v>22/02/2024</v>
      </c>
      <c r="BK47" s="4">
        <f ca="1"/>
        <v>12659997101</v>
      </c>
      <c r="BL47" s="4">
        <f ca="1"/>
        <v>1224067395102</v>
      </c>
      <c r="BM47" s="4">
        <f ca="1"/>
        <v>14213122579</v>
      </c>
      <c r="BN47" s="4">
        <f ca="1"/>
        <v>-45235100060</v>
      </c>
      <c r="BO47" s="4">
        <f ca="1"/>
        <v>-15161181759</v>
      </c>
      <c r="BP47" s="4">
        <f ca="1"/>
        <v>21711107367</v>
      </c>
      <c r="BQ47" s="4">
        <f ca="1"/>
        <v>-880562968</v>
      </c>
    </row>
    <row r="48" spans="1:69" x14ac:dyDescent="0.2">
      <c r="W48" s="60"/>
      <c r="X48" t="str">
        <f ca="1"/>
        <v>21/02/2024</v>
      </c>
      <c r="Y48" s="4">
        <f ca="1"/>
        <v>-60574049348</v>
      </c>
      <c r="Z48" s="4">
        <f ca="1"/>
        <v>-293308221278</v>
      </c>
      <c r="AA48" s="4">
        <f ca="1"/>
        <v>-108398892386</v>
      </c>
      <c r="AB48" s="4">
        <f ca="1"/>
        <v>-189214837967</v>
      </c>
      <c r="AC48" s="4">
        <f ca="1"/>
        <v>181607014380</v>
      </c>
      <c r="AD48" s="4">
        <f ca="1"/>
        <v>-25932644997</v>
      </c>
      <c r="AE48" s="4">
        <f ca="1"/>
        <v>151201718924</v>
      </c>
      <c r="AF48" s="4">
        <f ca="1"/>
        <v>33257115210</v>
      </c>
      <c r="AG48" s="4">
        <f ca="1"/>
        <v>-379186413787</v>
      </c>
      <c r="AI48" s="60"/>
      <c r="AJ48" t="str">
        <f ca="1"/>
        <v>21/02/2024</v>
      </c>
      <c r="AK48" s="4">
        <f ca="1"/>
        <v>53043488242</v>
      </c>
      <c r="AL48" s="4">
        <f ca="1"/>
        <v>1018922274089</v>
      </c>
      <c r="AM48" s="4">
        <f ca="1"/>
        <v>326028347291</v>
      </c>
      <c r="AN48" s="4">
        <f ca="1"/>
        <v>1439146380</v>
      </c>
      <c r="AO48" s="4">
        <f ca="1"/>
        <v>-1385206686374</v>
      </c>
      <c r="AP48" s="4">
        <f ca="1"/>
        <v>-334817991633</v>
      </c>
      <c r="AQ48" s="4">
        <f ca="1"/>
        <v>-1935297117</v>
      </c>
      <c r="AR48">
        <f ca="1"/>
        <v>-8670000</v>
      </c>
      <c r="AS48" s="4">
        <f ca="1"/>
        <v>-8112003916</v>
      </c>
      <c r="AT48" s="4">
        <f ca="1"/>
        <v>820760366419</v>
      </c>
      <c r="AU48" s="4">
        <f ca="1"/>
        <v>-642178711453</v>
      </c>
      <c r="AW48" s="60"/>
      <c r="AX48" t="str">
        <f ca="1"/>
        <v>21/02/2024</v>
      </c>
      <c r="AY48" s="4">
        <f ca="1"/>
        <v>-3097407684727</v>
      </c>
      <c r="AZ48" s="4">
        <f ca="1"/>
        <v>34183760000</v>
      </c>
      <c r="BA48" s="4">
        <f ca="1"/>
        <v>193144475854</v>
      </c>
      <c r="BB48" s="4">
        <f ca="1"/>
        <v>-57930853405</v>
      </c>
      <c r="BC48" s="4">
        <f ca="1"/>
        <v>424278003601</v>
      </c>
      <c r="BD48" s="4">
        <f ca="1"/>
        <v>-144758817202</v>
      </c>
      <c r="BE48" s="4">
        <f ca="1"/>
        <v>-19746219819</v>
      </c>
      <c r="BF48" s="4">
        <f ca="1"/>
        <v>29862819769</v>
      </c>
      <c r="BG48" s="4">
        <f ca="1"/>
        <v>791674492</v>
      </c>
      <c r="BI48" s="60"/>
      <c r="BJ48" t="str">
        <f ca="1"/>
        <v>21/02/2024</v>
      </c>
      <c r="BK48" s="4">
        <f ca="1"/>
        <v>14788327101</v>
      </c>
      <c r="BL48" s="4">
        <f ca="1"/>
        <v>1190330750659</v>
      </c>
      <c r="BM48" s="4">
        <f ca="1"/>
        <v>1753022579</v>
      </c>
      <c r="BN48" s="4">
        <f ca="1"/>
        <v>-44796680060</v>
      </c>
      <c r="BO48" s="4">
        <f ca="1"/>
        <v>-13198021759</v>
      </c>
      <c r="BP48" s="4">
        <f ca="1"/>
        <v>21647227367</v>
      </c>
      <c r="BQ48" s="4">
        <f ca="1"/>
        <v>-281452968</v>
      </c>
    </row>
    <row r="49" spans="23:69" x14ac:dyDescent="0.2">
      <c r="W49" s="60"/>
      <c r="X49" t="str">
        <f ca="1"/>
        <v>20/02/2024</v>
      </c>
      <c r="Y49" s="4">
        <f ca="1"/>
        <v>-54282409348</v>
      </c>
      <c r="Z49" s="4">
        <f ca="1"/>
        <v>-286351801278</v>
      </c>
      <c r="AA49" s="4">
        <f ca="1"/>
        <v>-124722982386</v>
      </c>
      <c r="AB49" s="4">
        <f ca="1"/>
        <v>-162245397967</v>
      </c>
      <c r="AC49" s="4">
        <f ca="1"/>
        <v>175943794380</v>
      </c>
      <c r="AD49" s="4">
        <f ca="1"/>
        <v>-24195676448</v>
      </c>
      <c r="AE49" s="4">
        <f ca="1"/>
        <v>152042728924</v>
      </c>
      <c r="AF49" s="4">
        <f ca="1"/>
        <v>1882535210</v>
      </c>
      <c r="AG49" s="4">
        <f ca="1"/>
        <v>-355263274109</v>
      </c>
      <c r="AI49" s="60"/>
      <c r="AJ49" t="str">
        <f ca="1"/>
        <v>20/02/2024</v>
      </c>
      <c r="AK49" s="4">
        <f ca="1"/>
        <v>68107428242</v>
      </c>
      <c r="AL49" s="4">
        <f ca="1"/>
        <v>827392994089</v>
      </c>
      <c r="AM49" s="4">
        <f ca="1"/>
        <v>312174447291</v>
      </c>
      <c r="AN49" s="4">
        <f ca="1"/>
        <v>1439146380</v>
      </c>
      <c r="AO49" s="4">
        <f ca="1"/>
        <v>-1335543356374</v>
      </c>
      <c r="AP49" s="4">
        <f ca="1"/>
        <v>-370598411633</v>
      </c>
      <c r="AQ49" s="4">
        <f ca="1"/>
        <v>-1820627117</v>
      </c>
      <c r="AR49">
        <f ca="1"/>
        <v>-8670000</v>
      </c>
      <c r="AS49" s="4">
        <f ca="1"/>
        <v>-18064153916</v>
      </c>
      <c r="AT49" s="4">
        <f ca="1"/>
        <v>371237106419</v>
      </c>
      <c r="AU49" s="4">
        <f ca="1"/>
        <v>-632077901453</v>
      </c>
      <c r="AW49" s="60"/>
      <c r="AX49" t="str">
        <f ca="1"/>
        <v>20/02/2024</v>
      </c>
      <c r="AY49" s="4">
        <f ca="1"/>
        <v>-3124207324727</v>
      </c>
      <c r="AZ49" s="4">
        <f ca="1"/>
        <v>84213620000</v>
      </c>
      <c r="BA49" s="4">
        <f ca="1"/>
        <v>202768375854</v>
      </c>
      <c r="BB49" s="4">
        <f ca="1"/>
        <v>-52600763405</v>
      </c>
      <c r="BC49" s="4">
        <f ca="1"/>
        <v>422794323601</v>
      </c>
      <c r="BD49" s="4">
        <f ca="1"/>
        <v>-184625347202</v>
      </c>
      <c r="BE49" s="4">
        <f ca="1"/>
        <v>29407620181</v>
      </c>
      <c r="BF49" s="4">
        <f ca="1"/>
        <v>47593697061</v>
      </c>
      <c r="BG49" s="4">
        <f ca="1"/>
        <v>5733734492</v>
      </c>
      <c r="BI49" s="60"/>
      <c r="BJ49" t="str">
        <f ca="1"/>
        <v>20/02/2024</v>
      </c>
      <c r="BK49" s="4">
        <f ca="1"/>
        <v>38286847101</v>
      </c>
      <c r="BL49" s="4">
        <f ca="1"/>
        <v>1182319326015</v>
      </c>
      <c r="BM49" s="4">
        <f ca="1"/>
        <v>1710192579</v>
      </c>
      <c r="BN49" s="4">
        <f ca="1"/>
        <v>-71499240060</v>
      </c>
      <c r="BO49" s="4">
        <f ca="1"/>
        <v>-14162061759</v>
      </c>
      <c r="BP49" s="4">
        <f ca="1"/>
        <v>20932147367</v>
      </c>
      <c r="BQ49" s="4">
        <f ca="1"/>
        <v>272047032</v>
      </c>
    </row>
    <row r="50" spans="23:69" x14ac:dyDescent="0.2">
      <c r="W50" s="60"/>
      <c r="X50" t="str">
        <f ca="1"/>
        <v>19/02/2024</v>
      </c>
      <c r="Y50" s="4">
        <f ca="1"/>
        <v>-101465369348</v>
      </c>
      <c r="Z50" s="4">
        <f ca="1"/>
        <v>-290453071278</v>
      </c>
      <c r="AA50" s="4">
        <f ca="1"/>
        <v>-127117892386</v>
      </c>
      <c r="AB50" s="4">
        <f ca="1"/>
        <v>-119363747967</v>
      </c>
      <c r="AC50" s="4">
        <f ca="1"/>
        <v>160955524380</v>
      </c>
      <c r="AD50" s="4">
        <f ca="1"/>
        <v>-29045888143</v>
      </c>
      <c r="AE50" s="4">
        <f ca="1"/>
        <v>150985278924</v>
      </c>
      <c r="AF50" s="4">
        <f ca="1"/>
        <v>-143871054790</v>
      </c>
      <c r="AG50" s="4">
        <f ca="1"/>
        <v>-337499324531</v>
      </c>
      <c r="AI50" s="60"/>
      <c r="AJ50" t="str">
        <f ca="1"/>
        <v>19/02/2024</v>
      </c>
      <c r="AK50" s="4">
        <f ca="1"/>
        <v>69238988242</v>
      </c>
      <c r="AL50" s="4">
        <f ca="1"/>
        <v>912227704089</v>
      </c>
      <c r="AM50" s="4">
        <f ca="1"/>
        <v>342118587291</v>
      </c>
      <c r="AN50" s="4">
        <f ca="1"/>
        <v>1439146380</v>
      </c>
      <c r="AO50" s="4">
        <f ca="1"/>
        <v>-1260935256374</v>
      </c>
      <c r="AP50" s="4">
        <f ca="1"/>
        <v>-350904191633</v>
      </c>
      <c r="AQ50" s="4">
        <f ca="1"/>
        <v>-2211927117</v>
      </c>
      <c r="AR50">
        <f ca="1"/>
        <v>-8670000</v>
      </c>
      <c r="AS50" s="4">
        <f ca="1"/>
        <v>-18516683916</v>
      </c>
      <c r="AT50" s="4">
        <f ca="1"/>
        <v>152078156419</v>
      </c>
      <c r="AU50" s="4">
        <f ca="1"/>
        <v>-628821671453</v>
      </c>
      <c r="AW50" s="60"/>
      <c r="AX50" t="str">
        <f ca="1"/>
        <v>19/02/2024</v>
      </c>
      <c r="AY50" s="4">
        <f ca="1"/>
        <v>-3243643734727</v>
      </c>
      <c r="AZ50" s="4">
        <f ca="1"/>
        <v>99031220000</v>
      </c>
      <c r="BA50" s="4">
        <f ca="1"/>
        <v>205563875854</v>
      </c>
      <c r="BB50" s="4">
        <f ca="1"/>
        <v>-25537823405</v>
      </c>
      <c r="BC50" s="4">
        <f ca="1"/>
        <v>424938763601</v>
      </c>
      <c r="BD50" s="4">
        <f ca="1"/>
        <v>-193063517202</v>
      </c>
      <c r="BE50" s="4">
        <f ca="1"/>
        <v>47257800181</v>
      </c>
      <c r="BF50" s="4">
        <f ca="1"/>
        <v>20096166962</v>
      </c>
      <c r="BG50" s="4">
        <f ca="1"/>
        <v>5938254492</v>
      </c>
      <c r="BI50" s="60"/>
      <c r="BJ50" t="str">
        <f ca="1"/>
        <v>19/02/2024</v>
      </c>
      <c r="BK50" s="4">
        <f ca="1"/>
        <v>26849967101</v>
      </c>
      <c r="BL50" s="4">
        <f ca="1"/>
        <v>1181020442058</v>
      </c>
      <c r="BM50" s="4">
        <f ca="1"/>
        <v>2188742579</v>
      </c>
      <c r="BN50" s="4">
        <f ca="1"/>
        <v>-69638050060</v>
      </c>
      <c r="BO50" s="4">
        <f ca="1"/>
        <v>-13838541759</v>
      </c>
      <c r="BP50" s="4">
        <f ca="1"/>
        <v>21125087367</v>
      </c>
      <c r="BQ50" s="4">
        <f ca="1"/>
        <v>587167032</v>
      </c>
    </row>
    <row r="51" spans="23:69" x14ac:dyDescent="0.2">
      <c r="W51" s="60"/>
      <c r="X51" t="str">
        <f ca="1"/>
        <v>16/02/2024</v>
      </c>
      <c r="Y51" s="4">
        <f ca="1"/>
        <v>-129171119348</v>
      </c>
      <c r="Z51" s="4">
        <f ca="1"/>
        <v>-144444471278</v>
      </c>
      <c r="AA51" s="4">
        <f ca="1"/>
        <v>-138196792386</v>
      </c>
      <c r="AB51" s="4">
        <f ca="1"/>
        <v>-107915977967</v>
      </c>
      <c r="AC51" s="4">
        <f ca="1"/>
        <v>167262624380</v>
      </c>
      <c r="AD51" s="4">
        <f ca="1"/>
        <v>-24724041306</v>
      </c>
      <c r="AE51" s="4">
        <f ca="1"/>
        <v>149036228924</v>
      </c>
      <c r="AF51" s="4">
        <f ca="1"/>
        <v>-144777224790</v>
      </c>
      <c r="AG51" s="4">
        <f ca="1"/>
        <v>-345260794553</v>
      </c>
      <c r="AI51" s="60"/>
      <c r="AJ51" t="str">
        <f ca="1"/>
        <v>16/02/2024</v>
      </c>
      <c r="AK51" s="4">
        <f ca="1"/>
        <v>76460008242</v>
      </c>
      <c r="AL51" s="4">
        <f ca="1"/>
        <v>936991624089</v>
      </c>
      <c r="AM51" s="4">
        <f ca="1"/>
        <v>378927147291</v>
      </c>
      <c r="AN51" s="4">
        <f ca="1"/>
        <v>1439146380</v>
      </c>
      <c r="AO51" s="4">
        <f ca="1"/>
        <v>-1243137136374</v>
      </c>
      <c r="AP51" s="4">
        <f ca="1"/>
        <v>-338211221633</v>
      </c>
      <c r="AQ51" s="4">
        <f ca="1"/>
        <v>-2240227117</v>
      </c>
      <c r="AR51">
        <f ca="1"/>
        <v>-8670000</v>
      </c>
      <c r="AS51" s="4">
        <f ca="1"/>
        <v>-15981543916</v>
      </c>
      <c r="AT51" s="4">
        <f ca="1"/>
        <v>130042456419</v>
      </c>
      <c r="AU51" s="4">
        <f ca="1"/>
        <v>-614162221453</v>
      </c>
      <c r="AW51" s="60"/>
      <c r="AX51" t="str">
        <f ca="1"/>
        <v>16/02/2024</v>
      </c>
      <c r="AY51" s="4">
        <f ca="1"/>
        <v>-3437462804727</v>
      </c>
      <c r="AZ51" s="4">
        <f ca="1"/>
        <v>104261110000</v>
      </c>
      <c r="BA51" s="4">
        <f ca="1"/>
        <v>237858215854</v>
      </c>
      <c r="BB51" s="4">
        <f ca="1"/>
        <v>-23275313405</v>
      </c>
      <c r="BC51" s="4">
        <f ca="1"/>
        <v>431964093601</v>
      </c>
      <c r="BD51" s="4">
        <f ca="1"/>
        <v>-192890097202</v>
      </c>
      <c r="BE51" s="4">
        <f ca="1"/>
        <v>45200960181</v>
      </c>
      <c r="BF51" s="4">
        <f ca="1"/>
        <v>19654780481</v>
      </c>
      <c r="BG51" s="4">
        <f ca="1"/>
        <v>3189494492</v>
      </c>
      <c r="BI51" s="60"/>
      <c r="BJ51" t="str">
        <f ca="1"/>
        <v>16/02/2024</v>
      </c>
      <c r="BK51" s="4">
        <f ca="1"/>
        <v>28335717101</v>
      </c>
      <c r="BL51" s="4">
        <f ca="1"/>
        <v>1180037489540</v>
      </c>
      <c r="BM51" s="4">
        <f ca="1"/>
        <v>3044972579</v>
      </c>
      <c r="BN51" s="4">
        <f ca="1"/>
        <v>-67114220060</v>
      </c>
      <c r="BO51" s="4">
        <f ca="1"/>
        <v>-15217431759</v>
      </c>
      <c r="BP51" s="4">
        <f ca="1"/>
        <v>21235477367</v>
      </c>
      <c r="BQ51" s="4">
        <f ca="1"/>
        <v>-8302968</v>
      </c>
    </row>
    <row r="52" spans="23:69" x14ac:dyDescent="0.2">
      <c r="W52" s="60"/>
      <c r="X52" t="str">
        <f ca="1"/>
        <v>15/02/2024</v>
      </c>
      <c r="Y52" s="4">
        <f ca="1"/>
        <v>-126100099348</v>
      </c>
      <c r="Z52" s="4">
        <f ca="1"/>
        <v>-61026521278</v>
      </c>
      <c r="AA52" s="4">
        <f ca="1"/>
        <v>-119052012386</v>
      </c>
      <c r="AB52" s="4">
        <f ca="1"/>
        <v>-74972937967</v>
      </c>
      <c r="AC52" s="4">
        <f ca="1"/>
        <v>176990764380</v>
      </c>
      <c r="AD52" s="4">
        <f ca="1"/>
        <v>-26714443270</v>
      </c>
      <c r="AE52" s="4">
        <f ca="1"/>
        <v>150136168924</v>
      </c>
      <c r="AF52" s="4">
        <f ca="1"/>
        <v>-95008354790</v>
      </c>
      <c r="AG52" s="4">
        <f ca="1"/>
        <v>-355536148149</v>
      </c>
      <c r="AI52" s="60"/>
      <c r="AJ52" t="str">
        <f ca="1"/>
        <v>15/02/2024</v>
      </c>
      <c r="AK52" s="4">
        <f ca="1"/>
        <v>81794608242</v>
      </c>
      <c r="AL52" s="4">
        <f ca="1"/>
        <v>1056082204089</v>
      </c>
      <c r="AM52" s="4">
        <f ca="1"/>
        <v>389563037291</v>
      </c>
      <c r="AN52" s="4">
        <f ca="1"/>
        <v>1439146380</v>
      </c>
      <c r="AO52" s="4">
        <f ca="1"/>
        <v>-1223469796374</v>
      </c>
      <c r="AP52" s="4">
        <f ca="1"/>
        <v>-351758121633</v>
      </c>
      <c r="AQ52" s="4">
        <f ca="1"/>
        <v>-2240227117</v>
      </c>
      <c r="AR52">
        <f ca="1"/>
        <v>-8670000</v>
      </c>
      <c r="AS52" s="4">
        <f ca="1"/>
        <v>-14225933916</v>
      </c>
      <c r="AT52" s="4">
        <f ca="1"/>
        <v>128361746419</v>
      </c>
      <c r="AU52" s="4">
        <f ca="1"/>
        <v>-593070281453</v>
      </c>
      <c r="AW52" s="60"/>
      <c r="AX52" t="str">
        <f ca="1"/>
        <v>15/02/2024</v>
      </c>
      <c r="AY52" s="4">
        <f ca="1"/>
        <v>-3451628224727</v>
      </c>
      <c r="AZ52" s="4">
        <f ca="1"/>
        <v>61966480000</v>
      </c>
      <c r="BA52" s="4">
        <f ca="1"/>
        <v>262607855854</v>
      </c>
      <c r="BB52" s="4">
        <f ca="1"/>
        <v>-39962883405</v>
      </c>
      <c r="BC52" s="4">
        <f ca="1"/>
        <v>433636033601</v>
      </c>
      <c r="BD52" s="4">
        <f ca="1"/>
        <v>-187934367202</v>
      </c>
      <c r="BE52" s="4">
        <f ca="1"/>
        <v>-10374039819</v>
      </c>
      <c r="BF52" s="4">
        <f ca="1"/>
        <v>7703078569</v>
      </c>
      <c r="BG52" s="4">
        <f ca="1"/>
        <v>-4107545508</v>
      </c>
      <c r="BI52" s="60"/>
      <c r="BJ52" t="str">
        <f ca="1"/>
        <v>15/02/2024</v>
      </c>
      <c r="BK52" s="4">
        <f ca="1"/>
        <v>13266497101</v>
      </c>
      <c r="BL52" s="4">
        <f ca="1"/>
        <v>1173535006274</v>
      </c>
      <c r="BM52" s="4">
        <f ca="1"/>
        <v>1352982579</v>
      </c>
      <c r="BN52" s="4">
        <f ca="1"/>
        <v>-65377300060</v>
      </c>
      <c r="BO52" s="4">
        <f ca="1"/>
        <v>-16337561759</v>
      </c>
      <c r="BP52" s="4">
        <f ca="1"/>
        <v>21390417367</v>
      </c>
      <c r="BQ52" s="4">
        <f ca="1"/>
        <v>-2202322968</v>
      </c>
    </row>
    <row r="53" spans="23:69" x14ac:dyDescent="0.2">
      <c r="W53" s="60"/>
      <c r="X53" t="str">
        <f ca="1"/>
        <v>07/02/2024</v>
      </c>
      <c r="Y53" s="4">
        <f ca="1"/>
        <v>-149603389348</v>
      </c>
      <c r="Z53" s="4">
        <f ca="1"/>
        <v>-21547481278</v>
      </c>
      <c r="AA53" s="4">
        <f ca="1"/>
        <v>-118967472386</v>
      </c>
      <c r="AB53" s="4">
        <f ca="1"/>
        <v>-66898697967</v>
      </c>
      <c r="AC53" s="4">
        <f ca="1"/>
        <v>182785704380</v>
      </c>
      <c r="AD53" s="4">
        <f ca="1"/>
        <v>-18573680377</v>
      </c>
      <c r="AE53" s="4">
        <f ca="1"/>
        <v>150321188924</v>
      </c>
      <c r="AF53" s="4">
        <f ca="1"/>
        <v>-46773314790</v>
      </c>
      <c r="AG53" s="4">
        <f ca="1"/>
        <v>-335241885564</v>
      </c>
      <c r="AI53" s="60"/>
      <c r="AJ53" t="str">
        <f ca="1"/>
        <v>07/02/2024</v>
      </c>
      <c r="AK53" s="4">
        <f ca="1"/>
        <v>107635448242</v>
      </c>
      <c r="AL53" s="4">
        <f ca="1"/>
        <v>1102553424089</v>
      </c>
      <c r="AM53" s="4">
        <f ca="1"/>
        <v>481535897291</v>
      </c>
      <c r="AN53" s="4">
        <f ca="1"/>
        <v>1439146380</v>
      </c>
      <c r="AO53" s="4">
        <f ca="1"/>
        <v>-1194586546374</v>
      </c>
      <c r="AP53" s="4">
        <f ca="1"/>
        <v>-347069751633</v>
      </c>
      <c r="AQ53" s="4">
        <f ca="1"/>
        <v>-2105917117</v>
      </c>
      <c r="AR53">
        <f ca="1"/>
        <v>-8670000</v>
      </c>
      <c r="AS53" s="4">
        <f ca="1"/>
        <v>-11896193916</v>
      </c>
      <c r="AT53" s="4">
        <f ca="1"/>
        <v>5650336419</v>
      </c>
      <c r="AU53" s="4">
        <f ca="1"/>
        <v>-593325641453</v>
      </c>
      <c r="AW53" s="60"/>
      <c r="AX53" t="str">
        <f ca="1"/>
        <v>07/02/2024</v>
      </c>
      <c r="AY53" s="4">
        <f ca="1"/>
        <v>-3454190444727</v>
      </c>
      <c r="AZ53" s="4">
        <f ca="1"/>
        <v>53808030000</v>
      </c>
      <c r="BA53" s="4">
        <f ca="1"/>
        <v>328743185854</v>
      </c>
      <c r="BB53" s="4">
        <f ca="1"/>
        <v>-39597113405</v>
      </c>
      <c r="BC53" s="4">
        <f ca="1"/>
        <v>432279433601</v>
      </c>
      <c r="BD53" s="4">
        <f ca="1"/>
        <v>-190481647202</v>
      </c>
      <c r="BE53" s="4">
        <f ca="1"/>
        <v>-7482999819</v>
      </c>
      <c r="BF53" s="4">
        <f ca="1"/>
        <v>7698820954</v>
      </c>
      <c r="BG53" s="4">
        <f ca="1"/>
        <v>-4013275508</v>
      </c>
      <c r="BI53" s="60"/>
      <c r="BJ53" t="str">
        <f ca="1"/>
        <v>07/02/2024</v>
      </c>
      <c r="BK53" s="4">
        <f ca="1"/>
        <v>44275777101</v>
      </c>
      <c r="BL53" s="4">
        <f ca="1"/>
        <v>1151217627036</v>
      </c>
      <c r="BM53" s="4">
        <f ca="1"/>
        <v>7022832579</v>
      </c>
      <c r="BN53" s="4">
        <f ca="1"/>
        <v>-40774570060</v>
      </c>
      <c r="BO53" s="4">
        <f ca="1"/>
        <v>-17183291759</v>
      </c>
      <c r="BP53" s="4">
        <f ca="1"/>
        <v>21125157367</v>
      </c>
      <c r="BQ53" s="4">
        <f ca="1"/>
        <v>4700237032</v>
      </c>
    </row>
    <row r="54" spans="23:69" x14ac:dyDescent="0.2">
      <c r="W54" s="60"/>
      <c r="X54" t="str">
        <f ca="1"/>
        <v>06/02/2024</v>
      </c>
      <c r="Y54" s="4">
        <f ca="1"/>
        <v>-165958929348</v>
      </c>
      <c r="Z54" s="4">
        <f ca="1"/>
        <v>-179972641278</v>
      </c>
      <c r="AA54" s="4">
        <f ca="1"/>
        <v>-134889052386</v>
      </c>
      <c r="AB54" s="4">
        <f ca="1"/>
        <v>-63342477967</v>
      </c>
      <c r="AC54" s="4">
        <f ca="1"/>
        <v>180878844380</v>
      </c>
      <c r="AD54" s="4">
        <f ca="1"/>
        <v>-15022879069</v>
      </c>
      <c r="AE54" s="4">
        <f ca="1"/>
        <v>149576188924</v>
      </c>
      <c r="AF54" s="4">
        <f ca="1"/>
        <v>-21558004790</v>
      </c>
      <c r="AG54" s="4">
        <f ca="1"/>
        <v>-316840538658</v>
      </c>
      <c r="AI54" s="60"/>
      <c r="AJ54" t="str">
        <f ca="1"/>
        <v>06/02/2024</v>
      </c>
      <c r="AK54" s="4">
        <f ca="1"/>
        <v>145108978242</v>
      </c>
      <c r="AL54" s="4">
        <f ca="1"/>
        <v>1078882264089</v>
      </c>
      <c r="AM54" s="4">
        <f ca="1"/>
        <v>378326417291</v>
      </c>
      <c r="AN54" s="4">
        <f ca="1"/>
        <v>1436566380</v>
      </c>
      <c r="AO54" s="4">
        <f ca="1"/>
        <v>-1223011836374</v>
      </c>
      <c r="AP54" s="4">
        <f ca="1"/>
        <v>-342846381633</v>
      </c>
      <c r="AQ54" s="4">
        <f ca="1"/>
        <v>-1950597117</v>
      </c>
      <c r="AR54">
        <f ca="1"/>
        <v>-8670000</v>
      </c>
      <c r="AS54" s="4">
        <f ca="1"/>
        <v>-24521003916</v>
      </c>
      <c r="AT54" s="4">
        <f ca="1"/>
        <v>2225256419</v>
      </c>
      <c r="AU54" s="4">
        <f ca="1"/>
        <v>-568658381453</v>
      </c>
      <c r="AW54" s="60"/>
      <c r="AX54" t="str">
        <f ca="1"/>
        <v>06/02/2024</v>
      </c>
      <c r="AY54" s="4">
        <f ca="1"/>
        <v>-3455192464727</v>
      </c>
      <c r="AZ54" s="4">
        <f ca="1"/>
        <v>134605000000</v>
      </c>
      <c r="BA54" s="4">
        <f ca="1"/>
        <v>368895035854</v>
      </c>
      <c r="BB54" s="4">
        <f ca="1"/>
        <v>-33111253405</v>
      </c>
      <c r="BC54" s="4">
        <f ca="1"/>
        <v>434754623601</v>
      </c>
      <c r="BD54" s="4">
        <f ca="1"/>
        <v>-197907367202</v>
      </c>
      <c r="BE54" s="4">
        <f ca="1"/>
        <v>26934020181</v>
      </c>
      <c r="BF54" s="4">
        <f ca="1"/>
        <v>14558444062</v>
      </c>
      <c r="BG54" s="4">
        <f ca="1"/>
        <v>-3797955508</v>
      </c>
      <c r="BI54" s="60"/>
      <c r="BJ54" t="str">
        <f ca="1"/>
        <v>06/02/2024</v>
      </c>
      <c r="BK54" s="4">
        <f ca="1"/>
        <v>35469947101</v>
      </c>
      <c r="BL54" s="4">
        <f ca="1"/>
        <v>1135641367873</v>
      </c>
      <c r="BM54" s="4">
        <f ca="1"/>
        <v>10945372579</v>
      </c>
      <c r="BN54" s="4">
        <f ca="1"/>
        <v>-40967970060</v>
      </c>
      <c r="BO54" s="4">
        <f ca="1"/>
        <v>-17668911759</v>
      </c>
      <c r="BP54" s="4">
        <f ca="1"/>
        <v>21138987367</v>
      </c>
      <c r="BQ54" s="4">
        <f ca="1"/>
        <v>4509907032</v>
      </c>
    </row>
    <row r="55" spans="23:69" x14ac:dyDescent="0.2">
      <c r="W55" s="60"/>
      <c r="X55" t="str">
        <f ca="1"/>
        <v>05/02/2024</v>
      </c>
      <c r="Y55" s="4">
        <f ca="1"/>
        <v>-178360879348</v>
      </c>
      <c r="Z55" s="4">
        <f ca="1"/>
        <v>-183429311278</v>
      </c>
      <c r="AA55" s="4">
        <f ca="1"/>
        <v>-155771772386</v>
      </c>
      <c r="AB55" s="4">
        <f ca="1"/>
        <v>-96777857967</v>
      </c>
      <c r="AC55" s="4">
        <f ca="1"/>
        <v>186523214380</v>
      </c>
      <c r="AD55" s="4">
        <f ca="1"/>
        <v>842404525</v>
      </c>
      <c r="AE55" s="4">
        <f ca="1"/>
        <v>153375278924</v>
      </c>
      <c r="AF55" s="4">
        <f ca="1"/>
        <v>-67117264790</v>
      </c>
      <c r="AG55" s="4">
        <f ca="1"/>
        <v>-227099264001</v>
      </c>
      <c r="AI55" s="60"/>
      <c r="AJ55" t="str">
        <f ca="1"/>
        <v>05/02/2024</v>
      </c>
      <c r="AK55" s="4">
        <f ca="1"/>
        <v>205603718242</v>
      </c>
      <c r="AL55" s="4">
        <f ca="1"/>
        <v>1064081124089</v>
      </c>
      <c r="AM55" s="4">
        <f ca="1"/>
        <v>347905847291</v>
      </c>
      <c r="AN55" s="4">
        <f ca="1"/>
        <v>1436566380</v>
      </c>
      <c r="AO55" s="4">
        <f ca="1"/>
        <v>-1224788496374</v>
      </c>
      <c r="AP55" s="4">
        <f ca="1"/>
        <v>-287908891633</v>
      </c>
      <c r="AQ55" s="4">
        <f ca="1"/>
        <v>-1739787117</v>
      </c>
      <c r="AR55">
        <f ca="1"/>
        <v>-8670000</v>
      </c>
      <c r="AS55" s="4">
        <f ca="1"/>
        <v>-27311623916</v>
      </c>
      <c r="AT55" s="4">
        <f ca="1"/>
        <v>1766556419</v>
      </c>
      <c r="AU55" s="4">
        <f ca="1"/>
        <v>-556691521453</v>
      </c>
      <c r="AW55" s="60"/>
      <c r="AX55" t="str">
        <f ca="1"/>
        <v>05/02/2024</v>
      </c>
      <c r="AY55" s="4">
        <f ca="1"/>
        <v>-3365549044727</v>
      </c>
      <c r="AZ55" s="4">
        <f ca="1"/>
        <v>136522340000</v>
      </c>
      <c r="BA55" s="4">
        <f ca="1"/>
        <v>364087105854</v>
      </c>
      <c r="BB55" s="4">
        <f ca="1"/>
        <v>-32885193405</v>
      </c>
      <c r="BC55" s="4">
        <f ca="1"/>
        <v>392071593601</v>
      </c>
      <c r="BD55" s="4">
        <f ca="1"/>
        <v>-200520097202</v>
      </c>
      <c r="BE55" s="4">
        <f ca="1"/>
        <v>27172380181</v>
      </c>
      <c r="BF55" s="4">
        <f ca="1"/>
        <v>14008278274</v>
      </c>
      <c r="BG55" s="4">
        <f ca="1"/>
        <v>-2852095508</v>
      </c>
      <c r="BI55" s="60"/>
      <c r="BJ55" t="str">
        <f ca="1"/>
        <v>05/02/2024</v>
      </c>
      <c r="BK55" s="4">
        <f ca="1"/>
        <v>23992427101</v>
      </c>
      <c r="BL55" s="4">
        <f ca="1"/>
        <v>1100263065283</v>
      </c>
      <c r="BM55" s="4">
        <f ca="1"/>
        <v>17364492579</v>
      </c>
      <c r="BN55" s="4">
        <f ca="1"/>
        <v>-30724030060</v>
      </c>
      <c r="BO55" s="4">
        <f ca="1"/>
        <v>-16730411759</v>
      </c>
      <c r="BP55" s="4">
        <f ca="1"/>
        <v>19392597367</v>
      </c>
      <c r="BQ55" s="4">
        <f ca="1"/>
        <v>4403707032</v>
      </c>
    </row>
    <row r="56" spans="23:69" x14ac:dyDescent="0.2">
      <c r="W56" s="60"/>
      <c r="X56" t="str">
        <f ca="1"/>
        <v>02/02/2024</v>
      </c>
      <c r="Y56" s="4">
        <f ca="1"/>
        <v>-125290099348</v>
      </c>
      <c r="Z56" s="4">
        <f ca="1"/>
        <v>-220888171278</v>
      </c>
      <c r="AA56" s="4">
        <f ca="1"/>
        <v>-158695272386</v>
      </c>
      <c r="AB56" s="4">
        <f ca="1"/>
        <v>-96019877967</v>
      </c>
      <c r="AC56" s="4">
        <f ca="1"/>
        <v>189173944380</v>
      </c>
      <c r="AD56" s="4">
        <f ca="1"/>
        <v>9523283290</v>
      </c>
      <c r="AE56" s="4">
        <f ca="1"/>
        <v>158437718924</v>
      </c>
      <c r="AF56" s="4">
        <f ca="1"/>
        <v>-57115634790</v>
      </c>
      <c r="AG56" s="4">
        <f ca="1"/>
        <v>-107795659141</v>
      </c>
      <c r="AI56" s="60"/>
      <c r="AJ56" t="str">
        <f ca="1"/>
        <v>02/02/2024</v>
      </c>
      <c r="AK56" s="4">
        <f ca="1"/>
        <v>260892418242</v>
      </c>
      <c r="AL56" s="4">
        <f ca="1"/>
        <v>971130084089</v>
      </c>
      <c r="AM56" s="4">
        <f ca="1"/>
        <v>152120647291</v>
      </c>
      <c r="AN56" s="4">
        <f ca="1"/>
        <v>947096380</v>
      </c>
      <c r="AO56" s="4">
        <f ca="1"/>
        <v>-1232114096374</v>
      </c>
      <c r="AP56" s="4">
        <f ca="1"/>
        <v>-186323201633</v>
      </c>
      <c r="AQ56" s="4">
        <f ca="1"/>
        <v>-1808387117</v>
      </c>
      <c r="AR56">
        <f ca="1"/>
        <v>-8670000</v>
      </c>
      <c r="AS56" s="4">
        <f ca="1"/>
        <v>-40728593916</v>
      </c>
      <c r="AT56" s="4">
        <f ca="1"/>
        <v>2130216419</v>
      </c>
      <c r="AU56" s="4">
        <f ca="1"/>
        <v>-555857581453</v>
      </c>
      <c r="AW56" s="60"/>
      <c r="AX56" t="str">
        <f ca="1"/>
        <v>02/02/2024</v>
      </c>
      <c r="AY56" s="4">
        <f ca="1"/>
        <v>-3367345104727</v>
      </c>
      <c r="AZ56" s="4">
        <f ca="1"/>
        <v>145617740000</v>
      </c>
      <c r="BA56" s="4">
        <f ca="1"/>
        <v>357944635854</v>
      </c>
      <c r="BB56" s="4">
        <f ca="1"/>
        <v>-27990273405</v>
      </c>
      <c r="BC56" s="4">
        <f ca="1"/>
        <v>383704073601</v>
      </c>
      <c r="BD56" s="4">
        <f ca="1"/>
        <v>-206995617202</v>
      </c>
      <c r="BE56" s="4">
        <f ca="1"/>
        <v>36077380181</v>
      </c>
      <c r="BF56" s="4">
        <f ca="1"/>
        <v>13777312785</v>
      </c>
      <c r="BG56" s="4">
        <f ca="1"/>
        <v>-897325508</v>
      </c>
      <c r="BI56" s="60"/>
      <c r="BJ56" t="str">
        <f ca="1"/>
        <v>02/02/2024</v>
      </c>
      <c r="BK56" s="4">
        <f ca="1"/>
        <v>9185257101</v>
      </c>
      <c r="BL56" s="4">
        <f ca="1"/>
        <v>1094968141636</v>
      </c>
      <c r="BM56" s="4">
        <f ca="1"/>
        <v>20255362579</v>
      </c>
      <c r="BN56" s="4">
        <f ca="1"/>
        <v>-23631600060</v>
      </c>
      <c r="BO56" s="4">
        <f ca="1"/>
        <v>-13468831759</v>
      </c>
      <c r="BP56" s="4">
        <f ca="1"/>
        <v>19392597367</v>
      </c>
      <c r="BQ56" s="4">
        <f ca="1"/>
        <v>4828917032</v>
      </c>
    </row>
    <row r="57" spans="23:69" x14ac:dyDescent="0.2">
      <c r="W57" s="60"/>
      <c r="X57" t="str">
        <f ca="1"/>
        <v>01/02/2024</v>
      </c>
      <c r="Y57" s="4">
        <f ca="1"/>
        <v>-151989309348</v>
      </c>
      <c r="Z57" s="4">
        <f ca="1"/>
        <v>-219684861278</v>
      </c>
      <c r="AA57" s="4">
        <f ca="1"/>
        <v>-163274162386</v>
      </c>
      <c r="AB57" s="4">
        <f ca="1"/>
        <v>-90307867967</v>
      </c>
      <c r="AC57" s="4">
        <f ca="1"/>
        <v>189548864380</v>
      </c>
      <c r="AD57" s="4">
        <f ca="1"/>
        <v>5207908261</v>
      </c>
      <c r="AE57" s="4">
        <f ca="1"/>
        <v>160934648924</v>
      </c>
      <c r="AF57" s="4">
        <f ca="1"/>
        <v>-71852174790</v>
      </c>
      <c r="AG57" s="4">
        <f ca="1"/>
        <v>-52279953168</v>
      </c>
      <c r="AI57" s="60"/>
      <c r="AJ57" t="str">
        <f ca="1"/>
        <v>01/02/2024</v>
      </c>
      <c r="AK57" s="4">
        <f ca="1"/>
        <v>250714218242</v>
      </c>
      <c r="AL57" s="4">
        <f ca="1"/>
        <v>998374244089</v>
      </c>
      <c r="AM57" s="4">
        <f ca="1"/>
        <v>141938449088</v>
      </c>
      <c r="AN57" s="4">
        <f ca="1"/>
        <v>949616380</v>
      </c>
      <c r="AO57" s="4">
        <f ca="1"/>
        <v>-1189672696374</v>
      </c>
      <c r="AP57" s="4">
        <f ca="1"/>
        <v>-158652811633</v>
      </c>
      <c r="AQ57" s="4">
        <f ca="1"/>
        <v>-1806247117</v>
      </c>
      <c r="AR57">
        <f ca="1"/>
        <v>-8670000</v>
      </c>
      <c r="AS57" s="4">
        <f ca="1"/>
        <v>-28082863916</v>
      </c>
      <c r="AT57" s="4">
        <f ca="1"/>
        <v>3390836419</v>
      </c>
      <c r="AU57" s="4">
        <f ca="1"/>
        <v>-529970521453</v>
      </c>
      <c r="AW57" s="60"/>
      <c r="AX57" t="str">
        <f ca="1"/>
        <v>01/02/2024</v>
      </c>
      <c r="AY57" s="4">
        <f ca="1"/>
        <v>-3327013384727</v>
      </c>
      <c r="AZ57" s="4">
        <f ca="1"/>
        <v>54465820000</v>
      </c>
      <c r="BA57" s="4">
        <f ca="1"/>
        <v>203680451513</v>
      </c>
      <c r="BB57" s="4">
        <f ca="1"/>
        <v>-7066743405</v>
      </c>
      <c r="BC57" s="4">
        <f ca="1"/>
        <v>373290973601</v>
      </c>
      <c r="BD57" s="4">
        <f ca="1"/>
        <v>-206492207202</v>
      </c>
      <c r="BE57" s="4">
        <f ca="1"/>
        <v>2599380181</v>
      </c>
      <c r="BF57" s="4">
        <f ca="1"/>
        <v>6598057409</v>
      </c>
      <c r="BG57" s="4">
        <f ca="1"/>
        <v>1868494492</v>
      </c>
      <c r="BI57" s="60"/>
      <c r="BJ57" t="str">
        <f ca="1"/>
        <v>01/02/2024</v>
      </c>
      <c r="BK57" s="4">
        <f ca="1"/>
        <v>11017317101</v>
      </c>
      <c r="BL57" s="4">
        <f ca="1"/>
        <v>1099695500923</v>
      </c>
      <c r="BM57" s="4">
        <f ca="1"/>
        <v>27605702579</v>
      </c>
      <c r="BN57" s="4">
        <f ca="1"/>
        <v>-19853620060</v>
      </c>
      <c r="BO57" s="4">
        <f ca="1"/>
        <v>-9900141759</v>
      </c>
      <c r="BP57" s="4">
        <f ca="1"/>
        <v>19385657367</v>
      </c>
      <c r="BQ57" s="4">
        <f ca="1"/>
        <v>5194287032</v>
      </c>
    </row>
    <row r="58" spans="23:69" x14ac:dyDescent="0.2">
      <c r="W58" s="60"/>
      <c r="X58" t="str">
        <f ca="1"/>
        <v>31/01/2024</v>
      </c>
      <c r="Y58" s="4">
        <f ca="1"/>
        <v>-165377146188</v>
      </c>
      <c r="Z58" s="4">
        <f ca="1"/>
        <v>-229876855195</v>
      </c>
      <c r="AA58" s="4">
        <f ca="1"/>
        <v>-179257879381</v>
      </c>
      <c r="AB58" s="4">
        <f ca="1"/>
        <v>-95659389599</v>
      </c>
      <c r="AC58" s="4">
        <f ca="1"/>
        <v>189548864380</v>
      </c>
      <c r="AD58" s="4">
        <f ca="1"/>
        <v>5390799595</v>
      </c>
      <c r="AE58" s="4">
        <f ca="1"/>
        <v>162150168598</v>
      </c>
      <c r="AF58" s="4">
        <f ca="1"/>
        <v>-73341550569</v>
      </c>
      <c r="AG58" s="4">
        <f ca="1"/>
        <v>-51628073852</v>
      </c>
      <c r="AI58" s="60"/>
      <c r="AJ58" t="str">
        <f ca="1"/>
        <v>31/01/2024</v>
      </c>
      <c r="AK58" s="4">
        <f ca="1"/>
        <v>238917009858</v>
      </c>
      <c r="AL58" s="4">
        <f ca="1"/>
        <v>1013884859068</v>
      </c>
      <c r="AM58" s="4">
        <f ca="1"/>
        <v>124893908417</v>
      </c>
      <c r="AN58" s="4">
        <f ca="1"/>
        <v>949616380</v>
      </c>
      <c r="AO58" s="4">
        <f ca="1"/>
        <v>-1162657407911</v>
      </c>
      <c r="AP58" s="4">
        <f ca="1"/>
        <v>-154730509945</v>
      </c>
      <c r="AQ58" s="4">
        <f ca="1"/>
        <v>-1684847130</v>
      </c>
      <c r="AR58">
        <f ca="1"/>
        <v>-8670000</v>
      </c>
      <c r="AS58" s="4">
        <f ca="1"/>
        <v>-15223100000</v>
      </c>
      <c r="AT58" s="4">
        <f ca="1"/>
        <v>6062112574</v>
      </c>
      <c r="AU58" s="4">
        <f ca="1"/>
        <v>-500004409596</v>
      </c>
      <c r="AW58" s="60"/>
      <c r="AX58" t="str">
        <f ca="1"/>
        <v>31/01/2024</v>
      </c>
      <c r="AY58" s="4">
        <f ca="1"/>
        <v>-3254555414220</v>
      </c>
      <c r="AZ58" s="4">
        <f ca="1"/>
        <v>54465820000</v>
      </c>
      <c r="BA58" s="4">
        <f ca="1"/>
        <v>204714728585</v>
      </c>
      <c r="BB58" s="4">
        <f ca="1"/>
        <v>-2943081029</v>
      </c>
      <c r="BC58" s="4">
        <f ca="1"/>
        <v>372400758042</v>
      </c>
      <c r="BD58" s="4">
        <f ca="1"/>
        <v>-186480106051</v>
      </c>
      <c r="BE58" s="4">
        <f ca="1"/>
        <v>2451932272</v>
      </c>
      <c r="BF58" s="4">
        <f ca="1"/>
        <v>6413082703</v>
      </c>
      <c r="BG58" s="4">
        <f ca="1"/>
        <v>-2105152495</v>
      </c>
      <c r="BI58" s="60"/>
      <c r="BJ58" t="str">
        <f ca="1"/>
        <v>31/01/2024</v>
      </c>
      <c r="BK58" s="4">
        <f ca="1"/>
        <v>-4314853923</v>
      </c>
      <c r="BL58" s="4">
        <f ca="1"/>
        <v>1081539058763</v>
      </c>
      <c r="BM58" s="4">
        <f ca="1"/>
        <v>14364736425</v>
      </c>
      <c r="BN58" s="4">
        <f ca="1"/>
        <v>-16498245959</v>
      </c>
      <c r="BO58" s="4">
        <f ca="1"/>
        <v>-9900141759</v>
      </c>
      <c r="BP58" s="4">
        <f ca="1"/>
        <v>18211328601</v>
      </c>
      <c r="BQ58" s="4">
        <f ca="1"/>
        <v>5663374322</v>
      </c>
    </row>
    <row r="59" spans="23:69" x14ac:dyDescent="0.2">
      <c r="W59" s="60"/>
      <c r="X59" t="str">
        <f ca="1"/>
        <v>30/01/2024</v>
      </c>
      <c r="Y59" s="4">
        <f ca="1"/>
        <v>-360272505470</v>
      </c>
      <c r="Z59" s="4">
        <f ca="1"/>
        <v>-160165915195</v>
      </c>
      <c r="AA59" s="4">
        <f ca="1"/>
        <v>-235571409381</v>
      </c>
      <c r="AB59" s="4">
        <f ca="1"/>
        <v>-115667820000</v>
      </c>
      <c r="AC59" s="4">
        <f ca="1"/>
        <v>149152780000</v>
      </c>
      <c r="AD59" s="4">
        <f ca="1"/>
        <v>-13252831185</v>
      </c>
      <c r="AE59" s="4">
        <f ca="1"/>
        <v>165271945950</v>
      </c>
      <c r="AF59" s="4">
        <f ca="1"/>
        <v>-153274300569</v>
      </c>
      <c r="AG59" s="4">
        <f ca="1"/>
        <v>-28513714293</v>
      </c>
      <c r="AI59" s="60"/>
      <c r="AJ59" t="str">
        <f ca="1"/>
        <v>30/01/2024</v>
      </c>
      <c r="AK59" s="4">
        <f ca="1"/>
        <v>288657749561</v>
      </c>
      <c r="AL59" s="4">
        <f ca="1"/>
        <v>1005513685900</v>
      </c>
      <c r="AM59" s="4">
        <f ca="1"/>
        <v>142020705534</v>
      </c>
      <c r="AN59" s="4">
        <f ca="1"/>
        <v>1443070000</v>
      </c>
      <c r="AO59" s="4">
        <f ca="1"/>
        <v>-1205840007911</v>
      </c>
      <c r="AP59" s="4">
        <f ca="1"/>
        <v>-146632200175</v>
      </c>
      <c r="AQ59" s="4">
        <f ca="1"/>
        <v>-1403097130</v>
      </c>
      <c r="AR59">
        <f ca="1"/>
        <v>-8670000</v>
      </c>
      <c r="AS59" s="4">
        <f ca="1"/>
        <v>-2202530000</v>
      </c>
      <c r="AT59" s="4">
        <f ca="1"/>
        <v>6075843854</v>
      </c>
      <c r="AU59" s="4">
        <f ca="1"/>
        <v>-476389069202</v>
      </c>
      <c r="AW59" s="60"/>
      <c r="AX59" t="str">
        <f ca="1"/>
        <v>30/01/2024</v>
      </c>
      <c r="AY59" s="4">
        <f ca="1"/>
        <v>-3245361364220</v>
      </c>
      <c r="AZ59" s="4">
        <f ca="1"/>
        <v>55435440000</v>
      </c>
      <c r="BA59" s="4">
        <f ca="1"/>
        <v>230433258585</v>
      </c>
      <c r="BB59" s="4">
        <f ca="1"/>
        <v>18879550000</v>
      </c>
      <c r="BC59" s="4">
        <f ca="1"/>
        <v>365897238042</v>
      </c>
      <c r="BD59" s="4">
        <f ca="1"/>
        <v>-183319106051</v>
      </c>
      <c r="BE59" s="4">
        <f ca="1"/>
        <v>214031624</v>
      </c>
      <c r="BF59" s="4">
        <f ca="1"/>
        <v>6536103431</v>
      </c>
      <c r="BG59" s="4">
        <f ca="1"/>
        <v>676402127</v>
      </c>
      <c r="BI59" s="60"/>
      <c r="BJ59" t="str">
        <f ca="1"/>
        <v>30/01/2024</v>
      </c>
      <c r="BK59" s="4">
        <f ca="1"/>
        <v>-3319400000</v>
      </c>
      <c r="BL59" s="4">
        <f ca="1"/>
        <v>1073348802867</v>
      </c>
      <c r="BM59" s="4">
        <f ca="1"/>
        <v>19016081573</v>
      </c>
      <c r="BN59" s="4">
        <f ca="1"/>
        <v>-16263755959</v>
      </c>
      <c r="BO59" s="4">
        <f ca="1"/>
        <v>-14060840000</v>
      </c>
      <c r="BP59" s="4">
        <f ca="1"/>
        <v>18409858601</v>
      </c>
      <c r="BQ59" s="4">
        <f ca="1"/>
        <v>5185085590</v>
      </c>
    </row>
    <row r="60" spans="23:69" x14ac:dyDescent="0.2">
      <c r="W60" s="60" t="s">
        <v>244</v>
      </c>
      <c r="X60" t="str">
        <f ca="1"/>
        <v>29/01/2024</v>
      </c>
      <c r="Y60" s="4">
        <f ca="1"/>
        <v>-379012185470</v>
      </c>
      <c r="Z60" s="4">
        <f ca="1"/>
        <v>-159047955195</v>
      </c>
      <c r="AA60" s="4">
        <f ca="1"/>
        <v>-209312550000</v>
      </c>
      <c r="AB60" s="4">
        <f ca="1"/>
        <v>-126021250000</v>
      </c>
      <c r="AC60" s="4">
        <f ca="1"/>
        <v>154045260000</v>
      </c>
      <c r="AD60" s="4">
        <f ca="1"/>
        <v>-8805742759</v>
      </c>
      <c r="AE60" s="4">
        <f ca="1"/>
        <v>169988636494</v>
      </c>
      <c r="AF60" s="4">
        <f ca="1"/>
        <v>-141593920569</v>
      </c>
      <c r="AG60" s="4">
        <f ca="1"/>
        <v>-27045604241</v>
      </c>
      <c r="AI60" s="60" t="s">
        <v>244</v>
      </c>
      <c r="AJ60" t="str">
        <f ca="1"/>
        <v>29/01/2024</v>
      </c>
      <c r="AK60" s="4">
        <f ca="1"/>
        <v>310826629561</v>
      </c>
      <c r="AL60" s="4">
        <f ca="1"/>
        <v>904616172369</v>
      </c>
      <c r="AM60" s="4">
        <f ca="1"/>
        <v>134275933557</v>
      </c>
      <c r="AN60" s="4">
        <f ca="1"/>
        <v>1443070000</v>
      </c>
      <c r="AO60" s="4">
        <f ca="1"/>
        <v>-1216326357911</v>
      </c>
      <c r="AP60" s="4">
        <f ca="1"/>
        <v>-159233133587</v>
      </c>
      <c r="AQ60" s="4">
        <f ca="1"/>
        <v>-1381040771</v>
      </c>
      <c r="AR60">
        <f ca="1"/>
        <v>-8670000</v>
      </c>
      <c r="AS60" s="4">
        <f ca="1"/>
        <v>-2202530000</v>
      </c>
      <c r="AT60" s="4">
        <f ca="1"/>
        <v>5976373854</v>
      </c>
      <c r="AU60" s="4">
        <f ca="1"/>
        <v>-460462179202</v>
      </c>
      <c r="AW60" s="60" t="s">
        <v>244</v>
      </c>
      <c r="AX60" t="str">
        <f ca="1"/>
        <v>29/01/2024</v>
      </c>
      <c r="AY60" s="4">
        <f ca="1"/>
        <v>-3217627624220</v>
      </c>
      <c r="AZ60" s="4">
        <f ca="1"/>
        <v>58518180000</v>
      </c>
      <c r="BA60" s="4">
        <f ca="1"/>
        <v>179367292708</v>
      </c>
      <c r="BB60" s="4">
        <f ca="1"/>
        <v>39195990000</v>
      </c>
      <c r="BC60" s="4">
        <f ca="1"/>
        <v>350757378042</v>
      </c>
      <c r="BD60" s="4">
        <f ca="1"/>
        <v>-178642776051</v>
      </c>
      <c r="BE60" s="4">
        <f ca="1"/>
        <v>-738340000</v>
      </c>
      <c r="BF60" s="4">
        <f ca="1"/>
        <v>6720774060</v>
      </c>
      <c r="BG60" s="4">
        <f ca="1"/>
        <v>-1221877873</v>
      </c>
      <c r="BI60" s="60" t="s">
        <v>244</v>
      </c>
      <c r="BJ60" t="str">
        <f ca="1"/>
        <v>29/01/2024</v>
      </c>
      <c r="BK60" s="4">
        <f ca="1"/>
        <v>-3337880000</v>
      </c>
      <c r="BL60" s="4">
        <f ca="1"/>
        <v>1042453508405</v>
      </c>
      <c r="BM60" s="4">
        <f ca="1"/>
        <v>3395861573</v>
      </c>
      <c r="BN60" s="4">
        <f ca="1"/>
        <v>-16962025959</v>
      </c>
      <c r="BO60" s="4">
        <f ca="1"/>
        <v>-27346140000</v>
      </c>
      <c r="BP60" s="4">
        <f ca="1"/>
        <v>18402958601</v>
      </c>
      <c r="BQ60" s="4">
        <f ca="1"/>
        <v>5671495590</v>
      </c>
    </row>
    <row r="61" spans="23:69" x14ac:dyDescent="0.2">
      <c r="W61" s="60"/>
      <c r="X61" t="str">
        <f ca="1"/>
        <v>26/01/2024</v>
      </c>
      <c r="Y61" s="4">
        <f ca="1"/>
        <v>-384351935470</v>
      </c>
      <c r="Z61" s="4">
        <f ca="1"/>
        <v>-156920055195</v>
      </c>
      <c r="AA61" s="4">
        <f ca="1"/>
        <v>-206551300000</v>
      </c>
      <c r="AB61" s="4">
        <f ca="1"/>
        <v>-103567940000</v>
      </c>
      <c r="AC61" s="4">
        <f ca="1"/>
        <v>153689730000</v>
      </c>
      <c r="AD61" s="4">
        <f ca="1"/>
        <v>-8097424103</v>
      </c>
      <c r="AE61" s="4">
        <f ca="1"/>
        <v>167165836494</v>
      </c>
      <c r="AF61" s="4">
        <f ca="1"/>
        <v>-134760470569</v>
      </c>
      <c r="AG61" s="4">
        <f ca="1"/>
        <v>-26109639906</v>
      </c>
      <c r="AI61" s="60"/>
      <c r="AJ61" t="str">
        <f ca="1"/>
        <v>26/01/2024</v>
      </c>
      <c r="AK61" s="4">
        <f ca="1"/>
        <v>317453619561</v>
      </c>
      <c r="AL61" s="4">
        <f ca="1"/>
        <v>846374392369</v>
      </c>
      <c r="AM61" s="4">
        <f ca="1"/>
        <v>102783383557</v>
      </c>
      <c r="AN61" s="4">
        <f ca="1"/>
        <v>1443070000</v>
      </c>
      <c r="AO61" s="4">
        <f ca="1"/>
        <v>-1238540427911</v>
      </c>
      <c r="AP61" s="4">
        <f ca="1"/>
        <v>-160674223587</v>
      </c>
      <c r="AQ61" s="4">
        <f ca="1"/>
        <v>-1358790771</v>
      </c>
      <c r="AR61">
        <f ca="1"/>
        <v>-8670000</v>
      </c>
      <c r="AS61" s="4">
        <f ca="1"/>
        <v>-2202530000</v>
      </c>
      <c r="AT61" s="4">
        <f ca="1"/>
        <v>5993693854</v>
      </c>
      <c r="AU61" s="4">
        <f ca="1"/>
        <v>-433184729202</v>
      </c>
      <c r="AW61" s="60"/>
      <c r="AX61" t="str">
        <f ca="1"/>
        <v>26/01/2024</v>
      </c>
      <c r="AY61" s="4">
        <f ca="1"/>
        <v>-3209519154220</v>
      </c>
      <c r="AZ61" s="4">
        <f ca="1"/>
        <v>60216720000</v>
      </c>
      <c r="BA61" s="4">
        <f ca="1"/>
        <v>182045182708</v>
      </c>
      <c r="BB61" s="4">
        <f ca="1"/>
        <v>23415960000</v>
      </c>
      <c r="BC61" s="4">
        <f ca="1"/>
        <v>352955838042</v>
      </c>
      <c r="BD61" s="4">
        <f ca="1"/>
        <v>-180240296051</v>
      </c>
      <c r="BE61" s="4">
        <f ca="1"/>
        <v>3927600000</v>
      </c>
      <c r="BF61" s="4">
        <f ca="1"/>
        <v>7635073012</v>
      </c>
      <c r="BG61" s="4">
        <f ca="1"/>
        <v>-1066327873</v>
      </c>
      <c r="BI61" s="60"/>
      <c r="BJ61" t="str">
        <f ca="1"/>
        <v>26/01/2024</v>
      </c>
      <c r="BK61" s="4">
        <f ca="1"/>
        <v>-37928760000</v>
      </c>
      <c r="BL61" s="4">
        <f ca="1"/>
        <v>1039601665578</v>
      </c>
      <c r="BM61" s="4">
        <f ca="1"/>
        <v>6237981573</v>
      </c>
      <c r="BN61" s="4">
        <f ca="1"/>
        <v>-15873525959</v>
      </c>
      <c r="BO61" s="4">
        <f ca="1"/>
        <v>-27933440000</v>
      </c>
      <c r="BP61" s="4">
        <f ca="1"/>
        <v>17941533593</v>
      </c>
      <c r="BQ61" s="4">
        <f ca="1"/>
        <v>5986565590</v>
      </c>
    </row>
    <row r="62" spans="23:69" x14ac:dyDescent="0.2">
      <c r="W62" s="60"/>
      <c r="X62" t="str">
        <f ca="1"/>
        <v>25/01/2024</v>
      </c>
      <c r="Y62" s="4">
        <f ca="1"/>
        <v>-373008215470</v>
      </c>
      <c r="Z62" s="4">
        <f ca="1"/>
        <v>-156368195195</v>
      </c>
      <c r="AA62" s="4">
        <f ca="1"/>
        <v>-207050110000</v>
      </c>
      <c r="AB62" s="4">
        <f ca="1"/>
        <v>-156707640000</v>
      </c>
      <c r="AC62" s="4">
        <f ca="1"/>
        <v>153390180000</v>
      </c>
      <c r="AD62" s="4">
        <f ca="1"/>
        <v>-8248302023</v>
      </c>
      <c r="AE62" s="4">
        <f ca="1"/>
        <v>167243606494</v>
      </c>
      <c r="AF62" s="4">
        <f ca="1"/>
        <v>-134841220569</v>
      </c>
      <c r="AG62" s="4">
        <f ca="1"/>
        <v>-26194452107</v>
      </c>
      <c r="AI62" s="60"/>
      <c r="AJ62" t="str">
        <f ca="1"/>
        <v>25/01/2024</v>
      </c>
      <c r="AK62" s="4">
        <f ca="1"/>
        <v>304478969561</v>
      </c>
      <c r="AL62" s="4">
        <f ca="1"/>
        <v>858616162369</v>
      </c>
      <c r="AM62" s="4">
        <f ca="1"/>
        <v>78601073557</v>
      </c>
      <c r="AN62" s="4">
        <f ca="1"/>
        <v>1443070000</v>
      </c>
      <c r="AO62" s="4">
        <f ca="1"/>
        <v>-1277004907911</v>
      </c>
      <c r="AP62" s="4">
        <f ca="1"/>
        <v>-159966913587</v>
      </c>
      <c r="AQ62" s="4">
        <f ca="1"/>
        <v>-2114970771</v>
      </c>
      <c r="AR62">
        <f ca="1"/>
        <v>-8670000</v>
      </c>
      <c r="AS62" s="4">
        <f ca="1"/>
        <v>-2202530000</v>
      </c>
      <c r="AT62" s="4">
        <f ca="1"/>
        <v>5880943854</v>
      </c>
      <c r="AU62" s="4">
        <f ca="1"/>
        <v>-430001449202</v>
      </c>
      <c r="AW62" s="60"/>
      <c r="AX62" t="str">
        <f ca="1"/>
        <v>25/01/2024</v>
      </c>
      <c r="AY62" s="4">
        <f ca="1"/>
        <v>-3101243004220</v>
      </c>
      <c r="AZ62" s="4">
        <f ca="1"/>
        <v>61159240000</v>
      </c>
      <c r="BA62" s="4">
        <f ca="1"/>
        <v>159303542708</v>
      </c>
      <c r="BB62" s="4">
        <f ca="1"/>
        <v>-15442970000</v>
      </c>
      <c r="BC62" s="4">
        <f ca="1"/>
        <v>284322028042</v>
      </c>
      <c r="BD62" s="4">
        <f ca="1"/>
        <v>-174627946051</v>
      </c>
      <c r="BE62" s="4">
        <f ca="1"/>
        <v>-4016800000</v>
      </c>
      <c r="BF62" s="4">
        <f ca="1"/>
        <v>7341130427</v>
      </c>
      <c r="BG62" s="4">
        <f ca="1"/>
        <v>-2643697873</v>
      </c>
      <c r="BI62" s="60"/>
      <c r="BJ62" t="str">
        <f ca="1"/>
        <v>25/01/2024</v>
      </c>
      <c r="BK62" s="4">
        <f ca="1"/>
        <v>-32427130000</v>
      </c>
      <c r="BL62" s="4">
        <f ca="1"/>
        <v>1035259396126</v>
      </c>
      <c r="BM62" s="4">
        <f ca="1"/>
        <v>-515498427</v>
      </c>
      <c r="BN62" s="4">
        <f ca="1"/>
        <v>-16239185959</v>
      </c>
      <c r="BO62" s="4">
        <f ca="1"/>
        <v>-27904280000</v>
      </c>
      <c r="BP62" s="4">
        <f ca="1"/>
        <v>18177973593</v>
      </c>
      <c r="BQ62" s="4">
        <f ca="1"/>
        <v>5468995590</v>
      </c>
    </row>
    <row r="63" spans="23:69" x14ac:dyDescent="0.2">
      <c r="W63" s="60"/>
      <c r="X63" t="str">
        <f ca="1"/>
        <v>24/01/2024</v>
      </c>
      <c r="Y63" s="4">
        <f ca="1"/>
        <v>-403690975470</v>
      </c>
      <c r="Z63" s="4">
        <f ca="1"/>
        <v>-125457325195</v>
      </c>
      <c r="AA63" s="4">
        <f ca="1"/>
        <v>-207518090000</v>
      </c>
      <c r="AB63" s="4">
        <f ca="1"/>
        <v>-179760980000</v>
      </c>
      <c r="AC63" s="4">
        <f ca="1"/>
        <v>151701370000</v>
      </c>
      <c r="AD63" s="4">
        <f ca="1"/>
        <v>-2705194105</v>
      </c>
      <c r="AE63" s="4">
        <f ca="1"/>
        <v>165312086494</v>
      </c>
      <c r="AF63" s="4">
        <f ca="1"/>
        <v>-133026460569</v>
      </c>
      <c r="AG63" s="4">
        <f ca="1"/>
        <v>-26217827496</v>
      </c>
      <c r="AI63" s="60"/>
      <c r="AJ63" t="str">
        <f ca="1"/>
        <v>24/01/2024</v>
      </c>
      <c r="AK63" s="4">
        <f ca="1"/>
        <v>272583079561</v>
      </c>
      <c r="AL63" s="4">
        <f ca="1"/>
        <v>897796412369</v>
      </c>
      <c r="AM63" s="4">
        <f ca="1"/>
        <v>37444163557</v>
      </c>
      <c r="AN63" s="4">
        <f ca="1"/>
        <v>1443070000</v>
      </c>
      <c r="AO63" s="4">
        <f ca="1"/>
        <v>-1299527887911</v>
      </c>
      <c r="AP63" s="4">
        <f ca="1"/>
        <v>-125954973587</v>
      </c>
      <c r="AQ63" s="4">
        <f ca="1"/>
        <v>-2093120771</v>
      </c>
      <c r="AR63">
        <f ca="1"/>
        <v>-8670000</v>
      </c>
      <c r="AS63" s="4">
        <f ca="1"/>
        <v>-2202530000</v>
      </c>
      <c r="AT63" s="4">
        <f ca="1"/>
        <v>5994103854</v>
      </c>
      <c r="AU63" s="4">
        <f ca="1"/>
        <v>-423164179202</v>
      </c>
      <c r="AW63" s="60"/>
      <c r="AX63" t="str">
        <f ca="1"/>
        <v>24/01/2024</v>
      </c>
      <c r="AY63" s="4">
        <f ca="1"/>
        <v>-3101608624220</v>
      </c>
      <c r="AZ63" s="4">
        <f ca="1"/>
        <v>63036980000</v>
      </c>
      <c r="BA63" s="4">
        <f ca="1"/>
        <v>158762852708</v>
      </c>
      <c r="BB63" s="4">
        <f ca="1"/>
        <v>-15098100000</v>
      </c>
      <c r="BC63" s="4">
        <f ca="1"/>
        <v>280345898042</v>
      </c>
      <c r="BD63" s="4">
        <f ca="1"/>
        <v>-183862366051</v>
      </c>
      <c r="BE63" s="4">
        <f ca="1"/>
        <v>-10716330000</v>
      </c>
      <c r="BF63" s="4">
        <f ca="1"/>
        <v>7273974822</v>
      </c>
      <c r="BG63" s="4">
        <f ca="1"/>
        <v>2880022127</v>
      </c>
      <c r="BI63" s="60"/>
      <c r="BJ63" t="str">
        <f ca="1"/>
        <v>24/01/2024</v>
      </c>
      <c r="BK63" s="4">
        <f ca="1"/>
        <v>-18961790000</v>
      </c>
      <c r="BL63" s="4">
        <f ca="1"/>
        <v>1019722100939</v>
      </c>
      <c r="BM63" s="4">
        <f ca="1"/>
        <v>-519178427</v>
      </c>
      <c r="BN63" s="4">
        <f ca="1"/>
        <v>-12348595959</v>
      </c>
      <c r="BO63" s="4">
        <f ca="1"/>
        <v>-28029480000</v>
      </c>
      <c r="BP63" s="4">
        <f ca="1"/>
        <v>17221583593</v>
      </c>
      <c r="BQ63" s="4">
        <f ca="1"/>
        <v>5547095590</v>
      </c>
    </row>
    <row r="64" spans="23:69" x14ac:dyDescent="0.2">
      <c r="W64" s="60"/>
      <c r="X64" t="str">
        <f ca="1"/>
        <v>23/01/2024</v>
      </c>
      <c r="Y64" s="4">
        <f ca="1"/>
        <v>-524477005470</v>
      </c>
      <c r="Z64" s="4">
        <f ca="1"/>
        <v>-123964145195</v>
      </c>
      <c r="AA64" s="4">
        <f ca="1"/>
        <v>-235358430000</v>
      </c>
      <c r="AB64" s="4">
        <f ca="1"/>
        <v>-188925220000</v>
      </c>
      <c r="AC64" s="4">
        <f ca="1"/>
        <v>151651620000</v>
      </c>
      <c r="AD64" s="4">
        <f ca="1"/>
        <v>-4422166113</v>
      </c>
      <c r="AE64" s="4">
        <f ca="1"/>
        <v>165431776494</v>
      </c>
      <c r="AF64" s="4">
        <f ca="1"/>
        <v>-141006550569</v>
      </c>
      <c r="AG64" s="4">
        <f ca="1"/>
        <v>-27366529085</v>
      </c>
      <c r="AI64" s="60"/>
      <c r="AJ64" t="str">
        <f ca="1"/>
        <v>23/01/2024</v>
      </c>
      <c r="AK64" s="4">
        <f ca="1"/>
        <v>251076549561</v>
      </c>
      <c r="AL64" s="4">
        <f ca="1"/>
        <v>868167322369</v>
      </c>
      <c r="AM64" s="4">
        <f ca="1"/>
        <v>13717193557</v>
      </c>
      <c r="AN64" s="4">
        <f ca="1"/>
        <v>1443070000</v>
      </c>
      <c r="AO64" s="4">
        <f ca="1"/>
        <v>-1330783647911</v>
      </c>
      <c r="AP64" s="4">
        <f ca="1"/>
        <v>-69436233587</v>
      </c>
      <c r="AQ64" s="4">
        <f ca="1"/>
        <v>-2272130771</v>
      </c>
      <c r="AR64">
        <f ca="1"/>
        <v>-8670000</v>
      </c>
      <c r="AS64" s="4">
        <f ca="1"/>
        <v>-2178780000</v>
      </c>
      <c r="AT64" s="4">
        <f ca="1"/>
        <v>5563563854</v>
      </c>
      <c r="AU64" s="4">
        <f ca="1"/>
        <v>-427919419202</v>
      </c>
      <c r="AW64" s="60"/>
      <c r="AX64" t="str">
        <f ca="1"/>
        <v>23/01/2024</v>
      </c>
      <c r="AY64" s="4">
        <f ca="1"/>
        <v>-3105400094220</v>
      </c>
      <c r="AZ64" s="4">
        <f ca="1"/>
        <v>63044000000</v>
      </c>
      <c r="BA64" s="4">
        <f ca="1"/>
        <v>157388902708</v>
      </c>
      <c r="BB64" s="4">
        <f ca="1"/>
        <v>-15991150000</v>
      </c>
      <c r="BC64" s="4">
        <f ca="1"/>
        <v>290319618042</v>
      </c>
      <c r="BD64" s="4">
        <f ca="1"/>
        <v>-189638846051</v>
      </c>
      <c r="BE64" s="4">
        <f ca="1"/>
        <v>-17324140000</v>
      </c>
      <c r="BF64" s="4">
        <f ca="1"/>
        <v>7241230527</v>
      </c>
      <c r="BG64" s="4">
        <f ca="1"/>
        <v>506722127</v>
      </c>
      <c r="BI64" s="60"/>
      <c r="BJ64" t="str">
        <f ca="1"/>
        <v>23/01/2024</v>
      </c>
      <c r="BK64" s="4">
        <f ca="1"/>
        <v>-15586550000</v>
      </c>
      <c r="BL64" s="4">
        <f ca="1"/>
        <v>1015394998968</v>
      </c>
      <c r="BM64" s="4">
        <f ca="1"/>
        <v>-504588427</v>
      </c>
      <c r="BN64" s="4">
        <f ca="1"/>
        <v>-11468425959</v>
      </c>
      <c r="BO64" s="4">
        <f ca="1"/>
        <v>-27162780000</v>
      </c>
      <c r="BP64" s="4">
        <f ca="1"/>
        <v>17601613593</v>
      </c>
      <c r="BQ64" s="4">
        <f ca="1"/>
        <v>4899105590</v>
      </c>
    </row>
    <row r="65" spans="23:69" x14ac:dyDescent="0.2">
      <c r="W65" s="60"/>
      <c r="X65" t="str">
        <f ca="1"/>
        <v>22/01/2024</v>
      </c>
      <c r="Y65" s="4">
        <f ca="1"/>
        <v>-520305085470</v>
      </c>
      <c r="Z65" s="4">
        <f ca="1"/>
        <v>-82431925195</v>
      </c>
      <c r="AA65" s="4">
        <f ca="1"/>
        <v>-238166350000</v>
      </c>
      <c r="AB65" s="4">
        <f ca="1"/>
        <v>-256228490000</v>
      </c>
      <c r="AC65" s="4">
        <f ca="1"/>
        <v>147924940000</v>
      </c>
      <c r="AD65" s="4">
        <f ca="1"/>
        <v>-4294850589</v>
      </c>
      <c r="AE65" s="4">
        <f ca="1"/>
        <v>165358846494</v>
      </c>
      <c r="AF65" s="4">
        <f ca="1"/>
        <v>-153452100569</v>
      </c>
      <c r="AG65" s="4">
        <f ca="1"/>
        <v>-21122037584</v>
      </c>
      <c r="AI65" s="60"/>
      <c r="AJ65" t="str">
        <f ca="1"/>
        <v>22/01/2024</v>
      </c>
      <c r="AK65" s="4">
        <f ca="1"/>
        <v>227680309561</v>
      </c>
      <c r="AL65" s="4">
        <f ca="1"/>
        <v>732572492369</v>
      </c>
      <c r="AM65" s="4">
        <f ca="1"/>
        <v>-21985146443</v>
      </c>
      <c r="AN65" s="4">
        <f ca="1"/>
        <v>1443070000</v>
      </c>
      <c r="AO65" s="4">
        <f ca="1"/>
        <v>-1377174267911</v>
      </c>
      <c r="AP65" s="4">
        <f ca="1"/>
        <v>-70814223587</v>
      </c>
      <c r="AQ65" s="4">
        <f ca="1"/>
        <v>-1516620771</v>
      </c>
      <c r="AR65">
        <f ca="1"/>
        <v>-8670000</v>
      </c>
      <c r="AS65" s="4">
        <f ca="1"/>
        <v>-2178780000</v>
      </c>
      <c r="AT65" s="4">
        <f ca="1"/>
        <v>4448683854</v>
      </c>
      <c r="AU65" s="4">
        <f ca="1"/>
        <v>-424717429202</v>
      </c>
      <c r="AW65" s="60"/>
      <c r="AX65" t="str">
        <f ca="1"/>
        <v>22/01/2024</v>
      </c>
      <c r="AY65" s="4">
        <f ca="1"/>
        <v>-3099220744220</v>
      </c>
      <c r="AZ65" s="4">
        <f ca="1"/>
        <v>66150000000</v>
      </c>
      <c r="BA65" s="4">
        <f ca="1"/>
        <v>161367852708</v>
      </c>
      <c r="BB65" s="4">
        <f ca="1"/>
        <v>-15564010000</v>
      </c>
      <c r="BC65" s="4">
        <f ca="1"/>
        <v>274137998042</v>
      </c>
      <c r="BD65" s="4">
        <f ca="1"/>
        <v>-197225306051</v>
      </c>
      <c r="BE65" s="4">
        <f ca="1"/>
        <v>-15465890000</v>
      </c>
      <c r="BF65" s="4">
        <f ca="1"/>
        <v>33139730533</v>
      </c>
      <c r="BG65" s="4">
        <f ca="1"/>
        <v>1665122127</v>
      </c>
      <c r="BI65" s="60"/>
      <c r="BJ65" t="str">
        <f ca="1"/>
        <v>22/01/2024</v>
      </c>
      <c r="BK65" s="4">
        <f ca="1"/>
        <v>18202560000</v>
      </c>
      <c r="BL65" s="4">
        <f ca="1"/>
        <v>1010654849952</v>
      </c>
      <c r="BM65" s="4">
        <f ca="1"/>
        <v>-581778427</v>
      </c>
      <c r="BN65" s="4">
        <f ca="1"/>
        <v>-11423605959</v>
      </c>
      <c r="BO65" s="4">
        <f ca="1"/>
        <v>-27240940000</v>
      </c>
      <c r="BP65" s="4">
        <f ca="1"/>
        <v>18723953593</v>
      </c>
      <c r="BQ65" s="4">
        <f ca="1"/>
        <v>3684765590</v>
      </c>
    </row>
    <row r="66" spans="23:69" x14ac:dyDescent="0.2">
      <c r="W66" s="60"/>
      <c r="X66" t="str">
        <f ca="1"/>
        <v>19/01/2024</v>
      </c>
      <c r="Y66" s="4">
        <f ca="1"/>
        <v>-450809555470</v>
      </c>
      <c r="Z66" s="4">
        <f ca="1"/>
        <v>-70012035195</v>
      </c>
      <c r="AA66" s="4">
        <f ca="1"/>
        <v>-239544680000</v>
      </c>
      <c r="AB66" s="4">
        <f ca="1"/>
        <v>-279844060000</v>
      </c>
      <c r="AC66" s="4">
        <f ca="1"/>
        <v>148862870000</v>
      </c>
      <c r="AD66" s="4">
        <f ca="1"/>
        <v>-4851495839</v>
      </c>
      <c r="AE66" s="4">
        <f ca="1"/>
        <v>166792726494</v>
      </c>
      <c r="AF66" s="4">
        <f ca="1"/>
        <v>-142926920569</v>
      </c>
      <c r="AG66" s="4">
        <f ca="1"/>
        <v>-15854623652</v>
      </c>
      <c r="AI66" s="60"/>
      <c r="AJ66" t="str">
        <f ca="1"/>
        <v>19/01/2024</v>
      </c>
      <c r="AK66" s="4">
        <f ca="1"/>
        <v>195889099561</v>
      </c>
      <c r="AL66" s="4">
        <f ca="1"/>
        <v>668589442369</v>
      </c>
      <c r="AM66" s="4">
        <f ca="1"/>
        <v>-89340026443</v>
      </c>
      <c r="AN66" s="4">
        <f ca="1"/>
        <v>1494440000</v>
      </c>
      <c r="AO66" s="4">
        <f ca="1"/>
        <v>-1390855087911</v>
      </c>
      <c r="AP66" s="4">
        <f ca="1"/>
        <v>-74126683587</v>
      </c>
      <c r="AQ66" s="4">
        <f ca="1"/>
        <v>-1127600771</v>
      </c>
      <c r="AR66">
        <f ca="1"/>
        <v>-8670000</v>
      </c>
      <c r="AS66" s="4">
        <f ca="1"/>
        <v>-2178780000</v>
      </c>
      <c r="AT66" s="4">
        <f ca="1"/>
        <v>4448683854</v>
      </c>
      <c r="AU66" s="4">
        <f ca="1"/>
        <v>-418898809202</v>
      </c>
      <c r="AW66" s="60"/>
      <c r="AX66" t="str">
        <f ca="1"/>
        <v>19/01/2024</v>
      </c>
      <c r="AY66" s="4">
        <f ca="1"/>
        <v>-3068539114220</v>
      </c>
      <c r="AZ66" s="4">
        <f ca="1"/>
        <v>41907740000</v>
      </c>
      <c r="BA66" s="4">
        <f ca="1"/>
        <v>161483925721</v>
      </c>
      <c r="BB66" s="4">
        <f ca="1"/>
        <v>-15874900000</v>
      </c>
      <c r="BC66" s="4">
        <f ca="1"/>
        <v>254312068042</v>
      </c>
      <c r="BD66" s="4">
        <f ca="1"/>
        <v>-194417206051</v>
      </c>
      <c r="BE66" s="4">
        <f ca="1"/>
        <v>-24262210000</v>
      </c>
      <c r="BF66" s="4">
        <f ca="1"/>
        <v>29163540940</v>
      </c>
      <c r="BG66" s="4">
        <f ca="1"/>
        <v>2485402127</v>
      </c>
      <c r="BI66" s="60"/>
      <c r="BJ66" t="str">
        <f ca="1"/>
        <v>19/01/2024</v>
      </c>
      <c r="BK66" s="4">
        <f ca="1"/>
        <v>15220680000</v>
      </c>
      <c r="BL66" s="4">
        <f ca="1"/>
        <v>1003573404291</v>
      </c>
      <c r="BM66" s="4">
        <f ca="1"/>
        <v>-480608427</v>
      </c>
      <c r="BN66" s="4">
        <f ca="1"/>
        <v>-11041245959</v>
      </c>
      <c r="BO66" s="4">
        <f ca="1"/>
        <v>-28400870000</v>
      </c>
      <c r="BP66" s="4">
        <f ca="1"/>
        <v>18519553593</v>
      </c>
      <c r="BQ66" s="4">
        <f ca="1"/>
        <v>3715445590</v>
      </c>
    </row>
    <row r="67" spans="23:69" x14ac:dyDescent="0.2">
      <c r="W67" s="60"/>
      <c r="X67" t="str">
        <f ca="1"/>
        <v>18/01/2024</v>
      </c>
      <c r="Y67" s="4">
        <f ca="1"/>
        <v>-364901505470</v>
      </c>
      <c r="Z67" s="4">
        <f ca="1"/>
        <v>-41481405195</v>
      </c>
      <c r="AA67" s="4">
        <f ca="1"/>
        <v>-260298420000</v>
      </c>
      <c r="AB67" s="4">
        <f ca="1"/>
        <v>-277763680000</v>
      </c>
      <c r="AC67" s="4">
        <f ca="1"/>
        <v>149309840000</v>
      </c>
      <c r="AD67" s="4">
        <f ca="1"/>
        <v>-4851495839</v>
      </c>
      <c r="AE67" s="4">
        <f ca="1"/>
        <v>172426336494</v>
      </c>
      <c r="AF67" s="4">
        <f ca="1"/>
        <v>-138135080569</v>
      </c>
      <c r="AG67" s="4">
        <f ca="1"/>
        <v>-14022649045</v>
      </c>
      <c r="AI67" s="60"/>
      <c r="AJ67" t="str">
        <f ca="1"/>
        <v>18/01/2024</v>
      </c>
      <c r="AK67" s="4">
        <f ca="1"/>
        <v>156522749561</v>
      </c>
      <c r="AL67" s="4">
        <f ca="1"/>
        <v>597596642369</v>
      </c>
      <c r="AM67" s="4">
        <f ca="1"/>
        <v>-87562726443</v>
      </c>
      <c r="AN67" s="4">
        <f ca="1"/>
        <v>1494440000</v>
      </c>
      <c r="AO67" s="4">
        <f ca="1"/>
        <v>-1438848807911</v>
      </c>
      <c r="AP67" s="4">
        <f ca="1"/>
        <v>-76743923587</v>
      </c>
      <c r="AQ67" s="4">
        <f ca="1"/>
        <v>-1096850771</v>
      </c>
      <c r="AR67">
        <f ca="1"/>
        <v>-8670000</v>
      </c>
      <c r="AS67" s="4">
        <f ca="1"/>
        <v>-2180890000</v>
      </c>
      <c r="AT67" s="4">
        <f ca="1"/>
        <v>4980083854</v>
      </c>
      <c r="AU67" s="4">
        <f ca="1"/>
        <v>-404065159202</v>
      </c>
      <c r="AW67" s="60"/>
      <c r="AX67" t="str">
        <f ca="1"/>
        <v>18/01/2024</v>
      </c>
      <c r="AY67" s="4">
        <f ca="1"/>
        <v>-3111582964220</v>
      </c>
      <c r="AZ67" s="4">
        <f ca="1"/>
        <v>43482080000</v>
      </c>
      <c r="BA67" s="4">
        <f ca="1"/>
        <v>151753685721</v>
      </c>
      <c r="BB67" s="4">
        <f ca="1"/>
        <v>-23682940000</v>
      </c>
      <c r="BC67" s="4">
        <f ca="1"/>
        <v>223862808042</v>
      </c>
      <c r="BD67" s="4">
        <f ca="1"/>
        <v>-225588776051</v>
      </c>
      <c r="BE67" s="4">
        <f ca="1"/>
        <v>-12580000000</v>
      </c>
      <c r="BF67" s="4">
        <f ca="1"/>
        <v>32074013665</v>
      </c>
      <c r="BG67" s="4">
        <f ca="1"/>
        <v>1979762127</v>
      </c>
      <c r="BI67" s="60"/>
      <c r="BJ67" t="str">
        <f ca="1"/>
        <v>18/01/2024</v>
      </c>
      <c r="BK67" s="4">
        <f ca="1"/>
        <v>-711500000</v>
      </c>
      <c r="BL67" s="4">
        <f ca="1"/>
        <v>989186177582</v>
      </c>
      <c r="BM67" s="4">
        <f ca="1"/>
        <v>-306278427</v>
      </c>
      <c r="BN67" s="4">
        <f ca="1"/>
        <v>-10796655959</v>
      </c>
      <c r="BO67" s="4">
        <f ca="1"/>
        <v>-30727300000</v>
      </c>
      <c r="BP67" s="4">
        <f ca="1"/>
        <v>20529173593</v>
      </c>
      <c r="BQ67" s="4">
        <f ca="1"/>
        <v>2036425590</v>
      </c>
    </row>
    <row r="68" spans="23:69" x14ac:dyDescent="0.2">
      <c r="W68" s="60"/>
      <c r="X68" t="str">
        <f ca="1"/>
        <v>17/01/2024</v>
      </c>
      <c r="Y68" s="4">
        <f ca="1"/>
        <v>-349705345470</v>
      </c>
      <c r="Z68" s="4">
        <f ca="1"/>
        <v>-15795645195</v>
      </c>
      <c r="AA68" s="4">
        <f ca="1"/>
        <v>-264963250000</v>
      </c>
      <c r="AB68" s="4">
        <f ca="1"/>
        <v>-277666410000</v>
      </c>
      <c r="AC68" s="4">
        <f ca="1"/>
        <v>149483650000</v>
      </c>
      <c r="AD68" s="4">
        <f ca="1"/>
        <v>-4886466930</v>
      </c>
      <c r="AE68" s="4">
        <f ca="1"/>
        <v>171819836494</v>
      </c>
      <c r="AF68" s="4">
        <f ca="1"/>
        <v>-136167210569</v>
      </c>
      <c r="AG68" s="4">
        <f ca="1"/>
        <v>-14411350394</v>
      </c>
      <c r="AI68" s="60"/>
      <c r="AJ68" t="str">
        <f ca="1"/>
        <v>17/01/2024</v>
      </c>
      <c r="AK68" s="4">
        <f ca="1"/>
        <v>122825249561</v>
      </c>
      <c r="AL68" s="4">
        <f ca="1"/>
        <v>577400972369</v>
      </c>
      <c r="AM68" s="4">
        <f ca="1"/>
        <v>-90695656443</v>
      </c>
      <c r="AN68" s="4">
        <f ca="1"/>
        <v>1494440000</v>
      </c>
      <c r="AO68" s="4">
        <f ca="1"/>
        <v>-1472067477911</v>
      </c>
      <c r="AP68" s="4">
        <f ca="1"/>
        <v>-77492003587</v>
      </c>
      <c r="AQ68" s="4">
        <f ca="1"/>
        <v>-1093890771</v>
      </c>
      <c r="AR68">
        <f ca="1"/>
        <v>-8670000</v>
      </c>
      <c r="AS68" s="4">
        <f ca="1"/>
        <v>-3546550000</v>
      </c>
      <c r="AT68" s="4">
        <f ca="1"/>
        <v>6170563854</v>
      </c>
      <c r="AU68" s="4">
        <f ca="1"/>
        <v>-372515289202</v>
      </c>
      <c r="AW68" s="60"/>
      <c r="AX68" t="str">
        <f ca="1"/>
        <v>17/01/2024</v>
      </c>
      <c r="AY68" s="4">
        <f ca="1"/>
        <v>-3206829974220</v>
      </c>
      <c r="AZ68" s="4">
        <f ca="1"/>
        <v>45610270000</v>
      </c>
      <c r="BA68" s="4">
        <f ca="1"/>
        <v>149353285721</v>
      </c>
      <c r="BB68" s="4">
        <f ca="1"/>
        <v>-38483550000</v>
      </c>
      <c r="BC68" s="4">
        <f ca="1"/>
        <v>213125848042</v>
      </c>
      <c r="BD68" s="4">
        <f ca="1"/>
        <v>-206269196051</v>
      </c>
      <c r="BE68" s="4">
        <f ca="1"/>
        <v>-13358160000</v>
      </c>
      <c r="BF68" s="4">
        <f ca="1"/>
        <v>29657787823</v>
      </c>
      <c r="BG68" s="4">
        <f ca="1"/>
        <v>2003362127</v>
      </c>
      <c r="BI68" s="60"/>
      <c r="BJ68" t="str">
        <f ca="1"/>
        <v>17/01/2024</v>
      </c>
      <c r="BK68" s="4">
        <f ca="1"/>
        <v>-15688790000</v>
      </c>
      <c r="BL68" s="4">
        <f ca="1"/>
        <v>975640664017</v>
      </c>
      <c r="BM68" s="4">
        <f ca="1"/>
        <v>-2578068427</v>
      </c>
      <c r="BN68" s="4">
        <f ca="1"/>
        <v>-6871155959</v>
      </c>
      <c r="BO68" s="4">
        <f ca="1"/>
        <v>-31607830000</v>
      </c>
      <c r="BP68" s="4">
        <f ca="1"/>
        <v>21250093593</v>
      </c>
      <c r="BQ68" s="4">
        <f ca="1"/>
        <v>714355590</v>
      </c>
    </row>
    <row r="69" spans="23:69" x14ac:dyDescent="0.2">
      <c r="W69" s="60"/>
      <c r="X69" t="str">
        <f ca="1"/>
        <v>16/01/2024</v>
      </c>
      <c r="Y69" s="4">
        <f ca="1"/>
        <v>-364779685470</v>
      </c>
      <c r="Z69" s="4">
        <f ca="1"/>
        <v>-9127185195</v>
      </c>
      <c r="AA69" s="4">
        <f ca="1"/>
        <v>-268729370000</v>
      </c>
      <c r="AB69" s="4">
        <f ca="1"/>
        <v>-302399960000</v>
      </c>
      <c r="AC69" s="4">
        <f ca="1"/>
        <v>142882100000</v>
      </c>
      <c r="AD69" s="4">
        <f ca="1"/>
        <v>-7248404759</v>
      </c>
      <c r="AE69" s="4">
        <f ca="1"/>
        <v>168423506494</v>
      </c>
      <c r="AF69" s="4">
        <f ca="1"/>
        <v>-162003270569</v>
      </c>
      <c r="AG69" s="4">
        <f ca="1"/>
        <v>-27274438601</v>
      </c>
      <c r="AI69" s="60"/>
      <c r="AJ69" t="str">
        <f ca="1"/>
        <v>16/01/2024</v>
      </c>
      <c r="AK69" s="4">
        <f ca="1"/>
        <v>49402849561</v>
      </c>
      <c r="AL69" s="4">
        <f ca="1"/>
        <v>529230832369</v>
      </c>
      <c r="AM69" s="4">
        <f ca="1"/>
        <v>-69618176443</v>
      </c>
      <c r="AN69" s="4">
        <f ca="1"/>
        <v>1494440000</v>
      </c>
      <c r="AO69" s="4">
        <f ca="1"/>
        <v>-1505032497911</v>
      </c>
      <c r="AP69" s="4">
        <f ca="1"/>
        <v>-78124783587</v>
      </c>
      <c r="AQ69" s="4">
        <f ca="1"/>
        <v>-1090970771</v>
      </c>
      <c r="AR69">
        <f ca="1"/>
        <v>-8670000</v>
      </c>
      <c r="AS69" s="4">
        <f ca="1"/>
        <v>-3546550000</v>
      </c>
      <c r="AT69" s="4">
        <f ca="1"/>
        <v>6170563854</v>
      </c>
      <c r="AU69" s="4">
        <f ca="1"/>
        <v>-328945999202</v>
      </c>
      <c r="AW69" s="60"/>
      <c r="AX69" t="str">
        <f ca="1"/>
        <v>16/01/2024</v>
      </c>
      <c r="AY69" s="4">
        <f ca="1"/>
        <v>-3179328084220</v>
      </c>
      <c r="AZ69" s="4">
        <f ca="1"/>
        <v>42830480000</v>
      </c>
      <c r="BA69" s="4">
        <f ca="1"/>
        <v>149808915721</v>
      </c>
      <c r="BB69" s="4">
        <f ca="1"/>
        <v>-38487330000</v>
      </c>
      <c r="BC69" s="4">
        <f ca="1"/>
        <v>214135098042</v>
      </c>
      <c r="BD69" s="4">
        <f ca="1"/>
        <v>-205489266051</v>
      </c>
      <c r="BE69" s="4">
        <f ca="1"/>
        <v>-12735910000</v>
      </c>
      <c r="BF69" s="4">
        <f ca="1"/>
        <v>29642396813</v>
      </c>
      <c r="BG69" s="4">
        <f ca="1"/>
        <v>1015652127</v>
      </c>
      <c r="BI69" s="60"/>
      <c r="BJ69" t="str">
        <f ca="1"/>
        <v>16/01/2024</v>
      </c>
      <c r="BK69" s="4">
        <f ca="1"/>
        <v>9889320000</v>
      </c>
      <c r="BL69" s="4">
        <f ca="1"/>
        <v>975884961019</v>
      </c>
      <c r="BM69" s="4">
        <f ca="1"/>
        <v>-2376138427</v>
      </c>
      <c r="BN69" s="4">
        <f ca="1"/>
        <v>-12888475959</v>
      </c>
      <c r="BO69" s="4">
        <f ca="1"/>
        <v>-31748840000</v>
      </c>
      <c r="BP69" s="4">
        <f ca="1"/>
        <v>22082533593</v>
      </c>
      <c r="BQ69" s="4">
        <f ca="1"/>
        <v>674755590</v>
      </c>
    </row>
    <row r="70" spans="23:69" x14ac:dyDescent="0.2">
      <c r="W70" s="60"/>
      <c r="X70" t="str">
        <f ca="1"/>
        <v>15/01/2024</v>
      </c>
      <c r="Y70" s="4">
        <f ca="1"/>
        <v>-298194405470</v>
      </c>
      <c r="Z70" s="4">
        <f ca="1"/>
        <v>-8503505195</v>
      </c>
      <c r="AA70" s="4">
        <f ca="1"/>
        <v>-269705080000</v>
      </c>
      <c r="AB70" s="4">
        <f ca="1"/>
        <v>-311696570000</v>
      </c>
      <c r="AC70" s="4">
        <f ca="1"/>
        <v>142760880000</v>
      </c>
      <c r="AD70" s="4">
        <f ca="1"/>
        <v>-7887616906</v>
      </c>
      <c r="AE70" s="4">
        <f ca="1"/>
        <v>167689976494</v>
      </c>
      <c r="AF70" s="4">
        <f ca="1"/>
        <v>-157712510569</v>
      </c>
      <c r="AG70" s="4">
        <f ca="1"/>
        <v>-27828660158</v>
      </c>
      <c r="AI70" s="60"/>
      <c r="AJ70" t="str">
        <f ca="1"/>
        <v>15/01/2024</v>
      </c>
      <c r="AK70" s="4">
        <f ca="1"/>
        <v>-1292090439</v>
      </c>
      <c r="AL70" s="4">
        <f ca="1"/>
        <v>453417662369</v>
      </c>
      <c r="AM70" s="4">
        <f ca="1"/>
        <v>-82920596443</v>
      </c>
      <c r="AN70" s="4">
        <f ca="1"/>
        <v>1494440000</v>
      </c>
      <c r="AO70" s="4">
        <f ca="1"/>
        <v>-1555944827911</v>
      </c>
      <c r="AP70" s="4">
        <f ca="1"/>
        <v>-82619733587</v>
      </c>
      <c r="AQ70" s="4">
        <f ca="1"/>
        <v>-943860771</v>
      </c>
      <c r="AR70">
        <f ca="1"/>
        <v>-8670000</v>
      </c>
      <c r="AS70" s="4">
        <f ca="1"/>
        <v>-3544460000</v>
      </c>
      <c r="AT70" s="4">
        <f ca="1"/>
        <v>6170563854</v>
      </c>
      <c r="AU70" s="4">
        <f ca="1"/>
        <v>-335679349202</v>
      </c>
      <c r="AW70" s="60"/>
      <c r="AX70" t="str">
        <f ca="1"/>
        <v>15/01/2024</v>
      </c>
      <c r="AY70" s="4">
        <f ca="1"/>
        <v>-3194944514220</v>
      </c>
      <c r="AZ70" s="4">
        <f ca="1"/>
        <v>43653510000</v>
      </c>
      <c r="BA70" s="4">
        <f ca="1"/>
        <v>149798235721</v>
      </c>
      <c r="BB70" s="4">
        <f ca="1"/>
        <v>-39279080000</v>
      </c>
      <c r="BC70" s="4">
        <f ca="1"/>
        <v>210075928042</v>
      </c>
      <c r="BD70" s="4">
        <f ca="1"/>
        <v>-165501236051</v>
      </c>
      <c r="BE70" s="4">
        <f ca="1"/>
        <v>-6635610000</v>
      </c>
      <c r="BF70" s="4">
        <f ca="1"/>
        <v>35535269783</v>
      </c>
      <c r="BG70" s="4">
        <f ca="1"/>
        <v>-444947873</v>
      </c>
      <c r="BI70" s="60"/>
      <c r="BJ70" t="str">
        <f ca="1"/>
        <v>15/01/2024</v>
      </c>
      <c r="BK70" s="4">
        <f ca="1"/>
        <v>11402940000</v>
      </c>
      <c r="BL70" s="4">
        <f ca="1"/>
        <v>973020859275</v>
      </c>
      <c r="BM70" s="4">
        <f ca="1"/>
        <v>-2354788427</v>
      </c>
      <c r="BN70" s="4">
        <f ca="1"/>
        <v>-13403705959</v>
      </c>
      <c r="BO70" s="4">
        <f ca="1"/>
        <v>-32211600000</v>
      </c>
      <c r="BP70" s="4">
        <f ca="1"/>
        <v>21844523593</v>
      </c>
      <c r="BQ70" s="4">
        <f ca="1"/>
        <v>194205590</v>
      </c>
    </row>
    <row r="71" spans="23:69" x14ac:dyDescent="0.2">
      <c r="W71" s="60"/>
      <c r="X71" t="str">
        <f ca="1"/>
        <v>12/01/2024</v>
      </c>
      <c r="Y71" s="4">
        <f ca="1"/>
        <v>-280492695470</v>
      </c>
      <c r="Z71" s="4">
        <f ca="1"/>
        <v>-18585555195</v>
      </c>
      <c r="AA71" s="4">
        <f ca="1"/>
        <v>-277375750000</v>
      </c>
      <c r="AB71" s="4">
        <f ca="1"/>
        <v>-315209700000</v>
      </c>
      <c r="AC71" s="4">
        <f ca="1"/>
        <v>143358480000</v>
      </c>
      <c r="AD71" s="4">
        <f ca="1"/>
        <v>-7811430382</v>
      </c>
      <c r="AE71" s="4">
        <f ca="1"/>
        <v>173352066494</v>
      </c>
      <c r="AF71" s="4">
        <f ca="1"/>
        <v>-157685180569</v>
      </c>
      <c r="AG71" s="4">
        <f ca="1"/>
        <v>-30557451290</v>
      </c>
      <c r="AI71" s="60"/>
      <c r="AJ71" t="str">
        <f ca="1"/>
        <v>12/01/2024</v>
      </c>
      <c r="AK71" s="4">
        <f ca="1"/>
        <v>-6956890439</v>
      </c>
      <c r="AL71" s="4">
        <f ca="1"/>
        <v>395376782369</v>
      </c>
      <c r="AM71" s="4">
        <f ca="1"/>
        <v>-146296306443</v>
      </c>
      <c r="AN71" s="4">
        <f ca="1"/>
        <v>1494440000</v>
      </c>
      <c r="AO71" s="4">
        <f ca="1"/>
        <v>-1555187837911</v>
      </c>
      <c r="AP71" s="4">
        <f ca="1"/>
        <v>-81119573587</v>
      </c>
      <c r="AQ71" s="4">
        <f ca="1"/>
        <v>-549830771</v>
      </c>
      <c r="AR71">
        <f ca="1"/>
        <v>-8670000</v>
      </c>
      <c r="AS71" s="4">
        <f ca="1"/>
        <v>-361780000</v>
      </c>
      <c r="AT71" s="4">
        <f ca="1"/>
        <v>6170563854</v>
      </c>
      <c r="AU71" s="4">
        <f ca="1"/>
        <v>-317673549202</v>
      </c>
      <c r="AW71" s="60"/>
      <c r="AX71" t="str">
        <f ca="1"/>
        <v>12/01/2024</v>
      </c>
      <c r="AY71" s="4">
        <f ca="1"/>
        <v>-3201136104220</v>
      </c>
      <c r="AZ71" s="4">
        <f ca="1"/>
        <v>43711760000</v>
      </c>
      <c r="BA71" s="4">
        <f ca="1"/>
        <v>149771255721</v>
      </c>
      <c r="BB71" s="4">
        <f ca="1"/>
        <v>-60258360000</v>
      </c>
      <c r="BC71" s="4">
        <f ca="1"/>
        <v>207103098042</v>
      </c>
      <c r="BD71" s="4">
        <f ca="1"/>
        <v>-156770526051</v>
      </c>
      <c r="BE71" s="4">
        <f ca="1"/>
        <v>-6620970000</v>
      </c>
      <c r="BF71" s="4">
        <f ca="1"/>
        <v>38976203535</v>
      </c>
      <c r="BG71" s="4">
        <f ca="1"/>
        <v>-418517873</v>
      </c>
      <c r="BI71" s="60"/>
      <c r="BJ71" t="str">
        <f ca="1"/>
        <v>12/01/2024</v>
      </c>
      <c r="BK71" s="4">
        <f ca="1"/>
        <v>14787750000</v>
      </c>
      <c r="BL71" s="4">
        <f ca="1"/>
        <v>964865814186</v>
      </c>
      <c r="BM71" s="4">
        <f ca="1"/>
        <v>-2333818427</v>
      </c>
      <c r="BN71" s="4">
        <f ca="1"/>
        <v>-912765959</v>
      </c>
      <c r="BO71" s="4">
        <f ca="1"/>
        <v>-32129730000</v>
      </c>
      <c r="BP71" s="4">
        <f ca="1"/>
        <v>21871293593</v>
      </c>
      <c r="BQ71" s="4">
        <f ca="1"/>
        <v>113015590</v>
      </c>
    </row>
    <row r="72" spans="23:69" x14ac:dyDescent="0.2">
      <c r="W72" s="60"/>
      <c r="X72" t="str">
        <f ca="1"/>
        <v>11/01/2024</v>
      </c>
      <c r="Y72" s="4">
        <f ca="1"/>
        <v>-290210985470</v>
      </c>
      <c r="Z72" s="4">
        <f ca="1"/>
        <v>-29512095195</v>
      </c>
      <c r="AA72" s="4">
        <f ca="1"/>
        <v>-285782150000</v>
      </c>
      <c r="AB72" s="4">
        <f ca="1"/>
        <v>-331235500000</v>
      </c>
      <c r="AC72" s="4">
        <f ca="1"/>
        <v>142011670000</v>
      </c>
      <c r="AD72" s="4">
        <f ca="1"/>
        <v>-7700676094</v>
      </c>
      <c r="AE72" s="4">
        <f ca="1"/>
        <v>172285456494</v>
      </c>
      <c r="AF72" s="4">
        <f ca="1"/>
        <v>-159056100569</v>
      </c>
      <c r="AG72" s="4">
        <f ca="1"/>
        <v>38948781045</v>
      </c>
      <c r="AI72" s="60"/>
      <c r="AJ72" t="str">
        <f ca="1"/>
        <v>11/01/2024</v>
      </c>
      <c r="AK72" s="4">
        <f ca="1"/>
        <v>-84785750439</v>
      </c>
      <c r="AL72" s="4">
        <f ca="1"/>
        <v>317195592369</v>
      </c>
      <c r="AM72" s="4">
        <f ca="1"/>
        <v>-199272226443</v>
      </c>
      <c r="AN72" s="4">
        <f ca="1"/>
        <v>1494440000</v>
      </c>
      <c r="AO72" s="4">
        <f ca="1"/>
        <v>-1613952967911</v>
      </c>
      <c r="AP72" s="4">
        <f ca="1"/>
        <v>-78516273587</v>
      </c>
      <c r="AQ72" s="4">
        <f ca="1"/>
        <v>-539330771</v>
      </c>
      <c r="AR72">
        <f ca="1"/>
        <v>-8670000</v>
      </c>
      <c r="AS72" s="4">
        <f ca="1"/>
        <v>-361780000</v>
      </c>
      <c r="AT72" s="4">
        <f ca="1"/>
        <v>6170563854</v>
      </c>
      <c r="AU72" s="4">
        <f ca="1"/>
        <v>-302701496751</v>
      </c>
      <c r="AW72" s="60"/>
      <c r="AX72" t="str">
        <f ca="1"/>
        <v>11/01/2024</v>
      </c>
      <c r="AY72" s="4">
        <f ca="1"/>
        <v>-3212800704220</v>
      </c>
      <c r="AZ72" s="4">
        <f ca="1"/>
        <v>45570270000</v>
      </c>
      <c r="BA72" s="4">
        <f ca="1"/>
        <v>160157005721</v>
      </c>
      <c r="BB72" s="4">
        <f ca="1"/>
        <v>-84246160000</v>
      </c>
      <c r="BC72" s="4">
        <f ca="1"/>
        <v>209146408042</v>
      </c>
      <c r="BD72" s="4">
        <f ca="1"/>
        <v>-124711156051</v>
      </c>
      <c r="BE72" s="4">
        <f ca="1"/>
        <v>-6341110000</v>
      </c>
      <c r="BF72" s="4">
        <f ca="1"/>
        <v>40595152479</v>
      </c>
      <c r="BG72" s="4">
        <f ca="1"/>
        <v>-749247873</v>
      </c>
      <c r="BI72" s="60"/>
      <c r="BJ72" t="str">
        <f ca="1"/>
        <v>11/01/2024</v>
      </c>
      <c r="BK72" s="4">
        <f ca="1"/>
        <v>7599520000</v>
      </c>
      <c r="BL72" s="4">
        <f ca="1"/>
        <v>949575395059</v>
      </c>
      <c r="BM72" s="4">
        <f ca="1"/>
        <v>-2287188427</v>
      </c>
      <c r="BN72" s="4">
        <f ca="1"/>
        <v>-1218595959</v>
      </c>
      <c r="BO72" s="4">
        <f ca="1"/>
        <v>-32245190000</v>
      </c>
      <c r="BP72" s="4">
        <f ca="1"/>
        <v>21904183593</v>
      </c>
      <c r="BQ72" s="4">
        <f ca="1"/>
        <v>247835590</v>
      </c>
    </row>
    <row r="73" spans="23:69" x14ac:dyDescent="0.2">
      <c r="W73" s="60"/>
      <c r="X73" t="str">
        <f ca="1"/>
        <v>10/01/2024</v>
      </c>
      <c r="Y73" s="4">
        <f ca="1"/>
        <v>-247480705470</v>
      </c>
      <c r="Z73" s="4">
        <f ca="1"/>
        <v>-36562815195</v>
      </c>
      <c r="AA73" s="4">
        <f ca="1"/>
        <v>-307312910000</v>
      </c>
      <c r="AB73" s="4">
        <f ca="1"/>
        <v>-338183330000</v>
      </c>
      <c r="AC73" s="4">
        <f ca="1"/>
        <v>137829730000</v>
      </c>
      <c r="AD73" s="4">
        <f ca="1"/>
        <v>-12538271785</v>
      </c>
      <c r="AE73" s="4">
        <f ca="1"/>
        <v>177023366494</v>
      </c>
      <c r="AF73" s="4">
        <f ca="1"/>
        <v>-202944020569</v>
      </c>
      <c r="AG73" s="4">
        <f ca="1"/>
        <v>105926959956</v>
      </c>
      <c r="AI73" s="60"/>
      <c r="AJ73" t="str">
        <f ca="1"/>
        <v>10/01/2024</v>
      </c>
      <c r="AK73" s="4">
        <f ca="1"/>
        <v>-131540200439</v>
      </c>
      <c r="AL73" s="4">
        <f ca="1"/>
        <v>245420022369</v>
      </c>
      <c r="AM73" s="4">
        <f ca="1"/>
        <v>-220071186443</v>
      </c>
      <c r="AN73" s="4">
        <f ca="1"/>
        <v>1494440000</v>
      </c>
      <c r="AO73" s="4">
        <f ca="1"/>
        <v>-1663131287911</v>
      </c>
      <c r="AP73" s="4">
        <f ca="1"/>
        <v>-59957983587</v>
      </c>
      <c r="AQ73" s="4">
        <f ca="1"/>
        <v>131079229</v>
      </c>
      <c r="AR73">
        <f ca="1"/>
        <v>-8670000</v>
      </c>
      <c r="AS73" s="4">
        <f ca="1"/>
        <v>-361780000</v>
      </c>
      <c r="AT73" s="4">
        <f ca="1"/>
        <v>6184713854</v>
      </c>
      <c r="AU73" s="4">
        <f ca="1"/>
        <v>-297097916751</v>
      </c>
      <c r="AW73" s="60"/>
      <c r="AX73" t="str">
        <f ca="1"/>
        <v>10/01/2024</v>
      </c>
      <c r="AY73" s="4">
        <f ca="1"/>
        <v>-3184664714220</v>
      </c>
      <c r="AZ73" s="4">
        <f ca="1"/>
        <v>38809430000</v>
      </c>
      <c r="BA73" s="4">
        <f ca="1"/>
        <v>170309275721</v>
      </c>
      <c r="BB73" s="4">
        <f ca="1"/>
        <v>-70181790000</v>
      </c>
      <c r="BC73" s="4">
        <f ca="1"/>
        <v>210625438042</v>
      </c>
      <c r="BD73" s="4">
        <f ca="1"/>
        <v>-101259776051</v>
      </c>
      <c r="BE73" s="4">
        <f ca="1"/>
        <v>-1029540000</v>
      </c>
      <c r="BF73" s="4">
        <f ca="1"/>
        <v>41518267981</v>
      </c>
      <c r="BG73" s="4">
        <f ca="1"/>
        <v>-1649117873</v>
      </c>
      <c r="BI73" s="60"/>
      <c r="BJ73" t="str">
        <f ca="1"/>
        <v>10/01/2024</v>
      </c>
      <c r="BK73" s="4">
        <f ca="1"/>
        <v>-40313250000</v>
      </c>
      <c r="BL73" s="4">
        <f ca="1"/>
        <v>889913319217</v>
      </c>
      <c r="BM73" s="4">
        <f ca="1"/>
        <v>-2074418427</v>
      </c>
      <c r="BN73" s="4">
        <f ca="1"/>
        <v>-820375959</v>
      </c>
      <c r="BO73" s="4">
        <f ca="1"/>
        <v>-33724720000</v>
      </c>
      <c r="BP73" s="4">
        <f ca="1"/>
        <v>21870453593</v>
      </c>
      <c r="BQ73" s="4">
        <f ca="1"/>
        <v>223005590</v>
      </c>
    </row>
    <row r="74" spans="23:69" x14ac:dyDescent="0.2">
      <c r="W74" s="60"/>
      <c r="X74" t="str">
        <f ca="1"/>
        <v>09/01/2024</v>
      </c>
      <c r="Y74" s="4">
        <f ca="1"/>
        <v>-242036665470</v>
      </c>
      <c r="Z74" s="4">
        <f ca="1"/>
        <v>-53537085195</v>
      </c>
      <c r="AA74" s="4">
        <f ca="1"/>
        <v>-314922950000</v>
      </c>
      <c r="AB74" s="4">
        <f ca="1"/>
        <v>-346189020000</v>
      </c>
      <c r="AC74" s="4">
        <f ca="1"/>
        <v>138438960000</v>
      </c>
      <c r="AD74" s="4">
        <f ca="1"/>
        <v>-12652107478</v>
      </c>
      <c r="AE74" s="4">
        <f ca="1"/>
        <v>181883326494</v>
      </c>
      <c r="AF74" s="4">
        <f ca="1"/>
        <v>-205160270569</v>
      </c>
      <c r="AG74" s="4">
        <f ca="1"/>
        <v>130984816418</v>
      </c>
      <c r="AI74" s="60"/>
      <c r="AJ74" t="str">
        <f ca="1"/>
        <v>09/01/2024</v>
      </c>
      <c r="AK74" s="4">
        <f ca="1"/>
        <v>-202987640439</v>
      </c>
      <c r="AL74" s="4">
        <f ca="1"/>
        <v>201024072369</v>
      </c>
      <c r="AM74" s="4">
        <f ca="1"/>
        <v>-284079266443</v>
      </c>
      <c r="AN74" s="4">
        <f ca="1"/>
        <v>1494440000</v>
      </c>
      <c r="AO74" s="4">
        <f ca="1"/>
        <v>-1664622417911</v>
      </c>
      <c r="AP74" s="4">
        <f ca="1"/>
        <v>-43167203587</v>
      </c>
      <c r="AQ74" s="4">
        <f ca="1"/>
        <v>181949229</v>
      </c>
      <c r="AR74">
        <f ca="1"/>
        <v>-8670000</v>
      </c>
      <c r="AS74" s="4">
        <f ca="1"/>
        <v>-328260000</v>
      </c>
      <c r="AT74" s="4">
        <f ca="1"/>
        <v>-522526146</v>
      </c>
      <c r="AU74" s="4">
        <f ca="1"/>
        <v>-292086556751</v>
      </c>
      <c r="AW74" s="60"/>
      <c r="AX74" t="str">
        <f ca="1"/>
        <v>09/01/2024</v>
      </c>
      <c r="AY74" s="4">
        <f ca="1"/>
        <v>-3142294144220</v>
      </c>
      <c r="AZ74" s="4">
        <f ca="1"/>
        <v>37904430000</v>
      </c>
      <c r="BA74" s="4">
        <f ca="1"/>
        <v>185768975721</v>
      </c>
      <c r="BB74" s="4">
        <f ca="1"/>
        <v>-68563880000</v>
      </c>
      <c r="BC74" s="4">
        <f ca="1"/>
        <v>197238508042</v>
      </c>
      <c r="BD74" s="4">
        <f ca="1"/>
        <v>-72926096051</v>
      </c>
      <c r="BE74" s="4">
        <f ca="1"/>
        <v>6611570000</v>
      </c>
      <c r="BF74" s="4">
        <f ca="1"/>
        <v>43526360835</v>
      </c>
      <c r="BG74" s="4">
        <f ca="1"/>
        <v>-2445157873</v>
      </c>
      <c r="BI74" s="60"/>
      <c r="BJ74" t="str">
        <f ca="1"/>
        <v>09/01/2024</v>
      </c>
      <c r="BK74" s="4">
        <f ca="1"/>
        <v>-53429680000</v>
      </c>
      <c r="BL74" s="4">
        <f ca="1"/>
        <v>871832124164</v>
      </c>
      <c r="BM74" s="4">
        <f ca="1"/>
        <v>12471571573</v>
      </c>
      <c r="BN74" s="4">
        <f ca="1"/>
        <v>5820154041</v>
      </c>
      <c r="BO74" s="4">
        <f ca="1"/>
        <v>-34029190000</v>
      </c>
      <c r="BP74" s="4">
        <f ca="1"/>
        <v>21839473593</v>
      </c>
      <c r="BQ74" s="4">
        <f ca="1"/>
        <v>-23524410</v>
      </c>
    </row>
    <row r="75" spans="23:69" x14ac:dyDescent="0.2">
      <c r="W75" s="60"/>
      <c r="X75" t="str">
        <f ca="1"/>
        <v>08/01/2024</v>
      </c>
      <c r="Y75" s="4">
        <f ca="1"/>
        <v>-261937645470</v>
      </c>
      <c r="Z75" s="4">
        <f ca="1"/>
        <v>-69369985195</v>
      </c>
      <c r="AA75" s="4">
        <f ca="1"/>
        <v>-317082510000</v>
      </c>
      <c r="AB75" s="4">
        <f ca="1"/>
        <v>-351174660000</v>
      </c>
      <c r="AC75" s="4">
        <f ca="1"/>
        <v>138350150000</v>
      </c>
      <c r="AD75" s="4">
        <f ca="1"/>
        <v>-12728551216</v>
      </c>
      <c r="AE75" s="4">
        <f ca="1"/>
        <v>182154846494</v>
      </c>
      <c r="AF75" s="4">
        <f ca="1"/>
        <v>-205234310569</v>
      </c>
      <c r="AG75" s="4">
        <f ca="1"/>
        <v>156991112357</v>
      </c>
      <c r="AI75" s="60"/>
      <c r="AJ75" t="str">
        <f ca="1"/>
        <v>08/01/2024</v>
      </c>
      <c r="AK75" s="4">
        <f ca="1"/>
        <v>-280703450439</v>
      </c>
      <c r="AL75" s="4">
        <f ca="1"/>
        <v>204791442369</v>
      </c>
      <c r="AM75" s="4">
        <f ca="1"/>
        <v>-247585856443</v>
      </c>
      <c r="AN75" s="4">
        <f ca="1"/>
        <v>1494440000</v>
      </c>
      <c r="AO75" s="4">
        <f ca="1"/>
        <v>-1665791627911</v>
      </c>
      <c r="AP75" s="4">
        <f ca="1"/>
        <v>-28449673587</v>
      </c>
      <c r="AQ75" s="4">
        <f ca="1"/>
        <v>106709229</v>
      </c>
      <c r="AR75">
        <f ca="1"/>
        <v>-8670000</v>
      </c>
      <c r="AS75" s="4">
        <f ca="1"/>
        <v>-328260000</v>
      </c>
      <c r="AT75" s="4">
        <f ca="1"/>
        <v>-8349526146</v>
      </c>
      <c r="AU75" s="4">
        <f ca="1"/>
        <v>-289366806751</v>
      </c>
      <c r="AW75" s="60"/>
      <c r="AX75" t="str">
        <f ca="1"/>
        <v>08/01/2024</v>
      </c>
      <c r="AY75" s="4">
        <f ca="1"/>
        <v>-3125433884220</v>
      </c>
      <c r="AZ75" s="4">
        <f ca="1"/>
        <v>38307750000</v>
      </c>
      <c r="BA75" s="4">
        <f ca="1"/>
        <v>200553595721</v>
      </c>
      <c r="BB75" s="4">
        <f ca="1"/>
        <v>-105916610000</v>
      </c>
      <c r="BC75" s="4">
        <f ca="1"/>
        <v>196144428042</v>
      </c>
      <c r="BD75" s="4">
        <f ca="1"/>
        <v>-66385536051</v>
      </c>
      <c r="BE75" s="4">
        <f ca="1"/>
        <v>8934520000</v>
      </c>
      <c r="BF75" s="4">
        <f ca="1"/>
        <v>41930979833</v>
      </c>
      <c r="BG75" s="4">
        <f ca="1"/>
        <v>-3402437873</v>
      </c>
      <c r="BI75" s="60"/>
      <c r="BJ75" t="str">
        <f ca="1"/>
        <v>08/01/2024</v>
      </c>
      <c r="BK75" s="4">
        <f ca="1"/>
        <v>-48044270000</v>
      </c>
      <c r="BL75" s="4">
        <f ca="1"/>
        <v>821452164066</v>
      </c>
      <c r="BM75" s="4">
        <f ca="1"/>
        <v>13196061573</v>
      </c>
      <c r="BN75" s="4">
        <f ca="1"/>
        <v>18441964041</v>
      </c>
      <c r="BO75" s="4">
        <f ca="1"/>
        <v>-35604180000</v>
      </c>
      <c r="BP75" s="4">
        <f ca="1"/>
        <v>21802653593</v>
      </c>
      <c r="BQ75" s="4">
        <f ca="1"/>
        <v>-151444410</v>
      </c>
    </row>
    <row r="76" spans="23:69" x14ac:dyDescent="0.2">
      <c r="W76" s="60"/>
      <c r="X76" t="str">
        <f ca="1"/>
        <v>05/01/2024</v>
      </c>
      <c r="Y76" s="4">
        <f ca="1"/>
        <v>-263772365470</v>
      </c>
      <c r="Z76" s="4">
        <f ca="1"/>
        <v>-79461765195</v>
      </c>
      <c r="AA76" s="4">
        <f ca="1"/>
        <v>-332769460000</v>
      </c>
      <c r="AB76" s="4">
        <f ca="1"/>
        <v>-358994180000</v>
      </c>
      <c r="AC76" s="4">
        <f ca="1"/>
        <v>137111550000</v>
      </c>
      <c r="AD76" s="4">
        <f ca="1"/>
        <v>-14104769806</v>
      </c>
      <c r="AE76" s="4">
        <f ca="1"/>
        <v>182690626494</v>
      </c>
      <c r="AF76" s="4">
        <f ca="1"/>
        <v>-204323530569</v>
      </c>
      <c r="AG76" s="4">
        <f ca="1"/>
        <v>162479633761</v>
      </c>
      <c r="AI76" s="60"/>
      <c r="AJ76" t="str">
        <f ca="1"/>
        <v>05/01/2024</v>
      </c>
      <c r="AK76" s="4">
        <f ca="1"/>
        <v>-344256320439</v>
      </c>
      <c r="AL76" s="4">
        <f ca="1"/>
        <v>204519632369</v>
      </c>
      <c r="AM76" s="4">
        <f ca="1"/>
        <v>-245421626443</v>
      </c>
      <c r="AN76" s="4">
        <f ca="1"/>
        <v>1494440000</v>
      </c>
      <c r="AO76" s="4">
        <f ca="1"/>
        <v>-1688111717911</v>
      </c>
      <c r="AP76" s="4">
        <f ca="1"/>
        <v>-17323503587</v>
      </c>
      <c r="AQ76" s="4">
        <f ca="1"/>
        <v>211579229</v>
      </c>
      <c r="AR76">
        <f ca="1"/>
        <v>-8670000</v>
      </c>
      <c r="AS76" s="4">
        <f ca="1"/>
        <v>-328260000</v>
      </c>
      <c r="AT76" s="4">
        <f ca="1"/>
        <v>-18735406146</v>
      </c>
      <c r="AU76" s="4">
        <f ca="1"/>
        <v>-276501216751</v>
      </c>
      <c r="AW76" s="60"/>
      <c r="AX76" t="str">
        <f ca="1"/>
        <v>05/01/2024</v>
      </c>
      <c r="AY76" s="4">
        <f ca="1"/>
        <v>-3096164224220</v>
      </c>
      <c r="AZ76" s="4">
        <f ca="1"/>
        <v>24701430000</v>
      </c>
      <c r="BA76" s="4">
        <f ca="1"/>
        <v>216078345721</v>
      </c>
      <c r="BB76" s="4">
        <f ca="1"/>
        <v>-99988250000</v>
      </c>
      <c r="BC76" s="4">
        <f ca="1"/>
        <v>154401458042</v>
      </c>
      <c r="BD76" s="4">
        <f ca="1"/>
        <v>-57005166051</v>
      </c>
      <c r="BE76" s="4">
        <f ca="1"/>
        <v>-17033080000</v>
      </c>
      <c r="BF76" s="4">
        <f ca="1"/>
        <v>40348351949</v>
      </c>
      <c r="BG76" s="4">
        <f ca="1"/>
        <v>-3589647873</v>
      </c>
      <c r="BI76" s="60"/>
      <c r="BJ76" t="str">
        <f ca="1"/>
        <v>05/01/2024</v>
      </c>
      <c r="BK76" s="4">
        <f ca="1"/>
        <v>4335710000</v>
      </c>
      <c r="BL76" s="4">
        <f ca="1"/>
        <v>820719940080</v>
      </c>
      <c r="BM76" s="4">
        <f ca="1"/>
        <v>12682481573</v>
      </c>
      <c r="BN76" s="4">
        <f ca="1"/>
        <v>19046264041</v>
      </c>
      <c r="BO76" s="4">
        <f ca="1"/>
        <v>-35510280000</v>
      </c>
      <c r="BP76" s="4">
        <f ca="1"/>
        <v>21718883593</v>
      </c>
      <c r="BQ76" s="4">
        <f ca="1"/>
        <v>-395274410</v>
      </c>
    </row>
    <row r="77" spans="23:69" x14ac:dyDescent="0.2">
      <c r="W77" s="60"/>
      <c r="X77" t="str">
        <f ca="1"/>
        <v>04/01/2024</v>
      </c>
      <c r="Y77" s="4">
        <f ca="1"/>
        <v>-274837155470</v>
      </c>
      <c r="Z77" s="4">
        <f ca="1"/>
        <v>-67360545195</v>
      </c>
      <c r="AA77" s="4">
        <f ca="1"/>
        <v>-332777810000</v>
      </c>
      <c r="AB77" s="4">
        <f ca="1"/>
        <v>-367995400000</v>
      </c>
      <c r="AC77" s="4">
        <f ca="1"/>
        <v>137562580000</v>
      </c>
      <c r="AD77" s="4">
        <f ca="1"/>
        <v>-13694828179</v>
      </c>
      <c r="AE77" s="4">
        <f ca="1"/>
        <v>183219246494</v>
      </c>
      <c r="AF77" s="4">
        <f ca="1"/>
        <v>-204336820569</v>
      </c>
      <c r="AG77" s="4">
        <f ca="1"/>
        <v>162873438240</v>
      </c>
      <c r="AI77" s="60"/>
      <c r="AJ77" t="str">
        <f ca="1"/>
        <v>04/01/2024</v>
      </c>
      <c r="AK77" s="4">
        <f ca="1"/>
        <v>-407067570439</v>
      </c>
      <c r="AL77" s="4">
        <f ca="1"/>
        <v>217647542369</v>
      </c>
      <c r="AM77" s="4">
        <f ca="1"/>
        <v>-245692746443</v>
      </c>
      <c r="AN77" s="4">
        <f ca="1"/>
        <v>1494440000</v>
      </c>
      <c r="AO77" s="4">
        <f ca="1"/>
        <v>-1727738847911</v>
      </c>
      <c r="AP77" s="4">
        <f ca="1"/>
        <v>-16914013587</v>
      </c>
      <c r="AQ77" s="4">
        <f ca="1"/>
        <v>222029229</v>
      </c>
      <c r="AR77">
        <f ca="1"/>
        <v>-8670000</v>
      </c>
      <c r="AS77" s="4">
        <f ca="1"/>
        <v>-328260000</v>
      </c>
      <c r="AT77" s="4">
        <f ca="1"/>
        <v>-18602806146</v>
      </c>
      <c r="AU77" s="4">
        <f ca="1"/>
        <v>-274830366751</v>
      </c>
      <c r="AW77" s="60"/>
      <c r="AX77" t="str">
        <f ca="1"/>
        <v>04/01/2024</v>
      </c>
      <c r="AY77" s="4">
        <f ca="1"/>
        <v>-2994894524220</v>
      </c>
      <c r="AZ77" s="4">
        <f ca="1"/>
        <v>26539340000</v>
      </c>
      <c r="BA77" s="4">
        <f ca="1"/>
        <v>215649105721</v>
      </c>
      <c r="BB77" s="4">
        <f ca="1"/>
        <v>-80549020000</v>
      </c>
      <c r="BC77" s="4">
        <f ca="1"/>
        <v>172743378042</v>
      </c>
      <c r="BD77" s="4">
        <f ca="1"/>
        <v>-48393266051</v>
      </c>
      <c r="BE77" s="4">
        <f ca="1"/>
        <v>-18747470000</v>
      </c>
      <c r="BF77" s="4">
        <f ca="1"/>
        <v>40192205978</v>
      </c>
      <c r="BG77" s="4">
        <f ca="1"/>
        <v>-945407873</v>
      </c>
      <c r="BI77" s="60"/>
      <c r="BJ77" t="str">
        <f ca="1"/>
        <v>04/01/2024</v>
      </c>
      <c r="BK77" s="4">
        <f ca="1"/>
        <v>13897430000</v>
      </c>
      <c r="BL77" s="4">
        <f ca="1"/>
        <v>815437554212</v>
      </c>
      <c r="BM77" s="4">
        <f ca="1"/>
        <v>13448891573</v>
      </c>
      <c r="BN77" s="4">
        <f ca="1"/>
        <v>30187304041</v>
      </c>
      <c r="BO77" s="4">
        <f ca="1"/>
        <v>-35530180000</v>
      </c>
      <c r="BP77" s="4">
        <f ca="1"/>
        <v>24336293593</v>
      </c>
      <c r="BQ77" s="4">
        <f ca="1"/>
        <v>-404634410</v>
      </c>
    </row>
    <row r="78" spans="23:69" x14ac:dyDescent="0.2">
      <c r="W78" s="60"/>
      <c r="X78" t="str">
        <f ca="1"/>
        <v>03/01/2024</v>
      </c>
      <c r="Y78" s="4">
        <f ca="1"/>
        <v>-333429185470</v>
      </c>
      <c r="Z78" s="4">
        <f ca="1"/>
        <v>-71141045195</v>
      </c>
      <c r="AA78" s="4">
        <f ca="1"/>
        <v>-341815020000</v>
      </c>
      <c r="AB78" s="4">
        <f ca="1"/>
        <v>-381202920000</v>
      </c>
      <c r="AC78" s="4">
        <f ca="1"/>
        <v>136780610000</v>
      </c>
      <c r="AD78" s="4">
        <f ca="1"/>
        <v>-14346917903</v>
      </c>
      <c r="AE78" s="4">
        <f ca="1"/>
        <v>186089786494</v>
      </c>
      <c r="AF78" s="4">
        <f ca="1"/>
        <v>-207392710569</v>
      </c>
      <c r="AG78" s="4">
        <f ca="1"/>
        <v>158691297069</v>
      </c>
      <c r="AI78" s="60"/>
      <c r="AJ78" t="str">
        <f ca="1"/>
        <v>03/01/2024</v>
      </c>
      <c r="AK78" s="4">
        <f ca="1"/>
        <v>-504960130439</v>
      </c>
      <c r="AL78" s="4">
        <f ca="1"/>
        <v>244598172369</v>
      </c>
      <c r="AM78" s="4">
        <f ca="1"/>
        <v>-287599836443</v>
      </c>
      <c r="AN78" s="4">
        <f ca="1"/>
        <v>1494440000</v>
      </c>
      <c r="AO78" s="4">
        <f ca="1"/>
        <v>-1794918267911</v>
      </c>
      <c r="AP78" s="4">
        <f ca="1"/>
        <v>9987636413</v>
      </c>
      <c r="AQ78" s="4">
        <f ca="1"/>
        <v>270609229</v>
      </c>
      <c r="AR78">
        <f ca="1"/>
        <v>-8670000</v>
      </c>
      <c r="AS78" s="4">
        <f ca="1"/>
        <v>-328260000</v>
      </c>
      <c r="AT78" s="4">
        <f ca="1"/>
        <v>-80653426146</v>
      </c>
      <c r="AU78" s="4">
        <f ca="1"/>
        <v>-253593036751</v>
      </c>
      <c r="AW78" s="60"/>
      <c r="AX78" t="str">
        <f ca="1"/>
        <v>03/01/2024</v>
      </c>
      <c r="AY78" s="4">
        <f ca="1"/>
        <v>-2902280134220</v>
      </c>
      <c r="AZ78" s="4">
        <f ca="1"/>
        <v>28176650000</v>
      </c>
      <c r="BA78" s="4">
        <f ca="1"/>
        <v>213928665721</v>
      </c>
      <c r="BB78" s="4">
        <f ca="1"/>
        <v>-58933200000</v>
      </c>
      <c r="BC78" s="4">
        <f ca="1"/>
        <v>191381738042</v>
      </c>
      <c r="BD78" s="4">
        <f ca="1"/>
        <v>-40220986051</v>
      </c>
      <c r="BE78" s="4">
        <f ca="1"/>
        <v>-16726820000</v>
      </c>
      <c r="BF78" s="4">
        <f ca="1"/>
        <v>40362189000</v>
      </c>
      <c r="BG78" s="4">
        <f ca="1"/>
        <v>-2598497873</v>
      </c>
      <c r="BI78" s="60"/>
      <c r="BJ78" t="str">
        <f ca="1"/>
        <v>03/01/2024</v>
      </c>
      <c r="BK78" s="4">
        <f ca="1"/>
        <v>19106130000</v>
      </c>
      <c r="BL78" s="4">
        <f ca="1"/>
        <v>797478780075</v>
      </c>
      <c r="BM78" s="4">
        <f ca="1"/>
        <v>9863651573</v>
      </c>
      <c r="BN78" s="4">
        <f ca="1"/>
        <v>43663204041</v>
      </c>
      <c r="BO78" s="4">
        <f ca="1"/>
        <v>-35510020000</v>
      </c>
      <c r="BP78" s="4">
        <f ca="1"/>
        <v>24467163593</v>
      </c>
      <c r="BQ78" s="4">
        <f ca="1"/>
        <v>-2289944410</v>
      </c>
    </row>
    <row r="79" spans="23:69" x14ac:dyDescent="0.2">
      <c r="W79" s="60"/>
      <c r="X79" t="str">
        <f ca="1"/>
        <v>02/01/2024</v>
      </c>
      <c r="Y79" s="4">
        <f ca="1"/>
        <v>-305814165470</v>
      </c>
      <c r="Z79" s="4">
        <f ca="1"/>
        <v>-68250165195</v>
      </c>
      <c r="AA79" s="4">
        <f ca="1"/>
        <v>-342693250000</v>
      </c>
      <c r="AB79" s="4">
        <f ca="1"/>
        <v>-391556700000</v>
      </c>
      <c r="AC79" s="4">
        <f ca="1"/>
        <v>137004900000</v>
      </c>
      <c r="AD79" s="4">
        <f ca="1"/>
        <v>-13166378583</v>
      </c>
      <c r="AE79" s="4">
        <f ca="1"/>
        <v>186103526494</v>
      </c>
      <c r="AF79" s="4">
        <f ca="1"/>
        <v>-208638140569</v>
      </c>
      <c r="AG79" s="4">
        <f ca="1"/>
        <v>159625854856</v>
      </c>
      <c r="AI79" s="60"/>
      <c r="AJ79" t="str">
        <f ca="1"/>
        <v>02/01/2024</v>
      </c>
      <c r="AK79" s="4">
        <f ca="1"/>
        <v>-568494160439</v>
      </c>
      <c r="AL79" s="4">
        <f ca="1"/>
        <v>207645112369</v>
      </c>
      <c r="AM79" s="4">
        <f ca="1"/>
        <v>-281876816443</v>
      </c>
      <c r="AN79" s="4">
        <f ca="1"/>
        <v>1494440000</v>
      </c>
      <c r="AO79" s="4">
        <f ca="1"/>
        <v>-1809418177911</v>
      </c>
      <c r="AP79" s="4">
        <f ca="1"/>
        <v>16184716413</v>
      </c>
      <c r="AQ79" s="4">
        <f ca="1"/>
        <v>270609229</v>
      </c>
      <c r="AR79">
        <f ca="1"/>
        <v>-8670000</v>
      </c>
      <c r="AS79" s="4">
        <f ca="1"/>
        <v>-328260000</v>
      </c>
      <c r="AT79" s="4">
        <f ca="1"/>
        <v>-71124276146</v>
      </c>
      <c r="AU79" s="4">
        <f ca="1"/>
        <v>-241786996751</v>
      </c>
      <c r="AW79" s="60"/>
      <c r="AX79" t="str">
        <f ca="1"/>
        <v>02/01/2024</v>
      </c>
      <c r="AY79" s="4">
        <f ca="1"/>
        <v>-2900776274220</v>
      </c>
      <c r="AZ79" s="4">
        <f ca="1"/>
        <v>28221160000</v>
      </c>
      <c r="BA79" s="4">
        <f ca="1"/>
        <v>213507235721</v>
      </c>
      <c r="BB79" s="4">
        <f ca="1"/>
        <v>-36025250000</v>
      </c>
      <c r="BC79" s="4">
        <f ca="1"/>
        <v>201682448042</v>
      </c>
      <c r="BD79" s="4">
        <f ca="1"/>
        <v>-35933366051</v>
      </c>
      <c r="BE79" s="4">
        <f ca="1"/>
        <v>-18048660000</v>
      </c>
      <c r="BF79" s="4">
        <f ca="1"/>
        <v>41061752393</v>
      </c>
      <c r="BG79" s="4">
        <f ca="1"/>
        <v>-3502157873</v>
      </c>
      <c r="BI79" s="60"/>
      <c r="BJ79" t="str">
        <f ca="1"/>
        <v>02/01/2024</v>
      </c>
      <c r="BK79" s="4">
        <f ca="1"/>
        <v>24345470000</v>
      </c>
      <c r="BL79" s="4">
        <f ca="1"/>
        <v>774899450249</v>
      </c>
      <c r="BM79" s="4">
        <f ca="1"/>
        <v>8643511573</v>
      </c>
      <c r="BN79" s="4">
        <f ca="1"/>
        <v>46607914041</v>
      </c>
      <c r="BO79" s="4">
        <f ca="1"/>
        <v>-35579350000</v>
      </c>
      <c r="BP79" s="4">
        <f ca="1"/>
        <v>25256243593</v>
      </c>
      <c r="BQ79" s="4">
        <f ca="1"/>
        <v>-2277354410</v>
      </c>
    </row>
    <row r="80" spans="23:69" x14ac:dyDescent="0.2">
      <c r="W80" s="60"/>
      <c r="X80" t="str">
        <f ca="1"/>
        <v>29/12/2023</v>
      </c>
      <c r="Y80" s="4">
        <f ca="1"/>
        <v>-216782165470</v>
      </c>
      <c r="Z80" s="4">
        <f ca="1"/>
        <v>-72230725195</v>
      </c>
      <c r="AA80" s="4">
        <f ca="1"/>
        <v>-365300990000</v>
      </c>
      <c r="AB80" s="4">
        <f ca="1"/>
        <v>-354235840000</v>
      </c>
      <c r="AC80" s="4">
        <f ca="1"/>
        <v>136400090000</v>
      </c>
      <c r="AD80" s="4">
        <f ca="1"/>
        <v>-12582670199</v>
      </c>
      <c r="AE80" s="4">
        <f ca="1"/>
        <v>186848986494</v>
      </c>
      <c r="AF80" s="4">
        <f ca="1"/>
        <v>-206534960569</v>
      </c>
      <c r="AG80" s="4">
        <f ca="1"/>
        <v>158244839553</v>
      </c>
      <c r="AI80" s="60"/>
      <c r="AJ80" t="str">
        <f ca="1"/>
        <v>29/12/2023</v>
      </c>
      <c r="AK80" s="4">
        <f ca="1"/>
        <v>-660343840439</v>
      </c>
      <c r="AL80" s="4">
        <f ca="1"/>
        <v>242846772369</v>
      </c>
      <c r="AM80" s="4">
        <f ca="1"/>
        <v>-278016246443</v>
      </c>
      <c r="AN80" s="4">
        <f ca="1"/>
        <v>1481460000</v>
      </c>
      <c r="AO80" s="4">
        <f ca="1"/>
        <v>-1826114907911</v>
      </c>
      <c r="AP80" s="4">
        <f ca="1"/>
        <v>22290976413</v>
      </c>
      <c r="AQ80" s="4">
        <f ca="1"/>
        <v>218329229</v>
      </c>
      <c r="AR80">
        <f ca="1"/>
        <v>-8670000</v>
      </c>
      <c r="AS80" s="4">
        <f ca="1"/>
        <v>-952200000</v>
      </c>
      <c r="AT80" s="4">
        <f ca="1"/>
        <v>-66558366146</v>
      </c>
      <c r="AU80" s="4">
        <f ca="1"/>
        <v>-224049226751</v>
      </c>
      <c r="AW80" s="60"/>
      <c r="AX80" t="str">
        <f ca="1"/>
        <v>29/12/2023</v>
      </c>
      <c r="AY80" s="4">
        <f ca="1"/>
        <v>-2876008224220</v>
      </c>
      <c r="AZ80" s="4">
        <f ca="1"/>
        <v>28591220000</v>
      </c>
      <c r="BA80" s="4">
        <f ca="1"/>
        <v>213567295721</v>
      </c>
      <c r="BB80" s="4">
        <f ca="1"/>
        <v>-36178840000</v>
      </c>
      <c r="BC80" s="4">
        <f ca="1"/>
        <v>204644028042</v>
      </c>
      <c r="BD80" s="4">
        <f ca="1"/>
        <v>-31364216051</v>
      </c>
      <c r="BE80" s="4">
        <f ca="1"/>
        <v>-17016070000</v>
      </c>
      <c r="BF80" s="4">
        <f ca="1"/>
        <v>40934592926</v>
      </c>
      <c r="BG80" s="4">
        <f ca="1"/>
        <v>-3147717873</v>
      </c>
      <c r="BI80" s="60"/>
      <c r="BJ80" t="str">
        <f ca="1"/>
        <v>29/12/2023</v>
      </c>
      <c r="BK80" s="4">
        <f ca="1"/>
        <v>45710520000</v>
      </c>
      <c r="BL80" s="4">
        <f ca="1"/>
        <v>768043996525</v>
      </c>
      <c r="BM80" s="4">
        <f ca="1"/>
        <v>10203161573</v>
      </c>
      <c r="BN80" s="4">
        <f ca="1"/>
        <v>50925724041</v>
      </c>
      <c r="BO80" s="4">
        <f ca="1"/>
        <v>-35515150000</v>
      </c>
      <c r="BP80" s="4">
        <f ca="1"/>
        <v>25548873593</v>
      </c>
      <c r="BQ80" s="4">
        <f ca="1"/>
        <v>-2264474410</v>
      </c>
    </row>
    <row r="81" spans="23:87" x14ac:dyDescent="0.2">
      <c r="W81" s="60"/>
      <c r="X81" t="str">
        <f ca="1"/>
        <v>28/12/2023</v>
      </c>
      <c r="Y81" s="4">
        <f ca="1"/>
        <v>-208580085470</v>
      </c>
      <c r="Z81" s="4">
        <f ca="1"/>
        <v>-70607275195</v>
      </c>
      <c r="AA81" s="4">
        <f ca="1"/>
        <v>-371911840000</v>
      </c>
      <c r="AB81" s="4">
        <f ca="1"/>
        <v>-354358780000</v>
      </c>
      <c r="AC81" s="4">
        <f ca="1"/>
        <v>125017690000</v>
      </c>
      <c r="AD81" s="4">
        <f ca="1"/>
        <v>-12398500856</v>
      </c>
      <c r="AE81" s="4">
        <f ca="1"/>
        <v>187231136494</v>
      </c>
      <c r="AF81" s="4">
        <f ca="1"/>
        <v>-206522930569</v>
      </c>
      <c r="AG81" s="4">
        <f ca="1"/>
        <v>125568108106</v>
      </c>
      <c r="AI81" s="60"/>
      <c r="AJ81" t="str">
        <f ca="1"/>
        <v>28/12/2023</v>
      </c>
      <c r="AK81" s="4">
        <f ca="1"/>
        <v>-690193250439</v>
      </c>
      <c r="AL81" s="4">
        <f ca="1"/>
        <v>214888942369</v>
      </c>
      <c r="AM81" s="4">
        <f ca="1"/>
        <v>-293208586443</v>
      </c>
      <c r="AN81" s="4">
        <f ca="1"/>
        <v>1481460000</v>
      </c>
      <c r="AO81" s="4">
        <f ca="1"/>
        <v>-1850848207911</v>
      </c>
      <c r="AP81" s="4">
        <f ca="1"/>
        <v>17221056413</v>
      </c>
      <c r="AQ81" s="4">
        <f ca="1"/>
        <v>245449229</v>
      </c>
      <c r="AR81">
        <f ca="1"/>
        <v>-8670000</v>
      </c>
      <c r="AS81" s="4">
        <f ca="1"/>
        <v>-952200000</v>
      </c>
      <c r="AT81" s="4">
        <f ca="1"/>
        <v>-60171586146</v>
      </c>
      <c r="AU81" s="4">
        <f ca="1"/>
        <v>-215055456751</v>
      </c>
      <c r="AW81" s="60"/>
      <c r="AX81" t="str">
        <f ca="1"/>
        <v>28/12/2023</v>
      </c>
      <c r="AY81" s="4">
        <f ca="1"/>
        <v>-2870137904220</v>
      </c>
      <c r="AZ81" s="4">
        <f ca="1"/>
        <v>27571910000</v>
      </c>
      <c r="BA81" s="4">
        <f ca="1"/>
        <v>193005655721</v>
      </c>
      <c r="BB81" s="4">
        <f ca="1"/>
        <v>-46980920000</v>
      </c>
      <c r="BC81" s="4">
        <f ca="1"/>
        <v>216135798042</v>
      </c>
      <c r="BD81" s="4">
        <f ca="1"/>
        <v>-66655406051</v>
      </c>
      <c r="BE81" s="4">
        <f ca="1"/>
        <v>-11397870000</v>
      </c>
      <c r="BF81" s="4">
        <f ca="1"/>
        <v>42040583337</v>
      </c>
      <c r="BG81" s="4">
        <f ca="1"/>
        <v>-3043427873</v>
      </c>
      <c r="BI81" s="60"/>
      <c r="BJ81" t="str">
        <f ca="1"/>
        <v>28/12/2023</v>
      </c>
      <c r="BK81" s="4">
        <f ca="1"/>
        <v>14735210000</v>
      </c>
      <c r="BL81" s="4">
        <f ca="1"/>
        <v>767127514996</v>
      </c>
      <c r="BM81" s="4">
        <f ca="1"/>
        <v>10497761573</v>
      </c>
      <c r="BN81" s="4">
        <f ca="1"/>
        <v>44132894041</v>
      </c>
      <c r="BO81" s="4">
        <f ca="1"/>
        <v>-35289000000</v>
      </c>
      <c r="BP81" s="4">
        <f ca="1"/>
        <v>25551913593</v>
      </c>
      <c r="BQ81" s="4">
        <f ca="1"/>
        <v>-4430634410</v>
      </c>
    </row>
    <row r="82" spans="23:87" x14ac:dyDescent="0.2">
      <c r="W82" s="25"/>
      <c r="X82" t="str">
        <f ca="1"/>
        <v>27/12/2023</v>
      </c>
      <c r="Y82" s="4">
        <f ca="1"/>
        <v>-212554245470</v>
      </c>
      <c r="Z82">
        <f ca="1"/>
        <v>-80828655195</v>
      </c>
      <c r="AA82">
        <f ca="1"/>
        <v>-373272660000</v>
      </c>
      <c r="AB82">
        <f ca="1"/>
        <v>-406778960000</v>
      </c>
      <c r="AC82">
        <f ca="1"/>
        <v>115622120000</v>
      </c>
      <c r="AD82">
        <f ca="1"/>
        <v>-12403057111</v>
      </c>
      <c r="AE82">
        <f ca="1"/>
        <v>181452066494</v>
      </c>
      <c r="AF82">
        <f ca="1"/>
        <v>-208363600569</v>
      </c>
      <c r="AG82">
        <f ca="1"/>
        <v>124927682118</v>
      </c>
      <c r="AI82" s="25"/>
      <c r="AJ82" t="str">
        <f ca="1"/>
        <v>27/12/2023</v>
      </c>
      <c r="AK82">
        <f ca="1"/>
        <v>-710377740439</v>
      </c>
      <c r="AL82">
        <f ca="1"/>
        <v>210622132369</v>
      </c>
      <c r="AM82">
        <f ca="1"/>
        <v>-293728616443</v>
      </c>
      <c r="AN82">
        <f ca="1"/>
        <v>1481460000</v>
      </c>
      <c r="AO82">
        <f ca="1"/>
        <v>-1875013607911</v>
      </c>
      <c r="AP82">
        <f ca="1"/>
        <v>16227966413</v>
      </c>
      <c r="AQ82">
        <f ca="1"/>
        <v>245449229</v>
      </c>
      <c r="AR82">
        <f ca="1"/>
        <v>-8670000</v>
      </c>
      <c r="AS82">
        <f ca="1"/>
        <v>-952200000</v>
      </c>
      <c r="AT82">
        <f ca="1"/>
        <v>-59946606146</v>
      </c>
      <c r="AU82">
        <f ca="1"/>
        <v>-209027286751</v>
      </c>
      <c r="AX82" t="str">
        <f ca="1"/>
        <v>27/12/2023</v>
      </c>
      <c r="AY82">
        <f ca="1"/>
        <v>-2856552184220</v>
      </c>
      <c r="AZ82">
        <f ca="1"/>
        <v>24852850000</v>
      </c>
      <c r="BA82">
        <f ca="1"/>
        <v>184064625721</v>
      </c>
      <c r="BB82">
        <f ca="1"/>
        <v>-52507410000</v>
      </c>
      <c r="BC82">
        <f ca="1"/>
        <v>230423368042</v>
      </c>
      <c r="BD82">
        <f ca="1"/>
        <v>-70486556051</v>
      </c>
      <c r="BE82">
        <f ca="1"/>
        <v>-19431680000</v>
      </c>
      <c r="BF82">
        <f ca="1"/>
        <v>42047415756</v>
      </c>
      <c r="BG82">
        <f ca="1"/>
        <v>-2722587873</v>
      </c>
      <c r="BJ82" t="str">
        <f ca="1"/>
        <v>27/12/2023</v>
      </c>
      <c r="BK82">
        <f ca="1"/>
        <v>3035600000</v>
      </c>
      <c r="BL82">
        <f ca="1"/>
        <v>753823769897</v>
      </c>
      <c r="BM82">
        <f ca="1"/>
        <v>10447511573</v>
      </c>
      <c r="BN82">
        <f ca="1"/>
        <v>40333444041</v>
      </c>
      <c r="BO82">
        <f ca="1"/>
        <v>-35803180000</v>
      </c>
      <c r="BP82">
        <f ca="1"/>
        <v>25385953593</v>
      </c>
      <c r="BQ82">
        <f ca="1"/>
        <v>-4492614410</v>
      </c>
    </row>
    <row r="83" spans="23:87" x14ac:dyDescent="0.2">
      <c r="CE83" s="4"/>
      <c r="CF83" s="4"/>
      <c r="CG83" s="4"/>
      <c r="CH83" s="4"/>
      <c r="CI83" s="4"/>
    </row>
    <row r="86" spans="23:87" x14ac:dyDescent="0.2">
      <c r="X86" s="64" t="s">
        <v>267</v>
      </c>
      <c r="Y86" s="64"/>
      <c r="Z86" s="64"/>
      <c r="AA86" s="64"/>
      <c r="AB86" s="64"/>
      <c r="AC86" s="64"/>
      <c r="AD86" s="64"/>
      <c r="AG86" s="67" t="s">
        <v>32</v>
      </c>
      <c r="AH86" s="67"/>
      <c r="AI86" s="67"/>
      <c r="AJ86" s="67"/>
      <c r="AK86" s="67"/>
      <c r="AN86" s="68" t="s">
        <v>224</v>
      </c>
      <c r="AO86" s="68"/>
      <c r="AP86" s="68"/>
      <c r="AQ86" s="68"/>
      <c r="AR86" s="68"/>
      <c r="AS86" s="68"/>
      <c r="AT86" s="68"/>
      <c r="AU86" s="68"/>
      <c r="AV86" s="68"/>
      <c r="AY86" s="66" t="s">
        <v>54</v>
      </c>
      <c r="AZ86" s="66"/>
      <c r="BA86" s="66"/>
      <c r="BB86" s="66"/>
      <c r="BE86" s="65" t="s">
        <v>223</v>
      </c>
      <c r="BF86" s="65"/>
      <c r="BG86" s="65"/>
      <c r="BH86" s="65"/>
      <c r="BI86" s="65"/>
      <c r="BJ86" s="65"/>
      <c r="BM86" s="63" t="s">
        <v>31</v>
      </c>
      <c r="BN86" s="63"/>
      <c r="BO86" s="63"/>
      <c r="BP86" s="63"/>
      <c r="BQ86" s="63"/>
      <c r="BR86" s="63"/>
      <c r="BS86" s="63"/>
      <c r="BT86" s="63"/>
    </row>
    <row r="87" spans="23:87" x14ac:dyDescent="0.2">
      <c r="X87" t="str" cm="1">
        <f t="array" aca="1" ref="X87:X155" ca="1">INDIRECT("'" &amp; Y14 &amp; "'!$A$2:$A$70")</f>
        <v>Date</v>
      </c>
      <c r="Y87" t="s">
        <v>130</v>
      </c>
      <c r="Z87" t="s">
        <v>132</v>
      </c>
      <c r="AA87" t="s">
        <v>129</v>
      </c>
      <c r="AB87" t="s">
        <v>127</v>
      </c>
      <c r="AC87" t="s">
        <v>131</v>
      </c>
      <c r="AD87" t="s">
        <v>128</v>
      </c>
      <c r="AG87" t="str" cm="1">
        <f t="array" aca="1" ref="AG87:AG155" ca="1">INDIRECT("'" &amp; AH87 &amp; "'!$A$2:$A$70")</f>
        <v>Date</v>
      </c>
      <c r="AH87" s="17" t="s">
        <v>92</v>
      </c>
      <c r="AI87" s="17" t="s">
        <v>93</v>
      </c>
      <c r="AJ87" s="17" t="s">
        <v>96</v>
      </c>
      <c r="AK87" s="17" t="s">
        <v>97</v>
      </c>
      <c r="AN87" t="str" cm="1">
        <f t="array" aca="1" ref="AN87:AN155" ca="1">INDIRECT("'" &amp; AO87 &amp; "'!$A$2:$A$70")</f>
        <v>Date</v>
      </c>
      <c r="AO87" s="17" t="s">
        <v>84</v>
      </c>
      <c r="AP87" s="17" t="s">
        <v>46</v>
      </c>
      <c r="AQ87" s="17" t="s">
        <v>83</v>
      </c>
      <c r="AR87" s="17" t="s">
        <v>47</v>
      </c>
      <c r="AS87" s="17" t="s">
        <v>115</v>
      </c>
      <c r="AT87" s="17" t="s">
        <v>85</v>
      </c>
      <c r="AU87" s="17" t="s">
        <v>220</v>
      </c>
      <c r="AV87" s="17" t="s">
        <v>91</v>
      </c>
      <c r="AY87" t="str" cm="1">
        <f t="array" aca="1" ref="AY87:AY155" ca="1">INDIRECT("'" &amp; AZ87 &amp; "'!$A$2:$A$70")</f>
        <v>Date</v>
      </c>
      <c r="AZ87" s="17" t="s">
        <v>55</v>
      </c>
      <c r="BA87" s="17" t="s">
        <v>56</v>
      </c>
      <c r="BB87" s="17" t="s">
        <v>57</v>
      </c>
      <c r="BE87" t="str" cm="1">
        <f t="array" aca="1" ref="BE87:BE155" ca="1">INDIRECT("'" &amp; BF87 &amp; "'!$A$2:$A$70")</f>
        <v>Date</v>
      </c>
      <c r="BF87" s="17" t="s">
        <v>61</v>
      </c>
      <c r="BG87" s="17" t="s">
        <v>62</v>
      </c>
      <c r="BH87" s="17" t="s">
        <v>104</v>
      </c>
      <c r="BI87" s="17" t="s">
        <v>63</v>
      </c>
      <c r="BJ87" s="17" t="s">
        <v>64</v>
      </c>
      <c r="BM87" t="str" cm="1">
        <f t="array" aca="1" ref="BM87:BM155" ca="1">INDIRECT("'" &amp; BN87 &amp; "'!$A$2:$A$70")</f>
        <v>Date</v>
      </c>
      <c r="BN87" s="17" t="s">
        <v>155</v>
      </c>
      <c r="BO87" s="17" t="s">
        <v>68</v>
      </c>
      <c r="BP87" s="17" t="s">
        <v>66</v>
      </c>
      <c r="BQ87" s="17" t="s">
        <v>67</v>
      </c>
      <c r="BR87" s="17" t="s">
        <v>117</v>
      </c>
      <c r="BS87" s="17" t="s">
        <v>69</v>
      </c>
      <c r="BT87" s="17" t="s">
        <v>154</v>
      </c>
    </row>
    <row r="88" spans="23:87" x14ac:dyDescent="0.2">
      <c r="W88" s="60" t="s">
        <v>243</v>
      </c>
      <c r="X88" t="str">
        <f ca="1"/>
        <v>08/04/2024</v>
      </c>
      <c r="Y88" s="27" cm="1">
        <f t="array" aca="1" ref="Y88:Y155" ca="1">INDIRECT("'" &amp; Y87 &amp; "'!$F$3:$F$70")</f>
        <v>15350959011</v>
      </c>
      <c r="Z88" s="27" cm="1">
        <f t="array" aca="1" ref="Z88:Z155" ca="1">INDIRECT("'" &amp; Z87 &amp; "'!$F$3:$F$70")</f>
        <v>-6474522527</v>
      </c>
      <c r="AA88" s="27" cm="1">
        <f t="array" aca="1" ref="AA88:AA155" ca="1">INDIRECT("'" &amp; AA87 &amp; "'!$F$3:$F$70")</f>
        <v>14684524441</v>
      </c>
      <c r="AB88" s="27" cm="1">
        <f t="array" aca="1" ref="AB88:AB155" ca="1">INDIRECT("'" &amp; AB87 &amp; "'!$F$3:$F$70")</f>
        <v>48192026589</v>
      </c>
      <c r="AC88" s="27" cm="1">
        <f t="array" aca="1" ref="AC88:AC155" ca="1">INDIRECT("'" &amp; AC87 &amp; "'!$F$3:$F$70")</f>
        <v>3242090555</v>
      </c>
      <c r="AD88" s="27" cm="1">
        <f t="array" aca="1" ref="AD88:AD155" ca="1">INDIRECT("'" &amp; AD87 &amp; "'!$F$3:$F$70")</f>
        <v>45689051148</v>
      </c>
      <c r="AF88" s="60"/>
      <c r="AG88" t="str">
        <f ca="1"/>
        <v>08/04/2024</v>
      </c>
      <c r="AH88" s="4" cm="1">
        <f t="array" aca="1" ref="AH88:AH155" ca="1">INDIRECT("'" &amp; AH87 &amp; "'!$F$3:$F$70")</f>
        <v>235427733404</v>
      </c>
      <c r="AI88" s="4" cm="1">
        <f t="array" aca="1" ref="AI88:AI155" ca="1">INDIRECT("'" &amp; AI87 &amp; "'!$F$3:$F$70")</f>
        <v>-73942013962</v>
      </c>
      <c r="AJ88" s="4" cm="1">
        <f t="array" aca="1" ref="AJ88:AJ155" ca="1">INDIRECT("'" &amp; AJ87 &amp; "'!$F$3:$F$70")</f>
        <v>38561862486</v>
      </c>
      <c r="AK88" s="4" cm="1">
        <f t="array" aca="1" ref="AK88:AK155" ca="1">INDIRECT("'" &amp; AK87 &amp; "'!$F$3:$F$70")</f>
        <v>9919873850</v>
      </c>
      <c r="AM88" s="60"/>
      <c r="AN88" t="str">
        <f ca="1"/>
        <v>08/04/2024</v>
      </c>
      <c r="AO88" s="4" cm="1">
        <f t="array" aca="1" ref="AO88:AO155" ca="1">INDIRECT("'" &amp; AO87 &amp; "'!$F$3:$F$70")</f>
        <v>20482794004</v>
      </c>
      <c r="AP88" s="4" cm="1">
        <f t="array" aca="1" ref="AP88:AP155" ca="1">INDIRECT("'" &amp; AP87 &amp; "'!$F$3:$F$70")</f>
        <v>-52467562568</v>
      </c>
      <c r="AQ88" s="4" cm="1">
        <f t="array" aca="1" ref="AQ88:AQ155" ca="1">INDIRECT("'" &amp; AQ87 &amp; "'!$F$3:$F$70")</f>
        <v>-48004606718</v>
      </c>
      <c r="AR88" s="4" cm="1">
        <f t="array" aca="1" ref="AR88:AR155" ca="1">INDIRECT("'" &amp; AR87 &amp; "'!$F$3:$F$70")</f>
        <v>187583158664</v>
      </c>
      <c r="AS88" s="4" cm="1">
        <f t="array" aca="1" ref="AS88:AS155" ca="1">INDIRECT("'" &amp; AS87 &amp; "'!$F$3:$F$70")</f>
        <v>61319479305</v>
      </c>
      <c r="AT88" s="4" cm="1">
        <f t="array" aca="1" ref="AT88:AT155" ca="1">INDIRECT("'" &amp; AT87 &amp; "'!$F$3:$F$70")</f>
        <v>-9166376189</v>
      </c>
      <c r="AU88" s="4" cm="1">
        <f t="array" aca="1" ref="AU88:AU155" ca="1">INDIRECT("'" &amp; AU87 &amp; "'!$F$3:$F$70")</f>
        <v>1172951394</v>
      </c>
      <c r="AV88" s="4" cm="1">
        <f t="array" aca="1" ref="AV88:AV155" ca="1">INDIRECT("'" &amp; AV87 &amp; "'!$F$3:$F$70")</f>
        <v>-118885</v>
      </c>
      <c r="AX88" s="60"/>
      <c r="AY88" t="str">
        <f ca="1"/>
        <v>08/04/2024</v>
      </c>
      <c r="AZ88" s="4" cm="1">
        <f t="array" aca="1" ref="AZ88:AZ155" ca="1">INDIRECT("'" &amp; AZ87 &amp; "'!$F$3:$F$70")</f>
        <v>-457139469378</v>
      </c>
      <c r="BA88" s="4" cm="1">
        <f t="array" aca="1" ref="BA88:BA155" ca="1">INDIRECT("'" &amp; BA87 &amp; "'!$F$3:$F$70")</f>
        <v>170729724086</v>
      </c>
      <c r="BB88" s="4" cm="1">
        <f t="array" aca="1" ref="BB88:BB155" ca="1">INDIRECT("'" &amp; BB87 &amp; "'!$F$3:$F$70")</f>
        <v>126075770293</v>
      </c>
      <c r="BD88" s="60"/>
      <c r="BE88" t="str">
        <f ca="1"/>
        <v>08/04/2024</v>
      </c>
      <c r="BF88" s="4" cm="1">
        <f t="array" aca="1" ref="BF88:BF155" ca="1">INDIRECT("'" &amp; BF87 &amp; "'!$F$3:$F$70")</f>
        <v>178463985865</v>
      </c>
      <c r="BG88" s="4" cm="1">
        <f t="array" aca="1" ref="BG88:BG155" ca="1">INDIRECT("'" &amp; BG87 &amp; "'!$F$3:$F$70")</f>
        <v>-34407980824</v>
      </c>
      <c r="BH88" s="4" cm="1">
        <f t="array" aca="1" ref="BH88:BH155" ca="1">INDIRECT("'" &amp; BH87 &amp; "'!$F$3:$F$70")</f>
        <v>122991335709</v>
      </c>
      <c r="BI88" s="4" cm="1">
        <f t="array" aca="1" ref="BI88:BI155" ca="1">INDIRECT("'" &amp; BI87 &amp; "'!$F$3:$F$70")</f>
        <v>582585152</v>
      </c>
      <c r="BJ88" s="4" cm="1">
        <f t="array" aca="1" ref="BJ88:BJ155" ca="1">INDIRECT("'" &amp; BJ87 &amp; "'!$F$3:$F$70")</f>
        <v>-13296610713</v>
      </c>
      <c r="BL88" s="60"/>
      <c r="BM88" t="str">
        <f ca="1"/>
        <v>08/04/2024</v>
      </c>
      <c r="BN88" s="4" cm="1">
        <f t="array" aca="1" ref="BN88:BN155" ca="1">INDIRECT("'" &amp; BN87 &amp; "'!$F$3:$F$70")</f>
        <v>-5897934090487</v>
      </c>
      <c r="BO88" s="4" cm="1">
        <f t="array" aca="1" ref="BO88:BO155" ca="1">INDIRECT("'" &amp; BO87 &amp; "'!$F$3:$F$70")</f>
        <v>96225804377</v>
      </c>
      <c r="BP88" s="4" cm="1">
        <f t="array" aca="1" ref="BP88:BP155" ca="1">INDIRECT("'" &amp; BP87 &amp; "'!$F$3:$F$70")</f>
        <v>-1928315040229</v>
      </c>
      <c r="BQ88" s="4" cm="1">
        <f t="array" aca="1" ref="BQ88:BQ155" ca="1">INDIRECT("'" &amp; BQ87 &amp; "'!$F$3:$F$70")</f>
        <v>32193538807</v>
      </c>
      <c r="BR88" s="4" cm="1">
        <f t="array" aca="1" ref="BR88:BR155" ca="1">INDIRECT("'" &amp; BR87 &amp; "'!$F$3:$F$70")</f>
        <v>289937985573</v>
      </c>
      <c r="BS88" s="4" cm="1">
        <f t="array" aca="1" ref="BS88:BS155" ca="1">INDIRECT("'" &amp; BS87 &amp; "'!$F$3:$F$70")</f>
        <v>-6031237800</v>
      </c>
      <c r="BT88" s="4" cm="1">
        <f t="array" aca="1" ref="BT88:BT155" ca="1">INDIRECT("'" &amp; BT87 &amp; "'!$F$3:$F$70")</f>
        <v>-2111209617330</v>
      </c>
    </row>
    <row r="89" spans="23:87" x14ac:dyDescent="0.2">
      <c r="W89" s="60"/>
      <c r="X89" t="str">
        <f ca="1"/>
        <v>05/04/2024</v>
      </c>
      <c r="Y89" s="27">
        <f ca="1"/>
        <v>16882659011</v>
      </c>
      <c r="Z89" s="27">
        <f ca="1"/>
        <v>-16976032527</v>
      </c>
      <c r="AA89" s="27">
        <f ca="1"/>
        <v>16572074441</v>
      </c>
      <c r="AB89" s="27">
        <f ca="1"/>
        <v>47196288374</v>
      </c>
      <c r="AC89" s="27">
        <f ca="1"/>
        <v>3783940555</v>
      </c>
      <c r="AD89" s="27">
        <f ca="1"/>
        <v>45695266464</v>
      </c>
      <c r="AF89" s="60"/>
      <c r="AG89" t="str">
        <f ca="1"/>
        <v>05/04/2024</v>
      </c>
      <c r="AH89" s="4">
        <f ca="1"/>
        <v>225824913404</v>
      </c>
      <c r="AI89" s="4">
        <f ca="1"/>
        <v>-71167883962</v>
      </c>
      <c r="AJ89" s="4">
        <f ca="1"/>
        <v>37389582486</v>
      </c>
      <c r="AK89" s="4">
        <f ca="1"/>
        <v>24269353850</v>
      </c>
      <c r="AM89" s="60"/>
      <c r="AN89" t="str">
        <f ca="1"/>
        <v>05/04/2024</v>
      </c>
      <c r="AO89" s="4">
        <f ca="1"/>
        <v>47579424004</v>
      </c>
      <c r="AP89" s="4">
        <f ca="1"/>
        <v>-51744522568</v>
      </c>
      <c r="AQ89" s="4">
        <f ca="1"/>
        <v>-47996086718</v>
      </c>
      <c r="AR89" s="4">
        <f ca="1"/>
        <v>186866988664</v>
      </c>
      <c r="AS89" s="4">
        <f ca="1"/>
        <v>61428522486</v>
      </c>
      <c r="AT89" s="4">
        <f ca="1"/>
        <v>-27527316189</v>
      </c>
      <c r="AU89" s="4">
        <f ca="1"/>
        <v>1177131394</v>
      </c>
      <c r="AV89" s="4">
        <f ca="1"/>
        <v>-118885</v>
      </c>
      <c r="AX89" s="60"/>
      <c r="AY89" t="str">
        <f ca="1"/>
        <v>05/04/2024</v>
      </c>
      <c r="AZ89" s="4">
        <f ca="1"/>
        <v>-511736839378</v>
      </c>
      <c r="BA89" s="4">
        <f ca="1"/>
        <v>175576154086</v>
      </c>
      <c r="BB89" s="4">
        <f ca="1"/>
        <v>131495000293</v>
      </c>
      <c r="BD89" s="60"/>
      <c r="BE89" t="str">
        <f ca="1"/>
        <v>05/04/2024</v>
      </c>
      <c r="BF89" s="4">
        <f ca="1"/>
        <v>170517775865</v>
      </c>
      <c r="BG89" s="4">
        <f ca="1"/>
        <v>-31234410824</v>
      </c>
      <c r="BH89" s="4">
        <f ca="1"/>
        <v>132830055709</v>
      </c>
      <c r="BI89" s="4">
        <f ca="1"/>
        <v>3273315152</v>
      </c>
      <c r="BJ89" s="4">
        <f ca="1"/>
        <v>-15131190713</v>
      </c>
      <c r="BL89" s="60"/>
      <c r="BM89" t="str">
        <f ca="1"/>
        <v>05/04/2024</v>
      </c>
      <c r="BN89" s="4">
        <f ca="1"/>
        <v>-5875676380487</v>
      </c>
      <c r="BO89" s="4">
        <f ca="1"/>
        <v>96667844377</v>
      </c>
      <c r="BP89" s="4">
        <f ca="1"/>
        <v>-1944707990229</v>
      </c>
      <c r="BQ89" s="4">
        <f ca="1"/>
        <v>50170818807</v>
      </c>
      <c r="BR89" s="4">
        <f ca="1"/>
        <v>289937985573</v>
      </c>
      <c r="BS89" s="4">
        <f ca="1"/>
        <v>-6031237800</v>
      </c>
      <c r="BT89" s="4">
        <f ca="1"/>
        <v>-1988571937330</v>
      </c>
    </row>
    <row r="90" spans="23:87" x14ac:dyDescent="0.2">
      <c r="W90" s="60"/>
      <c r="X90" t="str">
        <f ca="1"/>
        <v>04/04/2024</v>
      </c>
      <c r="Y90" s="27">
        <f ca="1"/>
        <v>16942159011</v>
      </c>
      <c r="Z90" s="27">
        <f ca="1"/>
        <v>-15603782527</v>
      </c>
      <c r="AA90" s="27">
        <f ca="1"/>
        <v>16581904441</v>
      </c>
      <c r="AB90" s="27">
        <f ca="1"/>
        <v>48886588137</v>
      </c>
      <c r="AC90" s="27">
        <f ca="1"/>
        <v>4913090555</v>
      </c>
      <c r="AD90" s="27">
        <f ca="1"/>
        <v>42944239483</v>
      </c>
      <c r="AF90" s="60"/>
      <c r="AG90" t="str">
        <f ca="1"/>
        <v>04/04/2024</v>
      </c>
      <c r="AH90" s="4">
        <f ca="1"/>
        <v>233008913404</v>
      </c>
      <c r="AI90" s="4">
        <f ca="1"/>
        <v>-71779673962</v>
      </c>
      <c r="AJ90" s="4">
        <f ca="1"/>
        <v>32569532486</v>
      </c>
      <c r="AK90" s="4">
        <f ca="1"/>
        <v>25595843850</v>
      </c>
      <c r="AM90" s="60"/>
      <c r="AN90" t="str">
        <f ca="1"/>
        <v>04/04/2024</v>
      </c>
      <c r="AO90" s="4">
        <f ca="1"/>
        <v>47487754004</v>
      </c>
      <c r="AP90" s="4">
        <f ca="1"/>
        <v>-51497322568</v>
      </c>
      <c r="AQ90" s="4">
        <f ca="1"/>
        <v>-48277436718</v>
      </c>
      <c r="AR90" s="4">
        <f ca="1"/>
        <v>187415668664</v>
      </c>
      <c r="AS90" s="4">
        <f ca="1"/>
        <v>57518011181</v>
      </c>
      <c r="AT90" s="4">
        <f ca="1"/>
        <v>-19050296189</v>
      </c>
      <c r="AU90" s="4">
        <f ca="1"/>
        <v>1202361394</v>
      </c>
      <c r="AV90" s="4">
        <f ca="1"/>
        <v>-118885</v>
      </c>
      <c r="AX90" s="60"/>
      <c r="AY90" t="str">
        <f ca="1"/>
        <v>04/04/2024</v>
      </c>
      <c r="AZ90" s="4">
        <f ca="1"/>
        <v>-522170199378</v>
      </c>
      <c r="BA90" s="4">
        <f ca="1"/>
        <v>190265044086</v>
      </c>
      <c r="BB90" s="4">
        <f ca="1"/>
        <v>156642140293</v>
      </c>
      <c r="BD90" s="60"/>
      <c r="BE90" t="str">
        <f ca="1"/>
        <v>04/04/2024</v>
      </c>
      <c r="BF90" s="4">
        <f ca="1"/>
        <v>170944535865</v>
      </c>
      <c r="BG90" s="4">
        <f ca="1"/>
        <v>-31839060824</v>
      </c>
      <c r="BH90" s="4">
        <f ca="1"/>
        <v>149873395709</v>
      </c>
      <c r="BI90" s="4">
        <f ca="1"/>
        <v>2555845152</v>
      </c>
      <c r="BJ90" s="4">
        <f ca="1"/>
        <v>-10113410713</v>
      </c>
      <c r="BL90" s="60"/>
      <c r="BM90" t="str">
        <f ca="1"/>
        <v>04/04/2024</v>
      </c>
      <c r="BN90" s="4">
        <f ca="1"/>
        <v>-5922263890487</v>
      </c>
      <c r="BO90" s="4">
        <f ca="1"/>
        <v>104628434377</v>
      </c>
      <c r="BP90" s="4">
        <f ca="1"/>
        <v>-2065660120229</v>
      </c>
      <c r="BQ90" s="4">
        <f ca="1"/>
        <v>26689088807</v>
      </c>
      <c r="BR90" s="4">
        <f ca="1"/>
        <v>289937985573</v>
      </c>
      <c r="BS90" s="4">
        <f ca="1"/>
        <v>-6031237800</v>
      </c>
      <c r="BT90" s="4">
        <f ca="1"/>
        <v>-1968841047330</v>
      </c>
    </row>
    <row r="91" spans="23:87" x14ac:dyDescent="0.2">
      <c r="W91" s="60"/>
      <c r="X91" t="str">
        <f ca="1"/>
        <v>03/04/2024</v>
      </c>
      <c r="Y91" s="27">
        <f ca="1"/>
        <v>16915359011</v>
      </c>
      <c r="Z91" s="27">
        <f ca="1"/>
        <v>-15942042527</v>
      </c>
      <c r="AA91" s="27">
        <f ca="1"/>
        <v>16517504441</v>
      </c>
      <c r="AB91" s="27">
        <f ca="1"/>
        <v>46484797915</v>
      </c>
      <c r="AC91" s="27">
        <f ca="1"/>
        <v>6080330555</v>
      </c>
      <c r="AD91" s="27">
        <f ca="1"/>
        <v>42944239483</v>
      </c>
      <c r="AF91" s="60"/>
      <c r="AG91" t="str">
        <f ca="1"/>
        <v>03/04/2024</v>
      </c>
      <c r="AH91" s="4">
        <f ca="1"/>
        <v>236494933404</v>
      </c>
      <c r="AI91" s="4">
        <f ca="1"/>
        <v>-74362433962</v>
      </c>
      <c r="AJ91" s="4">
        <f ca="1"/>
        <v>32067162486</v>
      </c>
      <c r="AK91" s="4">
        <f ca="1"/>
        <v>26715013850</v>
      </c>
      <c r="AM91" s="60"/>
      <c r="AN91" t="str">
        <f ca="1"/>
        <v>03/04/2024</v>
      </c>
      <c r="AO91" s="4">
        <f ca="1"/>
        <v>47532474004</v>
      </c>
      <c r="AP91" s="4">
        <f ca="1"/>
        <v>-52248722568</v>
      </c>
      <c r="AQ91" s="4">
        <f ca="1"/>
        <v>-43787616718</v>
      </c>
      <c r="AR91" s="4">
        <f ca="1"/>
        <v>188898528664</v>
      </c>
      <c r="AS91" s="4">
        <f ca="1"/>
        <v>58970260056</v>
      </c>
      <c r="AT91" s="4">
        <f ca="1"/>
        <v>-26502556189</v>
      </c>
      <c r="AU91" s="4">
        <f ca="1"/>
        <v>1198141394</v>
      </c>
      <c r="AV91" s="4">
        <f ca="1"/>
        <v>-118885</v>
      </c>
      <c r="AX91" s="60"/>
      <c r="AY91" t="str">
        <f ca="1"/>
        <v>03/04/2024</v>
      </c>
      <c r="AZ91" s="4">
        <f ca="1"/>
        <v>-408364069378</v>
      </c>
      <c r="BA91" s="4">
        <f ca="1"/>
        <v>189556254086</v>
      </c>
      <c r="BB91" s="4">
        <f ca="1"/>
        <v>147209700293</v>
      </c>
      <c r="BD91" s="60"/>
      <c r="BE91" t="str">
        <f ca="1"/>
        <v>03/04/2024</v>
      </c>
      <c r="BF91" s="4">
        <f ca="1"/>
        <v>171967175865</v>
      </c>
      <c r="BG91" s="4">
        <f ca="1"/>
        <v>-32541700824</v>
      </c>
      <c r="BH91" s="4">
        <f ca="1"/>
        <v>152541225709</v>
      </c>
      <c r="BI91" s="4">
        <f ca="1"/>
        <v>3916595152</v>
      </c>
      <c r="BJ91" s="4">
        <f ca="1"/>
        <v>2195309287</v>
      </c>
      <c r="BL91" s="60"/>
      <c r="BM91" t="str">
        <f ca="1"/>
        <v>03/04/2024</v>
      </c>
      <c r="BN91" s="4">
        <f ca="1"/>
        <v>-6057862260487</v>
      </c>
      <c r="BO91" s="4">
        <f ca="1"/>
        <v>105154374377</v>
      </c>
      <c r="BP91" s="4">
        <f ca="1"/>
        <v>-2176113420229</v>
      </c>
      <c r="BQ91" s="4">
        <f ca="1"/>
        <v>-12610941193</v>
      </c>
      <c r="BR91" s="4">
        <f ca="1"/>
        <v>289908825573</v>
      </c>
      <c r="BS91" s="4">
        <f ca="1"/>
        <v>-6031237800</v>
      </c>
      <c r="BT91" s="4">
        <f ca="1"/>
        <v>-1976089087330</v>
      </c>
    </row>
    <row r="92" spans="23:87" x14ac:dyDescent="0.2">
      <c r="W92" s="60"/>
      <c r="X92" t="str">
        <f ca="1"/>
        <v>02/04/2024</v>
      </c>
      <c r="Y92" s="27">
        <f ca="1"/>
        <v>16579509011</v>
      </c>
      <c r="Z92" s="27">
        <f ca="1"/>
        <v>-14458992527</v>
      </c>
      <c r="AA92" s="27">
        <f ca="1"/>
        <v>11966464441</v>
      </c>
      <c r="AB92" s="27">
        <f ca="1"/>
        <v>45755227139</v>
      </c>
      <c r="AC92" s="27">
        <f ca="1"/>
        <v>6309200555</v>
      </c>
      <c r="AD92" s="27">
        <f ca="1"/>
        <v>42948036347</v>
      </c>
      <c r="AF92" s="60"/>
      <c r="AG92" t="str">
        <f ca="1"/>
        <v>02/04/2024</v>
      </c>
      <c r="AH92" s="4">
        <f ca="1"/>
        <v>230445623404</v>
      </c>
      <c r="AI92" s="4">
        <f ca="1"/>
        <v>-77105603962</v>
      </c>
      <c r="AJ92" s="4">
        <f ca="1"/>
        <v>31607142486</v>
      </c>
      <c r="AK92" s="4">
        <f ca="1"/>
        <v>4412973850</v>
      </c>
      <c r="AM92" s="60"/>
      <c r="AN92" t="str">
        <f ca="1"/>
        <v>02/04/2024</v>
      </c>
      <c r="AO92" s="4">
        <f ca="1"/>
        <v>28029124004</v>
      </c>
      <c r="AP92" s="4">
        <f ca="1"/>
        <v>-35631862568</v>
      </c>
      <c r="AQ92" s="4">
        <f ca="1"/>
        <v>-40615906718</v>
      </c>
      <c r="AR92" s="4">
        <f ca="1"/>
        <v>202766138664</v>
      </c>
      <c r="AS92" s="4">
        <f ca="1"/>
        <v>56636162092</v>
      </c>
      <c r="AT92" s="4">
        <f ca="1"/>
        <v>-21253616189</v>
      </c>
      <c r="AU92" s="4">
        <f ca="1"/>
        <v>1164591394</v>
      </c>
      <c r="AV92" s="4">
        <f ca="1"/>
        <v>-118885</v>
      </c>
      <c r="AX92" s="60"/>
      <c r="AY92" t="str">
        <f ca="1"/>
        <v>02/04/2024</v>
      </c>
      <c r="AZ92" s="4">
        <f ca="1"/>
        <v>-378306989378</v>
      </c>
      <c r="BA92" s="4">
        <f ca="1"/>
        <v>205998384086</v>
      </c>
      <c r="BB92" s="4">
        <f ca="1"/>
        <v>157868090293</v>
      </c>
      <c r="BD92" s="60"/>
      <c r="BE92" t="str">
        <f ca="1"/>
        <v>02/04/2024</v>
      </c>
      <c r="BF92" s="4">
        <f ca="1"/>
        <v>180233785865</v>
      </c>
      <c r="BG92" s="4">
        <f ca="1"/>
        <v>-36170110824</v>
      </c>
      <c r="BH92" s="4">
        <f ca="1"/>
        <v>158384875709</v>
      </c>
      <c r="BI92" s="4">
        <f ca="1"/>
        <v>112745152</v>
      </c>
      <c r="BJ92" s="4">
        <f ca="1"/>
        <v>29174669287</v>
      </c>
      <c r="BL92" s="60"/>
      <c r="BM92" t="str">
        <f ca="1"/>
        <v>02/04/2024</v>
      </c>
      <c r="BN92" s="4">
        <f ca="1"/>
        <v>-5899995170487</v>
      </c>
      <c r="BO92" s="4">
        <f ca="1"/>
        <v>128604724377</v>
      </c>
      <c r="BP92" s="4">
        <f ca="1"/>
        <v>-2135943020229</v>
      </c>
      <c r="BQ92" s="4">
        <f ca="1"/>
        <v>34133518807</v>
      </c>
      <c r="BR92" s="4">
        <f ca="1"/>
        <v>289908825573</v>
      </c>
      <c r="BS92" s="4">
        <f ca="1"/>
        <v>-5503637800</v>
      </c>
      <c r="BT92" s="4">
        <f ca="1"/>
        <v>-1951690587330</v>
      </c>
    </row>
    <row r="93" spans="23:87" x14ac:dyDescent="0.2">
      <c r="W93" s="60"/>
      <c r="X93" t="str">
        <f ca="1"/>
        <v>01/04/2024</v>
      </c>
      <c r="Y93" s="27">
        <f ca="1"/>
        <v>16584919011</v>
      </c>
      <c r="Z93" s="27">
        <f ca="1"/>
        <v>-13934142527</v>
      </c>
      <c r="AA93" s="27">
        <f ca="1"/>
        <v>11970694441</v>
      </c>
      <c r="AB93" s="27">
        <f ca="1"/>
        <v>42967025281</v>
      </c>
      <c r="AC93" s="27">
        <f ca="1"/>
        <v>6016350555</v>
      </c>
      <c r="AD93" s="27">
        <f ca="1"/>
        <v>40236203270</v>
      </c>
      <c r="AF93" s="60"/>
      <c r="AG93" t="str">
        <f ca="1"/>
        <v>01/04/2024</v>
      </c>
      <c r="AH93" s="4">
        <f ca="1"/>
        <v>253459623404</v>
      </c>
      <c r="AI93" s="4">
        <f ca="1"/>
        <v>-75148253962</v>
      </c>
      <c r="AJ93" s="4">
        <f ca="1"/>
        <v>31385162486</v>
      </c>
      <c r="AK93" s="4">
        <f ca="1"/>
        <v>5923823850</v>
      </c>
      <c r="AM93" s="60"/>
      <c r="AN93" t="str">
        <f ca="1"/>
        <v>01/04/2024</v>
      </c>
      <c r="AO93" s="4">
        <f ca="1"/>
        <v>27375924004</v>
      </c>
      <c r="AP93" s="4">
        <f ca="1"/>
        <v>-35588832568</v>
      </c>
      <c r="AQ93" s="4">
        <f ca="1"/>
        <v>-39981766718</v>
      </c>
      <c r="AR93" s="4">
        <f ca="1"/>
        <v>202170798664</v>
      </c>
      <c r="AS93" s="4">
        <f ca="1"/>
        <v>59894975619</v>
      </c>
      <c r="AT93" s="4">
        <f ca="1"/>
        <v>-21176006189</v>
      </c>
      <c r="AU93" s="4">
        <f ca="1"/>
        <v>1164591394</v>
      </c>
      <c r="AV93" s="4">
        <f ca="1"/>
        <v>-118885</v>
      </c>
      <c r="AX93" s="60"/>
      <c r="AY93" t="str">
        <f ca="1"/>
        <v>01/04/2024</v>
      </c>
      <c r="AZ93" s="4">
        <f ca="1"/>
        <v>-364330979378</v>
      </c>
      <c r="BA93" s="4">
        <f ca="1"/>
        <v>194396124086</v>
      </c>
      <c r="BB93" s="4">
        <f ca="1"/>
        <v>105768530293</v>
      </c>
      <c r="BD93" s="60"/>
      <c r="BE93" t="str">
        <f ca="1"/>
        <v>01/04/2024</v>
      </c>
      <c r="BF93" s="4">
        <f ca="1"/>
        <v>171581885865</v>
      </c>
      <c r="BG93" s="4">
        <f ca="1"/>
        <v>-36065300824</v>
      </c>
      <c r="BH93" s="4">
        <f ca="1"/>
        <v>124479945709</v>
      </c>
      <c r="BI93" s="4">
        <f ca="1"/>
        <v>2182535152</v>
      </c>
      <c r="BJ93" s="4">
        <f ca="1"/>
        <v>33962329287</v>
      </c>
      <c r="BL93" s="60"/>
      <c r="BM93" t="str">
        <f ca="1"/>
        <v>01/04/2024</v>
      </c>
      <c r="BN93" s="4">
        <f ca="1"/>
        <v>-5770869750487</v>
      </c>
      <c r="BO93" s="4">
        <f ca="1"/>
        <v>126068944377</v>
      </c>
      <c r="BP93" s="4">
        <f ca="1"/>
        <v>-2206664340229</v>
      </c>
      <c r="BQ93" s="4">
        <f ca="1"/>
        <v>53282778807</v>
      </c>
      <c r="BR93" s="4">
        <f ca="1"/>
        <v>289908825573</v>
      </c>
      <c r="BS93" s="4">
        <f ca="1"/>
        <v>-5503637800</v>
      </c>
      <c r="BT93" s="4">
        <f ca="1"/>
        <v>-1869985107330</v>
      </c>
    </row>
    <row r="94" spans="23:87" x14ac:dyDescent="0.2">
      <c r="W94" s="60"/>
      <c r="X94" t="str">
        <f ca="1"/>
        <v>29/03/2024</v>
      </c>
      <c r="Y94" s="27">
        <f ca="1"/>
        <v>16625609011</v>
      </c>
      <c r="Z94" s="27">
        <f ca="1"/>
        <v>-5564322527</v>
      </c>
      <c r="AA94" s="27">
        <f ca="1"/>
        <v>12163624441</v>
      </c>
      <c r="AB94" s="27">
        <f ca="1"/>
        <v>49163609688</v>
      </c>
      <c r="AC94" s="27">
        <f ca="1"/>
        <v>8179890555</v>
      </c>
      <c r="AD94" s="27">
        <f ca="1"/>
        <v>40236203270</v>
      </c>
      <c r="AF94" s="60"/>
      <c r="AG94" t="str">
        <f ca="1"/>
        <v>29/03/2024</v>
      </c>
      <c r="AH94" s="4">
        <f ca="1"/>
        <v>255936223404</v>
      </c>
      <c r="AI94" s="4">
        <f ca="1"/>
        <v>-74339293962</v>
      </c>
      <c r="AJ94" s="4">
        <f ca="1"/>
        <v>31227992486</v>
      </c>
      <c r="AK94" s="4">
        <f ca="1"/>
        <v>8919363850</v>
      </c>
      <c r="AM94" s="60"/>
      <c r="AN94" t="str">
        <f ca="1"/>
        <v>29/03/2024</v>
      </c>
      <c r="AO94" s="4">
        <f ca="1"/>
        <v>30315034004</v>
      </c>
      <c r="AP94" s="4">
        <f ca="1"/>
        <v>-34349292568</v>
      </c>
      <c r="AQ94" s="4">
        <f ca="1"/>
        <v>-44402756718</v>
      </c>
      <c r="AR94" s="4">
        <f ca="1"/>
        <v>205949908664</v>
      </c>
      <c r="AS94" s="4">
        <f ca="1"/>
        <v>56709324527</v>
      </c>
      <c r="AT94" s="4">
        <f ca="1"/>
        <v>-9378926189</v>
      </c>
      <c r="AU94" s="4">
        <f ca="1"/>
        <v>1165331394</v>
      </c>
      <c r="AV94" s="4">
        <f ca="1"/>
        <v>-118885</v>
      </c>
      <c r="AX94" s="60"/>
      <c r="AY94" t="str">
        <f ca="1"/>
        <v>29/03/2024</v>
      </c>
      <c r="AZ94" s="4">
        <f ca="1"/>
        <v>-346712449378</v>
      </c>
      <c r="BA94" s="4">
        <f ca="1"/>
        <v>196185044086</v>
      </c>
      <c r="BB94" s="4">
        <f ca="1"/>
        <v>126083520293</v>
      </c>
      <c r="BD94" s="60"/>
      <c r="BE94" t="str">
        <f ca="1"/>
        <v>29/03/2024</v>
      </c>
      <c r="BF94" s="4">
        <f ca="1"/>
        <v>152078325865</v>
      </c>
      <c r="BG94" s="4">
        <f ca="1"/>
        <v>-35651210824</v>
      </c>
      <c r="BH94" s="4">
        <f ca="1"/>
        <v>130623105709</v>
      </c>
      <c r="BI94" s="4">
        <f ca="1"/>
        <v>5620915152</v>
      </c>
      <c r="BJ94" s="4">
        <f ca="1"/>
        <v>43306769287</v>
      </c>
      <c r="BL94" s="60"/>
      <c r="BM94" t="str">
        <f ca="1"/>
        <v>29/03/2024</v>
      </c>
      <c r="BN94" s="4">
        <f ca="1"/>
        <v>-5611593630487</v>
      </c>
      <c r="BO94" s="4">
        <f ca="1"/>
        <v>130651224377</v>
      </c>
      <c r="BP94" s="4">
        <f ca="1"/>
        <v>-2336361270229</v>
      </c>
      <c r="BQ94" s="4">
        <f ca="1"/>
        <v>53302108807</v>
      </c>
      <c r="BR94" s="4">
        <f ca="1"/>
        <v>289938335573</v>
      </c>
      <c r="BS94" s="4">
        <f ca="1"/>
        <v>-5503637800</v>
      </c>
      <c r="BT94" s="4">
        <f ca="1"/>
        <v>-1833553737330</v>
      </c>
    </row>
    <row r="95" spans="23:87" x14ac:dyDescent="0.2">
      <c r="W95" s="60"/>
      <c r="X95" t="str">
        <f ca="1"/>
        <v>28/03/2024</v>
      </c>
      <c r="Y95" s="27">
        <f ca="1"/>
        <v>16615669011</v>
      </c>
      <c r="Z95" s="27">
        <f ca="1"/>
        <v>-2871352527</v>
      </c>
      <c r="AA95" s="27">
        <f ca="1"/>
        <v>12359184441</v>
      </c>
      <c r="AB95" s="27">
        <f ca="1"/>
        <v>50469520430</v>
      </c>
      <c r="AC95" s="27">
        <f ca="1"/>
        <v>8338160555</v>
      </c>
      <c r="AD95" s="27">
        <f ca="1"/>
        <v>36786333746</v>
      </c>
      <c r="AF95" s="60"/>
      <c r="AG95" t="str">
        <f ca="1"/>
        <v>28/03/2024</v>
      </c>
      <c r="AH95" s="4">
        <f ca="1"/>
        <v>256682443404</v>
      </c>
      <c r="AI95" s="4">
        <f ca="1"/>
        <v>-71317573962</v>
      </c>
      <c r="AJ95" s="4">
        <f ca="1"/>
        <v>31183002486</v>
      </c>
      <c r="AK95" s="4">
        <f ca="1"/>
        <v>9703073850</v>
      </c>
      <c r="AM95" s="60"/>
      <c r="AN95" t="str">
        <f ca="1"/>
        <v>28/03/2024</v>
      </c>
      <c r="AO95" s="4">
        <f ca="1"/>
        <v>30754834004</v>
      </c>
      <c r="AP95" s="4">
        <f ca="1"/>
        <v>-33577552568</v>
      </c>
      <c r="AQ95" s="4">
        <f ca="1"/>
        <v>-43583676718</v>
      </c>
      <c r="AR95" s="4">
        <f ca="1"/>
        <v>192385238664</v>
      </c>
      <c r="AS95" s="4">
        <f ca="1"/>
        <v>56775404054</v>
      </c>
      <c r="AT95" s="4">
        <f ca="1"/>
        <v>28473493811</v>
      </c>
      <c r="AU95" s="4">
        <f ca="1"/>
        <v>1165331394</v>
      </c>
      <c r="AV95" s="4">
        <f ca="1"/>
        <v>-118885</v>
      </c>
      <c r="AX95" s="60"/>
      <c r="AY95" t="str">
        <f ca="1"/>
        <v>28/03/2024</v>
      </c>
      <c r="AZ95" s="4">
        <f ca="1"/>
        <v>-323010019378</v>
      </c>
      <c r="BA95" s="4">
        <f ca="1"/>
        <v>196547114086</v>
      </c>
      <c r="BB95" s="4">
        <f ca="1"/>
        <v>137775960293</v>
      </c>
      <c r="BD95" s="60"/>
      <c r="BE95" t="str">
        <f ca="1"/>
        <v>28/03/2024</v>
      </c>
      <c r="BF95" s="4">
        <f ca="1"/>
        <v>150178005865</v>
      </c>
      <c r="BG95" s="4">
        <f ca="1"/>
        <v>-35647340824</v>
      </c>
      <c r="BH95" s="4">
        <f ca="1"/>
        <v>135623525709</v>
      </c>
      <c r="BI95" s="4">
        <f ca="1"/>
        <v>5506305152</v>
      </c>
      <c r="BJ95" s="4">
        <f ca="1"/>
        <v>43924879287</v>
      </c>
      <c r="BL95" s="60"/>
      <c r="BM95" t="str">
        <f ca="1"/>
        <v>28/03/2024</v>
      </c>
      <c r="BN95" s="4">
        <f ca="1"/>
        <v>-5517458280487</v>
      </c>
      <c r="BO95" s="4">
        <f ca="1"/>
        <v>124016884377</v>
      </c>
      <c r="BP95" s="4">
        <f ca="1"/>
        <v>-2506107170229</v>
      </c>
      <c r="BQ95" s="4">
        <f ca="1"/>
        <v>29453968807</v>
      </c>
      <c r="BR95" s="4">
        <f ca="1"/>
        <v>287905395573</v>
      </c>
      <c r="BS95" s="4">
        <f ca="1"/>
        <v>-5503637800</v>
      </c>
      <c r="BT95" s="4">
        <f ca="1"/>
        <v>-1789645107330</v>
      </c>
    </row>
    <row r="96" spans="23:87" x14ac:dyDescent="0.2">
      <c r="W96" s="60"/>
      <c r="X96" t="str">
        <f ca="1"/>
        <v>27/03/2024</v>
      </c>
      <c r="Y96" s="27">
        <f ca="1"/>
        <v>14171369011</v>
      </c>
      <c r="Z96" s="27">
        <f ca="1"/>
        <v>-4386312527</v>
      </c>
      <c r="AA96" s="27">
        <f ca="1"/>
        <v>12623481796</v>
      </c>
      <c r="AB96" s="27">
        <f ca="1"/>
        <v>51359809586</v>
      </c>
      <c r="AC96" s="27">
        <f ca="1"/>
        <v>8386830555</v>
      </c>
      <c r="AD96" s="27">
        <f ca="1"/>
        <v>34286861022</v>
      </c>
      <c r="AF96" s="60"/>
      <c r="AG96" t="str">
        <f ca="1"/>
        <v>27/03/2024</v>
      </c>
      <c r="AH96" s="4">
        <f ca="1"/>
        <v>246092953404</v>
      </c>
      <c r="AI96" s="4">
        <f ca="1"/>
        <v>-74540413962</v>
      </c>
      <c r="AJ96" s="4">
        <f ca="1"/>
        <v>30873572486</v>
      </c>
      <c r="AK96" s="4">
        <f ca="1"/>
        <v>8029051339</v>
      </c>
      <c r="AM96" s="60"/>
      <c r="AN96" t="str">
        <f ca="1"/>
        <v>27/03/2024</v>
      </c>
      <c r="AO96" s="4">
        <f ca="1"/>
        <v>35561800418</v>
      </c>
      <c r="AP96" s="4">
        <f ca="1"/>
        <v>-30865392568</v>
      </c>
      <c r="AQ96" s="4">
        <f ca="1"/>
        <v>-41862316718</v>
      </c>
      <c r="AR96" s="4">
        <f ca="1"/>
        <v>194048745942</v>
      </c>
      <c r="AS96" s="4">
        <f ca="1"/>
        <v>50639202342</v>
      </c>
      <c r="AT96" s="4">
        <f ca="1"/>
        <v>24300519258</v>
      </c>
      <c r="AU96" s="4">
        <f ca="1"/>
        <v>1165331394</v>
      </c>
      <c r="AV96" s="4">
        <f ca="1"/>
        <v>-118885</v>
      </c>
      <c r="AX96" s="60"/>
      <c r="AY96" t="str">
        <f ca="1"/>
        <v>27/03/2024</v>
      </c>
      <c r="AZ96" s="4">
        <f ca="1"/>
        <v>-249044859378</v>
      </c>
      <c r="BA96" s="4">
        <f ca="1"/>
        <v>195745824086</v>
      </c>
      <c r="BB96" s="4">
        <f ca="1"/>
        <v>152377013631</v>
      </c>
      <c r="BD96" s="60"/>
      <c r="BE96" t="str">
        <f ca="1"/>
        <v>27/03/2024</v>
      </c>
      <c r="BF96" s="4">
        <f ca="1"/>
        <v>158657592534</v>
      </c>
      <c r="BG96" s="4">
        <f ca="1"/>
        <v>-34681700824</v>
      </c>
      <c r="BH96" s="4">
        <f ca="1"/>
        <v>138832181874</v>
      </c>
      <c r="BI96" s="4">
        <f ca="1"/>
        <v>5449983795</v>
      </c>
      <c r="BJ96" s="4">
        <f ca="1"/>
        <v>43604990429</v>
      </c>
      <c r="BL96" s="60"/>
      <c r="BM96" t="str">
        <f ca="1"/>
        <v>27/03/2024</v>
      </c>
      <c r="BN96" s="4">
        <f ca="1"/>
        <v>-5357511997250</v>
      </c>
      <c r="BO96" s="4">
        <f ca="1"/>
        <v>121305564377</v>
      </c>
      <c r="BP96" s="4">
        <f ca="1"/>
        <v>-2540855585553</v>
      </c>
      <c r="BQ96" s="4">
        <f ca="1"/>
        <v>8061500000</v>
      </c>
      <c r="BR96" s="4">
        <f ca="1"/>
        <v>287905395573</v>
      </c>
      <c r="BS96" s="4">
        <f ca="1"/>
        <v>-5503637800</v>
      </c>
      <c r="BT96" s="4">
        <f ca="1"/>
        <v>-1533942067330</v>
      </c>
    </row>
    <row r="97" spans="23:72" x14ac:dyDescent="0.2">
      <c r="W97" s="60"/>
      <c r="X97" t="str">
        <f ca="1"/>
        <v>26/03/2024</v>
      </c>
      <c r="Y97" s="27">
        <f ca="1"/>
        <v>14171369011</v>
      </c>
      <c r="Z97" s="27">
        <f ca="1"/>
        <v>-10673022527</v>
      </c>
      <c r="AA97" s="27">
        <f ca="1"/>
        <v>12511591796</v>
      </c>
      <c r="AB97" s="27">
        <f ca="1"/>
        <v>44705742488</v>
      </c>
      <c r="AC97" s="27">
        <f ca="1"/>
        <v>5064190555</v>
      </c>
      <c r="AD97" s="27">
        <f ca="1"/>
        <v>31296095497</v>
      </c>
      <c r="AF97" s="60"/>
      <c r="AG97" t="str">
        <f ca="1"/>
        <v>26/03/2024</v>
      </c>
      <c r="AH97" s="4">
        <f ca="1"/>
        <v>248207463404</v>
      </c>
      <c r="AI97" s="4">
        <f ca="1"/>
        <v>-75916623962</v>
      </c>
      <c r="AJ97" s="4">
        <f ca="1"/>
        <v>30813472486</v>
      </c>
      <c r="AK97" s="4">
        <f ca="1"/>
        <v>6238401339</v>
      </c>
      <c r="AM97" s="60"/>
      <c r="AN97" t="str">
        <f ca="1"/>
        <v>26/03/2024</v>
      </c>
      <c r="AO97" s="4">
        <f ca="1"/>
        <v>36182460418</v>
      </c>
      <c r="AP97" s="4">
        <f ca="1"/>
        <v>-28074852568</v>
      </c>
      <c r="AQ97" s="4">
        <f ca="1"/>
        <v>-37290816718</v>
      </c>
      <c r="AR97" s="4">
        <f ca="1"/>
        <v>197563735942</v>
      </c>
      <c r="AS97" s="4">
        <f ca="1"/>
        <v>50777206588</v>
      </c>
      <c r="AT97" s="4">
        <f ca="1"/>
        <v>40659419258</v>
      </c>
      <c r="AU97" s="4">
        <f ca="1"/>
        <v>1165331394</v>
      </c>
      <c r="AV97" s="4">
        <f ca="1"/>
        <v>-118885</v>
      </c>
      <c r="AX97" s="60"/>
      <c r="AY97" t="str">
        <f ca="1"/>
        <v>26/03/2024</v>
      </c>
      <c r="AZ97" s="4">
        <f ca="1"/>
        <v>-210222349378</v>
      </c>
      <c r="BA97" s="4">
        <f ca="1"/>
        <v>222392674086</v>
      </c>
      <c r="BB97" s="4">
        <f ca="1"/>
        <v>119735823631</v>
      </c>
      <c r="BD97" s="60"/>
      <c r="BE97" t="str">
        <f ca="1"/>
        <v>26/03/2024</v>
      </c>
      <c r="BF97" s="4">
        <f ca="1"/>
        <v>172925702534</v>
      </c>
      <c r="BG97" s="4">
        <f ca="1"/>
        <v>-34971680824</v>
      </c>
      <c r="BH97" s="4">
        <f ca="1"/>
        <v>140646571874</v>
      </c>
      <c r="BI97" s="4">
        <f ca="1"/>
        <v>-1688186205</v>
      </c>
      <c r="BJ97" s="4">
        <f ca="1"/>
        <v>-1727249571</v>
      </c>
      <c r="BL97" s="60"/>
      <c r="BM97" t="str">
        <f ca="1"/>
        <v>26/03/2024</v>
      </c>
      <c r="BN97" s="4">
        <f ca="1"/>
        <v>-5285725777250</v>
      </c>
      <c r="BO97" s="4">
        <f ca="1"/>
        <v>159385514377</v>
      </c>
      <c r="BP97" s="4">
        <f ca="1"/>
        <v>-2570338725553</v>
      </c>
      <c r="BQ97" s="4">
        <f ca="1"/>
        <v>39142230000</v>
      </c>
      <c r="BR97" s="4">
        <f ca="1"/>
        <v>287874335573</v>
      </c>
      <c r="BS97" s="4">
        <f ca="1"/>
        <v>-5503407800</v>
      </c>
      <c r="BT97" s="4">
        <f ca="1"/>
        <v>-1491055347330</v>
      </c>
    </row>
    <row r="98" spans="23:72" x14ac:dyDescent="0.2">
      <c r="W98" s="60"/>
      <c r="X98" t="str">
        <f ca="1"/>
        <v>25/03/2024</v>
      </c>
      <c r="Y98" s="27">
        <f ca="1"/>
        <v>14178169011</v>
      </c>
      <c r="Z98" s="27">
        <f ca="1"/>
        <v>-14854972527</v>
      </c>
      <c r="AA98" s="27">
        <f ca="1"/>
        <v>12396851796</v>
      </c>
      <c r="AB98" s="27">
        <f ca="1"/>
        <v>43339051056</v>
      </c>
      <c r="AC98" s="27">
        <f ca="1"/>
        <v>5568600555</v>
      </c>
      <c r="AD98" s="27">
        <f ca="1"/>
        <v>28992038153</v>
      </c>
      <c r="AF98" s="60"/>
      <c r="AG98" t="str">
        <f ca="1"/>
        <v>25/03/2024</v>
      </c>
      <c r="AH98" s="4">
        <f ca="1"/>
        <v>256216803404</v>
      </c>
      <c r="AI98" s="4">
        <f ca="1"/>
        <v>-76012813962</v>
      </c>
      <c r="AJ98" s="4">
        <f ca="1"/>
        <v>30574022486</v>
      </c>
      <c r="AK98" s="4">
        <f ca="1"/>
        <v>6234591339</v>
      </c>
      <c r="AM98" s="60"/>
      <c r="AN98" t="str">
        <f ca="1"/>
        <v>25/03/2024</v>
      </c>
      <c r="AO98" s="4">
        <f ca="1"/>
        <v>36458100418</v>
      </c>
      <c r="AP98" s="4">
        <f ca="1"/>
        <v>-28527882568</v>
      </c>
      <c r="AQ98" s="4">
        <f ca="1"/>
        <v>-36062316718</v>
      </c>
      <c r="AR98" s="4">
        <f ca="1"/>
        <v>197933985942</v>
      </c>
      <c r="AS98" s="4">
        <f ca="1"/>
        <v>45084639245</v>
      </c>
      <c r="AT98" s="4">
        <f ca="1"/>
        <v>39984289258</v>
      </c>
      <c r="AU98" s="4">
        <f ca="1"/>
        <v>1165331394</v>
      </c>
      <c r="AV98" s="4">
        <f ca="1"/>
        <v>-118885</v>
      </c>
      <c r="AX98" s="60"/>
      <c r="AY98" t="str">
        <f ca="1"/>
        <v>25/03/2024</v>
      </c>
      <c r="AZ98" s="4">
        <f ca="1"/>
        <v>-233671399378</v>
      </c>
      <c r="BA98" s="4">
        <f ca="1"/>
        <v>226288834086</v>
      </c>
      <c r="BB98" s="4">
        <f ca="1"/>
        <v>126222403631</v>
      </c>
      <c r="BD98" s="60"/>
      <c r="BE98" t="str">
        <f ca="1"/>
        <v>25/03/2024</v>
      </c>
      <c r="BF98" s="4">
        <f ca="1"/>
        <v>173103732534</v>
      </c>
      <c r="BG98" s="4">
        <f ca="1"/>
        <v>-35298280824</v>
      </c>
      <c r="BH98" s="4">
        <f ca="1"/>
        <v>134736581874</v>
      </c>
      <c r="BI98" s="4">
        <f ca="1"/>
        <v>-1688186205</v>
      </c>
      <c r="BJ98" s="4">
        <f ca="1"/>
        <v>-687829571</v>
      </c>
      <c r="BL98" s="60"/>
      <c r="BM98" t="str">
        <f ca="1"/>
        <v>25/03/2024</v>
      </c>
      <c r="BN98" s="4">
        <f ca="1"/>
        <v>-5229145777250</v>
      </c>
      <c r="BO98" s="4">
        <f ca="1"/>
        <v>195347884377</v>
      </c>
      <c r="BP98" s="4">
        <f ca="1"/>
        <v>-2429584575553</v>
      </c>
      <c r="BQ98" s="4">
        <f ca="1"/>
        <v>50316060000</v>
      </c>
      <c r="BR98" s="4">
        <f ca="1"/>
        <v>289842555573</v>
      </c>
      <c r="BS98" s="4">
        <f ca="1"/>
        <v>-5500577800</v>
      </c>
      <c r="BT98" s="4">
        <f ca="1"/>
        <v>-1497848867330</v>
      </c>
    </row>
    <row r="99" spans="23:72" x14ac:dyDescent="0.2">
      <c r="W99" s="60"/>
      <c r="X99" t="str">
        <f ca="1"/>
        <v>22/03/2024</v>
      </c>
      <c r="Y99" s="27">
        <f ca="1"/>
        <v>14309989011</v>
      </c>
      <c r="Z99" s="27">
        <f ca="1"/>
        <v>-12137402527</v>
      </c>
      <c r="AA99" s="27">
        <f ca="1"/>
        <v>12796341796</v>
      </c>
      <c r="AB99" s="27">
        <f ca="1"/>
        <v>41508901067</v>
      </c>
      <c r="AC99" s="27">
        <f ca="1"/>
        <v>6567980555</v>
      </c>
      <c r="AD99" s="27">
        <f ca="1"/>
        <v>25898163347</v>
      </c>
      <c r="AF99" s="60"/>
      <c r="AG99" t="str">
        <f ca="1"/>
        <v>22/03/2024</v>
      </c>
      <c r="AH99" s="4">
        <f ca="1"/>
        <v>265077303404</v>
      </c>
      <c r="AI99" s="4">
        <f ca="1"/>
        <v>-76136333962</v>
      </c>
      <c r="AJ99" s="4">
        <f ca="1"/>
        <v>30487202486</v>
      </c>
      <c r="AK99" s="4">
        <f ca="1"/>
        <v>6288381339</v>
      </c>
      <c r="AM99" s="60"/>
      <c r="AN99" t="str">
        <f ca="1"/>
        <v>22/03/2024</v>
      </c>
      <c r="AO99" s="4">
        <f ca="1"/>
        <v>34152080418</v>
      </c>
      <c r="AP99" s="4">
        <f ca="1"/>
        <v>-42733482568</v>
      </c>
      <c r="AQ99" s="4">
        <f ca="1"/>
        <v>-29397986718</v>
      </c>
      <c r="AR99" s="4">
        <f ca="1"/>
        <v>198717295942</v>
      </c>
      <c r="AS99" s="4">
        <f ca="1"/>
        <v>45096260222</v>
      </c>
      <c r="AT99" s="4">
        <f ca="1"/>
        <v>47464889258</v>
      </c>
      <c r="AU99" s="4">
        <f ca="1"/>
        <v>1165331394</v>
      </c>
      <c r="AV99" s="4">
        <f ca="1"/>
        <v>-118885</v>
      </c>
      <c r="AX99" s="60"/>
      <c r="AY99" t="str">
        <f ca="1"/>
        <v>22/03/2024</v>
      </c>
      <c r="AZ99" s="4">
        <f ca="1"/>
        <v>-188357569378</v>
      </c>
      <c r="BA99" s="4">
        <f ca="1"/>
        <v>247554014086</v>
      </c>
      <c r="BB99" s="4">
        <f ca="1"/>
        <v>125765533631</v>
      </c>
      <c r="BD99" s="60"/>
      <c r="BE99" t="str">
        <f ca="1"/>
        <v>22/03/2024</v>
      </c>
      <c r="BF99" s="4">
        <f ca="1"/>
        <v>171268382534</v>
      </c>
      <c r="BG99" s="4">
        <f ca="1"/>
        <v>-37218740824</v>
      </c>
      <c r="BH99" s="4">
        <f ca="1"/>
        <v>152939641874</v>
      </c>
      <c r="BI99" s="4">
        <f ca="1"/>
        <v>-1832166205</v>
      </c>
      <c r="BJ99" s="4">
        <f ca="1"/>
        <v>-3088049571</v>
      </c>
      <c r="BL99" s="60"/>
      <c r="BM99" t="str">
        <f ca="1"/>
        <v>22/03/2024</v>
      </c>
      <c r="BN99" s="4">
        <f ca="1"/>
        <v>-5065450587250</v>
      </c>
      <c r="BO99" s="4">
        <f ca="1"/>
        <v>208624424377</v>
      </c>
      <c r="BP99" s="4">
        <f ca="1"/>
        <v>-2431370425553</v>
      </c>
      <c r="BQ99" s="4">
        <f ca="1"/>
        <v>76443990000</v>
      </c>
      <c r="BR99" s="4">
        <f ca="1"/>
        <v>288530955573</v>
      </c>
      <c r="BS99" s="4">
        <f ca="1"/>
        <v>-5500347800</v>
      </c>
      <c r="BT99" s="4">
        <f ca="1"/>
        <v>-1490938467330</v>
      </c>
    </row>
    <row r="100" spans="23:72" x14ac:dyDescent="0.2">
      <c r="W100" s="60"/>
      <c r="X100" t="str">
        <f ca="1"/>
        <v>21/03/2024</v>
      </c>
      <c r="Y100" s="27">
        <f ca="1"/>
        <v>14373069011</v>
      </c>
      <c r="Z100" s="27">
        <f ca="1"/>
        <v>-8430942527</v>
      </c>
      <c r="AA100" s="27">
        <f ca="1"/>
        <v>12805011796</v>
      </c>
      <c r="AB100" s="27">
        <f ca="1"/>
        <v>40405573970</v>
      </c>
      <c r="AC100" s="27">
        <f ca="1"/>
        <v>6827520555</v>
      </c>
      <c r="AD100" s="27">
        <f ca="1"/>
        <v>25898163347</v>
      </c>
      <c r="AF100" s="60"/>
      <c r="AG100" t="str">
        <f ca="1"/>
        <v>21/03/2024</v>
      </c>
      <c r="AH100" s="4">
        <f ca="1"/>
        <v>277079353404</v>
      </c>
      <c r="AI100" s="4">
        <f ca="1"/>
        <v>-78165563962</v>
      </c>
      <c r="AJ100" s="4">
        <f ca="1"/>
        <v>30287462486</v>
      </c>
      <c r="AK100" s="4">
        <f ca="1"/>
        <v>5488171339</v>
      </c>
      <c r="AM100" s="60"/>
      <c r="AN100" t="str">
        <f ca="1"/>
        <v>21/03/2024</v>
      </c>
      <c r="AO100" s="4">
        <f ca="1"/>
        <v>41554080418</v>
      </c>
      <c r="AP100" s="4">
        <f ca="1"/>
        <v>-23963252568</v>
      </c>
      <c r="AQ100" s="4">
        <f ca="1"/>
        <v>-22095356718</v>
      </c>
      <c r="AR100" s="4">
        <f ca="1"/>
        <v>196386955942</v>
      </c>
      <c r="AS100" s="4">
        <f ca="1"/>
        <v>44449700862</v>
      </c>
      <c r="AT100" s="4">
        <f ca="1"/>
        <v>60839969258</v>
      </c>
      <c r="AU100" s="4">
        <f ca="1"/>
        <v>1165331394</v>
      </c>
      <c r="AV100" s="4">
        <f ca="1"/>
        <v>-118885</v>
      </c>
      <c r="AX100" s="60"/>
      <c r="AY100" t="str">
        <f ca="1"/>
        <v>21/03/2024</v>
      </c>
      <c r="AZ100" s="4">
        <f ca="1"/>
        <v>-52574299378</v>
      </c>
      <c r="BA100" s="4">
        <f ca="1"/>
        <v>285431064086</v>
      </c>
      <c r="BB100" s="4">
        <f ca="1"/>
        <v>95976953631</v>
      </c>
      <c r="BD100" s="60"/>
      <c r="BE100" t="str">
        <f ca="1"/>
        <v>21/03/2024</v>
      </c>
      <c r="BF100" s="4">
        <f ca="1"/>
        <v>166367032534</v>
      </c>
      <c r="BG100" s="4">
        <f ca="1"/>
        <v>-37144750824</v>
      </c>
      <c r="BH100" s="4">
        <f ca="1"/>
        <v>167706551874</v>
      </c>
      <c r="BI100" s="4">
        <f ca="1"/>
        <v>-1600106205</v>
      </c>
      <c r="BJ100" s="4">
        <f ca="1"/>
        <v>-7743779571</v>
      </c>
      <c r="BL100" s="60"/>
      <c r="BM100" t="str">
        <f ca="1"/>
        <v>21/03/2024</v>
      </c>
      <c r="BN100" s="4">
        <f ca="1"/>
        <v>-4846243887250</v>
      </c>
      <c r="BO100" s="4">
        <f ca="1"/>
        <v>212167884377</v>
      </c>
      <c r="BP100" s="4">
        <f ca="1"/>
        <v>-2470368185553</v>
      </c>
      <c r="BQ100" s="4">
        <f ca="1"/>
        <v>101155060000</v>
      </c>
      <c r="BR100" s="4">
        <f ca="1"/>
        <v>288557075573</v>
      </c>
      <c r="BS100" s="4">
        <f ca="1"/>
        <v>-5497897800</v>
      </c>
      <c r="BT100" s="4">
        <f ca="1"/>
        <v>-1490152677330</v>
      </c>
    </row>
    <row r="101" spans="23:72" x14ac:dyDescent="0.2">
      <c r="W101" s="60"/>
      <c r="X101" t="str">
        <f ca="1"/>
        <v>20/03/2024</v>
      </c>
      <c r="Y101" s="27">
        <f ca="1"/>
        <v>14301179011</v>
      </c>
      <c r="Z101" s="27">
        <f ca="1"/>
        <v>3486847473</v>
      </c>
      <c r="AA101" s="27">
        <f ca="1"/>
        <v>12303061796</v>
      </c>
      <c r="AB101" s="27">
        <f ca="1"/>
        <v>35288430797</v>
      </c>
      <c r="AC101" s="27">
        <f ca="1"/>
        <v>3652030555</v>
      </c>
      <c r="AD101" s="27">
        <f ca="1"/>
        <v>25860322019</v>
      </c>
      <c r="AF101" s="60"/>
      <c r="AG101" t="str">
        <f ca="1"/>
        <v>20/03/2024</v>
      </c>
      <c r="AH101" s="4">
        <f ca="1"/>
        <v>302983613404</v>
      </c>
      <c r="AI101" s="4">
        <f ca="1"/>
        <v>-77154943962</v>
      </c>
      <c r="AJ101" s="4">
        <f ca="1"/>
        <v>30213212486</v>
      </c>
      <c r="AK101" s="4">
        <f ca="1"/>
        <v>3930901339</v>
      </c>
      <c r="AM101" s="60"/>
      <c r="AN101" t="str">
        <f ca="1"/>
        <v>20/03/2024</v>
      </c>
      <c r="AO101" s="4">
        <f ca="1"/>
        <v>36463920418</v>
      </c>
      <c r="AP101" s="4">
        <f ca="1"/>
        <v>-2423002568</v>
      </c>
      <c r="AQ101" s="4">
        <f ca="1"/>
        <v>-18111116718</v>
      </c>
      <c r="AR101" s="4">
        <f ca="1"/>
        <v>186902555942</v>
      </c>
      <c r="AS101" s="4">
        <f ca="1"/>
        <v>47470168991</v>
      </c>
      <c r="AT101" s="4">
        <f ca="1"/>
        <v>56166289258</v>
      </c>
      <c r="AU101" s="4">
        <f ca="1"/>
        <v>1165331394</v>
      </c>
      <c r="AV101" s="4">
        <f ca="1"/>
        <v>-118885</v>
      </c>
      <c r="AX101" s="60"/>
      <c r="AY101" t="str">
        <f ca="1"/>
        <v>20/03/2024</v>
      </c>
      <c r="AZ101" s="4">
        <f ca="1"/>
        <v>-32684439378</v>
      </c>
      <c r="BA101" s="4">
        <f ca="1"/>
        <v>286465724086</v>
      </c>
      <c r="BB101" s="4">
        <f ca="1"/>
        <v>77378633631</v>
      </c>
      <c r="BD101" s="60"/>
      <c r="BE101" t="str">
        <f ca="1"/>
        <v>20/03/2024</v>
      </c>
      <c r="BF101" s="4">
        <f ca="1"/>
        <v>160753832534</v>
      </c>
      <c r="BG101" s="4">
        <f ca="1"/>
        <v>-35773150824</v>
      </c>
      <c r="BH101" s="4">
        <f ca="1"/>
        <v>211333711874</v>
      </c>
      <c r="BI101" s="4">
        <f ca="1"/>
        <v>-1170436205</v>
      </c>
      <c r="BJ101" s="4">
        <f ca="1"/>
        <v>-9187729571</v>
      </c>
      <c r="BL101" s="60"/>
      <c r="BM101" t="str">
        <f ca="1"/>
        <v>20/03/2024</v>
      </c>
      <c r="BN101" s="4">
        <f ca="1"/>
        <v>-4643817337250</v>
      </c>
      <c r="BO101" s="4">
        <f ca="1"/>
        <v>191798784377</v>
      </c>
      <c r="BP101" s="4">
        <f ca="1"/>
        <v>-2521440955553</v>
      </c>
      <c r="BQ101" s="4">
        <f ca="1"/>
        <v>125859770000</v>
      </c>
      <c r="BR101" s="4">
        <f ca="1"/>
        <v>288562015573</v>
      </c>
      <c r="BS101" s="4">
        <f ca="1"/>
        <v>-5485697800</v>
      </c>
      <c r="BT101" s="4">
        <f ca="1"/>
        <v>-1523195887330</v>
      </c>
    </row>
    <row r="102" spans="23:72" x14ac:dyDescent="0.2">
      <c r="W102" s="60"/>
      <c r="X102" t="str">
        <f ca="1"/>
        <v>19/03/2024</v>
      </c>
      <c r="Y102" s="27">
        <f ca="1"/>
        <v>15553859011</v>
      </c>
      <c r="Z102" s="27">
        <f ca="1"/>
        <v>1122517473</v>
      </c>
      <c r="AA102" s="27">
        <f ca="1"/>
        <v>12307601796</v>
      </c>
      <c r="AB102" s="27">
        <f ca="1"/>
        <v>31446883417</v>
      </c>
      <c r="AC102" s="27">
        <f ca="1"/>
        <v>5241420555</v>
      </c>
      <c r="AD102" s="27">
        <f ca="1"/>
        <v>23368596064</v>
      </c>
      <c r="AF102" s="60"/>
      <c r="AG102" t="str">
        <f ca="1"/>
        <v>19/03/2024</v>
      </c>
      <c r="AH102" s="4">
        <f ca="1"/>
        <v>302395073404</v>
      </c>
      <c r="AI102" s="4">
        <f ca="1"/>
        <v>-77953383962</v>
      </c>
      <c r="AJ102" s="4">
        <f ca="1"/>
        <v>29905522486</v>
      </c>
      <c r="AK102" s="4">
        <f ca="1"/>
        <v>828021339</v>
      </c>
      <c r="AM102" s="60"/>
      <c r="AN102" t="str">
        <f ca="1"/>
        <v>19/03/2024</v>
      </c>
      <c r="AO102" s="4">
        <f ca="1"/>
        <v>38429540418</v>
      </c>
      <c r="AP102" s="4">
        <f ca="1"/>
        <v>15356187432</v>
      </c>
      <c r="AQ102" s="4">
        <f ca="1"/>
        <v>-21164256718</v>
      </c>
      <c r="AR102" s="4">
        <f ca="1"/>
        <v>187740015942</v>
      </c>
      <c r="AS102" s="4">
        <f ca="1"/>
        <v>48249114203</v>
      </c>
      <c r="AT102" s="4">
        <f ca="1"/>
        <v>41572989258</v>
      </c>
      <c r="AU102" s="4">
        <f ca="1"/>
        <v>1181671394</v>
      </c>
      <c r="AV102" s="4">
        <f ca="1"/>
        <v>-118885</v>
      </c>
      <c r="AX102" s="60"/>
      <c r="AY102" t="str">
        <f ca="1"/>
        <v>19/03/2024</v>
      </c>
      <c r="AZ102" s="4">
        <f ca="1"/>
        <v>-13811749378</v>
      </c>
      <c r="BA102" s="4">
        <f ca="1"/>
        <v>282421344086</v>
      </c>
      <c r="BB102" s="4">
        <f ca="1"/>
        <v>79975453631</v>
      </c>
      <c r="BD102" s="60"/>
      <c r="BE102" t="str">
        <f ca="1"/>
        <v>19/03/2024</v>
      </c>
      <c r="BF102" s="4">
        <f ca="1"/>
        <v>143421432534</v>
      </c>
      <c r="BG102" s="4">
        <f ca="1"/>
        <v>-36878820824</v>
      </c>
      <c r="BH102" s="4">
        <f ca="1"/>
        <v>208986401874</v>
      </c>
      <c r="BI102" s="4">
        <f ca="1"/>
        <v>1790103795</v>
      </c>
      <c r="BJ102" s="4">
        <f ca="1"/>
        <v>-8927729571</v>
      </c>
      <c r="BL102" s="60"/>
      <c r="BM102" t="str">
        <f ca="1"/>
        <v>19/03/2024</v>
      </c>
      <c r="BN102" s="4">
        <f ca="1"/>
        <v>-4560494267250</v>
      </c>
      <c r="BO102" s="4">
        <f ca="1"/>
        <v>179779344377</v>
      </c>
      <c r="BP102" s="4">
        <f ca="1"/>
        <v>-2581191125553</v>
      </c>
      <c r="BQ102" s="4">
        <f ca="1"/>
        <v>120641080000</v>
      </c>
      <c r="BR102" s="4">
        <f ca="1"/>
        <v>289854045573</v>
      </c>
      <c r="BS102" s="4">
        <f ca="1"/>
        <v>-5484097800</v>
      </c>
      <c r="BT102" s="4">
        <f ca="1"/>
        <v>-1495130227330</v>
      </c>
    </row>
    <row r="103" spans="23:72" x14ac:dyDescent="0.2">
      <c r="W103" s="60"/>
      <c r="X103" t="str">
        <f ca="1"/>
        <v>18/03/2024</v>
      </c>
      <c r="Y103" s="27">
        <f ca="1"/>
        <v>15553859011</v>
      </c>
      <c r="Z103" s="27">
        <f ca="1"/>
        <v>7497857473</v>
      </c>
      <c r="AA103" s="27">
        <f ca="1"/>
        <v>12171271796</v>
      </c>
      <c r="AB103" s="27">
        <f ca="1"/>
        <v>31659281650</v>
      </c>
      <c r="AC103" s="27">
        <f ca="1"/>
        <v>6301180555</v>
      </c>
      <c r="AD103" s="27">
        <f ca="1"/>
        <v>23368596064</v>
      </c>
      <c r="AF103" s="60"/>
      <c r="AG103" t="str">
        <f ca="1"/>
        <v>18/03/2024</v>
      </c>
      <c r="AH103" s="4">
        <f ca="1"/>
        <v>282114143404</v>
      </c>
      <c r="AI103" s="4">
        <f ca="1"/>
        <v>-77090213962</v>
      </c>
      <c r="AJ103" s="4">
        <f ca="1"/>
        <v>29827592486</v>
      </c>
      <c r="AK103" s="4">
        <f ca="1"/>
        <v>441011339</v>
      </c>
      <c r="AM103" s="60"/>
      <c r="AN103" t="str">
        <f ca="1"/>
        <v>18/03/2024</v>
      </c>
      <c r="AO103" s="4">
        <f ca="1"/>
        <v>30828730418</v>
      </c>
      <c r="AP103" s="4">
        <f ca="1"/>
        <v>43787787432</v>
      </c>
      <c r="AQ103" s="4">
        <f ca="1"/>
        <v>-16246376718</v>
      </c>
      <c r="AR103" s="4">
        <f ca="1"/>
        <v>202001765942</v>
      </c>
      <c r="AS103" s="4">
        <f ca="1"/>
        <v>51087547398</v>
      </c>
      <c r="AT103" s="4">
        <f ca="1"/>
        <v>43277759258</v>
      </c>
      <c r="AU103" s="4">
        <f ca="1"/>
        <v>1181671394</v>
      </c>
      <c r="AV103" s="4">
        <f ca="1"/>
        <v>-118885</v>
      </c>
      <c r="AX103" s="60"/>
      <c r="AY103" t="str">
        <f ca="1"/>
        <v>18/03/2024</v>
      </c>
      <c r="AZ103" s="4">
        <f ca="1"/>
        <v>58656290622</v>
      </c>
      <c r="BA103" s="4">
        <f ca="1"/>
        <v>194309804086</v>
      </c>
      <c r="BB103" s="4">
        <f ca="1"/>
        <v>127615983631</v>
      </c>
      <c r="BD103" s="60"/>
      <c r="BE103" t="str">
        <f ca="1"/>
        <v>18/03/2024</v>
      </c>
      <c r="BF103" s="4">
        <f ca="1"/>
        <v>135040162534</v>
      </c>
      <c r="BG103" s="4">
        <f ca="1"/>
        <v>-36774910824</v>
      </c>
      <c r="BH103" s="4">
        <f ca="1"/>
        <v>213717801874</v>
      </c>
      <c r="BI103" s="4">
        <f ca="1"/>
        <v>6231843795</v>
      </c>
      <c r="BJ103" s="4">
        <f ca="1"/>
        <v>-12839239571</v>
      </c>
      <c r="BL103" s="60"/>
      <c r="BM103" t="str">
        <f ca="1"/>
        <v>18/03/2024</v>
      </c>
      <c r="BN103" s="4">
        <f ca="1"/>
        <v>-4512539887250</v>
      </c>
      <c r="BO103" s="4">
        <f ca="1"/>
        <v>183066624377</v>
      </c>
      <c r="BP103" s="4">
        <f ca="1"/>
        <v>-2541782615553</v>
      </c>
      <c r="BQ103" s="4">
        <f ca="1"/>
        <v>78153750000</v>
      </c>
      <c r="BR103" s="4">
        <f ca="1"/>
        <v>289757945573</v>
      </c>
      <c r="BS103" s="4">
        <f ca="1"/>
        <v>-5484097800</v>
      </c>
      <c r="BT103" s="4">
        <f ca="1"/>
        <v>-1410420157330</v>
      </c>
    </row>
    <row r="104" spans="23:72" x14ac:dyDescent="0.2">
      <c r="W104" s="60"/>
      <c r="X104" t="str">
        <f ca="1"/>
        <v>15/03/2024</v>
      </c>
      <c r="Y104" s="27">
        <f ca="1"/>
        <v>14923959011</v>
      </c>
      <c r="Z104" s="27">
        <f ca="1"/>
        <v>16914927473</v>
      </c>
      <c r="AA104" s="27">
        <f ca="1"/>
        <v>11592451796</v>
      </c>
      <c r="AB104" s="27">
        <f ca="1"/>
        <v>33673103916</v>
      </c>
      <c r="AC104" s="27">
        <f ca="1"/>
        <v>9438620555</v>
      </c>
      <c r="AD104" s="27">
        <f ca="1"/>
        <v>20556901575</v>
      </c>
      <c r="AF104" s="60"/>
      <c r="AG104" t="str">
        <f ca="1"/>
        <v>15/03/2024</v>
      </c>
      <c r="AH104" s="4">
        <f ca="1"/>
        <v>262832463404</v>
      </c>
      <c r="AI104" s="4">
        <f ca="1"/>
        <v>-78959073962</v>
      </c>
      <c r="AJ104" s="4">
        <f ca="1"/>
        <v>29856182486</v>
      </c>
      <c r="AK104" s="4">
        <f ca="1"/>
        <v>2864271339</v>
      </c>
      <c r="AM104" s="60"/>
      <c r="AN104" t="str">
        <f ca="1"/>
        <v>15/03/2024</v>
      </c>
      <c r="AO104" s="4">
        <f ca="1"/>
        <v>30995570418</v>
      </c>
      <c r="AP104" s="4">
        <f ca="1"/>
        <v>44112527432</v>
      </c>
      <c r="AQ104" s="4">
        <f ca="1"/>
        <v>-19019716718</v>
      </c>
      <c r="AR104" s="4">
        <f ca="1"/>
        <v>215792365942</v>
      </c>
      <c r="AS104" s="4">
        <f ca="1"/>
        <v>59168605968</v>
      </c>
      <c r="AT104" s="4">
        <f ca="1"/>
        <v>32856919258</v>
      </c>
      <c r="AU104" s="4">
        <f ca="1"/>
        <v>1122521394</v>
      </c>
      <c r="AV104" s="4">
        <f ca="1"/>
        <v>-118885</v>
      </c>
      <c r="AX104" s="60"/>
      <c r="AY104" t="str">
        <f ca="1"/>
        <v>15/03/2024</v>
      </c>
      <c r="AZ104" s="4">
        <f ca="1"/>
        <v>144409840622</v>
      </c>
      <c r="BA104" s="4">
        <f ca="1"/>
        <v>203699834086</v>
      </c>
      <c r="BB104" s="4">
        <f ca="1"/>
        <v>155434973631</v>
      </c>
      <c r="BD104" s="60"/>
      <c r="BE104" t="str">
        <f ca="1"/>
        <v>15/03/2024</v>
      </c>
      <c r="BF104" s="4">
        <f ca="1"/>
        <v>93127702534</v>
      </c>
      <c r="BG104" s="4">
        <f ca="1"/>
        <v>-25467760824</v>
      </c>
      <c r="BH104" s="4">
        <f ca="1"/>
        <v>185101291874</v>
      </c>
      <c r="BI104" s="4">
        <f ca="1"/>
        <v>7047843795</v>
      </c>
      <c r="BJ104" s="4">
        <f ca="1"/>
        <v>-12546119571</v>
      </c>
      <c r="BL104" s="60"/>
      <c r="BM104" t="str">
        <f ca="1"/>
        <v>15/03/2024</v>
      </c>
      <c r="BN104" s="4">
        <f ca="1"/>
        <v>-4405726177250</v>
      </c>
      <c r="BO104" s="4">
        <f ca="1"/>
        <v>190479224377</v>
      </c>
      <c r="BP104" s="4">
        <f ca="1"/>
        <v>-2555957605553</v>
      </c>
      <c r="BQ104" s="4">
        <f ca="1"/>
        <v>-15379410000</v>
      </c>
      <c r="BR104" s="4">
        <f ca="1"/>
        <v>289757945573</v>
      </c>
      <c r="BS104" s="4">
        <f ca="1"/>
        <v>-5475617800</v>
      </c>
      <c r="BT104" s="4">
        <f ca="1"/>
        <v>-1551817157330</v>
      </c>
    </row>
    <row r="105" spans="23:72" x14ac:dyDescent="0.2">
      <c r="W105" s="60"/>
      <c r="X105" t="str">
        <f ca="1"/>
        <v>14/03/2024</v>
      </c>
      <c r="Y105" s="27">
        <f ca="1"/>
        <v>13904099011</v>
      </c>
      <c r="Z105" s="27">
        <f ca="1"/>
        <v>9641177473</v>
      </c>
      <c r="AA105" s="27">
        <f ca="1"/>
        <v>8349681796</v>
      </c>
      <c r="AB105" s="27">
        <f ca="1"/>
        <v>37348906838</v>
      </c>
      <c r="AC105" s="27">
        <f ca="1"/>
        <v>7381990555</v>
      </c>
      <c r="AD105" s="27">
        <f ca="1"/>
        <v>20569529504</v>
      </c>
      <c r="AF105" s="60"/>
      <c r="AG105" t="str">
        <f ca="1"/>
        <v>14/03/2024</v>
      </c>
      <c r="AH105" s="4">
        <f ca="1"/>
        <v>254637373404</v>
      </c>
      <c r="AI105" s="4">
        <f ca="1"/>
        <v>-75998803962</v>
      </c>
      <c r="AJ105" s="4">
        <f ca="1"/>
        <v>29711332486</v>
      </c>
      <c r="AK105" s="4">
        <f ca="1"/>
        <v>16130481339</v>
      </c>
      <c r="AM105" s="60"/>
      <c r="AN105" t="str">
        <f ca="1"/>
        <v>14/03/2024</v>
      </c>
      <c r="AO105" s="4">
        <f ca="1"/>
        <v>32904340418</v>
      </c>
      <c r="AP105" s="4">
        <f ca="1"/>
        <v>12280727432</v>
      </c>
      <c r="AQ105" s="4">
        <f ca="1"/>
        <v>-11048986718</v>
      </c>
      <c r="AR105" s="4">
        <f ca="1"/>
        <v>228422345942</v>
      </c>
      <c r="AS105" s="4">
        <f ca="1"/>
        <v>58932098069</v>
      </c>
      <c r="AT105" s="4">
        <f ca="1"/>
        <v>33920519258</v>
      </c>
      <c r="AU105" s="4">
        <f ca="1"/>
        <v>1122521394</v>
      </c>
      <c r="AV105" s="4">
        <f ca="1"/>
        <v>-118885</v>
      </c>
      <c r="AX105" s="60"/>
      <c r="AY105" t="str">
        <f ca="1"/>
        <v>14/03/2024</v>
      </c>
      <c r="AZ105" s="4">
        <f ca="1"/>
        <v>342785750622</v>
      </c>
      <c r="BA105" s="4">
        <f ca="1"/>
        <v>202536004086</v>
      </c>
      <c r="BB105" s="4">
        <f ca="1"/>
        <v>205019533631</v>
      </c>
      <c r="BD105" s="60"/>
      <c r="BE105" t="str">
        <f ca="1"/>
        <v>14/03/2024</v>
      </c>
      <c r="BF105" s="4">
        <f ca="1"/>
        <v>57146092534</v>
      </c>
      <c r="BG105" s="4">
        <f ca="1"/>
        <v>9292019176</v>
      </c>
      <c r="BH105" s="4">
        <f ca="1"/>
        <v>175620151874</v>
      </c>
      <c r="BI105" s="4">
        <f ca="1"/>
        <v>7132893795</v>
      </c>
      <c r="BJ105" s="4">
        <f ca="1"/>
        <v>-7738979571</v>
      </c>
      <c r="BL105" s="60"/>
      <c r="BM105" t="str">
        <f ca="1"/>
        <v>14/03/2024</v>
      </c>
      <c r="BN105" s="4">
        <f ca="1"/>
        <v>-4311295727250</v>
      </c>
      <c r="BO105" s="4">
        <f ca="1"/>
        <v>146545794377</v>
      </c>
      <c r="BP105" s="4">
        <f ca="1"/>
        <v>-2548839705553</v>
      </c>
      <c r="BQ105" s="4">
        <f ca="1"/>
        <v>50823360000</v>
      </c>
      <c r="BR105" s="4">
        <f ca="1"/>
        <v>289764465573</v>
      </c>
      <c r="BS105" s="4">
        <f ca="1"/>
        <v>-5475617800</v>
      </c>
      <c r="BT105" s="4">
        <f ca="1"/>
        <v>-1544525267330</v>
      </c>
    </row>
    <row r="106" spans="23:72" x14ac:dyDescent="0.2">
      <c r="W106" s="60"/>
      <c r="X106" t="str">
        <f ca="1"/>
        <v>13/03/2024</v>
      </c>
      <c r="Y106" s="27">
        <f ca="1"/>
        <v>13977609011</v>
      </c>
      <c r="Z106" s="27">
        <f ca="1"/>
        <v>3242427473</v>
      </c>
      <c r="AA106" s="27">
        <f ca="1"/>
        <v>3769291796</v>
      </c>
      <c r="AB106" s="27">
        <f ca="1"/>
        <v>38169962470</v>
      </c>
      <c r="AC106" s="27">
        <f ca="1"/>
        <v>5765550555</v>
      </c>
      <c r="AD106" s="27">
        <f ca="1"/>
        <v>20569529504</v>
      </c>
      <c r="AF106" s="60"/>
      <c r="AG106" t="str">
        <f ca="1"/>
        <v>13/03/2024</v>
      </c>
      <c r="AH106" s="4">
        <f ca="1"/>
        <v>244425703404</v>
      </c>
      <c r="AI106" s="4">
        <f ca="1"/>
        <v>-73105183962</v>
      </c>
      <c r="AJ106" s="4">
        <f ca="1"/>
        <v>29318972486</v>
      </c>
      <c r="AK106" s="4">
        <f ca="1"/>
        <v>33511671339</v>
      </c>
      <c r="AM106" s="60"/>
      <c r="AN106" t="str">
        <f ca="1"/>
        <v>13/03/2024</v>
      </c>
      <c r="AO106" s="4">
        <f ca="1"/>
        <v>32999340418</v>
      </c>
      <c r="AP106" s="4">
        <f ca="1"/>
        <v>-13562902568</v>
      </c>
      <c r="AQ106" s="4">
        <f ca="1"/>
        <v>-20133796718</v>
      </c>
      <c r="AR106" s="4">
        <f ca="1"/>
        <v>231036635942</v>
      </c>
      <c r="AS106" s="4">
        <f ca="1"/>
        <v>55364538477</v>
      </c>
      <c r="AT106" s="4">
        <f ca="1"/>
        <v>70605129258</v>
      </c>
      <c r="AU106" s="4">
        <f ca="1"/>
        <v>1122521394</v>
      </c>
      <c r="AV106" s="4">
        <f ca="1"/>
        <v>-118885</v>
      </c>
      <c r="AX106" s="60"/>
      <c r="AY106" t="str">
        <f ca="1"/>
        <v>13/03/2024</v>
      </c>
      <c r="AZ106" s="4">
        <f ca="1"/>
        <v>406559700622</v>
      </c>
      <c r="BA106" s="4">
        <f ca="1"/>
        <v>209886004086</v>
      </c>
      <c r="BB106" s="4">
        <f ca="1"/>
        <v>257806573631</v>
      </c>
      <c r="BD106" s="60"/>
      <c r="BE106" t="str">
        <f ca="1"/>
        <v>13/03/2024</v>
      </c>
      <c r="BF106" s="4">
        <f ca="1"/>
        <v>55962242534</v>
      </c>
      <c r="BG106" s="4">
        <f ca="1"/>
        <v>-6674870824</v>
      </c>
      <c r="BH106" s="4">
        <f ca="1"/>
        <v>135041261874</v>
      </c>
      <c r="BI106" s="4">
        <f ca="1"/>
        <v>-1596036205</v>
      </c>
      <c r="BJ106" s="4">
        <f ca="1"/>
        <v>-8151089571</v>
      </c>
      <c r="BL106" s="60"/>
      <c r="BM106" t="str">
        <f ca="1"/>
        <v>13/03/2024</v>
      </c>
      <c r="BN106" s="4">
        <f ca="1"/>
        <v>-4170086557250</v>
      </c>
      <c r="BO106" s="4">
        <f ca="1"/>
        <v>152487684377</v>
      </c>
      <c r="BP106" s="4">
        <f ca="1"/>
        <v>-2492596435553</v>
      </c>
      <c r="BQ106" s="4">
        <f ca="1"/>
        <v>155166730000</v>
      </c>
      <c r="BR106" s="4">
        <f ca="1"/>
        <v>289867265573</v>
      </c>
      <c r="BS106" s="4">
        <f ca="1"/>
        <v>-5475617800</v>
      </c>
      <c r="BT106" s="4">
        <f ca="1"/>
        <v>-1525894447330</v>
      </c>
    </row>
    <row r="107" spans="23:72" x14ac:dyDescent="0.2">
      <c r="W107" s="60"/>
      <c r="X107" t="str">
        <f ca="1"/>
        <v>12/03/2024</v>
      </c>
      <c r="Y107" s="27">
        <f ca="1"/>
        <v>14011789011</v>
      </c>
      <c r="Z107" s="27">
        <f ca="1"/>
        <v>-10780302527</v>
      </c>
      <c r="AA107" s="27">
        <f ca="1"/>
        <v>3611021796</v>
      </c>
      <c r="AB107" s="27">
        <f ca="1"/>
        <v>36005756067</v>
      </c>
      <c r="AC107" s="27">
        <f ca="1"/>
        <v>2661070555</v>
      </c>
      <c r="AD107" s="27">
        <f ca="1"/>
        <v>20531028309</v>
      </c>
      <c r="AF107" s="60"/>
      <c r="AG107" t="str">
        <f ca="1"/>
        <v>12/03/2024</v>
      </c>
      <c r="AH107" s="4">
        <f ca="1"/>
        <v>234208763404</v>
      </c>
      <c r="AI107" s="4">
        <f ca="1"/>
        <v>-71585063962</v>
      </c>
      <c r="AJ107" s="4">
        <f ca="1"/>
        <v>27789532486</v>
      </c>
      <c r="AK107" s="4">
        <f ca="1"/>
        <v>30132401339</v>
      </c>
      <c r="AM107" s="60"/>
      <c r="AN107" t="str">
        <f ca="1"/>
        <v>12/03/2024</v>
      </c>
      <c r="AO107" s="4">
        <f ca="1"/>
        <v>32691850418</v>
      </c>
      <c r="AP107" s="4">
        <f ca="1"/>
        <v>-19509132568</v>
      </c>
      <c r="AQ107" s="4">
        <f ca="1"/>
        <v>-13965396718</v>
      </c>
      <c r="AR107" s="4">
        <f ca="1"/>
        <v>274399235942</v>
      </c>
      <c r="AS107" s="4">
        <f ca="1"/>
        <v>44163895670</v>
      </c>
      <c r="AT107" s="4">
        <f ca="1"/>
        <v>66669609258</v>
      </c>
      <c r="AU107" s="4">
        <f ca="1"/>
        <v>1122521394</v>
      </c>
      <c r="AV107" s="4">
        <f ca="1"/>
        <v>-118885</v>
      </c>
      <c r="AX107" s="60"/>
      <c r="AY107" t="str">
        <f ca="1"/>
        <v>12/03/2024</v>
      </c>
      <c r="AZ107" s="4">
        <f ca="1"/>
        <v>375216350622</v>
      </c>
      <c r="BA107" s="4">
        <f ca="1"/>
        <v>210546494086</v>
      </c>
      <c r="BB107" s="4">
        <f ca="1"/>
        <v>286665503631</v>
      </c>
      <c r="BD107" s="60"/>
      <c r="BE107" t="str">
        <f ca="1"/>
        <v>12/03/2024</v>
      </c>
      <c r="BF107" s="4">
        <f ca="1"/>
        <v>80743902534</v>
      </c>
      <c r="BG107" s="4">
        <f ca="1"/>
        <v>-7167170824</v>
      </c>
      <c r="BH107" s="4">
        <f ca="1"/>
        <v>129547121874</v>
      </c>
      <c r="BI107" s="4">
        <f ca="1"/>
        <v>-1584186205</v>
      </c>
      <c r="BJ107" s="4">
        <f ca="1"/>
        <v>-7670869571</v>
      </c>
      <c r="BL107" s="60"/>
      <c r="BM107" t="str">
        <f ca="1"/>
        <v>12/03/2024</v>
      </c>
      <c r="BN107" s="4">
        <f ca="1"/>
        <v>-3927396667250</v>
      </c>
      <c r="BO107" s="4">
        <f ca="1"/>
        <v>164167364377</v>
      </c>
      <c r="BP107" s="4">
        <f ca="1"/>
        <v>-2561066095553</v>
      </c>
      <c r="BQ107" s="4">
        <f ca="1"/>
        <v>175831080000</v>
      </c>
      <c r="BR107" s="4">
        <f ca="1"/>
        <v>289867265573</v>
      </c>
      <c r="BS107" s="4">
        <f ca="1"/>
        <v>-5475617800</v>
      </c>
      <c r="BT107" s="4">
        <f ca="1"/>
        <v>-1514536027330</v>
      </c>
    </row>
    <row r="108" spans="23:72" x14ac:dyDescent="0.2">
      <c r="W108" s="60"/>
      <c r="X108" t="str">
        <f ca="1"/>
        <v>11/03/2024</v>
      </c>
      <c r="Y108" s="27">
        <f ca="1"/>
        <v>12315109011</v>
      </c>
      <c r="Z108" s="27">
        <f ca="1"/>
        <v>-15596222527</v>
      </c>
      <c r="AA108" s="27">
        <f ca="1"/>
        <v>3185631796</v>
      </c>
      <c r="AB108" s="27">
        <f ca="1"/>
        <v>25448499175</v>
      </c>
      <c r="AC108" s="27">
        <f ca="1"/>
        <v>2467790555</v>
      </c>
      <c r="AD108" s="27">
        <f ca="1"/>
        <v>19290358888</v>
      </c>
      <c r="AF108" s="60"/>
      <c r="AG108" t="str">
        <f ca="1"/>
        <v>11/03/2024</v>
      </c>
      <c r="AH108" s="4">
        <f ca="1"/>
        <v>203279293404</v>
      </c>
      <c r="AI108" s="4">
        <f ca="1"/>
        <v>-77808133962</v>
      </c>
      <c r="AJ108" s="4">
        <f ca="1"/>
        <v>26410872486</v>
      </c>
      <c r="AK108" s="4">
        <f ca="1"/>
        <v>23753571339</v>
      </c>
      <c r="AM108" s="60"/>
      <c r="AN108" t="str">
        <f ca="1"/>
        <v>11/03/2024</v>
      </c>
      <c r="AO108" s="4">
        <f ca="1"/>
        <v>32655470418</v>
      </c>
      <c r="AP108" s="4">
        <f ca="1"/>
        <v>-19647962568</v>
      </c>
      <c r="AQ108" s="4">
        <f ca="1"/>
        <v>-21262006718</v>
      </c>
      <c r="AR108" s="4">
        <f ca="1"/>
        <v>299161225942</v>
      </c>
      <c r="AS108" s="4">
        <f ca="1"/>
        <v>34874954836</v>
      </c>
      <c r="AT108" s="4">
        <f ca="1"/>
        <v>62078279258</v>
      </c>
      <c r="AU108" s="4">
        <f ca="1"/>
        <v>1122521394</v>
      </c>
      <c r="AV108" s="4">
        <f ca="1"/>
        <v>-118885</v>
      </c>
      <c r="AX108" s="60"/>
      <c r="AY108" t="str">
        <f ca="1"/>
        <v>11/03/2024</v>
      </c>
      <c r="AZ108" s="4">
        <f ca="1"/>
        <v>396357260622</v>
      </c>
      <c r="BA108" s="4">
        <f ca="1"/>
        <v>219894714086</v>
      </c>
      <c r="BB108" s="4">
        <f ca="1"/>
        <v>326832733631</v>
      </c>
      <c r="BD108" s="60"/>
      <c r="BE108" t="str">
        <f ca="1"/>
        <v>11/03/2024</v>
      </c>
      <c r="BF108" s="4">
        <f ca="1"/>
        <v>79168222534</v>
      </c>
      <c r="BG108" s="4">
        <f ca="1"/>
        <v>-71685900824</v>
      </c>
      <c r="BH108" s="4">
        <f ca="1"/>
        <v>137873231874</v>
      </c>
      <c r="BI108" s="4">
        <f ca="1"/>
        <v>-2377266205</v>
      </c>
      <c r="BJ108" s="4">
        <f ca="1"/>
        <v>-16821389571</v>
      </c>
      <c r="BL108" s="60"/>
      <c r="BM108" t="str">
        <f ca="1"/>
        <v>11/03/2024</v>
      </c>
      <c r="BN108" s="4">
        <f ca="1"/>
        <v>-3873365737250</v>
      </c>
      <c r="BO108" s="4">
        <f ca="1"/>
        <v>154840154377</v>
      </c>
      <c r="BP108" s="4">
        <f ca="1"/>
        <v>-2298349445553</v>
      </c>
      <c r="BQ108" s="4">
        <f ca="1"/>
        <v>126476770000</v>
      </c>
      <c r="BR108" s="4">
        <f ca="1"/>
        <v>289867265573</v>
      </c>
      <c r="BS108" s="4">
        <f ca="1"/>
        <v>-5475617800</v>
      </c>
      <c r="BT108" s="4">
        <f ca="1"/>
        <v>-1572254597330</v>
      </c>
    </row>
    <row r="109" spans="23:72" x14ac:dyDescent="0.2">
      <c r="W109" s="60"/>
      <c r="X109" t="str">
        <f ca="1"/>
        <v>08/03/2024</v>
      </c>
      <c r="Y109" s="27">
        <f ca="1"/>
        <v>12309079011</v>
      </c>
      <c r="Z109" s="27">
        <f ca="1"/>
        <v>-15596222527</v>
      </c>
      <c r="AA109" s="27">
        <f ca="1"/>
        <v>2924211796</v>
      </c>
      <c r="AB109" s="27">
        <f ca="1"/>
        <v>40634581293</v>
      </c>
      <c r="AC109" s="27">
        <f ca="1"/>
        <v>2518920555</v>
      </c>
      <c r="AD109" s="27">
        <f ca="1"/>
        <v>16588388658</v>
      </c>
      <c r="AF109" s="60"/>
      <c r="AG109" t="str">
        <f ca="1"/>
        <v>08/03/2024</v>
      </c>
      <c r="AH109" s="4">
        <f ca="1"/>
        <v>213982703404</v>
      </c>
      <c r="AI109" s="4">
        <f ca="1"/>
        <v>-81249453962</v>
      </c>
      <c r="AJ109" s="4">
        <f ca="1"/>
        <v>26335612486</v>
      </c>
      <c r="AK109" s="4">
        <f ca="1"/>
        <v>204121339</v>
      </c>
      <c r="AM109" s="60"/>
      <c r="AN109" t="str">
        <f ca="1"/>
        <v>08/03/2024</v>
      </c>
      <c r="AO109" s="4">
        <f ca="1"/>
        <v>33594570418</v>
      </c>
      <c r="AP109" s="4">
        <f ca="1"/>
        <v>-24287712568</v>
      </c>
      <c r="AQ109" s="4">
        <f ca="1"/>
        <v>-12956666718</v>
      </c>
      <c r="AR109" s="4">
        <f ca="1"/>
        <v>311292215942</v>
      </c>
      <c r="AS109" s="4">
        <f ca="1"/>
        <v>35466001939</v>
      </c>
      <c r="AT109" s="4">
        <f ca="1"/>
        <v>78990479258</v>
      </c>
      <c r="AU109" s="4">
        <f ca="1"/>
        <v>988121394</v>
      </c>
      <c r="AV109" s="4">
        <f ca="1"/>
        <v>-118885</v>
      </c>
      <c r="AX109" s="60"/>
      <c r="AY109" t="str">
        <f ca="1"/>
        <v>08/03/2024</v>
      </c>
      <c r="AZ109" s="4">
        <f ca="1"/>
        <v>333802410622</v>
      </c>
      <c r="BA109" s="4">
        <f ca="1"/>
        <v>221934654086</v>
      </c>
      <c r="BB109" s="4">
        <f ca="1"/>
        <v>318943733631</v>
      </c>
      <c r="BD109" s="60"/>
      <c r="BE109" t="str">
        <f ca="1"/>
        <v>08/03/2024</v>
      </c>
      <c r="BF109" s="4">
        <f ca="1"/>
        <v>75797702534</v>
      </c>
      <c r="BG109" s="4">
        <f ca="1"/>
        <v>-70533010824</v>
      </c>
      <c r="BH109" s="4">
        <f ca="1"/>
        <v>163775201874</v>
      </c>
      <c r="BI109" s="4">
        <f ca="1"/>
        <v>-2046996205</v>
      </c>
      <c r="BJ109" s="4">
        <f ca="1"/>
        <v>-16422339571</v>
      </c>
      <c r="BL109" s="60"/>
      <c r="BM109" t="str">
        <f ca="1"/>
        <v>08/03/2024</v>
      </c>
      <c r="BN109" s="4">
        <f ca="1"/>
        <v>-3873934367250</v>
      </c>
      <c r="BO109" s="4">
        <f ca="1"/>
        <v>189129814377</v>
      </c>
      <c r="BP109" s="4">
        <f ca="1"/>
        <v>-2265407545553</v>
      </c>
      <c r="BQ109" s="4">
        <f ca="1"/>
        <v>29140890000</v>
      </c>
      <c r="BR109" s="4">
        <f ca="1"/>
        <v>289867265573</v>
      </c>
      <c r="BS109" s="4">
        <f ca="1"/>
        <v>-5475617800</v>
      </c>
      <c r="BT109" s="4">
        <f ca="1"/>
        <v>-1594448127330</v>
      </c>
    </row>
    <row r="110" spans="23:72" x14ac:dyDescent="0.2">
      <c r="W110" s="60"/>
      <c r="X110" t="str">
        <f ca="1"/>
        <v>07/03/2024</v>
      </c>
      <c r="Y110" s="27">
        <f ca="1"/>
        <v>11948614105</v>
      </c>
      <c r="Z110" s="27">
        <f ca="1"/>
        <v>-15242472527</v>
      </c>
      <c r="AA110" s="27">
        <f ca="1"/>
        <v>1344511796</v>
      </c>
      <c r="AB110" s="27">
        <f ca="1"/>
        <v>41713108836</v>
      </c>
      <c r="AC110" s="27">
        <f ca="1"/>
        <v>2831830555</v>
      </c>
      <c r="AD110" s="27">
        <f ca="1"/>
        <v>13483658082</v>
      </c>
      <c r="AF110" s="60" t="s">
        <v>245</v>
      </c>
      <c r="AG110" t="str">
        <f ca="1"/>
        <v>07/03/2024</v>
      </c>
      <c r="AH110" s="4">
        <f ca="1"/>
        <v>206854693404</v>
      </c>
      <c r="AI110" s="4">
        <f ca="1"/>
        <v>-81673173962</v>
      </c>
      <c r="AJ110" s="4">
        <f ca="1"/>
        <v>23538462486</v>
      </c>
      <c r="AK110" s="4">
        <f ca="1"/>
        <v>-714188661</v>
      </c>
      <c r="AM110" s="60" t="s">
        <v>245</v>
      </c>
      <c r="AN110" t="str">
        <f ca="1"/>
        <v>07/03/2024</v>
      </c>
      <c r="AO110" s="4">
        <f ca="1"/>
        <v>36971480418</v>
      </c>
      <c r="AP110" s="4">
        <f ca="1"/>
        <v>-5532422568</v>
      </c>
      <c r="AQ110" s="4">
        <f ca="1"/>
        <v>1707663282</v>
      </c>
      <c r="AR110" s="4">
        <f ca="1"/>
        <v>311392985942</v>
      </c>
      <c r="AS110" s="4">
        <f ca="1"/>
        <v>30212129364</v>
      </c>
      <c r="AT110" s="4">
        <f ca="1"/>
        <v>79149679258</v>
      </c>
      <c r="AU110" s="4">
        <f ca="1"/>
        <v>925421394</v>
      </c>
      <c r="AV110" s="4">
        <f ca="1"/>
        <v>-118885</v>
      </c>
      <c r="AX110" s="60" t="s">
        <v>245</v>
      </c>
      <c r="AY110" t="str">
        <f ca="1"/>
        <v>07/03/2024</v>
      </c>
      <c r="AZ110" s="4">
        <f ca="1"/>
        <v>337786870622</v>
      </c>
      <c r="BA110" s="4">
        <f ca="1"/>
        <v>232774924086</v>
      </c>
      <c r="BB110" s="4">
        <f ca="1"/>
        <v>331580003631</v>
      </c>
      <c r="BD110" s="60" t="s">
        <v>245</v>
      </c>
      <c r="BE110" t="str">
        <f ca="1"/>
        <v>07/03/2024</v>
      </c>
      <c r="BF110" s="4">
        <f ca="1"/>
        <v>76460622534</v>
      </c>
      <c r="BG110" s="4">
        <f ca="1"/>
        <v>-69074080824</v>
      </c>
      <c r="BH110" s="4">
        <f ca="1"/>
        <v>169955971874</v>
      </c>
      <c r="BI110" s="4">
        <f ca="1"/>
        <v>1664943795</v>
      </c>
      <c r="BJ110" s="4">
        <f ca="1"/>
        <v>-16800099571</v>
      </c>
      <c r="BL110" s="60" t="s">
        <v>245</v>
      </c>
      <c r="BM110" t="str">
        <f ca="1"/>
        <v>07/03/2024</v>
      </c>
      <c r="BN110" s="4">
        <f ca="1"/>
        <v>-3747232537250</v>
      </c>
      <c r="BO110" s="4">
        <f ca="1"/>
        <v>125537394377</v>
      </c>
      <c r="BP110" s="4">
        <f ca="1"/>
        <v>-2227736715553</v>
      </c>
      <c r="BQ110" s="4">
        <f ca="1"/>
        <v>6390180000</v>
      </c>
      <c r="BR110" s="4">
        <f ca="1"/>
        <v>289867265573</v>
      </c>
      <c r="BS110" s="4">
        <f ca="1"/>
        <v>-5443997800</v>
      </c>
      <c r="BT110" s="4">
        <f ca="1"/>
        <v>-1608870707330</v>
      </c>
    </row>
    <row r="111" spans="23:72" x14ac:dyDescent="0.2">
      <c r="W111" s="60" t="s">
        <v>245</v>
      </c>
      <c r="X111" t="str">
        <f ca="1"/>
        <v>06/03/2024</v>
      </c>
      <c r="Y111" s="27">
        <f ca="1"/>
        <v>12064214105</v>
      </c>
      <c r="Z111" s="27">
        <f ca="1"/>
        <v>-9589632527</v>
      </c>
      <c r="AA111" s="27">
        <f ca="1"/>
        <v>1348551796</v>
      </c>
      <c r="AB111" s="27">
        <f ca="1"/>
        <v>39913608027</v>
      </c>
      <c r="AC111" s="27">
        <f ca="1"/>
        <v>3255480555</v>
      </c>
      <c r="AD111" s="27">
        <f ca="1"/>
        <v>10365257262</v>
      </c>
      <c r="AF111" s="60"/>
      <c r="AG111" t="str">
        <f ca="1"/>
        <v>06/03/2024</v>
      </c>
      <c r="AH111" s="4">
        <f ca="1"/>
        <v>210625783404</v>
      </c>
      <c r="AI111" s="4">
        <f ca="1"/>
        <v>-81863053962</v>
      </c>
      <c r="AJ111" s="4">
        <f ca="1"/>
        <v>22164442486</v>
      </c>
      <c r="AK111" s="4">
        <f ca="1"/>
        <v>-866048661</v>
      </c>
      <c r="AM111" s="60"/>
      <c r="AN111" t="str">
        <f ca="1"/>
        <v>06/03/2024</v>
      </c>
      <c r="AO111" s="4">
        <f ca="1"/>
        <v>37114840418</v>
      </c>
      <c r="AP111" s="4">
        <f ca="1"/>
        <v>14635407432</v>
      </c>
      <c r="AQ111" s="4">
        <f ca="1"/>
        <v>4848703282</v>
      </c>
      <c r="AR111" s="4">
        <f ca="1"/>
        <v>309874875942</v>
      </c>
      <c r="AS111" s="4">
        <f ca="1"/>
        <v>32479530825</v>
      </c>
      <c r="AT111" s="4">
        <f ca="1"/>
        <v>83514219258</v>
      </c>
      <c r="AU111" s="4">
        <f ca="1"/>
        <v>925421394</v>
      </c>
      <c r="AV111" s="4">
        <f ca="1"/>
        <v>-118885</v>
      </c>
      <c r="AX111" s="60"/>
      <c r="AY111" t="str">
        <f ca="1"/>
        <v>06/03/2024</v>
      </c>
      <c r="AZ111" s="4">
        <f ca="1"/>
        <v>385856600622</v>
      </c>
      <c r="BA111" s="4">
        <f ca="1"/>
        <v>237918484086</v>
      </c>
      <c r="BB111" s="4">
        <f ca="1"/>
        <v>328489633631</v>
      </c>
      <c r="BD111" s="60"/>
      <c r="BE111" t="str">
        <f ca="1"/>
        <v>06/03/2024</v>
      </c>
      <c r="BF111" s="4">
        <f ca="1"/>
        <v>66771862534</v>
      </c>
      <c r="BG111" s="4">
        <f ca="1"/>
        <v>-62832160824</v>
      </c>
      <c r="BH111" s="4">
        <f ca="1"/>
        <v>166917841874</v>
      </c>
      <c r="BI111" s="4">
        <f ca="1"/>
        <v>6852393795</v>
      </c>
      <c r="BJ111" s="4">
        <f ca="1"/>
        <v>-15992289571</v>
      </c>
      <c r="BL111" s="60"/>
      <c r="BM111" t="str">
        <f ca="1"/>
        <v>06/03/2024</v>
      </c>
      <c r="BN111" s="4">
        <f ca="1"/>
        <v>-3593904887250</v>
      </c>
      <c r="BO111" s="4">
        <f ca="1"/>
        <v>129665464377</v>
      </c>
      <c r="BP111" s="4">
        <f ca="1"/>
        <v>-2170618015553</v>
      </c>
      <c r="BQ111" s="4">
        <f ca="1"/>
        <v>-8078420000</v>
      </c>
      <c r="BR111" s="4">
        <f ca="1"/>
        <v>291272045573</v>
      </c>
      <c r="BS111" s="4">
        <f ca="1"/>
        <v>-5443997800</v>
      </c>
      <c r="BT111" s="4">
        <f ca="1"/>
        <v>-1652545557330</v>
      </c>
    </row>
    <row r="112" spans="23:72" x14ac:dyDescent="0.2">
      <c r="W112" s="60"/>
      <c r="X112" t="str">
        <f ca="1"/>
        <v>05/03/2024</v>
      </c>
      <c r="Y112" s="27">
        <f ca="1"/>
        <v>11905614105</v>
      </c>
      <c r="Z112" s="27">
        <f ca="1"/>
        <v>-8657002527</v>
      </c>
      <c r="AA112" s="27">
        <f ca="1"/>
        <v>1400661796</v>
      </c>
      <c r="AB112" s="27">
        <f ca="1"/>
        <v>37293998157</v>
      </c>
      <c r="AC112" s="27">
        <f ca="1"/>
        <v>3348550555</v>
      </c>
      <c r="AD112" s="27">
        <f ca="1"/>
        <v>7854008503</v>
      </c>
      <c r="AF112" s="60"/>
      <c r="AG112" t="str">
        <f ca="1"/>
        <v>05/03/2024</v>
      </c>
      <c r="AH112" s="4">
        <f ca="1"/>
        <v>191316853404</v>
      </c>
      <c r="AI112" s="4">
        <f ca="1"/>
        <v>-81005613962</v>
      </c>
      <c r="AJ112" s="4">
        <f ca="1"/>
        <v>19889112486</v>
      </c>
      <c r="AK112" s="4">
        <f ca="1"/>
        <v>-890398661</v>
      </c>
      <c r="AM112" s="60"/>
      <c r="AN112" t="str">
        <f ca="1"/>
        <v>05/03/2024</v>
      </c>
      <c r="AO112" s="4">
        <f ca="1"/>
        <v>46812860418</v>
      </c>
      <c r="AP112" s="4">
        <f ca="1"/>
        <v>27852887432</v>
      </c>
      <c r="AQ112" s="4">
        <f ca="1"/>
        <v>7499163282</v>
      </c>
      <c r="AR112" s="4">
        <f ca="1"/>
        <v>311352425942</v>
      </c>
      <c r="AS112" s="4">
        <f ca="1"/>
        <v>32724291753</v>
      </c>
      <c r="AT112" s="4">
        <f ca="1"/>
        <v>82968809258</v>
      </c>
      <c r="AU112" s="4">
        <f ca="1"/>
        <v>925421394</v>
      </c>
      <c r="AV112" s="4">
        <f ca="1"/>
        <v>-118885</v>
      </c>
      <c r="AX112" s="60"/>
      <c r="AY112" t="str">
        <f ca="1"/>
        <v>05/03/2024</v>
      </c>
      <c r="AZ112" s="4">
        <f ca="1"/>
        <v>373179810622</v>
      </c>
      <c r="BA112" s="4">
        <f ca="1"/>
        <v>213549804086</v>
      </c>
      <c r="BB112" s="4">
        <f ca="1"/>
        <v>338947053631</v>
      </c>
      <c r="BD112" s="60"/>
      <c r="BE112" t="str">
        <f ca="1"/>
        <v>05/03/2024</v>
      </c>
      <c r="BF112" s="4">
        <f ca="1"/>
        <v>88118212534</v>
      </c>
      <c r="BG112" s="4">
        <f ca="1"/>
        <v>-53900310824</v>
      </c>
      <c r="BH112" s="4">
        <f ca="1"/>
        <v>137963561874</v>
      </c>
      <c r="BI112" s="4">
        <f ca="1"/>
        <v>6607183795</v>
      </c>
      <c r="BJ112" s="4">
        <f ca="1"/>
        <v>-17687199571</v>
      </c>
      <c r="BL112" s="60"/>
      <c r="BM112" t="str">
        <f ca="1"/>
        <v>05/03/2024</v>
      </c>
      <c r="BN112" s="4">
        <f ca="1"/>
        <v>-3565074607250</v>
      </c>
      <c r="BO112" s="4">
        <f ca="1"/>
        <v>142313844377</v>
      </c>
      <c r="BP112" s="4">
        <f ca="1"/>
        <v>-2166109525553</v>
      </c>
      <c r="BQ112" s="4">
        <f ca="1"/>
        <v>-23029110000</v>
      </c>
      <c r="BR112" s="4">
        <f ca="1"/>
        <v>292370425573</v>
      </c>
      <c r="BS112" s="4">
        <f ca="1"/>
        <v>-5443997800</v>
      </c>
      <c r="BT112" s="4">
        <f ca="1"/>
        <v>-1694317137330</v>
      </c>
    </row>
    <row r="113" spans="23:72" x14ac:dyDescent="0.2">
      <c r="W113" s="60"/>
      <c r="X113" t="str">
        <f ca="1"/>
        <v>04/03/2024</v>
      </c>
      <c r="Y113" s="27">
        <f ca="1"/>
        <v>11942794105</v>
      </c>
      <c r="Z113" s="27">
        <f ca="1"/>
        <v>-8760682527</v>
      </c>
      <c r="AA113" s="27">
        <f ca="1"/>
        <v>1285391796</v>
      </c>
      <c r="AB113" s="27">
        <f ca="1"/>
        <v>33666454222</v>
      </c>
      <c r="AC113" s="27">
        <f ca="1"/>
        <v>3348550555</v>
      </c>
      <c r="AD113" s="27">
        <f ca="1"/>
        <v>5838297241</v>
      </c>
      <c r="AF113" s="60"/>
      <c r="AG113" t="str">
        <f ca="1"/>
        <v>04/03/2024</v>
      </c>
      <c r="AH113" s="4">
        <f ca="1"/>
        <v>206890823404</v>
      </c>
      <c r="AI113" s="4">
        <f ca="1"/>
        <v>-81680623962</v>
      </c>
      <c r="AJ113" s="4">
        <f ca="1"/>
        <v>17283692486</v>
      </c>
      <c r="AK113" s="4">
        <f ca="1"/>
        <v>-791378661</v>
      </c>
      <c r="AM113" s="60"/>
      <c r="AN113" t="str">
        <f ca="1"/>
        <v>04/03/2024</v>
      </c>
      <c r="AO113" s="4">
        <f ca="1"/>
        <v>46719410418</v>
      </c>
      <c r="AP113" s="4">
        <f ca="1"/>
        <v>-22971162568</v>
      </c>
      <c r="AQ113" s="4">
        <f ca="1"/>
        <v>-11499656718</v>
      </c>
      <c r="AR113" s="4">
        <f ca="1"/>
        <v>310502585942</v>
      </c>
      <c r="AS113" s="4">
        <f ca="1"/>
        <v>33952256233</v>
      </c>
      <c r="AT113" s="4">
        <f ca="1"/>
        <v>91664259258</v>
      </c>
      <c r="AU113" s="4">
        <f ca="1"/>
        <v>925421394</v>
      </c>
      <c r="AV113" s="4">
        <f ca="1"/>
        <v>-118885</v>
      </c>
      <c r="AX113" s="60"/>
      <c r="AY113" t="str">
        <f ca="1"/>
        <v>04/03/2024</v>
      </c>
      <c r="AZ113" s="4">
        <f ca="1"/>
        <v>334195750622</v>
      </c>
      <c r="BA113" s="4">
        <f ca="1"/>
        <v>211940734086</v>
      </c>
      <c r="BB113" s="4">
        <f ca="1"/>
        <v>338796353631</v>
      </c>
      <c r="BD113" s="60"/>
      <c r="BE113" t="str">
        <f ca="1"/>
        <v>04/03/2024</v>
      </c>
      <c r="BF113" s="4">
        <f ca="1"/>
        <v>88388472534</v>
      </c>
      <c r="BG113" s="4">
        <f ca="1"/>
        <v>-43960740824</v>
      </c>
      <c r="BH113" s="4">
        <f ca="1"/>
        <v>135807981874</v>
      </c>
      <c r="BI113" s="4">
        <f ca="1"/>
        <v>6809833795</v>
      </c>
      <c r="BJ113" s="4">
        <f ca="1"/>
        <v>-16023049571</v>
      </c>
      <c r="BL113" s="60"/>
      <c r="BM113" t="str">
        <f ca="1"/>
        <v>04/03/2024</v>
      </c>
      <c r="BN113" s="4">
        <f ca="1"/>
        <v>-3525559037250</v>
      </c>
      <c r="BO113" s="4">
        <f ca="1"/>
        <v>141513824377</v>
      </c>
      <c r="BP113" s="4">
        <f ca="1"/>
        <v>-2377502995553</v>
      </c>
      <c r="BQ113" s="4">
        <f ca="1"/>
        <v>-26238190000</v>
      </c>
      <c r="BR113" s="4">
        <f ca="1"/>
        <v>292188215573</v>
      </c>
      <c r="BS113" s="4">
        <f ca="1"/>
        <v>-5443997800</v>
      </c>
      <c r="BT113" s="4">
        <f ca="1"/>
        <v>-1715500357330</v>
      </c>
    </row>
    <row r="114" spans="23:72" x14ac:dyDescent="0.2">
      <c r="W114" s="60"/>
      <c r="X114" t="str">
        <f ca="1"/>
        <v>01/03/2024</v>
      </c>
      <c r="Y114" s="27">
        <f ca="1"/>
        <v>11945674105</v>
      </c>
      <c r="Z114" s="27">
        <f ca="1"/>
        <v>-14415802527</v>
      </c>
      <c r="AA114" s="27">
        <f ca="1"/>
        <v>416391796</v>
      </c>
      <c r="AB114" s="27">
        <f ca="1"/>
        <v>19922653767</v>
      </c>
      <c r="AC114" s="27">
        <f ca="1"/>
        <v>2483790555</v>
      </c>
      <c r="AD114" s="27">
        <f ca="1"/>
        <v>4501677144</v>
      </c>
      <c r="AF114" s="60"/>
      <c r="AG114" t="str">
        <f ca="1"/>
        <v>01/03/2024</v>
      </c>
      <c r="AH114" s="4">
        <f ca="1"/>
        <v>246449013404</v>
      </c>
      <c r="AI114" s="4">
        <f ca="1"/>
        <v>-80747953962</v>
      </c>
      <c r="AJ114" s="4">
        <f ca="1"/>
        <v>17738732486</v>
      </c>
      <c r="AK114" s="4">
        <f ca="1"/>
        <v>975581339</v>
      </c>
      <c r="AM114" s="60"/>
      <c r="AN114" t="str">
        <f ca="1"/>
        <v>01/03/2024</v>
      </c>
      <c r="AO114" s="4">
        <f ca="1"/>
        <v>47426870418</v>
      </c>
      <c r="AP114" s="4">
        <f ca="1"/>
        <v>-45656362568</v>
      </c>
      <c r="AQ114" s="4">
        <f ca="1"/>
        <v>-9861206718</v>
      </c>
      <c r="AR114" s="4">
        <f ca="1"/>
        <v>311925965942</v>
      </c>
      <c r="AS114" s="4">
        <f ca="1"/>
        <v>29856683313</v>
      </c>
      <c r="AT114" s="4">
        <f ca="1"/>
        <v>92350789258</v>
      </c>
      <c r="AU114" s="4">
        <f ca="1"/>
        <v>78871394</v>
      </c>
      <c r="AV114" s="4">
        <f ca="1"/>
        <v>-118885</v>
      </c>
      <c r="AX114" s="60"/>
      <c r="AY114" t="str">
        <f ca="1"/>
        <v>01/03/2024</v>
      </c>
      <c r="AZ114" s="4">
        <f ca="1"/>
        <v>443565630622</v>
      </c>
      <c r="BA114" s="4">
        <f ca="1"/>
        <v>209717444086</v>
      </c>
      <c r="BB114" s="4">
        <f ca="1"/>
        <v>327996883631</v>
      </c>
      <c r="BD114" s="60"/>
      <c r="BE114" t="str">
        <f ca="1"/>
        <v>01/03/2024</v>
      </c>
      <c r="BF114" s="4">
        <f ca="1"/>
        <v>98173852534</v>
      </c>
      <c r="BG114" s="4">
        <f ca="1"/>
        <v>-35480680824</v>
      </c>
      <c r="BH114" s="4">
        <f ca="1"/>
        <v>136726381874</v>
      </c>
      <c r="BI114" s="4">
        <f ca="1"/>
        <v>-2090016205</v>
      </c>
      <c r="BJ114" s="4">
        <f ca="1"/>
        <v>1168660429</v>
      </c>
      <c r="BL114" s="60"/>
      <c r="BM114" t="str">
        <f ca="1"/>
        <v>01/03/2024</v>
      </c>
      <c r="BN114" s="4">
        <f ca="1"/>
        <v>-3559305177250</v>
      </c>
      <c r="BO114" s="4">
        <f ca="1"/>
        <v>135484784377</v>
      </c>
      <c r="BP114" s="4">
        <f ca="1"/>
        <v>-2453303145553</v>
      </c>
      <c r="BQ114" s="4">
        <f ca="1"/>
        <v>-9028950000</v>
      </c>
      <c r="BR114" s="4">
        <f ca="1"/>
        <v>292180565573</v>
      </c>
      <c r="BS114" s="4">
        <f ca="1"/>
        <v>-5443997800</v>
      </c>
      <c r="BT114" s="4">
        <f ca="1"/>
        <v>-1720939127330</v>
      </c>
    </row>
    <row r="115" spans="23:72" x14ac:dyDescent="0.2">
      <c r="W115" s="60"/>
      <c r="X115" t="str">
        <f ca="1"/>
        <v>29/02/2024</v>
      </c>
      <c r="Y115" s="27">
        <f ca="1"/>
        <v>13336874105</v>
      </c>
      <c r="Z115" s="27">
        <f ca="1"/>
        <v>-15323052527</v>
      </c>
      <c r="AA115" s="27">
        <f ca="1"/>
        <v>203021796</v>
      </c>
      <c r="AB115" s="27">
        <f ca="1"/>
        <v>20266384519</v>
      </c>
      <c r="AC115" s="27">
        <f ca="1"/>
        <v>2498110555</v>
      </c>
      <c r="AD115" s="27">
        <f ca="1"/>
        <v>2034623134</v>
      </c>
      <c r="AF115" s="60"/>
      <c r="AG115" t="str">
        <f ca="1"/>
        <v>29/02/2024</v>
      </c>
      <c r="AH115" s="4">
        <f ca="1"/>
        <v>256627673404</v>
      </c>
      <c r="AI115" s="4">
        <f ca="1"/>
        <v>-82183383962</v>
      </c>
      <c r="AJ115" s="4">
        <f ca="1"/>
        <v>17541572486</v>
      </c>
      <c r="AK115" s="4">
        <f ca="1"/>
        <v>2791721339</v>
      </c>
      <c r="AM115" s="60"/>
      <c r="AN115" t="str">
        <f ca="1"/>
        <v>29/02/2024</v>
      </c>
      <c r="AO115" s="4">
        <f ca="1"/>
        <v>45003730418</v>
      </c>
      <c r="AP115" s="4">
        <f ca="1"/>
        <v>-73305152568</v>
      </c>
      <c r="AQ115" s="4">
        <f ca="1"/>
        <v>-15733406718</v>
      </c>
      <c r="AR115" s="4">
        <f ca="1"/>
        <v>296174565942</v>
      </c>
      <c r="AS115" s="4">
        <f ca="1"/>
        <v>24195524320</v>
      </c>
      <c r="AT115" s="4">
        <f ca="1"/>
        <v>97088009258</v>
      </c>
      <c r="AU115" s="4">
        <f ca="1"/>
        <v>-100368606</v>
      </c>
      <c r="AV115" s="4">
        <f ca="1"/>
        <v>-118885</v>
      </c>
      <c r="AX115" s="60"/>
      <c r="AY115" t="str">
        <f ca="1"/>
        <v>29/02/2024</v>
      </c>
      <c r="AZ115" s="4">
        <f ca="1"/>
        <v>532593200622</v>
      </c>
      <c r="BA115" s="4">
        <f ca="1"/>
        <v>210098924086</v>
      </c>
      <c r="BB115" s="4">
        <f ca="1"/>
        <v>325410853631</v>
      </c>
      <c r="BD115" s="60"/>
      <c r="BE115" t="str">
        <f ca="1"/>
        <v>29/02/2024</v>
      </c>
      <c r="BF115" s="4">
        <f ca="1"/>
        <v>100064032534</v>
      </c>
      <c r="BG115" s="4">
        <f ca="1"/>
        <v>-30169680824</v>
      </c>
      <c r="BH115" s="4">
        <f ca="1"/>
        <v>137191651874</v>
      </c>
      <c r="BI115" s="4">
        <f ca="1"/>
        <v>-1763206205</v>
      </c>
      <c r="BJ115" s="4">
        <f ca="1"/>
        <v>1103550429</v>
      </c>
      <c r="BL115" s="60"/>
      <c r="BM115" t="str">
        <f ca="1"/>
        <v>29/02/2024</v>
      </c>
      <c r="BN115" s="4">
        <f ca="1"/>
        <v>-3424297257250</v>
      </c>
      <c r="BO115" s="4">
        <f ca="1"/>
        <v>81881924377</v>
      </c>
      <c r="BP115" s="4">
        <f ca="1"/>
        <v>-2591973525553</v>
      </c>
      <c r="BQ115" s="4">
        <f ca="1"/>
        <v>31964580000</v>
      </c>
      <c r="BR115" s="4">
        <f ca="1"/>
        <v>291758725573</v>
      </c>
      <c r="BS115" s="4">
        <f ca="1"/>
        <v>-5443997800</v>
      </c>
      <c r="BT115" s="4">
        <f ca="1"/>
        <v>-1682303967330</v>
      </c>
    </row>
    <row r="116" spans="23:72" x14ac:dyDescent="0.2">
      <c r="W116" s="60"/>
      <c r="X116" t="str">
        <f ca="1"/>
        <v>28/02/2024</v>
      </c>
      <c r="Y116" s="27">
        <f ca="1"/>
        <v>13557714105</v>
      </c>
      <c r="Z116" s="27">
        <f ca="1"/>
        <v>-14477072527</v>
      </c>
      <c r="AA116" s="27">
        <f ca="1"/>
        <v>318921796</v>
      </c>
      <c r="AB116" s="27">
        <f ca="1"/>
        <v>20895743506</v>
      </c>
      <c r="AC116" s="27">
        <f ca="1"/>
        <v>2643200555</v>
      </c>
      <c r="AD116" s="27">
        <f ca="1"/>
        <v>130867849</v>
      </c>
      <c r="AF116" s="60"/>
      <c r="AG116" t="str">
        <f ca="1"/>
        <v>28/02/2024</v>
      </c>
      <c r="AH116" s="4">
        <f ca="1"/>
        <v>254274043404</v>
      </c>
      <c r="AI116" s="4">
        <f ca="1"/>
        <v>-79942833962</v>
      </c>
      <c r="AJ116" s="4">
        <f ca="1"/>
        <v>17754332486</v>
      </c>
      <c r="AK116" s="4">
        <f ca="1"/>
        <v>11707801339</v>
      </c>
      <c r="AM116" s="60"/>
      <c r="AN116" t="str">
        <f ca="1"/>
        <v>28/02/2024</v>
      </c>
      <c r="AO116" s="4">
        <f ca="1"/>
        <v>43383250418</v>
      </c>
      <c r="AP116" s="4">
        <f ca="1"/>
        <v>-72468522568</v>
      </c>
      <c r="AQ116" s="4">
        <f ca="1"/>
        <v>-13063026718</v>
      </c>
      <c r="AR116" s="4">
        <f ca="1"/>
        <v>300415565942</v>
      </c>
      <c r="AS116" s="4">
        <f ca="1"/>
        <v>28316889414</v>
      </c>
      <c r="AT116" s="4">
        <f ca="1"/>
        <v>98475399258</v>
      </c>
      <c r="AU116" s="4">
        <f ca="1"/>
        <v>-556308606</v>
      </c>
      <c r="AV116" s="4">
        <f ca="1"/>
        <v>-118885</v>
      </c>
      <c r="AX116" s="60"/>
      <c r="AY116" t="str">
        <f ca="1"/>
        <v>28/02/2024</v>
      </c>
      <c r="AZ116" s="4">
        <f ca="1"/>
        <v>441516090622</v>
      </c>
      <c r="BA116" s="4">
        <f ca="1"/>
        <v>211389694086</v>
      </c>
      <c r="BB116" s="4">
        <f ca="1"/>
        <v>334871403631</v>
      </c>
      <c r="BD116" s="60"/>
      <c r="BE116" t="str">
        <f ca="1"/>
        <v>28/02/2024</v>
      </c>
      <c r="BF116" s="4">
        <f ca="1"/>
        <v>86360322534</v>
      </c>
      <c r="BG116" s="4">
        <f ca="1"/>
        <v>2742959176</v>
      </c>
      <c r="BH116" s="4">
        <f ca="1"/>
        <v>137259271874</v>
      </c>
      <c r="BI116" s="4">
        <f ca="1"/>
        <v>685693795</v>
      </c>
      <c r="BJ116" s="4">
        <f ca="1"/>
        <v>-368549571</v>
      </c>
      <c r="BL116" s="60"/>
      <c r="BM116" t="str">
        <f ca="1"/>
        <v>28/02/2024</v>
      </c>
      <c r="BN116" s="4">
        <f ca="1"/>
        <v>-3309036197250</v>
      </c>
      <c r="BO116" s="4">
        <f ca="1"/>
        <v>84322204377</v>
      </c>
      <c r="BP116" s="4">
        <f ca="1"/>
        <v>-2604380785553</v>
      </c>
      <c r="BQ116" s="4">
        <f ca="1"/>
        <v>53287350000</v>
      </c>
      <c r="BR116" s="4">
        <f ca="1"/>
        <v>291930865573</v>
      </c>
      <c r="BS116" s="4">
        <f ca="1"/>
        <v>-5443997800</v>
      </c>
      <c r="BT116" s="4">
        <f ca="1"/>
        <v>-1510052887330</v>
      </c>
    </row>
    <row r="117" spans="23:72" x14ac:dyDescent="0.2">
      <c r="W117" s="60"/>
      <c r="X117" t="str">
        <f ca="1"/>
        <v>27/02/2024</v>
      </c>
      <c r="Y117" s="27">
        <f ca="1"/>
        <v>13496094105</v>
      </c>
      <c r="Z117" s="27">
        <f ca="1"/>
        <v>-13298992527</v>
      </c>
      <c r="AA117" s="27">
        <f ca="1"/>
        <v>359311796</v>
      </c>
      <c r="AB117" s="27">
        <f ca="1"/>
        <v>20494196179</v>
      </c>
      <c r="AC117" s="27">
        <f ca="1"/>
        <v>2996520555</v>
      </c>
      <c r="AD117" s="27">
        <f ca="1"/>
        <v>130867849</v>
      </c>
      <c r="AF117" s="60"/>
      <c r="AG117" t="str">
        <f ca="1"/>
        <v>27/02/2024</v>
      </c>
      <c r="AH117" s="4">
        <f ca="1"/>
        <v>287967883404</v>
      </c>
      <c r="AI117" s="4">
        <f ca="1"/>
        <v>-79053963962</v>
      </c>
      <c r="AJ117" s="4">
        <f ca="1"/>
        <v>17626632486</v>
      </c>
      <c r="AK117" s="4">
        <f ca="1"/>
        <v>15962111339</v>
      </c>
      <c r="AM117" s="60"/>
      <c r="AN117" t="str">
        <f ca="1"/>
        <v>27/02/2024</v>
      </c>
      <c r="AO117" s="4">
        <f ca="1"/>
        <v>49420690418</v>
      </c>
      <c r="AP117" s="4">
        <f ca="1"/>
        <v>-73814642568</v>
      </c>
      <c r="AQ117" s="4">
        <f ca="1"/>
        <v>-12979666718</v>
      </c>
      <c r="AR117" s="4">
        <f ca="1"/>
        <v>312690135942</v>
      </c>
      <c r="AS117" s="4">
        <f ca="1"/>
        <v>27445021465</v>
      </c>
      <c r="AT117" s="4">
        <f ca="1"/>
        <v>99102289258</v>
      </c>
      <c r="AU117" s="4">
        <f ca="1"/>
        <v>-871458606</v>
      </c>
      <c r="AV117" s="4">
        <f ca="1"/>
        <v>-118885</v>
      </c>
      <c r="AX117" s="60"/>
      <c r="AY117" t="str">
        <f ca="1"/>
        <v>27/02/2024</v>
      </c>
      <c r="AZ117" s="4">
        <f ca="1"/>
        <v>311743950622</v>
      </c>
      <c r="BA117" s="4">
        <f ca="1"/>
        <v>212582234086</v>
      </c>
      <c r="BB117" s="4">
        <f ca="1"/>
        <v>334932923631</v>
      </c>
      <c r="BD117" s="60"/>
      <c r="BE117" t="str">
        <f ca="1"/>
        <v>27/02/2024</v>
      </c>
      <c r="BF117" s="4">
        <f ca="1"/>
        <v>85899872534</v>
      </c>
      <c r="BG117" s="4">
        <f ca="1"/>
        <v>22450739176</v>
      </c>
      <c r="BH117" s="4">
        <f ca="1"/>
        <v>135168031874</v>
      </c>
      <c r="BI117" s="4">
        <f ca="1"/>
        <v>3320453795</v>
      </c>
      <c r="BJ117" s="4">
        <f ca="1"/>
        <v>-15178449571</v>
      </c>
      <c r="BL117" s="60"/>
      <c r="BM117" t="str">
        <f ca="1"/>
        <v>27/02/2024</v>
      </c>
      <c r="BN117" s="4">
        <f ca="1"/>
        <v>-3302147917250</v>
      </c>
      <c r="BO117" s="4">
        <f ca="1"/>
        <v>82459974377</v>
      </c>
      <c r="BP117" s="4">
        <f ca="1"/>
        <v>-2621362955553</v>
      </c>
      <c r="BQ117" s="4">
        <f ca="1"/>
        <v>43577880000</v>
      </c>
      <c r="BR117" s="4">
        <f ca="1"/>
        <v>291939895573</v>
      </c>
      <c r="BS117" s="4">
        <f ca="1"/>
        <v>-5443997800</v>
      </c>
      <c r="BT117" s="4">
        <f ca="1"/>
        <v>-1502794397330</v>
      </c>
    </row>
    <row r="118" spans="23:72" x14ac:dyDescent="0.2">
      <c r="W118" s="60"/>
      <c r="X118" t="str">
        <f ca="1"/>
        <v>26/02/2024</v>
      </c>
      <c r="Y118" s="27">
        <f ca="1"/>
        <v>13498894105</v>
      </c>
      <c r="Z118" s="27">
        <f ca="1"/>
        <v>-8270482527</v>
      </c>
      <c r="AA118" s="27">
        <f ca="1"/>
        <v>211671796</v>
      </c>
      <c r="AB118" s="27">
        <f ca="1"/>
        <v>24766085221</v>
      </c>
      <c r="AC118" s="27">
        <f ca="1"/>
        <v>3636370555</v>
      </c>
      <c r="AD118" s="27">
        <f ca="1"/>
        <v>130867849</v>
      </c>
      <c r="AF118" s="60"/>
      <c r="AG118" t="str">
        <f ca="1"/>
        <v>26/02/2024</v>
      </c>
      <c r="AH118" s="4">
        <f ca="1"/>
        <v>284667283404</v>
      </c>
      <c r="AI118" s="4">
        <f ca="1"/>
        <v>-84041123962</v>
      </c>
      <c r="AJ118" s="4">
        <f ca="1"/>
        <v>15646982486</v>
      </c>
      <c r="AK118" s="4">
        <f ca="1"/>
        <v>20778561339</v>
      </c>
      <c r="AM118" s="60"/>
      <c r="AN118" t="str">
        <f ca="1"/>
        <v>26/02/2024</v>
      </c>
      <c r="AO118" s="4">
        <f ca="1"/>
        <v>32994890418</v>
      </c>
      <c r="AP118" s="4">
        <f ca="1"/>
        <v>-90688332568</v>
      </c>
      <c r="AQ118" s="4">
        <f ca="1"/>
        <v>-12827736718</v>
      </c>
      <c r="AR118" s="4">
        <f ca="1"/>
        <v>338813615942</v>
      </c>
      <c r="AS118" s="4">
        <f ca="1"/>
        <v>25832310064</v>
      </c>
      <c r="AT118" s="4">
        <f ca="1"/>
        <v>103066449258</v>
      </c>
      <c r="AU118" s="4">
        <f ca="1"/>
        <v>-1080348606</v>
      </c>
      <c r="AV118" s="4">
        <f ca="1"/>
        <v>-118885</v>
      </c>
      <c r="AX118" s="60"/>
      <c r="AY118" t="str">
        <f ca="1"/>
        <v>26/02/2024</v>
      </c>
      <c r="AZ118" s="4">
        <f ca="1"/>
        <v>-140655399378</v>
      </c>
      <c r="BA118" s="4">
        <f ca="1"/>
        <v>209633134086</v>
      </c>
      <c r="BB118" s="4">
        <f ca="1"/>
        <v>327619943631</v>
      </c>
      <c r="BD118" s="60"/>
      <c r="BE118" t="str">
        <f ca="1"/>
        <v>26/02/2024</v>
      </c>
      <c r="BF118" s="4">
        <f ca="1"/>
        <v>82202482534</v>
      </c>
      <c r="BG118" s="4">
        <f ca="1"/>
        <v>24686299176</v>
      </c>
      <c r="BH118" s="4">
        <f ca="1"/>
        <v>129861891874</v>
      </c>
      <c r="BI118" s="4">
        <f ca="1"/>
        <v>6611173795</v>
      </c>
      <c r="BJ118" s="4">
        <f ca="1"/>
        <v>-13591939571</v>
      </c>
      <c r="BL118" s="60"/>
      <c r="BM118" t="str">
        <f ca="1"/>
        <v>26/02/2024</v>
      </c>
      <c r="BN118" s="4">
        <f ca="1"/>
        <v>-3248836857250</v>
      </c>
      <c r="BO118" s="4">
        <f ca="1"/>
        <v>82491344377</v>
      </c>
      <c r="BP118" s="4">
        <f ca="1"/>
        <v>-2558104555553</v>
      </c>
      <c r="BQ118" s="4">
        <f ca="1"/>
        <v>61302230000</v>
      </c>
      <c r="BR118" s="4">
        <f ca="1"/>
        <v>292384895573</v>
      </c>
      <c r="BS118" s="4">
        <f ca="1"/>
        <v>-5443997800</v>
      </c>
      <c r="BT118" s="4">
        <f ca="1"/>
        <v>-1533941197330</v>
      </c>
    </row>
    <row r="119" spans="23:72" x14ac:dyDescent="0.2">
      <c r="W119" s="60"/>
      <c r="X119" t="str">
        <f ca="1"/>
        <v>23/02/2024</v>
      </c>
      <c r="Y119" s="27">
        <f ca="1"/>
        <v>13504494105</v>
      </c>
      <c r="Z119" s="27">
        <f ca="1"/>
        <v>-8380872527</v>
      </c>
      <c r="AA119" s="27">
        <f ca="1"/>
        <v>-406138204</v>
      </c>
      <c r="AB119" s="27">
        <f ca="1"/>
        <v>23643390765</v>
      </c>
      <c r="AC119" s="27">
        <f ca="1"/>
        <v>3551480555</v>
      </c>
      <c r="AD119" s="27">
        <f ca="1"/>
        <v>130867849</v>
      </c>
      <c r="AF119" s="60"/>
      <c r="AG119" t="str">
        <f ca="1"/>
        <v>23/02/2024</v>
      </c>
      <c r="AH119" s="4">
        <f ca="1"/>
        <v>271275453404</v>
      </c>
      <c r="AI119" s="4">
        <f ca="1"/>
        <v>-87200213962</v>
      </c>
      <c r="AJ119" s="4">
        <f ca="1"/>
        <v>13697292486</v>
      </c>
      <c r="AK119" s="4">
        <f ca="1"/>
        <v>17965871339</v>
      </c>
      <c r="AM119" s="60"/>
      <c r="AN119" t="str">
        <f ca="1"/>
        <v>23/02/2024</v>
      </c>
      <c r="AO119" s="4">
        <f ca="1"/>
        <v>14500350418</v>
      </c>
      <c r="AP119" s="4">
        <f ca="1"/>
        <v>-98759392568</v>
      </c>
      <c r="AQ119" s="4">
        <f ca="1"/>
        <v>-13005956718</v>
      </c>
      <c r="AR119" s="4">
        <f ca="1"/>
        <v>350461505942</v>
      </c>
      <c r="AS119" s="4">
        <f ca="1"/>
        <v>24122031725</v>
      </c>
      <c r="AT119" s="4">
        <f ca="1"/>
        <v>92076209258</v>
      </c>
      <c r="AU119" s="4">
        <f ca="1"/>
        <v>-1080348606</v>
      </c>
      <c r="AV119" s="4">
        <f ca="1"/>
        <v>-118885</v>
      </c>
      <c r="AX119" s="60"/>
      <c r="AY119" t="str">
        <f ca="1"/>
        <v>23/02/2024</v>
      </c>
      <c r="AZ119" s="4">
        <f ca="1"/>
        <v>-178055879378</v>
      </c>
      <c r="BA119" s="4">
        <f ca="1"/>
        <v>211756484086</v>
      </c>
      <c r="BB119" s="4">
        <f ca="1"/>
        <v>343866793631</v>
      </c>
      <c r="BD119" s="60"/>
      <c r="BE119" t="str">
        <f ca="1"/>
        <v>23/02/2024</v>
      </c>
      <c r="BF119" s="4">
        <f ca="1"/>
        <v>56200312534</v>
      </c>
      <c r="BG119" s="4">
        <f ca="1"/>
        <v>-10713110824</v>
      </c>
      <c r="BH119" s="4">
        <f ca="1"/>
        <v>129008851874</v>
      </c>
      <c r="BI119" s="4">
        <f ca="1"/>
        <v>5158003795</v>
      </c>
      <c r="BJ119" s="4">
        <f ca="1"/>
        <v>-18992679571</v>
      </c>
      <c r="BL119" s="60"/>
      <c r="BM119" t="str">
        <f ca="1"/>
        <v>23/02/2024</v>
      </c>
      <c r="BN119" s="4">
        <f ca="1"/>
        <v>-3257254037250</v>
      </c>
      <c r="BO119" s="4">
        <f ca="1"/>
        <v>82192774377</v>
      </c>
      <c r="BP119" s="4">
        <f ca="1"/>
        <v>-2476687615553</v>
      </c>
      <c r="BQ119" s="4">
        <f ca="1"/>
        <v>58713960000</v>
      </c>
      <c r="BR119" s="4">
        <f ca="1"/>
        <v>292384895573</v>
      </c>
      <c r="BS119" s="4">
        <f ca="1"/>
        <v>-5443997800</v>
      </c>
      <c r="BT119" s="4">
        <f ca="1"/>
        <v>-1531970677330</v>
      </c>
    </row>
    <row r="120" spans="23:72" x14ac:dyDescent="0.2">
      <c r="W120" s="60"/>
      <c r="X120" t="str">
        <f ca="1"/>
        <v>22/02/2024</v>
      </c>
      <c r="Y120" s="27">
        <f ca="1"/>
        <v>13502124105</v>
      </c>
      <c r="Z120" s="27">
        <f ca="1"/>
        <v>-6859822527</v>
      </c>
      <c r="AA120" s="27">
        <f ca="1"/>
        <v>-912608204</v>
      </c>
      <c r="AB120" s="27">
        <f ca="1"/>
        <v>23197664290</v>
      </c>
      <c r="AC120" s="27">
        <f ca="1"/>
        <v>4001520555</v>
      </c>
      <c r="AD120" s="27">
        <f ca="1"/>
        <v>130867849</v>
      </c>
      <c r="AF120" s="60"/>
      <c r="AG120" t="str">
        <f ca="1"/>
        <v>22/02/2024</v>
      </c>
      <c r="AH120" s="4">
        <f ca="1"/>
        <v>247381253404</v>
      </c>
      <c r="AI120" s="4">
        <f ca="1"/>
        <v>-87495263962</v>
      </c>
      <c r="AJ120" s="4">
        <f ca="1"/>
        <v>10484812486</v>
      </c>
      <c r="AK120" s="4">
        <f ca="1"/>
        <v>5306091339</v>
      </c>
      <c r="AM120" s="60"/>
      <c r="AN120" t="str">
        <f ca="1"/>
        <v>22/02/2024</v>
      </c>
      <c r="AO120" s="4">
        <f ca="1"/>
        <v>8304490418</v>
      </c>
      <c r="AP120" s="4">
        <f ca="1"/>
        <v>-89540632568</v>
      </c>
      <c r="AQ120" s="4">
        <f ca="1"/>
        <v>-7682136718</v>
      </c>
      <c r="AR120" s="4">
        <f ca="1"/>
        <v>395034485942</v>
      </c>
      <c r="AS120" s="4">
        <f ca="1"/>
        <v>23509658654</v>
      </c>
      <c r="AT120" s="4">
        <f ca="1"/>
        <v>90966379258</v>
      </c>
      <c r="AU120" s="4">
        <f ca="1"/>
        <v>-1080348606</v>
      </c>
      <c r="AV120" s="4">
        <f ca="1"/>
        <v>-118885</v>
      </c>
      <c r="AX120" s="60"/>
      <c r="AY120" t="str">
        <f ca="1"/>
        <v>22/02/2024</v>
      </c>
      <c r="AZ120" s="4">
        <f ca="1"/>
        <v>-205216529378</v>
      </c>
      <c r="BA120" s="4">
        <f ca="1"/>
        <v>205064244086</v>
      </c>
      <c r="BB120" s="4">
        <f ca="1"/>
        <v>348129213631</v>
      </c>
      <c r="BD120" s="60"/>
      <c r="BE120" t="str">
        <f ca="1"/>
        <v>22/02/2024</v>
      </c>
      <c r="BF120" s="4">
        <f ca="1"/>
        <v>52093222534</v>
      </c>
      <c r="BG120" s="4">
        <f ca="1"/>
        <v>-25597240824</v>
      </c>
      <c r="BH120" s="4">
        <f ca="1"/>
        <v>130558681874</v>
      </c>
      <c r="BI120" s="4">
        <f ca="1"/>
        <v>6605683795</v>
      </c>
      <c r="BJ120" s="4">
        <f ca="1"/>
        <v>-10330309571</v>
      </c>
      <c r="BL120" s="60"/>
      <c r="BM120" t="str">
        <f ca="1"/>
        <v>22/02/2024</v>
      </c>
      <c r="BN120" s="4">
        <f ca="1"/>
        <v>-3294031227250</v>
      </c>
      <c r="BO120" s="4">
        <f ca="1"/>
        <v>84817894377</v>
      </c>
      <c r="BP120" s="4">
        <f ca="1"/>
        <v>-2293136795553</v>
      </c>
      <c r="BQ120" s="4">
        <f ca="1"/>
        <v>40765110000</v>
      </c>
      <c r="BR120" s="4">
        <f ca="1"/>
        <v>291683675573</v>
      </c>
      <c r="BS120" s="4">
        <f ca="1"/>
        <v>-5443997800</v>
      </c>
      <c r="BT120" s="4">
        <f ca="1"/>
        <v>-1581497107330</v>
      </c>
    </row>
    <row r="121" spans="23:72" x14ac:dyDescent="0.2">
      <c r="W121" s="60"/>
      <c r="X121" t="str">
        <f ca="1"/>
        <v>21/02/2024</v>
      </c>
      <c r="Y121" s="27">
        <f ca="1"/>
        <v>13496524105</v>
      </c>
      <c r="Z121" s="27">
        <f ca="1"/>
        <v>-10991172527</v>
      </c>
      <c r="AA121" s="27">
        <f ca="1"/>
        <v>-1092608204</v>
      </c>
      <c r="AB121" s="27">
        <f ca="1"/>
        <v>22767188920</v>
      </c>
      <c r="AC121" s="27">
        <f ca="1"/>
        <v>2365180555</v>
      </c>
      <c r="AD121" s="27">
        <f ca="1"/>
        <v>130867849</v>
      </c>
      <c r="AF121" s="60"/>
      <c r="AG121" t="str">
        <f ca="1"/>
        <v>21/02/2024</v>
      </c>
      <c r="AH121" s="4">
        <f ca="1"/>
        <v>244062923404</v>
      </c>
      <c r="AI121" s="4">
        <f ca="1"/>
        <v>-90893233962</v>
      </c>
      <c r="AJ121" s="4">
        <f ca="1"/>
        <v>8832242486</v>
      </c>
      <c r="AK121" s="4">
        <f ca="1"/>
        <v>1343971339</v>
      </c>
      <c r="AM121" s="60"/>
      <c r="AN121" t="str">
        <f ca="1"/>
        <v>21/02/2024</v>
      </c>
      <c r="AO121" s="4">
        <f ca="1"/>
        <v>12037360418</v>
      </c>
      <c r="AP121" s="4">
        <f ca="1"/>
        <v>-108628022568</v>
      </c>
      <c r="AQ121" s="4">
        <f ca="1"/>
        <v>-8245106718</v>
      </c>
      <c r="AR121" s="4">
        <f ca="1"/>
        <v>449692925942</v>
      </c>
      <c r="AS121" s="4">
        <f ca="1"/>
        <v>24856995207</v>
      </c>
      <c r="AT121" s="4">
        <f ca="1"/>
        <v>82157339258</v>
      </c>
      <c r="AU121" s="4">
        <f ca="1"/>
        <v>-1080348606</v>
      </c>
      <c r="AV121" s="4">
        <f ca="1"/>
        <v>-118885</v>
      </c>
      <c r="AX121" s="60"/>
      <c r="AY121" t="str">
        <f ca="1"/>
        <v>21/02/2024</v>
      </c>
      <c r="AZ121" s="4">
        <f ca="1"/>
        <v>-55163319378</v>
      </c>
      <c r="BA121" s="4">
        <f ca="1"/>
        <v>219056944086</v>
      </c>
      <c r="BB121" s="4">
        <f ca="1"/>
        <v>384460403631</v>
      </c>
      <c r="BD121" s="60"/>
      <c r="BE121" t="str">
        <f ca="1"/>
        <v>21/02/2024</v>
      </c>
      <c r="BF121" s="4">
        <f ca="1"/>
        <v>49463872534</v>
      </c>
      <c r="BG121" s="4">
        <f ca="1"/>
        <v>-27744650824</v>
      </c>
      <c r="BH121" s="4">
        <f ca="1"/>
        <v>131898921874</v>
      </c>
      <c r="BI121" s="4">
        <f ca="1"/>
        <v>1679043795</v>
      </c>
      <c r="BJ121" s="4">
        <f ca="1"/>
        <v>-7882239571</v>
      </c>
      <c r="BL121" s="60"/>
      <c r="BM121" t="str">
        <f ca="1"/>
        <v>21/02/2024</v>
      </c>
      <c r="BN121" s="4">
        <f ca="1"/>
        <v>-3230481027250</v>
      </c>
      <c r="BO121" s="4">
        <f ca="1"/>
        <v>84790114377</v>
      </c>
      <c r="BP121" s="4">
        <f ca="1"/>
        <v>-2187651205553</v>
      </c>
      <c r="BQ121" s="4">
        <f ca="1"/>
        <v>42447070000</v>
      </c>
      <c r="BR121" s="4">
        <f ca="1"/>
        <v>291686615573</v>
      </c>
      <c r="BS121" s="4">
        <f ca="1"/>
        <v>-5443997800</v>
      </c>
      <c r="BT121" s="4">
        <f ca="1"/>
        <v>-1543984017330</v>
      </c>
    </row>
    <row r="122" spans="23:72" x14ac:dyDescent="0.2">
      <c r="W122" s="60"/>
      <c r="X122" t="str">
        <f ca="1"/>
        <v>20/02/2024</v>
      </c>
      <c r="Y122" s="27">
        <f ca="1"/>
        <v>13490924105</v>
      </c>
      <c r="Z122" s="27">
        <f ca="1"/>
        <v>-9158632527</v>
      </c>
      <c r="AA122" s="27">
        <f ca="1"/>
        <v>-1307958204</v>
      </c>
      <c r="AB122" s="27">
        <f ca="1"/>
        <v>17258894086</v>
      </c>
      <c r="AC122" s="27">
        <f ca="1"/>
        <v>2250090555</v>
      </c>
      <c r="AD122" s="27">
        <f ca="1"/>
        <v>130867849</v>
      </c>
      <c r="AF122" s="60"/>
      <c r="AG122" t="str">
        <f ca="1"/>
        <v>20/02/2024</v>
      </c>
      <c r="AH122" s="4">
        <f ca="1"/>
        <v>259544493404</v>
      </c>
      <c r="AI122" s="4">
        <f ca="1"/>
        <v>-90521733962</v>
      </c>
      <c r="AJ122" s="4">
        <f ca="1"/>
        <v>8147742486</v>
      </c>
      <c r="AK122" s="4">
        <f ca="1"/>
        <v>2372831339</v>
      </c>
      <c r="AM122" s="60"/>
      <c r="AN122" t="str">
        <f ca="1"/>
        <v>20/02/2024</v>
      </c>
      <c r="AO122" s="4">
        <f ca="1"/>
        <v>27807920418</v>
      </c>
      <c r="AP122" s="4">
        <f ca="1"/>
        <v>-95067172568</v>
      </c>
      <c r="AQ122" s="4">
        <f ca="1"/>
        <v>-3100896718</v>
      </c>
      <c r="AR122" s="4">
        <f ca="1"/>
        <v>483991805942</v>
      </c>
      <c r="AS122" s="4">
        <f ca="1"/>
        <v>20201869447</v>
      </c>
      <c r="AT122" s="4">
        <f ca="1"/>
        <v>85445729258</v>
      </c>
      <c r="AU122" s="4">
        <f ca="1"/>
        <v>-1084368606</v>
      </c>
      <c r="AV122" s="4">
        <f ca="1"/>
        <v>-118885</v>
      </c>
      <c r="AX122" s="60"/>
      <c r="AY122" t="str">
        <f ca="1"/>
        <v>20/02/2024</v>
      </c>
      <c r="AZ122" s="4">
        <f ca="1"/>
        <v>92630250622</v>
      </c>
      <c r="BA122" s="4">
        <f ca="1"/>
        <v>245193974086</v>
      </c>
      <c r="BB122" s="4">
        <f ca="1"/>
        <v>393305433631</v>
      </c>
      <c r="BD122" s="60"/>
      <c r="BE122" t="str">
        <f ca="1"/>
        <v>20/02/2024</v>
      </c>
      <c r="BF122" s="4">
        <f ca="1"/>
        <v>34855742534</v>
      </c>
      <c r="BG122" s="4">
        <f ca="1"/>
        <v>-15546990824</v>
      </c>
      <c r="BH122" s="4">
        <f ca="1"/>
        <v>160208641874</v>
      </c>
      <c r="BI122" s="4">
        <f ca="1"/>
        <v>730073795</v>
      </c>
      <c r="BJ122" s="4">
        <f ca="1"/>
        <v>12337390429</v>
      </c>
      <c r="BL122" s="60"/>
      <c r="BM122" t="str">
        <f ca="1"/>
        <v>20/02/2024</v>
      </c>
      <c r="BN122" s="4">
        <f ca="1"/>
        <v>-3215215197250</v>
      </c>
      <c r="BO122" s="4">
        <f ca="1"/>
        <v>85073324377</v>
      </c>
      <c r="BP122" s="4">
        <f ca="1"/>
        <v>-2092948205553</v>
      </c>
      <c r="BQ122" s="4">
        <f ca="1"/>
        <v>45165480000</v>
      </c>
      <c r="BR122" s="4">
        <f ca="1"/>
        <v>291679255573</v>
      </c>
      <c r="BS122" s="4">
        <f ca="1"/>
        <v>-5443997800</v>
      </c>
      <c r="BT122" s="4">
        <f ca="1"/>
        <v>-1512122987330</v>
      </c>
    </row>
    <row r="123" spans="23:72" x14ac:dyDescent="0.2">
      <c r="W123" s="60"/>
      <c r="X123" t="str">
        <f ca="1"/>
        <v>19/02/2024</v>
      </c>
      <c r="Y123" s="27">
        <f ca="1"/>
        <v>13507934105</v>
      </c>
      <c r="Z123" s="27">
        <f ca="1"/>
        <v>-8583942527</v>
      </c>
      <c r="AA123" s="27">
        <f ca="1"/>
        <v>-1419808204</v>
      </c>
      <c r="AB123" s="27">
        <f ca="1"/>
        <v>17869996529</v>
      </c>
      <c r="AC123" s="27">
        <f ca="1"/>
        <v>1721720555</v>
      </c>
      <c r="AD123" s="27">
        <f ca="1"/>
        <v>130867849</v>
      </c>
      <c r="AF123" s="60"/>
      <c r="AG123" t="str">
        <f ca="1"/>
        <v>19/02/2024</v>
      </c>
      <c r="AH123" s="4">
        <f ca="1"/>
        <v>241739523404</v>
      </c>
      <c r="AI123" s="4">
        <f ca="1"/>
        <v>-89662613962</v>
      </c>
      <c r="AJ123" s="4">
        <f ca="1"/>
        <v>7714422486</v>
      </c>
      <c r="AK123" s="4">
        <f ca="1"/>
        <v>6775351339</v>
      </c>
      <c r="AM123" s="60"/>
      <c r="AN123" t="str">
        <f ca="1"/>
        <v>19/02/2024</v>
      </c>
      <c r="AO123" s="4">
        <f ca="1"/>
        <v>40160910418</v>
      </c>
      <c r="AP123" s="4">
        <f ca="1"/>
        <v>-98863742568</v>
      </c>
      <c r="AQ123" s="4">
        <f ca="1"/>
        <v>1963093282</v>
      </c>
      <c r="AR123" s="4">
        <f ca="1"/>
        <v>511751795942</v>
      </c>
      <c r="AS123" s="4">
        <f ca="1"/>
        <v>13805824293</v>
      </c>
      <c r="AT123" s="4">
        <f ca="1"/>
        <v>87703989258</v>
      </c>
      <c r="AU123" s="4">
        <f ca="1"/>
        <v>-1084368606</v>
      </c>
      <c r="AV123" s="4">
        <f ca="1"/>
        <v>-118885</v>
      </c>
      <c r="AX123" s="60"/>
      <c r="AY123" t="str">
        <f ca="1"/>
        <v>19/02/2024</v>
      </c>
      <c r="AZ123" s="4">
        <f ca="1"/>
        <v>102577010622</v>
      </c>
      <c r="BA123" s="4">
        <f ca="1"/>
        <v>261369504086</v>
      </c>
      <c r="BB123" s="4">
        <f ca="1"/>
        <v>416144793631</v>
      </c>
      <c r="BD123" s="60"/>
      <c r="BE123" t="str">
        <f ca="1"/>
        <v>19/02/2024</v>
      </c>
      <c r="BF123" s="4">
        <f ca="1"/>
        <v>-2989737466</v>
      </c>
      <c r="BG123" s="4">
        <f ca="1"/>
        <v>-8979140824</v>
      </c>
      <c r="BH123" s="4">
        <f ca="1"/>
        <v>161731731874</v>
      </c>
      <c r="BI123" s="4">
        <f ca="1"/>
        <v>2851533795</v>
      </c>
      <c r="BJ123" s="4">
        <f ca="1"/>
        <v>16111090429</v>
      </c>
      <c r="BL123" s="60"/>
      <c r="BM123" t="str">
        <f ca="1"/>
        <v>19/02/2024</v>
      </c>
      <c r="BN123" s="4">
        <f ca="1"/>
        <v>-3207413277250</v>
      </c>
      <c r="BO123" s="4">
        <f ca="1"/>
        <v>90874134377</v>
      </c>
      <c r="BP123" s="4">
        <f ca="1"/>
        <v>-2006733545553</v>
      </c>
      <c r="BQ123" s="4">
        <f ca="1"/>
        <v>42857850000</v>
      </c>
      <c r="BR123" s="4">
        <f ca="1"/>
        <v>292160045573</v>
      </c>
      <c r="BS123" s="4">
        <f ca="1"/>
        <v>-5441977800</v>
      </c>
      <c r="BT123" s="4">
        <f ca="1"/>
        <v>-1626885857330</v>
      </c>
    </row>
    <row r="124" spans="23:72" x14ac:dyDescent="0.2">
      <c r="W124" s="60"/>
      <c r="X124" t="str">
        <f ca="1"/>
        <v>16/02/2024</v>
      </c>
      <c r="Y124" s="27">
        <f ca="1"/>
        <v>10508144105</v>
      </c>
      <c r="Z124" s="27">
        <f ca="1"/>
        <v>-9165022527</v>
      </c>
      <c r="AA124" s="27">
        <f ca="1"/>
        <v>-1488888204</v>
      </c>
      <c r="AB124" s="27">
        <f ca="1"/>
        <v>18032315499</v>
      </c>
      <c r="AC124" s="27">
        <f ca="1"/>
        <v>1715520555</v>
      </c>
      <c r="AD124" s="27">
        <f ca="1"/>
        <v>107041839</v>
      </c>
      <c r="AF124" s="60"/>
      <c r="AG124" t="str">
        <f ca="1"/>
        <v>16/02/2024</v>
      </c>
      <c r="AH124" s="4">
        <f ca="1"/>
        <v>220935853404</v>
      </c>
      <c r="AI124" s="4">
        <f ca="1"/>
        <v>-89656253962</v>
      </c>
      <c r="AJ124" s="4">
        <f ca="1"/>
        <v>7110282486</v>
      </c>
      <c r="AK124" s="4">
        <f ca="1"/>
        <v>5503271339</v>
      </c>
      <c r="AM124" s="60"/>
      <c r="AN124" t="str">
        <f ca="1"/>
        <v>16/02/2024</v>
      </c>
      <c r="AO124" s="4">
        <f ca="1"/>
        <v>42420310418</v>
      </c>
      <c r="AP124" s="4">
        <f ca="1"/>
        <v>-98115182568</v>
      </c>
      <c r="AQ124" s="4">
        <f ca="1"/>
        <v>-572106718</v>
      </c>
      <c r="AR124" s="4">
        <f ca="1"/>
        <v>517997105942</v>
      </c>
      <c r="AS124" s="4">
        <f ca="1"/>
        <v>5600337885</v>
      </c>
      <c r="AT124" s="4">
        <f ca="1"/>
        <v>86219799258</v>
      </c>
      <c r="AU124" s="4">
        <f ca="1"/>
        <v>-1084368606</v>
      </c>
      <c r="AV124" s="4">
        <f ca="1"/>
        <v>-118885</v>
      </c>
      <c r="AX124" s="60"/>
      <c r="AY124" t="str">
        <f ca="1"/>
        <v>16/02/2024</v>
      </c>
      <c r="AZ124" s="4">
        <f ca="1"/>
        <v>56298710622</v>
      </c>
      <c r="BA124" s="4">
        <f ca="1"/>
        <v>273985374086</v>
      </c>
      <c r="BB124" s="4">
        <f ca="1"/>
        <v>421850993631</v>
      </c>
      <c r="BD124" s="60"/>
      <c r="BE124" t="str">
        <f ca="1"/>
        <v>16/02/2024</v>
      </c>
      <c r="BF124" s="4">
        <f ca="1"/>
        <v>-4970137466</v>
      </c>
      <c r="BG124" s="4">
        <f ca="1"/>
        <v>8227659176</v>
      </c>
      <c r="BH124" s="4">
        <f ca="1"/>
        <v>159673071874</v>
      </c>
      <c r="BI124" s="4">
        <f ca="1"/>
        <v>3135633795</v>
      </c>
      <c r="BJ124" s="4">
        <f ca="1"/>
        <v>19925370429</v>
      </c>
      <c r="BL124" s="60"/>
      <c r="BM124" t="str">
        <f ca="1"/>
        <v>16/02/2024</v>
      </c>
      <c r="BN124" s="4">
        <f ca="1"/>
        <v>-3158494627250</v>
      </c>
      <c r="BO124" s="4">
        <f ca="1"/>
        <v>76341764377</v>
      </c>
      <c r="BP124" s="4">
        <f ca="1"/>
        <v>-1945733675553</v>
      </c>
      <c r="BQ124" s="4">
        <f ca="1"/>
        <v>18945310000</v>
      </c>
      <c r="BR124" s="4">
        <f ca="1"/>
        <v>292160045573</v>
      </c>
      <c r="BS124" s="4">
        <f ca="1"/>
        <v>-5441977800</v>
      </c>
      <c r="BT124" s="4">
        <f ca="1"/>
        <v>-1742816037330</v>
      </c>
    </row>
    <row r="125" spans="23:72" x14ac:dyDescent="0.2">
      <c r="W125" s="60"/>
      <c r="X125" t="str">
        <f ca="1"/>
        <v>15/02/2024</v>
      </c>
      <c r="Y125" s="27">
        <f ca="1"/>
        <v>10502494105</v>
      </c>
      <c r="Z125" s="27">
        <f ca="1"/>
        <v>-7328852527</v>
      </c>
      <c r="AA125" s="27">
        <f ca="1"/>
        <v>-1435718204</v>
      </c>
      <c r="AB125" s="27">
        <f ca="1"/>
        <v>20192976109</v>
      </c>
      <c r="AC125" s="27">
        <f ca="1"/>
        <v>1712630555</v>
      </c>
      <c r="AD125" s="27">
        <f ca="1"/>
        <v>107041839</v>
      </c>
      <c r="AF125" s="60"/>
      <c r="AG125" t="str">
        <f ca="1"/>
        <v>15/02/2024</v>
      </c>
      <c r="AH125" s="4">
        <f ca="1"/>
        <v>218499683404</v>
      </c>
      <c r="AI125" s="4">
        <f ca="1"/>
        <v>-88076893962</v>
      </c>
      <c r="AJ125" s="4">
        <f ca="1"/>
        <v>6676912486</v>
      </c>
      <c r="AK125" s="4">
        <f ca="1"/>
        <v>5134681339</v>
      </c>
      <c r="AM125" s="60"/>
      <c r="AN125" t="str">
        <f ca="1"/>
        <v>15/02/2024</v>
      </c>
      <c r="AO125" s="4">
        <f ca="1"/>
        <v>43021970418</v>
      </c>
      <c r="AP125" s="4">
        <f ca="1"/>
        <v>-92915562568</v>
      </c>
      <c r="AQ125" s="4">
        <f ca="1"/>
        <v>-4420306718</v>
      </c>
      <c r="AR125" s="4">
        <f ca="1"/>
        <v>565125645942</v>
      </c>
      <c r="AS125" s="4">
        <f ca="1"/>
        <v>8874629026</v>
      </c>
      <c r="AT125" s="4">
        <f ca="1"/>
        <v>78470319258</v>
      </c>
      <c r="AU125" s="4">
        <f ca="1"/>
        <v>-1084368606</v>
      </c>
      <c r="AV125" s="4">
        <f ca="1"/>
        <v>-118885</v>
      </c>
      <c r="AX125" s="60"/>
      <c r="AY125" t="str">
        <f ca="1"/>
        <v>15/02/2024</v>
      </c>
      <c r="AZ125" s="4">
        <f ca="1"/>
        <v>59870960622</v>
      </c>
      <c r="BA125" s="4">
        <f ca="1"/>
        <v>276937374086</v>
      </c>
      <c r="BB125" s="4">
        <f ca="1"/>
        <v>422866393631</v>
      </c>
      <c r="BD125" s="60"/>
      <c r="BE125" t="str">
        <f ca="1"/>
        <v>15/02/2024</v>
      </c>
      <c r="BF125" s="4">
        <f ca="1"/>
        <v>-5256077466</v>
      </c>
      <c r="BG125" s="4">
        <f ca="1"/>
        <v>-15025380824</v>
      </c>
      <c r="BH125" s="4">
        <f ca="1"/>
        <v>124617481874</v>
      </c>
      <c r="BI125" s="4">
        <f ca="1"/>
        <v>3385523795</v>
      </c>
      <c r="BJ125" s="4">
        <f ca="1"/>
        <v>23090429</v>
      </c>
      <c r="BL125" s="60"/>
      <c r="BM125" t="str">
        <f ca="1"/>
        <v>15/02/2024</v>
      </c>
      <c r="BN125" s="4">
        <f ca="1"/>
        <v>-3035272287250</v>
      </c>
      <c r="BO125" s="4">
        <f ca="1"/>
        <v>78850304377</v>
      </c>
      <c r="BP125" s="4">
        <f ca="1"/>
        <v>-1892876515553</v>
      </c>
      <c r="BQ125" s="4">
        <f ca="1"/>
        <v>13758480000</v>
      </c>
      <c r="BR125" s="4">
        <f ca="1"/>
        <v>292160045573</v>
      </c>
      <c r="BS125" s="4">
        <f ca="1"/>
        <v>-5441977800</v>
      </c>
      <c r="BT125" s="4">
        <f ca="1"/>
        <v>-1719823587330</v>
      </c>
    </row>
    <row r="126" spans="23:72" x14ac:dyDescent="0.2">
      <c r="W126" s="60"/>
      <c r="X126" t="str">
        <f ca="1"/>
        <v>07/02/2024</v>
      </c>
      <c r="Y126" s="27">
        <f ca="1"/>
        <v>10953184105</v>
      </c>
      <c r="Z126" s="27">
        <f ca="1"/>
        <v>-8392122527</v>
      </c>
      <c r="AA126" s="27">
        <f ca="1"/>
        <v>-1622168204</v>
      </c>
      <c r="AB126" s="27">
        <f ca="1"/>
        <v>19585808219</v>
      </c>
      <c r="AC126" s="27">
        <f ca="1"/>
        <v>1162810555</v>
      </c>
      <c r="AD126" s="27">
        <f ca="1"/>
        <v>118801108</v>
      </c>
      <c r="AF126" s="60"/>
      <c r="AG126" t="str">
        <f ca="1"/>
        <v>07/02/2024</v>
      </c>
      <c r="AH126" s="4">
        <f ca="1"/>
        <v>218353543404</v>
      </c>
      <c r="AI126" s="4">
        <f ca="1"/>
        <v>-92211743962</v>
      </c>
      <c r="AJ126" s="4">
        <f ca="1"/>
        <v>4287632486</v>
      </c>
      <c r="AK126" s="4">
        <f ca="1"/>
        <v>-2383168661</v>
      </c>
      <c r="AM126" s="60"/>
      <c r="AN126" t="str">
        <f ca="1"/>
        <v>07/02/2024</v>
      </c>
      <c r="AO126" s="4">
        <f ca="1"/>
        <v>8062110418</v>
      </c>
      <c r="AP126" s="4">
        <f ca="1"/>
        <v>-93096592568</v>
      </c>
      <c r="AQ126" s="4">
        <f ca="1"/>
        <v>-11620606718</v>
      </c>
      <c r="AR126" s="4">
        <f ca="1"/>
        <v>590529435942</v>
      </c>
      <c r="AS126" s="4">
        <f ca="1"/>
        <v>3374792974</v>
      </c>
      <c r="AT126" s="4">
        <f ca="1"/>
        <v>81035879258</v>
      </c>
      <c r="AU126" s="4">
        <f ca="1"/>
        <v>-821128606</v>
      </c>
      <c r="AV126" s="4">
        <f ca="1"/>
        <v>-118885</v>
      </c>
      <c r="AX126" s="60"/>
      <c r="AY126" t="str">
        <f ca="1"/>
        <v>07/02/2024</v>
      </c>
      <c r="AZ126" s="4">
        <f ca="1"/>
        <v>-54744039378</v>
      </c>
      <c r="BA126" s="4">
        <f ca="1"/>
        <v>269653264086</v>
      </c>
      <c r="BB126" s="4">
        <f ca="1"/>
        <v>402803093631</v>
      </c>
      <c r="BD126" s="60"/>
      <c r="BE126" t="str">
        <f ca="1"/>
        <v>07/02/2024</v>
      </c>
      <c r="BF126" s="4">
        <f ca="1"/>
        <v>-2247077466</v>
      </c>
      <c r="BG126" s="4">
        <f ca="1"/>
        <v>-3305090824</v>
      </c>
      <c r="BH126" s="4">
        <f ca="1"/>
        <v>122101961874</v>
      </c>
      <c r="BI126" s="4">
        <f ca="1"/>
        <v>7070913795</v>
      </c>
      <c r="BJ126" s="4">
        <f ca="1"/>
        <v>-7581129571</v>
      </c>
      <c r="BL126" s="60"/>
      <c r="BM126" t="str">
        <f ca="1"/>
        <v>07/02/2024</v>
      </c>
      <c r="BN126" s="4">
        <f ca="1"/>
        <v>-2903623277250</v>
      </c>
      <c r="BO126" s="4">
        <f ca="1"/>
        <v>66125954377</v>
      </c>
      <c r="BP126" s="4">
        <f ca="1"/>
        <v>-1808693085553</v>
      </c>
      <c r="BQ126" s="4">
        <f ca="1"/>
        <v>4355640000</v>
      </c>
      <c r="BR126" s="4">
        <f ca="1"/>
        <v>292372405573</v>
      </c>
      <c r="BS126" s="4">
        <f ca="1"/>
        <v>-5441977800</v>
      </c>
      <c r="BT126" s="4">
        <f ca="1"/>
        <v>-1655254767330</v>
      </c>
    </row>
    <row r="127" spans="23:72" x14ac:dyDescent="0.2">
      <c r="W127" s="60"/>
      <c r="X127" t="str">
        <f ca="1"/>
        <v>06/02/2024</v>
      </c>
      <c r="Y127" s="27">
        <f ca="1"/>
        <v>9842614105</v>
      </c>
      <c r="Z127" s="27">
        <f ca="1"/>
        <v>-6701442527</v>
      </c>
      <c r="AA127" s="27">
        <f ca="1"/>
        <v>-1713168204</v>
      </c>
      <c r="AB127" s="27">
        <f ca="1"/>
        <v>19791662386</v>
      </c>
      <c r="AC127" s="27">
        <f ca="1"/>
        <v>1119970555</v>
      </c>
      <c r="AD127" s="27">
        <f ca="1"/>
        <v>117643707</v>
      </c>
      <c r="AF127" s="60"/>
      <c r="AG127" t="str">
        <f ca="1"/>
        <v>06/02/2024</v>
      </c>
      <c r="AH127" s="4">
        <f ca="1"/>
        <v>208799673404</v>
      </c>
      <c r="AI127" s="4">
        <f ca="1"/>
        <v>-92211743962</v>
      </c>
      <c r="AJ127" s="4">
        <f ca="1"/>
        <v>3069282486</v>
      </c>
      <c r="AK127" s="4">
        <f ca="1"/>
        <v>-2350258661</v>
      </c>
      <c r="AM127" s="60"/>
      <c r="AN127" t="str">
        <f ca="1"/>
        <v>06/02/2024</v>
      </c>
      <c r="AO127" s="4">
        <f ca="1"/>
        <v>9190000418</v>
      </c>
      <c r="AP127" s="4">
        <f ca="1"/>
        <v>-89759892568</v>
      </c>
      <c r="AQ127" s="4">
        <f ca="1"/>
        <v>-11379196718</v>
      </c>
      <c r="AR127" s="4">
        <f ca="1"/>
        <v>601344615942</v>
      </c>
      <c r="AS127" s="4">
        <f ca="1"/>
        <v>2718071992</v>
      </c>
      <c r="AT127" s="4">
        <f ca="1"/>
        <v>83806559258</v>
      </c>
      <c r="AU127" s="4">
        <f ca="1"/>
        <v>-821128606</v>
      </c>
      <c r="AV127" s="4">
        <f ca="1"/>
        <v>-118885</v>
      </c>
      <c r="AX127" s="60"/>
      <c r="AY127" t="str">
        <f ca="1"/>
        <v>06/02/2024</v>
      </c>
      <c r="AZ127" s="4">
        <f ca="1"/>
        <v>-70422199378</v>
      </c>
      <c r="BA127" s="4">
        <f ca="1"/>
        <v>269467744086</v>
      </c>
      <c r="BB127" s="4">
        <f ca="1"/>
        <v>403202803631</v>
      </c>
      <c r="BD127" s="60"/>
      <c r="BE127" t="str">
        <f ca="1"/>
        <v>06/02/2024</v>
      </c>
      <c r="BF127" s="4">
        <f ca="1"/>
        <v>11398692534</v>
      </c>
      <c r="BG127" s="4">
        <f ca="1"/>
        <v>-8569160824</v>
      </c>
      <c r="BH127" s="4">
        <f ca="1"/>
        <v>102564531874</v>
      </c>
      <c r="BI127" s="4">
        <f ca="1"/>
        <v>2498923795</v>
      </c>
      <c r="BJ127" s="4">
        <f ca="1"/>
        <v>-987209571</v>
      </c>
      <c r="BL127" s="60"/>
      <c r="BM127" t="str">
        <f ca="1"/>
        <v>06/02/2024</v>
      </c>
      <c r="BN127" s="4">
        <f ca="1"/>
        <v>-2843125387250</v>
      </c>
      <c r="BO127" s="4">
        <f ca="1"/>
        <v>68534814377</v>
      </c>
      <c r="BP127" s="4">
        <f ca="1"/>
        <v>-1763633465553</v>
      </c>
      <c r="BQ127" s="4">
        <f ca="1"/>
        <v>6798330000</v>
      </c>
      <c r="BR127" s="4">
        <f ca="1"/>
        <v>292373955573</v>
      </c>
      <c r="BS127" s="4">
        <f ca="1"/>
        <v>-5441977800</v>
      </c>
      <c r="BT127" s="4">
        <f ca="1"/>
        <v>-1608674077330</v>
      </c>
    </row>
    <row r="128" spans="23:72" x14ac:dyDescent="0.2">
      <c r="W128" s="60"/>
      <c r="X128" t="str">
        <f ca="1"/>
        <v>05/02/2024</v>
      </c>
      <c r="Y128" s="27">
        <f ca="1"/>
        <v>12542614105</v>
      </c>
      <c r="Z128" s="27">
        <f ca="1"/>
        <v>-4639402527</v>
      </c>
      <c r="AA128" s="27">
        <f ca="1"/>
        <v>-1906358204</v>
      </c>
      <c r="AB128" s="27">
        <f ca="1"/>
        <v>21930452739</v>
      </c>
      <c r="AC128" s="27">
        <f ca="1"/>
        <v>616480555</v>
      </c>
      <c r="AD128" s="27">
        <f ca="1"/>
        <v>117643707</v>
      </c>
      <c r="AF128" s="60"/>
      <c r="AG128" t="str">
        <f ca="1"/>
        <v>05/02/2024</v>
      </c>
      <c r="AH128" s="4">
        <f ca="1"/>
        <v>201161023404</v>
      </c>
      <c r="AI128" s="4">
        <f ca="1"/>
        <v>-94734893962</v>
      </c>
      <c r="AJ128" s="4">
        <f ca="1"/>
        <v>2629192486</v>
      </c>
      <c r="AK128" s="4">
        <f ca="1"/>
        <v>-2938218661</v>
      </c>
      <c r="AM128" s="60"/>
      <c r="AN128" t="str">
        <f ca="1"/>
        <v>05/02/2024</v>
      </c>
      <c r="AO128" s="4">
        <f ca="1"/>
        <v>9553150418</v>
      </c>
      <c r="AP128" s="4">
        <f ca="1"/>
        <v>-95365292568</v>
      </c>
      <c r="AQ128" s="4">
        <f ca="1"/>
        <v>-11385496718</v>
      </c>
      <c r="AR128" s="4">
        <f ca="1"/>
        <v>614009585942</v>
      </c>
      <c r="AS128" s="4">
        <f ca="1"/>
        <v>134131199</v>
      </c>
      <c r="AT128" s="4">
        <f ca="1"/>
        <v>85679249258</v>
      </c>
      <c r="AU128" s="4">
        <f ca="1"/>
        <v>-821128606</v>
      </c>
      <c r="AV128" s="4">
        <f ca="1"/>
        <v>-118885</v>
      </c>
      <c r="AX128" s="60"/>
      <c r="AY128" t="str">
        <f ca="1"/>
        <v>05/02/2024</v>
      </c>
      <c r="AZ128" s="4">
        <f ca="1"/>
        <v>-3992479378</v>
      </c>
      <c r="BA128" s="4">
        <f ca="1"/>
        <v>301417504086</v>
      </c>
      <c r="BB128" s="4">
        <f ca="1"/>
        <v>409526713631</v>
      </c>
      <c r="BD128" s="60"/>
      <c r="BE128" t="str">
        <f ca="1"/>
        <v>05/02/2024</v>
      </c>
      <c r="BF128" s="4">
        <f ca="1"/>
        <v>34564692534</v>
      </c>
      <c r="BG128" s="4">
        <f ca="1"/>
        <v>-15207200824</v>
      </c>
      <c r="BH128" s="4">
        <f ca="1"/>
        <v>101055851874</v>
      </c>
      <c r="BI128" s="4">
        <f ca="1"/>
        <v>2450133795</v>
      </c>
      <c r="BJ128" s="4">
        <f ca="1"/>
        <v>-4732759571</v>
      </c>
      <c r="BL128" s="60"/>
      <c r="BM128" t="str">
        <f ca="1"/>
        <v>05/02/2024</v>
      </c>
      <c r="BN128" s="4">
        <f ca="1"/>
        <v>-2798518647250</v>
      </c>
      <c r="BO128" s="4">
        <f ca="1"/>
        <v>73152524377</v>
      </c>
      <c r="BP128" s="4">
        <f ca="1"/>
        <v>-1716577545553</v>
      </c>
      <c r="BQ128" s="4">
        <f ca="1"/>
        <v>-31568930000</v>
      </c>
      <c r="BR128" s="4">
        <f ca="1"/>
        <v>292330505573</v>
      </c>
      <c r="BS128" s="4">
        <f ca="1"/>
        <v>-5441977800</v>
      </c>
      <c r="BT128" s="4">
        <f ca="1"/>
        <v>-1576492947330</v>
      </c>
    </row>
    <row r="129" spans="23:72" x14ac:dyDescent="0.2">
      <c r="W129" s="60"/>
      <c r="X129" t="str">
        <f ca="1"/>
        <v>02/02/2024</v>
      </c>
      <c r="Y129" s="27">
        <f ca="1"/>
        <v>12542614105</v>
      </c>
      <c r="Z129" s="27">
        <f ca="1"/>
        <v>-3249962527</v>
      </c>
      <c r="AA129" s="27">
        <f ca="1"/>
        <v>-2082698204</v>
      </c>
      <c r="AB129" s="27">
        <f ca="1"/>
        <v>20183660509</v>
      </c>
      <c r="AC129" s="27">
        <f ca="1"/>
        <v>344230555</v>
      </c>
      <c r="AD129" s="27">
        <f ca="1"/>
        <v>117643707</v>
      </c>
      <c r="AF129" s="60"/>
      <c r="AG129" t="str">
        <f ca="1"/>
        <v>02/02/2024</v>
      </c>
      <c r="AH129" s="4">
        <f ca="1"/>
        <v>193550953404</v>
      </c>
      <c r="AI129" s="4">
        <f ca="1"/>
        <v>-95014983962</v>
      </c>
      <c r="AJ129" s="4">
        <f ca="1"/>
        <v>1932192486</v>
      </c>
      <c r="AK129" s="4">
        <f ca="1"/>
        <v>-2999328661</v>
      </c>
      <c r="AM129" s="60"/>
      <c r="AN129" t="str">
        <f ca="1"/>
        <v>02/02/2024</v>
      </c>
      <c r="AO129" s="4">
        <f ca="1"/>
        <v>16020590418</v>
      </c>
      <c r="AP129" s="4">
        <f ca="1"/>
        <v>-92227782568</v>
      </c>
      <c r="AQ129" s="4">
        <f ca="1"/>
        <v>-8003916718</v>
      </c>
      <c r="AR129" s="4">
        <f ca="1"/>
        <v>616579085942</v>
      </c>
      <c r="AS129" s="4">
        <f ca="1"/>
        <v>2196098527</v>
      </c>
      <c r="AT129" s="4">
        <f ca="1"/>
        <v>61076729258</v>
      </c>
      <c r="AU129" s="4">
        <f ca="1"/>
        <v>-821128606</v>
      </c>
      <c r="AV129" s="4">
        <f ca="1"/>
        <v>-118885</v>
      </c>
      <c r="AX129" s="60"/>
      <c r="AY129" t="str">
        <f ca="1"/>
        <v>02/02/2024</v>
      </c>
      <c r="AZ129" s="4">
        <f ca="1"/>
        <v>35694620622</v>
      </c>
      <c r="BA129" s="4">
        <f ca="1"/>
        <v>302882394086</v>
      </c>
      <c r="BB129" s="4">
        <f ca="1"/>
        <v>408217113631</v>
      </c>
      <c r="BD129" s="60"/>
      <c r="BE129" t="str">
        <f ca="1"/>
        <v>02/02/2024</v>
      </c>
      <c r="BF129" s="4">
        <f ca="1"/>
        <v>23469022534</v>
      </c>
      <c r="BG129" s="4">
        <f ca="1"/>
        <v>-57527680824</v>
      </c>
      <c r="BH129" s="4">
        <f ca="1"/>
        <v>101325631874</v>
      </c>
      <c r="BI129" s="4">
        <f ca="1"/>
        <v>-2455026205</v>
      </c>
      <c r="BJ129" s="4">
        <f ca="1"/>
        <v>-6957589571</v>
      </c>
      <c r="BL129" s="60"/>
      <c r="BM129" t="str">
        <f ca="1"/>
        <v>02/02/2024</v>
      </c>
      <c r="BN129" s="4">
        <f ca="1"/>
        <v>-2820196717250</v>
      </c>
      <c r="BO129" s="4">
        <f ca="1"/>
        <v>75653264377</v>
      </c>
      <c r="BP129" s="4">
        <f ca="1"/>
        <v>-1715201755553</v>
      </c>
      <c r="BQ129" s="4">
        <f ca="1"/>
        <v>-83505720000</v>
      </c>
      <c r="BR129" s="4">
        <f ca="1"/>
        <v>292321115573</v>
      </c>
      <c r="BS129" s="4">
        <f ca="1"/>
        <v>-5441977800</v>
      </c>
      <c r="BT129" s="4">
        <f ca="1"/>
        <v>-1526901657330</v>
      </c>
    </row>
    <row r="130" spans="23:72" x14ac:dyDescent="0.2">
      <c r="W130" s="60"/>
      <c r="X130" t="str">
        <f ca="1"/>
        <v>01/02/2024</v>
      </c>
      <c r="Y130" s="27">
        <f ca="1"/>
        <v>12542614105</v>
      </c>
      <c r="Z130" s="27">
        <f ca="1"/>
        <v>813997473</v>
      </c>
      <c r="AA130" s="27">
        <f ca="1"/>
        <v>-1547098204</v>
      </c>
      <c r="AB130" s="27">
        <f ca="1"/>
        <v>22944367021</v>
      </c>
      <c r="AC130" s="27">
        <f ca="1"/>
        <v>178110555</v>
      </c>
      <c r="AD130" s="27">
        <f ca="1"/>
        <v>117643707</v>
      </c>
      <c r="AF130" s="60"/>
      <c r="AG130" t="str">
        <f ca="1"/>
        <v>01/02/2024</v>
      </c>
      <c r="AH130" s="4">
        <f ca="1"/>
        <v>178773213404</v>
      </c>
      <c r="AI130" s="4">
        <f ca="1"/>
        <v>-95572573962</v>
      </c>
      <c r="AJ130" s="4">
        <f ca="1"/>
        <v>1174112486</v>
      </c>
      <c r="AK130" s="4">
        <f ca="1"/>
        <v>-2999328661</v>
      </c>
      <c r="AM130" s="60"/>
      <c r="AN130" t="str">
        <f ca="1"/>
        <v>01/02/2024</v>
      </c>
      <c r="AO130" s="4">
        <f ca="1"/>
        <v>28510180418</v>
      </c>
      <c r="AP130" s="4">
        <f ca="1"/>
        <v>-93677932568</v>
      </c>
      <c r="AQ130" s="4">
        <f ca="1"/>
        <v>-5015146718</v>
      </c>
      <c r="AR130" s="4">
        <f ca="1"/>
        <v>617734215942</v>
      </c>
      <c r="AS130" s="4">
        <f ca="1"/>
        <v>5486314684</v>
      </c>
      <c r="AT130" s="4">
        <f ca="1"/>
        <v>59168229258</v>
      </c>
      <c r="AU130" s="4">
        <f ca="1"/>
        <v>-821128606</v>
      </c>
      <c r="AV130" s="4">
        <f ca="1"/>
        <v>-118885</v>
      </c>
      <c r="AX130" s="60"/>
      <c r="AY130" t="str">
        <f ca="1"/>
        <v>01/02/2024</v>
      </c>
      <c r="AZ130" s="4">
        <f ca="1"/>
        <v>36454711761</v>
      </c>
      <c r="BA130" s="4">
        <f ca="1"/>
        <v>280993294086</v>
      </c>
      <c r="BB130" s="4">
        <f ca="1"/>
        <v>403085483631</v>
      </c>
      <c r="BD130" s="60"/>
      <c r="BE130" t="str">
        <f ca="1"/>
        <v>01/02/2024</v>
      </c>
      <c r="BF130" s="4">
        <f ca="1"/>
        <v>50460622534</v>
      </c>
      <c r="BG130" s="4">
        <f ca="1"/>
        <v>-48456650824</v>
      </c>
      <c r="BH130" s="4">
        <f ca="1"/>
        <v>101257001874</v>
      </c>
      <c r="BI130" s="4">
        <f ca="1"/>
        <v>-2481696205</v>
      </c>
      <c r="BJ130" s="4">
        <f ca="1"/>
        <v>-9109292973</v>
      </c>
      <c r="BL130" s="60"/>
      <c r="BM130" t="str">
        <f ca="1"/>
        <v>01/02/2024</v>
      </c>
      <c r="BN130" s="4">
        <f ca="1"/>
        <v>-2739839417250</v>
      </c>
      <c r="BO130" s="4">
        <f ca="1"/>
        <v>65305604377</v>
      </c>
      <c r="BP130" s="4">
        <f ca="1"/>
        <v>-1775258595553</v>
      </c>
      <c r="BQ130" s="4">
        <f ca="1"/>
        <v>-106739790000</v>
      </c>
      <c r="BR130" s="4">
        <f ca="1"/>
        <v>292297755573</v>
      </c>
      <c r="BS130" s="4">
        <f ca="1"/>
        <v>-5441977800</v>
      </c>
      <c r="BT130" s="4">
        <f ca="1"/>
        <v>-1492018187330</v>
      </c>
    </row>
    <row r="131" spans="23:72" x14ac:dyDescent="0.2">
      <c r="W131" s="60"/>
      <c r="X131" t="str">
        <f ca="1"/>
        <v>31/01/2024</v>
      </c>
      <c r="Y131" s="27">
        <f ca="1"/>
        <v>12542614105</v>
      </c>
      <c r="Z131" s="27">
        <f ca="1"/>
        <v>-1104566717</v>
      </c>
      <c r="AA131" s="27">
        <f ca="1"/>
        <v>-760920000</v>
      </c>
      <c r="AB131" s="27">
        <f ca="1"/>
        <v>15255864199</v>
      </c>
      <c r="AC131" s="27">
        <f ca="1"/>
        <v>178110555</v>
      </c>
      <c r="AD131" s="27">
        <f ca="1"/>
        <v>117643707</v>
      </c>
      <c r="AF131" s="60"/>
      <c r="AG131" t="str">
        <f ca="1"/>
        <v>31/01/2024</v>
      </c>
      <c r="AH131" s="4">
        <f ca="1"/>
        <v>172177904396</v>
      </c>
      <c r="AI131" s="4">
        <f ca="1"/>
        <v>-96653704907</v>
      </c>
      <c r="AJ131" s="4">
        <f ca="1"/>
        <v>-450659997</v>
      </c>
      <c r="AK131" s="4">
        <f ca="1"/>
        <v>-2997084708</v>
      </c>
      <c r="AM131" s="60"/>
      <c r="AN131" t="str">
        <f ca="1"/>
        <v>31/01/2024</v>
      </c>
      <c r="AO131" s="4">
        <f ca="1"/>
        <v>44563483163</v>
      </c>
      <c r="AP131" s="4">
        <f ca="1"/>
        <v>-92119633043</v>
      </c>
      <c r="AQ131" s="4">
        <f ca="1"/>
        <v>-3604166406</v>
      </c>
      <c r="AR131" s="4">
        <f ca="1"/>
        <v>617294379396</v>
      </c>
      <c r="AS131" s="4">
        <f ca="1"/>
        <v>4602900133</v>
      </c>
      <c r="AT131" s="4">
        <f ca="1"/>
        <v>51082299260</v>
      </c>
      <c r="AU131" s="4">
        <f ca="1"/>
        <v>-821128606</v>
      </c>
      <c r="AV131" s="4">
        <f ca="1"/>
        <v>-118885</v>
      </c>
      <c r="AX131" s="60"/>
      <c r="AY131" t="str">
        <f ca="1"/>
        <v>31/01/2024</v>
      </c>
      <c r="AZ131" s="4">
        <f ca="1"/>
        <v>-24866528054</v>
      </c>
      <c r="BA131" s="4">
        <f ca="1"/>
        <v>301513951519</v>
      </c>
      <c r="BB131" s="4">
        <f ca="1"/>
        <v>418735338936</v>
      </c>
      <c r="BD131" s="60"/>
      <c r="BE131" t="str">
        <f ca="1"/>
        <v>31/01/2024</v>
      </c>
      <c r="BF131" s="4">
        <f ca="1"/>
        <v>40999134546</v>
      </c>
      <c r="BG131" s="4">
        <f ca="1"/>
        <v>-35488210843</v>
      </c>
      <c r="BH131" s="4">
        <f ca="1"/>
        <v>100207301175</v>
      </c>
      <c r="BI131" s="4">
        <f ca="1"/>
        <v>-3017397372</v>
      </c>
      <c r="BJ131" s="4">
        <f ca="1"/>
        <v>-21722091952</v>
      </c>
      <c r="BL131" s="60"/>
      <c r="BM131" t="str">
        <f ca="1"/>
        <v>31/01/2024</v>
      </c>
      <c r="BN131" s="4">
        <f ca="1"/>
        <v>-2731805573042</v>
      </c>
      <c r="BO131" s="4">
        <f ca="1"/>
        <v>63005547190</v>
      </c>
      <c r="BP131" s="4">
        <f ca="1"/>
        <v>-1831784901244</v>
      </c>
      <c r="BQ131" s="4">
        <f ca="1"/>
        <v>-106739790000</v>
      </c>
      <c r="BR131" s="4">
        <f ca="1"/>
        <v>-1173418019</v>
      </c>
      <c r="BS131" s="4">
        <f ca="1"/>
        <v>-5441977800</v>
      </c>
      <c r="BT131" s="4">
        <f ca="1"/>
        <v>-1443497130133</v>
      </c>
    </row>
    <row r="132" spans="23:72" x14ac:dyDescent="0.2">
      <c r="W132" s="60"/>
      <c r="X132" t="str">
        <f ca="1"/>
        <v>30/01/2024</v>
      </c>
      <c r="Y132" s="27">
        <f ca="1"/>
        <v>12542614105</v>
      </c>
      <c r="Z132" s="27">
        <f ca="1"/>
        <v>-8778506717</v>
      </c>
      <c r="AA132" s="27">
        <f ca="1"/>
        <v>-760920000</v>
      </c>
      <c r="AB132" s="27">
        <f ca="1"/>
        <v>13671531506</v>
      </c>
      <c r="AC132" s="27">
        <f ca="1"/>
        <v>190980555</v>
      </c>
      <c r="AD132" s="27">
        <f ca="1"/>
        <v>117643707</v>
      </c>
      <c r="AF132" s="60"/>
      <c r="AG132" t="str">
        <f ca="1"/>
        <v>30/01/2024</v>
      </c>
      <c r="AH132" s="4">
        <f ca="1"/>
        <v>171207858368</v>
      </c>
      <c r="AI132" s="4">
        <f ca="1"/>
        <v>-97421944907</v>
      </c>
      <c r="AJ132" s="4">
        <f ca="1"/>
        <v>-1086926154</v>
      </c>
      <c r="AK132" s="4">
        <f ca="1"/>
        <v>-3192194708</v>
      </c>
      <c r="AM132" s="60"/>
      <c r="AN132" t="str">
        <f ca="1"/>
        <v>30/01/2024</v>
      </c>
      <c r="AO132" s="4">
        <f ca="1"/>
        <v>45615623163</v>
      </c>
      <c r="AP132" s="4">
        <f ca="1"/>
        <v>-93392583043</v>
      </c>
      <c r="AQ132" s="4">
        <f ca="1"/>
        <v>-4046379677</v>
      </c>
      <c r="AR132" s="4">
        <f ca="1"/>
        <v>573865700000</v>
      </c>
      <c r="AS132" s="4">
        <f ca="1"/>
        <v>1587572031</v>
      </c>
      <c r="AT132" s="4">
        <f ca="1"/>
        <v>51538740000</v>
      </c>
      <c r="AU132" s="4">
        <f ca="1"/>
        <v>-844710000</v>
      </c>
      <c r="AV132" s="4">
        <f ca="1"/>
        <v>-118885</v>
      </c>
      <c r="AX132" s="60"/>
      <c r="AY132" t="str">
        <f ca="1"/>
        <v>30/01/2024</v>
      </c>
      <c r="AZ132" s="4">
        <f ca="1"/>
        <v>-138084464168</v>
      </c>
      <c r="BA132" s="4">
        <f ca="1"/>
        <v>311180501519</v>
      </c>
      <c r="BB132" s="4">
        <f ca="1"/>
        <v>361291065187</v>
      </c>
      <c r="BD132" s="60"/>
      <c r="BE132" t="str">
        <f ca="1"/>
        <v>30/01/2024</v>
      </c>
      <c r="BF132" s="4">
        <f ca="1"/>
        <v>63357430000</v>
      </c>
      <c r="BG132" s="4">
        <f ca="1"/>
        <v>-20195289231</v>
      </c>
      <c r="BH132" s="4">
        <f ca="1"/>
        <v>106528510000</v>
      </c>
      <c r="BI132" s="4">
        <f ca="1"/>
        <v>-2456537372</v>
      </c>
      <c r="BJ132" s="4">
        <f ca="1"/>
        <v>-22193113788</v>
      </c>
      <c r="BL132" s="60"/>
      <c r="BM132" t="str">
        <f ca="1"/>
        <v>30/01/2024</v>
      </c>
      <c r="BN132" s="4">
        <f ca="1"/>
        <v>-2638434444200</v>
      </c>
      <c r="BO132" s="4">
        <f ca="1"/>
        <v>70644497190</v>
      </c>
      <c r="BP132" s="4">
        <f ca="1"/>
        <v>-1830838530000</v>
      </c>
      <c r="BQ132" s="4">
        <f ca="1"/>
        <v>-121455830000</v>
      </c>
      <c r="BR132" s="4">
        <f ca="1"/>
        <v>-1155151255</v>
      </c>
      <c r="BS132" s="4">
        <f ca="1"/>
        <v>-5441977800</v>
      </c>
      <c r="BT132" s="4">
        <f ca="1"/>
        <v>-1258927050133</v>
      </c>
    </row>
    <row r="133" spans="23:72" x14ac:dyDescent="0.2">
      <c r="W133" s="60"/>
      <c r="X133" t="str">
        <f ca="1"/>
        <v>29/01/2024</v>
      </c>
      <c r="Y133" s="27">
        <f ca="1"/>
        <v>12468144105</v>
      </c>
      <c r="Z133" s="27">
        <f ca="1"/>
        <v>-13172826717</v>
      </c>
      <c r="AA133" s="27">
        <f ca="1"/>
        <v>-844490000</v>
      </c>
      <c r="AB133" s="27">
        <f ca="1"/>
        <v>-2293858923</v>
      </c>
      <c r="AC133" s="27">
        <f ca="1"/>
        <v>612230555</v>
      </c>
      <c r="AD133" s="27">
        <f ca="1"/>
        <v>117643707</v>
      </c>
      <c r="AF133" s="60" t="s">
        <v>244</v>
      </c>
      <c r="AG133" t="str">
        <f ca="1"/>
        <v>29/01/2024</v>
      </c>
      <c r="AH133" s="4">
        <f ca="1"/>
        <v>165425901471</v>
      </c>
      <c r="AI133" s="4">
        <f ca="1"/>
        <v>-96337074907</v>
      </c>
      <c r="AJ133" s="4">
        <f ca="1"/>
        <v>-1550706154</v>
      </c>
      <c r="AK133" s="4">
        <f ca="1"/>
        <v>-3062304708</v>
      </c>
      <c r="AM133" s="60" t="s">
        <v>244</v>
      </c>
      <c r="AN133" t="str">
        <f ca="1"/>
        <v>29/01/2024</v>
      </c>
      <c r="AO133" s="4">
        <f ca="1"/>
        <v>41156353163</v>
      </c>
      <c r="AP133" s="4">
        <f ca="1"/>
        <v>-92090863043</v>
      </c>
      <c r="AQ133" s="4">
        <f ca="1"/>
        <v>-4838169677</v>
      </c>
      <c r="AR133" s="4">
        <f ca="1"/>
        <v>541876560000</v>
      </c>
      <c r="AS133" s="4">
        <f ca="1"/>
        <v>-2865267364</v>
      </c>
      <c r="AT133" s="4">
        <f ca="1"/>
        <v>52812790000</v>
      </c>
      <c r="AU133" s="4">
        <f ca="1"/>
        <v>-844710000</v>
      </c>
      <c r="AV133" s="4">
        <f ca="1"/>
        <v>-118885</v>
      </c>
      <c r="AX133" s="60" t="s">
        <v>244</v>
      </c>
      <c r="AY133" t="str">
        <f ca="1"/>
        <v>29/01/2024</v>
      </c>
      <c r="AZ133" s="4">
        <f ca="1"/>
        <v>-158224406607</v>
      </c>
      <c r="BA133" s="4">
        <f ca="1"/>
        <v>319829746761</v>
      </c>
      <c r="BB133" s="4">
        <f ca="1"/>
        <v>306008400000</v>
      </c>
      <c r="BD133" s="60" t="s">
        <v>244</v>
      </c>
      <c r="BE133" t="str">
        <f ca="1"/>
        <v>29/01/2024</v>
      </c>
      <c r="BF133" s="4">
        <f ca="1"/>
        <v>53476170000</v>
      </c>
      <c r="BG133" s="4">
        <f ca="1"/>
        <v>-6379722472</v>
      </c>
      <c r="BH133" s="4">
        <f ca="1"/>
        <v>104081730000</v>
      </c>
      <c r="BI133" s="4">
        <f ca="1"/>
        <v>-1915208981</v>
      </c>
      <c r="BJ133" s="4">
        <f ca="1"/>
        <v>-23724265835</v>
      </c>
      <c r="BL133" s="60" t="s">
        <v>244</v>
      </c>
      <c r="BM133" t="str">
        <f ca="1"/>
        <v>29/01/2024</v>
      </c>
      <c r="BN133" s="4">
        <f ca="1"/>
        <v>-2556613933749</v>
      </c>
      <c r="BO133" s="4">
        <f ca="1"/>
        <v>73129286536</v>
      </c>
      <c r="BP133" s="4">
        <f ca="1"/>
        <v>-1803244130000</v>
      </c>
      <c r="BQ133" s="4">
        <f ca="1"/>
        <v>-119439370000</v>
      </c>
      <c r="BR133" s="4">
        <f ca="1"/>
        <v>-1127704106</v>
      </c>
      <c r="BS133" s="4">
        <f ca="1"/>
        <v>-5441977800</v>
      </c>
      <c r="BT133" s="4">
        <f ca="1"/>
        <v>-1117679090133</v>
      </c>
    </row>
    <row r="134" spans="23:72" x14ac:dyDescent="0.2">
      <c r="W134" s="60" t="s">
        <v>244</v>
      </c>
      <c r="X134" t="str">
        <f ca="1"/>
        <v>26/01/2024</v>
      </c>
      <c r="Y134" s="27">
        <f ca="1"/>
        <v>10221644105</v>
      </c>
      <c r="Z134" s="27">
        <f ca="1"/>
        <v>-13172556717</v>
      </c>
      <c r="AA134" s="27">
        <f ca="1"/>
        <v>-1035610000</v>
      </c>
      <c r="AB134" s="27">
        <f ca="1"/>
        <v>-2358448731</v>
      </c>
      <c r="AC134" s="27">
        <f ca="1"/>
        <v>430060752</v>
      </c>
      <c r="AD134" s="27">
        <f ca="1"/>
        <v>117643707</v>
      </c>
      <c r="AF134" s="60"/>
      <c r="AG134" t="str">
        <f ca="1"/>
        <v>26/01/2024</v>
      </c>
      <c r="AH134" s="4">
        <f ca="1"/>
        <v>165633531471</v>
      </c>
      <c r="AI134" s="4">
        <f ca="1"/>
        <v>-96486074907</v>
      </c>
      <c r="AJ134" s="4">
        <f ca="1"/>
        <v>-1783596154</v>
      </c>
      <c r="AK134" s="4">
        <f ca="1"/>
        <v>-3032814708</v>
      </c>
      <c r="AM134" s="60"/>
      <c r="AN134" t="str">
        <f ca="1"/>
        <v>26/01/2024</v>
      </c>
      <c r="AO134" s="4">
        <f ca="1"/>
        <v>41489003163</v>
      </c>
      <c r="AP134" s="4">
        <f ca="1"/>
        <v>-94715733043</v>
      </c>
      <c r="AQ134" s="4">
        <f ca="1"/>
        <v>-4981719677</v>
      </c>
      <c r="AR134" s="4">
        <f ca="1"/>
        <v>517629310000</v>
      </c>
      <c r="AS134" s="4">
        <f ca="1"/>
        <v>-5364649048</v>
      </c>
      <c r="AT134" s="4">
        <f ca="1"/>
        <v>50884590000</v>
      </c>
      <c r="AU134" s="4">
        <f ca="1"/>
        <v>-844710000</v>
      </c>
      <c r="AV134" s="4">
        <f ca="1"/>
        <v>-118885</v>
      </c>
      <c r="AX134" s="60"/>
      <c r="AY134" t="str">
        <f ca="1"/>
        <v>26/01/2024</v>
      </c>
      <c r="AZ134" s="4">
        <f ca="1"/>
        <v>-146412066607</v>
      </c>
      <c r="BA134" s="4">
        <f ca="1"/>
        <v>327985926761</v>
      </c>
      <c r="BB134" s="4">
        <f ca="1"/>
        <v>265103040000</v>
      </c>
      <c r="BD134" s="60"/>
      <c r="BE134" t="str">
        <f ca="1"/>
        <v>26/01/2024</v>
      </c>
      <c r="BF134" s="4">
        <f ca="1"/>
        <v>57944050000</v>
      </c>
      <c r="BG134" s="4">
        <f ca="1"/>
        <v>-6872452472</v>
      </c>
      <c r="BH134" s="4">
        <f ca="1"/>
        <v>104947820000</v>
      </c>
      <c r="BI134" s="4">
        <f ca="1"/>
        <v>-1845578981</v>
      </c>
      <c r="BJ134" s="4">
        <f ca="1"/>
        <v>-23827975835</v>
      </c>
      <c r="BL134" s="60"/>
      <c r="BM134" t="str">
        <f ca="1"/>
        <v>26/01/2024</v>
      </c>
      <c r="BN134" s="4">
        <f ca="1"/>
        <v>-2496910793749</v>
      </c>
      <c r="BO134" s="4">
        <f ca="1"/>
        <v>75155751595</v>
      </c>
      <c r="BP134" s="4">
        <f ca="1"/>
        <v>-1776305030000</v>
      </c>
      <c r="BQ134" s="4">
        <f ca="1"/>
        <v>-126681630000</v>
      </c>
      <c r="BR134" s="4">
        <f ca="1"/>
        <v>-981884106</v>
      </c>
      <c r="BS134" s="4">
        <f ca="1"/>
        <v>-5441977800</v>
      </c>
      <c r="BT134" s="4">
        <f ca="1"/>
        <v>-1086210830133</v>
      </c>
    </row>
    <row r="135" spans="23:72" x14ac:dyDescent="0.2">
      <c r="W135" s="60"/>
      <c r="X135" t="str">
        <f ca="1"/>
        <v>25/01/2024</v>
      </c>
      <c r="Y135" s="27">
        <f ca="1"/>
        <v>10328974105</v>
      </c>
      <c r="Z135" s="27">
        <f ca="1"/>
        <v>-12873406717</v>
      </c>
      <c r="AA135" s="27">
        <f ca="1"/>
        <v>-998780000</v>
      </c>
      <c r="AB135" s="27">
        <f ca="1"/>
        <v>-2796378286</v>
      </c>
      <c r="AC135" s="27">
        <f ca="1"/>
        <v>421030752</v>
      </c>
      <c r="AD135" s="27">
        <f ca="1"/>
        <v>117643707</v>
      </c>
      <c r="AF135" s="60"/>
      <c r="AG135" t="str">
        <f ca="1"/>
        <v>25/01/2024</v>
      </c>
      <c r="AH135" s="4">
        <f ca="1"/>
        <v>155959101471</v>
      </c>
      <c r="AI135" s="4">
        <f ca="1"/>
        <v>-95972854907</v>
      </c>
      <c r="AJ135" s="4">
        <f ca="1"/>
        <v>-1994466154</v>
      </c>
      <c r="AK135" s="4">
        <f ca="1"/>
        <v>-3086074708</v>
      </c>
      <c r="AM135" s="60"/>
      <c r="AN135" t="str">
        <f ca="1"/>
        <v>25/01/2024</v>
      </c>
      <c r="AO135" s="4">
        <f ca="1"/>
        <v>41149403163</v>
      </c>
      <c r="AP135" s="4">
        <f ca="1"/>
        <v>-94647733043</v>
      </c>
      <c r="AQ135" s="4">
        <f ca="1"/>
        <v>-5200399677</v>
      </c>
      <c r="AR135" s="4">
        <f ca="1"/>
        <v>440714140000</v>
      </c>
      <c r="AS135" s="4">
        <f ca="1"/>
        <v>-5363168266</v>
      </c>
      <c r="AT135" s="4">
        <f ca="1"/>
        <v>45646150000</v>
      </c>
      <c r="AU135" s="4">
        <f ca="1"/>
        <v>-844710000</v>
      </c>
      <c r="AV135" s="4">
        <f ca="1"/>
        <v>-118885</v>
      </c>
      <c r="AX135" s="60"/>
      <c r="AY135" t="str">
        <f ca="1"/>
        <v>25/01/2024</v>
      </c>
      <c r="AZ135" s="4">
        <f ca="1"/>
        <v>-238150406607</v>
      </c>
      <c r="BA135" s="4">
        <f ca="1"/>
        <v>336226126761</v>
      </c>
      <c r="BB135" s="4">
        <f ca="1"/>
        <v>181844660000</v>
      </c>
      <c r="BD135" s="60"/>
      <c r="BE135" t="str">
        <f ca="1"/>
        <v>25/01/2024</v>
      </c>
      <c r="BF135" s="4">
        <f ca="1"/>
        <v>52908170000</v>
      </c>
      <c r="BG135" s="4">
        <f ca="1"/>
        <v>-7075482472</v>
      </c>
      <c r="BH135" s="4">
        <f ca="1"/>
        <v>104835280000</v>
      </c>
      <c r="BI135" s="4">
        <f ca="1"/>
        <v>-1868978981</v>
      </c>
      <c r="BJ135" s="4">
        <f ca="1"/>
        <v>-23665815835</v>
      </c>
      <c r="BL135" s="60"/>
      <c r="BM135" t="str">
        <f ca="1"/>
        <v>25/01/2024</v>
      </c>
      <c r="BN135" s="4">
        <f ca="1"/>
        <v>-2458306703749</v>
      </c>
      <c r="BO135" s="4">
        <f ca="1"/>
        <v>76312651595</v>
      </c>
      <c r="BP135" s="4">
        <f ca="1"/>
        <v>-1764490330000</v>
      </c>
      <c r="BQ135" s="4">
        <f ca="1"/>
        <v>-128496930000</v>
      </c>
      <c r="BR135" s="4">
        <f ca="1"/>
        <v>-1053484106</v>
      </c>
      <c r="BS135" s="4">
        <f ca="1"/>
        <v>-5441977800</v>
      </c>
      <c r="BT135" s="4">
        <f ca="1"/>
        <v>-1093177200133</v>
      </c>
    </row>
    <row r="136" spans="23:72" x14ac:dyDescent="0.2">
      <c r="W136" s="60"/>
      <c r="X136" t="str">
        <f ca="1"/>
        <v>24/01/2024</v>
      </c>
      <c r="Y136" s="27">
        <f ca="1"/>
        <v>10328974105</v>
      </c>
      <c r="Z136" s="27">
        <f ca="1"/>
        <v>-12771226717</v>
      </c>
      <c r="AA136" s="27">
        <f ca="1"/>
        <v>-998780000</v>
      </c>
      <c r="AB136" s="27">
        <f ca="1"/>
        <v>-2858990553</v>
      </c>
      <c r="AC136" s="27">
        <f ca="1"/>
        <v>547850752</v>
      </c>
      <c r="AD136" s="27">
        <f ca="1"/>
        <v>117643707</v>
      </c>
      <c r="AF136" s="60"/>
      <c r="AG136" t="str">
        <f ca="1"/>
        <v>24/01/2024</v>
      </c>
      <c r="AH136" s="4">
        <f ca="1"/>
        <v>162254831471</v>
      </c>
      <c r="AI136" s="4">
        <f ca="1"/>
        <v>-91246274907</v>
      </c>
      <c r="AJ136" s="4">
        <f ca="1"/>
        <v>-2807756154</v>
      </c>
      <c r="AK136" s="4">
        <f ca="1"/>
        <v>-3166924708</v>
      </c>
      <c r="AM136" s="60"/>
      <c r="AN136" t="str">
        <f ca="1"/>
        <v>24/01/2024</v>
      </c>
      <c r="AO136" s="4">
        <f ca="1"/>
        <v>41479553163</v>
      </c>
      <c r="AP136" s="4">
        <f ca="1"/>
        <v>-93968653043</v>
      </c>
      <c r="AQ136" s="4">
        <f ca="1"/>
        <v>-5236779677</v>
      </c>
      <c r="AR136" s="4">
        <f ca="1"/>
        <v>409976520000</v>
      </c>
      <c r="AS136" s="4">
        <f ca="1"/>
        <v>-5263340613</v>
      </c>
      <c r="AT136" s="4">
        <f ca="1"/>
        <v>45155880000</v>
      </c>
      <c r="AU136" s="4">
        <f ca="1"/>
        <v>-843650000</v>
      </c>
      <c r="AV136" s="4">
        <f ca="1"/>
        <v>-118885</v>
      </c>
      <c r="AX136" s="60"/>
      <c r="AY136" t="str">
        <f ca="1"/>
        <v>24/01/2024</v>
      </c>
      <c r="AZ136" s="4">
        <f ca="1"/>
        <v>-308186176607</v>
      </c>
      <c r="BA136" s="4">
        <f ca="1"/>
        <v>333129226761</v>
      </c>
      <c r="BB136" s="4">
        <f ca="1"/>
        <v>169612950000</v>
      </c>
      <c r="BD136" s="60"/>
      <c r="BE136" t="str">
        <f ca="1"/>
        <v>24/01/2024</v>
      </c>
      <c r="BF136" s="4">
        <f ca="1"/>
        <v>48859620000</v>
      </c>
      <c r="BG136" s="4">
        <f ca="1"/>
        <v>-8911582472</v>
      </c>
      <c r="BH136" s="4">
        <f ca="1"/>
        <v>93667180000</v>
      </c>
      <c r="BI136" s="4">
        <f ca="1"/>
        <v>-1754618981</v>
      </c>
      <c r="BJ136" s="4">
        <f ca="1"/>
        <v>-24481615835</v>
      </c>
      <c r="BL136" s="60"/>
      <c r="BM136" t="str">
        <f ca="1"/>
        <v>24/01/2024</v>
      </c>
      <c r="BN136" s="4">
        <f ca="1"/>
        <v>-2399517603749</v>
      </c>
      <c r="BO136" s="4">
        <f ca="1"/>
        <v>77823031595</v>
      </c>
      <c r="BP136" s="4">
        <f ca="1"/>
        <v>-1733913360000</v>
      </c>
      <c r="BQ136" s="4">
        <f ca="1"/>
        <v>-99758220000</v>
      </c>
      <c r="BR136" s="4">
        <f ca="1"/>
        <v>-1053484106</v>
      </c>
      <c r="BS136" s="4">
        <f ca="1"/>
        <v>-5441977800</v>
      </c>
      <c r="BT136" s="4">
        <f ca="1"/>
        <v>-1146401160133</v>
      </c>
    </row>
    <row r="137" spans="23:72" x14ac:dyDescent="0.2">
      <c r="W137" s="60"/>
      <c r="X137" t="str">
        <f ca="1"/>
        <v>23/01/2024</v>
      </c>
      <c r="Y137" s="27">
        <f ca="1"/>
        <v>10328974105</v>
      </c>
      <c r="Z137" s="27">
        <f ca="1"/>
        <v>-12787276717</v>
      </c>
      <c r="AA137" s="27">
        <f ca="1"/>
        <v>-1072690000</v>
      </c>
      <c r="AB137" s="27">
        <f ca="1"/>
        <v>-2884556883</v>
      </c>
      <c r="AC137" s="27">
        <f ca="1"/>
        <v>596880752</v>
      </c>
      <c r="AD137" s="27">
        <f ca="1"/>
        <v>117643707</v>
      </c>
      <c r="AF137" s="60"/>
      <c r="AG137" t="str">
        <f ca="1"/>
        <v>23/01/2024</v>
      </c>
      <c r="AH137" s="4">
        <f ca="1"/>
        <v>185821681471</v>
      </c>
      <c r="AI137" s="4">
        <f ca="1"/>
        <v>-79936544907</v>
      </c>
      <c r="AJ137" s="4">
        <f ca="1"/>
        <v>-3154346154</v>
      </c>
      <c r="AK137" s="4">
        <f ca="1"/>
        <v>-3304074708</v>
      </c>
      <c r="AM137" s="60"/>
      <c r="AN137" t="str">
        <f ca="1"/>
        <v>23/01/2024</v>
      </c>
      <c r="AO137" s="4">
        <f ca="1"/>
        <v>41321363163</v>
      </c>
      <c r="AP137" s="4">
        <f ca="1"/>
        <v>-61785023043</v>
      </c>
      <c r="AQ137" s="4">
        <f ca="1"/>
        <v>-5332959677</v>
      </c>
      <c r="AR137" s="4">
        <f ca="1"/>
        <v>371760360000</v>
      </c>
      <c r="AS137" s="4">
        <f ca="1"/>
        <v>-5251146873</v>
      </c>
      <c r="AT137" s="4">
        <f ca="1"/>
        <v>35487630000</v>
      </c>
      <c r="AU137" s="4">
        <f ca="1"/>
        <v>-302830000</v>
      </c>
      <c r="AV137" s="4">
        <f ca="1"/>
        <v>-118885</v>
      </c>
      <c r="AX137" s="60"/>
      <c r="AY137" t="str">
        <f ca="1"/>
        <v>23/01/2024</v>
      </c>
      <c r="AZ137" s="4">
        <f ca="1"/>
        <v>-386290076607</v>
      </c>
      <c r="BA137" s="4">
        <f ca="1"/>
        <v>337275846761</v>
      </c>
      <c r="BB137" s="4">
        <f ca="1"/>
        <v>159882340000</v>
      </c>
      <c r="BD137" s="60"/>
      <c r="BE137" t="str">
        <f ca="1"/>
        <v>23/01/2024</v>
      </c>
      <c r="BF137" s="4">
        <f ca="1"/>
        <v>31749030000</v>
      </c>
      <c r="BG137" s="4">
        <f ca="1"/>
        <v>-12106282472</v>
      </c>
      <c r="BH137" s="4">
        <f ca="1"/>
        <v>87077740000</v>
      </c>
      <c r="BI137" s="4">
        <f ca="1"/>
        <v>-335298981</v>
      </c>
      <c r="BJ137" s="4">
        <f ca="1"/>
        <v>-23654395835</v>
      </c>
      <c r="BL137" s="60"/>
      <c r="BM137" t="str">
        <f ca="1"/>
        <v>23/01/2024</v>
      </c>
      <c r="BN137" s="4">
        <f ca="1"/>
        <v>-2346661653749</v>
      </c>
      <c r="BO137" s="4">
        <f ca="1"/>
        <v>100809671595</v>
      </c>
      <c r="BP137" s="4">
        <f ca="1"/>
        <v>-1670713640000</v>
      </c>
      <c r="BQ137" s="4">
        <f ca="1"/>
        <v>-87784610000</v>
      </c>
      <c r="BR137" s="4">
        <f ca="1"/>
        <v>-1053484106</v>
      </c>
      <c r="BS137" s="4">
        <f ca="1"/>
        <v>-5441977800</v>
      </c>
      <c r="BT137" s="4">
        <f ca="1"/>
        <v>-1122688600133</v>
      </c>
    </row>
    <row r="138" spans="23:72" x14ac:dyDescent="0.2">
      <c r="W138" s="60"/>
      <c r="X138" t="str">
        <f ca="1"/>
        <v>22/01/2024</v>
      </c>
      <c r="Y138" s="27">
        <f ca="1"/>
        <v>10328974105</v>
      </c>
      <c r="Z138" s="27">
        <f ca="1"/>
        <v>-12787546717</v>
      </c>
      <c r="AA138" s="27">
        <f ca="1"/>
        <v>-1157240000</v>
      </c>
      <c r="AB138" s="27">
        <f ca="1"/>
        <v>-3331528275</v>
      </c>
      <c r="AC138" s="27">
        <f ca="1"/>
        <v>596880752</v>
      </c>
      <c r="AD138" s="27">
        <f ca="1"/>
        <v>117643707</v>
      </c>
      <c r="AF138" s="60"/>
      <c r="AG138" t="str">
        <f ca="1"/>
        <v>22/01/2024</v>
      </c>
      <c r="AH138" s="4">
        <f ca="1"/>
        <v>192315161471</v>
      </c>
      <c r="AI138" s="4">
        <f ca="1"/>
        <v>-66340894907</v>
      </c>
      <c r="AJ138" s="4">
        <f ca="1"/>
        <v>-2618756154</v>
      </c>
      <c r="AK138" s="4">
        <f ca="1"/>
        <v>-3200144708</v>
      </c>
      <c r="AM138" s="60"/>
      <c r="AN138" t="str">
        <f ca="1"/>
        <v>22/01/2024</v>
      </c>
      <c r="AO138" s="4">
        <f ca="1"/>
        <v>39837593163</v>
      </c>
      <c r="AP138" s="4">
        <f ca="1"/>
        <v>-59261793043</v>
      </c>
      <c r="AQ138" s="4">
        <f ca="1"/>
        <v>-4751999677</v>
      </c>
      <c r="AR138" s="4">
        <f ca="1"/>
        <v>258143190000</v>
      </c>
      <c r="AS138" s="4">
        <f ca="1"/>
        <v>-5251146873</v>
      </c>
      <c r="AT138" s="4">
        <f ca="1"/>
        <v>27111290000</v>
      </c>
      <c r="AU138" s="4">
        <f ca="1"/>
        <v>-103830000</v>
      </c>
      <c r="AV138" s="4">
        <f ca="1"/>
        <v>-118885</v>
      </c>
      <c r="AX138" s="60"/>
      <c r="AY138" t="str">
        <f ca="1"/>
        <v>22/01/2024</v>
      </c>
      <c r="AZ138" s="4">
        <f ca="1"/>
        <v>-391573116607</v>
      </c>
      <c r="BA138" s="4">
        <f ca="1"/>
        <v>336459016761</v>
      </c>
      <c r="BB138" s="4">
        <f ca="1"/>
        <v>160712800000</v>
      </c>
      <c r="BD138" s="60"/>
      <c r="BE138" t="str">
        <f ca="1"/>
        <v>22/01/2024</v>
      </c>
      <c r="BF138" s="4">
        <f ca="1"/>
        <v>37176160000</v>
      </c>
      <c r="BG138" s="4">
        <f ca="1"/>
        <v>-12299682472</v>
      </c>
      <c r="BH138" s="4">
        <f ca="1"/>
        <v>85079770000</v>
      </c>
      <c r="BI138" s="4">
        <f ca="1"/>
        <v>-197012550</v>
      </c>
      <c r="BJ138" s="4">
        <f ca="1"/>
        <v>-22109505835</v>
      </c>
      <c r="BL138" s="60"/>
      <c r="BM138" t="str">
        <f ca="1"/>
        <v>22/01/2024</v>
      </c>
      <c r="BN138" s="4">
        <f ca="1"/>
        <v>-2335879153749</v>
      </c>
      <c r="BO138" s="4">
        <f ca="1"/>
        <v>101800471595</v>
      </c>
      <c r="BP138" s="4">
        <f ca="1"/>
        <v>-1647307180000</v>
      </c>
      <c r="BQ138" s="4">
        <f ca="1"/>
        <v>-73509880000</v>
      </c>
      <c r="BR138" s="4">
        <f ca="1"/>
        <v>-2049014106</v>
      </c>
      <c r="BS138" s="4">
        <f ca="1"/>
        <v>-5441977800</v>
      </c>
      <c r="BT138" s="4">
        <f ca="1"/>
        <v>-1160343580133</v>
      </c>
    </row>
    <row r="139" spans="23:72" x14ac:dyDescent="0.2">
      <c r="W139" s="60"/>
      <c r="X139" t="str">
        <f ca="1"/>
        <v>19/01/2024</v>
      </c>
      <c r="Y139" s="27">
        <f ca="1"/>
        <v>10328974105</v>
      </c>
      <c r="Z139" s="27">
        <f ca="1"/>
        <v>-12823256717</v>
      </c>
      <c r="AA139" s="27">
        <f ca="1"/>
        <v>-1164620000</v>
      </c>
      <c r="AB139" s="27">
        <f ca="1"/>
        <v>-3437252492</v>
      </c>
      <c r="AC139" s="27">
        <f ca="1"/>
        <v>608490752</v>
      </c>
      <c r="AD139" s="27">
        <f ca="1"/>
        <v>117643707</v>
      </c>
      <c r="AF139" s="60"/>
      <c r="AG139" t="str">
        <f ca="1"/>
        <v>19/01/2024</v>
      </c>
      <c r="AH139" s="4">
        <f ca="1"/>
        <v>204055601471</v>
      </c>
      <c r="AI139" s="4">
        <f ca="1"/>
        <v>-66316780618</v>
      </c>
      <c r="AJ139" s="4">
        <f ca="1"/>
        <v>-2454256154</v>
      </c>
      <c r="AK139" s="4">
        <f ca="1"/>
        <v>-2820584708</v>
      </c>
      <c r="AM139" s="60"/>
      <c r="AN139" t="str">
        <f ca="1"/>
        <v>19/01/2024</v>
      </c>
      <c r="AO139" s="4">
        <f ca="1"/>
        <v>38447803163</v>
      </c>
      <c r="AP139" s="4">
        <f ca="1"/>
        <v>-56614973043</v>
      </c>
      <c r="AQ139" s="4">
        <f ca="1"/>
        <v>-3901029677</v>
      </c>
      <c r="AR139" s="4">
        <f ca="1"/>
        <v>196130680000</v>
      </c>
      <c r="AS139" s="4">
        <f ca="1"/>
        <v>-5145900006</v>
      </c>
      <c r="AT139" s="4">
        <f ca="1"/>
        <v>21768590000</v>
      </c>
      <c r="AU139" s="4">
        <f ca="1"/>
        <v>594020000</v>
      </c>
      <c r="AV139" s="4">
        <f ca="1"/>
        <v>-118885</v>
      </c>
      <c r="AX139" s="60"/>
      <c r="AY139" t="str">
        <f ca="1"/>
        <v>19/01/2024</v>
      </c>
      <c r="AZ139" s="4">
        <f ca="1"/>
        <v>-436166206607</v>
      </c>
      <c r="BA139" s="4">
        <f ca="1"/>
        <v>335433239429</v>
      </c>
      <c r="BB139" s="4">
        <f ca="1"/>
        <v>124361470000</v>
      </c>
      <c r="BD139" s="60"/>
      <c r="BE139" t="str">
        <f ca="1"/>
        <v>19/01/2024</v>
      </c>
      <c r="BF139" s="4">
        <f ca="1"/>
        <v>31539970000</v>
      </c>
      <c r="BG139" s="4">
        <f ca="1"/>
        <v>-11733632472</v>
      </c>
      <c r="BH139" s="4">
        <f ca="1"/>
        <v>85798480000</v>
      </c>
      <c r="BI139" s="4">
        <f ca="1"/>
        <v>-203930000</v>
      </c>
      <c r="BJ139" s="4">
        <f ca="1"/>
        <v>-22052525835</v>
      </c>
      <c r="BL139" s="60"/>
      <c r="BM139" t="str">
        <f ca="1"/>
        <v>19/01/2024</v>
      </c>
      <c r="BN139" s="4">
        <f ca="1"/>
        <v>-2320219203749</v>
      </c>
      <c r="BO139" s="4">
        <f ca="1"/>
        <v>102885631595</v>
      </c>
      <c r="BP139" s="4">
        <f ca="1"/>
        <v>-1673761500000</v>
      </c>
      <c r="BQ139" s="4">
        <f ca="1"/>
        <v>-59425400000</v>
      </c>
      <c r="BR139" s="4">
        <f ca="1"/>
        <v>-2128394106</v>
      </c>
      <c r="BS139" s="4">
        <f ca="1"/>
        <v>-5309227800</v>
      </c>
      <c r="BT139" s="4">
        <f ca="1"/>
        <v>-1160008370133</v>
      </c>
    </row>
    <row r="140" spans="23:72" x14ac:dyDescent="0.2">
      <c r="W140" s="60"/>
      <c r="X140" t="str">
        <f ca="1"/>
        <v>18/01/2024</v>
      </c>
      <c r="Y140" s="27">
        <f ca="1"/>
        <v>12791044105</v>
      </c>
      <c r="Z140" s="27">
        <f ca="1"/>
        <v>-12512876717</v>
      </c>
      <c r="AA140" s="27">
        <f ca="1"/>
        <v>-509060000</v>
      </c>
      <c r="AB140" s="27">
        <f ca="1"/>
        <v>-3588027559</v>
      </c>
      <c r="AC140" s="27">
        <f ca="1"/>
        <v>492970752</v>
      </c>
      <c r="AD140" s="27">
        <f ca="1"/>
        <v>117643707</v>
      </c>
      <c r="AF140" s="60"/>
      <c r="AG140" t="str">
        <f ca="1"/>
        <v>18/01/2024</v>
      </c>
      <c r="AH140" s="4">
        <f ca="1"/>
        <v>221248741471</v>
      </c>
      <c r="AI140" s="4">
        <f ca="1"/>
        <v>-66316780618</v>
      </c>
      <c r="AJ140" s="4">
        <f ca="1"/>
        <v>-1331856154</v>
      </c>
      <c r="AK140" s="4">
        <f ca="1"/>
        <v>-2505764708</v>
      </c>
      <c r="AM140" s="60"/>
      <c r="AN140" t="str">
        <f ca="1"/>
        <v>18/01/2024</v>
      </c>
      <c r="AO140" s="4">
        <f ca="1"/>
        <v>39299803163</v>
      </c>
      <c r="AP140" s="4">
        <f ca="1"/>
        <v>-53023563043</v>
      </c>
      <c r="AQ140" s="4">
        <f ca="1"/>
        <v>-1801219677</v>
      </c>
      <c r="AR140" s="4">
        <f ca="1"/>
        <v>196481220000</v>
      </c>
      <c r="AS140" s="4">
        <f ca="1"/>
        <v>-5145900006</v>
      </c>
      <c r="AT140" s="4">
        <f ca="1"/>
        <v>17132550000</v>
      </c>
      <c r="AU140" s="4">
        <f ca="1"/>
        <v>1237730000</v>
      </c>
      <c r="AV140" s="4">
        <f ca="1"/>
        <v>-118885</v>
      </c>
      <c r="AX140" s="60"/>
      <c r="AY140" t="str">
        <f ca="1"/>
        <v>18/01/2024</v>
      </c>
      <c r="AZ140" s="4">
        <f ca="1"/>
        <v>-534671906607</v>
      </c>
      <c r="BA140" s="4">
        <f ca="1"/>
        <v>341782149429</v>
      </c>
      <c r="BB140" s="4">
        <f ca="1"/>
        <v>115784990000</v>
      </c>
      <c r="BD140" s="60"/>
      <c r="BE140" t="str">
        <f ca="1"/>
        <v>18/01/2024</v>
      </c>
      <c r="BF140" s="4">
        <f ca="1"/>
        <v>37094770000</v>
      </c>
      <c r="BG140" s="4">
        <f ca="1"/>
        <v>-11453702472</v>
      </c>
      <c r="BH140" s="4">
        <f ca="1"/>
        <v>93691620000</v>
      </c>
      <c r="BI140" s="4">
        <f ca="1"/>
        <v>-257810000</v>
      </c>
      <c r="BJ140" s="4">
        <f ca="1"/>
        <v>-22438625835</v>
      </c>
      <c r="BL140" s="60"/>
      <c r="BM140" t="str">
        <f ca="1"/>
        <v>18/01/2024</v>
      </c>
      <c r="BN140" s="4">
        <f ca="1"/>
        <v>-2297518653749</v>
      </c>
      <c r="BO140" s="4">
        <f ca="1"/>
        <v>107615331595</v>
      </c>
      <c r="BP140" s="4">
        <f ca="1"/>
        <v>-1738077970000</v>
      </c>
      <c r="BQ140" s="4">
        <f ca="1"/>
        <v>-29227570000</v>
      </c>
      <c r="BR140" s="4">
        <f ca="1"/>
        <v>-2582294106</v>
      </c>
      <c r="BS140" s="4">
        <f ca="1"/>
        <v>-5309227800</v>
      </c>
      <c r="BT140" s="4">
        <f ca="1"/>
        <v>-1085685130133</v>
      </c>
    </row>
    <row r="141" spans="23:72" x14ac:dyDescent="0.2">
      <c r="W141" s="60"/>
      <c r="X141" t="str">
        <f ca="1"/>
        <v>17/01/2024</v>
      </c>
      <c r="Y141" s="27">
        <f ca="1"/>
        <v>12791044105</v>
      </c>
      <c r="Z141" s="27">
        <f ca="1"/>
        <v>-11648096717</v>
      </c>
      <c r="AA141" s="27">
        <f ca="1"/>
        <v>-538580000</v>
      </c>
      <c r="AB141" s="27">
        <f ca="1"/>
        <v>-3610027141</v>
      </c>
      <c r="AC141" s="27">
        <f ca="1"/>
        <v>388550752</v>
      </c>
      <c r="AD141" s="27">
        <f ca="1"/>
        <v>251420936</v>
      </c>
      <c r="AF141" s="60"/>
      <c r="AG141" t="str">
        <f ca="1"/>
        <v>17/01/2024</v>
      </c>
      <c r="AH141" s="4">
        <f ca="1"/>
        <v>226856011471</v>
      </c>
      <c r="AI141" s="4">
        <f ca="1"/>
        <v>-57686380618</v>
      </c>
      <c r="AJ141" s="4">
        <f ca="1"/>
        <v>-873916154</v>
      </c>
      <c r="AK141" s="4">
        <f ca="1"/>
        <v>-2424864708</v>
      </c>
      <c r="AM141" s="60"/>
      <c r="AN141" t="str">
        <f ca="1"/>
        <v>17/01/2024</v>
      </c>
      <c r="AO141" s="4">
        <f ca="1"/>
        <v>36879173163</v>
      </c>
      <c r="AP141" s="4">
        <f ca="1"/>
        <v>-56138493043</v>
      </c>
      <c r="AQ141" s="4">
        <f ca="1"/>
        <v>-2268889677</v>
      </c>
      <c r="AR141" s="4">
        <f ca="1"/>
        <v>160194570000</v>
      </c>
      <c r="AS141" s="4">
        <f ca="1"/>
        <v>-5145900006</v>
      </c>
      <c r="AT141" s="4">
        <f ca="1"/>
        <v>12173590000</v>
      </c>
      <c r="AU141" s="4">
        <f ca="1"/>
        <v>1237730000</v>
      </c>
      <c r="AV141" s="4">
        <f ca="1"/>
        <v>-118885</v>
      </c>
      <c r="AX141" s="60"/>
      <c r="AY141" t="str">
        <f ca="1"/>
        <v>17/01/2024</v>
      </c>
      <c r="AZ141" s="4">
        <f ca="1"/>
        <v>-531749816607</v>
      </c>
      <c r="BA141" s="4">
        <f ca="1"/>
        <v>337070629429</v>
      </c>
      <c r="BB141" s="4">
        <f ca="1"/>
        <v>115671550000</v>
      </c>
      <c r="BD141" s="60"/>
      <c r="BE141" t="str">
        <f ca="1"/>
        <v>17/01/2024</v>
      </c>
      <c r="BF141" s="4">
        <f ca="1"/>
        <v>69550080000</v>
      </c>
      <c r="BG141" s="4">
        <f ca="1"/>
        <v>-11244192472</v>
      </c>
      <c r="BH141" s="4">
        <f ca="1"/>
        <v>86256620000</v>
      </c>
      <c r="BI141" s="4">
        <f ca="1"/>
        <v>-182070000</v>
      </c>
      <c r="BJ141" s="4">
        <f ca="1"/>
        <v>-22444305835</v>
      </c>
      <c r="BL141" s="60"/>
      <c r="BM141" t="str">
        <f ca="1"/>
        <v>17/01/2024</v>
      </c>
      <c r="BN141" s="4">
        <f ca="1"/>
        <v>-2285801623749</v>
      </c>
      <c r="BO141" s="4">
        <f ca="1"/>
        <v>107638601595</v>
      </c>
      <c r="BP141" s="4">
        <f ca="1"/>
        <v>-1859751360000</v>
      </c>
      <c r="BQ141" s="4">
        <f ca="1"/>
        <v>-12135280000</v>
      </c>
      <c r="BR141" s="4">
        <f ca="1"/>
        <v>-1501724106</v>
      </c>
      <c r="BS141" s="4">
        <f ca="1"/>
        <v>-5309227800</v>
      </c>
      <c r="BT141" s="4">
        <f ca="1"/>
        <v>-1031270480133</v>
      </c>
    </row>
    <row r="142" spans="23:72" x14ac:dyDescent="0.2">
      <c r="W142" s="60"/>
      <c r="X142" t="str">
        <f ca="1"/>
        <v>16/01/2024</v>
      </c>
      <c r="Y142" s="27">
        <f ca="1"/>
        <v>12791044105</v>
      </c>
      <c r="Z142" s="27">
        <f ca="1"/>
        <v>-14093926717</v>
      </c>
      <c r="AA142" s="27">
        <f ca="1"/>
        <v>-538570000</v>
      </c>
      <c r="AB142" s="27">
        <f ca="1"/>
        <v>-4599268478</v>
      </c>
      <c r="AC142" s="27">
        <f ca="1"/>
        <v>355140752</v>
      </c>
      <c r="AD142" s="27">
        <f ca="1"/>
        <v>251420936</v>
      </c>
      <c r="AF142" s="60"/>
      <c r="AG142" t="str">
        <f ca="1"/>
        <v>16/01/2024</v>
      </c>
      <c r="AH142" s="4">
        <f ca="1"/>
        <v>228566191471</v>
      </c>
      <c r="AI142" s="4">
        <f ca="1"/>
        <v>-50377040618</v>
      </c>
      <c r="AJ142" s="4">
        <f ca="1"/>
        <v>-747186154</v>
      </c>
      <c r="AK142" s="4">
        <f ca="1"/>
        <v>-2712304708</v>
      </c>
      <c r="AM142" s="60"/>
      <c r="AN142" t="str">
        <f ca="1"/>
        <v>16/01/2024</v>
      </c>
      <c r="AO142" s="4">
        <f ca="1"/>
        <v>37145013163</v>
      </c>
      <c r="AP142" s="4">
        <f ca="1"/>
        <v>-55324833043</v>
      </c>
      <c r="AQ142" s="4">
        <f ca="1"/>
        <v>-2111339677</v>
      </c>
      <c r="AR142" s="4">
        <f ca="1"/>
        <v>135849740000</v>
      </c>
      <c r="AS142" s="4">
        <f ca="1"/>
        <v>-5145900006</v>
      </c>
      <c r="AT142" s="4">
        <f ca="1"/>
        <v>12292030000</v>
      </c>
      <c r="AU142" s="4">
        <f ca="1"/>
        <v>1383210000</v>
      </c>
      <c r="AV142" s="4">
        <f ca="1"/>
        <v>-118885</v>
      </c>
      <c r="AX142" s="60"/>
      <c r="AY142" t="str">
        <f ca="1"/>
        <v>16/01/2024</v>
      </c>
      <c r="AZ142" s="4">
        <f ca="1"/>
        <v>-623057836607</v>
      </c>
      <c r="BA142" s="4">
        <f ca="1"/>
        <v>339291409429</v>
      </c>
      <c r="BB142" s="4">
        <f ca="1"/>
        <v>114953040000</v>
      </c>
      <c r="BD142" s="60"/>
      <c r="BE142" t="str">
        <f ca="1"/>
        <v>16/01/2024</v>
      </c>
      <c r="BF142" s="4">
        <f ca="1"/>
        <v>60003000000</v>
      </c>
      <c r="BG142" s="4">
        <f ca="1"/>
        <v>-11643312472</v>
      </c>
      <c r="BH142" s="4">
        <f ca="1"/>
        <v>82970000000</v>
      </c>
      <c r="BI142" s="4">
        <f ca="1"/>
        <v>-1999390000</v>
      </c>
      <c r="BJ142" s="4">
        <f ca="1"/>
        <v>-21507915835</v>
      </c>
      <c r="BL142" s="60"/>
      <c r="BM142" t="str">
        <f ca="1"/>
        <v>16/01/2024</v>
      </c>
      <c r="BN142" s="4">
        <f ca="1"/>
        <v>-2246549923749</v>
      </c>
      <c r="BO142" s="4">
        <f ca="1"/>
        <v>114972351595</v>
      </c>
      <c r="BP142" s="4">
        <f ca="1"/>
        <v>-2018701240000</v>
      </c>
      <c r="BQ142" s="4">
        <f ca="1"/>
        <v>-8471550000</v>
      </c>
      <c r="BR142" s="4">
        <f ca="1"/>
        <v>-1422364106</v>
      </c>
      <c r="BS142" s="4">
        <f ca="1"/>
        <v>-5309227800</v>
      </c>
      <c r="BT142" s="4">
        <f ca="1"/>
        <v>-955868070133</v>
      </c>
    </row>
    <row r="143" spans="23:72" x14ac:dyDescent="0.2">
      <c r="W143" s="60"/>
      <c r="X143" t="str">
        <f ca="1"/>
        <v>15/01/2024</v>
      </c>
      <c r="Y143" s="27">
        <f ca="1"/>
        <v>9737444105</v>
      </c>
      <c r="Z143" s="27">
        <f ca="1"/>
        <v>-14384256717</v>
      </c>
      <c r="AA143" s="27">
        <f ca="1"/>
        <v>-538570000</v>
      </c>
      <c r="AB143" s="27">
        <f ca="1"/>
        <v>1257693965</v>
      </c>
      <c r="AC143" s="27">
        <f ca="1"/>
        <v>355140752</v>
      </c>
      <c r="AD143" s="27">
        <f ca="1"/>
        <v>251420936</v>
      </c>
      <c r="AF143" s="60"/>
      <c r="AG143" t="str">
        <f ca="1"/>
        <v>15/01/2024</v>
      </c>
      <c r="AH143" s="4">
        <f ca="1"/>
        <v>231349351471</v>
      </c>
      <c r="AI143" s="4">
        <f ca="1"/>
        <v>-44353940618</v>
      </c>
      <c r="AJ143" s="4">
        <f ca="1"/>
        <v>-357546154</v>
      </c>
      <c r="AK143" s="4">
        <f ca="1"/>
        <v>-2735104708</v>
      </c>
      <c r="AM143" s="60"/>
      <c r="AN143" t="str">
        <f ca="1"/>
        <v>15/01/2024</v>
      </c>
      <c r="AO143" s="4">
        <f ca="1"/>
        <v>38094343163</v>
      </c>
      <c r="AP143" s="4">
        <f ca="1"/>
        <v>-56277633043</v>
      </c>
      <c r="AQ143" s="4">
        <f ca="1"/>
        <v>-2006509677</v>
      </c>
      <c r="AR143" s="4">
        <f ca="1"/>
        <v>118833890000</v>
      </c>
      <c r="AS143" s="4">
        <f ca="1"/>
        <v>-5145900006</v>
      </c>
      <c r="AT143" s="4">
        <f ca="1"/>
        <v>7411910000</v>
      </c>
      <c r="AU143" s="4">
        <f ca="1"/>
        <v>1238310000</v>
      </c>
      <c r="AV143" s="4">
        <f ca="1"/>
        <v>-118885</v>
      </c>
      <c r="AX143" s="60"/>
      <c r="AY143" t="str">
        <f ca="1"/>
        <v>15/01/2024</v>
      </c>
      <c r="AZ143" s="4">
        <f ca="1"/>
        <v>-625901726607</v>
      </c>
      <c r="BA143" s="4">
        <f ca="1"/>
        <v>340742049429</v>
      </c>
      <c r="BB143" s="4">
        <f ca="1"/>
        <v>135121150000</v>
      </c>
      <c r="BD143" s="60"/>
      <c r="BE143" t="str">
        <f ca="1"/>
        <v>15/01/2024</v>
      </c>
      <c r="BF143" s="4">
        <f ca="1"/>
        <v>72926980000</v>
      </c>
      <c r="BG143" s="4">
        <f ca="1"/>
        <v>-2489672472</v>
      </c>
      <c r="BH143" s="4">
        <f ca="1"/>
        <v>81325620000</v>
      </c>
      <c r="BI143" s="4">
        <f ca="1"/>
        <v>-2008550000</v>
      </c>
      <c r="BJ143" s="4">
        <f ca="1"/>
        <v>-19364975835</v>
      </c>
      <c r="BL143" s="60"/>
      <c r="BM143" t="str">
        <f ca="1"/>
        <v>15/01/2024</v>
      </c>
      <c r="BN143" s="4">
        <f ca="1"/>
        <v>-2185400893749</v>
      </c>
      <c r="BO143" s="4">
        <f ca="1"/>
        <v>113475231595</v>
      </c>
      <c r="BP143" s="4">
        <f ca="1"/>
        <v>-2166463650000</v>
      </c>
      <c r="BQ143" s="4">
        <f ca="1"/>
        <v>6187290000</v>
      </c>
      <c r="BR143" s="4">
        <f ca="1"/>
        <v>-987564106</v>
      </c>
      <c r="BS143" s="4">
        <f ca="1"/>
        <v>-5309227800</v>
      </c>
      <c r="BT143" s="4">
        <f ca="1"/>
        <v>-921069120133</v>
      </c>
    </row>
    <row r="144" spans="23:72" x14ac:dyDescent="0.2">
      <c r="W144" s="60"/>
      <c r="X144" t="str">
        <f ca="1"/>
        <v>12/01/2024</v>
      </c>
      <c r="Y144" s="27">
        <f ca="1"/>
        <v>9745234105</v>
      </c>
      <c r="Z144" s="27">
        <f ca="1"/>
        <v>-14274546717</v>
      </c>
      <c r="AA144" s="27">
        <f ca="1"/>
        <v>-538570000</v>
      </c>
      <c r="AB144" s="27">
        <f ca="1"/>
        <v>1239998067</v>
      </c>
      <c r="AC144" s="27">
        <f ca="1"/>
        <v>452940752</v>
      </c>
      <c r="AD144" s="27">
        <f ca="1"/>
        <v>251420936</v>
      </c>
      <c r="AF144" s="60"/>
      <c r="AG144" t="str">
        <f ca="1"/>
        <v>12/01/2024</v>
      </c>
      <c r="AH144" s="4">
        <f ca="1"/>
        <v>234631971471</v>
      </c>
      <c r="AI144" s="4">
        <f ca="1"/>
        <v>-44756920618</v>
      </c>
      <c r="AJ144" s="4">
        <f ca="1"/>
        <v>-420136154</v>
      </c>
      <c r="AK144" s="4">
        <f ca="1"/>
        <v>-2746704708</v>
      </c>
      <c r="AM144" s="60"/>
      <c r="AN144" t="str">
        <f ca="1"/>
        <v>12/01/2024</v>
      </c>
      <c r="AO144" s="4">
        <f ca="1"/>
        <v>38411593163</v>
      </c>
      <c r="AP144" s="4">
        <f ca="1"/>
        <v>-55041423043</v>
      </c>
      <c r="AQ144" s="4">
        <f ca="1"/>
        <v>-1986679677</v>
      </c>
      <c r="AR144" s="4">
        <f ca="1"/>
        <v>94769730000</v>
      </c>
      <c r="AS144" s="4">
        <f ca="1"/>
        <v>-5145900006</v>
      </c>
      <c r="AT144" s="4">
        <f ca="1"/>
        <v>7899350000</v>
      </c>
      <c r="AU144" s="4">
        <f ca="1"/>
        <v>1238310000</v>
      </c>
      <c r="AV144" s="4">
        <f ca="1"/>
        <v>-118885</v>
      </c>
      <c r="AX144" s="60"/>
      <c r="AY144" t="str">
        <f ca="1"/>
        <v>12/01/2024</v>
      </c>
      <c r="AZ144" s="4">
        <f ca="1"/>
        <v>-642921986607</v>
      </c>
      <c r="BA144" s="4">
        <f ca="1"/>
        <v>347614649429</v>
      </c>
      <c r="BB144" s="4">
        <f ca="1"/>
        <v>135651180000</v>
      </c>
      <c r="BD144" s="60"/>
      <c r="BE144" t="str">
        <f ca="1"/>
        <v>12/01/2024</v>
      </c>
      <c r="BF144" s="4">
        <f ca="1"/>
        <v>69636380000</v>
      </c>
      <c r="BG144" s="4">
        <f ca="1"/>
        <v>789337528</v>
      </c>
      <c r="BH144" s="4">
        <f ca="1"/>
        <v>79751210000</v>
      </c>
      <c r="BI144" s="4">
        <f ca="1"/>
        <v>-2009710000</v>
      </c>
      <c r="BJ144" s="4">
        <f ca="1"/>
        <v>-20444475835</v>
      </c>
      <c r="BL144" s="60"/>
      <c r="BM144" t="str">
        <f ca="1"/>
        <v>12/01/2024</v>
      </c>
      <c r="BN144" s="4">
        <f ca="1"/>
        <v>-2100165953749</v>
      </c>
      <c r="BO144" s="4">
        <f ca="1"/>
        <v>113115641595</v>
      </c>
      <c r="BP144" s="4">
        <f ca="1"/>
        <v>-2222433790000</v>
      </c>
      <c r="BQ144" s="4">
        <f ca="1"/>
        <v>28638090000</v>
      </c>
      <c r="BR144" s="4">
        <f ca="1"/>
        <v>-987564106</v>
      </c>
      <c r="BS144" s="4">
        <f ca="1"/>
        <v>-5309227800</v>
      </c>
      <c r="BT144" s="4">
        <f ca="1"/>
        <v>-898313560133</v>
      </c>
    </row>
    <row r="145" spans="23:72" x14ac:dyDescent="0.2">
      <c r="W145" s="60"/>
      <c r="X145" t="str">
        <f ca="1"/>
        <v>11/01/2024</v>
      </c>
      <c r="Y145" s="27">
        <f ca="1"/>
        <v>9742684105</v>
      </c>
      <c r="Z145" s="27">
        <f ca="1"/>
        <v>-14253816717</v>
      </c>
      <c r="AA145" s="27">
        <f ca="1"/>
        <v>-546010000</v>
      </c>
      <c r="AB145" s="27">
        <f ca="1"/>
        <v>1077462318</v>
      </c>
      <c r="AC145" s="27">
        <f ca="1"/>
        <v>764760752</v>
      </c>
      <c r="AD145" s="27">
        <f ca="1"/>
        <v>251420936</v>
      </c>
      <c r="AF145" s="60"/>
      <c r="AG145" t="str">
        <f ca="1"/>
        <v>11/01/2024</v>
      </c>
      <c r="AH145" s="4">
        <f ca="1"/>
        <v>251980281471</v>
      </c>
      <c r="AI145" s="4">
        <f ca="1"/>
        <v>-44249250618</v>
      </c>
      <c r="AJ145" s="4">
        <f ca="1"/>
        <v>-202016154</v>
      </c>
      <c r="AK145" s="4">
        <f ca="1"/>
        <v>-2745524708</v>
      </c>
      <c r="AM145" s="60"/>
      <c r="AN145" t="str">
        <f ca="1"/>
        <v>11/01/2024</v>
      </c>
      <c r="AO145" s="4">
        <f ca="1"/>
        <v>42622803163</v>
      </c>
      <c r="AP145" s="4">
        <f ca="1"/>
        <v>-54929633043</v>
      </c>
      <c r="AQ145" s="4">
        <f ca="1"/>
        <v>-854079677</v>
      </c>
      <c r="AR145" s="4">
        <f ca="1"/>
        <v>94479100000</v>
      </c>
      <c r="AS145" s="4">
        <f ca="1"/>
        <v>-5145900006</v>
      </c>
      <c r="AT145" s="4">
        <f ca="1"/>
        <v>7276230000</v>
      </c>
      <c r="AU145" s="4">
        <f ca="1"/>
        <v>1238310000</v>
      </c>
      <c r="AV145" s="4">
        <f ca="1"/>
        <v>-118885</v>
      </c>
      <c r="AX145" s="60"/>
      <c r="AY145" t="str">
        <f ca="1"/>
        <v>11/01/2024</v>
      </c>
      <c r="AZ145" s="4">
        <f ca="1"/>
        <v>-635440696607</v>
      </c>
      <c r="BA145" s="4">
        <f ca="1"/>
        <v>349629099429</v>
      </c>
      <c r="BB145" s="4">
        <f ca="1"/>
        <v>149167060000</v>
      </c>
      <c r="BD145" s="60"/>
      <c r="BE145" t="str">
        <f ca="1"/>
        <v>11/01/2024</v>
      </c>
      <c r="BF145" s="4">
        <f ca="1"/>
        <v>61289710000</v>
      </c>
      <c r="BG145" s="4">
        <f ca="1"/>
        <v>-10572922472</v>
      </c>
      <c r="BH145" s="4">
        <f ca="1"/>
        <v>79734100000</v>
      </c>
      <c r="BI145" s="4">
        <f ca="1"/>
        <v>-2076810000</v>
      </c>
      <c r="BJ145" s="4">
        <f ca="1"/>
        <v>-20843245835</v>
      </c>
      <c r="BL145" s="60"/>
      <c r="BM145" t="str">
        <f ca="1"/>
        <v>11/01/2024</v>
      </c>
      <c r="BN145" s="4">
        <f ca="1"/>
        <v>-1995401793749</v>
      </c>
      <c r="BO145" s="4">
        <f ca="1"/>
        <v>111210131595</v>
      </c>
      <c r="BP145" s="4">
        <f ca="1"/>
        <v>-2274293370000</v>
      </c>
      <c r="BQ145" s="4">
        <f ca="1"/>
        <v>41319510000</v>
      </c>
      <c r="BR145" s="4">
        <f ca="1"/>
        <v>-987564106</v>
      </c>
      <c r="BS145" s="4">
        <f ca="1"/>
        <v>-5309227800</v>
      </c>
      <c r="BT145" s="4">
        <f ca="1"/>
        <v>-875340060133</v>
      </c>
    </row>
    <row r="146" spans="23:72" x14ac:dyDescent="0.2">
      <c r="W146" s="60"/>
      <c r="X146" t="str">
        <f ca="1"/>
        <v>10/01/2024</v>
      </c>
      <c r="Y146" s="27">
        <f ca="1"/>
        <v>9802024105</v>
      </c>
      <c r="Z146" s="27">
        <f ca="1"/>
        <v>-14227966717</v>
      </c>
      <c r="AA146" s="27">
        <f ca="1"/>
        <v>-821380000</v>
      </c>
      <c r="AB146" s="27">
        <f ca="1"/>
        <v>-171346790</v>
      </c>
      <c r="AC146" s="27">
        <f ca="1"/>
        <v>921350752</v>
      </c>
      <c r="AD146" s="27">
        <f ca="1"/>
        <v>227705972</v>
      </c>
      <c r="AF146" s="60"/>
      <c r="AG146" t="str">
        <f ca="1"/>
        <v>10/01/2024</v>
      </c>
      <c r="AH146" s="4">
        <f ca="1"/>
        <v>256034571471</v>
      </c>
      <c r="AI146" s="4">
        <f ca="1"/>
        <v>-43502910618</v>
      </c>
      <c r="AJ146" s="4">
        <f ca="1"/>
        <v>-339116154</v>
      </c>
      <c r="AK146" s="4">
        <f ca="1"/>
        <v>-2834444708</v>
      </c>
      <c r="AM146" s="60"/>
      <c r="AN146" t="str">
        <f ca="1"/>
        <v>10/01/2024</v>
      </c>
      <c r="AO146" s="4">
        <f ca="1"/>
        <v>41682403163</v>
      </c>
      <c r="AP146" s="4">
        <f ca="1"/>
        <v>-52898473043</v>
      </c>
      <c r="AQ146" s="4">
        <f ca="1"/>
        <v>-865509677</v>
      </c>
      <c r="AR146" s="4">
        <f ca="1"/>
        <v>77170960000</v>
      </c>
      <c r="AS146" s="4">
        <f ca="1"/>
        <v>-5145900006</v>
      </c>
      <c r="AT146" s="4">
        <f ca="1"/>
        <v>2317920000</v>
      </c>
      <c r="AU146" s="4">
        <f ca="1"/>
        <v>1238310000</v>
      </c>
      <c r="AV146" s="4">
        <f ca="1"/>
        <v>-118885</v>
      </c>
      <c r="AX146" s="60"/>
      <c r="AY146" t="str">
        <f ca="1"/>
        <v>10/01/2024</v>
      </c>
      <c r="AZ146" s="4">
        <f ca="1"/>
        <v>-694397916607</v>
      </c>
      <c r="BA146" s="4">
        <f ca="1"/>
        <v>343897409429</v>
      </c>
      <c r="BB146" s="4">
        <f ca="1"/>
        <v>124307990000</v>
      </c>
      <c r="BD146" s="60"/>
      <c r="BE146" t="str">
        <f ca="1"/>
        <v>10/01/2024</v>
      </c>
      <c r="BF146" s="4">
        <f ca="1"/>
        <v>74968550000</v>
      </c>
      <c r="BG146" s="4">
        <f ca="1"/>
        <v>-19952522472</v>
      </c>
      <c r="BH146" s="4">
        <f ca="1"/>
        <v>80822740000</v>
      </c>
      <c r="BI146" s="4">
        <f ca="1"/>
        <v>-1973150000</v>
      </c>
      <c r="BJ146" s="4">
        <f ca="1"/>
        <v>-15499205835</v>
      </c>
      <c r="BL146" s="60"/>
      <c r="BM146" t="str">
        <f ca="1"/>
        <v>10/01/2024</v>
      </c>
      <c r="BN146" s="4">
        <f ca="1"/>
        <v>-1958646653749</v>
      </c>
      <c r="BO146" s="4">
        <f ca="1"/>
        <v>121320401595</v>
      </c>
      <c r="BP146" s="4">
        <f ca="1"/>
        <v>-2246132410000</v>
      </c>
      <c r="BQ146" s="4">
        <f ca="1"/>
        <v>61802390000</v>
      </c>
      <c r="BR146" s="4">
        <f ca="1"/>
        <v>-779864106</v>
      </c>
      <c r="BS146" s="4">
        <f ca="1"/>
        <v>-5309227800</v>
      </c>
      <c r="BT146" s="4">
        <f ca="1"/>
        <v>-841005280133</v>
      </c>
    </row>
    <row r="147" spans="23:72" x14ac:dyDescent="0.2">
      <c r="W147" s="60"/>
      <c r="X147" t="str">
        <f ca="1"/>
        <v>09/01/2024</v>
      </c>
      <c r="Y147" s="27">
        <f ca="1"/>
        <v>9511864105</v>
      </c>
      <c r="Z147" s="27">
        <f ca="1"/>
        <v>-17459036717</v>
      </c>
      <c r="AA147" s="27">
        <f ca="1"/>
        <v>-1108520000</v>
      </c>
      <c r="AB147" s="27">
        <f ca="1"/>
        <v>-989553612</v>
      </c>
      <c r="AC147" s="27">
        <f ca="1"/>
        <v>871270752</v>
      </c>
      <c r="AD147" s="27">
        <f ca="1"/>
        <v>227705972</v>
      </c>
      <c r="AF147" s="60"/>
      <c r="AG147" t="str">
        <f ca="1"/>
        <v>09/01/2024</v>
      </c>
      <c r="AH147" s="4">
        <f ca="1"/>
        <v>255931391471</v>
      </c>
      <c r="AI147" s="4">
        <f ca="1"/>
        <v>-43810520618</v>
      </c>
      <c r="AJ147" s="4">
        <f ca="1"/>
        <v>-389746154</v>
      </c>
      <c r="AK147" s="4">
        <f ca="1"/>
        <v>-2906824708</v>
      </c>
      <c r="AM147" s="60"/>
      <c r="AN147" t="str">
        <f ca="1"/>
        <v>09/01/2024</v>
      </c>
      <c r="AO147" s="4">
        <f ca="1"/>
        <v>41669453163</v>
      </c>
      <c r="AP147" s="4">
        <f ca="1"/>
        <v>-52079993043</v>
      </c>
      <c r="AQ147" s="4">
        <f ca="1"/>
        <v>-3394479677</v>
      </c>
      <c r="AR147" s="4">
        <f ca="1"/>
        <v>85605130000</v>
      </c>
      <c r="AS147" s="4">
        <f ca="1"/>
        <v>-5211653523</v>
      </c>
      <c r="AT147" s="4">
        <f ca="1"/>
        <v>7048580000</v>
      </c>
      <c r="AU147" s="4">
        <f ca="1"/>
        <v>1238310000</v>
      </c>
      <c r="AV147" s="4">
        <f ca="1"/>
        <v>-118885</v>
      </c>
      <c r="AX147" s="60"/>
      <c r="AY147" t="str">
        <f ca="1"/>
        <v>09/01/2024</v>
      </c>
      <c r="AZ147" s="4">
        <f ca="1"/>
        <v>-713514796607</v>
      </c>
      <c r="BA147" s="4">
        <f ca="1"/>
        <v>352400759429</v>
      </c>
      <c r="BB147" s="4">
        <f ca="1"/>
        <v>132454710000</v>
      </c>
      <c r="BD147" s="60"/>
      <c r="BE147" t="str">
        <f ca="1"/>
        <v>09/01/2024</v>
      </c>
      <c r="BF147" s="4">
        <f ca="1"/>
        <v>62154030000</v>
      </c>
      <c r="BG147" s="4">
        <f ca="1"/>
        <v>-24789222472</v>
      </c>
      <c r="BH147" s="4">
        <f ca="1"/>
        <v>83933130000</v>
      </c>
      <c r="BI147" s="4">
        <f ca="1"/>
        <v>-2623780000</v>
      </c>
      <c r="BJ147" s="4">
        <f ca="1"/>
        <v>-15545125835</v>
      </c>
      <c r="BL147" s="60"/>
      <c r="BM147" t="str">
        <f ca="1"/>
        <v>09/01/2024</v>
      </c>
      <c r="BN147" s="4">
        <f ca="1"/>
        <v>-1907349943749</v>
      </c>
      <c r="BO147" s="4">
        <f ca="1"/>
        <v>124324591595</v>
      </c>
      <c r="BP147" s="4">
        <f ca="1"/>
        <v>-2288974890000</v>
      </c>
      <c r="BQ147" s="4">
        <f ca="1"/>
        <v>92862580000</v>
      </c>
      <c r="BR147" s="4">
        <f ca="1"/>
        <v>-745524106</v>
      </c>
      <c r="BS147" s="4">
        <f ca="1"/>
        <v>-5309227800</v>
      </c>
      <c r="BT147" s="4">
        <f ca="1"/>
        <v>-826484590133</v>
      </c>
    </row>
    <row r="148" spans="23:72" x14ac:dyDescent="0.2">
      <c r="W148" s="60"/>
      <c r="X148" t="str">
        <f ca="1"/>
        <v>08/01/2024</v>
      </c>
      <c r="Y148" s="27">
        <f ca="1"/>
        <v>9205474105</v>
      </c>
      <c r="Z148" s="27">
        <f ca="1"/>
        <v>-21462376717</v>
      </c>
      <c r="AA148" s="27">
        <f ca="1"/>
        <v>-1400930000</v>
      </c>
      <c r="AB148" s="27">
        <f ca="1"/>
        <v>-5131051529</v>
      </c>
      <c r="AC148" s="27">
        <f ca="1"/>
        <v>871270752</v>
      </c>
      <c r="AD148" s="27">
        <f ca="1"/>
        <v>179877040</v>
      </c>
      <c r="AF148" s="60"/>
      <c r="AG148" t="str">
        <f ca="1"/>
        <v>08/01/2024</v>
      </c>
      <c r="AH148" s="4">
        <f ca="1"/>
        <v>248983181471</v>
      </c>
      <c r="AI148" s="4">
        <f ca="1"/>
        <v>-44256900618</v>
      </c>
      <c r="AJ148" s="4">
        <f ca="1"/>
        <v>-408146154</v>
      </c>
      <c r="AK148" s="4">
        <f ca="1"/>
        <v>-3061844708</v>
      </c>
      <c r="AM148" s="60"/>
      <c r="AN148" t="str">
        <f ca="1"/>
        <v>08/01/2024</v>
      </c>
      <c r="AO148" s="4">
        <f ca="1"/>
        <v>46049133163</v>
      </c>
      <c r="AP148" s="4">
        <f ca="1"/>
        <v>-51811663043</v>
      </c>
      <c r="AQ148" s="4">
        <f ca="1"/>
        <v>-3668379677</v>
      </c>
      <c r="AR148" s="4">
        <f ca="1"/>
        <v>107649150000</v>
      </c>
      <c r="AS148" s="4">
        <f ca="1"/>
        <v>-5211653523</v>
      </c>
      <c r="AT148" s="4">
        <f ca="1"/>
        <v>5796630000</v>
      </c>
      <c r="AU148" s="4">
        <f ca="1"/>
        <v>1238310000</v>
      </c>
      <c r="AV148" s="4">
        <f ca="1"/>
        <v>-118885</v>
      </c>
      <c r="AX148" s="60"/>
      <c r="AY148" t="str">
        <f ca="1"/>
        <v>08/01/2024</v>
      </c>
      <c r="AZ148" s="4">
        <f ca="1"/>
        <v>-813220846607</v>
      </c>
      <c r="BA148" s="4">
        <f ca="1"/>
        <v>358973429429</v>
      </c>
      <c r="BB148" s="4">
        <f ca="1"/>
        <v>172188030000</v>
      </c>
      <c r="BD148" s="60"/>
      <c r="BE148" t="str">
        <f ca="1"/>
        <v>08/01/2024</v>
      </c>
      <c r="BF148" s="4">
        <f ca="1"/>
        <v>42079000000</v>
      </c>
      <c r="BG148" s="4">
        <f ca="1"/>
        <v>-20907542472</v>
      </c>
      <c r="BH148" s="4">
        <f ca="1"/>
        <v>95095610000</v>
      </c>
      <c r="BI148" s="4">
        <f ca="1"/>
        <v>-2323560000</v>
      </c>
      <c r="BJ148" s="4">
        <f ca="1"/>
        <v>-12617945835</v>
      </c>
      <c r="BL148" s="60"/>
      <c r="BM148" t="str">
        <f ca="1"/>
        <v>08/01/2024</v>
      </c>
      <c r="BN148" s="4">
        <f ca="1"/>
        <v>-1834136803749</v>
      </c>
      <c r="BO148" s="4">
        <f ca="1"/>
        <v>112274821595</v>
      </c>
      <c r="BP148" s="4">
        <f ca="1"/>
        <v>-2309392220000</v>
      </c>
      <c r="BQ148" s="4">
        <f ca="1"/>
        <v>104976720000</v>
      </c>
      <c r="BR148" s="4">
        <f ca="1"/>
        <v>-719874106</v>
      </c>
      <c r="BS148" s="4">
        <f ca="1"/>
        <v>-5309227800</v>
      </c>
      <c r="BT148" s="4">
        <f ca="1"/>
        <v>-776389050133</v>
      </c>
    </row>
    <row r="149" spans="23:72" x14ac:dyDescent="0.2">
      <c r="W149" s="60"/>
      <c r="X149" t="str">
        <f ca="1"/>
        <v>05/01/2024</v>
      </c>
      <c r="Y149" s="27">
        <f ca="1"/>
        <v>11500724105</v>
      </c>
      <c r="Z149" s="27">
        <f ca="1"/>
        <v>-20750936717</v>
      </c>
      <c r="AA149" s="27">
        <f ca="1"/>
        <v>-1341420000</v>
      </c>
      <c r="AB149" s="27">
        <f ca="1"/>
        <v>-5825322142</v>
      </c>
      <c r="AC149" s="27">
        <f ca="1"/>
        <v>869560752</v>
      </c>
      <c r="AD149" s="27">
        <f ca="1"/>
        <v>97304621</v>
      </c>
      <c r="AF149" s="60"/>
      <c r="AG149" t="str">
        <f ca="1"/>
        <v>05/01/2024</v>
      </c>
      <c r="AH149" s="4">
        <f ca="1"/>
        <v>235654551471</v>
      </c>
      <c r="AI149" s="4">
        <f ca="1"/>
        <v>-44260120618</v>
      </c>
      <c r="AJ149" s="4">
        <f ca="1"/>
        <v>-431026154</v>
      </c>
      <c r="AK149" s="4">
        <f ca="1"/>
        <v>-2927584708</v>
      </c>
      <c r="AM149" s="60"/>
      <c r="AN149" t="str">
        <f ca="1"/>
        <v>05/01/2024</v>
      </c>
      <c r="AO149" s="4">
        <f ca="1"/>
        <v>46980523163</v>
      </c>
      <c r="AP149" s="4">
        <f ca="1"/>
        <v>-51034323043</v>
      </c>
      <c r="AQ149" s="4">
        <f ca="1"/>
        <v>-3971399677</v>
      </c>
      <c r="AR149" s="4">
        <f ca="1"/>
        <v>112224490000</v>
      </c>
      <c r="AS149" s="4">
        <f ca="1"/>
        <v>-5562237594</v>
      </c>
      <c r="AT149" s="4">
        <f ca="1"/>
        <v>-3415450000</v>
      </c>
      <c r="AU149" s="4">
        <f ca="1"/>
        <v>1238310000</v>
      </c>
      <c r="AV149" s="4">
        <f ca="1"/>
        <v>-118885</v>
      </c>
      <c r="AX149" s="60"/>
      <c r="AY149" t="str">
        <f ca="1"/>
        <v>05/01/2024</v>
      </c>
      <c r="AZ149" s="4">
        <f ca="1"/>
        <v>-810674206607</v>
      </c>
      <c r="BA149" s="4">
        <f ca="1"/>
        <v>362773839429</v>
      </c>
      <c r="BB149" s="4">
        <f ca="1"/>
        <v>183656000000</v>
      </c>
      <c r="BD149" s="60"/>
      <c r="BE149" t="str">
        <f ca="1"/>
        <v>05/01/2024</v>
      </c>
      <c r="BF149" s="4">
        <f ca="1"/>
        <v>43250310000</v>
      </c>
      <c r="BG149" s="4">
        <f ca="1"/>
        <v>-21977262472</v>
      </c>
      <c r="BH149" s="4">
        <f ca="1"/>
        <v>88094720000</v>
      </c>
      <c r="BI149" s="4">
        <f ca="1"/>
        <v>-1913540000</v>
      </c>
      <c r="BJ149" s="4">
        <f ca="1"/>
        <v>-14917335835</v>
      </c>
      <c r="BL149" s="60"/>
      <c r="BM149" t="str">
        <f ca="1"/>
        <v>05/01/2024</v>
      </c>
      <c r="BN149" s="4">
        <f ca="1"/>
        <v>-1799164573749</v>
      </c>
      <c r="BO149" s="4">
        <f ca="1"/>
        <v>98355061595</v>
      </c>
      <c r="BP149" s="4">
        <f ca="1"/>
        <v>-2289496000000</v>
      </c>
      <c r="BQ149" s="4">
        <f ca="1"/>
        <v>118624150000</v>
      </c>
      <c r="BR149" s="4">
        <f ca="1"/>
        <v>-627394106</v>
      </c>
      <c r="BS149" s="4">
        <f ca="1"/>
        <v>-5309227800</v>
      </c>
      <c r="BT149" s="4">
        <f ca="1"/>
        <v>-752656510133</v>
      </c>
    </row>
    <row r="150" spans="23:72" x14ac:dyDescent="0.2">
      <c r="W150" s="60"/>
      <c r="X150" t="str">
        <f ca="1"/>
        <v>04/01/2024</v>
      </c>
      <c r="Y150" s="27">
        <f ca="1"/>
        <v>11492924105</v>
      </c>
      <c r="Z150" s="27">
        <f ca="1"/>
        <v>-18579466717</v>
      </c>
      <c r="AA150" s="27">
        <f ca="1"/>
        <v>-1404800000</v>
      </c>
      <c r="AB150" s="27">
        <f ca="1"/>
        <v>-6080582708</v>
      </c>
      <c r="AC150" s="27">
        <f ca="1"/>
        <v>711720752</v>
      </c>
      <c r="AD150" s="27">
        <f ca="1"/>
        <v>97304621</v>
      </c>
      <c r="AF150" s="60"/>
      <c r="AG150" t="str">
        <f ca="1"/>
        <v>04/01/2024</v>
      </c>
      <c r="AH150" s="4">
        <f ca="1"/>
        <v>214047511471</v>
      </c>
      <c r="AI150" s="4">
        <f ca="1"/>
        <v>-44707130618</v>
      </c>
      <c r="AJ150" s="4">
        <f ca="1"/>
        <v>-417086154</v>
      </c>
      <c r="AK150" s="4">
        <f ca="1"/>
        <v>1577165292</v>
      </c>
      <c r="AM150" s="60"/>
      <c r="AN150" t="str">
        <f ca="1"/>
        <v>04/01/2024</v>
      </c>
      <c r="AO150" s="4">
        <f ca="1"/>
        <v>47248193163</v>
      </c>
      <c r="AP150" s="4">
        <f ca="1"/>
        <v>-51036453043</v>
      </c>
      <c r="AQ150" s="4">
        <f ca="1"/>
        <v>-3974309677</v>
      </c>
      <c r="AR150" s="4">
        <f ca="1"/>
        <v>112227000000</v>
      </c>
      <c r="AS150" s="4">
        <f ca="1"/>
        <v>-5749824874</v>
      </c>
      <c r="AT150" s="4">
        <f ca="1"/>
        <v>-2433060000</v>
      </c>
      <c r="AU150" s="4">
        <f ca="1"/>
        <v>1238310000</v>
      </c>
      <c r="AV150" s="4">
        <f ca="1"/>
        <v>-118885</v>
      </c>
      <c r="AX150" s="60"/>
      <c r="AY150" t="str">
        <f ca="1"/>
        <v>04/01/2024</v>
      </c>
      <c r="AZ150" s="4">
        <f ca="1"/>
        <v>-784265596607</v>
      </c>
      <c r="BA150" s="4">
        <f ca="1"/>
        <v>365160879429</v>
      </c>
      <c r="BB150" s="4">
        <f ca="1"/>
        <v>192113710000</v>
      </c>
      <c r="BD150" s="60"/>
      <c r="BE150" t="str">
        <f ca="1"/>
        <v>04/01/2024</v>
      </c>
      <c r="BF150" s="4">
        <f ca="1"/>
        <v>47554430000</v>
      </c>
      <c r="BG150" s="4">
        <f ca="1"/>
        <v>-21432962472</v>
      </c>
      <c r="BH150" s="4">
        <f ca="1"/>
        <v>88639120000</v>
      </c>
      <c r="BI150" s="4">
        <f ca="1"/>
        <v>-1771560000</v>
      </c>
      <c r="BJ150" s="4">
        <f ca="1"/>
        <v>-14270685835</v>
      </c>
      <c r="BL150" s="60"/>
      <c r="BM150" t="str">
        <f ca="1"/>
        <v>04/01/2024</v>
      </c>
      <c r="BN150" s="4">
        <f ca="1"/>
        <v>-1783423083749</v>
      </c>
      <c r="BO150" s="4">
        <f ca="1"/>
        <v>105461881595</v>
      </c>
      <c r="BP150" s="4">
        <f ca="1"/>
        <v>-2289452340000</v>
      </c>
      <c r="BQ150" s="4">
        <f ca="1"/>
        <v>119088830000</v>
      </c>
      <c r="BR150" s="4">
        <f ca="1"/>
        <v>-627394106</v>
      </c>
      <c r="BS150" s="4">
        <f ca="1"/>
        <v>-5309227800</v>
      </c>
      <c r="BT150" s="4">
        <f ca="1"/>
        <v>-713051260133</v>
      </c>
    </row>
    <row r="151" spans="23:72" x14ac:dyDescent="0.2">
      <c r="W151" s="60"/>
      <c r="X151" t="str">
        <f ca="1"/>
        <v>03/01/2024</v>
      </c>
      <c r="Y151" s="27">
        <f ca="1"/>
        <v>11477504105</v>
      </c>
      <c r="Z151" s="27">
        <f ca="1"/>
        <v>-20164616717</v>
      </c>
      <c r="AA151" s="27">
        <f ca="1"/>
        <v>-1427420000</v>
      </c>
      <c r="AB151" s="27">
        <f ca="1"/>
        <v>-5637997321</v>
      </c>
      <c r="AC151" s="27">
        <f ca="1"/>
        <v>695220752</v>
      </c>
      <c r="AD151" s="27">
        <f ca="1"/>
        <v>97304621</v>
      </c>
      <c r="AF151" s="60"/>
      <c r="AG151" t="str">
        <f ca="1"/>
        <v>03/01/2024</v>
      </c>
      <c r="AH151" s="4">
        <f ca="1"/>
        <v>206974701471</v>
      </c>
      <c r="AI151" s="4">
        <f ca="1"/>
        <v>-44719790618</v>
      </c>
      <c r="AJ151" s="4">
        <f ca="1"/>
        <v>-494606154</v>
      </c>
      <c r="AK151" s="4">
        <f ca="1"/>
        <v>1810605292</v>
      </c>
      <c r="AM151" s="60"/>
      <c r="AN151" t="str">
        <f ca="1"/>
        <v>03/01/2024</v>
      </c>
      <c r="AO151" s="4">
        <f ca="1"/>
        <v>47309993163</v>
      </c>
      <c r="AP151" s="4">
        <f ca="1"/>
        <v>-60950423043</v>
      </c>
      <c r="AQ151" s="4">
        <f ca="1"/>
        <v>-4401159677</v>
      </c>
      <c r="AR151" s="4">
        <f ca="1"/>
        <v>114433830000</v>
      </c>
      <c r="AS151" s="4">
        <f ca="1"/>
        <v>-5729427673</v>
      </c>
      <c r="AT151" s="4">
        <f ca="1"/>
        <v>-748480000</v>
      </c>
      <c r="AU151" s="4">
        <f ca="1"/>
        <v>1238310000</v>
      </c>
      <c r="AV151" s="4">
        <f ca="1"/>
        <v>-118885</v>
      </c>
      <c r="AX151" s="60"/>
      <c r="AY151" t="str">
        <f ca="1"/>
        <v>03/01/2024</v>
      </c>
      <c r="AZ151" s="4">
        <f ca="1"/>
        <v>-773419876607</v>
      </c>
      <c r="BA151" s="4">
        <f ca="1"/>
        <v>368475569429</v>
      </c>
      <c r="BB151" s="4">
        <f ca="1"/>
        <v>188008870000</v>
      </c>
      <c r="BD151" s="60"/>
      <c r="BE151" t="str">
        <f ca="1"/>
        <v>03/01/2024</v>
      </c>
      <c r="BF151" s="4">
        <f ca="1"/>
        <v>43934870000</v>
      </c>
      <c r="BG151" s="4">
        <f ca="1"/>
        <v>-23252942472</v>
      </c>
      <c r="BH151" s="4">
        <f ca="1"/>
        <v>80943500000</v>
      </c>
      <c r="BI151" s="4">
        <f ca="1"/>
        <v>-1965300000</v>
      </c>
      <c r="BJ151" s="4">
        <f ca="1"/>
        <v>-12932905835</v>
      </c>
      <c r="BL151" s="60"/>
      <c r="BM151" t="str">
        <f ca="1"/>
        <v>03/01/2024</v>
      </c>
      <c r="BN151" s="4">
        <f ca="1"/>
        <v>-1762199583749</v>
      </c>
      <c r="BO151" s="4">
        <f ca="1"/>
        <v>111840431595</v>
      </c>
      <c r="BP151" s="4">
        <f ca="1"/>
        <v>-2280262320000</v>
      </c>
      <c r="BQ151" s="4">
        <f ca="1"/>
        <v>119296550000</v>
      </c>
      <c r="BR151" s="4">
        <f ca="1"/>
        <v>-627394106</v>
      </c>
      <c r="BS151" s="4">
        <f ca="1"/>
        <v>-5309227800</v>
      </c>
      <c r="BT151" s="4">
        <f ca="1"/>
        <v>-704561280133</v>
      </c>
    </row>
    <row r="152" spans="23:72" x14ac:dyDescent="0.2">
      <c r="W152" s="60"/>
      <c r="X152" t="str">
        <f ca="1"/>
        <v>02/01/2024</v>
      </c>
      <c r="Y152" s="27">
        <f ca="1"/>
        <v>11478504105</v>
      </c>
      <c r="Z152" s="27">
        <f ca="1"/>
        <v>-20847176717</v>
      </c>
      <c r="AA152" s="27">
        <f ca="1"/>
        <v>-2537990000</v>
      </c>
      <c r="AB152" s="27">
        <f ca="1"/>
        <v>-5546012085</v>
      </c>
      <c r="AC152" s="27">
        <f ca="1"/>
        <v>526950752</v>
      </c>
      <c r="AD152" s="27">
        <f ca="1"/>
        <v>97304621</v>
      </c>
      <c r="AF152" s="60"/>
      <c r="AG152" t="str">
        <f ca="1"/>
        <v>02/01/2024</v>
      </c>
      <c r="AH152" s="4">
        <f ca="1"/>
        <v>166526601471</v>
      </c>
      <c r="AI152" s="4">
        <f ca="1"/>
        <v>-44466690618</v>
      </c>
      <c r="AJ152" s="4">
        <f ca="1"/>
        <v>-390526154</v>
      </c>
      <c r="AK152" s="4">
        <f ca="1"/>
        <v>1717775292</v>
      </c>
      <c r="AM152" s="60"/>
      <c r="AN152" t="str">
        <f ca="1"/>
        <v>02/01/2024</v>
      </c>
      <c r="AO152" s="4">
        <f ca="1"/>
        <v>43015363163</v>
      </c>
      <c r="AP152" s="4">
        <f ca="1"/>
        <v>-60852593043</v>
      </c>
      <c r="AQ152" s="4">
        <f ca="1"/>
        <v>-3665229677</v>
      </c>
      <c r="AR152" s="4">
        <f ca="1"/>
        <v>103454900000</v>
      </c>
      <c r="AS152" s="4">
        <f ca="1"/>
        <v>-5724395718</v>
      </c>
      <c r="AT152" s="4">
        <f ca="1"/>
        <v>-410800000</v>
      </c>
      <c r="AU152" s="4">
        <f ca="1"/>
        <v>1246190000</v>
      </c>
      <c r="AV152" s="4">
        <f ca="1"/>
        <v>-118885</v>
      </c>
      <c r="AX152" s="60"/>
      <c r="AY152" t="str">
        <f ca="1"/>
        <v>02/01/2024</v>
      </c>
      <c r="AZ152" s="4">
        <f ca="1"/>
        <v>-770629476607</v>
      </c>
      <c r="BA152" s="4">
        <f ca="1"/>
        <v>366827709429</v>
      </c>
      <c r="BB152" s="4">
        <f ca="1"/>
        <v>173593070000</v>
      </c>
      <c r="BD152" s="60"/>
      <c r="BE152" t="str">
        <f ca="1"/>
        <v>02/01/2024</v>
      </c>
      <c r="BF152" s="4">
        <f ca="1"/>
        <v>39827700000</v>
      </c>
      <c r="BG152" s="4">
        <f ca="1"/>
        <v>-25928332472</v>
      </c>
      <c r="BH152" s="4">
        <f ca="1"/>
        <v>83432320000</v>
      </c>
      <c r="BI152" s="4">
        <f ca="1"/>
        <v>-2040650000</v>
      </c>
      <c r="BJ152" s="4">
        <f ca="1"/>
        <v>-12866255835</v>
      </c>
      <c r="BL152" s="60"/>
      <c r="BM152" t="str">
        <f ca="1"/>
        <v>02/01/2024</v>
      </c>
      <c r="BN152" s="4">
        <f ca="1"/>
        <v>-1773815753749</v>
      </c>
      <c r="BO152" s="4">
        <f ca="1"/>
        <v>110002551595</v>
      </c>
      <c r="BP152" s="4">
        <f ca="1"/>
        <v>-2260904390000</v>
      </c>
      <c r="BQ152" s="4">
        <f ca="1"/>
        <v>139432180000</v>
      </c>
      <c r="BR152" s="4">
        <f ca="1"/>
        <v>-627394106</v>
      </c>
      <c r="BS152" s="4">
        <f ca="1"/>
        <v>-5309227800</v>
      </c>
      <c r="BT152" s="4">
        <f ca="1"/>
        <v>-693279630133</v>
      </c>
    </row>
    <row r="153" spans="23:72" x14ac:dyDescent="0.2">
      <c r="W153" s="60"/>
      <c r="X153" t="str">
        <f ca="1"/>
        <v>29/12/2023</v>
      </c>
      <c r="Y153" s="27">
        <f ca="1"/>
        <v>11478504105</v>
      </c>
      <c r="Z153" s="27">
        <f ca="1"/>
        <v>-21147516717</v>
      </c>
      <c r="AA153" s="27">
        <f ca="1"/>
        <v>-2585560000</v>
      </c>
      <c r="AB153" s="27">
        <f ca="1"/>
        <v>6524949</v>
      </c>
      <c r="AC153" s="27">
        <f ca="1"/>
        <v>433210752</v>
      </c>
      <c r="AD153" s="27">
        <f ca="1"/>
        <v>97304621</v>
      </c>
      <c r="AF153" s="60"/>
      <c r="AG153" t="str">
        <f ca="1"/>
        <v>29/12/2023</v>
      </c>
      <c r="AH153" s="4">
        <f ca="1"/>
        <v>142301101471</v>
      </c>
      <c r="AI153" s="4">
        <f ca="1"/>
        <v>-44466690618</v>
      </c>
      <c r="AJ153" s="4">
        <f ca="1"/>
        <v>-122626154</v>
      </c>
      <c r="AK153" s="4">
        <f ca="1"/>
        <v>1717775292</v>
      </c>
      <c r="AM153" s="60"/>
      <c r="AN153" t="str">
        <f ca="1"/>
        <v>29/12/2023</v>
      </c>
      <c r="AO153" s="4">
        <f ca="1"/>
        <v>43032433163</v>
      </c>
      <c r="AP153" s="4">
        <f ca="1"/>
        <v>-58423853043</v>
      </c>
      <c r="AQ153" s="4">
        <f ca="1"/>
        <v>-3714309677</v>
      </c>
      <c r="AR153" s="4">
        <f ca="1"/>
        <v>103366700000</v>
      </c>
      <c r="AS153" s="4">
        <f ca="1"/>
        <v>-5744109499</v>
      </c>
      <c r="AT153" s="4">
        <f ca="1"/>
        <v>-851480000</v>
      </c>
      <c r="AU153" s="4">
        <f ca="1"/>
        <v>1247320000</v>
      </c>
      <c r="AV153" s="4">
        <f ca="1"/>
        <v>-118885</v>
      </c>
      <c r="AX153" s="60"/>
      <c r="AY153" t="str">
        <f ca="1"/>
        <v>29/12/2023</v>
      </c>
      <c r="AZ153" s="4">
        <f ca="1"/>
        <v>-762977046607</v>
      </c>
      <c r="BA153" s="4">
        <f ca="1"/>
        <v>368742019429</v>
      </c>
      <c r="BB153" s="4">
        <f ca="1"/>
        <v>173784420000</v>
      </c>
      <c r="BD153" s="60"/>
      <c r="BE153" t="str">
        <f ca="1"/>
        <v>29/12/2023</v>
      </c>
      <c r="BF153" s="4">
        <f ca="1"/>
        <v>35655450000</v>
      </c>
      <c r="BG153" s="4">
        <f ca="1"/>
        <v>-27577022472</v>
      </c>
      <c r="BH153" s="4">
        <f ca="1"/>
        <v>80355890000</v>
      </c>
      <c r="BI153" s="4">
        <f ca="1"/>
        <v>-1341440000</v>
      </c>
      <c r="BJ153" s="4">
        <f ca="1"/>
        <v>-12767135835</v>
      </c>
      <c r="BL153" s="60"/>
      <c r="BM153" t="str">
        <f ca="1"/>
        <v>29/12/2023</v>
      </c>
      <c r="BN153" s="4">
        <f ca="1"/>
        <v>-1775732113749</v>
      </c>
      <c r="BO153" s="4">
        <f ca="1"/>
        <v>110474711595</v>
      </c>
      <c r="BP153" s="4">
        <f ca="1"/>
        <v>-2275232500000</v>
      </c>
      <c r="BQ153" s="4">
        <f ca="1"/>
        <v>136437790000</v>
      </c>
      <c r="BR153" s="4">
        <f ca="1"/>
        <v>-2118514106</v>
      </c>
      <c r="BS153" s="4">
        <f ca="1"/>
        <v>-5309227800</v>
      </c>
      <c r="BT153" s="4">
        <f ca="1"/>
        <v>-653147260133</v>
      </c>
    </row>
    <row r="154" spans="23:72" x14ac:dyDescent="0.2">
      <c r="W154" s="60"/>
      <c r="X154" t="str">
        <f ca="1"/>
        <v>28/12/2023</v>
      </c>
      <c r="Y154" s="27">
        <f ca="1"/>
        <v>8718504105</v>
      </c>
      <c r="Z154" s="27">
        <f ca="1"/>
        <v>-18926936717</v>
      </c>
      <c r="AA154" s="27">
        <f ca="1"/>
        <v>-2570110000</v>
      </c>
      <c r="AB154" s="27">
        <f ca="1"/>
        <v>389524914</v>
      </c>
      <c r="AC154" s="27">
        <f ca="1"/>
        <v>449320752</v>
      </c>
      <c r="AD154" s="27">
        <f ca="1"/>
        <v>97304621</v>
      </c>
      <c r="AF154" s="60"/>
      <c r="AG154" t="str">
        <f ca="1"/>
        <v>28/12/2023</v>
      </c>
      <c r="AH154" s="4">
        <f ca="1"/>
        <v>149879951471</v>
      </c>
      <c r="AI154" s="4">
        <f ca="1"/>
        <v>-41355590618</v>
      </c>
      <c r="AJ154" s="4">
        <f ca="1"/>
        <v>-230566154</v>
      </c>
      <c r="AK154" s="4">
        <f ca="1"/>
        <v>1681575292</v>
      </c>
      <c r="AM154" s="60"/>
      <c r="AN154" t="str">
        <f ca="1"/>
        <v>28/12/2023</v>
      </c>
      <c r="AO154" s="4">
        <f ca="1"/>
        <v>48214883163</v>
      </c>
      <c r="AP154" s="4">
        <f ca="1"/>
        <v>-57781983043</v>
      </c>
      <c r="AQ154" s="4">
        <f ca="1"/>
        <v>-3546609677</v>
      </c>
      <c r="AR154" s="4">
        <f ca="1"/>
        <v>84829350000</v>
      </c>
      <c r="AS154" s="4">
        <f ca="1"/>
        <v>-5744109499</v>
      </c>
      <c r="AT154" s="4">
        <f ca="1"/>
        <v>-4261550000</v>
      </c>
      <c r="AU154" s="4">
        <f ca="1"/>
        <v>1247320000</v>
      </c>
      <c r="AV154" s="4">
        <f ca="1"/>
        <v>-118885</v>
      </c>
      <c r="AX154" s="60"/>
      <c r="AY154" t="str">
        <f ca="1"/>
        <v>28/12/2023</v>
      </c>
      <c r="AZ154" s="4">
        <f ca="1"/>
        <v>-814917346607</v>
      </c>
      <c r="BA154" s="4">
        <f ca="1"/>
        <v>368577199429</v>
      </c>
      <c r="BB154" s="4">
        <f ca="1"/>
        <v>139403380000</v>
      </c>
      <c r="BD154" s="60"/>
      <c r="BE154" t="str">
        <f ca="1"/>
        <v>28/12/2023</v>
      </c>
      <c r="BF154" s="4">
        <f ca="1"/>
        <v>83444120000</v>
      </c>
      <c r="BG154" s="4">
        <f ca="1"/>
        <v>-27181482472</v>
      </c>
      <c r="BH154" s="4">
        <f ca="1"/>
        <v>83858930000</v>
      </c>
      <c r="BI154" s="4">
        <f ca="1"/>
        <v>-1341440000</v>
      </c>
      <c r="BJ154" s="4">
        <f ca="1"/>
        <v>-12767135835</v>
      </c>
      <c r="BL154" s="60"/>
      <c r="BM154" t="str">
        <f ca="1"/>
        <v>28/12/2023</v>
      </c>
      <c r="BN154" s="4">
        <f ca="1"/>
        <v>-1715142573749</v>
      </c>
      <c r="BO154" s="4">
        <f ca="1"/>
        <v>109340171595</v>
      </c>
      <c r="BP154" s="4">
        <f ca="1"/>
        <v>-2269104360000</v>
      </c>
      <c r="BQ154" s="4">
        <f ca="1"/>
        <v>120952270000</v>
      </c>
      <c r="BR154" s="4">
        <f ca="1"/>
        <v>-2118514106</v>
      </c>
      <c r="BS154" s="4">
        <f ca="1"/>
        <v>-5309227800</v>
      </c>
      <c r="BT154" s="4">
        <f ca="1"/>
        <v>-661417850133</v>
      </c>
    </row>
    <row r="155" spans="23:72" x14ac:dyDescent="0.2">
      <c r="W155" s="60"/>
      <c r="X155" t="str">
        <f ca="1"/>
        <v>27/12/2023</v>
      </c>
      <c r="Y155" s="27">
        <f ca="1"/>
        <v>8703204105</v>
      </c>
      <c r="Z155" s="27">
        <f ca="1"/>
        <v>-17045726717</v>
      </c>
      <c r="AA155" s="27">
        <f ca="1"/>
        <v>-2453840000</v>
      </c>
      <c r="AB155" s="27">
        <f ca="1"/>
        <v>2393852656</v>
      </c>
      <c r="AC155" s="27">
        <f ca="1"/>
        <v>461160752</v>
      </c>
      <c r="AD155" s="27">
        <f ca="1"/>
        <v>97304621</v>
      </c>
      <c r="AG155" t="str">
        <f ca="1"/>
        <v>27/12/2023</v>
      </c>
      <c r="AH155" s="4">
        <f ca="1"/>
        <v>76890291471</v>
      </c>
      <c r="AI155" s="4">
        <f ca="1"/>
        <v>-41355590618</v>
      </c>
      <c r="AJ155" s="4">
        <f ca="1"/>
        <v>-194646154</v>
      </c>
      <c r="AK155" s="4">
        <f ca="1"/>
        <v>1681575292</v>
      </c>
      <c r="AN155" t="str">
        <f ca="1"/>
        <v>27/12/2023</v>
      </c>
      <c r="AO155" s="4">
        <f ca="1"/>
        <v>48280073163</v>
      </c>
      <c r="AP155" s="4">
        <f ca="1"/>
        <v>-58891423043</v>
      </c>
      <c r="AQ155" s="4">
        <f ca="1"/>
        <v>-2982679677</v>
      </c>
      <c r="AR155" s="4">
        <f ca="1"/>
        <v>71392090000</v>
      </c>
      <c r="AS155" s="4">
        <f ca="1"/>
        <v>-5744109499</v>
      </c>
      <c r="AT155" s="4">
        <f ca="1"/>
        <v>-4389010000</v>
      </c>
      <c r="AU155" s="4">
        <f ca="1"/>
        <v>1247360000</v>
      </c>
      <c r="AV155" s="4">
        <f ca="1"/>
        <v>-118885</v>
      </c>
      <c r="AY155" t="str">
        <f ca="1"/>
        <v>27/12/2023</v>
      </c>
      <c r="AZ155" s="4">
        <f ca="1"/>
        <v>-843172146607</v>
      </c>
      <c r="BA155" s="4">
        <f ca="1"/>
        <v>365915379429</v>
      </c>
      <c r="BB155" s="4">
        <f ca="1"/>
        <v>101174980000</v>
      </c>
      <c r="BE155" t="str">
        <f ca="1"/>
        <v>27/12/2023</v>
      </c>
      <c r="BF155" s="4">
        <f ca="1"/>
        <v>118935110000</v>
      </c>
      <c r="BG155" s="4">
        <f ca="1"/>
        <v>-27278652472</v>
      </c>
      <c r="BH155" s="4">
        <f ca="1"/>
        <v>87953060000</v>
      </c>
      <c r="BI155" s="4">
        <f ca="1"/>
        <v>-1827130000</v>
      </c>
      <c r="BJ155" s="4">
        <f ca="1"/>
        <v>-12796315835</v>
      </c>
      <c r="BM155" t="str">
        <f ca="1"/>
        <v>27/12/2023</v>
      </c>
      <c r="BN155" s="4">
        <f ca="1"/>
        <v>-1729278273749</v>
      </c>
      <c r="BO155" s="4">
        <f ca="1"/>
        <v>109219871595</v>
      </c>
      <c r="BP155" s="4">
        <f ca="1"/>
        <v>-2296850980000</v>
      </c>
      <c r="BQ155" s="4">
        <f ca="1"/>
        <v>108296980000</v>
      </c>
      <c r="BR155" s="4">
        <f ca="1"/>
        <v>-2118514106</v>
      </c>
      <c r="BS155" s="4">
        <f ca="1"/>
        <v>-5309227800</v>
      </c>
      <c r="BT155" s="4">
        <f ca="1"/>
        <v>-657556960133</v>
      </c>
    </row>
    <row r="158" spans="23:72" x14ac:dyDescent="0.2">
      <c r="X158" s="66" t="s">
        <v>271</v>
      </c>
      <c r="Y158" s="66"/>
      <c r="Z158" s="66"/>
      <c r="AA158" s="66"/>
      <c r="AB158" s="66"/>
      <c r="AC158" s="66"/>
      <c r="AD158" s="66"/>
      <c r="AE158" s="66"/>
      <c r="AF158" s="66"/>
      <c r="AG158" s="66"/>
      <c r="AH158" s="66"/>
      <c r="AK158" s="62" t="s">
        <v>101</v>
      </c>
      <c r="AL158" s="62"/>
      <c r="AM158" s="62"/>
      <c r="AN158" s="62"/>
      <c r="AO158" s="62"/>
      <c r="AP158" s="62"/>
      <c r="AR158" s="70" t="s">
        <v>272</v>
      </c>
      <c r="AS158" s="70"/>
      <c r="AT158" s="70"/>
      <c r="AU158" s="70"/>
      <c r="AV158" s="70"/>
      <c r="AX158" s="69" t="s">
        <v>296</v>
      </c>
      <c r="AY158" s="69"/>
      <c r="AZ158" s="69"/>
      <c r="BA158" s="69"/>
      <c r="BB158" s="69"/>
      <c r="BC158" s="69"/>
      <c r="BD158" s="69"/>
      <c r="BE158" s="69"/>
    </row>
    <row r="159" spans="23:72" x14ac:dyDescent="0.2">
      <c r="X159" t="str" cm="1">
        <f t="array" aca="1" ref="X159:X227" ca="1">INDIRECT("'" &amp; Y159 &amp; "'!$A$2:$A$70")</f>
        <v>Date</v>
      </c>
      <c r="Y159" t="s">
        <v>80</v>
      </c>
      <c r="Z159" t="s">
        <v>138</v>
      </c>
      <c r="AA159" t="s">
        <v>99</v>
      </c>
      <c r="AB159" t="s">
        <v>147</v>
      </c>
      <c r="AC159" t="s">
        <v>254</v>
      </c>
      <c r="AD159" t="s">
        <v>118</v>
      </c>
      <c r="AE159" t="s">
        <v>88</v>
      </c>
      <c r="AF159" t="s">
        <v>112</v>
      </c>
      <c r="AG159" t="s">
        <v>86</v>
      </c>
      <c r="AH159" t="s">
        <v>87</v>
      </c>
      <c r="AK159" t="str" cm="1">
        <f t="array" aca="1" ref="AK159:AK227" ca="1">INDIRECT("'" &amp; AL159 &amp; "'!$A$2:$A$70")</f>
        <v>Date</v>
      </c>
      <c r="AL159" t="s">
        <v>102</v>
      </c>
      <c r="AM159" t="s">
        <v>106</v>
      </c>
      <c r="AN159" t="s">
        <v>103</v>
      </c>
      <c r="AO159" t="s">
        <v>105</v>
      </c>
      <c r="AP159" t="s">
        <v>270</v>
      </c>
      <c r="AS159" t="str" cm="1">
        <f t="array" aca="1" ref="AS159:AS227" ca="1">INDIRECT("'" &amp; AT159 &amp; "'!$A$2:$A$70")</f>
        <v>Date</v>
      </c>
      <c r="AT159" t="s">
        <v>269</v>
      </c>
      <c r="AU159" t="s">
        <v>58</v>
      </c>
      <c r="AY159" t="str" cm="1">
        <f t="array" aca="1" ref="AY159:AY227" ca="1">INDIRECT("'" &amp; AZ159 &amp; "'!$A$2:$A$70")</f>
        <v>Date</v>
      </c>
      <c r="AZ159" t="s">
        <v>58</v>
      </c>
      <c r="BA159" t="s">
        <v>59</v>
      </c>
      <c r="BB159" t="s">
        <v>133</v>
      </c>
      <c r="BC159" t="s">
        <v>76</v>
      </c>
      <c r="BD159" t="s">
        <v>75</v>
      </c>
      <c r="BE159" t="s">
        <v>74</v>
      </c>
    </row>
    <row r="160" spans="23:72" x14ac:dyDescent="0.2">
      <c r="W160" s="60" t="s">
        <v>243</v>
      </c>
      <c r="X160" t="str">
        <f ca="1"/>
        <v>08/04/2024</v>
      </c>
      <c r="Y160" s="4" cm="1">
        <f t="array" aca="1" ref="Y160:Y227" ca="1">INDIRECT("'" &amp; Y159 &amp; "'!$F$3:$F$70")</f>
        <v>176533332403</v>
      </c>
      <c r="Z160" s="4" cm="1">
        <f t="array" aca="1" ref="Z160:Z227" ca="1">INDIRECT("'" &amp; Z159 &amp; "'!$F$3:$F$70")</f>
        <v>-125954656868</v>
      </c>
      <c r="AA160" s="4" cm="1">
        <f t="array" aca="1" ref="AA160:AA227" ca="1">INDIRECT("'" &amp; AA159 &amp; "'!$F$3:$F$70")</f>
        <v>-15981377942</v>
      </c>
      <c r="AB160" s="4" cm="1">
        <f t="array" aca="1" ref="AB160:AB227" ca="1">INDIRECT("'" &amp; AB159 &amp; "'!$F$3:$F$70")</f>
        <v>-16504332902</v>
      </c>
      <c r="AC160" s="4" cm="1">
        <f t="array" aca="1" ref="AC160:AC227" ca="1">INDIRECT("'" &amp; AC159 &amp; "'!$F$3:$F$70")</f>
        <v>161091219721</v>
      </c>
      <c r="AD160" s="4" cm="1">
        <f t="array" aca="1" ref="AD160:AD227" ca="1">INDIRECT("'" &amp; AD159 &amp; "'!$F$3:$F$70")</f>
        <v>-3304339723466</v>
      </c>
      <c r="AE160" s="4" cm="1">
        <f t="array" aca="1" ref="AE160:AE227" ca="1">INDIRECT("'" &amp; AE159 &amp; "'!$F$3:$F$70")</f>
        <v>-520731753294</v>
      </c>
      <c r="AF160" s="4" cm="1">
        <f t="array" aca="1" ref="AF160:AF227" ca="1">INDIRECT("'" &amp; AF159 &amp; "'!$F$3:$F$70")</f>
        <v>-5616191046</v>
      </c>
      <c r="AG160" s="4" cm="1">
        <f t="array" aca="1" ref="AG160:AG227" ca="1">INDIRECT("'" &amp; AG159 &amp; "'!$F$3:$F$70")</f>
        <v>95815141476</v>
      </c>
      <c r="AH160" s="4" cm="1">
        <f t="array" aca="1" ref="AH160:AH227" ca="1">INDIRECT("'" &amp; AH159 &amp; "'!$F$3:$F$70")</f>
        <v>578537945</v>
      </c>
      <c r="AJ160" s="60" t="s">
        <v>243</v>
      </c>
      <c r="AK160" t="str">
        <f ca="1"/>
        <v>08/04/2024</v>
      </c>
      <c r="AL160" s="4" cm="1">
        <f t="array" aca="1" ref="AL160:AL227" ca="1">INDIRECT("'" &amp; AL159 &amp; "'!$F$3:$F$70")</f>
        <v>84021758646</v>
      </c>
      <c r="AM160" s="4" cm="1">
        <f t="array" aca="1" ref="AM160:AM227" ca="1">INDIRECT("'" &amp; AM159 &amp; "'!$F$3:$F$70")</f>
        <v>273593805532</v>
      </c>
      <c r="AN160" s="4" cm="1">
        <f t="array" aca="1" ref="AN160:AN227" ca="1">INDIRECT("'" &amp; AN159 &amp; "'!$F$3:$F$70")</f>
        <v>-433474099614</v>
      </c>
      <c r="AO160" s="4" cm="1">
        <f t="array" aca="1" ref="AO160:AO227" ca="1">INDIRECT("'" &amp; AO159 &amp; "'!$F$3:$F$70")</f>
        <v>-243832726451</v>
      </c>
      <c r="AP160" cm="1">
        <f t="array" aca="1" ref="AP160:AP227" ca="1">INDIRECT("'" &amp;AP159 &amp; "'!$F$3:$F$70")</f>
        <v>-888567427692</v>
      </c>
      <c r="AR160" s="60" t="s">
        <v>243</v>
      </c>
      <c r="AS160" t="str">
        <f ca="1"/>
        <v>08/04/2024</v>
      </c>
      <c r="AT160" s="4" cm="1">
        <f t="array" aca="1" ref="AT160:AT227" ca="1">INDIRECT("'" &amp; AT159 &amp; "'!$F$3:$F$70")</f>
        <v>-1121301486565</v>
      </c>
      <c r="AU160" s="4" cm="1">
        <f t="array" aca="1" ref="AU160:AU227" ca="1">INDIRECT("'" &amp; AU159 &amp; "'!$F$3:$F$70")</f>
        <v>1483530836291</v>
      </c>
      <c r="AV160" s="4"/>
      <c r="AX160" s="60" t="s">
        <v>243</v>
      </c>
      <c r="AY160" t="str">
        <f ca="1"/>
        <v>08/04/2024</v>
      </c>
      <c r="AZ160" s="27" cm="1">
        <f t="array" aca="1" ref="AZ160:AZ227" ca="1">INDIRECT("'" &amp; AZ159 &amp; "'!$F$3:$F$70")</f>
        <v>1483530836291</v>
      </c>
      <c r="BA160" s="27" cm="1">
        <f t="array" aca="1" ref="BA160:BA227" ca="1">INDIRECT("'" &amp; BA159 &amp; "'!$F$3:$F$70")</f>
        <v>40957975491</v>
      </c>
      <c r="BB160" s="27" cm="1">
        <f t="array" aca="1" ref="BB160:BB227" ca="1">INDIRECT("'" &amp; BB159 &amp; "'!$F$3:$F$70")</f>
        <v>71750497860</v>
      </c>
      <c r="BC160" s="27" cm="1">
        <f t="array" aca="1" ref="BC160:BC227" ca="1">INDIRECT("'" &amp; BC159 &amp; "'!$F$3:$F$70")</f>
        <v>21512950667</v>
      </c>
      <c r="BD160" s="27" cm="1">
        <f t="array" aca="1" ref="BD160:BD227" ca="1">INDIRECT("'" &amp; BD159 &amp; "'!$F$3:$F$70")</f>
        <v>-396317932971</v>
      </c>
      <c r="BE160" s="27" cm="1">
        <f t="array" aca="1" ref="BE160:BE227" ca="1">INDIRECT("'" &amp; BE159 &amp; "'!$F$3:$F$70")</f>
        <v>-393748767444</v>
      </c>
    </row>
    <row r="161" spans="23:57" x14ac:dyDescent="0.2">
      <c r="W161" s="60"/>
      <c r="X161" t="str">
        <f ca="1"/>
        <v>05/04/2024</v>
      </c>
      <c r="Y161" s="4">
        <f ca="1"/>
        <v>178075462403</v>
      </c>
      <c r="Z161" s="4">
        <f ca="1"/>
        <v>-127425796343</v>
      </c>
      <c r="AA161" s="4">
        <f ca="1"/>
        <v>-14160167942</v>
      </c>
      <c r="AB161" s="4">
        <f ca="1"/>
        <v>-16504332902</v>
      </c>
      <c r="AC161" s="4">
        <f ca="1"/>
        <v>163044199721</v>
      </c>
      <c r="AD161" s="4">
        <f ca="1"/>
        <v>-3311566303466</v>
      </c>
      <c r="AE161" s="4">
        <f ca="1"/>
        <v>-529387263294</v>
      </c>
      <c r="AF161" s="4">
        <f ca="1"/>
        <v>-5616191046</v>
      </c>
      <c r="AG161" s="4">
        <f ca="1"/>
        <v>96459111476</v>
      </c>
      <c r="AH161" s="4">
        <f ca="1"/>
        <v>6176567945</v>
      </c>
      <c r="AJ161" s="60"/>
      <c r="AK161" t="str">
        <f ca="1"/>
        <v>05/04/2024</v>
      </c>
      <c r="AL161" s="4">
        <f ca="1"/>
        <v>98301242013</v>
      </c>
      <c r="AM161" s="4">
        <f ca="1"/>
        <v>271972835532</v>
      </c>
      <c r="AN161" s="4">
        <f ca="1"/>
        <v>-436534019614</v>
      </c>
      <c r="AO161" s="4">
        <f ca="1"/>
        <v>-308076895186</v>
      </c>
      <c r="AP161">
        <f ca="1"/>
        <v>-886093617692</v>
      </c>
      <c r="AR161" s="60"/>
      <c r="AS161" t="str">
        <f ca="1"/>
        <v>05/04/2024</v>
      </c>
      <c r="AT161" s="4">
        <f ca="1"/>
        <v>-1105762966565</v>
      </c>
      <c r="AU161" s="4">
        <f ca="1"/>
        <v>1451416556291</v>
      </c>
      <c r="AV161" s="4"/>
      <c r="AX161" s="60"/>
      <c r="AY161" t="str">
        <f ca="1"/>
        <v>05/04/2024</v>
      </c>
      <c r="AZ161" s="27">
        <f ca="1"/>
        <v>1451416556291</v>
      </c>
      <c r="BA161" s="27">
        <f ca="1"/>
        <v>38725445491</v>
      </c>
      <c r="BB161" s="27">
        <f ca="1"/>
        <v>71184938740</v>
      </c>
      <c r="BC161" s="27">
        <f ca="1"/>
        <v>22428349566</v>
      </c>
      <c r="BD161" s="27">
        <f ca="1"/>
        <v>-369380412971</v>
      </c>
      <c r="BE161" s="27">
        <f ca="1"/>
        <v>-369789107444</v>
      </c>
    </row>
    <row r="162" spans="23:57" x14ac:dyDescent="0.2">
      <c r="W162" s="60"/>
      <c r="X162" t="str">
        <f ca="1"/>
        <v>04/04/2024</v>
      </c>
      <c r="Y162" s="4">
        <f ca="1"/>
        <v>184263152403</v>
      </c>
      <c r="Z162" s="4">
        <f ca="1"/>
        <v>-127552483728</v>
      </c>
      <c r="AA162" s="4">
        <f ca="1"/>
        <v>-6698357942</v>
      </c>
      <c r="AB162" s="4">
        <f ca="1"/>
        <v>-16408252902</v>
      </c>
      <c r="AC162" s="4">
        <f ca="1"/>
        <v>164472189721</v>
      </c>
      <c r="AD162" s="4">
        <f ca="1"/>
        <v>-3275348773466</v>
      </c>
      <c r="AE162" s="4">
        <f ca="1"/>
        <v>-520875373294</v>
      </c>
      <c r="AF162" s="4">
        <f ca="1"/>
        <v>-5616191046</v>
      </c>
      <c r="AG162" s="4">
        <f ca="1"/>
        <v>118002731476</v>
      </c>
      <c r="AH162" s="4">
        <f ca="1"/>
        <v>2810567945</v>
      </c>
      <c r="AJ162" s="60"/>
      <c r="AK162" t="str">
        <f ca="1"/>
        <v>04/04/2024</v>
      </c>
      <c r="AL162" s="4">
        <f ca="1"/>
        <v>93271813020</v>
      </c>
      <c r="AM162" s="4">
        <f ca="1"/>
        <v>253213975532</v>
      </c>
      <c r="AN162" s="4">
        <f ca="1"/>
        <v>-325090629614</v>
      </c>
      <c r="AO162" s="4">
        <f ca="1"/>
        <v>-295660597724</v>
      </c>
      <c r="AP162">
        <f ca="1"/>
        <v>-882635597692</v>
      </c>
      <c r="AR162" s="60"/>
      <c r="AS162" t="str">
        <f ca="1"/>
        <v>04/04/2024</v>
      </c>
      <c r="AT162" s="4">
        <f ca="1"/>
        <v>-1103433756565</v>
      </c>
      <c r="AU162" s="4">
        <f ca="1"/>
        <v>1447194956291</v>
      </c>
      <c r="AV162" s="4"/>
      <c r="AX162" s="60"/>
      <c r="AY162" t="str">
        <f ca="1"/>
        <v>04/04/2024</v>
      </c>
      <c r="AZ162" s="27">
        <f ca="1"/>
        <v>1447194956291</v>
      </c>
      <c r="BA162" s="27">
        <f ca="1"/>
        <v>46941635491</v>
      </c>
      <c r="BB162" s="27">
        <f ca="1"/>
        <v>71184938740</v>
      </c>
      <c r="BC162" s="27">
        <f ca="1"/>
        <v>20988594819</v>
      </c>
      <c r="BD162" s="27">
        <f ca="1"/>
        <v>-369109712971</v>
      </c>
      <c r="BE162" s="27">
        <f ca="1"/>
        <v>-372231647444</v>
      </c>
    </row>
    <row r="163" spans="23:57" x14ac:dyDescent="0.2">
      <c r="W163" s="60"/>
      <c r="X163" t="str">
        <f ca="1"/>
        <v>03/04/2024</v>
      </c>
      <c r="Y163" s="4">
        <f ca="1"/>
        <v>184415492403</v>
      </c>
      <c r="Z163" s="4">
        <f ca="1"/>
        <v>-127549543716</v>
      </c>
      <c r="AA163" s="4">
        <f ca="1"/>
        <v>-8002327942</v>
      </c>
      <c r="AB163" s="4">
        <f ca="1"/>
        <v>-17377352902</v>
      </c>
      <c r="AC163" s="4">
        <f ca="1"/>
        <v>173513289721</v>
      </c>
      <c r="AD163" s="4">
        <f ca="1"/>
        <v>-3240902283466</v>
      </c>
      <c r="AE163" s="4">
        <f ca="1"/>
        <v>-528344603294</v>
      </c>
      <c r="AF163" s="4">
        <f ca="1"/>
        <v>-5654821046</v>
      </c>
      <c r="AG163" s="4">
        <f ca="1"/>
        <v>117213651476</v>
      </c>
      <c r="AH163" s="4">
        <f ca="1"/>
        <v>2108267945</v>
      </c>
      <c r="AJ163" s="60"/>
      <c r="AK163" t="str">
        <f ca="1"/>
        <v>03/04/2024</v>
      </c>
      <c r="AL163" s="4">
        <f ca="1"/>
        <v>115584664985</v>
      </c>
      <c r="AM163" s="4">
        <f ca="1"/>
        <v>252446975532</v>
      </c>
      <c r="AN163" s="4">
        <f ca="1"/>
        <v>-278198099614</v>
      </c>
      <c r="AO163" s="4">
        <f ca="1"/>
        <v>-299446545197</v>
      </c>
      <c r="AP163">
        <f ca="1"/>
        <v>-880897867692</v>
      </c>
      <c r="AR163" s="60"/>
      <c r="AS163" t="str">
        <f ca="1"/>
        <v>03/04/2024</v>
      </c>
      <c r="AT163" s="4">
        <f ca="1"/>
        <v>-1114529586565</v>
      </c>
      <c r="AU163" s="4">
        <f ca="1"/>
        <v>1424235146291</v>
      </c>
      <c r="AV163" s="4"/>
      <c r="AX163" s="60"/>
      <c r="AY163" t="str">
        <f ca="1"/>
        <v>03/04/2024</v>
      </c>
      <c r="AZ163" s="27">
        <f ca="1"/>
        <v>1424235146291</v>
      </c>
      <c r="BA163" s="27">
        <f ca="1"/>
        <v>30749575491</v>
      </c>
      <c r="BB163" s="27">
        <f ca="1"/>
        <v>70677997017</v>
      </c>
      <c r="BC163" s="27">
        <f ca="1"/>
        <v>18799511261</v>
      </c>
      <c r="BD163" s="27">
        <f ca="1"/>
        <v>-370136882971</v>
      </c>
      <c r="BE163" s="27">
        <f ca="1"/>
        <v>-373441797444</v>
      </c>
    </row>
    <row r="164" spans="23:57" x14ac:dyDescent="0.2">
      <c r="W164" s="60"/>
      <c r="X164" t="str">
        <f ca="1"/>
        <v>02/04/2024</v>
      </c>
      <c r="Y164" s="4">
        <f ca="1"/>
        <v>189658092403</v>
      </c>
      <c r="Z164" s="4">
        <f ca="1"/>
        <v>-127524844423</v>
      </c>
      <c r="AA164" s="4">
        <f ca="1"/>
        <v>-534087942</v>
      </c>
      <c r="AB164" s="4">
        <f ca="1"/>
        <v>-16813292902</v>
      </c>
      <c r="AC164" s="4">
        <f ca="1"/>
        <v>170457789721</v>
      </c>
      <c r="AD164" s="4">
        <f ca="1"/>
        <v>-3174697533466</v>
      </c>
      <c r="AE164" s="4">
        <f ca="1"/>
        <v>-515584683294</v>
      </c>
      <c r="AF164" s="4">
        <f ca="1"/>
        <v>-6297771046</v>
      </c>
      <c r="AG164" s="4">
        <f ca="1"/>
        <v>118282151476</v>
      </c>
      <c r="AH164" s="4">
        <f ca="1"/>
        <v>2997277945</v>
      </c>
      <c r="AJ164" s="60"/>
      <c r="AK164" t="str">
        <f ca="1"/>
        <v>02/04/2024</v>
      </c>
      <c r="AL164" s="4">
        <f ca="1"/>
        <v>142910775029</v>
      </c>
      <c r="AM164" s="4">
        <f ca="1"/>
        <v>255593785532</v>
      </c>
      <c r="AN164" s="4">
        <f ca="1"/>
        <v>-263710159614</v>
      </c>
      <c r="AO164" s="4">
        <f ca="1"/>
        <v>-295506847526</v>
      </c>
      <c r="AP164">
        <f ca="1"/>
        <v>-874095067692</v>
      </c>
      <c r="AR164" s="60"/>
      <c r="AS164" t="str">
        <f ca="1"/>
        <v>02/04/2024</v>
      </c>
      <c r="AT164" s="4">
        <f ca="1"/>
        <v>-1072647256565</v>
      </c>
      <c r="AU164" s="4">
        <f ca="1"/>
        <v>1502677296291</v>
      </c>
      <c r="AV164" s="4"/>
      <c r="AX164" s="60"/>
      <c r="AY164" t="str">
        <f ca="1"/>
        <v>02/04/2024</v>
      </c>
      <c r="AZ164" s="27">
        <f ca="1"/>
        <v>1502677296291</v>
      </c>
      <c r="BA164" s="27">
        <f ca="1"/>
        <v>41039385491</v>
      </c>
      <c r="BB164" s="27">
        <f ca="1"/>
        <v>70674631110</v>
      </c>
      <c r="BC164" s="27">
        <f ca="1"/>
        <v>14329350528</v>
      </c>
      <c r="BD164" s="27">
        <f ca="1"/>
        <v>-445090102971</v>
      </c>
      <c r="BE164" s="27">
        <f ca="1"/>
        <v>-424992867444</v>
      </c>
    </row>
    <row r="165" spans="23:57" x14ac:dyDescent="0.2">
      <c r="W165" s="60"/>
      <c r="X165" t="str">
        <f ca="1"/>
        <v>01/04/2024</v>
      </c>
      <c r="Y165" s="4">
        <f ca="1"/>
        <v>182408142403</v>
      </c>
      <c r="Z165" s="4">
        <f ca="1"/>
        <v>-127652999065</v>
      </c>
      <c r="AA165" s="4">
        <f ca="1"/>
        <v>-4284947942</v>
      </c>
      <c r="AB165" s="4">
        <f ca="1"/>
        <v>-16787142902</v>
      </c>
      <c r="AC165" s="4">
        <f ca="1"/>
        <v>169724439721</v>
      </c>
      <c r="AD165" s="4">
        <f ca="1"/>
        <v>-3033361503466</v>
      </c>
      <c r="AE165" s="4">
        <f ca="1"/>
        <v>-517791253294</v>
      </c>
      <c r="AF165" s="4">
        <f ca="1"/>
        <v>-6507321046</v>
      </c>
      <c r="AG165" s="4">
        <f ca="1"/>
        <v>85305321476</v>
      </c>
      <c r="AH165" s="4">
        <f ca="1"/>
        <v>-920582055</v>
      </c>
      <c r="AJ165" s="60"/>
      <c r="AK165" t="str">
        <f ca="1"/>
        <v>01/04/2024</v>
      </c>
      <c r="AL165" s="4">
        <f ca="1"/>
        <v>157256954941</v>
      </c>
      <c r="AM165" s="4">
        <f ca="1"/>
        <v>256401895532</v>
      </c>
      <c r="AN165" s="4">
        <f ca="1"/>
        <v>-312957649614</v>
      </c>
      <c r="AO165" s="4">
        <f ca="1"/>
        <v>-458063141953</v>
      </c>
      <c r="AP165">
        <f ca="1"/>
        <v>-864883777692</v>
      </c>
      <c r="AR165" s="60"/>
      <c r="AS165" t="str">
        <f ca="1"/>
        <v>01/04/2024</v>
      </c>
      <c r="AT165" s="4">
        <f ca="1"/>
        <v>-1042642716565</v>
      </c>
      <c r="AU165" s="4">
        <f ca="1"/>
        <v>1483164906291</v>
      </c>
      <c r="AV165" s="4"/>
      <c r="AX165" s="60"/>
      <c r="AY165" t="str">
        <f ca="1"/>
        <v>01/04/2024</v>
      </c>
      <c r="AZ165" s="27">
        <f ca="1"/>
        <v>1483164906291</v>
      </c>
      <c r="BA165" s="27">
        <f ca="1"/>
        <v>38666415491</v>
      </c>
      <c r="BB165" s="27">
        <f ca="1"/>
        <v>70674631110</v>
      </c>
      <c r="BC165" s="27">
        <f ca="1"/>
        <v>14176697163</v>
      </c>
      <c r="BD165" s="27">
        <f ca="1"/>
        <v>-441352572971</v>
      </c>
      <c r="BE165" s="27">
        <f ca="1"/>
        <v>-405193417444</v>
      </c>
    </row>
    <row r="166" spans="23:57" x14ac:dyDescent="0.2">
      <c r="W166" s="60"/>
      <c r="X166" t="str">
        <f ca="1"/>
        <v>29/03/2024</v>
      </c>
      <c r="Y166" s="4">
        <f ca="1"/>
        <v>195655892403</v>
      </c>
      <c r="Z166" s="4">
        <f ca="1"/>
        <v>-127677601515</v>
      </c>
      <c r="AA166" s="4">
        <f ca="1"/>
        <v>-4298677942</v>
      </c>
      <c r="AB166" s="4">
        <f ca="1"/>
        <v>-16007762902</v>
      </c>
      <c r="AC166" s="4">
        <f ca="1"/>
        <v>179532709721</v>
      </c>
      <c r="AD166" s="4">
        <f ca="1"/>
        <v>-2785270813466</v>
      </c>
      <c r="AE166" s="4">
        <f ca="1"/>
        <v>-506929263294</v>
      </c>
      <c r="AF166" s="4">
        <f ca="1"/>
        <v>-6468531046</v>
      </c>
      <c r="AG166" s="4">
        <f ca="1"/>
        <v>85268451476</v>
      </c>
      <c r="AH166" s="4">
        <f ca="1"/>
        <v>-1623402055</v>
      </c>
      <c r="AJ166" s="60"/>
      <c r="AK166" t="str">
        <f ca="1"/>
        <v>29/03/2024</v>
      </c>
      <c r="AL166" s="4">
        <f ca="1"/>
        <v>175750388803</v>
      </c>
      <c r="AM166" s="4">
        <f ca="1"/>
        <v>257828175532</v>
      </c>
      <c r="AN166" s="4">
        <f ca="1"/>
        <v>-337947849614</v>
      </c>
      <c r="AO166" s="4">
        <f ca="1"/>
        <v>-528511089612</v>
      </c>
      <c r="AP166">
        <f ca="1"/>
        <v>-865056087692</v>
      </c>
      <c r="AR166" s="60"/>
      <c r="AS166" t="str">
        <f ca="1"/>
        <v>29/03/2024</v>
      </c>
      <c r="AT166" s="4">
        <f ca="1"/>
        <v>-1018535896565</v>
      </c>
      <c r="AU166" s="4">
        <f ca="1"/>
        <v>1568883306291</v>
      </c>
      <c r="AV166" s="4"/>
      <c r="AX166" s="60"/>
      <c r="AY166" t="str">
        <f ca="1"/>
        <v>29/03/2024</v>
      </c>
      <c r="AZ166" s="27">
        <f ca="1"/>
        <v>1568883306291</v>
      </c>
      <c r="BA166" s="27">
        <f ca="1"/>
        <v>34857205491</v>
      </c>
      <c r="BB166" s="27">
        <f ca="1"/>
        <v>70674631110</v>
      </c>
      <c r="BC166" s="27">
        <f ca="1"/>
        <v>14529911808</v>
      </c>
      <c r="BD166" s="27">
        <f ca="1"/>
        <v>-444437272971</v>
      </c>
      <c r="BE166" s="27">
        <f ca="1"/>
        <v>-400989507444</v>
      </c>
    </row>
    <row r="167" spans="23:57" x14ac:dyDescent="0.2">
      <c r="W167" s="60"/>
      <c r="X167" t="str">
        <f ca="1"/>
        <v>28/03/2024</v>
      </c>
      <c r="Y167" s="4">
        <f ca="1"/>
        <v>180226002403</v>
      </c>
      <c r="Z167" s="4">
        <f ca="1"/>
        <v>-127652662244</v>
      </c>
      <c r="AA167" s="4">
        <f ca="1"/>
        <v>3570752058</v>
      </c>
      <c r="AB167" s="4">
        <f ca="1"/>
        <v>-15984542902</v>
      </c>
      <c r="AC167" s="4">
        <f ca="1"/>
        <v>184643429721</v>
      </c>
      <c r="AD167" s="4">
        <f ca="1"/>
        <v>-2566753183466</v>
      </c>
      <c r="AE167" s="4">
        <f ca="1"/>
        <v>-477897943294</v>
      </c>
      <c r="AF167" s="4">
        <f ca="1"/>
        <v>-5826731046</v>
      </c>
      <c r="AG167" s="4">
        <f ca="1"/>
        <v>83762021476</v>
      </c>
      <c r="AH167" s="4">
        <f ca="1"/>
        <v>902957945</v>
      </c>
      <c r="AJ167" s="60"/>
      <c r="AK167" t="str">
        <f ca="1"/>
        <v>28/03/2024</v>
      </c>
      <c r="AL167" s="4">
        <f ca="1"/>
        <v>165394760158</v>
      </c>
      <c r="AM167" s="4">
        <f ca="1"/>
        <v>257601795532</v>
      </c>
      <c r="AN167" s="4">
        <f ca="1"/>
        <v>-284073739614</v>
      </c>
      <c r="AO167" s="4">
        <f ca="1"/>
        <v>-579791356678</v>
      </c>
      <c r="AP167">
        <f ca="1"/>
        <v>-865825347692</v>
      </c>
      <c r="AR167" s="60"/>
      <c r="AS167" t="str">
        <f ca="1"/>
        <v>28/03/2024</v>
      </c>
      <c r="AT167" s="4">
        <f ca="1"/>
        <v>-1009214356565</v>
      </c>
      <c r="AU167" s="4">
        <f ca="1"/>
        <v>1565493986291</v>
      </c>
      <c r="AV167" s="4"/>
      <c r="AX167" s="60"/>
      <c r="AY167" t="str">
        <f ca="1"/>
        <v>28/03/2024</v>
      </c>
      <c r="AZ167" s="27">
        <f ca="1"/>
        <v>1565493986291</v>
      </c>
      <c r="BA167" s="27">
        <f ca="1"/>
        <v>11289825491</v>
      </c>
      <c r="BB167" s="27">
        <f ca="1"/>
        <v>59279136890</v>
      </c>
      <c r="BC167" s="27">
        <f ca="1"/>
        <v>13076447204</v>
      </c>
      <c r="BD167" s="27">
        <f ca="1"/>
        <v>-444195022971</v>
      </c>
      <c r="BE167" s="27">
        <f ca="1"/>
        <v>-392576097444</v>
      </c>
    </row>
    <row r="168" spans="23:57" x14ac:dyDescent="0.2">
      <c r="W168" s="60"/>
      <c r="X168" t="str">
        <f ca="1"/>
        <v>27/03/2024</v>
      </c>
      <c r="Y168" s="4">
        <f ca="1"/>
        <v>177040942403</v>
      </c>
      <c r="Z168" s="4">
        <f ca="1"/>
        <v>-140947763665</v>
      </c>
      <c r="AA168" s="4">
        <f ca="1"/>
        <v>6352785651</v>
      </c>
      <c r="AB168" s="4">
        <f ca="1"/>
        <v>-15984542902</v>
      </c>
      <c r="AC168" s="4">
        <f ca="1"/>
        <v>184601240000</v>
      </c>
      <c r="AD168" s="4">
        <f ca="1"/>
        <v>-2444393710846</v>
      </c>
      <c r="AE168" s="4">
        <f ca="1"/>
        <v>-411810867724</v>
      </c>
      <c r="AF168" s="4">
        <f ca="1"/>
        <v>-5615861046</v>
      </c>
      <c r="AG168" s="4">
        <f ca="1"/>
        <v>85791871476</v>
      </c>
      <c r="AH168" s="4">
        <f ca="1"/>
        <v>5397492565</v>
      </c>
      <c r="AJ168" s="60"/>
      <c r="AK168" t="str">
        <f ca="1"/>
        <v>27/03/2024</v>
      </c>
      <c r="AL168" s="4">
        <f ca="1"/>
        <v>174066731127</v>
      </c>
      <c r="AM168" s="4">
        <f ca="1"/>
        <v>260099495509</v>
      </c>
      <c r="AN168" s="4">
        <f ca="1"/>
        <v>-273570016844</v>
      </c>
      <c r="AO168" s="4">
        <f ca="1"/>
        <v>-580273118486</v>
      </c>
      <c r="AP168">
        <f ca="1"/>
        <v>-865512731484</v>
      </c>
      <c r="AR168" s="60"/>
      <c r="AS168" t="str">
        <f ca="1"/>
        <v>27/03/2024</v>
      </c>
      <c r="AT168" s="4">
        <f ca="1"/>
        <v>-991491496565</v>
      </c>
      <c r="AU168" s="4">
        <f ca="1"/>
        <v>1559095776291</v>
      </c>
      <c r="AV168" s="4"/>
      <c r="AX168" s="60"/>
      <c r="AY168" t="str">
        <f ca="1"/>
        <v>27/03/2024</v>
      </c>
      <c r="AZ168" s="27">
        <f ca="1"/>
        <v>1559095776291</v>
      </c>
      <c r="BA168" s="27">
        <f ca="1"/>
        <v>10489955491</v>
      </c>
      <c r="BB168" s="27">
        <f ca="1"/>
        <v>49654211795</v>
      </c>
      <c r="BC168" s="27">
        <f ca="1"/>
        <v>13066205974</v>
      </c>
      <c r="BD168" s="27">
        <f ca="1"/>
        <v>-445186407822</v>
      </c>
      <c r="BE168" s="27">
        <f ca="1"/>
        <v>-391369377444</v>
      </c>
    </row>
    <row r="169" spans="23:57" x14ac:dyDescent="0.2">
      <c r="W169" s="60"/>
      <c r="X169" t="str">
        <f ca="1"/>
        <v>26/03/2024</v>
      </c>
      <c r="Y169" s="4">
        <f ca="1"/>
        <v>160025352403</v>
      </c>
      <c r="Z169" s="4">
        <f ca="1"/>
        <v>-146080927276</v>
      </c>
      <c r="AA169" s="4">
        <f ca="1"/>
        <v>11298185651</v>
      </c>
      <c r="AB169" s="4">
        <f ca="1"/>
        <v>-15790232902</v>
      </c>
      <c r="AC169" s="4">
        <f ca="1"/>
        <v>188982220000</v>
      </c>
      <c r="AD169" s="4">
        <f ca="1"/>
        <v>-1436177420846</v>
      </c>
      <c r="AE169" s="4">
        <f ca="1"/>
        <v>-292999757724</v>
      </c>
      <c r="AF169" s="4">
        <f ca="1"/>
        <v>-5615861046</v>
      </c>
      <c r="AG169" s="4">
        <f ca="1"/>
        <v>85913921476</v>
      </c>
      <c r="AH169" s="4">
        <f ca="1"/>
        <v>6141902565</v>
      </c>
      <c r="AJ169" s="60"/>
      <c r="AK169" t="str">
        <f ca="1"/>
        <v>26/03/2024</v>
      </c>
      <c r="AL169" s="4">
        <f ca="1"/>
        <v>176092257104</v>
      </c>
      <c r="AM169" s="4">
        <f ca="1"/>
        <v>246633305509</v>
      </c>
      <c r="AN169" s="4">
        <f ca="1"/>
        <v>-263407076844</v>
      </c>
      <c r="AO169" s="4">
        <f ca="1"/>
        <v>-580086509196</v>
      </c>
      <c r="AP169">
        <f ca="1"/>
        <v>-860525091484</v>
      </c>
      <c r="AR169" s="60"/>
      <c r="AS169" t="str">
        <f ca="1"/>
        <v>26/03/2024</v>
      </c>
      <c r="AT169" s="4">
        <f ca="1"/>
        <v>-968820676565</v>
      </c>
      <c r="AU169" s="4">
        <f ca="1"/>
        <v>1591167306291</v>
      </c>
      <c r="AV169" s="4"/>
      <c r="AX169" s="60"/>
      <c r="AY169" t="str">
        <f ca="1"/>
        <v>26/03/2024</v>
      </c>
      <c r="AZ169" s="27">
        <f ca="1"/>
        <v>1591167306291</v>
      </c>
      <c r="BA169" s="27">
        <f ca="1"/>
        <v>10094965491</v>
      </c>
      <c r="BB169" s="27">
        <f ca="1"/>
        <v>40524131351</v>
      </c>
      <c r="BC169" s="27">
        <f ca="1"/>
        <v>13066205974</v>
      </c>
      <c r="BD169" s="27">
        <f ca="1"/>
        <v>-440641577822</v>
      </c>
      <c r="BE169" s="27">
        <f ca="1"/>
        <v>-389554437444</v>
      </c>
    </row>
    <row r="170" spans="23:57" x14ac:dyDescent="0.2">
      <c r="W170" s="60"/>
      <c r="X170" t="str">
        <f ca="1"/>
        <v>25/03/2024</v>
      </c>
      <c r="Y170" s="4">
        <f ca="1"/>
        <v>167983842403</v>
      </c>
      <c r="Z170" s="4">
        <f ca="1"/>
        <v>-146056880727</v>
      </c>
      <c r="AA170" s="4">
        <f ca="1"/>
        <v>17913735651</v>
      </c>
      <c r="AB170" s="4">
        <f ca="1"/>
        <v>-15083432902</v>
      </c>
      <c r="AC170" s="4">
        <f ca="1"/>
        <v>192300250000</v>
      </c>
      <c r="AD170" s="4">
        <f ca="1"/>
        <v>-1410212970846</v>
      </c>
      <c r="AE170" s="4">
        <f ca="1"/>
        <v>-375135167724</v>
      </c>
      <c r="AF170" s="4">
        <f ca="1"/>
        <v>-5615861046</v>
      </c>
      <c r="AG170" s="4">
        <f ca="1"/>
        <v>84718411476</v>
      </c>
      <c r="AH170" s="4">
        <f ca="1"/>
        <v>5963602565</v>
      </c>
      <c r="AJ170" s="60"/>
      <c r="AK170" t="str">
        <f ca="1"/>
        <v>25/03/2024</v>
      </c>
      <c r="AL170" s="4">
        <f ca="1"/>
        <v>169573704438</v>
      </c>
      <c r="AM170" s="4">
        <f ca="1"/>
        <v>249661735509</v>
      </c>
      <c r="AN170" s="4">
        <f ca="1"/>
        <v>-273302306844</v>
      </c>
      <c r="AO170" s="4">
        <f ca="1"/>
        <v>-559616392035</v>
      </c>
      <c r="AP170">
        <f ca="1"/>
        <v>-860938421484</v>
      </c>
      <c r="AR170" s="60"/>
      <c r="AS170" t="str">
        <f ca="1"/>
        <v>25/03/2024</v>
      </c>
      <c r="AT170" s="4">
        <f ca="1"/>
        <v>-959681166565</v>
      </c>
      <c r="AU170" s="4">
        <f ca="1"/>
        <v>1589712826291</v>
      </c>
      <c r="AV170" s="4"/>
      <c r="AX170" s="60"/>
      <c r="AY170" t="str">
        <f ca="1"/>
        <v>25/03/2024</v>
      </c>
      <c r="AZ170" s="27">
        <f ca="1"/>
        <v>1589712826291</v>
      </c>
      <c r="BA170" s="27">
        <f ca="1"/>
        <v>10038415491</v>
      </c>
      <c r="BB170" s="27">
        <f ca="1"/>
        <v>25439078278</v>
      </c>
      <c r="BC170" s="27">
        <f ca="1"/>
        <v>13025262331</v>
      </c>
      <c r="BD170" s="27">
        <f ca="1"/>
        <v>-438931777822</v>
      </c>
      <c r="BE170" s="27">
        <f ca="1"/>
        <v>-388825717444</v>
      </c>
    </row>
    <row r="171" spans="23:57" x14ac:dyDescent="0.2">
      <c r="W171" s="60"/>
      <c r="X171" t="str">
        <f ca="1"/>
        <v>22/03/2024</v>
      </c>
      <c r="Y171" s="4">
        <f ca="1"/>
        <v>176144452403</v>
      </c>
      <c r="Z171" s="4">
        <f ca="1"/>
        <v>-142049208263</v>
      </c>
      <c r="AA171" s="4">
        <f ca="1"/>
        <v>26037485651</v>
      </c>
      <c r="AB171" s="4">
        <f ca="1"/>
        <v>-14837132902</v>
      </c>
      <c r="AC171" s="4">
        <f ca="1"/>
        <v>187973110000</v>
      </c>
      <c r="AD171" s="4">
        <f ca="1"/>
        <v>-1275375370846</v>
      </c>
      <c r="AE171" s="4">
        <f ca="1"/>
        <v>-378926707724</v>
      </c>
      <c r="AF171" s="4">
        <f ca="1"/>
        <v>-5615861046</v>
      </c>
      <c r="AG171" s="4">
        <f ca="1"/>
        <v>79215841476</v>
      </c>
      <c r="AH171" s="4">
        <f ca="1"/>
        <v>12383212565</v>
      </c>
      <c r="AJ171" s="60"/>
      <c r="AK171" t="str">
        <f ca="1"/>
        <v>22/03/2024</v>
      </c>
      <c r="AL171" s="4">
        <f ca="1"/>
        <v>173142609732</v>
      </c>
      <c r="AM171" s="4">
        <f ca="1"/>
        <v>253784435509</v>
      </c>
      <c r="AN171" s="4">
        <f ca="1"/>
        <v>-218125556844</v>
      </c>
      <c r="AO171" s="4">
        <f ca="1"/>
        <v>-592536162337</v>
      </c>
      <c r="AP171">
        <f ca="1"/>
        <v>-860653621484</v>
      </c>
      <c r="AR171" s="60"/>
      <c r="AS171" t="str">
        <f ca="1"/>
        <v>22/03/2024</v>
      </c>
      <c r="AT171" s="4">
        <f ca="1"/>
        <v>-937048456565</v>
      </c>
      <c r="AU171" s="4">
        <f ca="1"/>
        <v>1623978706291</v>
      </c>
      <c r="AV171" s="4"/>
      <c r="AX171" s="60"/>
      <c r="AY171" t="str">
        <f ca="1"/>
        <v>22/03/2024</v>
      </c>
      <c r="AZ171" s="27">
        <f ca="1"/>
        <v>1623978706291</v>
      </c>
      <c r="BA171" s="27">
        <f ca="1"/>
        <v>10292335491</v>
      </c>
      <c r="BB171" s="27">
        <f ca="1"/>
        <v>11299018431</v>
      </c>
      <c r="BC171" s="27">
        <f ca="1"/>
        <v>13549703762</v>
      </c>
      <c r="BD171" s="27">
        <f ca="1"/>
        <v>-434519947822</v>
      </c>
      <c r="BE171" s="27">
        <f ca="1"/>
        <v>-376038687444</v>
      </c>
    </row>
    <row r="172" spans="23:57" x14ac:dyDescent="0.2">
      <c r="W172" s="60"/>
      <c r="X172" t="str">
        <f ca="1"/>
        <v>21/03/2024</v>
      </c>
      <c r="Y172" s="4">
        <f ca="1"/>
        <v>179245452403</v>
      </c>
      <c r="Z172" s="4">
        <f ca="1"/>
        <v>-134814194717</v>
      </c>
      <c r="AA172" s="4">
        <f ca="1"/>
        <v>32354155651</v>
      </c>
      <c r="AB172" s="4">
        <f ca="1"/>
        <v>-14837132902</v>
      </c>
      <c r="AC172" s="4">
        <f ca="1"/>
        <v>192381650000</v>
      </c>
      <c r="AD172" s="4">
        <f ca="1"/>
        <v>-1215444710846</v>
      </c>
      <c r="AE172" s="4">
        <f ca="1"/>
        <v>-571770327724</v>
      </c>
      <c r="AF172" s="4">
        <f ca="1"/>
        <v>-5615861046</v>
      </c>
      <c r="AG172" s="4">
        <f ca="1"/>
        <v>81979441476</v>
      </c>
      <c r="AH172" s="4">
        <f ca="1"/>
        <v>12745232565</v>
      </c>
      <c r="AJ172" s="60"/>
      <c r="AK172" t="str">
        <f ca="1"/>
        <v>21/03/2024</v>
      </c>
      <c r="AL172" s="4">
        <f ca="1"/>
        <v>165659848647</v>
      </c>
      <c r="AM172" s="4">
        <f ca="1"/>
        <v>252496525509</v>
      </c>
      <c r="AN172" s="4">
        <f ca="1"/>
        <v>-148496996844</v>
      </c>
      <c r="AO172" s="4">
        <f ca="1"/>
        <v>-581377569335</v>
      </c>
      <c r="AP172">
        <f ca="1"/>
        <v>-860683511484</v>
      </c>
      <c r="AR172" s="60"/>
      <c r="AS172" t="str">
        <f ca="1"/>
        <v>21/03/2024</v>
      </c>
      <c r="AT172" s="4">
        <f ca="1"/>
        <v>-875786366565</v>
      </c>
      <c r="AU172" s="4">
        <f ca="1"/>
        <v>1608129516291</v>
      </c>
      <c r="AV172" s="4"/>
      <c r="AX172" s="60"/>
      <c r="AY172" t="str">
        <f ca="1"/>
        <v>21/03/2024</v>
      </c>
      <c r="AZ172" s="27">
        <f ca="1"/>
        <v>1608129516291</v>
      </c>
      <c r="BA172" s="27">
        <f ca="1"/>
        <v>10875435491</v>
      </c>
      <c r="BB172" s="27">
        <f ca="1"/>
        <v>7202862034</v>
      </c>
      <c r="BC172" s="27">
        <f ca="1"/>
        <v>14116535261</v>
      </c>
      <c r="BD172" s="27">
        <f ca="1"/>
        <v>-428271507822</v>
      </c>
      <c r="BE172" s="27">
        <f ca="1"/>
        <v>-382521687444</v>
      </c>
    </row>
    <row r="173" spans="23:57" x14ac:dyDescent="0.2">
      <c r="W173" s="60"/>
      <c r="X173" t="str">
        <f ca="1"/>
        <v>20/03/2024</v>
      </c>
      <c r="Y173" s="4">
        <f ca="1"/>
        <v>172147862403</v>
      </c>
      <c r="Z173" s="4">
        <f ca="1"/>
        <v>-129871825288</v>
      </c>
      <c r="AA173" s="4">
        <f ca="1"/>
        <v>37848585651</v>
      </c>
      <c r="AB173" s="4">
        <f ca="1"/>
        <v>-14814092902</v>
      </c>
      <c r="AC173" s="4">
        <f ca="1"/>
        <v>198395970000</v>
      </c>
      <c r="AD173" s="4">
        <f ca="1"/>
        <v>-1041892160846</v>
      </c>
      <c r="AE173" s="4">
        <f ca="1"/>
        <v>-574387997724</v>
      </c>
      <c r="AF173" s="4">
        <f ca="1"/>
        <v>-5615861046</v>
      </c>
      <c r="AG173" s="4">
        <f ca="1"/>
        <v>82858041476</v>
      </c>
      <c r="AH173" s="4">
        <f ca="1"/>
        <v>19541282565</v>
      </c>
      <c r="AJ173" s="60"/>
      <c r="AK173" t="str">
        <f ca="1"/>
        <v>20/03/2024</v>
      </c>
      <c r="AL173" s="4">
        <f ca="1"/>
        <v>158089996128</v>
      </c>
      <c r="AM173" s="4">
        <f ca="1"/>
        <v>229395275509</v>
      </c>
      <c r="AN173" s="4">
        <f ca="1"/>
        <v>-62541676844</v>
      </c>
      <c r="AO173" s="4">
        <f ca="1"/>
        <v>-596005357672</v>
      </c>
      <c r="AP173">
        <f ca="1"/>
        <v>-859354601484</v>
      </c>
      <c r="AR173" s="60"/>
      <c r="AS173" t="str">
        <f ca="1"/>
        <v>20/03/2024</v>
      </c>
      <c r="AT173" s="4">
        <f ca="1"/>
        <v>-858197896565</v>
      </c>
      <c r="AU173" s="4">
        <f ca="1"/>
        <v>1564859856291</v>
      </c>
      <c r="AV173" s="4"/>
      <c r="AX173" s="60"/>
      <c r="AY173" t="str">
        <f ca="1"/>
        <v>20/03/2024</v>
      </c>
      <c r="AZ173" s="27">
        <f ca="1"/>
        <v>1564859856291</v>
      </c>
      <c r="BA173" s="27">
        <f ca="1"/>
        <v>7533955491</v>
      </c>
      <c r="BB173" s="27">
        <f ca="1"/>
        <v>6825235029</v>
      </c>
      <c r="BC173" s="27">
        <f ca="1"/>
        <v>14922601162</v>
      </c>
      <c r="BD173" s="27">
        <f ca="1"/>
        <v>-422058107822</v>
      </c>
      <c r="BE173" s="27">
        <f ca="1"/>
        <v>-365658197444</v>
      </c>
    </row>
    <row r="174" spans="23:57" x14ac:dyDescent="0.2">
      <c r="W174" s="60"/>
      <c r="X174" t="str">
        <f ca="1"/>
        <v>19/03/2024</v>
      </c>
      <c r="Y174" s="4">
        <f ca="1"/>
        <v>170985252403</v>
      </c>
      <c r="Z174" s="4">
        <f ca="1"/>
        <v>-129871825288</v>
      </c>
      <c r="AA174" s="4">
        <f ca="1"/>
        <v>45127375651</v>
      </c>
      <c r="AB174" s="4">
        <f ca="1"/>
        <v>-14814092902</v>
      </c>
      <c r="AC174" s="4">
        <f ca="1"/>
        <v>198980490000</v>
      </c>
      <c r="AD174" s="4">
        <f ca="1"/>
        <v>-960274660846</v>
      </c>
      <c r="AE174" s="4">
        <f ca="1"/>
        <v>-615294407724</v>
      </c>
      <c r="AF174" s="4">
        <f ca="1"/>
        <v>-5615861046</v>
      </c>
      <c r="AG174" s="4">
        <f ca="1"/>
        <v>80283971476</v>
      </c>
      <c r="AH174" s="4">
        <f ca="1"/>
        <v>29492882565</v>
      </c>
      <c r="AJ174" s="60"/>
      <c r="AK174" t="str">
        <f ca="1"/>
        <v>19/03/2024</v>
      </c>
      <c r="AL174" s="4">
        <f ca="1"/>
        <v>160081645231</v>
      </c>
      <c r="AM174" s="4">
        <f ca="1"/>
        <v>225299955509</v>
      </c>
      <c r="AN174" s="4">
        <f ca="1"/>
        <v>-57946846844</v>
      </c>
      <c r="AO174" s="4">
        <f ca="1"/>
        <v>-593627085432</v>
      </c>
      <c r="AP174">
        <f ca="1"/>
        <v>-857575451484</v>
      </c>
      <c r="AR174" s="60"/>
      <c r="AS174" t="str">
        <f ca="1"/>
        <v>19/03/2024</v>
      </c>
      <c r="AT174" s="4">
        <f ca="1"/>
        <v>-681457366565</v>
      </c>
      <c r="AU174" s="4">
        <f ca="1"/>
        <v>1462714156291</v>
      </c>
      <c r="AV174" s="4"/>
      <c r="AX174" s="60"/>
      <c r="AY174" t="str">
        <f ca="1"/>
        <v>19/03/2024</v>
      </c>
      <c r="AZ174" s="27">
        <f ca="1"/>
        <v>1462714156291</v>
      </c>
      <c r="BA174" s="27">
        <f ca="1"/>
        <v>12898285491</v>
      </c>
      <c r="BB174" s="27">
        <f ca="1"/>
        <v>6825235029</v>
      </c>
      <c r="BC174" s="27">
        <f ca="1"/>
        <v>14012765256</v>
      </c>
      <c r="BD174" s="27">
        <f ca="1"/>
        <v>-421234317822</v>
      </c>
      <c r="BE174" s="27">
        <f ca="1"/>
        <v>-364274237444</v>
      </c>
    </row>
    <row r="175" spans="23:57" x14ac:dyDescent="0.2">
      <c r="W175" s="60"/>
      <c r="X175" t="str">
        <f ca="1"/>
        <v>18/03/2024</v>
      </c>
      <c r="Y175" s="4">
        <f ca="1"/>
        <v>164469172403</v>
      </c>
      <c r="Z175" s="4">
        <f ca="1"/>
        <v>-133274184116</v>
      </c>
      <c r="AA175" s="4">
        <f ca="1"/>
        <v>48093095651</v>
      </c>
      <c r="AB175" s="4">
        <f ca="1"/>
        <v>-15538202902</v>
      </c>
      <c r="AC175" s="4">
        <f ca="1"/>
        <v>201496690000</v>
      </c>
      <c r="AD175" s="4">
        <f ca="1"/>
        <v>-948473250846</v>
      </c>
      <c r="AE175" s="4">
        <f ca="1"/>
        <v>-615904107724</v>
      </c>
      <c r="AF175" s="4">
        <f ca="1"/>
        <v>-5615991046</v>
      </c>
      <c r="AG175" s="4">
        <f ca="1"/>
        <v>75758371476</v>
      </c>
      <c r="AH175" s="4">
        <f ca="1"/>
        <v>28611872565</v>
      </c>
      <c r="AJ175" s="60"/>
      <c r="AK175" t="str">
        <f ca="1"/>
        <v>18/03/2024</v>
      </c>
      <c r="AL175" s="4">
        <f ca="1"/>
        <v>167558906090</v>
      </c>
      <c r="AM175" s="4">
        <f ca="1"/>
        <v>151776255509</v>
      </c>
      <c r="AN175" s="4">
        <f ca="1"/>
        <v>16870033156</v>
      </c>
      <c r="AO175" s="4">
        <f ca="1"/>
        <v>-575734141218</v>
      </c>
      <c r="AP175">
        <f ca="1"/>
        <v>-855965751484</v>
      </c>
      <c r="AR175" s="60"/>
      <c r="AS175" t="str">
        <f ca="1"/>
        <v>18/03/2024</v>
      </c>
      <c r="AT175" s="4">
        <f ca="1"/>
        <v>-876813026565</v>
      </c>
      <c r="AU175" s="4">
        <f ca="1"/>
        <v>1420567176291</v>
      </c>
      <c r="AV175" s="4"/>
      <c r="AX175" s="60"/>
      <c r="AY175" t="str">
        <f ca="1"/>
        <v>18/03/2024</v>
      </c>
      <c r="AZ175" s="27">
        <f ca="1"/>
        <v>1420567176291</v>
      </c>
      <c r="BA175" s="27">
        <f ca="1"/>
        <v>12833875491</v>
      </c>
      <c r="BB175" s="27">
        <f ca="1"/>
        <v>6825235029</v>
      </c>
      <c r="BC175" s="27">
        <f ca="1"/>
        <v>13637218850</v>
      </c>
      <c r="BD175" s="27">
        <f ca="1"/>
        <v>-419646897822</v>
      </c>
      <c r="BE175" s="27">
        <f ca="1"/>
        <v>-343318747444</v>
      </c>
    </row>
    <row r="176" spans="23:57" x14ac:dyDescent="0.2">
      <c r="W176" s="60"/>
      <c r="X176" t="str">
        <f ca="1"/>
        <v>15/03/2024</v>
      </c>
      <c r="Y176" s="4">
        <f ca="1"/>
        <v>129239752403</v>
      </c>
      <c r="Z176" s="4">
        <f ca="1"/>
        <v>-134311478657</v>
      </c>
      <c r="AA176" s="4">
        <f ca="1"/>
        <v>51480935651</v>
      </c>
      <c r="AB176" s="4">
        <f ca="1"/>
        <v>-15549782902</v>
      </c>
      <c r="AC176" s="4">
        <f ca="1"/>
        <v>197119080000</v>
      </c>
      <c r="AD176" s="4">
        <f ca="1"/>
        <v>-1026398350846</v>
      </c>
      <c r="AE176" s="4">
        <f ca="1"/>
        <v>-621981387724</v>
      </c>
      <c r="AF176" s="4">
        <f ca="1"/>
        <v>-5615991046</v>
      </c>
      <c r="AG176" s="4">
        <f ca="1"/>
        <v>110154541476</v>
      </c>
      <c r="AH176" s="4">
        <f ca="1"/>
        <v>29310092565</v>
      </c>
      <c r="AJ176" s="60"/>
      <c r="AK176" t="str">
        <f ca="1"/>
        <v>15/03/2024</v>
      </c>
      <c r="AL176" s="4">
        <f ca="1"/>
        <v>185593898201</v>
      </c>
      <c r="AM176" s="4">
        <f ca="1"/>
        <v>150104025509</v>
      </c>
      <c r="AN176" s="4">
        <f ca="1"/>
        <v>70189143156</v>
      </c>
      <c r="AO176" s="4">
        <f ca="1"/>
        <v>-576545368453</v>
      </c>
      <c r="AP176">
        <f ca="1"/>
        <v>-860122891484</v>
      </c>
      <c r="AR176" s="60"/>
      <c r="AS176" t="str">
        <f ca="1"/>
        <v>15/03/2024</v>
      </c>
      <c r="AT176" s="4">
        <f ca="1"/>
        <v>-949594456565</v>
      </c>
      <c r="AU176" s="4">
        <f ca="1"/>
        <v>1563853736291</v>
      </c>
      <c r="AV176" s="4"/>
      <c r="AX176" s="60"/>
      <c r="AY176" t="str">
        <f ca="1"/>
        <v>15/03/2024</v>
      </c>
      <c r="AZ176" s="27">
        <f ca="1"/>
        <v>1563853736291</v>
      </c>
      <c r="BA176" s="27">
        <f ca="1"/>
        <v>18690285491</v>
      </c>
      <c r="BB176" s="27">
        <f ca="1"/>
        <v>5383342177</v>
      </c>
      <c r="BC176" s="27">
        <f ca="1"/>
        <v>16222840729</v>
      </c>
      <c r="BD176" s="27">
        <f ca="1"/>
        <v>-387091067822</v>
      </c>
      <c r="BE176" s="27">
        <f ca="1"/>
        <v>-289494427444</v>
      </c>
    </row>
    <row r="177" spans="23:57" x14ac:dyDescent="0.2">
      <c r="W177" s="60"/>
      <c r="X177" t="str">
        <f ca="1"/>
        <v>14/03/2024</v>
      </c>
      <c r="Y177" s="4">
        <f ca="1"/>
        <v>123112192403</v>
      </c>
      <c r="Z177" s="4">
        <f ca="1"/>
        <v>-134311478657</v>
      </c>
      <c r="AA177" s="4">
        <f ca="1"/>
        <v>55355355651</v>
      </c>
      <c r="AB177" s="4">
        <f ca="1"/>
        <v>-14746072902</v>
      </c>
      <c r="AC177" s="4">
        <f ca="1"/>
        <v>188536430000</v>
      </c>
      <c r="AD177" s="4">
        <f ca="1"/>
        <v>-969209030846</v>
      </c>
      <c r="AE177" s="4">
        <f ca="1"/>
        <v>-600203637724</v>
      </c>
      <c r="AF177" s="4">
        <f ca="1"/>
        <v>-5616381046</v>
      </c>
      <c r="AG177" s="4">
        <f ca="1"/>
        <v>125889981476</v>
      </c>
      <c r="AH177" s="4">
        <f ca="1"/>
        <v>24789342565</v>
      </c>
      <c r="AJ177" s="60"/>
      <c r="AK177" t="str">
        <f ca="1"/>
        <v>14/03/2024</v>
      </c>
      <c r="AL177" s="4">
        <f ca="1"/>
        <v>204188793826</v>
      </c>
      <c r="AM177" s="4">
        <f ca="1"/>
        <v>150878115509</v>
      </c>
      <c r="AN177" s="4">
        <f ca="1"/>
        <v>73479293156</v>
      </c>
      <c r="AO177" s="4">
        <f ca="1"/>
        <v>-595822360153</v>
      </c>
      <c r="AP177">
        <f ca="1"/>
        <v>-863968061484</v>
      </c>
      <c r="AR177" s="60"/>
      <c r="AS177" t="str">
        <f ca="1"/>
        <v>14/03/2024</v>
      </c>
      <c r="AT177" s="4">
        <f ca="1"/>
        <v>-855925586565</v>
      </c>
      <c r="AU177" s="4">
        <f ca="1"/>
        <v>1643732056291</v>
      </c>
      <c r="AV177" s="4"/>
      <c r="AX177" s="60"/>
      <c r="AY177" t="str">
        <f ca="1"/>
        <v>14/03/2024</v>
      </c>
      <c r="AZ177" s="27">
        <f ca="1"/>
        <v>1643732056291</v>
      </c>
      <c r="BA177" s="27">
        <f ca="1"/>
        <v>22453875491</v>
      </c>
      <c r="BB177" s="27">
        <f ca="1"/>
        <v>5247555284</v>
      </c>
      <c r="BC177" s="27">
        <f ca="1"/>
        <v>18002748324</v>
      </c>
      <c r="BD177" s="27">
        <f ca="1"/>
        <v>-378284447822</v>
      </c>
      <c r="BE177" s="27">
        <f ca="1"/>
        <v>-279422897444</v>
      </c>
    </row>
    <row r="178" spans="23:57" x14ac:dyDescent="0.2">
      <c r="W178" s="60"/>
      <c r="X178" t="str">
        <f ca="1"/>
        <v>13/03/2024</v>
      </c>
      <c r="Y178" s="4">
        <f ca="1"/>
        <v>94912682403</v>
      </c>
      <c r="Z178" s="4">
        <f ca="1"/>
        <v>-137925261529</v>
      </c>
      <c r="AA178" s="4">
        <f ca="1"/>
        <v>55720835651</v>
      </c>
      <c r="AB178" s="4">
        <f ca="1"/>
        <v>-14635072902</v>
      </c>
      <c r="AC178" s="4">
        <f ca="1"/>
        <v>176562180000</v>
      </c>
      <c r="AD178" s="4">
        <f ca="1"/>
        <v>-937611950846</v>
      </c>
      <c r="AE178" s="4">
        <f ca="1"/>
        <v>-593039947724</v>
      </c>
      <c r="AF178" s="4">
        <f ca="1"/>
        <v>-5616251046</v>
      </c>
      <c r="AG178" s="4">
        <f ca="1"/>
        <v>145625141476</v>
      </c>
      <c r="AH178" s="4">
        <f ca="1"/>
        <v>17402062565</v>
      </c>
      <c r="AJ178" s="60"/>
      <c r="AK178" t="str">
        <f ca="1"/>
        <v>13/03/2024</v>
      </c>
      <c r="AL178" s="4">
        <f ca="1"/>
        <v>232291552292</v>
      </c>
      <c r="AM178" s="4">
        <f ca="1"/>
        <v>155146255509</v>
      </c>
      <c r="AN178" s="4">
        <f ca="1"/>
        <v>2389333156</v>
      </c>
      <c r="AO178" s="4">
        <f ca="1"/>
        <v>-650273337256</v>
      </c>
      <c r="AP178">
        <f ca="1"/>
        <v>-855185061484</v>
      </c>
      <c r="AR178" s="60"/>
      <c r="AS178" t="str">
        <f ca="1"/>
        <v>13/03/2024</v>
      </c>
      <c r="AT178" s="4">
        <f ca="1"/>
        <v>-862437006565</v>
      </c>
      <c r="AU178" s="4">
        <f ca="1"/>
        <v>1692330266291</v>
      </c>
      <c r="AV178" s="4"/>
      <c r="AX178" s="60"/>
      <c r="AY178" t="str">
        <f ca="1"/>
        <v>13/03/2024</v>
      </c>
      <c r="AZ178" s="27">
        <f ca="1"/>
        <v>1692330266291</v>
      </c>
      <c r="BA178" s="27">
        <f ca="1"/>
        <v>39039725491</v>
      </c>
      <c r="BB178" s="27">
        <f ca="1"/>
        <v>5247555284</v>
      </c>
      <c r="BC178" s="27">
        <f ca="1"/>
        <v>20186264655</v>
      </c>
      <c r="BD178" s="27">
        <f ca="1"/>
        <v>-363334137822</v>
      </c>
      <c r="BE178" s="27">
        <f ca="1"/>
        <v>-250284267444</v>
      </c>
    </row>
    <row r="179" spans="23:57" x14ac:dyDescent="0.2">
      <c r="W179" s="60"/>
      <c r="X179" t="str">
        <f ca="1"/>
        <v>12/03/2024</v>
      </c>
      <c r="Y179" s="4">
        <f ca="1"/>
        <v>93241942403</v>
      </c>
      <c r="Z179" s="4">
        <f ca="1"/>
        <v>-139052897510</v>
      </c>
      <c r="AA179" s="4">
        <f ca="1"/>
        <v>62395375651</v>
      </c>
      <c r="AB179" s="4">
        <f ca="1"/>
        <v>-15063492902</v>
      </c>
      <c r="AC179" s="4">
        <f ca="1"/>
        <v>168294400000</v>
      </c>
      <c r="AD179" s="4">
        <f ca="1"/>
        <v>-905081890846</v>
      </c>
      <c r="AE179" s="4">
        <f ca="1"/>
        <v>-542067317724</v>
      </c>
      <c r="AF179" s="4">
        <f ca="1"/>
        <v>-5616251046</v>
      </c>
      <c r="AG179" s="4">
        <f ca="1"/>
        <v>145350801476</v>
      </c>
      <c r="AH179" s="4">
        <f ca="1"/>
        <v>15821372565</v>
      </c>
      <c r="AJ179" s="60"/>
      <c r="AK179" t="str">
        <f ca="1"/>
        <v>12/03/2024</v>
      </c>
      <c r="AL179" s="4">
        <f ca="1"/>
        <v>241787306521</v>
      </c>
      <c r="AM179" s="4">
        <f ca="1"/>
        <v>136682585509</v>
      </c>
      <c r="AN179" s="4">
        <f ca="1"/>
        <v>6331903156</v>
      </c>
      <c r="AO179" s="4">
        <f ca="1"/>
        <v>-630573091492</v>
      </c>
      <c r="AP179">
        <f ca="1"/>
        <v>-857299571484</v>
      </c>
      <c r="AR179" s="60"/>
      <c r="AS179" t="str">
        <f ca="1"/>
        <v>12/03/2024</v>
      </c>
      <c r="AT179" s="4">
        <f ca="1"/>
        <v>-868112456565</v>
      </c>
      <c r="AU179" s="4">
        <f ca="1"/>
        <v>1688291336291</v>
      </c>
      <c r="AV179" s="4"/>
      <c r="AX179" s="60"/>
      <c r="AY179" t="str">
        <f ca="1"/>
        <v>12/03/2024</v>
      </c>
      <c r="AZ179" s="27">
        <f ca="1"/>
        <v>1688291336291</v>
      </c>
      <c r="BA179" s="27">
        <f ca="1"/>
        <v>36907275491</v>
      </c>
      <c r="BB179" s="27">
        <f ca="1"/>
        <v>5247555284</v>
      </c>
      <c r="BC179" s="27">
        <f ca="1"/>
        <v>17116092239</v>
      </c>
      <c r="BD179" s="27">
        <f ca="1"/>
        <v>-394599377822</v>
      </c>
      <c r="BE179" s="27">
        <f ca="1"/>
        <v>-292269657444</v>
      </c>
    </row>
    <row r="180" spans="23:57" x14ac:dyDescent="0.2">
      <c r="W180" s="60"/>
      <c r="X180" t="str">
        <f ca="1"/>
        <v>11/03/2024</v>
      </c>
      <c r="Y180" s="4">
        <f ca="1"/>
        <v>94219682403</v>
      </c>
      <c r="Z180" s="4">
        <f ca="1"/>
        <v>-131593243227</v>
      </c>
      <c r="AA180" s="4">
        <f ca="1"/>
        <v>45623785651</v>
      </c>
      <c r="AB180" s="4">
        <f ca="1"/>
        <v>-15057582902</v>
      </c>
      <c r="AC180" s="4">
        <f ca="1"/>
        <v>170927420000</v>
      </c>
      <c r="AD180" s="4">
        <f ca="1"/>
        <v>-850543720846</v>
      </c>
      <c r="AE180" s="4">
        <f ca="1"/>
        <v>-509065267724</v>
      </c>
      <c r="AF180" s="4">
        <f ca="1"/>
        <v>-5615871046</v>
      </c>
      <c r="AG180" s="4">
        <f ca="1"/>
        <v>140459091476</v>
      </c>
      <c r="AH180" s="4">
        <f ca="1"/>
        <v>15643042565</v>
      </c>
      <c r="AJ180" s="60"/>
      <c r="AK180" t="str">
        <f ca="1"/>
        <v>11/03/2024</v>
      </c>
      <c r="AL180" s="4">
        <f ca="1"/>
        <v>251104146508</v>
      </c>
      <c r="AM180" s="4">
        <f ca="1"/>
        <v>123987985509</v>
      </c>
      <c r="AN180" s="4">
        <f ca="1"/>
        <v>11752753156</v>
      </c>
      <c r="AO180" s="4">
        <f ca="1"/>
        <v>-612919727305</v>
      </c>
      <c r="AP180">
        <f ca="1"/>
        <v>-860633341484</v>
      </c>
      <c r="AR180" s="60"/>
      <c r="AS180" t="str">
        <f ca="1"/>
        <v>11/03/2024</v>
      </c>
      <c r="AT180" s="4">
        <f ca="1"/>
        <v>-902239926565</v>
      </c>
      <c r="AU180" s="4">
        <f ca="1"/>
        <v>1680701456291</v>
      </c>
      <c r="AV180" s="4"/>
      <c r="AX180" s="60"/>
      <c r="AY180" t="str">
        <f ca="1"/>
        <v>11/03/2024</v>
      </c>
      <c r="AZ180" s="27">
        <f ca="1"/>
        <v>1680701456291</v>
      </c>
      <c r="BA180" s="27">
        <f ca="1"/>
        <v>37706435491</v>
      </c>
      <c r="BB180" s="27">
        <f ca="1"/>
        <v>5247555284</v>
      </c>
      <c r="BC180" s="27">
        <f ca="1"/>
        <v>16673298138</v>
      </c>
      <c r="BD180" s="27">
        <f ca="1"/>
        <v>-379823597822</v>
      </c>
      <c r="BE180" s="27">
        <f ca="1"/>
        <v>-257657087444</v>
      </c>
    </row>
    <row r="181" spans="23:57" x14ac:dyDescent="0.2">
      <c r="W181" s="60"/>
      <c r="X181" t="str">
        <f ca="1"/>
        <v>08/03/2024</v>
      </c>
      <c r="Y181" s="4">
        <f ca="1"/>
        <v>92838702403</v>
      </c>
      <c r="Z181" s="4">
        <f ca="1"/>
        <v>-111580206305</v>
      </c>
      <c r="AA181" s="4">
        <f ca="1"/>
        <v>42572725651</v>
      </c>
      <c r="AB181" s="4">
        <f ca="1"/>
        <v>-14454212902</v>
      </c>
      <c r="AC181" s="4">
        <f ca="1"/>
        <v>163519300000</v>
      </c>
      <c r="AD181" s="4">
        <f ca="1"/>
        <v>-758904850846</v>
      </c>
      <c r="AE181" s="4">
        <f ca="1"/>
        <v>-485319917724</v>
      </c>
      <c r="AF181" s="4">
        <f ca="1"/>
        <v>-5615871046</v>
      </c>
      <c r="AG181" s="4">
        <f ca="1"/>
        <v>145853111476</v>
      </c>
      <c r="AH181" s="4">
        <f ca="1"/>
        <v>16533382565</v>
      </c>
      <c r="AJ181" s="60"/>
      <c r="AK181" t="str">
        <f ca="1"/>
        <v>08/03/2024</v>
      </c>
      <c r="AL181" s="4">
        <f ca="1"/>
        <v>251098381031</v>
      </c>
      <c r="AM181" s="4">
        <f ca="1"/>
        <v>132648915509</v>
      </c>
      <c r="AN181" s="4">
        <f ca="1"/>
        <v>52806003156</v>
      </c>
      <c r="AO181" s="4">
        <f ca="1"/>
        <v>-514903340656</v>
      </c>
      <c r="AP181">
        <f ca="1"/>
        <v>-844393541484</v>
      </c>
      <c r="AR181" s="60"/>
      <c r="AS181" t="str">
        <f ca="1"/>
        <v>08/03/2024</v>
      </c>
      <c r="AT181" s="4">
        <f ca="1"/>
        <v>-942395516565</v>
      </c>
      <c r="AU181" s="4">
        <f ca="1"/>
        <v>1706671856291</v>
      </c>
      <c r="AV181" s="4"/>
      <c r="AX181" s="60"/>
      <c r="AY181" t="str">
        <f ca="1"/>
        <v>08/03/2024</v>
      </c>
      <c r="AZ181" s="27">
        <f ca="1"/>
        <v>1706671856291</v>
      </c>
      <c r="BA181" s="27">
        <f ca="1"/>
        <v>15613155491</v>
      </c>
      <c r="BB181" s="27">
        <f ca="1"/>
        <v>4287226350</v>
      </c>
      <c r="BC181" s="27">
        <f ca="1"/>
        <v>13865612814</v>
      </c>
      <c r="BD181" s="27">
        <f ca="1"/>
        <v>-379124627822</v>
      </c>
      <c r="BE181" s="27">
        <f ca="1"/>
        <v>-259845227444</v>
      </c>
    </row>
    <row r="182" spans="23:57" x14ac:dyDescent="0.2">
      <c r="W182" s="60" t="s">
        <v>245</v>
      </c>
      <c r="X182" t="str">
        <f ca="1"/>
        <v>07/03/2024</v>
      </c>
      <c r="Y182" s="4">
        <f ca="1"/>
        <v>85947432403</v>
      </c>
      <c r="Z182" s="4">
        <f ca="1"/>
        <v>-111575379864</v>
      </c>
      <c r="AA182" s="4">
        <f ca="1"/>
        <v>52815435651</v>
      </c>
      <c r="AB182" s="4">
        <f ca="1"/>
        <v>-14381042902</v>
      </c>
      <c r="AC182" s="4">
        <f ca="1"/>
        <v>159909330000</v>
      </c>
      <c r="AD182" s="4">
        <f ca="1"/>
        <v>-724599480846</v>
      </c>
      <c r="AE182" s="4">
        <f ca="1"/>
        <v>-486754497724</v>
      </c>
      <c r="AF182" s="4">
        <f ca="1"/>
        <v>-5615871046</v>
      </c>
      <c r="AG182" s="4">
        <f ca="1"/>
        <v>138645421476</v>
      </c>
      <c r="AH182" s="4">
        <f ca="1"/>
        <v>17446352565</v>
      </c>
      <c r="AJ182" s="60" t="s">
        <v>245</v>
      </c>
      <c r="AK182" t="str">
        <f ca="1"/>
        <v>07/03/2024</v>
      </c>
      <c r="AL182" s="4">
        <f ca="1"/>
        <v>251172432567</v>
      </c>
      <c r="AM182" s="4">
        <f ca="1"/>
        <v>133077645509</v>
      </c>
      <c r="AN182" s="4">
        <f ca="1"/>
        <v>46644323156</v>
      </c>
      <c r="AO182" s="4">
        <f ca="1"/>
        <v>-518305757379</v>
      </c>
      <c r="AP182">
        <f ca="1"/>
        <v>-840144171484</v>
      </c>
      <c r="AR182" s="60" t="s">
        <v>245</v>
      </c>
      <c r="AS182" t="str">
        <f ca="1"/>
        <v>07/03/2024</v>
      </c>
      <c r="AT182" s="4">
        <f ca="1"/>
        <v>-930886456565</v>
      </c>
      <c r="AU182" s="4">
        <f ca="1"/>
        <v>1670497256291</v>
      </c>
      <c r="AV182" s="4"/>
      <c r="AX182" s="60" t="s">
        <v>245</v>
      </c>
      <c r="AY182" t="str">
        <f ca="1"/>
        <v>07/03/2024</v>
      </c>
      <c r="AZ182" s="27">
        <f ca="1"/>
        <v>1670497256291</v>
      </c>
      <c r="BA182" s="27">
        <f ca="1"/>
        <v>14532375491</v>
      </c>
      <c r="BB182" s="27">
        <f ca="1"/>
        <v>2949108978</v>
      </c>
      <c r="BC182" s="27">
        <f ca="1"/>
        <v>14538289045</v>
      </c>
      <c r="BD182" s="27">
        <f ca="1"/>
        <v>-382534767822</v>
      </c>
      <c r="BE182" s="27">
        <f ca="1"/>
        <v>-274800307444</v>
      </c>
    </row>
    <row r="183" spans="23:57" x14ac:dyDescent="0.2">
      <c r="W183" s="60"/>
      <c r="X183" t="str">
        <f ca="1"/>
        <v>06/03/2024</v>
      </c>
      <c r="Y183" s="4">
        <f ca="1"/>
        <v>94425892403</v>
      </c>
      <c r="Z183" s="4">
        <f ca="1"/>
        <v>-111599660153</v>
      </c>
      <c r="AA183" s="4">
        <f ca="1"/>
        <v>50254855651</v>
      </c>
      <c r="AB183" s="4">
        <f ca="1"/>
        <v>-12944732902</v>
      </c>
      <c r="AC183" s="4">
        <f ca="1"/>
        <v>158319080000</v>
      </c>
      <c r="AD183" s="4">
        <f ca="1"/>
        <v>-717663200846</v>
      </c>
      <c r="AE183" s="4">
        <f ca="1"/>
        <v>-508966267724</v>
      </c>
      <c r="AF183" s="4">
        <f ca="1"/>
        <v>-5615871046</v>
      </c>
      <c r="AG183" s="4">
        <f ca="1"/>
        <v>137426501476</v>
      </c>
      <c r="AH183" s="4">
        <f ca="1"/>
        <v>18184952565</v>
      </c>
      <c r="AJ183" s="60"/>
      <c r="AK183" t="str">
        <f ca="1"/>
        <v>06/03/2024</v>
      </c>
      <c r="AL183" s="4">
        <f ca="1"/>
        <v>251211670350</v>
      </c>
      <c r="AM183" s="4">
        <f ca="1"/>
        <v>96568445509</v>
      </c>
      <c r="AN183" s="4">
        <f ca="1"/>
        <v>50208503156</v>
      </c>
      <c r="AO183" s="4">
        <f ca="1"/>
        <v>-520304705715</v>
      </c>
      <c r="AP183">
        <f ca="1"/>
        <v>-834194761484</v>
      </c>
      <c r="AR183" s="60"/>
      <c r="AS183" t="str">
        <f ca="1"/>
        <v>06/03/2024</v>
      </c>
      <c r="AT183" s="4">
        <f ca="1"/>
        <v>-942025946565</v>
      </c>
      <c r="AU183" s="4">
        <f ca="1"/>
        <v>1574496546291</v>
      </c>
      <c r="AV183" s="4"/>
      <c r="AX183" s="60"/>
      <c r="AY183" t="str">
        <f ca="1"/>
        <v>06/03/2024</v>
      </c>
      <c r="AZ183" s="27">
        <f ca="1"/>
        <v>1574496546291</v>
      </c>
      <c r="BA183" s="27">
        <f ca="1"/>
        <v>10099335491</v>
      </c>
      <c r="BB183" s="27">
        <f ca="1"/>
        <v>2949108978</v>
      </c>
      <c r="BC183" s="27">
        <f ca="1"/>
        <v>13838809142</v>
      </c>
      <c r="BD183" s="27">
        <f ca="1"/>
        <v>-386779347822</v>
      </c>
      <c r="BE183" s="27">
        <f ca="1"/>
        <v>-278871507444</v>
      </c>
    </row>
    <row r="184" spans="23:57" x14ac:dyDescent="0.2">
      <c r="W184" s="60"/>
      <c r="X184" t="str">
        <f ca="1"/>
        <v>05/03/2024</v>
      </c>
      <c r="Y184" s="4">
        <f ca="1"/>
        <v>93160902403</v>
      </c>
      <c r="Z184" s="4">
        <f ca="1"/>
        <v>-110401083382</v>
      </c>
      <c r="AA184" s="4">
        <f ca="1"/>
        <v>50423365651</v>
      </c>
      <c r="AB184" s="4">
        <f ca="1"/>
        <v>-12940902902</v>
      </c>
      <c r="AC184" s="4">
        <f ca="1"/>
        <v>155863000000</v>
      </c>
      <c r="AD184" s="4">
        <f ca="1"/>
        <v>-752697190846</v>
      </c>
      <c r="AE184" s="4">
        <f ca="1"/>
        <v>-471073037724</v>
      </c>
      <c r="AF184" s="4">
        <f ca="1"/>
        <v>-5615871046</v>
      </c>
      <c r="AG184" s="4">
        <f ca="1"/>
        <v>132646671476</v>
      </c>
      <c r="AH184" s="4">
        <f ca="1"/>
        <v>19452402565</v>
      </c>
      <c r="AJ184" s="60"/>
      <c r="AK184" t="str">
        <f ca="1"/>
        <v>05/03/2024</v>
      </c>
      <c r="AL184" s="4">
        <f ca="1"/>
        <v>251172639870</v>
      </c>
      <c r="AM184" s="4">
        <f ca="1"/>
        <v>92123685509</v>
      </c>
      <c r="AN184" s="4">
        <f ca="1"/>
        <v>45701593156</v>
      </c>
      <c r="AO184" s="4">
        <f ca="1"/>
        <v>-481956969814</v>
      </c>
      <c r="AP184">
        <f ca="1"/>
        <v>-839759521484</v>
      </c>
      <c r="AR184" s="60"/>
      <c r="AS184" t="str">
        <f ca="1"/>
        <v>05/03/2024</v>
      </c>
      <c r="AT184" s="4">
        <f ca="1"/>
        <v>-910756536565</v>
      </c>
      <c r="AU184" s="4">
        <f ca="1"/>
        <v>1525149296291</v>
      </c>
      <c r="AV184" s="4"/>
      <c r="AX184" s="60"/>
      <c r="AY184" t="str">
        <f ca="1"/>
        <v>05/03/2024</v>
      </c>
      <c r="AZ184" s="27">
        <f ca="1"/>
        <v>1525149296291</v>
      </c>
      <c r="BA184" s="27">
        <f ca="1"/>
        <v>11896535491</v>
      </c>
      <c r="BB184" s="27">
        <f ca="1"/>
        <v>2949108978</v>
      </c>
      <c r="BC184" s="27">
        <f ca="1"/>
        <v>15300422533</v>
      </c>
      <c r="BD184" s="27">
        <f ca="1"/>
        <v>-385995677822</v>
      </c>
      <c r="BE184" s="27">
        <f ca="1"/>
        <v>-265718217444</v>
      </c>
    </row>
    <row r="185" spans="23:57" x14ac:dyDescent="0.2">
      <c r="W185" s="60"/>
      <c r="X185" t="str">
        <f ca="1"/>
        <v>04/03/2024</v>
      </c>
      <c r="Y185" s="4">
        <f ca="1"/>
        <v>87541732403</v>
      </c>
      <c r="Z185" s="4">
        <f ca="1"/>
        <v>-120292268307</v>
      </c>
      <c r="AA185" s="4">
        <f ca="1"/>
        <v>51667545651</v>
      </c>
      <c r="AB185" s="4">
        <f ca="1"/>
        <v>-12583452902</v>
      </c>
      <c r="AC185" s="4">
        <f ca="1"/>
        <v>156673340000</v>
      </c>
      <c r="AD185" s="4">
        <f ca="1"/>
        <v>-867928330846</v>
      </c>
      <c r="AE185" s="4">
        <f ca="1"/>
        <v>-472727577724</v>
      </c>
      <c r="AF185" s="4">
        <f ca="1"/>
        <v>-5615871046</v>
      </c>
      <c r="AG185" s="4">
        <f ca="1"/>
        <v>131282511476</v>
      </c>
      <c r="AH185" s="4">
        <f ca="1"/>
        <v>20825662565</v>
      </c>
      <c r="AJ185" s="60"/>
      <c r="AK185" t="str">
        <f ca="1"/>
        <v>04/03/2024</v>
      </c>
      <c r="AL185" s="4">
        <f ca="1"/>
        <v>254921210676</v>
      </c>
      <c r="AM185" s="4">
        <f ca="1"/>
        <v>91204445509</v>
      </c>
      <c r="AN185" s="4">
        <f ca="1"/>
        <v>83444533156</v>
      </c>
      <c r="AO185" s="4">
        <f ca="1"/>
        <v>-482735260902</v>
      </c>
      <c r="AP185">
        <f ca="1"/>
        <v>-825623521484</v>
      </c>
      <c r="AR185" s="60"/>
      <c r="AS185" t="str">
        <f ca="1"/>
        <v>04/03/2024</v>
      </c>
      <c r="AT185" s="4">
        <f ca="1"/>
        <v>-900669106565</v>
      </c>
      <c r="AU185" s="4">
        <f ca="1"/>
        <v>1476972796291</v>
      </c>
      <c r="AV185" s="4"/>
      <c r="AX185" s="60"/>
      <c r="AY185" t="str">
        <f ca="1"/>
        <v>04/03/2024</v>
      </c>
      <c r="AZ185" s="27">
        <f ca="1"/>
        <v>1476972796291</v>
      </c>
      <c r="BA185" s="27">
        <f ca="1"/>
        <v>13749985491</v>
      </c>
      <c r="BB185" s="27">
        <f ca="1"/>
        <v>2949108978</v>
      </c>
      <c r="BC185" s="27">
        <f ca="1"/>
        <v>14765261438</v>
      </c>
      <c r="BD185" s="27">
        <f ca="1"/>
        <v>-387490747822</v>
      </c>
      <c r="BE185" s="27">
        <f ca="1"/>
        <v>-256429517444</v>
      </c>
    </row>
    <row r="186" spans="23:57" x14ac:dyDescent="0.2">
      <c r="W186" s="60"/>
      <c r="X186" t="str">
        <f ca="1"/>
        <v>01/03/2024</v>
      </c>
      <c r="Y186" s="4">
        <f ca="1"/>
        <v>86153872403</v>
      </c>
      <c r="Z186" s="4">
        <f ca="1"/>
        <v>-112914840221</v>
      </c>
      <c r="AA186" s="4">
        <f ca="1"/>
        <v>60859725651</v>
      </c>
      <c r="AB186" s="4">
        <f ca="1"/>
        <v>-12472192902</v>
      </c>
      <c r="AC186" s="4">
        <f ca="1"/>
        <v>154584410000</v>
      </c>
      <c r="AD186" s="4">
        <f ca="1"/>
        <v>-859855080846</v>
      </c>
      <c r="AE186" s="4">
        <f ca="1"/>
        <v>-456800497724</v>
      </c>
      <c r="AF186" s="4">
        <f ca="1"/>
        <v>-5615871046</v>
      </c>
      <c r="AG186" s="4">
        <f ca="1"/>
        <v>133136751476</v>
      </c>
      <c r="AH186" s="4">
        <f ca="1"/>
        <v>21371532565</v>
      </c>
      <c r="AJ186" s="60"/>
      <c r="AK186" t="str">
        <f ca="1"/>
        <v>01/03/2024</v>
      </c>
      <c r="AL186" s="4">
        <f ca="1"/>
        <v>256019974968</v>
      </c>
      <c r="AM186" s="4">
        <f ca="1"/>
        <v>98520395509</v>
      </c>
      <c r="AN186" s="4">
        <f ca="1"/>
        <v>172018763156</v>
      </c>
      <c r="AO186" s="4">
        <f ca="1"/>
        <v>-445569636228</v>
      </c>
      <c r="AP186">
        <f ca="1"/>
        <v>-809063801484</v>
      </c>
      <c r="AR186" s="60"/>
      <c r="AS186" t="str">
        <f ca="1"/>
        <v>01/03/2024</v>
      </c>
      <c r="AT186" s="4">
        <f ca="1"/>
        <v>-862217796565</v>
      </c>
      <c r="AU186" s="4">
        <f ca="1"/>
        <v>1535074146291</v>
      </c>
      <c r="AV186" s="4"/>
      <c r="AX186" s="60"/>
      <c r="AY186" t="str">
        <f ca="1"/>
        <v>01/03/2024</v>
      </c>
      <c r="AZ186" s="27">
        <f ca="1"/>
        <v>1535074146291</v>
      </c>
      <c r="BA186" s="27">
        <f ca="1"/>
        <v>17238135491</v>
      </c>
      <c r="BB186" s="27">
        <f ca="1"/>
        <v>2949108978</v>
      </c>
      <c r="BC186" s="27">
        <f ca="1"/>
        <v>16706317338</v>
      </c>
      <c r="BD186" s="27">
        <f ca="1"/>
        <v>-380612737822</v>
      </c>
      <c r="BE186" s="27">
        <f ca="1"/>
        <v>-208430077444</v>
      </c>
    </row>
    <row r="187" spans="23:57" x14ac:dyDescent="0.2">
      <c r="W187" s="60"/>
      <c r="X187" t="str">
        <f ca="1"/>
        <v>29/02/2024</v>
      </c>
      <c r="Y187" s="4">
        <f ca="1"/>
        <v>82051072403</v>
      </c>
      <c r="Z187" s="4">
        <f ca="1"/>
        <v>-112943953709</v>
      </c>
      <c r="AA187" s="4">
        <f ca="1"/>
        <v>66499885651</v>
      </c>
      <c r="AB187" s="4">
        <f ca="1"/>
        <v>-12472192902</v>
      </c>
      <c r="AC187" s="4">
        <f ca="1"/>
        <v>159297580000</v>
      </c>
      <c r="AD187" s="4">
        <f ca="1"/>
        <v>-827965490846</v>
      </c>
      <c r="AE187" s="4">
        <f ca="1"/>
        <v>-542720657724</v>
      </c>
      <c r="AF187" s="4">
        <f ca="1"/>
        <v>-5615871046</v>
      </c>
      <c r="AG187" s="4">
        <f ca="1"/>
        <v>134903041476</v>
      </c>
      <c r="AH187" s="4">
        <f ca="1"/>
        <v>19484702565</v>
      </c>
      <c r="AJ187" s="60"/>
      <c r="AK187" t="str">
        <f ca="1"/>
        <v>29/02/2024</v>
      </c>
      <c r="AL187" s="4">
        <f ca="1"/>
        <v>256010080097</v>
      </c>
      <c r="AM187" s="4">
        <f ca="1"/>
        <v>100144145509</v>
      </c>
      <c r="AN187" s="4">
        <f ca="1"/>
        <v>174245383156</v>
      </c>
      <c r="AO187" s="4">
        <f ca="1"/>
        <v>-407508779174</v>
      </c>
      <c r="AP187">
        <f ca="1"/>
        <v>-794372591484</v>
      </c>
      <c r="AR187" s="60"/>
      <c r="AS187" t="str">
        <f ca="1"/>
        <v>29/02/2024</v>
      </c>
      <c r="AT187" s="4">
        <f ca="1"/>
        <v>-858361586565</v>
      </c>
      <c r="AU187" s="4">
        <f ca="1"/>
        <v>1502892556291</v>
      </c>
      <c r="AV187" s="4"/>
      <c r="AX187" s="60"/>
      <c r="AY187" t="str">
        <f ca="1"/>
        <v>29/02/2024</v>
      </c>
      <c r="AZ187" s="27">
        <f ca="1"/>
        <v>1502892556291</v>
      </c>
      <c r="BA187" s="27">
        <f ca="1"/>
        <v>16565025491</v>
      </c>
      <c r="BB187" s="27">
        <f ca="1"/>
        <v>2949108978</v>
      </c>
      <c r="BC187" s="27">
        <f ca="1"/>
        <v>17499132154</v>
      </c>
      <c r="BD187" s="27">
        <f ca="1"/>
        <v>-379359837822</v>
      </c>
      <c r="BE187" s="27">
        <f ca="1"/>
        <v>-176544177444</v>
      </c>
    </row>
    <row r="188" spans="23:57" x14ac:dyDescent="0.2">
      <c r="W188" s="60"/>
      <c r="X188" t="str">
        <f ca="1"/>
        <v>28/02/2024</v>
      </c>
      <c r="Y188" s="4">
        <f ca="1"/>
        <v>81076512403</v>
      </c>
      <c r="Z188" s="4">
        <f ca="1"/>
        <v>-112943953709</v>
      </c>
      <c r="AA188" s="4">
        <f ca="1"/>
        <v>45543245651</v>
      </c>
      <c r="AB188" s="4">
        <f ca="1"/>
        <v>-12698432902</v>
      </c>
      <c r="AC188" s="4">
        <f ca="1"/>
        <v>160562550000</v>
      </c>
      <c r="AD188" s="4">
        <f ca="1"/>
        <v>-830173940846</v>
      </c>
      <c r="AE188" s="4">
        <f ca="1"/>
        <v>-535622777724</v>
      </c>
      <c r="AF188" s="4">
        <f ca="1"/>
        <v>-5615871046</v>
      </c>
      <c r="AG188" s="4">
        <f ca="1"/>
        <v>136764321476</v>
      </c>
      <c r="AH188" s="4">
        <f ca="1"/>
        <v>20562342565</v>
      </c>
      <c r="AJ188" s="60"/>
      <c r="AK188" t="str">
        <f ca="1"/>
        <v>28/02/2024</v>
      </c>
      <c r="AL188" s="4">
        <f ca="1"/>
        <v>254000285199</v>
      </c>
      <c r="AM188" s="4">
        <f ca="1"/>
        <v>99990935509</v>
      </c>
      <c r="AN188" s="4">
        <f ca="1"/>
        <v>189475583156</v>
      </c>
      <c r="AO188" s="4">
        <f ca="1"/>
        <v>-359747962502</v>
      </c>
      <c r="AP188">
        <f ca="1"/>
        <v>-774329621484</v>
      </c>
      <c r="AR188" s="60"/>
      <c r="AS188" t="str">
        <f ca="1"/>
        <v>28/02/2024</v>
      </c>
      <c r="AT188" s="4">
        <f ca="1"/>
        <v>-836794186565</v>
      </c>
      <c r="AU188" s="4">
        <f ca="1"/>
        <v>1510860576291</v>
      </c>
      <c r="AV188" s="4"/>
      <c r="AX188" s="60"/>
      <c r="AY188" t="str">
        <f ca="1"/>
        <v>28/02/2024</v>
      </c>
      <c r="AZ188" s="27">
        <f ca="1"/>
        <v>1510860576291</v>
      </c>
      <c r="BA188" s="27">
        <f ca="1"/>
        <v>12743835491</v>
      </c>
      <c r="BB188" s="27">
        <f ca="1"/>
        <v>2949108978</v>
      </c>
      <c r="BC188" s="27">
        <f ca="1"/>
        <v>18561180316</v>
      </c>
      <c r="BD188" s="27">
        <f ca="1"/>
        <v>-376825997822</v>
      </c>
      <c r="BE188" s="27">
        <f ca="1"/>
        <v>-170085277444</v>
      </c>
    </row>
    <row r="189" spans="23:57" x14ac:dyDescent="0.2">
      <c r="W189" s="60"/>
      <c r="X189" t="str">
        <f ca="1"/>
        <v>27/02/2024</v>
      </c>
      <c r="Y189" s="4">
        <f ca="1"/>
        <v>78262702403</v>
      </c>
      <c r="Z189" s="4">
        <f ca="1"/>
        <v>-108062923431</v>
      </c>
      <c r="AA189" s="4">
        <f ca="1"/>
        <v>54732195651</v>
      </c>
      <c r="AB189" s="4">
        <f ca="1"/>
        <v>-12553102902</v>
      </c>
      <c r="AC189" s="4">
        <f ca="1"/>
        <v>162005100000</v>
      </c>
      <c r="AD189" s="4">
        <f ca="1"/>
        <v>-803534640846</v>
      </c>
      <c r="AE189" s="4">
        <f ca="1"/>
        <v>-506511147724</v>
      </c>
      <c r="AF189" s="4">
        <f ca="1"/>
        <v>-5615931046</v>
      </c>
      <c r="AG189" s="4">
        <f ca="1"/>
        <v>137745271476</v>
      </c>
      <c r="AH189" s="4">
        <f ca="1"/>
        <v>20892112565</v>
      </c>
      <c r="AJ189" s="60"/>
      <c r="AK189" t="str">
        <f ca="1"/>
        <v>27/02/2024</v>
      </c>
      <c r="AL189" s="4">
        <f ca="1"/>
        <v>256170099906</v>
      </c>
      <c r="AM189" s="4">
        <f ca="1"/>
        <v>90274675509</v>
      </c>
      <c r="AN189" s="4">
        <f ca="1"/>
        <v>151344933156</v>
      </c>
      <c r="AO189" s="4">
        <f ca="1"/>
        <v>-357742760863</v>
      </c>
      <c r="AP189">
        <f ca="1"/>
        <v>-749828511484</v>
      </c>
      <c r="AR189" s="60"/>
      <c r="AS189" t="str">
        <f ca="1"/>
        <v>27/02/2024</v>
      </c>
      <c r="AT189" s="4">
        <f ca="1"/>
        <v>-835709256565</v>
      </c>
      <c r="AU189" s="4">
        <f ca="1"/>
        <v>1509480166291</v>
      </c>
      <c r="AV189" s="4"/>
      <c r="AX189" s="60"/>
      <c r="AY189" t="str">
        <f ca="1"/>
        <v>27/02/2024</v>
      </c>
      <c r="AZ189" s="27">
        <f ca="1"/>
        <v>1509480166291</v>
      </c>
      <c r="BA189" s="27">
        <f ca="1"/>
        <v>12657505491</v>
      </c>
      <c r="BB189" s="27">
        <f ca="1"/>
        <v>2949108978</v>
      </c>
      <c r="BC189" s="27">
        <f ca="1"/>
        <v>19926229845</v>
      </c>
      <c r="BD189" s="27">
        <f ca="1"/>
        <v>-391426247822</v>
      </c>
      <c r="BE189" s="27">
        <f ca="1"/>
        <v>-169211897444</v>
      </c>
    </row>
    <row r="190" spans="23:57" x14ac:dyDescent="0.2">
      <c r="W190" s="60"/>
      <c r="X190" t="str">
        <f ca="1"/>
        <v>26/02/2024</v>
      </c>
      <c r="Y190" s="4">
        <f ca="1"/>
        <v>75167142403</v>
      </c>
      <c r="Z190" s="4">
        <f ca="1"/>
        <v>-93401844388</v>
      </c>
      <c r="AA190" s="4">
        <f ca="1"/>
        <v>62541235651</v>
      </c>
      <c r="AB190" s="4">
        <f ca="1"/>
        <v>-12119522902</v>
      </c>
      <c r="AC190" s="4">
        <f ca="1"/>
        <v>161414120000</v>
      </c>
      <c r="AD190" s="4">
        <f ca="1"/>
        <v>-759857190846</v>
      </c>
      <c r="AE190" s="4">
        <f ca="1"/>
        <v>-483936287724</v>
      </c>
      <c r="AF190" s="4">
        <f ca="1"/>
        <v>-5615931046</v>
      </c>
      <c r="AG190" s="4">
        <f ca="1"/>
        <v>173598431476</v>
      </c>
      <c r="AH190" s="4">
        <f ca="1"/>
        <v>21116542565</v>
      </c>
      <c r="AJ190" s="60"/>
      <c r="AK190" t="str">
        <f ca="1"/>
        <v>26/02/2024</v>
      </c>
      <c r="AL190" s="4">
        <f ca="1"/>
        <v>257244231025</v>
      </c>
      <c r="AM190" s="4">
        <f ca="1"/>
        <v>92248135509</v>
      </c>
      <c r="AN190" s="4">
        <f ca="1"/>
        <v>215437423156</v>
      </c>
      <c r="AO190" s="4">
        <f ca="1"/>
        <v>-314302617565</v>
      </c>
      <c r="AP190">
        <f ca="1"/>
        <v>-725579441484</v>
      </c>
      <c r="AR190" s="60"/>
      <c r="AS190" t="str">
        <f ca="1"/>
        <v>26/02/2024</v>
      </c>
      <c r="AT190" s="4">
        <f ca="1"/>
        <v>-808844966565</v>
      </c>
      <c r="AU190" s="4">
        <f ca="1"/>
        <v>1420695356291</v>
      </c>
      <c r="AV190" s="4"/>
      <c r="AX190" s="60"/>
      <c r="AY190" t="str">
        <f ca="1"/>
        <v>26/02/2024</v>
      </c>
      <c r="AZ190" s="27">
        <f ca="1"/>
        <v>1420695356291</v>
      </c>
      <c r="BA190" s="27">
        <f ca="1"/>
        <v>21512305491</v>
      </c>
      <c r="BB190" s="27">
        <f ca="1"/>
        <v>2949108978</v>
      </c>
      <c r="BC190" s="27">
        <f ca="1"/>
        <v>17511560132</v>
      </c>
      <c r="BD190" s="27">
        <f ca="1"/>
        <v>-390569037822</v>
      </c>
      <c r="BE190" s="27">
        <f ca="1"/>
        <v>-165435367444</v>
      </c>
    </row>
    <row r="191" spans="23:57" x14ac:dyDescent="0.2">
      <c r="W191" s="60"/>
      <c r="X191" t="str">
        <f ca="1"/>
        <v>23/02/2024</v>
      </c>
      <c r="Y191" s="4">
        <f ca="1"/>
        <v>71056492403</v>
      </c>
      <c r="Z191" s="4">
        <f ca="1"/>
        <v>-84346100939</v>
      </c>
      <c r="AA191" s="4">
        <f ca="1"/>
        <v>59474395651</v>
      </c>
      <c r="AB191" s="4">
        <f ca="1"/>
        <v>-11901552902</v>
      </c>
      <c r="AC191" s="4">
        <f ca="1"/>
        <v>160016890000</v>
      </c>
      <c r="AD191" s="4">
        <f ca="1"/>
        <v>-713485170846</v>
      </c>
      <c r="AE191" s="4">
        <f ca="1"/>
        <v>-464412317724</v>
      </c>
      <c r="AF191" s="4">
        <f ca="1"/>
        <v>-5615931046</v>
      </c>
      <c r="AG191" s="4">
        <f ca="1"/>
        <v>173599701476</v>
      </c>
      <c r="AH191" s="4">
        <f ca="1"/>
        <v>19382452565</v>
      </c>
      <c r="AJ191" s="60"/>
      <c r="AK191" t="str">
        <f ca="1"/>
        <v>23/02/2024</v>
      </c>
      <c r="AL191" s="4">
        <f ca="1"/>
        <v>256927407729</v>
      </c>
      <c r="AM191" s="4">
        <f ca="1"/>
        <v>91697775509</v>
      </c>
      <c r="AN191" s="4">
        <f ca="1"/>
        <v>250942333156</v>
      </c>
      <c r="AO191" s="4">
        <f ca="1"/>
        <v>-312017853492</v>
      </c>
      <c r="AP191">
        <f ca="1"/>
        <v>-709039391484</v>
      </c>
      <c r="AR191" s="60"/>
      <c r="AS191" t="str">
        <f ca="1"/>
        <v>23/02/2024</v>
      </c>
      <c r="AT191" s="4">
        <f ca="1"/>
        <v>-789187066565</v>
      </c>
      <c r="AU191" s="4">
        <f ca="1"/>
        <v>1205810996291</v>
      </c>
      <c r="AV191" s="4"/>
      <c r="AX191" s="60"/>
      <c r="AY191" t="str">
        <f ca="1"/>
        <v>23/02/2024</v>
      </c>
      <c r="AZ191" s="27">
        <f ca="1"/>
        <v>1205810996291</v>
      </c>
      <c r="BA191" s="27">
        <f ca="1"/>
        <v>24396715491</v>
      </c>
      <c r="BB191" s="27">
        <f ca="1"/>
        <v>1285935242</v>
      </c>
      <c r="BC191" s="27">
        <f ca="1"/>
        <v>16230510488</v>
      </c>
      <c r="BD191" s="27">
        <f ca="1"/>
        <v>-393458737822</v>
      </c>
      <c r="BE191" s="27">
        <f ca="1"/>
        <v>-169761817444</v>
      </c>
    </row>
    <row r="192" spans="23:57" x14ac:dyDescent="0.2">
      <c r="W192" s="60"/>
      <c r="X192" t="str">
        <f ca="1"/>
        <v>22/02/2024</v>
      </c>
      <c r="Y192" s="4">
        <f ca="1"/>
        <v>71770022403</v>
      </c>
      <c r="Z192" s="4">
        <f ca="1"/>
        <v>-70490071394</v>
      </c>
      <c r="AA192" s="4">
        <f ca="1"/>
        <v>55636385651</v>
      </c>
      <c r="AB192" s="4">
        <f ca="1"/>
        <v>-11897072902</v>
      </c>
      <c r="AC192" s="4">
        <f ca="1"/>
        <v>159451190000</v>
      </c>
      <c r="AD192" s="4">
        <f ca="1"/>
        <v>-637177640846</v>
      </c>
      <c r="AE192" s="4">
        <f ca="1"/>
        <v>-421462067724</v>
      </c>
      <c r="AF192" s="4">
        <f ca="1"/>
        <v>-5628291046</v>
      </c>
      <c r="AG192" s="4">
        <f ca="1"/>
        <v>183426191476</v>
      </c>
      <c r="AH192" s="4">
        <f ca="1"/>
        <v>20253282565</v>
      </c>
      <c r="AJ192" s="60"/>
      <c r="AK192" t="str">
        <f ca="1"/>
        <v>22/02/2024</v>
      </c>
      <c r="AL192" s="4">
        <f ca="1"/>
        <v>258869568731</v>
      </c>
      <c r="AM192" s="4">
        <f ca="1"/>
        <v>94885745509</v>
      </c>
      <c r="AN192" s="4">
        <f ca="1"/>
        <v>274125253156</v>
      </c>
      <c r="AO192" s="4">
        <f ca="1"/>
        <v>-269149066868</v>
      </c>
      <c r="AP192">
        <f ca="1"/>
        <v>-683755561484</v>
      </c>
      <c r="AR192" s="60"/>
      <c r="AS192" t="str">
        <f ca="1"/>
        <v>22/02/2024</v>
      </c>
      <c r="AT192" s="4">
        <f ca="1"/>
        <v>-775036166565</v>
      </c>
      <c r="AU192" s="4">
        <f ca="1"/>
        <v>1086243796291</v>
      </c>
      <c r="AV192" s="4"/>
      <c r="AX192" s="60"/>
      <c r="AY192" t="str">
        <f ca="1"/>
        <v>22/02/2024</v>
      </c>
      <c r="AZ192" s="27">
        <f ca="1"/>
        <v>1086243796291</v>
      </c>
      <c r="BA192" s="27">
        <f ca="1"/>
        <v>22797815491</v>
      </c>
      <c r="BB192" s="27">
        <f ca="1"/>
        <v>-25670349</v>
      </c>
      <c r="BC192" s="27">
        <f ca="1"/>
        <v>15221306411</v>
      </c>
      <c r="BD192" s="27">
        <f ca="1"/>
        <v>-388394587822</v>
      </c>
      <c r="BE192" s="27">
        <f ca="1"/>
        <v>-124309097444</v>
      </c>
    </row>
    <row r="193" spans="23:57" x14ac:dyDescent="0.2">
      <c r="W193" s="60"/>
      <c r="X193" t="str">
        <f ca="1"/>
        <v>21/02/2024</v>
      </c>
      <c r="Y193" s="4">
        <f ca="1"/>
        <v>73004032403</v>
      </c>
      <c r="Z193" s="4">
        <f ca="1"/>
        <v>-60483799126</v>
      </c>
      <c r="AA193" s="4">
        <f ca="1"/>
        <v>48926855651</v>
      </c>
      <c r="AB193" s="4">
        <f ca="1"/>
        <v>-11889932902</v>
      </c>
      <c r="AC193" s="4">
        <f ca="1"/>
        <v>148904700000</v>
      </c>
      <c r="AD193" s="4">
        <f ca="1"/>
        <v>-527746290846</v>
      </c>
      <c r="AE193" s="4">
        <f ca="1"/>
        <v>-387696807724</v>
      </c>
      <c r="AF193" s="4">
        <f ca="1"/>
        <v>-5599781046</v>
      </c>
      <c r="AG193" s="4">
        <f ca="1"/>
        <v>180960961476</v>
      </c>
      <c r="AH193" s="4">
        <f ca="1"/>
        <v>20292752565</v>
      </c>
      <c r="AJ193" s="60"/>
      <c r="AK193" t="str">
        <f ca="1"/>
        <v>21/02/2024</v>
      </c>
      <c r="AL193" s="4">
        <f ca="1"/>
        <v>258869568731</v>
      </c>
      <c r="AM193" s="4">
        <f ca="1"/>
        <v>105176185509</v>
      </c>
      <c r="AN193" s="4">
        <f ca="1"/>
        <v>247660753156</v>
      </c>
      <c r="AO193" s="4">
        <f ca="1"/>
        <v>-266211769713</v>
      </c>
      <c r="AP193">
        <f ca="1"/>
        <v>-661133941484</v>
      </c>
      <c r="AR193" s="60"/>
      <c r="AS193" t="str">
        <f ca="1"/>
        <v>21/02/2024</v>
      </c>
      <c r="AT193" s="4">
        <f ca="1"/>
        <v>-781582616565</v>
      </c>
      <c r="AU193" s="4">
        <f ca="1"/>
        <v>1031889756291</v>
      </c>
      <c r="AV193" s="4"/>
      <c r="AX193" s="60"/>
      <c r="AY193" t="str">
        <f ca="1"/>
        <v>21/02/2024</v>
      </c>
      <c r="AZ193" s="27">
        <f ca="1"/>
        <v>1031889756291</v>
      </c>
      <c r="BA193" s="27">
        <f ca="1"/>
        <v>27111215491</v>
      </c>
      <c r="BB193" s="27">
        <f ca="1"/>
        <v>-25670349</v>
      </c>
      <c r="BC193" s="27">
        <f ca="1"/>
        <v>16427617960</v>
      </c>
      <c r="BD193" s="27">
        <f ca="1"/>
        <v>-383223537822</v>
      </c>
      <c r="BE193" s="27">
        <f ca="1"/>
        <v>-122128567444</v>
      </c>
    </row>
    <row r="194" spans="23:57" x14ac:dyDescent="0.2">
      <c r="W194" s="60"/>
      <c r="X194" t="str">
        <f ca="1"/>
        <v>20/02/2024</v>
      </c>
      <c r="Y194" s="4">
        <f ca="1"/>
        <v>73190212403</v>
      </c>
      <c r="Z194" s="4">
        <f ca="1"/>
        <v>-62771257738</v>
      </c>
      <c r="AA194" s="4">
        <f ca="1"/>
        <v>49473795651</v>
      </c>
      <c r="AB194" s="4">
        <f ca="1"/>
        <v>-11887442902</v>
      </c>
      <c r="AC194" s="4">
        <f ca="1"/>
        <v>150841420000</v>
      </c>
      <c r="AD194" s="4">
        <f ca="1"/>
        <v>-475593170846</v>
      </c>
      <c r="AE194" s="4">
        <f ca="1"/>
        <v>-311847347724</v>
      </c>
      <c r="AF194" s="4">
        <f ca="1"/>
        <v>-5599781046</v>
      </c>
      <c r="AG194" s="4">
        <f ca="1"/>
        <v>181635141476</v>
      </c>
      <c r="AH194" s="4">
        <f ca="1"/>
        <v>20704742565</v>
      </c>
      <c r="AJ194" s="60"/>
      <c r="AK194" t="str">
        <f ca="1"/>
        <v>20/02/2024</v>
      </c>
      <c r="AL194" s="4">
        <f ca="1"/>
        <v>258871524128</v>
      </c>
      <c r="AM194" s="4">
        <f ca="1"/>
        <v>109811285509</v>
      </c>
      <c r="AN194" s="4">
        <f ca="1"/>
        <v>245498193156</v>
      </c>
      <c r="AO194" s="4">
        <f ca="1"/>
        <v>-246447898722</v>
      </c>
      <c r="AP194">
        <f ca="1"/>
        <v>-654468871484</v>
      </c>
      <c r="AR194" s="60"/>
      <c r="AS194" t="str">
        <f ca="1"/>
        <v>20/02/2024</v>
      </c>
      <c r="AT194" s="4">
        <f ca="1"/>
        <v>-786364896565</v>
      </c>
      <c r="AU194" s="4">
        <f ca="1"/>
        <v>1004418616291</v>
      </c>
      <c r="AV194" s="4"/>
      <c r="AX194" s="60"/>
      <c r="AY194" t="str">
        <f ca="1"/>
        <v>20/02/2024</v>
      </c>
      <c r="AZ194" s="27">
        <f ca="1"/>
        <v>1004418616291</v>
      </c>
      <c r="BA194" s="27">
        <f ca="1"/>
        <v>9695665491</v>
      </c>
      <c r="BB194" s="27">
        <f ca="1"/>
        <v>-432788664</v>
      </c>
      <c r="BC194" s="27">
        <f ca="1"/>
        <v>15125169078</v>
      </c>
      <c r="BD194" s="27">
        <f ca="1"/>
        <v>-382485577822</v>
      </c>
      <c r="BE194" s="27">
        <f ca="1"/>
        <v>-103230537444</v>
      </c>
    </row>
    <row r="195" spans="23:57" x14ac:dyDescent="0.2">
      <c r="W195" s="60"/>
      <c r="X195" t="str">
        <f ca="1"/>
        <v>19/02/2024</v>
      </c>
      <c r="Y195" s="4">
        <f ca="1"/>
        <v>74586352403</v>
      </c>
      <c r="Z195" s="4">
        <f ca="1"/>
        <v>-75431083884</v>
      </c>
      <c r="AA195" s="4">
        <f ca="1"/>
        <v>54522395651</v>
      </c>
      <c r="AB195" s="4">
        <f ca="1"/>
        <v>-12529162902</v>
      </c>
      <c r="AC195" s="4">
        <f ca="1"/>
        <v>150637640000</v>
      </c>
      <c r="AD195" s="4">
        <f ca="1"/>
        <v>-452976460846</v>
      </c>
      <c r="AE195" s="4">
        <f ca="1"/>
        <v>-248732067724</v>
      </c>
      <c r="AF195" s="4">
        <f ca="1"/>
        <v>-5599401046</v>
      </c>
      <c r="AG195" s="4">
        <f ca="1"/>
        <v>186524011476</v>
      </c>
      <c r="AH195" s="4">
        <f ca="1"/>
        <v>19356032565</v>
      </c>
      <c r="AJ195" s="60"/>
      <c r="AK195" t="str">
        <f ca="1"/>
        <v>19/02/2024</v>
      </c>
      <c r="AL195" s="4">
        <f ca="1"/>
        <v>258901276814</v>
      </c>
      <c r="AM195" s="4">
        <f ca="1"/>
        <v>109824225509</v>
      </c>
      <c r="AN195" s="4">
        <f ca="1"/>
        <v>261485893156</v>
      </c>
      <c r="AO195" s="4">
        <f ca="1"/>
        <v>-230686019854</v>
      </c>
      <c r="AP195">
        <f ca="1"/>
        <v>-651176811484</v>
      </c>
      <c r="AR195" s="60"/>
      <c r="AS195" t="str">
        <f ca="1"/>
        <v>19/02/2024</v>
      </c>
      <c r="AT195" s="4">
        <f ca="1"/>
        <v>-898914766565</v>
      </c>
      <c r="AU195" s="4">
        <f ca="1"/>
        <v>930271406291</v>
      </c>
      <c r="AV195" s="4"/>
      <c r="AX195" s="60"/>
      <c r="AY195" t="str">
        <f ca="1"/>
        <v>19/02/2024</v>
      </c>
      <c r="AZ195" s="27">
        <f ca="1"/>
        <v>930271406291</v>
      </c>
      <c r="BA195" s="27">
        <f ca="1"/>
        <v>10712955491</v>
      </c>
      <c r="BB195" s="27">
        <f ca="1"/>
        <v>-432788664</v>
      </c>
      <c r="BC195" s="27">
        <f ca="1"/>
        <v>15125169078</v>
      </c>
      <c r="BD195" s="27">
        <f ca="1"/>
        <v>-377580287822</v>
      </c>
      <c r="BE195" s="27">
        <f ca="1"/>
        <v>-69752197444</v>
      </c>
    </row>
    <row r="196" spans="23:57" x14ac:dyDescent="0.2">
      <c r="W196" s="60"/>
      <c r="X196" t="str">
        <f ca="1"/>
        <v>16/02/2024</v>
      </c>
      <c r="Y196" s="4">
        <f ca="1"/>
        <v>79090362403</v>
      </c>
      <c r="Z196" s="4">
        <f ca="1"/>
        <v>-82710177271</v>
      </c>
      <c r="AA196" s="4">
        <f ca="1"/>
        <v>59510485651</v>
      </c>
      <c r="AB196" s="4">
        <f ca="1"/>
        <v>-12846032902</v>
      </c>
      <c r="AC196" s="4">
        <f ca="1"/>
        <v>149453040000</v>
      </c>
      <c r="AD196" s="4">
        <f ca="1"/>
        <v>-539491410846</v>
      </c>
      <c r="AE196" s="4">
        <f ca="1"/>
        <v>-220600807724</v>
      </c>
      <c r="AF196" s="4">
        <f ca="1"/>
        <v>-5568911046</v>
      </c>
      <c r="AG196" s="4">
        <f ca="1"/>
        <v>189682721476</v>
      </c>
      <c r="AH196" s="4">
        <f ca="1"/>
        <v>22325802565</v>
      </c>
      <c r="AJ196" s="60"/>
      <c r="AK196" t="str">
        <f ca="1"/>
        <v>16/02/2024</v>
      </c>
      <c r="AL196" s="4">
        <f ca="1"/>
        <v>246687045559</v>
      </c>
      <c r="AM196" s="4">
        <f ca="1"/>
        <v>101397525509</v>
      </c>
      <c r="AN196" s="4">
        <f ca="1"/>
        <v>272066713156</v>
      </c>
      <c r="AO196" s="4">
        <f ca="1"/>
        <v>-217020159059</v>
      </c>
      <c r="AP196">
        <f ca="1"/>
        <v>-686888161484</v>
      </c>
      <c r="AR196" s="60"/>
      <c r="AS196" t="str">
        <f ca="1"/>
        <v>16/02/2024</v>
      </c>
      <c r="AT196" s="4">
        <f ca="1"/>
        <v>-1009572896565</v>
      </c>
      <c r="AU196" s="4">
        <f ca="1"/>
        <v>941232946291</v>
      </c>
      <c r="AV196" s="4"/>
      <c r="AX196" s="60"/>
      <c r="AY196" t="str">
        <f ca="1"/>
        <v>16/02/2024</v>
      </c>
      <c r="AZ196" s="27">
        <f ca="1"/>
        <v>941232946291</v>
      </c>
      <c r="BA196" s="27">
        <f ca="1"/>
        <v>6119565491</v>
      </c>
      <c r="BB196" s="27">
        <f ca="1"/>
        <v>-432788664</v>
      </c>
      <c r="BC196" s="27">
        <f ca="1"/>
        <v>12805354959</v>
      </c>
      <c r="BD196" s="27">
        <f ca="1"/>
        <v>-381009287822</v>
      </c>
      <c r="BE196" s="27">
        <f ca="1"/>
        <v>-61289907444</v>
      </c>
    </row>
    <row r="197" spans="23:57" x14ac:dyDescent="0.2">
      <c r="W197" s="60"/>
      <c r="X197" t="str">
        <f ca="1"/>
        <v>15/02/2024</v>
      </c>
      <c r="Y197" s="4">
        <f ca="1"/>
        <v>79213042403</v>
      </c>
      <c r="Z197" s="4">
        <f ca="1"/>
        <v>-96170218616</v>
      </c>
      <c r="AA197" s="4">
        <f ca="1"/>
        <v>59624925651</v>
      </c>
      <c r="AB197" s="4">
        <f ca="1"/>
        <v>-11584892902</v>
      </c>
      <c r="AC197" s="4">
        <f ca="1"/>
        <v>144761470000</v>
      </c>
      <c r="AD197" s="4">
        <f ca="1"/>
        <v>-521173350846</v>
      </c>
      <c r="AE197" s="4">
        <f ca="1"/>
        <v>-205824017724</v>
      </c>
      <c r="AF197" s="4">
        <f ca="1"/>
        <v>-5568911046</v>
      </c>
      <c r="AG197" s="4">
        <f ca="1"/>
        <v>189300191476</v>
      </c>
      <c r="AH197" s="4">
        <f ca="1"/>
        <v>21909802565</v>
      </c>
      <c r="AJ197" s="60"/>
      <c r="AK197" t="str">
        <f ca="1"/>
        <v>15/02/2024</v>
      </c>
      <c r="AL197" s="4">
        <f ca="1"/>
        <v>246719091451</v>
      </c>
      <c r="AM197" s="4">
        <f ca="1"/>
        <v>101190175509</v>
      </c>
      <c r="AN197" s="4">
        <f ca="1"/>
        <v>295288653156</v>
      </c>
      <c r="AO197" s="4">
        <f ca="1"/>
        <v>-159076697821</v>
      </c>
      <c r="AP197">
        <f ca="1"/>
        <v>-688053881484</v>
      </c>
      <c r="AR197" s="60"/>
      <c r="AS197" t="str">
        <f ca="1"/>
        <v>15/02/2024</v>
      </c>
      <c r="AT197" s="4">
        <f ca="1"/>
        <v>-1050400886565</v>
      </c>
      <c r="AU197" s="4">
        <f ca="1"/>
        <v>974742016291</v>
      </c>
      <c r="AV197" s="4"/>
      <c r="AX197" s="60"/>
      <c r="AY197" t="str">
        <f ca="1"/>
        <v>15/02/2024</v>
      </c>
      <c r="AZ197" s="27">
        <f ca="1"/>
        <v>974742016291</v>
      </c>
      <c r="BA197" s="27">
        <f ca="1"/>
        <v>6883655491</v>
      </c>
      <c r="BB197" s="27">
        <f ca="1"/>
        <v>-432788664</v>
      </c>
      <c r="BC197" s="27">
        <f ca="1"/>
        <v>12867346173</v>
      </c>
      <c r="BD197" s="27">
        <f ca="1"/>
        <v>-382457057822</v>
      </c>
      <c r="BE197" s="27">
        <f ca="1"/>
        <v>-52070277444</v>
      </c>
    </row>
    <row r="198" spans="23:57" x14ac:dyDescent="0.2">
      <c r="W198" s="60"/>
      <c r="X198" t="str">
        <f ca="1"/>
        <v>07/02/2024</v>
      </c>
      <c r="Y198" s="4">
        <f ca="1"/>
        <v>79150872403</v>
      </c>
      <c r="Z198" s="4">
        <f ca="1"/>
        <v>-99403506336</v>
      </c>
      <c r="AA198" s="4">
        <f ca="1"/>
        <v>70861405651</v>
      </c>
      <c r="AB198" s="4">
        <f ca="1"/>
        <v>-11656732902</v>
      </c>
      <c r="AC198" s="4">
        <f ca="1"/>
        <v>142327980000</v>
      </c>
      <c r="AD198" s="4">
        <f ca="1"/>
        <v>-484448250846</v>
      </c>
      <c r="AE198" s="4">
        <f ca="1"/>
        <v>-245116407724</v>
      </c>
      <c r="AF198" s="4">
        <f ca="1"/>
        <v>-5557591046</v>
      </c>
      <c r="AG198" s="4">
        <f ca="1"/>
        <v>186848941476</v>
      </c>
      <c r="AH198" s="4">
        <f ca="1"/>
        <v>23147602565</v>
      </c>
      <c r="AJ198" s="60"/>
      <c r="AK198" t="str">
        <f ca="1"/>
        <v>07/02/2024</v>
      </c>
      <c r="AL198" s="4">
        <f ca="1"/>
        <v>246811242182</v>
      </c>
      <c r="AM198" s="4">
        <f ca="1"/>
        <v>100489985509</v>
      </c>
      <c r="AN198" s="4">
        <f ca="1"/>
        <v>320951503156</v>
      </c>
      <c r="AO198" s="4">
        <f ca="1"/>
        <v>-137883485817</v>
      </c>
      <c r="AP198">
        <f ca="1"/>
        <v>-685286041484</v>
      </c>
      <c r="AR198" s="60"/>
      <c r="AS198" t="str">
        <f ca="1"/>
        <v>07/02/2024</v>
      </c>
      <c r="AT198" s="4">
        <f ca="1"/>
        <v>-1045900696565</v>
      </c>
      <c r="AU198" s="4">
        <f ca="1"/>
        <v>972439796291</v>
      </c>
      <c r="AV198" s="4"/>
      <c r="AX198" s="60"/>
      <c r="AY198" t="str">
        <f ca="1"/>
        <v>07/02/2024</v>
      </c>
      <c r="AZ198" s="27">
        <f ca="1"/>
        <v>972439796291</v>
      </c>
      <c r="BA198" s="27">
        <f ca="1"/>
        <v>8024825491</v>
      </c>
      <c r="BB198" s="27">
        <f ca="1"/>
        <v>-432788664</v>
      </c>
      <c r="BC198" s="27">
        <f ca="1"/>
        <v>13535511370</v>
      </c>
      <c r="BD198" s="27">
        <f ca="1"/>
        <v>-382014007822</v>
      </c>
      <c r="BE198" s="27">
        <f ca="1"/>
        <v>-47798077444</v>
      </c>
    </row>
    <row r="199" spans="23:57" x14ac:dyDescent="0.2">
      <c r="W199" s="60"/>
      <c r="X199" t="str">
        <f ca="1"/>
        <v>06/02/2024</v>
      </c>
      <c r="Y199" s="4">
        <f ca="1"/>
        <v>78997892403</v>
      </c>
      <c r="Z199" s="4">
        <f ca="1"/>
        <v>-99475188010</v>
      </c>
      <c r="AA199" s="4">
        <f ca="1"/>
        <v>71140475651</v>
      </c>
      <c r="AB199" s="4">
        <f ca="1"/>
        <v>-9748482902</v>
      </c>
      <c r="AC199" s="4">
        <f ca="1"/>
        <v>139918230000</v>
      </c>
      <c r="AD199" s="4">
        <f ca="1"/>
        <v>-460636090846</v>
      </c>
      <c r="AE199" s="4">
        <f ca="1"/>
        <v>-205030587724</v>
      </c>
      <c r="AF199" s="4">
        <f ca="1"/>
        <v>-5551941046</v>
      </c>
      <c r="AG199" s="4">
        <f ca="1"/>
        <v>186532661476</v>
      </c>
      <c r="AH199" s="4">
        <f ca="1"/>
        <v>23094732565</v>
      </c>
      <c r="AJ199" s="60"/>
      <c r="AK199" t="str">
        <f ca="1"/>
        <v>06/02/2024</v>
      </c>
      <c r="AL199" s="4">
        <f ca="1"/>
        <v>246781583742</v>
      </c>
      <c r="AM199" s="4">
        <f ca="1"/>
        <v>102320605509</v>
      </c>
      <c r="AN199" s="4">
        <f ca="1"/>
        <v>310616503156</v>
      </c>
      <c r="AO199" s="4">
        <f ca="1"/>
        <v>-137894744398</v>
      </c>
      <c r="AP199">
        <f ca="1"/>
        <v>-679368731484</v>
      </c>
      <c r="AR199" s="60"/>
      <c r="AS199" t="str">
        <f ca="1"/>
        <v>06/02/2024</v>
      </c>
      <c r="AT199" s="4">
        <f ca="1"/>
        <v>-1045634656565</v>
      </c>
      <c r="AU199" s="4">
        <f ca="1"/>
        <v>968490366291</v>
      </c>
      <c r="AV199" s="4"/>
      <c r="AX199" s="60"/>
      <c r="AY199" t="str">
        <f ca="1"/>
        <v>06/02/2024</v>
      </c>
      <c r="AZ199" s="27">
        <f ca="1"/>
        <v>968490366291</v>
      </c>
      <c r="BA199" s="27">
        <f ca="1"/>
        <v>12785185491</v>
      </c>
      <c r="BB199" s="27">
        <f ca="1"/>
        <v>-432788664</v>
      </c>
      <c r="BC199" s="27">
        <f ca="1"/>
        <v>14874817942</v>
      </c>
      <c r="BD199" s="27">
        <f ca="1"/>
        <v>-392293387822</v>
      </c>
      <c r="BE199" s="27">
        <f ca="1"/>
        <v>-72028657444</v>
      </c>
    </row>
    <row r="200" spans="23:57" x14ac:dyDescent="0.2">
      <c r="W200" s="60"/>
      <c r="X200" t="str">
        <f ca="1"/>
        <v>05/02/2024</v>
      </c>
      <c r="Y200" s="4">
        <f ca="1"/>
        <v>78987012403</v>
      </c>
      <c r="Z200" s="4">
        <f ca="1"/>
        <v>-105726713701</v>
      </c>
      <c r="AA200" s="4">
        <f ca="1"/>
        <v>74342995651</v>
      </c>
      <c r="AB200" s="4">
        <f ca="1"/>
        <v>-11220982902</v>
      </c>
      <c r="AC200" s="4">
        <f ca="1"/>
        <v>136696260000</v>
      </c>
      <c r="AD200" s="4">
        <f ca="1"/>
        <v>-404280120846</v>
      </c>
      <c r="AE200" s="4">
        <f ca="1"/>
        <v>-137360757724</v>
      </c>
      <c r="AF200" s="4">
        <f ca="1"/>
        <v>-5543741046</v>
      </c>
      <c r="AG200" s="4">
        <f ca="1"/>
        <v>194456851476</v>
      </c>
      <c r="AH200" s="4">
        <f ca="1"/>
        <v>24732602565</v>
      </c>
      <c r="AJ200" s="60"/>
      <c r="AK200" t="str">
        <f ca="1"/>
        <v>05/02/2024</v>
      </c>
      <c r="AL200" s="4">
        <f ca="1"/>
        <v>246781583742</v>
      </c>
      <c r="AM200" s="4">
        <f ca="1"/>
        <v>103869095509</v>
      </c>
      <c r="AN200" s="4">
        <f ca="1"/>
        <v>287691503156</v>
      </c>
      <c r="AO200" s="4">
        <f ca="1"/>
        <v>-134980924865</v>
      </c>
      <c r="AP200">
        <f ca="1"/>
        <v>-649773841484</v>
      </c>
      <c r="AR200" s="60"/>
      <c r="AS200" t="str">
        <f ca="1"/>
        <v>05/02/2024</v>
      </c>
      <c r="AT200" s="4">
        <f ca="1"/>
        <v>-1028795046565</v>
      </c>
      <c r="AU200" s="4">
        <f ca="1"/>
        <v>928322996291</v>
      </c>
      <c r="AV200" s="4"/>
      <c r="AX200" s="60"/>
      <c r="AY200" t="str">
        <f ca="1"/>
        <v>05/02/2024</v>
      </c>
      <c r="AZ200" s="27">
        <f ca="1"/>
        <v>928322996291</v>
      </c>
      <c r="BA200" s="27">
        <f ca="1"/>
        <v>12444925491</v>
      </c>
      <c r="BB200" s="27">
        <f ca="1"/>
        <v>-335965746</v>
      </c>
      <c r="BC200" s="27">
        <f ca="1"/>
        <v>15271781673</v>
      </c>
      <c r="BD200" s="27">
        <f ca="1"/>
        <v>-398902307822</v>
      </c>
      <c r="BE200" s="27">
        <f ca="1"/>
        <v>-88298477444</v>
      </c>
    </row>
    <row r="201" spans="23:57" x14ac:dyDescent="0.2">
      <c r="W201" s="60"/>
      <c r="X201" t="str">
        <f ca="1"/>
        <v>02/02/2024</v>
      </c>
      <c r="Y201" s="4">
        <f ca="1"/>
        <v>78834212403</v>
      </c>
      <c r="Z201" s="4">
        <f ca="1"/>
        <v>-117958365716</v>
      </c>
      <c r="AA201" s="4">
        <f ca="1"/>
        <v>62686775651</v>
      </c>
      <c r="AB201" s="4">
        <f ca="1"/>
        <v>-10570812902</v>
      </c>
      <c r="AC201" s="4">
        <f ca="1"/>
        <v>131811650000</v>
      </c>
      <c r="AD201" s="4">
        <f ca="1"/>
        <v>-392417140846</v>
      </c>
      <c r="AE201" s="4">
        <f ca="1"/>
        <v>-95274187724</v>
      </c>
      <c r="AF201" s="4">
        <f ca="1"/>
        <v>-5543741046</v>
      </c>
      <c r="AG201" s="4">
        <f ca="1"/>
        <v>221424041476</v>
      </c>
      <c r="AH201" s="4">
        <f ca="1"/>
        <v>27484412565</v>
      </c>
      <c r="AJ201" s="60"/>
      <c r="AK201" t="str">
        <f ca="1"/>
        <v>02/02/2024</v>
      </c>
      <c r="AL201" s="4">
        <f ca="1"/>
        <v>263121726821</v>
      </c>
      <c r="AM201" s="4">
        <f ca="1"/>
        <v>103262135509</v>
      </c>
      <c r="AN201" s="4">
        <f ca="1"/>
        <v>252205433156</v>
      </c>
      <c r="AO201" s="4">
        <f ca="1"/>
        <v>-134653288776</v>
      </c>
      <c r="AP201">
        <f ca="1"/>
        <v>-629363631484</v>
      </c>
      <c r="AR201" s="60"/>
      <c r="AS201" t="str">
        <f ca="1"/>
        <v>02/02/2024</v>
      </c>
      <c r="AT201" s="4">
        <f ca="1"/>
        <v>-1010408126565</v>
      </c>
      <c r="AU201" s="4">
        <f ca="1"/>
        <v>906994746291</v>
      </c>
      <c r="AV201" s="4"/>
      <c r="AX201" s="60"/>
      <c r="AY201" t="str">
        <f ca="1"/>
        <v>02/02/2024</v>
      </c>
      <c r="AZ201" s="27">
        <f ca="1"/>
        <v>906994746291</v>
      </c>
      <c r="BA201" s="27">
        <f ca="1"/>
        <v>11519615491</v>
      </c>
      <c r="BB201" s="27">
        <f ca="1"/>
        <v>-421523706</v>
      </c>
      <c r="BC201" s="27">
        <f ca="1"/>
        <v>14681236930</v>
      </c>
      <c r="BD201" s="27">
        <f ca="1"/>
        <v>-405503157822</v>
      </c>
      <c r="BE201" s="27">
        <f ca="1"/>
        <v>-88921427444</v>
      </c>
    </row>
    <row r="202" spans="23:57" x14ac:dyDescent="0.2">
      <c r="W202" s="60"/>
      <c r="X202" t="str">
        <f ca="1"/>
        <v>01/02/2024</v>
      </c>
      <c r="Y202" s="4">
        <f ca="1"/>
        <v>78871882403</v>
      </c>
      <c r="Z202" s="4">
        <f ca="1"/>
        <v>-117123254815</v>
      </c>
      <c r="AA202" s="4">
        <f ca="1"/>
        <v>65899615651</v>
      </c>
      <c r="AB202" s="4">
        <f ca="1"/>
        <v>-10578912902</v>
      </c>
      <c r="AC202" s="4">
        <f ca="1"/>
        <v>121958030000</v>
      </c>
      <c r="AD202" s="4">
        <f ca="1"/>
        <v>-413849570846</v>
      </c>
      <c r="AE202" s="4">
        <f ca="1"/>
        <v>-53134897724</v>
      </c>
      <c r="AF202" s="4">
        <f ca="1"/>
        <v>-5704111046</v>
      </c>
      <c r="AG202" s="4">
        <f ca="1"/>
        <v>275136861476</v>
      </c>
      <c r="AH202" s="4">
        <f ca="1"/>
        <v>33082662565</v>
      </c>
      <c r="AJ202" s="60"/>
      <c r="AK202" t="str">
        <f ca="1"/>
        <v>01/02/2024</v>
      </c>
      <c r="AL202" s="4">
        <f ca="1"/>
        <v>263121726821</v>
      </c>
      <c r="AM202" s="4">
        <f ca="1"/>
        <v>103307155509</v>
      </c>
      <c r="AN202" s="4">
        <f ca="1"/>
        <v>227374333156</v>
      </c>
      <c r="AO202" s="4">
        <f ca="1"/>
        <v>-133297651557</v>
      </c>
      <c r="AP202">
        <f ca="1"/>
        <v>-605064031484</v>
      </c>
      <c r="AR202" s="60"/>
      <c r="AS202" t="str">
        <f ca="1"/>
        <v>01/02/2024</v>
      </c>
      <c r="AT202" s="4">
        <f ca="1"/>
        <v>-986582596565</v>
      </c>
      <c r="AU202" s="4">
        <f ca="1"/>
        <v>909722006291</v>
      </c>
      <c r="AV202" s="4"/>
      <c r="AX202" s="60"/>
      <c r="AY202" t="str">
        <f ca="1"/>
        <v>01/02/2024</v>
      </c>
      <c r="AZ202" s="27">
        <f ca="1"/>
        <v>909722006291</v>
      </c>
      <c r="BA202" s="27">
        <f ca="1"/>
        <v>15253075491</v>
      </c>
      <c r="BB202" s="27">
        <f ca="1"/>
        <v>-421523706</v>
      </c>
      <c r="BC202" s="27">
        <f ca="1"/>
        <v>15860129136</v>
      </c>
      <c r="BD202" s="27">
        <f ca="1"/>
        <v>-403973967822</v>
      </c>
      <c r="BE202" s="27">
        <f ca="1"/>
        <v>-89487367444</v>
      </c>
    </row>
    <row r="203" spans="23:57" x14ac:dyDescent="0.2">
      <c r="W203" s="60"/>
      <c r="X203" t="str">
        <f ca="1"/>
        <v>31/01/2024</v>
      </c>
      <c r="Y203" s="4">
        <f ca="1"/>
        <v>78677274862</v>
      </c>
      <c r="Z203" s="4">
        <f ca="1"/>
        <v>-117482450434</v>
      </c>
      <c r="AA203" s="4">
        <f ca="1"/>
        <v>65286610000</v>
      </c>
      <c r="AB203" s="4">
        <f ca="1"/>
        <v>-8219897743</v>
      </c>
      <c r="AC203" s="4">
        <f ca="1"/>
        <v>121958030000</v>
      </c>
      <c r="AD203" s="4">
        <f ca="1"/>
        <v>-403337703862</v>
      </c>
      <c r="AE203" s="4">
        <f ca="1"/>
        <v>-32295098361</v>
      </c>
      <c r="AF203" s="4">
        <f ca="1"/>
        <v>-5704111046</v>
      </c>
      <c r="AG203" s="4">
        <f ca="1"/>
        <v>283460544945</v>
      </c>
      <c r="AH203" s="4">
        <f ca="1"/>
        <v>34832723581</v>
      </c>
      <c r="AJ203" s="60"/>
      <c r="AK203" t="str">
        <f ca="1"/>
        <v>31/01/2024</v>
      </c>
      <c r="AL203" s="4">
        <f ca="1"/>
        <v>263116139358</v>
      </c>
      <c r="AM203" s="4">
        <f ca="1"/>
        <v>103127745927</v>
      </c>
      <c r="AN203" s="4">
        <f ca="1"/>
        <v>228600378832</v>
      </c>
      <c r="AO203" s="4">
        <f ca="1"/>
        <v>-133648581884</v>
      </c>
      <c r="AP203">
        <f ca="1"/>
        <v>-583901071655</v>
      </c>
      <c r="AR203" s="60"/>
      <c r="AS203" t="str">
        <f ca="1"/>
        <v>31/01/2024</v>
      </c>
      <c r="AT203" s="4">
        <f ca="1"/>
        <v>-938500266161</v>
      </c>
      <c r="AU203" s="4">
        <f ca="1"/>
        <v>911405145506</v>
      </c>
      <c r="AV203" s="4"/>
      <c r="AX203" s="60"/>
      <c r="AY203" t="str">
        <f ca="1"/>
        <v>31/01/2024</v>
      </c>
      <c r="AZ203" s="27">
        <f ca="1"/>
        <v>911405145506</v>
      </c>
      <c r="BA203" s="27">
        <f ca="1"/>
        <v>9913546367</v>
      </c>
      <c r="BB203" s="27">
        <f ca="1"/>
        <v>-442834059</v>
      </c>
      <c r="BC203" s="27">
        <f ca="1"/>
        <v>15359916285</v>
      </c>
      <c r="BD203" s="27">
        <f ca="1"/>
        <v>-400634819252</v>
      </c>
      <c r="BE203" s="27">
        <f ca="1"/>
        <v>-89487367444</v>
      </c>
    </row>
    <row r="204" spans="23:57" x14ac:dyDescent="0.2">
      <c r="W204" s="60"/>
      <c r="X204" t="str">
        <f ca="1"/>
        <v>30/01/2024</v>
      </c>
      <c r="Y204" s="4">
        <f ca="1"/>
        <v>79025364862</v>
      </c>
      <c r="Z204" s="4">
        <f ca="1"/>
        <v>-129619626065</v>
      </c>
      <c r="AA204" s="4">
        <f ca="1"/>
        <v>66067990000</v>
      </c>
      <c r="AB204" s="4">
        <f ca="1"/>
        <v>-8188457743</v>
      </c>
      <c r="AC204" s="4">
        <f ca="1"/>
        <v>110868660000</v>
      </c>
      <c r="AD204" s="4">
        <f ca="1"/>
        <v>-387270973862</v>
      </c>
      <c r="AE204" s="4">
        <f ca="1"/>
        <v>-9840735930</v>
      </c>
      <c r="AF204" s="4">
        <f ca="1"/>
        <v>-5789161046</v>
      </c>
      <c r="AG204" s="4">
        <f ca="1"/>
        <v>286063857222</v>
      </c>
      <c r="AH204" s="4">
        <f ca="1"/>
        <v>35653507968</v>
      </c>
      <c r="AJ204" s="60"/>
      <c r="AK204" t="str">
        <f ca="1"/>
        <v>30/01/2024</v>
      </c>
      <c r="AL204" s="4">
        <f ca="1"/>
        <v>261234221072</v>
      </c>
      <c r="AM204" s="4">
        <f ca="1"/>
        <v>96296622403</v>
      </c>
      <c r="AN204" s="4">
        <f ca="1"/>
        <v>229301628832</v>
      </c>
      <c r="AO204" s="4">
        <f ca="1"/>
        <v>-130614349576</v>
      </c>
      <c r="AP204">
        <f ca="1"/>
        <v>-572182400000</v>
      </c>
      <c r="AR204" s="60"/>
      <c r="AS204" t="str">
        <f ca="1"/>
        <v>30/01/2024</v>
      </c>
      <c r="AT204" s="4">
        <f ca="1"/>
        <v>-900975394252</v>
      </c>
      <c r="AU204" s="4">
        <f ca="1"/>
        <v>914968965506</v>
      </c>
      <c r="AV204" s="4"/>
      <c r="AX204" s="60"/>
      <c r="AY204" t="str">
        <f ca="1"/>
        <v>30/01/2024</v>
      </c>
      <c r="AZ204" s="27">
        <f ca="1"/>
        <v>914968965506</v>
      </c>
      <c r="BA204" s="27">
        <f ca="1"/>
        <v>12364446367</v>
      </c>
      <c r="BB204" s="27">
        <f ca="1"/>
        <v>-442834059</v>
      </c>
      <c r="BC204" s="27">
        <f ca="1"/>
        <v>15928175962</v>
      </c>
      <c r="BD204" s="27">
        <f ca="1"/>
        <v>-397642049252</v>
      </c>
      <c r="BE204" s="27">
        <f ca="1"/>
        <v>-77969543502</v>
      </c>
    </row>
    <row r="205" spans="23:57" x14ac:dyDescent="0.2">
      <c r="W205" s="60" t="s">
        <v>244</v>
      </c>
      <c r="X205" t="str">
        <f ca="1"/>
        <v>29/01/2024</v>
      </c>
      <c r="Y205" s="4">
        <f ca="1"/>
        <v>78441692489</v>
      </c>
      <c r="Z205" s="4">
        <f ca="1"/>
        <v>-135700096591</v>
      </c>
      <c r="AA205" s="4">
        <f ca="1"/>
        <v>64618160000</v>
      </c>
      <c r="AB205" s="4">
        <f ca="1"/>
        <v>-8180437743</v>
      </c>
      <c r="AC205" s="4">
        <f ca="1"/>
        <v>109503690000</v>
      </c>
      <c r="AD205" s="4">
        <f ca="1"/>
        <v>-384879780000</v>
      </c>
      <c r="AE205" s="4">
        <f ca="1"/>
        <v>-8803645930</v>
      </c>
      <c r="AF205" s="4">
        <f ca="1"/>
        <v>-6696731046</v>
      </c>
      <c r="AG205" s="4">
        <f ca="1"/>
        <v>201547027222</v>
      </c>
      <c r="AH205" s="4">
        <f ca="1"/>
        <v>27589967968</v>
      </c>
      <c r="AJ205" s="60" t="s">
        <v>244</v>
      </c>
      <c r="AK205" t="str">
        <f ca="1"/>
        <v>29/01/2024</v>
      </c>
      <c r="AL205" s="4">
        <f ca="1"/>
        <v>210588556581</v>
      </c>
      <c r="AM205" s="4">
        <f ca="1"/>
        <v>96650882403</v>
      </c>
      <c r="AN205" s="4">
        <f ca="1"/>
        <v>209964628832</v>
      </c>
      <c r="AO205" s="4">
        <f ca="1"/>
        <v>-143736337680</v>
      </c>
      <c r="AP205">
        <f ca="1"/>
        <v>-583921710000</v>
      </c>
      <c r="AR205" s="60" t="s">
        <v>244</v>
      </c>
      <c r="AS205" t="str">
        <f ca="1"/>
        <v>29/01/2024</v>
      </c>
      <c r="AT205" s="4">
        <f ca="1"/>
        <v>-899039244252</v>
      </c>
      <c r="AU205" s="4">
        <f ca="1"/>
        <v>929108835506</v>
      </c>
      <c r="AV205" s="4"/>
      <c r="AX205" s="60" t="s">
        <v>244</v>
      </c>
      <c r="AY205" t="str">
        <f ca="1"/>
        <v>29/01/2024</v>
      </c>
      <c r="AZ205" s="27">
        <f ca="1"/>
        <v>929108835506</v>
      </c>
      <c r="BA205" s="27">
        <f ca="1"/>
        <v>7314230000</v>
      </c>
      <c r="BB205" s="27">
        <f ca="1"/>
        <v>-442834059</v>
      </c>
      <c r="BC205" s="27">
        <f ca="1"/>
        <v>13588017339</v>
      </c>
      <c r="BD205" s="27">
        <f ca="1"/>
        <v>-396969569252</v>
      </c>
      <c r="BE205" s="27">
        <f ca="1"/>
        <v>-66101992304</v>
      </c>
    </row>
    <row r="206" spans="23:57" x14ac:dyDescent="0.2">
      <c r="W206" s="60"/>
      <c r="X206" t="str">
        <f ca="1"/>
        <v>26/01/2024</v>
      </c>
      <c r="Y206" s="4">
        <f ca="1"/>
        <v>78090892489</v>
      </c>
      <c r="Z206" s="4">
        <f ca="1"/>
        <v>-124046230736</v>
      </c>
      <c r="AA206" s="4">
        <f ca="1"/>
        <v>66874790000</v>
      </c>
      <c r="AB206" s="4">
        <f ca="1"/>
        <v>-7473637743</v>
      </c>
      <c r="AC206" s="4">
        <f ca="1"/>
        <v>111839430000</v>
      </c>
      <c r="AD206" s="4">
        <f ca="1"/>
        <v>-350878990000</v>
      </c>
      <c r="AE206" s="4">
        <f ca="1"/>
        <v>-16708045930</v>
      </c>
      <c r="AF206" s="4">
        <f ca="1"/>
        <v>-5395371046</v>
      </c>
      <c r="AG206" s="4">
        <f ca="1"/>
        <v>349717687222</v>
      </c>
      <c r="AH206" s="4">
        <f ca="1"/>
        <v>29597157968</v>
      </c>
      <c r="AJ206" s="60"/>
      <c r="AK206" t="str">
        <f ca="1"/>
        <v>26/01/2024</v>
      </c>
      <c r="AL206" s="4">
        <f ca="1"/>
        <v>210584741612</v>
      </c>
      <c r="AM206" s="4">
        <f ca="1"/>
        <v>93164962403</v>
      </c>
      <c r="AN206" s="4">
        <f ca="1"/>
        <v>210092578832</v>
      </c>
      <c r="AO206" s="4">
        <f ca="1"/>
        <v>-142589086639</v>
      </c>
      <c r="AP206">
        <f ca="1"/>
        <v>-609592770000</v>
      </c>
      <c r="AR206" s="60"/>
      <c r="AS206" t="str">
        <f ca="1"/>
        <v>26/01/2024</v>
      </c>
      <c r="AT206" s="4">
        <f ca="1"/>
        <v>-888308344252</v>
      </c>
      <c r="AU206" s="4">
        <f ca="1"/>
        <v>940270615506</v>
      </c>
      <c r="AV206" s="4"/>
      <c r="AX206" s="60"/>
      <c r="AY206" t="str">
        <f ca="1"/>
        <v>26/01/2024</v>
      </c>
      <c r="AZ206" s="27">
        <f ca="1"/>
        <v>940270615506</v>
      </c>
      <c r="BA206" s="27">
        <f ca="1"/>
        <v>5828720000</v>
      </c>
      <c r="BB206" s="27">
        <f ca="1"/>
        <v>-551028361</v>
      </c>
      <c r="BC206" s="27">
        <f ca="1"/>
        <v>13308111886</v>
      </c>
      <c r="BD206" s="27">
        <f ca="1"/>
        <v>-395779889252</v>
      </c>
      <c r="BE206" s="27">
        <f ca="1"/>
        <v>-57623792304</v>
      </c>
    </row>
    <row r="207" spans="23:57" x14ac:dyDescent="0.2">
      <c r="W207" s="60"/>
      <c r="X207" t="str">
        <f ca="1"/>
        <v>25/01/2024</v>
      </c>
      <c r="Y207" s="4">
        <f ca="1"/>
        <v>78660342489</v>
      </c>
      <c r="Z207" s="4">
        <f ca="1"/>
        <v>-112996909331</v>
      </c>
      <c r="AA207" s="4">
        <f ca="1"/>
        <v>67749410000</v>
      </c>
      <c r="AB207" s="4">
        <f ca="1"/>
        <v>-9896577743</v>
      </c>
      <c r="AC207" s="4">
        <f ca="1"/>
        <v>114438530000</v>
      </c>
      <c r="AD207" s="4">
        <f ca="1"/>
        <v>-293641170000</v>
      </c>
      <c r="AE207" s="4">
        <f ca="1"/>
        <v>-28085455930</v>
      </c>
      <c r="AF207" s="4">
        <f ca="1"/>
        <v>-5311221046</v>
      </c>
      <c r="AG207" s="4">
        <f ca="1"/>
        <v>350952817222</v>
      </c>
      <c r="AH207" s="4">
        <f ca="1"/>
        <v>29748877968</v>
      </c>
      <c r="AJ207" s="60"/>
      <c r="AK207" t="str">
        <f ca="1"/>
        <v>25/01/2024</v>
      </c>
      <c r="AL207" s="4">
        <f ca="1"/>
        <v>153593604738</v>
      </c>
      <c r="AM207" s="4">
        <f ca="1"/>
        <v>93146872403</v>
      </c>
      <c r="AN207" s="4">
        <f ca="1"/>
        <v>196663508832</v>
      </c>
      <c r="AO207" s="4">
        <f ca="1"/>
        <v>-143500956061</v>
      </c>
      <c r="AP207">
        <f ca="1"/>
        <v>-587107050000</v>
      </c>
      <c r="AR207" s="60"/>
      <c r="AS207" t="str">
        <f ca="1"/>
        <v>25/01/2024</v>
      </c>
      <c r="AT207" s="4">
        <f ca="1"/>
        <v>-860815814252</v>
      </c>
      <c r="AU207" s="4">
        <f ca="1"/>
        <v>939450865506</v>
      </c>
      <c r="AV207" s="4"/>
      <c r="AX207" s="60"/>
      <c r="AY207" t="str">
        <f ca="1"/>
        <v>25/01/2024</v>
      </c>
      <c r="AZ207" s="27">
        <f ca="1"/>
        <v>939450865506</v>
      </c>
      <c r="BA207" s="27">
        <f ca="1"/>
        <v>3779950000</v>
      </c>
      <c r="BB207" s="27">
        <f ca="1"/>
        <v>-551028361</v>
      </c>
      <c r="BC207" s="27">
        <f ca="1"/>
        <v>12413783808</v>
      </c>
      <c r="BD207" s="27">
        <f ca="1"/>
        <v>-385167099252</v>
      </c>
      <c r="BE207" s="27">
        <f ca="1"/>
        <v>-42278632304</v>
      </c>
    </row>
    <row r="208" spans="23:57" x14ac:dyDescent="0.2">
      <c r="W208" s="60"/>
      <c r="X208" t="str">
        <f ca="1"/>
        <v>24/01/2024</v>
      </c>
      <c r="Y208" s="4">
        <f ca="1"/>
        <v>75885122489</v>
      </c>
      <c r="Z208" s="4">
        <f ca="1"/>
        <v>-98096896541</v>
      </c>
      <c r="AA208" s="4">
        <f ca="1"/>
        <v>70849140000</v>
      </c>
      <c r="AB208" s="4">
        <f ca="1"/>
        <v>-9892487743</v>
      </c>
      <c r="AC208" s="4">
        <f ca="1"/>
        <v>115104080000</v>
      </c>
      <c r="AD208" s="4">
        <f ca="1"/>
        <v>-275005940000</v>
      </c>
      <c r="AE208" s="4">
        <f ca="1"/>
        <v>-27769895930</v>
      </c>
      <c r="AF208" s="4">
        <f ca="1"/>
        <v>-4237101046</v>
      </c>
      <c r="AG208" s="4">
        <f ca="1"/>
        <v>354670667222</v>
      </c>
      <c r="AH208" s="4">
        <f ca="1"/>
        <v>29786617968</v>
      </c>
      <c r="AJ208" s="60"/>
      <c r="AK208" t="str">
        <f ca="1"/>
        <v>24/01/2024</v>
      </c>
      <c r="AL208" s="4">
        <f ca="1"/>
        <v>156530822046</v>
      </c>
      <c r="AM208" s="4">
        <f ca="1"/>
        <v>93448342403</v>
      </c>
      <c r="AN208" s="4">
        <f ca="1"/>
        <v>197149008832</v>
      </c>
      <c r="AO208" s="4">
        <f ca="1"/>
        <v>-146085736760</v>
      </c>
      <c r="AP208">
        <f ca="1"/>
        <v>-566785310000</v>
      </c>
      <c r="AR208" s="60"/>
      <c r="AS208" t="str">
        <f ca="1"/>
        <v>24/01/2024</v>
      </c>
      <c r="AT208" s="4">
        <f ca="1"/>
        <v>-850566254252</v>
      </c>
      <c r="AU208" s="4">
        <f ca="1"/>
        <v>998380885506</v>
      </c>
      <c r="AV208" s="4"/>
      <c r="AX208" s="60"/>
      <c r="AY208" t="str">
        <f ca="1"/>
        <v>24/01/2024</v>
      </c>
      <c r="AZ208" s="27">
        <f ca="1"/>
        <v>998380885506</v>
      </c>
      <c r="BA208" s="27">
        <f ca="1"/>
        <v>6122520000</v>
      </c>
      <c r="BB208" s="27">
        <f ca="1"/>
        <v>-551028361</v>
      </c>
      <c r="BC208" s="27">
        <f ca="1"/>
        <v>12413783808</v>
      </c>
      <c r="BD208" s="27">
        <f ca="1"/>
        <v>-363090999252</v>
      </c>
      <c r="BE208" s="27">
        <f ca="1"/>
        <v>-42310362304</v>
      </c>
    </row>
    <row r="209" spans="23:57" x14ac:dyDescent="0.2">
      <c r="W209" s="60"/>
      <c r="X209" t="str">
        <f ca="1"/>
        <v>23/01/2024</v>
      </c>
      <c r="Y209" s="4">
        <f ca="1"/>
        <v>78067562489</v>
      </c>
      <c r="Z209" s="4">
        <f ca="1"/>
        <v>-88267483090</v>
      </c>
      <c r="AA209" s="4">
        <f ca="1"/>
        <v>74438090000</v>
      </c>
      <c r="AB209" s="4">
        <f ca="1"/>
        <v>-8278287743</v>
      </c>
      <c r="AC209" s="4">
        <f ca="1"/>
        <v>114103630000</v>
      </c>
      <c r="AD209" s="4">
        <f ca="1"/>
        <v>-238404860000</v>
      </c>
      <c r="AE209" s="4">
        <f ca="1"/>
        <v>-27690385930</v>
      </c>
      <c r="AF209" s="4">
        <f ca="1"/>
        <v>-4237101046</v>
      </c>
      <c r="AG209" s="4">
        <f ca="1"/>
        <v>360509607222</v>
      </c>
      <c r="AH209" s="4">
        <f ca="1"/>
        <v>31191327968</v>
      </c>
      <c r="AJ209" s="60"/>
      <c r="AK209" t="str">
        <f ca="1"/>
        <v>23/01/2024</v>
      </c>
      <c r="AL209" s="4">
        <f ca="1"/>
        <v>92925124048</v>
      </c>
      <c r="AM209" s="4">
        <f ca="1"/>
        <v>93462632403</v>
      </c>
      <c r="AN209" s="4">
        <f ca="1"/>
        <v>199413768832</v>
      </c>
      <c r="AO209" s="4">
        <f ca="1"/>
        <v>-145307381531</v>
      </c>
      <c r="AP209">
        <f ca="1"/>
        <v>-553637810000</v>
      </c>
      <c r="AR209" s="60"/>
      <c r="AS209" t="str">
        <f ca="1"/>
        <v>23/01/2024</v>
      </c>
      <c r="AT209" s="4">
        <f ca="1"/>
        <v>-853142764252</v>
      </c>
      <c r="AU209" s="4">
        <f ca="1"/>
        <v>1026396565506</v>
      </c>
      <c r="AV209" s="4"/>
      <c r="AX209" s="60"/>
      <c r="AY209" t="str">
        <f ca="1"/>
        <v>23/01/2024</v>
      </c>
      <c r="AZ209" s="27">
        <f ca="1"/>
        <v>1026396565506</v>
      </c>
      <c r="BA209" s="27">
        <f ca="1"/>
        <v>6249160000</v>
      </c>
      <c r="BB209" s="27">
        <f ca="1"/>
        <v>-551028361</v>
      </c>
      <c r="BC209" s="27">
        <f ca="1"/>
        <v>12550032577</v>
      </c>
      <c r="BD209" s="27">
        <f ca="1"/>
        <v>-340635369252</v>
      </c>
      <c r="BE209" s="27">
        <f ca="1"/>
        <v>-36163112304</v>
      </c>
    </row>
    <row r="210" spans="23:57" x14ac:dyDescent="0.2">
      <c r="W210" s="60"/>
      <c r="X210" t="str">
        <f ca="1"/>
        <v>22/01/2024</v>
      </c>
      <c r="Y210" s="4">
        <f ca="1"/>
        <v>80316302489</v>
      </c>
      <c r="Z210" s="4">
        <f ca="1"/>
        <v>-87911761697</v>
      </c>
      <c r="AA210" s="4">
        <f ca="1"/>
        <v>78675850000</v>
      </c>
      <c r="AB210" s="4">
        <f ca="1"/>
        <v>-9836317743</v>
      </c>
      <c r="AC210" s="4">
        <f ca="1"/>
        <v>113043950000</v>
      </c>
      <c r="AD210" s="4">
        <f ca="1"/>
        <v>-239857570000</v>
      </c>
      <c r="AE210" s="4">
        <f ca="1"/>
        <v>-25680175930</v>
      </c>
      <c r="AF210" s="4">
        <f ca="1"/>
        <v>-4237101046</v>
      </c>
      <c r="AG210" s="4">
        <f ca="1"/>
        <v>357981337222</v>
      </c>
      <c r="AH210" s="4">
        <f ca="1"/>
        <v>30583147968</v>
      </c>
      <c r="AJ210" s="60"/>
      <c r="AK210" t="str">
        <f ca="1"/>
        <v>22/01/2024</v>
      </c>
      <c r="AL210" s="4">
        <f ca="1"/>
        <v>95141376753</v>
      </c>
      <c r="AM210" s="4">
        <f ca="1"/>
        <v>93180162403</v>
      </c>
      <c r="AN210" s="4">
        <f ca="1"/>
        <v>169194978832</v>
      </c>
      <c r="AO210" s="4">
        <f ca="1"/>
        <v>-156615714923</v>
      </c>
      <c r="AP210">
        <f ca="1"/>
        <v>-534472410000</v>
      </c>
      <c r="AR210" s="60"/>
      <c r="AS210" t="str">
        <f ca="1"/>
        <v>22/01/2024</v>
      </c>
      <c r="AT210" s="4">
        <f ca="1"/>
        <v>-840037564252</v>
      </c>
      <c r="AU210" s="4">
        <f ca="1"/>
        <v>1080529025506</v>
      </c>
      <c r="AV210" s="4"/>
      <c r="AX210" s="60"/>
      <c r="AY210" t="str">
        <f ca="1"/>
        <v>22/01/2024</v>
      </c>
      <c r="AZ210" s="27">
        <f ca="1"/>
        <v>1080529025506</v>
      </c>
      <c r="BA210" s="27">
        <f ca="1"/>
        <v>6183870000</v>
      </c>
      <c r="BB210" s="27">
        <f ca="1"/>
        <v>-551028361</v>
      </c>
      <c r="BC210" s="27">
        <f ca="1"/>
        <v>12361652437</v>
      </c>
      <c r="BD210" s="27">
        <f ca="1"/>
        <v>-334334789252</v>
      </c>
      <c r="BE210" s="27">
        <f ca="1"/>
        <v>-19009392304</v>
      </c>
    </row>
    <row r="211" spans="23:57" x14ac:dyDescent="0.2">
      <c r="W211" s="60"/>
      <c r="X211" t="str">
        <f ca="1"/>
        <v>19/01/2024</v>
      </c>
      <c r="Y211" s="4">
        <f ca="1"/>
        <v>78974872489</v>
      </c>
      <c r="Z211" s="4">
        <f ca="1"/>
        <v>-93865038828</v>
      </c>
      <c r="AA211" s="4">
        <f ca="1"/>
        <v>77928450000</v>
      </c>
      <c r="AB211" s="4">
        <f ca="1"/>
        <v>-9743397743</v>
      </c>
      <c r="AC211" s="4">
        <f ca="1"/>
        <v>112864550000</v>
      </c>
      <c r="AD211" s="4">
        <f ca="1"/>
        <v>-216006290000</v>
      </c>
      <c r="AE211" s="4">
        <f ca="1"/>
        <v>-25940115930</v>
      </c>
      <c r="AF211" s="4">
        <f ca="1"/>
        <v>-4576101046</v>
      </c>
      <c r="AG211" s="4">
        <f ca="1"/>
        <v>231648127222</v>
      </c>
      <c r="AH211" s="4">
        <f ca="1"/>
        <v>30514901914</v>
      </c>
      <c r="AJ211" s="60"/>
      <c r="AK211" t="str">
        <f ca="1"/>
        <v>19/01/2024</v>
      </c>
      <c r="AL211" s="4">
        <f ca="1"/>
        <v>39127065256</v>
      </c>
      <c r="AM211" s="4">
        <f ca="1"/>
        <v>93162772403</v>
      </c>
      <c r="AN211" s="4">
        <f ca="1"/>
        <v>167494228832</v>
      </c>
      <c r="AO211" s="4">
        <f ca="1"/>
        <v>-150019612161</v>
      </c>
      <c r="AP211">
        <f ca="1"/>
        <v>-537230390000</v>
      </c>
      <c r="AR211" s="60"/>
      <c r="AS211" t="str">
        <f ca="1"/>
        <v>19/01/2024</v>
      </c>
      <c r="AT211" s="4">
        <f ca="1"/>
        <v>-841745874252</v>
      </c>
      <c r="AU211" s="4">
        <f ca="1"/>
        <v>1099562905506</v>
      </c>
      <c r="AV211" s="4"/>
      <c r="AX211" s="60"/>
      <c r="AY211" t="str">
        <f ca="1"/>
        <v>19/01/2024</v>
      </c>
      <c r="AZ211" s="27">
        <f ca="1"/>
        <v>1099562905506</v>
      </c>
      <c r="BA211" s="27">
        <f ca="1"/>
        <v>5267850000</v>
      </c>
      <c r="BB211" s="27">
        <f ca="1"/>
        <v>-591533961</v>
      </c>
      <c r="BC211" s="27">
        <f ca="1"/>
        <v>12385813002</v>
      </c>
      <c r="BD211" s="27">
        <f ca="1"/>
        <v>-322373699252</v>
      </c>
      <c r="BE211" s="27">
        <f ca="1"/>
        <v>-19813042304</v>
      </c>
    </row>
    <row r="212" spans="23:57" x14ac:dyDescent="0.2">
      <c r="W212" s="60"/>
      <c r="X212" t="str">
        <f ca="1"/>
        <v>18/01/2024</v>
      </c>
      <c r="Y212" s="4">
        <f ca="1"/>
        <v>78821582489</v>
      </c>
      <c r="Z212" s="4">
        <f ca="1"/>
        <v>-104686048364</v>
      </c>
      <c r="AA212" s="4">
        <f ca="1"/>
        <v>75940530000</v>
      </c>
      <c r="AB212" s="4">
        <f ca="1"/>
        <v>-9652147743</v>
      </c>
      <c r="AC212" s="4">
        <f ca="1"/>
        <v>110803120000</v>
      </c>
      <c r="AD212" s="4">
        <f ca="1"/>
        <v>-218167940000</v>
      </c>
      <c r="AE212" s="4">
        <f ca="1"/>
        <v>-50659925930</v>
      </c>
      <c r="AF212" s="4">
        <f ca="1"/>
        <v>-4576101046</v>
      </c>
      <c r="AG212" s="4">
        <f ca="1"/>
        <v>232069787222</v>
      </c>
      <c r="AH212" s="4">
        <f ca="1"/>
        <v>30564021914</v>
      </c>
      <c r="AJ212" s="60"/>
      <c r="AK212" t="str">
        <f ca="1"/>
        <v>18/01/2024</v>
      </c>
      <c r="AL212" s="4">
        <f ca="1"/>
        <v>24167360363</v>
      </c>
      <c r="AM212" s="4">
        <f ca="1"/>
        <v>95081032403</v>
      </c>
      <c r="AN212" s="4">
        <f ca="1"/>
        <v>158024698832</v>
      </c>
      <c r="AO212" s="4">
        <f ca="1"/>
        <v>-116352247145</v>
      </c>
      <c r="AP212">
        <f ca="1"/>
        <v>-553787830000</v>
      </c>
      <c r="AR212" s="60"/>
      <c r="AS212" t="str">
        <f ca="1"/>
        <v>18/01/2024</v>
      </c>
      <c r="AT212" s="4">
        <f ca="1"/>
        <v>-834691704252</v>
      </c>
      <c r="AU212" s="4">
        <f ca="1"/>
        <v>1113117795506</v>
      </c>
      <c r="AV212" s="4"/>
      <c r="AX212" s="60"/>
      <c r="AY212" t="str">
        <f ca="1"/>
        <v>18/01/2024</v>
      </c>
      <c r="AZ212" s="27">
        <f ca="1"/>
        <v>1113117795506</v>
      </c>
      <c r="BA212" s="27">
        <f ca="1"/>
        <v>3683570000</v>
      </c>
      <c r="BB212" s="27">
        <f ca="1"/>
        <v>-614995938</v>
      </c>
      <c r="BC212" s="27">
        <f ca="1"/>
        <v>11998747643</v>
      </c>
      <c r="BD212" s="27">
        <f ca="1"/>
        <v>-313972779252</v>
      </c>
      <c r="BE212" s="27">
        <f ca="1"/>
        <v>-19419922304</v>
      </c>
    </row>
    <row r="213" spans="23:57" x14ac:dyDescent="0.2">
      <c r="W213" s="60"/>
      <c r="X213" t="str">
        <f ca="1"/>
        <v>17/01/2024</v>
      </c>
      <c r="Y213" s="4">
        <f ca="1"/>
        <v>77532662489</v>
      </c>
      <c r="Z213" s="4">
        <f ca="1"/>
        <v>-117466883027</v>
      </c>
      <c r="AA213" s="4">
        <f ca="1"/>
        <v>71533130000</v>
      </c>
      <c r="AB213" s="4">
        <f ca="1"/>
        <v>-6065617743</v>
      </c>
      <c r="AC213" s="4">
        <f ca="1"/>
        <v>99221820000</v>
      </c>
      <c r="AD213" s="4">
        <f ca="1"/>
        <v>-209647600000</v>
      </c>
      <c r="AE213" s="4">
        <f ca="1"/>
        <v>-49084865930</v>
      </c>
      <c r="AF213" s="4">
        <f ca="1"/>
        <v>-4576101046</v>
      </c>
      <c r="AG213" s="4">
        <f ca="1"/>
        <v>231315977222</v>
      </c>
      <c r="AH213" s="4">
        <f ca="1"/>
        <v>30424151914</v>
      </c>
      <c r="AJ213" s="60"/>
      <c r="AK213" t="str">
        <f ca="1"/>
        <v>17/01/2024</v>
      </c>
      <c r="AL213" s="4">
        <f ca="1"/>
        <v>25855134294</v>
      </c>
      <c r="AM213" s="4">
        <f ca="1"/>
        <v>97368472403</v>
      </c>
      <c r="AN213" s="4">
        <f ca="1"/>
        <v>187822128832</v>
      </c>
      <c r="AO213" s="4">
        <f ca="1"/>
        <v>-77820578951</v>
      </c>
      <c r="AP213">
        <f ca="1"/>
        <v>-537101900000</v>
      </c>
      <c r="AR213" s="60"/>
      <c r="AS213" t="str">
        <f ca="1"/>
        <v>17/01/2024</v>
      </c>
      <c r="AT213" s="4">
        <f ca="1"/>
        <v>-821353134252</v>
      </c>
      <c r="AU213" s="4">
        <f ca="1"/>
        <v>1122800985506</v>
      </c>
      <c r="AV213" s="4"/>
      <c r="AX213" s="60"/>
      <c r="AY213" t="str">
        <f ca="1"/>
        <v>17/01/2024</v>
      </c>
      <c r="AZ213" s="27">
        <f ca="1"/>
        <v>1122800985506</v>
      </c>
      <c r="BA213" s="27">
        <f ca="1"/>
        <v>3313760000</v>
      </c>
      <c r="BB213" s="27">
        <f ca="1"/>
        <v>-641705660</v>
      </c>
      <c r="BC213" s="27">
        <f ca="1"/>
        <v>11897156885</v>
      </c>
      <c r="BD213" s="27">
        <f ca="1"/>
        <v>-313587519252</v>
      </c>
      <c r="BE213" s="27">
        <f ca="1"/>
        <v>-8132502304</v>
      </c>
    </row>
    <row r="214" spans="23:57" x14ac:dyDescent="0.2">
      <c r="W214" s="60"/>
      <c r="X214" t="str">
        <f ca="1"/>
        <v>16/01/2024</v>
      </c>
      <c r="Y214" s="4">
        <f ca="1"/>
        <v>77448462489</v>
      </c>
      <c r="Z214" s="4">
        <f ca="1"/>
        <v>-117330353080</v>
      </c>
      <c r="AA214" s="4">
        <f ca="1"/>
        <v>63623900000</v>
      </c>
      <c r="AB214" s="4">
        <f ca="1"/>
        <v>-6065617743</v>
      </c>
      <c r="AC214" s="4">
        <f ca="1"/>
        <v>96554840000</v>
      </c>
      <c r="AD214" s="4">
        <f ca="1"/>
        <v>-204218840000</v>
      </c>
      <c r="AE214" s="4">
        <f ca="1"/>
        <v>-48319145930</v>
      </c>
      <c r="AF214" s="4">
        <f ca="1"/>
        <v>-4243401046</v>
      </c>
      <c r="AG214" s="4">
        <f ca="1"/>
        <v>225358007222</v>
      </c>
      <c r="AH214" s="4">
        <f ca="1"/>
        <v>30431651914</v>
      </c>
      <c r="AJ214" s="60"/>
      <c r="AK214" t="str">
        <f ca="1"/>
        <v>16/01/2024</v>
      </c>
      <c r="AL214" s="4">
        <f ca="1"/>
        <v>30200629442</v>
      </c>
      <c r="AM214" s="4">
        <f ca="1"/>
        <v>101118482403</v>
      </c>
      <c r="AN214" s="4">
        <f ca="1"/>
        <v>173039168832</v>
      </c>
      <c r="AO214" s="4">
        <f ca="1"/>
        <v>-77629767733</v>
      </c>
      <c r="AP214">
        <f ca="1"/>
        <v>-513687430000</v>
      </c>
      <c r="AR214" s="60"/>
      <c r="AS214" t="str">
        <f ca="1"/>
        <v>16/01/2024</v>
      </c>
      <c r="AT214" s="4">
        <f ca="1"/>
        <v>-824447574252</v>
      </c>
      <c r="AU214" s="4">
        <f ca="1"/>
        <v>1165845745506</v>
      </c>
      <c r="AV214" s="4"/>
      <c r="AX214" s="60"/>
      <c r="AY214" t="str">
        <f ca="1"/>
        <v>16/01/2024</v>
      </c>
      <c r="AZ214" s="27">
        <f ca="1"/>
        <v>1165845745506</v>
      </c>
      <c r="BA214" s="27">
        <f ca="1"/>
        <v>2893770000</v>
      </c>
      <c r="BB214" s="27">
        <f ca="1"/>
        <v>-641705660</v>
      </c>
      <c r="BC214" s="27">
        <f ca="1"/>
        <v>11897156885</v>
      </c>
      <c r="BD214" s="27">
        <f ca="1"/>
        <v>-315642239252</v>
      </c>
      <c r="BE214" s="27">
        <f ca="1"/>
        <v>7598117696</v>
      </c>
    </row>
    <row r="215" spans="23:57" x14ac:dyDescent="0.2">
      <c r="W215" s="60"/>
      <c r="X215" t="str">
        <f ca="1"/>
        <v>15/01/2024</v>
      </c>
      <c r="Y215" s="4">
        <f ca="1"/>
        <v>77774392489</v>
      </c>
      <c r="Z215" s="4">
        <f ca="1"/>
        <v>-102354612854</v>
      </c>
      <c r="AA215" s="4">
        <f ca="1"/>
        <v>63912960000</v>
      </c>
      <c r="AB215" s="4">
        <f ca="1"/>
        <v>-6060767743</v>
      </c>
      <c r="AC215" s="4">
        <f ca="1"/>
        <v>90116360000</v>
      </c>
      <c r="AD215" s="4">
        <f ca="1"/>
        <v>-200726120000</v>
      </c>
      <c r="AE215" s="4">
        <f ca="1"/>
        <v>-37894585930</v>
      </c>
      <c r="AF215" s="4">
        <f ca="1"/>
        <v>-4243401046</v>
      </c>
      <c r="AG215" s="4">
        <f ca="1"/>
        <v>231325017222</v>
      </c>
      <c r="AH215" s="4">
        <f ca="1"/>
        <v>30427771914</v>
      </c>
      <c r="AJ215" s="60"/>
      <c r="AK215" t="str">
        <f ca="1"/>
        <v>15/01/2024</v>
      </c>
      <c r="AL215" s="4">
        <f ca="1"/>
        <v>32029691441</v>
      </c>
      <c r="AM215" s="4">
        <f ca="1"/>
        <v>103206332403</v>
      </c>
      <c r="AN215" s="4">
        <f ca="1"/>
        <v>173601308832</v>
      </c>
      <c r="AO215" s="4">
        <f ca="1"/>
        <v>-76351147003</v>
      </c>
      <c r="AP215">
        <f ca="1"/>
        <v>-493814150000</v>
      </c>
      <c r="AR215" s="60"/>
      <c r="AS215" t="str">
        <f ca="1"/>
        <v>15/01/2024</v>
      </c>
      <c r="AT215" s="4">
        <f ca="1"/>
        <v>-808267274252</v>
      </c>
      <c r="AU215" s="4">
        <f ca="1"/>
        <v>1154801245506</v>
      </c>
      <c r="AV215" s="4"/>
      <c r="AX215" s="60"/>
      <c r="AY215" t="str">
        <f ca="1"/>
        <v>15/01/2024</v>
      </c>
      <c r="AZ215" s="27">
        <f ca="1"/>
        <v>1154801245506</v>
      </c>
      <c r="BA215" s="27">
        <f ca="1"/>
        <v>2287120000</v>
      </c>
      <c r="BB215" s="27">
        <f ca="1"/>
        <v>-641705660</v>
      </c>
      <c r="BC215" s="27">
        <f ca="1"/>
        <v>11897156885</v>
      </c>
      <c r="BD215" s="27">
        <f ca="1"/>
        <v>-315760279252</v>
      </c>
      <c r="BE215" s="27">
        <f ca="1"/>
        <v>28511147696</v>
      </c>
    </row>
    <row r="216" spans="23:57" x14ac:dyDescent="0.2">
      <c r="W216" s="60"/>
      <c r="X216" t="str">
        <f ca="1"/>
        <v>12/01/2024</v>
      </c>
      <c r="Y216" s="4">
        <f ca="1"/>
        <v>74307932489</v>
      </c>
      <c r="Z216" s="4">
        <f ca="1"/>
        <v>-97962369713</v>
      </c>
      <c r="AA216" s="4">
        <f ca="1"/>
        <v>65296280000</v>
      </c>
      <c r="AB216" s="4">
        <f ca="1"/>
        <v>-5726517743</v>
      </c>
      <c r="AC216" s="4">
        <f ca="1"/>
        <v>80192120000</v>
      </c>
      <c r="AD216" s="4">
        <f ca="1"/>
        <v>-199602700000</v>
      </c>
      <c r="AE216" s="4">
        <f ca="1"/>
        <v>-31840075930</v>
      </c>
      <c r="AF216" s="4">
        <f ca="1"/>
        <v>-4154801046</v>
      </c>
      <c r="AG216" s="4">
        <f ca="1"/>
        <v>236557467222</v>
      </c>
      <c r="AH216" s="4">
        <f ca="1"/>
        <v>32284461914</v>
      </c>
      <c r="AJ216" s="60"/>
      <c r="AK216" t="str">
        <f ca="1"/>
        <v>12/01/2024</v>
      </c>
      <c r="AL216" s="4">
        <f ca="1"/>
        <v>32020511684</v>
      </c>
      <c r="AM216" s="4">
        <f ca="1"/>
        <v>105498012403</v>
      </c>
      <c r="AN216" s="4">
        <f ca="1"/>
        <v>151527758832</v>
      </c>
      <c r="AO216" s="4">
        <f ca="1"/>
        <v>-73582692493</v>
      </c>
      <c r="AP216">
        <f ca="1"/>
        <v>-492987220000</v>
      </c>
      <c r="AR216" s="60"/>
      <c r="AS216" t="str">
        <f ca="1"/>
        <v>12/01/2024</v>
      </c>
      <c r="AT216" s="4">
        <f ca="1"/>
        <v>-807316784252</v>
      </c>
      <c r="AU216" s="4">
        <f ca="1"/>
        <v>1151671445506</v>
      </c>
      <c r="AV216" s="4"/>
      <c r="AX216" s="60"/>
      <c r="AY216" t="str">
        <f ca="1"/>
        <v>12/01/2024</v>
      </c>
      <c r="AZ216" s="27">
        <f ca="1"/>
        <v>1151671445506</v>
      </c>
      <c r="BA216" s="27">
        <f ca="1"/>
        <v>2106710000</v>
      </c>
      <c r="BB216" s="27">
        <f ca="1"/>
        <v>-641705660</v>
      </c>
      <c r="BC216" s="27">
        <f ca="1"/>
        <v>11742114773</v>
      </c>
      <c r="BD216" s="27">
        <f ca="1"/>
        <v>-315383619252</v>
      </c>
      <c r="BE216" s="27">
        <f ca="1"/>
        <v>28762797696</v>
      </c>
    </row>
    <row r="217" spans="23:57" x14ac:dyDescent="0.2">
      <c r="W217" s="60"/>
      <c r="X217" t="str">
        <f ca="1"/>
        <v>11/01/2024</v>
      </c>
      <c r="Y217" s="4">
        <f ca="1"/>
        <v>74194292489</v>
      </c>
      <c r="Z217" s="4">
        <f ca="1"/>
        <v>-105670090351</v>
      </c>
      <c r="AA217" s="4">
        <f ca="1"/>
        <v>66158120000</v>
      </c>
      <c r="AB217" s="4">
        <f ca="1"/>
        <v>-5726517743</v>
      </c>
      <c r="AC217" s="4">
        <f ca="1"/>
        <v>72427220000</v>
      </c>
      <c r="AD217" s="4">
        <f ca="1"/>
        <v>-196331120000</v>
      </c>
      <c r="AE217" s="4">
        <f ca="1"/>
        <v>-3848995930</v>
      </c>
      <c r="AF217" s="4">
        <f ca="1"/>
        <v>-4154801046</v>
      </c>
      <c r="AG217" s="4">
        <f ca="1"/>
        <v>236385507222</v>
      </c>
      <c r="AH217" s="4">
        <f ca="1"/>
        <v>31947961914</v>
      </c>
      <c r="AJ217" s="60"/>
      <c r="AK217" t="str">
        <f ca="1"/>
        <v>11/01/2024</v>
      </c>
      <c r="AL217" s="4">
        <f ca="1"/>
        <v>32018674343</v>
      </c>
      <c r="AM217" s="4">
        <f ca="1"/>
        <v>105591762403</v>
      </c>
      <c r="AN217" s="4">
        <f ca="1"/>
        <v>166520598832</v>
      </c>
      <c r="AO217" s="4">
        <f ca="1"/>
        <v>-72608962315</v>
      </c>
      <c r="AP217">
        <f ca="1"/>
        <v>-479807610000</v>
      </c>
      <c r="AR217" s="60"/>
      <c r="AS217" t="str">
        <f ca="1"/>
        <v>11/01/2024</v>
      </c>
      <c r="AT217" s="4">
        <f ca="1"/>
        <v>-798025144252</v>
      </c>
      <c r="AU217" s="4">
        <f ca="1"/>
        <v>1152053545506</v>
      </c>
      <c r="AV217" s="4"/>
      <c r="AX217" s="60"/>
      <c r="AY217" t="str">
        <f ca="1"/>
        <v>11/01/2024</v>
      </c>
      <c r="AZ217" s="27">
        <f ca="1"/>
        <v>1152053545506</v>
      </c>
      <c r="BA217" s="27">
        <f ca="1"/>
        <v>2077160000</v>
      </c>
      <c r="BB217" s="27">
        <f ca="1"/>
        <v>-641705660</v>
      </c>
      <c r="BC217" s="27">
        <f ca="1"/>
        <v>11742114773</v>
      </c>
      <c r="BD217" s="27">
        <f ca="1"/>
        <v>-280766139252</v>
      </c>
      <c r="BE217" s="27">
        <f ca="1"/>
        <v>29141587696</v>
      </c>
    </row>
    <row r="218" spans="23:57" x14ac:dyDescent="0.2">
      <c r="W218" s="60"/>
      <c r="X218" t="str">
        <f ca="1"/>
        <v>10/01/2024</v>
      </c>
      <c r="Y218" s="4">
        <f ca="1"/>
        <v>71294372489</v>
      </c>
      <c r="Z218" s="4">
        <f ca="1"/>
        <v>-104057466450</v>
      </c>
      <c r="AA218" s="4">
        <f ca="1"/>
        <v>61084700000</v>
      </c>
      <c r="AB218" s="4">
        <f ca="1"/>
        <v>-1639307743</v>
      </c>
      <c r="AC218" s="4">
        <f ca="1"/>
        <v>70538740000</v>
      </c>
      <c r="AD218" s="4">
        <f ca="1"/>
        <v>-183673490000</v>
      </c>
      <c r="AE218" s="4">
        <f ca="1"/>
        <v>2618164070</v>
      </c>
      <c r="AF218" s="4">
        <f ca="1"/>
        <v>-4154801046</v>
      </c>
      <c r="AG218" s="4">
        <f ca="1"/>
        <v>237414447222</v>
      </c>
      <c r="AH218" s="4">
        <f ca="1"/>
        <v>31559521914</v>
      </c>
      <c r="AJ218" s="60"/>
      <c r="AK218" t="str">
        <f ca="1"/>
        <v>10/01/2024</v>
      </c>
      <c r="AL218" s="4">
        <f ca="1"/>
        <v>40112012403</v>
      </c>
      <c r="AM218" s="4">
        <f ca="1"/>
        <v>70272252403</v>
      </c>
      <c r="AN218" s="4">
        <f ca="1"/>
        <v>208203398832</v>
      </c>
      <c r="AO218" s="4">
        <f ca="1"/>
        <v>-55741325815</v>
      </c>
      <c r="AP218">
        <f ca="1"/>
        <v>-478039890000</v>
      </c>
      <c r="AR218" s="60"/>
      <c r="AS218" t="str">
        <f ca="1"/>
        <v>10/01/2024</v>
      </c>
      <c r="AT218" s="4">
        <f ca="1"/>
        <v>-793094944252</v>
      </c>
      <c r="AU218" s="4">
        <f ca="1"/>
        <v>1177559775506</v>
      </c>
      <c r="AV218" s="4"/>
      <c r="AX218" s="60"/>
      <c r="AY218" t="str">
        <f ca="1"/>
        <v>10/01/2024</v>
      </c>
      <c r="AZ218" s="27">
        <f ca="1"/>
        <v>1177559775506</v>
      </c>
      <c r="BA218" s="27">
        <f ca="1"/>
        <v>2173160000</v>
      </c>
      <c r="BB218" s="27">
        <f ca="1"/>
        <v>-641705660</v>
      </c>
      <c r="BC218" s="27">
        <f ca="1"/>
        <v>11657411500</v>
      </c>
      <c r="BD218" s="27">
        <f ca="1"/>
        <v>-269465789252</v>
      </c>
      <c r="BE218" s="27">
        <f ca="1"/>
        <v>26795527696</v>
      </c>
    </row>
    <row r="219" spans="23:57" x14ac:dyDescent="0.2">
      <c r="W219" s="60"/>
      <c r="X219" t="str">
        <f ca="1"/>
        <v>09/01/2024</v>
      </c>
      <c r="Y219" s="4">
        <f ca="1"/>
        <v>70971412489</v>
      </c>
      <c r="Z219" s="4">
        <f ca="1"/>
        <v>-101041834422</v>
      </c>
      <c r="AA219" s="4">
        <f ca="1"/>
        <v>61168040000</v>
      </c>
      <c r="AB219" s="4">
        <f ca="1"/>
        <v>-1587407743</v>
      </c>
      <c r="AC219" s="4">
        <f ca="1"/>
        <v>65774860000</v>
      </c>
      <c r="AD219" s="4">
        <f ca="1"/>
        <v>-175811150000</v>
      </c>
      <c r="AE219" s="4">
        <f ca="1"/>
        <v>13111904070</v>
      </c>
      <c r="AF219" s="4">
        <f ca="1"/>
        <v>-2371741046</v>
      </c>
      <c r="AG219" s="4">
        <f ca="1"/>
        <v>237626127222</v>
      </c>
      <c r="AH219" s="4">
        <f ca="1"/>
        <v>31525061914</v>
      </c>
      <c r="AJ219" s="60"/>
      <c r="AK219" t="str">
        <f ca="1"/>
        <v>09/01/2024</v>
      </c>
      <c r="AL219" s="4">
        <f ca="1"/>
        <v>46001342043</v>
      </c>
      <c r="AM219" s="4">
        <f ca="1"/>
        <v>65152772403</v>
      </c>
      <c r="AN219" s="4">
        <f ca="1"/>
        <v>217856698832</v>
      </c>
      <c r="AO219" s="4">
        <f ca="1"/>
        <v>-830127175</v>
      </c>
      <c r="AP219">
        <f ca="1"/>
        <v>-447465580000</v>
      </c>
      <c r="AR219" s="60"/>
      <c r="AS219" t="str">
        <f ca="1"/>
        <v>09/01/2024</v>
      </c>
      <c r="AT219" s="4">
        <f ca="1"/>
        <v>-777084654252</v>
      </c>
      <c r="AU219" s="4">
        <f ca="1"/>
        <v>1233747445506</v>
      </c>
      <c r="AV219" s="4"/>
      <c r="AX219" s="60"/>
      <c r="AY219" t="str">
        <f ca="1"/>
        <v>09/01/2024</v>
      </c>
      <c r="AZ219" s="27">
        <f ca="1"/>
        <v>1233747445506</v>
      </c>
      <c r="BA219" s="27">
        <f ca="1"/>
        <v>1969040000</v>
      </c>
      <c r="BB219" s="27">
        <f ca="1"/>
        <v>-641705660</v>
      </c>
      <c r="BC219" s="27">
        <f ca="1"/>
        <v>11657411500</v>
      </c>
      <c r="BD219" s="27">
        <f ca="1"/>
        <v>-243341109252</v>
      </c>
      <c r="BE219" s="27">
        <f ca="1"/>
        <v>26512027696</v>
      </c>
    </row>
    <row r="220" spans="23:57" x14ac:dyDescent="0.2">
      <c r="W220" s="60"/>
      <c r="X220" t="str">
        <f ca="1"/>
        <v>08/01/2024</v>
      </c>
      <c r="Y220" s="4">
        <f ca="1"/>
        <v>68749042489</v>
      </c>
      <c r="Z220" s="4">
        <f ca="1"/>
        <v>-90111439546</v>
      </c>
      <c r="AA220" s="4">
        <f ca="1"/>
        <v>60523430000</v>
      </c>
      <c r="AB220" s="4">
        <f ca="1"/>
        <v>-1573597743</v>
      </c>
      <c r="AC220" s="4">
        <f ca="1"/>
        <v>49326480000</v>
      </c>
      <c r="AD220" s="4">
        <f ca="1"/>
        <v>-128658670000</v>
      </c>
      <c r="AE220" s="4">
        <f ca="1"/>
        <v>27875684070</v>
      </c>
      <c r="AF220" s="4">
        <f ca="1"/>
        <v>-2371741046</v>
      </c>
      <c r="AG220" s="4">
        <f ca="1"/>
        <v>231941587222</v>
      </c>
      <c r="AH220" s="4">
        <f ca="1"/>
        <v>31490161914</v>
      </c>
      <c r="AJ220" s="60"/>
      <c r="AK220" t="str">
        <f ca="1"/>
        <v>08/01/2024</v>
      </c>
      <c r="AL220" s="4">
        <f ca="1"/>
        <v>54152887068</v>
      </c>
      <c r="AM220" s="4">
        <f ca="1"/>
        <v>8327672403</v>
      </c>
      <c r="AN220" s="4">
        <f ca="1"/>
        <v>261079968832</v>
      </c>
      <c r="AO220" s="4">
        <f ca="1"/>
        <v>51208180397</v>
      </c>
      <c r="AP220">
        <f ca="1"/>
        <v>-433119290000</v>
      </c>
      <c r="AR220" s="60"/>
      <c r="AS220" t="str">
        <f ca="1"/>
        <v>08/01/2024</v>
      </c>
      <c r="AT220" s="4">
        <f ca="1"/>
        <v>-769312164252</v>
      </c>
      <c r="AU220" s="4">
        <f ca="1"/>
        <v>1233477065506</v>
      </c>
      <c r="AV220" s="4"/>
      <c r="AX220" s="60"/>
      <c r="AY220" t="str">
        <f ca="1"/>
        <v>08/01/2024</v>
      </c>
      <c r="AZ220" s="27">
        <f ca="1"/>
        <v>1233477065506</v>
      </c>
      <c r="BA220" s="27">
        <f ca="1"/>
        <v>1887070000</v>
      </c>
      <c r="BB220" s="27">
        <f ca="1"/>
        <v>-641705660</v>
      </c>
      <c r="BC220" s="27">
        <f ca="1"/>
        <v>11536682764</v>
      </c>
      <c r="BD220" s="27">
        <f ca="1"/>
        <v>-240638969252</v>
      </c>
      <c r="BE220" s="27">
        <f ca="1"/>
        <v>26876337696</v>
      </c>
    </row>
    <row r="221" spans="23:57" x14ac:dyDescent="0.2">
      <c r="W221" s="60"/>
      <c r="X221" t="str">
        <f ca="1"/>
        <v>05/01/2024</v>
      </c>
      <c r="Y221" s="4">
        <f ca="1"/>
        <v>61580412489</v>
      </c>
      <c r="Z221" s="4">
        <f ca="1"/>
        <v>-83375677029</v>
      </c>
      <c r="AA221" s="4">
        <f ca="1"/>
        <v>57133530000</v>
      </c>
      <c r="AB221" s="4">
        <f ca="1"/>
        <v>-452217743</v>
      </c>
      <c r="AC221" s="4">
        <f ca="1"/>
        <v>28841540000</v>
      </c>
      <c r="AD221" s="4">
        <f ca="1"/>
        <v>-70006740000</v>
      </c>
      <c r="AE221" s="4">
        <f ca="1"/>
        <v>45963954070</v>
      </c>
      <c r="AF221" s="4">
        <f ca="1"/>
        <v>-2371741046</v>
      </c>
      <c r="AG221" s="4">
        <f ca="1"/>
        <v>237887917222</v>
      </c>
      <c r="AH221" s="4">
        <f ca="1"/>
        <v>32423201914</v>
      </c>
      <c r="AJ221" s="60"/>
      <c r="AK221" t="str">
        <f ca="1"/>
        <v>05/01/2024</v>
      </c>
      <c r="AL221" s="4">
        <f ca="1"/>
        <v>53192486272</v>
      </c>
      <c r="AM221" s="4">
        <f ca="1"/>
        <v>17166142403</v>
      </c>
      <c r="AN221" s="4">
        <f ca="1"/>
        <v>282121608832</v>
      </c>
      <c r="AO221" s="4">
        <f ca="1"/>
        <v>51729337152</v>
      </c>
      <c r="AP221">
        <f ca="1"/>
        <v>-410278590000</v>
      </c>
      <c r="AR221" s="60"/>
      <c r="AS221" t="str">
        <f ca="1"/>
        <v>05/01/2024</v>
      </c>
      <c r="AT221" s="4">
        <f ca="1"/>
        <v>-758504204252</v>
      </c>
      <c r="AU221" s="4">
        <f ca="1"/>
        <v>1268992125506</v>
      </c>
      <c r="AV221" s="4"/>
      <c r="AX221" s="60"/>
      <c r="AY221" t="str">
        <f ca="1"/>
        <v>05/01/2024</v>
      </c>
      <c r="AZ221" s="27">
        <f ca="1"/>
        <v>1268992125506</v>
      </c>
      <c r="BA221" s="27">
        <f ca="1"/>
        <v>1665370000</v>
      </c>
      <c r="BB221" s="27">
        <f ca="1"/>
        <v>-641705660</v>
      </c>
      <c r="BC221" s="27">
        <f ca="1"/>
        <v>11445024301</v>
      </c>
      <c r="BD221" s="27">
        <f ca="1"/>
        <v>-241469979252</v>
      </c>
      <c r="BE221" s="27">
        <f ca="1"/>
        <v>28185097696</v>
      </c>
    </row>
    <row r="222" spans="23:57" x14ac:dyDescent="0.2">
      <c r="W222" s="60"/>
      <c r="X222" t="str">
        <f ca="1"/>
        <v>04/01/2024</v>
      </c>
      <c r="Y222" s="4">
        <f ca="1"/>
        <v>61580432489</v>
      </c>
      <c r="Z222" s="4">
        <f ca="1"/>
        <v>-67693947553</v>
      </c>
      <c r="AA222" s="4">
        <f ca="1"/>
        <v>62105800000</v>
      </c>
      <c r="AB222" s="4">
        <f ca="1"/>
        <v>-656547743</v>
      </c>
      <c r="AC222" s="4">
        <f ca="1"/>
        <v>22110980000</v>
      </c>
      <c r="AD222" s="4">
        <f ca="1"/>
        <v>-20215400000</v>
      </c>
      <c r="AE222" s="4">
        <f ca="1"/>
        <v>48365254070</v>
      </c>
      <c r="AF222" s="4">
        <f ca="1"/>
        <v>-2360261046</v>
      </c>
      <c r="AG222" s="4">
        <f ca="1"/>
        <v>244331257222</v>
      </c>
      <c r="AH222" s="4">
        <f ca="1"/>
        <v>32388511914</v>
      </c>
      <c r="AJ222" s="60"/>
      <c r="AK222" t="str">
        <f ca="1"/>
        <v>04/01/2024</v>
      </c>
      <c r="AL222" s="4">
        <f ca="1"/>
        <v>52849895435</v>
      </c>
      <c r="AM222" s="4">
        <f ca="1"/>
        <v>3418492403</v>
      </c>
      <c r="AN222" s="4">
        <f ca="1"/>
        <v>299298528832</v>
      </c>
      <c r="AO222" s="4">
        <f ca="1"/>
        <v>50571214888</v>
      </c>
      <c r="AP222">
        <f ca="1"/>
        <v>-393509160000</v>
      </c>
      <c r="AR222" s="60"/>
      <c r="AS222" t="str">
        <f ca="1"/>
        <v>04/01/2024</v>
      </c>
      <c r="AT222" s="4">
        <f ca="1"/>
        <v>-759742644252</v>
      </c>
      <c r="AU222" s="4">
        <f ca="1"/>
        <v>1272363325506</v>
      </c>
      <c r="AV222" s="4"/>
      <c r="AX222" s="60"/>
      <c r="AY222" t="str">
        <f ca="1"/>
        <v>04/01/2024</v>
      </c>
      <c r="AZ222" s="27">
        <f ca="1"/>
        <v>1272363325506</v>
      </c>
      <c r="BA222" s="27">
        <f ca="1"/>
        <v>952580000</v>
      </c>
      <c r="BB222" s="27">
        <f ca="1"/>
        <v>-641705660</v>
      </c>
      <c r="BC222" s="27">
        <f ca="1"/>
        <v>7630150745</v>
      </c>
      <c r="BD222" s="27">
        <f ca="1"/>
        <v>-241682069252</v>
      </c>
      <c r="BE222" s="27">
        <f ca="1"/>
        <v>28075467696</v>
      </c>
    </row>
    <row r="223" spans="23:57" x14ac:dyDescent="0.2">
      <c r="W223" s="60"/>
      <c r="X223" t="str">
        <f ca="1"/>
        <v>03/01/2024</v>
      </c>
      <c r="Y223" s="4">
        <f ca="1"/>
        <v>58155482489</v>
      </c>
      <c r="Z223" s="4">
        <f ca="1"/>
        <v>-58908396589</v>
      </c>
      <c r="AA223" s="4">
        <f ca="1"/>
        <v>61303350000</v>
      </c>
      <c r="AB223" s="4">
        <f ca="1"/>
        <v>-689427743</v>
      </c>
      <c r="AC223" s="4">
        <f ca="1"/>
        <v>19050430000</v>
      </c>
      <c r="AD223" s="4">
        <f ca="1"/>
        <v>6894210000</v>
      </c>
      <c r="AE223" s="4">
        <f ca="1"/>
        <v>48960654070</v>
      </c>
      <c r="AF223" s="4">
        <f ca="1"/>
        <v>-2360261046</v>
      </c>
      <c r="AG223" s="4">
        <f ca="1"/>
        <v>237672137222</v>
      </c>
      <c r="AH223" s="4">
        <f ca="1"/>
        <v>32361091914</v>
      </c>
      <c r="AJ223" s="60"/>
      <c r="AK223" t="str">
        <f ca="1"/>
        <v>03/01/2024</v>
      </c>
      <c r="AL223" s="4">
        <f ca="1"/>
        <v>47702142769</v>
      </c>
      <c r="AM223" s="4">
        <f ca="1"/>
        <v>16056222403</v>
      </c>
      <c r="AN223" s="4">
        <f ca="1"/>
        <v>311746408832</v>
      </c>
      <c r="AO223" s="4">
        <f ca="1"/>
        <v>62062874615</v>
      </c>
      <c r="AP223">
        <f ca="1"/>
        <v>-371304560000</v>
      </c>
      <c r="AR223" s="60"/>
      <c r="AS223" t="str">
        <f ca="1"/>
        <v>03/01/2024</v>
      </c>
      <c r="AT223" s="4">
        <f ca="1"/>
        <v>-757311534252</v>
      </c>
      <c r="AU223" s="4">
        <f ca="1"/>
        <v>1274546465506</v>
      </c>
      <c r="AV223" s="4"/>
      <c r="AX223" s="60"/>
      <c r="AY223" t="str">
        <f ca="1"/>
        <v>03/01/2024</v>
      </c>
      <c r="AZ223" s="27">
        <f ca="1"/>
        <v>1274546465506</v>
      </c>
      <c r="BA223" s="27">
        <f ca="1"/>
        <v>793120000</v>
      </c>
      <c r="BB223" s="27">
        <f ca="1"/>
        <v>-641705660</v>
      </c>
      <c r="BC223" s="27">
        <f ca="1"/>
        <v>7607059082</v>
      </c>
      <c r="BD223" s="27">
        <f ca="1"/>
        <v>-239418379252</v>
      </c>
      <c r="BE223" s="27">
        <f ca="1"/>
        <v>39963607696</v>
      </c>
    </row>
    <row r="224" spans="23:57" x14ac:dyDescent="0.2">
      <c r="W224" s="60"/>
      <c r="X224" t="str">
        <f ca="1"/>
        <v>02/01/2024</v>
      </c>
      <c r="Y224" s="4">
        <f ca="1"/>
        <v>58940242489</v>
      </c>
      <c r="Z224" s="4">
        <f ca="1"/>
        <v>-53334795675</v>
      </c>
      <c r="AA224" s="4">
        <f ca="1"/>
        <v>60160830000</v>
      </c>
      <c r="AB224" s="4">
        <f ca="1"/>
        <v>-689327743</v>
      </c>
      <c r="AC224" s="4">
        <f ca="1"/>
        <v>19145220000</v>
      </c>
      <c r="AD224" s="4">
        <f ca="1"/>
        <v>2878250000</v>
      </c>
      <c r="AE224" s="4">
        <f ca="1"/>
        <v>29259874070</v>
      </c>
      <c r="AF224" s="4">
        <f ca="1"/>
        <v>-2360261046</v>
      </c>
      <c r="AG224" s="4">
        <f ca="1"/>
        <v>240003297222</v>
      </c>
      <c r="AH224" s="4">
        <f ca="1"/>
        <v>32325701914</v>
      </c>
      <c r="AJ224" s="60"/>
      <c r="AK224" t="str">
        <f ca="1"/>
        <v>02/01/2024</v>
      </c>
      <c r="AL224" s="4">
        <f ca="1"/>
        <v>47702142769</v>
      </c>
      <c r="AM224" s="4">
        <f ca="1"/>
        <v>21448592403</v>
      </c>
      <c r="AN224" s="4">
        <f ca="1"/>
        <v>316257788832</v>
      </c>
      <c r="AO224" s="4">
        <f ca="1"/>
        <v>88740287613</v>
      </c>
      <c r="AP224">
        <f ca="1"/>
        <v>-363382060000</v>
      </c>
      <c r="AR224" s="60"/>
      <c r="AS224" t="str">
        <f ca="1"/>
        <v>02/01/2024</v>
      </c>
      <c r="AT224" s="4">
        <f ca="1"/>
        <v>-760500834252</v>
      </c>
      <c r="AU224" s="4">
        <f ca="1"/>
        <v>1296981975506</v>
      </c>
      <c r="AV224" s="4"/>
      <c r="AX224" s="60"/>
      <c r="AY224" t="str">
        <f ca="1"/>
        <v>02/01/2024</v>
      </c>
      <c r="AZ224" s="27">
        <f ca="1"/>
        <v>1296981975506</v>
      </c>
      <c r="BA224" s="27">
        <f ca="1"/>
        <v>625250000</v>
      </c>
      <c r="BB224" s="27">
        <f ca="1"/>
        <v>-641705660</v>
      </c>
      <c r="BC224" s="27">
        <f ca="1"/>
        <v>7607059082</v>
      </c>
      <c r="BD224" s="27">
        <f ca="1"/>
        <v>-238376909252</v>
      </c>
      <c r="BE224" s="27">
        <f ca="1"/>
        <v>40787047696</v>
      </c>
    </row>
    <row r="225" spans="22:57" x14ac:dyDescent="0.2">
      <c r="W225" s="60"/>
      <c r="X225" t="str">
        <f ca="1"/>
        <v>29/12/2023</v>
      </c>
      <c r="Y225" s="4">
        <f ca="1"/>
        <v>59316922489</v>
      </c>
      <c r="Z225" s="4">
        <f ca="1"/>
        <v>-46432613760</v>
      </c>
      <c r="AA225" s="4">
        <f ca="1"/>
        <v>55075600000</v>
      </c>
      <c r="AB225" s="4">
        <f ca="1"/>
        <v>-2224577743</v>
      </c>
      <c r="AC225" s="4">
        <f ca="1"/>
        <v>17855530000</v>
      </c>
      <c r="AD225" s="4">
        <f ca="1"/>
        <v>-2076960000</v>
      </c>
      <c r="AE225" s="4">
        <f ca="1"/>
        <v>25682874070</v>
      </c>
      <c r="AF225" s="4">
        <f ca="1"/>
        <v>-5240351046</v>
      </c>
      <c r="AG225" s="4">
        <f ca="1"/>
        <v>240414957222</v>
      </c>
      <c r="AH225" s="4">
        <f ca="1"/>
        <v>31686221914</v>
      </c>
      <c r="AJ225" s="60"/>
      <c r="AK225" t="str">
        <f ca="1"/>
        <v>29/12/2023</v>
      </c>
      <c r="AL225" s="4">
        <f ca="1"/>
        <v>47700273705</v>
      </c>
      <c r="AM225" s="4">
        <f ca="1"/>
        <v>25100272403</v>
      </c>
      <c r="AN225" s="4">
        <f ca="1"/>
        <v>317397368832</v>
      </c>
      <c r="AO225" s="4">
        <f ca="1"/>
        <v>106680603740</v>
      </c>
      <c r="AP225">
        <f ca="1"/>
        <v>-361025640000</v>
      </c>
      <c r="AR225" s="60"/>
      <c r="AS225" t="str">
        <f ca="1"/>
        <v>29/12/2023</v>
      </c>
      <c r="AT225" s="4">
        <f ca="1"/>
        <v>-759452334252</v>
      </c>
      <c r="AU225" s="4">
        <f ca="1"/>
        <v>1281942085506</v>
      </c>
      <c r="AV225" s="4"/>
      <c r="AX225" s="60"/>
      <c r="AY225" t="str">
        <f ca="1"/>
        <v>29/12/2023</v>
      </c>
      <c r="AZ225" s="27">
        <f ca="1"/>
        <v>1281942085506</v>
      </c>
      <c r="BA225" s="27">
        <f ca="1"/>
        <v>50680000</v>
      </c>
      <c r="BB225" s="27">
        <f ca="1"/>
        <v>-641705660</v>
      </c>
      <c r="BC225" s="27">
        <f ca="1"/>
        <v>7538697383</v>
      </c>
      <c r="BD225" s="27">
        <f ca="1"/>
        <v>-242407309252</v>
      </c>
      <c r="BE225" s="27">
        <f ca="1"/>
        <v>40624177696</v>
      </c>
    </row>
    <row r="226" spans="22:57" x14ac:dyDescent="0.2">
      <c r="W226" s="60"/>
      <c r="X226" t="str">
        <f ca="1"/>
        <v>28/12/2023</v>
      </c>
      <c r="Y226" s="4">
        <f ca="1"/>
        <v>61043572489</v>
      </c>
      <c r="Z226" s="4">
        <f ca="1"/>
        <v>-52210821514</v>
      </c>
      <c r="AA226" s="4">
        <f ca="1"/>
        <v>53246630000</v>
      </c>
      <c r="AB226" s="4">
        <f ca="1"/>
        <v>-2185937743</v>
      </c>
      <c r="AC226" s="4">
        <f ca="1"/>
        <v>16404610000</v>
      </c>
      <c r="AD226" s="4">
        <f ca="1"/>
        <v>-8809900000</v>
      </c>
      <c r="AE226" s="4">
        <f ca="1"/>
        <v>-9584545930</v>
      </c>
      <c r="AF226" s="4">
        <f ca="1"/>
        <v>-11902941046</v>
      </c>
      <c r="AG226" s="4">
        <f ca="1"/>
        <v>229917057222</v>
      </c>
      <c r="AH226" s="4">
        <f ca="1"/>
        <v>31667201914</v>
      </c>
      <c r="AJ226" s="60"/>
      <c r="AK226" t="str">
        <f ca="1"/>
        <v>28/12/2023</v>
      </c>
      <c r="AL226" s="4">
        <f ca="1"/>
        <v>47700273705</v>
      </c>
      <c r="AM226" s="4">
        <f ca="1"/>
        <v>28993652403</v>
      </c>
      <c r="AN226" s="4">
        <f ca="1"/>
        <v>291866798832</v>
      </c>
      <c r="AO226" s="4">
        <f ca="1"/>
        <v>109565545276</v>
      </c>
      <c r="AP226">
        <f ca="1"/>
        <v>-322124860000</v>
      </c>
      <c r="AR226" s="60"/>
      <c r="AS226" t="str">
        <f ca="1"/>
        <v>28/12/2023</v>
      </c>
      <c r="AT226" s="4">
        <f ca="1"/>
        <v>-766831224252</v>
      </c>
      <c r="AU226" s="4">
        <f ca="1"/>
        <v>1267745445506</v>
      </c>
      <c r="AV226" s="4"/>
      <c r="AX226" s="60"/>
      <c r="AY226" t="str">
        <f ca="1"/>
        <v>28/12/2023</v>
      </c>
      <c r="AZ226" s="27">
        <f ca="1"/>
        <v>1267745445506</v>
      </c>
      <c r="BA226" s="27">
        <f ca="1"/>
        <v>50680000</v>
      </c>
      <c r="BB226" s="27">
        <f ca="1"/>
        <v>-641705660</v>
      </c>
      <c r="BC226" s="27">
        <f ca="1"/>
        <v>7538697383</v>
      </c>
      <c r="BD226" s="27">
        <f ca="1"/>
        <v>-247300059252</v>
      </c>
      <c r="BE226" s="27">
        <f ca="1"/>
        <v>21591487696</v>
      </c>
    </row>
    <row r="227" spans="22:57" x14ac:dyDescent="0.2">
      <c r="W227" s="60"/>
      <c r="X227" t="str">
        <f ca="1"/>
        <v>27/12/2023</v>
      </c>
      <c r="Y227" s="4">
        <f ca="1"/>
        <v>60915502489</v>
      </c>
      <c r="Z227" s="4">
        <f ca="1"/>
        <v>-52862736301</v>
      </c>
      <c r="AA227" s="4">
        <f ca="1"/>
        <v>45058130000</v>
      </c>
      <c r="AB227" s="4">
        <f ca="1"/>
        <v>-2185937743</v>
      </c>
      <c r="AC227" s="4">
        <f ca="1"/>
        <v>13849930000</v>
      </c>
      <c r="AD227" s="4">
        <f ca="1"/>
        <v>-9840690000</v>
      </c>
      <c r="AE227" s="4">
        <f ca="1"/>
        <v>-12932685930</v>
      </c>
      <c r="AF227" s="4">
        <f ca="1"/>
        <v>-12963231046</v>
      </c>
      <c r="AG227" s="4">
        <f ca="1"/>
        <v>229942927222</v>
      </c>
      <c r="AH227" s="4">
        <f ca="1"/>
        <v>31784041914</v>
      </c>
      <c r="AJ227" s="60"/>
      <c r="AK227" t="str">
        <f ca="1"/>
        <v>27/12/2023</v>
      </c>
      <c r="AL227" s="4">
        <f ca="1"/>
        <v>47581956046</v>
      </c>
      <c r="AM227" s="4">
        <f ca="1"/>
        <v>8296962403</v>
      </c>
      <c r="AN227" s="4">
        <f ca="1"/>
        <v>288106528832</v>
      </c>
      <c r="AO227" s="4">
        <f ca="1"/>
        <v>109427364777</v>
      </c>
      <c r="AP227">
        <f ca="1"/>
        <v>-306323400000</v>
      </c>
      <c r="AS227" t="str">
        <f ca="1"/>
        <v>27/12/2023</v>
      </c>
      <c r="AT227" s="4">
        <f ca="1"/>
        <v>-781286414252</v>
      </c>
      <c r="AU227" s="4">
        <f ca="1"/>
        <v>1249597305506</v>
      </c>
      <c r="AV227" s="4"/>
      <c r="AY227" t="str">
        <f ca="1"/>
        <v>27/12/2023</v>
      </c>
      <c r="AZ227" s="27">
        <f ca="1"/>
        <v>1249597305506</v>
      </c>
      <c r="BA227" s="27">
        <f ca="1"/>
        <v>-339780000</v>
      </c>
      <c r="BB227" s="27">
        <f ca="1"/>
        <v>-641705660</v>
      </c>
      <c r="BC227" s="27">
        <f ca="1"/>
        <v>7538697383</v>
      </c>
      <c r="BD227" s="27">
        <f ca="1"/>
        <v>-247266159252</v>
      </c>
      <c r="BE227" s="27">
        <f ca="1"/>
        <v>21408797696</v>
      </c>
    </row>
    <row r="229" spans="22:57" x14ac:dyDescent="0.2">
      <c r="W229" s="62" t="s">
        <v>94</v>
      </c>
      <c r="X229" s="62"/>
      <c r="Y229" s="62"/>
      <c r="Z229" s="62"/>
      <c r="AA229" s="62"/>
      <c r="AB229" s="62"/>
      <c r="AF229" s="62" t="s">
        <v>301</v>
      </c>
      <c r="AG229" s="62"/>
      <c r="AH229" s="62"/>
      <c r="AI229" s="62"/>
      <c r="AJ229" s="62"/>
      <c r="AK229" s="62"/>
    </row>
    <row r="230" spans="22:57" x14ac:dyDescent="0.2">
      <c r="W230" t="str" cm="1">
        <f t="array" aca="1" ref="W230:W298" ca="1">INDIRECT("'" &amp; X230 &amp; "'!$A$2:$A$70")</f>
        <v>Date</v>
      </c>
      <c r="X230" t="s">
        <v>71</v>
      </c>
      <c r="Y230" t="s">
        <v>73</v>
      </c>
      <c r="Z230" t="s">
        <v>72</v>
      </c>
      <c r="AA230" t="s">
        <v>95</v>
      </c>
      <c r="AB230" t="s">
        <v>134</v>
      </c>
      <c r="AF230" t="str" cm="1">
        <f t="array" aca="1" ref="AF230:AF298" ca="1">INDIRECT("'" &amp; AG230 &amp; "'!$A$2:$A$70")</f>
        <v>Date</v>
      </c>
      <c r="AG230" t="s">
        <v>77</v>
      </c>
      <c r="AH230" t="s">
        <v>79</v>
      </c>
      <c r="AI230" t="s">
        <v>78</v>
      </c>
      <c r="AJ230" t="s">
        <v>114</v>
      </c>
      <c r="AK230" t="s">
        <v>302</v>
      </c>
    </row>
    <row r="231" spans="22:57" x14ac:dyDescent="0.2">
      <c r="V231" s="60" t="s">
        <v>243</v>
      </c>
      <c r="W231" t="str">
        <f ca="1"/>
        <v>08/04/2024</v>
      </c>
      <c r="X231" s="4" cm="1">
        <f t="array" aca="1" ref="X231:X298" ca="1">INDIRECT("'" &amp; X230 &amp; "'!$F$3:$F$70")</f>
        <v>-122154450416</v>
      </c>
      <c r="Y231" s="4" cm="1">
        <f t="array" aca="1" ref="Y231:Y298" ca="1">INDIRECT("'" &amp; Y230 &amp; "'!$F$3:$F$70")</f>
        <v>32728139282</v>
      </c>
      <c r="Z231" s="4" cm="1">
        <f t="array" aca="1" ref="Z231:Z298" ca="1">INDIRECT("'" &amp; Z230 &amp; "'!$F$3:$F$70")</f>
        <v>-16202526273</v>
      </c>
      <c r="AA231" s="4" cm="1">
        <f t="array" aca="1" ref="AA231:AA298" ca="1">INDIRECT("'" &amp; AA230 &amp; "'!$F$3:$F$70")</f>
        <v>-51749963137</v>
      </c>
      <c r="AB231" s="4" cm="1">
        <f t="array" aca="1" ref="AB231:AB298" ca="1">INDIRECT("'" &amp; AB230 &amp; "'!$F$3:$F$70")</f>
        <v>30115027648</v>
      </c>
      <c r="AC231" s="4"/>
      <c r="AD231" s="4"/>
      <c r="AE231" s="60" t="s">
        <v>243</v>
      </c>
      <c r="AF231" t="str">
        <f ca="1"/>
        <v>08/04/2024</v>
      </c>
      <c r="AG231" s="4" cm="1">
        <f t="array" aca="1" ref="AG231:AG298" ca="1">INDIRECT("'" &amp; AG230 &amp; "'!$F$3:$F$70")</f>
        <v>18822194163</v>
      </c>
      <c r="AH231" s="4" cm="1">
        <f t="array" aca="1" ref="AH231:AH298" ca="1">INDIRECT("'" &amp; AH230 &amp; "'!$F$3:$F$70")</f>
        <v>0</v>
      </c>
      <c r="AI231" s="4" cm="1">
        <f t="array" aca="1" ref="AI231:AI298" ca="1">INDIRECT("'" &amp; AI230 &amp; "'!$F$3:$F$70")</f>
        <v>5909114994</v>
      </c>
      <c r="AJ231" s="4" cm="1">
        <f t="array" aca="1" ref="AJ231:AJ298" ca="1">INDIRECT("'" &amp; AJ230 &amp; "'!$F$3:$F$70")</f>
        <v>36075101289</v>
      </c>
      <c r="AK231" s="4" cm="1">
        <f t="array" aca="1" ref="AK231:AK298" ca="1">INDIRECT("'" &amp; AK230 &amp; "'!$F$3:$F$70")</f>
        <v>-3971706727</v>
      </c>
    </row>
    <row r="232" spans="22:57" x14ac:dyDescent="0.2">
      <c r="V232" s="60"/>
      <c r="W232" t="str">
        <f ca="1"/>
        <v>05/04/2024</v>
      </c>
      <c r="X232" s="4">
        <f ca="1"/>
        <v>-122174270416</v>
      </c>
      <c r="Y232" s="4">
        <f ca="1"/>
        <v>14512729282</v>
      </c>
      <c r="Z232" s="4">
        <f ca="1"/>
        <v>-16202526273</v>
      </c>
      <c r="AA232" s="4">
        <f ca="1"/>
        <v>-52018373137</v>
      </c>
      <c r="AB232" s="4">
        <f ca="1"/>
        <v>30381073627</v>
      </c>
      <c r="AC232" s="4"/>
      <c r="AD232" s="4"/>
      <c r="AE232" s="60"/>
      <c r="AF232" t="str">
        <f ca="1"/>
        <v>05/04/2024</v>
      </c>
      <c r="AG232" s="4">
        <f ca="1"/>
        <v>18842394163</v>
      </c>
      <c r="AH232" s="4">
        <f ca="1"/>
        <v>0</v>
      </c>
      <c r="AI232" s="4">
        <f ca="1"/>
        <v>5114054994</v>
      </c>
      <c r="AJ232" s="4">
        <f ca="1"/>
        <v>36518911289</v>
      </c>
      <c r="AK232" s="4">
        <f ca="1"/>
        <v>-4228640040</v>
      </c>
    </row>
    <row r="233" spans="22:57" x14ac:dyDescent="0.2">
      <c r="V233" s="60"/>
      <c r="W233" t="str">
        <f ca="1"/>
        <v>04/04/2024</v>
      </c>
      <c r="X233" s="4">
        <f ca="1"/>
        <v>-132589490416</v>
      </c>
      <c r="Y233" s="4">
        <f ca="1"/>
        <v>10271379282</v>
      </c>
      <c r="Z233" s="4">
        <f ca="1"/>
        <v>-15595436273</v>
      </c>
      <c r="AA233" s="4">
        <f ca="1"/>
        <v>-52474453137</v>
      </c>
      <c r="AB233" s="4">
        <f ca="1"/>
        <v>30381073627</v>
      </c>
      <c r="AC233" s="4"/>
      <c r="AD233" s="4"/>
      <c r="AE233" s="60"/>
      <c r="AF233" t="str">
        <f ca="1"/>
        <v>04/04/2024</v>
      </c>
      <c r="AG233" s="4">
        <f ca="1"/>
        <v>19543704163</v>
      </c>
      <c r="AH233" s="4">
        <f ca="1"/>
        <v>0</v>
      </c>
      <c r="AI233" s="4">
        <f ca="1"/>
        <v>4970854994</v>
      </c>
      <c r="AJ233" s="4">
        <f ca="1"/>
        <v>36934341289</v>
      </c>
      <c r="AK233" s="4">
        <f ca="1"/>
        <v>-3666521288</v>
      </c>
    </row>
    <row r="234" spans="22:57" x14ac:dyDescent="0.2">
      <c r="V234" s="60"/>
      <c r="W234" t="str">
        <f ca="1"/>
        <v>03/04/2024</v>
      </c>
      <c r="X234" s="4">
        <f ca="1"/>
        <v>-199100040416</v>
      </c>
      <c r="Y234" s="4">
        <f ca="1"/>
        <v>10383079282</v>
      </c>
      <c r="Z234" s="4">
        <f ca="1"/>
        <v>-16183706273</v>
      </c>
      <c r="AA234" s="4">
        <f ca="1"/>
        <v>-52744913137</v>
      </c>
      <c r="AB234" s="4">
        <f ca="1"/>
        <v>30368339780</v>
      </c>
      <c r="AC234" s="4"/>
      <c r="AD234" s="4"/>
      <c r="AE234" s="60"/>
      <c r="AF234" t="str">
        <f ca="1"/>
        <v>03/04/2024</v>
      </c>
      <c r="AG234" s="4">
        <f ca="1"/>
        <v>19662414163</v>
      </c>
      <c r="AH234" s="4">
        <f ca="1"/>
        <v>0</v>
      </c>
      <c r="AI234" s="4">
        <f ca="1"/>
        <v>4918554994</v>
      </c>
      <c r="AJ234" s="4">
        <f ca="1"/>
        <v>36452041289</v>
      </c>
      <c r="AK234" s="4">
        <f ca="1"/>
        <v>-3833471907</v>
      </c>
    </row>
    <row r="235" spans="22:57" x14ac:dyDescent="0.2">
      <c r="V235" s="60"/>
      <c r="W235" t="str">
        <f ca="1"/>
        <v>02/04/2024</v>
      </c>
      <c r="X235" s="4">
        <f ca="1"/>
        <v>-194935610416</v>
      </c>
      <c r="Y235" s="4">
        <f ca="1"/>
        <v>10016899282</v>
      </c>
      <c r="Z235" s="4">
        <f ca="1"/>
        <v>-13846246273</v>
      </c>
      <c r="AA235" s="4">
        <f ca="1"/>
        <v>-51202433137</v>
      </c>
      <c r="AB235" s="4">
        <f ca="1"/>
        <v>30368339780</v>
      </c>
      <c r="AC235" s="4"/>
      <c r="AD235" s="4"/>
      <c r="AE235" s="60"/>
      <c r="AF235" t="str">
        <f ca="1"/>
        <v>02/04/2024</v>
      </c>
      <c r="AG235" s="4">
        <f ca="1"/>
        <v>18390084163</v>
      </c>
      <c r="AH235" s="4">
        <f ca="1"/>
        <v>0</v>
      </c>
      <c r="AI235" s="4">
        <f ca="1"/>
        <v>3822984994</v>
      </c>
      <c r="AJ235" s="4">
        <f ca="1"/>
        <v>34592651289</v>
      </c>
      <c r="AK235" s="4">
        <f ca="1"/>
        <v>-2656539546</v>
      </c>
    </row>
    <row r="236" spans="22:57" x14ac:dyDescent="0.2">
      <c r="V236" s="60"/>
      <c r="W236" t="str">
        <f ca="1"/>
        <v>01/04/2024</v>
      </c>
      <c r="X236" s="4">
        <f ca="1"/>
        <v>-188355620416</v>
      </c>
      <c r="Y236" s="4">
        <f ca="1"/>
        <v>26795299282</v>
      </c>
      <c r="Z236" s="4">
        <f ca="1"/>
        <v>-14711836273</v>
      </c>
      <c r="AA236" s="4">
        <f ca="1"/>
        <v>-34754553137</v>
      </c>
      <c r="AB236" s="4">
        <f ca="1"/>
        <v>30432154730</v>
      </c>
      <c r="AC236" s="4"/>
      <c r="AD236" s="4"/>
      <c r="AE236" s="60"/>
      <c r="AF236" t="str">
        <f ca="1"/>
        <v>01/04/2024</v>
      </c>
      <c r="AG236" s="4">
        <f ca="1"/>
        <v>18223524163</v>
      </c>
      <c r="AH236" s="4">
        <f ca="1"/>
        <v>0</v>
      </c>
      <c r="AI236" s="4">
        <f ca="1"/>
        <v>3872574994</v>
      </c>
      <c r="AJ236" s="4">
        <f ca="1"/>
        <v>31757291289</v>
      </c>
      <c r="AK236" s="4">
        <f ca="1"/>
        <v>-4226427552</v>
      </c>
    </row>
    <row r="237" spans="22:57" x14ac:dyDescent="0.2">
      <c r="V237" s="60"/>
      <c r="W237" t="str">
        <f ca="1"/>
        <v>29/03/2024</v>
      </c>
      <c r="X237" s="4">
        <f ca="1"/>
        <v>-188253600416</v>
      </c>
      <c r="Y237" s="4">
        <f ca="1"/>
        <v>27039729282</v>
      </c>
      <c r="Z237" s="4">
        <f ca="1"/>
        <v>1607703727</v>
      </c>
      <c r="AA237" s="4">
        <f ca="1"/>
        <v>-32150713137</v>
      </c>
      <c r="AB237" s="4">
        <f ca="1"/>
        <v>30432154730</v>
      </c>
      <c r="AC237" s="4"/>
      <c r="AD237" s="4"/>
      <c r="AE237" s="60"/>
      <c r="AF237" t="str">
        <f ca="1"/>
        <v>29/03/2024</v>
      </c>
      <c r="AG237" s="4">
        <f ca="1"/>
        <v>18964704163</v>
      </c>
      <c r="AH237" s="4">
        <f ca="1"/>
        <v>0</v>
      </c>
      <c r="AI237" s="4">
        <f ca="1"/>
        <v>4064754994</v>
      </c>
      <c r="AJ237" s="4">
        <f ca="1"/>
        <v>32060451289</v>
      </c>
      <c r="AK237" s="4">
        <f ca="1"/>
        <v>-3669798610</v>
      </c>
    </row>
    <row r="238" spans="22:57" x14ac:dyDescent="0.2">
      <c r="V238" s="60"/>
      <c r="W238" t="str">
        <f ca="1"/>
        <v>28/03/2024</v>
      </c>
      <c r="X238" s="4">
        <f ca="1"/>
        <v>-191634810416</v>
      </c>
      <c r="Y238" s="4">
        <f ca="1"/>
        <v>32104959282</v>
      </c>
      <c r="Z238" s="4">
        <f ca="1"/>
        <v>8493423727</v>
      </c>
      <c r="AA238" s="4">
        <f ca="1"/>
        <v>-32118603137</v>
      </c>
      <c r="AB238" s="4">
        <f ca="1"/>
        <v>30432154730</v>
      </c>
      <c r="AC238" s="4"/>
      <c r="AD238" s="4"/>
      <c r="AE238" s="60"/>
      <c r="AF238" t="str">
        <f ca="1"/>
        <v>28/03/2024</v>
      </c>
      <c r="AG238" s="4">
        <f ca="1"/>
        <v>20309514163</v>
      </c>
      <c r="AH238" s="4">
        <f ca="1"/>
        <v>0</v>
      </c>
      <c r="AI238" s="4">
        <f ca="1"/>
        <v>4115144994</v>
      </c>
      <c r="AJ238" s="4">
        <f ca="1"/>
        <v>32134401289</v>
      </c>
      <c r="AK238" s="4">
        <f ca="1"/>
        <v>-4207906487</v>
      </c>
    </row>
    <row r="239" spans="22:57" x14ac:dyDescent="0.2">
      <c r="V239" s="60"/>
      <c r="W239" t="str">
        <f ca="1"/>
        <v>27/03/2024</v>
      </c>
      <c r="X239" s="4">
        <f ca="1"/>
        <v>-198875090346</v>
      </c>
      <c r="Y239" s="4">
        <f ca="1"/>
        <v>28388589282</v>
      </c>
      <c r="Z239" s="4">
        <f ca="1"/>
        <v>9730142977</v>
      </c>
      <c r="AA239" s="4">
        <f ca="1"/>
        <v>-45781028885</v>
      </c>
      <c r="AB239" s="4">
        <f ca="1"/>
        <v>30432154730</v>
      </c>
      <c r="AC239" s="4"/>
      <c r="AD239" s="4"/>
      <c r="AE239" s="60"/>
      <c r="AF239" t="str">
        <f ca="1"/>
        <v>27/03/2024</v>
      </c>
      <c r="AG239" s="4">
        <f ca="1"/>
        <v>21036024163</v>
      </c>
      <c r="AH239" s="4">
        <f ca="1"/>
        <v>0</v>
      </c>
      <c r="AI239" s="4">
        <f ca="1"/>
        <v>3971784994</v>
      </c>
      <c r="AJ239" s="4">
        <f ca="1"/>
        <v>31519461003</v>
      </c>
      <c r="AK239" s="4">
        <f ca="1"/>
        <v>-3325462516</v>
      </c>
    </row>
    <row r="240" spans="22:57" x14ac:dyDescent="0.2">
      <c r="V240" s="60"/>
      <c r="W240" t="str">
        <f ca="1"/>
        <v>26/03/2024</v>
      </c>
      <c r="X240" s="4">
        <f ca="1"/>
        <v>-198827770346</v>
      </c>
      <c r="Y240" s="4">
        <f ca="1"/>
        <v>29320559282</v>
      </c>
      <c r="Z240" s="4">
        <f ca="1"/>
        <v>1135012977</v>
      </c>
      <c r="AA240" s="4">
        <f ca="1"/>
        <v>-47707478885</v>
      </c>
      <c r="AB240" s="4">
        <f ca="1"/>
        <v>29970513676</v>
      </c>
      <c r="AC240" s="4"/>
      <c r="AD240" s="4"/>
      <c r="AE240" s="60"/>
      <c r="AF240">
        <f ca="1"/>
        <v>0</v>
      </c>
      <c r="AG240" s="4">
        <f ca="1"/>
        <v>21929094163</v>
      </c>
      <c r="AH240" s="4">
        <f ca="1"/>
        <v>0</v>
      </c>
      <c r="AI240" s="4">
        <f ca="1"/>
        <v>3842694994</v>
      </c>
      <c r="AJ240" s="4">
        <f ca="1"/>
        <v>31762201003</v>
      </c>
      <c r="AK240" s="4">
        <f ca="1"/>
        <v>-2443154955</v>
      </c>
    </row>
    <row r="241" spans="22:37" x14ac:dyDescent="0.2">
      <c r="V241" s="60"/>
      <c r="W241" t="str">
        <f ca="1"/>
        <v>25/03/2024</v>
      </c>
      <c r="X241" s="4">
        <f ca="1"/>
        <v>-198933190346</v>
      </c>
      <c r="Y241" s="4">
        <f ca="1"/>
        <v>28213729282</v>
      </c>
      <c r="Z241" s="4">
        <f ca="1"/>
        <v>3478152977</v>
      </c>
      <c r="AA241" s="4">
        <f ca="1"/>
        <v>-47980938885</v>
      </c>
      <c r="AB241" s="4">
        <f ca="1"/>
        <v>29970513676</v>
      </c>
      <c r="AC241" s="4"/>
      <c r="AD241" s="4"/>
      <c r="AE241" s="60"/>
      <c r="AF241" t="str">
        <f ca="1"/>
        <v>25/03/2024</v>
      </c>
      <c r="AG241" s="4">
        <f ca="1"/>
        <v>21929094163</v>
      </c>
      <c r="AH241" s="4">
        <f ca="1"/>
        <v>0</v>
      </c>
      <c r="AI241" s="4">
        <f ca="1"/>
        <v>3997844994</v>
      </c>
      <c r="AJ241" s="4">
        <f ca="1"/>
        <v>31791911003</v>
      </c>
      <c r="AK241" s="4">
        <f ca="1"/>
        <v>-2443154955</v>
      </c>
    </row>
    <row r="242" spans="22:37" x14ac:dyDescent="0.2">
      <c r="V242" s="60"/>
      <c r="W242" t="str">
        <f ca="1"/>
        <v>22/03/2024</v>
      </c>
      <c r="X242" s="4">
        <f ca="1"/>
        <v>-199292450346</v>
      </c>
      <c r="Y242" s="4">
        <f ca="1"/>
        <v>47364959282</v>
      </c>
      <c r="Z242" s="4">
        <f ca="1"/>
        <v>7751692977</v>
      </c>
      <c r="AA242" s="4">
        <f ca="1"/>
        <v>-51785958885</v>
      </c>
      <c r="AB242" s="4">
        <f ca="1"/>
        <v>29970513676</v>
      </c>
      <c r="AC242" s="4"/>
      <c r="AD242" s="4"/>
      <c r="AE242" s="60"/>
      <c r="AF242" t="str">
        <f ca="1"/>
        <v>22/03/2024</v>
      </c>
      <c r="AG242" s="4">
        <f ca="1"/>
        <v>21560134163</v>
      </c>
      <c r="AH242" s="4">
        <f ca="1"/>
        <v>0</v>
      </c>
      <c r="AI242" s="4">
        <f ca="1"/>
        <v>3937514994</v>
      </c>
      <c r="AJ242" s="4">
        <f ca="1"/>
        <v>30669451003</v>
      </c>
      <c r="AK242" s="4">
        <f ca="1"/>
        <v>-2443154955</v>
      </c>
    </row>
    <row r="243" spans="22:37" x14ac:dyDescent="0.2">
      <c r="V243" s="60"/>
      <c r="W243" t="str">
        <f ca="1"/>
        <v>21/03/2024</v>
      </c>
      <c r="X243" s="4">
        <f ca="1"/>
        <v>-199128710346</v>
      </c>
      <c r="Y243" s="4">
        <f ca="1"/>
        <v>49004569282</v>
      </c>
      <c r="Z243" s="4">
        <f ca="1"/>
        <v>12110612977</v>
      </c>
      <c r="AA243" s="4">
        <f ca="1"/>
        <v>-51324958885</v>
      </c>
      <c r="AB243" s="4">
        <f ca="1"/>
        <v>29837366524</v>
      </c>
      <c r="AC243" s="4"/>
      <c r="AD243" s="4"/>
      <c r="AE243" s="60"/>
      <c r="AF243" t="str">
        <f ca="1"/>
        <v>21/03/2024</v>
      </c>
      <c r="AG243" s="4">
        <f ca="1"/>
        <v>21292684163</v>
      </c>
      <c r="AH243" s="4">
        <f ca="1"/>
        <v>0</v>
      </c>
      <c r="AI243" s="4">
        <f ca="1"/>
        <v>3937924994</v>
      </c>
      <c r="AJ243" s="4">
        <f ca="1"/>
        <v>30328601003</v>
      </c>
      <c r="AK243" s="4">
        <f ca="1"/>
        <v>-5171498987</v>
      </c>
    </row>
    <row r="244" spans="22:37" x14ac:dyDescent="0.2">
      <c r="V244" s="60"/>
      <c r="W244" t="str">
        <f ca="1"/>
        <v>20/03/2024</v>
      </c>
      <c r="X244" s="4">
        <f ca="1"/>
        <v>-198788380346</v>
      </c>
      <c r="Y244" s="4">
        <f ca="1"/>
        <v>48856649282</v>
      </c>
      <c r="Z244" s="4">
        <f ca="1"/>
        <v>9949792977</v>
      </c>
      <c r="AA244" s="4">
        <f ca="1"/>
        <v>-52238658885</v>
      </c>
      <c r="AB244" s="4">
        <f ca="1"/>
        <v>29834726846</v>
      </c>
      <c r="AC244" s="4"/>
      <c r="AD244" s="4"/>
      <c r="AE244" s="60"/>
      <c r="AF244" t="str">
        <f ca="1"/>
        <v>20/03/2024</v>
      </c>
      <c r="AG244" s="4">
        <f ca="1"/>
        <v>17823704163</v>
      </c>
      <c r="AH244" s="4">
        <f ca="1"/>
        <v>0</v>
      </c>
      <c r="AI244" s="4">
        <f ca="1"/>
        <v>3686104994</v>
      </c>
      <c r="AJ244" s="4">
        <f ca="1"/>
        <v>30282891003</v>
      </c>
      <c r="AK244" s="4">
        <f ca="1"/>
        <v>-5171498987</v>
      </c>
    </row>
    <row r="245" spans="22:37" x14ac:dyDescent="0.2">
      <c r="V245" s="60"/>
      <c r="W245" t="str">
        <f ca="1"/>
        <v>19/03/2024</v>
      </c>
      <c r="X245" s="4">
        <f ca="1"/>
        <v>-199092460346</v>
      </c>
      <c r="Y245" s="4">
        <f ca="1"/>
        <v>6969089282</v>
      </c>
      <c r="Z245" s="4">
        <f ca="1"/>
        <v>9923782977</v>
      </c>
      <c r="AA245" s="4">
        <f ca="1"/>
        <v>-49313668885</v>
      </c>
      <c r="AB245" s="4">
        <f ca="1"/>
        <v>29837335393</v>
      </c>
      <c r="AC245" s="4"/>
      <c r="AD245" s="4"/>
      <c r="AE245" s="60"/>
      <c r="AF245" t="str">
        <f ca="1"/>
        <v>19/03/2024</v>
      </c>
      <c r="AG245" s="4">
        <f ca="1"/>
        <v>18380924163</v>
      </c>
      <c r="AH245" s="4">
        <f ca="1"/>
        <v>0</v>
      </c>
      <c r="AI245" s="4">
        <f ca="1"/>
        <v>3172114994</v>
      </c>
      <c r="AJ245" s="4">
        <f ca="1"/>
        <v>30282891003</v>
      </c>
      <c r="AK245" s="4">
        <f ca="1"/>
        <v>-5171498987</v>
      </c>
    </row>
    <row r="246" spans="22:37" x14ac:dyDescent="0.2">
      <c r="V246" s="60"/>
      <c r="W246" t="str">
        <f ca="1"/>
        <v>18/03/2024</v>
      </c>
      <c r="X246" s="4">
        <f ca="1"/>
        <v>-188788780346</v>
      </c>
      <c r="Y246" s="4">
        <f ca="1"/>
        <v>4683519282</v>
      </c>
      <c r="Z246" s="4">
        <f ca="1"/>
        <v>13457102977</v>
      </c>
      <c r="AA246" s="4">
        <f ca="1"/>
        <v>-56361028885</v>
      </c>
      <c r="AB246" s="4">
        <f ca="1"/>
        <v>29837335393</v>
      </c>
      <c r="AC246" s="4"/>
      <c r="AD246" s="4"/>
      <c r="AE246" s="60"/>
      <c r="AF246" t="str">
        <f ca="1"/>
        <v>18/03/2024</v>
      </c>
      <c r="AG246" s="4">
        <f ca="1"/>
        <v>18517824163</v>
      </c>
      <c r="AH246" s="4">
        <f ca="1"/>
        <v>0</v>
      </c>
      <c r="AI246" s="4">
        <f ca="1"/>
        <v>3570394994</v>
      </c>
      <c r="AJ246" s="4">
        <f ca="1"/>
        <v>30227011003</v>
      </c>
      <c r="AK246" s="4">
        <f ca="1"/>
        <v>-5171498987</v>
      </c>
    </row>
    <row r="247" spans="22:37" x14ac:dyDescent="0.2">
      <c r="V247" s="60"/>
      <c r="W247" t="str">
        <f ca="1"/>
        <v>15/03/2024</v>
      </c>
      <c r="X247" s="4">
        <f ca="1"/>
        <v>-185017770346</v>
      </c>
      <c r="Y247" s="4">
        <f ca="1"/>
        <v>2043469282</v>
      </c>
      <c r="Z247" s="4">
        <f ca="1"/>
        <v>5247232977</v>
      </c>
      <c r="AA247" s="4">
        <f ca="1"/>
        <v>-69401018885</v>
      </c>
      <c r="AB247" s="4">
        <f ca="1"/>
        <v>31866789865</v>
      </c>
      <c r="AC247" s="4"/>
      <c r="AD247" s="4"/>
      <c r="AE247" s="60"/>
      <c r="AF247" t="str">
        <f ca="1"/>
        <v>15/03/2024</v>
      </c>
      <c r="AG247" s="4">
        <f ca="1"/>
        <v>18927634163</v>
      </c>
      <c r="AH247" s="4">
        <f ca="1"/>
        <v>0</v>
      </c>
      <c r="AI247" s="4">
        <f ca="1"/>
        <v>5108244994</v>
      </c>
      <c r="AJ247" s="4">
        <f ca="1"/>
        <v>28477991003</v>
      </c>
      <c r="AK247" s="4">
        <f ca="1"/>
        <v>-5054837688</v>
      </c>
    </row>
    <row r="248" spans="22:37" x14ac:dyDescent="0.2">
      <c r="V248" s="60"/>
      <c r="W248" t="str">
        <f ca="1"/>
        <v>14/03/2024</v>
      </c>
      <c r="X248" s="4">
        <f ca="1"/>
        <v>-184391580346</v>
      </c>
      <c r="Y248" s="4">
        <f ca="1"/>
        <v>6649469282</v>
      </c>
      <c r="Z248" s="4">
        <f ca="1"/>
        <v>22364612977</v>
      </c>
      <c r="AA248" s="4">
        <f ca="1"/>
        <v>-82647398885</v>
      </c>
      <c r="AB248" s="4">
        <f ca="1"/>
        <v>35934328409</v>
      </c>
      <c r="AC248" s="4"/>
      <c r="AD248" s="4"/>
      <c r="AE248" s="60"/>
      <c r="AF248" t="str">
        <f ca="1"/>
        <v>14/03/2024</v>
      </c>
      <c r="AG248" s="4">
        <f ca="1"/>
        <v>16090414163</v>
      </c>
      <c r="AH248" s="4">
        <f ca="1"/>
        <v>0</v>
      </c>
      <c r="AI248" s="4">
        <f ca="1"/>
        <v>5153024994</v>
      </c>
      <c r="AJ248" s="4">
        <f ca="1"/>
        <v>25813401003</v>
      </c>
      <c r="AK248" s="4">
        <f ca="1"/>
        <v>-4831243476</v>
      </c>
    </row>
    <row r="249" spans="22:37" x14ac:dyDescent="0.2">
      <c r="V249" s="60"/>
      <c r="W249" t="str">
        <f ca="1"/>
        <v>13/03/2024</v>
      </c>
      <c r="X249" s="4">
        <f ca="1"/>
        <v>-127172810346</v>
      </c>
      <c r="Y249" s="4">
        <f ca="1"/>
        <v>7471499282</v>
      </c>
      <c r="Z249" s="4">
        <f ca="1"/>
        <v>31200152977</v>
      </c>
      <c r="AA249" s="4">
        <f ca="1"/>
        <v>-76583588885</v>
      </c>
      <c r="AB249" s="4">
        <f ca="1"/>
        <v>35906288217</v>
      </c>
      <c r="AC249" s="4"/>
      <c r="AD249" s="4"/>
      <c r="AE249" s="60"/>
      <c r="AF249" t="str">
        <f ca="1"/>
        <v>13/03/2024</v>
      </c>
      <c r="AG249" s="4">
        <f ca="1"/>
        <v>12036154163</v>
      </c>
      <c r="AH249" s="4">
        <f ca="1"/>
        <v>0</v>
      </c>
      <c r="AI249" s="4">
        <f ca="1"/>
        <v>4861654994</v>
      </c>
      <c r="AJ249" s="4">
        <f ca="1"/>
        <v>23118351003</v>
      </c>
      <c r="AK249" s="4">
        <f ca="1"/>
        <v>-4831243476</v>
      </c>
    </row>
    <row r="250" spans="22:37" x14ac:dyDescent="0.2">
      <c r="V250" s="60"/>
      <c r="W250" t="str">
        <f ca="1"/>
        <v>12/03/2024</v>
      </c>
      <c r="X250" s="4">
        <f ca="1"/>
        <v>-129234980346</v>
      </c>
      <c r="Y250" s="4">
        <f ca="1"/>
        <v>7233599282</v>
      </c>
      <c r="Z250" s="4">
        <f ca="1"/>
        <v>31235472977</v>
      </c>
      <c r="AA250" s="4">
        <f ca="1"/>
        <v>-85940458885</v>
      </c>
      <c r="AB250" s="4">
        <f ca="1"/>
        <v>35906288217</v>
      </c>
      <c r="AC250" s="4"/>
      <c r="AD250" s="4"/>
      <c r="AE250" s="60"/>
      <c r="AF250" t="str">
        <f ca="1"/>
        <v>12/03/2024</v>
      </c>
      <c r="AG250" s="4">
        <f ca="1"/>
        <v>8426784163</v>
      </c>
      <c r="AH250" s="4">
        <f ca="1"/>
        <v>0</v>
      </c>
      <c r="AI250" s="4">
        <f ca="1"/>
        <v>4334964994</v>
      </c>
      <c r="AJ250" s="4">
        <f ca="1"/>
        <v>22776471003</v>
      </c>
      <c r="AK250" s="4">
        <f ca="1"/>
        <v>-4831243476</v>
      </c>
    </row>
    <row r="251" spans="22:37" x14ac:dyDescent="0.2">
      <c r="V251" s="60"/>
      <c r="W251" t="str">
        <f ca="1"/>
        <v>11/03/2024</v>
      </c>
      <c r="X251" s="4">
        <f ca="1"/>
        <v>-128800960346</v>
      </c>
      <c r="Y251" s="4">
        <f ca="1"/>
        <v>6928259282</v>
      </c>
      <c r="Z251" s="4">
        <f ca="1"/>
        <v>39757232977</v>
      </c>
      <c r="AA251" s="4">
        <f ca="1"/>
        <v>-76823328885</v>
      </c>
      <c r="AB251" s="4">
        <f ca="1"/>
        <v>35906288217</v>
      </c>
      <c r="AC251" s="4"/>
      <c r="AD251" s="4"/>
      <c r="AE251" s="60"/>
      <c r="AF251" t="str">
        <f ca="1"/>
        <v>11/03/2024</v>
      </c>
      <c r="AG251" s="4">
        <f ca="1"/>
        <v>8428034163</v>
      </c>
      <c r="AH251" s="4">
        <f ca="1"/>
        <v>0</v>
      </c>
      <c r="AI251" s="4">
        <f ca="1"/>
        <v>4315414994</v>
      </c>
      <c r="AJ251" s="4">
        <f ca="1"/>
        <v>22776471003</v>
      </c>
      <c r="AK251" s="4">
        <f ca="1"/>
        <v>-4831243476</v>
      </c>
    </row>
    <row r="252" spans="22:37" x14ac:dyDescent="0.2">
      <c r="V252" s="60"/>
      <c r="W252" t="str">
        <f ca="1"/>
        <v>08/03/2024</v>
      </c>
      <c r="X252" s="4">
        <f ca="1"/>
        <v>-178662920346</v>
      </c>
      <c r="Y252" s="4">
        <f ca="1"/>
        <v>9012439282</v>
      </c>
      <c r="Z252" s="4">
        <f ca="1"/>
        <v>11414142977</v>
      </c>
      <c r="AA252" s="4">
        <f ca="1"/>
        <v>-73531948885</v>
      </c>
      <c r="AB252" s="4">
        <f ca="1"/>
        <v>37242365919</v>
      </c>
      <c r="AC252" s="4"/>
      <c r="AD252" s="4"/>
      <c r="AE252" s="60"/>
      <c r="AF252" t="str">
        <f ca="1"/>
        <v>08/03/2024</v>
      </c>
      <c r="AG252" s="4">
        <f ca="1"/>
        <v>8402734163</v>
      </c>
      <c r="AH252" s="4">
        <f ca="1"/>
        <v>0</v>
      </c>
      <c r="AI252" s="4">
        <f ca="1"/>
        <v>4711184994</v>
      </c>
      <c r="AJ252" s="4">
        <f ca="1"/>
        <v>22776471003</v>
      </c>
      <c r="AK252" s="4">
        <f ca="1"/>
        <v>-4828091209</v>
      </c>
    </row>
    <row r="253" spans="22:37" x14ac:dyDescent="0.2">
      <c r="V253" s="60" t="s">
        <v>245</v>
      </c>
      <c r="W253" t="str">
        <f ca="1"/>
        <v>07/03/2024</v>
      </c>
      <c r="X253" s="4">
        <f ca="1"/>
        <v>-179412110346</v>
      </c>
      <c r="Y253" s="4">
        <f ca="1"/>
        <v>14590299282</v>
      </c>
      <c r="Z253" s="4">
        <f ca="1"/>
        <v>14530012977</v>
      </c>
      <c r="AA253" s="4">
        <f ca="1"/>
        <v>-92252428885</v>
      </c>
      <c r="AB253" s="4">
        <f ca="1"/>
        <v>37448391906</v>
      </c>
      <c r="AC253" s="4"/>
      <c r="AD253" s="4"/>
      <c r="AE253" s="60" t="s">
        <v>245</v>
      </c>
      <c r="AF253" t="str">
        <f ca="1"/>
        <v>07/03/2024</v>
      </c>
      <c r="AG253" s="4">
        <f ca="1"/>
        <v>19615674163</v>
      </c>
      <c r="AH253" s="4">
        <f ca="1"/>
        <v>0</v>
      </c>
      <c r="AI253" s="4">
        <f ca="1"/>
        <v>4849424994</v>
      </c>
      <c r="AJ253" s="4">
        <f ca="1"/>
        <v>22174921003</v>
      </c>
      <c r="AK253" s="4">
        <f ca="1"/>
        <v>-4828091209</v>
      </c>
    </row>
    <row r="254" spans="22:37" x14ac:dyDescent="0.2">
      <c r="V254" s="60"/>
      <c r="W254" t="str">
        <f ca="1"/>
        <v>06/03/2024</v>
      </c>
      <c r="X254" s="4">
        <f ca="1"/>
        <v>-160117340346</v>
      </c>
      <c r="Y254" s="4">
        <f ca="1"/>
        <v>17029839282</v>
      </c>
      <c r="Z254" s="4">
        <f ca="1"/>
        <v>9505082977</v>
      </c>
      <c r="AA254" s="4">
        <f ca="1"/>
        <v>-110084778885</v>
      </c>
      <c r="AB254" s="4">
        <f ca="1"/>
        <v>37791173873</v>
      </c>
      <c r="AC254" s="4"/>
      <c r="AD254" s="4"/>
      <c r="AE254" s="60"/>
      <c r="AF254" t="str">
        <f ca="1"/>
        <v>06/03/2024</v>
      </c>
      <c r="AG254" s="4">
        <f ca="1"/>
        <v>24851594163</v>
      </c>
      <c r="AH254" s="4">
        <f ca="1"/>
        <v>0</v>
      </c>
      <c r="AI254" s="4">
        <f ca="1"/>
        <v>4864494994</v>
      </c>
      <c r="AJ254" s="4">
        <f ca="1"/>
        <v>21084181003</v>
      </c>
      <c r="AK254" s="4">
        <f ca="1"/>
        <v>-4766835365</v>
      </c>
    </row>
    <row r="255" spans="22:37" x14ac:dyDescent="0.2">
      <c r="V255" s="60"/>
      <c r="W255" t="str">
        <f ca="1"/>
        <v>05/03/2024</v>
      </c>
      <c r="X255" s="4">
        <f ca="1"/>
        <v>-163852410346</v>
      </c>
      <c r="Y255" s="4">
        <f ca="1"/>
        <v>13525339282</v>
      </c>
      <c r="Z255" s="4">
        <f ca="1"/>
        <v>7073402977</v>
      </c>
      <c r="AA255" s="4">
        <f ca="1"/>
        <v>-114372678885</v>
      </c>
      <c r="AB255" s="4">
        <f ca="1"/>
        <v>37791173873</v>
      </c>
      <c r="AC255" s="4"/>
      <c r="AD255" s="4"/>
      <c r="AE255" s="60"/>
      <c r="AF255" t="str">
        <f ca="1"/>
        <v>05/03/2024</v>
      </c>
      <c r="AG255" s="4">
        <f ca="1"/>
        <v>33840274163</v>
      </c>
      <c r="AH255" s="4">
        <f ca="1"/>
        <v>0</v>
      </c>
      <c r="AI255" s="4">
        <f ca="1"/>
        <v>5044464994</v>
      </c>
      <c r="AJ255" s="4">
        <f ca="1"/>
        <v>20208391003</v>
      </c>
      <c r="AK255" s="4">
        <f ca="1"/>
        <v>-4770062190</v>
      </c>
    </row>
    <row r="256" spans="22:37" x14ac:dyDescent="0.2">
      <c r="V256" s="60"/>
      <c r="W256" t="str">
        <f ca="1"/>
        <v>04/03/2024</v>
      </c>
      <c r="X256" s="4">
        <f ca="1"/>
        <v>-163788880346</v>
      </c>
      <c r="Y256" s="4">
        <f ca="1"/>
        <v>5837659282</v>
      </c>
      <c r="Z256" s="4">
        <f ca="1"/>
        <v>24653102977</v>
      </c>
      <c r="AA256" s="4">
        <f ca="1"/>
        <v>-112720848885</v>
      </c>
      <c r="AB256" s="4">
        <f ca="1"/>
        <v>37791173873</v>
      </c>
      <c r="AC256" s="4"/>
      <c r="AD256" s="4"/>
      <c r="AE256" s="60"/>
      <c r="AF256" t="str">
        <f ca="1"/>
        <v>04/03/2024</v>
      </c>
      <c r="AG256" s="4">
        <f ca="1"/>
        <v>33307274163</v>
      </c>
      <c r="AH256" s="4">
        <f ca="1"/>
        <v>0</v>
      </c>
      <c r="AI256" s="4">
        <f ca="1"/>
        <v>5084594994</v>
      </c>
      <c r="AJ256" s="4">
        <f ca="1"/>
        <v>20208391003</v>
      </c>
      <c r="AK256" s="4">
        <f ca="1"/>
        <v>-4766770256</v>
      </c>
    </row>
    <row r="257" spans="22:37" x14ac:dyDescent="0.2">
      <c r="V257" s="60"/>
      <c r="W257" t="str">
        <f ca="1"/>
        <v>01/03/2024</v>
      </c>
      <c r="X257" s="4">
        <f ca="1"/>
        <v>-164347500346</v>
      </c>
      <c r="Y257" s="4">
        <f ca="1"/>
        <v>1444309282</v>
      </c>
      <c r="Z257" s="4">
        <f ca="1"/>
        <v>33619572977</v>
      </c>
      <c r="AA257" s="4">
        <f ca="1"/>
        <v>-113353208885</v>
      </c>
      <c r="AB257" s="4">
        <f ca="1"/>
        <v>36677537733</v>
      </c>
      <c r="AC257" s="4"/>
      <c r="AD257" s="4"/>
      <c r="AE257" s="60"/>
      <c r="AF257" t="str">
        <f ca="1"/>
        <v>01/03/2024</v>
      </c>
      <c r="AG257" s="4">
        <f ca="1"/>
        <v>33414474163</v>
      </c>
      <c r="AH257" s="4">
        <f ca="1"/>
        <v>0</v>
      </c>
      <c r="AI257" s="4">
        <f ca="1"/>
        <v>6576974994</v>
      </c>
      <c r="AJ257" s="4">
        <f ca="1"/>
        <v>20244571003</v>
      </c>
      <c r="AK257" s="4">
        <f ca="1"/>
        <v>-4766770256</v>
      </c>
    </row>
    <row r="258" spans="22:37" x14ac:dyDescent="0.2">
      <c r="V258" s="60"/>
      <c r="W258" t="str">
        <f ca="1"/>
        <v>29/02/2024</v>
      </c>
      <c r="X258" s="4">
        <f ca="1"/>
        <v>-164014750346</v>
      </c>
      <c r="Y258" s="4">
        <f ca="1"/>
        <v>7304889282</v>
      </c>
      <c r="Z258" s="4">
        <f ca="1"/>
        <v>28489082977</v>
      </c>
      <c r="AA258" s="4">
        <f ca="1"/>
        <v>-105106668885</v>
      </c>
      <c r="AB258" s="4">
        <f ca="1"/>
        <v>36314895184</v>
      </c>
      <c r="AC258" s="4"/>
      <c r="AD258" s="4"/>
      <c r="AE258" s="60"/>
      <c r="AF258" t="str">
        <f ca="1"/>
        <v>29/02/2024</v>
      </c>
      <c r="AG258" s="4">
        <f ca="1"/>
        <v>23024764163</v>
      </c>
      <c r="AH258" s="4">
        <f ca="1"/>
        <v>0</v>
      </c>
      <c r="AI258" s="4">
        <f ca="1"/>
        <v>6681544994</v>
      </c>
      <c r="AJ258" s="4">
        <f ca="1"/>
        <v>20287031003</v>
      </c>
      <c r="AK258" s="4">
        <f ca="1"/>
        <v>-5188793784</v>
      </c>
    </row>
    <row r="259" spans="22:37" x14ac:dyDescent="0.2">
      <c r="V259" s="60"/>
      <c r="W259" t="str">
        <f ca="1"/>
        <v>28/02/2024</v>
      </c>
      <c r="X259" s="4">
        <f ca="1"/>
        <v>-138989390346</v>
      </c>
      <c r="Y259" s="4">
        <f ca="1"/>
        <v>9776459282</v>
      </c>
      <c r="Z259" s="4">
        <f ca="1"/>
        <v>15722072977</v>
      </c>
      <c r="AA259" s="4">
        <f ca="1"/>
        <v>-95720088885</v>
      </c>
      <c r="AB259" s="4">
        <f ca="1"/>
        <v>34321893747</v>
      </c>
      <c r="AC259" s="4"/>
      <c r="AD259" s="4"/>
      <c r="AE259" s="60"/>
      <c r="AF259" t="str">
        <f ca="1"/>
        <v>28/02/2024</v>
      </c>
      <c r="AG259" s="4">
        <f ca="1"/>
        <v>23178364163</v>
      </c>
      <c r="AH259" s="4">
        <f ca="1"/>
        <v>0</v>
      </c>
      <c r="AI259" s="4">
        <f ca="1"/>
        <v>6913174994</v>
      </c>
      <c r="AJ259" s="4">
        <f ca="1"/>
        <v>19630861003</v>
      </c>
      <c r="AK259" s="4">
        <f ca="1"/>
        <v>-5185575715</v>
      </c>
    </row>
    <row r="260" spans="22:37" x14ac:dyDescent="0.2">
      <c r="V260" s="60"/>
      <c r="W260" t="str">
        <f ca="1"/>
        <v>27/02/2024</v>
      </c>
      <c r="X260" s="4">
        <f ca="1"/>
        <v>-133435400346</v>
      </c>
      <c r="Y260" s="4">
        <f ca="1"/>
        <v>11100079282</v>
      </c>
      <c r="Z260" s="4">
        <f ca="1"/>
        <v>-12621647023</v>
      </c>
      <c r="AA260" s="4">
        <f ca="1"/>
        <v>-74089158885</v>
      </c>
      <c r="AB260" s="4">
        <f ca="1"/>
        <v>33431004904</v>
      </c>
      <c r="AC260" s="4"/>
      <c r="AD260" s="4"/>
      <c r="AE260" s="60"/>
      <c r="AF260" t="str">
        <f ca="1"/>
        <v>27/02/2024</v>
      </c>
      <c r="AG260" s="4">
        <f ca="1"/>
        <v>23123964163</v>
      </c>
      <c r="AH260" s="4">
        <f ca="1"/>
        <v>0</v>
      </c>
      <c r="AI260" s="4">
        <f ca="1"/>
        <v>6763544994</v>
      </c>
      <c r="AJ260" s="4">
        <f ca="1"/>
        <v>19128911003</v>
      </c>
      <c r="AK260" s="4">
        <f ca="1"/>
        <v>-5244316520</v>
      </c>
    </row>
    <row r="261" spans="22:37" x14ac:dyDescent="0.2">
      <c r="V261" s="60"/>
      <c r="W261" t="str">
        <f ca="1"/>
        <v>26/02/2024</v>
      </c>
      <c r="X261" s="4">
        <f ca="1"/>
        <v>-126483650346</v>
      </c>
      <c r="Y261" s="4">
        <f ca="1"/>
        <v>12684899282</v>
      </c>
      <c r="Z261" s="4">
        <f ca="1"/>
        <v>-13440697023</v>
      </c>
      <c r="AA261" s="4">
        <f ca="1"/>
        <v>-71157068885</v>
      </c>
      <c r="AB261" s="4">
        <f ca="1"/>
        <v>32095124451</v>
      </c>
      <c r="AC261" s="4"/>
      <c r="AD261" s="4"/>
      <c r="AE261" s="60"/>
      <c r="AF261" t="str">
        <f ca="1"/>
        <v>26/02/2024</v>
      </c>
      <c r="AG261" s="4">
        <f ca="1"/>
        <v>23306774163</v>
      </c>
      <c r="AH261" s="4">
        <f ca="1"/>
        <v>0</v>
      </c>
      <c r="AI261" s="4">
        <f ca="1"/>
        <v>6518094994</v>
      </c>
      <c r="AJ261" s="4">
        <f ca="1"/>
        <v>18511661003</v>
      </c>
      <c r="AK261" s="4">
        <f ca="1"/>
        <v>-5413577305</v>
      </c>
    </row>
    <row r="262" spans="22:37" x14ac:dyDescent="0.2">
      <c r="V262" s="60"/>
      <c r="W262" t="str">
        <f ca="1"/>
        <v>23/02/2024</v>
      </c>
      <c r="X262" s="4">
        <f ca="1"/>
        <v>-158097890346</v>
      </c>
      <c r="Y262" s="4">
        <f ca="1"/>
        <v>-13562070718</v>
      </c>
      <c r="Z262" s="4">
        <f ca="1"/>
        <v>-12414877023</v>
      </c>
      <c r="AA262" s="4">
        <f ca="1"/>
        <v>-73410408885</v>
      </c>
      <c r="AB262" s="4">
        <f ca="1"/>
        <v>31145020253</v>
      </c>
      <c r="AC262" s="4"/>
      <c r="AD262" s="4"/>
      <c r="AE262" s="60"/>
      <c r="AF262" t="str">
        <f ca="1"/>
        <v>23/02/2024</v>
      </c>
      <c r="AG262" s="4">
        <f ca="1"/>
        <v>22162384163</v>
      </c>
      <c r="AH262" s="4">
        <f ca="1"/>
        <v>0</v>
      </c>
      <c r="AI262" s="4">
        <f ca="1"/>
        <v>6508294994</v>
      </c>
      <c r="AJ262" s="4">
        <f ca="1"/>
        <v>18627691003</v>
      </c>
      <c r="AK262" s="4">
        <f ca="1"/>
        <v>-5419937839</v>
      </c>
    </row>
    <row r="263" spans="22:37" x14ac:dyDescent="0.2">
      <c r="V263" s="60"/>
      <c r="W263" t="str">
        <f ca="1"/>
        <v>22/02/2024</v>
      </c>
      <c r="X263" s="4">
        <f ca="1"/>
        <v>-157442770346</v>
      </c>
      <c r="Y263" s="4">
        <f ca="1"/>
        <v>-14924120718</v>
      </c>
      <c r="Z263" s="4">
        <f ca="1"/>
        <v>-12268257023</v>
      </c>
      <c r="AA263" s="4">
        <f ca="1"/>
        <v>-106093268885</v>
      </c>
      <c r="AB263" s="4">
        <f ca="1"/>
        <v>30318809817</v>
      </c>
      <c r="AC263" s="4"/>
      <c r="AD263" s="4"/>
      <c r="AE263" s="60"/>
      <c r="AF263" t="str">
        <f ca="1"/>
        <v>22/02/2024</v>
      </c>
      <c r="AG263" s="4">
        <f ca="1"/>
        <v>22666654163</v>
      </c>
      <c r="AH263" s="4">
        <f ca="1"/>
        <v>0</v>
      </c>
      <c r="AI263" s="4">
        <f ca="1"/>
        <v>6427254994</v>
      </c>
      <c r="AJ263" s="4">
        <f ca="1"/>
        <v>18684871003</v>
      </c>
      <c r="AK263" s="4">
        <f ca="1"/>
        <v>-5296894007</v>
      </c>
    </row>
    <row r="264" spans="22:37" x14ac:dyDescent="0.2">
      <c r="V264" s="60"/>
      <c r="W264" t="str">
        <f ca="1"/>
        <v>21/02/2024</v>
      </c>
      <c r="X264" s="4">
        <f ca="1"/>
        <v>-154626690346</v>
      </c>
      <c r="Y264" s="4">
        <f ca="1"/>
        <v>4849169282</v>
      </c>
      <c r="Z264" s="4">
        <f ca="1"/>
        <v>-12268257023</v>
      </c>
      <c r="AA264" s="4">
        <f ca="1"/>
        <v>-106153388885</v>
      </c>
      <c r="AB264" s="4">
        <f ca="1"/>
        <v>30191840959</v>
      </c>
      <c r="AC264" s="4"/>
      <c r="AD264" s="4"/>
      <c r="AE264" s="60"/>
      <c r="AF264" t="str">
        <f ca="1"/>
        <v>21/02/2024</v>
      </c>
      <c r="AG264" s="4">
        <f ca="1"/>
        <v>24253474163</v>
      </c>
      <c r="AH264" s="4">
        <f ca="1"/>
        <v>0</v>
      </c>
      <c r="AI264" s="4">
        <f ca="1"/>
        <v>6305014994</v>
      </c>
      <c r="AJ264" s="4">
        <f ca="1"/>
        <v>17777961003</v>
      </c>
      <c r="AK264" s="4">
        <f ca="1"/>
        <v>-5296894007</v>
      </c>
    </row>
    <row r="265" spans="22:37" x14ac:dyDescent="0.2">
      <c r="V265" s="60"/>
      <c r="W265" t="str">
        <f ca="1"/>
        <v>20/02/2024</v>
      </c>
      <c r="X265" s="4">
        <f ca="1"/>
        <v>-172848630346</v>
      </c>
      <c r="Y265" s="4">
        <f ca="1"/>
        <v>6645069282</v>
      </c>
      <c r="Z265" s="4">
        <f ca="1"/>
        <v>-15567907023</v>
      </c>
      <c r="AA265" s="4">
        <f ca="1"/>
        <v>-96398688885</v>
      </c>
      <c r="AB265" s="4">
        <f ca="1"/>
        <v>28392095123</v>
      </c>
      <c r="AC265" s="4"/>
      <c r="AD265" s="4"/>
      <c r="AE265" s="60"/>
      <c r="AF265" t="str">
        <f ca="1"/>
        <v>20/02/2024</v>
      </c>
      <c r="AG265" s="4">
        <f ca="1"/>
        <v>27317984163</v>
      </c>
      <c r="AH265" s="4">
        <f ca="1"/>
        <v>0</v>
      </c>
      <c r="AI265" s="4">
        <f ca="1"/>
        <v>6157804994</v>
      </c>
      <c r="AJ265" s="4">
        <f ca="1"/>
        <v>16871941003</v>
      </c>
      <c r="AK265" s="4">
        <f ca="1"/>
        <v>-5283505238</v>
      </c>
    </row>
    <row r="266" spans="22:37" x14ac:dyDescent="0.2">
      <c r="V266" s="60"/>
      <c r="W266" t="str">
        <f ca="1"/>
        <v>19/02/2024</v>
      </c>
      <c r="X266" s="4">
        <f ca="1"/>
        <v>-177027700346</v>
      </c>
      <c r="Y266" s="4">
        <f ca="1"/>
        <v>21400099282</v>
      </c>
      <c r="Z266" s="4">
        <f ca="1"/>
        <v>-13897807023</v>
      </c>
      <c r="AA266" s="4">
        <f ca="1"/>
        <v>-86560948885</v>
      </c>
      <c r="AB266" s="4">
        <f ca="1"/>
        <v>27022836915</v>
      </c>
      <c r="AC266" s="4"/>
      <c r="AD266" s="4"/>
      <c r="AE266" s="60"/>
      <c r="AF266" t="str">
        <f ca="1"/>
        <v>19/02/2024</v>
      </c>
      <c r="AG266" s="4">
        <f ca="1"/>
        <v>38755424163</v>
      </c>
      <c r="AH266" s="4">
        <f ca="1"/>
        <v>0</v>
      </c>
      <c r="AI266" s="4">
        <f ca="1"/>
        <v>6009554994</v>
      </c>
      <c r="AJ266" s="4">
        <f ca="1"/>
        <v>15568721003</v>
      </c>
      <c r="AK266" s="4">
        <f ca="1"/>
        <v>-5273665015</v>
      </c>
    </row>
    <row r="267" spans="22:37" x14ac:dyDescent="0.2">
      <c r="V267" s="60"/>
      <c r="W267" t="str">
        <f ca="1"/>
        <v>16/02/2024</v>
      </c>
      <c r="X267" s="4">
        <f ca="1"/>
        <v>-115601450346</v>
      </c>
      <c r="Y267" s="4">
        <f ca="1"/>
        <v>12034739282</v>
      </c>
      <c r="Z267" s="4">
        <f ca="1"/>
        <v>-3854107023</v>
      </c>
      <c r="AA267" s="4">
        <f ca="1"/>
        <v>-68484138885</v>
      </c>
      <c r="AB267" s="4">
        <f ca="1"/>
        <v>26149659656</v>
      </c>
      <c r="AC267" s="4"/>
      <c r="AD267" s="4"/>
      <c r="AE267" s="60"/>
      <c r="AF267" t="str">
        <f ca="1"/>
        <v>16/02/2024</v>
      </c>
      <c r="AG267" s="4">
        <f ca="1"/>
        <v>38623924163</v>
      </c>
      <c r="AH267" s="4">
        <f ca="1"/>
        <v>0</v>
      </c>
      <c r="AI267" s="4">
        <f ca="1"/>
        <v>5610184994</v>
      </c>
      <c r="AJ267" s="4">
        <f ca="1"/>
        <v>15539491003</v>
      </c>
      <c r="AK267" s="4">
        <f ca="1"/>
        <v>-4097634982</v>
      </c>
    </row>
    <row r="268" spans="22:37" x14ac:dyDescent="0.2">
      <c r="V268" s="60"/>
      <c r="W268" t="str">
        <f ca="1"/>
        <v>15/02/2024</v>
      </c>
      <c r="X268" s="4">
        <f ca="1"/>
        <v>-112289510346</v>
      </c>
      <c r="Y268" s="4">
        <f ca="1"/>
        <v>31109489282</v>
      </c>
      <c r="Z268" s="4">
        <f ca="1"/>
        <v>-4662087023</v>
      </c>
      <c r="AA268" s="4">
        <f ca="1"/>
        <v>-68289628885</v>
      </c>
      <c r="AB268" s="4">
        <f ca="1"/>
        <v>24905466882</v>
      </c>
      <c r="AC268" s="4"/>
      <c r="AD268" s="4"/>
      <c r="AE268" s="60"/>
      <c r="AF268" t="str">
        <f ca="1"/>
        <v>15/02/2024</v>
      </c>
      <c r="AG268" s="4">
        <f ca="1"/>
        <v>38014144163</v>
      </c>
      <c r="AH268" s="4">
        <f ca="1"/>
        <v>0</v>
      </c>
      <c r="AI268" s="4">
        <f ca="1"/>
        <v>5584424994</v>
      </c>
      <c r="AJ268" s="4">
        <f ca="1"/>
        <v>15521151003</v>
      </c>
      <c r="AK268" s="4">
        <f ca="1"/>
        <v>-4097634982</v>
      </c>
    </row>
    <row r="269" spans="22:37" x14ac:dyDescent="0.2">
      <c r="V269" s="60"/>
      <c r="W269" t="str">
        <f ca="1"/>
        <v>07/02/2024</v>
      </c>
      <c r="X269" s="4">
        <f ca="1"/>
        <v>-114179630346</v>
      </c>
      <c r="Y269" s="4">
        <f ca="1"/>
        <v>30392539282</v>
      </c>
      <c r="Z269" s="4">
        <f ca="1"/>
        <v>-4528707023</v>
      </c>
      <c r="AA269" s="4">
        <f ca="1"/>
        <v>-66092388885</v>
      </c>
      <c r="AB269" s="4">
        <f ca="1"/>
        <v>22937083638</v>
      </c>
      <c r="AC269" s="4"/>
      <c r="AD269" s="4"/>
      <c r="AE269" s="60"/>
      <c r="AF269" t="str">
        <f ca="1"/>
        <v>07/02/2024</v>
      </c>
      <c r="AG269" s="4">
        <f ca="1"/>
        <v>18822934163</v>
      </c>
      <c r="AH269" s="4">
        <f ca="1"/>
        <v>0</v>
      </c>
      <c r="AI269" s="4">
        <f ca="1"/>
        <v>5344884994</v>
      </c>
      <c r="AJ269" s="4">
        <f ca="1"/>
        <v>15502731003</v>
      </c>
      <c r="AK269" s="4">
        <f ca="1"/>
        <v>-3547133639</v>
      </c>
    </row>
    <row r="270" spans="22:37" x14ac:dyDescent="0.2">
      <c r="V270" s="60"/>
      <c r="W270" t="str">
        <f ca="1"/>
        <v>06/02/2024</v>
      </c>
      <c r="X270" s="4">
        <f ca="1"/>
        <v>-169928330346</v>
      </c>
      <c r="Y270" s="4">
        <f ca="1"/>
        <v>23080389282</v>
      </c>
      <c r="Z270" s="4">
        <f ca="1"/>
        <v>-16549457023</v>
      </c>
      <c r="AA270" s="4">
        <f ca="1"/>
        <v>-67814828885</v>
      </c>
      <c r="AB270" s="4">
        <f ca="1"/>
        <v>21277879264</v>
      </c>
      <c r="AC270" s="4"/>
      <c r="AD270" s="4"/>
      <c r="AE270" s="60"/>
      <c r="AF270" t="str">
        <f ca="1"/>
        <v>06/02/2024</v>
      </c>
      <c r="AG270" s="4">
        <f ca="1"/>
        <v>18828704163</v>
      </c>
      <c r="AH270" s="4">
        <f ca="1"/>
        <v>0</v>
      </c>
      <c r="AI270" s="4">
        <f ca="1"/>
        <v>5176724994</v>
      </c>
      <c r="AJ270" s="4">
        <f ca="1"/>
        <v>15441401003</v>
      </c>
      <c r="AK270" s="4">
        <f ca="1"/>
        <v>-2917752316</v>
      </c>
    </row>
    <row r="271" spans="22:37" x14ac:dyDescent="0.2">
      <c r="V271" s="60"/>
      <c r="W271" t="str">
        <f ca="1"/>
        <v>05/02/2024</v>
      </c>
      <c r="X271" s="4">
        <f ca="1"/>
        <v>-165610820346</v>
      </c>
      <c r="Y271" s="4">
        <f ca="1"/>
        <v>19303509282</v>
      </c>
      <c r="Z271" s="4">
        <f ca="1"/>
        <v>-16549457023</v>
      </c>
      <c r="AA271" s="4">
        <f ca="1"/>
        <v>-66409408885</v>
      </c>
      <c r="AB271" s="4">
        <f ca="1"/>
        <v>21277879264</v>
      </c>
      <c r="AC271" s="4"/>
      <c r="AD271" s="4"/>
      <c r="AE271" s="60"/>
      <c r="AF271" t="str">
        <f ca="1"/>
        <v>05/02/2024</v>
      </c>
      <c r="AG271" s="4">
        <f ca="1"/>
        <v>18828704163</v>
      </c>
      <c r="AH271" s="4">
        <f ca="1"/>
        <v>0</v>
      </c>
      <c r="AI271" s="4">
        <f ca="1"/>
        <v>4540314994</v>
      </c>
      <c r="AJ271" s="4">
        <f ca="1"/>
        <v>15436311003</v>
      </c>
      <c r="AK271" s="4">
        <f ca="1"/>
        <v>-2877179303</v>
      </c>
    </row>
    <row r="272" spans="22:37" x14ac:dyDescent="0.2">
      <c r="V272" s="60"/>
      <c r="W272" t="str">
        <f ca="1"/>
        <v>02/02/2024</v>
      </c>
      <c r="X272" s="4">
        <f ca="1"/>
        <v>-166976170346</v>
      </c>
      <c r="Y272" s="4">
        <f ca="1"/>
        <v>8062729282</v>
      </c>
      <c r="Z272" s="4">
        <f ca="1"/>
        <v>-16679457023</v>
      </c>
      <c r="AA272" s="4">
        <f ca="1"/>
        <v>-60248708885</v>
      </c>
      <c r="AB272" s="4">
        <f ca="1"/>
        <v>20477167764</v>
      </c>
      <c r="AC272" s="4"/>
      <c r="AD272" s="4"/>
      <c r="AE272" s="60"/>
      <c r="AF272" t="str">
        <f ca="1"/>
        <v>02/02/2024</v>
      </c>
      <c r="AG272" s="4">
        <f ca="1"/>
        <v>22339864163</v>
      </c>
      <c r="AH272" s="4">
        <f ca="1"/>
        <v>0</v>
      </c>
      <c r="AI272" s="4">
        <f ca="1"/>
        <v>4331444994</v>
      </c>
      <c r="AJ272" s="4">
        <f ca="1"/>
        <v>15377761003</v>
      </c>
      <c r="AK272" s="4">
        <f ca="1"/>
        <v>-2858407408</v>
      </c>
    </row>
    <row r="273" spans="22:37" x14ac:dyDescent="0.2">
      <c r="V273" s="60"/>
      <c r="W273" t="str">
        <f ca="1"/>
        <v>01/02/2024</v>
      </c>
      <c r="X273" s="4">
        <f ca="1"/>
        <v>-134127400346</v>
      </c>
      <c r="Y273" s="4">
        <f ca="1"/>
        <v>29028679282</v>
      </c>
      <c r="Z273" s="4">
        <f ca="1"/>
        <v>-16698937023</v>
      </c>
      <c r="AA273" s="4">
        <f ca="1"/>
        <v>-55929488885</v>
      </c>
      <c r="AB273" s="4">
        <f ca="1"/>
        <v>20138068514</v>
      </c>
      <c r="AC273" s="4"/>
      <c r="AD273" s="4"/>
      <c r="AE273" s="60"/>
      <c r="AF273" t="str">
        <f ca="1"/>
        <v>01/02/2024</v>
      </c>
      <c r="AG273" s="4">
        <f ca="1"/>
        <v>39597454163</v>
      </c>
      <c r="AH273" s="4">
        <f ca="1"/>
        <v>0</v>
      </c>
      <c r="AI273" s="4">
        <f ca="1"/>
        <v>4388034994</v>
      </c>
      <c r="AJ273" s="4">
        <f ca="1"/>
        <v>15370171003</v>
      </c>
      <c r="AK273" s="4">
        <f ca="1"/>
        <v>-2218745850</v>
      </c>
    </row>
    <row r="274" spans="22:37" x14ac:dyDescent="0.2">
      <c r="V274" s="60"/>
      <c r="W274" t="str">
        <f ca="1"/>
        <v>31/01/2024</v>
      </c>
      <c r="X274" s="4">
        <f ca="1"/>
        <v>-134399554605</v>
      </c>
      <c r="Y274" s="4">
        <f ca="1"/>
        <v>27552219517</v>
      </c>
      <c r="Z274" s="4">
        <f ca="1"/>
        <v>-16408790000</v>
      </c>
      <c r="AA274" s="4">
        <f ca="1"/>
        <v>-63973769039</v>
      </c>
      <c r="AB274" s="4">
        <f ca="1"/>
        <v>20273973668</v>
      </c>
      <c r="AC274" s="4"/>
      <c r="AD274" s="4"/>
      <c r="AE274" s="60"/>
      <c r="AF274" t="str">
        <f ca="1"/>
        <v>31/01/2024</v>
      </c>
      <c r="AG274" s="4">
        <f ca="1"/>
        <v>41439623072</v>
      </c>
      <c r="AH274" s="4">
        <f ca="1"/>
        <v>0</v>
      </c>
      <c r="AI274" s="4">
        <f ca="1"/>
        <v>4119431652</v>
      </c>
      <c r="AJ274" s="4">
        <f ca="1"/>
        <v>15404166589</v>
      </c>
      <c r="AK274" s="4">
        <f ca="1"/>
        <v>-641439138</v>
      </c>
    </row>
    <row r="275" spans="22:37" x14ac:dyDescent="0.2">
      <c r="V275" s="60"/>
      <c r="W275" t="str">
        <f ca="1"/>
        <v>30/01/2024</v>
      </c>
      <c r="X275" s="4">
        <f ca="1"/>
        <v>-133443544605</v>
      </c>
      <c r="Y275" s="4">
        <f ca="1"/>
        <v>48358318473</v>
      </c>
      <c r="Z275" s="4">
        <f ca="1"/>
        <v>-13983390000</v>
      </c>
      <c r="AA275" s="4">
        <f ca="1"/>
        <v>-63094529039</v>
      </c>
      <c r="AB275" s="4">
        <f ca="1"/>
        <v>19105065915</v>
      </c>
      <c r="AC275" s="4"/>
      <c r="AD275" s="4"/>
      <c r="AE275" s="60"/>
      <c r="AF275" t="str">
        <f ca="1"/>
        <v>30/01/2024</v>
      </c>
      <c r="AG275" s="4">
        <f ca="1"/>
        <v>45078993072</v>
      </c>
      <c r="AH275" s="4">
        <f ca="1"/>
        <v>0</v>
      </c>
      <c r="AI275" s="4">
        <f ca="1"/>
        <v>4032766707</v>
      </c>
      <c r="AJ275" s="4">
        <f ca="1"/>
        <v>15420770000</v>
      </c>
      <c r="AK275" s="4">
        <f ca="1"/>
        <v>-730348969</v>
      </c>
    </row>
    <row r="276" spans="22:37" x14ac:dyDescent="0.2">
      <c r="V276" s="60" t="s">
        <v>244</v>
      </c>
      <c r="W276" t="str">
        <f ca="1"/>
        <v>29/01/2024</v>
      </c>
      <c r="X276" s="4">
        <f ca="1"/>
        <v>-152569464725</v>
      </c>
      <c r="Y276" s="4">
        <f ca="1"/>
        <v>27786502266</v>
      </c>
      <c r="Z276" s="4">
        <f ca="1"/>
        <v>-13874710000</v>
      </c>
      <c r="AA276" s="4">
        <f ca="1"/>
        <v>-76393813565</v>
      </c>
      <c r="AB276" s="4">
        <f ca="1"/>
        <v>20391622172</v>
      </c>
      <c r="AC276" s="4"/>
      <c r="AD276" s="4"/>
      <c r="AE276" s="60" t="s">
        <v>244</v>
      </c>
      <c r="AF276" t="str">
        <f ca="1"/>
        <v>29/01/2024</v>
      </c>
      <c r="AG276" s="4">
        <f ca="1"/>
        <v>17334833072</v>
      </c>
      <c r="AH276" s="4">
        <f ca="1"/>
        <v>0</v>
      </c>
      <c r="AI276" s="4">
        <f ca="1"/>
        <v>3850428726</v>
      </c>
      <c r="AJ276" s="4">
        <f ca="1"/>
        <v>15418230000</v>
      </c>
      <c r="AK276" s="4">
        <f ca="1"/>
        <v>-795167138</v>
      </c>
    </row>
    <row r="277" spans="22:37" x14ac:dyDescent="0.2">
      <c r="V277" s="60"/>
      <c r="W277" t="str">
        <f ca="1"/>
        <v>26/01/2024</v>
      </c>
      <c r="X277" s="4">
        <f ca="1"/>
        <v>-156395874725</v>
      </c>
      <c r="Y277" s="4">
        <f ca="1"/>
        <v>29149802266</v>
      </c>
      <c r="Z277" s="4">
        <f ca="1"/>
        <v>-12086770000</v>
      </c>
      <c r="AA277" s="4">
        <f ca="1"/>
        <v>-77551933565</v>
      </c>
      <c r="AB277" s="4">
        <f ca="1"/>
        <v>18497020510</v>
      </c>
      <c r="AC277" s="4"/>
      <c r="AD277" s="4"/>
      <c r="AE277" s="60"/>
      <c r="AF277" t="str">
        <f ca="1"/>
        <v>26/01/2024</v>
      </c>
      <c r="AG277" s="4">
        <f ca="1"/>
        <v>16615483072</v>
      </c>
      <c r="AH277" s="4">
        <f ca="1"/>
        <v>0</v>
      </c>
      <c r="AI277" s="4">
        <f ca="1"/>
        <v>3981458726</v>
      </c>
      <c r="AJ277" s="4">
        <f ca="1"/>
        <v>15418370000</v>
      </c>
      <c r="AK277" s="4">
        <f ca="1"/>
        <v>-600965086</v>
      </c>
    </row>
    <row r="278" spans="22:37" x14ac:dyDescent="0.2">
      <c r="V278" s="60"/>
      <c r="W278" t="str">
        <f ca="1"/>
        <v>25/01/2024</v>
      </c>
      <c r="X278" s="4">
        <f ca="1"/>
        <v>-156390724725</v>
      </c>
      <c r="Y278" s="4">
        <f ca="1"/>
        <v>32283772266</v>
      </c>
      <c r="Z278" s="4">
        <f ca="1"/>
        <v>-12086770000</v>
      </c>
      <c r="AA278" s="4">
        <f ca="1"/>
        <v>-69530333565</v>
      </c>
      <c r="AB278" s="4">
        <f ca="1"/>
        <v>16320197913</v>
      </c>
      <c r="AC278" s="4"/>
      <c r="AD278" s="4"/>
      <c r="AE278" s="60"/>
      <c r="AF278" t="str">
        <f ca="1"/>
        <v>25/01/2024</v>
      </c>
      <c r="AG278" s="4">
        <f ca="1"/>
        <v>16466373072</v>
      </c>
      <c r="AH278" s="4">
        <f ca="1"/>
        <v>0</v>
      </c>
      <c r="AI278" s="4">
        <f ca="1"/>
        <v>3941848726</v>
      </c>
      <c r="AJ278" s="4">
        <f ca="1"/>
        <v>15418370000</v>
      </c>
      <c r="AK278" s="4">
        <f ca="1"/>
        <v>-536389693</v>
      </c>
    </row>
    <row r="279" spans="22:37" x14ac:dyDescent="0.2">
      <c r="V279" s="60"/>
      <c r="W279" t="str">
        <f ca="1"/>
        <v>24/01/2024</v>
      </c>
      <c r="X279" s="4">
        <f ca="1"/>
        <v>-155626954725</v>
      </c>
      <c r="Y279" s="4">
        <f ca="1"/>
        <v>40726622266</v>
      </c>
      <c r="Z279" s="4">
        <f ca="1"/>
        <v>-11697520000</v>
      </c>
      <c r="AA279" s="4">
        <f ca="1"/>
        <v>-67122523565</v>
      </c>
      <c r="AB279" s="4">
        <f ca="1"/>
        <v>14434336584</v>
      </c>
      <c r="AC279" s="4"/>
      <c r="AD279" s="4"/>
      <c r="AE279" s="60"/>
      <c r="AF279" t="str">
        <f ca="1"/>
        <v>24/01/2024</v>
      </c>
      <c r="AG279" s="4">
        <f ca="1"/>
        <v>16826293072</v>
      </c>
      <c r="AH279" s="4">
        <f ca="1"/>
        <v>0</v>
      </c>
      <c r="AI279" s="4">
        <f ca="1"/>
        <v>3866668726</v>
      </c>
      <c r="AJ279" s="4">
        <f ca="1"/>
        <v>15437350000</v>
      </c>
      <c r="AK279" s="4">
        <f ca="1"/>
        <v>-536389693</v>
      </c>
    </row>
    <row r="280" spans="22:37" x14ac:dyDescent="0.2">
      <c r="V280" s="60"/>
      <c r="W280" t="str">
        <f ca="1"/>
        <v>23/01/2024</v>
      </c>
      <c r="X280" s="4">
        <f ca="1"/>
        <v>-155231874725</v>
      </c>
      <c r="Y280" s="4">
        <f ca="1"/>
        <v>42290012266</v>
      </c>
      <c r="Z280" s="4">
        <f ca="1"/>
        <v>-9838040000</v>
      </c>
      <c r="AA280" s="4">
        <f ca="1"/>
        <v>-66588463565</v>
      </c>
      <c r="AB280" s="4">
        <f ca="1"/>
        <v>12617337650</v>
      </c>
      <c r="AC280" s="4"/>
      <c r="AD280" s="4"/>
      <c r="AE280" s="60"/>
      <c r="AF280" t="str">
        <f ca="1"/>
        <v>23/01/2024</v>
      </c>
      <c r="AG280" s="4">
        <f ca="1"/>
        <v>16992503072</v>
      </c>
      <c r="AH280" s="4">
        <f ca="1"/>
        <v>0</v>
      </c>
      <c r="AI280" s="4">
        <f ca="1"/>
        <v>2134298726</v>
      </c>
      <c r="AJ280" s="4">
        <f ca="1"/>
        <v>15456590000</v>
      </c>
      <c r="AK280" s="4">
        <f ca="1"/>
        <v>-508289103</v>
      </c>
    </row>
    <row r="281" spans="22:37" x14ac:dyDescent="0.2">
      <c r="V281" s="60"/>
      <c r="W281" t="str">
        <f ca="1"/>
        <v>22/01/2024</v>
      </c>
      <c r="X281" s="4">
        <f ca="1"/>
        <v>-154618104725</v>
      </c>
      <c r="Y281" s="4">
        <f ca="1"/>
        <v>32307732266</v>
      </c>
      <c r="Z281" s="4">
        <f ca="1"/>
        <v>-9297920000</v>
      </c>
      <c r="AA281" s="4">
        <f ca="1"/>
        <v>-66228973565</v>
      </c>
      <c r="AB281" s="4">
        <f ca="1"/>
        <v>11898939903</v>
      </c>
      <c r="AC281" s="4"/>
      <c r="AD281" s="4"/>
      <c r="AE281" s="60"/>
      <c r="AF281" t="str">
        <f ca="1"/>
        <v>22/01/2024</v>
      </c>
      <c r="AG281" s="4">
        <f ca="1"/>
        <v>17038743072</v>
      </c>
      <c r="AH281" s="4">
        <f ca="1"/>
        <v>0</v>
      </c>
      <c r="AI281" s="4">
        <f ca="1"/>
        <v>1996668726</v>
      </c>
      <c r="AJ281" s="4">
        <f ca="1"/>
        <v>14912810000</v>
      </c>
      <c r="AK281" s="4">
        <f ca="1"/>
        <v>-508289103</v>
      </c>
    </row>
    <row r="282" spans="22:37" x14ac:dyDescent="0.2">
      <c r="V282" s="60"/>
      <c r="W282" t="str">
        <f ca="1"/>
        <v>19/01/2024</v>
      </c>
      <c r="X282" s="4">
        <f ca="1"/>
        <v>-159276584725</v>
      </c>
      <c r="Y282" s="4">
        <f ca="1"/>
        <v>17132742266</v>
      </c>
      <c r="Z282" s="4">
        <f ca="1"/>
        <v>-8501250000</v>
      </c>
      <c r="AA282" s="4">
        <f ca="1"/>
        <v>-66765523565</v>
      </c>
      <c r="AB282" s="4">
        <f ca="1"/>
        <v>10321659512</v>
      </c>
      <c r="AC282" s="4"/>
      <c r="AD282" s="4"/>
      <c r="AE282" s="60"/>
      <c r="AF282" t="str">
        <f ca="1"/>
        <v>19/01/2024</v>
      </c>
      <c r="AG282" s="4">
        <f ca="1"/>
        <v>17316783072</v>
      </c>
      <c r="AH282" s="4">
        <f ca="1"/>
        <v>0</v>
      </c>
      <c r="AI282" s="4">
        <f ca="1"/>
        <v>4012088726</v>
      </c>
      <c r="AJ282" s="4">
        <f ca="1"/>
        <v>14687380000</v>
      </c>
      <c r="AK282" s="4">
        <f ca="1"/>
        <v>-508289103</v>
      </c>
    </row>
    <row r="283" spans="22:37" x14ac:dyDescent="0.2">
      <c r="V283" s="60"/>
      <c r="W283" t="str">
        <f ca="1"/>
        <v>18/01/2024</v>
      </c>
      <c r="X283" s="4">
        <f ca="1"/>
        <v>-159441564725</v>
      </c>
      <c r="Y283" s="4">
        <f ca="1"/>
        <v>17510692266</v>
      </c>
      <c r="Z283" s="4">
        <f ca="1"/>
        <v>-8573730000</v>
      </c>
      <c r="AA283" s="4">
        <f ca="1"/>
        <v>-66854373565</v>
      </c>
      <c r="AB283" s="4">
        <f ca="1"/>
        <v>9925308384</v>
      </c>
      <c r="AC283" s="4"/>
      <c r="AD283" s="4"/>
      <c r="AE283" s="60"/>
      <c r="AF283" t="str">
        <f ca="1"/>
        <v>18/01/2024</v>
      </c>
      <c r="AG283" s="4">
        <f ca="1"/>
        <v>10986123072</v>
      </c>
      <c r="AH283" s="4">
        <f ca="1"/>
        <v>0</v>
      </c>
      <c r="AI283" s="4">
        <f ca="1"/>
        <v>4243548726</v>
      </c>
      <c r="AJ283" s="4">
        <f ca="1"/>
        <v>14048230000</v>
      </c>
      <c r="AK283" s="4">
        <f ca="1"/>
        <v>-514531381</v>
      </c>
    </row>
    <row r="284" spans="22:37" x14ac:dyDescent="0.2">
      <c r="V284" s="60"/>
      <c r="W284" t="str">
        <f ca="1"/>
        <v>17/01/2024</v>
      </c>
      <c r="X284" s="4">
        <f ca="1"/>
        <v>-158994394725</v>
      </c>
      <c r="Y284" s="4">
        <f ca="1"/>
        <v>18605702266</v>
      </c>
      <c r="Z284" s="4">
        <f ca="1"/>
        <v>-8827680000</v>
      </c>
      <c r="AA284" s="4">
        <f ca="1"/>
        <v>-68887963565</v>
      </c>
      <c r="AB284" s="4">
        <f ca="1"/>
        <v>9925308384</v>
      </c>
      <c r="AC284" s="4"/>
      <c r="AD284" s="4"/>
      <c r="AE284" s="60"/>
      <c r="AF284" t="str">
        <f ca="1"/>
        <v>17/01/2024</v>
      </c>
      <c r="AG284" s="4">
        <f ca="1"/>
        <v>-568036928</v>
      </c>
      <c r="AH284" s="4">
        <f ca="1"/>
        <v>0</v>
      </c>
      <c r="AI284" s="4">
        <f ca="1"/>
        <v>3811828726</v>
      </c>
      <c r="AJ284" s="4">
        <f ca="1"/>
        <v>13585540000</v>
      </c>
      <c r="AK284" s="4">
        <f ca="1"/>
        <v>-542498928</v>
      </c>
    </row>
    <row r="285" spans="22:37" x14ac:dyDescent="0.2">
      <c r="V285" s="60"/>
      <c r="W285" t="str">
        <f ca="1"/>
        <v>16/01/2024</v>
      </c>
      <c r="X285" s="4">
        <f ca="1"/>
        <v>-158825624725</v>
      </c>
      <c r="Y285" s="4">
        <f ca="1"/>
        <v>22782482266</v>
      </c>
      <c r="Z285" s="4">
        <f ca="1"/>
        <v>-10071980000</v>
      </c>
      <c r="AA285" s="4">
        <f ca="1"/>
        <v>-66051043565</v>
      </c>
      <c r="AB285" s="4">
        <f ca="1"/>
        <v>9209597402</v>
      </c>
      <c r="AC285" s="4"/>
      <c r="AD285" s="4"/>
      <c r="AE285" s="60"/>
      <c r="AF285" t="str">
        <f ca="1"/>
        <v>16/01/2024</v>
      </c>
      <c r="AG285" s="4">
        <f ca="1"/>
        <v>-747756928</v>
      </c>
      <c r="AH285" s="4">
        <f ca="1"/>
        <v>0</v>
      </c>
      <c r="AI285" s="4">
        <f ca="1"/>
        <v>3786628726</v>
      </c>
      <c r="AJ285" s="4">
        <f ca="1"/>
        <v>13572990000</v>
      </c>
      <c r="AK285" s="4">
        <f ca="1"/>
        <v>-389908636</v>
      </c>
    </row>
    <row r="286" spans="22:37" x14ac:dyDescent="0.2">
      <c r="V286" s="60"/>
      <c r="W286" t="str">
        <f ca="1"/>
        <v>15/01/2024</v>
      </c>
      <c r="X286" s="4">
        <f ca="1"/>
        <v>-158629814725</v>
      </c>
      <c r="Y286" s="4">
        <f ca="1"/>
        <v>22300172266</v>
      </c>
      <c r="Z286" s="4">
        <f ca="1"/>
        <v>-11804900000</v>
      </c>
      <c r="AA286" s="4">
        <f ca="1"/>
        <v>-62919633565</v>
      </c>
      <c r="AB286" s="4">
        <f ca="1"/>
        <v>6155628685</v>
      </c>
      <c r="AC286" s="4"/>
      <c r="AD286" s="4"/>
      <c r="AE286" s="60"/>
      <c r="AF286" t="str">
        <f ca="1"/>
        <v>15/01/2024</v>
      </c>
      <c r="AG286" s="4">
        <f ca="1"/>
        <v>-747756928</v>
      </c>
      <c r="AH286" s="4">
        <f ca="1"/>
        <v>0</v>
      </c>
      <c r="AI286" s="4">
        <f ca="1"/>
        <v>3741388726</v>
      </c>
      <c r="AJ286" s="4">
        <f ca="1"/>
        <v>13588980000</v>
      </c>
      <c r="AK286" s="4">
        <f ca="1"/>
        <v>-383687313</v>
      </c>
    </row>
    <row r="287" spans="22:37" x14ac:dyDescent="0.2">
      <c r="V287" s="60"/>
      <c r="W287" t="str">
        <f ca="1"/>
        <v>12/01/2024</v>
      </c>
      <c r="X287" s="4">
        <f ca="1"/>
        <v>-145958904725</v>
      </c>
      <c r="Y287" s="4">
        <f ca="1"/>
        <v>23475702266</v>
      </c>
      <c r="Z287" s="4">
        <f ca="1"/>
        <v>-12294880000</v>
      </c>
      <c r="AA287" s="4">
        <f ca="1"/>
        <v>-64166403565</v>
      </c>
      <c r="AB287" s="4">
        <f ca="1"/>
        <v>4911834821</v>
      </c>
      <c r="AC287" s="4"/>
      <c r="AD287" s="4"/>
      <c r="AE287" s="60"/>
      <c r="AF287" t="str">
        <f ca="1"/>
        <v>12/01/2024</v>
      </c>
      <c r="AG287" s="4">
        <f ca="1"/>
        <v>-633576928</v>
      </c>
      <c r="AH287" s="4">
        <f ca="1"/>
        <v>0</v>
      </c>
      <c r="AI287" s="4">
        <f ca="1"/>
        <v>3900838726</v>
      </c>
      <c r="AJ287" s="4">
        <f ca="1"/>
        <v>13648400000</v>
      </c>
      <c r="AK287" s="4">
        <f ca="1"/>
        <v>-383687313</v>
      </c>
    </row>
    <row r="288" spans="22:37" x14ac:dyDescent="0.2">
      <c r="V288" s="60"/>
      <c r="W288" t="str">
        <f ca="1"/>
        <v>11/01/2024</v>
      </c>
      <c r="X288" s="4">
        <f ca="1"/>
        <v>-146094264725</v>
      </c>
      <c r="Y288" s="4">
        <f ca="1"/>
        <v>20927112266</v>
      </c>
      <c r="Z288" s="4">
        <f ca="1"/>
        <v>-12202940000</v>
      </c>
      <c r="AA288" s="4">
        <f ca="1"/>
        <v>-54111553565</v>
      </c>
      <c r="AB288" s="4">
        <f ca="1"/>
        <v>2884086974</v>
      </c>
      <c r="AC288" s="4"/>
      <c r="AD288" s="4"/>
      <c r="AE288" s="60"/>
      <c r="AF288" t="str">
        <f ca="1"/>
        <v>11/01/2024</v>
      </c>
      <c r="AG288" s="4">
        <f ca="1"/>
        <v>-406676928</v>
      </c>
      <c r="AH288" s="4">
        <f ca="1"/>
        <v>0</v>
      </c>
      <c r="AI288" s="4">
        <f ca="1"/>
        <v>3656108726</v>
      </c>
      <c r="AJ288" s="4">
        <f ca="1"/>
        <v>13444820000</v>
      </c>
      <c r="AK288" s="4">
        <f ca="1"/>
        <v>-383687313</v>
      </c>
    </row>
    <row r="289" spans="22:37" x14ac:dyDescent="0.2">
      <c r="V289" s="60"/>
      <c r="W289" t="str">
        <f ca="1"/>
        <v>10/01/2024</v>
      </c>
      <c r="X289" s="4">
        <f ca="1"/>
        <v>-144557794725</v>
      </c>
      <c r="Y289" s="4">
        <f ca="1"/>
        <v>11189342266</v>
      </c>
      <c r="Z289" s="4">
        <f ca="1"/>
        <v>-11809150000</v>
      </c>
      <c r="AA289" s="4">
        <f ca="1"/>
        <v>-51449673565</v>
      </c>
      <c r="AB289" s="4">
        <f ca="1"/>
        <v>2044980018</v>
      </c>
      <c r="AC289" s="4"/>
      <c r="AD289" s="4"/>
      <c r="AE289" s="60"/>
      <c r="AF289" t="str">
        <f ca="1"/>
        <v>10/01/2024</v>
      </c>
      <c r="AG289" s="4">
        <f ca="1"/>
        <v>-2404736928</v>
      </c>
      <c r="AH289" s="4">
        <f ca="1"/>
        <v>0</v>
      </c>
      <c r="AI289" s="4">
        <f ca="1"/>
        <v>3295528726</v>
      </c>
      <c r="AJ289" s="4">
        <f ca="1"/>
        <v>12833860000</v>
      </c>
      <c r="AK289" s="4">
        <f ca="1"/>
        <v>-383687313</v>
      </c>
    </row>
    <row r="290" spans="22:37" x14ac:dyDescent="0.2">
      <c r="V290" s="60"/>
      <c r="W290" t="str">
        <f ca="1"/>
        <v>09/01/2024</v>
      </c>
      <c r="X290" s="4">
        <f ca="1"/>
        <v>-145678024725</v>
      </c>
      <c r="Y290" s="4">
        <f ca="1"/>
        <v>14734942266</v>
      </c>
      <c r="Z290" s="4">
        <f ca="1"/>
        <v>-11609730000</v>
      </c>
      <c r="AA290" s="4">
        <f ca="1"/>
        <v>-45502523565</v>
      </c>
      <c r="AB290" s="4">
        <f ca="1"/>
        <v>2113068405</v>
      </c>
      <c r="AC290" s="4"/>
      <c r="AD290" s="4"/>
      <c r="AE290" s="60"/>
      <c r="AF290" t="str">
        <f ca="1"/>
        <v>09/01/2024</v>
      </c>
      <c r="AG290" s="4">
        <f ca="1"/>
        <v>-6222106928</v>
      </c>
      <c r="AH290" s="4">
        <f ca="1"/>
        <v>0</v>
      </c>
      <c r="AI290" s="4">
        <f ca="1"/>
        <v>2804668726</v>
      </c>
      <c r="AJ290" s="4">
        <f ca="1"/>
        <v>10304490000</v>
      </c>
      <c r="AK290" s="4">
        <f ca="1"/>
        <v>-32160636</v>
      </c>
    </row>
    <row r="291" spans="22:37" x14ac:dyDescent="0.2">
      <c r="V291" s="60"/>
      <c r="W291" t="str">
        <f ca="1"/>
        <v>08/01/2024</v>
      </c>
      <c r="X291" s="4">
        <f ca="1"/>
        <v>-118716584725</v>
      </c>
      <c r="Y291" s="4">
        <f ca="1"/>
        <v>11907272266</v>
      </c>
      <c r="Z291" s="4">
        <f ca="1"/>
        <v>-10741630000</v>
      </c>
      <c r="AA291" s="4">
        <f ca="1"/>
        <v>-51225233565</v>
      </c>
      <c r="AB291" s="4">
        <f ca="1"/>
        <v>2502927531</v>
      </c>
      <c r="AC291" s="4"/>
      <c r="AD291" s="4"/>
      <c r="AE291" s="60"/>
      <c r="AF291" t="str">
        <f ca="1"/>
        <v>08/01/2024</v>
      </c>
      <c r="AG291" s="4">
        <f ca="1"/>
        <v>-6219166928</v>
      </c>
      <c r="AH291" s="4">
        <f ca="1"/>
        <v>0</v>
      </c>
      <c r="AI291" s="4">
        <f ca="1"/>
        <v>2631458726</v>
      </c>
      <c r="AJ291" s="4">
        <f ca="1"/>
        <v>10381590000</v>
      </c>
      <c r="AK291" s="4">
        <f ca="1"/>
        <v>0</v>
      </c>
    </row>
    <row r="292" spans="22:37" x14ac:dyDescent="0.2">
      <c r="V292" s="60"/>
      <c r="W292" t="str">
        <f ca="1"/>
        <v>05/01/2024</v>
      </c>
      <c r="X292" s="4">
        <f ca="1"/>
        <v>-78201584725</v>
      </c>
      <c r="Y292" s="4">
        <f ca="1"/>
        <v>10811932266</v>
      </c>
      <c r="Z292" s="4">
        <f ca="1"/>
        <v>-8345390000</v>
      </c>
      <c r="AA292" s="4">
        <f ca="1"/>
        <v>-54616113565</v>
      </c>
      <c r="AB292" s="4">
        <f ca="1"/>
        <v>2501648794</v>
      </c>
      <c r="AC292" s="4"/>
      <c r="AD292" s="4"/>
      <c r="AE292" s="60"/>
      <c r="AF292" t="str">
        <f ca="1"/>
        <v>05/01/2024</v>
      </c>
      <c r="AG292" s="4">
        <f ca="1"/>
        <v>-5858566928</v>
      </c>
      <c r="AH292" s="4">
        <f ca="1"/>
        <v>0</v>
      </c>
      <c r="AI292" s="4">
        <f ca="1"/>
        <v>2570548726</v>
      </c>
      <c r="AJ292" s="4">
        <f ca="1"/>
        <v>8371990000</v>
      </c>
      <c r="AK292" s="4">
        <f ca="1"/>
        <v>0</v>
      </c>
    </row>
    <row r="293" spans="22:37" x14ac:dyDescent="0.2">
      <c r="V293" s="60"/>
      <c r="W293" t="str">
        <f ca="1"/>
        <v>04/01/2024</v>
      </c>
      <c r="X293" s="4">
        <f ca="1"/>
        <v>-64771514725</v>
      </c>
      <c r="Y293" s="4">
        <f ca="1"/>
        <v>12919832266</v>
      </c>
      <c r="Z293" s="4">
        <f ca="1"/>
        <v>-6346840000</v>
      </c>
      <c r="AA293" s="4">
        <f ca="1"/>
        <v>-56697183565</v>
      </c>
      <c r="AB293" s="4">
        <f ca="1"/>
        <v>3498934386</v>
      </c>
      <c r="AC293" s="4"/>
      <c r="AD293" s="4"/>
      <c r="AE293" s="60"/>
      <c r="AF293" t="str">
        <f ca="1"/>
        <v>04/01/2024</v>
      </c>
      <c r="AG293" s="4">
        <f ca="1"/>
        <v>-5179066928</v>
      </c>
      <c r="AH293" s="4">
        <f ca="1"/>
        <v>0</v>
      </c>
      <c r="AI293" s="4">
        <f ca="1"/>
        <v>2514988726</v>
      </c>
      <c r="AJ293" s="4">
        <f ca="1"/>
        <v>7868400000</v>
      </c>
      <c r="AK293" s="4">
        <f ca="1"/>
        <v>0</v>
      </c>
    </row>
    <row r="294" spans="22:37" x14ac:dyDescent="0.2">
      <c r="V294" s="60"/>
      <c r="W294" t="str">
        <f ca="1"/>
        <v>03/01/2024</v>
      </c>
      <c r="X294" s="4">
        <f ca="1"/>
        <v>-62020584725</v>
      </c>
      <c r="Y294" s="4">
        <f ca="1"/>
        <v>17839632266</v>
      </c>
      <c r="Z294" s="4">
        <f ca="1"/>
        <v>-6481150000</v>
      </c>
      <c r="AA294" s="4">
        <f ca="1"/>
        <v>-67365363565</v>
      </c>
      <c r="AB294" s="4">
        <f ca="1"/>
        <v>3498934386</v>
      </c>
      <c r="AC294" s="4"/>
      <c r="AD294" s="4"/>
      <c r="AE294" s="60"/>
      <c r="AF294" t="str">
        <f ca="1"/>
        <v>03/01/2024</v>
      </c>
      <c r="AG294" s="4">
        <f ca="1"/>
        <v>-4190106928</v>
      </c>
      <c r="AH294" s="4">
        <f ca="1"/>
        <v>0</v>
      </c>
      <c r="AI294" s="4">
        <f ca="1"/>
        <v>2472398726</v>
      </c>
      <c r="AJ294" s="4">
        <f ca="1"/>
        <v>7852210000</v>
      </c>
      <c r="AK294" s="4">
        <f ca="1"/>
        <v>0</v>
      </c>
    </row>
    <row r="295" spans="22:37" x14ac:dyDescent="0.2">
      <c r="V295" s="60"/>
      <c r="W295" t="str">
        <f ca="1"/>
        <v>02/01/2024</v>
      </c>
      <c r="X295" s="4">
        <f ca="1"/>
        <v>-61745134725</v>
      </c>
      <c r="Y295" s="4">
        <f ca="1"/>
        <v>30301132266</v>
      </c>
      <c r="Z295" s="4">
        <f ca="1"/>
        <v>-6375150000</v>
      </c>
      <c r="AA295" s="4">
        <f ca="1"/>
        <v>-67949383565</v>
      </c>
      <c r="AB295" s="4">
        <f ca="1"/>
        <v>3111384251</v>
      </c>
      <c r="AC295" s="4"/>
      <c r="AD295" s="4"/>
      <c r="AE295" s="60"/>
      <c r="AF295" t="str">
        <f ca="1"/>
        <v>02/01/2024</v>
      </c>
      <c r="AG295" s="4">
        <f ca="1"/>
        <v>-5144336928</v>
      </c>
      <c r="AH295" s="4">
        <f ca="1"/>
        <v>0</v>
      </c>
      <c r="AI295" s="4">
        <f ca="1"/>
        <v>2046068726</v>
      </c>
      <c r="AJ295" s="4">
        <f ca="1"/>
        <v>8014450000</v>
      </c>
      <c r="AK295" s="4">
        <f ca="1"/>
        <v>0</v>
      </c>
    </row>
    <row r="296" spans="22:37" x14ac:dyDescent="0.2">
      <c r="V296" s="60"/>
      <c r="W296" t="str">
        <f ca="1"/>
        <v>29/12/2023</v>
      </c>
      <c r="X296" s="4">
        <f ca="1"/>
        <v>-62203984725</v>
      </c>
      <c r="Y296" s="4">
        <f ca="1"/>
        <v>24306482266</v>
      </c>
      <c r="Z296" s="4">
        <f ca="1"/>
        <v>-4660380000</v>
      </c>
      <c r="AA296" s="4">
        <f ca="1"/>
        <v>-71641593565</v>
      </c>
      <c r="AB296" s="4">
        <f ca="1"/>
        <v>2943345357</v>
      </c>
      <c r="AC296" s="4"/>
      <c r="AD296" s="4"/>
      <c r="AE296" s="60"/>
      <c r="AF296" t="str">
        <f ca="1"/>
        <v>29/12/2023</v>
      </c>
      <c r="AG296" s="4">
        <f ca="1"/>
        <v>-4889766928</v>
      </c>
      <c r="AH296" s="4">
        <f ca="1"/>
        <v>0</v>
      </c>
      <c r="AI296" s="4">
        <f ca="1"/>
        <v>1367848726</v>
      </c>
      <c r="AJ296" s="4">
        <f ca="1"/>
        <v>8044480000</v>
      </c>
      <c r="AK296" s="4">
        <f ca="1"/>
        <v>0</v>
      </c>
    </row>
    <row r="297" spans="22:37" x14ac:dyDescent="0.2">
      <c r="V297" s="60"/>
      <c r="W297" t="str">
        <f ca="1"/>
        <v>28/12/2023</v>
      </c>
      <c r="X297" s="4">
        <f ca="1"/>
        <v>-62909304725</v>
      </c>
      <c r="Y297" s="4">
        <f ca="1"/>
        <v>32583432266</v>
      </c>
      <c r="Z297" s="4">
        <f ca="1"/>
        <v>-3908770000</v>
      </c>
      <c r="AA297" s="4">
        <f ca="1"/>
        <v>-71653623565</v>
      </c>
      <c r="AB297" s="4">
        <f ca="1"/>
        <v>2943345357</v>
      </c>
      <c r="AC297" s="4"/>
      <c r="AD297" s="4"/>
      <c r="AE297" s="60"/>
      <c r="AF297" t="str">
        <f ca="1"/>
        <v>28/12/2023</v>
      </c>
      <c r="AG297" s="4">
        <f ca="1"/>
        <v>-4966546928</v>
      </c>
      <c r="AH297" s="4">
        <f ca="1"/>
        <v>0</v>
      </c>
      <c r="AI297" s="4">
        <f ca="1"/>
        <v>1256318726</v>
      </c>
      <c r="AJ297" s="4">
        <f ca="1"/>
        <v>8044530000</v>
      </c>
      <c r="AK297" s="4">
        <f ca="1"/>
        <v>0</v>
      </c>
    </row>
    <row r="298" spans="22:37" x14ac:dyDescent="0.2">
      <c r="V298" s="60"/>
      <c r="W298" t="str">
        <f ca="1"/>
        <v>27/12/2023</v>
      </c>
      <c r="X298" s="4">
        <f ca="1"/>
        <v>-63072634725</v>
      </c>
      <c r="Y298" s="4">
        <f ca="1"/>
        <v>34515262266</v>
      </c>
      <c r="Z298" s="4">
        <f ca="1"/>
        <v>-2692430000</v>
      </c>
      <c r="AA298" s="4">
        <f ca="1"/>
        <v>-65889473565</v>
      </c>
      <c r="AB298" s="4">
        <f ca="1"/>
        <v>1330890420</v>
      </c>
      <c r="AC298" s="4"/>
      <c r="AD298" s="4"/>
      <c r="AE298" s="60"/>
      <c r="AF298" t="str">
        <f ca="1"/>
        <v>27/12/2023</v>
      </c>
      <c r="AG298" s="4">
        <f ca="1"/>
        <v>-5148016928</v>
      </c>
      <c r="AH298" s="4">
        <f ca="1"/>
        <v>0</v>
      </c>
      <c r="AI298" s="4">
        <f ca="1"/>
        <v>1285158726</v>
      </c>
      <c r="AJ298" s="4">
        <f ca="1"/>
        <v>8012130000</v>
      </c>
      <c r="AK298" s="4">
        <f ca="1"/>
        <v>0</v>
      </c>
    </row>
  </sheetData>
  <mergeCells count="60">
    <mergeCell ref="AR160:AR181"/>
    <mergeCell ref="AR182:AR204"/>
    <mergeCell ref="AR205:AR226"/>
    <mergeCell ref="X158:AH158"/>
    <mergeCell ref="AJ205:AJ227"/>
    <mergeCell ref="AK158:AP158"/>
    <mergeCell ref="AR158:AV158"/>
    <mergeCell ref="AJ160:AJ181"/>
    <mergeCell ref="AJ182:AJ204"/>
    <mergeCell ref="AX160:AX181"/>
    <mergeCell ref="AX182:AX204"/>
    <mergeCell ref="AX205:AX226"/>
    <mergeCell ref="BL88:BL109"/>
    <mergeCell ref="BL110:BL132"/>
    <mergeCell ref="BL133:BL154"/>
    <mergeCell ref="BD88:BD109"/>
    <mergeCell ref="BD110:BD132"/>
    <mergeCell ref="BD133:BD154"/>
    <mergeCell ref="AX133:AX154"/>
    <mergeCell ref="AX158:BE158"/>
    <mergeCell ref="X86:AD86"/>
    <mergeCell ref="BE86:BJ86"/>
    <mergeCell ref="AF88:AF109"/>
    <mergeCell ref="AF110:AF132"/>
    <mergeCell ref="AF133:AF154"/>
    <mergeCell ref="AY86:BB86"/>
    <mergeCell ref="AG86:AK86"/>
    <mergeCell ref="AM88:AM109"/>
    <mergeCell ref="AM110:AM132"/>
    <mergeCell ref="AM133:AM154"/>
    <mergeCell ref="AN86:AV86"/>
    <mergeCell ref="AX88:AX109"/>
    <mergeCell ref="AX110:AX132"/>
    <mergeCell ref="AI15:AI36"/>
    <mergeCell ref="AI37:AI59"/>
    <mergeCell ref="AI60:AI81"/>
    <mergeCell ref="BM86:BT86"/>
    <mergeCell ref="AW15:AW36"/>
    <mergeCell ref="AW37:AW59"/>
    <mergeCell ref="AW60:AW81"/>
    <mergeCell ref="BI15:BI36"/>
    <mergeCell ref="BI37:BI59"/>
    <mergeCell ref="BI60:BI81"/>
    <mergeCell ref="V231:V252"/>
    <mergeCell ref="V253:V275"/>
    <mergeCell ref="V276:V298"/>
    <mergeCell ref="W15:W36"/>
    <mergeCell ref="W37:W59"/>
    <mergeCell ref="W60:W81"/>
    <mergeCell ref="W88:W110"/>
    <mergeCell ref="W111:W133"/>
    <mergeCell ref="W134:W155"/>
    <mergeCell ref="W205:W227"/>
    <mergeCell ref="W160:W181"/>
    <mergeCell ref="W182:W204"/>
    <mergeCell ref="AF229:AK229"/>
    <mergeCell ref="AE231:AE252"/>
    <mergeCell ref="AE253:AE275"/>
    <mergeCell ref="AE276:AE298"/>
    <mergeCell ref="W229:AB229"/>
  </mergeCells>
  <hyperlinks>
    <hyperlink ref="BN87" location="VNM!A1" display="VNM" xr:uid="{6FF32EFD-3477-DC42-8C35-2200243BBA92}"/>
    <hyperlink ref="BO87" location="DGW!A1" display="DGW" xr:uid="{4095B295-F416-8740-AB4E-16F3A2D25B9C}"/>
    <hyperlink ref="BP87" location="MWG!A1" display="MWG" xr:uid="{330213AB-1FDD-0D47-A9D1-4AE31BC4C6BC}"/>
    <hyperlink ref="BQ87" location="FRT!A1" display="FRT" xr:uid="{231548A9-DA96-4247-AF1F-0B46ADBDA1E7}"/>
    <hyperlink ref="BR87" location="PNJ!A1" display="PNJ" xr:uid="{497C66B8-6EC1-2A4F-9895-BA735AB5B05D}"/>
    <hyperlink ref="BS87" location="PET!A1" display="PET" xr:uid="{9775261B-A5B7-244E-96B6-103B10DBACDE}"/>
    <hyperlink ref="BT87" location="VRE!A1" display="VRE" xr:uid="{19AC9092-5EA0-F54C-8DEF-3EFE02454EC5}"/>
    <hyperlink ref="BF87" location="GMD!A1" display="GMD" xr:uid="{0ACFCC1E-A405-9E41-8688-69ECE507EDE4}"/>
    <hyperlink ref="BG87" location="HAH!A1" display="HAH" xr:uid="{7FCD7BDA-09F4-764C-BE12-4E03024AC16E}"/>
    <hyperlink ref="BH87" location="PVT!A1" display="PVT" xr:uid="{0387461A-6687-184F-952A-F87A89603B2F}"/>
    <hyperlink ref="BI87" location="VOS!A1" display="VOS" xr:uid="{8F57B35F-E72E-F741-98CD-1F8940A37E93}"/>
    <hyperlink ref="BJ87" location="VSC!A1" display="VSC" xr:uid="{7CFAC369-7C81-0148-82A7-3B1ACB035B83}"/>
    <hyperlink ref="AZ87" location="HPG!A1" display="HPG" xr:uid="{E8750036-3F1D-D249-94BB-EB3F7E4C9A6D}"/>
    <hyperlink ref="BA87" location="NKG!A1" display="NKG" xr:uid="{43AC371A-EB57-F145-9FEB-03E46E2121F4}"/>
    <hyperlink ref="BB87" location="HSG!A1" display="HSG" xr:uid="{9EBCBE56-7BA6-0542-B10E-061F184967E8}"/>
    <hyperlink ref="AH87" location="VHC!A1" display="VHC" xr:uid="{B132EC98-7C3E-9041-AB3F-8198AAC078B8}"/>
    <hyperlink ref="AI87" location="ANV!A1" display="ANV" xr:uid="{3AD1037D-6C4A-6D40-A638-EEEC6C9205B6}"/>
    <hyperlink ref="AJ87" location="FMC!A1" display="FMC" xr:uid="{62F3008E-5FB6-5F41-9884-B74613E123E3}"/>
    <hyperlink ref="AK87" location="IDI!A1" display="IDI" xr:uid="{0D90EBC6-D688-C346-A3D1-0D76820FF160}"/>
    <hyperlink ref="AO87" location="VNM!A1" display="VNM" xr:uid="{11142476-4FC8-C647-9C68-AB45B49CF76F}"/>
    <hyperlink ref="AP87" location="DGW!A1" display="DGW" xr:uid="{43F8E913-974B-1047-8375-4298570F02EA}"/>
    <hyperlink ref="AQ87" location="MWG!A1" display="MWG" xr:uid="{42D027EC-0DAE-594C-B457-DF274F6640F6}"/>
    <hyperlink ref="AR87" location="FRT!A1" display="FRT" xr:uid="{A9130FF4-3625-A042-9732-2035E6DFC1BC}"/>
    <hyperlink ref="AS87" location="PNJ!A1" display="PNJ" xr:uid="{E2673478-C5C7-F144-8F28-52DC36B62803}"/>
    <hyperlink ref="AT87" location="PET!A1" display="PET" xr:uid="{F1791B21-4BC6-184B-A763-AACEBC34D9DA}"/>
    <hyperlink ref="AU87" location="THG!A1" display="THG" xr:uid="{81ABA504-74CD-D14B-9AA4-985A18DA454A}"/>
    <hyperlink ref="AV87" location="'C4G'!A1" display="C4G" xr:uid="{174FCDA9-A6FC-2941-B49E-6F45FDC81F56}"/>
    <hyperlink ref="BQ14" location="DPR!A1" display="DPR" xr:uid="{7E26C0F1-E2C7-BC49-8193-4167D7BC3090}"/>
    <hyperlink ref="BP14" location="LHG!A1" display="LHG" xr:uid="{65B88234-5850-E94A-BA22-204C57470DBF}"/>
    <hyperlink ref="BO14" location="PHR!A1" display="PHR" xr:uid="{DF01F90F-AEDD-EA43-B95F-8662F363AFCA}"/>
    <hyperlink ref="BN14" location="VGC!A1" display="VGC" xr:uid="{00546EE2-049F-B84D-BC36-05290CC4D0AD}"/>
    <hyperlink ref="BM14" location="SZC!A1" display="SZC" xr:uid="{F53CE3F5-285E-1044-9C8D-291EBDC477B8}"/>
    <hyperlink ref="BL14" location="IDC!A1" display="IDC" xr:uid="{1D18A1B7-7DD3-5A40-A233-750B36CF5D35}"/>
    <hyperlink ref="BK14" location="KBC!A1" display="KBC" xr:uid="{D4093201-4DAD-E342-A953-30086DA60EFE}"/>
    <hyperlink ref="BG14" location="SHS!A1" display="SHS" xr:uid="{FA10D3C6-4817-504A-AF4F-7C23724F989B}"/>
    <hyperlink ref="BF14" location="VIX!A1" display="VIX" xr:uid="{11B7B000-1838-5D4F-9804-7954132C4E1E}"/>
    <hyperlink ref="BE14" location="BSI!A1" display="BSI" xr:uid="{1652297E-AB0B-4B44-82FE-A1BBC380E744}"/>
    <hyperlink ref="BD14" location="MBS!A1" display="MBS" xr:uid="{0F083AB5-3DCC-D04E-AA15-10066B8220E3}"/>
    <hyperlink ref="BC14" location="FTS!A1" display="FTS" xr:uid="{1C40DD41-A920-5A44-80FC-CB4AAF06A315}"/>
    <hyperlink ref="BB14" location="HCM!A1" display="HCM" xr:uid="{95E4F5B3-33C2-7C49-BBAC-1352897B0048}"/>
    <hyperlink ref="BA14" location="VCI!A1" display="VCI" xr:uid="{9DE70F2D-A641-2747-BC9D-3E31631F18F5}"/>
    <hyperlink ref="AZ14" location="VND!A1" display="VND" xr:uid="{8C0B9952-D59C-364E-AF7B-F6B73564AD74}"/>
    <hyperlink ref="AY14" location="SSI!A1" display="SSI" xr:uid="{29CA82A4-2507-4247-AE8A-265C8E405C1D}"/>
    <hyperlink ref="AK14" location="VCB!A1" display="VCB" xr:uid="{C163F446-D538-C244-B4A7-E0FB952F1874}"/>
    <hyperlink ref="AL14" location="STB!A1" display="STB" xr:uid="{15E96566-5B60-0B41-B374-BDE6F497050E}"/>
    <hyperlink ref="AM14" location="CTG!A1" display="CTG" xr:uid="{0F5794C6-5FEA-CC4D-BA2B-23E9EF8C2AA6}"/>
    <hyperlink ref="AN14" location="TCB!A1" display="TCB" xr:uid="{AC51487B-B67A-964E-9335-F31F90AD1EDF}"/>
    <hyperlink ref="AO14" location="VPB!A1" display="VPB" xr:uid="{E3316632-FA83-E746-B507-FBF524BBB4F7}"/>
    <hyperlink ref="AU14" location="VPB!A1" display="LPB" xr:uid="{A77AB1D8-6C0E-E444-A877-F80EF2A86221}"/>
    <hyperlink ref="AT14" location="MSB!A1" display="MSB" xr:uid="{08ECC1A8-D5ED-0548-B42D-595D175CB7DF}"/>
    <hyperlink ref="AS14" location="VIB!A1" display="VIB" xr:uid="{69CD8460-7F51-E244-82D5-ABEA9B4C6F90}"/>
    <hyperlink ref="AP14" location="TPB!A1" display="TPB" xr:uid="{C9EE6152-54FB-2D4D-8C5D-DB1F781F5E39}"/>
    <hyperlink ref="AQ14" location="MBB!A1" display="MBB" xr:uid="{CA709FA7-B538-C443-B86A-6F5882669331}"/>
    <hyperlink ref="AR14" location="ACB!A1" display="ACB" xr:uid="{4AC9A83D-ABFD-DF43-BBF2-BCFB2DF5F963}"/>
    <hyperlink ref="AG14" location="SHS!A1" display="SHS" xr:uid="{AD64FA0C-C63D-204F-BAE6-6C8E7D01AD3D}"/>
    <hyperlink ref="AF14" location="VIX!A1" display="VIX" xr:uid="{6E54FEF9-77E6-9A44-A2D4-2F8448B09467}"/>
    <hyperlink ref="AE14" location="BSI!A1" display="BSI" xr:uid="{5B74F0B0-3BC6-E64D-AD3A-CF5AF0A8DF54}"/>
    <hyperlink ref="AD14" location="MBS!A1" display="MBS" xr:uid="{DB844F4D-07E7-3E46-8BED-A9A66108DC82}"/>
    <hyperlink ref="AC14" location="FTS!A1" display="FTS" xr:uid="{D8419B64-46B2-D440-998F-625F7E0E3B2F}"/>
    <hyperlink ref="AB14" location="HCM!A1" display="HCM" xr:uid="{9F241FDB-908D-9347-9F1E-C37AD5FD9F18}"/>
    <hyperlink ref="AA14" location="VCI!A1" display="VCI" xr:uid="{74415D12-FC61-8442-9AE0-22EC12BF2AF3}"/>
    <hyperlink ref="Z14" location="VND!A1" display="VND" xr:uid="{B16E0898-E277-E04C-9B08-94D8D43F2FF3}"/>
    <hyperlink ref="Y14" location="SSI!A1" display="SSI" xr:uid="{4221FFCF-E184-8449-9793-AE94DDC6B21E}"/>
  </hyperlink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9F7D4E-96F9-454A-9DC3-8F0FA28F9BE2}">
  <sheetPr codeName="Sheet105"/>
  <dimension ref="A15:CI228"/>
  <sheetViews>
    <sheetView topLeftCell="A93" workbookViewId="0">
      <selection activeCell="F17" sqref="F17"/>
    </sheetView>
  </sheetViews>
  <sheetFormatPr baseColWidth="10" defaultRowHeight="16" x14ac:dyDescent="0.2"/>
  <cols>
    <col min="1" max="1" width="21.1640625" customWidth="1"/>
    <col min="2" max="2" width="20.1640625" customWidth="1"/>
    <col min="3" max="3" width="19.33203125" customWidth="1"/>
    <col min="4" max="4" width="18.33203125" customWidth="1"/>
    <col min="5" max="5" width="19" customWidth="1"/>
    <col min="6" max="6" width="21.5" customWidth="1"/>
    <col min="7" max="7" width="19.33203125" customWidth="1"/>
    <col min="8" max="8" width="17.83203125" customWidth="1"/>
    <col min="10" max="10" width="18.33203125" customWidth="1"/>
    <col min="11" max="11" width="16.6640625" customWidth="1"/>
    <col min="18" max="18" width="13" customWidth="1"/>
    <col min="24" max="24" width="13.83203125" customWidth="1"/>
    <col min="25" max="25" width="17.33203125" customWidth="1"/>
    <col min="26" max="26" width="18" customWidth="1"/>
    <col min="27" max="27" width="20.1640625" customWidth="1"/>
    <col min="28" max="28" width="18.5" customWidth="1"/>
    <col min="29" max="29" width="19.33203125" customWidth="1"/>
    <col min="30" max="30" width="17.83203125" customWidth="1"/>
    <col min="31" max="31" width="18.33203125" customWidth="1"/>
    <col min="32" max="33" width="18.83203125" customWidth="1"/>
    <col min="34" max="34" width="18" customWidth="1"/>
    <col min="35" max="35" width="17" customWidth="1"/>
    <col min="36" max="36" width="12.6640625" customWidth="1"/>
    <col min="37" max="37" width="19" customWidth="1"/>
    <col min="38" max="38" width="22.6640625" customWidth="1"/>
    <col min="39" max="39" width="22" customWidth="1"/>
    <col min="40" max="40" width="23.1640625" customWidth="1"/>
    <col min="41" max="41" width="23.83203125" customWidth="1"/>
    <col min="42" max="42" width="18.33203125" customWidth="1"/>
    <col min="43" max="43" width="18" customWidth="1"/>
    <col min="44" max="44" width="16.1640625" customWidth="1"/>
    <col min="45" max="45" width="17.83203125" customWidth="1"/>
    <col min="46" max="46" width="20" customWidth="1"/>
    <col min="47" max="47" width="18.33203125" customWidth="1"/>
    <col min="50" max="50" width="15.33203125" customWidth="1"/>
    <col min="51" max="51" width="19.5" customWidth="1"/>
    <col min="52" max="52" width="19.1640625" customWidth="1"/>
    <col min="53" max="53" width="22.83203125" customWidth="1"/>
    <col min="54" max="54" width="19.6640625" customWidth="1"/>
    <col min="55" max="55" width="20.5" customWidth="1"/>
    <col min="56" max="56" width="19.6640625" customWidth="1"/>
    <col min="57" max="57" width="20.5" customWidth="1"/>
    <col min="58" max="58" width="16.6640625" customWidth="1"/>
    <col min="59" max="59" width="20.6640625" customWidth="1"/>
    <col min="60" max="60" width="13.6640625" bestFit="1" customWidth="1"/>
    <col min="61" max="61" width="16.83203125" customWidth="1"/>
    <col min="62" max="62" width="14" customWidth="1"/>
    <col min="63" max="64" width="19" customWidth="1"/>
    <col min="65" max="65" width="22" customWidth="1"/>
    <col min="66" max="66" width="22.1640625" customWidth="1"/>
    <col min="67" max="67" width="23.83203125" customWidth="1"/>
    <col min="68" max="68" width="20.6640625" customWidth="1"/>
    <col min="69" max="69" width="20.5" customWidth="1"/>
    <col min="70" max="70" width="15.6640625" customWidth="1"/>
    <col min="71" max="71" width="15.33203125" customWidth="1"/>
    <col min="72" max="72" width="18.5" customWidth="1"/>
    <col min="73" max="73" width="20.33203125" customWidth="1"/>
    <col min="74" max="74" width="22.33203125" customWidth="1"/>
    <col min="75" max="75" width="23.1640625" customWidth="1"/>
    <col min="76" max="76" width="20.1640625" customWidth="1"/>
    <col min="77" max="77" width="17.6640625" customWidth="1"/>
    <col min="78" max="78" width="18.1640625" customWidth="1"/>
    <col min="79" max="79" width="21.5" customWidth="1"/>
    <col min="82" max="82" width="13.5" customWidth="1"/>
    <col min="83" max="83" width="21.33203125" customWidth="1"/>
    <col min="84" max="84" width="18.1640625" customWidth="1"/>
    <col min="85" max="85" width="18.83203125" customWidth="1"/>
    <col min="86" max="86" width="19.1640625" customWidth="1"/>
    <col min="87" max="87" width="21.5" customWidth="1"/>
    <col min="90" max="90" width="15.83203125" customWidth="1"/>
    <col min="91" max="91" width="18.83203125" customWidth="1"/>
    <col min="92" max="93" width="19.33203125" customWidth="1"/>
    <col min="97" max="97" width="21" customWidth="1"/>
    <col min="98" max="98" width="19" customWidth="1"/>
    <col min="99" max="99" width="21" customWidth="1"/>
    <col min="100" max="100" width="22.6640625" customWidth="1"/>
    <col min="104" max="104" width="17" customWidth="1"/>
    <col min="105" max="105" width="18.83203125" customWidth="1"/>
    <col min="106" max="106" width="17.83203125" customWidth="1"/>
    <col min="107" max="107" width="16.6640625" customWidth="1"/>
    <col min="108" max="108" width="20" customWidth="1"/>
    <col min="109" max="109" width="17.1640625" customWidth="1"/>
    <col min="110" max="110" width="20.6640625" customWidth="1"/>
    <col min="111" max="111" width="18.33203125" customWidth="1"/>
  </cols>
  <sheetData>
    <row r="15" spans="1:69" x14ac:dyDescent="0.2">
      <c r="X15" t="str" cm="1">
        <f t="array" aca="1" ref="X15:X83" ca="1">INDIRECT("'" &amp; Y15 &amp; "'!$A$2:$A$70")</f>
        <v>Date</v>
      </c>
      <c r="Y15" s="17" t="s">
        <v>38</v>
      </c>
      <c r="Z15" s="17" t="s">
        <v>39</v>
      </c>
      <c r="AA15" s="17" t="s">
        <v>42</v>
      </c>
      <c r="AB15" s="17" t="s">
        <v>119</v>
      </c>
      <c r="AC15" s="17" t="s">
        <v>41</v>
      </c>
      <c r="AD15" s="17" t="s">
        <v>40</v>
      </c>
      <c r="AE15" s="17" t="s">
        <v>120</v>
      </c>
      <c r="AF15" s="17" t="s">
        <v>121</v>
      </c>
      <c r="AG15" s="17" t="s">
        <v>213</v>
      </c>
      <c r="AJ15" t="str" cm="1">
        <f t="array" aca="1" ref="AJ15:AJ83" ca="1">INDIRECT("'" &amp; AK15 &amp; "'!$A$2:$A$70")</f>
        <v>Date</v>
      </c>
      <c r="AK15" s="17" t="s">
        <v>33</v>
      </c>
      <c r="AL15" s="17" t="s">
        <v>35</v>
      </c>
      <c r="AM15" s="17" t="s">
        <v>214</v>
      </c>
      <c r="AN15" s="17" t="s">
        <v>34</v>
      </c>
      <c r="AO15" s="17" t="s">
        <v>36</v>
      </c>
      <c r="AP15" s="17" t="s">
        <v>122</v>
      </c>
      <c r="AQ15" s="17" t="s">
        <v>37</v>
      </c>
      <c r="AR15" s="17" t="s">
        <v>153</v>
      </c>
      <c r="AS15" s="17" t="s">
        <v>123</v>
      </c>
      <c r="AT15" s="17" t="s">
        <v>215</v>
      </c>
      <c r="AU15" s="17" t="s">
        <v>216</v>
      </c>
      <c r="AX15" t="str" cm="1">
        <f t="array" aca="1" ref="AX15:AX83" ca="1">INDIRECT("'" &amp; AY15 &amp; "'!$A$2:$A$70")</f>
        <v>Date</v>
      </c>
      <c r="AY15" s="17" t="s">
        <v>151</v>
      </c>
      <c r="AZ15" s="17" t="s">
        <v>45</v>
      </c>
      <c r="BA15" s="17" t="s">
        <v>43</v>
      </c>
      <c r="BB15" s="17" t="s">
        <v>44</v>
      </c>
      <c r="BC15" s="17" t="s">
        <v>89</v>
      </c>
      <c r="BD15" s="17" t="s">
        <v>90</v>
      </c>
      <c r="BE15" s="17" t="s">
        <v>152</v>
      </c>
      <c r="BF15" s="17" t="s">
        <v>218</v>
      </c>
      <c r="BG15" s="17" t="s">
        <v>217</v>
      </c>
      <c r="BJ15" t="str" cm="1">
        <f t="array" aca="1" ref="BJ15:BJ83" ca="1">INDIRECT("'" &amp; BK15 &amp; "'!$A$2:$A$70")</f>
        <v>Date</v>
      </c>
      <c r="BK15" s="17" t="s">
        <v>49</v>
      </c>
      <c r="BL15" s="17" t="s">
        <v>50</v>
      </c>
      <c r="BM15" s="17" t="s">
        <v>51</v>
      </c>
      <c r="BN15" s="17" t="s">
        <v>125</v>
      </c>
      <c r="BO15" s="17" t="s">
        <v>135</v>
      </c>
      <c r="BP15" s="17" t="s">
        <v>219</v>
      </c>
      <c r="BQ15" s="17" t="s">
        <v>136</v>
      </c>
    </row>
    <row r="16" spans="1:69" x14ac:dyDescent="0.2">
      <c r="A16" s="4"/>
      <c r="B16" s="4"/>
      <c r="C16" s="4"/>
      <c r="D16" s="4"/>
      <c r="E16" s="4"/>
      <c r="G16" s="4"/>
      <c r="H16" s="4"/>
      <c r="W16" s="60"/>
      <c r="X16" t="str">
        <f ca="1"/>
        <v>08/04/2024</v>
      </c>
      <c r="Y16" s="4" cm="1">
        <f t="array" aca="1" ref="Y16:Y83" ca="1">INDIRECT("'" &amp; Y15 &amp; "'!$K$3:$K$70")</f>
        <v>1772943000</v>
      </c>
      <c r="Z16" s="4" cm="1">
        <f t="array" aca="1" ref="Z16:Z83" ca="1">INDIRECT("'" &amp; Z15 &amp; "'!$K$3:$K$70")</f>
        <v>-44682139000</v>
      </c>
      <c r="AA16" s="4" cm="1">
        <f t="array" aca="1" ref="AA16:AA83" ca="1">INDIRECT("'" &amp; AA15 &amp; "'!$K$3:$K$70")</f>
        <v>-423775000</v>
      </c>
      <c r="AB16" s="4" cm="1">
        <f t="array" aca="1" ref="AB16:AB83" ca="1">INDIRECT("'" &amp; AB15 &amp; "'!$K$3:$K$70")</f>
        <v>70246491000</v>
      </c>
      <c r="AC16" s="4" cm="1">
        <f t="array" aca="1" ref="AC16:AC83" ca="1">INDIRECT("'" &amp; AC15 &amp; "'!$K$3:$K$70")</f>
        <v>14635103000</v>
      </c>
      <c r="AD16" s="4" cm="1">
        <f t="array" aca="1" ref="AD16:AD83" ca="1">INDIRECT("'" &amp; AD15 &amp; "'!$K$3:$K$70")</f>
        <v>89587660000</v>
      </c>
      <c r="AE16" s="4" cm="1">
        <f t="array" aca="1" ref="AE16:AE83" ca="1">INDIRECT("'" &amp; AE15 &amp; "'!$K$3:$K$70")</f>
        <v>-1846085000</v>
      </c>
      <c r="AF16" s="4" cm="1">
        <f t="array" aca="1" ref="AF16:AF83" ca="1">INDIRECT("'" &amp; AF15 &amp; "'!$K$3:$K$70")</f>
        <v>419517449000</v>
      </c>
      <c r="AG16" s="4" cm="1">
        <f t="array" aca="1" ref="AG16:AG83" ca="1">INDIRECT("'" &amp; AG15 &amp; "'!$K$3:$K$70")</f>
        <v>14587102600</v>
      </c>
      <c r="AI16" s="60"/>
      <c r="AJ16" t="str">
        <f ca="1"/>
        <v>08/04/2024</v>
      </c>
      <c r="AK16" s="4" cm="1">
        <f t="array" aca="1" ref="AK16:AK83" ca="1">INDIRECT("'" &amp; AK15 &amp; "'!$K$3:$K$70")</f>
        <v>-85067211000</v>
      </c>
      <c r="AL16" s="4" cm="1">
        <f t="array" aca="1" ref="AL16:AL83" ca="1">INDIRECT("'" &amp; AL15 &amp; "'!$K$3:$K$70")</f>
        <v>-493312749000</v>
      </c>
      <c r="AM16" s="4" cm="1">
        <f t="array" aca="1" ref="AM16:AM83" ca="1">INDIRECT("'" &amp; AM15 &amp; "'!$K$3:$K$70")</f>
        <v>-263005569000</v>
      </c>
      <c r="AN16" s="4" cm="1">
        <f t="array" aca="1" ref="AN16:AN83" ca="1">INDIRECT("'" &amp; AN15 &amp; "'!$K$3:$K$70")</f>
        <v>-600722901000</v>
      </c>
      <c r="AO16" s="4" cm="1">
        <f t="array" aca="1" ref="AO16:AO83" ca="1">INDIRECT("'" &amp; AO15 &amp; "'!$K$3:$K$70")</f>
        <v>-257007177000</v>
      </c>
      <c r="AP16" s="4" cm="1">
        <f t="array" aca="1" ref="AP16:AP83" ca="1">INDIRECT("'" &amp; AP15 &amp; "'!$K$3:$K$70")</f>
        <v>-160936830000</v>
      </c>
      <c r="AQ16" s="4" cm="1">
        <f t="array" aca="1" ref="AQ16:AQ83" ca="1">INDIRECT("'" &amp; AQ15 &amp; "'!$K$3:$K$70")</f>
        <v>-312797596000</v>
      </c>
      <c r="AR16" s="4" cm="1">
        <f t="array" aca="1" ref="AR16:AR83" ca="1">INDIRECT("'" &amp; AR15 &amp; "'!$K$3:$K$70")</f>
        <v>-279418630000</v>
      </c>
      <c r="AS16" s="4" cm="1">
        <f t="array" aca="1" ref="AS16:AS83" ca="1">INDIRECT("'" &amp; AS15 &amp; "'!$K$3:$K$70")</f>
        <v>-81875136000</v>
      </c>
      <c r="AT16" s="4" cm="1">
        <f t="array" aca="1" ref="AT16:AT83" ca="1">INDIRECT("'" &amp; AT15 &amp; "'!$K$3:$K$70")</f>
        <v>-62592973000</v>
      </c>
      <c r="AU16" s="4" cm="1">
        <f t="array" aca="1" ref="AU16:AU83" ca="1">INDIRECT("'" &amp; AU15 &amp; "'!$K$3:$K$70")</f>
        <v>25290079000</v>
      </c>
      <c r="AW16" s="60"/>
      <c r="AX16" t="str">
        <f ca="1"/>
        <v>08/04/2024</v>
      </c>
      <c r="AY16" s="4" cm="1">
        <f t="array" aca="1" ref="AY16:AY83" ca="1">INDIRECT("'" &amp; AY15 &amp; "'!$K$3:$K$70")</f>
        <v>68806955000</v>
      </c>
      <c r="AZ16" s="4" cm="1">
        <f t="array" aca="1" ref="AZ16:AZ83" ca="1">INDIRECT("'" &amp; AZ15 &amp; "'!$K$3:$K$70")</f>
        <v>-692203537000</v>
      </c>
      <c r="BA16" s="4" cm="1">
        <f t="array" aca="1" ref="BA16:BA83" ca="1">INDIRECT("'" &amp; BA15 &amp; "'!$K$3:$K$70")</f>
        <v>66255390000</v>
      </c>
      <c r="BB16" s="4" cm="1">
        <f t="array" aca="1" ref="BB16:BB83" ca="1">INDIRECT("'" &amp; BB15 &amp; "'!$K$3:$K$70")</f>
        <v>31048225000</v>
      </c>
      <c r="BC16" s="4" cm="1">
        <f t="array" aca="1" ref="BC16:BC83" ca="1">INDIRECT("'" &amp; BC15 &amp; "'!$K$3:$K$70")</f>
        <v>-60281800000</v>
      </c>
      <c r="BD16" s="4" cm="1">
        <f t="array" aca="1" ref="BD16:BD83" ca="1">INDIRECT("'" &amp; BD15 &amp; "'!$K$3:$K$70")</f>
        <v>-130109343000</v>
      </c>
      <c r="BE16" s="4" cm="1">
        <f t="array" aca="1" ref="BE16:BE83" ca="1">INDIRECT("'" &amp; BE15 &amp; "'!$K$3:$K$70")</f>
        <v>-14862731000</v>
      </c>
      <c r="BF16" s="4" cm="1">
        <f t="array" aca="1" ref="BF16:BF83" ca="1">INDIRECT("'" &amp; BF15 &amp; "'!$K$3:$K$70")</f>
        <v>-75300000</v>
      </c>
      <c r="BG16" s="4" cm="1">
        <f t="array" aca="1" ref="BG16:BG83" ca="1">INDIRECT("'" &amp; BG15 &amp; "'!$K$3:$K$70")</f>
        <v>71125000</v>
      </c>
      <c r="BI16" s="60"/>
      <c r="BJ16" t="str">
        <f ca="1"/>
        <v>08/04/2024</v>
      </c>
      <c r="BK16" s="4" cm="1">
        <f t="array" aca="1" ref="BK16:BK83" ca="1">INDIRECT("'" &amp; BK15 &amp; "'!$K$3:$K$70")</f>
        <v>101253834000</v>
      </c>
      <c r="BL16" s="4" cm="1">
        <f t="array" aca="1" ref="BL16:BL83" ca="1">INDIRECT("'" &amp; BL15 &amp; "'!$K$3:$K$70")</f>
        <v>-38482790000</v>
      </c>
      <c r="BM16" s="4" cm="1">
        <f t="array" aca="1" ref="BM16:BM83" ca="1">INDIRECT("'" &amp; BM15 &amp; "'!$K$3:$K$70")</f>
        <v>99930000</v>
      </c>
      <c r="BN16" s="4" cm="1">
        <f t="array" aca="1" ref="BN16:BN83" ca="1">INDIRECT("'" &amp; BN15 &amp; "'!$K$3:$K$70")</f>
        <v>47914297000</v>
      </c>
      <c r="BO16" s="4" cm="1">
        <f t="array" aca="1" ref="BO16:BO83" ca="1">INDIRECT("'" &amp; BO15 &amp; "'!$K$3:$K$70")</f>
        <v>15438835000</v>
      </c>
      <c r="BP16" s="4" cm="1">
        <f t="array" aca="1" ref="BP16:BP83" ca="1">INDIRECT("'" &amp; BP15 &amp; "'!$K$3:$K$70")</f>
        <v>4184440000</v>
      </c>
      <c r="BQ16" s="4" cm="1">
        <f t="array" aca="1" ref="BQ16:BQ83" ca="1">INDIRECT("'" &amp; BQ15 &amp; "'!$K$3:$K$70")</f>
        <v>109300000</v>
      </c>
    </row>
    <row r="17" spans="1:69" x14ac:dyDescent="0.2">
      <c r="A17" s="4"/>
      <c r="B17" s="4"/>
      <c r="C17" s="4"/>
      <c r="D17" s="4"/>
      <c r="E17" s="4"/>
      <c r="G17" s="4"/>
      <c r="H17" s="4"/>
      <c r="W17" s="60"/>
      <c r="X17" t="str">
        <f ca="1"/>
        <v>05/04/2024</v>
      </c>
      <c r="Y17" s="4">
        <f ca="1"/>
        <v>13887053000</v>
      </c>
      <c r="Z17" s="4">
        <f ca="1"/>
        <v>-43696249000</v>
      </c>
      <c r="AA17" s="4">
        <f ca="1"/>
        <v>-931670000</v>
      </c>
      <c r="AB17" s="4">
        <f ca="1"/>
        <v>70963181000</v>
      </c>
      <c r="AC17" s="4">
        <f ca="1"/>
        <v>14002093000</v>
      </c>
      <c r="AD17" s="4">
        <f ca="1"/>
        <v>89587660000</v>
      </c>
      <c r="AE17" s="4">
        <f ca="1"/>
        <v>-1846085000</v>
      </c>
      <c r="AF17" s="4">
        <f ca="1"/>
        <v>417226939000</v>
      </c>
      <c r="AG17" s="4">
        <f ca="1"/>
        <v>14587102600</v>
      </c>
      <c r="AI17" s="60"/>
      <c r="AJ17" t="str">
        <f ca="1"/>
        <v>05/04/2024</v>
      </c>
      <c r="AK17" s="4">
        <f ca="1"/>
        <v>-57536961000</v>
      </c>
      <c r="AL17" s="4">
        <f ca="1"/>
        <v>-371274269000</v>
      </c>
      <c r="AM17" s="4">
        <f ca="1"/>
        <v>-251392789000</v>
      </c>
      <c r="AN17" s="4">
        <f ca="1"/>
        <v>-556020461000</v>
      </c>
      <c r="AO17" s="4">
        <f ca="1"/>
        <v>-204710107000</v>
      </c>
      <c r="AP17" s="4">
        <f ca="1"/>
        <v>-151345230000</v>
      </c>
      <c r="AQ17" s="4">
        <f ca="1"/>
        <v>-321775556000</v>
      </c>
      <c r="AR17" s="4">
        <f ca="1"/>
        <v>-248233895000</v>
      </c>
      <c r="AS17" s="4">
        <f ca="1"/>
        <v>-67796131000</v>
      </c>
      <c r="AT17" s="4">
        <f ca="1"/>
        <v>-64310778000</v>
      </c>
      <c r="AU17" s="4">
        <f ca="1"/>
        <v>23010739000</v>
      </c>
      <c r="AW17" s="60"/>
      <c r="AX17" t="str">
        <f ca="1"/>
        <v>05/04/2024</v>
      </c>
      <c r="AY17" s="4">
        <f ca="1"/>
        <v>120904845000</v>
      </c>
      <c r="AZ17" s="4">
        <f ca="1"/>
        <v>-692203537000</v>
      </c>
      <c r="BA17" s="4">
        <f ca="1"/>
        <v>77517035000</v>
      </c>
      <c r="BB17" s="4">
        <f ca="1"/>
        <v>29724020000</v>
      </c>
      <c r="BC17" s="4">
        <f ca="1"/>
        <v>-62897760000</v>
      </c>
      <c r="BD17" s="4">
        <f ca="1"/>
        <v>-132944808000</v>
      </c>
      <c r="BE17" s="4">
        <f ca="1"/>
        <v>-16616091000</v>
      </c>
      <c r="BF17" s="4">
        <f ca="1"/>
        <v>-75300000</v>
      </c>
      <c r="BG17" s="4">
        <f ca="1"/>
        <v>71125000</v>
      </c>
      <c r="BI17" s="60"/>
      <c r="BJ17" t="str">
        <f ca="1"/>
        <v>05/04/2024</v>
      </c>
      <c r="BK17" s="4">
        <f ca="1"/>
        <v>133775784000</v>
      </c>
      <c r="BL17" s="4">
        <f ca="1"/>
        <v>-39343790000</v>
      </c>
      <c r="BM17" s="4">
        <f ca="1"/>
        <v>-234200000</v>
      </c>
      <c r="BN17" s="4">
        <f ca="1"/>
        <v>47685167000</v>
      </c>
      <c r="BO17" s="4">
        <f ca="1"/>
        <v>14290175000</v>
      </c>
      <c r="BP17" s="4">
        <f ca="1"/>
        <v>2580190000</v>
      </c>
      <c r="BQ17" s="4">
        <f ca="1"/>
        <v>-689700000</v>
      </c>
    </row>
    <row r="18" spans="1:69" x14ac:dyDescent="0.2">
      <c r="A18" s="4"/>
      <c r="B18" s="4"/>
      <c r="C18" s="4"/>
      <c r="D18" s="4"/>
      <c r="E18" s="4"/>
      <c r="G18" s="4"/>
      <c r="H18" s="4"/>
      <c r="W18" s="60"/>
      <c r="X18" t="str">
        <f ca="1"/>
        <v>04/04/2024</v>
      </c>
      <c r="Y18" s="4">
        <f ca="1"/>
        <v>-52101047000</v>
      </c>
      <c r="Z18" s="4">
        <f ca="1"/>
        <v>-43199689000</v>
      </c>
      <c r="AA18" s="4">
        <f ca="1"/>
        <v>-1713420000</v>
      </c>
      <c r="AB18" s="4">
        <f ca="1"/>
        <v>70541821000</v>
      </c>
      <c r="AC18" s="4">
        <f ca="1"/>
        <v>13775373000</v>
      </c>
      <c r="AD18" s="4">
        <f ca="1"/>
        <v>89587660000</v>
      </c>
      <c r="AE18" s="4">
        <f ca="1"/>
        <v>-1846085000</v>
      </c>
      <c r="AF18" s="4">
        <f ca="1"/>
        <v>416750879000</v>
      </c>
      <c r="AG18" s="4">
        <f ca="1"/>
        <v>12454302600</v>
      </c>
      <c r="AI18" s="60"/>
      <c r="AJ18" t="str">
        <f ca="1"/>
        <v>04/04/2024</v>
      </c>
      <c r="AK18" s="4">
        <f ca="1"/>
        <v>-48407981000</v>
      </c>
      <c r="AL18" s="4">
        <f ca="1"/>
        <v>-351407489000</v>
      </c>
      <c r="AM18" s="4">
        <f ca="1"/>
        <v>-256823434000</v>
      </c>
      <c r="AN18" s="4">
        <f ca="1"/>
        <v>-638123086000</v>
      </c>
      <c r="AO18" s="4">
        <f ca="1"/>
        <v>-145018192000</v>
      </c>
      <c r="AP18" s="4">
        <f ca="1"/>
        <v>-147887740000</v>
      </c>
      <c r="AQ18" s="4">
        <f ca="1"/>
        <v>-431416565000</v>
      </c>
      <c r="AR18" s="4">
        <f ca="1"/>
        <v>-236545007000</v>
      </c>
      <c r="AS18" s="4">
        <f ca="1"/>
        <v>-70781016000</v>
      </c>
      <c r="AT18" s="4">
        <f ca="1"/>
        <v>-65930983000</v>
      </c>
      <c r="AU18" s="4">
        <f ca="1"/>
        <v>21271419000</v>
      </c>
      <c r="AW18" s="60"/>
      <c r="AX18" t="str">
        <f ca="1"/>
        <v>04/04/2024</v>
      </c>
      <c r="AY18" s="4">
        <f ca="1"/>
        <v>100121850000</v>
      </c>
      <c r="AZ18" s="4">
        <f ca="1"/>
        <v>-692203537000</v>
      </c>
      <c r="BA18" s="4">
        <f ca="1"/>
        <v>57987015000</v>
      </c>
      <c r="BB18" s="4">
        <f ca="1"/>
        <v>30990610000</v>
      </c>
      <c r="BC18" s="4">
        <f ca="1"/>
        <v>-68352325000</v>
      </c>
      <c r="BD18" s="4">
        <f ca="1"/>
        <v>-134965068000</v>
      </c>
      <c r="BE18" s="4">
        <f ca="1"/>
        <v>26852629000</v>
      </c>
      <c r="BF18" s="4">
        <f ca="1"/>
        <v>-75300000</v>
      </c>
      <c r="BG18" s="4">
        <f ca="1"/>
        <v>71125000</v>
      </c>
      <c r="BI18" s="60"/>
      <c r="BJ18" t="str">
        <f ca="1"/>
        <v>04/04/2024</v>
      </c>
      <c r="BK18" s="4">
        <f ca="1"/>
        <v>134208369000</v>
      </c>
      <c r="BL18" s="4">
        <f ca="1"/>
        <v>-39402190000</v>
      </c>
      <c r="BM18" s="4">
        <f ca="1"/>
        <v>-147970000</v>
      </c>
      <c r="BN18" s="4">
        <f ca="1"/>
        <v>46050407000</v>
      </c>
      <c r="BO18" s="4">
        <f ca="1"/>
        <v>14176345000</v>
      </c>
      <c r="BP18" s="4">
        <f ca="1"/>
        <v>2580190000</v>
      </c>
      <c r="BQ18" s="4">
        <f ca="1"/>
        <v>-560650000</v>
      </c>
    </row>
    <row r="19" spans="1:69" x14ac:dyDescent="0.2">
      <c r="A19" s="4"/>
      <c r="B19" s="4"/>
      <c r="C19" s="4"/>
      <c r="D19" s="4"/>
      <c r="E19" s="4"/>
      <c r="G19" s="4"/>
      <c r="H19" s="4"/>
      <c r="W19" s="60"/>
      <c r="X19" t="str">
        <f ca="1"/>
        <v>03/04/2024</v>
      </c>
      <c r="Y19" s="4">
        <f ca="1"/>
        <v>-74766087000</v>
      </c>
      <c r="Z19" s="4">
        <f ca="1"/>
        <v>-50271854000</v>
      </c>
      <c r="AA19" s="4">
        <f ca="1"/>
        <v>-2495170000</v>
      </c>
      <c r="AB19" s="4">
        <f ca="1"/>
        <v>70120461000</v>
      </c>
      <c r="AC19" s="4">
        <f ca="1"/>
        <v>13548653000</v>
      </c>
      <c r="AD19" s="4">
        <f ca="1"/>
        <v>89587660000</v>
      </c>
      <c r="AE19" s="4">
        <f ca="1"/>
        <v>-1846085000</v>
      </c>
      <c r="AF19" s="4">
        <f ca="1"/>
        <v>416274819000</v>
      </c>
      <c r="AG19" s="4">
        <f ca="1"/>
        <v>10321502600</v>
      </c>
      <c r="AI19" s="60"/>
      <c r="AJ19" t="str">
        <f ca="1"/>
        <v>03/04/2024</v>
      </c>
      <c r="AK19" s="4">
        <f ca="1"/>
        <v>-75285051000</v>
      </c>
      <c r="AL19" s="4">
        <f ca="1"/>
        <v>-321289054000</v>
      </c>
      <c r="AM19" s="4">
        <f ca="1"/>
        <v>-271290484000</v>
      </c>
      <c r="AN19" s="4">
        <f ca="1"/>
        <v>-686388616000</v>
      </c>
      <c r="AO19" s="4">
        <f ca="1"/>
        <v>-188770767000</v>
      </c>
      <c r="AP19" s="4">
        <f ca="1"/>
        <v>-161674865000</v>
      </c>
      <c r="AQ19" s="4">
        <f ca="1"/>
        <v>-459880333000</v>
      </c>
      <c r="AR19" s="4">
        <f ca="1"/>
        <v>-261854292000</v>
      </c>
      <c r="AS19" s="4">
        <f ca="1"/>
        <v>-84515319000</v>
      </c>
      <c r="AT19" s="4">
        <f ca="1"/>
        <v>-75785198000</v>
      </c>
      <c r="AU19" s="4">
        <f ca="1"/>
        <v>19532099000</v>
      </c>
      <c r="AW19" s="60"/>
      <c r="AX19" t="str">
        <f ca="1"/>
        <v>03/04/2024</v>
      </c>
      <c r="AY19" s="4">
        <f ca="1"/>
        <v>79338855000</v>
      </c>
      <c r="AZ19" s="4">
        <f ca="1"/>
        <v>-692203537000</v>
      </c>
      <c r="BA19" s="4">
        <f ca="1"/>
        <v>38456995000</v>
      </c>
      <c r="BB19" s="4">
        <f ca="1"/>
        <v>29544530000</v>
      </c>
      <c r="BC19" s="4">
        <f ca="1"/>
        <v>-85140900000</v>
      </c>
      <c r="BD19" s="4">
        <f ca="1"/>
        <v>-136985328000</v>
      </c>
      <c r="BE19" s="4">
        <f ca="1"/>
        <v>70321349000</v>
      </c>
      <c r="BF19" s="4">
        <f ca="1"/>
        <v>-75300000</v>
      </c>
      <c r="BG19" s="4">
        <f ca="1"/>
        <v>71125000</v>
      </c>
      <c r="BI19" s="60"/>
      <c r="BJ19" t="str">
        <f ca="1"/>
        <v>03/04/2024</v>
      </c>
      <c r="BK19" s="4">
        <f ca="1"/>
        <v>133273404000</v>
      </c>
      <c r="BL19" s="4">
        <f ca="1"/>
        <v>-39460590000</v>
      </c>
      <c r="BM19" s="4">
        <f ca="1"/>
        <v>-61740000</v>
      </c>
      <c r="BN19" s="4">
        <f ca="1"/>
        <v>45923437000</v>
      </c>
      <c r="BO19" s="4">
        <f ca="1"/>
        <v>14062515000</v>
      </c>
      <c r="BP19" s="4">
        <f ca="1"/>
        <v>2580190000</v>
      </c>
      <c r="BQ19" s="4">
        <f ca="1"/>
        <v>-431600000</v>
      </c>
    </row>
    <row r="20" spans="1:69" x14ac:dyDescent="0.2">
      <c r="A20" s="4"/>
      <c r="B20" s="4"/>
      <c r="C20" s="4"/>
      <c r="D20" s="4"/>
      <c r="E20" s="4"/>
      <c r="G20" s="4"/>
      <c r="H20" s="4"/>
      <c r="W20" s="60"/>
      <c r="X20" t="str">
        <f ca="1"/>
        <v>02/04/2024</v>
      </c>
      <c r="Y20" s="4">
        <f ca="1"/>
        <v>-41011166000</v>
      </c>
      <c r="Z20" s="4">
        <f ca="1"/>
        <v>-43401104000</v>
      </c>
      <c r="AA20" s="4">
        <f ca="1"/>
        <v>2552360000</v>
      </c>
      <c r="AB20" s="4">
        <f ca="1"/>
        <v>65892096000</v>
      </c>
      <c r="AC20" s="4">
        <f ca="1"/>
        <v>14453513000</v>
      </c>
      <c r="AD20" s="4">
        <f ca="1"/>
        <v>74120660000</v>
      </c>
      <c r="AE20" s="4">
        <f ca="1"/>
        <v>-1846085000</v>
      </c>
      <c r="AF20" s="4">
        <f ca="1"/>
        <v>418143639000</v>
      </c>
      <c r="AG20" s="4">
        <f ca="1"/>
        <v>10323622600</v>
      </c>
      <c r="AI20" s="60"/>
      <c r="AJ20" t="str">
        <f ca="1"/>
        <v>02/04/2024</v>
      </c>
      <c r="AK20" s="4">
        <f ca="1"/>
        <v>-40622861000</v>
      </c>
      <c r="AL20" s="4">
        <f ca="1"/>
        <v>-241384559000</v>
      </c>
      <c r="AM20" s="4">
        <f ca="1"/>
        <v>-238975499000</v>
      </c>
      <c r="AN20" s="4">
        <f ca="1"/>
        <v>-649708636000</v>
      </c>
      <c r="AO20" s="4">
        <f ca="1"/>
        <v>-119082287000</v>
      </c>
      <c r="AP20" s="4">
        <f ca="1"/>
        <v>-141324855000</v>
      </c>
      <c r="AQ20" s="4">
        <f ca="1"/>
        <v>-339873360000</v>
      </c>
      <c r="AR20" s="4">
        <f ca="1"/>
        <v>-219034693000</v>
      </c>
      <c r="AS20" s="4">
        <f ca="1"/>
        <v>-53872489000</v>
      </c>
      <c r="AT20" s="4">
        <f ca="1"/>
        <v>-76525723000</v>
      </c>
      <c r="AU20" s="4">
        <f ca="1"/>
        <v>27729924000</v>
      </c>
      <c r="AW20" s="60"/>
      <c r="AX20" t="str">
        <f ca="1"/>
        <v>02/04/2024</v>
      </c>
      <c r="AY20" s="4">
        <f ca="1"/>
        <v>105465395000</v>
      </c>
      <c r="AZ20" s="4">
        <f ca="1"/>
        <v>-692203537000</v>
      </c>
      <c r="BA20" s="4">
        <f ca="1"/>
        <v>43775205000</v>
      </c>
      <c r="BB20" s="4">
        <f ca="1"/>
        <v>23125340000</v>
      </c>
      <c r="BC20" s="4">
        <f ca="1"/>
        <v>-80704180000</v>
      </c>
      <c r="BD20" s="4">
        <f ca="1"/>
        <v>-135539073000</v>
      </c>
      <c r="BE20" s="4">
        <f ca="1"/>
        <v>78799544000</v>
      </c>
      <c r="BF20" s="4">
        <f ca="1"/>
        <v>-70480000</v>
      </c>
      <c r="BG20" s="4">
        <f ca="1"/>
        <v>71125000</v>
      </c>
      <c r="BI20" s="60"/>
      <c r="BJ20" t="str">
        <f ca="1"/>
        <v>02/04/2024</v>
      </c>
      <c r="BK20" s="4">
        <f ca="1"/>
        <v>135719999000</v>
      </c>
      <c r="BL20" s="4">
        <f ca="1"/>
        <v>-39460590000</v>
      </c>
      <c r="BM20" s="4">
        <f ca="1"/>
        <v>354050000</v>
      </c>
      <c r="BN20" s="4">
        <f ca="1"/>
        <v>46667807000</v>
      </c>
      <c r="BO20" s="4">
        <f ca="1"/>
        <v>14382025000</v>
      </c>
      <c r="BP20" s="4">
        <f ca="1"/>
        <v>2580190000</v>
      </c>
      <c r="BQ20" s="4">
        <f ca="1"/>
        <v>-431600000</v>
      </c>
    </row>
    <row r="21" spans="1:69" x14ac:dyDescent="0.2">
      <c r="A21" s="4"/>
      <c r="B21" s="4"/>
      <c r="C21" s="4"/>
      <c r="D21" s="4"/>
      <c r="E21" s="4"/>
      <c r="G21" s="4"/>
      <c r="H21" s="4"/>
      <c r="W21" s="60"/>
      <c r="X21" t="str">
        <f ca="1"/>
        <v>01/04/2024</v>
      </c>
      <c r="Y21" s="4">
        <f ca="1"/>
        <v>-45720685000</v>
      </c>
      <c r="Z21" s="4">
        <f ca="1"/>
        <v>-43086789000</v>
      </c>
      <c r="AA21" s="4">
        <f ca="1"/>
        <v>5538980000</v>
      </c>
      <c r="AB21" s="4">
        <f ca="1"/>
        <v>66142906000</v>
      </c>
      <c r="AC21" s="4">
        <f ca="1"/>
        <v>14641453000</v>
      </c>
      <c r="AD21" s="4">
        <f ca="1"/>
        <v>74120660000</v>
      </c>
      <c r="AE21" s="4">
        <f ca="1"/>
        <v>-1846085000</v>
      </c>
      <c r="AF21" s="4">
        <f ca="1"/>
        <v>418538529000</v>
      </c>
      <c r="AG21" s="4">
        <f ca="1"/>
        <v>10323622600</v>
      </c>
      <c r="AI21" s="60"/>
      <c r="AJ21" t="str">
        <f ca="1"/>
        <v>01/04/2024</v>
      </c>
      <c r="AK21" s="4">
        <f ca="1"/>
        <v>-48153867000</v>
      </c>
      <c r="AL21" s="4">
        <f ca="1"/>
        <v>-165112389000</v>
      </c>
      <c r="AM21" s="4">
        <f ca="1"/>
        <v>-242420409000</v>
      </c>
      <c r="AN21" s="4">
        <f ca="1"/>
        <v>-598726064000</v>
      </c>
      <c r="AO21" s="4">
        <f ca="1"/>
        <v>-134575437000</v>
      </c>
      <c r="AP21" s="4">
        <f ca="1"/>
        <v>-143529830000</v>
      </c>
      <c r="AQ21" s="4">
        <f ca="1"/>
        <v>-359441585000</v>
      </c>
      <c r="AR21" s="4">
        <f ca="1"/>
        <v>-224126708000</v>
      </c>
      <c r="AS21" s="4">
        <f ca="1"/>
        <v>-62509494000</v>
      </c>
      <c r="AT21" s="4">
        <f ca="1"/>
        <v>-76876133000</v>
      </c>
      <c r="AU21" s="4">
        <f ca="1"/>
        <v>28778589000</v>
      </c>
      <c r="AW21" s="60"/>
      <c r="AX21" t="str">
        <f ca="1"/>
        <v>01/04/2024</v>
      </c>
      <c r="AY21" s="4">
        <f ca="1"/>
        <v>106873870000</v>
      </c>
      <c r="AZ21" s="4">
        <f ca="1"/>
        <v>-692203537000</v>
      </c>
      <c r="BA21" s="4">
        <f ca="1"/>
        <v>44051825000</v>
      </c>
      <c r="BB21" s="4">
        <f ca="1"/>
        <v>23501080000</v>
      </c>
      <c r="BC21" s="4">
        <f ca="1"/>
        <v>-80763775000</v>
      </c>
      <c r="BD21" s="4">
        <f ca="1"/>
        <v>-139080211000</v>
      </c>
      <c r="BE21" s="4">
        <f ca="1"/>
        <v>79299144000</v>
      </c>
      <c r="BF21" s="4">
        <f ca="1"/>
        <v>-70480000</v>
      </c>
      <c r="BG21" s="4">
        <f ca="1"/>
        <v>71125000</v>
      </c>
      <c r="BI21" s="60"/>
      <c r="BJ21" t="str">
        <f ca="1"/>
        <v>01/04/2024</v>
      </c>
      <c r="BK21" s="4">
        <f ca="1"/>
        <v>136324504000</v>
      </c>
      <c r="BL21" s="4">
        <f ca="1"/>
        <v>-39460590000</v>
      </c>
      <c r="BM21" s="4">
        <f ca="1"/>
        <v>719700000</v>
      </c>
      <c r="BN21" s="4">
        <f ca="1"/>
        <v>47377812000</v>
      </c>
      <c r="BO21" s="4">
        <f ca="1"/>
        <v>14458425000</v>
      </c>
      <c r="BP21" s="4">
        <f ca="1"/>
        <v>2580190000</v>
      </c>
      <c r="BQ21" s="4">
        <f ca="1"/>
        <v>-431600000</v>
      </c>
    </row>
    <row r="22" spans="1:69" x14ac:dyDescent="0.2">
      <c r="A22" s="4"/>
      <c r="B22" s="4"/>
      <c r="C22" s="4"/>
      <c r="D22" s="4"/>
      <c r="E22" s="4"/>
      <c r="G22" s="4"/>
      <c r="H22" s="4"/>
      <c r="W22" s="60"/>
      <c r="X22" t="str">
        <f ca="1"/>
        <v>29/03/2024</v>
      </c>
      <c r="Y22" s="4">
        <f ca="1"/>
        <v>-70293062000</v>
      </c>
      <c r="Z22" s="4">
        <f ca="1"/>
        <v>-41514309000</v>
      </c>
      <c r="AA22" s="4">
        <f ca="1"/>
        <v>5865730000</v>
      </c>
      <c r="AB22" s="4">
        <f ca="1"/>
        <v>71156491000</v>
      </c>
      <c r="AC22" s="4">
        <f ca="1"/>
        <v>14677263000</v>
      </c>
      <c r="AD22" s="4">
        <f ca="1"/>
        <v>74120660000</v>
      </c>
      <c r="AE22" s="4">
        <f ca="1"/>
        <v>-1846085000</v>
      </c>
      <c r="AF22" s="4">
        <f ca="1"/>
        <v>497105264000</v>
      </c>
      <c r="AG22" s="4">
        <f ca="1"/>
        <v>12202622600</v>
      </c>
      <c r="AI22" s="60"/>
      <c r="AJ22" t="str">
        <f ca="1"/>
        <v>29/03/2024</v>
      </c>
      <c r="AK22" s="4">
        <f ca="1"/>
        <v>-55633557000</v>
      </c>
      <c r="AL22" s="4">
        <f ca="1"/>
        <v>-185154839000</v>
      </c>
      <c r="AM22" s="4">
        <f ca="1"/>
        <v>-243580529000</v>
      </c>
      <c r="AN22" s="4">
        <f ca="1"/>
        <v>-618358909000</v>
      </c>
      <c r="AO22" s="4">
        <f ca="1"/>
        <v>-151000969000</v>
      </c>
      <c r="AP22" s="4">
        <f ca="1"/>
        <v>-148667732000</v>
      </c>
      <c r="AQ22" s="4">
        <f ca="1"/>
        <v>-382305702000</v>
      </c>
      <c r="AR22" s="4">
        <f ca="1"/>
        <v>-240504473000</v>
      </c>
      <c r="AS22" s="4">
        <f ca="1"/>
        <v>-70665818000</v>
      </c>
      <c r="AT22" s="4">
        <f ca="1"/>
        <v>-78858488000</v>
      </c>
      <c r="AU22" s="4">
        <f ca="1"/>
        <v>28000924000</v>
      </c>
      <c r="AW22" s="60"/>
      <c r="AX22" t="str">
        <f ca="1"/>
        <v>29/03/2024</v>
      </c>
      <c r="AY22" s="4">
        <f ca="1"/>
        <v>108696835000</v>
      </c>
      <c r="AZ22" s="4">
        <f ca="1"/>
        <v>-690455037000</v>
      </c>
      <c r="BA22" s="4">
        <f ca="1"/>
        <v>42641095000</v>
      </c>
      <c r="BB22" s="4">
        <f ca="1"/>
        <v>23610300000</v>
      </c>
      <c r="BC22" s="4">
        <f ca="1"/>
        <v>-84746125000</v>
      </c>
      <c r="BD22" s="4">
        <f ca="1"/>
        <v>-140432351000</v>
      </c>
      <c r="BE22" s="4">
        <f ca="1"/>
        <v>81807899000</v>
      </c>
      <c r="BF22" s="4">
        <f ca="1"/>
        <v>-70480000</v>
      </c>
      <c r="BG22" s="4">
        <f ca="1"/>
        <v>71125000</v>
      </c>
      <c r="BI22" s="60"/>
      <c r="BJ22" t="str">
        <f ca="1"/>
        <v>29/03/2024</v>
      </c>
      <c r="BK22" s="4">
        <f ca="1"/>
        <v>136440664000</v>
      </c>
      <c r="BL22" s="4">
        <f ca="1"/>
        <v>-39460590000</v>
      </c>
      <c r="BM22" s="4">
        <f ca="1"/>
        <v>785290000</v>
      </c>
      <c r="BN22" s="4">
        <f ca="1"/>
        <v>47424932000</v>
      </c>
      <c r="BO22" s="4">
        <f ca="1"/>
        <v>14508925000</v>
      </c>
      <c r="BP22" s="4">
        <f ca="1"/>
        <v>2580190000</v>
      </c>
      <c r="BQ22" s="4">
        <f ca="1"/>
        <v>-431600000</v>
      </c>
    </row>
    <row r="23" spans="1:69" x14ac:dyDescent="0.2">
      <c r="A23" s="4"/>
      <c r="B23" s="4"/>
      <c r="C23" s="4"/>
      <c r="D23" s="4"/>
      <c r="E23" s="4"/>
      <c r="G23" s="4"/>
      <c r="H23" s="4"/>
      <c r="W23" s="60"/>
      <c r="X23" t="str">
        <f ca="1"/>
        <v>28/03/2024</v>
      </c>
      <c r="Y23" s="4">
        <f ca="1"/>
        <v>-70172857000</v>
      </c>
      <c r="Z23" s="4">
        <f ca="1"/>
        <v>-43787079000</v>
      </c>
      <c r="AA23" s="4">
        <f ca="1"/>
        <v>4538340000</v>
      </c>
      <c r="AB23" s="4">
        <f ca="1"/>
        <v>72616071000</v>
      </c>
      <c r="AC23" s="4">
        <f ca="1"/>
        <v>14170263000</v>
      </c>
      <c r="AD23" s="4">
        <f ca="1"/>
        <v>79176660000</v>
      </c>
      <c r="AE23" s="4">
        <f ca="1"/>
        <v>-1846085000</v>
      </c>
      <c r="AF23" s="4">
        <f ca="1"/>
        <v>527229699000</v>
      </c>
      <c r="AG23" s="4">
        <f ca="1"/>
        <v>15959422600</v>
      </c>
      <c r="AI23" s="60"/>
      <c r="AJ23" t="str">
        <f ca="1"/>
        <v>28/03/2024</v>
      </c>
      <c r="AK23" s="4">
        <f ca="1"/>
        <v>-57352057000</v>
      </c>
      <c r="AL23" s="4">
        <f ca="1"/>
        <v>-195265709000</v>
      </c>
      <c r="AM23" s="4">
        <f ca="1"/>
        <v>-242052014000</v>
      </c>
      <c r="AN23" s="4">
        <f ca="1"/>
        <v>-607243264000</v>
      </c>
      <c r="AO23" s="4">
        <f ca="1"/>
        <v>-371689534000</v>
      </c>
      <c r="AP23" s="4">
        <f ca="1"/>
        <v>-146760594000</v>
      </c>
      <c r="AQ23" s="4">
        <f ca="1"/>
        <v>-371452453000</v>
      </c>
      <c r="AR23" s="4">
        <f ca="1"/>
        <v>-228332412000</v>
      </c>
      <c r="AS23" s="4">
        <f ca="1"/>
        <v>-70677753000</v>
      </c>
      <c r="AT23" s="4">
        <f ca="1"/>
        <v>-80908888000</v>
      </c>
      <c r="AU23" s="4">
        <f ca="1"/>
        <v>24828229000</v>
      </c>
      <c r="AW23" s="60"/>
      <c r="AX23" t="str">
        <f ca="1"/>
        <v>28/03/2024</v>
      </c>
      <c r="AY23" s="4">
        <f ca="1"/>
        <v>66110890000</v>
      </c>
      <c r="AZ23" s="4">
        <f ca="1"/>
        <v>-694065037000</v>
      </c>
      <c r="BA23" s="4">
        <f ca="1"/>
        <v>38930870000</v>
      </c>
      <c r="BB23" s="4">
        <f ca="1"/>
        <v>22568875000</v>
      </c>
      <c r="BC23" s="4">
        <f ca="1"/>
        <v>-86627630000</v>
      </c>
      <c r="BD23" s="4">
        <f ca="1"/>
        <v>-142622816000</v>
      </c>
      <c r="BE23" s="4">
        <f ca="1"/>
        <v>92964544000</v>
      </c>
      <c r="BF23" s="4">
        <f ca="1"/>
        <v>-70480000</v>
      </c>
      <c r="BG23" s="4">
        <f ca="1"/>
        <v>71125000</v>
      </c>
      <c r="BI23" s="60"/>
      <c r="BJ23" t="str">
        <f ca="1"/>
        <v>28/03/2024</v>
      </c>
      <c r="BK23" s="4">
        <f ca="1"/>
        <v>162106024000</v>
      </c>
      <c r="BL23" s="4">
        <f ca="1"/>
        <v>-39460590000</v>
      </c>
      <c r="BM23" s="4">
        <f ca="1"/>
        <v>474470000</v>
      </c>
      <c r="BN23" s="4">
        <f ca="1"/>
        <v>47212192000</v>
      </c>
      <c r="BO23" s="4">
        <f ca="1"/>
        <v>14278485000</v>
      </c>
      <c r="BP23" s="4">
        <f ca="1"/>
        <v>2471540000</v>
      </c>
      <c r="BQ23" s="4">
        <f ca="1"/>
        <v>-431600000</v>
      </c>
    </row>
    <row r="24" spans="1:69" x14ac:dyDescent="0.2">
      <c r="A24" s="4"/>
      <c r="B24" s="4"/>
      <c r="C24" s="4"/>
      <c r="D24" s="4"/>
      <c r="E24" s="4"/>
      <c r="G24" s="4"/>
      <c r="H24" s="4"/>
      <c r="W24" s="60"/>
      <c r="X24" t="str">
        <f ca="1"/>
        <v>27/03/2024</v>
      </c>
      <c r="Y24" s="4">
        <f ca="1"/>
        <v>-52535981000</v>
      </c>
      <c r="Z24" s="4">
        <f ca="1"/>
        <v>-45530594000</v>
      </c>
      <c r="AA24" s="4">
        <f ca="1"/>
        <v>3210950000</v>
      </c>
      <c r="AB24" s="4">
        <f ca="1"/>
        <v>74075651000</v>
      </c>
      <c r="AC24" s="4">
        <f ca="1"/>
        <v>13663263000</v>
      </c>
      <c r="AD24" s="4">
        <f ca="1"/>
        <v>84232660000</v>
      </c>
      <c r="AE24" s="4">
        <f ca="1"/>
        <v>-1846085000</v>
      </c>
      <c r="AF24" s="4">
        <f ca="1"/>
        <v>557354134000</v>
      </c>
      <c r="AG24" s="4">
        <f ca="1"/>
        <v>15959422600</v>
      </c>
      <c r="AI24" s="60"/>
      <c r="AJ24" t="str">
        <f ca="1"/>
        <v>27/03/2024</v>
      </c>
      <c r="AK24" s="4">
        <f ca="1"/>
        <v>-60617657000</v>
      </c>
      <c r="AL24" s="4">
        <f ca="1"/>
        <v>-205401604000</v>
      </c>
      <c r="AM24" s="4">
        <f ca="1"/>
        <v>-244167519000</v>
      </c>
      <c r="AN24" s="4">
        <f ca="1"/>
        <v>-615570424000</v>
      </c>
      <c r="AO24" s="4">
        <f ca="1"/>
        <v>-398833754000</v>
      </c>
      <c r="AP24" s="4">
        <f ca="1"/>
        <v>-148804609000</v>
      </c>
      <c r="AQ24" s="4">
        <f ca="1"/>
        <v>-373464328000</v>
      </c>
      <c r="AR24" s="4">
        <f ca="1"/>
        <v>-264917943000</v>
      </c>
      <c r="AS24" s="4">
        <f ca="1"/>
        <v>-90379603000</v>
      </c>
      <c r="AT24" s="4">
        <f ca="1"/>
        <v>-82959288000</v>
      </c>
      <c r="AU24" s="4">
        <f ca="1"/>
        <v>21655534000</v>
      </c>
      <c r="AW24" s="60"/>
      <c r="AX24" t="str">
        <f ca="1"/>
        <v>27/03/2024</v>
      </c>
      <c r="AY24" s="4">
        <f ca="1"/>
        <v>23524945000</v>
      </c>
      <c r="AZ24" s="4">
        <f ca="1"/>
        <v>-697675037000</v>
      </c>
      <c r="BA24" s="4">
        <f ca="1"/>
        <v>11090495000</v>
      </c>
      <c r="BB24" s="4">
        <f ca="1"/>
        <v>21527450000</v>
      </c>
      <c r="BC24" s="4">
        <f ca="1"/>
        <v>-88509135000</v>
      </c>
      <c r="BD24" s="4">
        <f ca="1"/>
        <v>-144813281000</v>
      </c>
      <c r="BE24" s="4">
        <f ca="1"/>
        <v>104121189000</v>
      </c>
      <c r="BF24" s="4">
        <f ca="1"/>
        <v>-70480000</v>
      </c>
      <c r="BG24" s="4">
        <f ca="1"/>
        <v>71125000</v>
      </c>
      <c r="BI24" s="60"/>
      <c r="BJ24" t="str">
        <f ca="1"/>
        <v>27/03/2024</v>
      </c>
      <c r="BK24" s="4">
        <f ca="1"/>
        <v>166489474000</v>
      </c>
      <c r="BL24" s="4">
        <f ca="1"/>
        <v>-39460590000</v>
      </c>
      <c r="BM24" s="4">
        <f ca="1"/>
        <v>163650000</v>
      </c>
      <c r="BN24" s="4">
        <f ca="1"/>
        <v>46999452000</v>
      </c>
      <c r="BO24" s="4">
        <f ca="1"/>
        <v>14048045000</v>
      </c>
      <c r="BP24" s="4">
        <f ca="1"/>
        <v>2362890000</v>
      </c>
      <c r="BQ24" s="4">
        <f ca="1"/>
        <v>-431600000</v>
      </c>
    </row>
    <row r="25" spans="1:69" x14ac:dyDescent="0.2">
      <c r="A25" s="4"/>
      <c r="B25" s="4"/>
      <c r="C25" s="4"/>
      <c r="D25" s="4"/>
      <c r="E25" s="4"/>
      <c r="G25" s="4"/>
      <c r="H25" s="4"/>
      <c r="W25" s="60"/>
      <c r="X25" t="str">
        <f ca="1"/>
        <v>26/03/2024</v>
      </c>
      <c r="Y25" s="4">
        <f ca="1"/>
        <v>-33400375000</v>
      </c>
      <c r="Z25" s="4">
        <f ca="1"/>
        <v>-45547449000</v>
      </c>
      <c r="AA25" s="4">
        <f ca="1"/>
        <v>3839170000</v>
      </c>
      <c r="AB25" s="4">
        <f ca="1"/>
        <v>73972381000</v>
      </c>
      <c r="AC25" s="4">
        <f ca="1"/>
        <v>14215093000</v>
      </c>
      <c r="AD25" s="4">
        <f ca="1"/>
        <v>84232660000</v>
      </c>
      <c r="AE25" s="4">
        <f ca="1"/>
        <v>-1846085000</v>
      </c>
      <c r="AF25" s="4">
        <f ca="1"/>
        <v>558573209000</v>
      </c>
      <c r="AG25" s="4">
        <f ca="1"/>
        <v>15959422600</v>
      </c>
      <c r="AI25" s="60"/>
      <c r="AJ25" t="str">
        <f ca="1"/>
        <v>26/03/2024</v>
      </c>
      <c r="AK25" s="4">
        <f ca="1"/>
        <v>-42092301000</v>
      </c>
      <c r="AL25" s="4">
        <f ca="1"/>
        <v>-191947899000</v>
      </c>
      <c r="AM25" s="4">
        <f ca="1"/>
        <v>-234355844000</v>
      </c>
      <c r="AN25" s="4">
        <f ca="1"/>
        <v>-590173224000</v>
      </c>
      <c r="AO25" s="4">
        <f ca="1"/>
        <v>-371455679000</v>
      </c>
      <c r="AP25" s="4">
        <f ca="1"/>
        <v>-139372669000</v>
      </c>
      <c r="AQ25" s="4">
        <f ca="1"/>
        <v>-352401263000</v>
      </c>
      <c r="AR25" s="4">
        <f ca="1"/>
        <v>-252588353000</v>
      </c>
      <c r="AS25" s="4">
        <f ca="1"/>
        <v>-91365275000</v>
      </c>
      <c r="AT25" s="4">
        <f ca="1"/>
        <v>-79881563000</v>
      </c>
      <c r="AU25" s="4">
        <f ca="1"/>
        <v>23646944000</v>
      </c>
      <c r="AW25" s="60"/>
      <c r="AX25" t="str">
        <f ca="1"/>
        <v>26/03/2024</v>
      </c>
      <c r="AY25" s="4">
        <f ca="1"/>
        <v>40394725000</v>
      </c>
      <c r="AZ25" s="4">
        <f ca="1"/>
        <v>-697675037000</v>
      </c>
      <c r="BA25" s="4">
        <f ca="1"/>
        <v>13088645000</v>
      </c>
      <c r="BB25" s="4">
        <f ca="1"/>
        <v>20675295000</v>
      </c>
      <c r="BC25" s="4">
        <f ca="1"/>
        <v>-68522910000</v>
      </c>
      <c r="BD25" s="4">
        <f ca="1"/>
        <v>-142459662000</v>
      </c>
      <c r="BE25" s="4">
        <f ca="1"/>
        <v>102086579000</v>
      </c>
      <c r="BF25" s="4">
        <f ca="1"/>
        <v>-63490000</v>
      </c>
      <c r="BG25" s="4">
        <f ca="1"/>
        <v>71125000</v>
      </c>
      <c r="BI25" s="60"/>
      <c r="BJ25" t="str">
        <f ca="1"/>
        <v>26/03/2024</v>
      </c>
      <c r="BK25" s="4">
        <f ca="1"/>
        <v>168068939000</v>
      </c>
      <c r="BL25" s="4">
        <f ca="1"/>
        <v>-39630820000</v>
      </c>
      <c r="BM25" s="4">
        <f ca="1"/>
        <v>497095000</v>
      </c>
      <c r="BN25" s="4">
        <f ca="1"/>
        <v>47253092000</v>
      </c>
      <c r="BO25" s="4">
        <f ca="1"/>
        <v>12410465000</v>
      </c>
      <c r="BP25" s="4">
        <f ca="1"/>
        <v>2362890000</v>
      </c>
      <c r="BQ25" s="4">
        <f ca="1"/>
        <v>-431600000</v>
      </c>
    </row>
    <row r="26" spans="1:69" x14ac:dyDescent="0.2">
      <c r="A26" s="4"/>
      <c r="B26" s="4"/>
      <c r="C26" s="4"/>
      <c r="D26" s="4"/>
      <c r="E26" s="4"/>
      <c r="G26" s="4"/>
      <c r="H26" s="4"/>
      <c r="W26" s="60"/>
      <c r="X26" t="str">
        <f ca="1"/>
        <v>25/03/2024</v>
      </c>
      <c r="Y26" s="4">
        <f ca="1"/>
        <v>-53821940000</v>
      </c>
      <c r="Z26" s="4">
        <f ca="1"/>
        <v>-43419464000</v>
      </c>
      <c r="AA26" s="4">
        <f ca="1"/>
        <v>3972840000</v>
      </c>
      <c r="AB26" s="4">
        <f ca="1"/>
        <v>73791211000</v>
      </c>
      <c r="AC26" s="4">
        <f ca="1"/>
        <v>14407343000</v>
      </c>
      <c r="AD26" s="4">
        <f ca="1"/>
        <v>84232660000</v>
      </c>
      <c r="AE26" s="4">
        <f ca="1"/>
        <v>-1846085000</v>
      </c>
      <c r="AF26" s="4">
        <f ca="1"/>
        <v>558503834000</v>
      </c>
      <c r="AG26" s="4">
        <f ca="1"/>
        <v>15959422600</v>
      </c>
      <c r="AI26" s="60"/>
      <c r="AJ26" t="str">
        <f ca="1"/>
        <v>25/03/2024</v>
      </c>
      <c r="AK26" s="4">
        <f ca="1"/>
        <v>-51278671000</v>
      </c>
      <c r="AL26" s="4">
        <f ca="1"/>
        <v>-217897054000</v>
      </c>
      <c r="AM26" s="4">
        <f ca="1"/>
        <v>-238191579000</v>
      </c>
      <c r="AN26" s="4">
        <f ca="1"/>
        <v>-601461004000</v>
      </c>
      <c r="AO26" s="4">
        <f ca="1"/>
        <v>-402972669000</v>
      </c>
      <c r="AP26" s="4">
        <f ca="1"/>
        <v>-142711469000</v>
      </c>
      <c r="AQ26" s="4">
        <f ca="1"/>
        <v>-362999453000</v>
      </c>
      <c r="AR26" s="4">
        <f ca="1"/>
        <v>-263253627000</v>
      </c>
      <c r="AS26" s="4">
        <f ca="1"/>
        <v>-97410833000</v>
      </c>
      <c r="AT26" s="4">
        <f ca="1"/>
        <v>-79254658000</v>
      </c>
      <c r="AU26" s="4">
        <f ca="1"/>
        <v>24062454000</v>
      </c>
      <c r="AW26" s="60"/>
      <c r="AX26" t="str">
        <f ca="1"/>
        <v>25/03/2024</v>
      </c>
      <c r="AY26" s="4">
        <f ca="1"/>
        <v>34610780000</v>
      </c>
      <c r="AZ26" s="4">
        <f ca="1"/>
        <v>-696422037000</v>
      </c>
      <c r="BA26" s="4">
        <f ca="1"/>
        <v>12823865000</v>
      </c>
      <c r="BB26" s="4">
        <f ca="1"/>
        <v>20586700000</v>
      </c>
      <c r="BC26" s="4">
        <f ca="1"/>
        <v>-44440685000</v>
      </c>
      <c r="BD26" s="4">
        <f ca="1"/>
        <v>-127114987000</v>
      </c>
      <c r="BE26" s="4">
        <f ca="1"/>
        <v>92910529000</v>
      </c>
      <c r="BF26" s="4">
        <f ca="1"/>
        <v>-63490000</v>
      </c>
      <c r="BG26" s="4">
        <f ca="1"/>
        <v>71125000</v>
      </c>
      <c r="BI26" s="60"/>
      <c r="BJ26" t="str">
        <f ca="1"/>
        <v>25/03/2024</v>
      </c>
      <c r="BK26" s="4">
        <f ca="1"/>
        <v>167701654000</v>
      </c>
      <c r="BL26" s="4">
        <f ca="1"/>
        <v>-41201460000</v>
      </c>
      <c r="BM26" s="4">
        <f ca="1"/>
        <v>428105000</v>
      </c>
      <c r="BN26" s="4">
        <f ca="1"/>
        <v>47206232000</v>
      </c>
      <c r="BO26" s="4">
        <f ca="1"/>
        <v>12359445000</v>
      </c>
      <c r="BP26" s="4">
        <f ca="1"/>
        <v>2291390000</v>
      </c>
      <c r="BQ26" s="4">
        <f ca="1"/>
        <v>-348700000</v>
      </c>
    </row>
    <row r="27" spans="1:69" x14ac:dyDescent="0.2">
      <c r="A27" s="4"/>
      <c r="B27" s="4"/>
      <c r="C27" s="4"/>
      <c r="D27" s="4"/>
      <c r="E27" s="4"/>
      <c r="G27" s="4"/>
      <c r="H27" s="4"/>
      <c r="W27" s="60"/>
      <c r="X27" t="str">
        <f ca="1"/>
        <v>22/03/2024</v>
      </c>
      <c r="Y27" s="4">
        <f ca="1"/>
        <v>-96301440000</v>
      </c>
      <c r="Z27" s="4">
        <f ca="1"/>
        <v>-44591284000</v>
      </c>
      <c r="AA27" s="4">
        <f ca="1"/>
        <v>2965540000</v>
      </c>
      <c r="AB27" s="4">
        <f ca="1"/>
        <v>61377741000</v>
      </c>
      <c r="AC27" s="4">
        <f ca="1"/>
        <v>14168813000</v>
      </c>
      <c r="AD27" s="4">
        <f ca="1"/>
        <v>79186660000</v>
      </c>
      <c r="AE27" s="4">
        <f ca="1"/>
        <v>-1846085000</v>
      </c>
      <c r="AF27" s="4">
        <f ca="1"/>
        <v>599063819000</v>
      </c>
      <c r="AG27" s="4">
        <f ca="1"/>
        <v>13969422600</v>
      </c>
      <c r="AI27" s="60"/>
      <c r="AJ27" t="str">
        <f ca="1"/>
        <v>22/03/2024</v>
      </c>
      <c r="AK27" s="4">
        <f ca="1"/>
        <v>-30260281000</v>
      </c>
      <c r="AL27" s="4">
        <f ca="1"/>
        <v>-181864159000</v>
      </c>
      <c r="AM27" s="4">
        <f ca="1"/>
        <v>-228020839000</v>
      </c>
      <c r="AN27" s="4">
        <f ca="1"/>
        <v>-551223774000</v>
      </c>
      <c r="AO27" s="4">
        <f ca="1"/>
        <v>-355554314000</v>
      </c>
      <c r="AP27" s="4">
        <f ca="1"/>
        <v>-133430629000</v>
      </c>
      <c r="AQ27" s="4">
        <f ca="1"/>
        <v>-368077388000</v>
      </c>
      <c r="AR27" s="4">
        <f ca="1"/>
        <v>-217846477000</v>
      </c>
      <c r="AS27" s="4">
        <f ca="1"/>
        <v>-110530638000</v>
      </c>
      <c r="AT27" s="4">
        <f ca="1"/>
        <v>-73978893000</v>
      </c>
      <c r="AU27" s="4">
        <f ca="1"/>
        <v>22067994000</v>
      </c>
      <c r="AW27" s="60"/>
      <c r="AX27" t="str">
        <f ca="1"/>
        <v>22/03/2024</v>
      </c>
      <c r="AY27" s="4">
        <f ca="1"/>
        <v>30576890000</v>
      </c>
      <c r="AZ27" s="4">
        <f ca="1"/>
        <v>-696422037000</v>
      </c>
      <c r="BA27" s="4">
        <f ca="1"/>
        <v>12567975000</v>
      </c>
      <c r="BB27" s="4">
        <f ca="1"/>
        <v>20104810000</v>
      </c>
      <c r="BC27" s="4">
        <f ca="1"/>
        <v>-39256150000</v>
      </c>
      <c r="BD27" s="4">
        <f ca="1"/>
        <v>-122127997000</v>
      </c>
      <c r="BE27" s="4">
        <f ca="1"/>
        <v>81662049000</v>
      </c>
      <c r="BF27" s="4">
        <f ca="1"/>
        <v>-63490000</v>
      </c>
      <c r="BG27" s="4">
        <f ca="1"/>
        <v>71125000</v>
      </c>
      <c r="BI27" s="60"/>
      <c r="BJ27" t="str">
        <f ca="1"/>
        <v>22/03/2024</v>
      </c>
      <c r="BK27" s="4">
        <f ca="1"/>
        <v>109745109000</v>
      </c>
      <c r="BL27" s="4">
        <f ca="1"/>
        <v>-29300260000</v>
      </c>
      <c r="BM27" s="4">
        <f ca="1"/>
        <v>279580000</v>
      </c>
      <c r="BN27" s="4">
        <f ca="1"/>
        <v>43505872000</v>
      </c>
      <c r="BO27" s="4">
        <f ca="1"/>
        <v>12252335000</v>
      </c>
      <c r="BP27" s="4">
        <f ca="1"/>
        <v>2291390000</v>
      </c>
      <c r="BQ27" s="4">
        <f ca="1"/>
        <v>-348700000</v>
      </c>
    </row>
    <row r="28" spans="1:69" x14ac:dyDescent="0.2">
      <c r="A28" s="4"/>
      <c r="B28" s="4"/>
      <c r="C28" s="4"/>
      <c r="D28" s="4"/>
      <c r="E28" s="4"/>
      <c r="G28" s="4"/>
      <c r="H28" s="4"/>
      <c r="W28" s="60"/>
      <c r="X28" t="str">
        <f ca="1"/>
        <v>21/03/2024</v>
      </c>
      <c r="Y28" s="4">
        <f ca="1"/>
        <v>-135394105000</v>
      </c>
      <c r="Z28" s="4">
        <f ca="1"/>
        <v>-47883259000</v>
      </c>
      <c r="AA28" s="4">
        <f ca="1"/>
        <v>1958240000</v>
      </c>
      <c r="AB28" s="4">
        <f ca="1"/>
        <v>61492801000</v>
      </c>
      <c r="AC28" s="4">
        <f ca="1"/>
        <v>13930283000</v>
      </c>
      <c r="AD28" s="4">
        <f ca="1"/>
        <v>74140660000</v>
      </c>
      <c r="AE28" s="4">
        <f ca="1"/>
        <v>-1846085000</v>
      </c>
      <c r="AF28" s="4">
        <f ca="1"/>
        <v>639623804000</v>
      </c>
      <c r="AG28" s="4">
        <f ca="1"/>
        <v>11979422600</v>
      </c>
      <c r="AI28" s="60"/>
      <c r="AJ28" t="str">
        <f ca="1"/>
        <v>21/03/2024</v>
      </c>
      <c r="AK28" s="4">
        <f ca="1"/>
        <v>-15475601000</v>
      </c>
      <c r="AL28" s="4">
        <f ca="1"/>
        <v>-118707589000</v>
      </c>
      <c r="AM28" s="4">
        <f ca="1"/>
        <v>-208246744000</v>
      </c>
      <c r="AN28" s="4">
        <f ca="1"/>
        <v>-529113572000</v>
      </c>
      <c r="AO28" s="4">
        <f ca="1"/>
        <v>-334899409000</v>
      </c>
      <c r="AP28" s="4">
        <f ca="1"/>
        <v>-125577699000</v>
      </c>
      <c r="AQ28" s="4">
        <f ca="1"/>
        <v>-330476416000</v>
      </c>
      <c r="AR28" s="4">
        <f ca="1"/>
        <v>-181600057000</v>
      </c>
      <c r="AS28" s="4">
        <f ca="1"/>
        <v>-97873030000</v>
      </c>
      <c r="AT28" s="4">
        <f ca="1"/>
        <v>-68703128000</v>
      </c>
      <c r="AU28" s="4">
        <f ca="1"/>
        <v>20073534000</v>
      </c>
      <c r="AW28" s="60"/>
      <c r="AX28" t="str">
        <f ca="1"/>
        <v>21/03/2024</v>
      </c>
      <c r="AY28" s="4">
        <f ca="1"/>
        <v>26543000000</v>
      </c>
      <c r="AZ28" s="4">
        <f ca="1"/>
        <v>-696422037000</v>
      </c>
      <c r="BA28" s="4">
        <f ca="1"/>
        <v>12312085000</v>
      </c>
      <c r="BB28" s="4">
        <f ca="1"/>
        <v>19622920000</v>
      </c>
      <c r="BC28" s="4">
        <f ca="1"/>
        <v>-38710055000</v>
      </c>
      <c r="BD28" s="4">
        <f ca="1"/>
        <v>-121737497000</v>
      </c>
      <c r="BE28" s="4">
        <f ca="1"/>
        <v>81041024000</v>
      </c>
      <c r="BF28" s="4">
        <f ca="1"/>
        <v>-63490000</v>
      </c>
      <c r="BG28" s="4">
        <f ca="1"/>
        <v>71125000</v>
      </c>
      <c r="BI28" s="60"/>
      <c r="BJ28" t="str">
        <f ca="1"/>
        <v>21/03/2024</v>
      </c>
      <c r="BK28" s="4">
        <f ca="1"/>
        <v>51788564000</v>
      </c>
      <c r="BL28" s="4">
        <f ca="1"/>
        <v>-17399060000</v>
      </c>
      <c r="BM28" s="4">
        <f ca="1"/>
        <v>131055000</v>
      </c>
      <c r="BN28" s="4">
        <f ca="1"/>
        <v>39805512000</v>
      </c>
      <c r="BO28" s="4">
        <f ca="1"/>
        <v>12145225000</v>
      </c>
      <c r="BP28" s="4">
        <f ca="1"/>
        <v>2291390000</v>
      </c>
      <c r="BQ28" s="4">
        <f ca="1"/>
        <v>-348700000</v>
      </c>
    </row>
    <row r="29" spans="1:69" x14ac:dyDescent="0.2">
      <c r="A29" s="4"/>
      <c r="B29" s="4"/>
      <c r="C29" s="4"/>
      <c r="D29" s="4"/>
      <c r="E29" s="4"/>
      <c r="G29" s="4"/>
      <c r="H29" s="4"/>
      <c r="W29" s="60"/>
      <c r="X29" t="str">
        <f ca="1"/>
        <v>20/03/2024</v>
      </c>
      <c r="Y29" s="4">
        <f ca="1"/>
        <v>-155973420000</v>
      </c>
      <c r="Z29" s="4">
        <f ca="1"/>
        <v>-50259869000</v>
      </c>
      <c r="AA29" s="4">
        <f ca="1"/>
        <v>-5207880000</v>
      </c>
      <c r="AB29" s="4">
        <f ca="1"/>
        <v>63957601000</v>
      </c>
      <c r="AC29" s="4">
        <f ca="1"/>
        <v>11461053000</v>
      </c>
      <c r="AD29" s="4">
        <f ca="1"/>
        <v>59996110000</v>
      </c>
      <c r="AE29" s="4">
        <f ca="1"/>
        <v>-1846085000</v>
      </c>
      <c r="AF29" s="4">
        <f ca="1"/>
        <v>669653724000</v>
      </c>
      <c r="AG29" s="4">
        <f ca="1"/>
        <v>11979422600</v>
      </c>
      <c r="AI29" s="60"/>
      <c r="AJ29" t="str">
        <f ca="1"/>
        <v>20/03/2024</v>
      </c>
      <c r="AK29" s="4">
        <f ca="1"/>
        <v>-40223151000</v>
      </c>
      <c r="AL29" s="4">
        <f ca="1"/>
        <v>-161606534000</v>
      </c>
      <c r="AM29" s="4">
        <f ca="1"/>
        <v>-216718709000</v>
      </c>
      <c r="AN29" s="4">
        <f ca="1"/>
        <v>-554735077000</v>
      </c>
      <c r="AO29" s="4">
        <f ca="1"/>
        <v>-375991939000</v>
      </c>
      <c r="AP29" s="4">
        <f ca="1"/>
        <v>-138519702000</v>
      </c>
      <c r="AQ29" s="4">
        <f ca="1"/>
        <v>-341217671000</v>
      </c>
      <c r="AR29" s="4">
        <f ca="1"/>
        <v>-213840992000</v>
      </c>
      <c r="AS29" s="4">
        <f ca="1"/>
        <v>-98643658000</v>
      </c>
      <c r="AT29" s="4">
        <f ca="1"/>
        <v>-66142793000</v>
      </c>
      <c r="AU29" s="4">
        <f ca="1"/>
        <v>17666714000</v>
      </c>
      <c r="AW29" s="60"/>
      <c r="AX29" t="str">
        <f ca="1"/>
        <v>20/03/2024</v>
      </c>
      <c r="AY29" s="4">
        <f ca="1"/>
        <v>-41364385000</v>
      </c>
      <c r="AZ29" s="4">
        <f ca="1"/>
        <v>-631319237000</v>
      </c>
      <c r="BA29" s="4">
        <f ca="1"/>
        <v>14709185000</v>
      </c>
      <c r="BB29" s="4">
        <f ca="1"/>
        <v>19030315000</v>
      </c>
      <c r="BC29" s="4">
        <f ca="1"/>
        <v>-40233580000</v>
      </c>
      <c r="BD29" s="4">
        <f ca="1"/>
        <v>-118941813000</v>
      </c>
      <c r="BE29" s="4">
        <f ca="1"/>
        <v>28805514000</v>
      </c>
      <c r="BF29" s="4">
        <f ca="1"/>
        <v>-63490000</v>
      </c>
      <c r="BG29" s="4">
        <f ca="1"/>
        <v>0</v>
      </c>
      <c r="BI29" s="60"/>
      <c r="BJ29" t="str">
        <f ca="1"/>
        <v>20/03/2024</v>
      </c>
      <c r="BK29" s="4">
        <f ca="1"/>
        <v>46872919000</v>
      </c>
      <c r="BL29" s="4">
        <f ca="1"/>
        <v>-16814060000</v>
      </c>
      <c r="BM29" s="4">
        <f ca="1"/>
        <v>-76770000</v>
      </c>
      <c r="BN29" s="4">
        <f ca="1"/>
        <v>39670172000</v>
      </c>
      <c r="BO29" s="4">
        <f ca="1"/>
        <v>11999325000</v>
      </c>
      <c r="BP29" s="4">
        <f ca="1"/>
        <v>2182490000</v>
      </c>
      <c r="BQ29" s="4">
        <f ca="1"/>
        <v>-348700000</v>
      </c>
    </row>
    <row r="30" spans="1:69" x14ac:dyDescent="0.2">
      <c r="A30" s="4"/>
      <c r="B30" s="4"/>
      <c r="C30" s="4"/>
      <c r="D30" s="4"/>
      <c r="E30" s="4"/>
      <c r="G30" s="4"/>
      <c r="H30" s="4"/>
      <c r="W30" s="60"/>
      <c r="X30" t="str">
        <f ca="1"/>
        <v>19/03/2024</v>
      </c>
      <c r="Y30" s="4">
        <f ca="1"/>
        <v>-160366050000</v>
      </c>
      <c r="Z30" s="4">
        <f ca="1"/>
        <v>-53809009000</v>
      </c>
      <c r="AA30" s="4">
        <f ca="1"/>
        <v>-7159160000</v>
      </c>
      <c r="AB30" s="4">
        <f ca="1"/>
        <v>64096201000</v>
      </c>
      <c r="AC30" s="4">
        <f ca="1"/>
        <v>10848573000</v>
      </c>
      <c r="AD30" s="4">
        <f ca="1"/>
        <v>59996110000</v>
      </c>
      <c r="AE30" s="4">
        <f ca="1"/>
        <v>-1846085000</v>
      </c>
      <c r="AF30" s="4">
        <f ca="1"/>
        <v>668377044000</v>
      </c>
      <c r="AG30" s="4">
        <f ca="1"/>
        <v>11981302600</v>
      </c>
      <c r="AI30" s="60"/>
      <c r="AJ30" t="str">
        <f ca="1"/>
        <v>19/03/2024</v>
      </c>
      <c r="AK30" s="4">
        <f ca="1"/>
        <v>-44366111000</v>
      </c>
      <c r="AL30" s="4">
        <f ca="1"/>
        <v>-155702089000</v>
      </c>
      <c r="AM30" s="4">
        <f ca="1"/>
        <v>-204955259000</v>
      </c>
      <c r="AN30" s="4">
        <f ca="1"/>
        <v>-511499677000</v>
      </c>
      <c r="AO30" s="4">
        <f ca="1"/>
        <v>-363459444000</v>
      </c>
      <c r="AP30" s="4">
        <f ca="1"/>
        <v>-123620970000</v>
      </c>
      <c r="AQ30" s="4">
        <f ca="1"/>
        <v>-292252581000</v>
      </c>
      <c r="AR30" s="4">
        <f ca="1"/>
        <v>-189214217000</v>
      </c>
      <c r="AS30" s="4">
        <f ca="1"/>
        <v>-20330748000</v>
      </c>
      <c r="AT30" s="4">
        <f ca="1"/>
        <v>-49836473000</v>
      </c>
      <c r="AU30" s="4">
        <f ca="1"/>
        <v>13317004000</v>
      </c>
      <c r="AW30" s="60"/>
      <c r="AX30" t="str">
        <f ca="1"/>
        <v>19/03/2024</v>
      </c>
      <c r="AY30" s="4">
        <f ca="1"/>
        <v>-39594145000</v>
      </c>
      <c r="AZ30" s="4">
        <f ca="1"/>
        <v>-626349237000</v>
      </c>
      <c r="BA30" s="4">
        <f ca="1"/>
        <v>21365665000</v>
      </c>
      <c r="BB30" s="4">
        <f ca="1"/>
        <v>17851315000</v>
      </c>
      <c r="BC30" s="4">
        <f ca="1"/>
        <v>-27923145000</v>
      </c>
      <c r="BD30" s="4">
        <f ca="1"/>
        <v>-111735853000</v>
      </c>
      <c r="BE30" s="4">
        <f ca="1"/>
        <v>27268514000</v>
      </c>
      <c r="BF30" s="4">
        <f ca="1"/>
        <v>-58990000</v>
      </c>
      <c r="BG30" s="4">
        <f ca="1"/>
        <v>0</v>
      </c>
      <c r="BI30" s="60"/>
      <c r="BJ30" t="str">
        <f ca="1"/>
        <v>19/03/2024</v>
      </c>
      <c r="BK30" s="4">
        <f ca="1"/>
        <v>46579809000</v>
      </c>
      <c r="BL30" s="4">
        <f ca="1"/>
        <v>-13925560000</v>
      </c>
      <c r="BM30" s="4">
        <f ca="1"/>
        <v>-442750000</v>
      </c>
      <c r="BN30" s="4">
        <f ca="1"/>
        <v>39423162000</v>
      </c>
      <c r="BO30" s="4">
        <f ca="1"/>
        <v>11727405000</v>
      </c>
      <c r="BP30" s="4">
        <f ca="1"/>
        <v>2038245000</v>
      </c>
      <c r="BQ30" s="4">
        <f ca="1"/>
        <v>-348700000</v>
      </c>
    </row>
    <row r="31" spans="1:69" x14ac:dyDescent="0.2">
      <c r="A31" s="4"/>
      <c r="B31" s="4"/>
      <c r="C31" s="4"/>
      <c r="D31" s="4"/>
      <c r="E31" s="4"/>
      <c r="G31" s="4"/>
      <c r="H31" s="4"/>
      <c r="W31" s="60"/>
      <c r="X31" t="str">
        <f ca="1"/>
        <v>18/03/2024</v>
      </c>
      <c r="Y31" s="4">
        <f ca="1"/>
        <v>-145648000000</v>
      </c>
      <c r="Z31" s="4">
        <f ca="1"/>
        <v>-50486049000</v>
      </c>
      <c r="AA31" s="4">
        <f ca="1"/>
        <v>-6843530000</v>
      </c>
      <c r="AB31" s="4">
        <f ca="1"/>
        <v>64774061000</v>
      </c>
      <c r="AC31" s="4">
        <f ca="1"/>
        <v>10261133000</v>
      </c>
      <c r="AD31" s="4">
        <f ca="1"/>
        <v>59996110000</v>
      </c>
      <c r="AE31" s="4">
        <f ca="1"/>
        <v>-1846085000</v>
      </c>
      <c r="AF31" s="4">
        <f ca="1"/>
        <v>668250489000</v>
      </c>
      <c r="AG31" s="4">
        <f ca="1"/>
        <v>11981302600</v>
      </c>
      <c r="AI31" s="60"/>
      <c r="AJ31" t="str">
        <f ca="1"/>
        <v>18/03/2024</v>
      </c>
      <c r="AK31" s="4">
        <f ca="1"/>
        <v>-29000301000</v>
      </c>
      <c r="AL31" s="4">
        <f ca="1"/>
        <v>-136861879000</v>
      </c>
      <c r="AM31" s="4">
        <f ca="1"/>
        <v>-180321999000</v>
      </c>
      <c r="AN31" s="4">
        <f ca="1"/>
        <v>-441925537000</v>
      </c>
      <c r="AO31" s="4">
        <f ca="1"/>
        <v>-287421839000</v>
      </c>
      <c r="AP31" s="4">
        <f ca="1"/>
        <v>-94870651000</v>
      </c>
      <c r="AQ31" s="4">
        <f ca="1"/>
        <v>-274995084000</v>
      </c>
      <c r="AR31" s="4">
        <f ca="1"/>
        <v>-117889967000</v>
      </c>
      <c r="AS31" s="4">
        <f ca="1"/>
        <v>7132828000</v>
      </c>
      <c r="AT31" s="4">
        <f ca="1"/>
        <v>-28371503000</v>
      </c>
      <c r="AU31" s="4">
        <f ca="1"/>
        <v>14279929000</v>
      </c>
      <c r="AW31" s="60"/>
      <c r="AX31" t="str">
        <f ca="1"/>
        <v>18/03/2024</v>
      </c>
      <c r="AY31" s="4">
        <f ca="1"/>
        <v>-30946475000</v>
      </c>
      <c r="AZ31" s="4">
        <f ca="1"/>
        <v>-626349237000</v>
      </c>
      <c r="BA31" s="4">
        <f ca="1"/>
        <v>21278815000</v>
      </c>
      <c r="BB31" s="4">
        <f ca="1"/>
        <v>17729830000</v>
      </c>
      <c r="BC31" s="4">
        <f ca="1"/>
        <v>-5551425000</v>
      </c>
      <c r="BD31" s="4">
        <f ca="1"/>
        <v>-97372398000</v>
      </c>
      <c r="BE31" s="4">
        <f ca="1"/>
        <v>27118414000</v>
      </c>
      <c r="BF31" s="4">
        <f ca="1"/>
        <v>-58990000</v>
      </c>
      <c r="BG31" s="4">
        <f ca="1"/>
        <v>0</v>
      </c>
      <c r="BI31" s="60"/>
      <c r="BJ31" t="str">
        <f ca="1"/>
        <v>18/03/2024</v>
      </c>
      <c r="BK31" s="4">
        <f ca="1"/>
        <v>44762489000</v>
      </c>
      <c r="BL31" s="4">
        <f ca="1"/>
        <v>-14498560000</v>
      </c>
      <c r="BM31" s="4">
        <f ca="1"/>
        <v>-484920000</v>
      </c>
      <c r="BN31" s="4">
        <f ca="1"/>
        <v>39394352000</v>
      </c>
      <c r="BO31" s="4">
        <f ca="1"/>
        <v>11695415000</v>
      </c>
      <c r="BP31" s="4">
        <f ca="1"/>
        <v>2038245000</v>
      </c>
      <c r="BQ31" s="4">
        <f ca="1"/>
        <v>-348700000</v>
      </c>
    </row>
    <row r="32" spans="1:69" x14ac:dyDescent="0.2">
      <c r="A32" s="4"/>
      <c r="B32" s="4"/>
      <c r="C32" s="4"/>
      <c r="D32" s="4"/>
      <c r="E32" s="4"/>
      <c r="G32" s="4"/>
      <c r="H32" s="4"/>
      <c r="W32" s="60"/>
      <c r="X32" t="str">
        <f ca="1"/>
        <v>15/03/2024</v>
      </c>
      <c r="Y32" s="4">
        <f ca="1"/>
        <v>-143131455000</v>
      </c>
      <c r="Z32" s="4">
        <f ca="1"/>
        <v>-46996534000</v>
      </c>
      <c r="AA32" s="4">
        <f ca="1"/>
        <v>-8580240000</v>
      </c>
      <c r="AB32" s="4">
        <f ca="1"/>
        <v>59972611000</v>
      </c>
      <c r="AC32" s="4">
        <f ca="1"/>
        <v>9102373000</v>
      </c>
      <c r="AD32" s="4">
        <f ca="1"/>
        <v>59996110000</v>
      </c>
      <c r="AE32" s="4">
        <f ca="1"/>
        <v>-1846085000</v>
      </c>
      <c r="AF32" s="4">
        <f ca="1"/>
        <v>668780639000</v>
      </c>
      <c r="AG32" s="4">
        <f ca="1"/>
        <v>11981302600</v>
      </c>
      <c r="AI32" s="60"/>
      <c r="AJ32" t="str">
        <f ca="1"/>
        <v>15/03/2024</v>
      </c>
      <c r="AK32" s="4">
        <f ca="1"/>
        <v>-39188991000</v>
      </c>
      <c r="AL32" s="4">
        <f ca="1"/>
        <v>-149186984000</v>
      </c>
      <c r="AM32" s="4">
        <f ca="1"/>
        <v>-195450603000</v>
      </c>
      <c r="AN32" s="4">
        <f ca="1"/>
        <v>-473066617000</v>
      </c>
      <c r="AO32" s="4">
        <f ca="1"/>
        <v>-279103473000</v>
      </c>
      <c r="AP32" s="4">
        <f ca="1"/>
        <v>-98315312000</v>
      </c>
      <c r="AQ32" s="4">
        <f ca="1"/>
        <v>-351628174000</v>
      </c>
      <c r="AR32" s="4">
        <f ca="1"/>
        <v>-143822322000</v>
      </c>
      <c r="AS32" s="4">
        <f ca="1"/>
        <v>471802000</v>
      </c>
      <c r="AT32" s="4">
        <f ca="1"/>
        <v>-27027338000</v>
      </c>
      <c r="AU32" s="4">
        <f ca="1"/>
        <v>19778458000</v>
      </c>
      <c r="AW32" s="60"/>
      <c r="AX32" t="str">
        <f ca="1"/>
        <v>15/03/2024</v>
      </c>
      <c r="AY32" s="4">
        <f ca="1"/>
        <v>-23837610000</v>
      </c>
      <c r="AZ32" s="4">
        <f ca="1"/>
        <v>-626349237000</v>
      </c>
      <c r="BA32" s="4">
        <f ca="1"/>
        <v>27418935000</v>
      </c>
      <c r="BB32" s="4">
        <f ca="1"/>
        <v>18204590000</v>
      </c>
      <c r="BC32" s="4">
        <f ca="1"/>
        <v>-5688740000</v>
      </c>
      <c r="BD32" s="4">
        <f ca="1"/>
        <v>-93636693000</v>
      </c>
      <c r="BE32" s="4">
        <f ca="1"/>
        <v>30761164000</v>
      </c>
      <c r="BF32" s="4">
        <f ca="1"/>
        <v>-58990000</v>
      </c>
      <c r="BG32" s="4">
        <f ca="1"/>
        <v>0</v>
      </c>
      <c r="BI32" s="60"/>
      <c r="BJ32" t="str">
        <f ca="1"/>
        <v>15/03/2024</v>
      </c>
      <c r="BK32" s="4">
        <f ca="1"/>
        <v>43944349000</v>
      </c>
      <c r="BL32" s="4">
        <f ca="1"/>
        <v>-21070270000</v>
      </c>
      <c r="BM32" s="4">
        <f ca="1"/>
        <v>-314450000</v>
      </c>
      <c r="BN32" s="4">
        <f ca="1"/>
        <v>39539452000</v>
      </c>
      <c r="BO32" s="4">
        <f ca="1"/>
        <v>20165295000</v>
      </c>
      <c r="BP32" s="4">
        <f ca="1"/>
        <v>3870200000</v>
      </c>
      <c r="BQ32" s="4">
        <f ca="1"/>
        <v>-348700000</v>
      </c>
    </row>
    <row r="33" spans="1:69" x14ac:dyDescent="0.2">
      <c r="A33" s="4"/>
      <c r="B33" s="4"/>
      <c r="C33" s="4"/>
      <c r="D33" s="4"/>
      <c r="E33" s="4"/>
      <c r="G33" s="4"/>
      <c r="H33" s="4"/>
      <c r="W33" s="60"/>
      <c r="X33" t="str">
        <f ca="1"/>
        <v>14/03/2024</v>
      </c>
      <c r="Y33" s="4">
        <f ca="1"/>
        <v>-136285205000</v>
      </c>
      <c r="Z33" s="4">
        <f ca="1"/>
        <v>-44902979000</v>
      </c>
      <c r="AA33" s="4">
        <f ca="1"/>
        <v>-7746420000</v>
      </c>
      <c r="AB33" s="4">
        <f ca="1"/>
        <v>57874331000</v>
      </c>
      <c r="AC33" s="4">
        <f ca="1"/>
        <v>8984873000</v>
      </c>
      <c r="AD33" s="4">
        <f ca="1"/>
        <v>59996110000</v>
      </c>
      <c r="AE33" s="4">
        <f ca="1"/>
        <v>-1846085000</v>
      </c>
      <c r="AF33" s="4">
        <f ca="1"/>
        <v>668908214000</v>
      </c>
      <c r="AG33" s="4">
        <f ca="1"/>
        <v>11981302600</v>
      </c>
      <c r="AI33" s="60"/>
      <c r="AJ33" t="str">
        <f ca="1"/>
        <v>14/03/2024</v>
      </c>
      <c r="AK33" s="4">
        <f ca="1"/>
        <v>-52472001000</v>
      </c>
      <c r="AL33" s="4">
        <f ca="1"/>
        <v>-142799849000</v>
      </c>
      <c r="AM33" s="4">
        <f ca="1"/>
        <v>-200091228000</v>
      </c>
      <c r="AN33" s="4">
        <f ca="1"/>
        <v>-483629427000</v>
      </c>
      <c r="AO33" s="4">
        <f ca="1"/>
        <v>-288039678000</v>
      </c>
      <c r="AP33" s="4">
        <f ca="1"/>
        <v>-106499832000</v>
      </c>
      <c r="AQ33" s="4">
        <f ca="1"/>
        <v>-350169514000</v>
      </c>
      <c r="AR33" s="4">
        <f ca="1"/>
        <v>-147389802000</v>
      </c>
      <c r="AS33" s="4">
        <f ca="1"/>
        <v>4847987000</v>
      </c>
      <c r="AT33" s="4">
        <f ca="1"/>
        <v>-28339638000</v>
      </c>
      <c r="AU33" s="4">
        <f ca="1"/>
        <v>21022108000</v>
      </c>
      <c r="AW33" s="60"/>
      <c r="AX33" t="str">
        <f ca="1"/>
        <v>14/03/2024</v>
      </c>
      <c r="AY33" s="4">
        <f ca="1"/>
        <v>-28048415000</v>
      </c>
      <c r="AZ33" s="4">
        <f ca="1"/>
        <v>-626349237000</v>
      </c>
      <c r="BA33" s="4">
        <f ca="1"/>
        <v>27521415000</v>
      </c>
      <c r="BB33" s="4">
        <f ca="1"/>
        <v>18337300000</v>
      </c>
      <c r="BC33" s="4">
        <f ca="1"/>
        <v>-4751560000</v>
      </c>
      <c r="BD33" s="4">
        <f ca="1"/>
        <v>-91706933000</v>
      </c>
      <c r="BE33" s="4">
        <f ca="1"/>
        <v>48055464000</v>
      </c>
      <c r="BF33" s="4">
        <f ca="1"/>
        <v>-58990000</v>
      </c>
      <c r="BG33" s="4">
        <f ca="1"/>
        <v>0</v>
      </c>
      <c r="BI33" s="60"/>
      <c r="BJ33" t="str">
        <f ca="1"/>
        <v>14/03/2024</v>
      </c>
      <c r="BK33" s="4">
        <f ca="1"/>
        <v>46474224000</v>
      </c>
      <c r="BL33" s="4">
        <f ca="1"/>
        <v>-21070270000</v>
      </c>
      <c r="BM33" s="4">
        <f ca="1"/>
        <v>-243500000</v>
      </c>
      <c r="BN33" s="4">
        <f ca="1"/>
        <v>39592552000</v>
      </c>
      <c r="BO33" s="4">
        <f ca="1"/>
        <v>20218775000</v>
      </c>
      <c r="BP33" s="4">
        <f ca="1"/>
        <v>3870200000</v>
      </c>
      <c r="BQ33" s="4">
        <f ca="1"/>
        <v>-348700000</v>
      </c>
    </row>
    <row r="34" spans="1:69" x14ac:dyDescent="0.2">
      <c r="A34" s="4"/>
      <c r="B34" s="4"/>
      <c r="C34" s="4"/>
      <c r="D34" s="4"/>
      <c r="E34" s="4"/>
      <c r="G34" s="4"/>
      <c r="H34" s="4"/>
      <c r="W34" s="60"/>
      <c r="X34" t="str">
        <f ca="1"/>
        <v>13/03/2024</v>
      </c>
      <c r="Y34" s="4">
        <f ca="1"/>
        <v>-125195540000</v>
      </c>
      <c r="Z34" s="4">
        <f ca="1"/>
        <v>-45566474000</v>
      </c>
      <c r="AA34" s="4">
        <f ca="1"/>
        <v>-4493735000</v>
      </c>
      <c r="AB34" s="4">
        <f ca="1"/>
        <v>52305991000</v>
      </c>
      <c r="AC34" s="4">
        <f ca="1"/>
        <v>7226973000</v>
      </c>
      <c r="AD34" s="4">
        <f ca="1"/>
        <v>59996110000</v>
      </c>
      <c r="AE34" s="4">
        <f ca="1"/>
        <v>-1846085000</v>
      </c>
      <c r="AF34" s="4">
        <f ca="1"/>
        <v>477185949000</v>
      </c>
      <c r="AG34" s="4">
        <f ca="1"/>
        <v>13881302600</v>
      </c>
      <c r="AI34" s="60"/>
      <c r="AJ34" t="str">
        <f ca="1"/>
        <v>13/03/2024</v>
      </c>
      <c r="AK34" s="4">
        <f ca="1"/>
        <v>-49947952000</v>
      </c>
      <c r="AL34" s="4">
        <f ca="1"/>
        <v>-134063164000</v>
      </c>
      <c r="AM34" s="4">
        <f ca="1"/>
        <v>-196672228000</v>
      </c>
      <c r="AN34" s="4">
        <f ca="1"/>
        <v>-484907412000</v>
      </c>
      <c r="AO34" s="4">
        <f ca="1"/>
        <v>-281551693000</v>
      </c>
      <c r="AP34" s="4">
        <f ca="1"/>
        <v>-103645854000</v>
      </c>
      <c r="AQ34" s="4">
        <f ca="1"/>
        <v>-339089844000</v>
      </c>
      <c r="AR34" s="4">
        <f ca="1"/>
        <v>-157062996000</v>
      </c>
      <c r="AS34" s="4">
        <f ca="1"/>
        <v>-2001213000</v>
      </c>
      <c r="AT34" s="4">
        <f ca="1"/>
        <v>-29428123000</v>
      </c>
      <c r="AU34" s="4">
        <f ca="1"/>
        <v>20950368000</v>
      </c>
      <c r="AW34" s="60"/>
      <c r="AX34" t="str">
        <f ca="1"/>
        <v>13/03/2024</v>
      </c>
      <c r="AY34" s="4">
        <f ca="1"/>
        <v>-26547995000</v>
      </c>
      <c r="AZ34" s="4">
        <f ca="1"/>
        <v>-626349237000</v>
      </c>
      <c r="BA34" s="4">
        <f ca="1"/>
        <v>26130315000</v>
      </c>
      <c r="BB34" s="4">
        <f ca="1"/>
        <v>18345210000</v>
      </c>
      <c r="BC34" s="4">
        <f ca="1"/>
        <v>-15350020000</v>
      </c>
      <c r="BD34" s="4">
        <f ca="1"/>
        <v>-57635083000</v>
      </c>
      <c r="BE34" s="4">
        <f ca="1"/>
        <v>48031359000</v>
      </c>
      <c r="BF34" s="4">
        <f ca="1"/>
        <v>-56860000</v>
      </c>
      <c r="BG34" s="4">
        <f ca="1"/>
        <v>0</v>
      </c>
      <c r="BI34" s="60"/>
      <c r="BJ34" t="str">
        <f ca="1"/>
        <v>13/03/2024</v>
      </c>
      <c r="BK34" s="4">
        <f ca="1"/>
        <v>34356484000</v>
      </c>
      <c r="BL34" s="4">
        <f ca="1"/>
        <v>-13582180000</v>
      </c>
      <c r="BM34" s="4">
        <f ca="1"/>
        <v>-207240000</v>
      </c>
      <c r="BN34" s="4">
        <f ca="1"/>
        <v>38440892000</v>
      </c>
      <c r="BO34" s="4">
        <f ca="1"/>
        <v>11974085000</v>
      </c>
      <c r="BP34" s="4">
        <f ca="1"/>
        <v>2439775000</v>
      </c>
      <c r="BQ34" s="4">
        <f ca="1"/>
        <v>-348700000</v>
      </c>
    </row>
    <row r="35" spans="1:69" x14ac:dyDescent="0.2">
      <c r="A35" s="4"/>
      <c r="B35" s="4"/>
      <c r="C35" s="4"/>
      <c r="D35" s="4"/>
      <c r="E35" s="4"/>
      <c r="G35" s="4"/>
      <c r="H35" s="4"/>
      <c r="W35" s="60"/>
      <c r="X35" t="str">
        <f ca="1"/>
        <v>12/03/2024</v>
      </c>
      <c r="Y35" s="4">
        <f ca="1"/>
        <v>-135129585000</v>
      </c>
      <c r="Z35" s="4">
        <f ca="1"/>
        <v>-46260334000</v>
      </c>
      <c r="AA35" s="4">
        <f ca="1"/>
        <v>-1241050000</v>
      </c>
      <c r="AB35" s="4">
        <f ca="1"/>
        <v>52466816000</v>
      </c>
      <c r="AC35" s="4">
        <f ca="1"/>
        <v>5469073000</v>
      </c>
      <c r="AD35" s="4">
        <f ca="1"/>
        <v>59996110000</v>
      </c>
      <c r="AE35" s="4">
        <f ca="1"/>
        <v>-1846085000</v>
      </c>
      <c r="AF35" s="4">
        <f ca="1"/>
        <v>285463684000</v>
      </c>
      <c r="AG35" s="4">
        <f ca="1"/>
        <v>13881302600</v>
      </c>
      <c r="AI35" s="60"/>
      <c r="AJ35" t="str">
        <f ca="1"/>
        <v>12/03/2024</v>
      </c>
      <c r="AK35" s="4">
        <f ca="1"/>
        <v>-62649402000</v>
      </c>
      <c r="AL35" s="4">
        <f ca="1"/>
        <v>-129005719000</v>
      </c>
      <c r="AM35" s="4">
        <f ca="1"/>
        <v>-197709548000</v>
      </c>
      <c r="AN35" s="4">
        <f ca="1"/>
        <v>-494039852000</v>
      </c>
      <c r="AO35" s="4">
        <f ca="1"/>
        <v>-302150038000</v>
      </c>
      <c r="AP35" s="4">
        <f ca="1"/>
        <v>-111710959000</v>
      </c>
      <c r="AQ35" s="4">
        <f ca="1"/>
        <v>-345279744000</v>
      </c>
      <c r="AR35" s="4">
        <f ca="1"/>
        <v>-175629696000</v>
      </c>
      <c r="AS35" s="4">
        <f ca="1"/>
        <v>-5168773000</v>
      </c>
      <c r="AT35" s="4">
        <f ca="1"/>
        <v>-30516608000</v>
      </c>
      <c r="AU35" s="4">
        <f ca="1"/>
        <v>20878628000</v>
      </c>
      <c r="AW35" s="60"/>
      <c r="AX35" t="str">
        <f ca="1"/>
        <v>12/03/2024</v>
      </c>
      <c r="AY35" s="4">
        <f ca="1"/>
        <v>-25047575000</v>
      </c>
      <c r="AZ35" s="4">
        <f ca="1"/>
        <v>-626349237000</v>
      </c>
      <c r="BA35" s="4">
        <f ca="1"/>
        <v>24739215000</v>
      </c>
      <c r="BB35" s="4">
        <f ca="1"/>
        <v>18353120000</v>
      </c>
      <c r="BC35" s="4">
        <f ca="1"/>
        <v>-25948480000</v>
      </c>
      <c r="BD35" s="4">
        <f ca="1"/>
        <v>-23563233000</v>
      </c>
      <c r="BE35" s="4">
        <f ca="1"/>
        <v>48007254000</v>
      </c>
      <c r="BF35" s="4">
        <f ca="1"/>
        <v>-54730000</v>
      </c>
      <c r="BG35" s="4">
        <f ca="1"/>
        <v>0</v>
      </c>
      <c r="BI35" s="60"/>
      <c r="BJ35" t="str">
        <f ca="1"/>
        <v>12/03/2024</v>
      </c>
      <c r="BK35" s="4">
        <f ca="1"/>
        <v>37493474000</v>
      </c>
      <c r="BL35" s="4">
        <f ca="1"/>
        <v>-6094090000</v>
      </c>
      <c r="BM35" s="4">
        <f ca="1"/>
        <v>-170980000</v>
      </c>
      <c r="BN35" s="4">
        <f ca="1"/>
        <v>37289232000</v>
      </c>
      <c r="BO35" s="4">
        <f ca="1"/>
        <v>15863835000</v>
      </c>
      <c r="BP35" s="4">
        <f ca="1"/>
        <v>1009350000</v>
      </c>
      <c r="BQ35" s="4">
        <f ca="1"/>
        <v>-348700000</v>
      </c>
    </row>
    <row r="36" spans="1:69" x14ac:dyDescent="0.2">
      <c r="A36" s="4"/>
      <c r="B36" s="4"/>
      <c r="C36" s="4"/>
      <c r="D36" s="4"/>
      <c r="E36" s="4"/>
      <c r="G36" s="4"/>
      <c r="H36" s="4"/>
      <c r="W36" s="60"/>
      <c r="X36" t="str">
        <f ca="1"/>
        <v>11/03/2024</v>
      </c>
      <c r="Y36" s="4">
        <f ca="1"/>
        <v>-136494525000</v>
      </c>
      <c r="Z36" s="4">
        <f ca="1"/>
        <v>-46260334000</v>
      </c>
      <c r="AA36" s="4">
        <f ca="1"/>
        <v>-1241050000</v>
      </c>
      <c r="AB36" s="4">
        <f ca="1"/>
        <v>52466816000</v>
      </c>
      <c r="AC36" s="4">
        <f ca="1"/>
        <v>5469073000</v>
      </c>
      <c r="AD36" s="4">
        <f ca="1"/>
        <v>59996110000</v>
      </c>
      <c r="AE36" s="4">
        <f ca="1"/>
        <v>-1846085000</v>
      </c>
      <c r="AF36" s="4">
        <f ca="1"/>
        <v>285463684000</v>
      </c>
      <c r="AG36" s="4">
        <f ca="1"/>
        <v>13881302600</v>
      </c>
      <c r="AI36" s="60"/>
      <c r="AJ36" t="str">
        <f ca="1"/>
        <v>11/03/2024</v>
      </c>
      <c r="AK36" s="4">
        <f ca="1"/>
        <v>-49388002000</v>
      </c>
      <c r="AL36" s="4">
        <f ca="1"/>
        <v>-150064265000</v>
      </c>
      <c r="AM36" s="4">
        <f ca="1"/>
        <v>-183431833000</v>
      </c>
      <c r="AN36" s="4">
        <f ca="1"/>
        <v>-469207472000</v>
      </c>
      <c r="AO36" s="4">
        <f ca="1"/>
        <v>-271174928000</v>
      </c>
      <c r="AP36" s="4">
        <f ca="1"/>
        <v>-102841039000</v>
      </c>
      <c r="AQ36" s="4">
        <f ca="1"/>
        <v>-362043064000</v>
      </c>
      <c r="AR36" s="4">
        <f ca="1"/>
        <v>-158844186000</v>
      </c>
      <c r="AS36" s="4">
        <f ca="1"/>
        <v>-628918000</v>
      </c>
      <c r="AT36" s="4">
        <f ca="1"/>
        <v>-31610623000</v>
      </c>
      <c r="AU36" s="4">
        <f ca="1"/>
        <v>20878628000</v>
      </c>
      <c r="AW36" s="60"/>
      <c r="AX36" t="str">
        <f ca="1"/>
        <v>11/03/2024</v>
      </c>
      <c r="AY36" s="4">
        <f ca="1"/>
        <v>-25047575000</v>
      </c>
      <c r="AZ36" s="4">
        <f ca="1"/>
        <v>-626349237000</v>
      </c>
      <c r="BA36" s="4">
        <f ca="1"/>
        <v>24739215000</v>
      </c>
      <c r="BB36" s="4">
        <f ca="1"/>
        <v>18353120000</v>
      </c>
      <c r="BC36" s="4">
        <f ca="1"/>
        <v>-25180125000</v>
      </c>
      <c r="BD36" s="4">
        <f ca="1"/>
        <v>-23563233000</v>
      </c>
      <c r="BE36" s="4">
        <f ca="1"/>
        <v>48007254000</v>
      </c>
      <c r="BF36" s="4">
        <f ca="1"/>
        <v>-54730000</v>
      </c>
      <c r="BG36" s="4">
        <f ca="1"/>
        <v>0</v>
      </c>
      <c r="BI36" s="60"/>
      <c r="BJ36" t="str">
        <f ca="1"/>
        <v>11/03/2024</v>
      </c>
      <c r="BK36" s="4">
        <f ca="1"/>
        <v>34386929000</v>
      </c>
      <c r="BL36" s="4">
        <f ca="1"/>
        <v>-6094090000</v>
      </c>
      <c r="BM36" s="4">
        <f ca="1"/>
        <v>-170980000</v>
      </c>
      <c r="BN36" s="4">
        <f ca="1"/>
        <v>37289232000</v>
      </c>
      <c r="BO36" s="4">
        <f ca="1"/>
        <v>15863835000</v>
      </c>
      <c r="BP36" s="4">
        <f ca="1"/>
        <v>1009350000</v>
      </c>
      <c r="BQ36" s="4">
        <f ca="1"/>
        <v>-348700000</v>
      </c>
    </row>
    <row r="37" spans="1:69" x14ac:dyDescent="0.2">
      <c r="A37" s="4"/>
      <c r="B37" s="4"/>
      <c r="C37" s="4"/>
      <c r="D37" s="4"/>
      <c r="E37" s="4"/>
      <c r="G37" s="4"/>
      <c r="H37" s="4"/>
      <c r="W37" s="60"/>
      <c r="X37" t="str">
        <f ca="1"/>
        <v>08/03/2024</v>
      </c>
      <c r="Y37" s="4">
        <f ca="1"/>
        <v>-143388311000</v>
      </c>
      <c r="Z37" s="4">
        <f ca="1"/>
        <v>-46967179000</v>
      </c>
      <c r="AA37" s="4">
        <f ca="1"/>
        <v>10710835000</v>
      </c>
      <c r="AB37" s="4">
        <f ca="1"/>
        <v>55668996000</v>
      </c>
      <c r="AC37" s="4">
        <f ca="1"/>
        <v>8595773000</v>
      </c>
      <c r="AD37" s="4">
        <f ca="1"/>
        <v>59996110000</v>
      </c>
      <c r="AE37" s="4">
        <f ca="1"/>
        <v>-1846085000</v>
      </c>
      <c r="AF37" s="4">
        <f ca="1"/>
        <v>285312234000</v>
      </c>
      <c r="AG37" s="4">
        <f ca="1"/>
        <v>13881302600</v>
      </c>
      <c r="AI37" s="60"/>
      <c r="AJ37" t="str">
        <f ca="1"/>
        <v>08/03/2024</v>
      </c>
      <c r="AK37" s="4">
        <f ca="1"/>
        <v>-60605142000</v>
      </c>
      <c r="AL37" s="4">
        <f ca="1"/>
        <v>-188293950000</v>
      </c>
      <c r="AM37" s="4">
        <f ca="1"/>
        <v>-193082613000</v>
      </c>
      <c r="AN37" s="4">
        <f ca="1"/>
        <v>-487295527000</v>
      </c>
      <c r="AO37" s="4">
        <f ca="1"/>
        <v>-274636393000</v>
      </c>
      <c r="AP37" s="4">
        <f ca="1"/>
        <v>-106490942000</v>
      </c>
      <c r="AQ37" s="4">
        <f ca="1"/>
        <v>-368933987000</v>
      </c>
      <c r="AR37" s="4">
        <f ca="1"/>
        <v>-171783821000</v>
      </c>
      <c r="AS37" s="4">
        <f ca="1"/>
        <v>-5639968000</v>
      </c>
      <c r="AT37" s="4">
        <f ca="1"/>
        <v>-30829198000</v>
      </c>
      <c r="AU37" s="4">
        <f ca="1"/>
        <v>19901383000</v>
      </c>
      <c r="AW37" s="60"/>
      <c r="AX37" t="str">
        <f ca="1"/>
        <v>08/03/2024</v>
      </c>
      <c r="AY37" s="4">
        <f ca="1"/>
        <v>-22151835000</v>
      </c>
      <c r="AZ37" s="4">
        <f ca="1"/>
        <v>-626349237000</v>
      </c>
      <c r="BA37" s="4">
        <f ca="1"/>
        <v>24605670000</v>
      </c>
      <c r="BB37" s="4">
        <f ca="1"/>
        <v>18165985000</v>
      </c>
      <c r="BC37" s="4">
        <f ca="1"/>
        <v>-25048145000</v>
      </c>
      <c r="BD37" s="4">
        <f ca="1"/>
        <v>-23638558000</v>
      </c>
      <c r="BE37" s="4">
        <f ca="1"/>
        <v>47821504000</v>
      </c>
      <c r="BF37" s="4">
        <f ca="1"/>
        <v>-54730000</v>
      </c>
      <c r="BG37" s="4">
        <f ca="1"/>
        <v>0</v>
      </c>
      <c r="BI37" s="60"/>
      <c r="BJ37" t="str">
        <f ca="1"/>
        <v>08/03/2024</v>
      </c>
      <c r="BK37" s="4">
        <f ca="1"/>
        <v>33786249000</v>
      </c>
      <c r="BL37" s="4">
        <f ca="1"/>
        <v>-6094090000</v>
      </c>
      <c r="BM37" s="4">
        <f ca="1"/>
        <v>38870000</v>
      </c>
      <c r="BN37" s="4">
        <f ca="1"/>
        <v>36905452000</v>
      </c>
      <c r="BO37" s="4">
        <f ca="1"/>
        <v>22311475000</v>
      </c>
      <c r="BP37" s="4">
        <f ca="1"/>
        <v>1009350000</v>
      </c>
      <c r="BQ37" s="4">
        <f ca="1"/>
        <v>-278300000</v>
      </c>
    </row>
    <row r="38" spans="1:69" x14ac:dyDescent="0.2">
      <c r="A38" s="4"/>
      <c r="B38" s="4"/>
      <c r="C38" s="4"/>
      <c r="D38" s="4"/>
      <c r="E38" s="4"/>
      <c r="G38" s="4"/>
      <c r="H38" s="4"/>
      <c r="W38" s="60" t="s">
        <v>245</v>
      </c>
      <c r="X38" t="str">
        <f ca="1"/>
        <v>07/03/2024</v>
      </c>
      <c r="Y38" s="4">
        <f ca="1"/>
        <v>-158743174000</v>
      </c>
      <c r="Z38" s="4">
        <f ca="1"/>
        <v>-46967179000</v>
      </c>
      <c r="AA38" s="4">
        <f ca="1"/>
        <v>10710835000</v>
      </c>
      <c r="AB38" s="4">
        <f ca="1"/>
        <v>55668996000</v>
      </c>
      <c r="AC38" s="4">
        <f ca="1"/>
        <v>8595773000</v>
      </c>
      <c r="AD38" s="4">
        <f ca="1"/>
        <v>59996110000</v>
      </c>
      <c r="AE38" s="4">
        <f ca="1"/>
        <v>-1846085000</v>
      </c>
      <c r="AF38" s="4">
        <f ca="1"/>
        <v>285312234000</v>
      </c>
      <c r="AG38" s="4">
        <f ca="1"/>
        <v>23042802600</v>
      </c>
      <c r="AI38" s="60" t="s">
        <v>245</v>
      </c>
      <c r="AJ38" t="str">
        <f ca="1"/>
        <v>07/03/2024</v>
      </c>
      <c r="AK38" s="4">
        <f ca="1"/>
        <v>-63806732000</v>
      </c>
      <c r="AL38" s="4">
        <f ca="1"/>
        <v>-221673305000</v>
      </c>
      <c r="AM38" s="4">
        <f ca="1"/>
        <v>-214502703000</v>
      </c>
      <c r="AN38" s="4">
        <f ca="1"/>
        <v>-483410622000</v>
      </c>
      <c r="AO38" s="4">
        <f ca="1"/>
        <v>-300806313000</v>
      </c>
      <c r="AP38" s="4">
        <f ca="1"/>
        <v>-109329602000</v>
      </c>
      <c r="AQ38" s="4">
        <f ca="1"/>
        <v>-387033947000</v>
      </c>
      <c r="AR38" s="4">
        <f ca="1"/>
        <v>-165128821000</v>
      </c>
      <c r="AS38" s="4">
        <f ca="1"/>
        <v>-1260123000</v>
      </c>
      <c r="AT38" s="4">
        <f ca="1"/>
        <v>-27618598000</v>
      </c>
      <c r="AU38" s="4">
        <f ca="1"/>
        <v>19901383000</v>
      </c>
      <c r="AW38" s="60" t="s">
        <v>245</v>
      </c>
      <c r="AX38" t="str">
        <f ca="1"/>
        <v>07/03/2024</v>
      </c>
      <c r="AY38" s="4">
        <f ca="1"/>
        <v>-22151835000</v>
      </c>
      <c r="AZ38" s="4">
        <f ca="1"/>
        <v>-626349237000</v>
      </c>
      <c r="BA38" s="4">
        <f ca="1"/>
        <v>24605670000</v>
      </c>
      <c r="BB38" s="4">
        <f ca="1"/>
        <v>18165985000</v>
      </c>
      <c r="BC38" s="4">
        <f ca="1"/>
        <v>-21631365000</v>
      </c>
      <c r="BD38" s="4">
        <f ca="1"/>
        <v>-23638558000</v>
      </c>
      <c r="BE38" s="4">
        <f ca="1"/>
        <v>42650534000</v>
      </c>
      <c r="BF38" s="4">
        <f ca="1"/>
        <v>-54730000</v>
      </c>
      <c r="BG38" s="4">
        <f ca="1"/>
        <v>0</v>
      </c>
      <c r="BI38" s="60" t="s">
        <v>245</v>
      </c>
      <c r="BJ38" t="str">
        <f ca="1"/>
        <v>07/03/2024</v>
      </c>
      <c r="BK38" s="4">
        <f ca="1"/>
        <v>36966404000</v>
      </c>
      <c r="BL38" s="4">
        <f ca="1"/>
        <v>-6094090000</v>
      </c>
      <c r="BM38" s="4">
        <f ca="1"/>
        <v>38870000</v>
      </c>
      <c r="BN38" s="4">
        <f ca="1"/>
        <v>36905452000</v>
      </c>
      <c r="BO38" s="4">
        <f ca="1"/>
        <v>22311475000</v>
      </c>
      <c r="BP38" s="4">
        <f ca="1"/>
        <v>1009350000</v>
      </c>
      <c r="BQ38" s="4">
        <f ca="1"/>
        <v>-278300000</v>
      </c>
    </row>
    <row r="39" spans="1:69" x14ac:dyDescent="0.2">
      <c r="A39" s="4"/>
      <c r="B39" s="4"/>
      <c r="C39" s="4"/>
      <c r="D39" s="4"/>
      <c r="E39" s="4"/>
      <c r="G39" s="4"/>
      <c r="H39" s="4"/>
      <c r="W39" s="60"/>
      <c r="X39" t="str">
        <f ca="1"/>
        <v>06/03/2024</v>
      </c>
      <c r="Y39" s="4">
        <f ca="1"/>
        <v>-144384305000</v>
      </c>
      <c r="Z39" s="4">
        <f ca="1"/>
        <v>-45183134000</v>
      </c>
      <c r="AA39" s="4">
        <f ca="1"/>
        <v>11204945000</v>
      </c>
      <c r="AB39" s="4">
        <f ca="1"/>
        <v>56085756000</v>
      </c>
      <c r="AC39" s="4">
        <f ca="1"/>
        <v>1288763000</v>
      </c>
      <c r="AD39" s="4">
        <f ca="1"/>
        <v>64742270000</v>
      </c>
      <c r="AE39" s="4">
        <f ca="1"/>
        <v>-1846085000</v>
      </c>
      <c r="AF39" s="4">
        <f ca="1"/>
        <v>285801814000</v>
      </c>
      <c r="AG39" s="4">
        <f ca="1"/>
        <v>17424802600</v>
      </c>
      <c r="AI39" s="60"/>
      <c r="AJ39" t="str">
        <f ca="1"/>
        <v>06/03/2024</v>
      </c>
      <c r="AK39" s="4">
        <f ca="1"/>
        <v>-66909062000</v>
      </c>
      <c r="AL39" s="4">
        <f ca="1"/>
        <v>-257145890000</v>
      </c>
      <c r="AM39" s="4">
        <f ca="1"/>
        <v>-213327213000</v>
      </c>
      <c r="AN39" s="4">
        <f ca="1"/>
        <v>-414095532000</v>
      </c>
      <c r="AO39" s="4">
        <f ca="1"/>
        <v>-304690558000</v>
      </c>
      <c r="AP39" s="4">
        <f ca="1"/>
        <v>-107106702000</v>
      </c>
      <c r="AQ39" s="4">
        <f ca="1"/>
        <v>-399462592000</v>
      </c>
      <c r="AR39" s="4">
        <f ca="1"/>
        <v>-175512955000</v>
      </c>
      <c r="AS39" s="4">
        <f ca="1"/>
        <v>-2075638000</v>
      </c>
      <c r="AT39" s="4">
        <f ca="1"/>
        <v>-8434463000</v>
      </c>
      <c r="AU39" s="4">
        <f ca="1"/>
        <v>21390338000</v>
      </c>
      <c r="AW39" s="60"/>
      <c r="AX39" t="str">
        <f ca="1"/>
        <v>06/03/2024</v>
      </c>
      <c r="AY39" s="4">
        <f ca="1"/>
        <v>-33348860000</v>
      </c>
      <c r="AZ39" s="4">
        <f ca="1"/>
        <v>-626349237000</v>
      </c>
      <c r="BA39" s="4">
        <f ca="1"/>
        <v>24929610000</v>
      </c>
      <c r="BB39" s="4">
        <f ca="1"/>
        <v>18615005000</v>
      </c>
      <c r="BC39" s="4">
        <f ca="1"/>
        <v>-17310220000</v>
      </c>
      <c r="BD39" s="4">
        <f ca="1"/>
        <v>-15968808000</v>
      </c>
      <c r="BE39" s="4">
        <f ca="1"/>
        <v>43167384000</v>
      </c>
      <c r="BF39" s="4">
        <f ca="1"/>
        <v>-54730000</v>
      </c>
      <c r="BG39" s="4">
        <f ca="1"/>
        <v>0</v>
      </c>
      <c r="BI39" s="60"/>
      <c r="BJ39" t="str">
        <f ca="1"/>
        <v>06/03/2024</v>
      </c>
      <c r="BK39" s="4">
        <f ca="1"/>
        <v>37067479000</v>
      </c>
      <c r="BL39" s="4">
        <f ca="1"/>
        <v>-5517090000</v>
      </c>
      <c r="BM39" s="4">
        <f ca="1"/>
        <v>201480000</v>
      </c>
      <c r="BN39" s="4">
        <f ca="1"/>
        <v>30510882000</v>
      </c>
      <c r="BO39" s="4">
        <f ca="1"/>
        <v>26831765000</v>
      </c>
      <c r="BP39" s="4">
        <f ca="1"/>
        <v>1009350000</v>
      </c>
      <c r="BQ39" s="4">
        <f ca="1"/>
        <v>-278300000</v>
      </c>
    </row>
    <row r="40" spans="1:69" x14ac:dyDescent="0.2">
      <c r="A40" s="4"/>
      <c r="B40" s="4"/>
      <c r="C40" s="4"/>
      <c r="D40" s="4"/>
      <c r="E40" s="4"/>
      <c r="G40" s="4"/>
      <c r="H40" s="4"/>
      <c r="W40" s="60"/>
      <c r="X40" t="str">
        <f ca="1"/>
        <v>05/03/2024</v>
      </c>
      <c r="Y40" s="4">
        <f ca="1"/>
        <v>-132017615000</v>
      </c>
      <c r="Z40" s="4">
        <f ca="1"/>
        <v>-47120919000</v>
      </c>
      <c r="AA40" s="4">
        <f ca="1"/>
        <v>10691345000</v>
      </c>
      <c r="AB40" s="4">
        <f ca="1"/>
        <v>55557176000</v>
      </c>
      <c r="AC40" s="4">
        <f ca="1"/>
        <v>1069343000</v>
      </c>
      <c r="AD40" s="4">
        <f ca="1"/>
        <v>64742270000</v>
      </c>
      <c r="AE40" s="4">
        <f ca="1"/>
        <v>-1846085000</v>
      </c>
      <c r="AF40" s="4">
        <f ca="1"/>
        <v>285364809000</v>
      </c>
      <c r="AG40" s="4">
        <f ca="1"/>
        <v>13824402600</v>
      </c>
      <c r="AI40" s="60"/>
      <c r="AJ40" t="str">
        <f ca="1"/>
        <v>05/03/2024</v>
      </c>
      <c r="AK40" s="4">
        <f ca="1"/>
        <v>-52750412000</v>
      </c>
      <c r="AL40" s="4">
        <f ca="1"/>
        <v>-234728515000</v>
      </c>
      <c r="AM40" s="4">
        <f ca="1"/>
        <v>-189642988000</v>
      </c>
      <c r="AN40" s="4">
        <f ca="1"/>
        <v>-372665262000</v>
      </c>
      <c r="AO40" s="4">
        <f ca="1"/>
        <v>-279659983000</v>
      </c>
      <c r="AP40" s="4">
        <f ca="1"/>
        <v>-99623249000</v>
      </c>
      <c r="AQ40" s="4">
        <f ca="1"/>
        <v>-350111272000</v>
      </c>
      <c r="AR40" s="4">
        <f ca="1"/>
        <v>-169522173000</v>
      </c>
      <c r="AS40" s="4">
        <f ca="1"/>
        <v>-12978302000</v>
      </c>
      <c r="AT40" s="4">
        <f ca="1"/>
        <v>-6150268000</v>
      </c>
      <c r="AU40" s="4">
        <f ca="1"/>
        <v>19864473000</v>
      </c>
      <c r="AW40" s="60"/>
      <c r="AX40" t="str">
        <f ca="1"/>
        <v>05/03/2024</v>
      </c>
      <c r="AY40" s="4">
        <f ca="1"/>
        <v>-23729080000</v>
      </c>
      <c r="AZ40" s="4">
        <f ca="1"/>
        <v>-537314537000</v>
      </c>
      <c r="BA40" s="4">
        <f ca="1"/>
        <v>24624365000</v>
      </c>
      <c r="BB40" s="4">
        <f ca="1"/>
        <v>18091885000</v>
      </c>
      <c r="BC40" s="4">
        <f ca="1"/>
        <v>-671270000</v>
      </c>
      <c r="BD40" s="4">
        <f ca="1"/>
        <v>-1162313000</v>
      </c>
      <c r="BE40" s="4">
        <f ca="1"/>
        <v>43210953000</v>
      </c>
      <c r="BF40" s="4">
        <f ca="1"/>
        <v>-54730000</v>
      </c>
      <c r="BG40" s="4">
        <f ca="1"/>
        <v>0</v>
      </c>
      <c r="BI40" s="60"/>
      <c r="BJ40" t="str">
        <f ca="1"/>
        <v>05/03/2024</v>
      </c>
      <c r="BK40" s="4">
        <f ca="1"/>
        <v>32811424000</v>
      </c>
      <c r="BL40" s="4">
        <f ca="1"/>
        <v>3761290000</v>
      </c>
      <c r="BM40" s="4">
        <f ca="1"/>
        <v>3330000</v>
      </c>
      <c r="BN40" s="4">
        <f ca="1"/>
        <v>29309692000</v>
      </c>
      <c r="BO40" s="4">
        <f ca="1"/>
        <v>22815815000</v>
      </c>
      <c r="BP40" s="4">
        <f ca="1"/>
        <v>1009350000</v>
      </c>
      <c r="BQ40" s="4">
        <f ca="1"/>
        <v>-278300000</v>
      </c>
    </row>
    <row r="41" spans="1:69" x14ac:dyDescent="0.2">
      <c r="A41" s="4"/>
      <c r="B41" s="4"/>
      <c r="C41" s="4"/>
      <c r="D41" s="4"/>
      <c r="E41" s="4"/>
      <c r="G41" s="4"/>
      <c r="H41" s="4"/>
      <c r="W41" s="60"/>
      <c r="X41" t="str">
        <f ca="1"/>
        <v>04/03/2024</v>
      </c>
      <c r="Y41" s="4">
        <f ca="1"/>
        <v>-119676115000</v>
      </c>
      <c r="Z41" s="4">
        <f ca="1"/>
        <v>-51101349000</v>
      </c>
      <c r="AA41" s="4">
        <f ca="1"/>
        <v>10327060000</v>
      </c>
      <c r="AB41" s="4">
        <f ca="1"/>
        <v>53948386000</v>
      </c>
      <c r="AC41" s="4">
        <f ca="1"/>
        <v>804423000</v>
      </c>
      <c r="AD41" s="4">
        <f ca="1"/>
        <v>64742270000</v>
      </c>
      <c r="AE41" s="4">
        <f ca="1"/>
        <v>2579015000</v>
      </c>
      <c r="AF41" s="4">
        <f ca="1"/>
        <v>285216609000</v>
      </c>
      <c r="AG41" s="4">
        <f ca="1"/>
        <v>13824402600</v>
      </c>
      <c r="AI41" s="60"/>
      <c r="AJ41" t="str">
        <f ca="1"/>
        <v>04/03/2024</v>
      </c>
      <c r="AK41" s="4">
        <f ca="1"/>
        <v>-48160392000</v>
      </c>
      <c r="AL41" s="4">
        <f ca="1"/>
        <v>-227671165000</v>
      </c>
      <c r="AM41" s="4">
        <f ca="1"/>
        <v>-177367248000</v>
      </c>
      <c r="AN41" s="4">
        <f ca="1"/>
        <v>-365768367000</v>
      </c>
      <c r="AO41" s="4">
        <f ca="1"/>
        <v>-272763798000</v>
      </c>
      <c r="AP41" s="4">
        <f ca="1"/>
        <v>-100870611000</v>
      </c>
      <c r="AQ41" s="4">
        <f ca="1"/>
        <v>-331591819000</v>
      </c>
      <c r="AR41" s="4">
        <f ca="1"/>
        <v>-150338178000</v>
      </c>
      <c r="AS41" s="4">
        <f ca="1"/>
        <v>-15210346000</v>
      </c>
      <c r="AT41" s="4">
        <f ca="1"/>
        <v>-1442789000</v>
      </c>
      <c r="AU41" s="4">
        <f ca="1"/>
        <v>19323623000</v>
      </c>
      <c r="AW41" s="60"/>
      <c r="AX41" t="str">
        <f ca="1"/>
        <v>04/03/2024</v>
      </c>
      <c r="AY41" s="4">
        <f ca="1"/>
        <v>-14017805000</v>
      </c>
      <c r="AZ41" s="4">
        <f ca="1"/>
        <v>-500945257000</v>
      </c>
      <c r="BA41" s="4">
        <f ca="1"/>
        <v>24520295000</v>
      </c>
      <c r="BB41" s="4">
        <f ca="1"/>
        <v>17947585000</v>
      </c>
      <c r="BC41" s="4">
        <f ca="1"/>
        <v>2424715000</v>
      </c>
      <c r="BD41" s="4">
        <f ca="1"/>
        <v>5762572000</v>
      </c>
      <c r="BE41" s="4">
        <f ca="1"/>
        <v>43044153000</v>
      </c>
      <c r="BF41" s="4">
        <f ca="1"/>
        <v>-54730000</v>
      </c>
      <c r="BG41" s="4">
        <f ca="1"/>
        <v>0</v>
      </c>
      <c r="BI41" s="60"/>
      <c r="BJ41" t="str">
        <f ca="1"/>
        <v>04/03/2024</v>
      </c>
      <c r="BK41" s="4">
        <f ca="1"/>
        <v>37740794000</v>
      </c>
      <c r="BL41" s="4">
        <f ca="1"/>
        <v>3470790000</v>
      </c>
      <c r="BM41" s="4">
        <f ca="1"/>
        <v>-48740000</v>
      </c>
      <c r="BN41" s="4">
        <f ca="1"/>
        <v>29276225000</v>
      </c>
      <c r="BO41" s="4">
        <f ca="1"/>
        <v>20515105000</v>
      </c>
      <c r="BP41" s="4">
        <f ca="1"/>
        <v>1009350000</v>
      </c>
      <c r="BQ41" s="4">
        <f ca="1"/>
        <v>-278300000</v>
      </c>
    </row>
    <row r="42" spans="1:69" x14ac:dyDescent="0.2">
      <c r="A42" s="4"/>
      <c r="B42" s="4"/>
      <c r="C42" s="4"/>
      <c r="D42" s="4"/>
      <c r="E42" s="4"/>
      <c r="G42" s="4"/>
      <c r="H42" s="4"/>
      <c r="W42" s="60"/>
      <c r="X42" t="str">
        <f ca="1"/>
        <v>01/03/2024</v>
      </c>
      <c r="Y42" s="4">
        <f ca="1"/>
        <v>-117009915000</v>
      </c>
      <c r="Z42" s="4">
        <f ca="1"/>
        <v>-54997919000</v>
      </c>
      <c r="AA42" s="4">
        <f ca="1"/>
        <v>10856380000</v>
      </c>
      <c r="AB42" s="4">
        <f ca="1"/>
        <v>54473146000</v>
      </c>
      <c r="AC42" s="4">
        <f ca="1"/>
        <v>1048183000</v>
      </c>
      <c r="AD42" s="4">
        <f ca="1"/>
        <v>64742270000</v>
      </c>
      <c r="AE42" s="4">
        <f ca="1"/>
        <v>2579015000</v>
      </c>
      <c r="AF42" s="4">
        <f ca="1"/>
        <v>285732709000</v>
      </c>
      <c r="AG42" s="4">
        <f ca="1"/>
        <v>10164402600</v>
      </c>
      <c r="AI42" s="60"/>
      <c r="AJ42" t="str">
        <f ca="1"/>
        <v>01/03/2024</v>
      </c>
      <c r="AK42" s="4">
        <f ca="1"/>
        <v>-40829892000</v>
      </c>
      <c r="AL42" s="4">
        <f ca="1"/>
        <v>-229709450000</v>
      </c>
      <c r="AM42" s="4">
        <f ca="1"/>
        <v>-177888923000</v>
      </c>
      <c r="AN42" s="4">
        <f ca="1"/>
        <v>-360037657000</v>
      </c>
      <c r="AO42" s="4">
        <f ca="1"/>
        <v>-260241813000</v>
      </c>
      <c r="AP42" s="4">
        <f ca="1"/>
        <v>-94208342000</v>
      </c>
      <c r="AQ42" s="4">
        <f ca="1"/>
        <v>-316987067000</v>
      </c>
      <c r="AR42" s="4">
        <f ca="1"/>
        <v>-137997891000</v>
      </c>
      <c r="AS42" s="4">
        <f ca="1"/>
        <v>-10940566000</v>
      </c>
      <c r="AT42" s="4">
        <f ca="1"/>
        <v>-2633524000</v>
      </c>
      <c r="AU42" s="4">
        <f ca="1"/>
        <v>20813278000</v>
      </c>
      <c r="AW42" s="60"/>
      <c r="AX42" t="str">
        <f ca="1"/>
        <v>01/03/2024</v>
      </c>
      <c r="AY42" s="4">
        <f ca="1"/>
        <v>-4387365000</v>
      </c>
      <c r="AZ42" s="4">
        <f ca="1"/>
        <v>-500945257000</v>
      </c>
      <c r="BA42" s="4">
        <f ca="1"/>
        <v>24890555000</v>
      </c>
      <c r="BB42" s="4">
        <f ca="1"/>
        <v>18456730000</v>
      </c>
      <c r="BC42" s="4">
        <f ca="1"/>
        <v>6867660000</v>
      </c>
      <c r="BD42" s="4">
        <f ca="1"/>
        <v>45228217000</v>
      </c>
      <c r="BE42" s="4">
        <f ca="1"/>
        <v>41724483000</v>
      </c>
      <c r="BF42" s="4">
        <f ca="1"/>
        <v>-54730000</v>
      </c>
      <c r="BG42" s="4">
        <f ca="1"/>
        <v>0</v>
      </c>
      <c r="BI42" s="60"/>
      <c r="BJ42" t="str">
        <f ca="1"/>
        <v>01/03/2024</v>
      </c>
      <c r="BK42" s="4">
        <f ca="1"/>
        <v>45066114000</v>
      </c>
      <c r="BL42" s="4">
        <f ca="1"/>
        <v>3719870000</v>
      </c>
      <c r="BM42" s="4">
        <f ca="1"/>
        <v>134571000</v>
      </c>
      <c r="BN42" s="4">
        <f ca="1"/>
        <v>29395445000</v>
      </c>
      <c r="BO42" s="4">
        <f ca="1"/>
        <v>19731895000</v>
      </c>
      <c r="BP42" s="4">
        <f ca="1"/>
        <v>1009350000</v>
      </c>
      <c r="BQ42" s="4">
        <f ca="1"/>
        <v>-278300000</v>
      </c>
    </row>
    <row r="43" spans="1:69" x14ac:dyDescent="0.2">
      <c r="A43" s="4"/>
      <c r="B43" s="4"/>
      <c r="C43" s="4"/>
      <c r="D43" s="4"/>
      <c r="E43" s="4"/>
      <c r="G43" s="4"/>
      <c r="H43" s="4"/>
      <c r="W43" s="60"/>
      <c r="X43" t="str">
        <f ca="1"/>
        <v>29/02/2024</v>
      </c>
      <c r="Y43" s="4">
        <f ca="1"/>
        <v>-135240950000</v>
      </c>
      <c r="Z43" s="4">
        <f ca="1"/>
        <v>-53590779000</v>
      </c>
      <c r="AA43" s="4">
        <f ca="1"/>
        <v>11647930000</v>
      </c>
      <c r="AB43" s="4">
        <f ca="1"/>
        <v>56839616000</v>
      </c>
      <c r="AC43" s="4">
        <f ca="1"/>
        <v>211513000</v>
      </c>
      <c r="AD43" s="4">
        <f ca="1"/>
        <v>64742270000</v>
      </c>
      <c r="AE43" s="4">
        <f ca="1"/>
        <v>-1840475000</v>
      </c>
      <c r="AF43" s="4">
        <f ca="1"/>
        <v>286416054000</v>
      </c>
      <c r="AG43" s="4">
        <f ca="1"/>
        <v>13142426200</v>
      </c>
      <c r="AI43" s="60"/>
      <c r="AJ43" t="str">
        <f ca="1"/>
        <v>29/02/2024</v>
      </c>
      <c r="AK43" s="4">
        <f ca="1"/>
        <v>-54973212000</v>
      </c>
      <c r="AL43" s="4">
        <f ca="1"/>
        <v>-217420010000</v>
      </c>
      <c r="AM43" s="4">
        <f ca="1"/>
        <v>-182517953000</v>
      </c>
      <c r="AN43" s="4">
        <f ca="1"/>
        <v>-350654782000</v>
      </c>
      <c r="AO43" s="4">
        <f ca="1"/>
        <v>-271552953000</v>
      </c>
      <c r="AP43" s="4">
        <f ca="1"/>
        <v>-98017097000</v>
      </c>
      <c r="AQ43" s="4">
        <f ca="1"/>
        <v>-323893672000</v>
      </c>
      <c r="AR43" s="4">
        <f ca="1"/>
        <v>-139001365000</v>
      </c>
      <c r="AS43" s="4">
        <f ca="1"/>
        <v>-1948870000</v>
      </c>
      <c r="AT43" s="4">
        <f ca="1"/>
        <v>1995261000</v>
      </c>
      <c r="AU43" s="4">
        <f ca="1"/>
        <v>22665473000</v>
      </c>
      <c r="AW43" s="60"/>
      <c r="AX43" t="str">
        <f ca="1"/>
        <v>29/02/2024</v>
      </c>
      <c r="AY43" s="4">
        <f ca="1"/>
        <v>-24581580000</v>
      </c>
      <c r="AZ43" s="4">
        <f ca="1"/>
        <v>-500945257000</v>
      </c>
      <c r="BA43" s="4">
        <f ca="1"/>
        <v>25378655000</v>
      </c>
      <c r="BB43" s="4">
        <f ca="1"/>
        <v>19097565000</v>
      </c>
      <c r="BC43" s="4">
        <f ca="1"/>
        <v>11566095000</v>
      </c>
      <c r="BD43" s="4">
        <f ca="1"/>
        <v>53972532000</v>
      </c>
      <c r="BE43" s="4">
        <f ca="1"/>
        <v>38379483000</v>
      </c>
      <c r="BF43" s="4">
        <f ca="1"/>
        <v>-54730000</v>
      </c>
      <c r="BG43" s="4">
        <f ca="1"/>
        <v>0</v>
      </c>
      <c r="BI43" s="60"/>
      <c r="BJ43" t="str">
        <f ca="1"/>
        <v>29/02/2024</v>
      </c>
      <c r="BK43" s="4">
        <f ca="1"/>
        <v>46105914000</v>
      </c>
      <c r="BL43" s="4">
        <f ca="1"/>
        <v>3137870000</v>
      </c>
      <c r="BM43" s="4">
        <f ca="1"/>
        <v>375641000</v>
      </c>
      <c r="BN43" s="4">
        <f ca="1"/>
        <v>28997115000</v>
      </c>
      <c r="BO43" s="4">
        <f ca="1"/>
        <v>20300655000</v>
      </c>
      <c r="BP43" s="4">
        <f ca="1"/>
        <v>1009350000</v>
      </c>
      <c r="BQ43" s="4">
        <f ca="1"/>
        <v>-278300000</v>
      </c>
    </row>
    <row r="44" spans="1:69" x14ac:dyDescent="0.2">
      <c r="A44" s="4"/>
      <c r="B44" s="4"/>
      <c r="C44" s="4"/>
      <c r="D44" s="4"/>
      <c r="E44" s="4"/>
      <c r="G44" s="4"/>
      <c r="H44" s="4"/>
      <c r="W44" s="60"/>
      <c r="X44" t="str">
        <f ca="1"/>
        <v>28/02/2024</v>
      </c>
      <c r="Y44" s="4">
        <f ca="1"/>
        <v>-93990825000</v>
      </c>
      <c r="Z44" s="4">
        <f ca="1"/>
        <v>-52791219000</v>
      </c>
      <c r="AA44" s="4">
        <f ca="1"/>
        <v>12061875000</v>
      </c>
      <c r="AB44" s="4">
        <f ca="1"/>
        <v>55476671000</v>
      </c>
      <c r="AC44" s="4">
        <f ca="1"/>
        <v>-1243547000</v>
      </c>
      <c r="AD44" s="4">
        <f ca="1"/>
        <v>64742270000</v>
      </c>
      <c r="AE44" s="4">
        <f ca="1"/>
        <v>-1840475000</v>
      </c>
      <c r="AF44" s="4">
        <f ca="1"/>
        <v>286750584000</v>
      </c>
      <c r="AG44" s="4">
        <f ca="1"/>
        <v>13142426200</v>
      </c>
      <c r="AI44" s="60"/>
      <c r="AJ44" t="str">
        <f ca="1"/>
        <v>28/02/2024</v>
      </c>
      <c r="AK44" s="4">
        <f ca="1"/>
        <v>-65208832000</v>
      </c>
      <c r="AL44" s="4">
        <f ca="1"/>
        <v>-205077790000</v>
      </c>
      <c r="AM44" s="4">
        <f ca="1"/>
        <v>-176070203000</v>
      </c>
      <c r="AN44" s="4">
        <f ca="1"/>
        <v>-368989827000</v>
      </c>
      <c r="AO44" s="4">
        <f ca="1"/>
        <v>-283524363000</v>
      </c>
      <c r="AP44" s="4">
        <f ca="1"/>
        <v>-102640428000</v>
      </c>
      <c r="AQ44" s="4">
        <f ca="1"/>
        <v>-333526852000</v>
      </c>
      <c r="AR44" s="4">
        <f ca="1"/>
        <v>-142790295000</v>
      </c>
      <c r="AS44" s="4">
        <f ca="1"/>
        <v>7087577000</v>
      </c>
      <c r="AT44" s="4">
        <f ca="1"/>
        <v>-382714000</v>
      </c>
      <c r="AU44" s="4">
        <f ca="1"/>
        <v>23688023000</v>
      </c>
      <c r="AW44" s="60"/>
      <c r="AX44" t="str">
        <f ca="1"/>
        <v>28/02/2024</v>
      </c>
      <c r="AY44" s="4">
        <f ca="1"/>
        <v>-30275980000</v>
      </c>
      <c r="AZ44" s="4">
        <f ca="1"/>
        <v>-467382957000</v>
      </c>
      <c r="BA44" s="4">
        <f ca="1"/>
        <v>25624445000</v>
      </c>
      <c r="BB44" s="4">
        <f ca="1"/>
        <v>19431275000</v>
      </c>
      <c r="BC44" s="4">
        <f ca="1"/>
        <v>13505040000</v>
      </c>
      <c r="BD44" s="4">
        <f ca="1"/>
        <v>57678602000</v>
      </c>
      <c r="BE44" s="4">
        <f ca="1"/>
        <v>38765933000</v>
      </c>
      <c r="BF44" s="4">
        <f ca="1"/>
        <v>-54730000</v>
      </c>
      <c r="BG44" s="4">
        <f ca="1"/>
        <v>0</v>
      </c>
      <c r="BI44" s="60"/>
      <c r="BJ44" t="str">
        <f ca="1"/>
        <v>28/02/2024</v>
      </c>
      <c r="BK44" s="4">
        <f ca="1"/>
        <v>46631329000</v>
      </c>
      <c r="BL44" s="4">
        <f ca="1"/>
        <v>3162870000</v>
      </c>
      <c r="BM44" s="4">
        <f ca="1"/>
        <v>494856000</v>
      </c>
      <c r="BN44" s="4">
        <f ca="1"/>
        <v>29075195000</v>
      </c>
      <c r="BO44" s="4">
        <f ca="1"/>
        <v>18700405000</v>
      </c>
      <c r="BP44" s="4">
        <f ca="1"/>
        <v>613095000</v>
      </c>
      <c r="BQ44" s="4">
        <f ca="1"/>
        <v>-278300000</v>
      </c>
    </row>
    <row r="45" spans="1:69" x14ac:dyDescent="0.2">
      <c r="A45" s="4"/>
      <c r="B45" s="4"/>
      <c r="C45" s="4"/>
      <c r="D45" s="4"/>
      <c r="E45" s="4"/>
      <c r="G45" s="4"/>
      <c r="H45" s="4"/>
      <c r="W45" s="60"/>
      <c r="X45" t="str">
        <f ca="1"/>
        <v>27/02/2024</v>
      </c>
      <c r="Y45" s="4">
        <f ca="1"/>
        <v>-90945165000</v>
      </c>
      <c r="Z45" s="4">
        <f ca="1"/>
        <v>-52520229000</v>
      </c>
      <c r="AA45" s="4">
        <f ca="1"/>
        <v>12626310000</v>
      </c>
      <c r="AB45" s="4">
        <f ca="1"/>
        <v>54377351000</v>
      </c>
      <c r="AC45" s="4">
        <f ca="1"/>
        <v>-873941000</v>
      </c>
      <c r="AD45" s="4">
        <f ca="1"/>
        <v>64742270000</v>
      </c>
      <c r="AE45" s="4">
        <f ca="1"/>
        <v>-1840475000</v>
      </c>
      <c r="AF45" s="4">
        <f ca="1"/>
        <v>245318654000</v>
      </c>
      <c r="AG45" s="4">
        <f ca="1"/>
        <v>13142426200</v>
      </c>
      <c r="AI45" s="60"/>
      <c r="AJ45" t="str">
        <f ca="1"/>
        <v>27/02/2024</v>
      </c>
      <c r="AK45" s="4">
        <f ca="1"/>
        <v>-57653842000</v>
      </c>
      <c r="AL45" s="4">
        <f ca="1"/>
        <v>-152187025000</v>
      </c>
      <c r="AM45" s="4">
        <f ca="1"/>
        <v>-175466288000</v>
      </c>
      <c r="AN45" s="4">
        <f ca="1"/>
        <v>-356149892000</v>
      </c>
      <c r="AO45" s="4">
        <f ca="1"/>
        <v>-281646228000</v>
      </c>
      <c r="AP45" s="4">
        <f ca="1"/>
        <v>-101773915000</v>
      </c>
      <c r="AQ45" s="4">
        <f ca="1"/>
        <v>-331963499000</v>
      </c>
      <c r="AR45" s="4">
        <f ca="1"/>
        <v>-137222595000</v>
      </c>
      <c r="AS45" s="4">
        <f ca="1"/>
        <v>7886469000</v>
      </c>
      <c r="AT45" s="4">
        <f ca="1"/>
        <v>912026000</v>
      </c>
      <c r="AU45" s="4">
        <f ca="1"/>
        <v>24586503000</v>
      </c>
      <c r="AW45" s="60"/>
      <c r="AX45" t="str">
        <f ca="1"/>
        <v>27/02/2024</v>
      </c>
      <c r="AY45" s="4">
        <f ca="1"/>
        <v>-15192975000</v>
      </c>
      <c r="AZ45" s="4">
        <f ca="1"/>
        <v>-467382957000</v>
      </c>
      <c r="BA45" s="4">
        <f ca="1"/>
        <v>20000705000</v>
      </c>
      <c r="BB45" s="4">
        <f ca="1"/>
        <v>20625260000</v>
      </c>
      <c r="BC45" s="4">
        <f ca="1"/>
        <v>15715305000</v>
      </c>
      <c r="BD45" s="4">
        <f ca="1"/>
        <v>56735857000</v>
      </c>
      <c r="BE45" s="4">
        <f ca="1"/>
        <v>38896148000</v>
      </c>
      <c r="BF45" s="4">
        <f ca="1"/>
        <v>-54730000</v>
      </c>
      <c r="BG45" s="4">
        <f ca="1"/>
        <v>0</v>
      </c>
      <c r="BI45" s="60"/>
      <c r="BJ45" t="str">
        <f ca="1"/>
        <v>27/02/2024</v>
      </c>
      <c r="BK45" s="4">
        <f ca="1"/>
        <v>44062349000</v>
      </c>
      <c r="BL45" s="4">
        <f ca="1"/>
        <v>4316370000</v>
      </c>
      <c r="BM45" s="4">
        <f ca="1"/>
        <v>617276000</v>
      </c>
      <c r="BN45" s="4">
        <f ca="1"/>
        <v>29181815000</v>
      </c>
      <c r="BO45" s="4">
        <f ca="1"/>
        <v>18906215000</v>
      </c>
      <c r="BP45" s="4">
        <f ca="1"/>
        <v>613095000</v>
      </c>
      <c r="BQ45" s="4">
        <f ca="1"/>
        <v>-278300000</v>
      </c>
    </row>
    <row r="46" spans="1:69" x14ac:dyDescent="0.2">
      <c r="A46" s="4"/>
      <c r="B46" s="4"/>
      <c r="C46" s="4"/>
      <c r="D46" s="4"/>
      <c r="E46" s="4"/>
      <c r="G46" s="4"/>
      <c r="H46" s="4"/>
      <c r="W46" s="60"/>
      <c r="X46" t="str">
        <f ca="1"/>
        <v>26/02/2024</v>
      </c>
      <c r="Y46" s="4">
        <f ca="1"/>
        <v>10172518000</v>
      </c>
      <c r="Z46" s="4">
        <f ca="1"/>
        <v>-52249239000</v>
      </c>
      <c r="AA46" s="4">
        <f ca="1"/>
        <v>13190745000</v>
      </c>
      <c r="AB46" s="4">
        <f ca="1"/>
        <v>52793760000</v>
      </c>
      <c r="AC46" s="4">
        <f ca="1"/>
        <v>-504335000</v>
      </c>
      <c r="AD46" s="4">
        <f ca="1"/>
        <v>64742270000</v>
      </c>
      <c r="AE46" s="4">
        <f ca="1"/>
        <v>-1840475000</v>
      </c>
      <c r="AF46" s="4">
        <f ca="1"/>
        <v>245808472000</v>
      </c>
      <c r="AG46" s="4">
        <f ca="1"/>
        <v>13142426200</v>
      </c>
      <c r="AI46" s="60"/>
      <c r="AJ46" t="str">
        <f ca="1"/>
        <v>26/02/2024</v>
      </c>
      <c r="AK46" s="4">
        <f ca="1"/>
        <v>-40129572000</v>
      </c>
      <c r="AL46" s="4">
        <f ca="1"/>
        <v>-152197010000</v>
      </c>
      <c r="AM46" s="4">
        <f ca="1"/>
        <v>-156082723000</v>
      </c>
      <c r="AN46" s="4">
        <f ca="1"/>
        <v>-328430909000</v>
      </c>
      <c r="AO46" s="4">
        <f ca="1"/>
        <v>-251123784000</v>
      </c>
      <c r="AP46" s="4">
        <f ca="1"/>
        <v>-88648855000</v>
      </c>
      <c r="AQ46" s="4">
        <f ca="1"/>
        <v>-313084220000</v>
      </c>
      <c r="AR46" s="4">
        <f ca="1"/>
        <v>-122554513000</v>
      </c>
      <c r="AS46" s="4">
        <f ca="1"/>
        <v>13994204000</v>
      </c>
      <c r="AT46" s="4">
        <f ca="1"/>
        <v>2206766000</v>
      </c>
      <c r="AU46" s="4">
        <f ca="1"/>
        <v>25484983000</v>
      </c>
      <c r="AW46" s="60"/>
      <c r="AX46" t="str">
        <f ca="1"/>
        <v>26/02/2024</v>
      </c>
      <c r="AY46" s="4">
        <f ca="1"/>
        <v>-109970000</v>
      </c>
      <c r="AZ46" s="4">
        <f ca="1"/>
        <v>-467382957000</v>
      </c>
      <c r="BA46" s="4">
        <f ca="1"/>
        <v>14376965000</v>
      </c>
      <c r="BB46" s="4">
        <f ca="1"/>
        <v>21819245000</v>
      </c>
      <c r="BC46" s="4">
        <f ca="1"/>
        <v>17925570000</v>
      </c>
      <c r="BD46" s="4">
        <f ca="1"/>
        <v>58665092000</v>
      </c>
      <c r="BE46" s="4">
        <f ca="1"/>
        <v>39026363000</v>
      </c>
      <c r="BF46" s="4">
        <f ca="1"/>
        <v>-54730000</v>
      </c>
      <c r="BG46" s="4">
        <f ca="1"/>
        <v>0</v>
      </c>
      <c r="BI46" s="60"/>
      <c r="BJ46" t="str">
        <f ca="1"/>
        <v>26/02/2024</v>
      </c>
      <c r="BK46" s="4">
        <f ca="1"/>
        <v>46149569000</v>
      </c>
      <c r="BL46" s="4">
        <f ca="1"/>
        <v>5469870000</v>
      </c>
      <c r="BM46" s="4">
        <f ca="1"/>
        <v>739696000</v>
      </c>
      <c r="BN46" s="4">
        <f ca="1"/>
        <v>29288435000</v>
      </c>
      <c r="BO46" s="4">
        <f ca="1"/>
        <v>19112025000</v>
      </c>
      <c r="BP46" s="4">
        <f ca="1"/>
        <v>613095000</v>
      </c>
      <c r="BQ46" s="4">
        <f ca="1"/>
        <v>-278300000</v>
      </c>
    </row>
    <row r="47" spans="1:69" x14ac:dyDescent="0.2">
      <c r="W47" s="60"/>
      <c r="X47" t="str">
        <f ca="1"/>
        <v>23/02/2024</v>
      </c>
      <c r="Y47" s="4">
        <f ca="1"/>
        <v>3532685000</v>
      </c>
      <c r="Z47" s="4">
        <f ca="1"/>
        <v>-51185454000</v>
      </c>
      <c r="AA47" s="4">
        <f ca="1"/>
        <v>14156665000</v>
      </c>
      <c r="AB47" s="4">
        <f ca="1"/>
        <v>53419695000</v>
      </c>
      <c r="AC47" s="4">
        <f ca="1"/>
        <v>-25985000</v>
      </c>
      <c r="AD47" s="4">
        <f ca="1"/>
        <v>64742270000</v>
      </c>
      <c r="AE47" s="4">
        <f ca="1"/>
        <v>-1840475000</v>
      </c>
      <c r="AF47" s="4">
        <f ca="1"/>
        <v>237265887000</v>
      </c>
      <c r="AG47" s="4">
        <f ca="1"/>
        <v>9607616200</v>
      </c>
      <c r="AI47" s="60"/>
      <c r="AJ47" t="str">
        <f ca="1"/>
        <v>23/02/2024</v>
      </c>
      <c r="AK47" s="4">
        <f ca="1"/>
        <v>-51513132000</v>
      </c>
      <c r="AL47" s="4">
        <f ca="1"/>
        <v>-178693355000</v>
      </c>
      <c r="AM47" s="4">
        <f ca="1"/>
        <v>-159350863000</v>
      </c>
      <c r="AN47" s="4">
        <f ca="1"/>
        <v>-327457824000</v>
      </c>
      <c r="AO47" s="4">
        <f ca="1"/>
        <v>-262492211000</v>
      </c>
      <c r="AP47" s="4">
        <f ca="1"/>
        <v>-89823745000</v>
      </c>
      <c r="AQ47" s="4">
        <f ca="1"/>
        <v>-318710230000</v>
      </c>
      <c r="AR47">
        <f ca="1"/>
        <v>-107226363000</v>
      </c>
      <c r="AS47" s="4">
        <f ca="1"/>
        <v>16573580000</v>
      </c>
      <c r="AT47" s="4">
        <f ca="1"/>
        <v>6077761000</v>
      </c>
      <c r="AU47" s="4">
        <f ca="1"/>
        <v>26018893000</v>
      </c>
      <c r="AW47" s="60"/>
      <c r="AX47" t="str">
        <f ca="1"/>
        <v>23/02/2024</v>
      </c>
      <c r="AY47" s="4">
        <f ca="1"/>
        <v>-13078750000</v>
      </c>
      <c r="AZ47" s="4">
        <f ca="1"/>
        <v>-467382957000</v>
      </c>
      <c r="BA47" s="4">
        <f ca="1"/>
        <v>15108065000</v>
      </c>
      <c r="BB47" s="4">
        <f ca="1"/>
        <v>22445650000</v>
      </c>
      <c r="BC47" s="4">
        <f ca="1"/>
        <v>20369710000</v>
      </c>
      <c r="BD47" s="4">
        <f ca="1"/>
        <v>59281872000</v>
      </c>
      <c r="BE47" s="4">
        <f ca="1"/>
        <v>31884213000</v>
      </c>
      <c r="BF47" s="4">
        <f ca="1"/>
        <v>-54730000</v>
      </c>
      <c r="BG47" s="4">
        <f ca="1"/>
        <v>0</v>
      </c>
      <c r="BI47" s="60"/>
      <c r="BJ47" t="str">
        <f ca="1"/>
        <v>23/02/2024</v>
      </c>
      <c r="BK47" s="4">
        <f ca="1"/>
        <v>45612254000</v>
      </c>
      <c r="BL47" s="4">
        <f ca="1"/>
        <v>6334370000</v>
      </c>
      <c r="BM47" s="4">
        <f ca="1"/>
        <v>963486000</v>
      </c>
      <c r="BN47" s="4">
        <f ca="1"/>
        <v>29432475000</v>
      </c>
      <c r="BO47" s="4">
        <f ca="1"/>
        <v>16592375000</v>
      </c>
      <c r="BP47" s="4">
        <f ca="1"/>
        <v>613095000</v>
      </c>
      <c r="BQ47" s="4">
        <f ca="1"/>
        <v>-278300000</v>
      </c>
    </row>
    <row r="48" spans="1:69" x14ac:dyDescent="0.2">
      <c r="W48" s="60"/>
      <c r="X48" t="str">
        <f ca="1"/>
        <v>22/02/2024</v>
      </c>
      <c r="Y48" s="4">
        <f ca="1"/>
        <v>-36578125000</v>
      </c>
      <c r="Z48" s="4">
        <f ca="1"/>
        <v>-29547234000</v>
      </c>
      <c r="AA48" s="4">
        <f ca="1"/>
        <v>2411375000</v>
      </c>
      <c r="AB48" s="4">
        <f ca="1"/>
        <v>11614360000</v>
      </c>
      <c r="AC48" s="4">
        <f ca="1"/>
        <v>-185875000</v>
      </c>
      <c r="AD48" s="4">
        <f ca="1"/>
        <v>45033270000</v>
      </c>
      <c r="AE48" s="4">
        <f ca="1"/>
        <v>-1840475000</v>
      </c>
      <c r="AF48" s="4">
        <f ca="1"/>
        <v>236430507000</v>
      </c>
      <c r="AG48" s="4">
        <f ca="1"/>
        <v>9607616200</v>
      </c>
      <c r="AI48" s="60"/>
      <c r="AJ48" t="str">
        <f ca="1"/>
        <v>22/02/2024</v>
      </c>
      <c r="AK48" s="4">
        <f ca="1"/>
        <v>-67000002000</v>
      </c>
      <c r="AL48" s="4">
        <f ca="1"/>
        <v>-190933910000</v>
      </c>
      <c r="AM48" s="4">
        <f ca="1"/>
        <v>-159159408000</v>
      </c>
      <c r="AN48" s="4">
        <f ca="1"/>
        <v>-319534274000</v>
      </c>
      <c r="AO48" s="4">
        <f ca="1"/>
        <v>-283242496000</v>
      </c>
      <c r="AP48" s="4">
        <f ca="1"/>
        <v>-99115385000</v>
      </c>
      <c r="AQ48" s="4">
        <f ca="1"/>
        <v>-331059155000</v>
      </c>
      <c r="AR48">
        <f ca="1"/>
        <v>-77689377000</v>
      </c>
      <c r="AS48" s="4">
        <f ca="1"/>
        <v>16605086000</v>
      </c>
      <c r="AT48" s="4">
        <f ca="1"/>
        <v>6266761000</v>
      </c>
      <c r="AU48" s="4">
        <f ca="1"/>
        <v>23293443000</v>
      </c>
      <c r="AW48" s="60"/>
      <c r="AX48" t="str">
        <f ca="1"/>
        <v>22/02/2024</v>
      </c>
      <c r="AY48" s="4">
        <f ca="1"/>
        <v>-25057185000</v>
      </c>
      <c r="AZ48" s="4">
        <f ca="1"/>
        <v>-427047057000</v>
      </c>
      <c r="BA48" s="4">
        <f ca="1"/>
        <v>14494985000</v>
      </c>
      <c r="BB48" s="4">
        <f ca="1"/>
        <v>21584855000</v>
      </c>
      <c r="BC48" s="4">
        <f ca="1"/>
        <v>22435825000</v>
      </c>
      <c r="BD48" s="4">
        <f ca="1"/>
        <v>60210612000</v>
      </c>
      <c r="BE48" s="4">
        <f ca="1"/>
        <v>16200163000</v>
      </c>
      <c r="BF48" s="4">
        <f ca="1"/>
        <v>-54730000</v>
      </c>
      <c r="BG48" s="4">
        <f ca="1"/>
        <v>0</v>
      </c>
      <c r="BI48" s="60"/>
      <c r="BJ48" t="str">
        <f ca="1"/>
        <v>22/02/2024</v>
      </c>
      <c r="BK48" s="4">
        <f ca="1"/>
        <v>36779514000</v>
      </c>
      <c r="BL48" s="4">
        <f ca="1"/>
        <v>5492870000</v>
      </c>
      <c r="BM48" s="4">
        <f ca="1"/>
        <v>661526000</v>
      </c>
      <c r="BN48" s="4">
        <f ca="1"/>
        <v>31735255000</v>
      </c>
      <c r="BO48" s="4">
        <f ca="1"/>
        <v>13744665000</v>
      </c>
      <c r="BP48" s="4">
        <f ca="1"/>
        <v>613095000</v>
      </c>
      <c r="BQ48" s="4">
        <f ca="1"/>
        <v>-278300000</v>
      </c>
    </row>
    <row r="49" spans="23:69" x14ac:dyDescent="0.2">
      <c r="W49" s="60"/>
      <c r="X49" t="str">
        <f ca="1"/>
        <v>21/02/2024</v>
      </c>
      <c r="Y49" s="4">
        <f ca="1"/>
        <v>-27101480000</v>
      </c>
      <c r="Z49" s="4">
        <f ca="1"/>
        <v>-29203809000</v>
      </c>
      <c r="AA49" s="4">
        <f ca="1"/>
        <v>5796445000</v>
      </c>
      <c r="AB49" s="4">
        <f ca="1"/>
        <v>11518660000</v>
      </c>
      <c r="AC49" s="4">
        <f ca="1"/>
        <v>-135000</v>
      </c>
      <c r="AD49" s="4">
        <f ca="1"/>
        <v>44495270000</v>
      </c>
      <c r="AE49" s="4">
        <f ca="1"/>
        <v>-1840475000</v>
      </c>
      <c r="AF49" s="4">
        <f ca="1"/>
        <v>236618877000</v>
      </c>
      <c r="AG49" s="4">
        <f ca="1"/>
        <v>9607616200</v>
      </c>
      <c r="AI49" s="60"/>
      <c r="AJ49" t="str">
        <f ca="1"/>
        <v>21/02/2024</v>
      </c>
      <c r="AK49" s="4">
        <f ca="1"/>
        <v>-59669132000</v>
      </c>
      <c r="AL49" s="4">
        <f ca="1"/>
        <v>-187106480000</v>
      </c>
      <c r="AM49" s="4">
        <f ca="1"/>
        <v>-158745743000</v>
      </c>
      <c r="AN49" s="4">
        <f ca="1"/>
        <v>-354635761000</v>
      </c>
      <c r="AO49" s="4">
        <f ca="1"/>
        <v>-280510746000</v>
      </c>
      <c r="AP49" s="4">
        <f ca="1"/>
        <v>-98114159000</v>
      </c>
      <c r="AQ49" s="4">
        <f ca="1"/>
        <v>-317959475000</v>
      </c>
      <c r="AR49">
        <f ca="1"/>
        <v>-67064787000</v>
      </c>
      <c r="AS49" s="4">
        <f ca="1"/>
        <v>17778682000</v>
      </c>
      <c r="AT49" s="4">
        <f ca="1"/>
        <v>-6714454000</v>
      </c>
      <c r="AU49" s="4">
        <f ca="1"/>
        <v>23041263000</v>
      </c>
      <c r="AW49" s="60"/>
      <c r="AX49" t="str">
        <f ca="1"/>
        <v>21/02/2024</v>
      </c>
      <c r="AY49" s="4">
        <f ca="1"/>
        <v>-23157365000</v>
      </c>
      <c r="AZ49" s="4">
        <f ca="1"/>
        <v>-337480557000</v>
      </c>
      <c r="BA49" s="4">
        <f ca="1"/>
        <v>20464415000</v>
      </c>
      <c r="BB49" s="4">
        <f ca="1"/>
        <v>21777905000</v>
      </c>
      <c r="BC49" s="4">
        <f ca="1"/>
        <v>25969160000</v>
      </c>
      <c r="BD49" s="4">
        <f ca="1"/>
        <v>60569662000</v>
      </c>
      <c r="BE49" s="4">
        <f ca="1"/>
        <v>16417463000</v>
      </c>
      <c r="BF49" s="4">
        <f ca="1"/>
        <v>-54730000</v>
      </c>
      <c r="BG49" s="4">
        <f ca="1"/>
        <v>0</v>
      </c>
      <c r="BI49" s="60"/>
      <c r="BJ49" t="str">
        <f ca="1"/>
        <v>21/02/2024</v>
      </c>
      <c r="BK49" s="4">
        <f ca="1"/>
        <v>39315934000</v>
      </c>
      <c r="BL49" s="4">
        <f ca="1"/>
        <v>9757370000</v>
      </c>
      <c r="BM49" s="4">
        <f ca="1"/>
        <v>729136000</v>
      </c>
      <c r="BN49" s="4">
        <f ca="1"/>
        <v>31779535000</v>
      </c>
      <c r="BO49" s="4">
        <f ca="1"/>
        <v>9773815000</v>
      </c>
      <c r="BP49" s="4">
        <f ca="1"/>
        <v>613095000</v>
      </c>
      <c r="BQ49" s="4">
        <f ca="1"/>
        <v>-278300000</v>
      </c>
    </row>
    <row r="50" spans="23:69" x14ac:dyDescent="0.2">
      <c r="W50" s="60"/>
      <c r="X50" t="str">
        <f ca="1"/>
        <v>20/02/2024</v>
      </c>
      <c r="Y50" s="4">
        <f ca="1"/>
        <v>-14432282000</v>
      </c>
      <c r="Z50" s="4">
        <f ca="1"/>
        <v>-24279464000</v>
      </c>
      <c r="AA50" s="4">
        <f ca="1"/>
        <v>8055230000</v>
      </c>
      <c r="AB50" s="4">
        <f ca="1"/>
        <v>13940030000</v>
      </c>
      <c r="AC50" s="4">
        <f ca="1"/>
        <v>21805000</v>
      </c>
      <c r="AD50" s="4">
        <f ca="1"/>
        <v>44495270000</v>
      </c>
      <c r="AE50" s="4">
        <f ca="1"/>
        <v>-1840475000</v>
      </c>
      <c r="AF50" s="4">
        <f ca="1"/>
        <v>236539707000</v>
      </c>
      <c r="AG50" s="4">
        <f ca="1"/>
        <v>9607616200</v>
      </c>
      <c r="AI50" s="60"/>
      <c r="AJ50" t="str">
        <f ca="1"/>
        <v>20/02/2024</v>
      </c>
      <c r="AK50" s="4">
        <f ca="1"/>
        <v>-44714112000</v>
      </c>
      <c r="AL50" s="4">
        <f ca="1"/>
        <v>-125373120000</v>
      </c>
      <c r="AM50" s="4">
        <f ca="1"/>
        <v>-148074293000</v>
      </c>
      <c r="AN50" s="4">
        <f ca="1"/>
        <v>-332146041000</v>
      </c>
      <c r="AO50" s="4">
        <f ca="1"/>
        <v>-270442111000</v>
      </c>
      <c r="AP50" s="4">
        <f ca="1"/>
        <v>-78299854000</v>
      </c>
      <c r="AQ50" s="4">
        <f ca="1"/>
        <v>-286384805000</v>
      </c>
      <c r="AR50">
        <f ca="1"/>
        <v>-42632187000</v>
      </c>
      <c r="AS50" s="4">
        <f ca="1"/>
        <v>25928972000</v>
      </c>
      <c r="AT50" s="4">
        <f ca="1"/>
        <v>-2133529000</v>
      </c>
      <c r="AU50" s="4">
        <f ca="1"/>
        <v>22341528000</v>
      </c>
      <c r="AW50" s="60"/>
      <c r="AX50" t="str">
        <f ca="1"/>
        <v>20/02/2024</v>
      </c>
      <c r="AY50" s="4">
        <f ca="1"/>
        <v>-15936215000</v>
      </c>
      <c r="AZ50" s="4">
        <f ca="1"/>
        <v>-336072557000</v>
      </c>
      <c r="BA50" s="4">
        <f ca="1"/>
        <v>17336295000</v>
      </c>
      <c r="BB50" s="4">
        <f ca="1"/>
        <v>21555540000</v>
      </c>
      <c r="BC50" s="4">
        <f ca="1"/>
        <v>26951375000</v>
      </c>
      <c r="BD50" s="4">
        <f ca="1"/>
        <v>67643427000</v>
      </c>
      <c r="BE50" s="4">
        <f ca="1"/>
        <v>16169863000</v>
      </c>
      <c r="BF50" s="4">
        <f ca="1"/>
        <v>-54730000</v>
      </c>
      <c r="BG50" s="4">
        <f ca="1"/>
        <v>0</v>
      </c>
      <c r="BI50" s="60"/>
      <c r="BJ50" t="str">
        <f ca="1"/>
        <v>20/02/2024</v>
      </c>
      <c r="BK50" s="4">
        <f ca="1"/>
        <v>34852434000</v>
      </c>
      <c r="BL50" s="4">
        <f ca="1"/>
        <v>13039340000</v>
      </c>
      <c r="BM50" s="4">
        <f ca="1"/>
        <v>653536000</v>
      </c>
      <c r="BN50" s="4">
        <f ca="1"/>
        <v>31947375000</v>
      </c>
      <c r="BO50" s="4">
        <f ca="1"/>
        <v>8278315000</v>
      </c>
      <c r="BP50" s="4">
        <f ca="1"/>
        <v>613095000</v>
      </c>
      <c r="BQ50" s="4">
        <f ca="1"/>
        <v>-278300000</v>
      </c>
    </row>
    <row r="51" spans="23:69" x14ac:dyDescent="0.2">
      <c r="W51" s="60"/>
      <c r="X51" t="str">
        <f ca="1"/>
        <v>19/02/2024</v>
      </c>
      <c r="Y51" s="4">
        <f ca="1"/>
        <v>1315793000</v>
      </c>
      <c r="Z51" s="4">
        <f ca="1"/>
        <v>-24279464000</v>
      </c>
      <c r="AA51" s="4">
        <f ca="1"/>
        <v>8055230000</v>
      </c>
      <c r="AB51" s="4">
        <f ca="1"/>
        <v>13940030000</v>
      </c>
      <c r="AC51" s="4">
        <f ca="1"/>
        <v>21805000</v>
      </c>
      <c r="AD51" s="4">
        <f ca="1"/>
        <v>44495270000</v>
      </c>
      <c r="AE51" s="4">
        <f ca="1"/>
        <v>-1840475000</v>
      </c>
      <c r="AF51" s="4">
        <f ca="1"/>
        <v>235609707000</v>
      </c>
      <c r="AG51" s="4">
        <f ca="1"/>
        <v>6588536200</v>
      </c>
      <c r="AI51" s="60"/>
      <c r="AJ51" t="str">
        <f ca="1"/>
        <v>19/02/2024</v>
      </c>
      <c r="AK51" s="4">
        <f ca="1"/>
        <v>-27236072000</v>
      </c>
      <c r="AL51" s="4">
        <f ca="1"/>
        <v>-109746205000</v>
      </c>
      <c r="AM51" s="4">
        <f ca="1"/>
        <v>-139126368000</v>
      </c>
      <c r="AN51" s="4">
        <f ca="1"/>
        <v>-305699336000</v>
      </c>
      <c r="AO51" s="4">
        <f ca="1"/>
        <v>-266834161000</v>
      </c>
      <c r="AP51" s="4">
        <f ca="1"/>
        <v>-73803569000</v>
      </c>
      <c r="AQ51" s="4">
        <f ca="1"/>
        <v>-228375982000</v>
      </c>
      <c r="AR51">
        <f ca="1"/>
        <v>-13615182000</v>
      </c>
      <c r="AS51" s="4">
        <f ca="1"/>
        <v>28641063000</v>
      </c>
      <c r="AT51" s="4">
        <f ca="1"/>
        <v>-3838989000</v>
      </c>
      <c r="AU51" s="4">
        <f ca="1"/>
        <v>21923228000</v>
      </c>
      <c r="AW51" s="60"/>
      <c r="AX51" t="str">
        <f ca="1"/>
        <v>19/02/2024</v>
      </c>
      <c r="AY51" s="4">
        <f ca="1"/>
        <v>4207780000</v>
      </c>
      <c r="AZ51" s="4">
        <f ca="1"/>
        <v>-244942207000</v>
      </c>
      <c r="BA51" s="4">
        <f ca="1"/>
        <v>18843345000</v>
      </c>
      <c r="BB51" s="4">
        <f ca="1"/>
        <v>21555540000</v>
      </c>
      <c r="BC51" s="4">
        <f ca="1"/>
        <v>27929270000</v>
      </c>
      <c r="BD51" s="4">
        <f ca="1"/>
        <v>68574927000</v>
      </c>
      <c r="BE51" s="4">
        <f ca="1"/>
        <v>19005463000</v>
      </c>
      <c r="BF51" s="4">
        <f ca="1"/>
        <v>-54730000</v>
      </c>
      <c r="BG51" s="4">
        <f ca="1"/>
        <v>0</v>
      </c>
      <c r="BI51" s="60"/>
      <c r="BJ51" t="str">
        <f ca="1"/>
        <v>19/02/2024</v>
      </c>
      <c r="BK51" s="4">
        <f ca="1"/>
        <v>32608934000</v>
      </c>
      <c r="BL51" s="4">
        <f ca="1"/>
        <v>14531370000</v>
      </c>
      <c r="BM51" s="4">
        <f ca="1"/>
        <v>653536000</v>
      </c>
      <c r="BN51" s="4">
        <f ca="1"/>
        <v>31947375000</v>
      </c>
      <c r="BO51" s="4">
        <f ca="1"/>
        <v>12190015000</v>
      </c>
      <c r="BP51" s="4">
        <f ca="1"/>
        <v>613095000</v>
      </c>
      <c r="BQ51" s="4">
        <f ca="1"/>
        <v>-71200000</v>
      </c>
    </row>
    <row r="52" spans="23:69" x14ac:dyDescent="0.2">
      <c r="W52" s="60"/>
      <c r="X52" t="str">
        <f ca="1"/>
        <v>16/02/2024</v>
      </c>
      <c r="Y52" s="4">
        <f ca="1"/>
        <v>15353293000</v>
      </c>
      <c r="Z52" s="4">
        <f ca="1"/>
        <v>-19565109000</v>
      </c>
      <c r="AA52" s="4">
        <f ca="1"/>
        <v>12626305000</v>
      </c>
      <c r="AB52" s="4">
        <f ca="1"/>
        <v>13629950000</v>
      </c>
      <c r="AC52" s="4">
        <f ca="1"/>
        <v>-143875000</v>
      </c>
      <c r="AD52" s="4">
        <f ca="1"/>
        <v>43170270000</v>
      </c>
      <c r="AE52" s="4">
        <f ca="1"/>
        <v>-1840475000</v>
      </c>
      <c r="AF52" s="4">
        <f ca="1"/>
        <v>235218017000</v>
      </c>
      <c r="AG52" s="4">
        <f ca="1"/>
        <v>6588536200</v>
      </c>
      <c r="AI52" s="60"/>
      <c r="AJ52" t="str">
        <f ca="1"/>
        <v>16/02/2024</v>
      </c>
      <c r="AK52" s="4">
        <f ca="1"/>
        <v>-12947792000</v>
      </c>
      <c r="AL52" s="4">
        <f ca="1"/>
        <v>-97675375000</v>
      </c>
      <c r="AM52" s="4">
        <f ca="1"/>
        <v>-133638173000</v>
      </c>
      <c r="AN52" s="4">
        <f ca="1"/>
        <v>-256368430000</v>
      </c>
      <c r="AO52" s="4">
        <f ca="1"/>
        <v>-250557911000</v>
      </c>
      <c r="AP52" s="4">
        <f ca="1"/>
        <v>-66815819000</v>
      </c>
      <c r="AQ52" s="4">
        <f ca="1"/>
        <v>-198643962000</v>
      </c>
      <c r="AR52">
        <f ca="1"/>
        <v>-2874482000</v>
      </c>
      <c r="AS52" s="4">
        <f ca="1"/>
        <v>34308217000</v>
      </c>
      <c r="AT52" s="4">
        <f ca="1"/>
        <v>-9809494000</v>
      </c>
      <c r="AU52" s="4">
        <f ca="1"/>
        <v>19277798000</v>
      </c>
      <c r="AW52" s="60"/>
      <c r="AX52" t="str">
        <f ca="1"/>
        <v>16/02/2024</v>
      </c>
      <c r="AY52" s="4">
        <f ca="1"/>
        <v>8985725000</v>
      </c>
      <c r="AZ52" s="4">
        <f ca="1"/>
        <v>-180225662000</v>
      </c>
      <c r="BA52" s="4">
        <f ca="1"/>
        <v>19173515000</v>
      </c>
      <c r="BB52" s="4">
        <f ca="1"/>
        <v>24889605000</v>
      </c>
      <c r="BC52" s="4">
        <f ca="1"/>
        <v>32037645000</v>
      </c>
      <c r="BD52" s="4">
        <f ca="1"/>
        <v>66327992000</v>
      </c>
      <c r="BE52" s="4">
        <f ca="1"/>
        <v>18536163000</v>
      </c>
      <c r="BF52" s="4">
        <f ca="1"/>
        <v>-54730000</v>
      </c>
      <c r="BG52" s="4">
        <f ca="1"/>
        <v>0</v>
      </c>
      <c r="BI52" s="60"/>
      <c r="BJ52" t="str">
        <f ca="1"/>
        <v>16/02/2024</v>
      </c>
      <c r="BK52" s="4">
        <f ca="1"/>
        <v>31978754000</v>
      </c>
      <c r="BL52" s="4">
        <f ca="1"/>
        <v>12026370000</v>
      </c>
      <c r="BM52" s="4">
        <f ca="1"/>
        <v>512166000</v>
      </c>
      <c r="BN52" s="4">
        <f ca="1"/>
        <v>31857995000</v>
      </c>
      <c r="BO52" s="4">
        <f ca="1"/>
        <v>12720045000</v>
      </c>
      <c r="BP52" s="4">
        <f ca="1"/>
        <v>613095000</v>
      </c>
      <c r="BQ52" s="4">
        <f ca="1"/>
        <v>0</v>
      </c>
    </row>
    <row r="53" spans="23:69" x14ac:dyDescent="0.2">
      <c r="W53" s="60"/>
      <c r="X53" t="str">
        <f ca="1"/>
        <v>15/02/2024</v>
      </c>
      <c r="Y53" s="4">
        <f ca="1"/>
        <v>63771613000</v>
      </c>
      <c r="Z53" s="4">
        <f ca="1"/>
        <v>-20751659000</v>
      </c>
      <c r="AA53" s="4">
        <f ca="1"/>
        <v>12464305000</v>
      </c>
      <c r="AB53" s="4">
        <f ca="1"/>
        <v>11303990000</v>
      </c>
      <c r="AC53" s="4">
        <f ca="1"/>
        <v>-201945000</v>
      </c>
      <c r="AD53" s="4">
        <f ca="1"/>
        <v>47206270000</v>
      </c>
      <c r="AE53" s="4">
        <f ca="1"/>
        <v>-1840475000</v>
      </c>
      <c r="AF53" s="4">
        <f ca="1"/>
        <v>235126302000</v>
      </c>
      <c r="AG53" s="4">
        <f ca="1"/>
        <v>6588536200</v>
      </c>
      <c r="AI53" s="60"/>
      <c r="AJ53" t="str">
        <f ca="1"/>
        <v>15/02/2024</v>
      </c>
      <c r="AK53" s="4">
        <f ca="1"/>
        <v>-17175875000</v>
      </c>
      <c r="AL53" s="4">
        <f ca="1"/>
        <v>-96427260000</v>
      </c>
      <c r="AM53" s="4">
        <f ca="1"/>
        <v>-136498538000</v>
      </c>
      <c r="AN53" s="4">
        <f ca="1"/>
        <v>-257760225000</v>
      </c>
      <c r="AO53" s="4">
        <f ca="1"/>
        <v>-262140476000</v>
      </c>
      <c r="AP53" s="4">
        <f ca="1"/>
        <v>-70439623000</v>
      </c>
      <c r="AQ53" s="4">
        <f ca="1"/>
        <v>-188672838000</v>
      </c>
      <c r="AR53">
        <f ca="1"/>
        <v>-13143547000</v>
      </c>
      <c r="AS53" s="4">
        <f ca="1"/>
        <v>35097804000</v>
      </c>
      <c r="AT53" s="4">
        <f ca="1"/>
        <v>-10921869000</v>
      </c>
      <c r="AU53" s="4">
        <f ca="1"/>
        <v>16584548000</v>
      </c>
      <c r="AW53" s="60"/>
      <c r="AX53" t="str">
        <f ca="1"/>
        <v>15/02/2024</v>
      </c>
      <c r="AY53" s="4">
        <f ca="1"/>
        <v>26684065000</v>
      </c>
      <c r="AZ53" s="4">
        <f ca="1"/>
        <v>-130014972000</v>
      </c>
      <c r="BA53" s="4">
        <f ca="1"/>
        <v>13768625000</v>
      </c>
      <c r="BB53" s="4">
        <f ca="1"/>
        <v>24719175000</v>
      </c>
      <c r="BC53" s="4">
        <f ca="1"/>
        <v>29805535000</v>
      </c>
      <c r="BD53" s="4">
        <f ca="1"/>
        <v>64690617000</v>
      </c>
      <c r="BE53" s="4">
        <f ca="1"/>
        <v>14410113000</v>
      </c>
      <c r="BF53" s="4">
        <f ca="1"/>
        <v>-54730000</v>
      </c>
      <c r="BG53" s="4">
        <f ca="1"/>
        <v>0</v>
      </c>
      <c r="BI53" s="60"/>
      <c r="BJ53" t="str">
        <f ca="1"/>
        <v>15/02/2024</v>
      </c>
      <c r="BK53" s="4">
        <f ca="1"/>
        <v>31849019000</v>
      </c>
      <c r="BL53" s="4">
        <f ca="1"/>
        <v>10904370000</v>
      </c>
      <c r="BM53" s="4">
        <f ca="1"/>
        <v>395096000</v>
      </c>
      <c r="BN53" s="4">
        <f ca="1"/>
        <v>31826965000</v>
      </c>
      <c r="BO53" s="4">
        <f ca="1"/>
        <v>11888575000</v>
      </c>
      <c r="BP53" s="4">
        <f ca="1"/>
        <v>613095000</v>
      </c>
      <c r="BQ53" s="4">
        <f ca="1"/>
        <v>0</v>
      </c>
    </row>
    <row r="54" spans="23:69" x14ac:dyDescent="0.2">
      <c r="W54" s="60"/>
      <c r="X54" t="str">
        <f ca="1"/>
        <v>07/02/2024</v>
      </c>
      <c r="Y54" s="4">
        <f ca="1"/>
        <v>73579148000</v>
      </c>
      <c r="Z54" s="4">
        <f ca="1"/>
        <v>-21146194000</v>
      </c>
      <c r="AA54" s="4">
        <f ca="1"/>
        <v>12302305000</v>
      </c>
      <c r="AB54" s="4">
        <f ca="1"/>
        <v>11172540000</v>
      </c>
      <c r="AC54" s="4">
        <f ca="1"/>
        <v>-260015000</v>
      </c>
      <c r="AD54" s="4">
        <f ca="1"/>
        <v>51242270000</v>
      </c>
      <c r="AE54" s="4">
        <f ca="1"/>
        <v>-1840475000</v>
      </c>
      <c r="AF54" s="4">
        <f ca="1"/>
        <v>235034587000</v>
      </c>
      <c r="AG54" s="4">
        <f ca="1"/>
        <v>6588536200</v>
      </c>
      <c r="AI54" s="60"/>
      <c r="AJ54" t="str">
        <f ca="1"/>
        <v>07/02/2024</v>
      </c>
      <c r="AK54" s="4">
        <f ca="1"/>
        <v>2740915000</v>
      </c>
      <c r="AL54" s="4">
        <f ca="1"/>
        <v>-60272930000</v>
      </c>
      <c r="AM54" s="4">
        <f ca="1"/>
        <v>-128378963000</v>
      </c>
      <c r="AN54" s="4">
        <f ca="1"/>
        <v>-226222240000</v>
      </c>
      <c r="AO54" s="4">
        <f ca="1"/>
        <v>-220916741000</v>
      </c>
      <c r="AP54" s="4">
        <f ca="1"/>
        <v>-61473381000</v>
      </c>
      <c r="AQ54" s="4">
        <f ca="1"/>
        <v>-161931403000</v>
      </c>
      <c r="AR54">
        <f ca="1"/>
        <v>2546008000</v>
      </c>
      <c r="AS54" s="4">
        <f ca="1"/>
        <v>45653229000</v>
      </c>
      <c r="AT54" s="4">
        <f ca="1"/>
        <v>-11132569000</v>
      </c>
      <c r="AU54" s="4">
        <f ca="1"/>
        <v>13891298000</v>
      </c>
      <c r="AW54" s="60"/>
      <c r="AX54" t="str">
        <f ca="1"/>
        <v>07/02/2024</v>
      </c>
      <c r="AY54" s="4">
        <f ca="1"/>
        <v>44382405000</v>
      </c>
      <c r="AZ54" s="4">
        <f ca="1"/>
        <v>-79804282000</v>
      </c>
      <c r="BA54" s="4">
        <f ca="1"/>
        <v>8363735000</v>
      </c>
      <c r="BB54" s="4">
        <f ca="1"/>
        <v>24548745000</v>
      </c>
      <c r="BC54" s="4">
        <f ca="1"/>
        <v>29664175000</v>
      </c>
      <c r="BD54" s="4">
        <f ca="1"/>
        <v>64501917000</v>
      </c>
      <c r="BE54" s="4">
        <f ca="1"/>
        <v>14242963000</v>
      </c>
      <c r="BF54" s="4">
        <f ca="1"/>
        <v>-54730000</v>
      </c>
      <c r="BG54" s="4">
        <f ca="1"/>
        <v>0</v>
      </c>
      <c r="BI54" s="60"/>
      <c r="BJ54" t="str">
        <f ca="1"/>
        <v>07/02/2024</v>
      </c>
      <c r="BK54" s="4">
        <f ca="1"/>
        <v>29957949000</v>
      </c>
      <c r="BL54" s="4">
        <f ca="1"/>
        <v>9782370000</v>
      </c>
      <c r="BM54" s="4">
        <f ca="1"/>
        <v>278026000</v>
      </c>
      <c r="BN54" s="4">
        <f ca="1"/>
        <v>31795935000</v>
      </c>
      <c r="BO54" s="4">
        <f ca="1"/>
        <v>11057105000</v>
      </c>
      <c r="BP54" s="4">
        <f ca="1"/>
        <v>613095000</v>
      </c>
      <c r="BQ54" s="4">
        <f ca="1"/>
        <v>0</v>
      </c>
    </row>
    <row r="55" spans="23:69" x14ac:dyDescent="0.2">
      <c r="W55" s="60"/>
      <c r="X55" t="str">
        <f ca="1"/>
        <v>06/02/2024</v>
      </c>
      <c r="Y55" s="4">
        <f ca="1"/>
        <v>106017825000</v>
      </c>
      <c r="Z55" s="4">
        <f ca="1"/>
        <v>-20250354000</v>
      </c>
      <c r="AA55" s="4">
        <f ca="1"/>
        <v>7610210000</v>
      </c>
      <c r="AB55" s="4">
        <f ca="1"/>
        <v>11040060000</v>
      </c>
      <c r="AC55" s="4">
        <f ca="1"/>
        <v>-318605000</v>
      </c>
      <c r="AD55" s="4">
        <f ca="1"/>
        <v>50165270000</v>
      </c>
      <c r="AE55" s="4">
        <f ca="1"/>
        <v>-1840475000</v>
      </c>
      <c r="AF55" s="4">
        <f ca="1"/>
        <v>233986037000</v>
      </c>
      <c r="AG55" s="4">
        <f ca="1"/>
        <v>6590286200</v>
      </c>
      <c r="AI55" s="60"/>
      <c r="AJ55" t="str">
        <f ca="1"/>
        <v>06/02/2024</v>
      </c>
      <c r="AK55" s="4">
        <f ca="1"/>
        <v>-2277985000</v>
      </c>
      <c r="AL55" s="4">
        <f ca="1"/>
        <v>-64829335000</v>
      </c>
      <c r="AM55" s="4">
        <f ca="1"/>
        <v>-121337203000</v>
      </c>
      <c r="AN55" s="4">
        <f ca="1"/>
        <v>-212451470000</v>
      </c>
      <c r="AO55" s="4">
        <f ca="1"/>
        <v>-224968961000</v>
      </c>
      <c r="AP55" s="4">
        <f ca="1"/>
        <v>-65220156000</v>
      </c>
      <c r="AQ55" s="4">
        <f ca="1"/>
        <v>-163855078000</v>
      </c>
      <c r="AR55">
        <f ca="1"/>
        <v>-10990992000</v>
      </c>
      <c r="AS55" s="4">
        <f ca="1"/>
        <v>41758224000</v>
      </c>
      <c r="AT55" s="4">
        <f ca="1"/>
        <v>-11132569000</v>
      </c>
      <c r="AU55" s="4">
        <f ca="1"/>
        <v>13896728000</v>
      </c>
      <c r="AW55" s="60"/>
      <c r="AX55" t="str">
        <f ca="1"/>
        <v>06/02/2024</v>
      </c>
      <c r="AY55" s="4">
        <f ca="1"/>
        <v>42448465000</v>
      </c>
      <c r="AZ55" s="4">
        <f ca="1"/>
        <v>-79804282000</v>
      </c>
      <c r="BA55" s="4">
        <f ca="1"/>
        <v>8554375000</v>
      </c>
      <c r="BB55" s="4">
        <f ca="1"/>
        <v>24404705000</v>
      </c>
      <c r="BC55" s="4">
        <f ca="1"/>
        <v>29521945000</v>
      </c>
      <c r="BD55" s="4">
        <f ca="1"/>
        <v>64641592000</v>
      </c>
      <c r="BE55" s="4">
        <f ca="1"/>
        <v>14077663000</v>
      </c>
      <c r="BF55" s="4">
        <f ca="1"/>
        <v>-50470000</v>
      </c>
      <c r="BG55" s="4">
        <f ca="1"/>
        <v>0</v>
      </c>
      <c r="BI55" s="60"/>
      <c r="BJ55" t="str">
        <f ca="1"/>
        <v>06/02/2024</v>
      </c>
      <c r="BK55" s="4">
        <f ca="1"/>
        <v>29736299000</v>
      </c>
      <c r="BL55" s="4">
        <f ca="1"/>
        <v>9788000000</v>
      </c>
      <c r="BM55" s="4">
        <f ca="1"/>
        <v>227206000</v>
      </c>
      <c r="BN55" s="4">
        <f ca="1"/>
        <v>28224505000</v>
      </c>
      <c r="BO55" s="4">
        <f ca="1"/>
        <v>11561935000</v>
      </c>
      <c r="BP55" s="4">
        <f ca="1"/>
        <v>613095000</v>
      </c>
      <c r="BQ55" s="4">
        <f ca="1"/>
        <v>0</v>
      </c>
    </row>
    <row r="56" spans="23:69" x14ac:dyDescent="0.2">
      <c r="W56" s="60"/>
      <c r="X56" t="str">
        <f ca="1"/>
        <v>05/02/2024</v>
      </c>
      <c r="Y56" s="4">
        <f ca="1"/>
        <v>109905995000</v>
      </c>
      <c r="Z56" s="4">
        <f ca="1"/>
        <v>-20218534000</v>
      </c>
      <c r="AA56" s="4">
        <f ca="1"/>
        <v>1379160000</v>
      </c>
      <c r="AB56" s="4">
        <f ca="1"/>
        <v>11690200000</v>
      </c>
      <c r="AC56" s="4">
        <f ca="1"/>
        <v>-348275000</v>
      </c>
      <c r="AD56" s="4">
        <f ca="1"/>
        <v>54168270000</v>
      </c>
      <c r="AE56" s="4">
        <f ca="1"/>
        <v>-1840475000</v>
      </c>
      <c r="AF56" s="4">
        <f ca="1"/>
        <v>235164697000</v>
      </c>
      <c r="AG56" s="4">
        <f ca="1"/>
        <v>6590286200</v>
      </c>
      <c r="AI56" s="60"/>
      <c r="AJ56" t="str">
        <f ca="1"/>
        <v>05/02/2024</v>
      </c>
      <c r="AK56" s="4">
        <f ca="1"/>
        <v>875455000</v>
      </c>
      <c r="AL56" s="4">
        <f ca="1"/>
        <v>-23283405000</v>
      </c>
      <c r="AM56" s="4">
        <f ca="1"/>
        <v>-119146768000</v>
      </c>
      <c r="AN56" s="4">
        <f ca="1"/>
        <v>-207218335000</v>
      </c>
      <c r="AO56" s="4">
        <f ca="1"/>
        <v>-220655216000</v>
      </c>
      <c r="AP56" s="4">
        <f ca="1"/>
        <v>-62796546000</v>
      </c>
      <c r="AQ56" s="4">
        <f ca="1"/>
        <v>-160760633000</v>
      </c>
      <c r="AR56">
        <f ca="1"/>
        <v>146636166000</v>
      </c>
      <c r="AS56" s="4">
        <f ca="1"/>
        <v>37067944000</v>
      </c>
      <c r="AT56" s="4">
        <f ca="1"/>
        <v>-11135499000</v>
      </c>
      <c r="AU56" s="4">
        <f ca="1"/>
        <v>14252728000</v>
      </c>
      <c r="AW56" s="60"/>
      <c r="AX56" t="str">
        <f ca="1"/>
        <v>05/02/2024</v>
      </c>
      <c r="AY56" s="4">
        <f ca="1"/>
        <v>35637885000</v>
      </c>
      <c r="AZ56" s="4">
        <f ca="1"/>
        <v>-28250782000</v>
      </c>
      <c r="BA56" s="4">
        <f ca="1"/>
        <v>11205775000</v>
      </c>
      <c r="BB56" s="4">
        <f ca="1"/>
        <v>24364115000</v>
      </c>
      <c r="BC56" s="4">
        <f ca="1"/>
        <v>28810165000</v>
      </c>
      <c r="BD56" s="4">
        <f ca="1"/>
        <v>64386717000</v>
      </c>
      <c r="BE56" s="4">
        <f ca="1"/>
        <v>14022263000</v>
      </c>
      <c r="BF56" s="4">
        <f ca="1"/>
        <v>-50470000</v>
      </c>
      <c r="BG56" s="4">
        <f ca="1"/>
        <v>0</v>
      </c>
      <c r="BI56" s="60"/>
      <c r="BJ56" t="str">
        <f ca="1"/>
        <v>05/02/2024</v>
      </c>
      <c r="BK56" s="4">
        <f ca="1"/>
        <v>29422744000</v>
      </c>
      <c r="BL56" s="4">
        <f ca="1"/>
        <v>10068500000</v>
      </c>
      <c r="BM56" s="4">
        <f ca="1"/>
        <v>227206000</v>
      </c>
      <c r="BN56" s="4">
        <f ca="1"/>
        <v>28224505000</v>
      </c>
      <c r="BO56" s="4">
        <f ca="1"/>
        <v>11284595000</v>
      </c>
      <c r="BP56" s="4">
        <f ca="1"/>
        <v>613095000</v>
      </c>
      <c r="BQ56" s="4">
        <f ca="1"/>
        <v>0</v>
      </c>
    </row>
    <row r="57" spans="23:69" x14ac:dyDescent="0.2">
      <c r="W57" s="60"/>
      <c r="X57" t="str">
        <f ca="1"/>
        <v>02/02/2024</v>
      </c>
      <c r="Y57" s="4">
        <f ca="1"/>
        <v>100248082000</v>
      </c>
      <c r="Z57" s="4">
        <f ca="1"/>
        <v>-21389864000</v>
      </c>
      <c r="AA57" s="4">
        <f ca="1"/>
        <v>1221380000</v>
      </c>
      <c r="AB57" s="4">
        <f ca="1"/>
        <v>7671975000</v>
      </c>
      <c r="AC57" s="4">
        <f ca="1"/>
        <v>-781955000</v>
      </c>
      <c r="AD57" s="4">
        <f ca="1"/>
        <v>54168270000</v>
      </c>
      <c r="AE57" s="4">
        <f ca="1"/>
        <v>-1840475000</v>
      </c>
      <c r="AF57" s="4">
        <f ca="1"/>
        <v>234419197000</v>
      </c>
      <c r="AG57" s="4">
        <f ca="1"/>
        <v>6590286200</v>
      </c>
      <c r="AI57" s="60"/>
      <c r="AJ57" t="str">
        <f ca="1"/>
        <v>02/02/2024</v>
      </c>
      <c r="AK57" s="4">
        <f ca="1"/>
        <v>-4387195000</v>
      </c>
      <c r="AL57" s="4">
        <f ca="1"/>
        <v>-45334800000</v>
      </c>
      <c r="AM57" s="4">
        <f ca="1"/>
        <v>-120164178000</v>
      </c>
      <c r="AN57" s="4">
        <f ca="1"/>
        <v>-205611475000</v>
      </c>
      <c r="AO57" s="4">
        <f ca="1"/>
        <v>-224960346000</v>
      </c>
      <c r="AP57" s="4">
        <f ca="1"/>
        <v>-59718646000</v>
      </c>
      <c r="AQ57" s="4">
        <f ca="1"/>
        <v>-68615928000</v>
      </c>
      <c r="AR57">
        <f ca="1"/>
        <v>138963196000</v>
      </c>
      <c r="AS57" s="4">
        <f ca="1"/>
        <v>16658804000</v>
      </c>
      <c r="AT57" s="4">
        <f ca="1"/>
        <v>-8400444000</v>
      </c>
      <c r="AU57" s="4">
        <f ca="1"/>
        <v>13857628000</v>
      </c>
      <c r="AW57" s="60"/>
      <c r="AX57" t="str">
        <f ca="1"/>
        <v>02/02/2024</v>
      </c>
      <c r="AY57" s="4">
        <f ca="1"/>
        <v>34409740000</v>
      </c>
      <c r="AZ57" s="4">
        <f ca="1"/>
        <v>-28250782000</v>
      </c>
      <c r="BA57" s="4">
        <f ca="1"/>
        <v>10582565000</v>
      </c>
      <c r="BB57" s="4">
        <f ca="1"/>
        <v>23755925000</v>
      </c>
      <c r="BC57" s="4">
        <f ca="1"/>
        <v>33496915000</v>
      </c>
      <c r="BD57" s="4">
        <f ca="1"/>
        <v>65359842000</v>
      </c>
      <c r="BE57" s="4">
        <f ca="1"/>
        <v>13196463000</v>
      </c>
      <c r="BF57" s="4">
        <f ca="1"/>
        <v>-50470000</v>
      </c>
      <c r="BG57" s="4">
        <f ca="1"/>
        <v>0</v>
      </c>
      <c r="BI57" s="60"/>
      <c r="BJ57" t="str">
        <f ca="1"/>
        <v>02/02/2024</v>
      </c>
      <c r="BK57" s="4">
        <f ca="1"/>
        <v>26760084000</v>
      </c>
      <c r="BL57" s="4">
        <f ca="1"/>
        <v>10068500000</v>
      </c>
      <c r="BM57" s="4">
        <f ca="1"/>
        <v>101766000</v>
      </c>
      <c r="BN57" s="4">
        <f ca="1"/>
        <v>28065085000</v>
      </c>
      <c r="BO57" s="4">
        <f ca="1"/>
        <v>9825615000</v>
      </c>
      <c r="BP57" s="4">
        <f ca="1"/>
        <v>613095000</v>
      </c>
      <c r="BQ57" s="4">
        <f ca="1"/>
        <v>0</v>
      </c>
    </row>
    <row r="58" spans="23:69" x14ac:dyDescent="0.2">
      <c r="W58" s="60"/>
      <c r="X58" t="str">
        <f ca="1"/>
        <v>01/02/2024</v>
      </c>
      <c r="Y58" s="4">
        <f ca="1"/>
        <v>76544327000</v>
      </c>
      <c r="Z58" s="4">
        <f ca="1"/>
        <v>-19238464000</v>
      </c>
      <c r="AA58" s="4">
        <f ca="1"/>
        <v>1144565000</v>
      </c>
      <c r="AB58" s="4">
        <f ca="1"/>
        <v>-2285240000</v>
      </c>
      <c r="AC58" s="4">
        <f ca="1"/>
        <v>-782015000</v>
      </c>
      <c r="AD58" s="4">
        <f ca="1"/>
        <v>50310770000</v>
      </c>
      <c r="AE58" s="4">
        <f ca="1"/>
        <v>-1840475000</v>
      </c>
      <c r="AF58" s="4">
        <f ca="1"/>
        <v>231188287000</v>
      </c>
      <c r="AG58" s="4">
        <f ca="1"/>
        <v>6780606200</v>
      </c>
      <c r="AI58" s="60"/>
      <c r="AJ58" t="str">
        <f ca="1"/>
        <v>01/02/2024</v>
      </c>
      <c r="AK58" s="4">
        <f ca="1"/>
        <v>3664645000</v>
      </c>
      <c r="AL58" s="4">
        <f ca="1"/>
        <v>-82339520000</v>
      </c>
      <c r="AM58" s="4">
        <f ca="1"/>
        <v>-136351983000</v>
      </c>
      <c r="AN58" s="4">
        <f ca="1"/>
        <v>-206949599000</v>
      </c>
      <c r="AO58" s="4">
        <f ca="1"/>
        <v>-216423126000</v>
      </c>
      <c r="AP58" s="4">
        <f ca="1"/>
        <v>-59214366000</v>
      </c>
      <c r="AQ58" s="4">
        <f ca="1"/>
        <v>-72650463000</v>
      </c>
      <c r="AR58">
        <f ca="1"/>
        <v>36623346000</v>
      </c>
      <c r="AS58" s="4">
        <f ca="1"/>
        <v>18701749000</v>
      </c>
      <c r="AT58" s="4">
        <f ca="1"/>
        <v>-7157569000</v>
      </c>
      <c r="AU58" s="4">
        <f ca="1"/>
        <v>26925738000</v>
      </c>
      <c r="AW58" s="60"/>
      <c r="AX58" t="str">
        <f ca="1"/>
        <v>01/02/2024</v>
      </c>
      <c r="AY58" s="4">
        <f ca="1"/>
        <v>42635790000</v>
      </c>
      <c r="AZ58" s="4">
        <f ca="1"/>
        <v>-28250782000</v>
      </c>
      <c r="BA58" s="4">
        <f ca="1"/>
        <v>10583265000</v>
      </c>
      <c r="BB58" s="4">
        <f ca="1"/>
        <v>23756365000</v>
      </c>
      <c r="BC58" s="4">
        <f ca="1"/>
        <v>34881200000</v>
      </c>
      <c r="BD58" s="4">
        <f ca="1"/>
        <v>66145867000</v>
      </c>
      <c r="BE58" s="4">
        <f ca="1"/>
        <v>13197163000</v>
      </c>
      <c r="BF58" s="4">
        <f ca="1"/>
        <v>-50470000</v>
      </c>
      <c r="BG58" s="4">
        <f ca="1"/>
        <v>0</v>
      </c>
      <c r="BI58" s="60"/>
      <c r="BJ58" t="str">
        <f ca="1"/>
        <v>01/02/2024</v>
      </c>
      <c r="BK58" s="4">
        <f ca="1"/>
        <v>28259964000</v>
      </c>
      <c r="BL58" s="4">
        <f ca="1"/>
        <v>3650030000</v>
      </c>
      <c r="BM58" s="4">
        <f ca="1"/>
        <v>102511000</v>
      </c>
      <c r="BN58" s="4">
        <f ca="1"/>
        <v>28065495000</v>
      </c>
      <c r="BO58" s="4">
        <f ca="1"/>
        <v>10355365000</v>
      </c>
      <c r="BP58" s="4">
        <f ca="1"/>
        <v>613095000</v>
      </c>
      <c r="BQ58" s="4">
        <f ca="1"/>
        <v>0</v>
      </c>
    </row>
    <row r="59" spans="23:69" x14ac:dyDescent="0.2">
      <c r="W59" s="60"/>
      <c r="X59" t="str">
        <f ca="1"/>
        <v>31/01/2024</v>
      </c>
      <c r="Y59" s="4">
        <f ca="1"/>
        <v>72159427000</v>
      </c>
      <c r="Z59" s="4">
        <f ca="1"/>
        <v>11173431000</v>
      </c>
      <c r="AA59" s="4">
        <f ca="1"/>
        <v>1295535000</v>
      </c>
      <c r="AB59" s="4">
        <f ca="1"/>
        <v>-806560000</v>
      </c>
      <c r="AC59" s="4">
        <f ca="1"/>
        <v>-754340000</v>
      </c>
      <c r="AD59" s="4">
        <f ca="1"/>
        <v>13540000000</v>
      </c>
      <c r="AE59" s="4">
        <f ca="1"/>
        <v>-1840475000</v>
      </c>
      <c r="AF59" s="4">
        <f ca="1"/>
        <v>230352147000</v>
      </c>
      <c r="AG59" s="4">
        <f ca="1"/>
        <v>6970926200</v>
      </c>
      <c r="AI59" s="60"/>
      <c r="AJ59" t="str">
        <f ca="1"/>
        <v>31/01/2024</v>
      </c>
      <c r="AK59" s="4">
        <f ca="1"/>
        <v>3492245000</v>
      </c>
      <c r="AL59" s="4">
        <f ca="1"/>
        <v>-109232195000</v>
      </c>
      <c r="AM59" s="4">
        <f ca="1"/>
        <v>-171007223000</v>
      </c>
      <c r="AN59" s="4">
        <f ca="1"/>
        <v>-203759404000</v>
      </c>
      <c r="AO59" s="4">
        <f ca="1"/>
        <v>-218829476000</v>
      </c>
      <c r="AP59" s="4">
        <f ca="1"/>
        <v>-57834621000</v>
      </c>
      <c r="AQ59" s="4">
        <f ca="1"/>
        <v>-51977658000</v>
      </c>
      <c r="AR59">
        <f ca="1"/>
        <v>-5183409000</v>
      </c>
      <c r="AS59" s="4">
        <f ca="1"/>
        <v>20744694000</v>
      </c>
      <c r="AT59" s="4">
        <f ca="1"/>
        <v>-7049249000</v>
      </c>
      <c r="AU59" s="4">
        <f ca="1"/>
        <v>27461798000</v>
      </c>
      <c r="AW59" s="60"/>
      <c r="AX59" t="str">
        <f ca="1"/>
        <v>31/01/2024</v>
      </c>
      <c r="AY59" s="4">
        <f ca="1"/>
        <v>49506605000</v>
      </c>
      <c r="AZ59" s="4">
        <f ca="1"/>
        <v>-28250782000</v>
      </c>
      <c r="BA59" s="4">
        <f ca="1"/>
        <v>10771470000</v>
      </c>
      <c r="BB59" s="4">
        <f ca="1"/>
        <v>23797945000</v>
      </c>
      <c r="BC59" s="4">
        <f ca="1"/>
        <v>34565915000</v>
      </c>
      <c r="BD59" s="4">
        <f ca="1"/>
        <v>66360182000</v>
      </c>
      <c r="BE59" s="4">
        <f ca="1"/>
        <v>13430373000</v>
      </c>
      <c r="BF59" s="4">
        <f ca="1"/>
        <v>-48330000</v>
      </c>
      <c r="BG59" s="4">
        <f ca="1"/>
        <v>0</v>
      </c>
      <c r="BI59" s="60"/>
      <c r="BJ59" t="str">
        <f ca="1"/>
        <v>31/01/2024</v>
      </c>
      <c r="BK59" s="4">
        <f ca="1"/>
        <v>29759844000</v>
      </c>
      <c r="BL59" s="4">
        <f ca="1"/>
        <v>3790150000</v>
      </c>
      <c r="BM59" s="4">
        <f ca="1"/>
        <v>110466000</v>
      </c>
      <c r="BN59" s="4">
        <f ca="1"/>
        <v>28145035000</v>
      </c>
      <c r="BO59" s="4">
        <f ca="1"/>
        <v>7815685000</v>
      </c>
      <c r="BP59" s="4">
        <f ca="1"/>
        <v>613095000</v>
      </c>
      <c r="BQ59" s="4">
        <f ca="1"/>
        <v>0</v>
      </c>
    </row>
    <row r="60" spans="23:69" x14ac:dyDescent="0.2">
      <c r="W60" s="60"/>
      <c r="X60" t="str">
        <f ca="1"/>
        <v>30/01/2024</v>
      </c>
      <c r="Y60" s="4">
        <f ca="1"/>
        <v>75919617000</v>
      </c>
      <c r="Z60" s="4">
        <f ca="1"/>
        <v>13686278000</v>
      </c>
      <c r="AA60" s="4">
        <f ca="1"/>
        <v>1559960000</v>
      </c>
      <c r="AB60" s="4">
        <f ca="1"/>
        <v>672120000</v>
      </c>
      <c r="AC60" s="4">
        <f ca="1"/>
        <v>-630665000</v>
      </c>
      <c r="AD60" s="4">
        <f ca="1"/>
        <v>12320000000</v>
      </c>
      <c r="AE60" s="4">
        <f ca="1"/>
        <v>-1840475000</v>
      </c>
      <c r="AF60" s="4">
        <f ca="1"/>
        <v>229516007000</v>
      </c>
      <c r="AG60" s="4">
        <f ca="1"/>
        <v>6971713100</v>
      </c>
      <c r="AI60" s="60"/>
      <c r="AJ60" t="str">
        <f ca="1"/>
        <v>30/01/2024</v>
      </c>
      <c r="AK60" s="4">
        <f ca="1"/>
        <v>10817585000</v>
      </c>
      <c r="AL60" s="4">
        <f ca="1"/>
        <v>-147537615000</v>
      </c>
      <c r="AM60" s="4">
        <f ca="1"/>
        <v>-150814868000</v>
      </c>
      <c r="AN60" s="4">
        <f ca="1"/>
        <v>-209855364000</v>
      </c>
      <c r="AO60" s="4">
        <f ca="1"/>
        <v>-210593316000</v>
      </c>
      <c r="AP60" s="4">
        <f ca="1"/>
        <v>-55930149000</v>
      </c>
      <c r="AQ60" s="4">
        <f ca="1"/>
        <v>-58545443000</v>
      </c>
      <c r="AR60">
        <f ca="1"/>
        <v>10424701000</v>
      </c>
      <c r="AS60" s="4">
        <f ca="1"/>
        <v>28977374000</v>
      </c>
      <c r="AT60" s="4">
        <f ca="1"/>
        <v>-6222730000</v>
      </c>
      <c r="AU60" s="4">
        <f ca="1"/>
        <v>27470246000</v>
      </c>
      <c r="AW60" s="60"/>
      <c r="AX60" t="str">
        <f ca="1"/>
        <v>30/01/2024</v>
      </c>
      <c r="AY60" s="4">
        <f ca="1"/>
        <v>25909990000</v>
      </c>
      <c r="AZ60" s="4">
        <f ca="1"/>
        <v>-28249601000</v>
      </c>
      <c r="BA60" s="4">
        <f ca="1"/>
        <v>10947695000</v>
      </c>
      <c r="BB60" s="4">
        <f ca="1"/>
        <v>23961820000</v>
      </c>
      <c r="BC60" s="4">
        <f ca="1"/>
        <v>35671500000</v>
      </c>
      <c r="BD60" s="4">
        <f ca="1"/>
        <v>67449002000</v>
      </c>
      <c r="BE60" s="4">
        <f ca="1"/>
        <v>13675224000</v>
      </c>
      <c r="BF60" s="4">
        <f ca="1"/>
        <v>-46190000</v>
      </c>
      <c r="BG60" s="4">
        <f ca="1"/>
        <v>0</v>
      </c>
      <c r="BI60" s="60"/>
      <c r="BJ60" t="str">
        <f ca="1"/>
        <v>30/01/2024</v>
      </c>
      <c r="BK60" s="4">
        <f ca="1"/>
        <v>30094279000</v>
      </c>
      <c r="BL60" s="4">
        <f ca="1"/>
        <v>5111870000</v>
      </c>
      <c r="BM60" s="4">
        <f ca="1"/>
        <v>146558000</v>
      </c>
      <c r="BN60" s="4">
        <f ca="1"/>
        <v>28192375000</v>
      </c>
      <c r="BO60" s="4">
        <f ca="1"/>
        <v>5276005000</v>
      </c>
      <c r="BP60" s="4">
        <f ca="1"/>
        <v>613095000</v>
      </c>
      <c r="BQ60" s="4">
        <f ca="1"/>
        <v>0</v>
      </c>
    </row>
    <row r="61" spans="23:69" x14ac:dyDescent="0.2">
      <c r="W61" s="60" t="s">
        <v>244</v>
      </c>
      <c r="X61" t="str">
        <f ca="1"/>
        <v>29/01/2024</v>
      </c>
      <c r="Y61" s="4">
        <f ca="1"/>
        <v>67876479000</v>
      </c>
      <c r="Z61" s="4">
        <f ca="1"/>
        <v>16199125000</v>
      </c>
      <c r="AA61" s="4">
        <f ca="1"/>
        <v>1824385000</v>
      </c>
      <c r="AB61" s="4">
        <f ca="1"/>
        <v>800670000</v>
      </c>
      <c r="AC61" s="4">
        <f ca="1"/>
        <v>-506990000</v>
      </c>
      <c r="AD61" s="4">
        <f ca="1"/>
        <v>11100000000</v>
      </c>
      <c r="AE61" s="4">
        <f ca="1"/>
        <v>-1840475000</v>
      </c>
      <c r="AF61" s="4">
        <f ca="1"/>
        <v>229733415000</v>
      </c>
      <c r="AG61" s="4">
        <f ca="1"/>
        <v>6972500000</v>
      </c>
      <c r="AI61" s="60" t="s">
        <v>244</v>
      </c>
      <c r="AJ61" t="str">
        <f ca="1"/>
        <v>29/01/2024</v>
      </c>
      <c r="AK61" s="4">
        <f ca="1"/>
        <v>-710775000</v>
      </c>
      <c r="AL61" s="4">
        <f ca="1"/>
        <v>-160768785000</v>
      </c>
      <c r="AM61" s="4">
        <f ca="1"/>
        <v>-154913193000</v>
      </c>
      <c r="AN61" s="4">
        <f ca="1"/>
        <v>-224035354000</v>
      </c>
      <c r="AO61" s="4">
        <f ca="1"/>
        <v>-226527011000</v>
      </c>
      <c r="AP61" s="4">
        <f ca="1"/>
        <v>-59746014000</v>
      </c>
      <c r="AQ61" s="4">
        <f ca="1"/>
        <v>-77215141000</v>
      </c>
      <c r="AR61">
        <f ca="1"/>
        <v>-3883699000</v>
      </c>
      <c r="AS61" s="4">
        <f ca="1"/>
        <v>25776593000</v>
      </c>
      <c r="AT61" s="4">
        <f ca="1"/>
        <v>-5396211000</v>
      </c>
      <c r="AU61" s="4">
        <f ca="1"/>
        <v>27478694000</v>
      </c>
      <c r="AW61" s="60" t="s">
        <v>244</v>
      </c>
      <c r="AX61" t="str">
        <f ca="1"/>
        <v>29/01/2024</v>
      </c>
      <c r="AY61" s="4">
        <f ca="1"/>
        <v>2313375000</v>
      </c>
      <c r="AZ61" s="4">
        <f ca="1"/>
        <v>-28248420000</v>
      </c>
      <c r="BA61" s="4">
        <f ca="1"/>
        <v>11123920000</v>
      </c>
      <c r="BB61" s="4">
        <f ca="1"/>
        <v>24125695000</v>
      </c>
      <c r="BC61" s="4">
        <f ca="1"/>
        <v>36777085000</v>
      </c>
      <c r="BD61" s="4">
        <f ca="1"/>
        <v>68537822000</v>
      </c>
      <c r="BE61" s="4">
        <f ca="1"/>
        <v>13920075000</v>
      </c>
      <c r="BF61" s="4">
        <f ca="1"/>
        <v>-42578000</v>
      </c>
      <c r="BG61" s="4">
        <f ca="1"/>
        <v>0</v>
      </c>
      <c r="BI61" s="60" t="s">
        <v>244</v>
      </c>
      <c r="BJ61" t="str">
        <f ca="1"/>
        <v>29/01/2024</v>
      </c>
      <c r="BK61" s="4">
        <f ca="1"/>
        <v>30428714000</v>
      </c>
      <c r="BL61" s="4">
        <f ca="1"/>
        <v>6433590000</v>
      </c>
      <c r="BM61" s="4">
        <f ca="1"/>
        <v>182650000</v>
      </c>
      <c r="BN61" s="4">
        <f ca="1"/>
        <v>28239715000</v>
      </c>
      <c r="BO61" s="4">
        <f ca="1"/>
        <v>4303145000</v>
      </c>
      <c r="BP61" s="4">
        <f ca="1"/>
        <v>613095000</v>
      </c>
      <c r="BQ61" s="4">
        <f ca="1"/>
        <v>0</v>
      </c>
    </row>
    <row r="62" spans="23:69" x14ac:dyDescent="0.2">
      <c r="W62" s="60"/>
      <c r="X62" t="str">
        <f ca="1"/>
        <v>26/01/2024</v>
      </c>
      <c r="Y62" s="4">
        <f ca="1"/>
        <v>63440101000</v>
      </c>
      <c r="Z62" s="4">
        <f ca="1"/>
        <v>17363520000</v>
      </c>
      <c r="AA62" s="4">
        <f ca="1"/>
        <v>3012515000</v>
      </c>
      <c r="AB62" s="4">
        <f ca="1"/>
        <v>-1403025000</v>
      </c>
      <c r="AC62" s="4">
        <f ca="1"/>
        <v>37505000</v>
      </c>
      <c r="AD62" s="4">
        <f ca="1"/>
        <v>8640000000</v>
      </c>
      <c r="AE62" s="4">
        <f ca="1"/>
        <v>-1840475000</v>
      </c>
      <c r="AF62" s="4">
        <f ca="1"/>
        <v>230706345000</v>
      </c>
      <c r="AG62" s="4">
        <f ca="1"/>
        <v>6972500000</v>
      </c>
      <c r="AI62" s="60"/>
      <c r="AJ62" t="str">
        <f ca="1"/>
        <v>26/01/2024</v>
      </c>
      <c r="AK62" s="4">
        <f ca="1"/>
        <v>-5270745000</v>
      </c>
      <c r="AL62" s="4">
        <f ca="1"/>
        <v>-147677225000</v>
      </c>
      <c r="AM62" s="4">
        <f ca="1"/>
        <v>-156903993000</v>
      </c>
      <c r="AN62" s="4">
        <f ca="1"/>
        <v>-223835904000</v>
      </c>
      <c r="AO62" s="4">
        <f ca="1"/>
        <v>-236320426000</v>
      </c>
      <c r="AP62" s="4">
        <f ca="1"/>
        <v>-61634235000</v>
      </c>
      <c r="AQ62" s="4">
        <f ca="1"/>
        <v>-54422620000</v>
      </c>
      <c r="AR62">
        <f ca="1"/>
        <v>-776354000</v>
      </c>
      <c r="AS62" s="4">
        <f ca="1"/>
        <v>27768628000</v>
      </c>
      <c r="AT62" s="4">
        <f ca="1"/>
        <v>-5396211000</v>
      </c>
      <c r="AU62" s="4">
        <f ca="1"/>
        <v>24494644000</v>
      </c>
      <c r="AW62" s="60"/>
      <c r="AX62" t="str">
        <f ca="1"/>
        <v>26/01/2024</v>
      </c>
      <c r="AY62" s="4">
        <f ca="1"/>
        <v>-3670425000</v>
      </c>
      <c r="AZ62" s="4">
        <f ca="1"/>
        <v>-28248420000</v>
      </c>
      <c r="BA62" s="4">
        <f ca="1"/>
        <v>11919820000</v>
      </c>
      <c r="BB62" s="4">
        <f ca="1"/>
        <v>24956745000</v>
      </c>
      <c r="BC62" s="4">
        <f ca="1"/>
        <v>37960300000</v>
      </c>
      <c r="BD62" s="4">
        <f ca="1"/>
        <v>69906727000</v>
      </c>
      <c r="BE62" s="4">
        <f ca="1"/>
        <v>14998175000</v>
      </c>
      <c r="BF62" s="4">
        <f ca="1"/>
        <v>-42578000</v>
      </c>
      <c r="BG62" s="4">
        <f ca="1"/>
        <v>0</v>
      </c>
      <c r="BI62" s="60"/>
      <c r="BJ62" t="str">
        <f ca="1"/>
        <v>26/01/2024</v>
      </c>
      <c r="BK62" s="4">
        <f ca="1"/>
        <v>31893914000</v>
      </c>
      <c r="BL62" s="4">
        <f ca="1"/>
        <v>2360890000</v>
      </c>
      <c r="BM62" s="4">
        <f ca="1"/>
        <v>338120000</v>
      </c>
      <c r="BN62" s="4">
        <f ca="1"/>
        <v>28447355000</v>
      </c>
      <c r="BO62" s="4">
        <f ca="1"/>
        <v>4501555000</v>
      </c>
      <c r="BP62" s="4">
        <f ca="1"/>
        <v>581995000</v>
      </c>
      <c r="BQ62" s="4">
        <f ca="1"/>
        <v>0</v>
      </c>
    </row>
    <row r="63" spans="23:69" x14ac:dyDescent="0.2">
      <c r="W63" s="60"/>
      <c r="X63" t="str">
        <f ca="1"/>
        <v>25/01/2024</v>
      </c>
      <c r="Y63" s="4">
        <f ca="1"/>
        <v>-7034044000</v>
      </c>
      <c r="Z63" s="4">
        <f ca="1"/>
        <v>16926525000</v>
      </c>
      <c r="AA63" s="4">
        <f ca="1"/>
        <v>2748360000</v>
      </c>
      <c r="AB63" s="4">
        <f ca="1"/>
        <v>-1530585000</v>
      </c>
      <c r="AC63" s="4">
        <f ca="1"/>
        <v>-70765000</v>
      </c>
      <c r="AD63" s="4">
        <f ca="1"/>
        <v>0</v>
      </c>
      <c r="AE63" s="4">
        <f ca="1"/>
        <v>-1840475000</v>
      </c>
      <c r="AF63" s="4">
        <f ca="1"/>
        <v>229638825000</v>
      </c>
      <c r="AG63" s="4">
        <f ca="1"/>
        <v>6972500000</v>
      </c>
      <c r="AI63" s="60"/>
      <c r="AJ63" t="str">
        <f ca="1"/>
        <v>25/01/2024</v>
      </c>
      <c r="AK63" s="4">
        <f ca="1"/>
        <v>-30414155000</v>
      </c>
      <c r="AL63" s="4">
        <f ca="1"/>
        <v>-166020750000</v>
      </c>
      <c r="AM63" s="4">
        <f ca="1"/>
        <v>-167869723000</v>
      </c>
      <c r="AN63" s="4">
        <f ca="1"/>
        <v>-259425009000</v>
      </c>
      <c r="AO63" s="4">
        <f ca="1"/>
        <v>-276710866000</v>
      </c>
      <c r="AP63" s="4">
        <f ca="1"/>
        <v>-72402935000</v>
      </c>
      <c r="AQ63" s="4">
        <f ca="1"/>
        <v>-64501245000</v>
      </c>
      <c r="AR63">
        <f ca="1"/>
        <v>-17752594000</v>
      </c>
      <c r="AS63" s="4">
        <f ca="1"/>
        <v>22161638000</v>
      </c>
      <c r="AT63" s="4">
        <f ca="1"/>
        <v>-5497316000</v>
      </c>
      <c r="AU63" s="4">
        <f ca="1"/>
        <v>24428144000</v>
      </c>
      <c r="AW63" s="60"/>
      <c r="AX63" t="str">
        <f ca="1"/>
        <v>25/01/2024</v>
      </c>
      <c r="AY63" s="4">
        <f ca="1"/>
        <v>-48519615000</v>
      </c>
      <c r="AZ63" s="4">
        <f ca="1"/>
        <v>-28248420000</v>
      </c>
      <c r="BA63" s="4">
        <f ca="1"/>
        <v>11762285000</v>
      </c>
      <c r="BB63" s="4">
        <f ca="1"/>
        <v>22895040000</v>
      </c>
      <c r="BC63" s="4">
        <f ca="1"/>
        <v>37960300000</v>
      </c>
      <c r="BD63" s="4">
        <f ca="1"/>
        <v>72489282000</v>
      </c>
      <c r="BE63" s="4">
        <f ca="1"/>
        <v>14781225000</v>
      </c>
      <c r="BF63" s="4">
        <f ca="1"/>
        <v>-42578000</v>
      </c>
      <c r="BG63" s="4">
        <f ca="1"/>
        <v>0</v>
      </c>
      <c r="BI63" s="60"/>
      <c r="BJ63" t="str">
        <f ca="1"/>
        <v>25/01/2024</v>
      </c>
      <c r="BK63" s="4">
        <f ca="1"/>
        <v>31893914000</v>
      </c>
      <c r="BL63" s="4">
        <f ca="1"/>
        <v>830480000</v>
      </c>
      <c r="BM63" s="4">
        <f ca="1"/>
        <v>308475000</v>
      </c>
      <c r="BN63" s="4">
        <f ca="1"/>
        <v>25347905000</v>
      </c>
      <c r="BO63" s="4">
        <f ca="1"/>
        <v>4462880000</v>
      </c>
      <c r="BP63" s="4">
        <f ca="1"/>
        <v>397500000</v>
      </c>
      <c r="BQ63" s="4">
        <f ca="1"/>
        <v>0</v>
      </c>
    </row>
    <row r="64" spans="23:69" x14ac:dyDescent="0.2">
      <c r="W64" s="60"/>
      <c r="X64" t="str">
        <f ca="1"/>
        <v>24/01/2024</v>
      </c>
      <c r="Y64" s="4">
        <f ca="1"/>
        <v>-33747679000</v>
      </c>
      <c r="Z64" s="4">
        <f ca="1"/>
        <v>16842545000</v>
      </c>
      <c r="AA64" s="4">
        <f ca="1"/>
        <v>2748360000</v>
      </c>
      <c r="AB64" s="4">
        <f ca="1"/>
        <v>-1562505000</v>
      </c>
      <c r="AC64" s="4">
        <f ca="1"/>
        <v>-70765000</v>
      </c>
      <c r="AD64" s="4">
        <f ca="1"/>
        <v>0</v>
      </c>
      <c r="AE64" s="4">
        <f ca="1"/>
        <v>-1840475000</v>
      </c>
      <c r="AF64" s="4">
        <f ca="1"/>
        <v>229638825000</v>
      </c>
      <c r="AG64" s="4">
        <f ca="1"/>
        <v>6972500000</v>
      </c>
      <c r="AI64" s="60"/>
      <c r="AJ64" t="str">
        <f ca="1"/>
        <v>24/01/2024</v>
      </c>
      <c r="AK64" s="4">
        <f ca="1"/>
        <v>-18548175000</v>
      </c>
      <c r="AL64" s="4">
        <f ca="1"/>
        <v>-168295225000</v>
      </c>
      <c r="AM64" s="4">
        <f ca="1"/>
        <v>-155513234000</v>
      </c>
      <c r="AN64" s="4">
        <f ca="1"/>
        <v>-264501854000</v>
      </c>
      <c r="AO64" s="4">
        <f ca="1"/>
        <v>-263410481000</v>
      </c>
      <c r="AP64" s="4">
        <f ca="1"/>
        <v>-72986180000</v>
      </c>
      <c r="AQ64" s="4">
        <f ca="1"/>
        <v>-41131480000</v>
      </c>
      <c r="AR64">
        <f ca="1"/>
        <v>-14828605000</v>
      </c>
      <c r="AS64" s="4">
        <f ca="1"/>
        <v>27469303000</v>
      </c>
      <c r="AT64" s="4">
        <f ca="1"/>
        <v>-707896000</v>
      </c>
      <c r="AU64" s="4">
        <f ca="1"/>
        <v>11515144000</v>
      </c>
      <c r="AW64" s="60"/>
      <c r="AX64" t="str">
        <f ca="1"/>
        <v>24/01/2024</v>
      </c>
      <c r="AY64" s="4">
        <f ca="1"/>
        <v>-47860705000</v>
      </c>
      <c r="AZ64" s="4">
        <f ca="1"/>
        <v>-28248420000</v>
      </c>
      <c r="BA64" s="4">
        <f ca="1"/>
        <v>11762285000</v>
      </c>
      <c r="BB64" s="4">
        <f ca="1"/>
        <v>22895040000</v>
      </c>
      <c r="BC64" s="4">
        <f ca="1"/>
        <v>42175450000</v>
      </c>
      <c r="BD64" s="4">
        <f ca="1"/>
        <v>72821692000</v>
      </c>
      <c r="BE64" s="4">
        <f ca="1"/>
        <v>14781225000</v>
      </c>
      <c r="BF64" s="4">
        <f ca="1"/>
        <v>-42578000</v>
      </c>
      <c r="BG64" s="4">
        <f ca="1"/>
        <v>0</v>
      </c>
      <c r="BI64" s="60"/>
      <c r="BJ64" t="str">
        <f ca="1"/>
        <v>24/01/2024</v>
      </c>
      <c r="BK64" s="4">
        <f ca="1"/>
        <v>31893914000</v>
      </c>
      <c r="BL64" s="4">
        <f ca="1"/>
        <v>1337480000</v>
      </c>
      <c r="BM64" s="4">
        <f ca="1"/>
        <v>308475000</v>
      </c>
      <c r="BN64" s="4">
        <f ca="1"/>
        <v>24591905000</v>
      </c>
      <c r="BO64" s="4">
        <f ca="1"/>
        <v>4462880000</v>
      </c>
      <c r="BP64" s="4">
        <f ca="1"/>
        <v>397500000</v>
      </c>
      <c r="BQ64" s="4">
        <f ca="1"/>
        <v>0</v>
      </c>
    </row>
    <row r="65" spans="23:69" x14ac:dyDescent="0.2">
      <c r="W65" s="60"/>
      <c r="X65" t="str">
        <f ca="1"/>
        <v>23/01/2024</v>
      </c>
      <c r="Y65" s="4">
        <f ca="1"/>
        <v>-32225579000</v>
      </c>
      <c r="Z65" s="4">
        <f ca="1"/>
        <v>12360270000</v>
      </c>
      <c r="AA65" s="4">
        <f ca="1"/>
        <v>2867955000</v>
      </c>
      <c r="AB65" s="4">
        <f ca="1"/>
        <v>-1499295000</v>
      </c>
      <c r="AC65" s="4">
        <f ca="1"/>
        <v>-7335000</v>
      </c>
      <c r="AD65" s="4">
        <f ca="1"/>
        <v>0</v>
      </c>
      <c r="AE65" s="4">
        <f ca="1"/>
        <v>-1840475000</v>
      </c>
      <c r="AF65" s="4">
        <f ca="1"/>
        <v>229738290000</v>
      </c>
      <c r="AG65" s="4">
        <f ca="1"/>
        <v>6974340000</v>
      </c>
      <c r="AI65" s="60"/>
      <c r="AJ65" t="str">
        <f ca="1"/>
        <v>23/01/2024</v>
      </c>
      <c r="AK65" s="4">
        <f ca="1"/>
        <v>-17449405000</v>
      </c>
      <c r="AL65" s="4">
        <f ca="1"/>
        <v>-171297065000</v>
      </c>
      <c r="AM65" s="4">
        <f ca="1"/>
        <v>-130084359000</v>
      </c>
      <c r="AN65" s="4">
        <f ca="1"/>
        <v>-259172459000</v>
      </c>
      <c r="AO65" s="4">
        <f ca="1"/>
        <v>-257634596000</v>
      </c>
      <c r="AP65" s="4">
        <f ca="1"/>
        <v>-72832090000</v>
      </c>
      <c r="AQ65" s="4">
        <f ca="1"/>
        <v>-61696804000</v>
      </c>
      <c r="AR65">
        <f ca="1"/>
        <v>-17878031000</v>
      </c>
      <c r="AS65" s="4">
        <f ca="1"/>
        <v>29585763000</v>
      </c>
      <c r="AT65" s="4">
        <f ca="1"/>
        <v>-1275171000</v>
      </c>
      <c r="AU65" s="4">
        <f ca="1"/>
        <v>11523794000</v>
      </c>
      <c r="AW65" s="60"/>
      <c r="AX65" t="str">
        <f ca="1"/>
        <v>23/01/2024</v>
      </c>
      <c r="AY65" s="4">
        <f ca="1"/>
        <v>-51595795000</v>
      </c>
      <c r="AZ65" s="4">
        <f ca="1"/>
        <v>-28248420000</v>
      </c>
      <c r="BA65" s="4">
        <f ca="1"/>
        <v>11839915000</v>
      </c>
      <c r="BB65" s="4">
        <f ca="1"/>
        <v>21073090000</v>
      </c>
      <c r="BC65" s="4">
        <f ca="1"/>
        <v>41928850000</v>
      </c>
      <c r="BD65" s="4">
        <f ca="1"/>
        <v>71294212000</v>
      </c>
      <c r="BE65" s="4">
        <f ca="1"/>
        <v>14888825000</v>
      </c>
      <c r="BF65" s="4">
        <f ca="1"/>
        <v>-42578000</v>
      </c>
      <c r="BG65" s="4">
        <f ca="1"/>
        <v>0</v>
      </c>
      <c r="BI65" s="60"/>
      <c r="BJ65" t="str">
        <f ca="1"/>
        <v>23/01/2024</v>
      </c>
      <c r="BK65" s="4">
        <f ca="1"/>
        <v>30208374000</v>
      </c>
      <c r="BL65" s="4">
        <f ca="1"/>
        <v>1337480000</v>
      </c>
      <c r="BM65" s="4">
        <f ca="1"/>
        <v>323065000</v>
      </c>
      <c r="BN65" s="4">
        <f ca="1"/>
        <v>22283235000</v>
      </c>
      <c r="BO65" s="4">
        <f ca="1"/>
        <v>4482180000</v>
      </c>
      <c r="BP65" s="4">
        <f ca="1"/>
        <v>397500000</v>
      </c>
      <c r="BQ65" s="4">
        <f ca="1"/>
        <v>0</v>
      </c>
    </row>
    <row r="66" spans="23:69" x14ac:dyDescent="0.2">
      <c r="W66" s="60"/>
      <c r="X66" t="str">
        <f ca="1"/>
        <v>22/01/2024</v>
      </c>
      <c r="Y66" s="4">
        <f ca="1"/>
        <v>-7433784000</v>
      </c>
      <c r="Z66" s="4">
        <f ca="1"/>
        <v>12485670000</v>
      </c>
      <c r="AA66" s="4">
        <f ca="1"/>
        <v>2956855000</v>
      </c>
      <c r="AB66" s="4">
        <f ca="1"/>
        <v>-1454295000</v>
      </c>
      <c r="AC66" s="4">
        <f ca="1"/>
        <v>33645000</v>
      </c>
      <c r="AD66" s="4">
        <f ca="1"/>
        <v>0</v>
      </c>
      <c r="AE66" s="4">
        <f ca="1"/>
        <v>-1840475000</v>
      </c>
      <c r="AF66" s="4">
        <f ca="1"/>
        <v>229811230000</v>
      </c>
      <c r="AG66" s="4">
        <f ca="1"/>
        <v>6974340000</v>
      </c>
      <c r="AI66" s="60"/>
      <c r="AJ66" t="str">
        <f ca="1"/>
        <v>22/01/2024</v>
      </c>
      <c r="AK66" s="4">
        <f ca="1"/>
        <v>23068901000</v>
      </c>
      <c r="AL66" s="4">
        <f ca="1"/>
        <v>-94833055000</v>
      </c>
      <c r="AM66" s="4">
        <f ca="1"/>
        <v>-81468879000</v>
      </c>
      <c r="AN66" s="4">
        <f ca="1"/>
        <v>-225297474000</v>
      </c>
      <c r="AO66" s="4">
        <f ca="1"/>
        <v>-186974316000</v>
      </c>
      <c r="AP66" s="4">
        <f ca="1"/>
        <v>-55634510000</v>
      </c>
      <c r="AQ66" s="4">
        <f ca="1"/>
        <v>-22430364000</v>
      </c>
      <c r="AR66">
        <f ca="1"/>
        <v>37058729000</v>
      </c>
      <c r="AS66" s="4">
        <f ca="1"/>
        <v>50957552000</v>
      </c>
      <c r="AT66" s="4">
        <f ca="1"/>
        <v>-139461000</v>
      </c>
      <c r="AU66" s="4">
        <f ca="1"/>
        <v>11523794000</v>
      </c>
      <c r="AW66" s="60"/>
      <c r="AX66" t="str">
        <f ca="1"/>
        <v>22/01/2024</v>
      </c>
      <c r="AY66" s="4">
        <f ca="1"/>
        <v>-11795885000</v>
      </c>
      <c r="AZ66" s="4">
        <f ca="1"/>
        <v>-28248420000</v>
      </c>
      <c r="BA66" s="4">
        <f ca="1"/>
        <v>11898400000</v>
      </c>
      <c r="BB66" s="4">
        <f ca="1"/>
        <v>21135790000</v>
      </c>
      <c r="BC66" s="4">
        <f ca="1"/>
        <v>42981580000</v>
      </c>
      <c r="BD66" s="4">
        <f ca="1"/>
        <v>72235122000</v>
      </c>
      <c r="BE66" s="4">
        <f ca="1"/>
        <v>14969775000</v>
      </c>
      <c r="BF66" s="4">
        <f ca="1"/>
        <v>-42578000</v>
      </c>
      <c r="BG66" s="4">
        <f ca="1"/>
        <v>0</v>
      </c>
      <c r="BI66" s="60"/>
      <c r="BJ66" t="str">
        <f ca="1"/>
        <v>22/01/2024</v>
      </c>
      <c r="BK66" s="4">
        <f ca="1"/>
        <v>29707514000</v>
      </c>
      <c r="BL66" s="4">
        <f ca="1"/>
        <v>1337480000</v>
      </c>
      <c r="BM66" s="4">
        <f ca="1"/>
        <v>334065000</v>
      </c>
      <c r="BN66" s="4">
        <f ca="1"/>
        <v>19748535000</v>
      </c>
      <c r="BO66" s="4">
        <f ca="1"/>
        <v>4496760000</v>
      </c>
      <c r="BP66" s="4">
        <f ca="1"/>
        <v>214200000</v>
      </c>
      <c r="BQ66" s="4">
        <f ca="1"/>
        <v>0</v>
      </c>
    </row>
    <row r="67" spans="23:69" x14ac:dyDescent="0.2">
      <c r="W67" s="60"/>
      <c r="X67" t="str">
        <f ca="1"/>
        <v>19/01/2024</v>
      </c>
      <c r="Y67" s="4">
        <f ca="1"/>
        <v>-16092409000</v>
      </c>
      <c r="Z67" s="4">
        <f ca="1"/>
        <v>11818960000</v>
      </c>
      <c r="AA67" s="4">
        <f ca="1"/>
        <v>2486285000</v>
      </c>
      <c r="AB67" s="4">
        <f ca="1"/>
        <v>-1686855000</v>
      </c>
      <c r="AC67" s="4">
        <f ca="1"/>
        <v>-179130000</v>
      </c>
      <c r="AD67" s="4">
        <f ca="1"/>
        <v>0</v>
      </c>
      <c r="AE67" s="4">
        <f ca="1"/>
        <v>-1840475000</v>
      </c>
      <c r="AF67" s="4">
        <f ca="1"/>
        <v>229425040000</v>
      </c>
      <c r="AG67" s="4">
        <f ca="1"/>
        <v>6974340000</v>
      </c>
      <c r="AI67" s="60"/>
      <c r="AJ67" t="str">
        <f ca="1"/>
        <v>19/01/2024</v>
      </c>
      <c r="AK67" s="4">
        <f ca="1"/>
        <v>15849571000</v>
      </c>
      <c r="AL67" s="4">
        <f ca="1"/>
        <v>-83045165000</v>
      </c>
      <c r="AM67" s="4">
        <f ca="1"/>
        <v>-55508234000</v>
      </c>
      <c r="AN67" s="4">
        <f ca="1"/>
        <v>-234359774000</v>
      </c>
      <c r="AO67" s="4">
        <f ca="1"/>
        <v>-202197656000</v>
      </c>
      <c r="AP67" s="4">
        <f ca="1"/>
        <v>-58573670000</v>
      </c>
      <c r="AQ67" s="4">
        <f ca="1"/>
        <v>-32770359000</v>
      </c>
      <c r="AR67">
        <f ca="1"/>
        <v>27002253000</v>
      </c>
      <c r="AS67" s="4">
        <f ca="1"/>
        <v>51551882000</v>
      </c>
      <c r="AT67" s="4">
        <f ca="1"/>
        <v>62519000</v>
      </c>
      <c r="AU67" s="4">
        <f ca="1"/>
        <v>11525440000</v>
      </c>
      <c r="AW67" s="60"/>
      <c r="AX67" t="str">
        <f ca="1"/>
        <v>19/01/2024</v>
      </c>
      <c r="AY67" s="4">
        <f ca="1"/>
        <v>-23773010000</v>
      </c>
      <c r="AZ67" s="4">
        <f ca="1"/>
        <v>-29628420000</v>
      </c>
      <c r="BA67" s="4">
        <f ca="1"/>
        <v>10478855000</v>
      </c>
      <c r="BB67" s="4">
        <f ca="1"/>
        <v>20804690000</v>
      </c>
      <c r="BC67" s="4">
        <f ca="1"/>
        <v>42652730000</v>
      </c>
      <c r="BD67" s="4">
        <f ca="1"/>
        <v>71836037000</v>
      </c>
      <c r="BE67" s="4">
        <f ca="1"/>
        <v>14544225000</v>
      </c>
      <c r="BF67" s="4">
        <f ca="1"/>
        <v>-42578000</v>
      </c>
      <c r="BG67" s="4">
        <f ca="1"/>
        <v>0</v>
      </c>
      <c r="BI67" s="60"/>
      <c r="BJ67" t="str">
        <f ca="1"/>
        <v>19/01/2024</v>
      </c>
      <c r="BK67" s="4">
        <f ca="1"/>
        <v>26983414000</v>
      </c>
      <c r="BL67" s="4">
        <f ca="1"/>
        <v>-157560000</v>
      </c>
      <c r="BM67" s="4">
        <f ca="1"/>
        <v>275070000</v>
      </c>
      <c r="BN67" s="4">
        <f ca="1"/>
        <v>18436135000</v>
      </c>
      <c r="BO67" s="4">
        <f ca="1"/>
        <v>4419130000</v>
      </c>
      <c r="BP67" s="4">
        <f ca="1"/>
        <v>183450000</v>
      </c>
      <c r="BQ67" s="4">
        <f ca="1"/>
        <v>0</v>
      </c>
    </row>
    <row r="68" spans="23:69" x14ac:dyDescent="0.2">
      <c r="W68" s="60"/>
      <c r="X68" t="str">
        <f ca="1"/>
        <v>18/01/2024</v>
      </c>
      <c r="Y68" s="4">
        <f ca="1"/>
        <v>-19743499000</v>
      </c>
      <c r="Z68" s="4">
        <f ca="1"/>
        <v>11177380000</v>
      </c>
      <c r="AA68" s="4">
        <f ca="1"/>
        <v>2486285000</v>
      </c>
      <c r="AB68" s="4">
        <f ca="1"/>
        <v>-1686855000</v>
      </c>
      <c r="AC68" s="4">
        <f ca="1"/>
        <v>-179130000</v>
      </c>
      <c r="AD68" s="4">
        <f ca="1"/>
        <v>0</v>
      </c>
      <c r="AE68" s="4">
        <f ca="1"/>
        <v>-1840475000</v>
      </c>
      <c r="AF68" s="4">
        <f ca="1"/>
        <v>229425040000</v>
      </c>
      <c r="AG68" s="4">
        <f ca="1"/>
        <v>6989220000</v>
      </c>
      <c r="AI68" s="60"/>
      <c r="AJ68" t="str">
        <f ca="1"/>
        <v>18/01/2024</v>
      </c>
      <c r="AK68" s="4">
        <f ca="1"/>
        <v>7318911000</v>
      </c>
      <c r="AL68" s="4">
        <f ca="1"/>
        <v>-117604440000</v>
      </c>
      <c r="AM68" s="4">
        <f ca="1"/>
        <v>-35101574000</v>
      </c>
      <c r="AN68" s="4">
        <f ca="1"/>
        <v>-249958664000</v>
      </c>
      <c r="AO68" s="4">
        <f ca="1"/>
        <v>-213023996000</v>
      </c>
      <c r="AP68" s="4">
        <f ca="1"/>
        <v>-62396510000</v>
      </c>
      <c r="AQ68" s="4">
        <f ca="1"/>
        <v>-19811509000</v>
      </c>
      <c r="AR68">
        <f ca="1"/>
        <v>8210848000</v>
      </c>
      <c r="AS68" s="4">
        <f ca="1"/>
        <v>46956957000</v>
      </c>
      <c r="AT68" s="4">
        <f ca="1"/>
        <v>62519000</v>
      </c>
      <c r="AU68" s="4">
        <f ca="1"/>
        <v>11525440000</v>
      </c>
      <c r="AW68" s="60"/>
      <c r="AX68" t="str">
        <f ca="1"/>
        <v>18/01/2024</v>
      </c>
      <c r="AY68" s="4">
        <f ca="1"/>
        <v>-23773010000</v>
      </c>
      <c r="AZ68" s="4">
        <f ca="1"/>
        <v>-29628420000</v>
      </c>
      <c r="BA68" s="4">
        <f ca="1"/>
        <v>10478855000</v>
      </c>
      <c r="BB68" s="4">
        <f ca="1"/>
        <v>20804690000</v>
      </c>
      <c r="BC68" s="4">
        <f ca="1"/>
        <v>39055995000</v>
      </c>
      <c r="BD68" s="4">
        <f ca="1"/>
        <v>71836037000</v>
      </c>
      <c r="BE68" s="4">
        <f ca="1"/>
        <v>14544225000</v>
      </c>
      <c r="BF68" s="4">
        <f ca="1"/>
        <v>-42578000</v>
      </c>
      <c r="BG68" s="4">
        <f ca="1"/>
        <v>0</v>
      </c>
      <c r="BI68" s="60"/>
      <c r="BJ68" t="str">
        <f ca="1"/>
        <v>18/01/2024</v>
      </c>
      <c r="BK68" s="4">
        <f ca="1"/>
        <v>26782354000</v>
      </c>
      <c r="BL68" s="4">
        <f ca="1"/>
        <v>-157560000</v>
      </c>
      <c r="BM68" s="4">
        <f ca="1"/>
        <v>275070000</v>
      </c>
      <c r="BN68" s="4">
        <f ca="1"/>
        <v>18436135000</v>
      </c>
      <c r="BO68" s="4">
        <f ca="1"/>
        <v>4419130000</v>
      </c>
      <c r="BP68" s="4">
        <f ca="1"/>
        <v>183450000</v>
      </c>
      <c r="BQ68" s="4">
        <f ca="1"/>
        <v>0</v>
      </c>
    </row>
    <row r="69" spans="23:69" x14ac:dyDescent="0.2">
      <c r="W69" s="60"/>
      <c r="X69" t="str">
        <f ca="1"/>
        <v>17/01/2024</v>
      </c>
      <c r="Y69" s="4">
        <f ca="1"/>
        <v>-23501844000</v>
      </c>
      <c r="Z69" s="4">
        <f ca="1"/>
        <v>11302390000</v>
      </c>
      <c r="AA69" s="4">
        <f ca="1"/>
        <v>2554155000</v>
      </c>
      <c r="AB69" s="4">
        <f ca="1"/>
        <v>-1649535000</v>
      </c>
      <c r="AC69" s="4">
        <f ca="1"/>
        <v>-165030000</v>
      </c>
      <c r="AD69" s="4">
        <f ca="1"/>
        <v>0</v>
      </c>
      <c r="AE69" s="4">
        <f ca="1"/>
        <v>-1840475000</v>
      </c>
      <c r="AF69" s="4">
        <f ca="1"/>
        <v>179310580000</v>
      </c>
      <c r="AG69" s="4">
        <f ca="1"/>
        <v>7034100000</v>
      </c>
      <c r="AI69" s="60"/>
      <c r="AJ69" t="str">
        <f ca="1"/>
        <v>17/01/2024</v>
      </c>
      <c r="AK69" s="4">
        <f ca="1"/>
        <v>-16184719000</v>
      </c>
      <c r="AL69" s="4">
        <f ca="1"/>
        <v>-153674935000</v>
      </c>
      <c r="AM69" s="4">
        <f ca="1"/>
        <v>-37362950000</v>
      </c>
      <c r="AN69" s="4">
        <f ca="1"/>
        <v>-255885274000</v>
      </c>
      <c r="AO69" s="4">
        <f ca="1"/>
        <v>-233063901000</v>
      </c>
      <c r="AP69" s="4">
        <f ca="1"/>
        <v>-66816113000</v>
      </c>
      <c r="AQ69" s="4">
        <f ca="1"/>
        <v>-65854449000</v>
      </c>
      <c r="AR69">
        <f ca="1"/>
        <v>-12515487000</v>
      </c>
      <c r="AS69" s="4">
        <f ca="1"/>
        <v>43467156000</v>
      </c>
      <c r="AT69" s="4">
        <f ca="1"/>
        <v>-317935000</v>
      </c>
      <c r="AU69" s="4">
        <f ca="1"/>
        <v>11140210000</v>
      </c>
      <c r="AW69" s="60"/>
      <c r="AX69" t="str">
        <f ca="1"/>
        <v>17/01/2024</v>
      </c>
      <c r="AY69" s="4">
        <f ca="1"/>
        <v>-39914930000</v>
      </c>
      <c r="AZ69" s="4">
        <f ca="1"/>
        <v>-29628420000</v>
      </c>
      <c r="BA69" s="4">
        <f ca="1"/>
        <v>10531655000</v>
      </c>
      <c r="BB69" s="4">
        <f ca="1"/>
        <v>18925260000</v>
      </c>
      <c r="BC69" s="4">
        <f ca="1"/>
        <v>33710675000</v>
      </c>
      <c r="BD69" s="4">
        <f ca="1"/>
        <v>70665157000</v>
      </c>
      <c r="BE69" s="4">
        <f ca="1"/>
        <v>14611670000</v>
      </c>
      <c r="BF69" s="4">
        <f ca="1"/>
        <v>-42578000</v>
      </c>
      <c r="BG69" s="4">
        <f ca="1"/>
        <v>0</v>
      </c>
      <c r="BI69" s="60"/>
      <c r="BJ69" t="str">
        <f ca="1"/>
        <v>17/01/2024</v>
      </c>
      <c r="BK69" s="4">
        <f ca="1"/>
        <v>26875744000</v>
      </c>
      <c r="BL69" s="4">
        <f ca="1"/>
        <v>-384080000</v>
      </c>
      <c r="BM69" s="4">
        <f ca="1"/>
        <v>206565000</v>
      </c>
      <c r="BN69" s="4">
        <f ca="1"/>
        <v>16456105000</v>
      </c>
      <c r="BO69" s="4">
        <f ca="1"/>
        <v>4423995000</v>
      </c>
      <c r="BP69" s="4">
        <f ca="1"/>
        <v>0</v>
      </c>
      <c r="BQ69" s="4">
        <f ca="1"/>
        <v>0</v>
      </c>
    </row>
    <row r="70" spans="23:69" x14ac:dyDescent="0.2">
      <c r="W70" s="60"/>
      <c r="X70" t="str">
        <f ca="1"/>
        <v>16/01/2024</v>
      </c>
      <c r="Y70" s="4">
        <f ca="1"/>
        <v>-20282012000</v>
      </c>
      <c r="Z70" s="4">
        <f ca="1"/>
        <v>11556595000</v>
      </c>
      <c r="AA70" s="4">
        <f ca="1"/>
        <v>2830835000</v>
      </c>
      <c r="AB70" s="4">
        <f ca="1"/>
        <v>-1484175000</v>
      </c>
      <c r="AC70" s="4">
        <f ca="1"/>
        <v>-13350000</v>
      </c>
      <c r="AD70" s="4">
        <f ca="1"/>
        <v>0</v>
      </c>
      <c r="AE70" s="4">
        <f ca="1"/>
        <v>-1840475000</v>
      </c>
      <c r="AF70" s="4">
        <f ca="1"/>
        <v>129528230000</v>
      </c>
      <c r="AG70" s="4">
        <f ca="1"/>
        <v>7034100000</v>
      </c>
      <c r="AI70" s="60"/>
      <c r="AJ70" t="str">
        <f ca="1"/>
        <v>16/01/2024</v>
      </c>
      <c r="AK70" s="4">
        <f ca="1"/>
        <v>-481959000</v>
      </c>
      <c r="AL70" s="4">
        <f ca="1"/>
        <v>-144194135000</v>
      </c>
      <c r="AM70" s="4">
        <f ca="1"/>
        <v>-28719670000</v>
      </c>
      <c r="AN70" s="4">
        <f ca="1"/>
        <v>-254440182000</v>
      </c>
      <c r="AO70" s="4">
        <f ca="1"/>
        <v>-201211366000</v>
      </c>
      <c r="AP70" s="4">
        <f ca="1"/>
        <v>-60574718000</v>
      </c>
      <c r="AQ70" s="4">
        <f ca="1"/>
        <v>-39773949000</v>
      </c>
      <c r="AR70">
        <f ca="1"/>
        <v>17482553000</v>
      </c>
      <c r="AS70" s="4">
        <f ca="1"/>
        <v>59782751000</v>
      </c>
      <c r="AT70" s="4">
        <f ca="1"/>
        <v>-886495000</v>
      </c>
      <c r="AU70" s="4">
        <f ca="1"/>
        <v>11018270000</v>
      </c>
      <c r="AW70" s="60"/>
      <c r="AX70" t="str">
        <f ca="1"/>
        <v>16/01/2024</v>
      </c>
      <c r="AY70" s="4">
        <f ca="1"/>
        <v>-12960585000</v>
      </c>
      <c r="AZ70" s="4">
        <f ca="1"/>
        <v>-28332420000</v>
      </c>
      <c r="BA70" s="4">
        <f ca="1"/>
        <v>10746240000</v>
      </c>
      <c r="BB70" s="4">
        <f ca="1"/>
        <v>19155435000</v>
      </c>
      <c r="BC70" s="4">
        <f ca="1"/>
        <v>35106845000</v>
      </c>
      <c r="BD70" s="4">
        <f ca="1"/>
        <v>72199762000</v>
      </c>
      <c r="BE70" s="4">
        <f ca="1"/>
        <v>14909270000</v>
      </c>
      <c r="BF70" s="4">
        <f ca="1"/>
        <v>-40388000</v>
      </c>
      <c r="BG70" s="4">
        <f ca="1"/>
        <v>0</v>
      </c>
      <c r="BI70" s="60"/>
      <c r="BJ70" t="str">
        <f ca="1"/>
        <v>16/01/2024</v>
      </c>
      <c r="BK70" s="4">
        <f ca="1"/>
        <v>28842084000</v>
      </c>
      <c r="BL70" s="4">
        <f ca="1"/>
        <v>-967420000</v>
      </c>
      <c r="BM70" s="4">
        <f ca="1"/>
        <v>102225000</v>
      </c>
      <c r="BN70" s="4">
        <f ca="1"/>
        <v>16512885000</v>
      </c>
      <c r="BO70" s="4">
        <f ca="1"/>
        <v>4477560000</v>
      </c>
      <c r="BP70" s="4">
        <f ca="1"/>
        <v>0</v>
      </c>
      <c r="BQ70" s="4">
        <f ca="1"/>
        <v>0</v>
      </c>
    </row>
    <row r="71" spans="23:69" x14ac:dyDescent="0.2">
      <c r="W71" s="60"/>
      <c r="X71" t="str">
        <f ca="1"/>
        <v>15/01/2024</v>
      </c>
      <c r="Y71" s="4">
        <f ca="1"/>
        <v>-23361532000</v>
      </c>
      <c r="Z71" s="4">
        <f ca="1"/>
        <v>11474705000</v>
      </c>
      <c r="AA71" s="4">
        <f ca="1"/>
        <v>2012835000</v>
      </c>
      <c r="AB71" s="4">
        <f ca="1"/>
        <v>-1484175000</v>
      </c>
      <c r="AC71" s="4">
        <f ca="1"/>
        <v>-13350000</v>
      </c>
      <c r="AD71" s="4">
        <f ca="1"/>
        <v>0</v>
      </c>
      <c r="AE71" s="4">
        <f ca="1"/>
        <v>-1840475000</v>
      </c>
      <c r="AF71" s="4">
        <f ca="1"/>
        <v>79652760000</v>
      </c>
      <c r="AG71" s="4">
        <f ca="1"/>
        <v>10664100000</v>
      </c>
      <c r="AI71" s="60"/>
      <c r="AJ71" t="str">
        <f ca="1"/>
        <v>15/01/2024</v>
      </c>
      <c r="AK71" s="4">
        <f ca="1"/>
        <v>9506471000</v>
      </c>
      <c r="AL71" s="4">
        <f ca="1"/>
        <v>-147490440000</v>
      </c>
      <c r="AM71" s="4">
        <f ca="1"/>
        <v>-23975253000</v>
      </c>
      <c r="AN71" s="4">
        <f ca="1"/>
        <v>-257676237000</v>
      </c>
      <c r="AO71" s="4">
        <f ca="1"/>
        <v>-176181756000</v>
      </c>
      <c r="AP71" s="4">
        <f ca="1"/>
        <v>-58291768000</v>
      </c>
      <c r="AQ71" s="4">
        <f ca="1"/>
        <v>-52850504000</v>
      </c>
      <c r="AR71">
        <f ca="1"/>
        <v>20074293000</v>
      </c>
      <c r="AS71" s="4">
        <f ca="1"/>
        <v>66755416000</v>
      </c>
      <c r="AT71" s="4">
        <f ca="1"/>
        <v>-677165000</v>
      </c>
      <c r="AU71" s="4">
        <f ca="1"/>
        <v>11018270000</v>
      </c>
      <c r="AW71" s="60"/>
      <c r="AX71" t="str">
        <f ca="1"/>
        <v>15/01/2024</v>
      </c>
      <c r="AY71" s="4">
        <f ca="1"/>
        <v>-16654810000</v>
      </c>
      <c r="AZ71" s="4">
        <f ca="1"/>
        <v>-28332420000</v>
      </c>
      <c r="BA71" s="4">
        <f ca="1"/>
        <v>10746240000</v>
      </c>
      <c r="BB71" s="4">
        <f ca="1"/>
        <v>19155435000</v>
      </c>
      <c r="BC71" s="4">
        <f ca="1"/>
        <v>29321805000</v>
      </c>
      <c r="BD71" s="4">
        <f ca="1"/>
        <v>73639847000</v>
      </c>
      <c r="BE71" s="4">
        <f ca="1"/>
        <v>14909270000</v>
      </c>
      <c r="BF71" s="4">
        <f ca="1"/>
        <v>-40388000</v>
      </c>
      <c r="BG71" s="4">
        <f ca="1"/>
        <v>0</v>
      </c>
      <c r="BI71" s="60"/>
      <c r="BJ71" t="str">
        <f ca="1"/>
        <v>15/01/2024</v>
      </c>
      <c r="BK71" s="4">
        <f ca="1"/>
        <v>27922584000</v>
      </c>
      <c r="BL71" s="4">
        <f ca="1"/>
        <v>-967420000</v>
      </c>
      <c r="BM71" s="4">
        <f ca="1"/>
        <v>-3525000</v>
      </c>
      <c r="BN71" s="4">
        <f ca="1"/>
        <v>13386360000</v>
      </c>
      <c r="BO71" s="4">
        <f ca="1"/>
        <v>4477560000</v>
      </c>
      <c r="BP71" s="4">
        <f ca="1"/>
        <v>0</v>
      </c>
      <c r="BQ71" s="4">
        <f ca="1"/>
        <v>0</v>
      </c>
    </row>
    <row r="72" spans="23:69" x14ac:dyDescent="0.2">
      <c r="W72" s="60"/>
      <c r="X72" t="str">
        <f ca="1"/>
        <v>12/01/2024</v>
      </c>
      <c r="Y72" s="4">
        <f ca="1"/>
        <v>-29362532000</v>
      </c>
      <c r="Z72" s="4">
        <f ca="1"/>
        <v>11474705000</v>
      </c>
      <c r="AA72" s="4">
        <f ca="1"/>
        <v>-4365000</v>
      </c>
      <c r="AB72" s="4">
        <f ca="1"/>
        <v>-1484175000</v>
      </c>
      <c r="AC72" s="4">
        <f ca="1"/>
        <v>-13350000</v>
      </c>
      <c r="AD72" s="4">
        <f ca="1"/>
        <v>0</v>
      </c>
      <c r="AE72" s="4">
        <f ca="1"/>
        <v>-1840475000</v>
      </c>
      <c r="AF72" s="4">
        <f ca="1"/>
        <v>29530280000</v>
      </c>
      <c r="AG72" s="4">
        <f ca="1"/>
        <v>10664100000</v>
      </c>
      <c r="AI72" s="60"/>
      <c r="AJ72" t="str">
        <f ca="1"/>
        <v>12/01/2024</v>
      </c>
      <c r="AK72" s="4">
        <f ca="1"/>
        <v>751271000</v>
      </c>
      <c r="AL72" s="4">
        <f ca="1"/>
        <v>-159980770000</v>
      </c>
      <c r="AM72" s="4">
        <f ca="1"/>
        <v>-24106583000</v>
      </c>
      <c r="AN72" s="4">
        <f ca="1"/>
        <v>-270034457000</v>
      </c>
      <c r="AO72" s="4">
        <f ca="1"/>
        <v>-180177471000</v>
      </c>
      <c r="AP72" s="4">
        <f ca="1"/>
        <v>-61449808000</v>
      </c>
      <c r="AQ72" s="4">
        <f ca="1"/>
        <v>-51172749000</v>
      </c>
      <c r="AR72">
        <f ca="1"/>
        <v>16708978000</v>
      </c>
      <c r="AS72" s="4">
        <f ca="1"/>
        <v>65360926000</v>
      </c>
      <c r="AT72" s="4">
        <f ca="1"/>
        <v>-594940000</v>
      </c>
      <c r="AU72" s="4">
        <f ca="1"/>
        <v>11018270000</v>
      </c>
      <c r="AW72" s="60"/>
      <c r="AX72" t="str">
        <f ca="1"/>
        <v>12/01/2024</v>
      </c>
      <c r="AY72" s="4">
        <f ca="1"/>
        <v>-26638120000</v>
      </c>
      <c r="AZ72" s="4">
        <f ca="1"/>
        <v>-28332420000</v>
      </c>
      <c r="BA72" s="4">
        <f ca="1"/>
        <v>10746240000</v>
      </c>
      <c r="BB72" s="4">
        <f ca="1"/>
        <v>19155435000</v>
      </c>
      <c r="BC72" s="4">
        <f ca="1"/>
        <v>30329600000</v>
      </c>
      <c r="BD72" s="4">
        <f ca="1"/>
        <v>74758402000</v>
      </c>
      <c r="BE72" s="4">
        <f ca="1"/>
        <v>14909270000</v>
      </c>
      <c r="BF72" s="4">
        <f ca="1"/>
        <v>-40388000</v>
      </c>
      <c r="BG72" s="4">
        <f ca="1"/>
        <v>0</v>
      </c>
      <c r="BI72" s="60"/>
      <c r="BJ72" t="str">
        <f ca="1"/>
        <v>12/01/2024</v>
      </c>
      <c r="BK72" s="4">
        <f ca="1"/>
        <v>27922584000</v>
      </c>
      <c r="BL72" s="4">
        <f ca="1"/>
        <v>-967420000</v>
      </c>
      <c r="BM72" s="4">
        <f ca="1"/>
        <v>-3525000</v>
      </c>
      <c r="BN72" s="4">
        <f ca="1"/>
        <v>-5190000</v>
      </c>
      <c r="BO72" s="4">
        <f ca="1"/>
        <v>4477560000</v>
      </c>
      <c r="BP72" s="4">
        <f ca="1"/>
        <v>0</v>
      </c>
      <c r="BQ72" s="4">
        <f ca="1"/>
        <v>0</v>
      </c>
    </row>
    <row r="73" spans="23:69" x14ac:dyDescent="0.2">
      <c r="W73" s="60"/>
      <c r="X73" t="str">
        <f ca="1"/>
        <v>11/01/2024</v>
      </c>
      <c r="Y73" s="4">
        <f ca="1"/>
        <v>-22351205000</v>
      </c>
      <c r="Z73" s="4">
        <f ca="1"/>
        <v>10056660000</v>
      </c>
      <c r="AA73" s="4">
        <f ca="1"/>
        <v>0</v>
      </c>
      <c r="AB73" s="4">
        <f ca="1"/>
        <v>-1469535000</v>
      </c>
      <c r="AC73" s="4">
        <f ca="1"/>
        <v>0</v>
      </c>
      <c r="AD73" s="4">
        <f ca="1"/>
        <v>0</v>
      </c>
      <c r="AE73" s="4">
        <f ca="1"/>
        <v>-1840475000</v>
      </c>
      <c r="AF73" s="4">
        <f ca="1"/>
        <v>29554500000</v>
      </c>
      <c r="AG73" s="4">
        <f ca="1"/>
        <v>13479150000</v>
      </c>
      <c r="AI73" s="60"/>
      <c r="AJ73" t="str">
        <f ca="1"/>
        <v>11/01/2024</v>
      </c>
      <c r="AK73" s="4">
        <f ca="1"/>
        <v>21517311000</v>
      </c>
      <c r="AL73" s="4">
        <f ca="1"/>
        <v>-130272165000</v>
      </c>
      <c r="AM73" s="4">
        <f ca="1"/>
        <v>62608780000</v>
      </c>
      <c r="AN73" s="4">
        <f ca="1"/>
        <v>-212730427000</v>
      </c>
      <c r="AO73" s="4">
        <f ca="1"/>
        <v>-120297576000</v>
      </c>
      <c r="AP73" s="4">
        <f ca="1"/>
        <v>-43687988000</v>
      </c>
      <c r="AQ73" s="4">
        <f ca="1"/>
        <v>4162866000</v>
      </c>
      <c r="AR73">
        <f ca="1"/>
        <v>105097193000</v>
      </c>
      <c r="AS73" s="4">
        <f ca="1"/>
        <v>100627696000</v>
      </c>
      <c r="AT73" s="4">
        <f ca="1"/>
        <v>4649580000</v>
      </c>
      <c r="AU73" s="4">
        <f ca="1"/>
        <v>0</v>
      </c>
      <c r="AW73" s="60"/>
      <c r="AX73" t="str">
        <f ca="1"/>
        <v>11/01/2024</v>
      </c>
      <c r="AY73" s="4">
        <f ca="1"/>
        <v>0</v>
      </c>
      <c r="AZ73" s="4">
        <f ca="1"/>
        <v>0</v>
      </c>
      <c r="BA73" s="4">
        <f ca="1"/>
        <v>10765420000</v>
      </c>
      <c r="BB73" s="4">
        <f ca="1"/>
        <v>19176390000</v>
      </c>
      <c r="BC73" s="4">
        <f ca="1"/>
        <v>30917195000</v>
      </c>
      <c r="BD73" s="4">
        <f ca="1"/>
        <v>75278337000</v>
      </c>
      <c r="BE73" s="4">
        <f ca="1"/>
        <v>14935670000</v>
      </c>
      <c r="BF73" s="4">
        <f ca="1"/>
        <v>-40388000</v>
      </c>
      <c r="BG73" s="4">
        <f ca="1"/>
        <v>0</v>
      </c>
      <c r="BI73" s="60"/>
      <c r="BJ73" t="str">
        <f ca="1"/>
        <v>11/01/2024</v>
      </c>
      <c r="BK73" s="4">
        <f ca="1"/>
        <v>26854224000</v>
      </c>
      <c r="BL73" s="4">
        <f ca="1"/>
        <v>0</v>
      </c>
      <c r="BM73" s="4">
        <f ca="1"/>
        <v>0</v>
      </c>
      <c r="BN73" s="4">
        <f ca="1"/>
        <v>0</v>
      </c>
      <c r="BO73" s="4">
        <f ca="1"/>
        <v>4482410000</v>
      </c>
      <c r="BP73" s="4">
        <f ca="1"/>
        <v>0</v>
      </c>
      <c r="BQ73" s="4">
        <f ca="1"/>
        <v>0</v>
      </c>
    </row>
    <row r="74" spans="23:69" x14ac:dyDescent="0.2">
      <c r="W74" s="60"/>
      <c r="X74" t="str">
        <f ca="1"/>
        <v>10/01/2024</v>
      </c>
      <c r="Y74" s="4">
        <f ca="1"/>
        <v>-22283095000</v>
      </c>
      <c r="Z74" s="4">
        <f ca="1"/>
        <v>10056660000</v>
      </c>
      <c r="AA74" s="4">
        <f ca="1"/>
        <v>0</v>
      </c>
      <c r="AB74" s="4">
        <f ca="1"/>
        <v>-1469535000</v>
      </c>
      <c r="AC74" s="4">
        <f ca="1"/>
        <v>0</v>
      </c>
      <c r="AD74" s="4">
        <f ca="1"/>
        <v>0</v>
      </c>
      <c r="AE74" s="4">
        <f ca="1"/>
        <v>-1840475000</v>
      </c>
      <c r="AF74" s="4">
        <f ca="1"/>
        <v>29554500000</v>
      </c>
      <c r="AG74" s="4">
        <f ca="1"/>
        <v>16294200000</v>
      </c>
      <c r="AI74" s="60"/>
      <c r="AJ74" t="str">
        <f ca="1"/>
        <v>10/01/2024</v>
      </c>
      <c r="AK74" s="4">
        <f ca="1"/>
        <v>17599251000</v>
      </c>
      <c r="AL74" s="4">
        <f ca="1"/>
        <v>-160529710000</v>
      </c>
      <c r="AM74" s="4">
        <f ca="1"/>
        <v>90662920000</v>
      </c>
      <c r="AN74" s="4">
        <f ca="1"/>
        <v>-238288617000</v>
      </c>
      <c r="AO74" s="4">
        <f ca="1"/>
        <v>161873294000</v>
      </c>
      <c r="AP74" s="4">
        <f ca="1"/>
        <v>-44225368000</v>
      </c>
      <c r="AQ74" s="4">
        <f ca="1"/>
        <v>-30444644000</v>
      </c>
      <c r="AR74">
        <f ca="1"/>
        <v>97156568000</v>
      </c>
      <c r="AS74" s="4">
        <f ca="1"/>
        <v>93510061000</v>
      </c>
      <c r="AT74" s="4">
        <f ca="1"/>
        <v>518770000</v>
      </c>
      <c r="AU74" s="4">
        <f ca="1"/>
        <v>0</v>
      </c>
      <c r="AW74" s="60"/>
      <c r="AX74" t="str">
        <f ca="1"/>
        <v>10/01/2024</v>
      </c>
      <c r="AY74" s="4">
        <f ca="1"/>
        <v>0</v>
      </c>
      <c r="AZ74" s="4">
        <f ca="1"/>
        <v>0</v>
      </c>
      <c r="BA74" s="4">
        <f ca="1"/>
        <v>10765420000</v>
      </c>
      <c r="BB74" s="4">
        <f ca="1"/>
        <v>19176390000</v>
      </c>
      <c r="BC74" s="4">
        <f ca="1"/>
        <v>30917195000</v>
      </c>
      <c r="BD74" s="4">
        <f ca="1"/>
        <v>75278337000</v>
      </c>
      <c r="BE74" s="4">
        <f ca="1"/>
        <v>14935670000</v>
      </c>
      <c r="BF74" s="4">
        <f ca="1"/>
        <v>-40388000</v>
      </c>
      <c r="BG74" s="4">
        <f ca="1"/>
        <v>0</v>
      </c>
      <c r="BI74" s="60"/>
      <c r="BJ74" t="str">
        <f ca="1"/>
        <v>10/01/2024</v>
      </c>
      <c r="BK74" s="4">
        <f ca="1"/>
        <v>24354464000</v>
      </c>
      <c r="BL74" s="4">
        <f ca="1"/>
        <v>0</v>
      </c>
      <c r="BM74" s="4">
        <f ca="1"/>
        <v>0</v>
      </c>
      <c r="BN74" s="4">
        <f ca="1"/>
        <v>0</v>
      </c>
      <c r="BO74" s="4">
        <f ca="1"/>
        <v>4482410000</v>
      </c>
      <c r="BP74" s="4">
        <f ca="1"/>
        <v>0</v>
      </c>
      <c r="BQ74" s="4">
        <f ca="1"/>
        <v>0</v>
      </c>
    </row>
    <row r="75" spans="23:69" x14ac:dyDescent="0.2">
      <c r="W75" s="60"/>
      <c r="X75" t="str">
        <f ca="1"/>
        <v>09/01/2024</v>
      </c>
      <c r="Y75" s="4">
        <f ca="1"/>
        <v>-22858605000</v>
      </c>
      <c r="Z75" s="4">
        <f ca="1"/>
        <v>8858410000</v>
      </c>
      <c r="AA75" s="4">
        <f ca="1"/>
        <v>0</v>
      </c>
      <c r="AB75" s="4">
        <f ca="1"/>
        <v>-1469535000</v>
      </c>
      <c r="AC75" s="4">
        <f ca="1"/>
        <v>0</v>
      </c>
      <c r="AD75" s="4">
        <f ca="1"/>
        <v>0</v>
      </c>
      <c r="AE75" s="4">
        <f ca="1"/>
        <v>-1840475000</v>
      </c>
      <c r="AF75" s="4">
        <f ca="1"/>
        <v>29554500000</v>
      </c>
      <c r="AG75" s="4">
        <f ca="1"/>
        <v>19127400000</v>
      </c>
      <c r="AI75" s="60"/>
      <c r="AJ75" t="str">
        <f ca="1"/>
        <v>09/01/2024</v>
      </c>
      <c r="AK75" s="4">
        <f ca="1"/>
        <v>28952701000</v>
      </c>
      <c r="AL75" s="4">
        <f ca="1"/>
        <v>-179343400000</v>
      </c>
      <c r="AM75" s="4">
        <f ca="1"/>
        <v>144446710000</v>
      </c>
      <c r="AN75" s="4">
        <f ca="1"/>
        <v>-214839287000</v>
      </c>
      <c r="AO75" s="4">
        <f ca="1"/>
        <v>184866934000</v>
      </c>
      <c r="AP75" s="4">
        <f ca="1"/>
        <v>-34530728000</v>
      </c>
      <c r="AQ75" s="4">
        <f ca="1"/>
        <v>-13280844000</v>
      </c>
      <c r="AR75">
        <f ca="1"/>
        <v>108764743000</v>
      </c>
      <c r="AS75" s="4">
        <f ca="1"/>
        <v>93510061000</v>
      </c>
      <c r="AT75" s="4">
        <f ca="1"/>
        <v>518770000</v>
      </c>
      <c r="AU75" s="4">
        <f ca="1"/>
        <v>0</v>
      </c>
      <c r="AW75" s="60"/>
      <c r="AX75" t="str">
        <f ca="1"/>
        <v>09/01/2024</v>
      </c>
      <c r="AY75" s="4">
        <f ca="1"/>
        <v>0</v>
      </c>
      <c r="AZ75" s="4">
        <f ca="1"/>
        <v>0</v>
      </c>
      <c r="BA75" s="4">
        <f ca="1"/>
        <v>10765420000</v>
      </c>
      <c r="BB75" s="4">
        <f ca="1"/>
        <v>19176390000</v>
      </c>
      <c r="BC75" s="4">
        <f ca="1"/>
        <v>30917195000</v>
      </c>
      <c r="BD75" s="4">
        <f ca="1"/>
        <v>75278337000</v>
      </c>
      <c r="BE75" s="4">
        <f ca="1"/>
        <v>14935670000</v>
      </c>
      <c r="BF75" s="4">
        <f ca="1"/>
        <v>-33608000</v>
      </c>
      <c r="BG75" s="4">
        <f ca="1"/>
        <v>0</v>
      </c>
      <c r="BI75" s="60"/>
      <c r="BJ75" t="str">
        <f ca="1"/>
        <v>09/01/2024</v>
      </c>
      <c r="BK75" s="4">
        <f ca="1"/>
        <v>18275584000</v>
      </c>
      <c r="BL75" s="4">
        <f ca="1"/>
        <v>0</v>
      </c>
      <c r="BM75" s="4">
        <f ca="1"/>
        <v>0</v>
      </c>
      <c r="BN75" s="4">
        <f ca="1"/>
        <v>0</v>
      </c>
      <c r="BO75" s="4">
        <f ca="1"/>
        <v>4482410000</v>
      </c>
      <c r="BP75" s="4">
        <f ca="1"/>
        <v>0</v>
      </c>
      <c r="BQ75" s="4">
        <f ca="1"/>
        <v>0</v>
      </c>
    </row>
    <row r="76" spans="23:69" x14ac:dyDescent="0.2">
      <c r="W76" s="60"/>
      <c r="X76" t="str">
        <f ca="1"/>
        <v>08/01/2024</v>
      </c>
      <c r="Y76" s="4">
        <f ca="1"/>
        <v>-34196770000</v>
      </c>
      <c r="Z76" s="4">
        <f ca="1"/>
        <v>7699420000</v>
      </c>
      <c r="AA76" s="4">
        <f ca="1"/>
        <v>0</v>
      </c>
      <c r="AB76" s="4">
        <f ca="1"/>
        <v>-1469535000</v>
      </c>
      <c r="AC76" s="4">
        <f ca="1"/>
        <v>0</v>
      </c>
      <c r="AD76" s="4">
        <f ca="1"/>
        <v>0</v>
      </c>
      <c r="AE76" s="4">
        <f ca="1"/>
        <v>-1840475000</v>
      </c>
      <c r="AF76" s="4">
        <f ca="1"/>
        <v>29554500000</v>
      </c>
      <c r="AG76" s="4">
        <f ca="1"/>
        <v>13467400000</v>
      </c>
      <c r="AI76" s="60"/>
      <c r="AJ76" t="str">
        <f ca="1"/>
        <v>08/01/2024</v>
      </c>
      <c r="AK76" s="4">
        <f ca="1"/>
        <v>24282171000</v>
      </c>
      <c r="AL76" s="4">
        <f ca="1"/>
        <v>-194000590000</v>
      </c>
      <c r="AM76" s="4">
        <f ca="1"/>
        <v>148235355000</v>
      </c>
      <c r="AN76" s="4">
        <f ca="1"/>
        <v>-212621872000</v>
      </c>
      <c r="AO76" s="4">
        <f ca="1"/>
        <v>178444299000</v>
      </c>
      <c r="AP76" s="4">
        <f ca="1"/>
        <v>-35531978000</v>
      </c>
      <c r="AQ76" s="4">
        <f ca="1"/>
        <v>357856000</v>
      </c>
      <c r="AR76">
        <f ca="1"/>
        <v>100594212000</v>
      </c>
      <c r="AS76" s="4">
        <f ca="1"/>
        <v>94411571000</v>
      </c>
      <c r="AT76" s="4">
        <f ca="1"/>
        <v>518770000</v>
      </c>
      <c r="AU76" s="4">
        <f ca="1"/>
        <v>0</v>
      </c>
      <c r="AW76" s="60"/>
      <c r="AX76" t="str">
        <f ca="1"/>
        <v>08/01/2024</v>
      </c>
      <c r="AY76" s="4">
        <f ca="1"/>
        <v>0</v>
      </c>
      <c r="AZ76" s="4">
        <f ca="1"/>
        <v>0</v>
      </c>
      <c r="BA76" s="4">
        <f ca="1"/>
        <v>10765420000</v>
      </c>
      <c r="BB76" s="4">
        <f ca="1"/>
        <v>19176390000</v>
      </c>
      <c r="BC76" s="4">
        <f ca="1"/>
        <v>30917195000</v>
      </c>
      <c r="BD76" s="4">
        <f ca="1"/>
        <v>75278337000</v>
      </c>
      <c r="BE76" s="4">
        <f ca="1"/>
        <v>14935670000</v>
      </c>
      <c r="BF76" s="4">
        <f ca="1"/>
        <v>-33608000</v>
      </c>
      <c r="BG76" s="4">
        <f ca="1"/>
        <v>0</v>
      </c>
      <c r="BI76" s="60"/>
      <c r="BJ76" t="str">
        <f ca="1"/>
        <v>08/01/2024</v>
      </c>
      <c r="BK76" s="4">
        <f ca="1"/>
        <v>23718604000</v>
      </c>
      <c r="BL76" s="4">
        <f ca="1"/>
        <v>0</v>
      </c>
      <c r="BM76" s="4">
        <f ca="1"/>
        <v>0</v>
      </c>
      <c r="BN76" s="4">
        <f ca="1"/>
        <v>0</v>
      </c>
      <c r="BO76" s="4">
        <f ca="1"/>
        <v>4482410000</v>
      </c>
      <c r="BP76" s="4">
        <f ca="1"/>
        <v>0</v>
      </c>
      <c r="BQ76" s="4">
        <f ca="1"/>
        <v>0</v>
      </c>
    </row>
    <row r="77" spans="23:69" x14ac:dyDescent="0.2">
      <c r="W77" s="60"/>
      <c r="X77" t="str">
        <f ca="1"/>
        <v>05/01/2024</v>
      </c>
      <c r="Y77" s="4">
        <f ca="1"/>
        <v>-39599480000</v>
      </c>
      <c r="Z77" s="4">
        <f ca="1"/>
        <v>7699420000</v>
      </c>
      <c r="AA77" s="4">
        <f ca="1"/>
        <v>0</v>
      </c>
      <c r="AB77" s="4">
        <f ca="1"/>
        <v>-1469535000</v>
      </c>
      <c r="AC77" s="4">
        <f ca="1"/>
        <v>0</v>
      </c>
      <c r="AD77" s="4">
        <f ca="1"/>
        <v>0</v>
      </c>
      <c r="AE77" s="4">
        <f ca="1"/>
        <v>-1840475000</v>
      </c>
      <c r="AF77" s="4">
        <f ca="1"/>
        <v>29554500000</v>
      </c>
      <c r="AG77" s="4">
        <f ca="1"/>
        <v>13467400000</v>
      </c>
      <c r="AI77" s="60"/>
      <c r="AJ77" t="str">
        <f ca="1"/>
        <v>05/01/2024</v>
      </c>
      <c r="AK77" s="4">
        <f ca="1"/>
        <v>20470741000</v>
      </c>
      <c r="AL77" s="4">
        <f ca="1"/>
        <v>-219119430000</v>
      </c>
      <c r="AM77" s="4">
        <f ca="1"/>
        <v>157160145000</v>
      </c>
      <c r="AN77" s="4">
        <f ca="1"/>
        <v>-208211092000</v>
      </c>
      <c r="AO77" s="4">
        <f ca="1"/>
        <v>174442684000</v>
      </c>
      <c r="AP77" s="4">
        <f ca="1"/>
        <v>-35123278000</v>
      </c>
      <c r="AQ77" s="4">
        <f ca="1"/>
        <v>1165166000</v>
      </c>
      <c r="AR77">
        <f ca="1"/>
        <v>64674307000</v>
      </c>
      <c r="AS77" s="4">
        <f ca="1"/>
        <v>94980205000</v>
      </c>
      <c r="AT77" s="4">
        <f ca="1"/>
        <v>518770000</v>
      </c>
      <c r="AU77" s="4">
        <f ca="1"/>
        <v>0</v>
      </c>
      <c r="AW77" s="60"/>
      <c r="AX77" t="str">
        <f ca="1"/>
        <v>05/01/2024</v>
      </c>
      <c r="AY77" s="4">
        <f ca="1"/>
        <v>0</v>
      </c>
      <c r="AZ77" s="4">
        <f ca="1"/>
        <v>0</v>
      </c>
      <c r="BA77" s="4">
        <f ca="1"/>
        <v>10765420000</v>
      </c>
      <c r="BB77" s="4">
        <f ca="1"/>
        <v>19176390000</v>
      </c>
      <c r="BC77" s="4">
        <f ca="1"/>
        <v>30917195000</v>
      </c>
      <c r="BD77" s="4">
        <f ca="1"/>
        <v>75278337000</v>
      </c>
      <c r="BE77" s="4">
        <f ca="1"/>
        <v>14935670000</v>
      </c>
      <c r="BF77" s="4">
        <f ca="1"/>
        <v>-33608000</v>
      </c>
      <c r="BG77" s="4">
        <f ca="1"/>
        <v>0</v>
      </c>
      <c r="BI77" s="60"/>
      <c r="BJ77" t="str">
        <f ca="1"/>
        <v>05/01/2024</v>
      </c>
      <c r="BK77" s="4">
        <f ca="1"/>
        <v>22309184000</v>
      </c>
      <c r="BL77" s="4">
        <f ca="1"/>
        <v>0</v>
      </c>
      <c r="BM77" s="4">
        <f ca="1"/>
        <v>0</v>
      </c>
      <c r="BN77" s="4">
        <f ca="1"/>
        <v>0</v>
      </c>
      <c r="BO77" s="4">
        <f ca="1"/>
        <v>4482410000</v>
      </c>
      <c r="BP77" s="4">
        <f ca="1"/>
        <v>0</v>
      </c>
      <c r="BQ77" s="4">
        <f ca="1"/>
        <v>0</v>
      </c>
    </row>
    <row r="78" spans="23:69" x14ac:dyDescent="0.2">
      <c r="W78" s="60"/>
      <c r="X78" t="str">
        <f ca="1"/>
        <v>04/01/2024</v>
      </c>
      <c r="Y78" s="4">
        <f ca="1"/>
        <v>-40494465000</v>
      </c>
      <c r="Z78" s="4">
        <f ca="1"/>
        <v>7699420000</v>
      </c>
      <c r="AA78" s="4">
        <f ca="1"/>
        <v>0</v>
      </c>
      <c r="AB78" s="4">
        <f ca="1"/>
        <v>-1469535000</v>
      </c>
      <c r="AC78" s="4">
        <f ca="1"/>
        <v>0</v>
      </c>
      <c r="AD78" s="4">
        <f ca="1"/>
        <v>0</v>
      </c>
      <c r="AE78" s="4">
        <f ca="1"/>
        <v>-1840475000</v>
      </c>
      <c r="AF78" s="4">
        <f ca="1"/>
        <v>29554500000</v>
      </c>
      <c r="AG78" s="4">
        <f ca="1"/>
        <v>13467400000</v>
      </c>
      <c r="AI78" s="60"/>
      <c r="AJ78" t="str">
        <f ca="1"/>
        <v>04/01/2024</v>
      </c>
      <c r="AK78" s="4">
        <f ca="1"/>
        <v>17103121000</v>
      </c>
      <c r="AL78" s="4">
        <f ca="1"/>
        <v>-190677445000</v>
      </c>
      <c r="AM78" s="4">
        <f ca="1"/>
        <v>163602920000</v>
      </c>
      <c r="AN78" s="4">
        <f ca="1"/>
        <v>-209347927000</v>
      </c>
      <c r="AO78" s="4">
        <f ca="1"/>
        <v>164958039000</v>
      </c>
      <c r="AP78" s="4">
        <f ca="1"/>
        <v>-37829463000</v>
      </c>
      <c r="AQ78" s="4">
        <f ca="1"/>
        <v>16413496000</v>
      </c>
      <c r="AR78">
        <f ca="1"/>
        <v>51980611000</v>
      </c>
      <c r="AS78" s="4">
        <f ca="1"/>
        <v>86590555000</v>
      </c>
      <c r="AT78" s="4">
        <f ca="1"/>
        <v>518770000</v>
      </c>
      <c r="AU78" s="4">
        <f ca="1"/>
        <v>0</v>
      </c>
      <c r="AW78" s="60"/>
      <c r="AX78" t="str">
        <f ca="1"/>
        <v>04/01/2024</v>
      </c>
      <c r="AY78" s="4">
        <f ca="1"/>
        <v>0</v>
      </c>
      <c r="AZ78" s="4">
        <f ca="1"/>
        <v>0</v>
      </c>
      <c r="BA78" s="4">
        <f ca="1"/>
        <v>10765420000</v>
      </c>
      <c r="BB78" s="4">
        <f ca="1"/>
        <v>19176390000</v>
      </c>
      <c r="BC78" s="4">
        <f ca="1"/>
        <v>11685055000</v>
      </c>
      <c r="BD78" s="4">
        <f ca="1"/>
        <v>54763502000</v>
      </c>
      <c r="BE78" s="4">
        <f ca="1"/>
        <v>14935670000</v>
      </c>
      <c r="BF78" s="4">
        <f ca="1"/>
        <v>-33608000</v>
      </c>
      <c r="BG78" s="4">
        <f ca="1"/>
        <v>0</v>
      </c>
      <c r="BI78" s="60"/>
      <c r="BJ78" t="str">
        <f ca="1"/>
        <v>04/01/2024</v>
      </c>
      <c r="BK78" s="4">
        <f ca="1"/>
        <v>15924484000</v>
      </c>
      <c r="BL78" s="4">
        <f ca="1"/>
        <v>0</v>
      </c>
      <c r="BM78" s="4">
        <f ca="1"/>
        <v>0</v>
      </c>
      <c r="BN78" s="4">
        <f ca="1"/>
        <v>0</v>
      </c>
      <c r="BO78" s="4">
        <f ca="1"/>
        <v>3474415000</v>
      </c>
      <c r="BP78" s="4">
        <f ca="1"/>
        <v>0</v>
      </c>
      <c r="BQ78" s="4">
        <f ca="1"/>
        <v>0</v>
      </c>
    </row>
    <row r="79" spans="23:69" x14ac:dyDescent="0.2">
      <c r="W79" s="60"/>
      <c r="X79" t="str">
        <f ca="1"/>
        <v>03/01/2024</v>
      </c>
      <c r="Y79" s="4">
        <f ca="1"/>
        <v>-42275734000</v>
      </c>
      <c r="Z79" s="4">
        <f ca="1"/>
        <v>13316310000</v>
      </c>
      <c r="AA79" s="4">
        <f ca="1"/>
        <v>0</v>
      </c>
      <c r="AB79" s="4">
        <f ca="1"/>
        <v>-1469535000</v>
      </c>
      <c r="AC79" s="4">
        <f ca="1"/>
        <v>0</v>
      </c>
      <c r="AD79" s="4">
        <f ca="1"/>
        <v>0</v>
      </c>
      <c r="AE79" s="4">
        <f ca="1"/>
        <v>-1840475000</v>
      </c>
      <c r="AF79" s="4">
        <f ca="1"/>
        <v>29554500000</v>
      </c>
      <c r="AG79" s="4">
        <f ca="1"/>
        <v>10270400000</v>
      </c>
      <c r="AI79" s="60"/>
      <c r="AJ79" t="str">
        <f ca="1"/>
        <v>03/01/2024</v>
      </c>
      <c r="AK79" s="4">
        <f ca="1"/>
        <v>7920641000</v>
      </c>
      <c r="AL79" s="4">
        <f ca="1"/>
        <v>-239083605000</v>
      </c>
      <c r="AM79" s="4">
        <f ca="1"/>
        <v>188870805000</v>
      </c>
      <c r="AN79" s="4">
        <f ca="1"/>
        <v>-221174357000</v>
      </c>
      <c r="AO79" s="4">
        <f ca="1"/>
        <v>136214599000</v>
      </c>
      <c r="AP79" s="4">
        <f ca="1"/>
        <v>-48618148000</v>
      </c>
      <c r="AQ79" s="4">
        <f ca="1"/>
        <v>47608426000</v>
      </c>
      <c r="AR79">
        <f ca="1"/>
        <v>43154926000</v>
      </c>
      <c r="AS79" s="4">
        <f ca="1"/>
        <v>56744410000</v>
      </c>
      <c r="AT79" s="4">
        <f ca="1"/>
        <v>518770000</v>
      </c>
      <c r="AU79" s="4">
        <f ca="1"/>
        <v>0</v>
      </c>
      <c r="AW79" s="60"/>
      <c r="AX79" t="str">
        <f ca="1"/>
        <v>03/01/2024</v>
      </c>
      <c r="AY79" s="4">
        <f ca="1"/>
        <v>0</v>
      </c>
      <c r="AZ79" s="4">
        <f ca="1"/>
        <v>0</v>
      </c>
      <c r="BA79" s="4">
        <f ca="1"/>
        <v>10765420000</v>
      </c>
      <c r="BB79" s="4">
        <f ca="1"/>
        <v>19176390000</v>
      </c>
      <c r="BC79" s="4">
        <f ca="1"/>
        <v>7600130000</v>
      </c>
      <c r="BD79" s="4">
        <f ca="1"/>
        <v>38283827000</v>
      </c>
      <c r="BE79" s="4">
        <f ca="1"/>
        <v>7420590000</v>
      </c>
      <c r="BF79" s="4">
        <f ca="1"/>
        <v>-29048000</v>
      </c>
      <c r="BG79" s="4">
        <f ca="1"/>
        <v>0</v>
      </c>
      <c r="BI79" s="60"/>
      <c r="BJ79" t="str">
        <f ca="1"/>
        <v>03/01/2024</v>
      </c>
      <c r="BK79" s="4">
        <f ca="1"/>
        <v>4673849000</v>
      </c>
      <c r="BL79" s="4">
        <f ca="1"/>
        <v>0</v>
      </c>
      <c r="BM79" s="4">
        <f ca="1"/>
        <v>0</v>
      </c>
      <c r="BN79" s="4">
        <f ca="1"/>
        <v>0</v>
      </c>
      <c r="BO79" s="4">
        <f ca="1"/>
        <v>716265000</v>
      </c>
      <c r="BP79" s="4">
        <f ca="1"/>
        <v>0</v>
      </c>
      <c r="BQ79" s="4">
        <f ca="1"/>
        <v>0</v>
      </c>
    </row>
    <row r="80" spans="23:69" x14ac:dyDescent="0.2">
      <c r="W80" s="60"/>
      <c r="X80" t="str">
        <f ca="1"/>
        <v>02/01/2024</v>
      </c>
      <c r="Y80" s="4">
        <f ca="1"/>
        <v>-15081693000</v>
      </c>
      <c r="Z80" s="4">
        <f ca="1"/>
        <v>13316310000</v>
      </c>
      <c r="AA80" s="4">
        <f ca="1"/>
        <v>0</v>
      </c>
      <c r="AB80" s="4">
        <f ca="1"/>
        <v>-1469535000</v>
      </c>
      <c r="AC80" s="4">
        <f ca="1"/>
        <v>0</v>
      </c>
      <c r="AD80" s="4">
        <f ca="1"/>
        <v>0</v>
      </c>
      <c r="AE80" s="4">
        <f ca="1"/>
        <v>-1840475000</v>
      </c>
      <c r="AF80" s="4">
        <f ca="1"/>
        <v>29554500000</v>
      </c>
      <c r="AG80" s="4">
        <f ca="1"/>
        <v>10270400000</v>
      </c>
      <c r="AI80" s="60"/>
      <c r="AJ80" t="str">
        <f ca="1"/>
        <v>02/01/2024</v>
      </c>
      <c r="AK80" s="4">
        <f ca="1"/>
        <v>24826076000</v>
      </c>
      <c r="AL80" s="4">
        <f ca="1"/>
        <v>-203647135000</v>
      </c>
      <c r="AM80" s="4">
        <f ca="1"/>
        <v>196765280000</v>
      </c>
      <c r="AN80" s="4">
        <f ca="1"/>
        <v>-183077562000</v>
      </c>
      <c r="AO80" s="4">
        <f ca="1"/>
        <v>189920260000</v>
      </c>
      <c r="AP80" s="4">
        <f ca="1"/>
        <v>-40238434000</v>
      </c>
      <c r="AQ80" s="4">
        <f ca="1"/>
        <v>104716476000</v>
      </c>
      <c r="AR80">
        <f ca="1"/>
        <v>74557409000</v>
      </c>
      <c r="AS80" s="4">
        <f ca="1"/>
        <v>33149413000</v>
      </c>
      <c r="AT80" s="4">
        <f ca="1"/>
        <v>518770000</v>
      </c>
      <c r="AU80" s="4">
        <f ca="1"/>
        <v>0</v>
      </c>
      <c r="AW80" s="60"/>
      <c r="AX80" t="str">
        <f ca="1"/>
        <v>02/01/2024</v>
      </c>
      <c r="AY80" s="4">
        <f ca="1"/>
        <v>0</v>
      </c>
      <c r="AZ80" s="4">
        <f ca="1"/>
        <v>0</v>
      </c>
      <c r="BA80" s="4">
        <f ca="1"/>
        <v>10765420000</v>
      </c>
      <c r="BB80" s="4">
        <f ca="1"/>
        <v>19176390000</v>
      </c>
      <c r="BC80" s="4">
        <f ca="1"/>
        <v>7600130000</v>
      </c>
      <c r="BD80" s="4">
        <f ca="1"/>
        <v>37687660000</v>
      </c>
      <c r="BE80" s="4">
        <f ca="1"/>
        <v>7420590000</v>
      </c>
      <c r="BF80" s="4">
        <f ca="1"/>
        <v>-29048000</v>
      </c>
      <c r="BG80" s="4">
        <f ca="1"/>
        <v>0</v>
      </c>
      <c r="BI80" s="60"/>
      <c r="BJ80" t="str">
        <f ca="1"/>
        <v>02/01/2024</v>
      </c>
      <c r="BK80" s="4">
        <f ca="1"/>
        <v>3121949000</v>
      </c>
      <c r="BL80" s="4">
        <f ca="1"/>
        <v>0</v>
      </c>
      <c r="BM80" s="4">
        <f ca="1"/>
        <v>0</v>
      </c>
      <c r="BN80" s="4">
        <f ca="1"/>
        <v>0</v>
      </c>
      <c r="BO80" s="4">
        <f ca="1"/>
        <v>0</v>
      </c>
      <c r="BP80" s="4">
        <f ca="1"/>
        <v>0</v>
      </c>
      <c r="BQ80" s="4">
        <f ca="1"/>
        <v>0</v>
      </c>
    </row>
    <row r="81" spans="23:87" x14ac:dyDescent="0.2">
      <c r="W81" s="60"/>
      <c r="X81" t="str">
        <f ca="1"/>
        <v>29/12/2023</v>
      </c>
      <c r="Y81" s="4">
        <f ca="1"/>
        <v>-11893597000</v>
      </c>
      <c r="Z81" s="4">
        <f ca="1"/>
        <v>13316310000</v>
      </c>
      <c r="AA81" s="4">
        <f ca="1"/>
        <v>0</v>
      </c>
      <c r="AB81" s="4">
        <f ca="1"/>
        <v>-1469535000</v>
      </c>
      <c r="AC81" s="4">
        <f ca="1"/>
        <v>0</v>
      </c>
      <c r="AD81" s="4">
        <f ca="1"/>
        <v>0</v>
      </c>
      <c r="AE81" s="4">
        <f ca="1"/>
        <v>-1840475000</v>
      </c>
      <c r="AF81" s="4">
        <f ca="1"/>
        <v>29554500000</v>
      </c>
      <c r="AG81" s="4">
        <f ca="1"/>
        <v>10270400000</v>
      </c>
      <c r="AI81" s="60"/>
      <c r="AJ81" t="str">
        <f ca="1"/>
        <v>29/12/2023</v>
      </c>
      <c r="AK81" s="4">
        <f ca="1"/>
        <v>35132671000</v>
      </c>
      <c r="AL81" s="4">
        <f ca="1"/>
        <v>-183059695000</v>
      </c>
      <c r="AM81" s="4">
        <f ca="1"/>
        <v>197355210000</v>
      </c>
      <c r="AN81" s="4">
        <f ca="1"/>
        <v>-177412487000</v>
      </c>
      <c r="AO81" s="4">
        <f ca="1"/>
        <v>217059360000</v>
      </c>
      <c r="AP81" s="4">
        <f ca="1"/>
        <v>-37704888000</v>
      </c>
      <c r="AQ81" s="4">
        <f ca="1"/>
        <v>129066776000</v>
      </c>
      <c r="AR81">
        <f ca="1"/>
        <v>70213324000</v>
      </c>
      <c r="AS81" s="4">
        <f ca="1"/>
        <v>20394380000</v>
      </c>
      <c r="AT81" s="4">
        <f ca="1"/>
        <v>518770000</v>
      </c>
      <c r="AU81" s="4">
        <f ca="1"/>
        <v>0</v>
      </c>
      <c r="AW81" s="60"/>
      <c r="AX81" t="str">
        <f ca="1"/>
        <v>29/12/2023</v>
      </c>
      <c r="AY81" s="4">
        <f ca="1"/>
        <v>0</v>
      </c>
      <c r="AZ81" s="4">
        <f ca="1"/>
        <v>0</v>
      </c>
      <c r="BA81" s="4">
        <f ca="1"/>
        <v>10765420000</v>
      </c>
      <c r="BB81" s="4">
        <f ca="1"/>
        <v>0</v>
      </c>
      <c r="BC81" s="4">
        <f ca="1"/>
        <v>7244635000</v>
      </c>
      <c r="BD81" s="4">
        <f ca="1"/>
        <v>37018265000</v>
      </c>
      <c r="BE81" s="4">
        <f ca="1"/>
        <v>7420590000</v>
      </c>
      <c r="BF81" s="4">
        <f ca="1"/>
        <v>-29048000</v>
      </c>
      <c r="BG81" s="4">
        <f ca="1"/>
        <v>0</v>
      </c>
      <c r="BI81" s="60"/>
      <c r="BJ81" t="str">
        <f ca="1"/>
        <v>29/12/2023</v>
      </c>
      <c r="BK81" s="4">
        <f ca="1"/>
        <v>3121949000</v>
      </c>
      <c r="BL81" s="4">
        <f ca="1"/>
        <v>0</v>
      </c>
      <c r="BM81" s="4">
        <f ca="1"/>
        <v>0</v>
      </c>
      <c r="BN81" s="4">
        <f ca="1"/>
        <v>0</v>
      </c>
      <c r="BO81" s="4">
        <f ca="1"/>
        <v>0</v>
      </c>
      <c r="BP81" s="4">
        <f ca="1"/>
        <v>0</v>
      </c>
      <c r="BQ81" s="4">
        <f ca="1"/>
        <v>0</v>
      </c>
    </row>
    <row r="82" spans="23:87" x14ac:dyDescent="0.2">
      <c r="W82" s="60"/>
      <c r="X82" t="str">
        <f ca="1"/>
        <v>28/12/2023</v>
      </c>
      <c r="Y82" s="4">
        <f ca="1"/>
        <v>-6793791000</v>
      </c>
      <c r="Z82" s="4">
        <f ca="1"/>
        <v>13316310000</v>
      </c>
      <c r="AA82" s="4">
        <f ca="1"/>
        <v>0</v>
      </c>
      <c r="AB82" s="4">
        <f ca="1"/>
        <v>-1469535000</v>
      </c>
      <c r="AC82" s="4">
        <f ca="1"/>
        <v>0</v>
      </c>
      <c r="AD82" s="4">
        <f ca="1"/>
        <v>0</v>
      </c>
      <c r="AE82" s="4">
        <f ca="1"/>
        <v>-1840475000</v>
      </c>
      <c r="AF82" s="4">
        <f ca="1"/>
        <v>29554500000</v>
      </c>
      <c r="AG82" s="4">
        <f ca="1"/>
        <v>10270400000</v>
      </c>
      <c r="AI82" s="60"/>
      <c r="AJ82" t="str">
        <f ca="1"/>
        <v>28/12/2023</v>
      </c>
      <c r="AK82" s="4">
        <f ca="1"/>
        <v>35386820000</v>
      </c>
      <c r="AL82" s="4">
        <f ca="1"/>
        <v>-186505280000</v>
      </c>
      <c r="AM82" s="4">
        <f ca="1"/>
        <v>194763440000</v>
      </c>
      <c r="AN82" s="4">
        <f ca="1"/>
        <v>-188573127000</v>
      </c>
      <c r="AO82" s="4">
        <f ca="1"/>
        <v>-68309820000</v>
      </c>
      <c r="AP82" s="4">
        <f ca="1"/>
        <v>6076949000</v>
      </c>
      <c r="AQ82" s="4">
        <f ca="1"/>
        <v>132320788000</v>
      </c>
      <c r="AR82">
        <f ca="1"/>
        <v>37697873000</v>
      </c>
      <c r="AS82" s="4">
        <f ca="1"/>
        <v>-12199645000</v>
      </c>
      <c r="AT82" s="4">
        <f ca="1"/>
        <v>317825000</v>
      </c>
      <c r="AU82" s="4">
        <f ca="1"/>
        <v>0</v>
      </c>
      <c r="AW82" s="60"/>
      <c r="AX82" t="str">
        <f ca="1"/>
        <v>28/12/2023</v>
      </c>
      <c r="AY82" s="4">
        <f ca="1"/>
        <v>0</v>
      </c>
      <c r="AZ82" s="4">
        <f ca="1"/>
        <v>0</v>
      </c>
      <c r="BA82" s="4">
        <f ca="1"/>
        <v>10765420000</v>
      </c>
      <c r="BB82" s="4">
        <f ca="1"/>
        <v>0</v>
      </c>
      <c r="BC82" s="4">
        <f ca="1"/>
        <v>7089820000</v>
      </c>
      <c r="BD82" s="4">
        <f ca="1"/>
        <v>35742930000</v>
      </c>
      <c r="BE82" s="4">
        <f ca="1"/>
        <v>3931090000</v>
      </c>
      <c r="BF82" s="4">
        <f ca="1"/>
        <v>-29048000</v>
      </c>
      <c r="BG82" s="4">
        <f ca="1"/>
        <v>0</v>
      </c>
      <c r="BI82" s="60"/>
      <c r="BJ82" t="str">
        <f ca="1"/>
        <v>28/12/2023</v>
      </c>
      <c r="BK82" s="4">
        <f ca="1"/>
        <v>3121949000</v>
      </c>
      <c r="BL82" s="4">
        <f ca="1"/>
        <v>0</v>
      </c>
      <c r="BM82" s="4">
        <f ca="1"/>
        <v>0</v>
      </c>
      <c r="BN82" s="4">
        <f ca="1"/>
        <v>0</v>
      </c>
      <c r="BO82" s="4">
        <f ca="1"/>
        <v>0</v>
      </c>
      <c r="BP82" s="4">
        <f ca="1"/>
        <v>0</v>
      </c>
      <c r="BQ82" s="4">
        <f ca="1"/>
        <v>0</v>
      </c>
    </row>
    <row r="83" spans="23:87" x14ac:dyDescent="0.2">
      <c r="W83" s="25"/>
      <c r="X83" t="str">
        <f ca="1"/>
        <v>27/12/2023</v>
      </c>
      <c r="Y83" s="4">
        <f ca="1"/>
        <v>-1646190000</v>
      </c>
      <c r="Z83">
        <f ca="1"/>
        <v>11662495000</v>
      </c>
      <c r="AA83">
        <f ca="1"/>
        <v>0</v>
      </c>
      <c r="AB83">
        <f ca="1"/>
        <v>-1469535000</v>
      </c>
      <c r="AC83">
        <f ca="1"/>
        <v>0</v>
      </c>
      <c r="AD83">
        <f ca="1"/>
        <v>0</v>
      </c>
      <c r="AE83">
        <f ca="1"/>
        <v>-1840475000</v>
      </c>
      <c r="AF83">
        <f ca="1"/>
        <v>29554500000</v>
      </c>
      <c r="AG83">
        <f ca="1"/>
        <v>10460400000</v>
      </c>
      <c r="AI83" s="25"/>
      <c r="AJ83" t="str">
        <f ca="1"/>
        <v>27/12/2023</v>
      </c>
      <c r="AK83">
        <f ca="1"/>
        <v>24420130000</v>
      </c>
      <c r="AL83">
        <f ca="1"/>
        <v>-201282675000</v>
      </c>
      <c r="AM83">
        <f ca="1"/>
        <v>185107875000</v>
      </c>
      <c r="AN83">
        <f ca="1"/>
        <v>-186570937000</v>
      </c>
      <c r="AO83">
        <f ca="1"/>
        <v>-72762450000</v>
      </c>
      <c r="AP83">
        <f ca="1"/>
        <v>3948427000</v>
      </c>
      <c r="AQ83">
        <f ca="1"/>
        <v>122116505000</v>
      </c>
      <c r="AR83">
        <f ca="1"/>
        <v>1966067000</v>
      </c>
      <c r="AS83">
        <f ca="1"/>
        <v>-15100070000</v>
      </c>
      <c r="AT83">
        <f ca="1"/>
        <v>317825000</v>
      </c>
      <c r="AU83">
        <f ca="1"/>
        <v>0</v>
      </c>
      <c r="AX83" t="str">
        <f ca="1"/>
        <v>27/12/2023</v>
      </c>
      <c r="AY83">
        <f ca="1"/>
        <v>0</v>
      </c>
      <c r="AZ83">
        <f ca="1"/>
        <v>0</v>
      </c>
      <c r="BA83">
        <f ca="1"/>
        <v>10765420000</v>
      </c>
      <c r="BB83">
        <f ca="1"/>
        <v>0</v>
      </c>
      <c r="BC83">
        <f ca="1"/>
        <v>1588145000</v>
      </c>
      <c r="BD83">
        <f ca="1"/>
        <v>28022160000</v>
      </c>
      <c r="BE83">
        <f ca="1"/>
        <v>3931090000</v>
      </c>
      <c r="BF83">
        <f ca="1"/>
        <v>-16330000</v>
      </c>
      <c r="BG83">
        <f ca="1"/>
        <v>0</v>
      </c>
      <c r="BJ83" t="str">
        <f ca="1"/>
        <v>27/12/2023</v>
      </c>
      <c r="BK83">
        <f ca="1"/>
        <v>1910825000</v>
      </c>
      <c r="BL83">
        <f ca="1"/>
        <v>0</v>
      </c>
      <c r="BM83">
        <f ca="1"/>
        <v>0</v>
      </c>
      <c r="BN83">
        <f ca="1"/>
        <v>0</v>
      </c>
      <c r="BO83">
        <f ca="1"/>
        <v>0</v>
      </c>
      <c r="BP83">
        <f ca="1"/>
        <v>0</v>
      </c>
      <c r="BQ83">
        <f ca="1"/>
        <v>0</v>
      </c>
    </row>
    <row r="84" spans="23:87" x14ac:dyDescent="0.2">
      <c r="CE84" s="4"/>
      <c r="CF84" s="4"/>
      <c r="CG84" s="4"/>
      <c r="CH84" s="4"/>
      <c r="CI84" s="4"/>
    </row>
    <row r="87" spans="23:87" x14ac:dyDescent="0.2">
      <c r="X87" s="64" t="s">
        <v>267</v>
      </c>
      <c r="Y87" s="64"/>
      <c r="Z87" s="64"/>
      <c r="AA87" s="64"/>
      <c r="AB87" s="64"/>
      <c r="AC87" s="64"/>
      <c r="AD87" s="64"/>
      <c r="AG87" s="67" t="s">
        <v>32</v>
      </c>
      <c r="AH87" s="67"/>
      <c r="AI87" s="67"/>
      <c r="AJ87" s="67"/>
      <c r="AK87" s="67"/>
      <c r="AN87" s="68" t="s">
        <v>224</v>
      </c>
      <c r="AO87" s="68"/>
      <c r="AP87" s="68"/>
      <c r="AQ87" s="68"/>
      <c r="AR87" s="68"/>
      <c r="AS87" s="68"/>
      <c r="AT87" s="68"/>
      <c r="AU87" s="68"/>
      <c r="AV87" s="68"/>
      <c r="AY87" s="66" t="s">
        <v>54</v>
      </c>
      <c r="AZ87" s="66"/>
      <c r="BA87" s="66"/>
      <c r="BB87" s="66"/>
      <c r="BE87" s="65" t="s">
        <v>223</v>
      </c>
      <c r="BF87" s="65"/>
      <c r="BG87" s="65"/>
      <c r="BH87" s="65"/>
      <c r="BI87" s="65"/>
      <c r="BJ87" s="65"/>
      <c r="BM87" s="63" t="s">
        <v>31</v>
      </c>
      <c r="BN87" s="63"/>
      <c r="BO87" s="63"/>
      <c r="BP87" s="63"/>
      <c r="BQ87" s="63"/>
      <c r="BR87" s="63"/>
      <c r="BS87" s="63"/>
      <c r="BT87" s="63"/>
    </row>
    <row r="88" spans="23:87" x14ac:dyDescent="0.2">
      <c r="X88" t="str" cm="1">
        <f t="array" aca="1" ref="X88:X156" ca="1">INDIRECT("'" &amp; Y15 &amp; "'!$A$2:$A$70")</f>
        <v>Date</v>
      </c>
      <c r="Y88" t="s">
        <v>130</v>
      </c>
      <c r="Z88" t="s">
        <v>132</v>
      </c>
      <c r="AA88" t="s">
        <v>129</v>
      </c>
      <c r="AB88" t="s">
        <v>127</v>
      </c>
      <c r="AC88" t="s">
        <v>131</v>
      </c>
      <c r="AD88" t="s">
        <v>128</v>
      </c>
      <c r="AG88" t="str" cm="1">
        <f t="array" aca="1" ref="AG88:AG156" ca="1">INDIRECT("'" &amp; AH88 &amp; "'!$A$2:$A$70")</f>
        <v>Date</v>
      </c>
      <c r="AH88" s="17" t="s">
        <v>92</v>
      </c>
      <c r="AI88" s="17" t="s">
        <v>93</v>
      </c>
      <c r="AJ88" s="17" t="s">
        <v>96</v>
      </c>
      <c r="AK88" s="17" t="s">
        <v>97</v>
      </c>
      <c r="AN88" t="str" cm="1">
        <f t="array" aca="1" ref="AN88:AN156" ca="1">INDIRECT("'" &amp; AO88 &amp; "'!$A$2:$A$70")</f>
        <v>Date</v>
      </c>
      <c r="AO88" s="17" t="s">
        <v>84</v>
      </c>
      <c r="AP88" s="17" t="s">
        <v>46</v>
      </c>
      <c r="AQ88" s="17" t="s">
        <v>83</v>
      </c>
      <c r="AR88" s="17" t="s">
        <v>47</v>
      </c>
      <c r="AS88" s="17" t="s">
        <v>115</v>
      </c>
      <c r="AT88" s="17" t="s">
        <v>85</v>
      </c>
      <c r="AU88" s="17" t="s">
        <v>220</v>
      </c>
      <c r="AV88" s="17" t="s">
        <v>91</v>
      </c>
      <c r="AY88" t="str" cm="1">
        <f t="array" aca="1" ref="AY88:AY156" ca="1">INDIRECT("'" &amp; AZ88 &amp; "'!$A$2:$A$70")</f>
        <v>Date</v>
      </c>
      <c r="AZ88" s="17" t="s">
        <v>55</v>
      </c>
      <c r="BA88" s="17" t="s">
        <v>56</v>
      </c>
      <c r="BB88" s="17" t="s">
        <v>57</v>
      </c>
      <c r="BE88" t="str" cm="1">
        <f t="array" aca="1" ref="BE88:BE156" ca="1">INDIRECT("'" &amp; BF88 &amp; "'!$A$2:$A$70")</f>
        <v>Date</v>
      </c>
      <c r="BF88" s="17" t="s">
        <v>61</v>
      </c>
      <c r="BG88" s="17" t="s">
        <v>62</v>
      </c>
      <c r="BH88" s="17" t="s">
        <v>104</v>
      </c>
      <c r="BI88" s="17" t="s">
        <v>63</v>
      </c>
      <c r="BJ88" s="17" t="s">
        <v>64</v>
      </c>
      <c r="BM88" t="str" cm="1">
        <f t="array" aca="1" ref="BM88:BM156" ca="1">INDIRECT("'" &amp; BN88 &amp; "'!$A$2:$A$70")</f>
        <v>Date</v>
      </c>
      <c r="BN88" s="17" t="s">
        <v>155</v>
      </c>
      <c r="BO88" s="17" t="s">
        <v>68</v>
      </c>
      <c r="BP88" s="17" t="s">
        <v>66</v>
      </c>
      <c r="BQ88" s="17" t="s">
        <v>67</v>
      </c>
      <c r="BR88" s="17" t="s">
        <v>117</v>
      </c>
      <c r="BS88" s="17" t="s">
        <v>69</v>
      </c>
      <c r="BT88" s="17" t="s">
        <v>154</v>
      </c>
    </row>
    <row r="89" spans="23:87" x14ac:dyDescent="0.2">
      <c r="W89" s="60" t="s">
        <v>243</v>
      </c>
      <c r="X89" t="str">
        <f ca="1"/>
        <v>08/04/2024</v>
      </c>
      <c r="Y89" s="27" cm="1">
        <f t="array" aca="1" ref="Y89:Y156" ca="1">INDIRECT("'" &amp; Y88 &amp; "'!$K$3:$K$70")</f>
        <v>0</v>
      </c>
      <c r="Z89" s="27" cm="1">
        <f t="array" aca="1" ref="Z89:Z156" ca="1">INDIRECT("'" &amp; Z88 &amp; "'!$K$3:$K$70")</f>
        <v>0</v>
      </c>
      <c r="AA89" s="27" cm="1">
        <f t="array" aca="1" ref="AA89:AA156" ca="1">INDIRECT("'" &amp; AA88 &amp; "'!$K$3:$K$70")</f>
        <v>0</v>
      </c>
      <c r="AB89" s="27" cm="1">
        <f t="array" aca="1" ref="AB89:AB156" ca="1">INDIRECT("'" &amp; AB88 &amp; "'!$K$3:$K$70")</f>
        <v>0</v>
      </c>
      <c r="AC89" s="27" cm="1">
        <f t="array" aca="1" ref="AC89:AC156" ca="1">INDIRECT("'" &amp; AC88 &amp; "'!$K$3:$K$70")</f>
        <v>0</v>
      </c>
      <c r="AD89" s="27" cm="1">
        <f t="array" aca="1" ref="AD89:AD156" ca="1">INDIRECT("'" &amp; AD88 &amp; "'!$K$3:$K$70")</f>
        <v>-16220240000</v>
      </c>
      <c r="AF89" s="60"/>
      <c r="AG89" t="str">
        <f ca="1"/>
        <v>08/04/2024</v>
      </c>
      <c r="AH89" s="4" cm="1">
        <f t="array" aca="1" ref="AH89:AH156" ca="1">INDIRECT("'" &amp; AH88 &amp; "'!$K$3:$K$70")</f>
        <v>155246460000</v>
      </c>
      <c r="AI89" s="4" cm="1">
        <f t="array" aca="1" ref="AI89:AI156" ca="1">INDIRECT("'" &amp; AI88 &amp; "'!$K$3:$K$70")</f>
        <v>-12000000</v>
      </c>
      <c r="AJ89" s="4" cm="1">
        <f t="array" aca="1" ref="AJ89:AJ156" ca="1">INDIRECT("'" &amp; AJ88 &amp; "'!$K$3:$K$70")</f>
        <v>989100000</v>
      </c>
      <c r="AK89" s="4" cm="1">
        <f t="array" aca="1" ref="AK89:AK156" ca="1">INDIRECT("'" &amp; AK88 &amp; "'!$K$3:$K$70")</f>
        <v>4823039000</v>
      </c>
      <c r="AM89" s="60"/>
      <c r="AN89" t="str">
        <f ca="1"/>
        <v>08/04/2024</v>
      </c>
      <c r="AO89" s="4" cm="1">
        <f t="array" aca="1" ref="AO89:AO156" ca="1">INDIRECT("'" &amp; AO88 &amp; "'!$K$3:$K$70")</f>
        <v>-855094000</v>
      </c>
      <c r="AP89" s="4" cm="1">
        <f t="array" aca="1" ref="AP89:AP156" ca="1">INDIRECT("'" &amp; AP88 &amp; "'!$K$3:$K$70")</f>
        <v>11565753000</v>
      </c>
      <c r="AQ89" s="4" cm="1">
        <f t="array" aca="1" ref="AQ89:AQ156" ca="1">INDIRECT("'" &amp; AQ88 &amp; "'!$K$3:$K$70")</f>
        <v>134439366000</v>
      </c>
      <c r="AR89" s="4" cm="1">
        <f t="array" aca="1" ref="AR89:AR156" ca="1">INDIRECT("'" &amp; AR88 &amp; "'!$K$3:$K$70")</f>
        <v>3025286000</v>
      </c>
      <c r="AS89" s="4" cm="1">
        <f t="array" aca="1" ref="AS89:AS156" ca="1">INDIRECT("'" &amp; AS88 &amp; "'!$K$3:$K$70")</f>
        <v>-3152280000</v>
      </c>
      <c r="AT89" s="4" cm="1">
        <f t="array" aca="1" ref="AT89:AT156" ca="1">INDIRECT("'" &amp; AT88 &amp; "'!$K$3:$K$70")</f>
        <v>-4068660000</v>
      </c>
      <c r="AU89" s="4" cm="1">
        <f t="array" aca="1" ref="AU89:AU156" ca="1">INDIRECT("'" &amp; AU88 &amp; "'!$K$3:$K$70")</f>
        <v>0</v>
      </c>
      <c r="AV89" s="4" cm="1">
        <f t="array" aca="1" ref="AV89:AV156" ca="1">INDIRECT("'" &amp; AV88 &amp; "'!$K$3:$K$70")</f>
        <v>389181500</v>
      </c>
      <c r="AX89" s="60"/>
      <c r="AY89" t="str">
        <f ca="1"/>
        <v>08/04/2024</v>
      </c>
      <c r="AZ89" s="4" cm="1">
        <f t="array" aca="1" ref="AZ89:AZ156" ca="1">INDIRECT("'" &amp; AZ88 &amp; "'!$K$3:$K$70")</f>
        <v>305456292000</v>
      </c>
      <c r="BA89" s="4" cm="1">
        <f t="array" aca="1" ref="BA89:BA156" ca="1">INDIRECT("'" &amp; BA88 &amp; "'!$K$3:$K$70")</f>
        <v>-7505166000</v>
      </c>
      <c r="BB89" s="4" cm="1">
        <f t="array" aca="1" ref="BB89:BB156" ca="1">INDIRECT("'" &amp; BB88 &amp; "'!$K$3:$K$70")</f>
        <v>161165709000</v>
      </c>
      <c r="BD89" s="60"/>
      <c r="BE89" t="str">
        <f ca="1"/>
        <v>08/04/2024</v>
      </c>
      <c r="BF89" s="4" cm="1">
        <f t="array" aca="1" ref="BF89:BF156" ca="1">INDIRECT("'" &amp; BF88 &amp; "'!$K$3:$K$70")</f>
        <v>-309478811000</v>
      </c>
      <c r="BG89" s="4" cm="1">
        <f t="array" aca="1" ref="BG89:BG156" ca="1">INDIRECT("'" &amp; BG88 &amp; "'!$K$3:$K$70")</f>
        <v>62385975000</v>
      </c>
      <c r="BH89" s="4" cm="1">
        <f t="array" aca="1" ref="BH89:BH156" ca="1">INDIRECT("'" &amp; BH88 &amp; "'!$K$3:$K$70")</f>
        <v>79103006000</v>
      </c>
      <c r="BI89" s="4" cm="1">
        <f t="array" aca="1" ref="BI89:BI156" ca="1">INDIRECT("'" &amp; BI88 &amp; "'!$K$3:$K$70")</f>
        <v>19426355000</v>
      </c>
      <c r="BJ89" s="4" cm="1">
        <f t="array" aca="1" ref="BJ89:BJ156" ca="1">INDIRECT("'" &amp; BJ88 &amp; "'!$K$3:$K$70")</f>
        <v>-65569180000</v>
      </c>
      <c r="BL89" s="60"/>
      <c r="BM89" t="str">
        <f ca="1"/>
        <v>08/04/2024</v>
      </c>
      <c r="BN89" s="4" cm="1">
        <f t="array" aca="1" ref="BN89:BN156" ca="1">INDIRECT("'" &amp; BN88 &amp; "'!$K$3:$K$70")</f>
        <v>272478226000</v>
      </c>
      <c r="BO89" s="4" cm="1">
        <f t="array" aca="1" ref="BO89:BO156" ca="1">INDIRECT("'" &amp; BO88 &amp; "'!$K$3:$K$70")</f>
        <v>-18286980000</v>
      </c>
      <c r="BP89" s="4" cm="1">
        <f t="array" aca="1" ref="BP89:BP156" ca="1">INDIRECT("'" &amp; BP88 &amp; "'!$K$3:$K$70")</f>
        <v>-597251565000</v>
      </c>
      <c r="BQ89" s="4" cm="1">
        <f t="array" aca="1" ref="BQ89:BQ156" ca="1">INDIRECT("'" &amp; BQ88 &amp; "'!$K$3:$K$70")</f>
        <v>-22587944000</v>
      </c>
      <c r="BR89" s="4" cm="1">
        <f t="array" aca="1" ref="BR89:BR156" ca="1">INDIRECT("'" &amp; BR88 &amp; "'!$K$3:$K$70")</f>
        <v>71289782000</v>
      </c>
      <c r="BS89" s="4" cm="1">
        <f t="array" aca="1" ref="BS89:BS156" ca="1">INDIRECT("'" &amp; BS88 &amp; "'!$K$3:$K$70")</f>
        <v>-194000</v>
      </c>
      <c r="BT89" s="4" cm="1">
        <f t="array" aca="1" ref="BT89:BT156" ca="1">INDIRECT("'" &amp; BT88 &amp; "'!$K$3:$K$70")</f>
        <v>42982269000</v>
      </c>
    </row>
    <row r="90" spans="23:87" x14ac:dyDescent="0.2">
      <c r="W90" s="60"/>
      <c r="X90" t="str">
        <f ca="1"/>
        <v>05/04/2024</v>
      </c>
      <c r="Y90" s="27">
        <f ca="1"/>
        <v>0</v>
      </c>
      <c r="Z90" s="27">
        <f ca="1"/>
        <v>0</v>
      </c>
      <c r="AA90" s="27">
        <f ca="1"/>
        <v>0</v>
      </c>
      <c r="AB90" s="27">
        <f ca="1"/>
        <v>0</v>
      </c>
      <c r="AC90" s="27">
        <f ca="1"/>
        <v>0</v>
      </c>
      <c r="AD90" s="27">
        <f ca="1"/>
        <v>-16220240000</v>
      </c>
      <c r="AF90" s="60"/>
      <c r="AG90" t="str">
        <f ca="1"/>
        <v>05/04/2024</v>
      </c>
      <c r="AH90" s="4">
        <f ca="1"/>
        <v>154438640000</v>
      </c>
      <c r="AI90" s="4">
        <f ca="1"/>
        <v>-12000000</v>
      </c>
      <c r="AJ90" s="4">
        <f ca="1"/>
        <v>-8900000</v>
      </c>
      <c r="AK90" s="4">
        <f ca="1"/>
        <v>4823039000</v>
      </c>
      <c r="AM90" s="60"/>
      <c r="AN90" t="str">
        <f ca="1"/>
        <v>05/04/2024</v>
      </c>
      <c r="AO90" s="4">
        <f ca="1"/>
        <v>-1453694000</v>
      </c>
      <c r="AP90" s="4">
        <f ca="1"/>
        <v>9170123000</v>
      </c>
      <c r="AQ90" s="4">
        <f ca="1"/>
        <v>130650476000</v>
      </c>
      <c r="AR90" s="4">
        <f ca="1"/>
        <v>2199731000</v>
      </c>
      <c r="AS90" s="4">
        <f ca="1"/>
        <v>-3152280000</v>
      </c>
      <c r="AT90" s="4">
        <f ca="1"/>
        <v>-4568070000</v>
      </c>
      <c r="AU90" s="4">
        <f ca="1"/>
        <v>0</v>
      </c>
      <c r="AV90" s="4">
        <f ca="1"/>
        <v>389181500</v>
      </c>
      <c r="AX90" s="60"/>
      <c r="AY90" t="str">
        <f ca="1"/>
        <v>05/04/2024</v>
      </c>
      <c r="AZ90" s="4">
        <f ca="1"/>
        <v>331818652000</v>
      </c>
      <c r="BA90" s="4">
        <f ca="1"/>
        <v>-8045526000</v>
      </c>
      <c r="BB90" s="4">
        <f ca="1"/>
        <v>159042774000</v>
      </c>
      <c r="BD90" s="60"/>
      <c r="BE90" t="str">
        <f ca="1"/>
        <v>05/04/2024</v>
      </c>
      <c r="BF90" s="4">
        <f ca="1"/>
        <v>-315182531000</v>
      </c>
      <c r="BG90" s="4">
        <f ca="1"/>
        <v>72563505000</v>
      </c>
      <c r="BH90" s="4">
        <f ca="1"/>
        <v>78601781000</v>
      </c>
      <c r="BI90" s="4">
        <f ca="1"/>
        <v>28104190000</v>
      </c>
      <c r="BJ90" s="4">
        <f ca="1"/>
        <v>-65569180000</v>
      </c>
      <c r="BL90" s="60"/>
      <c r="BM90" t="str">
        <f ca="1"/>
        <v>05/04/2024</v>
      </c>
      <c r="BN90" s="4">
        <f ca="1"/>
        <v>295550196000</v>
      </c>
      <c r="BO90" s="4">
        <f ca="1"/>
        <v>-18968780000</v>
      </c>
      <c r="BP90" s="4">
        <f ca="1"/>
        <v>-614820175000</v>
      </c>
      <c r="BQ90" s="4">
        <f ca="1"/>
        <v>-24150034000</v>
      </c>
      <c r="BR90" s="4">
        <f ca="1"/>
        <v>65263192000</v>
      </c>
      <c r="BS90" s="4">
        <f ca="1"/>
        <v>-194000</v>
      </c>
      <c r="BT90" s="4">
        <f ca="1"/>
        <v>42401704000</v>
      </c>
    </row>
    <row r="91" spans="23:87" x14ac:dyDescent="0.2">
      <c r="W91" s="60"/>
      <c r="X91" t="str">
        <f ca="1"/>
        <v>04/04/2024</v>
      </c>
      <c r="Y91" s="27">
        <f ca="1"/>
        <v>0</v>
      </c>
      <c r="Z91" s="27">
        <f ca="1"/>
        <v>0</v>
      </c>
      <c r="AA91" s="27">
        <f ca="1"/>
        <v>0</v>
      </c>
      <c r="AB91" s="27">
        <f ca="1"/>
        <v>0</v>
      </c>
      <c r="AC91" s="27">
        <f ca="1"/>
        <v>0</v>
      </c>
      <c r="AD91" s="27">
        <f ca="1"/>
        <v>-16220240000</v>
      </c>
      <c r="AF91" s="60"/>
      <c r="AG91" t="str">
        <f ca="1"/>
        <v>04/04/2024</v>
      </c>
      <c r="AH91" s="4">
        <f ca="1"/>
        <v>128924040000</v>
      </c>
      <c r="AI91" s="4">
        <f ca="1"/>
        <v>-12000000</v>
      </c>
      <c r="AJ91" s="4">
        <f ca="1"/>
        <v>-8900000</v>
      </c>
      <c r="AK91" s="4">
        <f ca="1"/>
        <v>4823039000</v>
      </c>
      <c r="AM91" s="60"/>
      <c r="AN91" t="str">
        <f ca="1"/>
        <v>04/04/2024</v>
      </c>
      <c r="AO91" s="4">
        <f ca="1"/>
        <v>-1651059000</v>
      </c>
      <c r="AP91" s="4">
        <f ca="1"/>
        <v>9043333000</v>
      </c>
      <c r="AQ91" s="4">
        <f ca="1"/>
        <v>125228541000</v>
      </c>
      <c r="AR91" s="4">
        <f ca="1"/>
        <v>1859771000</v>
      </c>
      <c r="AS91" s="4">
        <f ca="1"/>
        <v>-3152280000</v>
      </c>
      <c r="AT91" s="4">
        <f ca="1"/>
        <v>3221700000</v>
      </c>
      <c r="AU91" s="4">
        <f ca="1"/>
        <v>0</v>
      </c>
      <c r="AV91" s="4">
        <f ca="1"/>
        <v>389181500</v>
      </c>
      <c r="AX91" s="60"/>
      <c r="AY91" t="str">
        <f ca="1"/>
        <v>04/04/2024</v>
      </c>
      <c r="AZ91" s="4">
        <f ca="1"/>
        <v>280122412000</v>
      </c>
      <c r="BA91" s="4">
        <f ca="1"/>
        <v>-5707846000</v>
      </c>
      <c r="BB91" s="4">
        <f ca="1"/>
        <v>118537399000</v>
      </c>
      <c r="BD91" s="60"/>
      <c r="BE91" t="str">
        <f ca="1"/>
        <v>04/04/2024</v>
      </c>
      <c r="BF91" s="4">
        <f ca="1"/>
        <v>-321714061000</v>
      </c>
      <c r="BG91" s="4">
        <f ca="1"/>
        <v>79918035000</v>
      </c>
      <c r="BH91" s="4">
        <f ca="1"/>
        <v>70049651000</v>
      </c>
      <c r="BI91" s="4">
        <f ca="1"/>
        <v>33321660000</v>
      </c>
      <c r="BJ91" s="4">
        <f ca="1"/>
        <v>-65569180000</v>
      </c>
      <c r="BL91" s="60"/>
      <c r="BM91" t="str">
        <f ca="1"/>
        <v>04/04/2024</v>
      </c>
      <c r="BN91" s="4">
        <f ca="1"/>
        <v>296514876000</v>
      </c>
      <c r="BO91" s="4">
        <f ca="1"/>
        <v>-19264910000</v>
      </c>
      <c r="BP91" s="4">
        <f ca="1"/>
        <v>-640706095000</v>
      </c>
      <c r="BQ91" s="4">
        <f ca="1"/>
        <v>-24732964000</v>
      </c>
      <c r="BR91" s="4">
        <f ca="1"/>
        <v>62874552000</v>
      </c>
      <c r="BS91" s="4">
        <f ca="1"/>
        <v>-194000</v>
      </c>
      <c r="BT91" s="4">
        <f ca="1"/>
        <v>33890419000</v>
      </c>
    </row>
    <row r="92" spans="23:87" x14ac:dyDescent="0.2">
      <c r="W92" s="60"/>
      <c r="X92" t="str">
        <f ca="1"/>
        <v>03/04/2024</v>
      </c>
      <c r="Y92" s="27">
        <f ca="1"/>
        <v>0</v>
      </c>
      <c r="Z92" s="27">
        <f ca="1"/>
        <v>0</v>
      </c>
      <c r="AA92" s="27">
        <f ca="1"/>
        <v>0</v>
      </c>
      <c r="AB92" s="27">
        <f ca="1"/>
        <v>0</v>
      </c>
      <c r="AC92" s="27">
        <f ca="1"/>
        <v>0</v>
      </c>
      <c r="AD92" s="27">
        <f ca="1"/>
        <v>-16220240000</v>
      </c>
      <c r="AF92" s="60"/>
      <c r="AG92" t="str">
        <f ca="1"/>
        <v>03/04/2024</v>
      </c>
      <c r="AH92" s="4">
        <f ca="1"/>
        <v>103409440000</v>
      </c>
      <c r="AI92" s="4">
        <f ca="1"/>
        <v>-12000000</v>
      </c>
      <c r="AJ92" s="4">
        <f ca="1"/>
        <v>-8900000</v>
      </c>
      <c r="AK92" s="4">
        <f ca="1"/>
        <v>4823039000</v>
      </c>
      <c r="AM92" s="60"/>
      <c r="AN92" t="str">
        <f ca="1"/>
        <v>03/04/2024</v>
      </c>
      <c r="AO92" s="4">
        <f ca="1"/>
        <v>-1848424000</v>
      </c>
      <c r="AP92" s="4">
        <f ca="1"/>
        <v>8916543000</v>
      </c>
      <c r="AQ92" s="4">
        <f ca="1"/>
        <v>125228541000</v>
      </c>
      <c r="AR92" s="4">
        <f ca="1"/>
        <v>1519811000</v>
      </c>
      <c r="AS92" s="4">
        <f ca="1"/>
        <v>-3152280000</v>
      </c>
      <c r="AT92" s="4">
        <f ca="1"/>
        <v>11011470000</v>
      </c>
      <c r="AU92" s="4">
        <f ca="1"/>
        <v>0</v>
      </c>
      <c r="AV92" s="4">
        <f ca="1"/>
        <v>389181500</v>
      </c>
      <c r="AX92" s="60"/>
      <c r="AY92" t="str">
        <f ca="1"/>
        <v>03/04/2024</v>
      </c>
      <c r="AZ92" s="4">
        <f ca="1"/>
        <v>185525012000</v>
      </c>
      <c r="BA92" s="4">
        <f ca="1"/>
        <v>-3370166000</v>
      </c>
      <c r="BB92" s="4">
        <f ca="1"/>
        <v>118508789000</v>
      </c>
      <c r="BD92" s="60"/>
      <c r="BE92" t="str">
        <f ca="1"/>
        <v>03/04/2024</v>
      </c>
      <c r="BF92" s="4">
        <f ca="1"/>
        <v>-328245591000</v>
      </c>
      <c r="BG92" s="4">
        <f ca="1"/>
        <v>87272565000</v>
      </c>
      <c r="BH92" s="4">
        <f ca="1"/>
        <v>61497521000</v>
      </c>
      <c r="BI92" s="4">
        <f ca="1"/>
        <v>38539130000</v>
      </c>
      <c r="BJ92" s="4">
        <f ca="1"/>
        <v>-65569180000</v>
      </c>
      <c r="BL92" s="60"/>
      <c r="BM92" t="str">
        <f ca="1"/>
        <v>03/04/2024</v>
      </c>
      <c r="BN92" s="4">
        <f ca="1"/>
        <v>279754576000</v>
      </c>
      <c r="BO92" s="4">
        <f ca="1"/>
        <v>-19561040000</v>
      </c>
      <c r="BP92" s="4">
        <f ca="1"/>
        <v>-648364470000</v>
      </c>
      <c r="BQ92" s="4">
        <f ca="1"/>
        <v>-25315894000</v>
      </c>
      <c r="BR92" s="4">
        <f ca="1"/>
        <v>54716992000</v>
      </c>
      <c r="BS92" s="4">
        <f ca="1"/>
        <v>-194000</v>
      </c>
      <c r="BT92" s="4">
        <f ca="1"/>
        <v>25379134000</v>
      </c>
    </row>
    <row r="93" spans="23:87" x14ac:dyDescent="0.2">
      <c r="W93" s="60"/>
      <c r="X93" t="str">
        <f ca="1"/>
        <v>02/04/2024</v>
      </c>
      <c r="Y93" s="27">
        <f ca="1"/>
        <v>0</v>
      </c>
      <c r="Z93" s="27">
        <f ca="1"/>
        <v>0</v>
      </c>
      <c r="AA93" s="27">
        <f ca="1"/>
        <v>0</v>
      </c>
      <c r="AB93" s="27">
        <f ca="1"/>
        <v>0</v>
      </c>
      <c r="AC93" s="27">
        <f ca="1"/>
        <v>0</v>
      </c>
      <c r="AD93" s="27">
        <f ca="1"/>
        <v>-16220240000</v>
      </c>
      <c r="AF93" s="60"/>
      <c r="AG93" t="str">
        <f ca="1"/>
        <v>02/04/2024</v>
      </c>
      <c r="AH93" s="4">
        <f ca="1"/>
        <v>106170220000</v>
      </c>
      <c r="AI93" s="4">
        <f ca="1"/>
        <v>-12000000</v>
      </c>
      <c r="AJ93" s="4">
        <f ca="1"/>
        <v>-8900000</v>
      </c>
      <c r="AK93" s="4">
        <f ca="1"/>
        <v>4823039000</v>
      </c>
      <c r="AM93" s="60"/>
      <c r="AN93" t="str">
        <f ca="1"/>
        <v>02/04/2024</v>
      </c>
      <c r="AO93" s="4">
        <f ca="1"/>
        <v>540111000</v>
      </c>
      <c r="AP93" s="4">
        <f ca="1"/>
        <v>9282873000</v>
      </c>
      <c r="AQ93" s="4">
        <f ca="1"/>
        <v>125228541000</v>
      </c>
      <c r="AR93" s="4">
        <f ca="1"/>
        <v>2645636000</v>
      </c>
      <c r="AS93" s="4">
        <f ca="1"/>
        <v>-3152280000</v>
      </c>
      <c r="AT93" s="4">
        <f ca="1"/>
        <v>12447780000</v>
      </c>
      <c r="AU93" s="4">
        <f ca="1"/>
        <v>0</v>
      </c>
      <c r="AV93" s="4">
        <f ca="1"/>
        <v>389181500</v>
      </c>
      <c r="AX93" s="60"/>
      <c r="AY93" t="str">
        <f ca="1"/>
        <v>02/04/2024</v>
      </c>
      <c r="AZ93" s="4">
        <f ca="1"/>
        <v>238606102000</v>
      </c>
      <c r="BA93" s="4">
        <f ca="1"/>
        <v>-2641936000</v>
      </c>
      <c r="BB93" s="4">
        <f ca="1"/>
        <v>117914444000</v>
      </c>
      <c r="BD93" s="60"/>
      <c r="BE93" t="str">
        <f ca="1"/>
        <v>02/04/2024</v>
      </c>
      <c r="BF93" s="4">
        <f ca="1"/>
        <v>-298723121000</v>
      </c>
      <c r="BG93" s="4">
        <f ca="1"/>
        <v>82875000000</v>
      </c>
      <c r="BH93" s="4">
        <f ca="1"/>
        <v>62175661000</v>
      </c>
      <c r="BI93" s="4">
        <f ca="1"/>
        <v>38539130000</v>
      </c>
      <c r="BJ93" s="4">
        <f ca="1"/>
        <v>-65569180000</v>
      </c>
      <c r="BL93" s="60"/>
      <c r="BM93" t="str">
        <f ca="1"/>
        <v>02/04/2024</v>
      </c>
      <c r="BN93" s="4">
        <f ca="1"/>
        <v>307762592000</v>
      </c>
      <c r="BO93" s="4">
        <f ca="1"/>
        <v>-18615420000</v>
      </c>
      <c r="BP93" s="4">
        <f ca="1"/>
        <v>-625586905000</v>
      </c>
      <c r="BQ93" s="4">
        <f ca="1"/>
        <v>-23203684000</v>
      </c>
      <c r="BR93" s="4">
        <f ca="1"/>
        <v>83251052000</v>
      </c>
      <c r="BS93" s="4">
        <f ca="1"/>
        <v>-194000</v>
      </c>
      <c r="BT93" s="4">
        <f ca="1"/>
        <v>41076564000</v>
      </c>
    </row>
    <row r="94" spans="23:87" x14ac:dyDescent="0.2">
      <c r="W94" s="60"/>
      <c r="X94" t="str">
        <f ca="1"/>
        <v>01/04/2024</v>
      </c>
      <c r="Y94" s="27">
        <f ca="1"/>
        <v>0</v>
      </c>
      <c r="Z94" s="27">
        <f ca="1"/>
        <v>0</v>
      </c>
      <c r="AA94" s="27">
        <f ca="1"/>
        <v>0</v>
      </c>
      <c r="AB94" s="27">
        <f ca="1"/>
        <v>0</v>
      </c>
      <c r="AC94" s="27">
        <f ca="1"/>
        <v>0</v>
      </c>
      <c r="AD94" s="27">
        <f ca="1"/>
        <v>-15209080000</v>
      </c>
      <c r="AF94" s="60"/>
      <c r="AG94" t="str">
        <f ca="1"/>
        <v>01/04/2024</v>
      </c>
      <c r="AH94" s="4">
        <f ca="1"/>
        <v>108898560000</v>
      </c>
      <c r="AI94" s="4">
        <f ca="1"/>
        <v>-12000000</v>
      </c>
      <c r="AJ94" s="4">
        <f ca="1"/>
        <v>-8900000</v>
      </c>
      <c r="AK94" s="4">
        <f ca="1"/>
        <v>4823039000</v>
      </c>
      <c r="AM94" s="60"/>
      <c r="AN94" t="str">
        <f ca="1"/>
        <v>01/04/2024</v>
      </c>
      <c r="AO94" s="4">
        <f ca="1"/>
        <v>706461000</v>
      </c>
      <c r="AP94" s="4">
        <f ca="1"/>
        <v>9368533000</v>
      </c>
      <c r="AQ94" s="4">
        <f ca="1"/>
        <v>125228541000</v>
      </c>
      <c r="AR94" s="4">
        <f ca="1"/>
        <v>2874686000</v>
      </c>
      <c r="AS94" s="4">
        <f ca="1"/>
        <v>-3152280000</v>
      </c>
      <c r="AT94" s="4">
        <f ca="1"/>
        <v>12613610000</v>
      </c>
      <c r="AU94" s="4">
        <f ca="1"/>
        <v>0</v>
      </c>
      <c r="AV94" s="4">
        <f ca="1"/>
        <v>389181500</v>
      </c>
      <c r="AX94" s="60"/>
      <c r="AY94" t="str">
        <f ca="1"/>
        <v>01/04/2024</v>
      </c>
      <c r="AZ94" s="4">
        <f ca="1"/>
        <v>221024002000</v>
      </c>
      <c r="BA94" s="4">
        <f ca="1"/>
        <v>2716784000</v>
      </c>
      <c r="BB94" s="4">
        <f ca="1"/>
        <v>120697179000</v>
      </c>
      <c r="BD94" s="60"/>
      <c r="BE94" t="str">
        <f ca="1"/>
        <v>01/04/2024</v>
      </c>
      <c r="BF94" s="4">
        <f ca="1"/>
        <v>-300190961000</v>
      </c>
      <c r="BG94" s="4">
        <f ca="1"/>
        <v>82747208000</v>
      </c>
      <c r="BH94" s="4">
        <f ca="1"/>
        <v>63793496000</v>
      </c>
      <c r="BI94" s="4">
        <f ca="1"/>
        <v>38539130000</v>
      </c>
      <c r="BJ94" s="4">
        <f ca="1"/>
        <v>-63740680000</v>
      </c>
      <c r="BL94" s="60"/>
      <c r="BM94" t="str">
        <f ca="1"/>
        <v>01/04/2024</v>
      </c>
      <c r="BN94" s="4">
        <f ca="1"/>
        <v>290870002000</v>
      </c>
      <c r="BO94" s="4">
        <f ca="1"/>
        <v>-18417400000</v>
      </c>
      <c r="BP94" s="4">
        <f ca="1"/>
        <v>-631526467000</v>
      </c>
      <c r="BQ94" s="4">
        <f ca="1"/>
        <v>-22751274000</v>
      </c>
      <c r="BR94" s="4">
        <f ca="1"/>
        <v>83361502000</v>
      </c>
      <c r="BS94" s="4">
        <f ca="1"/>
        <v>-194000</v>
      </c>
      <c r="BT94" s="4">
        <f ca="1"/>
        <v>40076294000</v>
      </c>
    </row>
    <row r="95" spans="23:87" x14ac:dyDescent="0.2">
      <c r="W95" s="60"/>
      <c r="X95" t="str">
        <f ca="1"/>
        <v>29/03/2024</v>
      </c>
      <c r="Y95" s="27">
        <f ca="1"/>
        <v>0</v>
      </c>
      <c r="Z95" s="27">
        <f ca="1"/>
        <v>0</v>
      </c>
      <c r="AA95" s="27">
        <f ca="1"/>
        <v>0</v>
      </c>
      <c r="AB95" s="27">
        <f ca="1"/>
        <v>0</v>
      </c>
      <c r="AC95" s="27">
        <f ca="1"/>
        <v>0</v>
      </c>
      <c r="AD95" s="27">
        <f ca="1"/>
        <v>-14599240000</v>
      </c>
      <c r="AF95" s="60"/>
      <c r="AG95" t="str">
        <f ca="1"/>
        <v>29/03/2024</v>
      </c>
      <c r="AH95" s="4">
        <f ca="1"/>
        <v>108898560000</v>
      </c>
      <c r="AI95" s="4">
        <f ca="1"/>
        <v>-12000000</v>
      </c>
      <c r="AJ95" s="4">
        <f ca="1"/>
        <v>-8900000</v>
      </c>
      <c r="AK95" s="4">
        <f ca="1"/>
        <v>4823039000</v>
      </c>
      <c r="AM95" s="60"/>
      <c r="AN95" t="str">
        <f ca="1"/>
        <v>29/03/2024</v>
      </c>
      <c r="AO95" s="4">
        <f ca="1"/>
        <v>730941000</v>
      </c>
      <c r="AP95" s="4">
        <f ca="1"/>
        <v>9375953000</v>
      </c>
      <c r="AQ95" s="4">
        <f ca="1"/>
        <v>125228541000</v>
      </c>
      <c r="AR95" s="4">
        <f ca="1"/>
        <v>2920346000</v>
      </c>
      <c r="AS95" s="4">
        <f ca="1"/>
        <v>-3152280000</v>
      </c>
      <c r="AT95" s="4">
        <f ca="1"/>
        <v>12721110000</v>
      </c>
      <c r="AU95" s="4">
        <f ca="1"/>
        <v>0</v>
      </c>
      <c r="AV95" s="4">
        <f ca="1"/>
        <v>389181500</v>
      </c>
      <c r="AX95" s="60"/>
      <c r="AY95" t="str">
        <f ca="1"/>
        <v>29/03/2024</v>
      </c>
      <c r="AZ95" s="4">
        <f ca="1"/>
        <v>178766367000</v>
      </c>
      <c r="BA95" s="4">
        <f ca="1"/>
        <v>1428554000</v>
      </c>
      <c r="BB95" s="4">
        <f ca="1"/>
        <v>117195449000</v>
      </c>
      <c r="BD95" s="60"/>
      <c r="BE95" t="str">
        <f ca="1"/>
        <v>29/03/2024</v>
      </c>
      <c r="BF95" s="4">
        <f ca="1"/>
        <v>-307303421000</v>
      </c>
      <c r="BG95" s="4">
        <f ca="1"/>
        <v>82747208000</v>
      </c>
      <c r="BH95" s="4">
        <f ca="1"/>
        <v>63804896000</v>
      </c>
      <c r="BI95" s="4">
        <f ca="1"/>
        <v>38539130000</v>
      </c>
      <c r="BJ95" s="4">
        <f ca="1"/>
        <v>-63740680000</v>
      </c>
      <c r="BL95" s="60"/>
      <c r="BM95" t="str">
        <f ca="1"/>
        <v>29/03/2024</v>
      </c>
      <c r="BN95" s="4">
        <f ca="1"/>
        <v>270138162000</v>
      </c>
      <c r="BO95" s="4">
        <f ca="1"/>
        <v>-18378040000</v>
      </c>
      <c r="BP95" s="4">
        <f ca="1"/>
        <v>-647147317000</v>
      </c>
      <c r="BQ95" s="4">
        <f ca="1"/>
        <v>-22751774000</v>
      </c>
      <c r="BR95" s="4">
        <f ca="1"/>
        <v>75766902000</v>
      </c>
      <c r="BS95" s="4">
        <f ca="1"/>
        <v>-194000</v>
      </c>
      <c r="BT95" s="4">
        <f ca="1"/>
        <v>35030964000</v>
      </c>
    </row>
    <row r="96" spans="23:87" x14ac:dyDescent="0.2">
      <c r="W96" s="60"/>
      <c r="X96" t="str">
        <f ca="1"/>
        <v>28/03/2024</v>
      </c>
      <c r="Y96" s="27">
        <f ca="1"/>
        <v>0</v>
      </c>
      <c r="Z96" s="27">
        <f ca="1"/>
        <v>0</v>
      </c>
      <c r="AA96" s="27">
        <f ca="1"/>
        <v>0</v>
      </c>
      <c r="AB96" s="27">
        <f ca="1"/>
        <v>0</v>
      </c>
      <c r="AC96" s="27">
        <f ca="1"/>
        <v>0</v>
      </c>
      <c r="AD96" s="27">
        <f ca="1"/>
        <v>-14599240000</v>
      </c>
      <c r="AF96" s="60"/>
      <c r="AG96" t="str">
        <f ca="1"/>
        <v>28/03/2024</v>
      </c>
      <c r="AH96" s="4">
        <f ca="1"/>
        <v>124058550000</v>
      </c>
      <c r="AI96" s="4">
        <f ca="1"/>
        <v>-12000000</v>
      </c>
      <c r="AJ96" s="4">
        <f ca="1"/>
        <v>-8900000</v>
      </c>
      <c r="AK96" s="4">
        <f ca="1"/>
        <v>4823039000</v>
      </c>
      <c r="AM96" s="60"/>
      <c r="AN96" t="str">
        <f ca="1"/>
        <v>28/03/2024</v>
      </c>
      <c r="AO96" s="4">
        <f ca="1"/>
        <v>280951000</v>
      </c>
      <c r="AP96" s="4">
        <f ca="1"/>
        <v>9113043000</v>
      </c>
      <c r="AQ96" s="4">
        <f ca="1"/>
        <v>125228541000</v>
      </c>
      <c r="AR96" s="4">
        <f ca="1"/>
        <v>2298686000</v>
      </c>
      <c r="AS96" s="4">
        <f ca="1"/>
        <v>-3152280000</v>
      </c>
      <c r="AT96" s="4">
        <f ca="1"/>
        <v>12204340000</v>
      </c>
      <c r="AU96" s="4">
        <f ca="1"/>
        <v>0</v>
      </c>
      <c r="AV96" s="4">
        <f ca="1"/>
        <v>389181500</v>
      </c>
      <c r="AX96" s="60"/>
      <c r="AY96" t="str">
        <f ca="1"/>
        <v>28/03/2024</v>
      </c>
      <c r="AZ96" s="4">
        <f ca="1"/>
        <v>185480872000</v>
      </c>
      <c r="BA96" s="4">
        <f ca="1"/>
        <v>1008804000</v>
      </c>
      <c r="BB96" s="4">
        <f ca="1"/>
        <v>112566074000</v>
      </c>
      <c r="BD96" s="60"/>
      <c r="BE96" t="str">
        <f ca="1"/>
        <v>28/03/2024</v>
      </c>
      <c r="BF96" s="4">
        <f ca="1"/>
        <v>-311452541000</v>
      </c>
      <c r="BG96" s="4">
        <f ca="1"/>
        <v>82725474000</v>
      </c>
      <c r="BH96" s="4">
        <f ca="1"/>
        <v>63441731000</v>
      </c>
      <c r="BI96" s="4">
        <f ca="1"/>
        <v>38539130000</v>
      </c>
      <c r="BJ96" s="4">
        <f ca="1"/>
        <v>-63740680000</v>
      </c>
      <c r="BL96" s="60"/>
      <c r="BM96" t="str">
        <f ca="1"/>
        <v>28/03/2024</v>
      </c>
      <c r="BN96" s="4">
        <f ca="1"/>
        <v>272140472000</v>
      </c>
      <c r="BO96" s="4">
        <f ca="1"/>
        <v>4956430000</v>
      </c>
      <c r="BP96" s="4">
        <f ca="1"/>
        <v>-621245757000</v>
      </c>
      <c r="BQ96" s="4">
        <f ca="1"/>
        <v>-23974444000</v>
      </c>
      <c r="BR96" s="4">
        <f ca="1"/>
        <v>88887104000</v>
      </c>
      <c r="BS96" s="4">
        <f ca="1"/>
        <v>-194000</v>
      </c>
      <c r="BT96" s="4">
        <f ca="1"/>
        <v>33258224000</v>
      </c>
    </row>
    <row r="97" spans="23:72" x14ac:dyDescent="0.2">
      <c r="W97" s="60"/>
      <c r="X97" t="str">
        <f ca="1"/>
        <v>27/03/2024</v>
      </c>
      <c r="Y97" s="27">
        <f ca="1"/>
        <v>0</v>
      </c>
      <c r="Z97" s="27">
        <f ca="1"/>
        <v>0</v>
      </c>
      <c r="AA97" s="27">
        <f ca="1"/>
        <v>0</v>
      </c>
      <c r="AB97" s="27">
        <f ca="1"/>
        <v>0</v>
      </c>
      <c r="AC97" s="27">
        <f ca="1"/>
        <v>0</v>
      </c>
      <c r="AD97" s="27">
        <f ca="1"/>
        <v>-14599240000</v>
      </c>
      <c r="AF97" s="60"/>
      <c r="AG97" t="str">
        <f ca="1"/>
        <v>27/03/2024</v>
      </c>
      <c r="AH97" s="4">
        <f ca="1"/>
        <v>139218540000</v>
      </c>
      <c r="AI97" s="4">
        <f ca="1"/>
        <v>-12000000</v>
      </c>
      <c r="AJ97" s="4">
        <f ca="1"/>
        <v>-8900000</v>
      </c>
      <c r="AK97" s="4">
        <f ca="1"/>
        <v>4823039000</v>
      </c>
      <c r="AM97" s="60"/>
      <c r="AN97" t="str">
        <f ca="1"/>
        <v>27/03/2024</v>
      </c>
      <c r="AO97" s="4">
        <f ca="1"/>
        <v>-169039000</v>
      </c>
      <c r="AP97" s="4">
        <f ca="1"/>
        <v>8850133000</v>
      </c>
      <c r="AQ97" s="4">
        <f ca="1"/>
        <v>125228541000</v>
      </c>
      <c r="AR97" s="4">
        <f ca="1"/>
        <v>1677026000</v>
      </c>
      <c r="AS97" s="4">
        <f ca="1"/>
        <v>-3152280000</v>
      </c>
      <c r="AT97" s="4">
        <f ca="1"/>
        <v>11687570000</v>
      </c>
      <c r="AU97" s="4">
        <f ca="1"/>
        <v>0</v>
      </c>
      <c r="AV97" s="4">
        <f ca="1"/>
        <v>389181500</v>
      </c>
      <c r="AX97" s="60"/>
      <c r="AY97" t="str">
        <f ca="1"/>
        <v>27/03/2024</v>
      </c>
      <c r="AZ97" s="4">
        <f ca="1"/>
        <v>188455797000</v>
      </c>
      <c r="BA97" s="4">
        <f ca="1"/>
        <v>589054000</v>
      </c>
      <c r="BB97" s="4">
        <f ca="1"/>
        <v>104846819000</v>
      </c>
      <c r="BD97" s="60"/>
      <c r="BE97" t="str">
        <f ca="1"/>
        <v>27/03/2024</v>
      </c>
      <c r="BF97" s="4">
        <f ca="1"/>
        <v>-315601661000</v>
      </c>
      <c r="BG97" s="4">
        <f ca="1"/>
        <v>82703740000</v>
      </c>
      <c r="BH97" s="4">
        <f ca="1"/>
        <v>63078566000</v>
      </c>
      <c r="BI97" s="4">
        <f ca="1"/>
        <v>38539130000</v>
      </c>
      <c r="BJ97" s="4">
        <f ca="1"/>
        <v>-63740680000</v>
      </c>
      <c r="BL97" s="60"/>
      <c r="BM97" t="str">
        <f ca="1"/>
        <v>27/03/2024</v>
      </c>
      <c r="BN97" s="4">
        <f ca="1"/>
        <v>238725482000</v>
      </c>
      <c r="BO97" s="4">
        <f ca="1"/>
        <v>28290900000</v>
      </c>
      <c r="BP97" s="4">
        <f ca="1"/>
        <v>-636114715000</v>
      </c>
      <c r="BQ97" s="4">
        <f ca="1"/>
        <v>-25197114000</v>
      </c>
      <c r="BR97" s="4">
        <f ca="1"/>
        <v>83688454000</v>
      </c>
      <c r="BS97" s="4">
        <f ca="1"/>
        <v>-194000</v>
      </c>
      <c r="BT97" s="4">
        <f ca="1"/>
        <v>31485484000</v>
      </c>
    </row>
    <row r="98" spans="23:72" x14ac:dyDescent="0.2">
      <c r="W98" s="60"/>
      <c r="X98" t="str">
        <f ca="1"/>
        <v>26/03/2024</v>
      </c>
      <c r="Y98" s="27">
        <f ca="1"/>
        <v>0</v>
      </c>
      <c r="Z98" s="27">
        <f ca="1"/>
        <v>0</v>
      </c>
      <c r="AA98" s="27">
        <f ca="1"/>
        <v>0</v>
      </c>
      <c r="AB98" s="27">
        <f ca="1"/>
        <v>0</v>
      </c>
      <c r="AC98" s="27">
        <f ca="1"/>
        <v>0</v>
      </c>
      <c r="AD98" s="27">
        <f ca="1"/>
        <v>-14599240000</v>
      </c>
      <c r="AF98" s="60"/>
      <c r="AG98" t="str">
        <f ca="1"/>
        <v>26/03/2024</v>
      </c>
      <c r="AH98" s="4">
        <f ca="1"/>
        <v>139904490000</v>
      </c>
      <c r="AI98" s="4">
        <f ca="1"/>
        <v>-12000000</v>
      </c>
      <c r="AJ98" s="4">
        <f ca="1"/>
        <v>-8900000</v>
      </c>
      <c r="AK98" s="4">
        <f ca="1"/>
        <v>4823039000</v>
      </c>
      <c r="AM98" s="60"/>
      <c r="AN98" t="str">
        <f ca="1"/>
        <v>26/03/2024</v>
      </c>
      <c r="AO98" s="4">
        <f ca="1"/>
        <v>335641000</v>
      </c>
      <c r="AP98" s="4">
        <f ca="1"/>
        <v>9168183000</v>
      </c>
      <c r="AQ98" s="4">
        <f ca="1"/>
        <v>125228541000</v>
      </c>
      <c r="AR98" s="4">
        <f ca="1"/>
        <v>2213221000</v>
      </c>
      <c r="AS98" s="4">
        <f ca="1"/>
        <v>-3149360000</v>
      </c>
      <c r="AT98" s="4">
        <f ca="1"/>
        <v>12277780000</v>
      </c>
      <c r="AU98" s="4">
        <f ca="1"/>
        <v>0</v>
      </c>
      <c r="AV98" s="4">
        <f ca="1"/>
        <v>389181500</v>
      </c>
      <c r="AX98" s="60"/>
      <c r="AY98" t="str">
        <f ca="1"/>
        <v>26/03/2024</v>
      </c>
      <c r="AZ98" s="4">
        <f ca="1"/>
        <v>219489672000</v>
      </c>
      <c r="BA98" s="4">
        <f ca="1"/>
        <v>1057124000</v>
      </c>
      <c r="BB98" s="4">
        <f ca="1"/>
        <v>109187484000</v>
      </c>
      <c r="BD98" s="60"/>
      <c r="BE98" t="str">
        <f ca="1"/>
        <v>26/03/2024</v>
      </c>
      <c r="BF98" s="4">
        <f ca="1"/>
        <v>-309488491000</v>
      </c>
      <c r="BG98" s="4">
        <f ca="1"/>
        <v>81853857000</v>
      </c>
      <c r="BH98" s="4">
        <f ca="1"/>
        <v>63471566000</v>
      </c>
      <c r="BI98" s="4">
        <f ca="1"/>
        <v>38539130000</v>
      </c>
      <c r="BJ98" s="4">
        <f ca="1"/>
        <v>-63740680000</v>
      </c>
      <c r="BL98" s="60"/>
      <c r="BM98" t="str">
        <f ca="1"/>
        <v>26/03/2024</v>
      </c>
      <c r="BN98" s="4">
        <f ca="1"/>
        <v>248928612000</v>
      </c>
      <c r="BO98" s="4">
        <f ca="1"/>
        <v>28873990000</v>
      </c>
      <c r="BP98" s="4">
        <f ca="1"/>
        <v>-631012932000</v>
      </c>
      <c r="BQ98" s="4">
        <f ca="1"/>
        <v>-24197534000</v>
      </c>
      <c r="BR98" s="4">
        <f ca="1"/>
        <v>92725604000</v>
      </c>
      <c r="BS98" s="4">
        <f ca="1"/>
        <v>-194000</v>
      </c>
      <c r="BT98" s="4">
        <f ca="1"/>
        <v>40298439000</v>
      </c>
    </row>
    <row r="99" spans="23:72" x14ac:dyDescent="0.2">
      <c r="W99" s="60"/>
      <c r="X99" t="str">
        <f ca="1"/>
        <v>25/03/2024</v>
      </c>
      <c r="Y99" s="27">
        <f ca="1"/>
        <v>0</v>
      </c>
      <c r="Z99" s="27">
        <f ca="1"/>
        <v>0</v>
      </c>
      <c r="AA99" s="27">
        <f ca="1"/>
        <v>0</v>
      </c>
      <c r="AB99" s="27">
        <f ca="1"/>
        <v>0</v>
      </c>
      <c r="AC99" s="27">
        <f ca="1"/>
        <v>0</v>
      </c>
      <c r="AD99" s="27">
        <f ca="1"/>
        <v>-14599240000</v>
      </c>
      <c r="AF99" s="60"/>
      <c r="AG99" t="str">
        <f ca="1"/>
        <v>25/03/2024</v>
      </c>
      <c r="AH99" s="4">
        <f ca="1"/>
        <v>139843700000</v>
      </c>
      <c r="AI99" s="4">
        <f ca="1"/>
        <v>-12000000</v>
      </c>
      <c r="AJ99" s="4">
        <f ca="1"/>
        <v>-8900000</v>
      </c>
      <c r="AK99" s="4">
        <f ca="1"/>
        <v>4823039000</v>
      </c>
      <c r="AM99" s="60"/>
      <c r="AN99" t="str">
        <f ca="1"/>
        <v>25/03/2024</v>
      </c>
      <c r="AO99" s="4">
        <f ca="1"/>
        <v>323041000</v>
      </c>
      <c r="AP99" s="4">
        <f ca="1"/>
        <v>9109953000</v>
      </c>
      <c r="AQ99" s="4">
        <f ca="1"/>
        <v>125228541000</v>
      </c>
      <c r="AR99" s="4">
        <f ca="1"/>
        <v>2182406000</v>
      </c>
      <c r="AS99" s="4">
        <f ca="1"/>
        <v>-3149360000</v>
      </c>
      <c r="AT99" s="4">
        <f ca="1"/>
        <v>7576210000</v>
      </c>
      <c r="AU99" s="4">
        <f ca="1"/>
        <v>0</v>
      </c>
      <c r="AV99" s="4">
        <f ca="1"/>
        <v>389181500</v>
      </c>
      <c r="AX99" s="60"/>
      <c r="AY99" t="str">
        <f ca="1"/>
        <v>25/03/2024</v>
      </c>
      <c r="AZ99" s="4">
        <f ca="1"/>
        <v>209103677000</v>
      </c>
      <c r="BA99" s="4">
        <f ca="1"/>
        <v>1036759000</v>
      </c>
      <c r="BB99" s="4">
        <f ca="1"/>
        <v>107946744000</v>
      </c>
      <c r="BD99" s="60"/>
      <c r="BE99" t="str">
        <f ca="1"/>
        <v>25/03/2024</v>
      </c>
      <c r="BF99" s="4">
        <f ca="1"/>
        <v>-301105691000</v>
      </c>
      <c r="BG99" s="4">
        <f ca="1"/>
        <v>81853857000</v>
      </c>
      <c r="BH99" s="4">
        <f ca="1"/>
        <v>63470661000</v>
      </c>
      <c r="BI99" s="4">
        <f ca="1"/>
        <v>38539130000</v>
      </c>
      <c r="BJ99" s="4">
        <f ca="1"/>
        <v>-63740680000</v>
      </c>
      <c r="BL99" s="60"/>
      <c r="BM99" t="str">
        <f ca="1"/>
        <v>25/03/2024</v>
      </c>
      <c r="BN99" s="4">
        <f ca="1"/>
        <v>250552802000</v>
      </c>
      <c r="BO99" s="4">
        <f ca="1"/>
        <v>28932900000</v>
      </c>
      <c r="BP99" s="4">
        <f ca="1"/>
        <v>-652269772000</v>
      </c>
      <c r="BQ99" s="4">
        <f ca="1"/>
        <v>-24255664000</v>
      </c>
      <c r="BR99" s="4">
        <f ca="1"/>
        <v>97460644000</v>
      </c>
      <c r="BS99" s="4">
        <f ca="1"/>
        <v>-194000</v>
      </c>
      <c r="BT99" s="4">
        <f ca="1"/>
        <v>32408469000</v>
      </c>
    </row>
    <row r="100" spans="23:72" x14ac:dyDescent="0.2">
      <c r="W100" s="60"/>
      <c r="X100" t="str">
        <f ca="1"/>
        <v>22/03/2024</v>
      </c>
      <c r="Y100" s="27">
        <f ca="1"/>
        <v>0</v>
      </c>
      <c r="Z100" s="27">
        <f ca="1"/>
        <v>0</v>
      </c>
      <c r="AA100" s="27">
        <f ca="1"/>
        <v>0</v>
      </c>
      <c r="AB100" s="27">
        <f ca="1"/>
        <v>0</v>
      </c>
      <c r="AC100" s="27">
        <f ca="1"/>
        <v>0</v>
      </c>
      <c r="AD100" s="27">
        <f ca="1"/>
        <v>-14599240000</v>
      </c>
      <c r="AF100" s="60"/>
      <c r="AG100" t="str">
        <f ca="1"/>
        <v>22/03/2024</v>
      </c>
      <c r="AH100" s="4">
        <f ca="1"/>
        <v>139548410000</v>
      </c>
      <c r="AI100" s="4">
        <f ca="1"/>
        <v>-12000000</v>
      </c>
      <c r="AJ100" s="4">
        <f ca="1"/>
        <v>-8900000</v>
      </c>
      <c r="AK100" s="4">
        <f ca="1"/>
        <v>4823039000</v>
      </c>
      <c r="AM100" s="60"/>
      <c r="AN100" t="str">
        <f ca="1"/>
        <v>22/03/2024</v>
      </c>
      <c r="AO100" s="4">
        <f ca="1"/>
        <v>105341000</v>
      </c>
      <c r="AP100" s="4">
        <f ca="1"/>
        <v>8987023000</v>
      </c>
      <c r="AQ100" s="4">
        <f ca="1"/>
        <v>125228541000</v>
      </c>
      <c r="AR100" s="4">
        <f ca="1"/>
        <v>1750021000</v>
      </c>
      <c r="AS100" s="4">
        <f ca="1"/>
        <v>-3149360000</v>
      </c>
      <c r="AT100" s="4">
        <f ca="1"/>
        <v>7358880000</v>
      </c>
      <c r="AU100" s="4">
        <f ca="1"/>
        <v>0</v>
      </c>
      <c r="AV100" s="4">
        <f ca="1"/>
        <v>389181500</v>
      </c>
      <c r="AX100" s="60"/>
      <c r="AY100" t="str">
        <f ca="1"/>
        <v>22/03/2024</v>
      </c>
      <c r="AZ100" s="4">
        <f ca="1"/>
        <v>215928832000</v>
      </c>
      <c r="BA100" s="4">
        <f ca="1"/>
        <v>-1582616000</v>
      </c>
      <c r="BB100" s="4">
        <f ca="1"/>
        <v>113781149000</v>
      </c>
      <c r="BD100" s="60"/>
      <c r="BE100" t="str">
        <f ca="1"/>
        <v>22/03/2024</v>
      </c>
      <c r="BF100" s="4">
        <f ca="1"/>
        <v>-298282771000</v>
      </c>
      <c r="BG100" s="4">
        <f ca="1"/>
        <v>90474092000</v>
      </c>
      <c r="BH100" s="4">
        <f ca="1"/>
        <v>66019316000</v>
      </c>
      <c r="BI100" s="4">
        <f ca="1"/>
        <v>38539130000</v>
      </c>
      <c r="BJ100" s="4">
        <f ca="1"/>
        <v>-63740680000</v>
      </c>
      <c r="BL100" s="60"/>
      <c r="BM100" t="str">
        <f ca="1"/>
        <v>22/03/2024</v>
      </c>
      <c r="BN100" s="4">
        <f ca="1"/>
        <v>274289172000</v>
      </c>
      <c r="BO100" s="4">
        <f ca="1"/>
        <v>28672460000</v>
      </c>
      <c r="BP100" s="4">
        <f ca="1"/>
        <v>-626225072000</v>
      </c>
      <c r="BQ100" s="4">
        <f ca="1"/>
        <v>-24833904000</v>
      </c>
      <c r="BR100" s="4">
        <f ca="1"/>
        <v>97963094000</v>
      </c>
      <c r="BS100" s="4">
        <f ca="1"/>
        <v>-194000</v>
      </c>
      <c r="BT100" s="4">
        <f ca="1"/>
        <v>34862654000</v>
      </c>
    </row>
    <row r="101" spans="23:72" x14ac:dyDescent="0.2">
      <c r="W101" s="60"/>
      <c r="X101" t="str">
        <f ca="1"/>
        <v>21/03/2024</v>
      </c>
      <c r="Y101" s="27">
        <f ca="1"/>
        <v>0</v>
      </c>
      <c r="Z101" s="27">
        <f ca="1"/>
        <v>0</v>
      </c>
      <c r="AA101" s="27">
        <f ca="1"/>
        <v>0</v>
      </c>
      <c r="AB101" s="27">
        <f ca="1"/>
        <v>0</v>
      </c>
      <c r="AC101" s="27">
        <f ca="1"/>
        <v>0</v>
      </c>
      <c r="AD101" s="27">
        <f ca="1"/>
        <v>-14599240000</v>
      </c>
      <c r="AF101" s="60"/>
      <c r="AG101" t="str">
        <f ca="1"/>
        <v>21/03/2024</v>
      </c>
      <c r="AH101" s="4">
        <f ca="1"/>
        <v>139253120000</v>
      </c>
      <c r="AI101" s="4">
        <f ca="1"/>
        <v>-12000000</v>
      </c>
      <c r="AJ101" s="4">
        <f ca="1"/>
        <v>-8900000</v>
      </c>
      <c r="AK101" s="4">
        <f ca="1"/>
        <v>4823039000</v>
      </c>
      <c r="AM101" s="60"/>
      <c r="AN101" t="str">
        <f ca="1"/>
        <v>21/03/2024</v>
      </c>
      <c r="AO101" s="4">
        <f ca="1"/>
        <v>-112359000</v>
      </c>
      <c r="AP101" s="4">
        <f ca="1"/>
        <v>8864093000</v>
      </c>
      <c r="AQ101" s="4">
        <f ca="1"/>
        <v>125228541000</v>
      </c>
      <c r="AR101" s="4">
        <f ca="1"/>
        <v>1317636000</v>
      </c>
      <c r="AS101" s="4">
        <f ca="1"/>
        <v>-3149360000</v>
      </c>
      <c r="AT101" s="4">
        <f ca="1"/>
        <v>7141550000</v>
      </c>
      <c r="AU101" s="4">
        <f ca="1"/>
        <v>0</v>
      </c>
      <c r="AV101" s="4">
        <f ca="1"/>
        <v>389181500</v>
      </c>
      <c r="AX101" s="60"/>
      <c r="AY101" t="str">
        <f ca="1"/>
        <v>21/03/2024</v>
      </c>
      <c r="AZ101" s="4">
        <f ca="1"/>
        <v>230956612000</v>
      </c>
      <c r="BA101" s="4">
        <f ca="1"/>
        <v>-8122556000</v>
      </c>
      <c r="BB101" s="4">
        <f ca="1"/>
        <v>122569804000</v>
      </c>
      <c r="BD101" s="60"/>
      <c r="BE101" t="str">
        <f ca="1"/>
        <v>21/03/2024</v>
      </c>
      <c r="BF101" s="4">
        <f ca="1"/>
        <v>-310632671000</v>
      </c>
      <c r="BG101" s="4">
        <f ca="1"/>
        <v>99094327000</v>
      </c>
      <c r="BH101" s="4">
        <f ca="1"/>
        <v>68567971000</v>
      </c>
      <c r="BI101" s="4">
        <f ca="1"/>
        <v>38539130000</v>
      </c>
      <c r="BJ101" s="4">
        <f ca="1"/>
        <v>-63740680000</v>
      </c>
      <c r="BL101" s="60"/>
      <c r="BM101" t="str">
        <f ca="1"/>
        <v>21/03/2024</v>
      </c>
      <c r="BN101" s="4">
        <f ca="1"/>
        <v>280846212000</v>
      </c>
      <c r="BO101" s="4">
        <f ca="1"/>
        <v>28412020000</v>
      </c>
      <c r="BP101" s="4">
        <f ca="1"/>
        <v>-599135947000</v>
      </c>
      <c r="BQ101" s="4">
        <f ca="1"/>
        <v>-25412144000</v>
      </c>
      <c r="BR101" s="4">
        <f ca="1"/>
        <v>77486134000</v>
      </c>
      <c r="BS101" s="4">
        <f ca="1"/>
        <v>-194000</v>
      </c>
      <c r="BT101" s="4">
        <f ca="1"/>
        <v>37316839000</v>
      </c>
    </row>
    <row r="102" spans="23:72" x14ac:dyDescent="0.2">
      <c r="W102" s="60"/>
      <c r="X102" t="str">
        <f ca="1"/>
        <v>20/03/2024</v>
      </c>
      <c r="Y102" s="27">
        <f ca="1"/>
        <v>0</v>
      </c>
      <c r="Z102" s="27">
        <f ca="1"/>
        <v>0</v>
      </c>
      <c r="AA102" s="27">
        <f ca="1"/>
        <v>0</v>
      </c>
      <c r="AB102" s="27">
        <f ca="1"/>
        <v>0</v>
      </c>
      <c r="AC102" s="27">
        <f ca="1"/>
        <v>0</v>
      </c>
      <c r="AD102" s="27">
        <f ca="1"/>
        <v>-14599240000</v>
      </c>
      <c r="AF102" s="60"/>
      <c r="AG102" t="str">
        <f ca="1"/>
        <v>20/03/2024</v>
      </c>
      <c r="AH102" s="4">
        <f ca="1"/>
        <v>142181150000</v>
      </c>
      <c r="AI102" s="4">
        <f ca="1"/>
        <v>-12000000</v>
      </c>
      <c r="AJ102" s="4">
        <f ca="1"/>
        <v>-8900000</v>
      </c>
      <c r="AK102" s="4">
        <f ca="1"/>
        <v>4823039000</v>
      </c>
      <c r="AM102" s="60"/>
      <c r="AN102" t="str">
        <f ca="1"/>
        <v>20/03/2024</v>
      </c>
      <c r="AO102" s="4">
        <f ca="1"/>
        <v>-371519000</v>
      </c>
      <c r="AP102" s="4">
        <f ca="1"/>
        <v>8698683000</v>
      </c>
      <c r="AQ102" s="4">
        <f ca="1"/>
        <v>125228541000</v>
      </c>
      <c r="AR102" s="4">
        <f ca="1"/>
        <v>825516000</v>
      </c>
      <c r="AS102" s="4">
        <f ca="1"/>
        <v>-3149360000</v>
      </c>
      <c r="AT102" s="4">
        <f ca="1"/>
        <v>-675380000</v>
      </c>
      <c r="AU102" s="4">
        <f ca="1"/>
        <v>0</v>
      </c>
      <c r="AV102" s="4">
        <f ca="1"/>
        <v>389181500</v>
      </c>
      <c r="AX102" s="60"/>
      <c r="AY102" t="str">
        <f ca="1"/>
        <v>20/03/2024</v>
      </c>
      <c r="AZ102" s="4">
        <f ca="1"/>
        <v>196269082000</v>
      </c>
      <c r="BA102" s="4">
        <f ca="1"/>
        <v>-8368856000</v>
      </c>
      <c r="BB102" s="4">
        <f ca="1"/>
        <v>123104039000</v>
      </c>
      <c r="BD102" s="60"/>
      <c r="BE102" t="str">
        <f ca="1"/>
        <v>20/03/2024</v>
      </c>
      <c r="BF102" s="4">
        <f ca="1"/>
        <v>-312178911000</v>
      </c>
      <c r="BG102" s="4">
        <f ca="1"/>
        <v>99094327000</v>
      </c>
      <c r="BH102" s="4">
        <f ca="1"/>
        <v>62974336000</v>
      </c>
      <c r="BI102" s="4">
        <f ca="1"/>
        <v>38539130000</v>
      </c>
      <c r="BJ102" s="4">
        <f ca="1"/>
        <v>-63740680000</v>
      </c>
      <c r="BL102" s="60"/>
      <c r="BM102" t="str">
        <f ca="1"/>
        <v>20/03/2024</v>
      </c>
      <c r="BN102" s="4">
        <f ca="1"/>
        <v>250785472000</v>
      </c>
      <c r="BO102" s="4">
        <f ca="1"/>
        <v>2060560000</v>
      </c>
      <c r="BP102" s="4">
        <f ca="1"/>
        <v>-573893262000</v>
      </c>
      <c r="BQ102" s="4">
        <f ca="1"/>
        <v>-26122754000</v>
      </c>
      <c r="BR102" s="4">
        <f ca="1"/>
        <v>72475424000</v>
      </c>
      <c r="BS102" s="4">
        <f ca="1"/>
        <v>-194000</v>
      </c>
      <c r="BT102" s="4">
        <f ca="1"/>
        <v>25229449000</v>
      </c>
    </row>
    <row r="103" spans="23:72" x14ac:dyDescent="0.2">
      <c r="W103" s="60"/>
      <c r="X103" t="str">
        <f ca="1"/>
        <v>19/03/2024</v>
      </c>
      <c r="Y103" s="27">
        <f ca="1"/>
        <v>0</v>
      </c>
      <c r="Z103" s="27">
        <f ca="1"/>
        <v>0</v>
      </c>
      <c r="AA103" s="27">
        <f ca="1"/>
        <v>0</v>
      </c>
      <c r="AB103" s="27">
        <f ca="1"/>
        <v>0</v>
      </c>
      <c r="AC103" s="27">
        <f ca="1"/>
        <v>0</v>
      </c>
      <c r="AD103" s="27">
        <f ca="1"/>
        <v>-14599240000</v>
      </c>
      <c r="AF103" s="60"/>
      <c r="AG103" t="str">
        <f ca="1"/>
        <v>19/03/2024</v>
      </c>
      <c r="AH103" s="4">
        <f ca="1"/>
        <v>140174320000</v>
      </c>
      <c r="AI103" s="4">
        <f ca="1"/>
        <v>-12000000</v>
      </c>
      <c r="AJ103" s="4">
        <f ca="1"/>
        <v>-8900000</v>
      </c>
      <c r="AK103" s="4">
        <f ca="1"/>
        <v>4823039000</v>
      </c>
      <c r="AM103" s="60"/>
      <c r="AN103" t="str">
        <f ca="1"/>
        <v>19/03/2024</v>
      </c>
      <c r="AO103" s="4">
        <f ca="1"/>
        <v>-906324000</v>
      </c>
      <c r="AP103" s="4">
        <f ca="1"/>
        <v>8393443000</v>
      </c>
      <c r="AQ103" s="4">
        <f ca="1"/>
        <v>125228541000</v>
      </c>
      <c r="AR103" s="4">
        <f ca="1"/>
        <v>245616000</v>
      </c>
      <c r="AS103" s="4">
        <f ca="1"/>
        <v>-3149360000</v>
      </c>
      <c r="AT103" s="4">
        <f ca="1"/>
        <v>-1184250000</v>
      </c>
      <c r="AU103" s="4">
        <f ca="1"/>
        <v>0</v>
      </c>
      <c r="AV103" s="4">
        <f ca="1"/>
        <v>389181500</v>
      </c>
      <c r="AX103" s="60"/>
      <c r="AY103" t="str">
        <f ca="1"/>
        <v>19/03/2024</v>
      </c>
      <c r="AZ103" s="4">
        <f ca="1"/>
        <v>190134007000</v>
      </c>
      <c r="BA103" s="4">
        <f ca="1"/>
        <v>-8878476000</v>
      </c>
      <c r="BB103" s="4">
        <f ca="1"/>
        <v>120767709000</v>
      </c>
      <c r="BD103" s="60"/>
      <c r="BE103" t="str">
        <f ca="1"/>
        <v>19/03/2024</v>
      </c>
      <c r="BF103" s="4">
        <f ca="1"/>
        <v>-266160021000</v>
      </c>
      <c r="BG103" s="4">
        <f ca="1"/>
        <v>99094327000</v>
      </c>
      <c r="BH103" s="4">
        <f ca="1"/>
        <v>61363451000</v>
      </c>
      <c r="BI103" s="4">
        <f ca="1"/>
        <v>38539130000</v>
      </c>
      <c r="BJ103" s="4">
        <f ca="1"/>
        <v>-63740680000</v>
      </c>
      <c r="BL103" s="60"/>
      <c r="BM103" t="str">
        <f ca="1"/>
        <v>19/03/2024</v>
      </c>
      <c r="BN103" s="4">
        <f ca="1"/>
        <v>254003182000</v>
      </c>
      <c r="BO103" s="4">
        <f ca="1"/>
        <v>1392050000</v>
      </c>
      <c r="BP103" s="4">
        <f ca="1"/>
        <v>-484538377000</v>
      </c>
      <c r="BQ103" s="4">
        <f ca="1"/>
        <v>-27636494000</v>
      </c>
      <c r="BR103" s="4">
        <f ca="1"/>
        <v>124406974000</v>
      </c>
      <c r="BS103" s="4">
        <f ca="1"/>
        <v>-194000</v>
      </c>
      <c r="BT103" s="4">
        <f ca="1"/>
        <v>28926709000</v>
      </c>
    </row>
    <row r="104" spans="23:72" x14ac:dyDescent="0.2">
      <c r="W104" s="60"/>
      <c r="X104" t="str">
        <f ca="1"/>
        <v>18/03/2024</v>
      </c>
      <c r="Y104" s="27">
        <f ca="1"/>
        <v>0</v>
      </c>
      <c r="Z104" s="27">
        <f ca="1"/>
        <v>0</v>
      </c>
      <c r="AA104" s="27">
        <f ca="1"/>
        <v>0</v>
      </c>
      <c r="AB104" s="27">
        <f ca="1"/>
        <v>0</v>
      </c>
      <c r="AC104" s="27">
        <f ca="1"/>
        <v>0</v>
      </c>
      <c r="AD104" s="27">
        <f ca="1"/>
        <v>-14599240000</v>
      </c>
      <c r="AF104" s="60"/>
      <c r="AG104" t="str">
        <f ca="1"/>
        <v>18/03/2024</v>
      </c>
      <c r="AH104" s="4">
        <f ca="1"/>
        <v>137742570000</v>
      </c>
      <c r="AI104" s="4">
        <f ca="1"/>
        <v>-12000000</v>
      </c>
      <c r="AJ104" s="4">
        <f ca="1"/>
        <v>-8900000</v>
      </c>
      <c r="AK104" s="4">
        <f ca="1"/>
        <v>4823039000</v>
      </c>
      <c r="AM104" s="60"/>
      <c r="AN104" t="str">
        <f ca="1"/>
        <v>18/03/2024</v>
      </c>
      <c r="AO104" s="4">
        <f ca="1"/>
        <v>-959244000</v>
      </c>
      <c r="AP104" s="4">
        <f ca="1"/>
        <v>8358013000</v>
      </c>
      <c r="AQ104" s="4">
        <f ca="1"/>
        <v>125228541000</v>
      </c>
      <c r="AR104" s="4">
        <f ca="1"/>
        <v>169641000</v>
      </c>
      <c r="AS104" s="4">
        <f ca="1"/>
        <v>-3149360000</v>
      </c>
      <c r="AT104" s="4">
        <f ca="1"/>
        <v>-1242640000</v>
      </c>
      <c r="AU104" s="4">
        <f ca="1"/>
        <v>0</v>
      </c>
      <c r="AV104" s="4">
        <f ca="1"/>
        <v>389181500</v>
      </c>
      <c r="AX104" s="60"/>
      <c r="AY104" t="str">
        <f ca="1"/>
        <v>18/03/2024</v>
      </c>
      <c r="AZ104" s="4">
        <f ca="1"/>
        <v>212065407000</v>
      </c>
      <c r="BA104" s="4">
        <f ca="1"/>
        <v>-8928996000</v>
      </c>
      <c r="BB104" s="4">
        <f ca="1"/>
        <v>120224779000</v>
      </c>
      <c r="BD104" s="60"/>
      <c r="BE104" t="str">
        <f ca="1"/>
        <v>18/03/2024</v>
      </c>
      <c r="BF104" s="4">
        <f ca="1"/>
        <v>-187073981000</v>
      </c>
      <c r="BG104" s="4">
        <f ca="1"/>
        <v>99094327000</v>
      </c>
      <c r="BH104" s="4">
        <f ca="1"/>
        <v>59163456000</v>
      </c>
      <c r="BI104" s="4">
        <f ca="1"/>
        <v>38539130000</v>
      </c>
      <c r="BJ104" s="4">
        <f ca="1"/>
        <v>-62654180000</v>
      </c>
      <c r="BL104" s="60"/>
      <c r="BM104" t="str">
        <f ca="1"/>
        <v>18/03/2024</v>
      </c>
      <c r="BN104" s="4">
        <f ca="1"/>
        <v>277960012000</v>
      </c>
      <c r="BO104" s="4">
        <f ca="1"/>
        <v>815590000</v>
      </c>
      <c r="BP104" s="4">
        <f ca="1"/>
        <v>-344745572000</v>
      </c>
      <c r="BQ104" s="4">
        <f ca="1"/>
        <v>-20270564000</v>
      </c>
      <c r="BR104" s="4">
        <f ca="1"/>
        <v>222042184000</v>
      </c>
      <c r="BS104" s="4">
        <f ca="1"/>
        <v>-194000</v>
      </c>
      <c r="BT104" s="4">
        <f ca="1"/>
        <v>47256009000</v>
      </c>
    </row>
    <row r="105" spans="23:72" x14ac:dyDescent="0.2">
      <c r="W105" s="60"/>
      <c r="X105" t="str">
        <f ca="1"/>
        <v>15/03/2024</v>
      </c>
      <c r="Y105" s="27">
        <f ca="1"/>
        <v>0</v>
      </c>
      <c r="Z105" s="27">
        <f ca="1"/>
        <v>0</v>
      </c>
      <c r="AA105" s="27">
        <f ca="1"/>
        <v>0</v>
      </c>
      <c r="AB105" s="27">
        <f ca="1"/>
        <v>0</v>
      </c>
      <c r="AC105" s="27">
        <f ca="1"/>
        <v>0</v>
      </c>
      <c r="AD105" s="27">
        <f ca="1"/>
        <v>-14599240000</v>
      </c>
      <c r="AF105" s="60"/>
      <c r="AG105" t="str">
        <f ca="1"/>
        <v>15/03/2024</v>
      </c>
      <c r="AH105" s="4">
        <f ca="1"/>
        <v>136259370000</v>
      </c>
      <c r="AI105" s="4">
        <f ca="1"/>
        <v>-12000000</v>
      </c>
      <c r="AJ105" s="4">
        <f ca="1"/>
        <v>-8900000</v>
      </c>
      <c r="AK105" s="4">
        <f ca="1"/>
        <v>9668100000</v>
      </c>
      <c r="AM105" s="60"/>
      <c r="AN105" t="str">
        <f ca="1"/>
        <v>15/03/2024</v>
      </c>
      <c r="AO105" s="4">
        <f ca="1"/>
        <v>734206000</v>
      </c>
      <c r="AP105" s="4">
        <f ca="1"/>
        <v>8507583000</v>
      </c>
      <c r="AQ105" s="4">
        <f ca="1"/>
        <v>125228525000</v>
      </c>
      <c r="AR105" s="4">
        <f ca="1"/>
        <v>533301000</v>
      </c>
      <c r="AS105" s="4">
        <f ca="1"/>
        <v>-3149360000</v>
      </c>
      <c r="AT105" s="4">
        <f ca="1"/>
        <v>-1025250000</v>
      </c>
      <c r="AU105" s="4">
        <f ca="1"/>
        <v>0</v>
      </c>
      <c r="AV105" s="4">
        <f ca="1"/>
        <v>389170000</v>
      </c>
      <c r="AX105" s="60"/>
      <c r="AY105" t="str">
        <f ca="1"/>
        <v>15/03/2024</v>
      </c>
      <c r="AZ105" s="4">
        <f ca="1"/>
        <v>96114082000</v>
      </c>
      <c r="BA105" s="4">
        <f ca="1"/>
        <v>-8682556000</v>
      </c>
      <c r="BB105" s="4">
        <f ca="1"/>
        <v>116437879000</v>
      </c>
      <c r="BD105" s="60"/>
      <c r="BE105" t="str">
        <f ca="1"/>
        <v>15/03/2024</v>
      </c>
      <c r="BF105" s="4">
        <f ca="1"/>
        <v>-185403271000</v>
      </c>
      <c r="BG105" s="4">
        <f ca="1"/>
        <v>104399437000</v>
      </c>
      <c r="BH105" s="4">
        <f ca="1"/>
        <v>59382631000</v>
      </c>
      <c r="BI105" s="4">
        <f ca="1"/>
        <v>38539130000</v>
      </c>
      <c r="BJ105" s="4">
        <f ca="1"/>
        <v>-62654180000</v>
      </c>
      <c r="BL105" s="60"/>
      <c r="BM105" t="str">
        <f ca="1"/>
        <v>15/03/2024</v>
      </c>
      <c r="BN105" s="4">
        <f ca="1"/>
        <v>264496172000</v>
      </c>
      <c r="BO105" s="4">
        <f ca="1"/>
        <v>-2039680000</v>
      </c>
      <c r="BP105" s="4">
        <f ca="1"/>
        <v>-366359477000</v>
      </c>
      <c r="BQ105" s="4">
        <f ca="1"/>
        <v>-18180294000</v>
      </c>
      <c r="BR105" s="4">
        <f ca="1"/>
        <v>211928904000</v>
      </c>
      <c r="BS105" s="4">
        <f ca="1"/>
        <v>-194000</v>
      </c>
      <c r="BT105" s="4">
        <f ca="1"/>
        <v>25529123000</v>
      </c>
    </row>
    <row r="106" spans="23:72" x14ac:dyDescent="0.2">
      <c r="W106" s="60"/>
      <c r="X106" t="str">
        <f ca="1"/>
        <v>14/03/2024</v>
      </c>
      <c r="Y106" s="27">
        <f ca="1"/>
        <v>0</v>
      </c>
      <c r="Z106" s="27">
        <f ca="1"/>
        <v>0</v>
      </c>
      <c r="AA106" s="27">
        <f ca="1"/>
        <v>0</v>
      </c>
      <c r="AB106" s="27">
        <f ca="1"/>
        <v>0</v>
      </c>
      <c r="AC106" s="27">
        <f ca="1"/>
        <v>0</v>
      </c>
      <c r="AD106" s="27">
        <f ca="1"/>
        <v>-14599240000</v>
      </c>
      <c r="AF106" s="60"/>
      <c r="AG106" t="str">
        <f ca="1"/>
        <v>14/03/2024</v>
      </c>
      <c r="AH106" s="4">
        <f ca="1"/>
        <v>136143670000</v>
      </c>
      <c r="AI106" s="4">
        <f ca="1"/>
        <v>-12000000</v>
      </c>
      <c r="AJ106" s="4">
        <f ca="1"/>
        <v>-8900000</v>
      </c>
      <c r="AK106" s="4">
        <f ca="1"/>
        <v>9668100000</v>
      </c>
      <c r="AM106" s="60"/>
      <c r="AN106" t="str">
        <f ca="1"/>
        <v>14/03/2024</v>
      </c>
      <c r="AO106" s="4">
        <f ca="1"/>
        <v>764321000</v>
      </c>
      <c r="AP106" s="4">
        <f ca="1"/>
        <v>8576263000</v>
      </c>
      <c r="AQ106" s="4">
        <f ca="1"/>
        <v>125228525000</v>
      </c>
      <c r="AR106" s="4">
        <f ca="1"/>
        <v>599481000</v>
      </c>
      <c r="AS106" s="4">
        <f ca="1"/>
        <v>-3149360000</v>
      </c>
      <c r="AT106" s="4">
        <f ca="1"/>
        <v>-920320000</v>
      </c>
      <c r="AU106" s="4">
        <f ca="1"/>
        <v>0</v>
      </c>
      <c r="AV106" s="4">
        <f ca="1"/>
        <v>389170000</v>
      </c>
      <c r="AX106" s="60"/>
      <c r="AY106" t="str">
        <f ca="1"/>
        <v>14/03/2024</v>
      </c>
      <c r="AZ106" s="4">
        <f ca="1"/>
        <v>86222262000</v>
      </c>
      <c r="BA106" s="4">
        <f ca="1"/>
        <v>-8638116000</v>
      </c>
      <c r="BB106" s="4">
        <f ca="1"/>
        <v>116112479000</v>
      </c>
      <c r="BD106" s="60"/>
      <c r="BE106" t="str">
        <f ca="1"/>
        <v>14/03/2024</v>
      </c>
      <c r="BF106" s="4">
        <f ca="1"/>
        <v>-182873621000</v>
      </c>
      <c r="BG106" s="4">
        <f ca="1"/>
        <v>101777197000</v>
      </c>
      <c r="BH106" s="4">
        <f ca="1"/>
        <v>60284571000</v>
      </c>
      <c r="BI106" s="4">
        <f ca="1"/>
        <v>38539130000</v>
      </c>
      <c r="BJ106" s="4">
        <f ca="1"/>
        <v>-62632030000</v>
      </c>
      <c r="BL106" s="60"/>
      <c r="BM106" t="str">
        <f ca="1"/>
        <v>14/03/2024</v>
      </c>
      <c r="BN106" s="4">
        <f ca="1"/>
        <v>243891282000</v>
      </c>
      <c r="BO106" s="4">
        <f ca="1"/>
        <v>-2146710000</v>
      </c>
      <c r="BP106" s="4">
        <f ca="1"/>
        <v>-379773152000</v>
      </c>
      <c r="BQ106" s="4">
        <f ca="1"/>
        <v>-18226754000</v>
      </c>
      <c r="BR106" s="4">
        <f ca="1"/>
        <v>213191354000</v>
      </c>
      <c r="BS106" s="4">
        <f ca="1"/>
        <v>-194000</v>
      </c>
      <c r="BT106" s="4">
        <f ca="1"/>
        <v>30792378000</v>
      </c>
    </row>
    <row r="107" spans="23:72" x14ac:dyDescent="0.2">
      <c r="W107" s="60"/>
      <c r="X107" t="str">
        <f ca="1"/>
        <v>13/03/2024</v>
      </c>
      <c r="Y107" s="27">
        <f ca="1"/>
        <v>0</v>
      </c>
      <c r="Z107" s="27">
        <f ca="1"/>
        <v>0</v>
      </c>
      <c r="AA107" s="27">
        <f ca="1"/>
        <v>0</v>
      </c>
      <c r="AB107" s="27">
        <f ca="1"/>
        <v>0</v>
      </c>
      <c r="AC107" s="27">
        <f ca="1"/>
        <v>0</v>
      </c>
      <c r="AD107" s="27">
        <f ca="1"/>
        <v>-10728620000</v>
      </c>
      <c r="AF107" s="60"/>
      <c r="AG107" t="str">
        <f ca="1"/>
        <v>13/03/2024</v>
      </c>
      <c r="AH107" s="4">
        <f ca="1"/>
        <v>134780340000</v>
      </c>
      <c r="AI107" s="4">
        <f ca="1"/>
        <v>-12000000</v>
      </c>
      <c r="AJ107" s="4">
        <f ca="1"/>
        <v>-8900000</v>
      </c>
      <c r="AK107" s="4">
        <f ca="1"/>
        <v>4834050000</v>
      </c>
      <c r="AM107" s="60"/>
      <c r="AN107" t="str">
        <f ca="1"/>
        <v>13/03/2024</v>
      </c>
      <c r="AO107" s="4">
        <f ca="1"/>
        <v>733791000</v>
      </c>
      <c r="AP107" s="4">
        <f ca="1"/>
        <v>12017473000</v>
      </c>
      <c r="AQ107" s="4">
        <f ca="1"/>
        <v>101151675000</v>
      </c>
      <c r="AR107" s="4">
        <f ca="1"/>
        <v>587206000</v>
      </c>
      <c r="AS107" s="4">
        <f ca="1"/>
        <v>-3149360000</v>
      </c>
      <c r="AT107" s="4">
        <f ca="1"/>
        <v>-871530000</v>
      </c>
      <c r="AU107" s="4">
        <f ca="1"/>
        <v>0</v>
      </c>
      <c r="AV107" s="4">
        <f ca="1"/>
        <v>389170000</v>
      </c>
      <c r="AX107" s="60"/>
      <c r="AY107" t="str">
        <f ca="1"/>
        <v>13/03/2024</v>
      </c>
      <c r="AZ107" s="4">
        <f ca="1"/>
        <v>77257662000</v>
      </c>
      <c r="BA107" s="4">
        <f ca="1"/>
        <v>-8647906000</v>
      </c>
      <c r="BB107" s="4">
        <f ca="1"/>
        <v>117870164000</v>
      </c>
      <c r="BD107" s="60"/>
      <c r="BE107" t="str">
        <f ca="1"/>
        <v>13/03/2024</v>
      </c>
      <c r="BF107" s="4">
        <f ca="1"/>
        <v>-183986281000</v>
      </c>
      <c r="BG107" s="4">
        <f ca="1"/>
        <v>99501942000</v>
      </c>
      <c r="BH107" s="4">
        <f ca="1"/>
        <v>62684856000</v>
      </c>
      <c r="BI107" s="4">
        <f ca="1"/>
        <v>38539130000</v>
      </c>
      <c r="BJ107" s="4">
        <f ca="1"/>
        <v>-61339230000</v>
      </c>
      <c r="BL107" s="60"/>
      <c r="BM107" t="str">
        <f ca="1"/>
        <v>13/03/2024</v>
      </c>
      <c r="BN107" s="4">
        <f ca="1"/>
        <v>256171762000</v>
      </c>
      <c r="BO107" s="4">
        <f ca="1"/>
        <v>-1249750000</v>
      </c>
      <c r="BP107" s="4">
        <f ca="1"/>
        <v>-372008207000</v>
      </c>
      <c r="BQ107" s="4">
        <f ca="1"/>
        <v>-19808304000</v>
      </c>
      <c r="BR107" s="4">
        <f ca="1"/>
        <v>212705164000</v>
      </c>
      <c r="BS107" s="4">
        <f ca="1"/>
        <v>-194000</v>
      </c>
      <c r="BT107" s="4">
        <f ca="1"/>
        <v>14722458000</v>
      </c>
    </row>
    <row r="108" spans="23:72" x14ac:dyDescent="0.2">
      <c r="W108" s="60"/>
      <c r="X108" t="str">
        <f ca="1"/>
        <v>12/03/2024</v>
      </c>
      <c r="Y108" s="27">
        <f ca="1"/>
        <v>0</v>
      </c>
      <c r="Z108" s="27">
        <f ca="1"/>
        <v>0</v>
      </c>
      <c r="AA108" s="27">
        <f ca="1"/>
        <v>0</v>
      </c>
      <c r="AB108" s="27">
        <f ca="1"/>
        <v>0</v>
      </c>
      <c r="AC108" s="27">
        <f ca="1"/>
        <v>0</v>
      </c>
      <c r="AD108" s="27">
        <f ca="1"/>
        <v>-6858000000</v>
      </c>
      <c r="AF108" s="60"/>
      <c r="AG108" t="str">
        <f ca="1"/>
        <v>12/03/2024</v>
      </c>
      <c r="AH108" s="4">
        <f ca="1"/>
        <v>133417010000</v>
      </c>
      <c r="AI108" s="4">
        <f ca="1"/>
        <v>-12000000</v>
      </c>
      <c r="AJ108" s="4">
        <f ca="1"/>
        <v>-8900000</v>
      </c>
      <c r="AK108" s="4">
        <f ca="1"/>
        <v>0</v>
      </c>
      <c r="AM108" s="60"/>
      <c r="AN108" t="str">
        <f ca="1"/>
        <v>12/03/2024</v>
      </c>
      <c r="AO108" s="4">
        <f ca="1"/>
        <v>703261000</v>
      </c>
      <c r="AP108" s="4">
        <f ca="1"/>
        <v>15458683000</v>
      </c>
      <c r="AQ108" s="4">
        <f ca="1"/>
        <v>77074825000</v>
      </c>
      <c r="AR108" s="4">
        <f ca="1"/>
        <v>574931000</v>
      </c>
      <c r="AS108" s="4">
        <f ca="1"/>
        <v>-3149360000</v>
      </c>
      <c r="AT108" s="4">
        <f ca="1"/>
        <v>-822740000</v>
      </c>
      <c r="AU108" s="4">
        <f ca="1"/>
        <v>0</v>
      </c>
      <c r="AV108" s="4">
        <f ca="1"/>
        <v>389170000</v>
      </c>
      <c r="AX108" s="60"/>
      <c r="AY108" t="str">
        <f ca="1"/>
        <v>12/03/2024</v>
      </c>
      <c r="AZ108" s="4">
        <f ca="1"/>
        <v>69368512000</v>
      </c>
      <c r="BA108" s="4">
        <f ca="1"/>
        <v>-8657696000</v>
      </c>
      <c r="BB108" s="4">
        <f ca="1"/>
        <v>119627849000</v>
      </c>
      <c r="BD108" s="60"/>
      <c r="BE108" t="str">
        <f ca="1"/>
        <v>12/03/2024</v>
      </c>
      <c r="BF108" s="4">
        <f ca="1"/>
        <v>-185098941000</v>
      </c>
      <c r="BG108" s="4">
        <f ca="1"/>
        <v>99501942000</v>
      </c>
      <c r="BH108" s="4">
        <f ca="1"/>
        <v>65085141000</v>
      </c>
      <c r="BI108" s="4">
        <f ca="1"/>
        <v>38539130000</v>
      </c>
      <c r="BJ108" s="4">
        <f ca="1"/>
        <v>-60046430000</v>
      </c>
      <c r="BL108" s="60"/>
      <c r="BM108" t="str">
        <f ca="1"/>
        <v>12/03/2024</v>
      </c>
      <c r="BN108" s="4">
        <f ca="1"/>
        <v>217775222000</v>
      </c>
      <c r="BO108" s="4">
        <f ca="1"/>
        <v>-352790000</v>
      </c>
      <c r="BP108" s="4">
        <f ca="1"/>
        <v>-390729947000</v>
      </c>
      <c r="BQ108" s="4">
        <f ca="1"/>
        <v>-21389854000</v>
      </c>
      <c r="BR108" s="4">
        <f ca="1"/>
        <v>211273404000</v>
      </c>
      <c r="BS108" s="4">
        <f ca="1"/>
        <v>-194000</v>
      </c>
      <c r="BT108" s="4">
        <f ca="1"/>
        <v>-1347462000</v>
      </c>
    </row>
    <row r="109" spans="23:72" x14ac:dyDescent="0.2">
      <c r="W109" s="60"/>
      <c r="X109" t="str">
        <f ca="1"/>
        <v>11/03/2024</v>
      </c>
      <c r="Y109" s="27">
        <f ca="1"/>
        <v>0</v>
      </c>
      <c r="Z109" s="27">
        <f ca="1"/>
        <v>0</v>
      </c>
      <c r="AA109" s="27">
        <f ca="1"/>
        <v>0</v>
      </c>
      <c r="AB109" s="27">
        <f ca="1"/>
        <v>0</v>
      </c>
      <c r="AC109" s="27">
        <f ca="1"/>
        <v>0</v>
      </c>
      <c r="AD109" s="27">
        <f ca="1"/>
        <v>-6858000000</v>
      </c>
      <c r="AF109" s="60"/>
      <c r="AG109" t="str">
        <f ca="1"/>
        <v>11/03/2024</v>
      </c>
      <c r="AH109" s="4">
        <f ca="1"/>
        <v>133417010000</v>
      </c>
      <c r="AI109" s="4">
        <f ca="1"/>
        <v>-12000000</v>
      </c>
      <c r="AJ109" s="4">
        <f ca="1"/>
        <v>-8900000</v>
      </c>
      <c r="AK109" s="4">
        <f ca="1"/>
        <v>0</v>
      </c>
      <c r="AM109" s="60"/>
      <c r="AN109" t="str">
        <f ca="1"/>
        <v>11/03/2024</v>
      </c>
      <c r="AO109" s="4">
        <f ca="1"/>
        <v>703261000</v>
      </c>
      <c r="AP109" s="4">
        <f ca="1"/>
        <v>15458683000</v>
      </c>
      <c r="AQ109" s="4">
        <f ca="1"/>
        <v>45918725000</v>
      </c>
      <c r="AR109" s="4">
        <f ca="1"/>
        <v>574931000</v>
      </c>
      <c r="AS109" s="4">
        <f ca="1"/>
        <v>-3149360000</v>
      </c>
      <c r="AT109" s="4">
        <f ca="1"/>
        <v>-822740000</v>
      </c>
      <c r="AU109" s="4">
        <f ca="1"/>
        <v>0</v>
      </c>
      <c r="AV109" s="4">
        <f ca="1"/>
        <v>389170000</v>
      </c>
      <c r="AX109" s="60"/>
      <c r="AY109" t="str">
        <f ca="1"/>
        <v>11/03/2024</v>
      </c>
      <c r="AZ109" s="4">
        <f ca="1"/>
        <v>58166202000</v>
      </c>
      <c r="BA109" s="4">
        <f ca="1"/>
        <v>-8657696000</v>
      </c>
      <c r="BB109" s="4">
        <f ca="1"/>
        <v>119627849000</v>
      </c>
      <c r="BD109" s="60"/>
      <c r="BE109" t="str">
        <f ca="1"/>
        <v>11/03/2024</v>
      </c>
      <c r="BF109" s="4">
        <f ca="1"/>
        <v>-180540251000</v>
      </c>
      <c r="BG109" s="4">
        <f ca="1"/>
        <v>99501942000</v>
      </c>
      <c r="BH109" s="4">
        <f ca="1"/>
        <v>60258521000</v>
      </c>
      <c r="BI109" s="4">
        <f ca="1"/>
        <v>38539130000</v>
      </c>
      <c r="BJ109" s="4">
        <f ca="1"/>
        <v>-60046430000</v>
      </c>
      <c r="BL109" s="60"/>
      <c r="BM109" t="str">
        <f ca="1"/>
        <v>11/03/2024</v>
      </c>
      <c r="BN109" s="4">
        <f ca="1"/>
        <v>232520022000</v>
      </c>
      <c r="BO109" s="4">
        <f ca="1"/>
        <v>-352790000</v>
      </c>
      <c r="BP109" s="4">
        <f ca="1"/>
        <v>-379863347000</v>
      </c>
      <c r="BQ109" s="4">
        <f ca="1"/>
        <v>-21389854000</v>
      </c>
      <c r="BR109" s="4">
        <f ca="1"/>
        <v>211273404000</v>
      </c>
      <c r="BS109" s="4">
        <f ca="1"/>
        <v>-194000</v>
      </c>
      <c r="BT109" s="4">
        <f ca="1"/>
        <v>-1347462000</v>
      </c>
    </row>
    <row r="110" spans="23:72" x14ac:dyDescent="0.2">
      <c r="W110" s="60"/>
      <c r="X110" t="str">
        <f ca="1"/>
        <v>08/03/2024</v>
      </c>
      <c r="Y110" s="27">
        <f ca="1"/>
        <v>0</v>
      </c>
      <c r="Z110" s="27">
        <f ca="1"/>
        <v>0</v>
      </c>
      <c r="AA110" s="27">
        <f ca="1"/>
        <v>0</v>
      </c>
      <c r="AB110" s="27">
        <f ca="1"/>
        <v>0</v>
      </c>
      <c r="AC110" s="27">
        <f ca="1"/>
        <v>0</v>
      </c>
      <c r="AD110" s="27">
        <f ca="1"/>
        <v>-6858000000</v>
      </c>
      <c r="AF110" s="60"/>
      <c r="AG110" t="str">
        <f ca="1"/>
        <v>08/03/2024</v>
      </c>
      <c r="AH110" s="4">
        <f ca="1"/>
        <v>132571590000</v>
      </c>
      <c r="AI110" s="4">
        <f ca="1"/>
        <v>-12000000</v>
      </c>
      <c r="AJ110" s="4">
        <f ca="1"/>
        <v>-8900000</v>
      </c>
      <c r="AK110" s="4">
        <f ca="1"/>
        <v>0</v>
      </c>
      <c r="AM110" s="60"/>
      <c r="AN110" t="str">
        <f ca="1"/>
        <v>08/03/2024</v>
      </c>
      <c r="AO110" s="4">
        <f ca="1"/>
        <v>639156000</v>
      </c>
      <c r="AP110" s="4">
        <f ca="1"/>
        <v>11222710000</v>
      </c>
      <c r="AQ110" s="4">
        <f ca="1"/>
        <v>38206965000</v>
      </c>
      <c r="AR110" s="4">
        <f ca="1"/>
        <v>414791000</v>
      </c>
      <c r="AS110" s="4">
        <f ca="1"/>
        <v>-3149360000</v>
      </c>
      <c r="AT110" s="4">
        <f ca="1"/>
        <v>-867740000</v>
      </c>
      <c r="AU110" s="4">
        <f ca="1"/>
        <v>0</v>
      </c>
      <c r="AV110" s="4">
        <f ca="1"/>
        <v>389170000</v>
      </c>
      <c r="AX110" s="60"/>
      <c r="AY110" t="str">
        <f ca="1"/>
        <v>08/03/2024</v>
      </c>
      <c r="AZ110" s="4">
        <f ca="1"/>
        <v>31256322000</v>
      </c>
      <c r="BA110" s="4">
        <f ca="1"/>
        <v>-8863296000</v>
      </c>
      <c r="BB110" s="4">
        <f ca="1"/>
        <v>117197269000</v>
      </c>
      <c r="BD110" s="60"/>
      <c r="BE110" t="str">
        <f ca="1"/>
        <v>08/03/2024</v>
      </c>
      <c r="BF110" s="4">
        <f ca="1"/>
        <v>-179597471000</v>
      </c>
      <c r="BG110" s="4">
        <f ca="1"/>
        <v>97247627000</v>
      </c>
      <c r="BH110" s="4">
        <f ca="1"/>
        <v>56233526000</v>
      </c>
      <c r="BI110" s="4">
        <f ca="1"/>
        <v>38539130000</v>
      </c>
      <c r="BJ110" s="4">
        <f ca="1"/>
        <v>-60046430000</v>
      </c>
      <c r="BL110" s="60"/>
      <c r="BM110" t="str">
        <f ca="1"/>
        <v>08/03/2024</v>
      </c>
      <c r="BN110" s="4">
        <f ca="1"/>
        <v>225090472000</v>
      </c>
      <c r="BO110" s="4">
        <f ca="1"/>
        <v>-425050000</v>
      </c>
      <c r="BP110" s="4">
        <f ca="1"/>
        <v>-391032409000</v>
      </c>
      <c r="BQ110" s="4">
        <f ca="1"/>
        <v>-6431014000</v>
      </c>
      <c r="BR110" s="4">
        <f ca="1"/>
        <v>209019554000</v>
      </c>
      <c r="BS110" s="4">
        <f ca="1"/>
        <v>-194000</v>
      </c>
      <c r="BT110" s="4">
        <f ca="1"/>
        <v>-7936297000</v>
      </c>
    </row>
    <row r="111" spans="23:72" x14ac:dyDescent="0.2">
      <c r="W111" s="60"/>
      <c r="X111" t="str">
        <f ca="1"/>
        <v>07/03/2024</v>
      </c>
      <c r="Y111" s="27">
        <f ca="1"/>
        <v>0</v>
      </c>
      <c r="Z111" s="27">
        <f ca="1"/>
        <v>0</v>
      </c>
      <c r="AA111" s="27">
        <f ca="1"/>
        <v>0</v>
      </c>
      <c r="AB111" s="27">
        <f ca="1"/>
        <v>0</v>
      </c>
      <c r="AC111" s="27">
        <f ca="1"/>
        <v>0</v>
      </c>
      <c r="AD111" s="27">
        <f ca="1"/>
        <v>-6858000000</v>
      </c>
      <c r="AF111" s="60" t="s">
        <v>245</v>
      </c>
      <c r="AG111" t="str">
        <f ca="1"/>
        <v>07/03/2024</v>
      </c>
      <c r="AH111" s="4">
        <f ca="1"/>
        <v>132571590000</v>
      </c>
      <c r="AI111" s="4">
        <f ca="1"/>
        <v>-12000000</v>
      </c>
      <c r="AJ111" s="4">
        <f ca="1"/>
        <v>-8900000</v>
      </c>
      <c r="AK111" s="4">
        <f ca="1"/>
        <v>0</v>
      </c>
      <c r="AM111" s="60" t="s">
        <v>245</v>
      </c>
      <c r="AN111" t="str">
        <f ca="1"/>
        <v>07/03/2024</v>
      </c>
      <c r="AO111" s="4">
        <f ca="1"/>
        <v>639156000</v>
      </c>
      <c r="AP111" s="4">
        <f ca="1"/>
        <v>11222710000</v>
      </c>
      <c r="AQ111" s="4">
        <f ca="1"/>
        <v>-1920000</v>
      </c>
      <c r="AR111" s="4">
        <f ca="1"/>
        <v>414791000</v>
      </c>
      <c r="AS111" s="4">
        <f ca="1"/>
        <v>-3149360000</v>
      </c>
      <c r="AT111" s="4">
        <f ca="1"/>
        <v>-867740000</v>
      </c>
      <c r="AU111" s="4">
        <f ca="1"/>
        <v>0</v>
      </c>
      <c r="AV111" s="4">
        <f ca="1"/>
        <v>389170000</v>
      </c>
      <c r="AX111" s="60" t="s">
        <v>245</v>
      </c>
      <c r="AY111" t="str">
        <f ca="1"/>
        <v>07/03/2024</v>
      </c>
      <c r="AZ111" s="4">
        <f ca="1"/>
        <v>-7949088000</v>
      </c>
      <c r="BA111" s="4">
        <f ca="1"/>
        <v>-8863296000</v>
      </c>
      <c r="BB111" s="4">
        <f ca="1"/>
        <v>109673909000</v>
      </c>
      <c r="BD111" s="60" t="s">
        <v>245</v>
      </c>
      <c r="BE111" t="str">
        <f ca="1"/>
        <v>07/03/2024</v>
      </c>
      <c r="BF111" s="4">
        <f ca="1"/>
        <v>-179597471000</v>
      </c>
      <c r="BG111" s="4">
        <f ca="1"/>
        <v>97247627000</v>
      </c>
      <c r="BH111" s="4">
        <f ca="1"/>
        <v>40278476000</v>
      </c>
      <c r="BI111" s="4">
        <f ca="1"/>
        <v>38539130000</v>
      </c>
      <c r="BJ111" s="4">
        <f ca="1"/>
        <v>-60046430000</v>
      </c>
      <c r="BL111" s="60" t="s">
        <v>245</v>
      </c>
      <c r="BM111" t="str">
        <f ca="1"/>
        <v>07/03/2024</v>
      </c>
      <c r="BN111" s="4">
        <f ca="1"/>
        <v>225893382000</v>
      </c>
      <c r="BO111" s="4">
        <f ca="1"/>
        <v>-425050000</v>
      </c>
      <c r="BP111" s="4">
        <f ca="1"/>
        <v>-388127569000</v>
      </c>
      <c r="BQ111" s="4">
        <f ca="1"/>
        <v>-6431014000</v>
      </c>
      <c r="BR111" s="4">
        <f ca="1"/>
        <v>209019554000</v>
      </c>
      <c r="BS111" s="4">
        <f ca="1"/>
        <v>-194000</v>
      </c>
      <c r="BT111" s="4">
        <f ca="1"/>
        <v>-7936297000</v>
      </c>
    </row>
    <row r="112" spans="23:72" x14ac:dyDescent="0.2">
      <c r="W112" s="60" t="s">
        <v>245</v>
      </c>
      <c r="X112" t="str">
        <f ca="1"/>
        <v>06/03/2024</v>
      </c>
      <c r="Y112" s="27">
        <f ca="1"/>
        <v>0</v>
      </c>
      <c r="Z112" s="27">
        <f ca="1"/>
        <v>0</v>
      </c>
      <c r="AA112" s="27">
        <f ca="1"/>
        <v>0</v>
      </c>
      <c r="AB112" s="27">
        <f ca="1"/>
        <v>0</v>
      </c>
      <c r="AC112" s="27">
        <f ca="1"/>
        <v>0</v>
      </c>
      <c r="AD112" s="27">
        <f ca="1"/>
        <v>-5613000000</v>
      </c>
      <c r="AF112" s="60"/>
      <c r="AG112" t="str">
        <f ca="1"/>
        <v>06/03/2024</v>
      </c>
      <c r="AH112" s="4">
        <f ca="1"/>
        <v>129075580000</v>
      </c>
      <c r="AI112" s="4">
        <f ca="1"/>
        <v>692000000</v>
      </c>
      <c r="AJ112" s="4">
        <f ca="1"/>
        <v>-8900000</v>
      </c>
      <c r="AK112" s="4">
        <f ca="1"/>
        <v>0</v>
      </c>
      <c r="AM112" s="60"/>
      <c r="AN112" t="str">
        <f ca="1"/>
        <v>06/03/2024</v>
      </c>
      <c r="AO112" s="4">
        <f ca="1"/>
        <v>844116000</v>
      </c>
      <c r="AP112" s="4">
        <f ca="1"/>
        <v>11356810000</v>
      </c>
      <c r="AQ112" s="4">
        <f ca="1"/>
        <v>-1920000</v>
      </c>
      <c r="AR112" s="4">
        <f ca="1"/>
        <v>696821000</v>
      </c>
      <c r="AS112" s="4">
        <f ca="1"/>
        <v>-3149360000</v>
      </c>
      <c r="AT112" s="4">
        <f ca="1"/>
        <v>-667150000</v>
      </c>
      <c r="AU112" s="4">
        <f ca="1"/>
        <v>0</v>
      </c>
      <c r="AV112" s="4">
        <f ca="1"/>
        <v>389170000</v>
      </c>
      <c r="AX112" s="60"/>
      <c r="AY112" t="str">
        <f ca="1"/>
        <v>06/03/2024</v>
      </c>
      <c r="AZ112" s="4">
        <f ca="1"/>
        <v>-22241773000</v>
      </c>
      <c r="BA112" s="4">
        <f ca="1"/>
        <v>-8677216000</v>
      </c>
      <c r="BB112" s="4">
        <f ca="1"/>
        <v>112680924000</v>
      </c>
      <c r="BD112" s="60"/>
      <c r="BE112" t="str">
        <f ca="1"/>
        <v>06/03/2024</v>
      </c>
      <c r="BF112" s="4">
        <f ca="1"/>
        <v>-163145501000</v>
      </c>
      <c r="BG112" s="4">
        <f ca="1"/>
        <v>97247627000</v>
      </c>
      <c r="BH112" s="4">
        <f ca="1"/>
        <v>39049886000</v>
      </c>
      <c r="BI112" s="4">
        <f ca="1"/>
        <v>40580005000</v>
      </c>
      <c r="BJ112" s="4">
        <f ca="1"/>
        <v>-60309230000</v>
      </c>
      <c r="BL112" s="60"/>
      <c r="BM112" t="str">
        <f ca="1"/>
        <v>06/03/2024</v>
      </c>
      <c r="BN112" s="4">
        <f ca="1"/>
        <v>199182922000</v>
      </c>
      <c r="BO112" s="4">
        <f ca="1"/>
        <v>-202550000</v>
      </c>
      <c r="BP112" s="4">
        <f ca="1"/>
        <v>-368551204000</v>
      </c>
      <c r="BQ112" s="4">
        <f ca="1"/>
        <v>-17574734000</v>
      </c>
      <c r="BR112" s="4">
        <f ca="1"/>
        <v>218538184000</v>
      </c>
      <c r="BS112" s="4">
        <f ca="1"/>
        <v>-194000</v>
      </c>
      <c r="BT112" s="4">
        <f ca="1"/>
        <v>-530647000</v>
      </c>
    </row>
    <row r="113" spans="23:72" x14ac:dyDescent="0.2">
      <c r="W113" s="60"/>
      <c r="X113" t="str">
        <f ca="1"/>
        <v>05/03/2024</v>
      </c>
      <c r="Y113" s="27">
        <f ca="1"/>
        <v>0</v>
      </c>
      <c r="Z113" s="27">
        <f ca="1"/>
        <v>0</v>
      </c>
      <c r="AA113" s="27">
        <f ca="1"/>
        <v>0</v>
      </c>
      <c r="AB113" s="27">
        <f ca="1"/>
        <v>0</v>
      </c>
      <c r="AC113" s="27">
        <f ca="1"/>
        <v>0</v>
      </c>
      <c r="AD113" s="27">
        <f ca="1"/>
        <v>-5288000000</v>
      </c>
      <c r="AF113" s="60"/>
      <c r="AG113" t="str">
        <f ca="1"/>
        <v>05/03/2024</v>
      </c>
      <c r="AH113" s="4">
        <f ca="1"/>
        <v>128805300000</v>
      </c>
      <c r="AI113" s="4">
        <f ca="1"/>
        <v>692000000</v>
      </c>
      <c r="AJ113" s="4">
        <f ca="1"/>
        <v>-8900000</v>
      </c>
      <c r="AK113" s="4">
        <f ca="1"/>
        <v>0</v>
      </c>
      <c r="AM113" s="60"/>
      <c r="AN113" t="str">
        <f ca="1"/>
        <v>05/03/2024</v>
      </c>
      <c r="AO113" s="4">
        <f ca="1"/>
        <v>-142124000</v>
      </c>
      <c r="AP113" s="4">
        <f ca="1"/>
        <v>11179110000</v>
      </c>
      <c r="AQ113" s="4">
        <f ca="1"/>
        <v>-1920000</v>
      </c>
      <c r="AR113" s="4">
        <f ca="1"/>
        <v>398861000</v>
      </c>
      <c r="AS113" s="4">
        <f ca="1"/>
        <v>-3146500000</v>
      </c>
      <c r="AT113" s="4">
        <f ca="1"/>
        <v>10143390000</v>
      </c>
      <c r="AU113" s="4">
        <f ca="1"/>
        <v>0</v>
      </c>
      <c r="AV113" s="4">
        <f ca="1"/>
        <v>389170000</v>
      </c>
      <c r="AX113" s="60"/>
      <c r="AY113" t="str">
        <f ca="1"/>
        <v>05/03/2024</v>
      </c>
      <c r="AZ113" s="4">
        <f ca="1"/>
        <v>-30533058000</v>
      </c>
      <c r="BA113" s="4">
        <f ca="1"/>
        <v>-8899731000</v>
      </c>
      <c r="BB113" s="4">
        <f ca="1"/>
        <v>108249574000</v>
      </c>
      <c r="BD113" s="60"/>
      <c r="BE113" t="str">
        <f ca="1"/>
        <v>05/03/2024</v>
      </c>
      <c r="BF113" s="4">
        <f ca="1"/>
        <v>-153185191000</v>
      </c>
      <c r="BG113" s="4">
        <f ca="1"/>
        <v>95161827000</v>
      </c>
      <c r="BH113" s="4">
        <f ca="1"/>
        <v>39980541000</v>
      </c>
      <c r="BI113" s="4">
        <f ca="1"/>
        <v>48999140000</v>
      </c>
      <c r="BJ113" s="4">
        <f ca="1"/>
        <v>-60618630000</v>
      </c>
      <c r="BL113" s="60"/>
      <c r="BM113" t="str">
        <f ca="1"/>
        <v>05/03/2024</v>
      </c>
      <c r="BN113" s="4">
        <f ca="1"/>
        <v>207792042000</v>
      </c>
      <c r="BO113" s="4">
        <f ca="1"/>
        <v>155760000</v>
      </c>
      <c r="BP113" s="4">
        <f ca="1"/>
        <v>-343513039000</v>
      </c>
      <c r="BQ113" s="4">
        <f ca="1"/>
        <v>-3698954000</v>
      </c>
      <c r="BR113" s="4">
        <f ca="1"/>
        <v>240367154000</v>
      </c>
      <c r="BS113" s="4">
        <f ca="1"/>
        <v>-194000</v>
      </c>
      <c r="BT113" s="4">
        <f ca="1"/>
        <v>13705908000</v>
      </c>
    </row>
    <row r="114" spans="23:72" x14ac:dyDescent="0.2">
      <c r="W114" s="60"/>
      <c r="X114" t="str">
        <f ca="1"/>
        <v>04/03/2024</v>
      </c>
      <c r="Y114" s="27">
        <f ca="1"/>
        <v>0</v>
      </c>
      <c r="Z114" s="27">
        <f ca="1"/>
        <v>0</v>
      </c>
      <c r="AA114" s="27">
        <f ca="1"/>
        <v>0</v>
      </c>
      <c r="AB114" s="27">
        <f ca="1"/>
        <v>0</v>
      </c>
      <c r="AC114" s="27">
        <f ca="1"/>
        <v>0</v>
      </c>
      <c r="AD114" s="27">
        <f ca="1"/>
        <v>-4985600000</v>
      </c>
      <c r="AF114" s="60"/>
      <c r="AG114" t="str">
        <f ca="1"/>
        <v>04/03/2024</v>
      </c>
      <c r="AH114" s="4">
        <f ca="1"/>
        <v>128717130000</v>
      </c>
      <c r="AI114" s="4">
        <f ca="1"/>
        <v>692000000</v>
      </c>
      <c r="AJ114" s="4">
        <f ca="1"/>
        <v>-8900000</v>
      </c>
      <c r="AK114" s="4">
        <f ca="1"/>
        <v>0</v>
      </c>
      <c r="AM114" s="60"/>
      <c r="AN114" t="str">
        <f ca="1"/>
        <v>04/03/2024</v>
      </c>
      <c r="AO114" s="4">
        <f ca="1"/>
        <v>-208099000</v>
      </c>
      <c r="AP114" s="4">
        <f ca="1"/>
        <v>11128380000</v>
      </c>
      <c r="AQ114" s="4">
        <f ca="1"/>
        <v>-1920000</v>
      </c>
      <c r="AR114" s="4">
        <f ca="1"/>
        <v>308611000</v>
      </c>
      <c r="AS114" s="4">
        <f ca="1"/>
        <v>-3146500000</v>
      </c>
      <c r="AT114" s="4">
        <f ca="1"/>
        <v>10081350000</v>
      </c>
      <c r="AU114" s="4">
        <f ca="1"/>
        <v>0</v>
      </c>
      <c r="AV114" s="4">
        <f ca="1"/>
        <v>389170000</v>
      </c>
      <c r="AX114" s="60"/>
      <c r="AY114" t="str">
        <f ca="1"/>
        <v>04/03/2024</v>
      </c>
      <c r="AZ114" s="4">
        <f ca="1"/>
        <v>4516516000</v>
      </c>
      <c r="BA114" s="4">
        <f ca="1"/>
        <v>-8958911000</v>
      </c>
      <c r="BB114" s="4">
        <f ca="1"/>
        <v>103370024000</v>
      </c>
      <c r="BD114" s="60"/>
      <c r="BE114" t="str">
        <f ca="1"/>
        <v>04/03/2024</v>
      </c>
      <c r="BF114" s="4">
        <f ca="1"/>
        <v>-136682221000</v>
      </c>
      <c r="BG114" s="4">
        <f ca="1"/>
        <v>93022127000</v>
      </c>
      <c r="BH114" s="4">
        <f ca="1"/>
        <v>42625781000</v>
      </c>
      <c r="BI114" s="4">
        <f ca="1"/>
        <v>48999140000</v>
      </c>
      <c r="BJ114" s="4">
        <f ca="1"/>
        <v>-60618630000</v>
      </c>
      <c r="BL114" s="60"/>
      <c r="BM114" t="str">
        <f ca="1"/>
        <v>04/03/2024</v>
      </c>
      <c r="BN114" s="4">
        <f ca="1"/>
        <v>176478692000</v>
      </c>
      <c r="BO114" s="4">
        <f ca="1"/>
        <v>84340000</v>
      </c>
      <c r="BP114" s="4">
        <f ca="1"/>
        <v>-297097859000</v>
      </c>
      <c r="BQ114" s="4">
        <f ca="1"/>
        <v>-3872714000</v>
      </c>
      <c r="BR114" s="4">
        <f ca="1"/>
        <v>253236104000</v>
      </c>
      <c r="BS114" s="4">
        <f ca="1"/>
        <v>-194000</v>
      </c>
      <c r="BT114" s="4">
        <f ca="1"/>
        <v>28100408000</v>
      </c>
    </row>
    <row r="115" spans="23:72" x14ac:dyDescent="0.2">
      <c r="W115" s="60"/>
      <c r="X115" t="str">
        <f ca="1"/>
        <v>01/03/2024</v>
      </c>
      <c r="Y115" s="27">
        <f ca="1"/>
        <v>0</v>
      </c>
      <c r="Z115" s="27">
        <f ca="1"/>
        <v>0</v>
      </c>
      <c r="AA115" s="27">
        <f ca="1"/>
        <v>0</v>
      </c>
      <c r="AB115" s="27">
        <f ca="1"/>
        <v>0</v>
      </c>
      <c r="AC115" s="27">
        <f ca="1"/>
        <v>0</v>
      </c>
      <c r="AD115" s="27">
        <f ca="1"/>
        <v>-2494000000</v>
      </c>
      <c r="AF115" s="60"/>
      <c r="AG115" t="str">
        <f ca="1"/>
        <v>01/03/2024</v>
      </c>
      <c r="AH115" s="4">
        <f ca="1"/>
        <v>129024710000</v>
      </c>
      <c r="AI115" s="4">
        <f ca="1"/>
        <v>692000000</v>
      </c>
      <c r="AJ115" s="4">
        <f ca="1"/>
        <v>-8900000</v>
      </c>
      <c r="AK115" s="4">
        <f ca="1"/>
        <v>0</v>
      </c>
      <c r="AM115" s="60"/>
      <c r="AN115" t="str">
        <f ca="1"/>
        <v>01/03/2024</v>
      </c>
      <c r="AO115" s="4">
        <f ca="1"/>
        <v>21921000</v>
      </c>
      <c r="AP115" s="4">
        <f ca="1"/>
        <v>11272280000</v>
      </c>
      <c r="AQ115" s="4">
        <f ca="1"/>
        <v>-1920000</v>
      </c>
      <c r="AR115" s="4">
        <f ca="1"/>
        <v>623671000</v>
      </c>
      <c r="AS115" s="4">
        <f ca="1"/>
        <v>-3146500000</v>
      </c>
      <c r="AT115" s="4">
        <f ca="1"/>
        <v>10299960000</v>
      </c>
      <c r="AU115" s="4">
        <f ca="1"/>
        <v>0</v>
      </c>
      <c r="AV115" s="4">
        <f ca="1"/>
        <v>-1610000</v>
      </c>
      <c r="AX115" s="60"/>
      <c r="AY115" t="str">
        <f ca="1"/>
        <v>01/03/2024</v>
      </c>
      <c r="AZ115" s="4">
        <f ca="1"/>
        <v>-25225704000</v>
      </c>
      <c r="BA115" s="4">
        <f ca="1"/>
        <v>-8753251000</v>
      </c>
      <c r="BB115" s="4">
        <f ca="1"/>
        <v>106367764000</v>
      </c>
      <c r="BD115" s="60"/>
      <c r="BE115" t="str">
        <f ca="1"/>
        <v>01/03/2024</v>
      </c>
      <c r="BF115" s="4">
        <f ca="1"/>
        <v>-122601491000</v>
      </c>
      <c r="BG115" s="4">
        <f ca="1"/>
        <v>93022127000</v>
      </c>
      <c r="BH115" s="4">
        <f ca="1"/>
        <v>42796181000</v>
      </c>
      <c r="BI115" s="4">
        <f ca="1"/>
        <v>48999140000</v>
      </c>
      <c r="BJ115" s="4">
        <f ca="1"/>
        <v>-60618630000</v>
      </c>
      <c r="BL115" s="60"/>
      <c r="BM115" t="str">
        <f ca="1"/>
        <v>01/03/2024</v>
      </c>
      <c r="BN115" s="4">
        <f ca="1"/>
        <v>136825492000</v>
      </c>
      <c r="BO115" s="4">
        <f ca="1"/>
        <v>331980000</v>
      </c>
      <c r="BP115" s="4">
        <f ca="1"/>
        <v>-260995724000</v>
      </c>
      <c r="BQ115" s="4">
        <f ca="1"/>
        <v>-3277154000</v>
      </c>
      <c r="BR115" s="4">
        <f ca="1"/>
        <v>269176474000</v>
      </c>
      <c r="BS115" s="4">
        <f ca="1"/>
        <v>-194000</v>
      </c>
      <c r="BT115" s="4">
        <f ca="1"/>
        <v>34785383000</v>
      </c>
    </row>
    <row r="116" spans="23:72" x14ac:dyDescent="0.2">
      <c r="W116" s="60"/>
      <c r="X116" t="str">
        <f ca="1"/>
        <v>29/02/2024</v>
      </c>
      <c r="Y116" s="27">
        <f ca="1"/>
        <v>0</v>
      </c>
      <c r="Z116" s="27">
        <f ca="1"/>
        <v>0</v>
      </c>
      <c r="AA116" s="27">
        <f ca="1"/>
        <v>0</v>
      </c>
      <c r="AB116" s="27">
        <f ca="1"/>
        <v>0</v>
      </c>
      <c r="AC116" s="27">
        <f ca="1"/>
        <v>0</v>
      </c>
      <c r="AD116" s="27">
        <f ca="1"/>
        <v>-1874000000</v>
      </c>
      <c r="AF116" s="60"/>
      <c r="AG116" t="str">
        <f ca="1"/>
        <v>29/02/2024</v>
      </c>
      <c r="AH116" s="4">
        <f ca="1"/>
        <v>129433400000</v>
      </c>
      <c r="AI116" s="4">
        <f ca="1"/>
        <v>692000000</v>
      </c>
      <c r="AJ116" s="4">
        <f ca="1"/>
        <v>-8900000</v>
      </c>
      <c r="AK116" s="4">
        <f ca="1"/>
        <v>0</v>
      </c>
      <c r="AM116" s="60"/>
      <c r="AN116" t="str">
        <f ca="1"/>
        <v>29/02/2024</v>
      </c>
      <c r="AO116" s="4">
        <f ca="1"/>
        <v>-460644000</v>
      </c>
      <c r="AP116" s="4">
        <f ca="1"/>
        <v>11462240000</v>
      </c>
      <c r="AQ116" s="4">
        <f ca="1"/>
        <v>-1920000</v>
      </c>
      <c r="AR116" s="4">
        <f ca="1"/>
        <v>1037491000</v>
      </c>
      <c r="AS116" s="4">
        <f ca="1"/>
        <v>-3146500000</v>
      </c>
      <c r="AT116" s="4">
        <f ca="1"/>
        <v>10593880000</v>
      </c>
      <c r="AU116" s="4">
        <f ca="1"/>
        <v>0</v>
      </c>
      <c r="AV116" s="4">
        <f ca="1"/>
        <v>-1610000</v>
      </c>
      <c r="AX116" s="60"/>
      <c r="AY116" t="str">
        <f ca="1"/>
        <v>29/02/2024</v>
      </c>
      <c r="AZ116" s="4">
        <f ca="1"/>
        <v>-55291334000</v>
      </c>
      <c r="BA116" s="4">
        <f ca="1"/>
        <v>-8493991000</v>
      </c>
      <c r="BB116" s="4">
        <f ca="1"/>
        <v>111658984000</v>
      </c>
      <c r="BD116" s="60"/>
      <c r="BE116" t="str">
        <f ca="1"/>
        <v>29/02/2024</v>
      </c>
      <c r="BF116" s="4">
        <f ca="1"/>
        <v>-105104131000</v>
      </c>
      <c r="BG116" s="4">
        <f ca="1"/>
        <v>91954627000</v>
      </c>
      <c r="BH116" s="4">
        <f ca="1"/>
        <v>45472386000</v>
      </c>
      <c r="BI116" s="4">
        <f ca="1"/>
        <v>48999140000</v>
      </c>
      <c r="BJ116" s="4">
        <f ca="1"/>
        <v>-60618630000</v>
      </c>
      <c r="BL116" s="60"/>
      <c r="BM116" t="str">
        <f ca="1"/>
        <v>29/02/2024</v>
      </c>
      <c r="BN116" s="4">
        <f ca="1"/>
        <v>114766992000</v>
      </c>
      <c r="BO116" s="4">
        <f ca="1"/>
        <v>662240000</v>
      </c>
      <c r="BP116" s="4">
        <f ca="1"/>
        <v>-242420399000</v>
      </c>
      <c r="BQ116" s="4">
        <f ca="1"/>
        <v>-2458414000</v>
      </c>
      <c r="BR116" s="4">
        <f ca="1"/>
        <v>265582854000</v>
      </c>
      <c r="BS116" s="4">
        <f ca="1"/>
        <v>-194000</v>
      </c>
      <c r="BT116" s="4">
        <f ca="1"/>
        <v>24808893000</v>
      </c>
    </row>
    <row r="117" spans="23:72" x14ac:dyDescent="0.2">
      <c r="W117" s="60"/>
      <c r="X117" t="str">
        <f ca="1"/>
        <v>28/02/2024</v>
      </c>
      <c r="Y117" s="27">
        <f ca="1"/>
        <v>0</v>
      </c>
      <c r="Z117" s="27">
        <f ca="1"/>
        <v>0</v>
      </c>
      <c r="AA117" s="27">
        <f ca="1"/>
        <v>0</v>
      </c>
      <c r="AB117" s="27">
        <f ca="1"/>
        <v>0</v>
      </c>
      <c r="AC117" s="27">
        <f ca="1"/>
        <v>0</v>
      </c>
      <c r="AD117" s="27">
        <f ca="1"/>
        <v>-1874000000</v>
      </c>
      <c r="AF117" s="60"/>
      <c r="AG117" t="str">
        <f ca="1"/>
        <v>28/02/2024</v>
      </c>
      <c r="AH117" s="4">
        <f ca="1"/>
        <v>124489860000</v>
      </c>
      <c r="AI117" s="4">
        <f ca="1"/>
        <v>0</v>
      </c>
      <c r="AJ117" s="4">
        <f ca="1"/>
        <v>-8900000</v>
      </c>
      <c r="AK117" s="4">
        <f ca="1"/>
        <v>0</v>
      </c>
      <c r="AM117" s="60"/>
      <c r="AN117" t="str">
        <f ca="1"/>
        <v>28/02/2024</v>
      </c>
      <c r="AO117" s="4">
        <f ca="1"/>
        <v>-310319000</v>
      </c>
      <c r="AP117" s="4">
        <f ca="1"/>
        <v>11521940000</v>
      </c>
      <c r="AQ117" s="4">
        <f ca="1"/>
        <v>-1920000</v>
      </c>
      <c r="AR117" s="4">
        <f ca="1"/>
        <v>1244551000</v>
      </c>
      <c r="AS117" s="4">
        <f ca="1"/>
        <v>-3146500000</v>
      </c>
      <c r="AT117" s="4">
        <f ca="1"/>
        <v>10737280000</v>
      </c>
      <c r="AU117" s="4">
        <f ca="1"/>
        <v>0</v>
      </c>
      <c r="AV117" s="4">
        <f ca="1"/>
        <v>-1610000</v>
      </c>
      <c r="AX117" s="60"/>
      <c r="AY117" t="str">
        <f ca="1"/>
        <v>28/02/2024</v>
      </c>
      <c r="AZ117" s="4">
        <f ca="1"/>
        <v>-54184169000</v>
      </c>
      <c r="BA117" s="4">
        <f ca="1"/>
        <v>-8357676000</v>
      </c>
      <c r="BB117" s="4">
        <f ca="1"/>
        <v>112010859000</v>
      </c>
      <c r="BD117" s="60"/>
      <c r="BE117" t="str">
        <f ca="1"/>
        <v>28/02/2024</v>
      </c>
      <c r="BF117" s="4">
        <f ca="1"/>
        <v>-99902471000</v>
      </c>
      <c r="BG117" s="4">
        <f ca="1"/>
        <v>88819577000</v>
      </c>
      <c r="BH117" s="4">
        <f ca="1"/>
        <v>44518466000</v>
      </c>
      <c r="BI117" s="4">
        <f ca="1"/>
        <v>48999140000</v>
      </c>
      <c r="BJ117" s="4">
        <f ca="1"/>
        <v>-60618630000</v>
      </c>
      <c r="BL117" s="60"/>
      <c r="BM117" t="str">
        <f ca="1"/>
        <v>28/02/2024</v>
      </c>
      <c r="BN117" s="4">
        <f ca="1"/>
        <v>69307252000</v>
      </c>
      <c r="BO117" s="4">
        <f ca="1"/>
        <v>265900000</v>
      </c>
      <c r="BP117" s="4">
        <f ca="1"/>
        <v>-233216099000</v>
      </c>
      <c r="BQ117" s="4">
        <f ca="1"/>
        <v>-2067174000</v>
      </c>
      <c r="BR117" s="4">
        <f ca="1"/>
        <v>271179814000</v>
      </c>
      <c r="BS117" s="4">
        <f ca="1"/>
        <v>-194000</v>
      </c>
      <c r="BT117" s="4">
        <f ca="1"/>
        <v>6344073000</v>
      </c>
    </row>
    <row r="118" spans="23:72" x14ac:dyDescent="0.2">
      <c r="W118" s="60"/>
      <c r="X118" t="str">
        <f ca="1"/>
        <v>27/02/2024</v>
      </c>
      <c r="Y118" s="27">
        <f ca="1"/>
        <v>0</v>
      </c>
      <c r="Z118" s="27">
        <f ca="1"/>
        <v>0</v>
      </c>
      <c r="AA118" s="27">
        <f ca="1"/>
        <v>0</v>
      </c>
      <c r="AB118" s="27">
        <f ca="1"/>
        <v>0</v>
      </c>
      <c r="AC118" s="27">
        <f ca="1"/>
        <v>0</v>
      </c>
      <c r="AD118" s="27">
        <f ca="1"/>
        <v>579000000</v>
      </c>
      <c r="AF118" s="60"/>
      <c r="AG118" t="str">
        <f ca="1"/>
        <v>27/02/2024</v>
      </c>
      <c r="AH118" s="4">
        <f ca="1"/>
        <v>124843740000</v>
      </c>
      <c r="AI118" s="4">
        <f ca="1"/>
        <v>0</v>
      </c>
      <c r="AJ118" s="4">
        <f ca="1"/>
        <v>-8900000</v>
      </c>
      <c r="AK118" s="4">
        <f ca="1"/>
        <v>0</v>
      </c>
      <c r="AM118" s="60"/>
      <c r="AN118" t="str">
        <f ca="1"/>
        <v>27/02/2024</v>
      </c>
      <c r="AO118" s="4">
        <f ca="1"/>
        <v>-38903000</v>
      </c>
      <c r="AP118" s="4">
        <f ca="1"/>
        <v>11606680000</v>
      </c>
      <c r="AQ118" s="4">
        <f ca="1"/>
        <v>-960000</v>
      </c>
      <c r="AR118" s="4">
        <f ca="1"/>
        <v>1611591000</v>
      </c>
      <c r="AS118" s="4">
        <f ca="1"/>
        <v>-3146500000</v>
      </c>
      <c r="AT118" s="4">
        <f ca="1"/>
        <v>10893270000</v>
      </c>
      <c r="AU118" s="4">
        <f ca="1"/>
        <v>0</v>
      </c>
      <c r="AV118" s="4">
        <f ca="1"/>
        <v>-1610000</v>
      </c>
      <c r="AX118" s="60"/>
      <c r="AY118" t="str">
        <f ca="1"/>
        <v>27/02/2024</v>
      </c>
      <c r="AZ118" s="4">
        <f ca="1"/>
        <v>-9525382000</v>
      </c>
      <c r="BA118" s="4">
        <f ca="1"/>
        <v>-6972998000</v>
      </c>
      <c r="BB118" s="4">
        <f ca="1"/>
        <v>110200379000</v>
      </c>
      <c r="BD118" s="60"/>
      <c r="BE118" t="str">
        <f ca="1"/>
        <v>27/02/2024</v>
      </c>
      <c r="BF118" s="4">
        <f ca="1"/>
        <v>-98105131000</v>
      </c>
      <c r="BG118" s="4">
        <f ca="1"/>
        <v>89675577000</v>
      </c>
      <c r="BH118" s="4">
        <f ca="1"/>
        <v>56200291000</v>
      </c>
      <c r="BI118" s="4">
        <f ca="1"/>
        <v>48999140000</v>
      </c>
      <c r="BJ118" s="4">
        <f ca="1"/>
        <v>-60604160000</v>
      </c>
      <c r="BL118" s="60"/>
      <c r="BM118" t="str">
        <f ca="1"/>
        <v>27/02/2024</v>
      </c>
      <c r="BN118" s="4">
        <f ca="1"/>
        <v>76541462000</v>
      </c>
      <c r="BO118" s="4">
        <f ca="1"/>
        <v>2923880000</v>
      </c>
      <c r="BP118" s="4">
        <f ca="1"/>
        <v>-227440814000</v>
      </c>
      <c r="BQ118" s="4">
        <f ca="1"/>
        <v>-1656509000</v>
      </c>
      <c r="BR118" s="4">
        <f ca="1"/>
        <v>269388474000</v>
      </c>
      <c r="BS118" s="4">
        <f ca="1"/>
        <v>-97000</v>
      </c>
      <c r="BT118" s="4">
        <f ca="1"/>
        <v>13223058000</v>
      </c>
    </row>
    <row r="119" spans="23:72" x14ac:dyDescent="0.2">
      <c r="W119" s="60"/>
      <c r="X119" t="str">
        <f ca="1"/>
        <v>26/02/2024</v>
      </c>
      <c r="Y119" s="27">
        <f ca="1"/>
        <v>0</v>
      </c>
      <c r="Z119" s="27">
        <f ca="1"/>
        <v>0</v>
      </c>
      <c r="AA119" s="27">
        <f ca="1"/>
        <v>0</v>
      </c>
      <c r="AB119" s="27">
        <f ca="1"/>
        <v>0</v>
      </c>
      <c r="AC119" s="27">
        <f ca="1"/>
        <v>0</v>
      </c>
      <c r="AD119" s="27">
        <f ca="1"/>
        <v>3032000000</v>
      </c>
      <c r="AF119" s="60"/>
      <c r="AG119" t="str">
        <f ca="1"/>
        <v>26/02/2024</v>
      </c>
      <c r="AH119" s="4">
        <f ca="1"/>
        <v>125197620000</v>
      </c>
      <c r="AI119" s="4">
        <f ca="1"/>
        <v>0</v>
      </c>
      <c r="AJ119" s="4">
        <f ca="1"/>
        <v>-8900000</v>
      </c>
      <c r="AK119" s="4">
        <f ca="1"/>
        <v>0</v>
      </c>
      <c r="AM119" s="60"/>
      <c r="AN119" t="str">
        <f ca="1"/>
        <v>26/02/2024</v>
      </c>
      <c r="AO119" s="4">
        <f ca="1"/>
        <v>232513000</v>
      </c>
      <c r="AP119" s="4">
        <f ca="1"/>
        <v>11691420000</v>
      </c>
      <c r="AQ119" s="4">
        <f ca="1"/>
        <v>0</v>
      </c>
      <c r="AR119" s="4">
        <f ca="1"/>
        <v>1978631000</v>
      </c>
      <c r="AS119" s="4">
        <f ca="1"/>
        <v>-3146500000</v>
      </c>
      <c r="AT119" s="4">
        <f ca="1"/>
        <v>11049260000</v>
      </c>
      <c r="AU119" s="4">
        <f ca="1"/>
        <v>0</v>
      </c>
      <c r="AV119" s="4">
        <f ca="1"/>
        <v>-1610000</v>
      </c>
      <c r="AX119" s="60"/>
      <c r="AY119" t="str">
        <f ca="1"/>
        <v>26/02/2024</v>
      </c>
      <c r="AZ119" s="4">
        <f ca="1"/>
        <v>88769163000</v>
      </c>
      <c r="BA119" s="4">
        <f ca="1"/>
        <v>-5588320000</v>
      </c>
      <c r="BB119" s="4">
        <f ca="1"/>
        <v>108066141000</v>
      </c>
      <c r="BD119" s="60"/>
      <c r="BE119" t="str">
        <f ca="1"/>
        <v>26/02/2024</v>
      </c>
      <c r="BF119" s="4">
        <f ca="1"/>
        <v>-87726700000</v>
      </c>
      <c r="BG119" s="4">
        <f ca="1"/>
        <v>90531577000</v>
      </c>
      <c r="BH119" s="4">
        <f ca="1"/>
        <v>57703365000</v>
      </c>
      <c r="BI119" s="4">
        <f ca="1"/>
        <v>48999140000</v>
      </c>
      <c r="BJ119" s="4">
        <f ca="1"/>
        <v>-60589690000</v>
      </c>
      <c r="BL119" s="60"/>
      <c r="BM119" t="str">
        <f ca="1"/>
        <v>26/02/2024</v>
      </c>
      <c r="BN119" s="4">
        <f ca="1"/>
        <v>101037752000</v>
      </c>
      <c r="BO119" s="4">
        <f ca="1"/>
        <v>5581860000</v>
      </c>
      <c r="BP119" s="4">
        <f ca="1"/>
        <v>-199827427000</v>
      </c>
      <c r="BQ119" s="4">
        <f ca="1"/>
        <v>-1245844000</v>
      </c>
      <c r="BR119" s="4">
        <f ca="1"/>
        <v>301275914000</v>
      </c>
      <c r="BS119" s="4">
        <f ca="1"/>
        <v>0</v>
      </c>
      <c r="BT119" s="4">
        <f ca="1"/>
        <v>20102043000</v>
      </c>
    </row>
    <row r="120" spans="23:72" x14ac:dyDescent="0.2">
      <c r="W120" s="60"/>
      <c r="X120" t="str">
        <f ca="1"/>
        <v>23/02/2024</v>
      </c>
      <c r="Y120" s="27">
        <f ca="1"/>
        <v>0</v>
      </c>
      <c r="Z120" s="27">
        <f ca="1"/>
        <v>0</v>
      </c>
      <c r="AA120" s="27">
        <f ca="1"/>
        <v>0</v>
      </c>
      <c r="AB120" s="27">
        <f ca="1"/>
        <v>0</v>
      </c>
      <c r="AC120" s="27">
        <f ca="1"/>
        <v>0</v>
      </c>
      <c r="AD120" s="27">
        <f ca="1"/>
        <v>4631000000</v>
      </c>
      <c r="AF120" s="60"/>
      <c r="AG120" t="str">
        <f ca="1"/>
        <v>23/02/2024</v>
      </c>
      <c r="AH120" s="4">
        <f ca="1"/>
        <v>125567120000</v>
      </c>
      <c r="AI120" s="4">
        <f ca="1"/>
        <v>0</v>
      </c>
      <c r="AJ120" s="4">
        <f ca="1"/>
        <v>-8900000</v>
      </c>
      <c r="AK120" s="4">
        <f ca="1"/>
        <v>0</v>
      </c>
      <c r="AM120" s="60"/>
      <c r="AN120" t="str">
        <f ca="1"/>
        <v>23/02/2024</v>
      </c>
      <c r="AO120" s="4">
        <f ca="1"/>
        <v>520073000</v>
      </c>
      <c r="AP120" s="4">
        <f ca="1"/>
        <v>11868740000</v>
      </c>
      <c r="AQ120" s="4">
        <f ca="1"/>
        <v>0</v>
      </c>
      <c r="AR120" s="4">
        <f ca="1"/>
        <v>2368811000</v>
      </c>
      <c r="AS120" s="4">
        <f ca="1"/>
        <v>-3146500000</v>
      </c>
      <c r="AT120" s="4">
        <f ca="1"/>
        <v>11422370000</v>
      </c>
      <c r="AU120" s="4">
        <f ca="1"/>
        <v>0</v>
      </c>
      <c r="AV120" s="4">
        <f ca="1"/>
        <v>-1610000</v>
      </c>
      <c r="AX120" s="60"/>
      <c r="AY120" t="str">
        <f ca="1"/>
        <v>23/02/2024</v>
      </c>
      <c r="AZ120" s="4">
        <f ca="1"/>
        <v>64887088000</v>
      </c>
      <c r="BA120" s="4">
        <f ca="1"/>
        <v>18547510000</v>
      </c>
      <c r="BB120" s="4">
        <f ca="1"/>
        <v>106986651000</v>
      </c>
      <c r="BD120" s="60"/>
      <c r="BE120" t="str">
        <f ca="1"/>
        <v>23/02/2024</v>
      </c>
      <c r="BF120" s="4">
        <f ca="1"/>
        <v>-74371600000</v>
      </c>
      <c r="BG120" s="4">
        <f ca="1"/>
        <v>90531577000</v>
      </c>
      <c r="BH120" s="4">
        <f ca="1"/>
        <v>60273750000</v>
      </c>
      <c r="BI120" s="4">
        <f ca="1"/>
        <v>48999140000</v>
      </c>
      <c r="BJ120" s="4">
        <f ca="1"/>
        <v>-60589690000</v>
      </c>
      <c r="BL120" s="60"/>
      <c r="BM120" t="str">
        <f ca="1"/>
        <v>23/02/2024</v>
      </c>
      <c r="BN120" s="4">
        <f ca="1"/>
        <v>94495012000</v>
      </c>
      <c r="BO120" s="4">
        <f ca="1"/>
        <v>5874820000</v>
      </c>
      <c r="BP120" s="4">
        <f ca="1"/>
        <v>-200962807000</v>
      </c>
      <c r="BQ120" s="4">
        <f ca="1"/>
        <v>-536604000</v>
      </c>
      <c r="BR120" s="4">
        <f ca="1"/>
        <v>314936574000</v>
      </c>
      <c r="BS120" s="4">
        <f ca="1"/>
        <v>0</v>
      </c>
      <c r="BT120" s="4">
        <f ca="1"/>
        <v>27692680000</v>
      </c>
    </row>
    <row r="121" spans="23:72" x14ac:dyDescent="0.2">
      <c r="W121" s="60"/>
      <c r="X121" t="str">
        <f ca="1"/>
        <v>22/02/2024</v>
      </c>
      <c r="Y121" s="27">
        <f ca="1"/>
        <v>0</v>
      </c>
      <c r="Z121" s="27">
        <f ca="1"/>
        <v>0</v>
      </c>
      <c r="AA121" s="27">
        <f ca="1"/>
        <v>0</v>
      </c>
      <c r="AB121" s="27">
        <f ca="1"/>
        <v>0</v>
      </c>
      <c r="AC121" s="27">
        <f ca="1"/>
        <v>0</v>
      </c>
      <c r="AD121" s="27">
        <f ca="1"/>
        <v>3451000000</v>
      </c>
      <c r="AF121" s="60"/>
      <c r="AG121" t="str">
        <f ca="1"/>
        <v>22/02/2024</v>
      </c>
      <c r="AH121" s="4">
        <f ca="1"/>
        <v>125227960000</v>
      </c>
      <c r="AI121" s="4">
        <f ca="1"/>
        <v>0</v>
      </c>
      <c r="AJ121" s="4">
        <f ca="1"/>
        <v>-8900000</v>
      </c>
      <c r="AK121" s="4">
        <f ca="1"/>
        <v>0</v>
      </c>
      <c r="AM121" s="60"/>
      <c r="AN121" t="str">
        <f ca="1"/>
        <v>22/02/2024</v>
      </c>
      <c r="AO121" s="4">
        <f ca="1"/>
        <v>128458000</v>
      </c>
      <c r="AP121" s="4">
        <f ca="1"/>
        <v>10288510000</v>
      </c>
      <c r="AQ121" s="4">
        <f ca="1"/>
        <v>0</v>
      </c>
      <c r="AR121" s="4">
        <f ca="1"/>
        <v>1838231000</v>
      </c>
      <c r="AS121" s="4">
        <f ca="1"/>
        <v>-3146500000</v>
      </c>
      <c r="AT121" s="4">
        <f ca="1"/>
        <v>11166930000</v>
      </c>
      <c r="AU121" s="4">
        <f ca="1"/>
        <v>0</v>
      </c>
      <c r="AV121" s="4">
        <f ca="1"/>
        <v>-1610000</v>
      </c>
      <c r="AX121" s="60"/>
      <c r="AY121" t="str">
        <f ca="1"/>
        <v>22/02/2024</v>
      </c>
      <c r="AZ121" s="4">
        <f ca="1"/>
        <v>33592583000</v>
      </c>
      <c r="BA121" s="4">
        <f ca="1"/>
        <v>18252750000</v>
      </c>
      <c r="BB121" s="4">
        <f ca="1"/>
        <v>101906756000</v>
      </c>
      <c r="BD121" s="60"/>
      <c r="BE121" t="str">
        <f ca="1"/>
        <v>22/02/2024</v>
      </c>
      <c r="BF121" s="4">
        <f ca="1"/>
        <v>-68410320000</v>
      </c>
      <c r="BG121" s="4">
        <f ca="1"/>
        <v>86409607000</v>
      </c>
      <c r="BH121" s="4">
        <f ca="1"/>
        <v>63403730000</v>
      </c>
      <c r="BI121" s="4">
        <f ca="1"/>
        <v>48999140000</v>
      </c>
      <c r="BJ121" s="4">
        <f ca="1"/>
        <v>-60589690000</v>
      </c>
      <c r="BL121" s="60"/>
      <c r="BM121" t="str">
        <f ca="1"/>
        <v>22/02/2024</v>
      </c>
      <c r="BN121" s="4">
        <f ca="1"/>
        <v>84676432000</v>
      </c>
      <c r="BO121" s="4">
        <f ca="1"/>
        <v>2745480000</v>
      </c>
      <c r="BP121" s="4">
        <f ca="1"/>
        <v>-206814787000</v>
      </c>
      <c r="BQ121" s="4">
        <f ca="1"/>
        <v>-1470924000</v>
      </c>
      <c r="BR121" s="4">
        <f ca="1"/>
        <v>341387684000</v>
      </c>
      <c r="BS121" s="4">
        <f ca="1"/>
        <v>0</v>
      </c>
      <c r="BT121" s="4">
        <f ca="1"/>
        <v>53294790000</v>
      </c>
    </row>
    <row r="122" spans="23:72" x14ac:dyDescent="0.2">
      <c r="W122" s="60"/>
      <c r="X122" t="str">
        <f ca="1"/>
        <v>21/02/2024</v>
      </c>
      <c r="Y122" s="27">
        <f ca="1"/>
        <v>0</v>
      </c>
      <c r="Z122" s="27">
        <f ca="1"/>
        <v>0</v>
      </c>
      <c r="AA122" s="27">
        <f ca="1"/>
        <v>0</v>
      </c>
      <c r="AB122" s="27">
        <f ca="1"/>
        <v>0</v>
      </c>
      <c r="AC122" s="27">
        <f ca="1"/>
        <v>0</v>
      </c>
      <c r="AD122" s="27">
        <f ca="1"/>
        <v>1666000000</v>
      </c>
      <c r="AF122" s="60"/>
      <c r="AG122" t="str">
        <f ca="1"/>
        <v>21/02/2024</v>
      </c>
      <c r="AH122" s="4">
        <f ca="1"/>
        <v>125330320000</v>
      </c>
      <c r="AI122" s="4">
        <f ca="1"/>
        <v>0</v>
      </c>
      <c r="AJ122" s="4">
        <f ca="1"/>
        <v>-8900000</v>
      </c>
      <c r="AK122" s="4">
        <f ca="1"/>
        <v>0</v>
      </c>
      <c r="AM122" s="60"/>
      <c r="AN122" t="str">
        <f ca="1"/>
        <v>21/02/2024</v>
      </c>
      <c r="AO122" s="4">
        <f ca="1"/>
        <v>211078000</v>
      </c>
      <c r="AP122" s="4">
        <f ca="1"/>
        <v>10288510000</v>
      </c>
      <c r="AQ122" s="4">
        <f ca="1"/>
        <v>0</v>
      </c>
      <c r="AR122" s="4">
        <f ca="1"/>
        <v>1958021000</v>
      </c>
      <c r="AS122" s="4">
        <f ca="1"/>
        <v>-3146500000</v>
      </c>
      <c r="AT122" s="4">
        <f ca="1"/>
        <v>11312640000</v>
      </c>
      <c r="AU122" s="4">
        <f ca="1"/>
        <v>0</v>
      </c>
      <c r="AV122" s="4">
        <f ca="1"/>
        <v>-1610000</v>
      </c>
      <c r="AX122" s="60"/>
      <c r="AY122" t="str">
        <f ca="1"/>
        <v>21/02/2024</v>
      </c>
      <c r="AZ122" s="4">
        <f ca="1"/>
        <v>17643240000</v>
      </c>
      <c r="BA122" s="4">
        <f ca="1"/>
        <v>18329490000</v>
      </c>
      <c r="BB122" s="4">
        <f ca="1"/>
        <v>102107561000</v>
      </c>
      <c r="BD122" s="60"/>
      <c r="BE122" t="str">
        <f ca="1"/>
        <v>21/02/2024</v>
      </c>
      <c r="BF122" s="4">
        <f ca="1"/>
        <v>-67918770000</v>
      </c>
      <c r="BG122" s="4">
        <f ca="1"/>
        <v>83726857000</v>
      </c>
      <c r="BH122" s="4">
        <f ca="1"/>
        <v>67226065000</v>
      </c>
      <c r="BI122" s="4">
        <f ca="1"/>
        <v>41502545000</v>
      </c>
      <c r="BJ122" s="4">
        <f ca="1"/>
        <v>-60589690000</v>
      </c>
      <c r="BL122" s="60"/>
      <c r="BM122" t="str">
        <f ca="1"/>
        <v>21/02/2024</v>
      </c>
      <c r="BN122" s="4">
        <f ca="1"/>
        <v>94736362000</v>
      </c>
      <c r="BO122" s="4">
        <f ca="1"/>
        <v>2834760000</v>
      </c>
      <c r="BP122" s="4">
        <f ca="1"/>
        <v>-194935072000</v>
      </c>
      <c r="BQ122" s="4">
        <f ca="1"/>
        <v>3769636000</v>
      </c>
      <c r="BR122" s="4">
        <f ca="1"/>
        <v>361631951000</v>
      </c>
      <c r="BS122" s="4">
        <f ca="1"/>
        <v>0</v>
      </c>
      <c r="BT122" s="4">
        <f ca="1"/>
        <v>47624480000</v>
      </c>
    </row>
    <row r="123" spans="23:72" x14ac:dyDescent="0.2">
      <c r="W123" s="60"/>
      <c r="X123" t="str">
        <f ca="1"/>
        <v>20/02/2024</v>
      </c>
      <c r="Y123" s="27">
        <f ca="1"/>
        <v>0</v>
      </c>
      <c r="Z123" s="27">
        <f ca="1"/>
        <v>0</v>
      </c>
      <c r="AA123" s="27">
        <f ca="1"/>
        <v>0</v>
      </c>
      <c r="AB123" s="27">
        <f ca="1"/>
        <v>0</v>
      </c>
      <c r="AC123" s="27">
        <f ca="1"/>
        <v>0</v>
      </c>
      <c r="AD123" s="27">
        <f ca="1"/>
        <v>545020000</v>
      </c>
      <c r="AF123" s="60"/>
      <c r="AG123" t="str">
        <f ca="1"/>
        <v>20/02/2024</v>
      </c>
      <c r="AH123" s="4">
        <f ca="1"/>
        <v>125215500000</v>
      </c>
      <c r="AI123" s="4">
        <f ca="1"/>
        <v>0</v>
      </c>
      <c r="AJ123" s="4">
        <f ca="1"/>
        <v>-8900000</v>
      </c>
      <c r="AK123" s="4">
        <f ca="1"/>
        <v>0</v>
      </c>
      <c r="AM123" s="60"/>
      <c r="AN123" t="str">
        <f ca="1"/>
        <v>20/02/2024</v>
      </c>
      <c r="AO123" s="4">
        <f ca="1"/>
        <v>112203000</v>
      </c>
      <c r="AP123" s="4">
        <f ca="1"/>
        <v>8128430000</v>
      </c>
      <c r="AQ123" s="4">
        <f ca="1"/>
        <v>0</v>
      </c>
      <c r="AR123" s="4">
        <f ca="1"/>
        <v>1821431000</v>
      </c>
      <c r="AS123" s="4">
        <f ca="1"/>
        <v>-3146500000</v>
      </c>
      <c r="AT123" s="4">
        <f ca="1"/>
        <v>11226330000</v>
      </c>
      <c r="AU123" s="4">
        <f ca="1"/>
        <v>0</v>
      </c>
      <c r="AV123" s="4">
        <f ca="1"/>
        <v>-1610000</v>
      </c>
      <c r="AX123" s="60"/>
      <c r="AY123" t="str">
        <f ca="1"/>
        <v>20/02/2024</v>
      </c>
      <c r="AZ123" s="4">
        <f ca="1"/>
        <v>39835100000</v>
      </c>
      <c r="BA123" s="4">
        <f ca="1"/>
        <v>18242270000</v>
      </c>
      <c r="BB123" s="4">
        <f ca="1"/>
        <v>101872766000</v>
      </c>
      <c r="BD123" s="60"/>
      <c r="BE123" t="str">
        <f ca="1"/>
        <v>20/02/2024</v>
      </c>
      <c r="BF123" s="4">
        <f ca="1"/>
        <v>-62957930000</v>
      </c>
      <c r="BG123" s="4">
        <f ca="1"/>
        <v>83726857000</v>
      </c>
      <c r="BH123" s="4">
        <f ca="1"/>
        <v>69565920000</v>
      </c>
      <c r="BI123" s="4">
        <f ca="1"/>
        <v>41502545000</v>
      </c>
      <c r="BJ123" s="4">
        <f ca="1"/>
        <v>-60589690000</v>
      </c>
      <c r="BL123" s="60"/>
      <c r="BM123" t="str">
        <f ca="1"/>
        <v>20/02/2024</v>
      </c>
      <c r="BN123" s="4">
        <f ca="1"/>
        <v>111714242000</v>
      </c>
      <c r="BO123" s="4">
        <f ca="1"/>
        <v>2732440000</v>
      </c>
      <c r="BP123" s="4">
        <f ca="1"/>
        <v>-167429447000</v>
      </c>
      <c r="BQ123" s="4">
        <f ca="1"/>
        <v>6962386000</v>
      </c>
      <c r="BR123" s="4">
        <f ca="1"/>
        <v>379748611000</v>
      </c>
      <c r="BS123" s="4">
        <f ca="1"/>
        <v>0</v>
      </c>
      <c r="BT123" s="4">
        <f ca="1"/>
        <v>59769270000</v>
      </c>
    </row>
    <row r="124" spans="23:72" x14ac:dyDescent="0.2">
      <c r="W124" s="60"/>
      <c r="X124" t="str">
        <f ca="1"/>
        <v>19/02/2024</v>
      </c>
      <c r="Y124" s="27">
        <f ca="1"/>
        <v>0</v>
      </c>
      <c r="Z124" s="27">
        <f ca="1"/>
        <v>0</v>
      </c>
      <c r="AA124" s="27">
        <f ca="1"/>
        <v>0</v>
      </c>
      <c r="AB124" s="27">
        <f ca="1"/>
        <v>0</v>
      </c>
      <c r="AC124" s="27">
        <f ca="1"/>
        <v>0</v>
      </c>
      <c r="AD124" s="27">
        <f ca="1"/>
        <v>307020000</v>
      </c>
      <c r="AF124" s="60"/>
      <c r="AG124" t="str">
        <f ca="1"/>
        <v>19/02/2024</v>
      </c>
      <c r="AH124" s="4">
        <f ca="1"/>
        <v>125215500000</v>
      </c>
      <c r="AI124" s="4">
        <f ca="1"/>
        <v>0</v>
      </c>
      <c r="AJ124" s="4">
        <f ca="1"/>
        <v>-8900000</v>
      </c>
      <c r="AK124" s="4">
        <f ca="1"/>
        <v>0</v>
      </c>
      <c r="AM124" s="60"/>
      <c r="AN124" t="str">
        <f ca="1"/>
        <v>19/02/2024</v>
      </c>
      <c r="AO124" s="4">
        <f ca="1"/>
        <v>112203000</v>
      </c>
      <c r="AP124" s="4">
        <f ca="1"/>
        <v>8062030000</v>
      </c>
      <c r="AQ124" s="4">
        <f ca="1"/>
        <v>0</v>
      </c>
      <c r="AR124" s="4">
        <f ca="1"/>
        <v>1821431000</v>
      </c>
      <c r="AS124" s="4">
        <f ca="1"/>
        <v>-3146500000</v>
      </c>
      <c r="AT124" s="4">
        <f ca="1"/>
        <v>15057890000</v>
      </c>
      <c r="AU124" s="4">
        <f ca="1"/>
        <v>0</v>
      </c>
      <c r="AV124" s="4">
        <f ca="1"/>
        <v>-1610000</v>
      </c>
      <c r="AX124" s="60"/>
      <c r="AY124" t="str">
        <f ca="1"/>
        <v>19/02/2024</v>
      </c>
      <c r="AZ124" s="4">
        <f ca="1"/>
        <v>81394265000</v>
      </c>
      <c r="BA124" s="4">
        <f ca="1"/>
        <v>18242270000</v>
      </c>
      <c r="BB124" s="4">
        <f ca="1"/>
        <v>98395266000</v>
      </c>
      <c r="BD124" s="60"/>
      <c r="BE124" t="str">
        <f ca="1"/>
        <v>19/02/2024</v>
      </c>
      <c r="BF124" s="4">
        <f ca="1"/>
        <v>-63045580000</v>
      </c>
      <c r="BG124" s="4">
        <f ca="1"/>
        <v>83726857000</v>
      </c>
      <c r="BH124" s="4">
        <f ca="1"/>
        <v>65726395000</v>
      </c>
      <c r="BI124" s="4">
        <f ca="1"/>
        <v>41502545000</v>
      </c>
      <c r="BJ124" s="4">
        <f ca="1"/>
        <v>-37438320000</v>
      </c>
      <c r="BL124" s="60"/>
      <c r="BM124" t="str">
        <f ca="1"/>
        <v>19/02/2024</v>
      </c>
      <c r="BN124" s="4">
        <f ca="1"/>
        <v>124533122000</v>
      </c>
      <c r="BO124" s="4">
        <f ca="1"/>
        <v>5558500000</v>
      </c>
      <c r="BP124" s="4">
        <f ca="1"/>
        <v>-143486907000</v>
      </c>
      <c r="BQ124" s="4">
        <f ca="1"/>
        <v>6962386000</v>
      </c>
      <c r="BR124" s="4">
        <f ca="1"/>
        <v>383677891000</v>
      </c>
      <c r="BS124" s="4">
        <f ca="1"/>
        <v>0</v>
      </c>
      <c r="BT124" s="4">
        <f ca="1"/>
        <v>45921785000</v>
      </c>
    </row>
    <row r="125" spans="23:72" x14ac:dyDescent="0.2">
      <c r="W125" s="60"/>
      <c r="X125" t="str">
        <f ca="1"/>
        <v>16/02/2024</v>
      </c>
      <c r="Y125" s="27">
        <f ca="1"/>
        <v>0</v>
      </c>
      <c r="Z125" s="27">
        <f ca="1"/>
        <v>0</v>
      </c>
      <c r="AA125" s="27">
        <f ca="1"/>
        <v>0</v>
      </c>
      <c r="AB125" s="27">
        <f ca="1"/>
        <v>0</v>
      </c>
      <c r="AC125" s="27">
        <f ca="1"/>
        <v>0</v>
      </c>
      <c r="AD125" s="27">
        <f ca="1"/>
        <v>0</v>
      </c>
      <c r="AF125" s="60"/>
      <c r="AG125" t="str">
        <f ca="1"/>
        <v>16/02/2024</v>
      </c>
      <c r="AH125" s="4">
        <f ca="1"/>
        <v>124995100000</v>
      </c>
      <c r="AI125" s="4">
        <f ca="1"/>
        <v>0</v>
      </c>
      <c r="AJ125" s="4">
        <f ca="1"/>
        <v>-8900000</v>
      </c>
      <c r="AK125" s="4">
        <f ca="1"/>
        <v>0</v>
      </c>
      <c r="AM125" s="60"/>
      <c r="AN125" t="str">
        <f ca="1"/>
        <v>16/02/2024</v>
      </c>
      <c r="AO125" s="4">
        <f ca="1"/>
        <v>-75887000</v>
      </c>
      <c r="AP125" s="4">
        <f ca="1"/>
        <v>7636700000</v>
      </c>
      <c r="AQ125" s="4">
        <f ca="1"/>
        <v>0</v>
      </c>
      <c r="AR125" s="4">
        <f ca="1"/>
        <v>6644921000</v>
      </c>
      <c r="AS125" s="4">
        <f ca="1"/>
        <v>-3146500000</v>
      </c>
      <c r="AT125" s="4">
        <f ca="1"/>
        <v>14990250000</v>
      </c>
      <c r="AU125" s="4">
        <f ca="1"/>
        <v>0</v>
      </c>
      <c r="AV125" s="4">
        <f ca="1"/>
        <v>-1610000</v>
      </c>
      <c r="AX125" s="60"/>
      <c r="AY125" t="str">
        <f ca="1"/>
        <v>16/02/2024</v>
      </c>
      <c r="AZ125" s="4">
        <f ca="1"/>
        <v>133582915000</v>
      </c>
      <c r="BA125" s="4">
        <f ca="1"/>
        <v>18076230000</v>
      </c>
      <c r="BB125" s="4">
        <f ca="1"/>
        <v>100798596000</v>
      </c>
      <c r="BD125" s="60"/>
      <c r="BE125" t="str">
        <f ca="1"/>
        <v>16/02/2024</v>
      </c>
      <c r="BF125" s="4">
        <f ca="1"/>
        <v>-49799190000</v>
      </c>
      <c r="BG125" s="4">
        <f ca="1"/>
        <v>83726857000</v>
      </c>
      <c r="BH125" s="4">
        <f ca="1"/>
        <v>65586010000</v>
      </c>
      <c r="BI125" s="4">
        <f ca="1"/>
        <v>41502545000</v>
      </c>
      <c r="BJ125" s="4">
        <f ca="1"/>
        <v>-23200545000</v>
      </c>
      <c r="BL125" s="60"/>
      <c r="BM125" t="str">
        <f ca="1"/>
        <v>16/02/2024</v>
      </c>
      <c r="BN125" s="4">
        <f ca="1"/>
        <v>146755402000</v>
      </c>
      <c r="BO125" s="4">
        <f ca="1"/>
        <v>5364260000</v>
      </c>
      <c r="BP125" s="4">
        <f ca="1"/>
        <v>-129420217000</v>
      </c>
      <c r="BQ125" s="4">
        <f ca="1"/>
        <v>6543606000</v>
      </c>
      <c r="BR125" s="4">
        <f ca="1"/>
        <v>382680491000</v>
      </c>
      <c r="BS125" s="4">
        <f ca="1"/>
        <v>0</v>
      </c>
      <c r="BT125" s="4">
        <f ca="1"/>
        <v>26857085000</v>
      </c>
    </row>
    <row r="126" spans="23:72" x14ac:dyDescent="0.2">
      <c r="W126" s="60"/>
      <c r="X126" t="str">
        <f ca="1"/>
        <v>15/02/2024</v>
      </c>
      <c r="Y126" s="27">
        <f ca="1"/>
        <v>0</v>
      </c>
      <c r="Z126" s="27">
        <f ca="1"/>
        <v>0</v>
      </c>
      <c r="AA126" s="27">
        <f ca="1"/>
        <v>0</v>
      </c>
      <c r="AB126" s="27">
        <f ca="1"/>
        <v>0</v>
      </c>
      <c r="AC126" s="27">
        <f ca="1"/>
        <v>0</v>
      </c>
      <c r="AD126" s="27">
        <f ca="1"/>
        <v>0</v>
      </c>
      <c r="AF126" s="60"/>
      <c r="AG126" t="str">
        <f ca="1"/>
        <v>15/02/2024</v>
      </c>
      <c r="AH126" s="4">
        <f ca="1"/>
        <v>124942460000</v>
      </c>
      <c r="AI126" s="4">
        <f ca="1"/>
        <v>0</v>
      </c>
      <c r="AJ126" s="4">
        <f ca="1"/>
        <v>-8900000</v>
      </c>
      <c r="AK126" s="4">
        <f ca="1"/>
        <v>0</v>
      </c>
      <c r="AM126" s="60"/>
      <c r="AN126" t="str">
        <f ca="1"/>
        <v>15/02/2024</v>
      </c>
      <c r="AO126" s="4">
        <f ca="1"/>
        <v>-121282000</v>
      </c>
      <c r="AP126" s="4">
        <f ca="1"/>
        <v>7569720000</v>
      </c>
      <c r="AQ126" s="4">
        <f ca="1"/>
        <v>0</v>
      </c>
      <c r="AR126" s="4">
        <f ca="1"/>
        <v>6553691000</v>
      </c>
      <c r="AS126" s="4">
        <f ca="1"/>
        <v>-3146500000</v>
      </c>
      <c r="AT126" s="4">
        <f ca="1"/>
        <v>14933140000</v>
      </c>
      <c r="AU126" s="4">
        <f ca="1"/>
        <v>0</v>
      </c>
      <c r="AV126" s="4">
        <f ca="1"/>
        <v>-1610000</v>
      </c>
      <c r="AX126" s="60"/>
      <c r="AY126" t="str">
        <f ca="1"/>
        <v>15/02/2024</v>
      </c>
      <c r="AZ126" s="4">
        <f ca="1"/>
        <v>135519615000</v>
      </c>
      <c r="BA126" s="4">
        <f ca="1"/>
        <v>18017050000</v>
      </c>
      <c r="BB126" s="4">
        <f ca="1"/>
        <v>94658116000</v>
      </c>
      <c r="BD126" s="60"/>
      <c r="BE126" t="str">
        <f ca="1"/>
        <v>15/02/2024</v>
      </c>
      <c r="BF126" s="4">
        <f ca="1"/>
        <v>-54575760000</v>
      </c>
      <c r="BG126" s="4">
        <f ca="1"/>
        <v>83726857000</v>
      </c>
      <c r="BH126" s="4">
        <f ca="1"/>
        <v>66014390000</v>
      </c>
      <c r="BI126" s="4">
        <f ca="1"/>
        <v>41502545000</v>
      </c>
      <c r="BJ126" s="4">
        <f ca="1"/>
        <v>17076735000</v>
      </c>
      <c r="BL126" s="60"/>
      <c r="BM126" t="str">
        <f ca="1"/>
        <v>15/02/2024</v>
      </c>
      <c r="BN126" s="4">
        <f ca="1"/>
        <v>135282932000</v>
      </c>
      <c r="BO126" s="4">
        <f ca="1"/>
        <v>5317140000</v>
      </c>
      <c r="BP126" s="4">
        <f ca="1"/>
        <v>-128794757000</v>
      </c>
      <c r="BQ126" s="4">
        <f ca="1"/>
        <v>1483296000</v>
      </c>
      <c r="BR126" s="4">
        <f ca="1"/>
        <v>381557031000</v>
      </c>
      <c r="BS126" s="4">
        <f ca="1"/>
        <v>0</v>
      </c>
      <c r="BT126" s="4">
        <f ca="1"/>
        <v>25587935000</v>
      </c>
    </row>
    <row r="127" spans="23:72" x14ac:dyDescent="0.2">
      <c r="W127" s="60"/>
      <c r="X127" t="str">
        <f ca="1"/>
        <v>07/02/2024</v>
      </c>
      <c r="Y127" s="27">
        <f ca="1"/>
        <v>0</v>
      </c>
      <c r="Z127" s="27">
        <f ca="1"/>
        <v>0</v>
      </c>
      <c r="AA127" s="27">
        <f ca="1"/>
        <v>0</v>
      </c>
      <c r="AB127" s="27">
        <f ca="1"/>
        <v>0</v>
      </c>
      <c r="AC127" s="27">
        <f ca="1"/>
        <v>0</v>
      </c>
      <c r="AD127" s="27">
        <f ca="1"/>
        <v>0</v>
      </c>
      <c r="AF127" s="60"/>
      <c r="AG127" t="str">
        <f ca="1"/>
        <v>07/02/2024</v>
      </c>
      <c r="AH127" s="4">
        <f ca="1"/>
        <v>124889820000</v>
      </c>
      <c r="AI127" s="4">
        <f ca="1"/>
        <v>0</v>
      </c>
      <c r="AJ127" s="4">
        <f ca="1"/>
        <v>-8900000</v>
      </c>
      <c r="AK127" s="4">
        <f ca="1"/>
        <v>0</v>
      </c>
      <c r="AM127" s="60"/>
      <c r="AN127" t="str">
        <f ca="1"/>
        <v>07/02/2024</v>
      </c>
      <c r="AO127" s="4">
        <f ca="1"/>
        <v>-166677000</v>
      </c>
      <c r="AP127" s="4">
        <f ca="1"/>
        <v>7502740000</v>
      </c>
      <c r="AQ127" s="4">
        <f ca="1"/>
        <v>0</v>
      </c>
      <c r="AR127" s="4">
        <f ca="1"/>
        <v>6462461000</v>
      </c>
      <c r="AS127" s="4">
        <f ca="1"/>
        <v>-3146500000</v>
      </c>
      <c r="AT127" s="4">
        <f ca="1"/>
        <v>14876030000</v>
      </c>
      <c r="AU127" s="4">
        <f ca="1"/>
        <v>0</v>
      </c>
      <c r="AV127" s="4">
        <f ca="1"/>
        <v>-1610000</v>
      </c>
      <c r="AX127" s="60"/>
      <c r="AY127" t="str">
        <f ca="1"/>
        <v>07/02/2024</v>
      </c>
      <c r="AZ127" s="4">
        <f ca="1"/>
        <v>193175430000</v>
      </c>
      <c r="BA127" s="4">
        <f ca="1"/>
        <v>17957870000</v>
      </c>
      <c r="BB127" s="4">
        <f ca="1"/>
        <v>96519441000</v>
      </c>
      <c r="BD127" s="60"/>
      <c r="BE127" t="str">
        <f ca="1"/>
        <v>07/02/2024</v>
      </c>
      <c r="BF127" s="4">
        <f ca="1"/>
        <v>-54742680000</v>
      </c>
      <c r="BG127" s="4">
        <f ca="1"/>
        <v>83726857000</v>
      </c>
      <c r="BH127" s="4">
        <f ca="1"/>
        <v>67229160000</v>
      </c>
      <c r="BI127" s="4">
        <f ca="1"/>
        <v>41502545000</v>
      </c>
      <c r="BJ127" s="4">
        <f ca="1"/>
        <v>57354015000</v>
      </c>
      <c r="BL127" s="60"/>
      <c r="BM127" t="str">
        <f ca="1"/>
        <v>07/02/2024</v>
      </c>
      <c r="BN127" s="4">
        <f ca="1"/>
        <v>158240012000</v>
      </c>
      <c r="BO127" s="4">
        <f ca="1"/>
        <v>5270020000</v>
      </c>
      <c r="BP127" s="4">
        <f ca="1"/>
        <v>-123355942000</v>
      </c>
      <c r="BQ127" s="4">
        <f ca="1"/>
        <v>-3577014000</v>
      </c>
      <c r="BR127" s="4">
        <f ca="1"/>
        <v>386453091000</v>
      </c>
      <c r="BS127" s="4">
        <f ca="1"/>
        <v>0</v>
      </c>
      <c r="BT127" s="4">
        <f ca="1"/>
        <v>24318785000</v>
      </c>
    </row>
    <row r="128" spans="23:72" x14ac:dyDescent="0.2">
      <c r="W128" s="60"/>
      <c r="X128" t="str">
        <f ca="1"/>
        <v>06/02/2024</v>
      </c>
      <c r="Y128" s="27">
        <f ca="1"/>
        <v>0</v>
      </c>
      <c r="Z128" s="27">
        <f ca="1"/>
        <v>0</v>
      </c>
      <c r="AA128" s="27">
        <f ca="1"/>
        <v>0</v>
      </c>
      <c r="AB128" s="27">
        <f ca="1"/>
        <v>0</v>
      </c>
      <c r="AC128" s="27">
        <f ca="1"/>
        <v>0</v>
      </c>
      <c r="AD128" s="27">
        <f ca="1"/>
        <v>0</v>
      </c>
      <c r="AF128" s="60"/>
      <c r="AG128" t="str">
        <f ca="1"/>
        <v>06/02/2024</v>
      </c>
      <c r="AH128" s="4">
        <f ca="1"/>
        <v>124810700000</v>
      </c>
      <c r="AI128" s="4">
        <f ca="1"/>
        <v>0</v>
      </c>
      <c r="AJ128" s="4">
        <f ca="1"/>
        <v>-8900000</v>
      </c>
      <c r="AK128" s="4">
        <f ca="1"/>
        <v>0</v>
      </c>
      <c r="AM128" s="60"/>
      <c r="AN128" t="str">
        <f ca="1"/>
        <v>06/02/2024</v>
      </c>
      <c r="AO128" s="4">
        <f ca="1"/>
        <v>-231917000</v>
      </c>
      <c r="AP128" s="4">
        <f ca="1"/>
        <v>7502740000</v>
      </c>
      <c r="AQ128" s="4">
        <f ca="1"/>
        <v>0</v>
      </c>
      <c r="AR128" s="4">
        <f ca="1"/>
        <v>6373056000</v>
      </c>
      <c r="AS128" s="4">
        <f ca="1"/>
        <v>-3146500000</v>
      </c>
      <c r="AT128" s="4">
        <f ca="1"/>
        <v>16729930000</v>
      </c>
      <c r="AU128" s="4">
        <f ca="1"/>
        <v>0</v>
      </c>
      <c r="AV128" s="4">
        <f ca="1"/>
        <v>-1610000</v>
      </c>
      <c r="AX128" s="60"/>
      <c r="AY128" t="str">
        <f ca="1"/>
        <v>06/02/2024</v>
      </c>
      <c r="AZ128" s="4">
        <f ca="1"/>
        <v>200517735000</v>
      </c>
      <c r="BA128" s="4">
        <f ca="1"/>
        <v>17899230000</v>
      </c>
      <c r="BB128" s="4">
        <f ca="1"/>
        <v>90574326000</v>
      </c>
      <c r="BD128" s="60"/>
      <c r="BE128" t="str">
        <f ca="1"/>
        <v>06/02/2024</v>
      </c>
      <c r="BF128" s="4">
        <f ca="1"/>
        <v>-52123550000</v>
      </c>
      <c r="BG128" s="4">
        <f ca="1"/>
        <v>83726857000</v>
      </c>
      <c r="BH128" s="4">
        <f ca="1"/>
        <v>60639825000</v>
      </c>
      <c r="BI128" s="4">
        <f ca="1"/>
        <v>41502545000</v>
      </c>
      <c r="BJ128" s="4">
        <f ca="1"/>
        <v>66157755000</v>
      </c>
      <c r="BL128" s="60"/>
      <c r="BM128" t="str">
        <f ca="1"/>
        <v>06/02/2024</v>
      </c>
      <c r="BN128" s="4">
        <f ca="1"/>
        <v>170338282000</v>
      </c>
      <c r="BO128" s="4">
        <f ca="1"/>
        <v>5203140000</v>
      </c>
      <c r="BP128" s="4">
        <f ca="1"/>
        <v>-119773832000</v>
      </c>
      <c r="BQ128" s="4">
        <f ca="1"/>
        <v>-3727304000</v>
      </c>
      <c r="BR128" s="4">
        <f ca="1"/>
        <v>391216261000</v>
      </c>
      <c r="BS128" s="4">
        <f ca="1"/>
        <v>0</v>
      </c>
      <c r="BT128" s="4">
        <f ca="1"/>
        <v>18101335000</v>
      </c>
    </row>
    <row r="129" spans="23:72" x14ac:dyDescent="0.2">
      <c r="W129" s="60"/>
      <c r="X129" t="str">
        <f ca="1"/>
        <v>05/02/2024</v>
      </c>
      <c r="Y129" s="27">
        <f ca="1"/>
        <v>0</v>
      </c>
      <c r="Z129" s="27">
        <f ca="1"/>
        <v>0</v>
      </c>
      <c r="AA129" s="27">
        <f ca="1"/>
        <v>0</v>
      </c>
      <c r="AB129" s="27">
        <f ca="1"/>
        <v>0</v>
      </c>
      <c r="AC129" s="27">
        <f ca="1"/>
        <v>0</v>
      </c>
      <c r="AD129" s="27">
        <f ca="1"/>
        <v>0</v>
      </c>
      <c r="AF129" s="60"/>
      <c r="AG129" t="str">
        <f ca="1"/>
        <v>05/02/2024</v>
      </c>
      <c r="AH129" s="4">
        <f ca="1"/>
        <v>124784500000</v>
      </c>
      <c r="AI129" s="4">
        <f ca="1"/>
        <v>0</v>
      </c>
      <c r="AJ129" s="4">
        <f ca="1"/>
        <v>-8900000</v>
      </c>
      <c r="AK129" s="4">
        <f ca="1"/>
        <v>0</v>
      </c>
      <c r="AM129" s="60"/>
      <c r="AN129" t="str">
        <f ca="1"/>
        <v>05/02/2024</v>
      </c>
      <c r="AO129" s="4">
        <f ca="1"/>
        <v>-250517000</v>
      </c>
      <c r="AP129" s="4">
        <f ca="1"/>
        <v>7502740000</v>
      </c>
      <c r="AQ129" s="4">
        <f ca="1"/>
        <v>0</v>
      </c>
      <c r="AR129" s="4">
        <f ca="1"/>
        <v>5087876000</v>
      </c>
      <c r="AS129" s="4">
        <f ca="1"/>
        <v>-3146500000</v>
      </c>
      <c r="AT129" s="4">
        <f ca="1"/>
        <v>18622770000</v>
      </c>
      <c r="AU129" s="4">
        <f ca="1"/>
        <v>0</v>
      </c>
      <c r="AV129" s="4">
        <f ca="1"/>
        <v>-1610000</v>
      </c>
      <c r="AX129" s="60"/>
      <c r="AY129" t="str">
        <f ca="1"/>
        <v>05/02/2024</v>
      </c>
      <c r="AZ129" s="4">
        <f ca="1"/>
        <v>195389070000</v>
      </c>
      <c r="BA129" s="4">
        <f ca="1"/>
        <v>17879630000</v>
      </c>
      <c r="BB129" s="4">
        <f ca="1"/>
        <v>91680896000</v>
      </c>
      <c r="BD129" s="60"/>
      <c r="BE129" t="str">
        <f ca="1"/>
        <v>05/02/2024</v>
      </c>
      <c r="BF129" s="4">
        <f ca="1"/>
        <v>-53141550000</v>
      </c>
      <c r="BG129" s="4">
        <f ca="1"/>
        <v>83726857000</v>
      </c>
      <c r="BH129" s="4">
        <f ca="1"/>
        <v>53721660000</v>
      </c>
      <c r="BI129" s="4">
        <f ca="1"/>
        <v>41502545000</v>
      </c>
      <c r="BJ129" s="4">
        <f ca="1"/>
        <v>75928455000</v>
      </c>
      <c r="BL129" s="60"/>
      <c r="BM129" t="str">
        <f ca="1"/>
        <v>05/02/2024</v>
      </c>
      <c r="BN129" s="4">
        <f ca="1"/>
        <v>166443180000</v>
      </c>
      <c r="BO129" s="4">
        <f ca="1"/>
        <v>5180900000</v>
      </c>
      <c r="BP129" s="4">
        <f ca="1"/>
        <v>84116863000</v>
      </c>
      <c r="BQ129" s="4">
        <f ca="1"/>
        <v>-3774984000</v>
      </c>
      <c r="BR129" s="4">
        <f ca="1"/>
        <v>534231091000</v>
      </c>
      <c r="BS129" s="4">
        <f ca="1"/>
        <v>0</v>
      </c>
      <c r="BT129" s="4">
        <f ca="1"/>
        <v>12094900000</v>
      </c>
    </row>
    <row r="130" spans="23:72" x14ac:dyDescent="0.2">
      <c r="W130" s="60"/>
      <c r="X130" t="str">
        <f ca="1"/>
        <v>02/02/2024</v>
      </c>
      <c r="Y130" s="27">
        <f ca="1"/>
        <v>0</v>
      </c>
      <c r="Z130" s="27">
        <f ca="1"/>
        <v>0</v>
      </c>
      <c r="AA130" s="27">
        <f ca="1"/>
        <v>0</v>
      </c>
      <c r="AB130" s="27">
        <f ca="1"/>
        <v>0</v>
      </c>
      <c r="AC130" s="27">
        <f ca="1"/>
        <v>0</v>
      </c>
      <c r="AD130" s="27">
        <f ca="1"/>
        <v>0</v>
      </c>
      <c r="AF130" s="60"/>
      <c r="AG130" t="str">
        <f ca="1"/>
        <v>02/02/2024</v>
      </c>
      <c r="AH130" s="4">
        <f ca="1"/>
        <v>124393500000</v>
      </c>
      <c r="AI130" s="4">
        <f ca="1"/>
        <v>0</v>
      </c>
      <c r="AJ130" s="4">
        <f ca="1"/>
        <v>-8900000</v>
      </c>
      <c r="AK130" s="4">
        <f ca="1"/>
        <v>0</v>
      </c>
      <c r="AM130" s="60"/>
      <c r="AN130" t="str">
        <f ca="1"/>
        <v>02/02/2024</v>
      </c>
      <c r="AO130" s="4">
        <f ca="1"/>
        <v>-528737000</v>
      </c>
      <c r="AP130" s="4">
        <f ca="1"/>
        <v>7502740000</v>
      </c>
      <c r="AQ130" s="4">
        <f ca="1"/>
        <v>0</v>
      </c>
      <c r="AR130" s="4">
        <f ca="1"/>
        <v>865536000</v>
      </c>
      <c r="AS130" s="4">
        <f ca="1"/>
        <v>-3146500000</v>
      </c>
      <c r="AT130" s="4">
        <f ca="1"/>
        <v>13503750000</v>
      </c>
      <c r="AU130" s="4">
        <f ca="1"/>
        <v>0</v>
      </c>
      <c r="AV130" s="4">
        <f ca="1"/>
        <v>-1610000</v>
      </c>
      <c r="AX130" s="60"/>
      <c r="AY130" t="str">
        <f ca="1"/>
        <v>02/02/2024</v>
      </c>
      <c r="AZ130" s="4">
        <f ca="1"/>
        <v>176298521000</v>
      </c>
      <c r="BA130" s="4">
        <f ca="1"/>
        <v>17586470000</v>
      </c>
      <c r="BB130" s="4">
        <f ca="1"/>
        <v>84478866000</v>
      </c>
      <c r="BD130" s="60"/>
      <c r="BE130" t="str">
        <f ca="1"/>
        <v>02/02/2024</v>
      </c>
      <c r="BF130" s="4">
        <f ca="1"/>
        <v>-42093480000</v>
      </c>
      <c r="BG130" s="4">
        <f ca="1"/>
        <v>83726857000</v>
      </c>
      <c r="BH130" s="4">
        <f ca="1"/>
        <v>44235745000</v>
      </c>
      <c r="BI130" s="4">
        <f ca="1"/>
        <v>34319970000</v>
      </c>
      <c r="BJ130" s="4">
        <f ca="1"/>
        <v>99471730000</v>
      </c>
      <c r="BL130" s="60"/>
      <c r="BM130" t="str">
        <f ca="1"/>
        <v>02/02/2024</v>
      </c>
      <c r="BN130" s="4">
        <f ca="1"/>
        <v>152096440000</v>
      </c>
      <c r="BO130" s="4">
        <f ca="1"/>
        <v>4849180000</v>
      </c>
      <c r="BP130" s="4">
        <f ca="1"/>
        <v>97751013000</v>
      </c>
      <c r="BQ130" s="4">
        <f ca="1"/>
        <v>-7480924000</v>
      </c>
      <c r="BR130" s="4">
        <f ca="1"/>
        <v>540080841000</v>
      </c>
      <c r="BS130" s="4">
        <f ca="1"/>
        <v>0</v>
      </c>
      <c r="BT130" s="4">
        <f ca="1"/>
        <v>8115100000</v>
      </c>
    </row>
    <row r="131" spans="23:72" x14ac:dyDescent="0.2">
      <c r="W131" s="60"/>
      <c r="X131" t="str">
        <f ca="1"/>
        <v>01/02/2024</v>
      </c>
      <c r="Y131" s="27">
        <f ca="1"/>
        <v>0</v>
      </c>
      <c r="Z131" s="27">
        <f ca="1"/>
        <v>0</v>
      </c>
      <c r="AA131" s="27">
        <f ca="1"/>
        <v>0</v>
      </c>
      <c r="AB131" s="27">
        <f ca="1"/>
        <v>0</v>
      </c>
      <c r="AC131" s="27">
        <f ca="1"/>
        <v>0</v>
      </c>
      <c r="AD131" s="27">
        <f ca="1"/>
        <v>0</v>
      </c>
      <c r="AF131" s="60"/>
      <c r="AG131" t="str">
        <f ca="1"/>
        <v>01/02/2024</v>
      </c>
      <c r="AH131" s="4">
        <f ca="1"/>
        <v>124393760000</v>
      </c>
      <c r="AI131" s="4">
        <f ca="1"/>
        <v>0</v>
      </c>
      <c r="AJ131" s="4">
        <f ca="1"/>
        <v>-8900000</v>
      </c>
      <c r="AK131" s="4">
        <f ca="1"/>
        <v>0</v>
      </c>
      <c r="AM131" s="60"/>
      <c r="AN131" t="str">
        <f ca="1"/>
        <v>01/02/2024</v>
      </c>
      <c r="AO131" s="4">
        <f ca="1"/>
        <v>-528737000</v>
      </c>
      <c r="AP131" s="4">
        <f ca="1"/>
        <v>7502740000</v>
      </c>
      <c r="AQ131" s="4">
        <f ca="1"/>
        <v>0</v>
      </c>
      <c r="AR131" s="4">
        <f ca="1"/>
        <v>865656000</v>
      </c>
      <c r="AS131" s="4">
        <f ca="1"/>
        <v>-2050500000</v>
      </c>
      <c r="AT131" s="4">
        <f ca="1"/>
        <v>10707230000</v>
      </c>
      <c r="AU131" s="4">
        <f ca="1"/>
        <v>0</v>
      </c>
      <c r="AV131" s="4">
        <f ca="1"/>
        <v>-1610000</v>
      </c>
      <c r="AX131" s="60"/>
      <c r="AY131" t="str">
        <f ca="1"/>
        <v>01/02/2024</v>
      </c>
      <c r="AZ131" s="4">
        <f ca="1"/>
        <v>202416220000</v>
      </c>
      <c r="BA131" s="4">
        <f ca="1"/>
        <v>30041015000</v>
      </c>
      <c r="BB131" s="4">
        <f ca="1"/>
        <v>85670796000</v>
      </c>
      <c r="BD131" s="60"/>
      <c r="BE131" t="str">
        <f ca="1"/>
        <v>01/02/2024</v>
      </c>
      <c r="BF131" s="4">
        <f ca="1"/>
        <v>-37442550000</v>
      </c>
      <c r="BG131" s="4">
        <f ca="1"/>
        <v>89744857000</v>
      </c>
      <c r="BH131" s="4">
        <f ca="1"/>
        <v>42177520000</v>
      </c>
      <c r="BI131" s="4">
        <f ca="1"/>
        <v>29498845000</v>
      </c>
      <c r="BJ131" s="4">
        <f ca="1"/>
        <v>48971730000</v>
      </c>
      <c r="BL131" s="60"/>
      <c r="BM131" t="str">
        <f ca="1"/>
        <v>01/02/2024</v>
      </c>
      <c r="BN131" s="4">
        <f ca="1"/>
        <v>147685380000</v>
      </c>
      <c r="BO131" s="4">
        <f ca="1"/>
        <v>4849000000</v>
      </c>
      <c r="BP131" s="4">
        <f ca="1"/>
        <v>-27863827000</v>
      </c>
      <c r="BQ131" s="4">
        <f ca="1"/>
        <v>-7479704000</v>
      </c>
      <c r="BR131" s="4">
        <f ca="1"/>
        <v>429045321000</v>
      </c>
      <c r="BS131" s="4">
        <f ca="1"/>
        <v>0</v>
      </c>
      <c r="BT131" s="4">
        <f ca="1"/>
        <v>12505120000</v>
      </c>
    </row>
    <row r="132" spans="23:72" x14ac:dyDescent="0.2">
      <c r="W132" s="60"/>
      <c r="X132" t="str">
        <f ca="1"/>
        <v>31/01/2024</v>
      </c>
      <c r="Y132" s="27">
        <f ca="1"/>
        <v>0</v>
      </c>
      <c r="Z132" s="27">
        <f ca="1"/>
        <v>0</v>
      </c>
      <c r="AA132" s="27">
        <f ca="1"/>
        <v>0</v>
      </c>
      <c r="AB132" s="27">
        <f ca="1"/>
        <v>0</v>
      </c>
      <c r="AC132" s="27">
        <f ca="1"/>
        <v>0</v>
      </c>
      <c r="AD132" s="27">
        <f ca="1"/>
        <v>0</v>
      </c>
      <c r="AF132" s="60"/>
      <c r="AG132" t="str">
        <f ca="1"/>
        <v>31/01/2024</v>
      </c>
      <c r="AH132" s="4">
        <f ca="1"/>
        <v>124503850000</v>
      </c>
      <c r="AI132" s="4">
        <f ca="1"/>
        <v>0</v>
      </c>
      <c r="AJ132" s="4">
        <f ca="1"/>
        <v>-8900000</v>
      </c>
      <c r="AK132" s="4">
        <f ca="1"/>
        <v>0</v>
      </c>
      <c r="AM132" s="60"/>
      <c r="AN132" t="str">
        <f ca="1"/>
        <v>31/01/2024</v>
      </c>
      <c r="AO132" s="4">
        <f ca="1"/>
        <v>-508292000</v>
      </c>
      <c r="AP132" s="4">
        <f ca="1"/>
        <v>7509570000</v>
      </c>
      <c r="AQ132" s="4">
        <f ca="1"/>
        <v>0</v>
      </c>
      <c r="AR132" s="4">
        <f ca="1"/>
        <v>897116000</v>
      </c>
      <c r="AS132" s="4">
        <f ca="1"/>
        <v>-2050500000</v>
      </c>
      <c r="AT132" s="4">
        <f ca="1"/>
        <v>7910710000</v>
      </c>
      <c r="AU132" s="4">
        <f ca="1"/>
        <v>0</v>
      </c>
      <c r="AV132" s="4">
        <f ca="1"/>
        <v>-1610000</v>
      </c>
      <c r="AX132" s="60"/>
      <c r="AY132" t="str">
        <f ca="1"/>
        <v>31/01/2024</v>
      </c>
      <c r="AZ132" s="4">
        <f ca="1"/>
        <v>204239849000</v>
      </c>
      <c r="BA132" s="4">
        <f ca="1"/>
        <v>30060735000</v>
      </c>
      <c r="BB132" s="4">
        <f ca="1"/>
        <v>77275210000</v>
      </c>
      <c r="BD132" s="60"/>
      <c r="BE132" t="str">
        <f ca="1"/>
        <v>31/01/2024</v>
      </c>
      <c r="BF132" s="4">
        <f ca="1"/>
        <v>-37346270000</v>
      </c>
      <c r="BG132" s="4">
        <f ca="1"/>
        <v>89744857000</v>
      </c>
      <c r="BH132" s="4">
        <f ca="1"/>
        <v>40496345000</v>
      </c>
      <c r="BI132" s="4">
        <f ca="1"/>
        <v>29498845000</v>
      </c>
      <c r="BJ132" s="4">
        <f ca="1"/>
        <v>-1528270000</v>
      </c>
      <c r="BL132" s="60"/>
      <c r="BM132" t="str">
        <f ca="1"/>
        <v>31/01/2024</v>
      </c>
      <c r="BN132" s="4">
        <f ca="1"/>
        <v>147905530000</v>
      </c>
      <c r="BO132" s="4">
        <f ca="1"/>
        <v>4871080000</v>
      </c>
      <c r="BP132" s="4">
        <f ca="1"/>
        <v>-52380517000</v>
      </c>
      <c r="BQ132" s="4">
        <f ca="1"/>
        <v>-7434094000</v>
      </c>
      <c r="BR132" s="4">
        <f ca="1"/>
        <v>529953100000</v>
      </c>
      <c r="BS132" s="4">
        <f ca="1"/>
        <v>0</v>
      </c>
      <c r="BT132" s="4">
        <f ca="1"/>
        <v>23315205000</v>
      </c>
    </row>
    <row r="133" spans="23:72" x14ac:dyDescent="0.2">
      <c r="W133" s="60"/>
      <c r="X133" t="str">
        <f ca="1"/>
        <v>30/01/2024</v>
      </c>
      <c r="Y133" s="27">
        <f ca="1"/>
        <v>0</v>
      </c>
      <c r="Z133" s="27">
        <f ca="1"/>
        <v>0</v>
      </c>
      <c r="AA133" s="27">
        <f ca="1"/>
        <v>0</v>
      </c>
      <c r="AB133" s="27">
        <f ca="1"/>
        <v>0</v>
      </c>
      <c r="AC133" s="27">
        <f ca="1"/>
        <v>0</v>
      </c>
      <c r="AD133" s="27">
        <f ca="1"/>
        <v>0</v>
      </c>
      <c r="AF133" s="60"/>
      <c r="AG133" t="str">
        <f ca="1"/>
        <v>30/01/2024</v>
      </c>
      <c r="AH133" s="4">
        <f ca="1"/>
        <v>124593550000</v>
      </c>
      <c r="AI133" s="4">
        <f ca="1"/>
        <v>0</v>
      </c>
      <c r="AJ133" s="4">
        <f ca="1"/>
        <v>-8900000</v>
      </c>
      <c r="AK133" s="4">
        <f ca="1"/>
        <v>0</v>
      </c>
      <c r="AM133" s="60"/>
      <c r="AN133" t="str">
        <f ca="1"/>
        <v>30/01/2024</v>
      </c>
      <c r="AO133" s="4">
        <f ca="1"/>
        <v>-422596000</v>
      </c>
      <c r="AP133" s="4">
        <f ca="1"/>
        <v>7511835000</v>
      </c>
      <c r="AQ133" s="4">
        <f ca="1"/>
        <v>0</v>
      </c>
      <c r="AR133" s="4">
        <f ca="1"/>
        <v>1011964000</v>
      </c>
      <c r="AS133" s="4">
        <f ca="1"/>
        <v>-1219500000</v>
      </c>
      <c r="AT133" s="4">
        <f ca="1"/>
        <v>7993640000</v>
      </c>
      <c r="AU133" s="4">
        <f ca="1"/>
        <v>0</v>
      </c>
      <c r="AV133" s="4">
        <f ca="1"/>
        <v>-805000</v>
      </c>
      <c r="AX133" s="60"/>
      <c r="AY133" t="str">
        <f ca="1"/>
        <v>30/01/2024</v>
      </c>
      <c r="AZ133" s="4">
        <f ca="1"/>
        <v>187705089000</v>
      </c>
      <c r="BA133" s="4">
        <f ca="1"/>
        <v>32586335000</v>
      </c>
      <c r="BB133" s="4">
        <f ca="1"/>
        <v>70645550000</v>
      </c>
      <c r="BD133" s="60"/>
      <c r="BE133" t="str">
        <f ca="1"/>
        <v>30/01/2024</v>
      </c>
      <c r="BF133" s="4">
        <f ca="1"/>
        <v>-37249990000</v>
      </c>
      <c r="BG133" s="4">
        <f ca="1"/>
        <v>95370926000</v>
      </c>
      <c r="BH133" s="4">
        <f ca="1"/>
        <v>36177730000</v>
      </c>
      <c r="BI133" s="4">
        <f ca="1"/>
        <v>29498845000</v>
      </c>
      <c r="BJ133" s="4">
        <f ca="1"/>
        <v>-2568270000</v>
      </c>
      <c r="BL133" s="60"/>
      <c r="BM133" t="str">
        <f ca="1"/>
        <v>30/01/2024</v>
      </c>
      <c r="BN133" s="4">
        <f ca="1"/>
        <v>161377150000</v>
      </c>
      <c r="BO133" s="4">
        <f ca="1"/>
        <v>4958790000</v>
      </c>
      <c r="BP133" s="4">
        <f ca="1"/>
        <v>-80999497000</v>
      </c>
      <c r="BQ133" s="4">
        <f ca="1"/>
        <v>-7227967000</v>
      </c>
      <c r="BR133" s="4">
        <f ca="1"/>
        <v>532983380000</v>
      </c>
      <c r="BS133" s="4">
        <f ca="1"/>
        <v>0</v>
      </c>
      <c r="BT133" s="4">
        <f ca="1"/>
        <v>16422455000</v>
      </c>
    </row>
    <row r="134" spans="23:72" x14ac:dyDescent="0.2">
      <c r="W134" s="60"/>
      <c r="X134" t="str">
        <f ca="1"/>
        <v>29/01/2024</v>
      </c>
      <c r="Y134" s="27">
        <f ca="1"/>
        <v>0</v>
      </c>
      <c r="Z134" s="27">
        <f ca="1"/>
        <v>0</v>
      </c>
      <c r="AA134" s="27">
        <f ca="1"/>
        <v>0</v>
      </c>
      <c r="AB134" s="27">
        <f ca="1"/>
        <v>0</v>
      </c>
      <c r="AC134" s="27">
        <f ca="1"/>
        <v>0</v>
      </c>
      <c r="AD134" s="27">
        <f ca="1"/>
        <v>0</v>
      </c>
      <c r="AF134" s="60" t="s">
        <v>244</v>
      </c>
      <c r="AG134" t="str">
        <f ca="1"/>
        <v>29/01/2024</v>
      </c>
      <c r="AH134" s="4">
        <f ca="1"/>
        <v>124683250000</v>
      </c>
      <c r="AI134" s="4">
        <f ca="1"/>
        <v>0</v>
      </c>
      <c r="AJ134" s="4">
        <f ca="1"/>
        <v>-8900000</v>
      </c>
      <c r="AK134" s="4">
        <f ca="1"/>
        <v>0</v>
      </c>
      <c r="AM134" s="60" t="s">
        <v>244</v>
      </c>
      <c r="AN134" t="str">
        <f ca="1"/>
        <v>29/01/2024</v>
      </c>
      <c r="AO134" s="4">
        <f ca="1"/>
        <v>-336900000</v>
      </c>
      <c r="AP134" s="4">
        <f ca="1"/>
        <v>7514100000</v>
      </c>
      <c r="AQ134" s="4">
        <f ca="1"/>
        <v>0</v>
      </c>
      <c r="AR134" s="4">
        <f ca="1"/>
        <v>1126812000</v>
      </c>
      <c r="AS134" s="4">
        <f ca="1"/>
        <v>-388500000</v>
      </c>
      <c r="AT134" s="4">
        <f ca="1"/>
        <v>8076570000</v>
      </c>
      <c r="AU134" s="4">
        <f ca="1"/>
        <v>0</v>
      </c>
      <c r="AV134" s="4">
        <f ca="1"/>
        <v>0</v>
      </c>
      <c r="AX134" s="60" t="s">
        <v>244</v>
      </c>
      <c r="AY134" t="str">
        <f ca="1"/>
        <v>29/01/2024</v>
      </c>
      <c r="AZ134" s="4">
        <f ca="1"/>
        <v>188402634000</v>
      </c>
      <c r="BA134" s="4">
        <f ca="1"/>
        <v>35111935000</v>
      </c>
      <c r="BB134" s="4">
        <f ca="1"/>
        <v>66251814000</v>
      </c>
      <c r="BD134" s="60" t="s">
        <v>244</v>
      </c>
      <c r="BE134" t="str">
        <f ca="1"/>
        <v>29/01/2024</v>
      </c>
      <c r="BF134" s="4">
        <f ca="1"/>
        <v>-33889710000</v>
      </c>
      <c r="BG134" s="4">
        <f ca="1"/>
        <v>100996995000</v>
      </c>
      <c r="BH134" s="4">
        <f ca="1"/>
        <v>34575295000</v>
      </c>
      <c r="BI134" s="4">
        <f ca="1"/>
        <v>29498845000</v>
      </c>
      <c r="BJ134" s="4">
        <f ca="1"/>
        <v>-2568270000</v>
      </c>
      <c r="BL134" s="60" t="s">
        <v>244</v>
      </c>
      <c r="BM134" t="str">
        <f ca="1"/>
        <v>29/01/2024</v>
      </c>
      <c r="BN134" s="4">
        <f ca="1"/>
        <v>148716930000</v>
      </c>
      <c r="BO134" s="4">
        <f ca="1"/>
        <v>5046500000</v>
      </c>
      <c r="BP134" s="4">
        <f ca="1"/>
        <v>-85210327000</v>
      </c>
      <c r="BQ134" s="4">
        <f ca="1"/>
        <v>-7021840000</v>
      </c>
      <c r="BR134" s="4">
        <f ca="1"/>
        <v>553055750000</v>
      </c>
      <c r="BS134" s="4">
        <f ca="1"/>
        <v>0</v>
      </c>
      <c r="BT134" s="4">
        <f ca="1"/>
        <v>9529705000</v>
      </c>
    </row>
    <row r="135" spans="23:72" x14ac:dyDescent="0.2">
      <c r="W135" s="60" t="s">
        <v>244</v>
      </c>
      <c r="X135" t="str">
        <f ca="1"/>
        <v>26/01/2024</v>
      </c>
      <c r="Y135" s="27">
        <f ca="1"/>
        <v>0</v>
      </c>
      <c r="Z135" s="27">
        <f ca="1"/>
        <v>0</v>
      </c>
      <c r="AA135" s="27">
        <f ca="1"/>
        <v>0</v>
      </c>
      <c r="AB135" s="27">
        <f ca="1"/>
        <v>0</v>
      </c>
      <c r="AC135" s="27">
        <f ca="1"/>
        <v>0</v>
      </c>
      <c r="AD135" s="27">
        <f ca="1"/>
        <v>0</v>
      </c>
      <c r="AF135" s="60"/>
      <c r="AG135" t="str">
        <f ca="1"/>
        <v>26/01/2024</v>
      </c>
      <c r="AH135" s="4">
        <f ca="1"/>
        <v>125192470000</v>
      </c>
      <c r="AI135" s="4">
        <f ca="1"/>
        <v>0</v>
      </c>
      <c r="AJ135" s="4">
        <f ca="1"/>
        <v>-8900000</v>
      </c>
      <c r="AK135" s="4">
        <f ca="1"/>
        <v>0</v>
      </c>
      <c r="AM135" s="60"/>
      <c r="AN135" t="str">
        <f ca="1"/>
        <v>26/01/2024</v>
      </c>
      <c r="AO135" s="4">
        <f ca="1"/>
        <v>34500000</v>
      </c>
      <c r="AP135" s="4">
        <f ca="1"/>
        <v>7514100000</v>
      </c>
      <c r="AQ135" s="4">
        <f ca="1"/>
        <v>0</v>
      </c>
      <c r="AR135" s="4">
        <f ca="1"/>
        <v>26434162000</v>
      </c>
      <c r="AS135" s="4">
        <f ca="1"/>
        <v>0</v>
      </c>
      <c r="AT135" s="4">
        <f ca="1"/>
        <v>8443120000</v>
      </c>
      <c r="AU135" s="4">
        <f ca="1"/>
        <v>0</v>
      </c>
      <c r="AV135" s="4">
        <f ca="1"/>
        <v>0</v>
      </c>
      <c r="AX135" s="60"/>
      <c r="AY135" t="str">
        <f ca="1"/>
        <v>26/01/2024</v>
      </c>
      <c r="AZ135" s="4">
        <f ca="1"/>
        <v>186001094000</v>
      </c>
      <c r="BA135" s="4">
        <f ca="1"/>
        <v>35513335000</v>
      </c>
      <c r="BB135" s="4">
        <f ca="1"/>
        <v>60043059000</v>
      </c>
      <c r="BD135" s="60"/>
      <c r="BE135" t="str">
        <f ca="1"/>
        <v>26/01/2024</v>
      </c>
      <c r="BF135" s="4">
        <f ca="1"/>
        <v>-29939350000</v>
      </c>
      <c r="BG135" s="4">
        <f ca="1"/>
        <v>100996995000</v>
      </c>
      <c r="BH135" s="4">
        <f ca="1"/>
        <v>34893475000</v>
      </c>
      <c r="BI135" s="4">
        <f ca="1"/>
        <v>29498845000</v>
      </c>
      <c r="BJ135" s="4">
        <f ca="1"/>
        <v>-2568270000</v>
      </c>
      <c r="BL135" s="60"/>
      <c r="BM135" t="str">
        <f ca="1"/>
        <v>26/01/2024</v>
      </c>
      <c r="BN135" s="4">
        <f ca="1"/>
        <v>140280820000</v>
      </c>
      <c r="BO135" s="4">
        <f ca="1"/>
        <v>4395440000</v>
      </c>
      <c r="BP135" s="4">
        <f ca="1"/>
        <v>-91404167000</v>
      </c>
      <c r="BQ135" s="4">
        <f ca="1"/>
        <v>-6180530000</v>
      </c>
      <c r="BR135" s="4">
        <f ca="1"/>
        <v>548532030000</v>
      </c>
      <c r="BS135" s="4">
        <f ca="1"/>
        <v>0</v>
      </c>
      <c r="BT135" s="4">
        <f ca="1"/>
        <v>9670020000</v>
      </c>
    </row>
    <row r="136" spans="23:72" x14ac:dyDescent="0.2">
      <c r="W136" s="60"/>
      <c r="X136" t="str">
        <f ca="1"/>
        <v>25/01/2024</v>
      </c>
      <c r="Y136" s="27">
        <f ca="1"/>
        <v>0</v>
      </c>
      <c r="Z136" s="27">
        <f ca="1"/>
        <v>0</v>
      </c>
      <c r="AA136" s="27">
        <f ca="1"/>
        <v>0</v>
      </c>
      <c r="AB136" s="27">
        <f ca="1"/>
        <v>0</v>
      </c>
      <c r="AC136" s="27">
        <f ca="1"/>
        <v>0</v>
      </c>
      <c r="AD136" s="27">
        <f ca="1"/>
        <v>0</v>
      </c>
      <c r="AF136" s="60"/>
      <c r="AG136" t="str">
        <f ca="1"/>
        <v>25/01/2024</v>
      </c>
      <c r="AH136" s="4">
        <f ca="1"/>
        <v>125089950000</v>
      </c>
      <c r="AI136" s="4">
        <f ca="1"/>
        <v>0</v>
      </c>
      <c r="AJ136" s="4">
        <f ca="1"/>
        <v>-8900000</v>
      </c>
      <c r="AK136" s="4">
        <f ca="1"/>
        <v>0</v>
      </c>
      <c r="AM136" s="60"/>
      <c r="AN136" t="str">
        <f ca="1"/>
        <v>25/01/2024</v>
      </c>
      <c r="AO136" s="4">
        <f ca="1"/>
        <v>-40140000</v>
      </c>
      <c r="AP136" s="4">
        <f ca="1"/>
        <v>7514100000</v>
      </c>
      <c r="AQ136" s="4">
        <f ca="1"/>
        <v>0</v>
      </c>
      <c r="AR136" s="4">
        <f ca="1"/>
        <v>26312422000</v>
      </c>
      <c r="AS136" s="4">
        <f ca="1"/>
        <v>0</v>
      </c>
      <c r="AT136" s="4">
        <f ca="1"/>
        <v>8369760000</v>
      </c>
      <c r="AU136" s="4">
        <f ca="1"/>
        <v>0</v>
      </c>
      <c r="AV136" s="4">
        <f ca="1"/>
        <v>0</v>
      </c>
      <c r="AX136" s="60"/>
      <c r="AY136" t="str">
        <f ca="1"/>
        <v>25/01/2024</v>
      </c>
      <c r="AZ136" s="4">
        <f ca="1"/>
        <v>176713064000</v>
      </c>
      <c r="BA136" s="4">
        <f ca="1"/>
        <v>36411615000</v>
      </c>
      <c r="BB136" s="4">
        <f ca="1"/>
        <v>36553679000</v>
      </c>
      <c r="BD136" s="60"/>
      <c r="BE136" t="str">
        <f ca="1"/>
        <v>25/01/2024</v>
      </c>
      <c r="BF136" s="4">
        <f ca="1"/>
        <v>-30504960000</v>
      </c>
      <c r="BG136" s="4">
        <f ca="1"/>
        <v>100996995000</v>
      </c>
      <c r="BH136" s="4">
        <f ca="1"/>
        <v>35096760000</v>
      </c>
      <c r="BI136" s="4">
        <f ca="1"/>
        <v>27140345000</v>
      </c>
      <c r="BJ136" s="4">
        <f ca="1"/>
        <v>-587000000</v>
      </c>
      <c r="BL136" s="60"/>
      <c r="BM136" t="str">
        <f ca="1"/>
        <v>25/01/2024</v>
      </c>
      <c r="BN136" s="4">
        <f ca="1"/>
        <v>113647460000</v>
      </c>
      <c r="BO136" s="4">
        <f ca="1"/>
        <v>3214640000</v>
      </c>
      <c r="BP136" s="4">
        <f ca="1"/>
        <v>-122563157000</v>
      </c>
      <c r="BQ136" s="4">
        <f ca="1"/>
        <v>-6350050000</v>
      </c>
      <c r="BR136" s="4">
        <f ca="1"/>
        <v>547378770000</v>
      </c>
      <c r="BS136" s="4">
        <f ca="1"/>
        <v>0</v>
      </c>
      <c r="BT136" s="4">
        <f ca="1"/>
        <v>-441550000</v>
      </c>
    </row>
    <row r="137" spans="23:72" x14ac:dyDescent="0.2">
      <c r="W137" s="60"/>
      <c r="X137" t="str">
        <f ca="1"/>
        <v>24/01/2024</v>
      </c>
      <c r="Y137" s="27">
        <f ca="1"/>
        <v>0</v>
      </c>
      <c r="Z137" s="27">
        <f ca="1"/>
        <v>0</v>
      </c>
      <c r="AA137" s="27">
        <f ca="1"/>
        <v>0</v>
      </c>
      <c r="AB137" s="27">
        <f ca="1"/>
        <v>0</v>
      </c>
      <c r="AC137" s="27">
        <f ca="1"/>
        <v>0</v>
      </c>
      <c r="AD137" s="27">
        <f ca="1"/>
        <v>0</v>
      </c>
      <c r="AF137" s="60"/>
      <c r="AG137" t="str">
        <f ca="1"/>
        <v>24/01/2024</v>
      </c>
      <c r="AH137" s="4">
        <f ca="1"/>
        <v>125089950000</v>
      </c>
      <c r="AI137" s="4">
        <f ca="1"/>
        <v>0</v>
      </c>
      <c r="AJ137" s="4">
        <f ca="1"/>
        <v>-8900000</v>
      </c>
      <c r="AK137" s="4">
        <f ca="1"/>
        <v>0</v>
      </c>
      <c r="AM137" s="60"/>
      <c r="AN137" t="str">
        <f ca="1"/>
        <v>24/01/2024</v>
      </c>
      <c r="AO137" s="4">
        <f ca="1"/>
        <v>-40140000</v>
      </c>
      <c r="AP137" s="4">
        <f ca="1"/>
        <v>7514100000</v>
      </c>
      <c r="AQ137" s="4">
        <f ca="1"/>
        <v>0</v>
      </c>
      <c r="AR137" s="4">
        <f ca="1"/>
        <v>26087122000</v>
      </c>
      <c r="AS137" s="4">
        <f ca="1"/>
        <v>0</v>
      </c>
      <c r="AT137" s="4">
        <f ca="1"/>
        <v>8369760000</v>
      </c>
      <c r="AU137" s="4">
        <f ca="1"/>
        <v>0</v>
      </c>
      <c r="AV137" s="4">
        <f ca="1"/>
        <v>0</v>
      </c>
      <c r="AX137" s="60"/>
      <c r="AY137" t="str">
        <f ca="1"/>
        <v>24/01/2024</v>
      </c>
      <c r="AZ137" s="4">
        <f ca="1"/>
        <v>178413114000</v>
      </c>
      <c r="BA137" s="4">
        <f ca="1"/>
        <v>41345820000</v>
      </c>
      <c r="BB137" s="4">
        <f ca="1"/>
        <v>14792209000</v>
      </c>
      <c r="BD137" s="60"/>
      <c r="BE137" t="str">
        <f ca="1"/>
        <v>24/01/2024</v>
      </c>
      <c r="BF137" s="4">
        <f ca="1"/>
        <v>-31441150000</v>
      </c>
      <c r="BG137" s="4">
        <f ca="1"/>
        <v>101649335000</v>
      </c>
      <c r="BH137" s="4">
        <f ca="1"/>
        <v>35096760000</v>
      </c>
      <c r="BI137" s="4">
        <f ca="1"/>
        <v>27140345000</v>
      </c>
      <c r="BJ137" s="4">
        <f ca="1"/>
        <v>-587000000</v>
      </c>
      <c r="BL137" s="60"/>
      <c r="BM137" t="str">
        <f ca="1"/>
        <v>24/01/2024</v>
      </c>
      <c r="BN137" s="4">
        <f ca="1"/>
        <v>114129240000</v>
      </c>
      <c r="BO137" s="4">
        <f ca="1"/>
        <v>3214640000</v>
      </c>
      <c r="BP137" s="4">
        <f ca="1"/>
        <v>-136586252000</v>
      </c>
      <c r="BQ137" s="4">
        <f ca="1"/>
        <v>-86810000</v>
      </c>
      <c r="BR137" s="4">
        <f ca="1"/>
        <v>545457270000</v>
      </c>
      <c r="BS137" s="4">
        <f ca="1"/>
        <v>0</v>
      </c>
      <c r="BT137" s="4">
        <f ca="1"/>
        <v>47594535000</v>
      </c>
    </row>
    <row r="138" spans="23:72" x14ac:dyDescent="0.2">
      <c r="W138" s="60"/>
      <c r="X138" t="str">
        <f ca="1"/>
        <v>23/01/2024</v>
      </c>
      <c r="Y138" s="27">
        <f ca="1"/>
        <v>0</v>
      </c>
      <c r="Z138" s="27">
        <f ca="1"/>
        <v>0</v>
      </c>
      <c r="AA138" s="27">
        <f ca="1"/>
        <v>0</v>
      </c>
      <c r="AB138" s="27">
        <f ca="1"/>
        <v>0</v>
      </c>
      <c r="AC138" s="27">
        <f ca="1"/>
        <v>0</v>
      </c>
      <c r="AD138" s="27">
        <f ca="1"/>
        <v>0</v>
      </c>
      <c r="AF138" s="60"/>
      <c r="AG138" t="str">
        <f ca="1"/>
        <v>23/01/2024</v>
      </c>
      <c r="AH138" s="4">
        <f ca="1"/>
        <v>125140110000</v>
      </c>
      <c r="AI138" s="4">
        <f ca="1"/>
        <v>0</v>
      </c>
      <c r="AJ138" s="4">
        <f ca="1"/>
        <v>-8900000</v>
      </c>
      <c r="AK138" s="4">
        <f ca="1"/>
        <v>0</v>
      </c>
      <c r="AM138" s="60"/>
      <c r="AN138" t="str">
        <f ca="1"/>
        <v>23/01/2024</v>
      </c>
      <c r="AO138" s="4">
        <f ca="1"/>
        <v>-1170000</v>
      </c>
      <c r="AP138" s="4">
        <f ca="1"/>
        <v>7514100000</v>
      </c>
      <c r="AQ138" s="4">
        <f ca="1"/>
        <v>0</v>
      </c>
      <c r="AR138" s="4">
        <f ca="1"/>
        <v>13510462000</v>
      </c>
      <c r="AS138" s="4">
        <f ca="1"/>
        <v>0</v>
      </c>
      <c r="AT138" s="4">
        <f ca="1"/>
        <v>8406710000</v>
      </c>
      <c r="AU138" s="4">
        <f ca="1"/>
        <v>0</v>
      </c>
      <c r="AV138" s="4">
        <f ca="1"/>
        <v>0</v>
      </c>
      <c r="AX138" s="60"/>
      <c r="AY138" t="str">
        <f ca="1"/>
        <v>23/01/2024</v>
      </c>
      <c r="AZ138" s="4">
        <f ca="1"/>
        <v>199069404000</v>
      </c>
      <c r="BA138" s="4">
        <f ca="1"/>
        <v>41385700000</v>
      </c>
      <c r="BB138" s="4">
        <f ca="1"/>
        <v>16039974000</v>
      </c>
      <c r="BD138" s="60"/>
      <c r="BE138" t="str">
        <f ca="1"/>
        <v>23/01/2024</v>
      </c>
      <c r="BF138" s="4">
        <f ca="1"/>
        <v>-31543730000</v>
      </c>
      <c r="BG138" s="4">
        <f ca="1"/>
        <v>99319835000</v>
      </c>
      <c r="BH138" s="4">
        <f ca="1"/>
        <v>34993845000</v>
      </c>
      <c r="BI138" s="4">
        <f ca="1"/>
        <v>20886940000</v>
      </c>
      <c r="BJ138" s="4">
        <f ca="1"/>
        <v>-587000000</v>
      </c>
      <c r="BL138" s="60"/>
      <c r="BM138" t="str">
        <f ca="1"/>
        <v>23/01/2024</v>
      </c>
      <c r="BN138" s="4">
        <f ca="1"/>
        <v>106763910000</v>
      </c>
      <c r="BO138" s="4">
        <f ca="1"/>
        <v>655300000</v>
      </c>
      <c r="BP138" s="4">
        <f ca="1"/>
        <v>-154199752000</v>
      </c>
      <c r="BQ138" s="4">
        <f ca="1"/>
        <v>4987970000</v>
      </c>
      <c r="BR138" s="4">
        <f ca="1"/>
        <v>544044170000</v>
      </c>
      <c r="BS138" s="4">
        <f ca="1"/>
        <v>0</v>
      </c>
      <c r="BT138" s="4">
        <f ca="1"/>
        <v>46054605000</v>
      </c>
    </row>
    <row r="139" spans="23:72" x14ac:dyDescent="0.2">
      <c r="W139" s="60"/>
      <c r="X139" t="str">
        <f ca="1"/>
        <v>22/01/2024</v>
      </c>
      <c r="Y139" s="27">
        <f ca="1"/>
        <v>0</v>
      </c>
      <c r="Z139" s="27">
        <f ca="1"/>
        <v>0</v>
      </c>
      <c r="AA139" s="27">
        <f ca="1"/>
        <v>0</v>
      </c>
      <c r="AB139" s="27">
        <f ca="1"/>
        <v>0</v>
      </c>
      <c r="AC139" s="27">
        <f ca="1"/>
        <v>0</v>
      </c>
      <c r="AD139" s="27">
        <f ca="1"/>
        <v>0</v>
      </c>
      <c r="AF139" s="60"/>
      <c r="AG139" t="str">
        <f ca="1"/>
        <v>22/01/2024</v>
      </c>
      <c r="AH139" s="4">
        <f ca="1"/>
        <v>125178290000</v>
      </c>
      <c r="AI139" s="4">
        <f ca="1"/>
        <v>0</v>
      </c>
      <c r="AJ139" s="4">
        <f ca="1"/>
        <v>-8900000</v>
      </c>
      <c r="AK139" s="4">
        <f ca="1"/>
        <v>0</v>
      </c>
      <c r="AM139" s="60"/>
      <c r="AN139" t="str">
        <f ca="1"/>
        <v>22/01/2024</v>
      </c>
      <c r="AO139" s="4">
        <f ca="1"/>
        <v>27060000</v>
      </c>
      <c r="AP139" s="4">
        <f ca="1"/>
        <v>7514100000</v>
      </c>
      <c r="AQ139" s="4">
        <f ca="1"/>
        <v>0</v>
      </c>
      <c r="AR139" s="4">
        <f ca="1"/>
        <v>52205230000</v>
      </c>
      <c r="AS139" s="4">
        <f ca="1"/>
        <v>0</v>
      </c>
      <c r="AT139" s="4">
        <f ca="1"/>
        <v>8434290000</v>
      </c>
      <c r="AU139" s="4">
        <f ca="1"/>
        <v>0</v>
      </c>
      <c r="AV139" s="4">
        <f ca="1"/>
        <v>0</v>
      </c>
      <c r="AX139" s="60"/>
      <c r="AY139" t="str">
        <f ca="1"/>
        <v>22/01/2024</v>
      </c>
      <c r="AZ139" s="4">
        <f ca="1"/>
        <v>271415269000</v>
      </c>
      <c r="BA139" s="4">
        <f ca="1"/>
        <v>41415700000</v>
      </c>
      <c r="BB139" s="4">
        <f ca="1"/>
        <v>11749434000</v>
      </c>
      <c r="BD139" s="60"/>
      <c r="BE139" t="str">
        <f ca="1"/>
        <v>22/01/2024</v>
      </c>
      <c r="BF139" s="4">
        <f ca="1"/>
        <v>-27741040000</v>
      </c>
      <c r="BG139" s="4">
        <f ca="1"/>
        <v>99319835000</v>
      </c>
      <c r="BH139" s="4">
        <f ca="1"/>
        <v>35017725000</v>
      </c>
      <c r="BI139" s="4">
        <f ca="1"/>
        <v>20886940000</v>
      </c>
      <c r="BJ139" s="4">
        <f ca="1"/>
        <v>-587000000</v>
      </c>
      <c r="BL139" s="60"/>
      <c r="BM139" t="str">
        <f ca="1"/>
        <v>22/01/2024</v>
      </c>
      <c r="BN139" s="4">
        <f ca="1"/>
        <v>148598490000</v>
      </c>
      <c r="BO139" s="4">
        <f ca="1"/>
        <v>31720000</v>
      </c>
      <c r="BP139" s="4">
        <f ca="1"/>
        <v>-116904057000</v>
      </c>
      <c r="BQ139" s="4">
        <f ca="1"/>
        <v>5048030000</v>
      </c>
      <c r="BR139" s="4">
        <f ca="1"/>
        <v>548761530000</v>
      </c>
      <c r="BS139" s="4">
        <f ca="1"/>
        <v>0</v>
      </c>
      <c r="BT139" s="4">
        <f ca="1"/>
        <v>62279075000</v>
      </c>
    </row>
    <row r="140" spans="23:72" x14ac:dyDescent="0.2">
      <c r="W140" s="60"/>
      <c r="X140" t="str">
        <f ca="1"/>
        <v>19/01/2024</v>
      </c>
      <c r="Y140" s="27">
        <f ca="1"/>
        <v>0</v>
      </c>
      <c r="Z140" s="27">
        <f ca="1"/>
        <v>0</v>
      </c>
      <c r="AA140" s="27">
        <f ca="1"/>
        <v>0</v>
      </c>
      <c r="AB140" s="27">
        <f ca="1"/>
        <v>0</v>
      </c>
      <c r="AC140" s="27">
        <f ca="1"/>
        <v>0</v>
      </c>
      <c r="AD140" s="27">
        <f ca="1"/>
        <v>0</v>
      </c>
      <c r="AF140" s="60"/>
      <c r="AG140" t="str">
        <f ca="1"/>
        <v>19/01/2024</v>
      </c>
      <c r="AH140" s="4">
        <f ca="1"/>
        <v>124974230000</v>
      </c>
      <c r="AI140" s="4">
        <f ca="1"/>
        <v>0</v>
      </c>
      <c r="AJ140" s="4">
        <f ca="1"/>
        <v>-8900000</v>
      </c>
      <c r="AK140" s="4">
        <f ca="1"/>
        <v>0</v>
      </c>
      <c r="AM140" s="60"/>
      <c r="AN140" t="str">
        <f ca="1"/>
        <v>19/01/2024</v>
      </c>
      <c r="AO140" s="4">
        <f ca="1"/>
        <v>-121230000</v>
      </c>
      <c r="AP140" s="4">
        <f ca="1"/>
        <v>7514100000</v>
      </c>
      <c r="AQ140" s="4">
        <f ca="1"/>
        <v>0</v>
      </c>
      <c r="AR140" s="4">
        <f ca="1"/>
        <v>66303300000</v>
      </c>
      <c r="AS140" s="4">
        <f ca="1"/>
        <v>0</v>
      </c>
      <c r="AT140" s="4">
        <f ca="1"/>
        <v>8287380000</v>
      </c>
      <c r="AU140" s="4">
        <f ca="1"/>
        <v>0</v>
      </c>
      <c r="AV140" s="4">
        <f ca="1"/>
        <v>0</v>
      </c>
      <c r="AX140" s="60"/>
      <c r="AY140" t="str">
        <f ca="1"/>
        <v>19/01/2024</v>
      </c>
      <c r="AZ140" s="4">
        <f ca="1"/>
        <v>253238584000</v>
      </c>
      <c r="BA140" s="4">
        <f ca="1"/>
        <v>41253520000</v>
      </c>
      <c r="BB140" s="4">
        <f ca="1"/>
        <v>11214734000</v>
      </c>
      <c r="BD140" s="60"/>
      <c r="BE140" t="str">
        <f ca="1"/>
        <v>19/01/2024</v>
      </c>
      <c r="BF140" s="4">
        <f ca="1"/>
        <v>-27708560000</v>
      </c>
      <c r="BG140" s="4">
        <f ca="1"/>
        <v>99319835000</v>
      </c>
      <c r="BH140" s="4">
        <f ca="1"/>
        <v>34890570000</v>
      </c>
      <c r="BI140" s="4">
        <f ca="1"/>
        <v>20886940000</v>
      </c>
      <c r="BJ140" s="4">
        <f ca="1"/>
        <v>-587000000</v>
      </c>
      <c r="BL140" s="60"/>
      <c r="BM140" t="str">
        <f ca="1"/>
        <v>19/01/2024</v>
      </c>
      <c r="BN140" s="4">
        <f ca="1"/>
        <v>139798690000</v>
      </c>
      <c r="BO140" s="4">
        <f ca="1"/>
        <v>-144220000</v>
      </c>
      <c r="BP140" s="4">
        <f ca="1"/>
        <v>-121580907000</v>
      </c>
      <c r="BQ140" s="4">
        <f ca="1"/>
        <v>1733840000</v>
      </c>
      <c r="BR140" s="4">
        <f ca="1"/>
        <v>549406440000</v>
      </c>
      <c r="BS140" s="4">
        <f ca="1"/>
        <v>0</v>
      </c>
      <c r="BT140" s="4">
        <f ca="1"/>
        <v>11300070000</v>
      </c>
    </row>
    <row r="141" spans="23:72" x14ac:dyDescent="0.2">
      <c r="W141" s="60"/>
      <c r="X141" t="str">
        <f ca="1"/>
        <v>18/01/2024</v>
      </c>
      <c r="Y141" s="27">
        <f ca="1"/>
        <v>0</v>
      </c>
      <c r="Z141" s="27">
        <f ca="1"/>
        <v>0</v>
      </c>
      <c r="AA141" s="27">
        <f ca="1"/>
        <v>0</v>
      </c>
      <c r="AB141" s="27">
        <f ca="1"/>
        <v>0</v>
      </c>
      <c r="AC141" s="27">
        <f ca="1"/>
        <v>0</v>
      </c>
      <c r="AD141" s="27">
        <f ca="1"/>
        <v>0</v>
      </c>
      <c r="AF141" s="60"/>
      <c r="AG141" t="str">
        <f ca="1"/>
        <v>18/01/2024</v>
      </c>
      <c r="AH141" s="4">
        <f ca="1"/>
        <v>124974230000</v>
      </c>
      <c r="AI141" s="4">
        <f ca="1"/>
        <v>0</v>
      </c>
      <c r="AJ141" s="4">
        <f ca="1"/>
        <v>-8900000</v>
      </c>
      <c r="AK141" s="4">
        <f ca="1"/>
        <v>0</v>
      </c>
      <c r="AM141" s="60"/>
      <c r="AN141" t="str">
        <f ca="1"/>
        <v>18/01/2024</v>
      </c>
      <c r="AO141" s="4">
        <f ca="1"/>
        <v>-121230000</v>
      </c>
      <c r="AP141" s="4">
        <f ca="1"/>
        <v>7514100000</v>
      </c>
      <c r="AQ141" s="4">
        <f ca="1"/>
        <v>0</v>
      </c>
      <c r="AR141" s="4">
        <f ca="1"/>
        <v>27103115000</v>
      </c>
      <c r="AS141" s="4">
        <f ca="1"/>
        <v>0</v>
      </c>
      <c r="AT141" s="4">
        <f ca="1"/>
        <v>8287380000</v>
      </c>
      <c r="AU141" s="4">
        <f ca="1"/>
        <v>0</v>
      </c>
      <c r="AV141" s="4">
        <f ca="1"/>
        <v>0</v>
      </c>
      <c r="AX141" s="60"/>
      <c r="AY141" t="str">
        <f ca="1"/>
        <v>18/01/2024</v>
      </c>
      <c r="AZ141" s="4">
        <f ca="1"/>
        <v>212173329000</v>
      </c>
      <c r="BA141" s="4">
        <f ca="1"/>
        <v>41253520000</v>
      </c>
      <c r="BB141" s="4">
        <f ca="1"/>
        <v>11214734000</v>
      </c>
      <c r="BD141" s="60"/>
      <c r="BE141" t="str">
        <f ca="1"/>
        <v>18/01/2024</v>
      </c>
      <c r="BF141" s="4">
        <f ca="1"/>
        <v>-27708560000</v>
      </c>
      <c r="BG141" s="4">
        <f ca="1"/>
        <v>99319835000</v>
      </c>
      <c r="BH141" s="4">
        <f ca="1"/>
        <v>34890570000</v>
      </c>
      <c r="BI141" s="4">
        <f ca="1"/>
        <v>19946465000</v>
      </c>
      <c r="BJ141" s="4">
        <f ca="1"/>
        <v>-587000000</v>
      </c>
      <c r="BL141" s="60"/>
      <c r="BM141" t="str">
        <f ca="1"/>
        <v>18/01/2024</v>
      </c>
      <c r="BN141" s="4">
        <f ca="1"/>
        <v>128182340000</v>
      </c>
      <c r="BO141" s="4">
        <f ca="1"/>
        <v>-144220000</v>
      </c>
      <c r="BP141" s="4">
        <f ca="1"/>
        <v>-116275647000</v>
      </c>
      <c r="BQ141" s="4">
        <f ca="1"/>
        <v>1733840000</v>
      </c>
      <c r="BR141" s="4">
        <f ca="1"/>
        <v>535740030000</v>
      </c>
      <c r="BS141" s="4">
        <f ca="1"/>
        <v>0</v>
      </c>
      <c r="BT141" s="4">
        <f ca="1"/>
        <v>11300070000</v>
      </c>
    </row>
    <row r="142" spans="23:72" x14ac:dyDescent="0.2">
      <c r="W142" s="60"/>
      <c r="X142" t="str">
        <f ca="1"/>
        <v>17/01/2024</v>
      </c>
      <c r="Y142" s="27">
        <f ca="1"/>
        <v>0</v>
      </c>
      <c r="Z142" s="27">
        <f ca="1"/>
        <v>0</v>
      </c>
      <c r="AA142" s="27">
        <f ca="1"/>
        <v>0</v>
      </c>
      <c r="AB142" s="27">
        <f ca="1"/>
        <v>0</v>
      </c>
      <c r="AC142" s="27">
        <f ca="1"/>
        <v>0</v>
      </c>
      <c r="AD142" s="27">
        <f ca="1"/>
        <v>0</v>
      </c>
      <c r="AF142" s="60"/>
      <c r="AG142" t="str">
        <f ca="1"/>
        <v>17/01/2024</v>
      </c>
      <c r="AH142" s="4">
        <f ca="1"/>
        <v>125006270000</v>
      </c>
      <c r="AI142" s="4">
        <f ca="1"/>
        <v>0</v>
      </c>
      <c r="AJ142" s="4">
        <f ca="1"/>
        <v>-8900000</v>
      </c>
      <c r="AK142" s="4">
        <f ca="1"/>
        <v>0</v>
      </c>
      <c r="AM142" s="60"/>
      <c r="AN142" t="str">
        <f ca="1"/>
        <v>17/01/2024</v>
      </c>
      <c r="AO142" s="4">
        <f ca="1"/>
        <v>-112020000</v>
      </c>
      <c r="AP142" s="4">
        <f ca="1"/>
        <v>7514100000</v>
      </c>
      <c r="AQ142" s="4">
        <f ca="1"/>
        <v>0</v>
      </c>
      <c r="AR142" s="4">
        <f ca="1"/>
        <v>2380525000</v>
      </c>
      <c r="AS142" s="4">
        <f ca="1"/>
        <v>0</v>
      </c>
      <c r="AT142" s="4">
        <f ca="1"/>
        <v>8296280000</v>
      </c>
      <c r="AU142" s="4">
        <f ca="1"/>
        <v>0</v>
      </c>
      <c r="AV142" s="4">
        <f ca="1"/>
        <v>0</v>
      </c>
      <c r="AX142" s="60"/>
      <c r="AY142" t="str">
        <f ca="1"/>
        <v>17/01/2024</v>
      </c>
      <c r="AZ142" s="4">
        <f ca="1"/>
        <v>186631109000</v>
      </c>
      <c r="BA142" s="4">
        <f ca="1"/>
        <v>38783320000</v>
      </c>
      <c r="BB142" s="4">
        <f ca="1"/>
        <v>11046939000</v>
      </c>
      <c r="BD142" s="60"/>
      <c r="BE142" t="str">
        <f ca="1"/>
        <v>17/01/2024</v>
      </c>
      <c r="BF142" s="4">
        <f ca="1"/>
        <v>-26296720000</v>
      </c>
      <c r="BG142" s="4">
        <f ca="1"/>
        <v>91017835000</v>
      </c>
      <c r="BH142" s="4">
        <f ca="1"/>
        <v>36572395000</v>
      </c>
      <c r="BI142" s="4">
        <f ca="1"/>
        <v>4471055000</v>
      </c>
      <c r="BJ142" s="4">
        <f ca="1"/>
        <v>-587000000</v>
      </c>
      <c r="BL142" s="60"/>
      <c r="BM142" t="str">
        <f ca="1"/>
        <v>17/01/2024</v>
      </c>
      <c r="BN142" s="4">
        <f ca="1"/>
        <v>115605750000</v>
      </c>
      <c r="BO142" s="4">
        <f ca="1"/>
        <v>-133220000</v>
      </c>
      <c r="BP142" s="4">
        <f ca="1"/>
        <v>-118120132000</v>
      </c>
      <c r="BQ142" s="4">
        <f ca="1"/>
        <v>-238120000</v>
      </c>
      <c r="BR142" s="4">
        <f ca="1"/>
        <v>469503520000</v>
      </c>
      <c r="BS142" s="4">
        <f ca="1"/>
        <v>0</v>
      </c>
      <c r="BT142" s="4">
        <f ca="1"/>
        <v>5496865000</v>
      </c>
    </row>
    <row r="143" spans="23:72" x14ac:dyDescent="0.2">
      <c r="W143" s="60"/>
      <c r="X143" t="str">
        <f ca="1"/>
        <v>16/01/2024</v>
      </c>
      <c r="Y143" s="27">
        <f ca="1"/>
        <v>0</v>
      </c>
      <c r="Z143" s="27">
        <f ca="1"/>
        <v>0</v>
      </c>
      <c r="AA143" s="27">
        <f ca="1"/>
        <v>0</v>
      </c>
      <c r="AB143" s="27">
        <f ca="1"/>
        <v>0</v>
      </c>
      <c r="AC143" s="27">
        <f ca="1"/>
        <v>0</v>
      </c>
      <c r="AD143" s="27">
        <f ca="1"/>
        <v>0</v>
      </c>
      <c r="AF143" s="60"/>
      <c r="AG143" t="str">
        <f ca="1"/>
        <v>16/01/2024</v>
      </c>
      <c r="AH143" s="4">
        <f ca="1"/>
        <v>125148830000</v>
      </c>
      <c r="AI143" s="4">
        <f ca="1"/>
        <v>0</v>
      </c>
      <c r="AJ143" s="4">
        <f ca="1"/>
        <v>-8900000</v>
      </c>
      <c r="AK143" s="4">
        <f ca="1"/>
        <v>0</v>
      </c>
      <c r="AM143" s="60"/>
      <c r="AN143" t="str">
        <f ca="1"/>
        <v>16/01/2024</v>
      </c>
      <c r="AO143" s="4">
        <f ca="1"/>
        <v>-9390000</v>
      </c>
      <c r="AP143" s="4">
        <f ca="1"/>
        <v>7514100000</v>
      </c>
      <c r="AQ143" s="4">
        <f ca="1"/>
        <v>0</v>
      </c>
      <c r="AR143" s="4">
        <f ca="1"/>
        <v>2419725000</v>
      </c>
      <c r="AS143" s="4">
        <f ca="1"/>
        <v>0</v>
      </c>
      <c r="AT143" s="4">
        <f ca="1"/>
        <v>8395940000</v>
      </c>
      <c r="AU143" s="4">
        <f ca="1"/>
        <v>0</v>
      </c>
      <c r="AV143" s="4">
        <f ca="1"/>
        <v>0</v>
      </c>
      <c r="AX143" s="60"/>
      <c r="AY143" t="str">
        <f ca="1"/>
        <v>16/01/2024</v>
      </c>
      <c r="AZ143" s="4">
        <f ca="1"/>
        <v>210605779000</v>
      </c>
      <c r="BA143" s="4">
        <f ca="1"/>
        <v>38892340000</v>
      </c>
      <c r="BB143" s="4">
        <f ca="1"/>
        <v>11098229000</v>
      </c>
      <c r="BD143" s="60"/>
      <c r="BE143" t="str">
        <f ca="1"/>
        <v>16/01/2024</v>
      </c>
      <c r="BF143" s="4">
        <f ca="1"/>
        <v>-23727040000</v>
      </c>
      <c r="BG143" s="4">
        <f ca="1"/>
        <v>86487850000</v>
      </c>
      <c r="BH143" s="4">
        <f ca="1"/>
        <v>42517555000</v>
      </c>
      <c r="BI143" s="4">
        <f ca="1"/>
        <v>0</v>
      </c>
      <c r="BJ143" s="4">
        <f ca="1"/>
        <v>-587000000</v>
      </c>
      <c r="BL143" s="60"/>
      <c r="BM143" t="str">
        <f ca="1"/>
        <v>16/01/2024</v>
      </c>
      <c r="BN143" s="4">
        <f ca="1"/>
        <v>129239990000</v>
      </c>
      <c r="BO143" s="4">
        <f ca="1"/>
        <v>-10900000</v>
      </c>
      <c r="BP143" s="4">
        <f ca="1"/>
        <v>-89954307000</v>
      </c>
      <c r="BQ143" s="4">
        <f ca="1"/>
        <v>-19340000</v>
      </c>
      <c r="BR143" s="4">
        <f ca="1"/>
        <v>441734420000</v>
      </c>
      <c r="BS143" s="4">
        <f ca="1"/>
        <v>0</v>
      </c>
      <c r="BT143" s="4">
        <f ca="1"/>
        <v>7737165000</v>
      </c>
    </row>
    <row r="144" spans="23:72" x14ac:dyDescent="0.2">
      <c r="W144" s="60"/>
      <c r="X144" t="str">
        <f ca="1"/>
        <v>15/01/2024</v>
      </c>
      <c r="Y144" s="27">
        <f ca="1"/>
        <v>0</v>
      </c>
      <c r="Z144" s="27">
        <f ca="1"/>
        <v>0</v>
      </c>
      <c r="AA144" s="27">
        <f ca="1"/>
        <v>0</v>
      </c>
      <c r="AB144" s="27">
        <f ca="1"/>
        <v>0</v>
      </c>
      <c r="AC144" s="27">
        <f ca="1"/>
        <v>0</v>
      </c>
      <c r="AD144" s="27">
        <f ca="1"/>
        <v>0</v>
      </c>
      <c r="AF144" s="60"/>
      <c r="AG144" t="str">
        <f ca="1"/>
        <v>15/01/2024</v>
      </c>
      <c r="AH144" s="4">
        <f ca="1"/>
        <v>125148830000</v>
      </c>
      <c r="AI144" s="4">
        <f ca="1"/>
        <v>0</v>
      </c>
      <c r="AJ144" s="4">
        <f ca="1"/>
        <v>-8900000</v>
      </c>
      <c r="AK144" s="4">
        <f ca="1"/>
        <v>0</v>
      </c>
      <c r="AM144" s="60"/>
      <c r="AN144" t="str">
        <f ca="1"/>
        <v>15/01/2024</v>
      </c>
      <c r="AO144" s="4">
        <f ca="1"/>
        <v>-9390000</v>
      </c>
      <c r="AP144" s="4">
        <f ca="1"/>
        <v>7514100000</v>
      </c>
      <c r="AQ144" s="4">
        <f ca="1"/>
        <v>0</v>
      </c>
      <c r="AR144" s="4">
        <f ca="1"/>
        <v>2371325000</v>
      </c>
      <c r="AS144" s="4">
        <f ca="1"/>
        <v>0</v>
      </c>
      <c r="AT144" s="4">
        <f ca="1"/>
        <v>8395940000</v>
      </c>
      <c r="AU144" s="4">
        <f ca="1"/>
        <v>0</v>
      </c>
      <c r="AV144" s="4">
        <f ca="1"/>
        <v>0</v>
      </c>
      <c r="AX144" s="60"/>
      <c r="AY144" t="str">
        <f ca="1"/>
        <v>15/01/2024</v>
      </c>
      <c r="AZ144" s="4">
        <f ca="1"/>
        <v>193738269000</v>
      </c>
      <c r="BA144" s="4">
        <f ca="1"/>
        <v>28795895000</v>
      </c>
      <c r="BB144" s="4">
        <f ca="1"/>
        <v>7751729000</v>
      </c>
      <c r="BD144" s="60"/>
      <c r="BE144" t="str">
        <f ca="1"/>
        <v>15/01/2024</v>
      </c>
      <c r="BF144" s="4">
        <f ca="1"/>
        <v>-20556900000</v>
      </c>
      <c r="BG144" s="4">
        <f ca="1"/>
        <v>86487850000</v>
      </c>
      <c r="BH144" s="4">
        <f ca="1"/>
        <v>42517555000</v>
      </c>
      <c r="BI144" s="4">
        <f ca="1"/>
        <v>0</v>
      </c>
      <c r="BJ144" s="4">
        <f ca="1"/>
        <v>-587000000</v>
      </c>
      <c r="BL144" s="60"/>
      <c r="BM144" t="str">
        <f ca="1"/>
        <v>15/01/2024</v>
      </c>
      <c r="BN144" s="4">
        <f ca="1"/>
        <v>124117700000</v>
      </c>
      <c r="BO144" s="4">
        <f ca="1"/>
        <v>-10900000</v>
      </c>
      <c r="BP144" s="4">
        <f ca="1"/>
        <v>-76144437000</v>
      </c>
      <c r="BQ144" s="4">
        <f ca="1"/>
        <v>-19340000</v>
      </c>
      <c r="BR144" s="4">
        <f ca="1"/>
        <v>442944440000</v>
      </c>
      <c r="BS144" s="4">
        <f ca="1"/>
        <v>0</v>
      </c>
      <c r="BT144" s="4">
        <f ca="1"/>
        <v>8025010000</v>
      </c>
    </row>
    <row r="145" spans="23:72" x14ac:dyDescent="0.2">
      <c r="W145" s="60"/>
      <c r="X145" t="str">
        <f ca="1"/>
        <v>12/01/2024</v>
      </c>
      <c r="Y145" s="27">
        <f ca="1"/>
        <v>0</v>
      </c>
      <c r="Z145" s="27">
        <f ca="1"/>
        <v>0</v>
      </c>
      <c r="AA145" s="27">
        <f ca="1"/>
        <v>0</v>
      </c>
      <c r="AB145" s="27">
        <f ca="1"/>
        <v>0</v>
      </c>
      <c r="AC145" s="27">
        <f ca="1"/>
        <v>0</v>
      </c>
      <c r="AD145" s="27">
        <f ca="1"/>
        <v>0</v>
      </c>
      <c r="AF145" s="60"/>
      <c r="AG145" t="str">
        <f ca="1"/>
        <v>12/01/2024</v>
      </c>
      <c r="AH145" s="4">
        <f ca="1"/>
        <v>125148830000</v>
      </c>
      <c r="AI145" s="4">
        <f ca="1"/>
        <v>0</v>
      </c>
      <c r="AJ145" s="4">
        <f ca="1"/>
        <v>-8900000</v>
      </c>
      <c r="AK145" s="4">
        <f ca="1"/>
        <v>0</v>
      </c>
      <c r="AM145" s="60"/>
      <c r="AN145" t="str">
        <f ca="1"/>
        <v>12/01/2024</v>
      </c>
      <c r="AO145" s="4">
        <f ca="1"/>
        <v>-9390000</v>
      </c>
      <c r="AP145" s="4">
        <f ca="1"/>
        <v>7514100000</v>
      </c>
      <c r="AQ145" s="4">
        <f ca="1"/>
        <v>0</v>
      </c>
      <c r="AR145" s="4">
        <f ca="1"/>
        <v>2275275000</v>
      </c>
      <c r="AS145" s="4">
        <f ca="1"/>
        <v>0</v>
      </c>
      <c r="AT145" s="4">
        <f ca="1"/>
        <v>8395940000</v>
      </c>
      <c r="AU145" s="4">
        <f ca="1"/>
        <v>0</v>
      </c>
      <c r="AV145" s="4">
        <f ca="1"/>
        <v>0</v>
      </c>
      <c r="AX145" s="60"/>
      <c r="AY145" t="str">
        <f ca="1"/>
        <v>12/01/2024</v>
      </c>
      <c r="AZ145" s="4">
        <f ca="1"/>
        <v>165311429000</v>
      </c>
      <c r="BA145" s="4">
        <f ca="1"/>
        <v>28795895000</v>
      </c>
      <c r="BB145" s="4">
        <f ca="1"/>
        <v>6661729000</v>
      </c>
      <c r="BD145" s="60"/>
      <c r="BE145" t="str">
        <f ca="1"/>
        <v>12/01/2024</v>
      </c>
      <c r="BF145" s="4">
        <f ca="1"/>
        <v>-19730470000</v>
      </c>
      <c r="BG145" s="4">
        <f ca="1"/>
        <v>86487850000</v>
      </c>
      <c r="BH145" s="4">
        <f ca="1"/>
        <v>42517555000</v>
      </c>
      <c r="BI145" s="4">
        <f ca="1"/>
        <v>0</v>
      </c>
      <c r="BJ145" s="4">
        <f ca="1"/>
        <v>0</v>
      </c>
      <c r="BL145" s="60"/>
      <c r="BM145" t="str">
        <f ca="1"/>
        <v>12/01/2024</v>
      </c>
      <c r="BN145" s="4">
        <f ca="1"/>
        <v>114265400000</v>
      </c>
      <c r="BO145" s="4">
        <f ca="1"/>
        <v>-10900000</v>
      </c>
      <c r="BP145" s="4">
        <f ca="1"/>
        <v>-79418452000</v>
      </c>
      <c r="BQ145" s="4">
        <f ca="1"/>
        <v>-19340000</v>
      </c>
      <c r="BR145" s="4">
        <f ca="1"/>
        <v>444181570000</v>
      </c>
      <c r="BS145" s="4">
        <f ca="1"/>
        <v>0</v>
      </c>
      <c r="BT145" s="4">
        <f ca="1"/>
        <v>4714110000</v>
      </c>
    </row>
    <row r="146" spans="23:72" x14ac:dyDescent="0.2">
      <c r="W146" s="60"/>
      <c r="X146" t="str">
        <f ca="1"/>
        <v>11/01/2024</v>
      </c>
      <c r="Y146" s="27">
        <f ca="1"/>
        <v>0</v>
      </c>
      <c r="Z146" s="27">
        <f ca="1"/>
        <v>0</v>
      </c>
      <c r="AA146" s="27">
        <f ca="1"/>
        <v>0</v>
      </c>
      <c r="AB146" s="27">
        <f ca="1"/>
        <v>0</v>
      </c>
      <c r="AC146" s="27">
        <f ca="1"/>
        <v>0</v>
      </c>
      <c r="AD146" s="27">
        <f ca="1"/>
        <v>0</v>
      </c>
      <c r="AF146" s="60"/>
      <c r="AG146" t="str">
        <f ca="1"/>
        <v>11/01/2024</v>
      </c>
      <c r="AH146" s="4">
        <f ca="1"/>
        <v>124659160000</v>
      </c>
      <c r="AI146" s="4">
        <f ca="1"/>
        <v>0</v>
      </c>
      <c r="AJ146" s="4">
        <f ca="1"/>
        <v>-8900000</v>
      </c>
      <c r="AK146" s="4">
        <f ca="1"/>
        <v>0</v>
      </c>
      <c r="AM146" s="60"/>
      <c r="AN146" t="str">
        <f ca="1"/>
        <v>11/01/2024</v>
      </c>
      <c r="AO146" s="4">
        <f ca="1"/>
        <v>0</v>
      </c>
      <c r="AP146" s="4">
        <f ca="1"/>
        <v>7514100000</v>
      </c>
      <c r="AQ146" s="4">
        <f ca="1"/>
        <v>0</v>
      </c>
      <c r="AR146" s="4">
        <f ca="1"/>
        <v>2289795000</v>
      </c>
      <c r="AS146" s="4">
        <f ca="1"/>
        <v>0</v>
      </c>
      <c r="AT146" s="4">
        <f ca="1"/>
        <v>8405080000</v>
      </c>
      <c r="AU146" s="4">
        <f ca="1"/>
        <v>0</v>
      </c>
      <c r="AV146" s="4">
        <f ca="1"/>
        <v>0</v>
      </c>
      <c r="AX146" s="60"/>
      <c r="AY146" t="str">
        <f ca="1"/>
        <v>11/01/2024</v>
      </c>
      <c r="AZ146" s="4">
        <f ca="1"/>
        <v>173817839000</v>
      </c>
      <c r="BA146" s="4">
        <f ca="1"/>
        <v>21568615000</v>
      </c>
      <c r="BB146" s="4">
        <f ca="1"/>
        <v>4837634000</v>
      </c>
      <c r="BD146" s="60"/>
      <c r="BE146" t="str">
        <f ca="1"/>
        <v>11/01/2024</v>
      </c>
      <c r="BF146" s="4">
        <f ca="1"/>
        <v>-2000030000</v>
      </c>
      <c r="BG146" s="4">
        <f ca="1"/>
        <v>90404350000</v>
      </c>
      <c r="BH146" s="4">
        <f ca="1"/>
        <v>21210825000</v>
      </c>
      <c r="BI146" s="4">
        <f ca="1"/>
        <v>0</v>
      </c>
      <c r="BJ146" s="4">
        <f ca="1"/>
        <v>0</v>
      </c>
      <c r="BL146" s="60"/>
      <c r="BM146" t="str">
        <f ca="1"/>
        <v>11/01/2024</v>
      </c>
      <c r="BN146" s="4">
        <f ca="1"/>
        <v>134649950000</v>
      </c>
      <c r="BO146" s="4">
        <f ca="1"/>
        <v>0</v>
      </c>
      <c r="BP146" s="4">
        <f ca="1"/>
        <v>-34493502000</v>
      </c>
      <c r="BQ146" s="4">
        <f ca="1"/>
        <v>0</v>
      </c>
      <c r="BR146" s="4">
        <f ca="1"/>
        <v>460090250000</v>
      </c>
      <c r="BS146" s="4">
        <f ca="1"/>
        <v>0</v>
      </c>
      <c r="BT146" s="4">
        <f ca="1"/>
        <v>0</v>
      </c>
    </row>
    <row r="147" spans="23:72" x14ac:dyDescent="0.2">
      <c r="W147" s="60"/>
      <c r="X147" t="str">
        <f ca="1"/>
        <v>10/01/2024</v>
      </c>
      <c r="Y147" s="27">
        <f ca="1"/>
        <v>0</v>
      </c>
      <c r="Z147" s="27">
        <f ca="1"/>
        <v>0</v>
      </c>
      <c r="AA147" s="27">
        <f ca="1"/>
        <v>0</v>
      </c>
      <c r="AB147" s="27">
        <f ca="1"/>
        <v>0</v>
      </c>
      <c r="AC147" s="27">
        <f ca="1"/>
        <v>0</v>
      </c>
      <c r="AD147" s="27">
        <f ca="1"/>
        <v>0</v>
      </c>
      <c r="AF147" s="60"/>
      <c r="AG147" t="str">
        <f ca="1"/>
        <v>10/01/2024</v>
      </c>
      <c r="AH147" s="4">
        <f ca="1"/>
        <v>124169490000</v>
      </c>
      <c r="AI147" s="4">
        <f ca="1"/>
        <v>0</v>
      </c>
      <c r="AJ147" s="4">
        <f ca="1"/>
        <v>-8900000</v>
      </c>
      <c r="AK147" s="4">
        <f ca="1"/>
        <v>0</v>
      </c>
      <c r="AM147" s="60"/>
      <c r="AN147" t="str">
        <f ca="1"/>
        <v>10/01/2024</v>
      </c>
      <c r="AO147" s="4">
        <f ca="1"/>
        <v>0</v>
      </c>
      <c r="AP147" s="4">
        <f ca="1"/>
        <v>7514100000</v>
      </c>
      <c r="AQ147" s="4">
        <f ca="1"/>
        <v>0</v>
      </c>
      <c r="AR147" s="4">
        <f ca="1"/>
        <v>2289795000</v>
      </c>
      <c r="AS147" s="4">
        <f ca="1"/>
        <v>0</v>
      </c>
      <c r="AT147" s="4">
        <f ca="1"/>
        <v>8405080000</v>
      </c>
      <c r="AU147" s="4">
        <f ca="1"/>
        <v>0</v>
      </c>
      <c r="AV147" s="4">
        <f ca="1"/>
        <v>0</v>
      </c>
      <c r="AX147" s="60"/>
      <c r="AY147" t="str">
        <f ca="1"/>
        <v>10/01/2024</v>
      </c>
      <c r="AZ147" s="4">
        <f ca="1"/>
        <v>152471784000</v>
      </c>
      <c r="BA147" s="4">
        <f ca="1"/>
        <v>21568615000</v>
      </c>
      <c r="BB147" s="4">
        <f ca="1"/>
        <v>4837634000</v>
      </c>
      <c r="BD147" s="60"/>
      <c r="BE147" t="str">
        <f ca="1"/>
        <v>10/01/2024</v>
      </c>
      <c r="BF147" s="4">
        <f ca="1"/>
        <v>-2000030000</v>
      </c>
      <c r="BG147" s="4">
        <f ca="1"/>
        <v>90404350000</v>
      </c>
      <c r="BH147" s="4">
        <f ca="1"/>
        <v>21210825000</v>
      </c>
      <c r="BI147" s="4">
        <f ca="1"/>
        <v>0</v>
      </c>
      <c r="BJ147" s="4">
        <f ca="1"/>
        <v>0</v>
      </c>
      <c r="BL147" s="60"/>
      <c r="BM147" t="str">
        <f ca="1"/>
        <v>10/01/2024</v>
      </c>
      <c r="BN147" s="4">
        <f ca="1"/>
        <v>129196490000</v>
      </c>
      <c r="BO147" s="4">
        <f ca="1"/>
        <v>0</v>
      </c>
      <c r="BP147" s="4">
        <f ca="1"/>
        <v>-40376832000</v>
      </c>
      <c r="BQ147" s="4">
        <f ca="1"/>
        <v>0</v>
      </c>
      <c r="BR147" s="4">
        <f ca="1"/>
        <v>460090250000</v>
      </c>
      <c r="BS147" s="4">
        <f ca="1"/>
        <v>0</v>
      </c>
      <c r="BT147" s="4">
        <f ca="1"/>
        <v>0</v>
      </c>
    </row>
    <row r="148" spans="23:72" x14ac:dyDescent="0.2">
      <c r="W148" s="60"/>
      <c r="X148" t="str">
        <f ca="1"/>
        <v>09/01/2024</v>
      </c>
      <c r="Y148" s="27">
        <f ca="1"/>
        <v>0</v>
      </c>
      <c r="Z148" s="27">
        <f ca="1"/>
        <v>0</v>
      </c>
      <c r="AA148" s="27">
        <f ca="1"/>
        <v>0</v>
      </c>
      <c r="AB148" s="27">
        <f ca="1"/>
        <v>0</v>
      </c>
      <c r="AC148" s="27">
        <f ca="1"/>
        <v>0</v>
      </c>
      <c r="AD148" s="27">
        <f ca="1"/>
        <v>0</v>
      </c>
      <c r="AF148" s="60"/>
      <c r="AG148" t="str">
        <f ca="1"/>
        <v>09/01/2024</v>
      </c>
      <c r="AH148" s="4">
        <f ca="1"/>
        <v>124169490000</v>
      </c>
      <c r="AI148" s="4">
        <f ca="1"/>
        <v>0</v>
      </c>
      <c r="AJ148" s="4">
        <f ca="1"/>
        <v>-8900000</v>
      </c>
      <c r="AK148" s="4">
        <f ca="1"/>
        <v>0</v>
      </c>
      <c r="AM148" s="60"/>
      <c r="AN148" t="str">
        <f ca="1"/>
        <v>09/01/2024</v>
      </c>
      <c r="AO148" s="4">
        <f ca="1"/>
        <v>0</v>
      </c>
      <c r="AP148" s="4">
        <f ca="1"/>
        <v>7514100000</v>
      </c>
      <c r="AQ148" s="4">
        <f ca="1"/>
        <v>0</v>
      </c>
      <c r="AR148" s="4">
        <f ca="1"/>
        <v>2289795000</v>
      </c>
      <c r="AS148" s="4">
        <f ca="1"/>
        <v>0</v>
      </c>
      <c r="AT148" s="4">
        <f ca="1"/>
        <v>8405080000</v>
      </c>
      <c r="AU148" s="4">
        <f ca="1"/>
        <v>0</v>
      </c>
      <c r="AV148" s="4">
        <f ca="1"/>
        <v>0</v>
      </c>
      <c r="AX148" s="60"/>
      <c r="AY148" t="str">
        <f ca="1"/>
        <v>09/01/2024</v>
      </c>
      <c r="AZ148" s="4">
        <f ca="1"/>
        <v>151486519000</v>
      </c>
      <c r="BA148" s="4">
        <f ca="1"/>
        <v>21568615000</v>
      </c>
      <c r="BB148" s="4">
        <f ca="1"/>
        <v>3324729000</v>
      </c>
      <c r="BD148" s="60"/>
      <c r="BE148" t="str">
        <f ca="1"/>
        <v>09/01/2024</v>
      </c>
      <c r="BF148" s="4">
        <f ca="1"/>
        <v>-2000030000</v>
      </c>
      <c r="BG148" s="4">
        <f ca="1"/>
        <v>90404350000</v>
      </c>
      <c r="BH148" s="4">
        <f ca="1"/>
        <v>21210825000</v>
      </c>
      <c r="BI148" s="4">
        <f ca="1"/>
        <v>0</v>
      </c>
      <c r="BJ148" s="4">
        <f ca="1"/>
        <v>0</v>
      </c>
      <c r="BL148" s="60"/>
      <c r="BM148" t="str">
        <f ca="1"/>
        <v>09/01/2024</v>
      </c>
      <c r="BN148" s="4">
        <f ca="1"/>
        <v>140687560000</v>
      </c>
      <c r="BO148" s="4">
        <f ca="1"/>
        <v>0</v>
      </c>
      <c r="BP148" s="4">
        <f ca="1"/>
        <v>-13506567000</v>
      </c>
      <c r="BQ148" s="4">
        <f ca="1"/>
        <v>0</v>
      </c>
      <c r="BR148" s="4">
        <f ca="1"/>
        <v>460090250000</v>
      </c>
      <c r="BS148" s="4">
        <f ca="1"/>
        <v>0</v>
      </c>
      <c r="BT148" s="4">
        <f ca="1"/>
        <v>0</v>
      </c>
    </row>
    <row r="149" spans="23:72" x14ac:dyDescent="0.2">
      <c r="W149" s="60"/>
      <c r="X149" t="str">
        <f ca="1"/>
        <v>08/01/2024</v>
      </c>
      <c r="Y149" s="27">
        <f ca="1"/>
        <v>0</v>
      </c>
      <c r="Z149" s="27">
        <f ca="1"/>
        <v>0</v>
      </c>
      <c r="AA149" s="27">
        <f ca="1"/>
        <v>0</v>
      </c>
      <c r="AB149" s="27">
        <f ca="1"/>
        <v>0</v>
      </c>
      <c r="AC149" s="27">
        <f ca="1"/>
        <v>0</v>
      </c>
      <c r="AD149" s="27">
        <f ca="1"/>
        <v>0</v>
      </c>
      <c r="AF149" s="60"/>
      <c r="AG149" t="str">
        <f ca="1"/>
        <v>08/01/2024</v>
      </c>
      <c r="AH149" s="4">
        <f ca="1"/>
        <v>124169490000</v>
      </c>
      <c r="AI149" s="4">
        <f ca="1"/>
        <v>0</v>
      </c>
      <c r="AJ149" s="4">
        <f ca="1"/>
        <v>-8900000</v>
      </c>
      <c r="AK149" s="4">
        <f ca="1"/>
        <v>0</v>
      </c>
      <c r="AM149" s="60"/>
      <c r="AN149" t="str">
        <f ca="1"/>
        <v>08/01/2024</v>
      </c>
      <c r="AO149" s="4">
        <f ca="1"/>
        <v>0</v>
      </c>
      <c r="AP149" s="4">
        <f ca="1"/>
        <v>7514100000</v>
      </c>
      <c r="AQ149" s="4">
        <f ca="1"/>
        <v>0</v>
      </c>
      <c r="AR149" s="4">
        <f ca="1"/>
        <v>2289795000</v>
      </c>
      <c r="AS149" s="4">
        <f ca="1"/>
        <v>0</v>
      </c>
      <c r="AT149" s="4">
        <f ca="1"/>
        <v>8405080000</v>
      </c>
      <c r="AU149" s="4">
        <f ca="1"/>
        <v>0</v>
      </c>
      <c r="AV149" s="4">
        <f ca="1"/>
        <v>0</v>
      </c>
      <c r="AX149" s="60"/>
      <c r="AY149" t="str">
        <f ca="1"/>
        <v>08/01/2024</v>
      </c>
      <c r="AZ149" s="4">
        <f ca="1"/>
        <v>133236324000</v>
      </c>
      <c r="BA149" s="4">
        <f ca="1"/>
        <v>21568615000</v>
      </c>
      <c r="BB149" s="4">
        <f ca="1"/>
        <v>7579954000</v>
      </c>
      <c r="BD149" s="60"/>
      <c r="BE149" t="str">
        <f ca="1"/>
        <v>08/01/2024</v>
      </c>
      <c r="BF149" s="4">
        <f ca="1"/>
        <v>-2000030000</v>
      </c>
      <c r="BG149" s="4">
        <f ca="1"/>
        <v>96317700000</v>
      </c>
      <c r="BH149" s="4">
        <f ca="1"/>
        <v>21210825000</v>
      </c>
      <c r="BI149" s="4">
        <f ca="1"/>
        <v>0</v>
      </c>
      <c r="BJ149" s="4">
        <f ca="1"/>
        <v>0</v>
      </c>
      <c r="BL149" s="60"/>
      <c r="BM149" t="str">
        <f ca="1"/>
        <v>08/01/2024</v>
      </c>
      <c r="BN149" s="4">
        <f ca="1"/>
        <v>133106550000</v>
      </c>
      <c r="BO149" s="4">
        <f ca="1"/>
        <v>0</v>
      </c>
      <c r="BP149" s="4">
        <f ca="1"/>
        <v>-11610747000</v>
      </c>
      <c r="BQ149" s="4">
        <f ca="1"/>
        <v>0</v>
      </c>
      <c r="BR149" s="4">
        <f ca="1"/>
        <v>460090250000</v>
      </c>
      <c r="BS149" s="4">
        <f ca="1"/>
        <v>0</v>
      </c>
      <c r="BT149" s="4">
        <f ca="1"/>
        <v>0</v>
      </c>
    </row>
    <row r="150" spans="23:72" x14ac:dyDescent="0.2">
      <c r="W150" s="60"/>
      <c r="X150" t="str">
        <f ca="1"/>
        <v>05/01/2024</v>
      </c>
      <c r="Y150" s="27">
        <f ca="1"/>
        <v>0</v>
      </c>
      <c r="Z150" s="27">
        <f ca="1"/>
        <v>0</v>
      </c>
      <c r="AA150" s="27">
        <f ca="1"/>
        <v>0</v>
      </c>
      <c r="AB150" s="27">
        <f ca="1"/>
        <v>0</v>
      </c>
      <c r="AC150" s="27">
        <f ca="1"/>
        <v>0</v>
      </c>
      <c r="AD150" s="27">
        <f ca="1"/>
        <v>0</v>
      </c>
      <c r="AF150" s="60"/>
      <c r="AG150" t="str">
        <f ca="1"/>
        <v>05/01/2024</v>
      </c>
      <c r="AH150" s="4">
        <f ca="1"/>
        <v>124169490000</v>
      </c>
      <c r="AI150" s="4">
        <f ca="1"/>
        <v>0</v>
      </c>
      <c r="AJ150" s="4">
        <f ca="1"/>
        <v>-8900000</v>
      </c>
      <c r="AK150" s="4">
        <f ca="1"/>
        <v>0</v>
      </c>
      <c r="AM150" s="60"/>
      <c r="AN150" t="str">
        <f ca="1"/>
        <v>05/01/2024</v>
      </c>
      <c r="AO150" s="4">
        <f ca="1"/>
        <v>0</v>
      </c>
      <c r="AP150" s="4">
        <f ca="1"/>
        <v>7514100000</v>
      </c>
      <c r="AQ150" s="4">
        <f ca="1"/>
        <v>0</v>
      </c>
      <c r="AR150" s="4">
        <f ca="1"/>
        <v>2289795000</v>
      </c>
      <c r="AS150" s="4">
        <f ca="1"/>
        <v>0</v>
      </c>
      <c r="AT150" s="4">
        <f ca="1"/>
        <v>8405080000</v>
      </c>
      <c r="AU150" s="4">
        <f ca="1"/>
        <v>0</v>
      </c>
      <c r="AV150" s="4">
        <f ca="1"/>
        <v>0</v>
      </c>
      <c r="AX150" s="60"/>
      <c r="AY150" t="str">
        <f ca="1"/>
        <v>05/01/2024</v>
      </c>
      <c r="AZ150" s="4">
        <f ca="1"/>
        <v>129724134000</v>
      </c>
      <c r="BA150" s="4">
        <f ca="1"/>
        <v>21568615000</v>
      </c>
      <c r="BB150" s="4">
        <f ca="1"/>
        <v>7579954000</v>
      </c>
      <c r="BD150" s="60"/>
      <c r="BE150" t="str">
        <f ca="1"/>
        <v>05/01/2024</v>
      </c>
      <c r="BF150" s="4">
        <f ca="1"/>
        <v>-2000030000</v>
      </c>
      <c r="BG150" s="4">
        <f ca="1"/>
        <v>96317700000</v>
      </c>
      <c r="BH150" s="4">
        <f ca="1"/>
        <v>21210825000</v>
      </c>
      <c r="BI150" s="4">
        <f ca="1"/>
        <v>0</v>
      </c>
      <c r="BJ150" s="4">
        <f ca="1"/>
        <v>0</v>
      </c>
      <c r="BL150" s="60"/>
      <c r="BM150" t="str">
        <f ca="1"/>
        <v>05/01/2024</v>
      </c>
      <c r="BN150" s="4">
        <f ca="1"/>
        <v>126094870000</v>
      </c>
      <c r="BO150" s="4">
        <f ca="1"/>
        <v>0</v>
      </c>
      <c r="BP150" s="4">
        <f ca="1"/>
        <v>-14444192000</v>
      </c>
      <c r="BQ150" s="4">
        <f ca="1"/>
        <v>0</v>
      </c>
      <c r="BR150" s="4">
        <f ca="1"/>
        <v>470215630000</v>
      </c>
      <c r="BS150" s="4">
        <f ca="1"/>
        <v>0</v>
      </c>
      <c r="BT150" s="4">
        <f ca="1"/>
        <v>0</v>
      </c>
    </row>
    <row r="151" spans="23:72" x14ac:dyDescent="0.2">
      <c r="W151" s="60"/>
      <c r="X151" t="str">
        <f ca="1"/>
        <v>04/01/2024</v>
      </c>
      <c r="Y151" s="27">
        <f ca="1"/>
        <v>0</v>
      </c>
      <c r="Z151" s="27">
        <f ca="1"/>
        <v>0</v>
      </c>
      <c r="AA151" s="27">
        <f ca="1"/>
        <v>0</v>
      </c>
      <c r="AB151" s="27">
        <f ca="1"/>
        <v>0</v>
      </c>
      <c r="AC151" s="27">
        <f ca="1"/>
        <v>0</v>
      </c>
      <c r="AD151" s="27">
        <f ca="1"/>
        <v>0</v>
      </c>
      <c r="AF151" s="60"/>
      <c r="AG151" t="str">
        <f ca="1"/>
        <v>04/01/2024</v>
      </c>
      <c r="AH151" s="4">
        <f ca="1"/>
        <v>124169490000</v>
      </c>
      <c r="AI151" s="4">
        <f ca="1"/>
        <v>0</v>
      </c>
      <c r="AJ151" s="4">
        <f ca="1"/>
        <v>-8900000</v>
      </c>
      <c r="AK151" s="4">
        <f ca="1"/>
        <v>0</v>
      </c>
      <c r="AM151" s="60"/>
      <c r="AN151" t="str">
        <f ca="1"/>
        <v>04/01/2024</v>
      </c>
      <c r="AO151" s="4">
        <f ca="1"/>
        <v>0</v>
      </c>
      <c r="AP151" s="4">
        <f ca="1"/>
        <v>7514100000</v>
      </c>
      <c r="AQ151" s="4">
        <f ca="1"/>
        <v>0</v>
      </c>
      <c r="AR151" s="4">
        <f ca="1"/>
        <v>2289795000</v>
      </c>
      <c r="AS151" s="4">
        <f ca="1"/>
        <v>0</v>
      </c>
      <c r="AT151" s="4">
        <f ca="1"/>
        <v>8405080000</v>
      </c>
      <c r="AU151" s="4">
        <f ca="1"/>
        <v>0</v>
      </c>
      <c r="AV151" s="4">
        <f ca="1"/>
        <v>0</v>
      </c>
      <c r="AX151" s="60"/>
      <c r="AY151" t="str">
        <f ca="1"/>
        <v>04/01/2024</v>
      </c>
      <c r="AZ151" s="4">
        <f ca="1"/>
        <v>118602644000</v>
      </c>
      <c r="BA151" s="4">
        <f ca="1"/>
        <v>21568615000</v>
      </c>
      <c r="BB151" s="4">
        <f ca="1"/>
        <v>5793174000</v>
      </c>
      <c r="BD151" s="60"/>
      <c r="BE151" t="str">
        <f ca="1"/>
        <v>04/01/2024</v>
      </c>
      <c r="BF151" s="4">
        <f ca="1"/>
        <v>-2000030000</v>
      </c>
      <c r="BG151" s="4">
        <f ca="1"/>
        <v>90545000000</v>
      </c>
      <c r="BH151" s="4">
        <f ca="1"/>
        <v>16694135000</v>
      </c>
      <c r="BI151" s="4">
        <f ca="1"/>
        <v>0</v>
      </c>
      <c r="BJ151" s="4">
        <f ca="1"/>
        <v>0</v>
      </c>
      <c r="BL151" s="60"/>
      <c r="BM151" t="str">
        <f ca="1"/>
        <v>04/01/2024</v>
      </c>
      <c r="BN151" s="4">
        <f ca="1"/>
        <v>121182330000</v>
      </c>
      <c r="BO151" s="4">
        <f ca="1"/>
        <v>0</v>
      </c>
      <c r="BP151" s="4">
        <f ca="1"/>
        <v>-47687407000</v>
      </c>
      <c r="BQ151" s="4">
        <f ca="1"/>
        <v>0</v>
      </c>
      <c r="BR151" s="4">
        <f ca="1"/>
        <v>472637460000</v>
      </c>
      <c r="BS151" s="4">
        <f ca="1"/>
        <v>0</v>
      </c>
      <c r="BT151" s="4">
        <f ca="1"/>
        <v>0</v>
      </c>
    </row>
    <row r="152" spans="23:72" x14ac:dyDescent="0.2">
      <c r="W152" s="60"/>
      <c r="X152" t="str">
        <f ca="1"/>
        <v>03/01/2024</v>
      </c>
      <c r="Y152" s="27">
        <f ca="1"/>
        <v>0</v>
      </c>
      <c r="Z152" s="27">
        <f ca="1"/>
        <v>0</v>
      </c>
      <c r="AA152" s="27">
        <f ca="1"/>
        <v>0</v>
      </c>
      <c r="AB152" s="27">
        <f ca="1"/>
        <v>0</v>
      </c>
      <c r="AC152" s="27">
        <f ca="1"/>
        <v>0</v>
      </c>
      <c r="AD152" s="27">
        <f ca="1"/>
        <v>0</v>
      </c>
      <c r="AF152" s="60"/>
      <c r="AG152" t="str">
        <f ca="1"/>
        <v>03/01/2024</v>
      </c>
      <c r="AH152" s="4">
        <f ca="1"/>
        <v>124169490000</v>
      </c>
      <c r="AI152" s="4">
        <f ca="1"/>
        <v>0</v>
      </c>
      <c r="AJ152" s="4">
        <f ca="1"/>
        <v>-8900000</v>
      </c>
      <c r="AK152" s="4">
        <f ca="1"/>
        <v>0</v>
      </c>
      <c r="AM152" s="60"/>
      <c r="AN152" t="str">
        <f ca="1"/>
        <v>03/01/2024</v>
      </c>
      <c r="AO152" s="4">
        <f ca="1"/>
        <v>0</v>
      </c>
      <c r="AP152" s="4">
        <f ca="1"/>
        <v>7514100000</v>
      </c>
      <c r="AQ152" s="4">
        <f ca="1"/>
        <v>0</v>
      </c>
      <c r="AR152" s="4">
        <f ca="1"/>
        <v>2289795000</v>
      </c>
      <c r="AS152" s="4">
        <f ca="1"/>
        <v>0</v>
      </c>
      <c r="AT152" s="4">
        <f ca="1"/>
        <v>8405080000</v>
      </c>
      <c r="AU152" s="4">
        <f ca="1"/>
        <v>0</v>
      </c>
      <c r="AV152" s="4">
        <f ca="1"/>
        <v>0</v>
      </c>
      <c r="AX152" s="60"/>
      <c r="AY152" t="str">
        <f ca="1"/>
        <v>03/01/2024</v>
      </c>
      <c r="AZ152" s="4">
        <f ca="1"/>
        <v>17471604000</v>
      </c>
      <c r="BA152" s="4">
        <f ca="1"/>
        <v>21568615000</v>
      </c>
      <c r="BB152" s="4">
        <f ca="1"/>
        <v>5793174000</v>
      </c>
      <c r="BD152" s="60"/>
      <c r="BE152" t="str">
        <f ca="1"/>
        <v>03/01/2024</v>
      </c>
      <c r="BF152" s="4">
        <f ca="1"/>
        <v>-7468910000</v>
      </c>
      <c r="BG152" s="4">
        <f ca="1"/>
        <v>67007395000</v>
      </c>
      <c r="BH152" s="4">
        <f ca="1"/>
        <v>14149945000</v>
      </c>
      <c r="BI152" s="4">
        <f ca="1"/>
        <v>0</v>
      </c>
      <c r="BJ152" s="4">
        <f ca="1"/>
        <v>0</v>
      </c>
      <c r="BL152" s="60"/>
      <c r="BM152" t="str">
        <f ca="1"/>
        <v>03/01/2024</v>
      </c>
      <c r="BN152" s="4">
        <f ca="1"/>
        <v>92801000000</v>
      </c>
      <c r="BO152" s="4">
        <f ca="1"/>
        <v>0</v>
      </c>
      <c r="BP152" s="4">
        <f ca="1"/>
        <v>-149682857000</v>
      </c>
      <c r="BQ152" s="4">
        <f ca="1"/>
        <v>0</v>
      </c>
      <c r="BR152" s="4">
        <f ca="1"/>
        <v>467676720000</v>
      </c>
      <c r="BS152" s="4">
        <f ca="1"/>
        <v>0</v>
      </c>
      <c r="BT152" s="4">
        <f ca="1"/>
        <v>0</v>
      </c>
    </row>
    <row r="153" spans="23:72" x14ac:dyDescent="0.2">
      <c r="W153" s="60"/>
      <c r="X153" t="str">
        <f ca="1"/>
        <v>02/01/2024</v>
      </c>
      <c r="Y153" s="27">
        <f ca="1"/>
        <v>0</v>
      </c>
      <c r="Z153" s="27">
        <f ca="1"/>
        <v>0</v>
      </c>
      <c r="AA153" s="27">
        <f ca="1"/>
        <v>0</v>
      </c>
      <c r="AB153" s="27">
        <f ca="1"/>
        <v>0</v>
      </c>
      <c r="AC153" s="27">
        <f ca="1"/>
        <v>0</v>
      </c>
      <c r="AD153" s="27">
        <f ca="1"/>
        <v>0</v>
      </c>
      <c r="AF153" s="60"/>
      <c r="AG153" t="str">
        <f ca="1"/>
        <v>02/01/2024</v>
      </c>
      <c r="AH153" s="4">
        <f ca="1"/>
        <v>124169490000</v>
      </c>
      <c r="AI153" s="4">
        <f ca="1"/>
        <v>0</v>
      </c>
      <c r="AJ153" s="4">
        <f ca="1"/>
        <v>-8900000</v>
      </c>
      <c r="AK153" s="4">
        <f ca="1"/>
        <v>0</v>
      </c>
      <c r="AM153" s="60"/>
      <c r="AN153" t="str">
        <f ca="1"/>
        <v>02/01/2024</v>
      </c>
      <c r="AO153" s="4">
        <f ca="1"/>
        <v>0</v>
      </c>
      <c r="AP153" s="4">
        <f ca="1"/>
        <v>7514100000</v>
      </c>
      <c r="AQ153" s="4">
        <f ca="1"/>
        <v>0</v>
      </c>
      <c r="AR153" s="4">
        <f ca="1"/>
        <v>2289795000</v>
      </c>
      <c r="AS153" s="4">
        <f ca="1"/>
        <v>0</v>
      </c>
      <c r="AT153" s="4">
        <f ca="1"/>
        <v>8405080000</v>
      </c>
      <c r="AU153" s="4">
        <f ca="1"/>
        <v>0</v>
      </c>
      <c r="AV153" s="4">
        <f ca="1"/>
        <v>0</v>
      </c>
      <c r="AX153" s="60"/>
      <c r="AY153" t="str">
        <f ca="1"/>
        <v>02/01/2024</v>
      </c>
      <c r="AZ153" s="4">
        <f ca="1"/>
        <v>22156679000</v>
      </c>
      <c r="BA153" s="4">
        <f ca="1"/>
        <v>21568615000</v>
      </c>
      <c r="BB153" s="4">
        <f ca="1"/>
        <v>5793174000</v>
      </c>
      <c r="BD153" s="60"/>
      <c r="BE153" t="str">
        <f ca="1"/>
        <v>02/01/2024</v>
      </c>
      <c r="BF153" s="4">
        <f ca="1"/>
        <v>-7468910000</v>
      </c>
      <c r="BG153" s="4">
        <f ca="1"/>
        <v>48935860000</v>
      </c>
      <c r="BH153" s="4">
        <f ca="1"/>
        <v>12825440000</v>
      </c>
      <c r="BI153" s="4">
        <f ca="1"/>
        <v>0</v>
      </c>
      <c r="BJ153" s="4">
        <f ca="1"/>
        <v>0</v>
      </c>
      <c r="BL153" s="60"/>
      <c r="BM153" t="str">
        <f ca="1"/>
        <v>02/01/2024</v>
      </c>
      <c r="BN153" s="4">
        <f ca="1"/>
        <v>100979730000</v>
      </c>
      <c r="BO153" s="4">
        <f ca="1"/>
        <v>0</v>
      </c>
      <c r="BP153" s="4">
        <f ca="1"/>
        <v>-143399607000</v>
      </c>
      <c r="BQ153" s="4">
        <f ca="1"/>
        <v>0</v>
      </c>
      <c r="BR153" s="4">
        <f ca="1"/>
        <v>467676720000</v>
      </c>
      <c r="BS153" s="4">
        <f ca="1"/>
        <v>0</v>
      </c>
      <c r="BT153" s="4">
        <f ca="1"/>
        <v>0</v>
      </c>
    </row>
    <row r="154" spans="23:72" x14ac:dyDescent="0.2">
      <c r="W154" s="60"/>
      <c r="X154" t="str">
        <f ca="1"/>
        <v>29/12/2023</v>
      </c>
      <c r="Y154" s="27">
        <f ca="1"/>
        <v>0</v>
      </c>
      <c r="Z154" s="27">
        <f ca="1"/>
        <v>0</v>
      </c>
      <c r="AA154" s="27">
        <f ca="1"/>
        <v>0</v>
      </c>
      <c r="AB154" s="27">
        <f ca="1"/>
        <v>0</v>
      </c>
      <c r="AC154" s="27">
        <f ca="1"/>
        <v>0</v>
      </c>
      <c r="AD154" s="27">
        <f ca="1"/>
        <v>0</v>
      </c>
      <c r="AF154" s="60"/>
      <c r="AG154" t="str">
        <f ca="1"/>
        <v>29/12/2023</v>
      </c>
      <c r="AH154" s="4">
        <f ca="1"/>
        <v>124169490000</v>
      </c>
      <c r="AI154" s="4">
        <f ca="1"/>
        <v>0</v>
      </c>
      <c r="AJ154" s="4">
        <f ca="1"/>
        <v>-8900000</v>
      </c>
      <c r="AK154" s="4">
        <f ca="1"/>
        <v>0</v>
      </c>
      <c r="AM154" s="60"/>
      <c r="AN154" t="str">
        <f ca="1"/>
        <v>29/12/2023</v>
      </c>
      <c r="AO154" s="4">
        <f ca="1"/>
        <v>0</v>
      </c>
      <c r="AP154" s="4">
        <f ca="1"/>
        <v>0</v>
      </c>
      <c r="AQ154" s="4">
        <f ca="1"/>
        <v>0</v>
      </c>
      <c r="AR154" s="4">
        <f ca="1"/>
        <v>2289795000</v>
      </c>
      <c r="AS154" s="4">
        <f ca="1"/>
        <v>0</v>
      </c>
      <c r="AT154" s="4">
        <f ca="1"/>
        <v>8405080000</v>
      </c>
      <c r="AU154" s="4">
        <f ca="1"/>
        <v>0</v>
      </c>
      <c r="AV154" s="4">
        <f ca="1"/>
        <v>0</v>
      </c>
      <c r="AX154" s="60"/>
      <c r="AY154" t="str">
        <f ca="1"/>
        <v>29/12/2023</v>
      </c>
      <c r="AZ154" s="4">
        <f ca="1"/>
        <v>35693134000</v>
      </c>
      <c r="BA154" s="4">
        <f ca="1"/>
        <v>19812895000</v>
      </c>
      <c r="BB154" s="4">
        <f ca="1"/>
        <v>5793174000</v>
      </c>
      <c r="BD154" s="60"/>
      <c r="BE154" t="str">
        <f ca="1"/>
        <v>29/12/2023</v>
      </c>
      <c r="BF154" s="4">
        <f ca="1"/>
        <v>-7468910000</v>
      </c>
      <c r="BG154" s="4">
        <f ca="1"/>
        <v>45796480000</v>
      </c>
      <c r="BH154" s="4">
        <f ca="1"/>
        <v>8272420000</v>
      </c>
      <c r="BI154" s="4">
        <f ca="1"/>
        <v>0</v>
      </c>
      <c r="BJ154" s="4">
        <f ca="1"/>
        <v>0</v>
      </c>
      <c r="BL154" s="60"/>
      <c r="BM154" t="str">
        <f ca="1"/>
        <v>29/12/2023</v>
      </c>
      <c r="BN154" s="4">
        <f ca="1"/>
        <v>101014870000</v>
      </c>
      <c r="BO154" s="4">
        <f ca="1"/>
        <v>0</v>
      </c>
      <c r="BP154" s="4">
        <f ca="1"/>
        <v>-130405587000</v>
      </c>
      <c r="BQ154" s="4">
        <f ca="1"/>
        <v>0</v>
      </c>
      <c r="BR154" s="4">
        <f ca="1"/>
        <v>470360280000</v>
      </c>
      <c r="BS154" s="4">
        <f ca="1"/>
        <v>0</v>
      </c>
      <c r="BT154" s="4">
        <f ca="1"/>
        <v>0</v>
      </c>
    </row>
    <row r="155" spans="23:72" x14ac:dyDescent="0.2">
      <c r="W155" s="60"/>
      <c r="X155" t="str">
        <f ca="1"/>
        <v>28/12/2023</v>
      </c>
      <c r="Y155" s="27">
        <f ca="1"/>
        <v>0</v>
      </c>
      <c r="Z155" s="27">
        <f ca="1"/>
        <v>0</v>
      </c>
      <c r="AA155" s="27">
        <f ca="1"/>
        <v>0</v>
      </c>
      <c r="AB155" s="27">
        <f ca="1"/>
        <v>0</v>
      </c>
      <c r="AC155" s="27">
        <f ca="1"/>
        <v>0</v>
      </c>
      <c r="AD155" s="27">
        <f ca="1"/>
        <v>0</v>
      </c>
      <c r="AF155" s="60"/>
      <c r="AG155" t="str">
        <f ca="1"/>
        <v>28/12/2023</v>
      </c>
      <c r="AH155" s="4">
        <f ca="1"/>
        <v>118804500000</v>
      </c>
      <c r="AI155" s="4">
        <f ca="1"/>
        <v>0</v>
      </c>
      <c r="AJ155" s="4">
        <f ca="1"/>
        <v>-8900000</v>
      </c>
      <c r="AK155" s="4">
        <f ca="1"/>
        <v>0</v>
      </c>
      <c r="AM155" s="60"/>
      <c r="AN155" t="str">
        <f ca="1"/>
        <v>28/12/2023</v>
      </c>
      <c r="AO155" s="4">
        <f ca="1"/>
        <v>0</v>
      </c>
      <c r="AP155" s="4">
        <f ca="1"/>
        <v>0</v>
      </c>
      <c r="AQ155" s="4">
        <f ca="1"/>
        <v>0</v>
      </c>
      <c r="AR155" s="4">
        <f ca="1"/>
        <v>2289795000</v>
      </c>
      <c r="AS155" s="4">
        <f ca="1"/>
        <v>0</v>
      </c>
      <c r="AT155" s="4">
        <f ca="1"/>
        <v>8371240000</v>
      </c>
      <c r="AU155" s="4">
        <f ca="1"/>
        <v>0</v>
      </c>
      <c r="AV155" s="4">
        <f ca="1"/>
        <v>0</v>
      </c>
      <c r="AX155" s="60"/>
      <c r="AY155" t="str">
        <f ca="1"/>
        <v>28/12/2023</v>
      </c>
      <c r="AZ155" s="4">
        <f ca="1"/>
        <v>44015146000</v>
      </c>
      <c r="BA155" s="4">
        <f ca="1"/>
        <v>19812895000</v>
      </c>
      <c r="BB155" s="4">
        <f ca="1"/>
        <v>5793174000</v>
      </c>
      <c r="BD155" s="60"/>
      <c r="BE155" t="str">
        <f ca="1"/>
        <v>28/12/2023</v>
      </c>
      <c r="BF155" s="4">
        <f ca="1"/>
        <v>-8048520000</v>
      </c>
      <c r="BG155" s="4">
        <f ca="1"/>
        <v>45796480000</v>
      </c>
      <c r="BH155" s="4">
        <f ca="1"/>
        <v>8272420000</v>
      </c>
      <c r="BI155" s="4">
        <f ca="1"/>
        <v>0</v>
      </c>
      <c r="BJ155" s="4">
        <f ca="1"/>
        <v>0</v>
      </c>
      <c r="BL155" s="60"/>
      <c r="BM155" t="str">
        <f ca="1"/>
        <v>28/12/2023</v>
      </c>
      <c r="BN155" s="4">
        <f ca="1"/>
        <v>88990380000</v>
      </c>
      <c r="BO155" s="4">
        <f ca="1"/>
        <v>0</v>
      </c>
      <c r="BP155" s="4">
        <f ca="1"/>
        <v>-131234507000</v>
      </c>
      <c r="BQ155" s="4">
        <f ca="1"/>
        <v>0</v>
      </c>
      <c r="BR155" s="4">
        <f ca="1"/>
        <v>469913520000</v>
      </c>
      <c r="BS155" s="4">
        <f ca="1"/>
        <v>0</v>
      </c>
      <c r="BT155" s="4">
        <f ca="1"/>
        <v>0</v>
      </c>
    </row>
    <row r="156" spans="23:72" x14ac:dyDescent="0.2">
      <c r="W156" s="60"/>
      <c r="X156" t="str">
        <f ca="1"/>
        <v>27/12/2023</v>
      </c>
      <c r="Y156" s="27">
        <f ca="1"/>
        <v>0</v>
      </c>
      <c r="Z156" s="27">
        <f ca="1"/>
        <v>0</v>
      </c>
      <c r="AA156" s="27">
        <f ca="1"/>
        <v>0</v>
      </c>
      <c r="AB156" s="27">
        <f ca="1"/>
        <v>0</v>
      </c>
      <c r="AC156" s="27">
        <f ca="1"/>
        <v>0</v>
      </c>
      <c r="AD156" s="27">
        <f ca="1"/>
        <v>0</v>
      </c>
      <c r="AG156" t="str">
        <f ca="1"/>
        <v>27/12/2023</v>
      </c>
      <c r="AH156" s="4">
        <f ca="1"/>
        <v>118804500000</v>
      </c>
      <c r="AI156" s="4">
        <f ca="1"/>
        <v>0</v>
      </c>
      <c r="AJ156" s="4">
        <f ca="1"/>
        <v>-8900000</v>
      </c>
      <c r="AK156" s="4">
        <f ca="1"/>
        <v>0</v>
      </c>
      <c r="AN156" t="str">
        <f ca="1"/>
        <v>27/12/2023</v>
      </c>
      <c r="AO156" s="4">
        <f ca="1"/>
        <v>0</v>
      </c>
      <c r="AP156" s="4">
        <f ca="1"/>
        <v>0</v>
      </c>
      <c r="AQ156" s="4">
        <f ca="1"/>
        <v>0</v>
      </c>
      <c r="AR156" s="4">
        <f ca="1"/>
        <v>2289795000</v>
      </c>
      <c r="AS156" s="4">
        <f ca="1"/>
        <v>0</v>
      </c>
      <c r="AT156" s="4">
        <f ca="1"/>
        <v>8051460000</v>
      </c>
      <c r="AU156" s="4">
        <f ca="1"/>
        <v>0</v>
      </c>
      <c r="AV156" s="4">
        <f ca="1"/>
        <v>0</v>
      </c>
      <c r="AY156" t="str">
        <f ca="1"/>
        <v>27/12/2023</v>
      </c>
      <c r="AZ156" s="4">
        <f ca="1"/>
        <v>44247205000</v>
      </c>
      <c r="BA156" s="4">
        <f ca="1"/>
        <v>19812895000</v>
      </c>
      <c r="BB156" s="4">
        <f ca="1"/>
        <v>2303090000</v>
      </c>
      <c r="BE156" t="str">
        <f ca="1"/>
        <v>27/12/2023</v>
      </c>
      <c r="BF156" s="4">
        <f ca="1"/>
        <v>-12188340000</v>
      </c>
      <c r="BG156" s="4">
        <f ca="1"/>
        <v>45796480000</v>
      </c>
      <c r="BH156" s="4">
        <f ca="1"/>
        <v>8272420000</v>
      </c>
      <c r="BI156" s="4">
        <f ca="1"/>
        <v>0</v>
      </c>
      <c r="BJ156" s="4">
        <f ca="1"/>
        <v>0</v>
      </c>
      <c r="BM156" t="str">
        <f ca="1"/>
        <v>27/12/2023</v>
      </c>
      <c r="BN156" s="4">
        <f ca="1"/>
        <v>78912890000</v>
      </c>
      <c r="BO156" s="4">
        <f ca="1"/>
        <v>0</v>
      </c>
      <c r="BP156" s="4">
        <f ca="1"/>
        <v>-135671402000</v>
      </c>
      <c r="BQ156" s="4">
        <f ca="1"/>
        <v>0</v>
      </c>
      <c r="BR156" s="4">
        <f ca="1"/>
        <v>467450260000</v>
      </c>
      <c r="BS156" s="4">
        <f ca="1"/>
        <v>0</v>
      </c>
      <c r="BT156" s="4">
        <f ca="1"/>
        <v>0</v>
      </c>
    </row>
    <row r="159" spans="23:72" x14ac:dyDescent="0.2">
      <c r="X159" s="66" t="s">
        <v>271</v>
      </c>
      <c r="Y159" s="66"/>
      <c r="Z159" s="66"/>
      <c r="AA159" s="66"/>
      <c r="AB159" s="66"/>
      <c r="AC159" s="66"/>
      <c r="AD159" s="66"/>
      <c r="AE159" s="66"/>
      <c r="AF159" s="66"/>
      <c r="AG159" s="66"/>
      <c r="AH159" s="66"/>
      <c r="AK159" s="62" t="s">
        <v>101</v>
      </c>
      <c r="AL159" s="62"/>
      <c r="AM159" s="62"/>
      <c r="AN159" s="62"/>
      <c r="AO159" s="62"/>
      <c r="AP159" s="62"/>
      <c r="AR159" s="70" t="s">
        <v>272</v>
      </c>
      <c r="AS159" s="70"/>
      <c r="AT159" s="70"/>
      <c r="AU159" s="70"/>
      <c r="AV159" s="70"/>
    </row>
    <row r="160" spans="23:72" x14ac:dyDescent="0.2">
      <c r="X160" t="str" cm="1">
        <f t="array" aca="1" ref="X160:X228" ca="1">INDIRECT("'" &amp; Y160 &amp; "'!$A$2:$A$70")</f>
        <v>Date</v>
      </c>
      <c r="Y160" t="s">
        <v>80</v>
      </c>
      <c r="Z160" t="s">
        <v>138</v>
      </c>
      <c r="AA160" t="s">
        <v>99</v>
      </c>
      <c r="AB160" t="s">
        <v>147</v>
      </c>
      <c r="AC160" t="s">
        <v>254</v>
      </c>
      <c r="AD160" t="s">
        <v>118</v>
      </c>
      <c r="AE160" t="s">
        <v>88</v>
      </c>
      <c r="AF160" t="s">
        <v>112</v>
      </c>
      <c r="AG160" t="s">
        <v>86</v>
      </c>
      <c r="AH160" t="s">
        <v>87</v>
      </c>
      <c r="AK160" t="str" cm="1">
        <f t="array" aca="1" ref="AK160:AK228" ca="1">INDIRECT("'" &amp; AL160 &amp; "'!$A$2:$A$70")</f>
        <v>Date</v>
      </c>
      <c r="AL160" t="s">
        <v>102</v>
      </c>
      <c r="AM160" t="s">
        <v>106</v>
      </c>
      <c r="AN160" t="s">
        <v>103</v>
      </c>
      <c r="AO160" t="s">
        <v>105</v>
      </c>
      <c r="AP160" t="s">
        <v>270</v>
      </c>
      <c r="AS160" t="str" cm="1">
        <f t="array" aca="1" ref="AS160:AS228" ca="1">INDIRECT("'" &amp; AT160 &amp; "'!$A$2:$A$70")</f>
        <v>Date</v>
      </c>
      <c r="AT160" t="s">
        <v>269</v>
      </c>
      <c r="AU160" t="s">
        <v>58</v>
      </c>
    </row>
    <row r="161" spans="23:48" x14ac:dyDescent="0.2">
      <c r="W161" s="60" t="s">
        <v>243</v>
      </c>
      <c r="X161" t="str">
        <f ca="1"/>
        <v>08/04/2024</v>
      </c>
      <c r="Y161" s="4" cm="1">
        <f t="array" aca="1" ref="Y161:Y228" ca="1">INDIRECT("'" &amp; Y160 &amp; "'!$K$3:$K$70")</f>
        <v>-2347538000</v>
      </c>
      <c r="Z161" s="4" cm="1">
        <f t="array" aca="1" ref="Z161:Z228" ca="1">INDIRECT("'" &amp; Z160 &amp; "'!$K$3:$K$70")</f>
        <v>11177880000</v>
      </c>
      <c r="AA161" s="4" cm="1">
        <f t="array" aca="1" ref="AA161:AA228" ca="1">INDIRECT("'" &amp; AA160 &amp; "'!$K$3:$K$70")</f>
        <v>-241109000</v>
      </c>
      <c r="AB161" s="4" cm="1">
        <f t="array" aca="1" ref="AB161:AB228" ca="1">INDIRECT("'" &amp; AB160 &amp; "'!$K$3:$K$70")</f>
        <v>-282320985000</v>
      </c>
      <c r="AC161" s="4" cm="1">
        <f t="array" aca="1" ref="AC161:AC228" ca="1">INDIRECT("'" &amp; AC160 &amp; "'!$K$3:$K$70")</f>
        <v>1530400000</v>
      </c>
      <c r="AD161" s="4" cm="1">
        <f t="array" aca="1" ref="AD161:AD228" ca="1">INDIRECT("'" &amp; AD160 &amp; "'!$K$3:$K$70")</f>
        <v>-49000185000</v>
      </c>
      <c r="AE161" s="4" cm="1">
        <f t="array" aca="1" ref="AE161:AE228" ca="1">INDIRECT("'" &amp; AE160 &amp; "'!$K$3:$K$70")</f>
        <v>113872858000</v>
      </c>
      <c r="AF161" s="4" cm="1">
        <f t="array" aca="1" ref="AF161:AF228" ca="1">INDIRECT("'" &amp; AF160 &amp; "'!$K$3:$K$70")</f>
        <v>-69349576000</v>
      </c>
      <c r="AG161" s="4" cm="1">
        <f t="array" aca="1" ref="AG161:AG228" ca="1">INDIRECT("'" &amp; AG160 &amp; "'!$K$3:$K$70")</f>
        <v>-3998029000</v>
      </c>
      <c r="AH161" s="4" cm="1">
        <f t="array" aca="1" ref="AH161:AH228" ca="1">INDIRECT("'" &amp; AH160 &amp; "'!$K$3:$K$70")</f>
        <v>12460172000</v>
      </c>
      <c r="AJ161" s="60" t="s">
        <v>243</v>
      </c>
      <c r="AK161" t="str">
        <f ca="1"/>
        <v>08/04/2024</v>
      </c>
      <c r="AL161" s="4" cm="1">
        <f t="array" aca="1" ref="AL161:AL228" ca="1">INDIRECT("'" &amp; AL160 &amp; "'!$K$3:$K$70")</f>
        <v>-9941730000</v>
      </c>
      <c r="AM161" s="4" cm="1">
        <f t="array" aca="1" ref="AM161:AM228" ca="1">INDIRECT("'" &amp; AM160 &amp; "'!$K$3:$K$70")</f>
        <v>-85957589000</v>
      </c>
      <c r="AN161" s="4" cm="1">
        <f t="array" aca="1" ref="AN161:AN228" ca="1">INDIRECT("'" &amp; AN160 &amp; "'!$K$3:$K$70")</f>
        <v>2193615000</v>
      </c>
      <c r="AO161" s="4" cm="1">
        <f t="array" aca="1" ref="AO161:AO228" ca="1">INDIRECT("'" &amp; AO160 &amp; "'!$K$3:$K$70")</f>
        <v>40272150000</v>
      </c>
      <c r="AP161" t="e" cm="1">
        <f t="array" aca="1" ref="AP161" ca="1">INDIRECT("'" &amp;#REF! &amp; "'!$K$3:$K$70")</f>
        <v>#REF!</v>
      </c>
      <c r="AR161" s="60" t="s">
        <v>243</v>
      </c>
      <c r="AS161" t="str">
        <f ca="1"/>
        <v>08/04/2024</v>
      </c>
      <c r="AT161" s="4" cm="1">
        <f t="array" aca="1" ref="AT161:AT228" ca="1">INDIRECT("'" &amp; AT160 &amp; "'!$K$3:$K$70")</f>
        <v>-33904268000</v>
      </c>
      <c r="AU161" s="4" cm="1">
        <f t="array" aca="1" ref="AU161:AU228" ca="1">INDIRECT("'" &amp; AU160 &amp; "'!$K$3:$K$70")</f>
        <v>2875837000</v>
      </c>
      <c r="AV161" s="4"/>
    </row>
    <row r="162" spans="23:48" x14ac:dyDescent="0.2">
      <c r="W162" s="60"/>
      <c r="X162" t="str">
        <f ca="1"/>
        <v>05/04/2024</v>
      </c>
      <c r="Y162" s="4">
        <f ca="1"/>
        <v>-5403808000</v>
      </c>
      <c r="Z162" s="4">
        <f ca="1"/>
        <v>9710640000</v>
      </c>
      <c r="AA162" s="4">
        <f ca="1"/>
        <v>-705779000</v>
      </c>
      <c r="AB162" s="4">
        <f ca="1"/>
        <v>-270535105000</v>
      </c>
      <c r="AC162" s="4">
        <f ca="1"/>
        <v>89530000</v>
      </c>
      <c r="AD162" s="4">
        <f ca="1"/>
        <v>-27265505000</v>
      </c>
      <c r="AE162" s="4">
        <f ca="1"/>
        <v>112211508000</v>
      </c>
      <c r="AF162" s="4">
        <f ca="1"/>
        <v>-70026006000</v>
      </c>
      <c r="AG162" s="4">
        <f ca="1"/>
        <v>-36341509000</v>
      </c>
      <c r="AH162" s="4">
        <f ca="1"/>
        <v>19900172000</v>
      </c>
      <c r="AJ162" s="60"/>
      <c r="AK162" t="str">
        <f ca="1"/>
        <v>05/04/2024</v>
      </c>
      <c r="AL162" s="4">
        <f ca="1"/>
        <v>-10537230000</v>
      </c>
      <c r="AM162" s="4">
        <f ca="1"/>
        <v>-87513689000</v>
      </c>
      <c r="AN162" s="4">
        <f ca="1"/>
        <v>1107390000</v>
      </c>
      <c r="AO162" s="4">
        <f ca="1"/>
        <v>25467150000</v>
      </c>
      <c r="AR162" s="60"/>
      <c r="AS162" t="str">
        <f ca="1"/>
        <v>05/04/2024</v>
      </c>
      <c r="AT162" s="4">
        <f ca="1"/>
        <v>-13252133000</v>
      </c>
      <c r="AU162" s="4">
        <f ca="1"/>
        <v>-1911653000</v>
      </c>
      <c r="AV162" s="4"/>
    </row>
    <row r="163" spans="23:48" x14ac:dyDescent="0.2">
      <c r="W163" s="60"/>
      <c r="X163" t="str">
        <f ca="1"/>
        <v>04/04/2024</v>
      </c>
      <c r="Y163" s="4">
        <f ca="1"/>
        <v>-5528908000</v>
      </c>
      <c r="Z163" s="4">
        <f ca="1"/>
        <v>9710640000</v>
      </c>
      <c r="AA163" s="4">
        <f ca="1"/>
        <v>-909819000</v>
      </c>
      <c r="AB163" s="4">
        <f ca="1"/>
        <v>-280707639000</v>
      </c>
      <c r="AC163" s="4">
        <f ca="1"/>
        <v>10430000</v>
      </c>
      <c r="AD163" s="4">
        <f ca="1"/>
        <v>-39439445000</v>
      </c>
      <c r="AE163" s="4">
        <f ca="1"/>
        <v>101781233000</v>
      </c>
      <c r="AF163" s="4">
        <f ca="1"/>
        <v>-70396106000</v>
      </c>
      <c r="AG163" s="4">
        <f ca="1"/>
        <v>-37962389000</v>
      </c>
      <c r="AH163" s="4">
        <f ca="1"/>
        <v>19900172000</v>
      </c>
      <c r="AJ163" s="60"/>
      <c r="AK163" t="str">
        <f ca="1"/>
        <v>04/04/2024</v>
      </c>
      <c r="AL163" s="4">
        <f ca="1"/>
        <v>-12331430000</v>
      </c>
      <c r="AM163" s="4">
        <f ca="1"/>
        <v>-82641099000</v>
      </c>
      <c r="AN163" s="4">
        <f ca="1"/>
        <v>309210000</v>
      </c>
      <c r="AO163" s="4">
        <f ca="1"/>
        <v>11719150000</v>
      </c>
      <c r="AR163" s="60"/>
      <c r="AS163" t="str">
        <f ca="1"/>
        <v>04/04/2024</v>
      </c>
      <c r="AT163" s="4">
        <f ca="1"/>
        <v>-9282463000</v>
      </c>
      <c r="AU163" s="4">
        <f ca="1"/>
        <v>-6125623000</v>
      </c>
      <c r="AV163" s="4"/>
    </row>
    <row r="164" spans="23:48" x14ac:dyDescent="0.2">
      <c r="W164" s="60"/>
      <c r="X164" t="str">
        <f ca="1"/>
        <v>03/04/2024</v>
      </c>
      <c r="Y164" s="4">
        <f ca="1"/>
        <v>-5654008000</v>
      </c>
      <c r="Z164" s="4">
        <f ca="1"/>
        <v>9710640000</v>
      </c>
      <c r="AA164" s="4">
        <f ca="1"/>
        <v>-1113859000</v>
      </c>
      <c r="AB164" s="4">
        <f ca="1"/>
        <v>-336242239000</v>
      </c>
      <c r="AC164" s="4">
        <f ca="1"/>
        <v>-68670000</v>
      </c>
      <c r="AD164" s="4">
        <f ca="1"/>
        <v>-79146435000</v>
      </c>
      <c r="AE164" s="4">
        <f ca="1"/>
        <v>91350958000</v>
      </c>
      <c r="AF164" s="4">
        <f ca="1"/>
        <v>-60880286000</v>
      </c>
      <c r="AG164" s="4">
        <f ca="1"/>
        <v>-39583269000</v>
      </c>
      <c r="AH164" s="4">
        <f ca="1"/>
        <v>19900172000</v>
      </c>
      <c r="AJ164" s="60"/>
      <c r="AK164" t="str">
        <f ca="1"/>
        <v>03/04/2024</v>
      </c>
      <c r="AL164" s="4">
        <f ca="1"/>
        <v>-14125630000</v>
      </c>
      <c r="AM164" s="4">
        <f ca="1"/>
        <v>-77768509000</v>
      </c>
      <c r="AN164" s="4">
        <f ca="1"/>
        <v>-6376590000</v>
      </c>
      <c r="AO164" s="4">
        <f ca="1"/>
        <v>11675750000</v>
      </c>
      <c r="AR164" s="60"/>
      <c r="AS164" t="str">
        <f ca="1"/>
        <v>03/04/2024</v>
      </c>
      <c r="AT164" s="4">
        <f ca="1"/>
        <v>-39195918000</v>
      </c>
      <c r="AU164" s="4">
        <f ca="1"/>
        <v>-12468333000</v>
      </c>
      <c r="AV164" s="4"/>
    </row>
    <row r="165" spans="23:48" x14ac:dyDescent="0.2">
      <c r="W165" s="60"/>
      <c r="X165" t="str">
        <f ca="1"/>
        <v>02/04/2024</v>
      </c>
      <c r="Y165" s="4">
        <f ca="1"/>
        <v>-5337818000</v>
      </c>
      <c r="Z165" s="4">
        <f ca="1"/>
        <v>9710640000</v>
      </c>
      <c r="AA165" s="4">
        <f ca="1"/>
        <v>-537389000</v>
      </c>
      <c r="AB165" s="4">
        <f ca="1"/>
        <v>-233139849000</v>
      </c>
      <c r="AC165" s="4">
        <f ca="1"/>
        <v>150625000</v>
      </c>
      <c r="AD165" s="4">
        <f ca="1"/>
        <v>6931755000</v>
      </c>
      <c r="AE165" s="4">
        <f ca="1"/>
        <v>93612998000</v>
      </c>
      <c r="AF165" s="4">
        <f ca="1"/>
        <v>-58512256000</v>
      </c>
      <c r="AG165" s="4">
        <f ca="1"/>
        <v>-40234509000</v>
      </c>
      <c r="AH165" s="4">
        <f ca="1"/>
        <v>19900172000</v>
      </c>
      <c r="AJ165" s="60"/>
      <c r="AK165" t="str">
        <f ca="1"/>
        <v>02/04/2024</v>
      </c>
      <c r="AL165" s="4">
        <f ca="1"/>
        <v>-8351380000</v>
      </c>
      <c r="AM165" s="4">
        <f ca="1"/>
        <v>-76056512000</v>
      </c>
      <c r="AN165" s="4">
        <f ca="1"/>
        <v>-5266820000</v>
      </c>
      <c r="AO165" s="4">
        <f ca="1"/>
        <v>31046880000</v>
      </c>
      <c r="AR165" s="60"/>
      <c r="AS165" t="str">
        <f ca="1"/>
        <v>02/04/2024</v>
      </c>
      <c r="AT165" s="4">
        <f ca="1"/>
        <v>-8303483000</v>
      </c>
      <c r="AU165" s="4">
        <f ca="1"/>
        <v>8690067000</v>
      </c>
      <c r="AV165" s="4"/>
    </row>
    <row r="166" spans="23:48" x14ac:dyDescent="0.2">
      <c r="W166" s="60"/>
      <c r="X166" t="str">
        <f ca="1"/>
        <v>01/04/2024</v>
      </c>
      <c r="Y166" s="4">
        <f ca="1"/>
        <v>-5261078000</v>
      </c>
      <c r="Z166" s="4">
        <f ca="1"/>
        <v>9710640000</v>
      </c>
      <c r="AA166" s="4">
        <f ca="1"/>
        <v>-400699000</v>
      </c>
      <c r="AB166" s="4">
        <f ca="1"/>
        <v>-244266729000</v>
      </c>
      <c r="AC166" s="4">
        <f ca="1"/>
        <v>202485000</v>
      </c>
      <c r="AD166" s="4">
        <f ca="1"/>
        <v>20987095000</v>
      </c>
      <c r="AE166" s="4">
        <f ca="1"/>
        <v>81306608000</v>
      </c>
      <c r="AF166" s="4">
        <f ca="1"/>
        <v>-56334186000</v>
      </c>
      <c r="AG166" s="4">
        <f ca="1"/>
        <v>-21636149000</v>
      </c>
      <c r="AH166" s="4">
        <f ca="1"/>
        <v>19900172000</v>
      </c>
      <c r="AJ166" s="60"/>
      <c r="AK166" t="str">
        <f ca="1"/>
        <v>01/04/2024</v>
      </c>
      <c r="AL166" s="4">
        <f ca="1"/>
        <v>-5426380000</v>
      </c>
      <c r="AM166" s="4">
        <f ca="1"/>
        <v>-73280117000</v>
      </c>
      <c r="AN166" s="4">
        <f ca="1"/>
        <v>8376800000</v>
      </c>
      <c r="AO166" s="4">
        <f ca="1"/>
        <v>53329050000</v>
      </c>
      <c r="AR166" s="60"/>
      <c r="AS166" t="str">
        <f ca="1"/>
        <v>01/04/2024</v>
      </c>
      <c r="AT166" s="4">
        <f ca="1"/>
        <v>-2716673000</v>
      </c>
      <c r="AU166" s="4">
        <f ca="1"/>
        <v>11968537000</v>
      </c>
      <c r="AV166" s="4"/>
    </row>
    <row r="167" spans="23:48" x14ac:dyDescent="0.2">
      <c r="W167" s="60"/>
      <c r="X167" t="str">
        <f ca="1"/>
        <v>29/03/2024</v>
      </c>
      <c r="Y167" s="4">
        <f ca="1"/>
        <v>-5209558000</v>
      </c>
      <c r="Z167" s="4">
        <f ca="1"/>
        <v>9710640000</v>
      </c>
      <c r="AA167" s="4">
        <f ca="1"/>
        <v>-312019000</v>
      </c>
      <c r="AB167" s="4">
        <f ca="1"/>
        <v>-267626529000</v>
      </c>
      <c r="AC167" s="4">
        <f ca="1"/>
        <v>206630000</v>
      </c>
      <c r="AD167" s="4">
        <f ca="1"/>
        <v>21401445000</v>
      </c>
      <c r="AE167" s="4">
        <f ca="1"/>
        <v>51157118000</v>
      </c>
      <c r="AF167" s="4">
        <f ca="1"/>
        <v>-63034416000</v>
      </c>
      <c r="AG167" s="4">
        <f ca="1"/>
        <v>-21670329000</v>
      </c>
      <c r="AH167" s="4">
        <f ca="1"/>
        <v>19900172000</v>
      </c>
      <c r="AJ167" s="60"/>
      <c r="AK167" t="str">
        <f ca="1"/>
        <v>29/03/2024</v>
      </c>
      <c r="AL167" s="4">
        <f ca="1"/>
        <v>-11216380000</v>
      </c>
      <c r="AM167" s="4">
        <f ca="1"/>
        <v>-73374022000</v>
      </c>
      <c r="AN167" s="4">
        <f ca="1"/>
        <v>11735840000</v>
      </c>
      <c r="AO167" s="4">
        <f ca="1"/>
        <v>53366050000</v>
      </c>
      <c r="AR167" s="60"/>
      <c r="AS167" t="str">
        <f ca="1"/>
        <v>29/03/2024</v>
      </c>
      <c r="AT167" s="4">
        <f ca="1"/>
        <v>-6116018000</v>
      </c>
      <c r="AU167" s="4">
        <f ca="1"/>
        <v>12209097000</v>
      </c>
      <c r="AV167" s="4"/>
    </row>
    <row r="168" spans="23:48" x14ac:dyDescent="0.2">
      <c r="W168" s="60"/>
      <c r="X168" t="str">
        <f ca="1"/>
        <v>28/03/2024</v>
      </c>
      <c r="Y168" s="4">
        <f ca="1"/>
        <v>-1572088000</v>
      </c>
      <c r="Z168" s="4">
        <f ca="1"/>
        <v>9710640000</v>
      </c>
      <c r="AA168" s="4">
        <f ca="1"/>
        <v>-719079000</v>
      </c>
      <c r="AB168" s="4">
        <f ca="1"/>
        <v>-286091139000</v>
      </c>
      <c r="AC168" s="4">
        <f ca="1"/>
        <v>61525000</v>
      </c>
      <c r="AD168" s="4">
        <f ca="1"/>
        <v>22850435000</v>
      </c>
      <c r="AE168" s="4">
        <f ca="1"/>
        <v>49852088000</v>
      </c>
      <c r="AF168" s="4">
        <f ca="1"/>
        <v>-64939186000</v>
      </c>
      <c r="AG168" s="4">
        <f ca="1"/>
        <v>-22133129000</v>
      </c>
      <c r="AH168" s="4">
        <f ca="1"/>
        <v>19900172000</v>
      </c>
      <c r="AJ168" s="60"/>
      <c r="AK168" t="str">
        <f ca="1"/>
        <v>28/03/2024</v>
      </c>
      <c r="AL168" s="4">
        <f ca="1"/>
        <v>-12181380000</v>
      </c>
      <c r="AM168" s="4">
        <f ca="1"/>
        <v>-83404082000</v>
      </c>
      <c r="AN168" s="4">
        <f ca="1"/>
        <v>10949750000</v>
      </c>
      <c r="AO168" s="4">
        <f ca="1"/>
        <v>55355130000</v>
      </c>
      <c r="AR168" s="60"/>
      <c r="AS168" t="str">
        <f ca="1"/>
        <v>28/03/2024</v>
      </c>
      <c r="AT168" s="4">
        <f ca="1"/>
        <v>-7739673000</v>
      </c>
      <c r="AU168" s="4">
        <f ca="1"/>
        <v>9768787000</v>
      </c>
      <c r="AV168" s="4"/>
    </row>
    <row r="169" spans="23:48" x14ac:dyDescent="0.2">
      <c r="W169" s="60"/>
      <c r="X169" t="str">
        <f ca="1"/>
        <v>27/03/2024</v>
      </c>
      <c r="Y169" s="4">
        <f ca="1"/>
        <v>2065382000</v>
      </c>
      <c r="Z169" s="4">
        <f ca="1"/>
        <v>9710640000</v>
      </c>
      <c r="AA169" s="4">
        <f ca="1"/>
        <v>-1126139000</v>
      </c>
      <c r="AB169" s="4">
        <f ca="1"/>
        <v>-279785189000</v>
      </c>
      <c r="AC169" s="4">
        <f ca="1"/>
        <v>-83580000</v>
      </c>
      <c r="AD169" s="4">
        <f ca="1"/>
        <v>25800705000</v>
      </c>
      <c r="AE169" s="4">
        <f ca="1"/>
        <v>48547058000</v>
      </c>
      <c r="AF169" s="4">
        <f ca="1"/>
        <v>-66843956000</v>
      </c>
      <c r="AG169" s="4">
        <f ca="1"/>
        <v>-22595929000</v>
      </c>
      <c r="AH169" s="4">
        <f ca="1"/>
        <v>19900172000</v>
      </c>
      <c r="AJ169" s="60"/>
      <c r="AK169" t="str">
        <f ca="1"/>
        <v>27/03/2024</v>
      </c>
      <c r="AL169" s="4">
        <f ca="1"/>
        <v>-13146380000</v>
      </c>
      <c r="AM169" s="4">
        <f ca="1"/>
        <v>-93434142000</v>
      </c>
      <c r="AN169" s="4">
        <f ca="1"/>
        <v>10163660000</v>
      </c>
      <c r="AO169" s="4">
        <f ca="1"/>
        <v>46593740000</v>
      </c>
      <c r="AR169" s="60"/>
      <c r="AS169" t="str">
        <f ca="1"/>
        <v>27/03/2024</v>
      </c>
      <c r="AT169" s="4">
        <f ca="1"/>
        <v>-10823283000</v>
      </c>
      <c r="AU169" s="4">
        <f ca="1"/>
        <v>7328477000</v>
      </c>
      <c r="AV169" s="4"/>
    </row>
    <row r="170" spans="23:48" x14ac:dyDescent="0.2">
      <c r="W170" s="60"/>
      <c r="X170" t="str">
        <f ca="1"/>
        <v>26/03/2024</v>
      </c>
      <c r="Y170" s="4">
        <f ca="1"/>
        <v>2334602000</v>
      </c>
      <c r="Z170" s="4">
        <f ca="1"/>
        <v>9710640000</v>
      </c>
      <c r="AA170" s="4">
        <f ca="1"/>
        <v>-651229000</v>
      </c>
      <c r="AB170" s="4">
        <f ca="1"/>
        <v>-242563639000</v>
      </c>
      <c r="AC170" s="4">
        <f ca="1"/>
        <v>104645000</v>
      </c>
      <c r="AD170" s="4">
        <f ca="1"/>
        <v>-176254845000</v>
      </c>
      <c r="AE170" s="4">
        <f ca="1"/>
        <v>49990068000</v>
      </c>
      <c r="AF170" s="4">
        <f ca="1"/>
        <v>-61469736000</v>
      </c>
      <c r="AG170" s="4">
        <f ca="1"/>
        <v>-22087529000</v>
      </c>
      <c r="AH170" s="4">
        <f ca="1"/>
        <v>19900172000</v>
      </c>
      <c r="AJ170" s="60"/>
      <c r="AK170" t="str">
        <f ca="1"/>
        <v>26/03/2024</v>
      </c>
      <c r="AL170" s="4">
        <f ca="1"/>
        <v>-8291380000</v>
      </c>
      <c r="AM170" s="4">
        <f ca="1"/>
        <v>-92672582000</v>
      </c>
      <c r="AN170" s="4">
        <f ca="1"/>
        <v>10844210000</v>
      </c>
      <c r="AO170" s="4">
        <f ca="1"/>
        <v>53467630000</v>
      </c>
      <c r="AR170" s="60"/>
      <c r="AS170" t="str">
        <f ca="1"/>
        <v>26/03/2024</v>
      </c>
      <c r="AT170" s="4">
        <f ca="1"/>
        <v>7103122000</v>
      </c>
      <c r="AU170" s="4">
        <f ca="1"/>
        <v>11199007000</v>
      </c>
      <c r="AV170" s="4"/>
    </row>
    <row r="171" spans="23:48" x14ac:dyDescent="0.2">
      <c r="W171" s="60"/>
      <c r="X171" t="str">
        <f ca="1"/>
        <v>25/03/2024</v>
      </c>
      <c r="Y171" s="4">
        <f ca="1"/>
        <v>8096532000</v>
      </c>
      <c r="Z171" s="4">
        <f ca="1"/>
        <v>9710640000</v>
      </c>
      <c r="AA171" s="4">
        <f ca="1"/>
        <v>-803000000</v>
      </c>
      <c r="AB171" s="4">
        <f ca="1"/>
        <v>-216118039000</v>
      </c>
      <c r="AC171" s="4">
        <f ca="1"/>
        <v>69830000</v>
      </c>
      <c r="AD171" s="4">
        <f ca="1"/>
        <v>74806605000</v>
      </c>
      <c r="AE171" s="4">
        <f ca="1"/>
        <v>80894043000</v>
      </c>
      <c r="AF171" s="4">
        <f ca="1"/>
        <v>-58111496000</v>
      </c>
      <c r="AG171" s="4">
        <f ca="1"/>
        <v>-22110099000</v>
      </c>
      <c r="AH171" s="4">
        <f ca="1"/>
        <v>19900172000</v>
      </c>
      <c r="AJ171" s="60"/>
      <c r="AK171" t="str">
        <f ca="1"/>
        <v>25/03/2024</v>
      </c>
      <c r="AL171" s="4">
        <f ca="1"/>
        <v>-8291380000</v>
      </c>
      <c r="AM171" s="4">
        <f ca="1"/>
        <v>-92898647000</v>
      </c>
      <c r="AN171" s="4">
        <f ca="1"/>
        <v>10805855000</v>
      </c>
      <c r="AO171" s="4">
        <f ca="1"/>
        <v>47622630000</v>
      </c>
      <c r="AR171" s="60"/>
      <c r="AS171" t="str">
        <f ca="1"/>
        <v>25/03/2024</v>
      </c>
      <c r="AT171" s="4">
        <f ca="1"/>
        <v>-5561318000</v>
      </c>
      <c r="AU171" s="4">
        <f ca="1"/>
        <v>18100197000</v>
      </c>
      <c r="AV171" s="4"/>
    </row>
    <row r="172" spans="23:48" x14ac:dyDescent="0.2">
      <c r="W172" s="60"/>
      <c r="X172" t="str">
        <f ca="1"/>
        <v>22/03/2024</v>
      </c>
      <c r="Y172" s="4">
        <f ca="1"/>
        <v>7986672000</v>
      </c>
      <c r="Z172" s="4">
        <f ca="1"/>
        <v>9710640000</v>
      </c>
      <c r="AA172" s="4">
        <f ca="1"/>
        <v>-992900000</v>
      </c>
      <c r="AB172" s="4">
        <f ca="1"/>
        <v>-155894832000</v>
      </c>
      <c r="AC172" s="4">
        <f ca="1"/>
        <v>-5360000</v>
      </c>
      <c r="AD172" s="4">
        <f ca="1"/>
        <v>130658505000</v>
      </c>
      <c r="AE172" s="4">
        <f ca="1"/>
        <v>106294838000</v>
      </c>
      <c r="AF172" s="4">
        <f ca="1"/>
        <v>-57415756000</v>
      </c>
      <c r="AG172" s="4">
        <f ca="1"/>
        <v>-22334079000</v>
      </c>
      <c r="AH172" s="4">
        <f ca="1"/>
        <v>19900172000</v>
      </c>
      <c r="AJ172" s="60"/>
      <c r="AK172" t="str">
        <f ca="1"/>
        <v>22/03/2024</v>
      </c>
      <c r="AL172" s="4">
        <f ca="1"/>
        <v>-7409810000</v>
      </c>
      <c r="AM172" s="4">
        <f ca="1"/>
        <v>-96229967000</v>
      </c>
      <c r="AN172" s="4">
        <f ca="1"/>
        <v>10429270000</v>
      </c>
      <c r="AO172" s="4">
        <f ca="1"/>
        <v>53522210000</v>
      </c>
      <c r="AR172" s="60"/>
      <c r="AS172" t="str">
        <f ca="1"/>
        <v>22/03/2024</v>
      </c>
      <c r="AT172" s="4">
        <f ca="1"/>
        <v>12126157000</v>
      </c>
      <c r="AU172" s="4">
        <f ca="1"/>
        <v>20357097000</v>
      </c>
      <c r="AV172" s="4"/>
    </row>
    <row r="173" spans="23:48" x14ac:dyDescent="0.2">
      <c r="W173" s="60"/>
      <c r="X173" t="str">
        <f ca="1"/>
        <v>21/03/2024</v>
      </c>
      <c r="Y173" s="4">
        <f ca="1"/>
        <v>7876812000</v>
      </c>
      <c r="Z173" s="4">
        <f ca="1"/>
        <v>9710640000</v>
      </c>
      <c r="AA173" s="4">
        <f ca="1"/>
        <v>-1182800000</v>
      </c>
      <c r="AB173" s="4">
        <f ca="1"/>
        <v>-119137187000</v>
      </c>
      <c r="AC173" s="4">
        <f ca="1"/>
        <v>-80550000</v>
      </c>
      <c r="AD173" s="4">
        <f ca="1"/>
        <v>133272965000</v>
      </c>
      <c r="AE173" s="4">
        <f ca="1"/>
        <v>131695633000</v>
      </c>
      <c r="AF173" s="4">
        <f ca="1"/>
        <v>-50847106000</v>
      </c>
      <c r="AG173" s="4">
        <f ca="1"/>
        <v>-22558059000</v>
      </c>
      <c r="AH173" s="4">
        <f ca="1"/>
        <v>19900172000</v>
      </c>
      <c r="AJ173" s="60"/>
      <c r="AK173" t="str">
        <f ca="1"/>
        <v>21/03/2024</v>
      </c>
      <c r="AL173" s="4">
        <f ca="1"/>
        <v>-6528240000</v>
      </c>
      <c r="AM173" s="4">
        <f ca="1"/>
        <v>-99561287000</v>
      </c>
      <c r="AN173" s="4">
        <f ca="1"/>
        <v>10052685000</v>
      </c>
      <c r="AO173" s="4">
        <f ca="1"/>
        <v>45886210000</v>
      </c>
      <c r="AR173" s="60"/>
      <c r="AS173" t="str">
        <f ca="1"/>
        <v>21/03/2024</v>
      </c>
      <c r="AT173" s="4">
        <f ca="1"/>
        <v>26149472000</v>
      </c>
      <c r="AU173" s="4">
        <f ca="1"/>
        <v>15539747000</v>
      </c>
      <c r="AV173" s="4"/>
    </row>
    <row r="174" spans="23:48" x14ac:dyDescent="0.2">
      <c r="W174" s="60"/>
      <c r="X174" t="str">
        <f ca="1"/>
        <v>20/03/2024</v>
      </c>
      <c r="Y174" s="4">
        <f ca="1"/>
        <v>-2209908000</v>
      </c>
      <c r="Z174" s="4">
        <f ca="1"/>
        <v>9710640000</v>
      </c>
      <c r="AA174" s="4">
        <f ca="1"/>
        <v>-1439820000</v>
      </c>
      <c r="AB174" s="4">
        <f ca="1"/>
        <v>-152527227000</v>
      </c>
      <c r="AC174" s="4">
        <f ca="1"/>
        <v>-182495000</v>
      </c>
      <c r="AD174" s="4">
        <f ca="1"/>
        <v>-7745765000</v>
      </c>
      <c r="AE174" s="4">
        <f ca="1"/>
        <v>126277673000</v>
      </c>
      <c r="AF174" s="4">
        <f ca="1"/>
        <v>-48206966000</v>
      </c>
      <c r="AG174" s="4">
        <f ca="1"/>
        <v>-22842899000</v>
      </c>
      <c r="AH174" s="4">
        <f ca="1"/>
        <v>19900172000</v>
      </c>
      <c r="AJ174" s="60"/>
      <c r="AK174" t="str">
        <f ca="1"/>
        <v>20/03/2024</v>
      </c>
      <c r="AL174" s="4">
        <f ca="1"/>
        <v>-6420830000</v>
      </c>
      <c r="AM174" s="4">
        <f ca="1"/>
        <v>-101101152000</v>
      </c>
      <c r="AN174" s="4">
        <f ca="1"/>
        <v>9589395000</v>
      </c>
      <c r="AO174" s="4">
        <f ca="1"/>
        <v>65116570000</v>
      </c>
      <c r="AR174" s="60"/>
      <c r="AS174" t="str">
        <f ca="1"/>
        <v>20/03/2024</v>
      </c>
      <c r="AT174" s="4">
        <f ca="1"/>
        <v>1704142000</v>
      </c>
      <c r="AU174" s="4">
        <f ca="1"/>
        <v>15350447000</v>
      </c>
      <c r="AV174" s="4"/>
    </row>
    <row r="175" spans="23:48" x14ac:dyDescent="0.2">
      <c r="W175" s="60"/>
      <c r="X175" t="str">
        <f ca="1"/>
        <v>19/03/2024</v>
      </c>
      <c r="Y175" s="4">
        <f ca="1"/>
        <v>-2487998000</v>
      </c>
      <c r="Z175" s="4">
        <f ca="1"/>
        <v>9710640000</v>
      </c>
      <c r="AA175" s="4">
        <f ca="1"/>
        <v>-1912570000</v>
      </c>
      <c r="AB175" s="4">
        <f ca="1"/>
        <v>-86526307000</v>
      </c>
      <c r="AC175" s="4">
        <f ca="1"/>
        <v>-371060000</v>
      </c>
      <c r="AD175" s="4">
        <f ca="1"/>
        <v>-9295135000</v>
      </c>
      <c r="AE175" s="4">
        <f ca="1"/>
        <v>124775248000</v>
      </c>
      <c r="AF175" s="4">
        <f ca="1"/>
        <v>-27805456000</v>
      </c>
      <c r="AG175" s="4">
        <f ca="1"/>
        <v>-20600439000</v>
      </c>
      <c r="AH175" s="4">
        <f ca="1"/>
        <v>19900172000</v>
      </c>
      <c r="AJ175" s="60"/>
      <c r="AK175" t="str">
        <f ca="1"/>
        <v>19/03/2024</v>
      </c>
      <c r="AL175" s="4">
        <f ca="1"/>
        <v>-5460830000</v>
      </c>
      <c r="AM175" s="4">
        <f ca="1"/>
        <v>-98902722000</v>
      </c>
      <c r="AN175" s="4">
        <f ca="1"/>
        <v>8609775000</v>
      </c>
      <c r="AO175" s="4">
        <f ca="1"/>
        <v>66990570000</v>
      </c>
      <c r="AR175" s="60"/>
      <c r="AS175" t="str">
        <f ca="1"/>
        <v>19/03/2024</v>
      </c>
      <c r="AT175" s="4">
        <f ca="1"/>
        <v>5461532000</v>
      </c>
      <c r="AU175" s="4">
        <f ca="1"/>
        <v>25211097000</v>
      </c>
      <c r="AV175" s="4"/>
    </row>
    <row r="176" spans="23:48" x14ac:dyDescent="0.2">
      <c r="W176" s="60"/>
      <c r="X176" t="str">
        <f ca="1"/>
        <v>18/03/2024</v>
      </c>
      <c r="Y176" s="4">
        <f ca="1"/>
        <v>-2520818000</v>
      </c>
      <c r="Z176" s="4">
        <f ca="1"/>
        <v>9710640000</v>
      </c>
      <c r="AA176" s="4">
        <f ca="1"/>
        <v>-1967530000</v>
      </c>
      <c r="AB176" s="4">
        <f ca="1"/>
        <v>63696883000</v>
      </c>
      <c r="AC176" s="4">
        <f ca="1"/>
        <v>-393070000</v>
      </c>
      <c r="AD176" s="4">
        <f ca="1"/>
        <v>26847395000</v>
      </c>
      <c r="AE176" s="4">
        <f ca="1"/>
        <v>126907698000</v>
      </c>
      <c r="AF176" s="4">
        <f ca="1"/>
        <v>8508014000</v>
      </c>
      <c r="AG176" s="4">
        <f ca="1"/>
        <v>-20656699000</v>
      </c>
      <c r="AH176" s="4">
        <f ca="1"/>
        <v>19900172000</v>
      </c>
      <c r="AJ176" s="60"/>
      <c r="AK176" t="str">
        <f ca="1"/>
        <v>18/03/2024</v>
      </c>
      <c r="AL176" s="4">
        <f ca="1"/>
        <v>-5460830000</v>
      </c>
      <c r="AM176" s="4">
        <f ca="1"/>
        <v>-24894412000</v>
      </c>
      <c r="AN176" s="4">
        <f ca="1"/>
        <v>8514615000</v>
      </c>
      <c r="AO176" s="4">
        <f ca="1"/>
        <v>68856570000</v>
      </c>
      <c r="AR176" s="60"/>
      <c r="AS176" t="str">
        <f ca="1"/>
        <v>18/03/2024</v>
      </c>
      <c r="AT176" s="4">
        <f ca="1"/>
        <v>15249757000</v>
      </c>
      <c r="AU176" s="4">
        <f ca="1"/>
        <v>21959657000</v>
      </c>
      <c r="AV176" s="4"/>
    </row>
    <row r="177" spans="23:48" x14ac:dyDescent="0.2">
      <c r="W177" s="60"/>
      <c r="X177" t="str">
        <f ca="1"/>
        <v>15/03/2024</v>
      </c>
      <c r="Y177" s="4">
        <f ca="1"/>
        <v>-2362150000</v>
      </c>
      <c r="Z177" s="4">
        <f ca="1"/>
        <v>7340640000</v>
      </c>
      <c r="AA177" s="4">
        <f ca="1"/>
        <v>-1680520000</v>
      </c>
      <c r="AB177" s="4">
        <f ca="1"/>
        <v>32330413000</v>
      </c>
      <c r="AC177" s="4">
        <f ca="1"/>
        <v>-286215000</v>
      </c>
      <c r="AD177" s="4">
        <f ca="1"/>
        <v>9352948000</v>
      </c>
      <c r="AE177" s="4">
        <f ca="1"/>
        <v>125452983000</v>
      </c>
      <c r="AF177" s="4">
        <f ca="1"/>
        <v>-3201876000</v>
      </c>
      <c r="AG177" s="4">
        <f ca="1"/>
        <v>-18939349000</v>
      </c>
      <c r="AH177" s="4">
        <f ca="1"/>
        <v>19900172000</v>
      </c>
      <c r="AJ177" s="60"/>
      <c r="AK177" t="str">
        <f ca="1"/>
        <v>15/03/2024</v>
      </c>
      <c r="AL177" s="4">
        <f ca="1"/>
        <v>-4498080000</v>
      </c>
      <c r="AM177" s="4">
        <f ca="1"/>
        <v>-24718297000</v>
      </c>
      <c r="AN177" s="4">
        <f ca="1"/>
        <v>8913430000</v>
      </c>
      <c r="AO177" s="4">
        <f ca="1"/>
        <v>41136490000</v>
      </c>
      <c r="AR177" s="60"/>
      <c r="AS177" t="str">
        <f ca="1"/>
        <v>15/03/2024</v>
      </c>
      <c r="AT177" s="4">
        <f ca="1"/>
        <v>8286962000</v>
      </c>
      <c r="AU177" s="4">
        <f ca="1"/>
        <v>7353517000</v>
      </c>
      <c r="AV177" s="4"/>
    </row>
    <row r="178" spans="23:48" x14ac:dyDescent="0.2">
      <c r="W178" s="60"/>
      <c r="X178" t="str">
        <f ca="1"/>
        <v>14/03/2024</v>
      </c>
      <c r="Y178" s="4">
        <f ca="1"/>
        <v>-2304490000</v>
      </c>
      <c r="Z178" s="4">
        <f ca="1"/>
        <v>7340640000</v>
      </c>
      <c r="AA178" s="4">
        <f ca="1"/>
        <v>-1578380000</v>
      </c>
      <c r="AB178" s="4">
        <f ca="1"/>
        <v>62099103000</v>
      </c>
      <c r="AC178" s="4">
        <f ca="1"/>
        <v>-245275000</v>
      </c>
      <c r="AD178" s="4">
        <f ca="1"/>
        <v>-6838252000</v>
      </c>
      <c r="AE178" s="4">
        <f ca="1"/>
        <v>125598493000</v>
      </c>
      <c r="AF178" s="4">
        <f ca="1"/>
        <v>216094000</v>
      </c>
      <c r="AG178" s="4">
        <f ca="1"/>
        <v>-18886739000</v>
      </c>
      <c r="AH178" s="4">
        <f ca="1"/>
        <v>19900172000</v>
      </c>
      <c r="AJ178" s="60"/>
      <c r="AK178" t="str">
        <f ca="1"/>
        <v>14/03/2024</v>
      </c>
      <c r="AL178" s="4">
        <f ca="1"/>
        <v>-4498080000</v>
      </c>
      <c r="AM178" s="4">
        <f ca="1"/>
        <v>-52609982000</v>
      </c>
      <c r="AN178" s="4">
        <f ca="1"/>
        <v>8999245000</v>
      </c>
      <c r="AO178" s="4">
        <f ca="1"/>
        <v>41171490000</v>
      </c>
      <c r="AR178" s="60"/>
      <c r="AS178" t="str">
        <f ca="1"/>
        <v>14/03/2024</v>
      </c>
      <c r="AT178" s="4">
        <f ca="1"/>
        <v>-6635793000</v>
      </c>
      <c r="AU178" s="4">
        <f ca="1"/>
        <v>7479127000</v>
      </c>
      <c r="AV178" s="4"/>
    </row>
    <row r="179" spans="23:48" x14ac:dyDescent="0.2">
      <c r="W179" s="60"/>
      <c r="X179" t="str">
        <f ca="1"/>
        <v>13/03/2024</v>
      </c>
      <c r="Y179" s="4">
        <f ca="1"/>
        <v>-2272710000</v>
      </c>
      <c r="Z179" s="4">
        <f ca="1"/>
        <v>7340640000</v>
      </c>
      <c r="AA179" s="4">
        <f ca="1"/>
        <v>-1519170000</v>
      </c>
      <c r="AB179" s="4">
        <f ca="1"/>
        <v>88684712000</v>
      </c>
      <c r="AC179" s="4">
        <f ca="1"/>
        <v>-223245000</v>
      </c>
      <c r="AD179" s="4">
        <f ca="1"/>
        <v>74884331000</v>
      </c>
      <c r="AE179" s="4">
        <f ca="1"/>
        <v>125583278000</v>
      </c>
      <c r="AF179" s="4">
        <f ca="1"/>
        <v>-2215586000</v>
      </c>
      <c r="AG179" s="4">
        <f ca="1"/>
        <v>-17447419000</v>
      </c>
      <c r="AH179" s="4">
        <f ca="1"/>
        <v>19900172000</v>
      </c>
      <c r="AJ179" s="60"/>
      <c r="AK179" t="str">
        <f ca="1"/>
        <v>13/03/2024</v>
      </c>
      <c r="AL179" s="4">
        <f ca="1"/>
        <v>-4498080000</v>
      </c>
      <c r="AM179" s="4">
        <f ca="1"/>
        <v>-53178692000</v>
      </c>
      <c r="AN179" s="4">
        <f ca="1"/>
        <v>8980555000</v>
      </c>
      <c r="AO179" s="4">
        <f ca="1"/>
        <v>49147490000</v>
      </c>
      <c r="AR179" s="60"/>
      <c r="AS179" t="str">
        <f ca="1"/>
        <v>13/03/2024</v>
      </c>
      <c r="AT179" s="4">
        <f ca="1"/>
        <v>-7025013000</v>
      </c>
      <c r="AU179" s="4">
        <f ca="1"/>
        <v>9251327000</v>
      </c>
      <c r="AV179" s="4"/>
    </row>
    <row r="180" spans="23:48" x14ac:dyDescent="0.2">
      <c r="W180" s="60"/>
      <c r="X180" t="str">
        <f ca="1"/>
        <v>12/03/2024</v>
      </c>
      <c r="Y180" s="4">
        <f ca="1"/>
        <v>-2240930000</v>
      </c>
      <c r="Z180" s="4">
        <f ca="1"/>
        <v>7340640000</v>
      </c>
      <c r="AA180" s="4">
        <f ca="1"/>
        <v>-1459960000</v>
      </c>
      <c r="AB180" s="4">
        <f ca="1"/>
        <v>98717652000</v>
      </c>
      <c r="AC180" s="4">
        <f ca="1"/>
        <v>-201215000</v>
      </c>
      <c r="AD180" s="4">
        <f ca="1"/>
        <v>74156251000</v>
      </c>
      <c r="AE180" s="4">
        <f ca="1"/>
        <v>125568063000</v>
      </c>
      <c r="AF180" s="4">
        <f ca="1"/>
        <v>-4647266000</v>
      </c>
      <c r="AG180" s="4">
        <f ca="1"/>
        <v>-16008099000</v>
      </c>
      <c r="AH180" s="4">
        <f ca="1"/>
        <v>19900172000</v>
      </c>
      <c r="AJ180" s="60"/>
      <c r="AK180" t="str">
        <f ca="1"/>
        <v>12/03/2024</v>
      </c>
      <c r="AL180" s="4">
        <f ca="1"/>
        <v>-4498080000</v>
      </c>
      <c r="AM180" s="4">
        <f ca="1"/>
        <v>-53747402000</v>
      </c>
      <c r="AN180" s="4">
        <f ca="1"/>
        <v>8707060000</v>
      </c>
      <c r="AO180" s="4">
        <f ca="1"/>
        <v>50254490000</v>
      </c>
      <c r="AR180" s="60"/>
      <c r="AS180" t="str">
        <f ca="1"/>
        <v>12/03/2024</v>
      </c>
      <c r="AT180" s="4">
        <f ca="1"/>
        <v>-24302328000</v>
      </c>
      <c r="AU180" s="4">
        <f ca="1"/>
        <v>11023527000</v>
      </c>
      <c r="AV180" s="4"/>
    </row>
    <row r="181" spans="23:48" x14ac:dyDescent="0.2">
      <c r="W181" s="60"/>
      <c r="X181" t="str">
        <f ca="1"/>
        <v>11/03/2024</v>
      </c>
      <c r="Y181" s="4">
        <f ca="1"/>
        <v>-2240930000</v>
      </c>
      <c r="Z181" s="4">
        <f ca="1"/>
        <v>7340640000</v>
      </c>
      <c r="AA181" s="4">
        <f ca="1"/>
        <v>-1459960000</v>
      </c>
      <c r="AB181" s="4">
        <f ca="1"/>
        <v>135218072000</v>
      </c>
      <c r="AC181" s="4">
        <f ca="1"/>
        <v>-201215000</v>
      </c>
      <c r="AD181" s="4">
        <f ca="1"/>
        <v>98740021000</v>
      </c>
      <c r="AE181" s="4">
        <f ca="1"/>
        <v>125568063000</v>
      </c>
      <c r="AF181" s="4">
        <f ca="1"/>
        <v>-5760446000</v>
      </c>
      <c r="AG181" s="4">
        <f ca="1"/>
        <v>-16008099000</v>
      </c>
      <c r="AH181" s="4">
        <f ca="1"/>
        <v>19900172000</v>
      </c>
      <c r="AJ181" s="60"/>
      <c r="AK181" t="str">
        <f ca="1"/>
        <v>11/03/2024</v>
      </c>
      <c r="AL181" s="4">
        <f ca="1"/>
        <v>-4498080000</v>
      </c>
      <c r="AM181" s="4">
        <f ca="1"/>
        <v>-53747402000</v>
      </c>
      <c r="AN181" s="4">
        <f ca="1"/>
        <v>8707060000</v>
      </c>
      <c r="AO181" s="4">
        <f ca="1"/>
        <v>49168490000</v>
      </c>
      <c r="AR181" s="60"/>
      <c r="AS181" t="str">
        <f ca="1"/>
        <v>11/03/2024</v>
      </c>
      <c r="AT181" s="4">
        <f ca="1"/>
        <v>-3390213000</v>
      </c>
      <c r="AU181" s="4">
        <f ca="1"/>
        <v>13108047000</v>
      </c>
      <c r="AV181" s="4"/>
    </row>
    <row r="182" spans="23:48" x14ac:dyDescent="0.2">
      <c r="W182" s="60"/>
      <c r="X182" t="str">
        <f ca="1"/>
        <v>08/03/2024</v>
      </c>
      <c r="Y182" s="4">
        <f ca="1"/>
        <v>-2277160000</v>
      </c>
      <c r="Z182" s="4">
        <f ca="1"/>
        <v>-6874360000</v>
      </c>
      <c r="AA182" s="4">
        <f ca="1"/>
        <v>-1550620000</v>
      </c>
      <c r="AB182" s="4">
        <f ca="1"/>
        <v>111553402000</v>
      </c>
      <c r="AC182" s="4">
        <f ca="1"/>
        <v>-226665000</v>
      </c>
      <c r="AD182" s="4">
        <f ca="1"/>
        <v>92432341000</v>
      </c>
      <c r="AE182" s="4">
        <f ca="1"/>
        <v>124179198000</v>
      </c>
      <c r="AF182" s="4">
        <f ca="1"/>
        <v>-6562626000</v>
      </c>
      <c r="AG182" s="4">
        <f ca="1"/>
        <v>-26083299000</v>
      </c>
      <c r="AH182" s="4">
        <f ca="1"/>
        <v>19900172000</v>
      </c>
      <c r="AJ182" s="60"/>
      <c r="AK182" t="str">
        <f ca="1"/>
        <v>08/03/2024</v>
      </c>
      <c r="AL182" s="4">
        <f ca="1"/>
        <v>-5496520000</v>
      </c>
      <c r="AM182" s="4">
        <f ca="1"/>
        <v>-54005057000</v>
      </c>
      <c r="AN182" s="4">
        <f ca="1"/>
        <v>8542255000</v>
      </c>
      <c r="AO182" s="4">
        <f ca="1"/>
        <v>31197490000</v>
      </c>
      <c r="AR182" s="60"/>
      <c r="AS182" t="str">
        <f ca="1"/>
        <v>08/03/2024</v>
      </c>
      <c r="AT182" s="4">
        <f ca="1"/>
        <v>-11452513000</v>
      </c>
      <c r="AU182" s="4">
        <f ca="1"/>
        <v>9598787000</v>
      </c>
      <c r="AV182" s="4"/>
    </row>
    <row r="183" spans="23:48" x14ac:dyDescent="0.2">
      <c r="W183" s="60" t="s">
        <v>245</v>
      </c>
      <c r="X183" t="str">
        <f ca="1"/>
        <v>07/03/2024</v>
      </c>
      <c r="Y183" s="4">
        <f ca="1"/>
        <v>-2277160000</v>
      </c>
      <c r="Z183" s="4">
        <f ca="1"/>
        <v>-6874360000</v>
      </c>
      <c r="AA183" s="4">
        <f ca="1"/>
        <v>-1550620000</v>
      </c>
      <c r="AB183" s="4">
        <f ca="1"/>
        <v>108251452000</v>
      </c>
      <c r="AC183" s="4">
        <f ca="1"/>
        <v>-226665000</v>
      </c>
      <c r="AD183" s="4">
        <f ca="1"/>
        <v>60709771000</v>
      </c>
      <c r="AE183" s="4">
        <f ca="1"/>
        <v>124179198000</v>
      </c>
      <c r="AF183" s="4">
        <f ca="1"/>
        <v>6329673000</v>
      </c>
      <c r="AG183" s="4">
        <f ca="1"/>
        <v>-26083299000</v>
      </c>
      <c r="AH183" s="4">
        <f ca="1"/>
        <v>19900172000</v>
      </c>
      <c r="AJ183" s="60" t="s">
        <v>245</v>
      </c>
      <c r="AK183" t="str">
        <f ca="1"/>
        <v>07/03/2024</v>
      </c>
      <c r="AL183" s="4">
        <f ca="1"/>
        <v>-5496520000</v>
      </c>
      <c r="AM183" s="4">
        <f ca="1"/>
        <v>-54005057000</v>
      </c>
      <c r="AN183" s="4">
        <f ca="1"/>
        <v>8542255000</v>
      </c>
      <c r="AO183" s="4">
        <f ca="1"/>
        <v>24804490000</v>
      </c>
      <c r="AR183" s="60" t="s">
        <v>245</v>
      </c>
      <c r="AS183" t="str">
        <f ca="1"/>
        <v>07/03/2024</v>
      </c>
      <c r="AT183" s="4">
        <f ca="1"/>
        <v>-23191993000</v>
      </c>
      <c r="AU183" s="4">
        <f ca="1"/>
        <v>9598787000</v>
      </c>
      <c r="AV183" s="4"/>
    </row>
    <row r="184" spans="23:48" x14ac:dyDescent="0.2">
      <c r="W184" s="60"/>
      <c r="X184" t="str">
        <f ca="1"/>
        <v>06/03/2024</v>
      </c>
      <c r="Y184" s="4">
        <f ca="1"/>
        <v>-2166650000</v>
      </c>
      <c r="Z184" s="4">
        <f ca="1"/>
        <v>-6874360000</v>
      </c>
      <c r="AA184" s="4">
        <f ca="1"/>
        <v>-1329340000</v>
      </c>
      <c r="AB184" s="4">
        <f ca="1"/>
        <v>108127742000</v>
      </c>
      <c r="AC184" s="4">
        <f ca="1"/>
        <v>-146935000</v>
      </c>
      <c r="AD184" s="4">
        <f ca="1"/>
        <v>-6038969000</v>
      </c>
      <c r="AE184" s="4">
        <f ca="1"/>
        <v>122437038000</v>
      </c>
      <c r="AF184" s="4">
        <f ca="1"/>
        <v>7494863000</v>
      </c>
      <c r="AG184" s="4">
        <f ca="1"/>
        <v>-45968164000</v>
      </c>
      <c r="AH184" s="4">
        <f ca="1"/>
        <v>19900172000</v>
      </c>
      <c r="AJ184" s="60"/>
      <c r="AK184" t="str">
        <f ca="1"/>
        <v>06/03/2024</v>
      </c>
      <c r="AL184" s="4">
        <f ca="1"/>
        <v>11193890000</v>
      </c>
      <c r="AM184" s="4">
        <f ca="1"/>
        <v>-54239427000</v>
      </c>
      <c r="AN184" s="4">
        <f ca="1"/>
        <v>-16075020000</v>
      </c>
      <c r="AO184" s="4">
        <f ca="1"/>
        <v>32658890000</v>
      </c>
      <c r="AR184" s="60"/>
      <c r="AS184" t="str">
        <f ca="1"/>
        <v>06/03/2024</v>
      </c>
      <c r="AT184" s="4">
        <f ca="1"/>
        <v>-27461578000</v>
      </c>
      <c r="AU184" s="4">
        <f ca="1"/>
        <v>10746637000</v>
      </c>
      <c r="AV184" s="4"/>
    </row>
    <row r="185" spans="23:48" x14ac:dyDescent="0.2">
      <c r="W185" s="60"/>
      <c r="X185" t="str">
        <f ca="1"/>
        <v>05/03/2024</v>
      </c>
      <c r="Y185" s="4">
        <f ca="1"/>
        <v>-2272450000</v>
      </c>
      <c r="Z185" s="4">
        <f ca="1"/>
        <v>-6874360000</v>
      </c>
      <c r="AA185" s="4">
        <f ca="1"/>
        <v>-1537330000</v>
      </c>
      <c r="AB185" s="4">
        <f ca="1"/>
        <v>122086275000</v>
      </c>
      <c r="AC185" s="4">
        <f ca="1"/>
        <v>-223205000</v>
      </c>
      <c r="AD185" s="4">
        <f ca="1"/>
        <v>-7683479000</v>
      </c>
      <c r="AE185" s="4">
        <f ca="1"/>
        <v>117350983000</v>
      </c>
      <c r="AF185" s="4">
        <f ca="1"/>
        <v>2140533000</v>
      </c>
      <c r="AG185" s="4">
        <f ca="1"/>
        <v>-47023104000</v>
      </c>
      <c r="AH185" s="4">
        <f ca="1"/>
        <v>19900172000</v>
      </c>
      <c r="AJ185" s="60"/>
      <c r="AK185" t="str">
        <f ca="1"/>
        <v>05/03/2024</v>
      </c>
      <c r="AL185" s="4">
        <f ca="1"/>
        <v>13191760000</v>
      </c>
      <c r="AM185" s="4">
        <f ca="1"/>
        <v>-51200732000</v>
      </c>
      <c r="AN185" s="4">
        <f ca="1"/>
        <v>-32144880000</v>
      </c>
      <c r="AO185" s="4">
        <f ca="1"/>
        <v>37333610000</v>
      </c>
      <c r="AR185" s="60"/>
      <c r="AS185" t="str">
        <f ca="1"/>
        <v>05/03/2024</v>
      </c>
      <c r="AT185" s="4">
        <f ca="1"/>
        <v>-17802548000</v>
      </c>
      <c r="AU185" s="4">
        <f ca="1"/>
        <v>25509107000</v>
      </c>
      <c r="AV185" s="4"/>
    </row>
    <row r="186" spans="23:48" x14ac:dyDescent="0.2">
      <c r="W186" s="60"/>
      <c r="X186" t="str">
        <f ca="1"/>
        <v>04/03/2024</v>
      </c>
      <c r="Y186" s="4">
        <f ca="1"/>
        <v>-2308180000</v>
      </c>
      <c r="Z186" s="4">
        <f ca="1"/>
        <v>-6874360000</v>
      </c>
      <c r="AA186" s="4">
        <f ca="1"/>
        <v>-1606850000</v>
      </c>
      <c r="AB186" s="4">
        <f ca="1"/>
        <v>163995621000</v>
      </c>
      <c r="AC186" s="4">
        <f ca="1"/>
        <v>-248825000</v>
      </c>
      <c r="AD186" s="4">
        <f ca="1"/>
        <v>16224361000</v>
      </c>
      <c r="AE186" s="4">
        <f ca="1"/>
        <v>117168723000</v>
      </c>
      <c r="AF186" s="4">
        <f ca="1"/>
        <v>8366283000</v>
      </c>
      <c r="AG186" s="4">
        <f ca="1"/>
        <v>-46236724000</v>
      </c>
      <c r="AH186" s="4">
        <f ca="1"/>
        <v>19900172000</v>
      </c>
      <c r="AJ186" s="60"/>
      <c r="AK186" t="str">
        <f ca="1"/>
        <v>04/03/2024</v>
      </c>
      <c r="AL186" s="4">
        <f ca="1"/>
        <v>13191760000</v>
      </c>
      <c r="AM186" s="4">
        <f ca="1"/>
        <v>-50102592000</v>
      </c>
      <c r="AN186" s="4">
        <f ca="1"/>
        <v>-32258880000</v>
      </c>
      <c r="AO186" s="4">
        <f ca="1"/>
        <v>37333610000</v>
      </c>
      <c r="AR186" s="60"/>
      <c r="AS186" t="str">
        <f ca="1"/>
        <v>04/03/2024</v>
      </c>
      <c r="AT186" s="4">
        <f ca="1"/>
        <v>-13271953000</v>
      </c>
      <c r="AU186" s="4">
        <f ca="1"/>
        <v>25165107000</v>
      </c>
      <c r="AV186" s="4"/>
    </row>
    <row r="187" spans="23:48" x14ac:dyDescent="0.2">
      <c r="W187" s="60"/>
      <c r="X187" t="str">
        <f ca="1"/>
        <v>01/03/2024</v>
      </c>
      <c r="Y187" s="4">
        <f ca="1"/>
        <v>-2182640000</v>
      </c>
      <c r="Z187" s="4">
        <f ca="1"/>
        <v>-6375360000</v>
      </c>
      <c r="AA187" s="4">
        <f ca="1"/>
        <v>-1367790000</v>
      </c>
      <c r="AB187" s="4">
        <f ca="1"/>
        <v>176827541000</v>
      </c>
      <c r="AC187" s="4">
        <f ca="1"/>
        <v>-158845000</v>
      </c>
      <c r="AD187" s="4">
        <f ca="1"/>
        <v>18646551000</v>
      </c>
      <c r="AE187" s="4">
        <f ca="1"/>
        <v>118963218000</v>
      </c>
      <c r="AF187" s="4">
        <f ca="1"/>
        <v>2229883000</v>
      </c>
      <c r="AG187" s="4">
        <f ca="1"/>
        <v>-45999004000</v>
      </c>
      <c r="AH187" s="4">
        <f ca="1"/>
        <v>19900172000</v>
      </c>
      <c r="AJ187" s="60"/>
      <c r="AK187" t="str">
        <f ca="1"/>
        <v>01/03/2024</v>
      </c>
      <c r="AL187" s="4">
        <f ca="1"/>
        <v>10206760000</v>
      </c>
      <c r="AM187" s="4">
        <f ca="1"/>
        <v>-49735892000</v>
      </c>
      <c r="AN187" s="4">
        <f ca="1"/>
        <v>-31900350000</v>
      </c>
      <c r="AO187" s="4">
        <f ca="1"/>
        <v>38833610000</v>
      </c>
      <c r="AR187" s="60"/>
      <c r="AS187" t="str">
        <f ca="1"/>
        <v>01/03/2024</v>
      </c>
      <c r="AT187" s="4">
        <f ca="1"/>
        <v>-7090603000</v>
      </c>
      <c r="AU187" s="4">
        <f ca="1"/>
        <v>22956707000</v>
      </c>
      <c r="AV187" s="4"/>
    </row>
    <row r="188" spans="23:48" x14ac:dyDescent="0.2">
      <c r="W188" s="60"/>
      <c r="X188" t="str">
        <f ca="1"/>
        <v>29/02/2024</v>
      </c>
      <c r="Y188" s="4">
        <f ca="1"/>
        <v>-2017510000</v>
      </c>
      <c r="Z188" s="4">
        <f ca="1"/>
        <v>-6375360000</v>
      </c>
      <c r="AA188" s="4">
        <f ca="1"/>
        <v>-1046170000</v>
      </c>
      <c r="AB188" s="4">
        <f ca="1"/>
        <v>250076031000</v>
      </c>
      <c r="AC188" s="4">
        <f ca="1"/>
        <v>-41685000</v>
      </c>
      <c r="AD188" s="4">
        <f ca="1"/>
        <v>-1152879000</v>
      </c>
      <c r="AE188" s="4">
        <f ca="1"/>
        <v>122081448000</v>
      </c>
      <c r="AF188" s="4">
        <f ca="1"/>
        <v>3671893000</v>
      </c>
      <c r="AG188" s="4">
        <f ca="1"/>
        <v>-46972264000</v>
      </c>
      <c r="AH188" s="4">
        <f ca="1"/>
        <v>19900172000</v>
      </c>
      <c r="AJ188" s="60"/>
      <c r="AK188" t="str">
        <f ca="1"/>
        <v>29/02/2024</v>
      </c>
      <c r="AL188" s="4">
        <f ca="1"/>
        <v>6233010000</v>
      </c>
      <c r="AM188" s="4">
        <f ca="1"/>
        <v>-52408847000</v>
      </c>
      <c r="AN188" s="4">
        <f ca="1"/>
        <v>-31365565000</v>
      </c>
      <c r="AO188" s="4">
        <f ca="1"/>
        <v>34051610000</v>
      </c>
      <c r="AR188" s="60"/>
      <c r="AS188" t="str">
        <f ca="1"/>
        <v>29/02/2024</v>
      </c>
      <c r="AT188" s="4">
        <f ca="1"/>
        <v>-21601338000</v>
      </c>
      <c r="AU188" s="4">
        <f ca="1"/>
        <v>23641877000</v>
      </c>
      <c r="AV188" s="4"/>
    </row>
    <row r="189" spans="23:48" x14ac:dyDescent="0.2">
      <c r="W189" s="60"/>
      <c r="X189" t="str">
        <f ca="1"/>
        <v>28/02/2024</v>
      </c>
      <c r="Y189" s="4">
        <f ca="1"/>
        <v>-1936830000</v>
      </c>
      <c r="Z189" s="4">
        <f ca="1"/>
        <v>-6375360000</v>
      </c>
      <c r="AA189" s="4">
        <f ca="1"/>
        <v>-884200000</v>
      </c>
      <c r="AB189" s="4">
        <f ca="1"/>
        <v>245316502000</v>
      </c>
      <c r="AC189" s="4">
        <f ca="1"/>
        <v>16520000</v>
      </c>
      <c r="AD189" s="4">
        <f ca="1"/>
        <v>-16905799000</v>
      </c>
      <c r="AE189" s="4">
        <f ca="1"/>
        <v>121373963000</v>
      </c>
      <c r="AF189" s="4">
        <f ca="1"/>
        <v>3303673000</v>
      </c>
      <c r="AG189" s="4">
        <f ca="1"/>
        <v>-48327109000</v>
      </c>
      <c r="AH189" s="4">
        <f ca="1"/>
        <v>19900172000</v>
      </c>
      <c r="AJ189" s="60"/>
      <c r="AK189" t="str">
        <f ca="1"/>
        <v>28/02/2024</v>
      </c>
      <c r="AL189" s="4">
        <f ca="1"/>
        <v>-757120000</v>
      </c>
      <c r="AM189" s="4">
        <f ca="1"/>
        <v>-46931247000</v>
      </c>
      <c r="AN189" s="4">
        <f ca="1"/>
        <v>-31109635000</v>
      </c>
      <c r="AO189" s="4">
        <f ca="1"/>
        <v>33303720000</v>
      </c>
      <c r="AR189" s="60"/>
      <c r="AS189" t="str">
        <f ca="1"/>
        <v>28/02/2024</v>
      </c>
      <c r="AT189" s="4">
        <f ca="1"/>
        <v>-9527593000</v>
      </c>
      <c r="AU189" s="4">
        <f ca="1"/>
        <v>23071487000</v>
      </c>
      <c r="AV189" s="4"/>
    </row>
    <row r="190" spans="23:48" x14ac:dyDescent="0.2">
      <c r="W190" s="60"/>
      <c r="X190" t="str">
        <f ca="1"/>
        <v>27/02/2024</v>
      </c>
      <c r="Y190" s="4">
        <f ca="1"/>
        <v>-1565810000</v>
      </c>
      <c r="Z190" s="4">
        <f ca="1"/>
        <v>-2558960000</v>
      </c>
      <c r="AA190" s="4">
        <f ca="1"/>
        <v>-704290000</v>
      </c>
      <c r="AB190" s="4">
        <f ca="1"/>
        <v>238852582000</v>
      </c>
      <c r="AC190" s="4">
        <f ca="1"/>
        <v>81875000</v>
      </c>
      <c r="AD190" s="4">
        <f ca="1"/>
        <v>-15867739000</v>
      </c>
      <c r="AE190" s="4">
        <f ca="1"/>
        <v>121978073000</v>
      </c>
      <c r="AF190" s="4">
        <f ca="1"/>
        <v>-2651357000</v>
      </c>
      <c r="AG190" s="4">
        <f ca="1"/>
        <v>-66838542000</v>
      </c>
      <c r="AH190" s="4">
        <f ca="1"/>
        <v>19944311000</v>
      </c>
      <c r="AJ190" s="60"/>
      <c r="AK190" t="str">
        <f ca="1"/>
        <v>27/02/2024</v>
      </c>
      <c r="AL190" s="4">
        <f ca="1"/>
        <v>-5607120000</v>
      </c>
      <c r="AM190" s="4">
        <f ca="1"/>
        <v>-41575177000</v>
      </c>
      <c r="AN190" s="4">
        <f ca="1"/>
        <v>-1791887000</v>
      </c>
      <c r="AO190" s="4">
        <f ca="1"/>
        <v>44646230000</v>
      </c>
      <c r="AR190" s="60"/>
      <c r="AS190" t="str">
        <f ca="1"/>
        <v>27/02/2024</v>
      </c>
      <c r="AT190" s="4">
        <f ca="1"/>
        <v>-7863663000</v>
      </c>
      <c r="AU190" s="4">
        <f ca="1"/>
        <v>22072997000</v>
      </c>
      <c r="AV190" s="4"/>
    </row>
    <row r="191" spans="23:48" x14ac:dyDescent="0.2">
      <c r="W191" s="60"/>
      <c r="X191" t="str">
        <f ca="1"/>
        <v>26/02/2024</v>
      </c>
      <c r="Y191" s="4">
        <f ca="1"/>
        <v>-1194790000</v>
      </c>
      <c r="Z191" s="4">
        <f ca="1"/>
        <v>1257440000</v>
      </c>
      <c r="AA191" s="4">
        <f ca="1"/>
        <v>-524380000</v>
      </c>
      <c r="AB191" s="4">
        <f ca="1"/>
        <v>262193818000</v>
      </c>
      <c r="AC191" s="4">
        <f ca="1"/>
        <v>147230000</v>
      </c>
      <c r="AD191" s="4">
        <f ca="1"/>
        <v>-1215989000</v>
      </c>
      <c r="AE191" s="4">
        <f ca="1"/>
        <v>122582183000</v>
      </c>
      <c r="AF191" s="4">
        <f ca="1"/>
        <v>-880180000</v>
      </c>
      <c r="AG191" s="4">
        <f ca="1"/>
        <v>-85349975000</v>
      </c>
      <c r="AH191" s="4">
        <f ca="1"/>
        <v>19988450000</v>
      </c>
      <c r="AJ191" s="60"/>
      <c r="AK191" t="str">
        <f ca="1"/>
        <v>26/02/2024</v>
      </c>
      <c r="AL191" s="4">
        <f ca="1"/>
        <v>-10457120000</v>
      </c>
      <c r="AM191" s="4">
        <f ca="1"/>
        <v>-36219107000</v>
      </c>
      <c r="AN191" s="4">
        <f ca="1"/>
        <v>27525861000</v>
      </c>
      <c r="AO191" s="4">
        <f ca="1"/>
        <v>44285230000</v>
      </c>
      <c r="AR191" s="60"/>
      <c r="AS191" t="str">
        <f ca="1"/>
        <v>26/02/2024</v>
      </c>
      <c r="AT191" s="4">
        <f ca="1"/>
        <v>8333467000</v>
      </c>
      <c r="AU191" s="4">
        <f ca="1"/>
        <v>56162200000</v>
      </c>
      <c r="AV191" s="4"/>
    </row>
    <row r="192" spans="23:48" x14ac:dyDescent="0.2">
      <c r="W192" s="60"/>
      <c r="X192" t="str">
        <f ca="1"/>
        <v>23/02/2024</v>
      </c>
      <c r="Y192" s="4">
        <f ca="1"/>
        <v>1036980000</v>
      </c>
      <c r="Z192" s="4">
        <f ca="1"/>
        <v>1257440000</v>
      </c>
      <c r="AA192" s="4">
        <f ca="1"/>
        <v>-206670000</v>
      </c>
      <c r="AB192" s="4">
        <f ca="1"/>
        <v>273824528000</v>
      </c>
      <c r="AC192" s="4">
        <f ca="1"/>
        <v>261070000</v>
      </c>
      <c r="AD192" s="4">
        <f ca="1"/>
        <v>-12857849000</v>
      </c>
      <c r="AE192" s="4">
        <f ca="1"/>
        <v>123346128000</v>
      </c>
      <c r="AF192" s="4">
        <f ca="1"/>
        <v>1796710000</v>
      </c>
      <c r="AG192" s="4">
        <f ca="1"/>
        <v>-85050835000</v>
      </c>
      <c r="AH192" s="4">
        <f ca="1"/>
        <v>19988450000</v>
      </c>
      <c r="AJ192" s="60"/>
      <c r="AK192" t="str">
        <f ca="1"/>
        <v>23/02/2024</v>
      </c>
      <c r="AL192" s="4">
        <f ca="1"/>
        <v>-13331120000</v>
      </c>
      <c r="AM192" s="4">
        <f ca="1"/>
        <v>-34821647000</v>
      </c>
      <c r="AN192" s="4">
        <f ca="1"/>
        <v>27980481000</v>
      </c>
      <c r="AO192" s="4">
        <f ca="1"/>
        <v>43570230000</v>
      </c>
      <c r="AR192" s="60"/>
      <c r="AS192" t="str">
        <f ca="1"/>
        <v>23/02/2024</v>
      </c>
      <c r="AT192" s="4">
        <f ca="1"/>
        <v>391372000</v>
      </c>
      <c r="AU192" s="4">
        <f ca="1"/>
        <v>57578400000</v>
      </c>
      <c r="AV192" s="4"/>
    </row>
    <row r="193" spans="23:48" x14ac:dyDescent="0.2">
      <c r="W193" s="60"/>
      <c r="X193" t="str">
        <f ca="1"/>
        <v>22/02/2024</v>
      </c>
      <c r="Y193" s="4">
        <f ca="1"/>
        <v>840930000</v>
      </c>
      <c r="Z193" s="4">
        <f ca="1"/>
        <v>2211000000</v>
      </c>
      <c r="AA193" s="4">
        <f ca="1"/>
        <v>-505640000</v>
      </c>
      <c r="AB193" s="4">
        <f ca="1"/>
        <v>314679112000</v>
      </c>
      <c r="AC193" s="4">
        <f ca="1"/>
        <v>109020000</v>
      </c>
      <c r="AD193" s="4">
        <f ca="1"/>
        <v>-25038899000</v>
      </c>
      <c r="AE193" s="4">
        <f ca="1"/>
        <v>105829758000</v>
      </c>
      <c r="AF193" s="4">
        <f ca="1"/>
        <v>2414070000</v>
      </c>
      <c r="AG193" s="4">
        <f ca="1"/>
        <v>12753625000</v>
      </c>
      <c r="AH193" s="4">
        <f ca="1"/>
        <v>19988450000</v>
      </c>
      <c r="AJ193" s="60"/>
      <c r="AK193" t="str">
        <f ca="1"/>
        <v>22/02/2024</v>
      </c>
      <c r="AL193" s="4">
        <f ca="1"/>
        <v>-13331120000</v>
      </c>
      <c r="AM193" s="4">
        <f ca="1"/>
        <v>-34815567000</v>
      </c>
      <c r="AN193" s="4">
        <f ca="1"/>
        <v>27356901000</v>
      </c>
      <c r="AO193" s="4">
        <f ca="1"/>
        <v>39193230000</v>
      </c>
      <c r="AR193" s="60"/>
      <c r="AS193" t="str">
        <f ca="1"/>
        <v>22/02/2024</v>
      </c>
      <c r="AT193" s="4">
        <f ca="1"/>
        <v>-3753348000</v>
      </c>
      <c r="AU193" s="4">
        <f ca="1"/>
        <v>64258150000</v>
      </c>
      <c r="AV193" s="4"/>
    </row>
    <row r="194" spans="23:48" x14ac:dyDescent="0.2">
      <c r="W194" s="60"/>
      <c r="X194" t="str">
        <f ca="1"/>
        <v>21/02/2024</v>
      </c>
      <c r="Y194" s="4">
        <f ca="1"/>
        <v>895710000</v>
      </c>
      <c r="Z194" s="4">
        <f ca="1"/>
        <v>2211000000</v>
      </c>
      <c r="AA194" s="4">
        <f ca="1"/>
        <v>-417820000</v>
      </c>
      <c r="AB194" s="4">
        <f ca="1"/>
        <v>356518068000</v>
      </c>
      <c r="AC194" s="4">
        <f ca="1"/>
        <v>142740000</v>
      </c>
      <c r="AD194" s="4">
        <f ca="1"/>
        <v>-19699789000</v>
      </c>
      <c r="AE194" s="4">
        <f ca="1"/>
        <v>106063563000</v>
      </c>
      <c r="AF194" s="4">
        <f ca="1"/>
        <v>5024950000</v>
      </c>
      <c r="AG194" s="4">
        <f ca="1"/>
        <v>150876665000</v>
      </c>
      <c r="AH194" s="4">
        <f ca="1"/>
        <v>19988450000</v>
      </c>
      <c r="AJ194" s="60"/>
      <c r="AK194" t="str">
        <f ca="1"/>
        <v>21/02/2024</v>
      </c>
      <c r="AL194" s="4">
        <f ca="1"/>
        <v>-13331120000</v>
      </c>
      <c r="AM194" s="4">
        <f ca="1"/>
        <v>-34091707000</v>
      </c>
      <c r="AN194" s="4">
        <f ca="1"/>
        <v>27498891000</v>
      </c>
      <c r="AO194" s="4">
        <f ca="1"/>
        <v>39567230000</v>
      </c>
      <c r="AR194" s="60"/>
      <c r="AS194" t="str">
        <f ca="1"/>
        <v>21/02/2024</v>
      </c>
      <c r="AT194" s="4">
        <f ca="1"/>
        <v>-22111803000</v>
      </c>
      <c r="AU194" s="4">
        <f ca="1"/>
        <v>65173490000</v>
      </c>
      <c r="AV194" s="4"/>
    </row>
    <row r="195" spans="23:48" x14ac:dyDescent="0.2">
      <c r="W195" s="60"/>
      <c r="X195" t="str">
        <f ca="1"/>
        <v>20/02/2024</v>
      </c>
      <c r="Y195" s="4">
        <f ca="1"/>
        <v>900880000</v>
      </c>
      <c r="Z195" s="4">
        <f ca="1"/>
        <v>2211000000</v>
      </c>
      <c r="AA195" s="4">
        <f ca="1"/>
        <v>-207080000</v>
      </c>
      <c r="AB195" s="4">
        <f ca="1"/>
        <v>363065588000</v>
      </c>
      <c r="AC195" s="4">
        <f ca="1"/>
        <v>105435000</v>
      </c>
      <c r="AD195" s="4">
        <f ca="1"/>
        <v>-6608109000</v>
      </c>
      <c r="AE195" s="4">
        <f ca="1"/>
        <v>105799273000</v>
      </c>
      <c r="AF195" s="4">
        <f ca="1"/>
        <v>5624880000</v>
      </c>
      <c r="AG195" s="4">
        <f ca="1"/>
        <v>241616265000</v>
      </c>
      <c r="AH195" s="4">
        <f ca="1"/>
        <v>19988450000</v>
      </c>
      <c r="AJ195" s="60"/>
      <c r="AK195" t="str">
        <f ca="1"/>
        <v>20/02/2024</v>
      </c>
      <c r="AL195" s="4">
        <f ca="1"/>
        <v>-9426120000</v>
      </c>
      <c r="AM195" s="4">
        <f ca="1"/>
        <v>-32930337000</v>
      </c>
      <c r="AN195" s="4">
        <f ca="1"/>
        <v>27343341000</v>
      </c>
      <c r="AO195" s="4">
        <f ca="1"/>
        <v>37717230000</v>
      </c>
      <c r="AR195" s="60"/>
      <c r="AS195" t="str">
        <f ca="1"/>
        <v>20/02/2024</v>
      </c>
      <c r="AT195" s="4">
        <f ca="1"/>
        <v>-3512763000</v>
      </c>
      <c r="AU195" s="4">
        <f ca="1"/>
        <v>60634800000</v>
      </c>
      <c r="AV195" s="4"/>
    </row>
    <row r="196" spans="23:48" x14ac:dyDescent="0.2">
      <c r="W196" s="60"/>
      <c r="X196" t="str">
        <f ca="1"/>
        <v>19/02/2024</v>
      </c>
      <c r="Y196" s="4">
        <f ca="1"/>
        <v>900880000</v>
      </c>
      <c r="Z196" s="4">
        <f ca="1"/>
        <v>2211000000</v>
      </c>
      <c r="AA196" s="4">
        <f ca="1"/>
        <v>-207080000</v>
      </c>
      <c r="AB196" s="4">
        <f ca="1"/>
        <v>372167348000</v>
      </c>
      <c r="AC196" s="4">
        <f ca="1"/>
        <v>105435000</v>
      </c>
      <c r="AD196" s="4">
        <f ca="1"/>
        <v>8341501000</v>
      </c>
      <c r="AE196" s="4">
        <f ca="1"/>
        <v>56155698000</v>
      </c>
      <c r="AF196" s="4">
        <f ca="1"/>
        <v>5388480000</v>
      </c>
      <c r="AG196" s="4">
        <f ca="1"/>
        <v>265622585000</v>
      </c>
      <c r="AH196" s="4">
        <f ca="1"/>
        <v>19988450000</v>
      </c>
      <c r="AJ196" s="60"/>
      <c r="AK196" t="str">
        <f ca="1"/>
        <v>19/02/2024</v>
      </c>
      <c r="AL196" s="4">
        <f ca="1"/>
        <v>-14391120000</v>
      </c>
      <c r="AM196" s="4">
        <f ca="1"/>
        <v>-29961267000</v>
      </c>
      <c r="AN196" s="4">
        <f ca="1"/>
        <v>27343341000</v>
      </c>
      <c r="AO196" s="4">
        <f ca="1"/>
        <v>37723230000</v>
      </c>
      <c r="AR196" s="60"/>
      <c r="AS196" t="str">
        <f ca="1"/>
        <v>19/02/2024</v>
      </c>
      <c r="AT196" s="4">
        <f ca="1"/>
        <v>7421942000</v>
      </c>
      <c r="AU196" s="4">
        <f ca="1"/>
        <v>58705300000</v>
      </c>
      <c r="AV196" s="4"/>
    </row>
    <row r="197" spans="23:48" x14ac:dyDescent="0.2">
      <c r="W197" s="60"/>
      <c r="X197" t="str">
        <f ca="1"/>
        <v>16/02/2024</v>
      </c>
      <c r="Y197" s="4">
        <f ca="1"/>
        <v>807030000</v>
      </c>
      <c r="Z197" s="4">
        <f ca="1"/>
        <v>2211000000</v>
      </c>
      <c r="AA197" s="4">
        <f ca="1"/>
        <v>-383050000</v>
      </c>
      <c r="AB197" s="4">
        <f ca="1"/>
        <v>394198178000</v>
      </c>
      <c r="AC197" s="4">
        <f ca="1"/>
        <v>34250000</v>
      </c>
      <c r="AD197" s="4">
        <f ca="1"/>
        <v>18899771000</v>
      </c>
      <c r="AE197" s="4">
        <f ca="1"/>
        <v>58772623000</v>
      </c>
      <c r="AF197" s="4">
        <f ca="1"/>
        <v>5601780000</v>
      </c>
      <c r="AG197" s="4">
        <f ca="1"/>
        <v>265425945000</v>
      </c>
      <c r="AH197" s="4">
        <f ca="1"/>
        <v>19988450000</v>
      </c>
      <c r="AJ197" s="60"/>
      <c r="AK197" t="str">
        <f ca="1"/>
        <v>16/02/2024</v>
      </c>
      <c r="AL197" s="4">
        <f ca="1"/>
        <v>-13607120000</v>
      </c>
      <c r="AM197" s="4">
        <f ca="1"/>
        <v>-25105137000</v>
      </c>
      <c r="AN197" s="4">
        <f ca="1"/>
        <v>27048381000</v>
      </c>
      <c r="AO197" s="4">
        <f ca="1"/>
        <v>37723230000</v>
      </c>
      <c r="AR197" s="60"/>
      <c r="AS197" t="str">
        <f ca="1"/>
        <v>16/02/2024</v>
      </c>
      <c r="AT197" s="4">
        <f ca="1"/>
        <v>15498577000</v>
      </c>
      <c r="AU197" s="4">
        <f ca="1"/>
        <v>57880050000</v>
      </c>
      <c r="AV197" s="4"/>
    </row>
    <row r="198" spans="23:48" x14ac:dyDescent="0.2">
      <c r="W198" s="60"/>
      <c r="X198" t="str">
        <f ca="1"/>
        <v>15/02/2024</v>
      </c>
      <c r="Y198" s="4">
        <f ca="1"/>
        <v>773470000</v>
      </c>
      <c r="Z198" s="4">
        <f ca="1"/>
        <v>2211000000</v>
      </c>
      <c r="AA198" s="4">
        <f ca="1"/>
        <v>-445110000</v>
      </c>
      <c r="AB198" s="4">
        <f ca="1"/>
        <v>365716168000</v>
      </c>
      <c r="AC198" s="4">
        <f ca="1"/>
        <v>4850000</v>
      </c>
      <c r="AD198" s="4">
        <f ca="1"/>
        <v>17659061000</v>
      </c>
      <c r="AE198" s="4">
        <f ca="1"/>
        <v>34224818000</v>
      </c>
      <c r="AF198" s="4">
        <f ca="1"/>
        <v>3878010000</v>
      </c>
      <c r="AG198" s="4">
        <f ca="1"/>
        <v>265330785000</v>
      </c>
      <c r="AH198" s="4">
        <f ca="1"/>
        <v>19988450000</v>
      </c>
      <c r="AJ198" s="60"/>
      <c r="AK198" t="str">
        <f ca="1"/>
        <v>15/02/2024</v>
      </c>
      <c r="AL198" s="4">
        <f ca="1"/>
        <v>-11737120000</v>
      </c>
      <c r="AM198" s="4">
        <f ca="1"/>
        <v>-21269552000</v>
      </c>
      <c r="AN198" s="4">
        <f ca="1"/>
        <v>26893941000</v>
      </c>
      <c r="AO198" s="4">
        <f ca="1"/>
        <v>39941120000</v>
      </c>
      <c r="AR198" s="60"/>
      <c r="AS198" t="str">
        <f ca="1"/>
        <v>15/02/2024</v>
      </c>
      <c r="AT198" s="4">
        <f ca="1"/>
        <v>7803887000</v>
      </c>
      <c r="AU198" s="4">
        <f ca="1"/>
        <v>55680810000</v>
      </c>
      <c r="AV198" s="4"/>
    </row>
    <row r="199" spans="23:48" x14ac:dyDescent="0.2">
      <c r="W199" s="60"/>
      <c r="X199" t="str">
        <f ca="1"/>
        <v>07/02/2024</v>
      </c>
      <c r="Y199" s="4">
        <f ca="1"/>
        <v>739910000</v>
      </c>
      <c r="Z199" s="4">
        <f ca="1"/>
        <v>2211000000</v>
      </c>
      <c r="AA199" s="4">
        <f ca="1"/>
        <v>-507170000</v>
      </c>
      <c r="AB199" s="4">
        <f ca="1"/>
        <v>376755088000</v>
      </c>
      <c r="AC199" s="4">
        <f ca="1"/>
        <v>-24550000</v>
      </c>
      <c r="AD199" s="4">
        <f ca="1"/>
        <v>34370371000</v>
      </c>
      <c r="AE199" s="4">
        <f ca="1"/>
        <v>9677013000</v>
      </c>
      <c r="AF199" s="4">
        <f ca="1"/>
        <v>1515340000</v>
      </c>
      <c r="AG199" s="4">
        <f ca="1"/>
        <v>265235625000</v>
      </c>
      <c r="AH199" s="4">
        <f ca="1"/>
        <v>19988450000</v>
      </c>
      <c r="AJ199" s="60"/>
      <c r="AK199" t="str">
        <f ca="1"/>
        <v>07/02/2024</v>
      </c>
      <c r="AL199" s="4">
        <f ca="1"/>
        <v>-9867120000</v>
      </c>
      <c r="AM199" s="4">
        <f ca="1"/>
        <v>-17433967000</v>
      </c>
      <c r="AN199" s="4">
        <f ca="1"/>
        <v>26739501000</v>
      </c>
      <c r="AO199" s="4">
        <f ca="1"/>
        <v>39150870000</v>
      </c>
      <c r="AR199" s="60"/>
      <c r="AS199" t="str">
        <f ca="1"/>
        <v>07/02/2024</v>
      </c>
      <c r="AT199" s="4">
        <f ca="1"/>
        <v>24969587000</v>
      </c>
      <c r="AU199" s="4">
        <f ca="1"/>
        <v>55491460000</v>
      </c>
      <c r="AV199" s="4"/>
    </row>
    <row r="200" spans="23:48" x14ac:dyDescent="0.2">
      <c r="W200" s="60"/>
      <c r="X200" t="str">
        <f ca="1"/>
        <v>06/02/2024</v>
      </c>
      <c r="Y200" s="4">
        <f ca="1"/>
        <v>707070000</v>
      </c>
      <c r="Z200" s="4">
        <f ca="1"/>
        <v>2211000000</v>
      </c>
      <c r="AA200" s="4">
        <f ca="1"/>
        <v>-571220000</v>
      </c>
      <c r="AB200" s="4">
        <f ca="1"/>
        <v>316061328000</v>
      </c>
      <c r="AC200" s="4">
        <f ca="1"/>
        <v>-49770000</v>
      </c>
      <c r="AD200" s="4">
        <f ca="1"/>
        <v>25444361000</v>
      </c>
      <c r="AE200" s="4">
        <f ca="1"/>
        <v>9509963000</v>
      </c>
      <c r="AF200" s="4">
        <f ca="1"/>
        <v>117790000</v>
      </c>
      <c r="AG200" s="4">
        <f ca="1"/>
        <v>265166715000</v>
      </c>
      <c r="AH200" s="4">
        <f ca="1"/>
        <v>19988450000</v>
      </c>
      <c r="AJ200" s="60"/>
      <c r="AK200" t="str">
        <f ca="1"/>
        <v>06/02/2024</v>
      </c>
      <c r="AL200" s="4">
        <f ca="1"/>
        <v>-5404120000</v>
      </c>
      <c r="AM200" s="4">
        <f ca="1"/>
        <v>-14451622000</v>
      </c>
      <c r="AN200" s="4">
        <f ca="1"/>
        <v>26639001000</v>
      </c>
      <c r="AO200" s="4">
        <f ca="1"/>
        <v>40278870000</v>
      </c>
      <c r="AR200" s="60"/>
      <c r="AS200" t="str">
        <f ca="1"/>
        <v>06/02/2024</v>
      </c>
      <c r="AT200" s="4">
        <f ca="1"/>
        <v>20460407000</v>
      </c>
      <c r="AU200" s="4">
        <f ca="1"/>
        <v>58671900000</v>
      </c>
      <c r="AV200" s="4"/>
    </row>
    <row r="201" spans="23:48" x14ac:dyDescent="0.2">
      <c r="W201" s="60"/>
      <c r="X201" t="str">
        <f ca="1"/>
        <v>05/02/2024</v>
      </c>
      <c r="Y201" s="4">
        <f ca="1"/>
        <v>696190000</v>
      </c>
      <c r="Z201" s="4">
        <f ca="1"/>
        <v>2211000000</v>
      </c>
      <c r="AA201" s="4">
        <f ca="1"/>
        <v>-592840000</v>
      </c>
      <c r="AB201" s="4">
        <f ca="1"/>
        <v>306308968000</v>
      </c>
      <c r="AC201" s="4">
        <f ca="1"/>
        <v>-58190000</v>
      </c>
      <c r="AD201" s="4">
        <f ca="1"/>
        <v>69756108000</v>
      </c>
      <c r="AE201" s="4">
        <f ca="1"/>
        <v>8819713000</v>
      </c>
      <c r="AF201" s="4">
        <f ca="1"/>
        <v>-2871450000</v>
      </c>
      <c r="AG201" s="4">
        <f ca="1"/>
        <v>265149105000</v>
      </c>
      <c r="AH201" s="4">
        <f ca="1"/>
        <v>19988450000</v>
      </c>
      <c r="AJ201" s="60"/>
      <c r="AK201" t="str">
        <f ca="1"/>
        <v>05/02/2024</v>
      </c>
      <c r="AL201" s="4">
        <f ca="1"/>
        <v>-5404120000</v>
      </c>
      <c r="AM201" s="4">
        <f ca="1"/>
        <v>-13682052000</v>
      </c>
      <c r="AN201" s="4">
        <f ca="1"/>
        <v>26610651000</v>
      </c>
      <c r="AO201" s="4">
        <f ca="1"/>
        <v>40320700000</v>
      </c>
      <c r="AR201" s="60"/>
      <c r="AS201" t="str">
        <f ca="1"/>
        <v>05/02/2024</v>
      </c>
      <c r="AT201" s="4">
        <f ca="1"/>
        <v>26107737000</v>
      </c>
      <c r="AU201" s="4">
        <f ca="1"/>
        <v>55311930000</v>
      </c>
      <c r="AV201" s="4"/>
    </row>
    <row r="202" spans="23:48" x14ac:dyDescent="0.2">
      <c r="W202" s="60"/>
      <c r="X202" t="str">
        <f ca="1"/>
        <v>02/02/2024</v>
      </c>
      <c r="Y202" s="4">
        <f ca="1"/>
        <v>532670000</v>
      </c>
      <c r="Z202" s="4">
        <f ca="1"/>
        <v>2211000000</v>
      </c>
      <c r="AA202" s="4">
        <f ca="1"/>
        <v>-914840000</v>
      </c>
      <c r="AB202" s="4">
        <f ca="1"/>
        <v>311140428000</v>
      </c>
      <c r="AC202" s="4">
        <f ca="1"/>
        <v>-184380000</v>
      </c>
      <c r="AD202" s="4">
        <f ca="1"/>
        <v>68025418000</v>
      </c>
      <c r="AE202" s="4">
        <f ca="1"/>
        <v>343073000</v>
      </c>
      <c r="AF202" s="4">
        <f ca="1"/>
        <v>-1140210000</v>
      </c>
      <c r="AG202" s="4">
        <f ca="1"/>
        <v>264885645000</v>
      </c>
      <c r="AH202" s="4">
        <f ca="1"/>
        <v>18330450000</v>
      </c>
      <c r="AJ202" s="60"/>
      <c r="AK202" t="str">
        <f ca="1"/>
        <v>02/02/2024</v>
      </c>
      <c r="AL202" s="4">
        <f ca="1"/>
        <v>-5404120000</v>
      </c>
      <c r="AM202" s="4">
        <f ca="1"/>
        <v>-18625462000</v>
      </c>
      <c r="AN202" s="4">
        <f ca="1"/>
        <v>26187801000</v>
      </c>
      <c r="AO202" s="4">
        <f ca="1"/>
        <v>40138700000</v>
      </c>
      <c r="AR202" s="60"/>
      <c r="AS202" t="str">
        <f ca="1"/>
        <v>02/02/2024</v>
      </c>
      <c r="AT202" s="4">
        <f ca="1"/>
        <v>24937897000</v>
      </c>
      <c r="AU202" s="4">
        <f ca="1"/>
        <v>53951360000</v>
      </c>
      <c r="AV202" s="4"/>
    </row>
    <row r="203" spans="23:48" x14ac:dyDescent="0.2">
      <c r="W203" s="60"/>
      <c r="X203" t="str">
        <f ca="1"/>
        <v>01/02/2024</v>
      </c>
      <c r="Y203" s="4">
        <f ca="1"/>
        <v>532670000</v>
      </c>
      <c r="Z203" s="4">
        <f ca="1"/>
        <v>2211000000</v>
      </c>
      <c r="AA203" s="4">
        <f ca="1"/>
        <v>-914620000</v>
      </c>
      <c r="AB203" s="4">
        <f ca="1"/>
        <v>306625528000</v>
      </c>
      <c r="AC203" s="4">
        <f ca="1"/>
        <v>-184470000</v>
      </c>
      <c r="AD203" s="4">
        <f ca="1"/>
        <v>43331808000</v>
      </c>
      <c r="AE203" s="4">
        <f ca="1"/>
        <v>-1806927000</v>
      </c>
      <c r="AF203" s="4">
        <f ca="1"/>
        <v>545060000</v>
      </c>
      <c r="AG203" s="4">
        <f ca="1"/>
        <v>264885885000</v>
      </c>
      <c r="AH203" s="4">
        <f ca="1"/>
        <v>13350850000</v>
      </c>
      <c r="AJ203" s="60"/>
      <c r="AK203" t="str">
        <f ca="1"/>
        <v>01/02/2024</v>
      </c>
      <c r="AL203" s="4">
        <f ca="1"/>
        <v>1955900000</v>
      </c>
      <c r="AM203" s="4">
        <f ca="1"/>
        <v>-17900867000</v>
      </c>
      <c r="AN203" s="4">
        <f ca="1"/>
        <v>26188201000</v>
      </c>
      <c r="AO203" s="4">
        <f ca="1"/>
        <v>37573700000</v>
      </c>
      <c r="AR203" s="60"/>
      <c r="AS203" t="str">
        <f ca="1"/>
        <v>01/02/2024</v>
      </c>
      <c r="AT203" s="4">
        <f ca="1"/>
        <v>27296722000</v>
      </c>
      <c r="AU203" s="4">
        <f ca="1"/>
        <v>46445970000</v>
      </c>
      <c r="AV203" s="4"/>
    </row>
    <row r="204" spans="23:48" x14ac:dyDescent="0.2">
      <c r="W204" s="60"/>
      <c r="X204" t="str">
        <f ca="1"/>
        <v>31/01/2024</v>
      </c>
      <c r="Y204" s="4">
        <f ca="1"/>
        <v>543500000</v>
      </c>
      <c r="Z204" s="4">
        <f ca="1"/>
        <v>2211000000</v>
      </c>
      <c r="AA204" s="4">
        <f ca="1"/>
        <v>-893870000</v>
      </c>
      <c r="AB204" s="4">
        <f ca="1"/>
        <v>284964058000</v>
      </c>
      <c r="AC204" s="4">
        <f ca="1"/>
        <v>-176320000</v>
      </c>
      <c r="AD204" s="4">
        <f ca="1"/>
        <v>43224638000</v>
      </c>
      <c r="AE204" s="4">
        <f ca="1"/>
        <v>-1578907000</v>
      </c>
      <c r="AF204" s="4">
        <f ca="1"/>
        <v>287000000</v>
      </c>
      <c r="AG204" s="4">
        <f ca="1"/>
        <v>264910255000</v>
      </c>
      <c r="AH204" s="4">
        <f ca="1"/>
        <v>9895085000</v>
      </c>
      <c r="AJ204" s="60"/>
      <c r="AK204" t="str">
        <f ca="1"/>
        <v>31/01/2024</v>
      </c>
      <c r="AL204" s="4">
        <f ca="1"/>
        <v>1955900000</v>
      </c>
      <c r="AM204" s="4">
        <f ca="1"/>
        <v>-17629592000</v>
      </c>
      <c r="AN204" s="4">
        <f ca="1"/>
        <v>26288226000</v>
      </c>
      <c r="AO204" s="4">
        <f ca="1"/>
        <v>38689700000</v>
      </c>
      <c r="AR204" s="60"/>
      <c r="AS204" t="str">
        <f ca="1"/>
        <v>31/01/2024</v>
      </c>
      <c r="AT204" s="4">
        <f ca="1"/>
        <v>27680457000</v>
      </c>
      <c r="AU204" s="4">
        <f ca="1"/>
        <v>38940580000</v>
      </c>
      <c r="AV204" s="4"/>
    </row>
    <row r="205" spans="23:48" x14ac:dyDescent="0.2">
      <c r="W205" s="60"/>
      <c r="X205" t="str">
        <f ca="1"/>
        <v>30/01/2024</v>
      </c>
      <c r="Y205" s="4">
        <f ca="1"/>
        <v>591950000</v>
      </c>
      <c r="Z205" s="4">
        <f ca="1"/>
        <v>2211000000</v>
      </c>
      <c r="AA205" s="4">
        <f ca="1"/>
        <v>-800410000</v>
      </c>
      <c r="AB205" s="4">
        <f ca="1"/>
        <v>264356058000</v>
      </c>
      <c r="AC205" s="4">
        <f ca="1"/>
        <v>-160090000</v>
      </c>
      <c r="AD205" s="4">
        <f ca="1"/>
        <v>38558628000</v>
      </c>
      <c r="AE205" s="4">
        <f ca="1"/>
        <v>-1321111000</v>
      </c>
      <c r="AF205" s="4">
        <f ca="1"/>
        <v>2106759000</v>
      </c>
      <c r="AG205" s="4">
        <f ca="1"/>
        <v>331834055000</v>
      </c>
      <c r="AH205" s="4">
        <f ca="1"/>
        <v>6994585000</v>
      </c>
      <c r="AJ205" s="60"/>
      <c r="AK205" t="str">
        <f ca="1"/>
        <v>30/01/2024</v>
      </c>
      <c r="AL205" s="4">
        <f ca="1"/>
        <v>65900000</v>
      </c>
      <c r="AM205" s="4">
        <f ca="1"/>
        <v>-18460307000</v>
      </c>
      <c r="AN205" s="4">
        <f ca="1"/>
        <v>28381763000</v>
      </c>
      <c r="AO205" s="4">
        <f ca="1"/>
        <v>32405040000</v>
      </c>
      <c r="AR205" s="60"/>
      <c r="AS205" t="str">
        <f ca="1"/>
        <v>30/01/2024</v>
      </c>
      <c r="AT205" s="4">
        <f ca="1"/>
        <v>33680682000</v>
      </c>
      <c r="AU205" s="4">
        <f ca="1"/>
        <v>39345930000</v>
      </c>
      <c r="AV205" s="4"/>
    </row>
    <row r="206" spans="23:48" x14ac:dyDescent="0.2">
      <c r="W206" s="60" t="s">
        <v>244</v>
      </c>
      <c r="X206" t="str">
        <f ca="1"/>
        <v>29/01/2024</v>
      </c>
      <c r="Y206" s="4">
        <f ca="1"/>
        <v>640400000</v>
      </c>
      <c r="Z206" s="4">
        <f ca="1"/>
        <v>2211000000</v>
      </c>
      <c r="AA206" s="4">
        <f ca="1"/>
        <v>-706950000</v>
      </c>
      <c r="AB206" s="4">
        <f ca="1"/>
        <v>256707498000</v>
      </c>
      <c r="AC206" s="4">
        <f ca="1"/>
        <v>-143860000</v>
      </c>
      <c r="AD206" s="4">
        <f ca="1"/>
        <v>29265528000</v>
      </c>
      <c r="AE206" s="4">
        <f ca="1"/>
        <v>-1063315000</v>
      </c>
      <c r="AF206" s="4">
        <f ca="1"/>
        <v>3926518000</v>
      </c>
      <c r="AG206" s="4">
        <f ca="1"/>
        <v>398757855000</v>
      </c>
      <c r="AH206" s="4">
        <f ca="1"/>
        <v>2903655000</v>
      </c>
      <c r="AJ206" s="60" t="s">
        <v>244</v>
      </c>
      <c r="AK206" t="str">
        <f ca="1"/>
        <v>29/01/2024</v>
      </c>
      <c r="AL206" s="4">
        <f ca="1"/>
        <v>-1824100000</v>
      </c>
      <c r="AM206" s="4">
        <f ca="1"/>
        <v>-19291022000</v>
      </c>
      <c r="AN206" s="4">
        <f ca="1"/>
        <v>30475300000</v>
      </c>
      <c r="AO206" s="4">
        <f ca="1"/>
        <v>29122440000</v>
      </c>
      <c r="AR206" s="60" t="s">
        <v>244</v>
      </c>
      <c r="AS206" t="str">
        <f ca="1"/>
        <v>29/01/2024</v>
      </c>
      <c r="AT206" s="4">
        <f ca="1"/>
        <v>24513272000</v>
      </c>
      <c r="AU206" s="4">
        <f ca="1"/>
        <v>39751280000</v>
      </c>
      <c r="AV206" s="4"/>
    </row>
    <row r="207" spans="23:48" x14ac:dyDescent="0.2">
      <c r="W207" s="60"/>
      <c r="X207" t="str">
        <f ca="1"/>
        <v>26/01/2024</v>
      </c>
      <c r="Y207" s="4">
        <f ca="1"/>
        <v>857220000</v>
      </c>
      <c r="Z207" s="4">
        <f ca="1"/>
        <v>2211000000</v>
      </c>
      <c r="AA207" s="4">
        <f ca="1"/>
        <v>-288770000</v>
      </c>
      <c r="AB207" s="4">
        <f ca="1"/>
        <v>250684848000</v>
      </c>
      <c r="AC207" s="4">
        <f ca="1"/>
        <v>16090000</v>
      </c>
      <c r="AD207" s="4">
        <f ca="1"/>
        <v>21603598000</v>
      </c>
      <c r="AE207" s="4">
        <f ca="1"/>
        <v>72090000</v>
      </c>
      <c r="AF207" s="4">
        <f ca="1"/>
        <v>3926518000</v>
      </c>
      <c r="AG207" s="4">
        <f ca="1"/>
        <v>399103410000</v>
      </c>
      <c r="AH207" s="4">
        <f ca="1"/>
        <v>0</v>
      </c>
      <c r="AJ207" s="60"/>
      <c r="AK207" t="str">
        <f ca="1"/>
        <v>26/01/2024</v>
      </c>
      <c r="AL207" s="4">
        <f ca="1"/>
        <v>-1824100000</v>
      </c>
      <c r="AM207" s="4">
        <f ca="1"/>
        <v>-20401397000</v>
      </c>
      <c r="AN207" s="4">
        <f ca="1"/>
        <v>31028680000</v>
      </c>
      <c r="AO207" s="4">
        <f ca="1"/>
        <v>29122440000</v>
      </c>
      <c r="AR207" s="60"/>
      <c r="AS207" t="str">
        <f ca="1"/>
        <v>26/01/2024</v>
      </c>
      <c r="AT207" s="4">
        <f ca="1"/>
        <v>20957002000</v>
      </c>
      <c r="AU207" s="4">
        <f ca="1"/>
        <v>40657220000</v>
      </c>
      <c r="AV207" s="4"/>
    </row>
    <row r="208" spans="23:48" x14ac:dyDescent="0.2">
      <c r="W208" s="60"/>
      <c r="X208" t="str">
        <f ca="1"/>
        <v>25/01/2024</v>
      </c>
      <c r="Y208" s="4">
        <f ca="1"/>
        <v>812420000</v>
      </c>
      <c r="Z208" s="4">
        <f ca="1"/>
        <v>2211000000</v>
      </c>
      <c r="AA208" s="4">
        <f ca="1"/>
        <v>-374170000</v>
      </c>
      <c r="AB208" s="4">
        <f ca="1"/>
        <v>235653658000</v>
      </c>
      <c r="AC208" s="4">
        <f ca="1"/>
        <v>-16510000</v>
      </c>
      <c r="AD208" s="4">
        <f ca="1"/>
        <v>-3900262000</v>
      </c>
      <c r="AE208" s="4">
        <f ca="1"/>
        <v>-152550000</v>
      </c>
      <c r="AF208" s="4">
        <f ca="1"/>
        <v>3797258000</v>
      </c>
      <c r="AG208" s="4">
        <f ca="1"/>
        <v>399035325000</v>
      </c>
      <c r="AH208" s="4">
        <f ca="1"/>
        <v>0</v>
      </c>
      <c r="AJ208" s="60"/>
      <c r="AK208" t="str">
        <f ca="1"/>
        <v>25/01/2024</v>
      </c>
      <c r="AL208" s="4">
        <f ca="1"/>
        <v>-1824100000</v>
      </c>
      <c r="AM208" s="4">
        <f ca="1"/>
        <v>-21167682000</v>
      </c>
      <c r="AN208" s="4">
        <f ca="1"/>
        <v>31751605000</v>
      </c>
      <c r="AO208" s="4">
        <f ca="1"/>
        <v>29154980000</v>
      </c>
      <c r="AR208" s="60"/>
      <c r="AS208" t="str">
        <f ca="1"/>
        <v>25/01/2024</v>
      </c>
      <c r="AT208" s="4">
        <f ca="1"/>
        <v>-473858000</v>
      </c>
      <c r="AU208" s="4">
        <f ca="1"/>
        <v>40301470000</v>
      </c>
      <c r="AV208" s="4"/>
    </row>
    <row r="209" spans="23:48" x14ac:dyDescent="0.2">
      <c r="W209" s="60"/>
      <c r="X209" t="str">
        <f ca="1"/>
        <v>24/01/2024</v>
      </c>
      <c r="Y209" s="4">
        <f ca="1"/>
        <v>812420000</v>
      </c>
      <c r="Z209" s="4">
        <f ca="1"/>
        <v>2211000000</v>
      </c>
      <c r="AA209" s="4">
        <f ca="1"/>
        <v>-374170000</v>
      </c>
      <c r="AB209" s="4">
        <f ca="1"/>
        <v>234727448000</v>
      </c>
      <c r="AC209" s="4">
        <f ca="1"/>
        <v>-16510000</v>
      </c>
      <c r="AD209" s="4">
        <f ca="1"/>
        <v>-4639372000</v>
      </c>
      <c r="AE209" s="4">
        <f ca="1"/>
        <v>-152550000</v>
      </c>
      <c r="AF209" s="4">
        <f ca="1"/>
        <v>2437218000</v>
      </c>
      <c r="AG209" s="4">
        <f ca="1"/>
        <v>399035325000</v>
      </c>
      <c r="AH209" s="4">
        <f ca="1"/>
        <v>0</v>
      </c>
      <c r="AJ209" s="60"/>
      <c r="AK209" t="str">
        <f ca="1"/>
        <v>24/01/2024</v>
      </c>
      <c r="AL209" s="4">
        <f ca="1"/>
        <v>-1824100000</v>
      </c>
      <c r="AM209" s="4">
        <f ca="1"/>
        <v>-21164257000</v>
      </c>
      <c r="AN209" s="4">
        <f ca="1"/>
        <v>31751605000</v>
      </c>
      <c r="AO209" s="4">
        <f ca="1"/>
        <v>28233980000</v>
      </c>
      <c r="AR209" s="60"/>
      <c r="AS209" t="str">
        <f ca="1"/>
        <v>24/01/2024</v>
      </c>
      <c r="AT209" s="4">
        <f ca="1"/>
        <v>-782073000</v>
      </c>
      <c r="AU209" s="4">
        <f ca="1"/>
        <v>38309670000</v>
      </c>
      <c r="AV209" s="4"/>
    </row>
    <row r="210" spans="23:48" x14ac:dyDescent="0.2">
      <c r="W210" s="60"/>
      <c r="X210" t="str">
        <f ca="1"/>
        <v>23/01/2024</v>
      </c>
      <c r="Y210" s="4">
        <f ca="1"/>
        <v>834780000</v>
      </c>
      <c r="Z210" s="4">
        <f ca="1"/>
        <v>2211000000</v>
      </c>
      <c r="AA210" s="4">
        <f ca="1"/>
        <v>-330560000</v>
      </c>
      <c r="AB210" s="4">
        <f ca="1"/>
        <v>269508518000</v>
      </c>
      <c r="AC210" s="4">
        <f ca="1"/>
        <v>-255000</v>
      </c>
      <c r="AD210" s="4">
        <f ca="1"/>
        <v>-3419522000</v>
      </c>
      <c r="AE210" s="4">
        <f ca="1"/>
        <v>-40750000</v>
      </c>
      <c r="AF210" s="4">
        <f ca="1"/>
        <v>6832558000</v>
      </c>
      <c r="AG210" s="4">
        <f ca="1"/>
        <v>399071865000</v>
      </c>
      <c r="AH210" s="4">
        <f ca="1"/>
        <v>0</v>
      </c>
      <c r="AJ210" s="60"/>
      <c r="AK210" t="str">
        <f ca="1"/>
        <v>23/01/2024</v>
      </c>
      <c r="AL210" s="4">
        <f ca="1"/>
        <v>-3704100000</v>
      </c>
      <c r="AM210" s="4">
        <f ca="1"/>
        <v>-22025327000</v>
      </c>
      <c r="AN210" s="4">
        <f ca="1"/>
        <v>31806905000</v>
      </c>
      <c r="AO210" s="4">
        <f ca="1"/>
        <v>28237980000</v>
      </c>
      <c r="AR210" s="60"/>
      <c r="AS210" t="str">
        <f ca="1"/>
        <v>23/01/2024</v>
      </c>
      <c r="AT210" s="4">
        <f ca="1"/>
        <v>335912000</v>
      </c>
      <c r="AU210" s="4">
        <f ca="1"/>
        <v>34012270000</v>
      </c>
      <c r="AV210" s="4"/>
    </row>
    <row r="211" spans="23:48" x14ac:dyDescent="0.2">
      <c r="W211" s="60"/>
      <c r="X211" t="str">
        <f ca="1"/>
        <v>22/01/2024</v>
      </c>
      <c r="Y211" s="4">
        <f ca="1"/>
        <v>851600000</v>
      </c>
      <c r="Z211" s="4">
        <f ca="1"/>
        <v>2211000000</v>
      </c>
      <c r="AA211" s="4">
        <f ca="1"/>
        <v>-297120000</v>
      </c>
      <c r="AB211" s="4">
        <f ca="1"/>
        <v>337325868000</v>
      </c>
      <c r="AC211" s="4">
        <f ca="1"/>
        <v>11970000</v>
      </c>
      <c r="AD211" s="4">
        <f ca="1"/>
        <v>28980118000</v>
      </c>
      <c r="AE211" s="4">
        <f ca="1"/>
        <v>43685000</v>
      </c>
      <c r="AF211" s="4">
        <f ca="1"/>
        <v>2654218000</v>
      </c>
      <c r="AG211" s="4">
        <f ca="1"/>
        <v>359576870000</v>
      </c>
      <c r="AH211" s="4">
        <f ca="1"/>
        <v>0</v>
      </c>
      <c r="AJ211" s="60"/>
      <c r="AK211" t="str">
        <f ca="1"/>
        <v>22/01/2024</v>
      </c>
      <c r="AL211" s="4">
        <f ca="1"/>
        <v>-3704100000</v>
      </c>
      <c r="AM211" s="4">
        <f ca="1"/>
        <v>-22548702000</v>
      </c>
      <c r="AN211" s="4">
        <f ca="1"/>
        <v>33241180000</v>
      </c>
      <c r="AO211" s="4">
        <f ca="1"/>
        <v>28614980000</v>
      </c>
      <c r="AR211" s="60"/>
      <c r="AS211" t="str">
        <f ca="1"/>
        <v>22/01/2024</v>
      </c>
      <c r="AT211" s="4">
        <f ca="1"/>
        <v>36484077000</v>
      </c>
      <c r="AU211" s="4">
        <f ca="1"/>
        <v>31460470000</v>
      </c>
      <c r="AV211" s="4"/>
    </row>
    <row r="212" spans="23:48" x14ac:dyDescent="0.2">
      <c r="W212" s="60"/>
      <c r="X212" t="str">
        <f ca="1"/>
        <v>19/01/2024</v>
      </c>
      <c r="Y212" s="4">
        <f ca="1"/>
        <v>760400000</v>
      </c>
      <c r="Z212" s="4">
        <f ca="1"/>
        <v>2211000000</v>
      </c>
      <c r="AA212" s="4">
        <f ca="1"/>
        <v>-295460000</v>
      </c>
      <c r="AB212" s="4">
        <f ca="1"/>
        <v>336342878000</v>
      </c>
      <c r="AC212" s="4">
        <f ca="1"/>
        <v>-53590000</v>
      </c>
      <c r="AD212" s="4">
        <f ca="1"/>
        <v>23205678000</v>
      </c>
      <c r="AE212" s="4">
        <f ca="1"/>
        <v>-404565000</v>
      </c>
      <c r="AF212" s="4">
        <f ca="1"/>
        <v>1425558000</v>
      </c>
      <c r="AG212" s="4">
        <f ca="1"/>
        <v>12273075000</v>
      </c>
      <c r="AH212" s="4">
        <f ca="1"/>
        <v>0</v>
      </c>
      <c r="AJ212" s="60"/>
      <c r="AK212" t="str">
        <f ca="1"/>
        <v>19/01/2024</v>
      </c>
      <c r="AL212" s="4">
        <f ca="1"/>
        <v>-1834100000</v>
      </c>
      <c r="AM212" s="4">
        <f ca="1"/>
        <v>-22743412000</v>
      </c>
      <c r="AN212" s="4">
        <f ca="1"/>
        <v>33023580000</v>
      </c>
      <c r="AO212" s="4">
        <f ca="1"/>
        <v>26412980000</v>
      </c>
      <c r="AR212" s="60"/>
      <c r="AS212" t="str">
        <f ca="1"/>
        <v>19/01/2024</v>
      </c>
      <c r="AT212" s="4">
        <f ca="1"/>
        <v>30213692000</v>
      </c>
      <c r="AU212" s="4">
        <f ca="1"/>
        <v>30729720000</v>
      </c>
      <c r="AV212" s="4"/>
    </row>
    <row r="213" spans="23:48" x14ac:dyDescent="0.2">
      <c r="W213" s="60"/>
      <c r="X213" t="str">
        <f ca="1"/>
        <v>18/01/2024</v>
      </c>
      <c r="Y213" s="4">
        <f ca="1"/>
        <v>760400000</v>
      </c>
      <c r="Z213" s="4">
        <f ca="1"/>
        <v>2211000000</v>
      </c>
      <c r="AA213" s="4">
        <f ca="1"/>
        <v>-295460000</v>
      </c>
      <c r="AB213" s="4">
        <f ca="1"/>
        <v>323904398000</v>
      </c>
      <c r="AC213" s="4">
        <f ca="1"/>
        <v>-53590000</v>
      </c>
      <c r="AD213" s="4">
        <f ca="1"/>
        <v>8662048000</v>
      </c>
      <c r="AE213" s="4">
        <f ca="1"/>
        <v>-404565000</v>
      </c>
      <c r="AF213" s="4">
        <f ca="1"/>
        <v>406358000</v>
      </c>
      <c r="AG213" s="4">
        <f ca="1"/>
        <v>12273075000</v>
      </c>
      <c r="AH213" s="4">
        <f ca="1"/>
        <v>0</v>
      </c>
      <c r="AJ213" s="60"/>
      <c r="AK213" t="str">
        <f ca="1"/>
        <v>18/01/2024</v>
      </c>
      <c r="AL213" s="4">
        <f ca="1"/>
        <v>-1834100000</v>
      </c>
      <c r="AM213" s="4">
        <f ca="1"/>
        <v>-22743412000</v>
      </c>
      <c r="AN213" s="4">
        <f ca="1"/>
        <v>33023580000</v>
      </c>
      <c r="AO213" s="4">
        <f ca="1"/>
        <v>26243090000</v>
      </c>
      <c r="AR213" s="60"/>
      <c r="AS213" t="str">
        <f ca="1"/>
        <v>18/01/2024</v>
      </c>
      <c r="AT213" s="4">
        <f ca="1"/>
        <v>22730862000</v>
      </c>
      <c r="AU213" s="4">
        <f ca="1"/>
        <v>27254780000</v>
      </c>
      <c r="AV213" s="4"/>
    </row>
    <row r="214" spans="23:48" x14ac:dyDescent="0.2">
      <c r="W214" s="60"/>
      <c r="X214" t="str">
        <f ca="1"/>
        <v>17/01/2024</v>
      </c>
      <c r="Y214" s="4">
        <f ca="1"/>
        <v>766060000</v>
      </c>
      <c r="Z214" s="4">
        <f ca="1"/>
        <v>2211000000</v>
      </c>
      <c r="AA214" s="4">
        <f ca="1"/>
        <v>-230530000</v>
      </c>
      <c r="AB214" s="4">
        <f ca="1"/>
        <v>309065418000</v>
      </c>
      <c r="AC214" s="4">
        <f ca="1"/>
        <v>-49455000</v>
      </c>
      <c r="AD214" s="4">
        <f ca="1"/>
        <v>-1074612000</v>
      </c>
      <c r="AE214" s="4">
        <f ca="1"/>
        <v>-338065000</v>
      </c>
      <c r="AF214" s="4">
        <f ca="1"/>
        <v>-70292000</v>
      </c>
      <c r="AG214" s="4">
        <f ca="1"/>
        <v>6884690000</v>
      </c>
      <c r="AH214" s="4">
        <f ca="1"/>
        <v>0</v>
      </c>
      <c r="AJ214" s="60"/>
      <c r="AK214" t="str">
        <f ca="1"/>
        <v>17/01/2024</v>
      </c>
      <c r="AL214" s="4">
        <f ca="1"/>
        <v>5900000</v>
      </c>
      <c r="AM214" s="4">
        <f ca="1"/>
        <v>-22671302000</v>
      </c>
      <c r="AN214" s="4">
        <f ca="1"/>
        <v>31693610000</v>
      </c>
      <c r="AO214" s="4">
        <f ca="1"/>
        <v>26265350000</v>
      </c>
      <c r="AR214" s="60"/>
      <c r="AS214" t="str">
        <f ca="1"/>
        <v>17/01/2024</v>
      </c>
      <c r="AT214" s="4">
        <f ca="1"/>
        <v>11618732000</v>
      </c>
      <c r="AU214" s="4">
        <f ca="1"/>
        <v>24603964000</v>
      </c>
      <c r="AV214" s="4"/>
    </row>
    <row r="215" spans="23:48" x14ac:dyDescent="0.2">
      <c r="W215" s="60"/>
      <c r="X215" t="str">
        <f ca="1"/>
        <v>16/01/2024</v>
      </c>
      <c r="Y215" s="4">
        <f ca="1"/>
        <v>828640000</v>
      </c>
      <c r="Z215" s="4">
        <f ca="1"/>
        <v>2211000000</v>
      </c>
      <c r="AA215" s="4">
        <f ca="1"/>
        <v>-112140000</v>
      </c>
      <c r="AB215" s="4">
        <f ca="1"/>
        <v>346558508000</v>
      </c>
      <c r="AC215" s="4">
        <f ca="1"/>
        <v>-4080000</v>
      </c>
      <c r="AD215" s="4">
        <f ca="1"/>
        <v>9279318000</v>
      </c>
      <c r="AE215" s="4">
        <f ca="1"/>
        <v>-28470000</v>
      </c>
      <c r="AF215" s="4">
        <f ca="1"/>
        <v>-2540452000</v>
      </c>
      <c r="AG215" s="4">
        <f ca="1"/>
        <v>6976500000</v>
      </c>
      <c r="AH215" s="4">
        <f ca="1"/>
        <v>0</v>
      </c>
      <c r="AJ215" s="60"/>
      <c r="AK215" t="str">
        <f ca="1"/>
        <v>16/01/2024</v>
      </c>
      <c r="AL215" s="4">
        <f ca="1"/>
        <v>-904100000</v>
      </c>
      <c r="AM215" s="4">
        <f ca="1"/>
        <v>-21912732000</v>
      </c>
      <c r="AN215" s="4">
        <f ca="1"/>
        <v>7635075000</v>
      </c>
      <c r="AO215" s="4">
        <f ca="1"/>
        <v>26083850000</v>
      </c>
      <c r="AR215" s="60"/>
      <c r="AS215" t="str">
        <f ca="1"/>
        <v>16/01/2024</v>
      </c>
      <c r="AT215" s="4">
        <f ca="1"/>
        <v>24402907000</v>
      </c>
      <c r="AU215" s="4">
        <f ca="1"/>
        <v>20517714000</v>
      </c>
      <c r="AV215" s="4"/>
    </row>
    <row r="216" spans="23:48" x14ac:dyDescent="0.2">
      <c r="W216" s="60"/>
      <c r="X216" t="str">
        <f ca="1"/>
        <v>15/01/2024</v>
      </c>
      <c r="Y216" s="4">
        <f ca="1"/>
        <v>828640000</v>
      </c>
      <c r="Z216" s="4">
        <f ca="1"/>
        <v>0</v>
      </c>
      <c r="AA216" s="4">
        <f ca="1"/>
        <v>-112140000</v>
      </c>
      <c r="AB216" s="4">
        <f ca="1"/>
        <v>345519348000</v>
      </c>
      <c r="AC216" s="4">
        <f ca="1"/>
        <v>-4080000</v>
      </c>
      <c r="AD216" s="4">
        <f ca="1"/>
        <v>9253258000</v>
      </c>
      <c r="AE216" s="4">
        <f ca="1"/>
        <v>-28470000</v>
      </c>
      <c r="AF216" s="4">
        <f ca="1"/>
        <v>-5005452000</v>
      </c>
      <c r="AG216" s="4">
        <f ca="1"/>
        <v>5276950000</v>
      </c>
      <c r="AH216" s="4">
        <f ca="1"/>
        <v>0</v>
      </c>
      <c r="AJ216" s="60"/>
      <c r="AK216" t="str">
        <f ca="1"/>
        <v>15/01/2024</v>
      </c>
      <c r="AL216" s="4">
        <f ca="1"/>
        <v>-1819100000</v>
      </c>
      <c r="AM216" s="4">
        <f ca="1"/>
        <v>-21857312000</v>
      </c>
      <c r="AN216" s="4">
        <f ca="1"/>
        <v>4954965000</v>
      </c>
      <c r="AO216" s="4">
        <f ca="1"/>
        <v>24976850000</v>
      </c>
      <c r="AR216" s="60"/>
      <c r="AS216" t="str">
        <f ca="1"/>
        <v>15/01/2024</v>
      </c>
      <c r="AT216" s="4">
        <f ca="1"/>
        <v>19775837000</v>
      </c>
      <c r="AU216" s="4">
        <f ca="1"/>
        <v>18687714000</v>
      </c>
      <c r="AV216" s="4"/>
    </row>
    <row r="217" spans="23:48" x14ac:dyDescent="0.2">
      <c r="W217" s="60"/>
      <c r="X217" t="str">
        <f ca="1"/>
        <v>12/01/2024</v>
      </c>
      <c r="Y217" s="4">
        <f ca="1"/>
        <v>828640000</v>
      </c>
      <c r="Z217" s="4">
        <f ca="1"/>
        <v>0</v>
      </c>
      <c r="AA217" s="4">
        <f ca="1"/>
        <v>-57500000</v>
      </c>
      <c r="AB217" s="4">
        <f ca="1"/>
        <v>325948498000</v>
      </c>
      <c r="AC217" s="4">
        <f ca="1"/>
        <v>-4080000</v>
      </c>
      <c r="AD217" s="4">
        <f ca="1"/>
        <v>1850608000</v>
      </c>
      <c r="AE217" s="4">
        <f ca="1"/>
        <v>-28470000</v>
      </c>
      <c r="AF217" s="4">
        <f ca="1"/>
        <v>-7312732000</v>
      </c>
      <c r="AG217" s="4">
        <f ca="1"/>
        <v>-8250000</v>
      </c>
      <c r="AH217" s="4">
        <f ca="1"/>
        <v>0</v>
      </c>
      <c r="AJ217" s="60"/>
      <c r="AK217" t="str">
        <f ca="1"/>
        <v>12/01/2024</v>
      </c>
      <c r="AL217" s="4">
        <f ca="1"/>
        <v>-1819100000</v>
      </c>
      <c r="AM217" s="4">
        <f ca="1"/>
        <v>-21857312000</v>
      </c>
      <c r="AN217" s="4">
        <f ca="1"/>
        <v>5037165000</v>
      </c>
      <c r="AO217" s="4">
        <f ca="1"/>
        <v>25395950000</v>
      </c>
      <c r="AR217" s="60"/>
      <c r="AS217" t="str">
        <f ca="1"/>
        <v>12/01/2024</v>
      </c>
      <c r="AT217" s="4">
        <f ca="1"/>
        <v>8469732000</v>
      </c>
      <c r="AU217" s="4">
        <f ca="1"/>
        <v>16662564000</v>
      </c>
      <c r="AV217" s="4"/>
    </row>
    <row r="218" spans="23:48" x14ac:dyDescent="0.2">
      <c r="W218" s="60"/>
      <c r="X218" t="str">
        <f ca="1"/>
        <v>11/01/2024</v>
      </c>
      <c r="Y218" s="4">
        <f ca="1"/>
        <v>1404320000</v>
      </c>
      <c r="Z218" s="4">
        <f ca="1"/>
        <v>0</v>
      </c>
      <c r="AA218" s="4">
        <f ca="1"/>
        <v>2878390000</v>
      </c>
      <c r="AB218" s="4">
        <f ca="1"/>
        <v>376354968000</v>
      </c>
      <c r="AC218" s="4">
        <f ca="1"/>
        <v>0</v>
      </c>
      <c r="AD218" s="4">
        <f ca="1"/>
        <v>20384078000</v>
      </c>
      <c r="AE218" s="4">
        <f ca="1"/>
        <v>0</v>
      </c>
      <c r="AF218" s="4">
        <f ca="1"/>
        <v>1885368000</v>
      </c>
      <c r="AG218" s="4">
        <f ca="1"/>
        <v>0</v>
      </c>
      <c r="AH218" s="4">
        <f ca="1"/>
        <v>0</v>
      </c>
      <c r="AJ218" s="60"/>
      <c r="AK218" t="str">
        <f ca="1"/>
        <v>11/01/2024</v>
      </c>
      <c r="AL218" s="4">
        <f ca="1"/>
        <v>0</v>
      </c>
      <c r="AM218" s="4">
        <f ca="1"/>
        <v>0</v>
      </c>
      <c r="AN218" s="4">
        <f ca="1"/>
        <v>5050415000</v>
      </c>
      <c r="AO218" s="4">
        <f ca="1"/>
        <v>24241110000</v>
      </c>
      <c r="AR218" s="60"/>
      <c r="AS218" t="str">
        <f ca="1"/>
        <v>11/01/2024</v>
      </c>
      <c r="AT218" s="4">
        <f ca="1"/>
        <v>26145037000</v>
      </c>
      <c r="AU218" s="4">
        <f ca="1"/>
        <v>12886584000</v>
      </c>
      <c r="AV218" s="4"/>
    </row>
    <row r="219" spans="23:48" x14ac:dyDescent="0.2">
      <c r="W219" s="60"/>
      <c r="X219" t="str">
        <f ca="1"/>
        <v>10/01/2024</v>
      </c>
      <c r="Y219" s="4">
        <f ca="1"/>
        <v>1404320000</v>
      </c>
      <c r="Z219" s="4">
        <f ca="1"/>
        <v>0</v>
      </c>
      <c r="AA219" s="4">
        <f ca="1"/>
        <v>2878390000</v>
      </c>
      <c r="AB219" s="4">
        <f ca="1"/>
        <v>358078708000</v>
      </c>
      <c r="AC219" s="4">
        <f ca="1"/>
        <v>0</v>
      </c>
      <c r="AD219" s="4">
        <f ca="1"/>
        <v>16947828000</v>
      </c>
      <c r="AE219" s="4">
        <f ca="1"/>
        <v>0</v>
      </c>
      <c r="AF219" s="4">
        <f ca="1"/>
        <v>766868000</v>
      </c>
      <c r="AG219" s="4">
        <f ca="1"/>
        <v>0</v>
      </c>
      <c r="AH219" s="4">
        <f ca="1"/>
        <v>0</v>
      </c>
      <c r="AJ219" s="60"/>
      <c r="AK219" t="str">
        <f ca="1"/>
        <v>10/01/2024</v>
      </c>
      <c r="AL219" s="4">
        <f ca="1"/>
        <v>0</v>
      </c>
      <c r="AM219" s="4">
        <f ca="1"/>
        <v>0</v>
      </c>
      <c r="AN219" s="4">
        <f ca="1"/>
        <v>5050415000</v>
      </c>
      <c r="AO219" s="4">
        <f ca="1"/>
        <v>26101110000</v>
      </c>
      <c r="AR219" s="60"/>
      <c r="AS219" t="str">
        <f ca="1"/>
        <v>10/01/2024</v>
      </c>
      <c r="AT219" s="4">
        <f ca="1"/>
        <v>22208697000</v>
      </c>
      <c r="AU219" s="4">
        <f ca="1"/>
        <v>12886584000</v>
      </c>
      <c r="AV219" s="4"/>
    </row>
    <row r="220" spans="23:48" x14ac:dyDescent="0.2">
      <c r="W220" s="60"/>
      <c r="X220" t="str">
        <f ca="1"/>
        <v>09/01/2024</v>
      </c>
      <c r="Y220" s="4">
        <f ca="1"/>
        <v>1404320000</v>
      </c>
      <c r="Z220" s="4">
        <f ca="1"/>
        <v>0</v>
      </c>
      <c r="AA220" s="4">
        <f ca="1"/>
        <v>2878390000</v>
      </c>
      <c r="AB220" s="4">
        <f ca="1"/>
        <v>365403848000</v>
      </c>
      <c r="AC220" s="4">
        <f ca="1"/>
        <v>0</v>
      </c>
      <c r="AD220" s="4">
        <f ca="1"/>
        <v>22027478000</v>
      </c>
      <c r="AE220" s="4">
        <f ca="1"/>
        <v>0</v>
      </c>
      <c r="AF220" s="4">
        <f ca="1"/>
        <v>7589868000</v>
      </c>
      <c r="AG220" s="4">
        <f ca="1"/>
        <v>0</v>
      </c>
      <c r="AH220" s="4">
        <f ca="1"/>
        <v>0</v>
      </c>
      <c r="AJ220" s="60"/>
      <c r="AK220" t="str">
        <f ca="1"/>
        <v>09/01/2024</v>
      </c>
      <c r="AL220" s="4">
        <f ca="1"/>
        <v>0</v>
      </c>
      <c r="AM220" s="4">
        <f ca="1"/>
        <v>0</v>
      </c>
      <c r="AN220" s="4">
        <f ca="1"/>
        <v>5050415000</v>
      </c>
      <c r="AO220" s="4">
        <f ca="1"/>
        <v>25365110000</v>
      </c>
      <c r="AR220" s="60"/>
      <c r="AS220" t="str">
        <f ca="1"/>
        <v>09/01/2024</v>
      </c>
      <c r="AT220" s="4">
        <f ca="1"/>
        <v>31889552000</v>
      </c>
      <c r="AU220" s="4">
        <f ca="1"/>
        <v>10621634000</v>
      </c>
      <c r="AV220" s="4"/>
    </row>
    <row r="221" spans="23:48" x14ac:dyDescent="0.2">
      <c r="W221" s="60"/>
      <c r="X221" t="str">
        <f ca="1"/>
        <v>08/01/2024</v>
      </c>
      <c r="Y221" s="4">
        <f ca="1"/>
        <v>1404320000</v>
      </c>
      <c r="Z221" s="4">
        <f ca="1"/>
        <v>0</v>
      </c>
      <c r="AA221" s="4">
        <f ca="1"/>
        <v>2878390000</v>
      </c>
      <c r="AB221" s="4">
        <f ca="1"/>
        <v>345017548000</v>
      </c>
      <c r="AC221" s="4">
        <f ca="1"/>
        <v>0</v>
      </c>
      <c r="AD221" s="4">
        <f ca="1"/>
        <v>16764548000</v>
      </c>
      <c r="AE221" s="4">
        <f ca="1"/>
        <v>0</v>
      </c>
      <c r="AF221" s="4">
        <f ca="1"/>
        <v>2791158000</v>
      </c>
      <c r="AG221" s="4">
        <f ca="1"/>
        <v>0</v>
      </c>
      <c r="AH221" s="4">
        <f ca="1"/>
        <v>0</v>
      </c>
      <c r="AJ221" s="60"/>
      <c r="AK221" t="str">
        <f ca="1"/>
        <v>08/01/2024</v>
      </c>
      <c r="AL221" s="4">
        <f ca="1"/>
        <v>0</v>
      </c>
      <c r="AM221" s="4">
        <f ca="1"/>
        <v>0</v>
      </c>
      <c r="AN221" s="4">
        <f ca="1"/>
        <v>3839740000</v>
      </c>
      <c r="AO221" s="4">
        <f ca="1"/>
        <v>24996110000</v>
      </c>
      <c r="AR221" s="60"/>
      <c r="AS221" t="str">
        <f ca="1"/>
        <v>08/01/2024</v>
      </c>
      <c r="AT221" s="4">
        <f ca="1"/>
        <v>26050092000</v>
      </c>
      <c r="AU221" s="4">
        <f ca="1"/>
        <v>16054104000</v>
      </c>
      <c r="AV221" s="4"/>
    </row>
    <row r="222" spans="23:48" x14ac:dyDescent="0.2">
      <c r="W222" s="60"/>
      <c r="X222" t="str">
        <f ca="1"/>
        <v>05/01/2024</v>
      </c>
      <c r="Y222" s="4">
        <f ca="1"/>
        <v>1404320000</v>
      </c>
      <c r="Z222" s="4">
        <f ca="1"/>
        <v>0</v>
      </c>
      <c r="AA222" s="4">
        <f ca="1"/>
        <v>2878390000</v>
      </c>
      <c r="AB222" s="4">
        <f ca="1"/>
        <v>347583768000</v>
      </c>
      <c r="AC222" s="4">
        <f ca="1"/>
        <v>0</v>
      </c>
      <c r="AD222" s="4">
        <f ca="1"/>
        <v>11923788000</v>
      </c>
      <c r="AE222" s="4">
        <f ca="1"/>
        <v>0</v>
      </c>
      <c r="AF222" s="4">
        <f ca="1"/>
        <v>5788148000</v>
      </c>
      <c r="AG222" s="4">
        <f ca="1"/>
        <v>0</v>
      </c>
      <c r="AH222" s="4">
        <f ca="1"/>
        <v>0</v>
      </c>
      <c r="AJ222" s="60"/>
      <c r="AK222" t="str">
        <f ca="1"/>
        <v>05/01/2024</v>
      </c>
      <c r="AL222" s="4">
        <f ca="1"/>
        <v>0</v>
      </c>
      <c r="AM222" s="4">
        <f ca="1"/>
        <v>0</v>
      </c>
      <c r="AN222" s="4">
        <f ca="1"/>
        <v>1434165000</v>
      </c>
      <c r="AO222" s="4">
        <f ca="1"/>
        <v>23120000000</v>
      </c>
      <c r="AR222" s="60"/>
      <c r="AS222" t="str">
        <f ca="1"/>
        <v>05/01/2024</v>
      </c>
      <c r="AT222" s="4">
        <f ca="1"/>
        <v>20231467000</v>
      </c>
      <c r="AU222" s="4">
        <f ca="1"/>
        <v>16054104000</v>
      </c>
      <c r="AV222" s="4"/>
    </row>
    <row r="223" spans="23:48" x14ac:dyDescent="0.2">
      <c r="W223" s="60"/>
      <c r="X223" t="str">
        <f ca="1"/>
        <v>04/01/2024</v>
      </c>
      <c r="Y223" s="4">
        <f ca="1"/>
        <v>1404320000</v>
      </c>
      <c r="Z223" s="4">
        <f ca="1"/>
        <v>0</v>
      </c>
      <c r="AA223" s="4">
        <f ca="1"/>
        <v>2878390000</v>
      </c>
      <c r="AB223" s="4">
        <f ca="1"/>
        <v>353523158000</v>
      </c>
      <c r="AC223" s="4">
        <f ca="1"/>
        <v>0</v>
      </c>
      <c r="AD223" s="4">
        <f ca="1"/>
        <v>10761378000</v>
      </c>
      <c r="AE223" s="4">
        <f ca="1"/>
        <v>0</v>
      </c>
      <c r="AF223" s="4">
        <f ca="1"/>
        <v>5860508000</v>
      </c>
      <c r="AG223" s="4">
        <f ca="1"/>
        <v>0</v>
      </c>
      <c r="AH223" s="4">
        <f ca="1"/>
        <v>0</v>
      </c>
      <c r="AJ223" s="60"/>
      <c r="AK223" t="str">
        <f ca="1"/>
        <v>04/01/2024</v>
      </c>
      <c r="AL223" s="4">
        <f ca="1"/>
        <v>0</v>
      </c>
      <c r="AM223" s="4">
        <f ca="1"/>
        <v>0</v>
      </c>
      <c r="AN223" s="4">
        <f ca="1"/>
        <v>1434165000</v>
      </c>
      <c r="AO223" s="4">
        <f ca="1"/>
        <v>21947260000</v>
      </c>
      <c r="AR223" s="60"/>
      <c r="AS223" t="str">
        <f ca="1"/>
        <v>04/01/2024</v>
      </c>
      <c r="AT223" s="4">
        <f ca="1"/>
        <v>18803922000</v>
      </c>
      <c r="AU223" s="4">
        <f ca="1"/>
        <v>16054104000</v>
      </c>
      <c r="AV223" s="4"/>
    </row>
    <row r="224" spans="23:48" x14ac:dyDescent="0.2">
      <c r="W224" s="60"/>
      <c r="X224" t="str">
        <f ca="1"/>
        <v>03/01/2024</v>
      </c>
      <c r="Y224" s="4">
        <f ca="1"/>
        <v>1404320000</v>
      </c>
      <c r="Z224" s="4">
        <f ca="1"/>
        <v>0</v>
      </c>
      <c r="AA224" s="4">
        <f ca="1"/>
        <v>2878390000</v>
      </c>
      <c r="AB224" s="4">
        <f ca="1"/>
        <v>290399518000</v>
      </c>
      <c r="AC224" s="4">
        <f ca="1"/>
        <v>0</v>
      </c>
      <c r="AD224" s="4">
        <f ca="1"/>
        <v>-6991372000</v>
      </c>
      <c r="AE224" s="4">
        <f ca="1"/>
        <v>0</v>
      </c>
      <c r="AF224" s="4">
        <f ca="1"/>
        <v>3184658000</v>
      </c>
      <c r="AG224" s="4">
        <f ca="1"/>
        <v>0</v>
      </c>
      <c r="AH224" s="4">
        <f ca="1"/>
        <v>0</v>
      </c>
      <c r="AJ224" s="60"/>
      <c r="AK224" t="str">
        <f ca="1"/>
        <v>03/01/2024</v>
      </c>
      <c r="AL224" s="4">
        <f ca="1"/>
        <v>0</v>
      </c>
      <c r="AM224" s="4">
        <f ca="1"/>
        <v>0</v>
      </c>
      <c r="AN224" s="4">
        <f ca="1"/>
        <v>1434165000</v>
      </c>
      <c r="AO224" s="4">
        <f ca="1"/>
        <v>16279960000</v>
      </c>
      <c r="AR224" s="60"/>
      <c r="AS224" t="str">
        <f ca="1"/>
        <v>03/01/2024</v>
      </c>
      <c r="AT224" s="4">
        <f ca="1"/>
        <v>2506582000</v>
      </c>
      <c r="AU224" s="4">
        <f ca="1"/>
        <v>4390454000</v>
      </c>
      <c r="AV224" s="4"/>
    </row>
    <row r="225" spans="23:48" x14ac:dyDescent="0.2">
      <c r="W225" s="60"/>
      <c r="X225" t="str">
        <f ca="1"/>
        <v>02/01/2024</v>
      </c>
      <c r="Y225" s="4">
        <f ca="1"/>
        <v>1404320000</v>
      </c>
      <c r="Z225" s="4">
        <f ca="1"/>
        <v>0</v>
      </c>
      <c r="AA225" s="4">
        <f ca="1"/>
        <v>2878390000</v>
      </c>
      <c r="AB225" s="4">
        <f ca="1"/>
        <v>331095418000</v>
      </c>
      <c r="AC225" s="4">
        <f ca="1"/>
        <v>0</v>
      </c>
      <c r="AD225" s="4">
        <f ca="1"/>
        <v>4209978000</v>
      </c>
      <c r="AE225" s="4">
        <f ca="1"/>
        <v>0</v>
      </c>
      <c r="AF225" s="4">
        <f ca="1"/>
        <v>3184658000</v>
      </c>
      <c r="AG225" s="4">
        <f ca="1"/>
        <v>0</v>
      </c>
      <c r="AH225" s="4">
        <f ca="1"/>
        <v>0</v>
      </c>
      <c r="AJ225" s="60"/>
      <c r="AK225" t="str">
        <f ca="1"/>
        <v>02/01/2024</v>
      </c>
      <c r="AL225" s="4">
        <f ca="1"/>
        <v>0</v>
      </c>
      <c r="AM225" s="4">
        <f ca="1"/>
        <v>0</v>
      </c>
      <c r="AN225" s="4">
        <f ca="1"/>
        <v>1434165000</v>
      </c>
      <c r="AO225" s="4">
        <f ca="1"/>
        <v>15437920000</v>
      </c>
      <c r="AR225" s="60"/>
      <c r="AS225" t="str">
        <f ca="1"/>
        <v>02/01/2024</v>
      </c>
      <c r="AT225" s="4">
        <f ca="1"/>
        <v>12455837000</v>
      </c>
      <c r="AU225" s="4">
        <f ca="1"/>
        <v>4390454000</v>
      </c>
      <c r="AV225" s="4"/>
    </row>
    <row r="226" spans="23:48" x14ac:dyDescent="0.2">
      <c r="W226" s="60"/>
      <c r="X226" t="str">
        <f ca="1"/>
        <v>29/12/2023</v>
      </c>
      <c r="Y226" s="4">
        <f ca="1"/>
        <v>1404320000</v>
      </c>
      <c r="Z226" s="4">
        <f ca="1"/>
        <v>0</v>
      </c>
      <c r="AA226" s="4">
        <f ca="1"/>
        <v>0</v>
      </c>
      <c r="AB226" s="4">
        <f ca="1"/>
        <v>333814237000</v>
      </c>
      <c r="AC226" s="4">
        <f ca="1"/>
        <v>0</v>
      </c>
      <c r="AD226" s="4">
        <f ca="1"/>
        <v>8366678000</v>
      </c>
      <c r="AE226" s="4">
        <f ca="1"/>
        <v>0</v>
      </c>
      <c r="AF226" s="4">
        <f ca="1"/>
        <v>3184658000</v>
      </c>
      <c r="AG226" s="4">
        <f ca="1"/>
        <v>0</v>
      </c>
      <c r="AH226" s="4">
        <f ca="1"/>
        <v>0</v>
      </c>
      <c r="AJ226" s="60"/>
      <c r="AK226" t="str">
        <f ca="1"/>
        <v>29/12/2023</v>
      </c>
      <c r="AL226" s="4">
        <f ca="1"/>
        <v>0</v>
      </c>
      <c r="AM226" s="4">
        <f ca="1"/>
        <v>0</v>
      </c>
      <c r="AN226" s="4">
        <f ca="1"/>
        <v>1434165000</v>
      </c>
      <c r="AO226" s="4">
        <f ca="1"/>
        <v>1274920000</v>
      </c>
      <c r="AR226" s="60"/>
      <c r="AS226" t="str">
        <f ca="1"/>
        <v>29/12/2023</v>
      </c>
      <c r="AT226" s="4">
        <f ca="1"/>
        <v>14221207000</v>
      </c>
      <c r="AU226" s="4">
        <f ca="1"/>
        <v>4390454000</v>
      </c>
      <c r="AV226" s="4"/>
    </row>
    <row r="227" spans="23:48" x14ac:dyDescent="0.2">
      <c r="W227" s="60"/>
      <c r="X227" t="str">
        <f ca="1"/>
        <v>28/12/2023</v>
      </c>
      <c r="Y227" s="4">
        <f ca="1"/>
        <v>1404320000</v>
      </c>
      <c r="Z227" s="4">
        <f ca="1"/>
        <v>0</v>
      </c>
      <c r="AA227" s="4">
        <f ca="1"/>
        <v>0</v>
      </c>
      <c r="AB227" s="4">
        <f ca="1"/>
        <v>291875640000</v>
      </c>
      <c r="AC227" s="4">
        <f ca="1"/>
        <v>0</v>
      </c>
      <c r="AD227" s="4">
        <f ca="1"/>
        <v>6119578000</v>
      </c>
      <c r="AE227" s="4">
        <f ca="1"/>
        <v>0</v>
      </c>
      <c r="AF227" s="4">
        <f ca="1"/>
        <v>2909578000</v>
      </c>
      <c r="AG227" s="4">
        <f ca="1"/>
        <v>0</v>
      </c>
      <c r="AH227" s="4">
        <f ca="1"/>
        <v>0</v>
      </c>
      <c r="AJ227" s="60"/>
      <c r="AK227" t="str">
        <f ca="1"/>
        <v>28/12/2023</v>
      </c>
      <c r="AL227" s="4">
        <f ca="1"/>
        <v>0</v>
      </c>
      <c r="AM227" s="4">
        <f ca="1"/>
        <v>0</v>
      </c>
      <c r="AN227" s="4">
        <f ca="1"/>
        <v>1434165000</v>
      </c>
      <c r="AO227" s="4">
        <f ca="1"/>
        <v>1274920000</v>
      </c>
      <c r="AR227" s="60"/>
      <c r="AS227" t="str">
        <f ca="1"/>
        <v>28/12/2023</v>
      </c>
      <c r="AT227" s="4">
        <f ca="1"/>
        <v>12967417000</v>
      </c>
      <c r="AU227" s="4">
        <f ca="1"/>
        <v>4390454000</v>
      </c>
      <c r="AV227" s="4"/>
    </row>
    <row r="228" spans="23:48" x14ac:dyDescent="0.2">
      <c r="W228" s="60"/>
      <c r="X228" t="str">
        <f ca="1"/>
        <v>27/12/2023</v>
      </c>
      <c r="Y228" s="4">
        <f ca="1"/>
        <v>1404320000</v>
      </c>
      <c r="Z228" s="4">
        <f ca="1"/>
        <v>0</v>
      </c>
      <c r="AA228" s="4">
        <f ca="1"/>
        <v>0</v>
      </c>
      <c r="AB228" s="4">
        <f ca="1"/>
        <v>283757884000</v>
      </c>
      <c r="AC228" s="4">
        <f ca="1"/>
        <v>0</v>
      </c>
      <c r="AD228" s="4">
        <f ca="1"/>
        <v>3170198000</v>
      </c>
      <c r="AE228" s="4">
        <f ca="1"/>
        <v>0</v>
      </c>
      <c r="AF228" s="4">
        <f ca="1"/>
        <v>1610360000</v>
      </c>
      <c r="AG228" s="4">
        <f ca="1"/>
        <v>0</v>
      </c>
      <c r="AH228" s="4">
        <f ca="1"/>
        <v>0</v>
      </c>
      <c r="AJ228" s="60"/>
      <c r="AK228" t="str">
        <f ca="1"/>
        <v>27/12/2023</v>
      </c>
      <c r="AL228" s="4">
        <f ca="1"/>
        <v>0</v>
      </c>
      <c r="AM228" s="4">
        <f ca="1"/>
        <v>0</v>
      </c>
      <c r="AN228" s="4">
        <f ca="1"/>
        <v>1434165000</v>
      </c>
      <c r="AO228" s="4">
        <f ca="1"/>
        <v>2822920000</v>
      </c>
      <c r="AS228" t="str">
        <f ca="1"/>
        <v>27/12/2023</v>
      </c>
      <c r="AT228" s="4">
        <f ca="1"/>
        <v>9145630000</v>
      </c>
      <c r="AU228" s="4">
        <f ca="1"/>
        <v>2875550000</v>
      </c>
      <c r="AV228" s="4"/>
    </row>
  </sheetData>
  <mergeCells count="48">
    <mergeCell ref="AK159:AP159"/>
    <mergeCell ref="AJ161:AJ182"/>
    <mergeCell ref="AJ183:AJ205"/>
    <mergeCell ref="AJ206:AJ228"/>
    <mergeCell ref="AR159:AV159"/>
    <mergeCell ref="AR161:AR182"/>
    <mergeCell ref="AR183:AR205"/>
    <mergeCell ref="AR206:AR227"/>
    <mergeCell ref="X159:AH159"/>
    <mergeCell ref="W161:W182"/>
    <mergeCell ref="W183:W205"/>
    <mergeCell ref="W206:W228"/>
    <mergeCell ref="BL111:BL133"/>
    <mergeCell ref="W112:W134"/>
    <mergeCell ref="AF134:AF155"/>
    <mergeCell ref="AM134:AM155"/>
    <mergeCell ref="AX134:AX155"/>
    <mergeCell ref="BD134:BD155"/>
    <mergeCell ref="BL134:BL155"/>
    <mergeCell ref="W135:W156"/>
    <mergeCell ref="W89:W111"/>
    <mergeCell ref="AF89:AF110"/>
    <mergeCell ref="AM89:AM110"/>
    <mergeCell ref="AX89:AX110"/>
    <mergeCell ref="AY87:BB87"/>
    <mergeCell ref="BE87:BJ87"/>
    <mergeCell ref="BD89:BD110"/>
    <mergeCell ref="BL89:BL110"/>
    <mergeCell ref="AF111:AF133"/>
    <mergeCell ref="AM111:AM133"/>
    <mergeCell ref="AX111:AX133"/>
    <mergeCell ref="BD111:BD133"/>
    <mergeCell ref="W16:W37"/>
    <mergeCell ref="AI16:AI37"/>
    <mergeCell ref="AW16:AW37"/>
    <mergeCell ref="BI16:BI37"/>
    <mergeCell ref="BM87:BT87"/>
    <mergeCell ref="W38:W60"/>
    <mergeCell ref="AI38:AI60"/>
    <mergeCell ref="AW38:AW60"/>
    <mergeCell ref="BI38:BI60"/>
    <mergeCell ref="W61:W82"/>
    <mergeCell ref="AI61:AI82"/>
    <mergeCell ref="AW61:AW82"/>
    <mergeCell ref="BI61:BI82"/>
    <mergeCell ref="X87:AD87"/>
    <mergeCell ref="AG87:AK87"/>
    <mergeCell ref="AN87:AV87"/>
  </mergeCells>
  <hyperlinks>
    <hyperlink ref="BN88" location="VNM!A1" display="VNM" xr:uid="{4A150B13-5942-134C-ABF8-4CA6977E3A48}"/>
    <hyperlink ref="BO88" location="DGW!A1" display="DGW" xr:uid="{0F2951B9-1C85-C946-AD49-3FF2422513DC}"/>
    <hyperlink ref="BP88" location="MWG!A1" display="MWG" xr:uid="{69E361D1-C196-3644-B32F-6990095DDDF3}"/>
    <hyperlink ref="BQ88" location="FRT!A1" display="FRT" xr:uid="{A7935450-A06B-164F-B6B9-BC6895A75633}"/>
    <hyperlink ref="BR88" location="PNJ!A1" display="PNJ" xr:uid="{CE555B7A-0A6A-BA49-8C53-014637B6FEB2}"/>
    <hyperlink ref="BS88" location="PET!A1" display="PET" xr:uid="{8AF34DC8-B4C1-A94C-9240-B4BD3338C3B2}"/>
    <hyperlink ref="BT88" location="VRE!A1" display="VRE" xr:uid="{354A8EAC-08E2-2D4E-8F95-535A86C5C66A}"/>
    <hyperlink ref="BF88" location="GMD!A1" display="GMD" xr:uid="{81394583-0266-8640-ACA5-02B123B51E74}"/>
    <hyperlink ref="BG88" location="HAH!A1" display="HAH" xr:uid="{08314C85-AA5A-F94F-A63D-859EA278ECE1}"/>
    <hyperlink ref="BH88" location="PVT!A1" display="PVT" xr:uid="{CC8331EF-6F31-8E4E-A56A-7479CE5A0752}"/>
    <hyperlink ref="BI88" location="VOS!A1" display="VOS" xr:uid="{EA012CA7-A741-DC4F-BB18-F688B360C948}"/>
    <hyperlink ref="BJ88" location="VSC!A1" display="VSC" xr:uid="{8D984F5C-522F-2F46-BFAC-F67B9C07C874}"/>
    <hyperlink ref="AZ88" location="HPG!A1" display="HPG" xr:uid="{8F3BFC54-E683-F54B-8C3A-ABCFEDC65051}"/>
    <hyperlink ref="BA88" location="NKG!A1" display="NKG" xr:uid="{DBAB8002-6F15-9040-A5C0-7F8F067DDA63}"/>
    <hyperlink ref="BB88" location="HSG!A1" display="HSG" xr:uid="{ED975EDF-FD31-464C-847B-195E806F9FF7}"/>
    <hyperlink ref="AH88" location="VHC!A1" display="VHC" xr:uid="{8E115D20-717B-074F-8B75-F1A6ABF2BCF0}"/>
    <hyperlink ref="AI88" location="ANV!A1" display="ANV" xr:uid="{B885ACC5-F9B6-D048-B319-8282F3030681}"/>
    <hyperlink ref="AJ88" location="FMC!A1" display="FMC" xr:uid="{A3B97CE6-E9CF-6543-9528-736D0C49CEED}"/>
    <hyperlink ref="AK88" location="IDI!A1" display="IDI" xr:uid="{E61FE4A6-953D-C14D-9502-F98A5E04D634}"/>
    <hyperlink ref="AO88" location="VNM!A1" display="VNM" xr:uid="{A53EBFA9-F760-A742-A83E-AC85CA7E66CD}"/>
    <hyperlink ref="AP88" location="DGW!A1" display="DGW" xr:uid="{A386DE57-C811-0A49-85E3-3EBE7ECCDB71}"/>
    <hyperlink ref="AQ88" location="MWG!A1" display="MWG" xr:uid="{58F8F196-C1FA-394D-B3A6-5D618094666D}"/>
    <hyperlink ref="AR88" location="FRT!A1" display="FRT" xr:uid="{1355D25A-4565-704E-9652-9545C992C33A}"/>
    <hyperlink ref="AS88" location="PNJ!A1" display="PNJ" xr:uid="{34FB70C9-FFF9-0647-83C0-AAA2107E6570}"/>
    <hyperlink ref="AT88" location="PET!A1" display="PET" xr:uid="{72E5B903-8790-804B-94EB-2D5686E9686D}"/>
    <hyperlink ref="AU88" location="THG!A1" display="THG" xr:uid="{084A0221-AA72-0B41-88DE-F3FBE1D8BA7C}"/>
    <hyperlink ref="AV88" location="'C4G'!A1" display="C4G" xr:uid="{6BABE73D-7850-1845-89D8-87AAD0EEA556}"/>
    <hyperlink ref="Y15" location="SSI!A1" display="SSI" xr:uid="{0C03FE6C-D923-1A4F-AAD7-FFC340383102}"/>
    <hyperlink ref="Z15" location="VND!A1" display="VND" xr:uid="{0534A3FB-BA51-F74A-980B-F9374B1FBFCC}"/>
    <hyperlink ref="AA15" location="VCI!A1" display="VCI" xr:uid="{33770299-4A9B-B542-B8BA-6C8B6590BB04}"/>
    <hyperlink ref="AB15" location="HCM!A1" display="HCM" xr:uid="{61C8F3E8-07B8-D04F-B846-3C7522B760CE}"/>
    <hyperlink ref="AC15" location="FTS!A1" display="FTS" xr:uid="{D3C51EB4-0FA2-DD47-801C-E8CD5FF6EA08}"/>
    <hyperlink ref="AD15" location="MBS!A1" display="MBS" xr:uid="{F56B5C23-3A24-2F47-8C57-7EA9D293ED27}"/>
    <hyperlink ref="AE15" location="BSI!A1" display="BSI" xr:uid="{14573D2F-33D9-DF40-89B5-9429A276EAEE}"/>
    <hyperlink ref="AF15" location="VIX!A1" display="VIX" xr:uid="{20D869ED-DAFE-5A46-9805-2BB649E8EB14}"/>
    <hyperlink ref="AG15" location="SHS!A1" display="SHS" xr:uid="{404CE487-3DD4-C140-8325-B94C3711E26F}"/>
    <hyperlink ref="AR15" location="ACB!A1" display="ACB" xr:uid="{7093C17D-EF65-D740-AE09-09748F9218D6}"/>
    <hyperlink ref="AQ15" location="MBB!A1" display="MBB" xr:uid="{09C4CBD0-FE96-E94E-B361-5A5BA8B5D8ED}"/>
    <hyperlink ref="AP15" location="TPB!A1" display="TPB" xr:uid="{5241A57A-D068-104C-A128-F05627EE91F8}"/>
    <hyperlink ref="AS15" location="VIB!A1" display="VIB" xr:uid="{96B954E0-3810-3948-9330-1589CE986091}"/>
    <hyperlink ref="AT15" location="MSB!A1" display="MSB" xr:uid="{A6C92D62-FC02-5B46-A45C-C8B7FE36C134}"/>
    <hyperlink ref="AU15" location="VPB!A1" display="LPB" xr:uid="{477B33F8-2EBD-104B-88FE-3F7AEFE23E06}"/>
    <hyperlink ref="AO15" location="VPB!A1" display="VPB" xr:uid="{00F30D87-EB17-9545-A05E-F751E2B2372C}"/>
    <hyperlink ref="AN15" location="TCB!A1" display="TCB" xr:uid="{2F3F7C29-F482-F24D-89FD-E8A1372286B6}"/>
    <hyperlink ref="AM15" location="CTG!A1" display="CTG" xr:uid="{F8105DD9-0AFF-E744-BD2B-F508ACB2AE84}"/>
    <hyperlink ref="AL15" location="STB!A1" display="STB" xr:uid="{67F32D01-1A62-554C-9A5B-5FAAEF106E31}"/>
    <hyperlink ref="AK15" location="VCB!A1" display="VCB" xr:uid="{4DC59D79-CCDB-8E4B-9854-C146C8179EC2}"/>
    <hyperlink ref="AY15" location="SSI!A1" display="SSI" xr:uid="{58A3A161-962C-6444-B472-8EA55F90532B}"/>
    <hyperlink ref="AZ15" location="VND!A1" display="VND" xr:uid="{4AD9A8CE-184C-694D-AF55-BCFFA8873C89}"/>
    <hyperlink ref="BA15" location="VCI!A1" display="VCI" xr:uid="{C9C02157-FE18-9C46-8492-DC22F2E77746}"/>
    <hyperlink ref="BB15" location="HCM!A1" display="HCM" xr:uid="{C4A372BD-6A0B-1A44-9D19-66A97B225DDD}"/>
    <hyperlink ref="BC15" location="FTS!A1" display="FTS" xr:uid="{05DD9C39-4C14-2746-B6AE-A39C9F38C7BF}"/>
    <hyperlink ref="BD15" location="MBS!A1" display="MBS" xr:uid="{5DDC443F-131F-5142-8F3E-9A1021BF4A89}"/>
    <hyperlink ref="BE15" location="BSI!A1" display="BSI" xr:uid="{73103C7B-03A1-EE48-B452-ED657314E8EE}"/>
    <hyperlink ref="BF15" location="VIX!A1" display="VIX" xr:uid="{CFAAD0C2-00EF-5947-B13E-45078C3D7503}"/>
    <hyperlink ref="BG15" location="SHS!A1" display="SHS" xr:uid="{796FFDC2-CD7B-8A49-BCCD-EA90F55EB983}"/>
    <hyperlink ref="BK15" location="KBC!A1" display="KBC" xr:uid="{587E94EB-F64B-404B-89CB-42216C854F61}"/>
    <hyperlink ref="BL15" location="IDC!A1" display="IDC" xr:uid="{D3E3E49A-8646-7248-836D-2F1C8891A393}"/>
    <hyperlink ref="BM15" location="SZC!A1" display="SZC" xr:uid="{701ED027-5B84-5740-9900-46CD0A7A383D}"/>
    <hyperlink ref="BN15" location="VGC!A1" display="VGC" xr:uid="{32AFA654-01AC-E245-AD15-83FAC6816B8D}"/>
    <hyperlink ref="BO15" location="PHR!A1" display="PHR" xr:uid="{9EAA3610-B15F-2D49-99F6-298B9410F0E5}"/>
    <hyperlink ref="BP15" location="LHG!A1" display="LHG" xr:uid="{555A657E-4E8F-7946-91E5-42750C13D65B}"/>
    <hyperlink ref="BQ15" location="DPR!A1" display="DPR" xr:uid="{3DAD7B16-F1BC-A743-B08D-77726396708A}"/>
  </hyperlink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EDC1B2-5017-D444-848C-9BBF881BD7DE}">
  <sheetPr codeName="Sheet3"/>
  <dimension ref="A3:U154"/>
  <sheetViews>
    <sheetView topLeftCell="A139" zoomScale="115" workbookViewId="0">
      <selection activeCell="A161" sqref="A161"/>
    </sheetView>
  </sheetViews>
  <sheetFormatPr baseColWidth="10" defaultRowHeight="16" x14ac:dyDescent="0.2"/>
  <cols>
    <col min="1" max="1" width="22" customWidth="1"/>
    <col min="2" max="2" width="19.5" customWidth="1"/>
    <col min="3" max="3" width="17.6640625" customWidth="1"/>
    <col min="4" max="4" width="16.1640625" customWidth="1"/>
    <col min="5" max="5" width="16" customWidth="1"/>
    <col min="7" max="7" width="16.1640625" customWidth="1"/>
    <col min="8" max="8" width="16.5" customWidth="1"/>
    <col min="9" max="9" width="15" customWidth="1"/>
    <col min="10" max="10" width="16.83203125" customWidth="1"/>
    <col min="11" max="11" width="15.83203125" customWidth="1"/>
    <col min="18" max="18" width="14.1640625" customWidth="1"/>
    <col min="19" max="20" width="12.5" bestFit="1" customWidth="1"/>
  </cols>
  <sheetData>
    <row r="3" spans="20:20" x14ac:dyDescent="0.2">
      <c r="T3" s="26"/>
    </row>
    <row r="4" spans="20:20" x14ac:dyDescent="0.2">
      <c r="T4" s="26"/>
    </row>
    <row r="5" spans="20:20" x14ac:dyDescent="0.2">
      <c r="T5" s="26"/>
    </row>
    <row r="6" spans="20:20" x14ac:dyDescent="0.2">
      <c r="T6" s="26"/>
    </row>
    <row r="7" spans="20:20" x14ac:dyDescent="0.2">
      <c r="T7" s="26"/>
    </row>
    <row r="8" spans="20:20" x14ac:dyDescent="0.2">
      <c r="T8" s="26"/>
    </row>
    <row r="9" spans="20:20" x14ac:dyDescent="0.2">
      <c r="T9" s="26"/>
    </row>
    <row r="10" spans="20:20" x14ac:dyDescent="0.2">
      <c r="T10" s="26"/>
    </row>
    <row r="11" spans="20:20" x14ac:dyDescent="0.2">
      <c r="T11" s="26"/>
    </row>
    <row r="12" spans="20:20" x14ac:dyDescent="0.2">
      <c r="T12" s="26"/>
    </row>
    <row r="13" spans="20:20" x14ac:dyDescent="0.2">
      <c r="T13" s="26"/>
    </row>
    <row r="14" spans="20:20" x14ac:dyDescent="0.2">
      <c r="T14" s="26"/>
    </row>
    <row r="15" spans="20:20" x14ac:dyDescent="0.2">
      <c r="T15" s="26"/>
    </row>
    <row r="16" spans="20:20" x14ac:dyDescent="0.2">
      <c r="T16" s="26"/>
    </row>
    <row r="17" spans="20:20" x14ac:dyDescent="0.2">
      <c r="T17" s="26"/>
    </row>
    <row r="18" spans="20:20" x14ac:dyDescent="0.2">
      <c r="T18" s="26"/>
    </row>
    <row r="19" spans="20:20" x14ac:dyDescent="0.2">
      <c r="T19" s="26"/>
    </row>
    <row r="20" spans="20:20" x14ac:dyDescent="0.2">
      <c r="T20" s="26"/>
    </row>
    <row r="21" spans="20:20" x14ac:dyDescent="0.2">
      <c r="T21" s="26"/>
    </row>
    <row r="22" spans="20:20" x14ac:dyDescent="0.2">
      <c r="T22" s="26"/>
    </row>
    <row r="23" spans="20:20" x14ac:dyDescent="0.2">
      <c r="T23" s="26"/>
    </row>
    <row r="24" spans="20:20" x14ac:dyDescent="0.2">
      <c r="T24" s="26"/>
    </row>
    <row r="25" spans="20:20" x14ac:dyDescent="0.2">
      <c r="T25" s="26"/>
    </row>
    <row r="26" spans="20:20" x14ac:dyDescent="0.2">
      <c r="T26" s="26"/>
    </row>
    <row r="27" spans="20:20" x14ac:dyDescent="0.2">
      <c r="T27" s="26"/>
    </row>
    <row r="28" spans="20:20" x14ac:dyDescent="0.2">
      <c r="T28" s="26"/>
    </row>
    <row r="29" spans="20:20" x14ac:dyDescent="0.2">
      <c r="T29" s="26"/>
    </row>
    <row r="30" spans="20:20" x14ac:dyDescent="0.2">
      <c r="T30" s="26"/>
    </row>
    <row r="31" spans="20:20" x14ac:dyDescent="0.2">
      <c r="T31" s="26"/>
    </row>
    <row r="32" spans="20:20" x14ac:dyDescent="0.2">
      <c r="T32" s="26"/>
    </row>
    <row r="33" spans="20:20" x14ac:dyDescent="0.2">
      <c r="T33" s="26"/>
    </row>
    <row r="34" spans="20:20" x14ac:dyDescent="0.2">
      <c r="T34" s="26"/>
    </row>
    <row r="35" spans="20:20" x14ac:dyDescent="0.2">
      <c r="T35" s="26"/>
    </row>
    <row r="36" spans="20:20" x14ac:dyDescent="0.2">
      <c r="T36" s="26"/>
    </row>
    <row r="37" spans="20:20" x14ac:dyDescent="0.2">
      <c r="T37" s="26"/>
    </row>
    <row r="38" spans="20:20" x14ac:dyDescent="0.2">
      <c r="T38" s="26"/>
    </row>
    <row r="39" spans="20:20" x14ac:dyDescent="0.2">
      <c r="T39" s="26"/>
    </row>
    <row r="40" spans="20:20" x14ac:dyDescent="0.2">
      <c r="T40" s="26"/>
    </row>
    <row r="41" spans="20:20" x14ac:dyDescent="0.2">
      <c r="T41" s="26"/>
    </row>
    <row r="42" spans="20:20" x14ac:dyDescent="0.2">
      <c r="T42" s="26"/>
    </row>
    <row r="43" spans="20:20" x14ac:dyDescent="0.2">
      <c r="T43" s="26"/>
    </row>
    <row r="44" spans="20:20" x14ac:dyDescent="0.2">
      <c r="T44" s="26"/>
    </row>
    <row r="45" spans="20:20" x14ac:dyDescent="0.2">
      <c r="T45" s="26"/>
    </row>
    <row r="46" spans="20:20" x14ac:dyDescent="0.2">
      <c r="T46" s="26"/>
    </row>
    <row r="47" spans="20:20" x14ac:dyDescent="0.2">
      <c r="T47" s="26"/>
    </row>
    <row r="48" spans="20:20" x14ac:dyDescent="0.2">
      <c r="T48" s="26"/>
    </row>
    <row r="49" spans="1:21" x14ac:dyDescent="0.2">
      <c r="T49" s="26"/>
    </row>
    <row r="50" spans="1:21" x14ac:dyDescent="0.2">
      <c r="T50" s="26"/>
    </row>
    <row r="51" spans="1:21" x14ac:dyDescent="0.2">
      <c r="T51" s="26"/>
    </row>
    <row r="52" spans="1:21" x14ac:dyDescent="0.2">
      <c r="T52" s="26"/>
    </row>
    <row r="53" spans="1:21" x14ac:dyDescent="0.2">
      <c r="T53" s="26"/>
    </row>
    <row r="54" spans="1:21" x14ac:dyDescent="0.2">
      <c r="T54" s="26"/>
    </row>
    <row r="55" spans="1:21" x14ac:dyDescent="0.2">
      <c r="T55" s="26"/>
    </row>
    <row r="56" spans="1:21" x14ac:dyDescent="0.2">
      <c r="T56" s="26"/>
    </row>
    <row r="57" spans="1:21" x14ac:dyDescent="0.2">
      <c r="T57" s="26"/>
    </row>
    <row r="58" spans="1:21" x14ac:dyDescent="0.2">
      <c r="T58" s="26"/>
    </row>
    <row r="59" spans="1:21" x14ac:dyDescent="0.2">
      <c r="T59" s="26"/>
    </row>
    <row r="60" spans="1:21" ht="19" x14ac:dyDescent="0.25">
      <c r="A60" s="71" t="s">
        <v>292</v>
      </c>
      <c r="B60" s="71"/>
      <c r="C60" s="71"/>
      <c r="D60" s="71"/>
      <c r="E60" s="71"/>
      <c r="F60" s="71"/>
      <c r="G60" s="71"/>
      <c r="H60" s="71"/>
      <c r="I60" s="71"/>
      <c r="J60" s="71"/>
      <c r="T60" s="26"/>
    </row>
    <row r="61" spans="1:21" x14ac:dyDescent="0.2">
      <c r="A61" s="72" t="s">
        <v>225</v>
      </c>
      <c r="B61" s="72"/>
      <c r="C61" s="72"/>
      <c r="T61" s="26"/>
    </row>
    <row r="62" spans="1:21" x14ac:dyDescent="0.2">
      <c r="A62" t="s">
        <v>287</v>
      </c>
      <c r="B62" t="s">
        <v>288</v>
      </c>
      <c r="C62" t="s">
        <v>289</v>
      </c>
      <c r="E62" s="72" t="s">
        <v>293</v>
      </c>
      <c r="F62" s="72"/>
      <c r="G62" s="13" t="s">
        <v>294</v>
      </c>
      <c r="T62" s="26"/>
    </row>
    <row r="63" spans="1:21" x14ac:dyDescent="0.2">
      <c r="A63" s="31" cm="1">
        <f t="array" aca="1" ref="A63" ca="1">INDIRECT("'VNINDEX'!$L$3")</f>
        <v>0</v>
      </c>
      <c r="B63" s="50" cm="1">
        <f t="array" aca="1" ref="B63" ca="1">INDIRECT("'VNINDEX'!$M$3")</f>
        <v>0</v>
      </c>
      <c r="C63" s="29" cm="1">
        <f t="array" aca="1" ref="C63" ca="1">INDIRECT("'VNINDEX'!$N$3")</f>
        <v>0</v>
      </c>
      <c r="E63" s="55" cm="1">
        <f t="array" ref="E63">GetTotalStrongBuySheet()</f>
        <v>8</v>
      </c>
      <c r="F63" s="55"/>
      <c r="G63" s="49">
        <f ca="1">E63/(_xlfn.SHEETS()-8)</f>
        <v>6.8376068376068383E-2</v>
      </c>
      <c r="T63" s="26"/>
      <c r="U63" s="45"/>
    </row>
    <row r="64" spans="1:21" x14ac:dyDescent="0.2">
      <c r="T64" s="26"/>
      <c r="U64" s="45"/>
    </row>
    <row r="65" spans="1:21" x14ac:dyDescent="0.2">
      <c r="A65" s="72" t="s">
        <v>251</v>
      </c>
      <c r="B65" s="72"/>
      <c r="C65" s="72"/>
      <c r="T65" s="26"/>
      <c r="U65" s="45"/>
    </row>
    <row r="66" spans="1:21" x14ac:dyDescent="0.2">
      <c r="A66" t="s">
        <v>287</v>
      </c>
      <c r="B66" t="s">
        <v>288</v>
      </c>
      <c r="C66" t="s">
        <v>289</v>
      </c>
      <c r="E66" s="72" t="s">
        <v>295</v>
      </c>
      <c r="F66" s="72"/>
      <c r="G66" s="13" t="s">
        <v>294</v>
      </c>
      <c r="T66" s="26"/>
      <c r="U66" s="45"/>
    </row>
    <row r="67" spans="1:21" x14ac:dyDescent="0.2">
      <c r="A67" s="31" cm="1">
        <f t="array" aca="1" ref="A67" ca="1">INDIRECT("'VN30'!$L$3")</f>
        <v>0</v>
      </c>
      <c r="B67" s="50" cm="1">
        <f t="array" aca="1" ref="B67" ca="1">INDIRECT("'VN30'!$M$3")</f>
        <v>0</v>
      </c>
      <c r="C67" s="29" cm="1">
        <f t="array" aca="1" ref="C67" ca="1">INDIRECT("'VN30'!$N$3")</f>
        <v>0</v>
      </c>
      <c r="E67" s="73" cm="1">
        <f t="array" ref="E67">GetTotalStrongSellSheet()</f>
        <v>75</v>
      </c>
      <c r="F67" s="73"/>
      <c r="G67" s="49">
        <f ca="1">E67/(_xlfn.SHEETS()-8)</f>
        <v>0.64102564102564108</v>
      </c>
      <c r="T67" s="26"/>
      <c r="U67" s="45"/>
    </row>
    <row r="68" spans="1:21" x14ac:dyDescent="0.2">
      <c r="T68" s="26"/>
      <c r="U68" s="45"/>
    </row>
    <row r="69" spans="1:21" x14ac:dyDescent="0.2">
      <c r="A69" s="72" t="s">
        <v>290</v>
      </c>
      <c r="B69" s="72"/>
      <c r="C69" s="72"/>
      <c r="D69" s="72"/>
      <c r="E69" s="72"/>
      <c r="F69" s="72"/>
      <c r="G69" s="72"/>
      <c r="H69" s="72"/>
      <c r="I69" s="72"/>
      <c r="J69" s="72"/>
      <c r="T69" s="26"/>
      <c r="U69" s="45"/>
    </row>
    <row r="70" spans="1:21" x14ac:dyDescent="0.2">
      <c r="A70" s="39" t="str" cm="1">
        <f t="array" ref="A70:J70">GetTopStrongBuySheets()</f>
        <v>BSR</v>
      </c>
      <c r="B70" s="47" t="str">
        <v>PLX</v>
      </c>
      <c r="C70" s="30" t="str">
        <v>PVS</v>
      </c>
      <c r="D70" s="28" t="str">
        <v>MWG</v>
      </c>
      <c r="E70" s="31" t="str">
        <v>NVL</v>
      </c>
      <c r="F70" s="32" t="str">
        <v>NTL</v>
      </c>
      <c r="G70" s="32" t="str">
        <v>VHM</v>
      </c>
      <c r="H70" s="32" t="str">
        <v/>
      </c>
      <c r="I70" s="32" t="str">
        <v/>
      </c>
      <c r="J70" s="32" t="str">
        <v/>
      </c>
      <c r="T70" s="26"/>
      <c r="U70" s="45"/>
    </row>
    <row r="71" spans="1:21" x14ac:dyDescent="0.2">
      <c r="A71" s="11" cm="1">
        <f t="array" aca="1" ref="A71" ca="1">INDIRECT("'" &amp; A70 &amp; "'!$R$3")</f>
        <v>-5.0000000000000001E-3</v>
      </c>
      <c r="B71" s="11" cm="1">
        <f t="array" aca="1" ref="B71" ca="1">INDIRECT("'" &amp; B70 &amp; "'!$R$3")</f>
        <v>-2.5999999999999999E-3</v>
      </c>
      <c r="C71" s="11" cm="1">
        <f t="array" aca="1" ref="C71" ca="1">INDIRECT("'" &amp; C70 &amp; "'!$R$3")</f>
        <v>-4.6999999999999993E-3</v>
      </c>
      <c r="D71" s="11" cm="1">
        <f t="array" aca="1" ref="D71" ca="1">INDIRECT("'" &amp; D70 &amp; "'!$R$3")</f>
        <v>-0.02</v>
      </c>
      <c r="E71" s="11" cm="1">
        <f t="array" aca="1" ref="E71" ca="1">INDIRECT("'" &amp; E70 &amp; "'!$R$3")</f>
        <v>-1.1000000000000001E-2</v>
      </c>
      <c r="F71" s="11" cm="1">
        <f t="array" aca="1" ref="F71" ca="1">INDIRECT("'" &amp; F70 &amp; "'!$R$3")</f>
        <v>3.1600000000000003E-2</v>
      </c>
      <c r="G71" s="11" cm="1">
        <f t="array" aca="1" ref="G71" ca="1">INDIRECT("'" &amp; G70 &amp; "'!$R$3")</f>
        <v>1.1999999999999999E-3</v>
      </c>
      <c r="H71" s="11" t="e" cm="1">
        <f t="array" aca="1" ref="H71" ca="1">INDIRECT("'" &amp; H70 &amp; "'!$R$3")</f>
        <v>#REF!</v>
      </c>
      <c r="I71" s="11" t="e" cm="1">
        <f t="array" aca="1" ref="I71" ca="1">INDIRECT("'" &amp; I70 &amp; "'!$R$3")</f>
        <v>#REF!</v>
      </c>
      <c r="J71" s="11" t="e" cm="1">
        <f t="array" aca="1" ref="J71" ca="1">INDIRECT("'" &amp; J70 &amp; "'!$R$3")</f>
        <v>#REF!</v>
      </c>
      <c r="T71" s="26"/>
      <c r="U71" s="45"/>
    </row>
    <row r="72" spans="1:21" x14ac:dyDescent="0.2">
      <c r="T72" s="26"/>
      <c r="U72" s="45"/>
    </row>
    <row r="73" spans="1:21" x14ac:dyDescent="0.2">
      <c r="A73" s="72" t="s">
        <v>291</v>
      </c>
      <c r="B73" s="72"/>
      <c r="C73" s="72"/>
      <c r="D73" s="72"/>
      <c r="E73" s="72"/>
      <c r="F73" s="72"/>
      <c r="G73" s="72"/>
      <c r="H73" s="72"/>
      <c r="I73" s="72"/>
      <c r="J73" s="72"/>
      <c r="T73" s="26"/>
      <c r="U73" s="45"/>
    </row>
    <row r="74" spans="1:21" x14ac:dyDescent="0.2">
      <c r="A74" s="40" t="str" cm="1">
        <f t="array" ref="A74:J74">GetTopStrongSellSheets()</f>
        <v>SIP</v>
      </c>
      <c r="B74" s="48" t="str">
        <v>GVR</v>
      </c>
      <c r="C74" s="33" t="str">
        <v>DRC</v>
      </c>
      <c r="D74" s="29" t="str">
        <v>KSB</v>
      </c>
      <c r="E74" s="34" t="str">
        <v>PAN</v>
      </c>
      <c r="F74" s="35" t="str">
        <v>BCG</v>
      </c>
      <c r="G74" s="35" t="str">
        <v>BAF</v>
      </c>
      <c r="H74" s="35" t="str">
        <v>DBC</v>
      </c>
      <c r="I74" s="35" t="str">
        <v>GIL</v>
      </c>
      <c r="J74" s="35" t="str">
        <v>TNG</v>
      </c>
    </row>
    <row r="75" spans="1:21" x14ac:dyDescent="0.2">
      <c r="A75" s="11" cm="1">
        <f t="array" aca="1" ref="A75" ca="1">INDIRECT("'" &amp; A74 &amp; "'!$R$3")</f>
        <v>-4.5599999999999995E-2</v>
      </c>
      <c r="B75" s="11" cm="1">
        <f t="array" aca="1" ref="B75" ca="1">INDIRECT("'" &amp; B74 &amp; "'!$R$3")</f>
        <v>6.4000000000000003E-3</v>
      </c>
      <c r="C75" s="11" cm="1">
        <f t="array" aca="1" ref="C75" ca="1">INDIRECT("'" &amp; C74 &amp; "'!$R$3")</f>
        <v>-4.7800000000000002E-2</v>
      </c>
      <c r="D75" s="11" cm="1">
        <f t="array" aca="1" ref="D75" ca="1">INDIRECT("'" &amp; D74 &amp; "'!$R$3")</f>
        <v>-1.2E-2</v>
      </c>
      <c r="E75" s="11" cm="1">
        <f t="array" aca="1" ref="E75" ca="1">INDIRECT("'" &amp; E74 &amp; "'!$R$3")</f>
        <v>0</v>
      </c>
      <c r="F75" s="11" cm="1">
        <f t="array" aca="1" ref="F75" ca="1">INDIRECT("'" &amp; F74 &amp; "'!$R$3")</f>
        <v>8.1000000000000013E-3</v>
      </c>
      <c r="G75" s="11" cm="1">
        <f t="array" aca="1" ref="G75" ca="1">INDIRECT("'" &amp; G74 &amp; "'!$R$3")</f>
        <v>-7.3000000000000001E-3</v>
      </c>
      <c r="H75" s="11" cm="1">
        <f t="array" aca="1" ref="H75" ca="1">INDIRECT("'" &amp; H74 &amp; "'!$R$3")</f>
        <v>-1.6000000000000001E-3</v>
      </c>
      <c r="I75" s="11" cm="1">
        <f t="array" aca="1" ref="I75" ca="1">INDIRECT("'" &amp; I74 &amp; "'!$R$3")</f>
        <v>-7.4099999999999999E-2</v>
      </c>
      <c r="J75" s="11" cm="1">
        <f t="array" aca="1" ref="J75" ca="1">INDIRECT("'" &amp; J74 &amp; "'!$R$3")</f>
        <v>-9.1999999999999998E-3</v>
      </c>
    </row>
    <row r="77" spans="1:21" ht="19" x14ac:dyDescent="0.25">
      <c r="A77" s="76" t="s">
        <v>248</v>
      </c>
      <c r="B77" s="76"/>
      <c r="C77" s="76"/>
      <c r="D77" s="76"/>
      <c r="E77" s="76"/>
      <c r="F77" s="76"/>
      <c r="G77" s="76"/>
      <c r="H77" s="76"/>
      <c r="I77" s="76"/>
      <c r="J77" s="76"/>
    </row>
    <row r="78" spans="1:21" x14ac:dyDescent="0.2">
      <c r="A78" s="72" t="s">
        <v>256</v>
      </c>
      <c r="B78" s="72"/>
      <c r="C78" s="72"/>
      <c r="D78" s="72"/>
      <c r="E78" s="72"/>
      <c r="F78" s="72"/>
      <c r="G78" s="72"/>
      <c r="H78" s="72"/>
      <c r="I78" s="72"/>
      <c r="J78" s="72"/>
    </row>
    <row r="79" spans="1:21" x14ac:dyDescent="0.2">
      <c r="A79" s="39" t="str" cm="1">
        <f t="array" ref="A79:J79">GetTopForeignBuySheets()</f>
        <v>NVL</v>
      </c>
      <c r="B79" s="47" t="str">
        <v>MWG</v>
      </c>
      <c r="C79" s="30" t="str">
        <v>CTG</v>
      </c>
      <c r="D79" s="28" t="str">
        <v>VNM</v>
      </c>
      <c r="E79" s="31" t="str">
        <v>VPB</v>
      </c>
      <c r="F79" s="32" t="str">
        <v>FRT</v>
      </c>
      <c r="G79" s="32" t="str">
        <v>PLX</v>
      </c>
      <c r="H79" s="32" t="str">
        <v>DBC</v>
      </c>
      <c r="I79" s="32" t="str">
        <v>BSR</v>
      </c>
      <c r="J79" s="32" t="str">
        <v>HAG</v>
      </c>
    </row>
    <row r="80" spans="1:21" x14ac:dyDescent="0.2">
      <c r="A80" s="24" cm="1">
        <f t="array" aca="1" ref="A80" ca="1">INDIRECT("'" &amp; A79 &amp; "'!$E$3")/1000000</f>
        <v>-11226.79</v>
      </c>
      <c r="B80" s="24" cm="1">
        <f t="array" aca="1" ref="B80" ca="1">INDIRECT("'" &amp; B79 &amp; "'!$E$3")/1000000</f>
        <v>16392.95</v>
      </c>
      <c r="C80" s="24" cm="1">
        <f t="array" aca="1" ref="C80" ca="1">INDIRECT("'" &amp; C79 &amp; "'!$E$3")/1000000</f>
        <v>35296.589999999997</v>
      </c>
      <c r="D80" s="24" cm="1">
        <f t="array" aca="1" ref="D80" ca="1">INDIRECT("'" &amp; D79 &amp; "'!$E$3")/1000000</f>
        <v>-22257.71</v>
      </c>
      <c r="E80" s="24" cm="1">
        <f t="array" aca="1" ref="E80" ca="1">INDIRECT("'" &amp; E79 &amp; "'!$E$3")/1000000</f>
        <v>25754.560000000001</v>
      </c>
      <c r="F80" s="24" cm="1">
        <f t="array" aca="1" ref="F80" ca="1">INDIRECT("'" &amp; F79 &amp; "'!$E$3")/1000000</f>
        <v>-17977.28</v>
      </c>
      <c r="G80" s="24" cm="1">
        <f t="array" aca="1" ref="G80" ca="1">INDIRECT("'" &amp; G79 &amp; "'!$E$3")/1000000</f>
        <v>1620.97</v>
      </c>
      <c r="H80" s="24" cm="1">
        <f t="array" aca="1" ref="H80" ca="1">INDIRECT("'" &amp; H79 &amp; "'!$E$3")/1000000</f>
        <v>19.82</v>
      </c>
      <c r="I80" s="24" cm="1">
        <f t="array" aca="1" ref="I80" ca="1">INDIRECT("'" &amp; I79 &amp; "'!$E$3")/1000000</f>
        <v>-14279.483367000001</v>
      </c>
      <c r="J80" s="24" cm="1">
        <f t="array" aca="1" ref="J80" ca="1">INDIRECT("'" &amp; J79 &amp; "'!$E$3")/1000000</f>
        <v>18215.41</v>
      </c>
    </row>
    <row r="81" spans="1:11" x14ac:dyDescent="0.2">
      <c r="A81" s="72" t="s">
        <v>257</v>
      </c>
      <c r="B81" s="72"/>
      <c r="C81" s="72"/>
      <c r="D81" s="72"/>
      <c r="E81" s="72"/>
      <c r="F81" s="72"/>
      <c r="G81" s="72"/>
      <c r="H81" s="72"/>
      <c r="I81" s="72"/>
      <c r="J81" s="72"/>
      <c r="K81" s="27"/>
    </row>
    <row r="82" spans="1:11" x14ac:dyDescent="0.2">
      <c r="K82" s="27"/>
    </row>
    <row r="83" spans="1:11" x14ac:dyDescent="0.2">
      <c r="A83" s="40" t="str" cm="1">
        <f t="array" ref="A83:J83">GetTopForeignSellSheets()</f>
        <v>VHM</v>
      </c>
      <c r="B83" s="48" t="str">
        <v>PVD</v>
      </c>
      <c r="C83" s="33" t="str">
        <v>DIG</v>
      </c>
      <c r="D83" s="29" t="str">
        <v>HCM</v>
      </c>
      <c r="E83" s="34" t="str">
        <v>SSI</v>
      </c>
      <c r="F83" s="35" t="str">
        <v>PC1</v>
      </c>
      <c r="G83" s="35" t="str">
        <v>GVR</v>
      </c>
      <c r="H83" s="35" t="str">
        <v>TCH</v>
      </c>
      <c r="I83" s="35" t="str">
        <v>VTP</v>
      </c>
      <c r="J83" s="35" t="str">
        <v>BCG</v>
      </c>
      <c r="K83" s="27"/>
    </row>
    <row r="84" spans="1:11" x14ac:dyDescent="0.2">
      <c r="A84" s="27" cm="1">
        <f t="array" aca="1" ref="A84" ca="1">INDIRECT("'" &amp; A83 &amp; "'!$E$3")/1000000</f>
        <v>-282946.71000000002</v>
      </c>
      <c r="B84" s="27" cm="1">
        <f t="array" aca="1" ref="B84" ca="1">INDIRECT("'" &amp; B83 &amp; "'!$E$3")/1000000</f>
        <v>3059.92</v>
      </c>
      <c r="C84" s="27" cm="1">
        <f t="array" aca="1" ref="C84" ca="1">INDIRECT("'" &amp; C83 &amp; "'!$E$3")/1000000</f>
        <v>-27601.79</v>
      </c>
      <c r="D84" s="27" cm="1">
        <f t="array" aca="1" ref="D84" ca="1">INDIRECT("'" &amp; D83 &amp; "'!$E$3")/1000000</f>
        <v>9704.02</v>
      </c>
      <c r="E84" s="27" cm="1">
        <f t="array" aca="1" ref="E84" ca="1">INDIRECT("'" &amp; E83 &amp; "'!$E$3")/1000000</f>
        <v>67.38</v>
      </c>
      <c r="F84" s="27" cm="1">
        <f t="array" aca="1" ref="F84" ca="1">INDIRECT("'" &amp; F83 &amp; "'!$E$3")/1000000</f>
        <v>-643.97</v>
      </c>
      <c r="G84" s="27" cm="1">
        <f t="array" aca="1" ref="G84" ca="1">INDIRECT("'" &amp; G83 &amp; "'!$E$3")/1000000</f>
        <v>354.74</v>
      </c>
      <c r="H84" s="27" cm="1">
        <f t="array" aca="1" ref="H84" ca="1">INDIRECT("'" &amp; H83 &amp; "'!$E$3")/1000000</f>
        <v>1352.28</v>
      </c>
      <c r="I84" s="27" cm="1">
        <f t="array" aca="1" ref="I84" ca="1">INDIRECT("'" &amp; I83 &amp; "'!$E$3")/1000000</f>
        <v>5950.11</v>
      </c>
      <c r="J84" s="27" cm="1">
        <f t="array" aca="1" ref="J84" ca="1">INDIRECT("'" &amp; J83 &amp; "'!$E$3")/1000000</f>
        <v>497.43</v>
      </c>
    </row>
    <row r="85" spans="1:11" x14ac:dyDescent="0.2">
      <c r="A85" s="27"/>
      <c r="B85" s="27"/>
      <c r="C85" s="27"/>
      <c r="D85" s="27"/>
      <c r="E85" s="27"/>
    </row>
    <row r="86" spans="1:11" x14ac:dyDescent="0.2">
      <c r="A86" s="72" t="s">
        <v>258</v>
      </c>
      <c r="B86" s="72"/>
      <c r="C86" s="72"/>
      <c r="D86" s="72"/>
      <c r="E86" s="72"/>
      <c r="F86" s="72"/>
      <c r="G86" s="72"/>
      <c r="H86" s="72"/>
      <c r="I86" s="72"/>
      <c r="J86" s="72"/>
    </row>
    <row r="87" spans="1:11" x14ac:dyDescent="0.2">
      <c r="A87" s="39" t="str" cm="1">
        <f t="array" ref="A87:J87">GetTopProprietaryBuySheets()</f>
        <v>MBB</v>
      </c>
      <c r="B87" s="47" t="str">
        <v>TCB</v>
      </c>
      <c r="C87" s="30" t="str">
        <v>SSI</v>
      </c>
      <c r="D87" s="28" t="str">
        <v>HPG</v>
      </c>
      <c r="E87" s="31" t="str">
        <v>HSG</v>
      </c>
      <c r="F87" s="32" t="str">
        <v>MWG</v>
      </c>
      <c r="G87" s="32" t="str">
        <v>VHC</v>
      </c>
      <c r="H87" s="32" t="str">
        <v>PVS</v>
      </c>
      <c r="I87" s="32" t="str">
        <v>GEX</v>
      </c>
      <c r="J87" s="32" t="str">
        <v>FPT</v>
      </c>
    </row>
    <row r="88" spans="1:11" x14ac:dyDescent="0.2">
      <c r="A88" s="24" cm="1">
        <f t="array" aca="1" ref="A88" ca="1">INDIRECT("'" &amp; A87 &amp; "'!$J$3")/1000000</f>
        <v>8977.9599999999991</v>
      </c>
      <c r="B88" s="24" cm="1">
        <f t="array" aca="1" ref="B88" ca="1">INDIRECT("'" &amp; B87 &amp; "'!$J$3")/1000000</f>
        <v>-44702.44</v>
      </c>
      <c r="C88" s="24" cm="1">
        <f t="array" aca="1" ref="C88" ca="1">INDIRECT("'" &amp; C87 &amp; "'!$J$3")/1000000</f>
        <v>-12114.11</v>
      </c>
      <c r="D88" s="24" cm="1">
        <f t="array" aca="1" ref="D88" ca="1">INDIRECT("'" &amp; D87 &amp; "'!$J$3")/1000000</f>
        <v>-26362.36</v>
      </c>
      <c r="E88" s="24" cm="1">
        <f t="array" aca="1" ref="E88" ca="1">INDIRECT("'" &amp; E87 &amp; "'!$J$3")/1000000</f>
        <v>2122.9349999999999</v>
      </c>
      <c r="F88" s="24" cm="1">
        <f t="array" aca="1" ref="F88" ca="1">INDIRECT("'" &amp; F87 &amp; "'!$J$3")/1000000</f>
        <v>17568.61</v>
      </c>
      <c r="G88" s="24" cm="1">
        <f t="array" aca="1" ref="G88" ca="1">INDIRECT("'" &amp; G87 &amp; "'!$J$3")/1000000</f>
        <v>807.82</v>
      </c>
      <c r="H88" s="24" cm="1">
        <f t="array" aca="1" ref="H88" ca="1">INDIRECT("'" &amp; H87 &amp; "'!$J$3")/1000000</f>
        <v>14805</v>
      </c>
      <c r="I88" s="24" cm="1">
        <f t="array" aca="1" ref="I88" ca="1">INDIRECT("'" &amp; I87 &amp; "'!$J$3")/1000000</f>
        <v>1661.35</v>
      </c>
      <c r="J88" s="24" cm="1">
        <f t="array" aca="1" ref="J88" ca="1">INDIRECT("'" &amp; J87 &amp; "'!$J$3")/1000000</f>
        <v>-11785.88</v>
      </c>
    </row>
    <row r="90" spans="1:11" x14ac:dyDescent="0.2">
      <c r="A90" s="72" t="s">
        <v>259</v>
      </c>
      <c r="B90" s="72"/>
      <c r="C90" s="72"/>
      <c r="D90" s="72"/>
      <c r="E90" s="72"/>
      <c r="F90" s="72"/>
      <c r="G90" s="72"/>
      <c r="H90" s="72"/>
      <c r="I90" s="72"/>
      <c r="J90" s="72"/>
    </row>
    <row r="91" spans="1:11" x14ac:dyDescent="0.2">
      <c r="A91" s="40" t="str" cm="1">
        <f t="array" ref="A91:J91">GetTopProprietarySellSheets()</f>
        <v>VPB</v>
      </c>
      <c r="B91" s="48" t="str">
        <v>DIG</v>
      </c>
      <c r="C91" s="33" t="str">
        <v>STB</v>
      </c>
      <c r="D91" s="29" t="str">
        <v>TCH</v>
      </c>
      <c r="E91" s="34" t="str">
        <v>ACB</v>
      </c>
      <c r="F91" s="35" t="str">
        <v>CTR</v>
      </c>
      <c r="G91" s="35" t="str">
        <v>PLX</v>
      </c>
      <c r="H91" s="35" t="str">
        <v>VIC</v>
      </c>
      <c r="I91" s="35" t="str">
        <v>HT1</v>
      </c>
      <c r="J91" s="35" t="str">
        <v>TNG</v>
      </c>
    </row>
    <row r="92" spans="1:11" x14ac:dyDescent="0.2">
      <c r="A92" s="27" cm="1">
        <f t="array" aca="1" ref="A92" ca="1">INDIRECT("'" &amp; A91 &amp; "'!$J$3")/1000000</f>
        <v>-52297.07</v>
      </c>
      <c r="B92" s="27" cm="1">
        <f t="array" aca="1" ref="B92" ca="1">INDIRECT("'" &amp; B91 &amp; "'!$J$3")/1000000</f>
        <v>1753.36</v>
      </c>
      <c r="C92" s="27" cm="1">
        <f t="array" aca="1" ref="C92" ca="1">INDIRECT("'" &amp; C91 &amp; "'!$J$3")/1000000</f>
        <v>-122038.48</v>
      </c>
      <c r="D92" s="27" cm="1">
        <f t="array" aca="1" ref="D92" ca="1">INDIRECT("'" &amp; D91 &amp; "'!$J$3")/1000000</f>
        <v>715.3</v>
      </c>
      <c r="E92" s="27" cm="1">
        <f t="array" aca="1" ref="E92" ca="1">INDIRECT("'" &amp; E91 &amp; "'!$J$3")/1000000</f>
        <v>-31184.735000000001</v>
      </c>
      <c r="F92" s="27" cm="1">
        <f t="array" aca="1" ref="F92" ca="1">INDIRECT("'" &amp; F91 &amp; "'!$J$3")/1000000</f>
        <v>499.41</v>
      </c>
      <c r="G92" s="27" cm="1">
        <f t="array" aca="1" ref="G92" ca="1">INDIRECT("'" &amp; G91 &amp; "'!$J$3")/1000000</f>
        <v>1556.1</v>
      </c>
      <c r="H92" s="27" cm="1">
        <f t="array" aca="1" ref="H92" ca="1">INDIRECT("'" &amp; H91 &amp; "'!$J$3")/1000000</f>
        <v>-20652.134999999998</v>
      </c>
      <c r="I92" s="27" cm="1">
        <f t="array" aca="1" ref="I92" ca="1">INDIRECT("'" &amp; I91 &amp; "'!$J$3")/1000000</f>
        <v>-3788.355</v>
      </c>
      <c r="J92" s="27" cm="1">
        <f t="array" aca="1" ref="J92" ca="1">INDIRECT("'" &amp; J91 &amp; "'!$J$3")/1000000</f>
        <v>1090</v>
      </c>
    </row>
    <row r="93" spans="1:11" x14ac:dyDescent="0.2">
      <c r="A93" s="27"/>
      <c r="B93" s="27"/>
      <c r="C93" s="27"/>
      <c r="D93" s="27"/>
      <c r="E93" s="27"/>
    </row>
    <row r="94" spans="1:11" x14ac:dyDescent="0.2">
      <c r="A94" s="72" t="s">
        <v>307</v>
      </c>
      <c r="B94" s="72"/>
      <c r="C94" s="72"/>
      <c r="D94" s="72"/>
      <c r="E94" s="72"/>
      <c r="F94" s="72"/>
      <c r="G94" s="72"/>
      <c r="H94" s="72"/>
      <c r="I94" s="72"/>
      <c r="J94" s="72"/>
    </row>
    <row r="95" spans="1:11" x14ac:dyDescent="0.2">
      <c r="A95" s="39" t="str" cm="1">
        <f t="array" ref="A95:J95">GetTopBigBuyOrderSheets()</f>
        <v>NVL</v>
      </c>
      <c r="B95" s="47" t="str">
        <v>VHM</v>
      </c>
      <c r="C95" s="30" t="str">
        <v>DIG</v>
      </c>
      <c r="D95" s="28" t="str">
        <v>SSI</v>
      </c>
      <c r="E95" s="31" t="str">
        <v>HPG</v>
      </c>
      <c r="F95" s="32" t="str">
        <v>MWG</v>
      </c>
      <c r="G95" s="32" t="str">
        <v>PVS</v>
      </c>
      <c r="H95" s="32" t="str">
        <v>BSR</v>
      </c>
      <c r="I95" s="32" t="str">
        <v>PVD</v>
      </c>
      <c r="J95" s="32" t="str">
        <v>FPT</v>
      </c>
    </row>
    <row r="96" spans="1:11" x14ac:dyDescent="0.2">
      <c r="A96" cm="1">
        <f t="array" aca="1" ref="A96" ca="1">INDIRECT("'" &amp; A95 &amp; "'!$N$3")</f>
        <v>837</v>
      </c>
      <c r="B96" cm="1">
        <f t="array" aca="1" ref="B96" ca="1">INDIRECT("'" &amp; B95 &amp; "'!$N$3")</f>
        <v>1614</v>
      </c>
      <c r="C96" cm="1">
        <f t="array" aca="1" ref="C96" ca="1">INDIRECT("'" &amp; C95 &amp; "'!$N$3")</f>
        <v>603</v>
      </c>
      <c r="D96" cm="1">
        <f t="array" aca="1" ref="D96" ca="1">INDIRECT("'" &amp; D95 &amp; "'!$N$3")</f>
        <v>375</v>
      </c>
      <c r="E96" cm="1">
        <f t="array" aca="1" ref="E96" ca="1">INDIRECT("'" &amp; E95 &amp; "'!$N$3")</f>
        <v>524</v>
      </c>
      <c r="F96" cm="1">
        <f t="array" aca="1" ref="F96" ca="1">INDIRECT("'" &amp; F95 &amp; "'!$N$3")</f>
        <v>243</v>
      </c>
      <c r="G96" cm="1">
        <f t="array" aca="1" ref="G96" ca="1">INDIRECT("'" &amp; G95 &amp; "'!$N$3")</f>
        <v>241</v>
      </c>
      <c r="H96" cm="1">
        <f t="array" aca="1" ref="H96" ca="1">INDIRECT("'" &amp; H95 &amp; "'!$N$3")</f>
        <v>85</v>
      </c>
      <c r="I96" cm="1">
        <f t="array" aca="1" ref="I96" ca="1">INDIRECT("'" &amp; I95 &amp; "'!$N$3")</f>
        <v>168</v>
      </c>
      <c r="J96" cm="1">
        <f t="array" aca="1" ref="J96" ca="1">INDIRECT("'" &amp; J95 &amp; "'!$N$3")</f>
        <v>207</v>
      </c>
    </row>
    <row r="98" spans="1:10" x14ac:dyDescent="0.2">
      <c r="A98" s="72" t="s">
        <v>308</v>
      </c>
      <c r="B98" s="72"/>
      <c r="C98" s="72"/>
      <c r="D98" s="72"/>
      <c r="E98" s="72"/>
      <c r="F98" s="72"/>
      <c r="G98" s="72"/>
      <c r="H98" s="72"/>
      <c r="I98" s="72"/>
      <c r="J98" s="72"/>
    </row>
    <row r="99" spans="1:10" x14ac:dyDescent="0.2">
      <c r="A99" s="40" t="str" cm="1">
        <f t="array" ref="A99:J99">GetTopBigSellOrderSheets()</f>
        <v>SSI</v>
      </c>
      <c r="B99" s="48" t="str">
        <v>NVL</v>
      </c>
      <c r="C99" s="33" t="str">
        <v>VIX</v>
      </c>
      <c r="D99" s="29" t="str">
        <v>STB</v>
      </c>
      <c r="E99" s="34" t="str">
        <v>GEX</v>
      </c>
      <c r="F99" s="35" t="str">
        <v>PVD</v>
      </c>
      <c r="G99" s="35" t="str">
        <v>CEO</v>
      </c>
      <c r="H99" s="35" t="str">
        <v>FPT</v>
      </c>
      <c r="I99" s="35" t="str">
        <v>DGC</v>
      </c>
      <c r="J99" s="35" t="str">
        <v>DBC</v>
      </c>
    </row>
    <row r="100" spans="1:10" x14ac:dyDescent="0.2">
      <c r="A100" cm="1">
        <f t="array" aca="1" ref="A100" ca="1">INDIRECT("'" &amp; A99 &amp; "'!$O$3")</f>
        <v>566</v>
      </c>
      <c r="B100" cm="1">
        <f t="array" aca="1" ref="B100" ca="1">INDIRECT("'" &amp; B99 &amp; "'!$O$3")</f>
        <v>827</v>
      </c>
      <c r="C100" cm="1">
        <f t="array" aca="1" ref="C100" ca="1">INDIRECT("'" &amp; C99 &amp; "'!$O$3")</f>
        <v>775</v>
      </c>
      <c r="D100" cm="1">
        <f t="array" aca="1" ref="D100" ca="1">INDIRECT("'" &amp; D99 &amp; "'!$O$3")</f>
        <v>864</v>
      </c>
      <c r="E100" cm="1">
        <f t="array" aca="1" ref="E100" ca="1">INDIRECT("'" &amp; E99 &amp; "'!$O$3")</f>
        <v>536</v>
      </c>
      <c r="F100" cm="1">
        <f t="array" aca="1" ref="F100" ca="1">INDIRECT("'" &amp; F99 &amp; "'!$O$3")</f>
        <v>191</v>
      </c>
      <c r="G100" cm="1">
        <f t="array" aca="1" ref="G100" ca="1">INDIRECT("'" &amp; G99 &amp; "'!$O$3")</f>
        <v>294</v>
      </c>
      <c r="H100" cm="1">
        <f t="array" aca="1" ref="H100" ca="1">INDIRECT("'" &amp; H99 &amp; "'!$O$3")</f>
        <v>333</v>
      </c>
      <c r="I100" cm="1">
        <f t="array" aca="1" ref="I100" ca="1">INDIRECT("'" &amp; I99 &amp; "'!$O$3")</f>
        <v>563</v>
      </c>
      <c r="J100" cm="1">
        <f t="array" aca="1" ref="J100" ca="1">INDIRECT("'" &amp; J99 &amp; "'!$O$3")</f>
        <v>285</v>
      </c>
    </row>
    <row r="102" spans="1:10" x14ac:dyDescent="0.2">
      <c r="A102" s="72" t="s">
        <v>260</v>
      </c>
      <c r="B102" s="72"/>
      <c r="C102" s="72"/>
      <c r="D102" s="72"/>
      <c r="E102" s="72"/>
      <c r="F102" s="72"/>
      <c r="G102" s="72"/>
      <c r="H102" s="72"/>
      <c r="I102" s="72"/>
      <c r="J102" s="72"/>
    </row>
    <row r="103" spans="1:10" x14ac:dyDescent="0.2">
      <c r="A103" s="39" t="str" cm="1">
        <f t="array" ref="A103:J103">GetTopBigVolumeSheets()</f>
        <v>NVL</v>
      </c>
      <c r="B103" s="47" t="str">
        <v>VIX</v>
      </c>
      <c r="C103" s="30" t="str">
        <v>SSI</v>
      </c>
      <c r="D103" s="28" t="str">
        <v>SHS</v>
      </c>
      <c r="E103" s="31" t="str">
        <v>MBB</v>
      </c>
      <c r="F103" s="32" t="str">
        <v>GEX</v>
      </c>
      <c r="G103" s="32" t="str">
        <v>BSR</v>
      </c>
      <c r="H103" s="32" t="str">
        <v>CEO</v>
      </c>
      <c r="I103" s="32" t="str">
        <v>HAG</v>
      </c>
      <c r="J103" s="32" t="str">
        <v>TCH</v>
      </c>
    </row>
    <row r="105" spans="1:10" x14ac:dyDescent="0.2">
      <c r="A105" s="72" t="s">
        <v>276</v>
      </c>
      <c r="B105" s="72"/>
      <c r="C105" s="72"/>
      <c r="D105" s="72"/>
      <c r="E105" s="72"/>
      <c r="F105" s="72"/>
      <c r="G105" s="72"/>
      <c r="H105" s="72"/>
      <c r="I105" s="72"/>
      <c r="J105" s="72"/>
    </row>
    <row r="106" spans="1:10" x14ac:dyDescent="0.2">
      <c r="A106" s="39" t="str" cm="1">
        <f t="array" ref="A106:J106">GetTopHigherVolumeThanAverageSheets()</f>
        <v>SIP</v>
      </c>
      <c r="B106" s="47" t="str">
        <v>VIP</v>
      </c>
      <c r="C106" s="30" t="str">
        <v>MCH</v>
      </c>
      <c r="D106" s="28" t="str">
        <v>VGI</v>
      </c>
      <c r="E106" s="31" t="str">
        <v>TCH</v>
      </c>
      <c r="F106" s="32" t="str">
        <v>GVR</v>
      </c>
      <c r="G106" s="32" t="str">
        <v>DRC</v>
      </c>
      <c r="H106" s="32" t="str">
        <v>GAS</v>
      </c>
      <c r="I106" s="32" t="str">
        <v>PLC</v>
      </c>
      <c r="J106" s="32" t="str">
        <v>DHA</v>
      </c>
    </row>
    <row r="108" spans="1:10" x14ac:dyDescent="0.2">
      <c r="A108" s="72" t="s">
        <v>277</v>
      </c>
      <c r="B108" s="72"/>
      <c r="C108" s="72"/>
      <c r="D108" s="72"/>
      <c r="E108" s="72"/>
      <c r="F108" s="72"/>
      <c r="G108" s="72"/>
      <c r="H108" s="72"/>
      <c r="I108" s="72"/>
      <c r="J108" s="72"/>
    </row>
    <row r="109" spans="1:10" x14ac:dyDescent="0.2">
      <c r="A109" s="39" t="str" cm="1">
        <f t="array" ref="A109:J109">GetTopSmallerVolumeThanMinSheets()</f>
        <v>LTG</v>
      </c>
      <c r="B109" s="47" t="str">
        <v>GIL</v>
      </c>
      <c r="C109" s="30" t="str">
        <v>VIC</v>
      </c>
      <c r="D109" s="28" t="str">
        <v>QTP</v>
      </c>
      <c r="E109" s="31" t="str">
        <v>REE</v>
      </c>
      <c r="F109" s="32" t="str">
        <v>THG</v>
      </c>
      <c r="G109" s="32" t="str">
        <v>FCN</v>
      </c>
      <c r="H109" s="32" t="str">
        <v>FRT</v>
      </c>
      <c r="I109" s="32" t="str">
        <v>MWG</v>
      </c>
      <c r="J109" s="32" t="str">
        <v>VIB</v>
      </c>
    </row>
    <row r="111" spans="1:10" x14ac:dyDescent="0.2">
      <c r="A111" s="72" t="s">
        <v>261</v>
      </c>
      <c r="B111" s="72"/>
      <c r="C111" s="72"/>
      <c r="D111" s="72"/>
      <c r="E111" s="72"/>
      <c r="F111" s="72"/>
      <c r="G111" s="72"/>
      <c r="H111" s="72"/>
      <c r="I111" s="72"/>
      <c r="J111" s="72"/>
    </row>
    <row r="112" spans="1:10" x14ac:dyDescent="0.2">
      <c r="A112" s="39" t="str" cm="1">
        <f t="array" ref="A112:J112">GetTopBigVolatilitySheets()</f>
        <v>VGI</v>
      </c>
      <c r="B112" s="47" t="str">
        <v>IDC</v>
      </c>
      <c r="C112" s="30" t="str">
        <v>NVL</v>
      </c>
      <c r="D112" s="28" t="str">
        <v>VTP</v>
      </c>
      <c r="E112" s="31" t="str">
        <v>DPR</v>
      </c>
      <c r="F112" s="32" t="str">
        <v>PVS</v>
      </c>
      <c r="G112" s="32" t="str">
        <v>DRC</v>
      </c>
      <c r="H112" s="32" t="str">
        <v>DBC</v>
      </c>
      <c r="I112" s="32" t="str">
        <v>HAG</v>
      </c>
      <c r="J112" s="32" t="str">
        <v>TCH</v>
      </c>
    </row>
    <row r="113" spans="1:11" x14ac:dyDescent="0.2">
      <c r="A113" s="11" cm="1">
        <f t="array" aca="1" ref="A113" ca="1">INDIRECT("'" &amp; A112 &amp; "'!$V$3")</f>
        <v>0.11380000000000001</v>
      </c>
      <c r="B113" s="11" cm="1">
        <f t="array" aca="1" ref="B113" ca="1">INDIRECT("'" &amp; B112 &amp; "'!$V$3")</f>
        <v>1.38E-2</v>
      </c>
      <c r="C113" s="11" cm="1">
        <f t="array" aca="1" ref="C113" ca="1">INDIRECT("'" &amp; C112 &amp; "'!$V$3")</f>
        <v>4.4900000000000002E-2</v>
      </c>
      <c r="D113" s="11" cm="1">
        <f t="array" aca="1" ref="D113" ca="1">INDIRECT("'" &amp; D112 &amp; "'!$V$3")</f>
        <v>6.9400000000000003E-2</v>
      </c>
      <c r="E113" s="11" cm="1">
        <f t="array" aca="1" ref="E113" ca="1">INDIRECT("'" &amp; E112 &amp; "'!$V$3")</f>
        <v>3.3399999999999999E-2</v>
      </c>
      <c r="F113" s="11" cm="1">
        <f t="array" aca="1" ref="F113" ca="1">INDIRECT("'" &amp; F112 &amp; "'!$V$3")</f>
        <v>2.5600000000000001E-2</v>
      </c>
      <c r="G113" s="11" cm="1">
        <f t="array" aca="1" ref="G113" ca="1">INDIRECT("'" &amp; G112 &amp; "'!$V$3")</f>
        <v>5.0799999999999998E-2</v>
      </c>
      <c r="H113" s="11" cm="1">
        <f t="array" aca="1" ref="H113" ca="1">INDIRECT("'" &amp; H112 &amp; "'!$V$3")</f>
        <v>2.2799999999999997E-2</v>
      </c>
      <c r="I113" s="11" cm="1">
        <f t="array" aca="1" ref="I113" ca="1">INDIRECT("'" &amp; I112 &amp; "'!$V$3")</f>
        <v>4.1100000000000005E-2</v>
      </c>
      <c r="J113" s="11" cm="1">
        <f t="array" aca="1" ref="J113" ca="1">INDIRECT("'" &amp; J112 &amp; "'!$V$3")</f>
        <v>2.12E-2</v>
      </c>
    </row>
    <row r="115" spans="1:11" x14ac:dyDescent="0.2">
      <c r="A115" s="72" t="s">
        <v>262</v>
      </c>
      <c r="B115" s="72"/>
      <c r="C115" s="72"/>
      <c r="D115" s="72"/>
      <c r="E115" s="72"/>
      <c r="F115" s="72"/>
      <c r="G115" s="72"/>
      <c r="H115" s="72"/>
      <c r="I115" s="72"/>
      <c r="J115" s="72"/>
    </row>
    <row r="116" spans="1:11" x14ac:dyDescent="0.2">
      <c r="A116" s="40" t="str" cm="1">
        <f t="array" ref="A116:J116">GetTopSmallVolatilitySheets()</f>
        <v>DHA</v>
      </c>
      <c r="B116" s="48" t="str">
        <v>VLB</v>
      </c>
      <c r="C116" s="33" t="str">
        <v>KSB</v>
      </c>
      <c r="D116" s="29" t="str">
        <v>LTG</v>
      </c>
      <c r="E116" s="34" t="str">
        <v>BCG</v>
      </c>
      <c r="F116" s="35" t="str">
        <v>VIC</v>
      </c>
      <c r="G116" s="35" t="str">
        <v>DHC</v>
      </c>
      <c r="H116" s="35" t="str">
        <v>QNS</v>
      </c>
      <c r="I116" s="35" t="str">
        <v>PC1</v>
      </c>
      <c r="J116" s="35" t="str">
        <v>REE</v>
      </c>
    </row>
    <row r="117" spans="1:11" x14ac:dyDescent="0.2">
      <c r="A117" s="11" cm="1">
        <f t="array" aca="1" ref="A117" ca="1">INDIRECT("'" &amp; A116 &amp; "'!$V$3")</f>
        <v>1.15E-2</v>
      </c>
      <c r="B117" s="11" cm="1">
        <f t="array" aca="1" ref="B117" ca="1">INDIRECT("'" &amp; B116 &amp; "'!$V$3")</f>
        <v>6.0000000000000001E-3</v>
      </c>
      <c r="C117" s="11" cm="1">
        <f t="array" aca="1" ref="C117" ca="1">INDIRECT("'" &amp; C116 &amp; "'!$V$3")</f>
        <v>1.5800000000000002E-2</v>
      </c>
      <c r="D117" s="11" cm="1">
        <f t="array" aca="1" ref="D117" ca="1">INDIRECT("'" &amp; D116 &amp; "'!$V$3")</f>
        <v>3.56E-2</v>
      </c>
      <c r="E117" s="11" cm="1">
        <f t="array" aca="1" ref="E117" ca="1">INDIRECT("'" &amp; E116 &amp; "'!$V$3")</f>
        <v>2.1299999999999999E-2</v>
      </c>
      <c r="F117" s="11" cm="1">
        <f t="array" aca="1" ref="F117" ca="1">INDIRECT("'" &amp; F116 &amp; "'!$V$3")</f>
        <v>1.3600000000000001E-2</v>
      </c>
      <c r="G117" s="11" cm="1">
        <f t="array" aca="1" ref="G117" ca="1">INDIRECT("'" &amp; G116 &amp; "'!$V$3")</f>
        <v>1.41E-2</v>
      </c>
      <c r="H117" s="11" cm="1">
        <f t="array" aca="1" ref="H117" ca="1">INDIRECT("'" &amp; H116 &amp; "'!$V$3")</f>
        <v>1.0200000000000001E-2</v>
      </c>
      <c r="I117" s="11" cm="1">
        <f t="array" aca="1" ref="I117" ca="1">INDIRECT("'" &amp; I116 &amp; "'!$V$3")</f>
        <v>1.7899999999999999E-2</v>
      </c>
      <c r="J117" s="11" cm="1">
        <f t="array" aca="1" ref="J117" ca="1">INDIRECT("'" &amp; J116 &amp; "'!$V$3")</f>
        <v>1.44E-2</v>
      </c>
    </row>
    <row r="119" spans="1:11" ht="19" x14ac:dyDescent="0.25">
      <c r="A119" s="74" t="s">
        <v>249</v>
      </c>
      <c r="B119" s="74"/>
      <c r="C119" s="74"/>
      <c r="D119" s="74"/>
      <c r="E119" s="74"/>
      <c r="F119" s="74"/>
      <c r="G119" s="74"/>
      <c r="H119" s="74"/>
      <c r="I119" s="74"/>
      <c r="J119" s="74"/>
    </row>
    <row r="120" spans="1:11" x14ac:dyDescent="0.2">
      <c r="A120" s="72" t="s">
        <v>256</v>
      </c>
      <c r="B120" s="72"/>
      <c r="C120" s="72"/>
      <c r="D120" s="72"/>
      <c r="E120" s="72"/>
      <c r="F120" s="72"/>
      <c r="G120" s="72"/>
      <c r="H120" s="72"/>
      <c r="I120" s="72"/>
      <c r="J120" s="72"/>
    </row>
    <row r="121" spans="1:11" x14ac:dyDescent="0.2">
      <c r="A121" s="39" t="str" cm="1">
        <f t="array" ref="A121:J121">GetWeeklyTopForeignBuySheets()</f>
        <v>MWG</v>
      </c>
      <c r="B121" s="47" t="str">
        <v>PVS</v>
      </c>
      <c r="C121" s="30" t="str">
        <v>NVL</v>
      </c>
      <c r="D121" s="28" t="str">
        <v>NLG</v>
      </c>
      <c r="E121" s="31" t="str">
        <v>TCB</v>
      </c>
      <c r="F121" s="32" t="str">
        <v>DPM</v>
      </c>
      <c r="G121" s="32" t="str">
        <v>GVR</v>
      </c>
      <c r="H121" s="32" t="str">
        <v>DCM</v>
      </c>
      <c r="I121" s="32" t="str">
        <v>TCH</v>
      </c>
      <c r="J121" s="32" t="str">
        <v>PLX</v>
      </c>
    </row>
    <row r="122" spans="1:11" x14ac:dyDescent="0.2">
      <c r="A122" s="24">
        <f ca="1">SUM(INDIRECT("'" &amp; A121 &amp; "'!$E$3:$E$7"))/1000000</f>
        <v>278349.3</v>
      </c>
      <c r="B122" s="24">
        <f ca="1">SUM(INDIRECT("'" &amp; B121 &amp; "'!$E$3:$E$7"))/1000000</f>
        <v>214230.41550199999</v>
      </c>
      <c r="C122" s="24">
        <f t="shared" ref="C122:J122" ca="1" si="0">SUM(INDIRECT("'" &amp; C121 &amp; "'!$E$3:$E$7"))/1000000</f>
        <v>161249.53</v>
      </c>
      <c r="D122" s="24">
        <f t="shared" ca="1" si="0"/>
        <v>191239.13</v>
      </c>
      <c r="E122" s="24">
        <f t="shared" ca="1" si="0"/>
        <v>189695.84</v>
      </c>
      <c r="F122" s="24">
        <f t="shared" ca="1" si="0"/>
        <v>45034.64</v>
      </c>
      <c r="G122" s="24">
        <f t="shared" ca="1" si="0"/>
        <v>59869.95</v>
      </c>
      <c r="H122" s="24">
        <f t="shared" ca="1" si="0"/>
        <v>11444.65</v>
      </c>
      <c r="I122" s="24">
        <f t="shared" ca="1" si="0"/>
        <v>53319.28</v>
      </c>
      <c r="J122" s="24">
        <f t="shared" ca="1" si="0"/>
        <v>17191.91</v>
      </c>
    </row>
    <row r="123" spans="1:11" x14ac:dyDescent="0.2">
      <c r="A123" s="24"/>
      <c r="B123" s="24"/>
      <c r="C123" s="24"/>
      <c r="D123" s="24"/>
      <c r="E123" s="24"/>
      <c r="G123" s="27"/>
      <c r="H123" s="27"/>
      <c r="I123" s="27"/>
      <c r="J123" s="27"/>
      <c r="K123" s="27"/>
    </row>
    <row r="124" spans="1:11" x14ac:dyDescent="0.2">
      <c r="A124" s="72" t="s">
        <v>257</v>
      </c>
      <c r="B124" s="72"/>
      <c r="C124" s="72"/>
      <c r="D124" s="72"/>
      <c r="E124" s="72"/>
      <c r="F124" s="72"/>
      <c r="G124" s="72"/>
      <c r="H124" s="72"/>
      <c r="I124" s="72"/>
      <c r="J124" s="72"/>
      <c r="K124" s="27"/>
    </row>
    <row r="125" spans="1:11" x14ac:dyDescent="0.2">
      <c r="A125" s="40" t="str" cm="1">
        <f t="array" ref="A125:J125">GetWeeklyTopForeignSellSheets()</f>
        <v>VHM</v>
      </c>
      <c r="B125" s="48" t="str">
        <v>MSN</v>
      </c>
      <c r="C125" s="33" t="str">
        <v>SSI</v>
      </c>
      <c r="D125" s="29" t="str">
        <v>VCI</v>
      </c>
      <c r="E125" s="34" t="str">
        <v>VNM</v>
      </c>
      <c r="F125" s="35" t="str">
        <v>VRE</v>
      </c>
      <c r="G125" s="35" t="str">
        <v>DGC</v>
      </c>
      <c r="H125" s="35" t="str">
        <v>PVD</v>
      </c>
      <c r="I125" s="35" t="str">
        <v>VIC</v>
      </c>
      <c r="J125" s="35" t="str">
        <v>DRC</v>
      </c>
      <c r="K125" s="27"/>
    </row>
    <row r="126" spans="1:11" x14ac:dyDescent="0.2">
      <c r="A126" s="27">
        <f ca="1">SUM(INDIRECT("'" &amp; A125 &amp; "'!$E$3:$E$7"))/1000000</f>
        <v>-917162.37</v>
      </c>
      <c r="B126" s="27">
        <f t="shared" ref="B126:J126" ca="1" si="1">SUM(INDIRECT("'" &amp; B125 &amp; "'!$E$3:$E$7"))/1000000</f>
        <v>-270978.21999999997</v>
      </c>
      <c r="C126" s="27">
        <f t="shared" ca="1" si="1"/>
        <v>-321058.28000000003</v>
      </c>
      <c r="D126" s="27">
        <f t="shared" ca="1" si="1"/>
        <v>-291863.28000000003</v>
      </c>
      <c r="E126" s="27">
        <f t="shared" ca="1" si="1"/>
        <v>-127064.34</v>
      </c>
      <c r="F126" s="27">
        <f t="shared" ca="1" si="1"/>
        <v>-241224.51</v>
      </c>
      <c r="G126" s="27">
        <f t="shared" ca="1" si="1"/>
        <v>365.93</v>
      </c>
      <c r="H126" s="27">
        <f t="shared" ca="1" si="1"/>
        <v>-120516.45</v>
      </c>
      <c r="I126" s="27">
        <f t="shared" ca="1" si="1"/>
        <v>-78658.77</v>
      </c>
      <c r="J126" s="27">
        <f t="shared" ca="1" si="1"/>
        <v>-11874.35</v>
      </c>
      <c r="K126" s="27"/>
    </row>
    <row r="128" spans="1:11" x14ac:dyDescent="0.2">
      <c r="A128" s="72" t="s">
        <v>258</v>
      </c>
      <c r="B128" s="72"/>
      <c r="C128" s="72"/>
      <c r="D128" s="72"/>
      <c r="E128" s="72"/>
      <c r="F128" s="72"/>
      <c r="G128" s="72"/>
      <c r="H128" s="72"/>
      <c r="I128" s="72"/>
      <c r="J128" s="72"/>
    </row>
    <row r="129" spans="1:11" x14ac:dyDescent="0.2">
      <c r="A129" s="39" t="str" cm="1">
        <f t="array" ref="A129:J129">GetWeeklyTopProprietaryBuySheets()</f>
        <v>HPG</v>
      </c>
      <c r="B129" s="47" t="str">
        <v>SSI</v>
      </c>
      <c r="C129" s="30" t="str">
        <v>TCB</v>
      </c>
      <c r="D129" s="28" t="str">
        <v>GEX</v>
      </c>
      <c r="E129" s="31" t="str">
        <v>MBB</v>
      </c>
      <c r="F129" s="32" t="str">
        <v>VHC</v>
      </c>
      <c r="G129" s="32" t="str">
        <v>GAS</v>
      </c>
      <c r="H129" s="32" t="str">
        <v>VNM</v>
      </c>
      <c r="I129" s="32" t="str">
        <v>PVT</v>
      </c>
      <c r="J129" s="32" t="str">
        <v>VTP</v>
      </c>
    </row>
    <row r="130" spans="1:11" x14ac:dyDescent="0.2">
      <c r="A130" s="27">
        <f ca="1">SUM(INDIRECT("'" &amp; A129 &amp; "'!$J$3:$J$7"))/1000000</f>
        <v>84432.29</v>
      </c>
      <c r="B130" s="24">
        <f t="shared" ref="B130:J130" ca="1" si="2">SUM(INDIRECT("'" &amp; B129 &amp; "'!$J$3:$J$7"))/1000000</f>
        <v>47493.627999999997</v>
      </c>
      <c r="C130" s="24">
        <f t="shared" ca="1" si="2"/>
        <v>-1996.837</v>
      </c>
      <c r="D130" s="24">
        <f t="shared" ca="1" si="2"/>
        <v>32566.25</v>
      </c>
      <c r="E130" s="24">
        <f t="shared" ca="1" si="2"/>
        <v>46643.989000000001</v>
      </c>
      <c r="F130" s="24">
        <f t="shared" ca="1" si="2"/>
        <v>46347.9</v>
      </c>
      <c r="G130" s="24">
        <f t="shared" ca="1" si="2"/>
        <v>38266.667999999998</v>
      </c>
      <c r="H130" s="24">
        <f t="shared" ca="1" si="2"/>
        <v>-18391.776000000002</v>
      </c>
      <c r="I130" s="24">
        <f t="shared" ca="1" si="2"/>
        <v>15309.51</v>
      </c>
      <c r="J130" s="24">
        <f t="shared" ca="1" si="2"/>
        <v>19630.88</v>
      </c>
    </row>
    <row r="131" spans="1:11" x14ac:dyDescent="0.2">
      <c r="A131" s="24"/>
      <c r="B131" s="24"/>
      <c r="C131" s="24"/>
      <c r="D131" s="24"/>
      <c r="E131" s="24"/>
      <c r="G131" s="27"/>
      <c r="H131" s="27"/>
      <c r="I131" s="27"/>
      <c r="J131" s="27"/>
      <c r="K131" s="27"/>
    </row>
    <row r="132" spans="1:11" x14ac:dyDescent="0.2">
      <c r="A132" s="72" t="s">
        <v>259</v>
      </c>
      <c r="B132" s="72"/>
      <c r="C132" s="72"/>
      <c r="D132" s="72"/>
      <c r="E132" s="72"/>
      <c r="F132" s="72"/>
      <c r="G132" s="72"/>
      <c r="H132" s="72"/>
      <c r="I132" s="72"/>
      <c r="J132" s="72"/>
      <c r="K132" s="27"/>
    </row>
    <row r="133" spans="1:11" x14ac:dyDescent="0.2">
      <c r="A133" s="40" t="str" cm="1">
        <f t="array" ref="A133:J133">GetWeeklyTopProprietarySellSheets()</f>
        <v>STB</v>
      </c>
      <c r="B133" s="48" t="str">
        <v>DIG</v>
      </c>
      <c r="C133" s="33" t="str">
        <v>VIX</v>
      </c>
      <c r="D133" s="29" t="str">
        <v>VPB</v>
      </c>
      <c r="E133" s="34" t="str">
        <v>MSN</v>
      </c>
      <c r="F133" s="35" t="str">
        <v>TCH</v>
      </c>
      <c r="G133" s="35" t="str">
        <v>DBC</v>
      </c>
      <c r="H133" s="35" t="str">
        <v>PC1</v>
      </c>
      <c r="I133" s="35" t="str">
        <v>PLX</v>
      </c>
      <c r="J133" s="35" t="str">
        <v>PVD</v>
      </c>
      <c r="K133" s="27"/>
    </row>
    <row r="134" spans="1:11" x14ac:dyDescent="0.2">
      <c r="A134" s="27">
        <f ca="1">SUM(INDIRECT("'" &amp; A133 &amp; "'!$J$3:$J$7"))/1000000</f>
        <v>-328200.36</v>
      </c>
      <c r="B134" s="27">
        <f t="shared" ref="B134:J134" ca="1" si="3">SUM(INDIRECT("'" &amp; B133 &amp; "'!$J$3:$J$7"))/1000000</f>
        <v>-94161.875</v>
      </c>
      <c r="C134" s="27">
        <f t="shared" ca="1" si="3"/>
        <v>978.92</v>
      </c>
      <c r="D134" s="27">
        <f t="shared" ca="1" si="3"/>
        <v>-122431.74</v>
      </c>
      <c r="E134" s="27">
        <f t="shared" ca="1" si="3"/>
        <v>-69987.28</v>
      </c>
      <c r="F134" s="27">
        <f t="shared" ca="1" si="3"/>
        <v>-44919.434999999998</v>
      </c>
      <c r="G134" s="27">
        <f t="shared" ca="1" si="3"/>
        <v>-10462.215</v>
      </c>
      <c r="H134" s="27">
        <f t="shared" ca="1" si="3"/>
        <v>17638.12</v>
      </c>
      <c r="I134" s="27">
        <f t="shared" ca="1" si="3"/>
        <v>-12677.472</v>
      </c>
      <c r="J134" s="27">
        <f t="shared" ca="1" si="3"/>
        <v>-6183.1850000000004</v>
      </c>
      <c r="K134" s="27"/>
    </row>
    <row r="136" spans="1:11" ht="19" x14ac:dyDescent="0.25">
      <c r="A136" s="75" t="s">
        <v>250</v>
      </c>
      <c r="B136" s="75"/>
      <c r="C136" s="75"/>
      <c r="D136" s="75"/>
      <c r="E136" s="75"/>
      <c r="F136" s="75"/>
      <c r="G136" s="75"/>
      <c r="H136" s="75"/>
      <c r="I136" s="75"/>
      <c r="J136" s="75"/>
    </row>
    <row r="137" spans="1:11" x14ac:dyDescent="0.2">
      <c r="A137" s="72" t="s">
        <v>256</v>
      </c>
      <c r="B137" s="72"/>
      <c r="C137" s="72"/>
      <c r="D137" s="72"/>
      <c r="E137" s="72"/>
      <c r="F137" s="72"/>
      <c r="G137" s="72"/>
      <c r="H137" s="72"/>
      <c r="I137" s="72"/>
      <c r="J137" s="72"/>
    </row>
    <row r="138" spans="1:11" x14ac:dyDescent="0.2">
      <c r="A138" s="39" t="str" cm="1">
        <f t="array" ref="A138:J138">GetMonthlyTopForeignBuySheets()</f>
        <v>KBC</v>
      </c>
      <c r="B138" s="47" t="str">
        <v>SSI</v>
      </c>
      <c r="C138" s="30" t="str">
        <v>STB</v>
      </c>
      <c r="D138" s="28" t="str">
        <v>KDH</v>
      </c>
      <c r="E138" s="31" t="str">
        <v>PDR</v>
      </c>
      <c r="F138" s="32" t="str">
        <v>MWG</v>
      </c>
      <c r="G138" s="32" t="str">
        <v>PLX</v>
      </c>
      <c r="H138" s="32" t="str">
        <v>GVR</v>
      </c>
      <c r="I138" s="32" t="str">
        <v>TCH</v>
      </c>
      <c r="J138" s="32" t="str">
        <v>SIP</v>
      </c>
    </row>
    <row r="139" spans="1:11" x14ac:dyDescent="0.2">
      <c r="A139" s="24">
        <f ca="1">SUM(INDIRECT("'" &amp; A138 &amp; "'!$E$3:$E$25"))/1000000</f>
        <v>33479.511526000002</v>
      </c>
      <c r="B139" s="24">
        <f t="shared" ref="B139:J139" ca="1" si="4">SUM(INDIRECT("'" &amp; B138 &amp; "'!$E$3:$E$25"))/1000000</f>
        <v>-324674.09000000003</v>
      </c>
      <c r="C139" s="24">
        <f t="shared" ca="1" si="4"/>
        <v>-9056.67</v>
      </c>
      <c r="D139" s="24">
        <f t="shared" ca="1" si="4"/>
        <v>226041.53078599999</v>
      </c>
      <c r="E139" s="24">
        <f t="shared" ca="1" si="4"/>
        <v>381734.44</v>
      </c>
      <c r="F139" s="24">
        <f t="shared" ca="1" si="4"/>
        <v>242302.975324</v>
      </c>
      <c r="G139" s="24">
        <f t="shared" ca="1" si="4"/>
        <v>177025.36002299999</v>
      </c>
      <c r="H139" s="24">
        <f t="shared" ca="1" si="4"/>
        <v>225055.16</v>
      </c>
      <c r="I139" s="24">
        <f t="shared" ca="1" si="4"/>
        <v>60739.003813000003</v>
      </c>
      <c r="J139" s="24">
        <f t="shared" ca="1" si="4"/>
        <v>29632.843976</v>
      </c>
    </row>
    <row r="140" spans="1:11" x14ac:dyDescent="0.2">
      <c r="A140" s="24"/>
      <c r="B140" s="24"/>
      <c r="C140" s="24"/>
      <c r="D140" s="24"/>
      <c r="E140" s="24"/>
      <c r="G140" s="27"/>
      <c r="H140" s="27"/>
      <c r="I140" s="27"/>
      <c r="J140" s="27"/>
      <c r="K140" s="27"/>
    </row>
    <row r="141" spans="1:11" x14ac:dyDescent="0.2">
      <c r="A141" s="72" t="s">
        <v>257</v>
      </c>
      <c r="B141" s="72"/>
      <c r="C141" s="72"/>
      <c r="D141" s="72"/>
      <c r="E141" s="72"/>
      <c r="F141" s="72"/>
      <c r="G141" s="72"/>
      <c r="H141" s="72"/>
      <c r="I141" s="72"/>
      <c r="J141" s="72"/>
      <c r="K141" s="27"/>
    </row>
    <row r="142" spans="1:11" x14ac:dyDescent="0.2">
      <c r="A142" s="40" t="str" cm="1">
        <f t="array" ref="A142:J142">GetMonthlyTopForeignSellSheets()</f>
        <v>VHM</v>
      </c>
      <c r="B142" s="48" t="str">
        <v>VNM</v>
      </c>
      <c r="C142" s="33" t="str">
        <v>MSN</v>
      </c>
      <c r="D142" s="29" t="str">
        <v>VND</v>
      </c>
      <c r="E142" s="34" t="str">
        <v>HPG</v>
      </c>
      <c r="F142" s="35" t="str">
        <v>PVD</v>
      </c>
      <c r="G142" s="35" t="str">
        <v>VIC</v>
      </c>
      <c r="H142" s="35" t="str">
        <v>GAS</v>
      </c>
      <c r="I142" s="35" t="str">
        <v>HDG</v>
      </c>
      <c r="J142" s="35" t="str">
        <v>BSR</v>
      </c>
      <c r="K142" s="27"/>
    </row>
    <row r="143" spans="1:11" x14ac:dyDescent="0.2">
      <c r="A143" s="27">
        <f ca="1">SUM(INDIRECT("'" &amp; A142 &amp; "'!$E$3:$E$25"))/1000000</f>
        <v>-2662427.85</v>
      </c>
      <c r="B143" s="27">
        <f t="shared" ref="B143:J143" ca="1" si="5">SUM(INDIRECT("'" &amp; B142 &amp; "'!$E$3:$E$25"))/1000000</f>
        <v>-2304029.2032369999</v>
      </c>
      <c r="C143" s="27">
        <f t="shared" ca="1" si="5"/>
        <v>-2586676.5226199999</v>
      </c>
      <c r="D143" s="27">
        <f t="shared" ca="1" si="5"/>
        <v>-1057713.7667660001</v>
      </c>
      <c r="E143" s="27">
        <f t="shared" ca="1" si="5"/>
        <v>-842996.07</v>
      </c>
      <c r="F143" s="27">
        <f t="shared" ca="1" si="5"/>
        <v>-483682.60277</v>
      </c>
      <c r="G143" s="27">
        <f t="shared" ca="1" si="5"/>
        <v>-179275.54</v>
      </c>
      <c r="H143" s="27">
        <f t="shared" ca="1" si="5"/>
        <v>-54372.666208000002</v>
      </c>
      <c r="I143" s="27">
        <f t="shared" ca="1" si="5"/>
        <v>-49456.847683</v>
      </c>
      <c r="J143" s="27">
        <f t="shared" ca="1" si="5"/>
        <v>-167189.911704</v>
      </c>
      <c r="K143" s="27"/>
    </row>
    <row r="144" spans="1:11" x14ac:dyDescent="0.2">
      <c r="A144" s="24"/>
      <c r="B144" s="24"/>
      <c r="C144" s="24"/>
      <c r="D144" s="24"/>
      <c r="E144" s="24"/>
      <c r="G144" s="27"/>
      <c r="H144" s="27"/>
      <c r="I144" s="27"/>
      <c r="J144" s="27"/>
      <c r="K144" s="27"/>
    </row>
    <row r="145" spans="1:11" x14ac:dyDescent="0.2">
      <c r="A145" s="72" t="s">
        <v>263</v>
      </c>
      <c r="B145" s="72"/>
      <c r="C145" s="72"/>
      <c r="D145" s="72"/>
      <c r="E145" s="72"/>
      <c r="F145" s="72"/>
      <c r="G145" s="72"/>
      <c r="H145" s="72"/>
      <c r="I145" s="72"/>
      <c r="J145" s="72"/>
    </row>
    <row r="146" spans="1:11" x14ac:dyDescent="0.2">
      <c r="A146" s="39" t="str" cm="1">
        <f t="array" ref="A146:J146">GetMonthlyTopProprietaryBuySheets()</f>
        <v>VIX</v>
      </c>
      <c r="B146" s="47" t="str">
        <v>VNM</v>
      </c>
      <c r="C146" s="30" t="str">
        <v>HPG</v>
      </c>
      <c r="D146" s="28" t="str">
        <v>GAS</v>
      </c>
      <c r="E146" s="31" t="str">
        <v>VPB</v>
      </c>
      <c r="F146" s="32" t="str">
        <v>HDG</v>
      </c>
      <c r="G146" s="32" t="str">
        <v>PC1</v>
      </c>
      <c r="H146" s="32" t="str">
        <v>TCH</v>
      </c>
      <c r="I146" s="32" t="str">
        <v>QNS</v>
      </c>
      <c r="J146" s="32" t="str">
        <v>BAF</v>
      </c>
    </row>
    <row r="147" spans="1:11" x14ac:dyDescent="0.2">
      <c r="A147" s="24">
        <f ca="1">SUM(INDIRECT("'" &amp; A146 &amp; "'!$J$3:$J$25"))/1000000</f>
        <v>133715.63500000001</v>
      </c>
      <c r="B147" s="24">
        <f t="shared" ref="B147:J147" ca="1" si="6">SUM(INDIRECT("'" &amp; B146 &amp; "'!$J$3:$J$25"))/1000000</f>
        <v>73295.304000000004</v>
      </c>
      <c r="C147" s="24">
        <f t="shared" ca="1" si="6"/>
        <v>327698.065</v>
      </c>
      <c r="D147" s="24">
        <f t="shared" ca="1" si="6"/>
        <v>217408.74799999999</v>
      </c>
      <c r="E147" s="24">
        <f t="shared" ca="1" si="6"/>
        <v>47683.381000000001</v>
      </c>
      <c r="F147" s="24">
        <f t="shared" ca="1" si="6"/>
        <v>57665.627</v>
      </c>
      <c r="G147" s="24">
        <f t="shared" ca="1" si="6"/>
        <v>41970.135000000002</v>
      </c>
      <c r="H147" s="24">
        <f t="shared" ca="1" si="6"/>
        <v>-26030.65</v>
      </c>
      <c r="I147" s="24">
        <f t="shared" ca="1" si="6"/>
        <v>18052.240000000002</v>
      </c>
      <c r="J147" s="24">
        <f t="shared" ca="1" si="6"/>
        <v>8164.6329999999998</v>
      </c>
    </row>
    <row r="148" spans="1:11" x14ac:dyDescent="0.2">
      <c r="A148" s="24"/>
      <c r="B148" s="24"/>
      <c r="C148" s="24"/>
      <c r="D148" s="24"/>
      <c r="E148" s="24"/>
      <c r="G148" s="27"/>
      <c r="H148" s="27"/>
      <c r="I148" s="27"/>
      <c r="J148" s="27"/>
      <c r="K148" s="27"/>
    </row>
    <row r="149" spans="1:11" x14ac:dyDescent="0.2">
      <c r="A149" s="72" t="s">
        <v>264</v>
      </c>
      <c r="B149" s="72"/>
      <c r="C149" s="72"/>
      <c r="D149" s="72"/>
      <c r="E149" s="72"/>
      <c r="F149" s="72"/>
      <c r="G149" s="72"/>
      <c r="H149" s="72"/>
      <c r="I149" s="72"/>
      <c r="J149" s="72"/>
      <c r="K149" s="27"/>
    </row>
    <row r="150" spans="1:11" x14ac:dyDescent="0.2">
      <c r="A150" s="40" t="str" cm="1">
        <f t="array" ref="A150:J150">GetMonthlyTopProprietarySellSheets()</f>
        <v>FPT</v>
      </c>
      <c r="B150" s="48" t="str">
        <v>MWG</v>
      </c>
      <c r="C150" s="33" t="str">
        <v>TCB</v>
      </c>
      <c r="D150" s="29" t="str">
        <v>NVL</v>
      </c>
      <c r="E150" s="34" t="str">
        <v>GMD</v>
      </c>
      <c r="F150" s="35" t="str">
        <v>GEX</v>
      </c>
      <c r="G150" s="35" t="str">
        <v>REE</v>
      </c>
      <c r="H150" s="35" t="str">
        <v>DBC</v>
      </c>
      <c r="I150" s="35" t="str">
        <v>VTP</v>
      </c>
      <c r="J150" s="35" t="str">
        <v>DRC</v>
      </c>
      <c r="K150" s="27"/>
    </row>
    <row r="151" spans="1:11" x14ac:dyDescent="0.2">
      <c r="A151" s="27">
        <f ca="1">SUM(INDIRECT("'" &amp; A150 &amp; "'!$J$3:$J$25"))/1000000</f>
        <v>-390448.72700000001</v>
      </c>
      <c r="B151" s="27">
        <f t="shared" ref="B151:J151" ca="1" si="7">SUM(INDIRECT("'" &amp; B150 &amp; "'!$J$3:$J$25"))/1000000</f>
        <v>-228700.361</v>
      </c>
      <c r="C151" s="27">
        <f t="shared" ca="1" si="7"/>
        <v>-186627.36900000001</v>
      </c>
      <c r="D151" s="27">
        <f t="shared" ca="1" si="7"/>
        <v>-65854.3</v>
      </c>
      <c r="E151" s="27">
        <f t="shared" ca="1" si="7"/>
        <v>-146333.31</v>
      </c>
      <c r="F151" s="27">
        <f t="shared" ca="1" si="7"/>
        <v>-8564.18</v>
      </c>
      <c r="G151" s="27">
        <f t="shared" ca="1" si="7"/>
        <v>-76844.438999999998</v>
      </c>
      <c r="H151" s="27">
        <f t="shared" ca="1" si="7"/>
        <v>-34868.154999999999</v>
      </c>
      <c r="I151" s="27">
        <f t="shared" ca="1" si="7"/>
        <v>9731.67</v>
      </c>
      <c r="J151" s="27">
        <f t="shared" ca="1" si="7"/>
        <v>-19995.34</v>
      </c>
      <c r="K151" s="27"/>
    </row>
    <row r="153" spans="1:11" x14ac:dyDescent="0.2">
      <c r="B153" s="24"/>
      <c r="C153" s="24"/>
      <c r="D153" s="24"/>
      <c r="E153" s="24"/>
      <c r="G153" s="27"/>
      <c r="H153" s="27"/>
      <c r="I153" s="27"/>
      <c r="J153" s="27"/>
      <c r="K153" s="27"/>
    </row>
    <row r="154" spans="1:11" x14ac:dyDescent="0.2">
      <c r="B154" s="13"/>
      <c r="G154" s="26"/>
    </row>
  </sheetData>
  <mergeCells count="31">
    <mergeCell ref="A102:J102"/>
    <mergeCell ref="A105:J105"/>
    <mergeCell ref="A145:J145"/>
    <mergeCell ref="A69:J69"/>
    <mergeCell ref="A73:J73"/>
    <mergeCell ref="A77:J77"/>
    <mergeCell ref="A94:J94"/>
    <mergeCell ref="A90:J90"/>
    <mergeCell ref="A149:J149"/>
    <mergeCell ref="A86:J86"/>
    <mergeCell ref="A81:J81"/>
    <mergeCell ref="A78:J78"/>
    <mergeCell ref="A115:J115"/>
    <mergeCell ref="A120:J120"/>
    <mergeCell ref="A119:J119"/>
    <mergeCell ref="A124:J124"/>
    <mergeCell ref="A128:J128"/>
    <mergeCell ref="A132:J132"/>
    <mergeCell ref="A137:J137"/>
    <mergeCell ref="A141:J141"/>
    <mergeCell ref="A136:J136"/>
    <mergeCell ref="A108:J108"/>
    <mergeCell ref="A98:J98"/>
    <mergeCell ref="A111:J111"/>
    <mergeCell ref="A60:J60"/>
    <mergeCell ref="E62:F62"/>
    <mergeCell ref="E63:F63"/>
    <mergeCell ref="E66:F66"/>
    <mergeCell ref="E67:F67"/>
    <mergeCell ref="A61:C61"/>
    <mergeCell ref="A65:C65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D3BE4D-9DA9-2540-B9CB-3342469CF9F4}">
  <sheetPr codeName="Sheet4"/>
  <dimension ref="A3:U133"/>
  <sheetViews>
    <sheetView tabSelected="1" topLeftCell="A55" workbookViewId="0">
      <selection activeCell="C60" sqref="C60"/>
    </sheetView>
  </sheetViews>
  <sheetFormatPr baseColWidth="10" defaultRowHeight="16" x14ac:dyDescent="0.2"/>
  <cols>
    <col min="1" max="1" width="21.1640625" customWidth="1"/>
    <col min="8" max="8" width="21.5" customWidth="1"/>
    <col min="11" max="11" width="16.6640625" customWidth="1"/>
    <col min="12" max="12" width="18.33203125" customWidth="1"/>
    <col min="17" max="17" width="13" customWidth="1"/>
  </cols>
  <sheetData>
    <row r="3" spans="19:19" x14ac:dyDescent="0.2">
      <c r="S3" s="13"/>
    </row>
    <row r="4" spans="19:19" x14ac:dyDescent="0.2">
      <c r="S4" s="13"/>
    </row>
    <row r="5" spans="19:19" x14ac:dyDescent="0.2">
      <c r="S5" s="13"/>
    </row>
    <row r="6" spans="19:19" x14ac:dyDescent="0.2">
      <c r="S6" s="13"/>
    </row>
    <row r="7" spans="19:19" x14ac:dyDescent="0.2">
      <c r="S7" s="13"/>
    </row>
    <row r="8" spans="19:19" x14ac:dyDescent="0.2">
      <c r="S8" s="13"/>
    </row>
    <row r="9" spans="19:19" x14ac:dyDescent="0.2">
      <c r="S9" s="13"/>
    </row>
    <row r="10" spans="19:19" x14ac:dyDescent="0.2">
      <c r="S10" s="13"/>
    </row>
    <row r="11" spans="19:19" x14ac:dyDescent="0.2">
      <c r="S11" s="13"/>
    </row>
    <row r="12" spans="19:19" x14ac:dyDescent="0.2">
      <c r="S12" s="13"/>
    </row>
    <row r="13" spans="19:19" x14ac:dyDescent="0.2">
      <c r="S13" s="13"/>
    </row>
    <row r="14" spans="19:19" x14ac:dyDescent="0.2">
      <c r="S14" s="13"/>
    </row>
    <row r="15" spans="19:19" x14ac:dyDescent="0.2">
      <c r="S15" s="13"/>
    </row>
    <row r="16" spans="19:19" x14ac:dyDescent="0.2">
      <c r="S16" s="13"/>
    </row>
    <row r="17" spans="19:19" x14ac:dyDescent="0.2">
      <c r="S17" s="13"/>
    </row>
    <row r="18" spans="19:19" x14ac:dyDescent="0.2">
      <c r="S18" s="13"/>
    </row>
    <row r="19" spans="19:19" x14ac:dyDescent="0.2">
      <c r="S19" s="13"/>
    </row>
    <row r="20" spans="19:19" x14ac:dyDescent="0.2">
      <c r="S20" s="13"/>
    </row>
    <row r="21" spans="19:19" x14ac:dyDescent="0.2">
      <c r="S21" s="13"/>
    </row>
    <row r="22" spans="19:19" x14ac:dyDescent="0.2">
      <c r="S22" s="13"/>
    </row>
    <row r="23" spans="19:19" x14ac:dyDescent="0.2">
      <c r="S23" s="13"/>
    </row>
    <row r="24" spans="19:19" x14ac:dyDescent="0.2">
      <c r="S24" s="13"/>
    </row>
    <row r="25" spans="19:19" x14ac:dyDescent="0.2">
      <c r="S25" s="13"/>
    </row>
    <row r="26" spans="19:19" x14ac:dyDescent="0.2">
      <c r="S26" s="13"/>
    </row>
    <row r="27" spans="19:19" x14ac:dyDescent="0.2">
      <c r="S27" s="13"/>
    </row>
    <row r="28" spans="19:19" x14ac:dyDescent="0.2">
      <c r="S28" s="13"/>
    </row>
    <row r="29" spans="19:19" x14ac:dyDescent="0.2">
      <c r="S29" s="13"/>
    </row>
    <row r="30" spans="19:19" x14ac:dyDescent="0.2">
      <c r="S30" s="13"/>
    </row>
    <row r="31" spans="19:19" x14ac:dyDescent="0.2">
      <c r="S31" s="13"/>
    </row>
    <row r="32" spans="19:19" x14ac:dyDescent="0.2">
      <c r="S32" s="13"/>
    </row>
    <row r="33" spans="19:19" x14ac:dyDescent="0.2">
      <c r="S33" s="13"/>
    </row>
    <row r="34" spans="19:19" x14ac:dyDescent="0.2">
      <c r="S34" s="13"/>
    </row>
    <row r="35" spans="19:19" x14ac:dyDescent="0.2">
      <c r="S35" s="13"/>
    </row>
    <row r="36" spans="19:19" x14ac:dyDescent="0.2">
      <c r="S36" s="13"/>
    </row>
    <row r="37" spans="19:19" x14ac:dyDescent="0.2">
      <c r="S37" s="13"/>
    </row>
    <row r="38" spans="19:19" x14ac:dyDescent="0.2">
      <c r="S38" s="13"/>
    </row>
    <row r="39" spans="19:19" x14ac:dyDescent="0.2">
      <c r="S39" s="13"/>
    </row>
    <row r="40" spans="19:19" x14ac:dyDescent="0.2">
      <c r="S40" s="13"/>
    </row>
    <row r="41" spans="19:19" x14ac:dyDescent="0.2">
      <c r="S41" s="13"/>
    </row>
    <row r="42" spans="19:19" x14ac:dyDescent="0.2">
      <c r="S42" s="13"/>
    </row>
    <row r="43" spans="19:19" x14ac:dyDescent="0.2">
      <c r="S43" s="13"/>
    </row>
    <row r="44" spans="19:19" x14ac:dyDescent="0.2">
      <c r="S44" s="13"/>
    </row>
    <row r="45" spans="19:19" x14ac:dyDescent="0.2">
      <c r="S45" s="13"/>
    </row>
    <row r="46" spans="19:19" x14ac:dyDescent="0.2">
      <c r="S46" s="13"/>
    </row>
    <row r="47" spans="19:19" x14ac:dyDescent="0.2">
      <c r="S47" s="13"/>
    </row>
    <row r="48" spans="19:19" x14ac:dyDescent="0.2">
      <c r="S48" s="13"/>
    </row>
    <row r="49" spans="19:19" x14ac:dyDescent="0.2">
      <c r="S49" s="13"/>
    </row>
    <row r="50" spans="19:19" x14ac:dyDescent="0.2">
      <c r="S50" s="13"/>
    </row>
    <row r="51" spans="19:19" x14ac:dyDescent="0.2">
      <c r="S51" s="13"/>
    </row>
    <row r="52" spans="19:19" x14ac:dyDescent="0.2">
      <c r="S52" s="13"/>
    </row>
    <row r="53" spans="19:19" x14ac:dyDescent="0.2">
      <c r="S53" s="13"/>
    </row>
    <row r="54" spans="19:19" x14ac:dyDescent="0.2">
      <c r="S54" s="13"/>
    </row>
    <row r="55" spans="19:19" x14ac:dyDescent="0.2">
      <c r="S55" s="13"/>
    </row>
    <row r="56" spans="19:19" x14ac:dyDescent="0.2">
      <c r="S56" s="13"/>
    </row>
    <row r="57" spans="19:19" x14ac:dyDescent="0.2">
      <c r="S57" s="13"/>
    </row>
    <row r="58" spans="19:19" x14ac:dyDescent="0.2">
      <c r="S58" s="13"/>
    </row>
    <row r="59" spans="19:19" x14ac:dyDescent="0.2">
      <c r="S59" s="13"/>
    </row>
    <row r="60" spans="19:19" x14ac:dyDescent="0.2">
      <c r="S60" s="13"/>
    </row>
    <row r="61" spans="19:19" x14ac:dyDescent="0.2">
      <c r="S61" s="13"/>
    </row>
    <row r="62" spans="19:19" x14ac:dyDescent="0.2">
      <c r="S62" s="13"/>
    </row>
    <row r="63" spans="19:19" x14ac:dyDescent="0.2">
      <c r="S63" s="13"/>
    </row>
    <row r="64" spans="19:19" x14ac:dyDescent="0.2">
      <c r="S64" s="13"/>
    </row>
    <row r="65" spans="1:21" x14ac:dyDescent="0.2">
      <c r="S65" s="13"/>
    </row>
    <row r="66" spans="1:21" x14ac:dyDescent="0.2">
      <c r="S66" s="13"/>
    </row>
    <row r="67" spans="1:21" x14ac:dyDescent="0.2">
      <c r="S67" s="13"/>
    </row>
    <row r="68" spans="1:21" x14ac:dyDescent="0.2">
      <c r="S68" s="13"/>
    </row>
    <row r="69" spans="1:21" x14ac:dyDescent="0.2">
      <c r="S69" s="13"/>
    </row>
    <row r="70" spans="1:21" x14ac:dyDescent="0.2">
      <c r="S70" s="13"/>
    </row>
    <row r="71" spans="1:21" x14ac:dyDescent="0.2">
      <c r="S71" s="13"/>
    </row>
    <row r="72" spans="1:21" x14ac:dyDescent="0.2">
      <c r="S72" s="13"/>
    </row>
    <row r="73" spans="1:21" x14ac:dyDescent="0.2">
      <c r="S73" s="13"/>
    </row>
    <row r="74" spans="1:21" x14ac:dyDescent="0.2">
      <c r="S74" s="13"/>
    </row>
    <row r="75" spans="1:21" x14ac:dyDescent="0.2">
      <c r="A75" s="13" t="s">
        <v>26</v>
      </c>
      <c r="B75" s="13"/>
      <c r="C75" s="13" t="s">
        <v>29</v>
      </c>
      <c r="D75" s="13"/>
      <c r="E75" s="13" t="s">
        <v>27</v>
      </c>
      <c r="F75" s="13"/>
      <c r="G75" s="13" t="s">
        <v>82</v>
      </c>
      <c r="H75" s="13"/>
      <c r="I75" s="13" t="s">
        <v>31</v>
      </c>
      <c r="J75" s="13"/>
      <c r="K75" s="13" t="s">
        <v>48</v>
      </c>
      <c r="L75" s="13"/>
      <c r="M75" s="13" t="s">
        <v>28</v>
      </c>
      <c r="N75" s="13"/>
      <c r="O75" s="13"/>
      <c r="P75" s="13" t="s">
        <v>32</v>
      </c>
      <c r="Q75" s="13"/>
      <c r="R75" s="13"/>
      <c r="S75" s="13" t="s">
        <v>300</v>
      </c>
      <c r="U75" s="13" t="s">
        <v>107</v>
      </c>
    </row>
    <row r="76" spans="1:21" x14ac:dyDescent="0.2">
      <c r="A76" s="14" t="s">
        <v>33</v>
      </c>
      <c r="C76" s="15" t="s">
        <v>38</v>
      </c>
      <c r="E76" s="15" t="s">
        <v>43</v>
      </c>
      <c r="G76" s="15" t="s">
        <v>46</v>
      </c>
      <c r="I76" s="15" t="s">
        <v>66</v>
      </c>
      <c r="K76" s="15" t="s">
        <v>49</v>
      </c>
      <c r="M76" s="15" t="s">
        <v>61</v>
      </c>
      <c r="N76" s="15"/>
      <c r="P76" s="15" t="s">
        <v>92</v>
      </c>
      <c r="Q76" s="15"/>
      <c r="S76" s="14" t="s">
        <v>86</v>
      </c>
      <c r="U76" s="15" t="s">
        <v>108</v>
      </c>
    </row>
    <row r="77" spans="1:21" x14ac:dyDescent="0.2">
      <c r="A77" s="15" t="s">
        <v>34</v>
      </c>
      <c r="C77" s="15" t="s">
        <v>39</v>
      </c>
      <c r="E77" s="15" t="s">
        <v>44</v>
      </c>
      <c r="G77" s="15" t="s">
        <v>47</v>
      </c>
      <c r="I77" s="15" t="s">
        <v>67</v>
      </c>
      <c r="K77" s="15" t="s">
        <v>50</v>
      </c>
      <c r="M77" s="15" t="s">
        <v>62</v>
      </c>
      <c r="N77" s="15"/>
      <c r="P77" s="15" t="s">
        <v>93</v>
      </c>
      <c r="Q77" s="15"/>
      <c r="S77" s="15" t="s">
        <v>87</v>
      </c>
      <c r="U77" s="15" t="s">
        <v>109</v>
      </c>
    </row>
    <row r="78" spans="1:21" x14ac:dyDescent="0.2">
      <c r="A78" s="15" t="s">
        <v>35</v>
      </c>
      <c r="C78" s="15" t="s">
        <v>40</v>
      </c>
      <c r="E78" s="15" t="s">
        <v>45</v>
      </c>
      <c r="G78" s="15" t="s">
        <v>83</v>
      </c>
      <c r="I78" s="15" t="s">
        <v>68</v>
      </c>
      <c r="K78" s="15" t="s">
        <v>51</v>
      </c>
      <c r="M78" s="15" t="s">
        <v>63</v>
      </c>
      <c r="N78" s="15"/>
      <c r="P78" s="15" t="s">
        <v>96</v>
      </c>
      <c r="Q78" s="15"/>
      <c r="U78" s="15" t="s">
        <v>110</v>
      </c>
    </row>
    <row r="79" spans="1:21" x14ac:dyDescent="0.2">
      <c r="A79" s="15" t="s">
        <v>36</v>
      </c>
      <c r="C79" s="15" t="s">
        <v>41</v>
      </c>
      <c r="E79" s="15" t="s">
        <v>89</v>
      </c>
      <c r="G79" s="15" t="s">
        <v>84</v>
      </c>
      <c r="I79" s="15" t="s">
        <v>69</v>
      </c>
      <c r="K79" s="15" t="s">
        <v>125</v>
      </c>
      <c r="M79" s="15" t="s">
        <v>64</v>
      </c>
      <c r="N79" s="15"/>
      <c r="P79" s="15" t="s">
        <v>97</v>
      </c>
      <c r="Q79" s="15"/>
    </row>
    <row r="80" spans="1:21" x14ac:dyDescent="0.2">
      <c r="A80" s="15" t="s">
        <v>37</v>
      </c>
      <c r="C80" s="15" t="s">
        <v>42</v>
      </c>
      <c r="E80" s="15" t="s">
        <v>90</v>
      </c>
      <c r="G80" s="15" t="s">
        <v>85</v>
      </c>
      <c r="I80" s="15" t="s">
        <v>155</v>
      </c>
      <c r="K80" t="s">
        <v>52</v>
      </c>
      <c r="M80" s="15" t="s">
        <v>124</v>
      </c>
      <c r="N80" s="15"/>
    </row>
    <row r="81" spans="1:21" x14ac:dyDescent="0.2">
      <c r="A81" s="15" t="s">
        <v>122</v>
      </c>
      <c r="C81" s="15" t="s">
        <v>119</v>
      </c>
      <c r="E81" s="15" t="s">
        <v>151</v>
      </c>
      <c r="G81" t="s">
        <v>91</v>
      </c>
      <c r="I81" s="14" t="s">
        <v>117</v>
      </c>
      <c r="K81" s="15" t="s">
        <v>135</v>
      </c>
      <c r="M81" s="15" t="s">
        <v>104</v>
      </c>
      <c r="N81" s="15"/>
    </row>
    <row r="82" spans="1:21" x14ac:dyDescent="0.2">
      <c r="A82" s="15" t="s">
        <v>123</v>
      </c>
      <c r="C82" s="15" t="s">
        <v>120</v>
      </c>
      <c r="E82" s="15" t="s">
        <v>152</v>
      </c>
      <c r="G82" s="15" t="s">
        <v>115</v>
      </c>
      <c r="I82" s="15" t="s">
        <v>154</v>
      </c>
      <c r="K82" s="15" t="s">
        <v>136</v>
      </c>
      <c r="M82" t="s">
        <v>312</v>
      </c>
    </row>
    <row r="83" spans="1:21" x14ac:dyDescent="0.2">
      <c r="A83" s="15" t="s">
        <v>153</v>
      </c>
      <c r="C83" s="15" t="s">
        <v>121</v>
      </c>
      <c r="E83" s="15" t="s">
        <v>218</v>
      </c>
      <c r="G83" s="15" t="s">
        <v>220</v>
      </c>
      <c r="K83" s="15" t="s">
        <v>226</v>
      </c>
    </row>
    <row r="84" spans="1:21" x14ac:dyDescent="0.2">
      <c r="A84" s="14" t="s">
        <v>216</v>
      </c>
      <c r="C84" s="15" t="s">
        <v>213</v>
      </c>
      <c r="E84" s="15" t="s">
        <v>217</v>
      </c>
      <c r="K84" s="15" t="s">
        <v>219</v>
      </c>
    </row>
    <row r="85" spans="1:21" x14ac:dyDescent="0.2">
      <c r="A85" s="14" t="s">
        <v>215</v>
      </c>
      <c r="C85" s="15"/>
      <c r="E85" s="15"/>
      <c r="K85" s="15" t="s">
        <v>311</v>
      </c>
    </row>
    <row r="86" spans="1:21" x14ac:dyDescent="0.2">
      <c r="A86" s="14" t="s">
        <v>214</v>
      </c>
      <c r="C86" s="15"/>
      <c r="E86" s="15"/>
      <c r="K86" s="15"/>
    </row>
    <row r="87" spans="1:21" x14ac:dyDescent="0.2">
      <c r="A87" s="14"/>
      <c r="C87" s="15"/>
      <c r="E87" s="15"/>
      <c r="K87" s="15"/>
    </row>
    <row r="89" spans="1:21" x14ac:dyDescent="0.2">
      <c r="A89" s="13" t="s">
        <v>54</v>
      </c>
      <c r="B89" s="13"/>
      <c r="C89" s="13" t="s">
        <v>101</v>
      </c>
      <c r="D89" s="13"/>
      <c r="E89" s="13" t="s">
        <v>30</v>
      </c>
      <c r="F89" s="13"/>
      <c r="G89" s="13" t="s">
        <v>53</v>
      </c>
      <c r="I89" s="13" t="s">
        <v>98</v>
      </c>
      <c r="K89" s="13" t="s">
        <v>60</v>
      </c>
      <c r="L89" s="13"/>
      <c r="M89" s="13" t="s">
        <v>94</v>
      </c>
      <c r="N89" s="13"/>
      <c r="O89" s="13"/>
      <c r="P89" s="13" t="s">
        <v>65</v>
      </c>
      <c r="Q89" s="13"/>
      <c r="S89" s="13" t="s">
        <v>70</v>
      </c>
      <c r="U89" s="13" t="s">
        <v>111</v>
      </c>
    </row>
    <row r="90" spans="1:21" x14ac:dyDescent="0.2">
      <c r="A90" s="15" t="s">
        <v>55</v>
      </c>
      <c r="C90" t="s">
        <v>102</v>
      </c>
      <c r="E90" s="15" t="s">
        <v>58</v>
      </c>
      <c r="G90" s="15" t="s">
        <v>77</v>
      </c>
      <c r="I90" s="15" t="s">
        <v>99</v>
      </c>
      <c r="K90" t="s">
        <v>74</v>
      </c>
      <c r="M90" s="15" t="s">
        <v>95</v>
      </c>
      <c r="P90" s="15" t="s">
        <v>80</v>
      </c>
      <c r="Q90" s="15"/>
      <c r="S90" s="15" t="s">
        <v>71</v>
      </c>
      <c r="U90" s="15" t="s">
        <v>112</v>
      </c>
    </row>
    <row r="91" spans="1:21" x14ac:dyDescent="0.2">
      <c r="A91" s="15" t="s">
        <v>56</v>
      </c>
      <c r="C91" s="15" t="s">
        <v>103</v>
      </c>
      <c r="E91" s="15" t="s">
        <v>59</v>
      </c>
      <c r="G91" t="s">
        <v>78</v>
      </c>
      <c r="I91" t="s">
        <v>100</v>
      </c>
      <c r="K91" t="s">
        <v>75</v>
      </c>
      <c r="M91" s="15" t="s">
        <v>134</v>
      </c>
      <c r="P91" s="15" t="s">
        <v>81</v>
      </c>
      <c r="Q91" s="15"/>
      <c r="S91" s="15" t="s">
        <v>72</v>
      </c>
      <c r="U91" t="s">
        <v>113</v>
      </c>
    </row>
    <row r="92" spans="1:21" x14ac:dyDescent="0.2">
      <c r="A92" s="15" t="s">
        <v>57</v>
      </c>
      <c r="C92" s="15" t="s">
        <v>104</v>
      </c>
      <c r="E92" t="s">
        <v>76</v>
      </c>
      <c r="G92" t="s">
        <v>79</v>
      </c>
      <c r="K92" t="s">
        <v>297</v>
      </c>
      <c r="S92" t="s">
        <v>73</v>
      </c>
      <c r="U92" s="15" t="s">
        <v>88</v>
      </c>
    </row>
    <row r="93" spans="1:21" x14ac:dyDescent="0.2">
      <c r="C93" t="s">
        <v>105</v>
      </c>
      <c r="E93" s="15" t="s">
        <v>133</v>
      </c>
      <c r="G93" s="15" t="s">
        <v>114</v>
      </c>
      <c r="U93" t="s">
        <v>116</v>
      </c>
    </row>
    <row r="94" spans="1:21" x14ac:dyDescent="0.2">
      <c r="C94" t="s">
        <v>106</v>
      </c>
      <c r="U94" s="15" t="s">
        <v>118</v>
      </c>
    </row>
    <row r="97" spans="1:11" x14ac:dyDescent="0.2">
      <c r="A97" s="13" t="s">
        <v>126</v>
      </c>
      <c r="C97" s="13" t="s">
        <v>137</v>
      </c>
      <c r="E97" s="13" t="s">
        <v>142</v>
      </c>
      <c r="G97" s="13" t="s">
        <v>146</v>
      </c>
      <c r="I97" s="13" t="s">
        <v>148</v>
      </c>
      <c r="K97" s="13" t="s">
        <v>255</v>
      </c>
    </row>
    <row r="98" spans="1:11" x14ac:dyDescent="0.2">
      <c r="A98" s="15" t="s">
        <v>127</v>
      </c>
      <c r="C98" s="14" t="s">
        <v>138</v>
      </c>
      <c r="E98" t="s">
        <v>143</v>
      </c>
      <c r="G98" s="14" t="s">
        <v>147</v>
      </c>
      <c r="I98" t="s">
        <v>149</v>
      </c>
      <c r="K98" s="15" t="s">
        <v>254</v>
      </c>
    </row>
    <row r="99" spans="1:11" x14ac:dyDescent="0.2">
      <c r="A99" s="15" t="s">
        <v>128</v>
      </c>
      <c r="C99" t="s">
        <v>139</v>
      </c>
      <c r="E99" t="s">
        <v>144</v>
      </c>
      <c r="I99" t="s">
        <v>150</v>
      </c>
    </row>
    <row r="100" spans="1:11" x14ac:dyDescent="0.2">
      <c r="A100" s="15" t="s">
        <v>129</v>
      </c>
      <c r="C100" t="s">
        <v>140</v>
      </c>
      <c r="E100" t="s">
        <v>145</v>
      </c>
    </row>
    <row r="101" spans="1:11" x14ac:dyDescent="0.2">
      <c r="A101" s="14" t="s">
        <v>130</v>
      </c>
      <c r="C101" t="s">
        <v>141</v>
      </c>
    </row>
    <row r="102" spans="1:11" x14ac:dyDescent="0.2">
      <c r="A102" s="15" t="s">
        <v>131</v>
      </c>
    </row>
    <row r="103" spans="1:11" x14ac:dyDescent="0.2">
      <c r="A103" s="15" t="s">
        <v>132</v>
      </c>
    </row>
    <row r="133" spans="1:3" x14ac:dyDescent="0.2">
      <c r="A133" t="e" cm="1">
        <f t="array" aca="1" ref="A133" ca="1">INDIRECT("'" &amp; E1 &amp; "'!$A$2:$A$66")</f>
        <v>#REF!</v>
      </c>
      <c r="B133" t="e" cm="1">
        <f t="array" aca="1" ref="B133" ca="1">INDIRECT("'" &amp; E1 &amp; "'!$B$2:$B$66")</f>
        <v>#REF!</v>
      </c>
      <c r="C133" t="e" cm="1">
        <f t="array" aca="1" ref="C133" ca="1">INDIRECT("'" &amp; E1 &amp; "'!$C$2:$C$66")</f>
        <v>#REF!</v>
      </c>
    </row>
  </sheetData>
  <hyperlinks>
    <hyperlink ref="A76" location="VCB!A1" display="VCB" xr:uid="{8D08E459-F5F9-4D47-A661-24DFB3A70FF1}"/>
    <hyperlink ref="A77" location="TCB!A1" display="TCB" xr:uid="{13A96866-F304-2140-B071-7A8BAFC18BF6}"/>
    <hyperlink ref="A78" location="STB!A1" display="STB" xr:uid="{AD0824DA-3552-C241-98DC-D60A083F7BFC}"/>
    <hyperlink ref="A79" location="VPB!A1" display="VPB" xr:uid="{73DE96FF-E872-D747-B81F-E1C95ECD93D3}"/>
    <hyperlink ref="A80" location="MBB!A1" display="MBB" xr:uid="{3BC4C1FC-74C4-C547-A54D-569477DBA6FB}"/>
    <hyperlink ref="C76" location="SSI!A1" display="SSI" xr:uid="{ECB8E93B-42E4-5947-B396-78C8FB844D73}"/>
    <hyperlink ref="C77" location="VND!A1" display="VND" xr:uid="{61EE088D-1210-2248-9173-8884B1DBCFF5}"/>
    <hyperlink ref="C78" location="MBS!A1" display="MBS" xr:uid="{A63CC342-A2AF-E04E-A9FE-11941B3369E2}"/>
    <hyperlink ref="C80" location="VCI!A1" display="VCI" xr:uid="{4ED720BE-8147-284A-BCFE-05AEA3782EFA}"/>
    <hyperlink ref="E76" location="PDR!A1" display="PDR" xr:uid="{6D134759-C0FA-6949-B879-4342ABF3331A}"/>
    <hyperlink ref="E77" location="DXG!A1" display="DXG" xr:uid="{6DFA2151-1DAF-E848-9271-91A70AA5B803}"/>
    <hyperlink ref="E78" location="NVL!A1" display="NVL" xr:uid="{2C9666F2-93BF-EA4B-8C9D-71678FEB824D}"/>
    <hyperlink ref="E79" location="NLG!A1" display="NLG" xr:uid="{48004943-CB22-1846-93E8-4B63B2D1A865}"/>
    <hyperlink ref="E80" location="KDH!A1" display="KDH" xr:uid="{2BE722AF-C38D-B047-98B2-FEA33C9A391A}"/>
    <hyperlink ref="E81" location="VHM!A1" display="VHM" xr:uid="{802C155F-65A0-CF41-8076-38BC0DE7C224}"/>
    <hyperlink ref="A90" location="HPG!A1" display="HPG" xr:uid="{EF5D9B02-F4B6-D943-A129-96A9E1448757}"/>
    <hyperlink ref="A91" location="NKG!A1" display="NKG" xr:uid="{BFA9EC5B-5136-3744-90F3-773AF2504B6D}"/>
    <hyperlink ref="A92" location="HSG!A1" display="HSG" xr:uid="{B4065EB4-9542-8044-A9E3-A85AAD7B88BC}"/>
    <hyperlink ref="I76" location="MWG!A1" display="MWG" xr:uid="{6A929ED4-0055-DC4F-B476-315F4FDACC15}"/>
    <hyperlink ref="I77" location="FRT!A1" display="FRT" xr:uid="{C44B0B01-E027-AC43-8183-06E4CE685B9A}"/>
    <hyperlink ref="I78" location="DGW!A1" display="DGW" xr:uid="{43A20990-FBCE-C444-94F5-A8FD8216C253}"/>
    <hyperlink ref="I79" location="PET!A1" display="PET" xr:uid="{B00A0A49-E1D6-BF4F-93B2-989AB576AF05}"/>
    <hyperlink ref="I80" location="VNM!A1" display="VNM" xr:uid="{DF0D1F3C-0988-8C4A-AD2B-36E9EDE6AE8C}"/>
    <hyperlink ref="I81" location="PNJ!A1" display="PNJ" xr:uid="{1036782E-16AF-6D41-9B46-68D71F62277B}"/>
    <hyperlink ref="K76" location="KBC!A1" display="KBC" xr:uid="{3BF7C2D0-C8D3-C64A-B001-233EDF248CA1}"/>
    <hyperlink ref="K79" location="VGC!A1" display="VGC" xr:uid="{0B439F81-503A-5445-8AC9-56FBC3A73179}"/>
    <hyperlink ref="M76" location="GMD!A1" display="GMD" xr:uid="{0768410A-EDEA-E142-9F89-74CCCB7FBC35}"/>
    <hyperlink ref="M77" location="HAH!A1" display="HAH" xr:uid="{52844F5C-DD61-6F4F-BB63-842670D806D8}"/>
    <hyperlink ref="E90" location="DGC!A1" display="DGC" xr:uid="{6F135A33-2B81-FC4C-82FE-6CA77B328F67}"/>
    <hyperlink ref="U92" location="GEX!A1" display="GEX" xr:uid="{64119223-97B2-154A-9837-149417008828}"/>
    <hyperlink ref="S76" location="'PC1'!A1" display="PC1" xr:uid="{8FC0D723-64CE-604D-8F17-0F7941B13312}"/>
    <hyperlink ref="S77" location="'TV2'!A1" display="TV2" xr:uid="{076596A8-EF41-574C-8AE8-050D66221AD8}"/>
    <hyperlink ref="U76" location="'NT2'!A1" display="NT2" xr:uid="{FB14F145-ADB7-5D4A-A653-42C86193BBF8}"/>
    <hyperlink ref="U77" location="QTP!A1" display="QTP" xr:uid="{118AE0D4-8E6A-9342-BA74-8CDDEB80BB2F}"/>
    <hyperlink ref="P76" location="VHC!A1" display="VHC" xr:uid="{F3402E61-47F5-3B4D-AACF-7F486D15E244}"/>
    <hyperlink ref="P77" location="ANV!A1" display="ANV" xr:uid="{C4025ADE-88C2-BE4F-B920-CCDB5A6DAB31}"/>
    <hyperlink ref="C91" location="'PVD-Q4'!A1" display="PVD" xr:uid="{29DA3021-82E7-604A-8397-56D0818B7277}"/>
    <hyperlink ref="C92" location="PVT!A1" display="PVT" xr:uid="{435F7168-5912-A543-AF97-601A6BA5ED6F}"/>
    <hyperlink ref="C98" location="QNS!A1" display="QNS" xr:uid="{36F15648-BCA8-1841-8974-DF14C70FA75F}"/>
    <hyperlink ref="G98" location="'FPT-Q4'!A1" display="FPT" xr:uid="{3EDFD0FA-07D5-C242-A784-BA3D6EB91BFB}"/>
    <hyperlink ref="G79" location="HHV!A1" display="HHV" xr:uid="{71078E7C-718A-F549-BF4A-CF9D2DAAFA7B}"/>
    <hyperlink ref="G78" location="FCN!A1" display="FCN" xr:uid="{82BFEFD3-F4FB-8541-97E9-387610D6CFA4}"/>
    <hyperlink ref="G76" location="CTD!A1" display="CTD" xr:uid="{C942B042-2331-B649-82C6-6FD5B78D97CF}"/>
    <hyperlink ref="P90" location="PTB!A1" display="PTB" xr:uid="{877B853D-E08A-DC4B-A4BD-0B9116F7A0E3}"/>
    <hyperlink ref="U90" location="REE!A1" display="REE" xr:uid="{059492DA-1273-974F-A291-3D97DDD107F5}"/>
    <hyperlink ref="I90" location="'BMP-Q4'!A1" display="BMP" xr:uid="{8EF65F61-D2C4-DE42-AAA5-2D061741B4CB}"/>
    <hyperlink ref="G80" location="CTR!A1" display="CTR" xr:uid="{B272277F-9D83-7D49-882F-357779C18F34}"/>
    <hyperlink ref="I82" location="VRE!A1" display="VRE" xr:uid="{DEF7CFB2-278D-E041-BA24-973D2AF843B9}"/>
    <hyperlink ref="U94" location="MSN!A1" display="MSN" xr:uid="{A98F66B7-9323-554D-ACA1-833084A606A9}"/>
    <hyperlink ref="M80" location="'VTP-Q4'!A1" display="VTP" xr:uid="{89DED14D-8EAC-1F47-B5BD-28DA1121DAE7}"/>
    <hyperlink ref="G77" location="VCG!A1" display="VCG" xr:uid="{F33F5093-DF08-9444-8AE9-F50B6FA73D33}"/>
    <hyperlink ref="P78" location="FMC!A1" display="FMC" xr:uid="{CE702A53-2724-5948-9745-ED165340615E}"/>
    <hyperlink ref="P79" location="IDI!A1" display="IDI" xr:uid="{D40A20A4-6573-0F48-AE2F-CC5DF4A8931E}"/>
    <hyperlink ref="E82" location="DIG!A1" display="DIG" xr:uid="{2FF2451A-1701-9744-8B7C-59453463FCF0}"/>
    <hyperlink ref="E83" location="CEO!A1" display="CEO" xr:uid="{86F8FECE-CB48-9342-A1E0-A817FA49D31B}"/>
    <hyperlink ref="E84" location="NTL!A1" display="NTL" xr:uid="{5DC3880C-C2F3-4545-B28A-A1A364271AFC}"/>
    <hyperlink ref="C79" location="FTS!A1" display="FTS" xr:uid="{D4E66231-ED0D-534D-8751-7A7C92BC4EA0}"/>
    <hyperlink ref="C81" location="HCM!A1" display="HCM" xr:uid="{3D2205AA-B041-EA44-A696-F0B50296BCD9}"/>
    <hyperlink ref="C82" location="BSI!A1" display="BSI" xr:uid="{4D6A0337-86C8-5249-BBB2-DCA20A44AA3C}"/>
    <hyperlink ref="C83" location="VIX!A1" display="VIX" xr:uid="{0F3102CB-097F-2C40-B599-947D3DEDEDDD}"/>
    <hyperlink ref="C84" location="SHS!A1" display="SHS" xr:uid="{FB05EAD6-BB1B-6248-B45A-4262A5BA436B}"/>
    <hyperlink ref="A81" location="TPB!A1" display="TPB" xr:uid="{B5FAD01A-5E2B-EF49-9735-2B7F5EC8970A}"/>
    <hyperlink ref="A82" location="VIB!A1" display="VIB" xr:uid="{9D6E0E94-79AF-7C42-8242-42B640DA055F}"/>
    <hyperlink ref="A83" location="ACB!A1" display="ACB" xr:uid="{8E09AAC6-6F4C-9744-91CF-1335B2268A3A}"/>
    <hyperlink ref="A84" location="LPB!A1" display="LPB" xr:uid="{17A06807-FB9A-5B49-BBDB-2F20D3FC32C1}"/>
    <hyperlink ref="K77" location="IDC!A1" display="IDC" xr:uid="{8563A700-E501-5640-BE7A-FB2E5443BEB6}"/>
    <hyperlink ref="K78" location="SZC!A1" display="SZC" xr:uid="{61CCFBAB-45CC-754C-8101-133AB8F2F6CB}"/>
    <hyperlink ref="K81" location="PHR!A1" display="PHR" xr:uid="{9A1A59C4-CFC1-454E-977B-1D1DE4CFC41B}"/>
    <hyperlink ref="K83" location="NTC!A1" display="NTC" xr:uid="{23233981-7EAF-054D-B439-7BD623BEC24E}"/>
    <hyperlink ref="K84" location="LHG!A1" display="LHG" xr:uid="{A66BC272-4FB7-2446-8BCC-0DB99A61E248}"/>
    <hyperlink ref="K82" location="DPR!A1" display="DPR" xr:uid="{43395640-D66B-4F41-B1A7-624CF4F4B0A5}"/>
    <hyperlink ref="M78" location="VOS!A1" display="VOS" xr:uid="{6ECDE661-B190-A443-9A2D-02B4C88C5596}"/>
    <hyperlink ref="M79" location="VSC!A1" display="VSC" xr:uid="{10C0A395-75C8-1B43-B567-1EF8F86ECA11}"/>
    <hyperlink ref="M81" location="PVT!A1" display="PVT" xr:uid="{C3B48186-FF07-404C-9376-AAC176F78080}"/>
    <hyperlink ref="E91" location="CSV!A1" display="CSV" xr:uid="{CA3B6752-79FE-074D-B75E-45FD12BC69A2}"/>
    <hyperlink ref="P91" location="VCS!A1" display="VCS" xr:uid="{8D711C14-7FEB-1A42-9B84-8A5F805EAD83}"/>
    <hyperlink ref="U78" location="GEG!A1" display="GEG" xr:uid="{6C4E7912-0EEB-594F-96AD-EFE0385047F3}"/>
    <hyperlink ref="A85" location="MSB!A1" display="MSB" xr:uid="{020DB34F-3547-4043-BE82-72A6906CFCF0}"/>
    <hyperlink ref="A86" location="CTG!A1" display="CTG" xr:uid="{0024EE37-A025-B943-8A95-00E84D4E6FDA}"/>
    <hyperlink ref="G83" location="THG!A1" display="THG" xr:uid="{A9801F53-BDB6-124C-ABB6-8E95C256F742}"/>
    <hyperlink ref="A101" location="STK!A1" display="STK" xr:uid="{B7273E02-363D-2844-A416-D390EFF29BBF}"/>
    <hyperlink ref="A100" location="MSH!A1" display="MSH" xr:uid="{D995313D-8333-EA4F-975F-76C01F435217}"/>
    <hyperlink ref="A99" location="VGT!A1" display="VGT" xr:uid="{F6DA4FC4-D823-7E4F-AB5E-055266142171}"/>
    <hyperlink ref="A98" location="TNG!A1" display="TNG" xr:uid="{F5E06C17-C49E-B443-8BDD-1E8474541813}"/>
    <hyperlink ref="A103" location="GIL!A1" display="GIL" xr:uid="{98610F3C-C71F-E547-B436-6CBD2B26B2A0}"/>
    <hyperlink ref="A102" location="ADS!A1" display="ADS" xr:uid="{CC34B826-74F4-4243-8D72-7F34F652701F}"/>
    <hyperlink ref="K98" location="DHC!A1" display="DHC" xr:uid="{84EBDF69-EB1A-B340-8837-580121D813E9}"/>
    <hyperlink ref="E93" location="DDV!A1" display="DDV" xr:uid="{E53D803B-2E0C-4641-9706-58A4A46E3C9B}"/>
    <hyperlink ref="G90" location="KSB!A1" display="KSB" xr:uid="{E80CA396-B987-214F-B5B0-C2E5083BF04C}"/>
    <hyperlink ref="G93" location="'HT1'!A1" display="HT1" xr:uid="{96EAC75F-0350-D44E-86B5-267A05ADAD57}"/>
    <hyperlink ref="M91" location="LTG!A1" display="LTG" xr:uid="{8F6C34F9-431B-BE4D-8351-CA99F2DF2A10}"/>
    <hyperlink ref="M90" location="PAN!A1" display="PAN" xr:uid="{C7A2D9AD-7FCE-A14E-9027-270BA7EA68FE}"/>
    <hyperlink ref="S91" location="BAF!A1" display="BAF" xr:uid="{40DD6AE0-C867-4949-B735-6A61FAF212E3}"/>
    <hyperlink ref="K85" location="GVR!A1" display="GVR" xr:uid="{ED39DB7C-54C0-8442-A110-6793A919E444}"/>
    <hyperlink ref="G82" location="DTD!A1" display="DTD" xr:uid="{4C0E9C7F-65D7-D043-AFB5-8B13DCF8F23E}"/>
    <hyperlink ref="S90" location="DBC!A1" display="DBC" xr:uid="{841AA111-1F7A-FA4D-9CCC-31CCA5E98C18}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B16D43-5C1C-7944-8C1B-9F43F422D028}">
  <sheetPr codeName="Sheet96"/>
  <dimension ref="A1:V224"/>
  <sheetViews>
    <sheetView workbookViewId="0">
      <selection activeCell="F17" sqref="F17"/>
    </sheetView>
  </sheetViews>
  <sheetFormatPr baseColWidth="10" defaultRowHeight="16" x14ac:dyDescent="0.2"/>
  <cols>
    <col min="5" max="5" width="19.6640625" customWidth="1"/>
    <col min="6" max="6" width="19.5" customWidth="1"/>
  </cols>
  <sheetData>
    <row r="1" spans="1:22" x14ac:dyDescent="0.2">
      <c r="A1" s="19"/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2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22</v>
      </c>
      <c r="M2" s="1" t="s">
        <v>24</v>
      </c>
      <c r="N2" s="1" t="s">
        <v>23</v>
      </c>
      <c r="O2" s="1"/>
      <c r="P2" s="1"/>
      <c r="Q2" s="1"/>
      <c r="R2" s="1" t="s">
        <v>12</v>
      </c>
      <c r="S2" s="1" t="s">
        <v>3</v>
      </c>
      <c r="T2" s="1" t="s">
        <v>252</v>
      </c>
      <c r="U2" s="1" t="s">
        <v>253</v>
      </c>
      <c r="V2" s="1" t="s">
        <v>236</v>
      </c>
    </row>
    <row r="3" spans="1:22" x14ac:dyDescent="0.2">
      <c r="A3" s="16" t="s">
        <v>337</v>
      </c>
      <c r="B3" s="4">
        <v>29731165</v>
      </c>
      <c r="C3" s="4">
        <v>44942516</v>
      </c>
      <c r="D3" s="4">
        <v>-15211351</v>
      </c>
      <c r="E3" s="4">
        <v>-367417960000</v>
      </c>
      <c r="F3" s="4">
        <f t="shared" ref="F3:F10" si="0">F4+E3</f>
        <v>-17812859350637</v>
      </c>
      <c r="R3" s="5">
        <v>-8.0000000000000004E-4</v>
      </c>
      <c r="S3" s="4">
        <v>264225398</v>
      </c>
      <c r="T3" s="4">
        <f t="shared" ref="T3:T10" si="1">AVERAGE(S4:S13)</f>
        <v>314958332</v>
      </c>
      <c r="U3" s="4">
        <f t="shared" ref="U3:U10" si="2">MIN(S4:S8)</f>
        <v>251037342</v>
      </c>
      <c r="V3" s="5">
        <v>9.8999999999999991E-3</v>
      </c>
    </row>
    <row r="4" spans="1:22" x14ac:dyDescent="0.2">
      <c r="A4" s="16" t="s">
        <v>336</v>
      </c>
      <c r="B4" s="4">
        <v>26508388</v>
      </c>
      <c r="C4" s="4">
        <v>33309383</v>
      </c>
      <c r="D4" s="4">
        <v>-6800995</v>
      </c>
      <c r="E4" s="4">
        <v>-207031270000</v>
      </c>
      <c r="F4" s="4">
        <f t="shared" si="0"/>
        <v>-17445441390637</v>
      </c>
      <c r="R4" s="5">
        <v>-1.6500000000000001E-2</v>
      </c>
      <c r="S4" s="4">
        <v>448754709</v>
      </c>
      <c r="T4" s="4">
        <f t="shared" si="1"/>
        <v>303458294.89999998</v>
      </c>
      <c r="U4" s="4">
        <f t="shared" si="2"/>
        <v>251037342</v>
      </c>
      <c r="V4" s="5">
        <v>3.4000000000000002E-2</v>
      </c>
    </row>
    <row r="5" spans="1:22" x14ac:dyDescent="0.2">
      <c r="A5" s="16" t="s">
        <v>335</v>
      </c>
      <c r="B5" s="4">
        <v>23065109</v>
      </c>
      <c r="C5" s="4">
        <v>52256565</v>
      </c>
      <c r="D5" s="4">
        <v>-29191456</v>
      </c>
      <c r="E5" s="4">
        <v>-1060023280000</v>
      </c>
      <c r="F5" s="4">
        <f t="shared" si="0"/>
        <v>-17238410120637</v>
      </c>
      <c r="R5" s="5">
        <v>-3.0999999999999999E-3</v>
      </c>
      <c r="S5" s="4">
        <v>278453204</v>
      </c>
      <c r="T5" s="4">
        <f t="shared" si="1"/>
        <v>303380704.10000002</v>
      </c>
      <c r="U5" s="4">
        <f t="shared" si="2"/>
        <v>251037342</v>
      </c>
      <c r="V5" s="5">
        <v>1.6500000000000001E-2</v>
      </c>
    </row>
    <row r="6" spans="1:22" x14ac:dyDescent="0.2">
      <c r="A6" s="16" t="s">
        <v>334</v>
      </c>
      <c r="B6" s="4">
        <v>25566362</v>
      </c>
      <c r="C6" s="4">
        <v>39446651</v>
      </c>
      <c r="D6" s="4">
        <v>-13880289</v>
      </c>
      <c r="E6" s="4">
        <v>-593029450000</v>
      </c>
      <c r="F6" s="4">
        <f t="shared" si="0"/>
        <v>-16178386840637</v>
      </c>
      <c r="R6" s="5">
        <v>-9.3999999999999986E-3</v>
      </c>
      <c r="S6" s="4">
        <v>272327824</v>
      </c>
      <c r="T6" s="4">
        <f t="shared" si="1"/>
        <v>311166902.19999999</v>
      </c>
      <c r="U6" s="4">
        <f t="shared" si="2"/>
        <v>251037342</v>
      </c>
      <c r="V6" s="5">
        <v>1.77E-2</v>
      </c>
    </row>
    <row r="7" spans="1:22" x14ac:dyDescent="0.2">
      <c r="A7" s="16" t="s">
        <v>333</v>
      </c>
      <c r="B7" s="4">
        <v>22018172</v>
      </c>
      <c r="C7" s="4">
        <v>28552439</v>
      </c>
      <c r="D7" s="4">
        <v>-6534267</v>
      </c>
      <c r="E7" s="4">
        <v>-396237120000</v>
      </c>
      <c r="F7" s="4">
        <f t="shared" si="0"/>
        <v>-15585357390637</v>
      </c>
      <c r="R7" s="5">
        <v>2.4199999999999999E-2</v>
      </c>
      <c r="S7" s="4">
        <v>265028001</v>
      </c>
      <c r="T7" s="4">
        <f t="shared" si="1"/>
        <v>315928633</v>
      </c>
      <c r="U7" s="4">
        <f t="shared" si="2"/>
        <v>251037342</v>
      </c>
      <c r="V7" s="5">
        <v>2.3300000000000001E-2</v>
      </c>
    </row>
    <row r="8" spans="1:22" x14ac:dyDescent="0.2">
      <c r="A8" s="16" t="s">
        <v>332</v>
      </c>
      <c r="B8" s="4">
        <v>28707894</v>
      </c>
      <c r="C8" s="4">
        <v>31833199</v>
      </c>
      <c r="D8" s="4">
        <v>-3125305</v>
      </c>
      <c r="E8" s="4">
        <v>-223572630000</v>
      </c>
      <c r="F8" s="4">
        <f t="shared" si="0"/>
        <v>-15189120270637</v>
      </c>
      <c r="R8" s="5">
        <v>5.7999999999999996E-3</v>
      </c>
      <c r="S8" s="4">
        <v>251037342</v>
      </c>
      <c r="T8" s="4">
        <f t="shared" si="1"/>
        <v>326732150.89999998</v>
      </c>
      <c r="U8" s="4">
        <f t="shared" si="2"/>
        <v>265623657</v>
      </c>
      <c r="V8" s="5">
        <v>1.01E-2</v>
      </c>
    </row>
    <row r="9" spans="1:22" x14ac:dyDescent="0.2">
      <c r="A9" s="16" t="s">
        <v>331</v>
      </c>
      <c r="B9" s="4">
        <v>27876739</v>
      </c>
      <c r="C9" s="4">
        <v>28191666</v>
      </c>
      <c r="D9" s="4">
        <v>-314927</v>
      </c>
      <c r="E9" s="4">
        <v>3349850000</v>
      </c>
      <c r="F9" s="4">
        <f t="shared" si="0"/>
        <v>-14965547640637</v>
      </c>
      <c r="R9" s="5">
        <v>-1.21E-2</v>
      </c>
      <c r="S9" s="4">
        <v>316070657</v>
      </c>
      <c r="T9" s="4">
        <f t="shared" si="1"/>
        <v>323055892.19999999</v>
      </c>
      <c r="U9" s="4">
        <f t="shared" si="2"/>
        <v>265623657</v>
      </c>
      <c r="V9" s="5">
        <v>1.78E-2</v>
      </c>
    </row>
    <row r="10" spans="1:22" x14ac:dyDescent="0.2">
      <c r="A10" s="16" t="s">
        <v>330</v>
      </c>
      <c r="B10" s="4">
        <v>17299932</v>
      </c>
      <c r="C10" s="4">
        <v>25078882</v>
      </c>
      <c r="D10" s="4">
        <v>-7778950</v>
      </c>
      <c r="E10" s="4">
        <v>-366248680000</v>
      </c>
      <c r="F10" s="4">
        <f t="shared" si="0"/>
        <v>-14968897490637</v>
      </c>
      <c r="R10" s="5">
        <v>-2.06E-2</v>
      </c>
      <c r="S10" s="4">
        <v>438997600</v>
      </c>
      <c r="T10" s="4">
        <f t="shared" si="1"/>
        <v>309181784.30000001</v>
      </c>
      <c r="U10" s="4">
        <f t="shared" si="2"/>
        <v>265623657</v>
      </c>
      <c r="V10" s="5">
        <v>2.4500000000000001E-2</v>
      </c>
    </row>
    <row r="11" spans="1:22" x14ac:dyDescent="0.2">
      <c r="A11" s="16" t="s">
        <v>329</v>
      </c>
      <c r="B11" s="4">
        <v>25475127</v>
      </c>
      <c r="C11" s="4">
        <v>31070697</v>
      </c>
      <c r="D11" s="4">
        <v>-5595570</v>
      </c>
      <c r="E11" s="4">
        <v>-354234670000</v>
      </c>
      <c r="F11" s="4">
        <f t="shared" ref="F11:F24" si="3">F12+E11</f>
        <v>-14602648810637</v>
      </c>
      <c r="R11" s="5">
        <v>4.3E-3</v>
      </c>
      <c r="S11" s="4">
        <v>265623657</v>
      </c>
      <c r="T11" s="4">
        <f t="shared" ref="T11:T24" si="4">AVERAGE(S12:S21)</f>
        <v>303444770.39999998</v>
      </c>
      <c r="U11" s="4">
        <f t="shared" ref="U11:U24" si="5">MIN(S12:S16)</f>
        <v>277677296</v>
      </c>
      <c r="V11" s="5">
        <v>1.0500000000000001E-2</v>
      </c>
    </row>
    <row r="12" spans="1:22" x14ac:dyDescent="0.2">
      <c r="A12" s="16" t="s">
        <v>328</v>
      </c>
      <c r="B12" s="4">
        <v>24562232</v>
      </c>
      <c r="C12" s="4">
        <v>20116180</v>
      </c>
      <c r="D12" s="4">
        <v>4446052</v>
      </c>
      <c r="E12" s="4">
        <v>157199040000</v>
      </c>
      <c r="F12" s="4">
        <f t="shared" si="3"/>
        <v>-14248414140637</v>
      </c>
      <c r="R12" s="5">
        <v>-7.0999999999999995E-3</v>
      </c>
      <c r="S12" s="4">
        <v>322852796</v>
      </c>
      <c r="T12" s="4">
        <f t="shared" si="4"/>
        <v>289801020.80000001</v>
      </c>
      <c r="U12" s="4">
        <f t="shared" si="5"/>
        <v>277677296</v>
      </c>
      <c r="V12" s="5">
        <v>1.84E-2</v>
      </c>
    </row>
    <row r="13" spans="1:22" x14ac:dyDescent="0.2">
      <c r="A13" s="16" t="s">
        <v>327</v>
      </c>
      <c r="B13" s="4">
        <v>32019530</v>
      </c>
      <c r="C13" s="4">
        <v>30864223</v>
      </c>
      <c r="D13" s="4">
        <v>1155307</v>
      </c>
      <c r="E13" s="4">
        <v>56953910000</v>
      </c>
      <c r="F13" s="4">
        <f t="shared" si="3"/>
        <v>-14405613180637</v>
      </c>
      <c r="R13" s="5">
        <v>9.1999999999999998E-3</v>
      </c>
      <c r="S13" s="4">
        <v>290437530</v>
      </c>
      <c r="T13" s="4">
        <f t="shared" si="4"/>
        <v>294485338</v>
      </c>
      <c r="U13" s="4">
        <f t="shared" si="5"/>
        <v>277677296</v>
      </c>
      <c r="V13" s="5">
        <v>1.21E-2</v>
      </c>
    </row>
    <row r="14" spans="1:22" x14ac:dyDescent="0.2">
      <c r="A14" s="16" t="s">
        <v>326</v>
      </c>
      <c r="B14" s="4">
        <v>29072757</v>
      </c>
      <c r="C14" s="4">
        <v>31449072</v>
      </c>
      <c r="D14" s="4">
        <v>-2376315</v>
      </c>
      <c r="E14" s="4">
        <v>-78835840000</v>
      </c>
      <c r="F14" s="4">
        <f t="shared" si="3"/>
        <v>-14462567090637</v>
      </c>
      <c r="R14" s="5">
        <v>1.1999999999999999E-3</v>
      </c>
      <c r="S14" s="4">
        <v>333754338</v>
      </c>
      <c r="T14" s="4">
        <f t="shared" si="4"/>
        <v>285777615.30000001</v>
      </c>
      <c r="U14" s="4">
        <f t="shared" si="5"/>
        <v>277677296</v>
      </c>
      <c r="V14" s="5">
        <v>9.7999999999999997E-3</v>
      </c>
    </row>
    <row r="15" spans="1:22" x14ac:dyDescent="0.2">
      <c r="A15" s="16" t="s">
        <v>325</v>
      </c>
      <c r="B15" s="4">
        <v>36395501</v>
      </c>
      <c r="C15" s="4">
        <v>33620408</v>
      </c>
      <c r="D15" s="4">
        <v>2775093</v>
      </c>
      <c r="E15" s="4">
        <v>32733290000</v>
      </c>
      <c r="F15" s="4">
        <f t="shared" si="3"/>
        <v>-14383731250637</v>
      </c>
      <c r="R15" s="5">
        <v>4.4000000000000003E-3</v>
      </c>
      <c r="S15" s="4">
        <v>277677296</v>
      </c>
      <c r="T15" s="4">
        <f t="shared" si="4"/>
        <v>276290503.10000002</v>
      </c>
      <c r="U15" s="4">
        <f t="shared" si="5"/>
        <v>279308070</v>
      </c>
      <c r="V15" s="5">
        <v>8.1000000000000013E-3</v>
      </c>
    </row>
    <row r="16" spans="1:22" x14ac:dyDescent="0.2">
      <c r="A16" s="16" t="s">
        <v>324</v>
      </c>
      <c r="B16" s="4">
        <v>14880236</v>
      </c>
      <c r="C16" s="4">
        <v>26875182</v>
      </c>
      <c r="D16" s="4">
        <v>-11994946</v>
      </c>
      <c r="E16" s="4">
        <v>-490219210000</v>
      </c>
      <c r="F16" s="4">
        <f t="shared" si="3"/>
        <v>-14416464540637</v>
      </c>
      <c r="R16" s="5">
        <v>2.9999999999999997E-4</v>
      </c>
      <c r="S16" s="4">
        <v>350189805</v>
      </c>
      <c r="T16" s="4">
        <f t="shared" si="4"/>
        <v>283845439</v>
      </c>
      <c r="U16" s="4">
        <f t="shared" si="5"/>
        <v>208253518</v>
      </c>
      <c r="V16" s="5">
        <v>1.46E-2</v>
      </c>
    </row>
    <row r="17" spans="1:22" x14ac:dyDescent="0.2">
      <c r="A17" s="16" t="s">
        <v>323</v>
      </c>
      <c r="B17" s="4">
        <v>30964149</v>
      </c>
      <c r="C17" s="4">
        <v>22089708</v>
      </c>
      <c r="D17" s="4">
        <v>8874441</v>
      </c>
      <c r="E17" s="4">
        <v>199427360000</v>
      </c>
      <c r="F17" s="4">
        <f t="shared" si="3"/>
        <v>-13926245330637</v>
      </c>
      <c r="R17" s="5">
        <v>1.3999999999999999E-2</v>
      </c>
      <c r="S17" s="4">
        <v>312645309</v>
      </c>
      <c r="T17" s="4">
        <f t="shared" si="4"/>
        <v>271262761.80000001</v>
      </c>
      <c r="U17" s="4">
        <f t="shared" si="5"/>
        <v>186415300</v>
      </c>
      <c r="V17" s="5">
        <v>1.4800000000000001E-2</v>
      </c>
    </row>
    <row r="18" spans="1:22" x14ac:dyDescent="0.2">
      <c r="A18" s="16" t="s">
        <v>322</v>
      </c>
      <c r="B18" s="4">
        <v>44566400</v>
      </c>
      <c r="C18" s="4">
        <v>43719478</v>
      </c>
      <c r="D18" s="4">
        <v>846922</v>
      </c>
      <c r="E18" s="4">
        <v>7268310000</v>
      </c>
      <c r="F18" s="4">
        <f t="shared" si="3"/>
        <v>-14125672690637</v>
      </c>
      <c r="R18" s="5">
        <v>1.18E-2</v>
      </c>
      <c r="S18" s="4">
        <v>359072521</v>
      </c>
      <c r="T18" s="4">
        <f t="shared" si="4"/>
        <v>252735379.80000001</v>
      </c>
      <c r="U18" s="4">
        <f t="shared" si="5"/>
        <v>186415300</v>
      </c>
      <c r="V18" s="5">
        <v>1.0500000000000001E-2</v>
      </c>
    </row>
    <row r="19" spans="1:22" x14ac:dyDescent="0.2">
      <c r="A19" s="16" t="s">
        <v>321</v>
      </c>
      <c r="B19" s="4">
        <v>22093123</v>
      </c>
      <c r="C19" s="4">
        <v>34781724</v>
      </c>
      <c r="D19" s="4">
        <v>-12688601</v>
      </c>
      <c r="E19" s="4">
        <v>-363494940000</v>
      </c>
      <c r="F19" s="4">
        <f t="shared" si="3"/>
        <v>-14132941000637</v>
      </c>
      <c r="R19" s="5">
        <v>8.3999999999999995E-3</v>
      </c>
      <c r="S19" s="4">
        <v>279308070</v>
      </c>
      <c r="T19" s="4">
        <f t="shared" si="4"/>
        <v>242759762.09999999</v>
      </c>
      <c r="U19" s="4">
        <f t="shared" si="5"/>
        <v>186415300</v>
      </c>
      <c r="V19" s="5">
        <v>1.1599999999999999E-2</v>
      </c>
    </row>
    <row r="20" spans="1:22" x14ac:dyDescent="0.2">
      <c r="A20" s="16" t="s">
        <v>314</v>
      </c>
      <c r="B20" s="4">
        <v>21180873</v>
      </c>
      <c r="C20" s="4">
        <v>29054824</v>
      </c>
      <c r="D20" s="4">
        <v>-7873951</v>
      </c>
      <c r="E20" s="4">
        <v>-304398180000</v>
      </c>
      <c r="F20" s="4">
        <f t="shared" si="3"/>
        <v>-13769446060637</v>
      </c>
      <c r="L20">
        <v>17</v>
      </c>
      <c r="M20">
        <v>5</v>
      </c>
      <c r="N20">
        <v>8</v>
      </c>
      <c r="R20" s="5">
        <v>3.5999999999999999E-3</v>
      </c>
      <c r="S20" s="4">
        <v>300256521</v>
      </c>
      <c r="T20" s="4">
        <f t="shared" si="4"/>
        <v>229407200.09999999</v>
      </c>
      <c r="U20" s="4">
        <f t="shared" si="5"/>
        <v>182806174</v>
      </c>
      <c r="V20" s="5">
        <v>1.1000000000000001E-2</v>
      </c>
    </row>
    <row r="21" spans="1:22" x14ac:dyDescent="0.2">
      <c r="A21" s="16" t="s">
        <v>310</v>
      </c>
      <c r="B21" s="4">
        <v>15423400</v>
      </c>
      <c r="C21" s="4">
        <v>14619410</v>
      </c>
      <c r="D21" s="4">
        <v>803990</v>
      </c>
      <c r="E21" s="4">
        <v>-44492428793</v>
      </c>
      <c r="F21" s="4">
        <f t="shared" si="3"/>
        <v>-13465047880637</v>
      </c>
      <c r="L21">
        <v>26</v>
      </c>
      <c r="M21">
        <v>3</v>
      </c>
      <c r="N21">
        <v>1</v>
      </c>
      <c r="R21" s="5">
        <v>1.1299999999999999E-2</v>
      </c>
      <c r="S21" s="4">
        <v>208253518</v>
      </c>
      <c r="T21" s="4">
        <f t="shared" si="4"/>
        <v>233441328.40000001</v>
      </c>
      <c r="U21" s="4">
        <f t="shared" si="5"/>
        <v>182806174</v>
      </c>
      <c r="V21" s="5">
        <v>1.1200000000000002E-2</v>
      </c>
    </row>
    <row r="22" spans="1:22" x14ac:dyDescent="0.2">
      <c r="A22" s="16" t="s">
        <v>309</v>
      </c>
      <c r="B22" s="4">
        <v>23141121</v>
      </c>
      <c r="C22" s="4">
        <v>36027335</v>
      </c>
      <c r="D22" s="4">
        <v>-12886214</v>
      </c>
      <c r="E22" s="4">
        <v>-462905830000</v>
      </c>
      <c r="F22" s="4">
        <f t="shared" si="3"/>
        <v>-13420555451844</v>
      </c>
      <c r="R22" s="5">
        <v>1.5E-3</v>
      </c>
      <c r="S22" s="4">
        <v>186415300</v>
      </c>
      <c r="T22" s="4">
        <f t="shared" si="4"/>
        <v>238293129.80000001</v>
      </c>
      <c r="U22" s="4">
        <f t="shared" si="5"/>
        <v>182806174</v>
      </c>
      <c r="V22" s="5">
        <v>6.0000000000000001E-3</v>
      </c>
    </row>
    <row r="23" spans="1:22" x14ac:dyDescent="0.2">
      <c r="A23" s="16" t="s">
        <v>306</v>
      </c>
      <c r="B23" s="4">
        <v>22285313</v>
      </c>
      <c r="C23" s="4">
        <v>27475752</v>
      </c>
      <c r="D23" s="4">
        <v>-5190439</v>
      </c>
      <c r="E23" s="4">
        <v>-108162810000</v>
      </c>
      <c r="F23" s="4">
        <f t="shared" si="3"/>
        <v>-12957649621844</v>
      </c>
      <c r="R23" s="5">
        <v>1.9199999999999998E-2</v>
      </c>
      <c r="S23" s="4">
        <v>337280702</v>
      </c>
      <c r="T23" s="4">
        <f t="shared" si="4"/>
        <v>233457642.80000001</v>
      </c>
      <c r="U23" s="4">
        <f t="shared" si="5"/>
        <v>173798701</v>
      </c>
      <c r="V23" s="5">
        <v>2.0899999999999998E-2</v>
      </c>
    </row>
    <row r="24" spans="1:22" x14ac:dyDescent="0.2">
      <c r="A24" s="16" t="s">
        <v>305</v>
      </c>
      <c r="B24" s="4">
        <v>18355139</v>
      </c>
      <c r="C24" s="4">
        <v>27460871</v>
      </c>
      <c r="D24" s="4">
        <v>-9105732</v>
      </c>
      <c r="E24" s="4">
        <v>-248406830000</v>
      </c>
      <c r="F24" s="4">
        <f t="shared" si="3"/>
        <v>-12849486811844</v>
      </c>
      <c r="R24" s="5">
        <v>1.1999999999999999E-3</v>
      </c>
      <c r="S24" s="4">
        <v>246677111</v>
      </c>
      <c r="T24" s="4">
        <f t="shared" si="4"/>
        <v>232541801.69999999</v>
      </c>
      <c r="U24" s="4">
        <f t="shared" si="5"/>
        <v>173798701</v>
      </c>
      <c r="V24" s="5">
        <v>6.1999999999999998E-3</v>
      </c>
    </row>
    <row r="25" spans="1:22" x14ac:dyDescent="0.2">
      <c r="A25" s="16" t="s">
        <v>304</v>
      </c>
      <c r="B25" s="4">
        <v>19112000</v>
      </c>
      <c r="C25" s="4">
        <v>24545280</v>
      </c>
      <c r="D25" s="4">
        <v>-5433280</v>
      </c>
      <c r="E25" s="4">
        <v>-165902544300</v>
      </c>
      <c r="F25" s="4">
        <f t="shared" ref="F25:F37" si="6">F26+E25</f>
        <v>-12601079981844</v>
      </c>
      <c r="L25">
        <v>17</v>
      </c>
      <c r="M25">
        <v>5</v>
      </c>
      <c r="N25">
        <v>8</v>
      </c>
      <c r="R25" s="5">
        <v>6.0000000000000001E-3</v>
      </c>
      <c r="S25" s="4">
        <v>182806174</v>
      </c>
      <c r="T25" s="4">
        <f t="shared" ref="T25:T41" si="7">AVERAGE(S26:S35)</f>
        <v>233358064.40000001</v>
      </c>
      <c r="U25" s="4">
        <f t="shared" ref="U25:U37" si="8">MIN(S26:S30)</f>
        <v>166730901</v>
      </c>
      <c r="V25" s="5">
        <v>9.300000000000001E-3</v>
      </c>
    </row>
    <row r="26" spans="1:22" x14ac:dyDescent="0.2">
      <c r="A26" s="16" t="s">
        <v>303</v>
      </c>
      <c r="B26" s="4">
        <v>4559906</v>
      </c>
      <c r="C26" s="4">
        <v>10819087</v>
      </c>
      <c r="D26" s="4">
        <v>-6259181</v>
      </c>
      <c r="E26" s="4">
        <v>-172437830000</v>
      </c>
      <c r="F26" s="4">
        <f t="shared" si="6"/>
        <v>-12435177437544</v>
      </c>
      <c r="L26">
        <v>3</v>
      </c>
      <c r="M26">
        <v>1</v>
      </c>
      <c r="N26">
        <v>26</v>
      </c>
      <c r="R26" s="5">
        <v>-1.3000000000000001E-2</v>
      </c>
      <c r="S26" s="4">
        <v>425739164</v>
      </c>
      <c r="T26" s="4">
        <f t="shared" si="7"/>
        <v>216591063.69999999</v>
      </c>
      <c r="U26" s="4">
        <f t="shared" si="8"/>
        <v>166730901</v>
      </c>
      <c r="V26" s="5">
        <v>1.84E-2</v>
      </c>
    </row>
    <row r="27" spans="1:22" x14ac:dyDescent="0.2">
      <c r="A27" s="16" t="s">
        <v>299</v>
      </c>
      <c r="B27" s="4">
        <v>4327555</v>
      </c>
      <c r="C27" s="4">
        <v>2310739</v>
      </c>
      <c r="D27" s="4">
        <v>2016816</v>
      </c>
      <c r="E27" s="4">
        <v>58804270000</v>
      </c>
      <c r="F27" s="4">
        <f t="shared" si="6"/>
        <v>-12262739607544</v>
      </c>
      <c r="L27">
        <v>14</v>
      </c>
      <c r="M27">
        <v>4</v>
      </c>
      <c r="N27">
        <v>12</v>
      </c>
      <c r="R27" s="5">
        <v>2.2000000000000001E-3</v>
      </c>
      <c r="S27" s="4">
        <v>186818537</v>
      </c>
      <c r="T27" s="4">
        <f t="shared" si="7"/>
        <v>220420362.69999999</v>
      </c>
      <c r="U27" s="4">
        <f t="shared" si="8"/>
        <v>166730901</v>
      </c>
      <c r="V27" s="5">
        <v>4.7999999999999996E-3</v>
      </c>
    </row>
    <row r="28" spans="1:22" x14ac:dyDescent="0.2">
      <c r="A28" s="16" t="s">
        <v>298</v>
      </c>
      <c r="B28" s="4">
        <v>5979660</v>
      </c>
      <c r="C28" s="4">
        <v>5186463</v>
      </c>
      <c r="D28" s="4">
        <v>793197</v>
      </c>
      <c r="E28" s="4">
        <v>-12767580000</v>
      </c>
      <c r="F28" s="4">
        <f t="shared" si="6"/>
        <v>-12321543877544</v>
      </c>
      <c r="L28">
        <v>14</v>
      </c>
      <c r="M28">
        <v>5</v>
      </c>
      <c r="N28">
        <v>11</v>
      </c>
      <c r="R28" s="5">
        <v>-3.0999999999999999E-3</v>
      </c>
      <c r="S28" s="4">
        <v>173798701</v>
      </c>
      <c r="T28" s="4">
        <f t="shared" si="7"/>
        <v>225717931.90000001</v>
      </c>
      <c r="U28" s="4">
        <f t="shared" si="8"/>
        <v>166730901</v>
      </c>
      <c r="V28" s="5">
        <v>6.1999999999999998E-3</v>
      </c>
    </row>
    <row r="29" spans="1:22" x14ac:dyDescent="0.2">
      <c r="A29" s="16" t="s">
        <v>286</v>
      </c>
      <c r="B29" s="4">
        <v>8737274</v>
      </c>
      <c r="C29" s="4">
        <v>11358102</v>
      </c>
      <c r="D29" s="4">
        <v>-2620828</v>
      </c>
      <c r="E29" s="4">
        <v>-165506740000</v>
      </c>
      <c r="F29" s="4">
        <f t="shared" si="6"/>
        <v>-12308776297544</v>
      </c>
      <c r="L29">
        <v>19</v>
      </c>
      <c r="M29">
        <v>3</v>
      </c>
      <c r="N29">
        <v>8</v>
      </c>
      <c r="R29" s="5">
        <v>4.5000000000000005E-3</v>
      </c>
      <c r="S29" s="4">
        <v>179551893</v>
      </c>
      <c r="T29" s="4">
        <f t="shared" si="7"/>
        <v>246293492.69999999</v>
      </c>
      <c r="U29" s="4">
        <f t="shared" si="8"/>
        <v>166730901</v>
      </c>
      <c r="V29" s="5">
        <v>4.1999999999999997E-3</v>
      </c>
    </row>
    <row r="30" spans="1:22" x14ac:dyDescent="0.2">
      <c r="A30" s="16" t="s">
        <v>285</v>
      </c>
      <c r="B30" s="4">
        <v>8247893</v>
      </c>
      <c r="C30" s="4">
        <v>8437597</v>
      </c>
      <c r="D30" s="4">
        <v>-189704</v>
      </c>
      <c r="E30" s="4">
        <v>-63874340000</v>
      </c>
      <c r="F30" s="4">
        <f t="shared" si="6"/>
        <v>-12143269557544</v>
      </c>
      <c r="R30" s="5">
        <v>-1.6000000000000001E-3</v>
      </c>
      <c r="S30" s="4">
        <v>166730901</v>
      </c>
      <c r="T30" s="4">
        <f t="shared" si="7"/>
        <v>258351997.59999999</v>
      </c>
      <c r="U30" s="4">
        <f t="shared" si="8"/>
        <v>190968801</v>
      </c>
      <c r="V30" s="5">
        <v>5.6000000000000008E-3</v>
      </c>
    </row>
    <row r="31" spans="1:22" x14ac:dyDescent="0.2">
      <c r="A31" s="16" t="s">
        <v>284</v>
      </c>
      <c r="B31" s="4">
        <v>23758084</v>
      </c>
      <c r="C31" s="4">
        <v>22304399</v>
      </c>
      <c r="D31" s="4">
        <v>1453685</v>
      </c>
      <c r="E31" s="4">
        <v>-8724490000</v>
      </c>
      <c r="F31" s="4">
        <f t="shared" si="6"/>
        <v>-12079395217544</v>
      </c>
      <c r="R31" s="5">
        <v>-3.7000000000000002E-3</v>
      </c>
      <c r="S31" s="4">
        <v>248594801</v>
      </c>
      <c r="T31" s="4">
        <f t="shared" si="7"/>
        <v>270291917.5</v>
      </c>
      <c r="U31" s="4">
        <f t="shared" si="8"/>
        <v>190968801</v>
      </c>
      <c r="V31" s="5">
        <v>8.3000000000000001E-3</v>
      </c>
    </row>
    <row r="32" spans="1:22" x14ac:dyDescent="0.2">
      <c r="A32" s="16" t="s">
        <v>283</v>
      </c>
      <c r="B32" s="4">
        <v>334200</v>
      </c>
      <c r="C32" s="4">
        <v>1019580</v>
      </c>
      <c r="D32" s="4">
        <v>-685380</v>
      </c>
      <c r="E32" s="4">
        <v>-28257710000</v>
      </c>
      <c r="F32" s="4">
        <f t="shared" si="6"/>
        <v>-12070670727544</v>
      </c>
      <c r="R32" s="5">
        <v>-4.7999999999999996E-3</v>
      </c>
      <c r="S32" s="4">
        <v>234933314</v>
      </c>
      <c r="T32" s="4">
        <f t="shared" si="7"/>
        <v>271135706.19999999</v>
      </c>
      <c r="U32" s="4">
        <f t="shared" si="8"/>
        <v>190968801</v>
      </c>
      <c r="V32" s="5">
        <v>1.03E-2</v>
      </c>
    </row>
    <row r="33" spans="1:22" x14ac:dyDescent="0.2">
      <c r="A33" s="16" t="s">
        <v>282</v>
      </c>
      <c r="B33" s="4">
        <v>23997610</v>
      </c>
      <c r="C33" s="4">
        <v>18830339</v>
      </c>
      <c r="D33" s="4">
        <v>5167271</v>
      </c>
      <c r="E33" s="4">
        <v>144945520000</v>
      </c>
      <c r="F33" s="4">
        <f t="shared" si="6"/>
        <v>-12042413017544</v>
      </c>
      <c r="R33" s="5">
        <v>3.7000000000000002E-3</v>
      </c>
      <c r="S33" s="4">
        <v>288925832</v>
      </c>
      <c r="T33" s="4">
        <f t="shared" si="7"/>
        <v>269957043.10000002</v>
      </c>
      <c r="U33" s="4">
        <f t="shared" si="8"/>
        <v>190968801</v>
      </c>
      <c r="V33" s="5">
        <v>8.0000000000000002E-3</v>
      </c>
    </row>
    <row r="34" spans="1:22" x14ac:dyDescent="0.2">
      <c r="A34" s="16" t="s">
        <v>281</v>
      </c>
      <c r="B34" s="4">
        <v>3346210</v>
      </c>
      <c r="C34" s="4">
        <v>3456300</v>
      </c>
      <c r="D34" s="4">
        <v>-110090</v>
      </c>
      <c r="E34" s="4">
        <v>-37914330000</v>
      </c>
      <c r="F34" s="4">
        <f t="shared" si="6"/>
        <v>-12187358537544</v>
      </c>
      <c r="R34" s="5">
        <v>9.5999999999999992E-3</v>
      </c>
      <c r="S34" s="4">
        <v>237518700</v>
      </c>
      <c r="T34" s="4">
        <f t="shared" si="7"/>
        <v>270054327</v>
      </c>
      <c r="U34" s="4">
        <f t="shared" si="8"/>
        <v>190968801</v>
      </c>
      <c r="V34" s="5">
        <v>8.1000000000000013E-3</v>
      </c>
    </row>
    <row r="35" spans="1:22" x14ac:dyDescent="0.2">
      <c r="A35" s="16" t="s">
        <v>280</v>
      </c>
      <c r="B35" s="4">
        <v>5508740</v>
      </c>
      <c r="C35" s="4">
        <v>2811064</v>
      </c>
      <c r="D35" s="4">
        <v>2697676</v>
      </c>
      <c r="E35" s="4">
        <v>123129490000</v>
      </c>
      <c r="F35" s="4">
        <f t="shared" si="6"/>
        <v>-12149444207544</v>
      </c>
      <c r="R35" s="5">
        <v>6.3E-3</v>
      </c>
      <c r="S35" s="4">
        <v>190968801</v>
      </c>
      <c r="T35" s="4">
        <f t="shared" si="7"/>
        <v>294638377</v>
      </c>
      <c r="U35" s="4">
        <f t="shared" si="8"/>
        <v>225111527</v>
      </c>
      <c r="V35" s="5">
        <v>8.0000000000000002E-3</v>
      </c>
    </row>
    <row r="36" spans="1:22" x14ac:dyDescent="0.2">
      <c r="A36" s="16" t="s">
        <v>279</v>
      </c>
      <c r="B36" s="4">
        <v>13687690</v>
      </c>
      <c r="C36" s="4">
        <v>8303724</v>
      </c>
      <c r="D36" s="4">
        <v>5383966</v>
      </c>
      <c r="E36" s="4">
        <v>209816970000</v>
      </c>
      <c r="F36" s="4">
        <f t="shared" si="6"/>
        <v>-12272573697544</v>
      </c>
      <c r="R36" s="5">
        <v>-3.0999999999999999E-3</v>
      </c>
      <c r="S36" s="4">
        <v>258069157</v>
      </c>
      <c r="T36" s="4">
        <f t="shared" si="7"/>
        <v>288725889.89999998</v>
      </c>
      <c r="U36" s="4">
        <f t="shared" si="8"/>
        <v>225111527</v>
      </c>
      <c r="V36" s="5">
        <v>0.01</v>
      </c>
    </row>
    <row r="37" spans="1:22" x14ac:dyDescent="0.2">
      <c r="A37" s="16" t="s">
        <v>278</v>
      </c>
      <c r="B37" s="4">
        <v>19471290</v>
      </c>
      <c r="C37" s="4">
        <v>13496139</v>
      </c>
      <c r="D37" s="4">
        <v>5975151</v>
      </c>
      <c r="E37" s="4">
        <v>189686850000</v>
      </c>
      <c r="F37" s="4">
        <f t="shared" si="6"/>
        <v>-12482390667544</v>
      </c>
      <c r="R37" s="5">
        <v>7.7000000000000002E-3</v>
      </c>
      <c r="S37" s="4">
        <v>225111527</v>
      </c>
      <c r="T37" s="4">
        <f t="shared" si="7"/>
        <v>287721955.5</v>
      </c>
      <c r="U37" s="4">
        <f t="shared" si="8"/>
        <v>226774393</v>
      </c>
      <c r="V37" s="5">
        <v>1.2800000000000001E-2</v>
      </c>
    </row>
    <row r="38" spans="1:22" x14ac:dyDescent="0.2">
      <c r="A38" s="16" t="s">
        <v>275</v>
      </c>
      <c r="B38" s="4">
        <v>13304878</v>
      </c>
      <c r="C38" s="4">
        <v>12780307</v>
      </c>
      <c r="D38" s="4">
        <v>524571</v>
      </c>
      <c r="E38" s="4">
        <v>4555730000</v>
      </c>
      <c r="F38" s="4">
        <f t="shared" ref="F38:F107" si="9">F39+E38</f>
        <v>-12672077517544</v>
      </c>
      <c r="R38" s="5">
        <v>-2E-3</v>
      </c>
      <c r="S38" s="4">
        <v>226774393</v>
      </c>
      <c r="T38" s="4">
        <f t="shared" si="7"/>
        <v>288154801.39999998</v>
      </c>
      <c r="U38" s="4">
        <f t="shared" ref="U38:U103" si="10">MIN(S39:S43)</f>
        <v>243371201</v>
      </c>
      <c r="V38" s="5">
        <v>9.300000000000001E-3</v>
      </c>
    </row>
    <row r="39" spans="1:22" x14ac:dyDescent="0.2">
      <c r="A39" s="16" t="s">
        <v>274</v>
      </c>
      <c r="B39" s="4">
        <v>11724350</v>
      </c>
      <c r="C39" s="4">
        <v>9287880</v>
      </c>
      <c r="D39" s="4">
        <v>2436470</v>
      </c>
      <c r="E39" s="4">
        <v>25104420000</v>
      </c>
      <c r="F39" s="4">
        <f t="shared" si="9"/>
        <v>-12676633247544</v>
      </c>
      <c r="R39" s="5">
        <v>1E-4</v>
      </c>
      <c r="S39" s="4">
        <v>385307501</v>
      </c>
      <c r="T39" s="4">
        <f t="shared" si="7"/>
        <v>269973321.39999998</v>
      </c>
      <c r="U39" s="4">
        <f t="shared" si="10"/>
        <v>238491539</v>
      </c>
      <c r="V39" s="5">
        <v>1.5700000000000002E-2</v>
      </c>
    </row>
    <row r="40" spans="1:22" x14ac:dyDescent="0.2">
      <c r="A40" s="16" t="s">
        <v>273</v>
      </c>
      <c r="B40" s="4">
        <v>18841710</v>
      </c>
      <c r="C40" s="4">
        <v>15502564</v>
      </c>
      <c r="D40" s="4">
        <v>3339146</v>
      </c>
      <c r="E40" s="4">
        <v>56651450000</v>
      </c>
      <c r="F40" s="4">
        <f t="shared" si="9"/>
        <v>-12701737667544</v>
      </c>
      <c r="R40" s="5">
        <v>8.0000000000000004E-4</v>
      </c>
      <c r="S40" s="4">
        <v>287315950</v>
      </c>
      <c r="T40" s="4">
        <f t="shared" si="7"/>
        <v>267647666.40000001</v>
      </c>
      <c r="U40" s="4">
        <f t="shared" si="10"/>
        <v>238491539</v>
      </c>
      <c r="V40" s="5">
        <v>1.11E-2</v>
      </c>
    </row>
    <row r="41" spans="1:22" x14ac:dyDescent="0.2">
      <c r="A41" s="16" t="s">
        <v>268</v>
      </c>
      <c r="B41" s="4">
        <v>15109815</v>
      </c>
      <c r="C41" s="4">
        <v>12822521</v>
      </c>
      <c r="D41" s="4">
        <v>2287294</v>
      </c>
      <c r="E41" s="4">
        <v>69638690000</v>
      </c>
      <c r="F41" s="4">
        <f t="shared" si="9"/>
        <v>-12758389117544</v>
      </c>
      <c r="R41" s="5">
        <v>2.0999999999999999E-3</v>
      </c>
      <c r="S41" s="4">
        <v>367994000</v>
      </c>
      <c r="T41" s="4">
        <f t="shared" si="7"/>
        <v>248771351.30000001</v>
      </c>
      <c r="U41" s="4">
        <f t="shared" si="10"/>
        <v>198944286</v>
      </c>
      <c r="V41" s="5">
        <v>8.8999999999999999E-3</v>
      </c>
    </row>
    <row r="42" spans="1:22" x14ac:dyDescent="0.2">
      <c r="A42" s="16" t="s">
        <v>266</v>
      </c>
      <c r="B42" s="4">
        <v>22816690</v>
      </c>
      <c r="C42" s="4">
        <v>24320690</v>
      </c>
      <c r="D42" s="4">
        <v>-1504000</v>
      </c>
      <c r="E42" s="4">
        <v>-19762617544</v>
      </c>
      <c r="F42" s="4">
        <f t="shared" si="9"/>
        <v>-12828027807544</v>
      </c>
      <c r="R42" s="5">
        <v>-2.8000000000000004E-3</v>
      </c>
      <c r="S42" s="4">
        <v>243371201</v>
      </c>
      <c r="T42" s="4">
        <f t="shared" ref="T42:T95" si="11">AVERAGE(S43:S52)</f>
        <v>243898009.19999999</v>
      </c>
      <c r="U42" s="4">
        <f t="shared" si="10"/>
        <v>198944286</v>
      </c>
      <c r="V42" s="5">
        <v>7.6E-3</v>
      </c>
    </row>
    <row r="43" spans="1:22" x14ac:dyDescent="0.2">
      <c r="A43" s="16" t="s">
        <v>265</v>
      </c>
      <c r="B43" s="4">
        <v>7837718</v>
      </c>
      <c r="C43" s="4">
        <v>9713992</v>
      </c>
      <c r="D43" s="4">
        <v>-1876274</v>
      </c>
      <c r="E43" s="4">
        <v>-61230730000</v>
      </c>
      <c r="F43" s="4">
        <f t="shared" si="9"/>
        <v>-12808265190000</v>
      </c>
      <c r="R43" s="5">
        <v>2E-3</v>
      </c>
      <c r="S43" s="4">
        <v>277139201</v>
      </c>
      <c r="T43" s="4">
        <f t="shared" si="11"/>
        <v>232366777.19999999</v>
      </c>
      <c r="U43" s="4">
        <f t="shared" si="10"/>
        <v>198944286</v>
      </c>
      <c r="V43" s="5">
        <v>8.8000000000000005E-3</v>
      </c>
    </row>
    <row r="44" spans="1:22" x14ac:dyDescent="0.2">
      <c r="A44" s="16" t="s">
        <v>247</v>
      </c>
      <c r="B44" s="4">
        <v>15553251</v>
      </c>
      <c r="C44" s="4">
        <v>22089067</v>
      </c>
      <c r="D44" s="4">
        <v>-6535816</v>
      </c>
      <c r="E44" s="4">
        <v>-226454580000</v>
      </c>
      <c r="F44" s="4">
        <f t="shared" si="9"/>
        <v>-12747034460000</v>
      </c>
      <c r="R44" s="5">
        <v>4.0999999999999995E-3</v>
      </c>
      <c r="S44" s="4">
        <v>238491539</v>
      </c>
      <c r="T44" s="4">
        <f t="shared" si="11"/>
        <v>221975274.09999999</v>
      </c>
      <c r="U44" s="4">
        <f t="shared" si="10"/>
        <v>198944286</v>
      </c>
      <c r="V44" s="5">
        <v>7.6E-3</v>
      </c>
    </row>
    <row r="45" spans="1:22" x14ac:dyDescent="0.2">
      <c r="A45" s="16" t="s">
        <v>239</v>
      </c>
      <c r="B45" s="4">
        <v>6936602</v>
      </c>
      <c r="C45" s="4">
        <v>13502362</v>
      </c>
      <c r="D45" s="4">
        <v>-6565760</v>
      </c>
      <c r="E45" s="4">
        <v>-212298970000</v>
      </c>
      <c r="F45" s="4">
        <f t="shared" si="9"/>
        <v>-12520579880000</v>
      </c>
      <c r="R45" s="5">
        <v>1.01E-2</v>
      </c>
      <c r="S45" s="4">
        <v>436809301</v>
      </c>
      <c r="T45" s="4">
        <f t="shared" si="11"/>
        <v>198923086.19999999</v>
      </c>
      <c r="U45" s="4">
        <f t="shared" si="10"/>
        <v>198944286</v>
      </c>
      <c r="V45" s="5">
        <v>1.95E-2</v>
      </c>
    </row>
    <row r="46" spans="1:22" x14ac:dyDescent="0.2">
      <c r="A46" s="16" t="s">
        <v>238</v>
      </c>
      <c r="B46" s="4">
        <v>12093614</v>
      </c>
      <c r="C46" s="4">
        <v>12583044</v>
      </c>
      <c r="D46" s="4">
        <v>-489430</v>
      </c>
      <c r="E46" s="4">
        <v>29489880000</v>
      </c>
      <c r="F46" s="4">
        <f t="shared" si="9"/>
        <v>-12308280910000</v>
      </c>
      <c r="R46" s="5">
        <v>1.1699999999999999E-2</v>
      </c>
      <c r="S46" s="4">
        <v>198944286</v>
      </c>
      <c r="T46" s="4">
        <f t="shared" si="11"/>
        <v>196328942.90000001</v>
      </c>
      <c r="U46" s="4">
        <f t="shared" si="10"/>
        <v>179230849</v>
      </c>
      <c r="V46" s="5">
        <v>1.6E-2</v>
      </c>
    </row>
    <row r="47" spans="1:22" x14ac:dyDescent="0.2">
      <c r="A47" s="16" t="s">
        <v>237</v>
      </c>
      <c r="B47" s="4">
        <v>10742435</v>
      </c>
      <c r="C47" s="4">
        <v>18763339</v>
      </c>
      <c r="D47" s="4">
        <v>-8020904</v>
      </c>
      <c r="E47" s="4">
        <v>-157905480000</v>
      </c>
      <c r="F47" s="4">
        <f t="shared" si="9"/>
        <v>-12337770790000</v>
      </c>
      <c r="R47" s="5">
        <v>2.0000000000000001E-4</v>
      </c>
      <c r="S47" s="4">
        <v>215072183</v>
      </c>
      <c r="T47" s="4">
        <f t="shared" si="11"/>
        <v>200569294.59999999</v>
      </c>
      <c r="U47" s="4">
        <f t="shared" si="10"/>
        <v>179230849</v>
      </c>
      <c r="V47" s="5">
        <v>9.4999999999999998E-3</v>
      </c>
    </row>
    <row r="48" spans="1:22" x14ac:dyDescent="0.2">
      <c r="A48" s="16" t="s">
        <v>233</v>
      </c>
      <c r="B48" s="4">
        <v>10118731</v>
      </c>
      <c r="C48" s="4">
        <v>10883343</v>
      </c>
      <c r="D48" s="4">
        <v>-764612</v>
      </c>
      <c r="E48" s="4">
        <v>-42232960000</v>
      </c>
      <c r="F48" s="4">
        <f t="shared" si="9"/>
        <v>-12179865310000</v>
      </c>
      <c r="R48" s="5">
        <v>2.5999999999999999E-3</v>
      </c>
      <c r="S48" s="4">
        <v>231102852</v>
      </c>
      <c r="T48" s="4">
        <f t="shared" si="11"/>
        <v>198055053.69999999</v>
      </c>
      <c r="U48" s="4">
        <f t="shared" si="10"/>
        <v>161826881</v>
      </c>
      <c r="V48" s="5">
        <v>5.8999999999999999E-3</v>
      </c>
    </row>
    <row r="49" spans="1:22" x14ac:dyDescent="0.2">
      <c r="A49" s="16" t="s">
        <v>232</v>
      </c>
      <c r="B49" s="4">
        <v>15302146</v>
      </c>
      <c r="C49" s="4">
        <v>13216038</v>
      </c>
      <c r="D49" s="4">
        <v>2086108</v>
      </c>
      <c r="E49" s="4">
        <v>70002630000</v>
      </c>
      <c r="F49" s="4">
        <f t="shared" si="9"/>
        <v>-12137632350000</v>
      </c>
      <c r="R49" s="5">
        <v>1.1299999999999999E-2</v>
      </c>
      <c r="S49" s="4">
        <v>203492701</v>
      </c>
      <c r="T49" s="4">
        <f t="shared" si="11"/>
        <v>197863547.19999999</v>
      </c>
      <c r="U49" s="4">
        <f t="shared" si="10"/>
        <v>134576508</v>
      </c>
      <c r="V49" s="5">
        <v>1.2500000000000001E-2</v>
      </c>
    </row>
    <row r="50" spans="1:22" x14ac:dyDescent="0.2">
      <c r="A50" s="16" t="s">
        <v>231</v>
      </c>
      <c r="B50" s="4">
        <v>15183603</v>
      </c>
      <c r="C50" s="4">
        <v>11440360</v>
      </c>
      <c r="D50" s="4">
        <v>3743243</v>
      </c>
      <c r="E50" s="4">
        <v>120742950000</v>
      </c>
      <c r="F50" s="4">
        <f t="shared" si="9"/>
        <v>-12207634980000</v>
      </c>
      <c r="R50" s="5">
        <v>2.0000000000000001E-4</v>
      </c>
      <c r="S50" s="4">
        <v>264059400</v>
      </c>
      <c r="T50" s="4">
        <f t="shared" si="11"/>
        <v>193826244.30000001</v>
      </c>
      <c r="U50" s="4">
        <f t="shared" si="10"/>
        <v>134576508</v>
      </c>
      <c r="V50" s="5">
        <v>4.5000000000000005E-3</v>
      </c>
    </row>
    <row r="51" spans="1:22" x14ac:dyDescent="0.2">
      <c r="A51" s="16" t="s">
        <v>230</v>
      </c>
      <c r="B51" s="4">
        <v>17928811</v>
      </c>
      <c r="C51" s="4">
        <v>23044951</v>
      </c>
      <c r="D51" s="4">
        <v>-5116140</v>
      </c>
      <c r="E51" s="4">
        <v>-112314830000</v>
      </c>
      <c r="F51" s="4">
        <f t="shared" si="9"/>
        <v>-12328377930000</v>
      </c>
      <c r="R51" s="5">
        <v>2.5999999999999999E-3</v>
      </c>
      <c r="S51" s="4">
        <v>179230849</v>
      </c>
      <c r="T51" s="4">
        <f t="shared" si="11"/>
        <v>196633938.5</v>
      </c>
      <c r="U51" s="4">
        <f t="shared" si="10"/>
        <v>134576508</v>
      </c>
      <c r="V51" s="5">
        <v>5.6000000000000008E-3</v>
      </c>
    </row>
    <row r="52" spans="1:22" x14ac:dyDescent="0.2">
      <c r="A52" s="16" t="s">
        <v>229</v>
      </c>
      <c r="B52" s="4">
        <v>8451090</v>
      </c>
      <c r="C52" s="4">
        <v>12195820</v>
      </c>
      <c r="D52" s="4">
        <v>-3744730</v>
      </c>
      <c r="E52" s="4">
        <v>-101159330000</v>
      </c>
      <c r="F52" s="4">
        <f t="shared" si="9"/>
        <v>-12216063100000</v>
      </c>
      <c r="R52" s="5">
        <v>1.3100000000000001E-2</v>
      </c>
      <c r="S52" s="4">
        <v>194637780</v>
      </c>
      <c r="T52" s="4">
        <f t="shared" si="11"/>
        <v>197050712.59999999</v>
      </c>
      <c r="U52" s="4">
        <f t="shared" si="10"/>
        <v>134576508</v>
      </c>
      <c r="V52" s="5">
        <v>1.29E-2</v>
      </c>
    </row>
    <row r="53" spans="1:22" x14ac:dyDescent="0.2">
      <c r="A53" s="16" t="s">
        <v>228</v>
      </c>
      <c r="B53" s="4">
        <v>19021646</v>
      </c>
      <c r="C53" s="4">
        <v>31169984</v>
      </c>
      <c r="D53" s="4">
        <v>-12148338</v>
      </c>
      <c r="E53" s="4">
        <v>-346835870000</v>
      </c>
      <c r="F53" s="4">
        <f t="shared" si="9"/>
        <v>-12114903770000</v>
      </c>
      <c r="R53" s="5">
        <v>0</v>
      </c>
      <c r="S53" s="4">
        <v>161826881</v>
      </c>
      <c r="T53" s="4">
        <f t="shared" si="11"/>
        <v>206989986.80000001</v>
      </c>
      <c r="U53" s="4">
        <f t="shared" si="10"/>
        <v>134576508</v>
      </c>
      <c r="V53" s="5">
        <v>5.7999999999999996E-3</v>
      </c>
    </row>
    <row r="54" spans="1:22" x14ac:dyDescent="0.2">
      <c r="A54" s="16" t="s">
        <v>227</v>
      </c>
      <c r="B54" s="4">
        <v>15068687</v>
      </c>
      <c r="C54" s="4">
        <v>24405540</v>
      </c>
      <c r="D54" s="4">
        <v>-9336853</v>
      </c>
      <c r="E54" s="4">
        <v>-307383520000</v>
      </c>
      <c r="F54" s="4">
        <f t="shared" si="9"/>
        <v>-11768067900000</v>
      </c>
      <c r="R54" s="5">
        <v>4.0000000000000002E-4</v>
      </c>
      <c r="S54" s="4">
        <v>134576508</v>
      </c>
      <c r="T54" s="4">
        <f t="shared" si="11"/>
        <v>225517585.30000001</v>
      </c>
      <c r="U54" s="4">
        <f t="shared" si="10"/>
        <v>173002853</v>
      </c>
      <c r="V54" s="5">
        <v>7.0999999999999995E-3</v>
      </c>
    </row>
    <row r="55" spans="1:22" x14ac:dyDescent="0.2">
      <c r="A55" s="16" t="s">
        <v>221</v>
      </c>
      <c r="B55" s="4">
        <v>17563646</v>
      </c>
      <c r="C55" s="4">
        <v>14900143</v>
      </c>
      <c r="D55" s="4">
        <v>2663503</v>
      </c>
      <c r="E55" s="4">
        <v>114170470000</v>
      </c>
      <c r="F55" s="4">
        <f t="shared" si="9"/>
        <v>-11460684380000</v>
      </c>
      <c r="R55" s="5">
        <v>4.6999999999999993E-3</v>
      </c>
      <c r="S55" s="4">
        <v>206287422</v>
      </c>
      <c r="T55" s="4">
        <f t="shared" si="11"/>
        <v>225844884.90000001</v>
      </c>
      <c r="U55" s="4">
        <f t="shared" si="10"/>
        <v>173002853</v>
      </c>
      <c r="V55" s="5">
        <v>7.3000000000000001E-3</v>
      </c>
    </row>
    <row r="56" spans="1:22" x14ac:dyDescent="0.2">
      <c r="A56" s="16" t="s">
        <v>212</v>
      </c>
      <c r="B56" s="4">
        <v>15281625</v>
      </c>
      <c r="C56" s="4">
        <v>22809726</v>
      </c>
      <c r="D56" s="4">
        <v>-7528101</v>
      </c>
      <c r="E56" s="4">
        <v>-241510790000</v>
      </c>
      <c r="F56" s="4">
        <f t="shared" si="9"/>
        <v>-11574854850000</v>
      </c>
      <c r="R56" s="5">
        <v>6.6E-3</v>
      </c>
      <c r="S56" s="4">
        <v>173002853</v>
      </c>
      <c r="T56" s="4">
        <f t="shared" si="11"/>
        <v>227502829.30000001</v>
      </c>
      <c r="U56" s="4">
        <f t="shared" si="10"/>
        <v>201577636</v>
      </c>
      <c r="V56" s="5">
        <v>1.43E-2</v>
      </c>
    </row>
    <row r="57" spans="1:22" x14ac:dyDescent="0.2">
      <c r="A57" s="16" t="s">
        <v>211</v>
      </c>
      <c r="B57" s="4">
        <v>67367443</v>
      </c>
      <c r="C57" s="4">
        <v>77273315</v>
      </c>
      <c r="D57" s="4">
        <v>-9905872</v>
      </c>
      <c r="E57" s="4">
        <v>-266852670000</v>
      </c>
      <c r="F57" s="4">
        <f t="shared" si="9"/>
        <v>-11333344060000</v>
      </c>
      <c r="R57" s="5">
        <v>-1.1599999999999999E-2</v>
      </c>
      <c r="S57" s="4">
        <v>257475700</v>
      </c>
      <c r="T57" s="4">
        <f t="shared" si="11"/>
        <v>231503060.19999999</v>
      </c>
      <c r="U57" s="4">
        <f t="shared" si="10"/>
        <v>198805521</v>
      </c>
      <c r="V57" s="5">
        <v>1.52E-2</v>
      </c>
    </row>
    <row r="58" spans="1:22" x14ac:dyDescent="0.2">
      <c r="A58" s="16" t="s">
        <v>210</v>
      </c>
      <c r="B58" s="4">
        <v>24091552</v>
      </c>
      <c r="C58" s="4">
        <v>38803890</v>
      </c>
      <c r="D58" s="4">
        <v>-14712338</v>
      </c>
      <c r="E58" s="4">
        <v>-396531600000</v>
      </c>
      <c r="F58" s="4">
        <f t="shared" si="9"/>
        <v>-11066491390000</v>
      </c>
      <c r="R58" s="5">
        <v>-6.4000000000000003E-3</v>
      </c>
      <c r="S58" s="4">
        <v>205960443</v>
      </c>
      <c r="T58" s="4">
        <f t="shared" si="11"/>
        <v>225080398.69999999</v>
      </c>
      <c r="U58" s="4">
        <f t="shared" si="10"/>
        <v>198805521</v>
      </c>
      <c r="V58" s="5">
        <v>8.8999999999999999E-3</v>
      </c>
    </row>
    <row r="59" spans="1:22" x14ac:dyDescent="0.2">
      <c r="A59" s="16" t="s">
        <v>209</v>
      </c>
      <c r="B59" s="4">
        <v>25984357</v>
      </c>
      <c r="C59" s="4">
        <v>30989293</v>
      </c>
      <c r="D59" s="4">
        <v>-5004936</v>
      </c>
      <c r="E59" s="4">
        <v>-91939480000</v>
      </c>
      <c r="F59" s="4">
        <f t="shared" si="9"/>
        <v>-10669959790000</v>
      </c>
      <c r="R59" s="5">
        <v>-2.0999999999999999E-3</v>
      </c>
      <c r="S59" s="4">
        <v>201577636</v>
      </c>
      <c r="T59" s="4">
        <f t="shared" si="11"/>
        <v>221852281.80000001</v>
      </c>
      <c r="U59" s="4">
        <f t="shared" si="10"/>
        <v>198805521</v>
      </c>
      <c r="V59" s="5">
        <v>9.300000000000001E-3</v>
      </c>
    </row>
    <row r="60" spans="1:22" x14ac:dyDescent="0.2">
      <c r="A60" s="16" t="s">
        <v>208</v>
      </c>
      <c r="B60" s="4">
        <v>17330382</v>
      </c>
      <c r="C60" s="4">
        <v>29429000</v>
      </c>
      <c r="D60" s="4">
        <v>-12098618</v>
      </c>
      <c r="E60" s="4">
        <v>-371266820000</v>
      </c>
      <c r="F60" s="4">
        <f t="shared" si="9"/>
        <v>-10578020310000</v>
      </c>
      <c r="R60" s="5">
        <v>-1.2800000000000001E-2</v>
      </c>
      <c r="S60" s="4">
        <v>223686371</v>
      </c>
      <c r="T60" s="4">
        <f t="shared" si="11"/>
        <v>213228510</v>
      </c>
      <c r="U60" s="4">
        <f t="shared" si="10"/>
        <v>198805521</v>
      </c>
      <c r="V60" s="5">
        <v>1.8100000000000002E-2</v>
      </c>
    </row>
    <row r="61" spans="1:22" x14ac:dyDescent="0.2">
      <c r="A61" s="16" t="s">
        <v>207</v>
      </c>
      <c r="B61" s="4">
        <v>17237776</v>
      </c>
      <c r="C61" s="4">
        <v>21369903</v>
      </c>
      <c r="D61" s="4">
        <v>-4132127</v>
      </c>
      <c r="E61" s="4">
        <v>-156850200000</v>
      </c>
      <c r="F61" s="4">
        <f t="shared" si="9"/>
        <v>-10206753490000</v>
      </c>
      <c r="R61" s="5">
        <v>3.4999999999999996E-3</v>
      </c>
      <c r="S61" s="4">
        <v>207307791</v>
      </c>
      <c r="T61" s="4">
        <f t="shared" si="11"/>
        <v>210101746.19999999</v>
      </c>
      <c r="U61" s="4">
        <f t="shared" si="10"/>
        <v>189582297</v>
      </c>
      <c r="V61" s="5">
        <v>5.6000000000000008E-3</v>
      </c>
    </row>
    <row r="62" spans="1:22" x14ac:dyDescent="0.2">
      <c r="A62" s="16" t="s">
        <v>206</v>
      </c>
      <c r="B62" s="4">
        <v>15504011</v>
      </c>
      <c r="C62" s="4">
        <v>20663240</v>
      </c>
      <c r="D62" s="4">
        <v>-5159229</v>
      </c>
      <c r="E62" s="4">
        <v>-222637700000</v>
      </c>
      <c r="F62" s="4">
        <f t="shared" si="9"/>
        <v>-10049903290000</v>
      </c>
      <c r="R62" s="5">
        <v>2.2000000000000001E-3</v>
      </c>
      <c r="S62" s="4">
        <v>198805521</v>
      </c>
      <c r="T62" s="4">
        <f t="shared" si="11"/>
        <v>205617631.5</v>
      </c>
      <c r="U62" s="4">
        <f t="shared" si="10"/>
        <v>189582297</v>
      </c>
      <c r="V62" s="5">
        <v>7.4999999999999997E-3</v>
      </c>
    </row>
    <row r="63" spans="1:22" x14ac:dyDescent="0.2">
      <c r="A63" s="16" t="s">
        <v>205</v>
      </c>
      <c r="B63" s="4">
        <v>13908344</v>
      </c>
      <c r="C63" s="4">
        <v>24852831</v>
      </c>
      <c r="D63" s="4">
        <v>-10944487</v>
      </c>
      <c r="E63" s="4">
        <v>-414089340000</v>
      </c>
      <c r="F63" s="4">
        <f t="shared" si="9"/>
        <v>-9827265590000</v>
      </c>
      <c r="R63" s="5">
        <v>3.2000000000000002E-3</v>
      </c>
      <c r="S63" s="4">
        <v>261219623</v>
      </c>
      <c r="T63" s="4">
        <f t="shared" si="11"/>
        <v>202036379.19999999</v>
      </c>
      <c r="U63" s="4">
        <f t="shared" si="10"/>
        <v>141733828</v>
      </c>
      <c r="V63" s="5">
        <v>8.199999999999999E-3</v>
      </c>
    </row>
    <row r="64" spans="1:22" x14ac:dyDescent="0.2">
      <c r="A64" s="16" t="s">
        <v>204</v>
      </c>
      <c r="B64" s="4">
        <v>25640765</v>
      </c>
      <c r="C64" s="4">
        <v>45685369</v>
      </c>
      <c r="D64" s="4">
        <v>-20044604</v>
      </c>
      <c r="E64" s="4">
        <v>-654058110000</v>
      </c>
      <c r="F64" s="4">
        <f t="shared" si="9"/>
        <v>-9413176250000</v>
      </c>
      <c r="R64" s="5">
        <v>1.9E-3</v>
      </c>
      <c r="S64" s="4">
        <v>319852493</v>
      </c>
      <c r="T64" s="4">
        <f t="shared" si="11"/>
        <v>189337618.69999999</v>
      </c>
      <c r="U64" s="4">
        <f t="shared" si="10"/>
        <v>141733828</v>
      </c>
      <c r="V64" s="5">
        <v>1.7100000000000001E-2</v>
      </c>
    </row>
    <row r="65" spans="1:22" x14ac:dyDescent="0.2">
      <c r="A65" s="16" t="s">
        <v>203</v>
      </c>
      <c r="B65" s="4">
        <v>17461202</v>
      </c>
      <c r="C65" s="4">
        <v>28095304</v>
      </c>
      <c r="D65" s="4">
        <v>-10634102</v>
      </c>
      <c r="E65" s="4">
        <v>-369704840000</v>
      </c>
      <c r="F65" s="4">
        <f t="shared" si="9"/>
        <v>-8759118140000</v>
      </c>
      <c r="R65" s="5">
        <v>8.0000000000000002E-3</v>
      </c>
      <c r="S65" s="4">
        <v>209560418</v>
      </c>
      <c r="T65" s="4">
        <f t="shared" si="11"/>
        <v>192106916.90000001</v>
      </c>
      <c r="U65" s="4">
        <f t="shared" si="10"/>
        <v>137448653</v>
      </c>
      <c r="V65" s="5">
        <v>8.3000000000000001E-3</v>
      </c>
    </row>
    <row r="66" spans="1:22" x14ac:dyDescent="0.2">
      <c r="A66" s="16" t="s">
        <v>202</v>
      </c>
      <c r="B66" s="4">
        <v>9879994</v>
      </c>
      <c r="C66" s="4">
        <v>24248972</v>
      </c>
      <c r="D66" s="4">
        <v>-14368978</v>
      </c>
      <c r="E66" s="4">
        <v>-586501040000</v>
      </c>
      <c r="F66" s="4">
        <f t="shared" si="9"/>
        <v>-8389413300000</v>
      </c>
      <c r="R66" s="5">
        <v>-6.0999999999999995E-3</v>
      </c>
      <c r="S66" s="4">
        <v>189582297</v>
      </c>
      <c r="T66" s="4">
        <f t="shared" si="11"/>
        <v>192624707.30000001</v>
      </c>
      <c r="U66" s="4">
        <f t="shared" si="10"/>
        <v>137448653</v>
      </c>
      <c r="V66" s="5">
        <v>1.15E-2</v>
      </c>
    </row>
    <row r="67" spans="1:22" x14ac:dyDescent="0.2">
      <c r="A67" s="16" t="s">
        <v>201</v>
      </c>
      <c r="B67" s="4">
        <v>8409403</v>
      </c>
      <c r="C67" s="4">
        <v>13189810</v>
      </c>
      <c r="D67" s="4">
        <v>-4780407</v>
      </c>
      <c r="E67" s="4">
        <v>-181700250000</v>
      </c>
      <c r="F67" s="4">
        <f t="shared" si="9"/>
        <v>-7802912260000</v>
      </c>
      <c r="R67" s="5">
        <v>1.54E-2</v>
      </c>
      <c r="S67" s="4">
        <v>297478009</v>
      </c>
      <c r="T67" s="4">
        <f t="shared" si="11"/>
        <v>185541054.40000001</v>
      </c>
      <c r="U67" s="4">
        <f t="shared" si="10"/>
        <v>137448653</v>
      </c>
      <c r="V67" s="5">
        <v>1.6299999999999999E-2</v>
      </c>
    </row>
    <row r="68" spans="1:22" x14ac:dyDescent="0.2">
      <c r="A68" s="16" t="s">
        <v>200</v>
      </c>
      <c r="B68" s="4">
        <v>7616899</v>
      </c>
      <c r="C68" s="4">
        <v>10859087</v>
      </c>
      <c r="D68" s="4">
        <v>-3242188</v>
      </c>
      <c r="E68" s="4">
        <v>-120441420000</v>
      </c>
      <c r="F68" s="4">
        <f t="shared" si="9"/>
        <v>-7621212010000</v>
      </c>
      <c r="R68" s="5">
        <v>8.0000000000000002E-3</v>
      </c>
      <c r="S68" s="4">
        <v>141733828</v>
      </c>
      <c r="T68" s="4">
        <f t="shared" si="11"/>
        <v>200162751.90000001</v>
      </c>
      <c r="U68" s="4">
        <f t="shared" si="10"/>
        <v>137448653</v>
      </c>
      <c r="V68" s="5">
        <v>1.2699999999999999E-2</v>
      </c>
    </row>
    <row r="69" spans="1:22" x14ac:dyDescent="0.2">
      <c r="A69" s="16" t="s">
        <v>199</v>
      </c>
      <c r="B69" s="4">
        <v>13444384</v>
      </c>
      <c r="C69" s="4">
        <v>24508359</v>
      </c>
      <c r="D69" s="4">
        <v>-11063975</v>
      </c>
      <c r="E69" s="4">
        <v>-411400220000</v>
      </c>
      <c r="F69" s="4">
        <f t="shared" si="9"/>
        <v>-7500770590000</v>
      </c>
      <c r="R69" s="5">
        <v>-1.0500000000000001E-2</v>
      </c>
      <c r="S69" s="4">
        <v>169296467</v>
      </c>
      <c r="T69" s="4">
        <f t="shared" si="11"/>
        <v>199394425.40000001</v>
      </c>
      <c r="U69" s="4">
        <f t="shared" si="10"/>
        <v>137448653</v>
      </c>
      <c r="V69" s="5">
        <v>1.4199999999999999E-2</v>
      </c>
    </row>
    <row r="70" spans="1:22" x14ac:dyDescent="0.2">
      <c r="A70" s="16" t="s">
        <v>198</v>
      </c>
      <c r="B70" s="4">
        <v>16323513</v>
      </c>
      <c r="C70" s="4">
        <v>16121491</v>
      </c>
      <c r="D70" s="4">
        <v>202022</v>
      </c>
      <c r="E70" s="4">
        <v>-47529820000</v>
      </c>
      <c r="F70" s="4">
        <f t="shared" si="9"/>
        <v>-7089370370000</v>
      </c>
      <c r="R70" s="5">
        <v>4.3E-3</v>
      </c>
      <c r="S70" s="4">
        <v>137448653</v>
      </c>
      <c r="T70" s="4">
        <f t="shared" si="11"/>
        <v>214747670.30000001</v>
      </c>
      <c r="U70" s="4">
        <f t="shared" si="10"/>
        <v>153964374</v>
      </c>
      <c r="V70" s="5">
        <v>8.6999999999999994E-3</v>
      </c>
    </row>
    <row r="71" spans="1:22" x14ac:dyDescent="0.2">
      <c r="A71" s="16" t="s">
        <v>197</v>
      </c>
      <c r="B71" s="4">
        <v>13229620</v>
      </c>
      <c r="C71" s="4">
        <v>11752287</v>
      </c>
      <c r="D71" s="4">
        <v>1477333</v>
      </c>
      <c r="E71" s="4">
        <v>-10578510000</v>
      </c>
      <c r="F71" s="4">
        <f t="shared" si="9"/>
        <v>-7041840550000</v>
      </c>
      <c r="R71" s="5">
        <v>9.3999999999999986E-3</v>
      </c>
      <c r="S71" s="4">
        <v>176040153</v>
      </c>
      <c r="T71" s="4">
        <f t="shared" si="11"/>
        <v>221887027.09999999</v>
      </c>
      <c r="U71" s="4">
        <f t="shared" si="10"/>
        <v>153964374</v>
      </c>
      <c r="V71" s="5">
        <v>1.95E-2</v>
      </c>
    </row>
    <row r="72" spans="1:22" x14ac:dyDescent="0.2">
      <c r="A72" s="16" t="s">
        <v>196</v>
      </c>
      <c r="B72" s="4">
        <v>8964262</v>
      </c>
      <c r="C72" s="4">
        <v>7105831</v>
      </c>
      <c r="D72" s="4">
        <v>1858431</v>
      </c>
      <c r="E72" s="4">
        <v>31521190000</v>
      </c>
      <c r="F72" s="4">
        <f t="shared" si="9"/>
        <v>-7031262040000</v>
      </c>
      <c r="R72" s="5">
        <v>-8.199999999999999E-3</v>
      </c>
      <c r="S72" s="4">
        <v>153964374</v>
      </c>
      <c r="T72" s="4">
        <f t="shared" si="11"/>
        <v>228166372.40000001</v>
      </c>
      <c r="U72" s="4">
        <f t="shared" si="10"/>
        <v>192864888</v>
      </c>
      <c r="V72" s="5">
        <v>1.0500000000000001E-2</v>
      </c>
    </row>
    <row r="73" spans="1:22" x14ac:dyDescent="0.2">
      <c r="A73" s="16" t="s">
        <v>195</v>
      </c>
      <c r="B73" s="4">
        <v>16748474</v>
      </c>
      <c r="C73" s="4">
        <v>15704119</v>
      </c>
      <c r="D73" s="4">
        <v>1044355</v>
      </c>
      <c r="E73" s="4">
        <v>-1721280000</v>
      </c>
      <c r="F73" s="4">
        <f t="shared" si="9"/>
        <v>-7062783230000</v>
      </c>
      <c r="R73" s="5">
        <v>4.3E-3</v>
      </c>
      <c r="S73" s="4">
        <v>225407100</v>
      </c>
      <c r="T73" s="4">
        <f t="shared" si="11"/>
        <v>231399325.80000001</v>
      </c>
      <c r="U73" s="4">
        <f t="shared" si="10"/>
        <v>192864888</v>
      </c>
      <c r="V73" s="5">
        <v>1.7299999999999999E-2</v>
      </c>
    </row>
    <row r="74" spans="1:22" x14ac:dyDescent="0.2">
      <c r="A74" s="16" t="s">
        <v>194</v>
      </c>
      <c r="B74" s="4">
        <v>8506929</v>
      </c>
      <c r="C74" s="4">
        <v>23740857</v>
      </c>
      <c r="D74" s="4">
        <v>-15233928</v>
      </c>
      <c r="E74" s="4">
        <v>-461613290000</v>
      </c>
      <c r="F74" s="4">
        <f t="shared" si="9"/>
        <v>-7061061950000</v>
      </c>
      <c r="R74" s="5">
        <v>-2.4399999999999998E-2</v>
      </c>
      <c r="S74" s="4">
        <v>192864888</v>
      </c>
      <c r="T74" s="4">
        <f t="shared" si="11"/>
        <v>237357647.09999999</v>
      </c>
      <c r="U74" s="4">
        <f t="shared" si="10"/>
        <v>161613202</v>
      </c>
      <c r="V74" s="5">
        <v>2.8900000000000002E-2</v>
      </c>
    </row>
    <row r="75" spans="1:22" x14ac:dyDescent="0.2">
      <c r="A75" s="16" t="s">
        <v>193</v>
      </c>
      <c r="B75" s="4">
        <v>14390640</v>
      </c>
      <c r="C75" s="4">
        <v>16421757</v>
      </c>
      <c r="D75" s="4">
        <v>-2031117</v>
      </c>
      <c r="E75" s="4">
        <v>-74233170000</v>
      </c>
      <c r="F75" s="4">
        <f t="shared" si="9"/>
        <v>-6599448660000</v>
      </c>
      <c r="R75" s="5">
        <v>1.1000000000000001E-3</v>
      </c>
      <c r="S75" s="4">
        <v>237253400</v>
      </c>
      <c r="T75" s="4">
        <f t="shared" si="11"/>
        <v>239727923</v>
      </c>
      <c r="U75" s="4">
        <f t="shared" si="10"/>
        <v>161613202</v>
      </c>
      <c r="V75" s="5">
        <v>1.3300000000000001E-2</v>
      </c>
    </row>
    <row r="76" spans="1:22" x14ac:dyDescent="0.2">
      <c r="A76" s="16" t="s">
        <v>192</v>
      </c>
      <c r="B76" s="4">
        <v>3048988</v>
      </c>
      <c r="C76" s="4">
        <v>3406364</v>
      </c>
      <c r="D76" s="4">
        <v>-357376</v>
      </c>
      <c r="E76" s="4">
        <v>-28768890000</v>
      </c>
      <c r="F76" s="4">
        <f t="shared" si="9"/>
        <v>-6525215490000</v>
      </c>
      <c r="R76" s="5">
        <v>5.1999999999999998E-3</v>
      </c>
      <c r="S76" s="4">
        <v>194760201</v>
      </c>
      <c r="T76" s="4">
        <f t="shared" si="11"/>
        <v>238250883.09999999</v>
      </c>
      <c r="U76" s="4">
        <f t="shared" si="10"/>
        <v>161613202</v>
      </c>
      <c r="V76" s="5">
        <v>1.03E-2</v>
      </c>
    </row>
    <row r="77" spans="1:22" x14ac:dyDescent="0.2">
      <c r="A77" s="16" t="s">
        <v>191</v>
      </c>
      <c r="B77" s="4">
        <v>15264627</v>
      </c>
      <c r="C77" s="4">
        <v>14147993</v>
      </c>
      <c r="D77" s="4">
        <v>1116634</v>
      </c>
      <c r="E77" s="4">
        <v>-8028760000</v>
      </c>
      <c r="F77" s="4">
        <f t="shared" si="9"/>
        <v>-6496446600000</v>
      </c>
      <c r="R77" s="5">
        <v>-5.9999999999999995E-4</v>
      </c>
      <c r="S77" s="4">
        <v>226641480</v>
      </c>
      <c r="T77" s="4">
        <f t="shared" si="11"/>
        <v>239621718.69999999</v>
      </c>
      <c r="U77" s="4">
        <f t="shared" si="10"/>
        <v>161613202</v>
      </c>
      <c r="V77" s="5">
        <v>2.64E-2</v>
      </c>
    </row>
    <row r="78" spans="1:22" x14ac:dyDescent="0.2">
      <c r="A78" s="16" t="s">
        <v>190</v>
      </c>
      <c r="B78" s="4">
        <v>6584749</v>
      </c>
      <c r="C78" s="4">
        <v>13386296</v>
      </c>
      <c r="D78" s="4">
        <v>-6801547</v>
      </c>
      <c r="E78" s="4">
        <v>-203037870000</v>
      </c>
      <c r="F78" s="4">
        <f t="shared" si="9"/>
        <v>-6488417840000</v>
      </c>
      <c r="R78" s="5">
        <v>-2.5699999999999997E-2</v>
      </c>
      <c r="S78" s="4">
        <v>287950803</v>
      </c>
      <c r="T78" s="4">
        <f t="shared" si="11"/>
        <v>233400249</v>
      </c>
      <c r="U78" s="4">
        <f t="shared" si="10"/>
        <v>161613202</v>
      </c>
      <c r="V78" s="5">
        <v>3.6299999999999999E-2</v>
      </c>
    </row>
    <row r="79" spans="1:22" x14ac:dyDescent="0.2">
      <c r="A79" s="16" t="s">
        <v>189</v>
      </c>
      <c r="B79" s="4">
        <v>10781711</v>
      </c>
      <c r="C79" s="4">
        <v>16363830</v>
      </c>
      <c r="D79" s="4">
        <v>-5582119</v>
      </c>
      <c r="E79" s="4">
        <v>-220452790000</v>
      </c>
      <c r="F79" s="4">
        <f t="shared" si="9"/>
        <v>-6285379970000</v>
      </c>
      <c r="R79" s="5">
        <v>5.9999999999999995E-4</v>
      </c>
      <c r="S79" s="4">
        <v>161613202</v>
      </c>
      <c r="T79" s="4">
        <f t="shared" si="11"/>
        <v>238464549</v>
      </c>
      <c r="U79" s="4">
        <f t="shared" si="10"/>
        <v>216757827</v>
      </c>
      <c r="V79" s="5">
        <v>8.3999999999999995E-3</v>
      </c>
    </row>
    <row r="80" spans="1:22" x14ac:dyDescent="0.2">
      <c r="A80" s="16" t="s">
        <v>188</v>
      </c>
      <c r="B80" s="4">
        <v>18123200</v>
      </c>
      <c r="C80" s="4">
        <v>22417048</v>
      </c>
      <c r="D80" s="4">
        <v>-4293848</v>
      </c>
      <c r="E80" s="4">
        <v>-161969570000</v>
      </c>
      <c r="F80" s="4">
        <f t="shared" si="9"/>
        <v>-6064927180000</v>
      </c>
      <c r="R80" s="5">
        <v>1.1299999999999999E-2</v>
      </c>
      <c r="S80" s="4">
        <v>290981102</v>
      </c>
      <c r="T80" s="4">
        <f t="shared" si="11"/>
        <v>230517909.09999999</v>
      </c>
      <c r="U80" s="4">
        <f t="shared" si="10"/>
        <v>216757827</v>
      </c>
      <c r="V80" s="5">
        <v>1.72E-2</v>
      </c>
    </row>
    <row r="81" spans="1:22" x14ac:dyDescent="0.2">
      <c r="A81" s="16" t="s">
        <v>187</v>
      </c>
      <c r="B81" s="4">
        <v>9098880</v>
      </c>
      <c r="C81" s="4">
        <v>18158271</v>
      </c>
      <c r="D81" s="4">
        <v>-9059391</v>
      </c>
      <c r="E81" s="4">
        <v>-389504870000</v>
      </c>
      <c r="F81" s="4">
        <f t="shared" si="9"/>
        <v>-5902957610000</v>
      </c>
      <c r="R81" s="5">
        <v>1.1299999999999999E-2</v>
      </c>
      <c r="S81" s="4">
        <v>247433721</v>
      </c>
      <c r="T81" s="4">
        <f t="shared" si="11"/>
        <v>227243849.19999999</v>
      </c>
      <c r="U81" s="4">
        <f t="shared" si="10"/>
        <v>179989802</v>
      </c>
      <c r="V81" s="5">
        <v>1.34E-2</v>
      </c>
    </row>
    <row r="82" spans="1:22" x14ac:dyDescent="0.2">
      <c r="A82" s="16" t="s">
        <v>186</v>
      </c>
      <c r="B82" s="4">
        <v>19422745</v>
      </c>
      <c r="C82" s="4">
        <v>22357221</v>
      </c>
      <c r="D82" s="4">
        <v>-2934476</v>
      </c>
      <c r="E82" s="4">
        <v>-261286720000</v>
      </c>
      <c r="F82" s="4">
        <f t="shared" si="9"/>
        <v>-5513452740000</v>
      </c>
      <c r="R82" s="5">
        <v>-2.0999999999999999E-3</v>
      </c>
      <c r="S82" s="4">
        <v>216757827</v>
      </c>
      <c r="T82" s="4">
        <f t="shared" si="11"/>
        <v>222214596.69999999</v>
      </c>
      <c r="U82" s="4">
        <f t="shared" si="10"/>
        <v>179989802</v>
      </c>
      <c r="V82" s="5">
        <v>1.32E-2</v>
      </c>
    </row>
    <row r="83" spans="1:22" x14ac:dyDescent="0.2">
      <c r="A83" s="16" t="s">
        <v>185</v>
      </c>
      <c r="B83" s="4">
        <v>36418853</v>
      </c>
      <c r="C83" s="4">
        <v>36343384</v>
      </c>
      <c r="D83" s="4">
        <v>75469</v>
      </c>
      <c r="E83" s="4">
        <v>-111766720000</v>
      </c>
      <c r="F83" s="4">
        <f t="shared" si="9"/>
        <v>-5252166020000</v>
      </c>
      <c r="R83" s="5">
        <v>-1.24E-2</v>
      </c>
      <c r="S83" s="4">
        <v>257736634</v>
      </c>
      <c r="T83" s="4">
        <f t="shared" si="11"/>
        <v>217527386.59999999</v>
      </c>
      <c r="U83" s="4">
        <f t="shared" si="10"/>
        <v>179989802</v>
      </c>
      <c r="V83" s="5">
        <v>1.44E-2</v>
      </c>
    </row>
    <row r="84" spans="1:22" x14ac:dyDescent="0.2">
      <c r="A84" s="16" t="s">
        <v>184</v>
      </c>
      <c r="B84" s="4">
        <v>24551671</v>
      </c>
      <c r="C84" s="4">
        <v>33998370</v>
      </c>
      <c r="D84" s="4">
        <v>-9446699</v>
      </c>
      <c r="E84" s="4">
        <v>-500498190000</v>
      </c>
      <c r="F84" s="4">
        <f t="shared" si="9"/>
        <v>-5140399300000</v>
      </c>
      <c r="R84" s="5">
        <v>-6.1999999999999998E-3</v>
      </c>
      <c r="S84" s="4">
        <v>252448101</v>
      </c>
      <c r="T84" s="4">
        <f t="shared" si="11"/>
        <v>225292207.69999999</v>
      </c>
      <c r="U84" s="4">
        <f t="shared" si="10"/>
        <v>179989802</v>
      </c>
      <c r="V84" s="5">
        <v>1.41E-2</v>
      </c>
    </row>
    <row r="85" spans="1:22" x14ac:dyDescent="0.2">
      <c r="A85" s="16" t="s">
        <v>183</v>
      </c>
      <c r="B85" s="4">
        <v>16651644</v>
      </c>
      <c r="C85" s="4">
        <v>21518356</v>
      </c>
      <c r="D85" s="4">
        <v>-4866712</v>
      </c>
      <c r="E85" s="4">
        <v>-268537780000</v>
      </c>
      <c r="F85" s="4">
        <f t="shared" si="9"/>
        <v>-4639901110000</v>
      </c>
      <c r="R85" s="5">
        <v>3.4099999999999998E-2</v>
      </c>
      <c r="S85" s="4">
        <v>260956159</v>
      </c>
      <c r="T85" s="4">
        <f t="shared" si="11"/>
        <v>212278852.09999999</v>
      </c>
      <c r="U85" s="4">
        <f t="shared" si="10"/>
        <v>179989802</v>
      </c>
      <c r="V85" s="5">
        <v>3.8199999999999998E-2</v>
      </c>
    </row>
    <row r="86" spans="1:22" x14ac:dyDescent="0.2">
      <c r="A86" s="16" t="s">
        <v>182</v>
      </c>
      <c r="B86" s="4">
        <v>10930781</v>
      </c>
      <c r="C86" s="4">
        <v>21607050</v>
      </c>
      <c r="D86" s="4">
        <v>-10676269</v>
      </c>
      <c r="E86" s="4">
        <v>-356703400000</v>
      </c>
      <c r="F86" s="4">
        <f t="shared" si="9"/>
        <v>-4371363330000</v>
      </c>
      <c r="R86" s="5">
        <v>-9.7999999999999997E-3</v>
      </c>
      <c r="S86" s="4">
        <v>179989802</v>
      </c>
      <c r="T86" s="4">
        <f t="shared" si="11"/>
        <v>207248383.80000001</v>
      </c>
      <c r="U86" s="4">
        <f t="shared" si="10"/>
        <v>211514703</v>
      </c>
      <c r="V86" s="5">
        <v>1.15E-2</v>
      </c>
    </row>
    <row r="87" spans="1:22" x14ac:dyDescent="0.2">
      <c r="A87" s="16" t="s">
        <v>181</v>
      </c>
      <c r="B87" s="4">
        <v>22793183</v>
      </c>
      <c r="C87" s="4">
        <v>15474096</v>
      </c>
      <c r="D87" s="4">
        <v>7319087</v>
      </c>
      <c r="E87" s="4">
        <v>175088110000</v>
      </c>
      <c r="F87" s="4">
        <f t="shared" si="9"/>
        <v>-4014659930000</v>
      </c>
      <c r="R87" s="5">
        <v>1.6E-2</v>
      </c>
      <c r="S87" s="4">
        <v>240349836</v>
      </c>
      <c r="T87" s="4">
        <f t="shared" si="11"/>
        <v>200134976.30000001</v>
      </c>
      <c r="U87" s="4">
        <f t="shared" si="10"/>
        <v>166465302</v>
      </c>
      <c r="V87" s="5">
        <v>9.8999999999999991E-3</v>
      </c>
    </row>
    <row r="88" spans="1:22" x14ac:dyDescent="0.2">
      <c r="A88" s="16" t="s">
        <v>180</v>
      </c>
      <c r="B88" s="4">
        <v>34585401</v>
      </c>
      <c r="C88" s="4">
        <v>28640570</v>
      </c>
      <c r="D88" s="4">
        <v>5944831</v>
      </c>
      <c r="E88" s="4">
        <v>205076770000</v>
      </c>
      <c r="F88" s="4">
        <f t="shared" si="9"/>
        <v>-4189748040000</v>
      </c>
      <c r="R88" s="5">
        <v>-1.1999999999999999E-3</v>
      </c>
      <c r="S88" s="4">
        <v>225736106</v>
      </c>
      <c r="T88" s="4">
        <f t="shared" si="11"/>
        <v>195760464.59999999</v>
      </c>
      <c r="U88" s="4">
        <f t="shared" si="10"/>
        <v>166465302</v>
      </c>
      <c r="V88" s="5">
        <v>1.5300000000000001E-2</v>
      </c>
    </row>
    <row r="89" spans="1:22" x14ac:dyDescent="0.2">
      <c r="A89" s="16" t="s">
        <v>179</v>
      </c>
      <c r="B89" s="4">
        <v>19867959</v>
      </c>
      <c r="C89" s="4">
        <v>27519811</v>
      </c>
      <c r="D89" s="4">
        <v>-7651852</v>
      </c>
      <c r="E89" s="4">
        <v>-221536570000</v>
      </c>
      <c r="F89" s="4">
        <f t="shared" si="9"/>
        <v>-4394824810000</v>
      </c>
      <c r="R89" s="5">
        <v>3.4099999999999998E-2</v>
      </c>
      <c r="S89" s="4">
        <v>212256202</v>
      </c>
      <c r="T89" s="4">
        <f t="shared" si="11"/>
        <v>192356730</v>
      </c>
      <c r="U89" s="4">
        <f t="shared" si="10"/>
        <v>166465302</v>
      </c>
      <c r="V89" s="5">
        <v>3.3000000000000002E-2</v>
      </c>
    </row>
    <row r="90" spans="1:22" x14ac:dyDescent="0.2">
      <c r="A90" s="16" t="s">
        <v>178</v>
      </c>
      <c r="B90" s="4">
        <v>26009325</v>
      </c>
      <c r="C90" s="4">
        <v>43563613</v>
      </c>
      <c r="D90" s="4">
        <v>-17554288</v>
      </c>
      <c r="E90" s="4">
        <v>-677936700000</v>
      </c>
      <c r="F90" s="4">
        <f t="shared" si="9"/>
        <v>-4173288240000</v>
      </c>
      <c r="R90" s="5">
        <v>1.18E-2</v>
      </c>
      <c r="S90" s="4">
        <v>211514703</v>
      </c>
      <c r="T90" s="4">
        <f t="shared" si="11"/>
        <v>200581436.90000001</v>
      </c>
      <c r="U90" s="4">
        <f t="shared" si="10"/>
        <v>130822603</v>
      </c>
      <c r="V90" s="5">
        <v>1.18E-2</v>
      </c>
    </row>
    <row r="91" spans="1:22" x14ac:dyDescent="0.2">
      <c r="A91" s="16" t="s">
        <v>177</v>
      </c>
      <c r="B91" s="4">
        <v>22520236</v>
      </c>
      <c r="C91" s="4">
        <v>34816817</v>
      </c>
      <c r="D91" s="4">
        <v>-12296581</v>
      </c>
      <c r="E91" s="4">
        <v>-417622740000</v>
      </c>
      <c r="F91" s="4">
        <f t="shared" si="9"/>
        <v>-3495351540000</v>
      </c>
      <c r="R91" s="5">
        <v>-7.9000000000000008E-3</v>
      </c>
      <c r="S91" s="4">
        <v>214693122</v>
      </c>
      <c r="T91" s="4">
        <f t="shared" si="11"/>
        <v>195272494.5</v>
      </c>
      <c r="U91" s="4">
        <f t="shared" si="10"/>
        <v>129685119</v>
      </c>
      <c r="V91" s="5">
        <v>1.8000000000000002E-2</v>
      </c>
    </row>
    <row r="92" spans="1:22" x14ac:dyDescent="0.2">
      <c r="A92" s="16" t="s">
        <v>176</v>
      </c>
      <c r="B92" s="4">
        <v>16279155</v>
      </c>
      <c r="C92" s="4">
        <v>23756841</v>
      </c>
      <c r="D92" s="4">
        <v>-7477686</v>
      </c>
      <c r="E92" s="4">
        <v>-308150170000</v>
      </c>
      <c r="F92" s="4">
        <f t="shared" si="9"/>
        <v>-3077728800000</v>
      </c>
      <c r="R92" s="5">
        <v>-1.8700000000000001E-2</v>
      </c>
      <c r="S92" s="4">
        <v>166465302</v>
      </c>
      <c r="T92" s="4">
        <f t="shared" si="11"/>
        <v>199127542</v>
      </c>
      <c r="U92" s="4">
        <f t="shared" si="10"/>
        <v>129685119</v>
      </c>
      <c r="V92" s="5">
        <v>1.8700000000000001E-2</v>
      </c>
    </row>
    <row r="93" spans="1:22" x14ac:dyDescent="0.2">
      <c r="A93" s="16" t="s">
        <v>175</v>
      </c>
      <c r="B93" s="4">
        <v>15995249</v>
      </c>
      <c r="C93" s="4">
        <v>21938996</v>
      </c>
      <c r="D93" s="4">
        <v>-5943747</v>
      </c>
      <c r="E93" s="4">
        <v>-244661450000</v>
      </c>
      <c r="F93" s="4">
        <f t="shared" si="9"/>
        <v>-2769578630000</v>
      </c>
      <c r="R93" s="5">
        <v>2.5000000000000001E-3</v>
      </c>
      <c r="S93" s="4">
        <v>210864533</v>
      </c>
      <c r="T93" s="4">
        <f t="shared" si="11"/>
        <v>194083533.80000001</v>
      </c>
      <c r="U93" s="4">
        <f t="shared" si="10"/>
        <v>129685119</v>
      </c>
      <c r="V93" s="5">
        <v>2.1700000000000001E-2</v>
      </c>
    </row>
    <row r="94" spans="1:22" x14ac:dyDescent="0.2">
      <c r="A94" s="16" t="s">
        <v>174</v>
      </c>
      <c r="B94" s="4">
        <v>19823601</v>
      </c>
      <c r="C94" s="4">
        <v>32664869</v>
      </c>
      <c r="D94" s="4">
        <v>-12841268</v>
      </c>
      <c r="E94" s="4">
        <v>-372468440000</v>
      </c>
      <c r="F94" s="4">
        <f t="shared" si="9"/>
        <v>-2524917180000</v>
      </c>
      <c r="R94" s="5">
        <v>-4.3400000000000001E-2</v>
      </c>
      <c r="S94" s="4">
        <v>330096312</v>
      </c>
      <c r="T94" s="4">
        <f t="shared" si="11"/>
        <v>175966368.59999999</v>
      </c>
      <c r="U94" s="4">
        <f t="shared" si="10"/>
        <v>129685119</v>
      </c>
      <c r="V94" s="5">
        <v>3.5299999999999998E-2</v>
      </c>
    </row>
    <row r="95" spans="1:22" x14ac:dyDescent="0.2">
      <c r="A95" s="16" t="s">
        <v>173</v>
      </c>
      <c r="B95" s="4">
        <v>11271232</v>
      </c>
      <c r="C95" s="4">
        <v>21442855</v>
      </c>
      <c r="D95" s="4">
        <v>-10171623</v>
      </c>
      <c r="E95" s="4">
        <v>-324017310000</v>
      </c>
      <c r="F95" s="4">
        <f t="shared" si="9"/>
        <v>-2152448740000</v>
      </c>
      <c r="R95" s="5">
        <v>-3.4000000000000002E-3</v>
      </c>
      <c r="S95" s="4">
        <v>130822603</v>
      </c>
      <c r="T95" s="4">
        <f t="shared" si="11"/>
        <v>175570969.5</v>
      </c>
      <c r="U95" s="4">
        <f t="shared" si="10"/>
        <v>129685119</v>
      </c>
      <c r="V95" s="5">
        <v>1.15E-2</v>
      </c>
    </row>
    <row r="96" spans="1:22" x14ac:dyDescent="0.2">
      <c r="A96" s="16" t="s">
        <v>172</v>
      </c>
      <c r="B96" s="4">
        <v>15915802</v>
      </c>
      <c r="C96" s="4">
        <v>25738310</v>
      </c>
      <c r="D96" s="4">
        <v>-9822508</v>
      </c>
      <c r="E96" s="4">
        <v>-330713480000</v>
      </c>
      <c r="F96" s="4">
        <f t="shared" si="9"/>
        <v>-1828431430000</v>
      </c>
      <c r="R96" s="5">
        <v>9.300000000000001E-3</v>
      </c>
      <c r="S96" s="4">
        <v>129685119</v>
      </c>
      <c r="T96" s="4">
        <f t="shared" ref="T96:T101" si="12">AVERAGE(S97:S106)</f>
        <v>180432383.5</v>
      </c>
      <c r="U96" s="4">
        <f t="shared" si="10"/>
        <v>161603698</v>
      </c>
      <c r="V96" s="5">
        <v>1.7299999999999999E-2</v>
      </c>
    </row>
    <row r="97" spans="1:22" x14ac:dyDescent="0.2">
      <c r="A97" s="16" t="s">
        <v>171</v>
      </c>
      <c r="B97" s="4">
        <v>9109935</v>
      </c>
      <c r="C97" s="4">
        <v>23192124</v>
      </c>
      <c r="D97" s="4">
        <v>-14082189</v>
      </c>
      <c r="E97" s="4">
        <v>-481645210000</v>
      </c>
      <c r="F97" s="4">
        <f t="shared" si="9"/>
        <v>-1497717950000</v>
      </c>
      <c r="R97" s="5">
        <v>-1.4999999999999999E-2</v>
      </c>
      <c r="S97" s="4">
        <v>169215761</v>
      </c>
      <c r="T97" s="4">
        <f t="shared" si="12"/>
        <v>181460169</v>
      </c>
      <c r="U97" s="4">
        <f t="shared" si="10"/>
        <v>161603698</v>
      </c>
      <c r="V97" s="5">
        <v>2.2000000000000002E-2</v>
      </c>
    </row>
    <row r="98" spans="1:22" x14ac:dyDescent="0.2">
      <c r="A98" s="16" t="s">
        <v>170</v>
      </c>
      <c r="B98" s="4">
        <v>42140546</v>
      </c>
      <c r="C98" s="4">
        <v>18514243</v>
      </c>
      <c r="D98" s="4">
        <v>23626303</v>
      </c>
      <c r="E98" s="4">
        <v>945458830000</v>
      </c>
      <c r="F98" s="4">
        <f t="shared" si="9"/>
        <v>-1016072740000</v>
      </c>
      <c r="R98" s="5">
        <v>1.7000000000000001E-2</v>
      </c>
      <c r="S98" s="4">
        <v>181990989</v>
      </c>
      <c r="T98" s="4">
        <f t="shared" si="12"/>
        <v>178581903</v>
      </c>
      <c r="U98" s="4">
        <f t="shared" si="10"/>
        <v>160424451</v>
      </c>
      <c r="V98" s="5">
        <v>2.7400000000000001E-2</v>
      </c>
    </row>
    <row r="99" spans="1:22" x14ac:dyDescent="0.2">
      <c r="A99" s="16" t="s">
        <v>169</v>
      </c>
      <c r="B99" s="4">
        <v>27130330</v>
      </c>
      <c r="C99" s="4">
        <v>23215620</v>
      </c>
      <c r="D99" s="4">
        <v>3914710</v>
      </c>
      <c r="E99" s="4">
        <v>79803630000</v>
      </c>
      <c r="F99" s="4">
        <f t="shared" si="9"/>
        <v>-1961531570000</v>
      </c>
      <c r="R99" s="5">
        <v>-1.84E-2</v>
      </c>
      <c r="S99" s="4">
        <v>178218856</v>
      </c>
      <c r="T99" s="4">
        <f t="shared" si="12"/>
        <v>176145013.30000001</v>
      </c>
      <c r="U99" s="4">
        <f t="shared" si="10"/>
        <v>148924660</v>
      </c>
      <c r="V99" s="5">
        <v>1.95E-2</v>
      </c>
    </row>
    <row r="100" spans="1:22" x14ac:dyDescent="0.2">
      <c r="A100" s="16" t="s">
        <v>168</v>
      </c>
      <c r="B100" s="4">
        <v>21658093</v>
      </c>
      <c r="C100" s="4">
        <v>16523892</v>
      </c>
      <c r="D100" s="4">
        <v>5134201</v>
      </c>
      <c r="E100" s="4">
        <v>184676110000</v>
      </c>
      <c r="F100" s="4">
        <f t="shared" si="9"/>
        <v>-2041335200000</v>
      </c>
      <c r="R100" s="5">
        <v>-1.3600000000000001E-2</v>
      </c>
      <c r="S100" s="4">
        <v>293761772</v>
      </c>
      <c r="T100" s="4">
        <f t="shared" si="12"/>
        <v>165271699.59999999</v>
      </c>
      <c r="U100" s="4">
        <f t="shared" si="10"/>
        <v>126868612</v>
      </c>
      <c r="V100" s="5">
        <v>3.15E-2</v>
      </c>
    </row>
    <row r="101" spans="1:22" x14ac:dyDescent="0.2">
      <c r="A101" s="16" t="s">
        <v>167</v>
      </c>
      <c r="B101" s="4">
        <v>17333741</v>
      </c>
      <c r="C101" s="4">
        <v>21811528</v>
      </c>
      <c r="D101" s="4">
        <v>-4477787</v>
      </c>
      <c r="E101" s="4">
        <v>-146249220000</v>
      </c>
      <c r="F101" s="4">
        <f t="shared" si="9"/>
        <v>-2226011310000</v>
      </c>
      <c r="R101" s="5">
        <v>-1.06E-2</v>
      </c>
      <c r="S101" s="4">
        <v>161603698</v>
      </c>
      <c r="T101" s="4">
        <f t="shared" si="12"/>
        <v>177167847.69999999</v>
      </c>
      <c r="U101" s="4">
        <f t="shared" si="10"/>
        <v>126868612</v>
      </c>
      <c r="V101" s="5">
        <v>2.0199999999999999E-2</v>
      </c>
    </row>
    <row r="102" spans="1:22" x14ac:dyDescent="0.2">
      <c r="A102" s="16" t="s">
        <v>166</v>
      </c>
      <c r="B102" s="4">
        <v>7162302</v>
      </c>
      <c r="C102" s="4">
        <v>21973875</v>
      </c>
      <c r="D102" s="4">
        <v>-14811573</v>
      </c>
      <c r="E102" s="4">
        <v>-489835080000</v>
      </c>
      <c r="F102" s="4">
        <f t="shared" si="9"/>
        <v>-2079762090000</v>
      </c>
      <c r="R102" s="5">
        <v>-1.15E-2</v>
      </c>
      <c r="S102" s="4">
        <v>205015777</v>
      </c>
      <c r="T102" s="4">
        <f>AVERAGE(S103:S112)</f>
        <v>170824564.59999999</v>
      </c>
      <c r="U102" s="4">
        <f t="shared" si="10"/>
        <v>126868612</v>
      </c>
      <c r="V102" s="5">
        <v>1.4499999999999999E-2</v>
      </c>
    </row>
    <row r="103" spans="1:22" x14ac:dyDescent="0.2">
      <c r="A103" s="16" t="s">
        <v>165</v>
      </c>
      <c r="B103" s="4">
        <v>6629734</v>
      </c>
      <c r="C103" s="4">
        <v>12999019</v>
      </c>
      <c r="D103" s="4">
        <v>-6369285</v>
      </c>
      <c r="E103" s="4">
        <v>-249682740000</v>
      </c>
      <c r="F103" s="4">
        <f t="shared" si="9"/>
        <v>-1589927010000</v>
      </c>
      <c r="R103" s="5">
        <v>1E-3</v>
      </c>
      <c r="S103" s="4">
        <v>160424451</v>
      </c>
      <c r="U103" s="4">
        <f t="shared" si="10"/>
        <v>126868612</v>
      </c>
      <c r="V103" s="5">
        <v>1.29E-2</v>
      </c>
    </row>
    <row r="104" spans="1:22" x14ac:dyDescent="0.2">
      <c r="A104" s="16" t="s">
        <v>164</v>
      </c>
      <c r="B104" s="4">
        <v>9460719</v>
      </c>
      <c r="C104" s="4">
        <v>24818872</v>
      </c>
      <c r="D104" s="4">
        <v>-15358153</v>
      </c>
      <c r="E104" s="4">
        <v>-553407140000</v>
      </c>
      <c r="F104" s="4">
        <f t="shared" si="9"/>
        <v>-1340244270000</v>
      </c>
      <c r="R104" s="5">
        <v>-1.5E-3</v>
      </c>
      <c r="S104" s="4">
        <v>148924660</v>
      </c>
      <c r="U104" s="4">
        <f t="shared" ref="U104:U106" si="13">MIN(S105:S109)</f>
        <v>126868612</v>
      </c>
      <c r="V104" s="5">
        <v>8.6999999999999994E-3</v>
      </c>
    </row>
    <row r="105" spans="1:22" x14ac:dyDescent="0.2">
      <c r="A105" s="16" t="s">
        <v>163</v>
      </c>
      <c r="B105" s="4">
        <v>13692777</v>
      </c>
      <c r="C105" s="4">
        <v>15727991</v>
      </c>
      <c r="D105" s="4">
        <v>-2035214</v>
      </c>
      <c r="E105" s="4">
        <v>-131938890000</v>
      </c>
      <c r="F105" s="4">
        <f t="shared" si="9"/>
        <v>-786837130000</v>
      </c>
      <c r="R105" s="5">
        <v>6.0000000000000001E-3</v>
      </c>
      <c r="S105" s="4">
        <v>126868612</v>
      </c>
      <c r="U105" s="4">
        <f t="shared" si="13"/>
        <v>153208329</v>
      </c>
      <c r="V105" s="5">
        <v>1.1000000000000001E-2</v>
      </c>
    </row>
    <row r="106" spans="1:22" x14ac:dyDescent="0.2">
      <c r="A106" s="16" t="s">
        <v>162</v>
      </c>
      <c r="B106" s="4">
        <v>15608112</v>
      </c>
      <c r="C106" s="4">
        <v>22136027</v>
      </c>
      <c r="D106" s="4">
        <v>-6527915</v>
      </c>
      <c r="E106" s="4">
        <v>-200981460000</v>
      </c>
      <c r="F106" s="4">
        <f t="shared" si="9"/>
        <v>-654898240000</v>
      </c>
      <c r="R106" s="5">
        <v>8.6E-3</v>
      </c>
      <c r="S106" s="4">
        <v>178299259</v>
      </c>
      <c r="U106" s="4">
        <f t="shared" si="13"/>
        <v>153208329</v>
      </c>
      <c r="V106" s="5">
        <v>1.1299999999999999E-2</v>
      </c>
    </row>
    <row r="107" spans="1:22" x14ac:dyDescent="0.2">
      <c r="A107" s="16" t="s">
        <v>161</v>
      </c>
      <c r="B107" s="4">
        <v>11688394</v>
      </c>
      <c r="C107" s="4">
        <v>23712652</v>
      </c>
      <c r="D107" s="4">
        <v>-12024258</v>
      </c>
      <c r="E107" s="4">
        <v>-313541830000</v>
      </c>
      <c r="F107" s="4">
        <f t="shared" si="9"/>
        <v>-453916780000</v>
      </c>
      <c r="R107" s="5">
        <v>9.300000000000001E-3</v>
      </c>
      <c r="S107" s="4">
        <v>179493616</v>
      </c>
      <c r="U107" s="4">
        <f>MIN(S108:S112)</f>
        <v>141582946</v>
      </c>
      <c r="V107" s="5">
        <v>1.2800000000000001E-2</v>
      </c>
    </row>
    <row r="108" spans="1:22" x14ac:dyDescent="0.2">
      <c r="A108" s="16" t="s">
        <v>160</v>
      </c>
      <c r="B108" s="4">
        <v>13235218</v>
      </c>
      <c r="C108" s="4">
        <v>10371736</v>
      </c>
      <c r="D108" s="4">
        <v>2863482</v>
      </c>
      <c r="E108" s="4">
        <v>36147960000</v>
      </c>
      <c r="F108" s="4">
        <f t="shared" ref="F108:F110" si="14">F109+E108</f>
        <v>-140374950000</v>
      </c>
      <c r="R108" s="5">
        <v>1.3600000000000001E-2</v>
      </c>
      <c r="S108" s="4">
        <v>153208329</v>
      </c>
      <c r="V108" s="5">
        <v>1.89E-2</v>
      </c>
    </row>
    <row r="109" spans="1:22" x14ac:dyDescent="0.2">
      <c r="A109" s="16" t="s">
        <v>159</v>
      </c>
      <c r="B109" s="4">
        <v>1515818</v>
      </c>
      <c r="C109" s="4">
        <v>2543150</v>
      </c>
      <c r="D109" s="4">
        <v>-1027332</v>
      </c>
      <c r="E109" s="4">
        <v>-36770980000</v>
      </c>
      <c r="F109" s="4">
        <f t="shared" si="14"/>
        <v>-176522910000</v>
      </c>
      <c r="R109" s="5">
        <v>-1.23E-2</v>
      </c>
      <c r="S109" s="4">
        <v>153849959</v>
      </c>
      <c r="V109" s="5">
        <v>1.72E-2</v>
      </c>
    </row>
    <row r="110" spans="1:22" x14ac:dyDescent="0.2">
      <c r="A110" s="16" t="s">
        <v>158</v>
      </c>
      <c r="B110" s="4">
        <v>17621327</v>
      </c>
      <c r="C110" s="4">
        <v>18957418</v>
      </c>
      <c r="D110" s="4">
        <v>-1336091</v>
      </c>
      <c r="E110" s="4">
        <v>-38996320000</v>
      </c>
      <c r="F110" s="4">
        <f t="shared" si="14"/>
        <v>-139751930000</v>
      </c>
      <c r="R110" s="5">
        <v>6.8000000000000005E-3</v>
      </c>
      <c r="S110" s="4">
        <v>185028635</v>
      </c>
      <c r="V110" s="5">
        <v>2.4E-2</v>
      </c>
    </row>
    <row r="111" spans="1:22" x14ac:dyDescent="0.2">
      <c r="A111" s="16" t="s">
        <v>157</v>
      </c>
      <c r="B111" s="4">
        <v>18615688</v>
      </c>
      <c r="C111" s="4">
        <v>23713233</v>
      </c>
      <c r="D111" s="4">
        <v>-5097545</v>
      </c>
      <c r="E111" s="4">
        <v>-107555550000</v>
      </c>
      <c r="F111" s="4">
        <f>F112+E111</f>
        <v>-100755610000</v>
      </c>
      <c r="R111" s="5">
        <v>-3.1099999999999999E-2</v>
      </c>
      <c r="S111" s="4">
        <v>280565179</v>
      </c>
      <c r="V111" s="5">
        <v>2.58E-2</v>
      </c>
    </row>
    <row r="112" spans="1:22" x14ac:dyDescent="0.2">
      <c r="A112" s="16" t="s">
        <v>156</v>
      </c>
      <c r="B112" s="4">
        <v>1327878</v>
      </c>
      <c r="C112" s="4">
        <v>1229600</v>
      </c>
      <c r="D112" s="4">
        <v>98278</v>
      </c>
      <c r="E112" s="4">
        <v>6799940000</v>
      </c>
      <c r="F112" s="4">
        <f>E112</f>
        <v>6799940000</v>
      </c>
      <c r="R112" s="5">
        <v>7.000000000000001E-4</v>
      </c>
      <c r="S112" s="4">
        <v>141582946</v>
      </c>
      <c r="V112" s="5">
        <v>1.1899999999999999E-2</v>
      </c>
    </row>
    <row r="113" spans="1:22" x14ac:dyDescent="0.2">
      <c r="A113" s="16"/>
      <c r="B113" s="4"/>
      <c r="C113" s="4"/>
      <c r="D113" s="4"/>
      <c r="E113" s="4"/>
      <c r="R113" s="5"/>
      <c r="S113" s="4"/>
      <c r="V113" s="5"/>
    </row>
    <row r="114" spans="1:22" x14ac:dyDescent="0.2">
      <c r="A114" s="16"/>
      <c r="B114" s="4"/>
      <c r="C114" s="4"/>
      <c r="D114" s="4"/>
      <c r="E114" s="4"/>
      <c r="R114" s="5"/>
      <c r="S114" s="4"/>
      <c r="V114" s="5"/>
    </row>
    <row r="115" spans="1:22" x14ac:dyDescent="0.2">
      <c r="A115" s="16"/>
      <c r="B115" s="4"/>
      <c r="C115" s="4"/>
      <c r="D115" s="4"/>
      <c r="E115" s="4"/>
      <c r="R115" s="5"/>
      <c r="S115" s="4"/>
      <c r="V115" s="5"/>
    </row>
    <row r="116" spans="1:22" x14ac:dyDescent="0.2">
      <c r="A116" s="16"/>
      <c r="B116" s="4"/>
      <c r="C116" s="4"/>
      <c r="D116" s="4"/>
      <c r="E116" s="4"/>
      <c r="R116" s="5"/>
      <c r="S116" s="4"/>
      <c r="V116" s="5"/>
    </row>
    <row r="117" spans="1:22" x14ac:dyDescent="0.2">
      <c r="A117" s="16"/>
      <c r="B117" s="4"/>
      <c r="C117" s="4"/>
      <c r="D117" s="4"/>
      <c r="E117" s="4"/>
      <c r="R117" s="5"/>
      <c r="S117" s="4"/>
      <c r="V117" s="5"/>
    </row>
    <row r="118" spans="1:22" x14ac:dyDescent="0.2">
      <c r="A118" s="16"/>
      <c r="B118" s="4"/>
      <c r="C118" s="4"/>
      <c r="D118" s="4"/>
      <c r="E118" s="4"/>
      <c r="R118" s="5"/>
      <c r="S118" s="4"/>
      <c r="V118" s="5"/>
    </row>
    <row r="119" spans="1:22" x14ac:dyDescent="0.2">
      <c r="A119" s="16"/>
      <c r="B119" s="4"/>
      <c r="C119" s="4"/>
      <c r="D119" s="4"/>
      <c r="E119" s="4"/>
      <c r="R119" s="5"/>
      <c r="S119" s="4"/>
      <c r="V119" s="5"/>
    </row>
    <row r="120" spans="1:22" x14ac:dyDescent="0.2">
      <c r="A120" s="16"/>
      <c r="B120" s="4"/>
      <c r="C120" s="4"/>
      <c r="D120" s="4"/>
      <c r="E120" s="4"/>
      <c r="R120" s="5"/>
      <c r="S120" s="4"/>
      <c r="V120" s="5"/>
    </row>
    <row r="121" spans="1:22" x14ac:dyDescent="0.2">
      <c r="A121" s="16"/>
      <c r="B121" s="4"/>
      <c r="C121" s="4"/>
      <c r="D121" s="4"/>
      <c r="E121" s="4"/>
      <c r="R121" s="5"/>
      <c r="S121" s="4"/>
      <c r="V121" s="5"/>
    </row>
    <row r="122" spans="1:22" x14ac:dyDescent="0.2">
      <c r="A122" s="16"/>
      <c r="B122" s="4"/>
      <c r="C122" s="4"/>
      <c r="D122" s="4"/>
      <c r="E122" s="4"/>
      <c r="R122" s="5"/>
      <c r="S122" s="4"/>
      <c r="V122" s="5"/>
    </row>
    <row r="123" spans="1:22" x14ac:dyDescent="0.2">
      <c r="A123" s="16"/>
      <c r="B123" s="4"/>
      <c r="C123" s="4"/>
      <c r="D123" s="4"/>
      <c r="E123" s="4"/>
      <c r="R123" s="5"/>
      <c r="S123" s="4"/>
      <c r="V123" s="5"/>
    </row>
    <row r="124" spans="1:22" x14ac:dyDescent="0.2">
      <c r="A124" s="16"/>
      <c r="B124" s="4"/>
      <c r="C124" s="4"/>
      <c r="D124" s="4"/>
      <c r="E124" s="4"/>
      <c r="R124" s="5"/>
      <c r="S124" s="4"/>
      <c r="V124" s="5"/>
    </row>
    <row r="125" spans="1:22" x14ac:dyDescent="0.2">
      <c r="A125" s="16"/>
      <c r="B125" s="4"/>
      <c r="C125" s="4"/>
      <c r="D125" s="4"/>
      <c r="E125" s="4"/>
      <c r="R125" s="5"/>
      <c r="S125" s="4"/>
      <c r="V125" s="5"/>
    </row>
    <row r="126" spans="1:22" x14ac:dyDescent="0.2">
      <c r="A126" s="16"/>
      <c r="B126" s="4"/>
      <c r="C126" s="4"/>
      <c r="D126" s="4"/>
      <c r="E126" s="4"/>
      <c r="R126" s="5"/>
      <c r="S126" s="4"/>
      <c r="V126" s="5"/>
    </row>
    <row r="127" spans="1:22" x14ac:dyDescent="0.2">
      <c r="A127" s="16"/>
      <c r="B127" s="4"/>
      <c r="C127" s="4"/>
      <c r="D127" s="4"/>
      <c r="E127" s="4"/>
      <c r="R127" s="5"/>
      <c r="S127" s="4"/>
      <c r="V127" s="5"/>
    </row>
    <row r="128" spans="1:22" x14ac:dyDescent="0.2">
      <c r="A128" s="16"/>
      <c r="B128" s="4"/>
      <c r="C128" s="4"/>
      <c r="D128" s="4"/>
      <c r="E128" s="4"/>
      <c r="R128" s="5"/>
      <c r="S128" s="4"/>
      <c r="V128" s="5"/>
    </row>
    <row r="129" spans="1:22" x14ac:dyDescent="0.2">
      <c r="A129" s="16"/>
      <c r="B129" s="4"/>
      <c r="C129" s="4"/>
      <c r="D129" s="4"/>
      <c r="E129" s="4"/>
      <c r="R129" s="5"/>
      <c r="S129" s="4"/>
      <c r="V129" s="5"/>
    </row>
    <row r="130" spans="1:22" x14ac:dyDescent="0.2">
      <c r="A130" s="16"/>
      <c r="B130" s="4"/>
      <c r="C130" s="4"/>
      <c r="D130" s="4"/>
      <c r="E130" s="4"/>
      <c r="R130" s="5"/>
      <c r="S130" s="4"/>
      <c r="V130" s="5"/>
    </row>
    <row r="131" spans="1:22" x14ac:dyDescent="0.2">
      <c r="A131" s="16"/>
      <c r="B131" s="4"/>
      <c r="C131" s="4"/>
      <c r="D131" s="4"/>
      <c r="E131" s="4"/>
      <c r="R131" s="5"/>
      <c r="S131" s="4"/>
      <c r="V131" s="5"/>
    </row>
    <row r="132" spans="1:22" x14ac:dyDescent="0.2">
      <c r="A132" s="16"/>
      <c r="B132" s="4"/>
      <c r="C132" s="4"/>
      <c r="D132" s="4"/>
      <c r="E132" s="4"/>
      <c r="R132" s="5"/>
      <c r="S132" s="4"/>
      <c r="V132" s="5"/>
    </row>
    <row r="133" spans="1:22" x14ac:dyDescent="0.2">
      <c r="A133" s="16"/>
      <c r="B133" s="4"/>
      <c r="C133" s="4"/>
      <c r="D133" s="4"/>
      <c r="E133" s="4"/>
      <c r="R133" s="5"/>
      <c r="S133" s="4"/>
      <c r="V133" s="5"/>
    </row>
    <row r="134" spans="1:22" x14ac:dyDescent="0.2">
      <c r="A134" s="16"/>
      <c r="B134" s="4"/>
      <c r="C134" s="4"/>
      <c r="D134" s="4"/>
      <c r="E134" s="4"/>
      <c r="R134" s="5"/>
      <c r="S134" s="4"/>
      <c r="V134" s="5"/>
    </row>
    <row r="135" spans="1:22" x14ac:dyDescent="0.2">
      <c r="A135" s="16"/>
      <c r="B135" s="4"/>
      <c r="C135" s="4"/>
      <c r="D135" s="4"/>
      <c r="E135" s="4"/>
      <c r="R135" s="5"/>
      <c r="S135" s="4"/>
      <c r="V135" s="5"/>
    </row>
    <row r="136" spans="1:22" x14ac:dyDescent="0.2">
      <c r="A136" s="16"/>
      <c r="B136" s="4"/>
      <c r="C136" s="4"/>
      <c r="D136" s="4"/>
      <c r="E136" s="4"/>
      <c r="R136" s="5"/>
      <c r="S136" s="4"/>
      <c r="V136" s="5"/>
    </row>
    <row r="137" spans="1:22" x14ac:dyDescent="0.2">
      <c r="A137" s="16"/>
      <c r="B137" s="4"/>
      <c r="C137" s="4"/>
      <c r="D137" s="4"/>
      <c r="E137" s="4"/>
      <c r="R137" s="5"/>
      <c r="S137" s="4"/>
      <c r="V137" s="5"/>
    </row>
    <row r="138" spans="1:22" x14ac:dyDescent="0.2">
      <c r="A138" s="16"/>
      <c r="B138" s="4"/>
      <c r="C138" s="4"/>
      <c r="D138" s="4"/>
      <c r="E138" s="4"/>
      <c r="R138" s="5"/>
      <c r="S138" s="4"/>
      <c r="V138" s="5"/>
    </row>
    <row r="139" spans="1:22" x14ac:dyDescent="0.2">
      <c r="A139" s="16"/>
      <c r="B139" s="4"/>
      <c r="C139" s="4"/>
      <c r="D139" s="4"/>
      <c r="E139" s="4"/>
      <c r="R139" s="5"/>
      <c r="S139" s="4"/>
      <c r="V139" s="5"/>
    </row>
    <row r="140" spans="1:22" x14ac:dyDescent="0.2">
      <c r="A140" s="16"/>
      <c r="B140" s="4"/>
      <c r="C140" s="4"/>
      <c r="D140" s="4"/>
      <c r="E140" s="4"/>
      <c r="R140" s="5"/>
      <c r="S140" s="4"/>
      <c r="V140" s="5"/>
    </row>
    <row r="141" spans="1:22" x14ac:dyDescent="0.2">
      <c r="A141" s="16"/>
      <c r="B141" s="4"/>
      <c r="C141" s="4"/>
      <c r="D141" s="4"/>
      <c r="E141" s="4"/>
      <c r="R141" s="5"/>
      <c r="S141" s="4"/>
      <c r="V141" s="5"/>
    </row>
    <row r="142" spans="1:22" x14ac:dyDescent="0.2">
      <c r="A142" s="16"/>
      <c r="B142" s="4"/>
      <c r="C142" s="4"/>
      <c r="D142" s="4"/>
      <c r="E142" s="4"/>
      <c r="R142" s="5"/>
      <c r="S142" s="4"/>
      <c r="V142" s="5"/>
    </row>
    <row r="143" spans="1:22" x14ac:dyDescent="0.2">
      <c r="A143" s="16"/>
      <c r="B143" s="4"/>
      <c r="C143" s="4"/>
      <c r="D143" s="4"/>
      <c r="E143" s="4"/>
      <c r="R143" s="5"/>
      <c r="S143" s="4"/>
      <c r="V143" s="5"/>
    </row>
    <row r="144" spans="1:22" x14ac:dyDescent="0.2">
      <c r="A144" s="16"/>
      <c r="B144" s="4"/>
      <c r="C144" s="4"/>
      <c r="D144" s="4"/>
      <c r="E144" s="4"/>
      <c r="R144" s="5"/>
      <c r="S144" s="4"/>
      <c r="V144" s="5"/>
    </row>
    <row r="145" spans="1:22" x14ac:dyDescent="0.2">
      <c r="A145" s="16"/>
      <c r="B145" s="4"/>
      <c r="C145" s="4"/>
      <c r="D145" s="4"/>
      <c r="E145" s="4"/>
      <c r="R145" s="5"/>
      <c r="S145" s="4"/>
      <c r="V145" s="5"/>
    </row>
    <row r="146" spans="1:22" x14ac:dyDescent="0.2">
      <c r="A146" s="16"/>
      <c r="B146" s="4"/>
      <c r="C146" s="4"/>
      <c r="D146" s="4"/>
      <c r="E146" s="4"/>
      <c r="R146" s="5"/>
      <c r="S146" s="4"/>
      <c r="V146" s="5"/>
    </row>
    <row r="147" spans="1:22" x14ac:dyDescent="0.2">
      <c r="A147" s="16"/>
      <c r="B147" s="4"/>
      <c r="C147" s="4"/>
      <c r="D147" s="4"/>
      <c r="E147" s="4"/>
      <c r="R147" s="5"/>
      <c r="S147" s="4"/>
      <c r="V147" s="5"/>
    </row>
    <row r="148" spans="1:22" x14ac:dyDescent="0.2">
      <c r="A148" s="16"/>
      <c r="B148" s="4"/>
      <c r="C148" s="4"/>
      <c r="D148" s="4"/>
      <c r="E148" s="4"/>
      <c r="R148" s="5"/>
      <c r="S148" s="4"/>
      <c r="V148" s="5"/>
    </row>
    <row r="149" spans="1:22" x14ac:dyDescent="0.2">
      <c r="A149" s="16"/>
      <c r="B149" s="4"/>
      <c r="C149" s="4"/>
      <c r="D149" s="4"/>
      <c r="E149" s="4"/>
      <c r="R149" s="5"/>
      <c r="S149" s="4"/>
      <c r="V149" s="5"/>
    </row>
    <row r="150" spans="1:22" x14ac:dyDescent="0.2">
      <c r="A150" s="16"/>
      <c r="B150" s="4"/>
      <c r="C150" s="4"/>
      <c r="D150" s="4"/>
      <c r="E150" s="4"/>
      <c r="R150" s="5"/>
      <c r="S150" s="4"/>
      <c r="V150" s="5"/>
    </row>
    <row r="151" spans="1:22" x14ac:dyDescent="0.2">
      <c r="A151" s="16"/>
      <c r="B151" s="4"/>
      <c r="C151" s="4"/>
      <c r="D151" s="4"/>
      <c r="E151" s="4"/>
      <c r="R151" s="5"/>
      <c r="S151" s="4"/>
      <c r="V151" s="5"/>
    </row>
    <row r="152" spans="1:22" x14ac:dyDescent="0.2">
      <c r="A152" s="16"/>
      <c r="B152" s="4"/>
      <c r="C152" s="4"/>
      <c r="D152" s="4"/>
      <c r="E152" s="4"/>
      <c r="R152" s="5"/>
      <c r="S152" s="4"/>
      <c r="V152" s="5"/>
    </row>
    <row r="153" spans="1:22" x14ac:dyDescent="0.2">
      <c r="A153" s="16"/>
      <c r="B153" s="4"/>
      <c r="C153" s="4"/>
      <c r="D153" s="4"/>
      <c r="E153" s="4"/>
      <c r="R153" s="5"/>
      <c r="S153" s="4"/>
      <c r="V153" s="5"/>
    </row>
    <row r="154" spans="1:22" x14ac:dyDescent="0.2">
      <c r="A154" s="16"/>
      <c r="B154" s="4"/>
      <c r="C154" s="4"/>
      <c r="D154" s="4"/>
      <c r="E154" s="4"/>
      <c r="R154" s="5"/>
      <c r="S154" s="4"/>
      <c r="V154" s="5"/>
    </row>
    <row r="155" spans="1:22" x14ac:dyDescent="0.2">
      <c r="A155" s="16"/>
      <c r="B155" s="4"/>
      <c r="C155" s="4"/>
      <c r="D155" s="4"/>
      <c r="E155" s="4"/>
      <c r="R155" s="5"/>
      <c r="S155" s="4"/>
      <c r="V155" s="5"/>
    </row>
    <row r="156" spans="1:22" x14ac:dyDescent="0.2">
      <c r="A156" s="16"/>
      <c r="B156" s="4"/>
      <c r="C156" s="4"/>
      <c r="D156" s="4"/>
      <c r="E156" s="4"/>
      <c r="R156" s="5"/>
      <c r="S156" s="4"/>
      <c r="V156" s="5"/>
    </row>
    <row r="157" spans="1:22" x14ac:dyDescent="0.2">
      <c r="A157" s="16"/>
      <c r="B157" s="4"/>
      <c r="C157" s="4"/>
      <c r="D157" s="4"/>
      <c r="E157" s="4"/>
      <c r="R157" s="5"/>
      <c r="S157" s="4"/>
      <c r="V157" s="5"/>
    </row>
    <row r="158" spans="1:22" x14ac:dyDescent="0.2">
      <c r="A158" s="16"/>
      <c r="B158" s="4"/>
      <c r="C158" s="4"/>
      <c r="D158" s="4"/>
      <c r="E158" s="4"/>
      <c r="R158" s="5"/>
      <c r="S158" s="4"/>
      <c r="V158" s="5"/>
    </row>
    <row r="159" spans="1:22" x14ac:dyDescent="0.2">
      <c r="A159" s="16"/>
      <c r="B159" s="4"/>
      <c r="C159" s="4"/>
      <c r="D159" s="4"/>
      <c r="E159" s="4"/>
      <c r="R159" s="5"/>
      <c r="S159" s="4"/>
      <c r="V159" s="5"/>
    </row>
    <row r="160" spans="1:22" x14ac:dyDescent="0.2">
      <c r="A160" s="16"/>
      <c r="B160" s="4"/>
      <c r="C160" s="4"/>
      <c r="D160" s="4"/>
      <c r="E160" s="4"/>
      <c r="R160" s="5"/>
      <c r="S160" s="4"/>
      <c r="V160" s="5"/>
    </row>
    <row r="161" spans="1:22" x14ac:dyDescent="0.2">
      <c r="A161" s="16"/>
      <c r="B161" s="4"/>
      <c r="C161" s="4"/>
      <c r="D161" s="4"/>
      <c r="E161" s="4"/>
      <c r="R161" s="5"/>
      <c r="S161" s="4"/>
      <c r="V161" s="5"/>
    </row>
    <row r="162" spans="1:22" x14ac:dyDescent="0.2">
      <c r="A162" s="16"/>
      <c r="B162" s="4"/>
      <c r="C162" s="4"/>
      <c r="D162" s="4"/>
      <c r="E162" s="4"/>
      <c r="R162" s="5"/>
      <c r="S162" s="4"/>
      <c r="V162" s="5"/>
    </row>
    <row r="163" spans="1:22" x14ac:dyDescent="0.2">
      <c r="A163" s="16"/>
      <c r="B163" s="4"/>
      <c r="C163" s="4"/>
      <c r="D163" s="4"/>
      <c r="E163" s="4"/>
      <c r="R163" s="5"/>
      <c r="S163" s="4"/>
      <c r="V163" s="5"/>
    </row>
    <row r="164" spans="1:22" x14ac:dyDescent="0.2">
      <c r="A164" s="16"/>
      <c r="B164" s="4"/>
      <c r="C164" s="4"/>
      <c r="D164" s="4"/>
      <c r="E164" s="4"/>
      <c r="R164" s="5"/>
      <c r="S164" s="4"/>
      <c r="V164" s="5"/>
    </row>
    <row r="165" spans="1:22" x14ac:dyDescent="0.2">
      <c r="A165" s="16"/>
      <c r="B165" s="4"/>
      <c r="C165" s="4"/>
      <c r="D165" s="4"/>
      <c r="E165" s="4"/>
      <c r="R165" s="5"/>
      <c r="S165" s="4"/>
      <c r="V165" s="5"/>
    </row>
    <row r="166" spans="1:22" x14ac:dyDescent="0.2">
      <c r="A166" s="16"/>
      <c r="B166" s="4"/>
      <c r="C166" s="4"/>
      <c r="D166" s="4"/>
      <c r="E166" s="4"/>
      <c r="R166" s="5"/>
      <c r="S166" s="4"/>
      <c r="V166" s="5"/>
    </row>
    <row r="167" spans="1:22" x14ac:dyDescent="0.2">
      <c r="A167" s="16"/>
      <c r="B167" s="4"/>
      <c r="C167" s="4"/>
      <c r="D167" s="4"/>
      <c r="E167" s="4"/>
      <c r="R167" s="5"/>
      <c r="S167" s="4"/>
      <c r="V167" s="5"/>
    </row>
    <row r="168" spans="1:22" x14ac:dyDescent="0.2">
      <c r="A168" s="16"/>
      <c r="B168" s="4"/>
      <c r="C168" s="4"/>
      <c r="D168" s="4"/>
      <c r="E168" s="4"/>
      <c r="R168" s="5"/>
      <c r="S168" s="4"/>
      <c r="V168" s="5"/>
    </row>
    <row r="169" spans="1:22" x14ac:dyDescent="0.2">
      <c r="A169" s="16"/>
      <c r="B169" s="4"/>
      <c r="C169" s="4"/>
      <c r="D169" s="4"/>
      <c r="E169" s="4"/>
      <c r="R169" s="5"/>
      <c r="S169" s="4"/>
      <c r="V169" s="5"/>
    </row>
    <row r="170" spans="1:22" x14ac:dyDescent="0.2">
      <c r="A170" s="16"/>
      <c r="B170" s="4"/>
      <c r="C170" s="4"/>
      <c r="D170" s="4"/>
      <c r="E170" s="4"/>
      <c r="R170" s="5"/>
      <c r="S170" s="4"/>
      <c r="V170" s="5"/>
    </row>
    <row r="171" spans="1:22" x14ac:dyDescent="0.2">
      <c r="A171" s="16"/>
      <c r="B171" s="4"/>
      <c r="C171" s="4"/>
      <c r="D171" s="4"/>
      <c r="E171" s="4"/>
      <c r="R171" s="5"/>
      <c r="S171" s="4"/>
      <c r="V171" s="5"/>
    </row>
    <row r="172" spans="1:22" x14ac:dyDescent="0.2">
      <c r="A172" s="16"/>
      <c r="B172" s="4"/>
      <c r="C172" s="4"/>
      <c r="D172" s="4"/>
      <c r="E172" s="4"/>
      <c r="R172" s="5"/>
      <c r="S172" s="4"/>
      <c r="V172" s="5"/>
    </row>
    <row r="173" spans="1:22" x14ac:dyDescent="0.2">
      <c r="A173" s="16"/>
      <c r="B173" s="4"/>
      <c r="C173" s="4"/>
      <c r="D173" s="4"/>
      <c r="E173" s="4"/>
      <c r="R173" s="5"/>
      <c r="S173" s="4"/>
      <c r="V173" s="5"/>
    </row>
    <row r="174" spans="1:22" x14ac:dyDescent="0.2">
      <c r="A174" s="16"/>
      <c r="B174" s="4"/>
      <c r="C174" s="4"/>
      <c r="D174" s="4"/>
      <c r="E174" s="4"/>
      <c r="R174" s="5"/>
      <c r="S174" s="4"/>
      <c r="V174" s="5"/>
    </row>
    <row r="175" spans="1:22" x14ac:dyDescent="0.2">
      <c r="A175" s="16"/>
      <c r="B175" s="4"/>
      <c r="C175" s="4"/>
      <c r="D175" s="4"/>
      <c r="E175" s="4"/>
      <c r="R175" s="5"/>
      <c r="S175" s="4"/>
      <c r="V175" s="5"/>
    </row>
    <row r="176" spans="1:22" x14ac:dyDescent="0.2">
      <c r="A176" s="16"/>
      <c r="B176" s="4"/>
      <c r="C176" s="4"/>
      <c r="D176" s="4"/>
      <c r="E176" s="4"/>
      <c r="R176" s="5"/>
      <c r="S176" s="4"/>
      <c r="V176" s="5"/>
    </row>
    <row r="177" spans="1:22" x14ac:dyDescent="0.2">
      <c r="A177" s="16"/>
      <c r="B177" s="4"/>
      <c r="C177" s="4"/>
      <c r="D177" s="4"/>
      <c r="E177" s="4"/>
      <c r="R177" s="5"/>
      <c r="S177" s="4"/>
      <c r="V177" s="5"/>
    </row>
    <row r="178" spans="1:22" x14ac:dyDescent="0.2">
      <c r="A178" s="16"/>
      <c r="B178" s="4"/>
      <c r="C178" s="4"/>
      <c r="D178" s="4"/>
      <c r="E178" s="4"/>
      <c r="R178" s="5"/>
      <c r="S178" s="4"/>
      <c r="V178" s="5"/>
    </row>
    <row r="179" spans="1:22" x14ac:dyDescent="0.2">
      <c r="A179" s="16"/>
      <c r="B179" s="4"/>
      <c r="C179" s="4"/>
      <c r="D179" s="4"/>
      <c r="E179" s="4"/>
      <c r="R179" s="5"/>
      <c r="S179" s="4"/>
      <c r="V179" s="5"/>
    </row>
    <row r="180" spans="1:22" x14ac:dyDescent="0.2">
      <c r="A180" s="16"/>
      <c r="B180" s="4"/>
      <c r="C180" s="4"/>
      <c r="D180" s="4"/>
      <c r="E180" s="4"/>
      <c r="R180" s="5"/>
      <c r="S180" s="4"/>
      <c r="V180" s="5"/>
    </row>
    <row r="181" spans="1:22" x14ac:dyDescent="0.2">
      <c r="A181" s="16"/>
      <c r="B181" s="4"/>
      <c r="C181" s="4"/>
      <c r="D181" s="4"/>
      <c r="E181" s="4"/>
      <c r="R181" s="5"/>
      <c r="S181" s="4"/>
      <c r="V181" s="5"/>
    </row>
    <row r="182" spans="1:22" x14ac:dyDescent="0.2">
      <c r="A182" s="16"/>
      <c r="B182" s="4"/>
      <c r="C182" s="4"/>
      <c r="D182" s="4"/>
      <c r="E182" s="4"/>
      <c r="R182" s="5"/>
      <c r="S182" s="4"/>
      <c r="V182" s="5"/>
    </row>
    <row r="183" spans="1:22" x14ac:dyDescent="0.2">
      <c r="A183" s="16"/>
      <c r="B183" s="4"/>
      <c r="C183" s="4"/>
      <c r="D183" s="4"/>
      <c r="E183" s="4"/>
      <c r="R183" s="5"/>
      <c r="S183" s="4"/>
      <c r="V183" s="5"/>
    </row>
    <row r="184" spans="1:22" x14ac:dyDescent="0.2">
      <c r="A184" s="16"/>
      <c r="B184" s="4"/>
      <c r="C184" s="4"/>
      <c r="D184" s="4"/>
      <c r="E184" s="4"/>
      <c r="R184" s="5"/>
      <c r="S184" s="4"/>
      <c r="V184" s="5"/>
    </row>
    <row r="185" spans="1:22" x14ac:dyDescent="0.2">
      <c r="A185" s="16"/>
      <c r="B185" s="4"/>
      <c r="C185" s="4"/>
      <c r="D185" s="4"/>
      <c r="E185" s="4"/>
      <c r="R185" s="5"/>
      <c r="S185" s="4"/>
      <c r="V185" s="5"/>
    </row>
    <row r="186" spans="1:22" x14ac:dyDescent="0.2">
      <c r="A186" s="16"/>
      <c r="B186" s="4"/>
      <c r="C186" s="4"/>
      <c r="D186" s="4"/>
      <c r="E186" s="4"/>
      <c r="R186" s="5"/>
      <c r="S186" s="4"/>
      <c r="V186" s="5"/>
    </row>
    <row r="187" spans="1:22" x14ac:dyDescent="0.2">
      <c r="A187" s="16"/>
      <c r="B187" s="4"/>
      <c r="C187" s="4"/>
      <c r="D187" s="4"/>
      <c r="E187" s="4"/>
      <c r="R187" s="5"/>
      <c r="S187" s="4"/>
      <c r="V187" s="5"/>
    </row>
    <row r="188" spans="1:22" x14ac:dyDescent="0.2">
      <c r="A188" s="16"/>
      <c r="B188" s="4"/>
      <c r="C188" s="4"/>
      <c r="D188" s="4"/>
      <c r="E188" s="4"/>
      <c r="R188" s="5"/>
      <c r="S188" s="4"/>
      <c r="V188" s="5"/>
    </row>
    <row r="189" spans="1:22" x14ac:dyDescent="0.2">
      <c r="A189" s="16"/>
      <c r="B189" s="4"/>
      <c r="C189" s="4"/>
      <c r="D189" s="4"/>
      <c r="E189" s="4"/>
      <c r="R189" s="5"/>
      <c r="S189" s="4"/>
      <c r="V189" s="5"/>
    </row>
    <row r="190" spans="1:22" x14ac:dyDescent="0.2">
      <c r="A190" s="16"/>
      <c r="B190" s="4"/>
      <c r="C190" s="4"/>
      <c r="D190" s="4"/>
      <c r="E190" s="4"/>
      <c r="R190" s="5"/>
      <c r="S190" s="4"/>
      <c r="V190" s="5"/>
    </row>
    <row r="191" spans="1:22" x14ac:dyDescent="0.2">
      <c r="A191" s="16"/>
      <c r="B191" s="4"/>
      <c r="C191" s="4"/>
      <c r="D191" s="4"/>
      <c r="E191" s="4"/>
      <c r="R191" s="5"/>
      <c r="S191" s="4"/>
      <c r="V191" s="5"/>
    </row>
    <row r="192" spans="1:22" x14ac:dyDescent="0.2">
      <c r="A192" s="16"/>
      <c r="B192" s="4"/>
      <c r="C192" s="4"/>
      <c r="D192" s="4"/>
      <c r="E192" s="4"/>
      <c r="R192" s="5"/>
      <c r="S192" s="4"/>
      <c r="V192" s="5"/>
    </row>
    <row r="193" spans="1:22" x14ac:dyDescent="0.2">
      <c r="A193" s="16"/>
      <c r="B193" s="4"/>
      <c r="C193" s="4"/>
      <c r="D193" s="4"/>
      <c r="E193" s="4"/>
      <c r="R193" s="5"/>
      <c r="S193" s="4"/>
      <c r="V193" s="5"/>
    </row>
    <row r="194" spans="1:22" x14ac:dyDescent="0.2">
      <c r="A194" s="16"/>
      <c r="B194" s="4"/>
      <c r="C194" s="4"/>
      <c r="D194" s="4"/>
      <c r="E194" s="4"/>
      <c r="R194" s="5"/>
      <c r="S194" s="4"/>
      <c r="V194" s="5"/>
    </row>
    <row r="195" spans="1:22" x14ac:dyDescent="0.2">
      <c r="A195" s="16"/>
      <c r="B195" s="4"/>
      <c r="C195" s="4"/>
      <c r="D195" s="4"/>
      <c r="E195" s="4"/>
      <c r="R195" s="5"/>
      <c r="S195" s="4"/>
      <c r="V195" s="5"/>
    </row>
    <row r="196" spans="1:22" x14ac:dyDescent="0.2">
      <c r="A196" s="16"/>
      <c r="B196" s="4"/>
      <c r="C196" s="4"/>
      <c r="D196" s="4"/>
      <c r="E196" s="4"/>
      <c r="R196" s="5"/>
      <c r="S196" s="4"/>
      <c r="V196" s="5"/>
    </row>
    <row r="197" spans="1:22" x14ac:dyDescent="0.2">
      <c r="A197" s="16"/>
      <c r="B197" s="4"/>
      <c r="C197" s="4"/>
      <c r="D197" s="4"/>
      <c r="E197" s="4"/>
      <c r="R197" s="5"/>
      <c r="S197" s="4"/>
      <c r="V197" s="5"/>
    </row>
    <row r="198" spans="1:22" x14ac:dyDescent="0.2">
      <c r="A198" s="16"/>
      <c r="B198" s="4"/>
      <c r="C198" s="4"/>
      <c r="D198" s="4"/>
      <c r="E198" s="4"/>
      <c r="R198" s="5"/>
      <c r="S198" s="4"/>
      <c r="V198" s="5"/>
    </row>
    <row r="199" spans="1:22" x14ac:dyDescent="0.2">
      <c r="A199" s="16"/>
      <c r="B199" s="4"/>
      <c r="C199" s="4"/>
      <c r="D199" s="4"/>
      <c r="E199" s="4"/>
      <c r="R199" s="5"/>
      <c r="S199" s="4"/>
      <c r="V199" s="5"/>
    </row>
    <row r="200" spans="1:22" x14ac:dyDescent="0.2">
      <c r="A200" s="16"/>
      <c r="B200" s="4"/>
      <c r="C200" s="4"/>
      <c r="D200" s="4"/>
      <c r="E200" s="4"/>
      <c r="R200" s="5"/>
      <c r="S200" s="4"/>
      <c r="V200" s="5"/>
    </row>
    <row r="201" spans="1:22" x14ac:dyDescent="0.2">
      <c r="A201" s="16"/>
      <c r="B201" s="4"/>
      <c r="C201" s="4"/>
      <c r="D201" s="4"/>
      <c r="E201" s="4"/>
      <c r="R201" s="5"/>
      <c r="S201" s="4"/>
      <c r="V201" s="5"/>
    </row>
    <row r="202" spans="1:22" x14ac:dyDescent="0.2">
      <c r="A202" s="16"/>
      <c r="B202" s="4"/>
      <c r="C202" s="4"/>
      <c r="D202" s="4"/>
      <c r="E202" s="4"/>
      <c r="R202" s="5"/>
      <c r="S202" s="4"/>
      <c r="V202" s="5"/>
    </row>
    <row r="203" spans="1:22" x14ac:dyDescent="0.2">
      <c r="A203" s="16"/>
      <c r="B203" s="4"/>
      <c r="C203" s="4"/>
      <c r="D203" s="4"/>
      <c r="E203" s="4"/>
      <c r="R203" s="5"/>
      <c r="S203" s="4"/>
      <c r="V203" s="5"/>
    </row>
    <row r="204" spans="1:22" x14ac:dyDescent="0.2">
      <c r="A204" s="16"/>
      <c r="B204" s="4"/>
      <c r="C204" s="4"/>
      <c r="D204" s="4"/>
      <c r="E204" s="4"/>
      <c r="R204" s="5"/>
      <c r="S204" s="4"/>
      <c r="V204" s="5"/>
    </row>
    <row r="205" spans="1:22" x14ac:dyDescent="0.2">
      <c r="A205" s="16"/>
      <c r="B205" s="4"/>
      <c r="C205" s="4"/>
      <c r="D205" s="4"/>
      <c r="E205" s="4"/>
      <c r="R205" s="5"/>
      <c r="S205" s="4"/>
      <c r="V205" s="5"/>
    </row>
    <row r="206" spans="1:22" x14ac:dyDescent="0.2">
      <c r="A206" s="16"/>
      <c r="B206" s="4"/>
      <c r="C206" s="4"/>
      <c r="D206" s="4"/>
      <c r="E206" s="4"/>
      <c r="R206" s="5"/>
      <c r="S206" s="4"/>
      <c r="V206" s="5"/>
    </row>
    <row r="207" spans="1:22" x14ac:dyDescent="0.2">
      <c r="A207" s="16"/>
      <c r="B207" s="4"/>
      <c r="C207" s="4"/>
      <c r="D207" s="4"/>
      <c r="E207" s="4"/>
      <c r="R207" s="5"/>
      <c r="S207" s="4"/>
      <c r="V207" s="5"/>
    </row>
    <row r="208" spans="1:22" x14ac:dyDescent="0.2">
      <c r="A208" s="16"/>
      <c r="B208" s="4"/>
      <c r="C208" s="4"/>
      <c r="D208" s="4"/>
      <c r="E208" s="4"/>
      <c r="R208" s="5"/>
      <c r="S208" s="4"/>
      <c r="V208" s="5"/>
    </row>
    <row r="209" spans="1:22" x14ac:dyDescent="0.2">
      <c r="A209" s="16"/>
      <c r="B209" s="4"/>
      <c r="C209" s="4"/>
      <c r="D209" s="4"/>
      <c r="E209" s="4"/>
      <c r="R209" s="5"/>
      <c r="S209" s="4"/>
      <c r="V209" s="5"/>
    </row>
    <row r="210" spans="1:22" x14ac:dyDescent="0.2">
      <c r="A210" s="16"/>
      <c r="B210" s="4"/>
      <c r="C210" s="4"/>
      <c r="D210" s="4"/>
      <c r="E210" s="4"/>
      <c r="R210" s="5"/>
      <c r="S210" s="4"/>
      <c r="V210" s="5"/>
    </row>
    <row r="211" spans="1:22" x14ac:dyDescent="0.2">
      <c r="A211" s="16"/>
      <c r="B211" s="4"/>
      <c r="C211" s="4"/>
      <c r="D211" s="4"/>
      <c r="E211" s="4"/>
      <c r="R211" s="5"/>
      <c r="S211" s="4"/>
      <c r="V211" s="5"/>
    </row>
    <row r="212" spans="1:22" x14ac:dyDescent="0.2">
      <c r="A212" s="16"/>
      <c r="B212" s="4"/>
      <c r="C212" s="4"/>
      <c r="D212" s="4"/>
      <c r="E212" s="4"/>
      <c r="R212" s="5"/>
      <c r="S212" s="4"/>
      <c r="V212" s="5"/>
    </row>
    <row r="213" spans="1:22" x14ac:dyDescent="0.2">
      <c r="A213" s="16"/>
      <c r="B213" s="4"/>
      <c r="C213" s="4"/>
      <c r="D213" s="4"/>
      <c r="E213" s="4"/>
      <c r="R213" s="5"/>
      <c r="S213" s="4"/>
      <c r="V213" s="5"/>
    </row>
    <row r="214" spans="1:22" x14ac:dyDescent="0.2">
      <c r="A214" s="16"/>
      <c r="B214" s="4"/>
      <c r="C214" s="4"/>
      <c r="D214" s="4"/>
      <c r="E214" s="4"/>
      <c r="R214" s="5"/>
      <c r="S214" s="4"/>
      <c r="V214" s="5"/>
    </row>
    <row r="215" spans="1:22" x14ac:dyDescent="0.2">
      <c r="A215" s="16"/>
      <c r="B215" s="4"/>
      <c r="C215" s="4"/>
      <c r="D215" s="4"/>
      <c r="E215" s="4"/>
      <c r="R215" s="5"/>
      <c r="S215" s="4"/>
      <c r="V215" s="5"/>
    </row>
    <row r="216" spans="1:22" x14ac:dyDescent="0.2">
      <c r="A216" s="16"/>
      <c r="B216" s="4"/>
      <c r="C216" s="4"/>
      <c r="D216" s="4"/>
      <c r="E216" s="4"/>
      <c r="R216" s="5"/>
      <c r="S216" s="4"/>
      <c r="V216" s="5"/>
    </row>
    <row r="217" spans="1:22" x14ac:dyDescent="0.2">
      <c r="A217" s="16"/>
      <c r="B217" s="4"/>
      <c r="C217" s="4"/>
      <c r="D217" s="4"/>
      <c r="E217" s="4"/>
      <c r="R217" s="5"/>
      <c r="S217" s="4"/>
      <c r="V217" s="5"/>
    </row>
    <row r="218" spans="1:22" x14ac:dyDescent="0.2">
      <c r="A218" s="16"/>
      <c r="B218" s="4"/>
      <c r="C218" s="4"/>
      <c r="D218" s="4"/>
      <c r="E218" s="4"/>
      <c r="R218" s="5"/>
      <c r="S218" s="4"/>
      <c r="V218" s="5"/>
    </row>
    <row r="219" spans="1:22" x14ac:dyDescent="0.2">
      <c r="A219" s="16"/>
      <c r="B219" s="4"/>
      <c r="C219" s="4"/>
      <c r="D219" s="4"/>
      <c r="E219" s="4"/>
      <c r="R219" s="5"/>
      <c r="S219" s="4"/>
      <c r="V219" s="5"/>
    </row>
    <row r="220" spans="1:22" x14ac:dyDescent="0.2">
      <c r="A220" s="16"/>
      <c r="B220" s="4"/>
      <c r="C220" s="4"/>
      <c r="D220" s="4"/>
      <c r="E220" s="4"/>
      <c r="R220" s="5"/>
      <c r="S220" s="4"/>
      <c r="V220" s="5"/>
    </row>
    <row r="221" spans="1:22" x14ac:dyDescent="0.2">
      <c r="A221" s="16"/>
      <c r="B221" s="4"/>
      <c r="C221" s="4"/>
      <c r="D221" s="4"/>
      <c r="E221" s="4"/>
      <c r="R221" s="5"/>
      <c r="S221" s="4"/>
      <c r="V221" s="5"/>
    </row>
    <row r="222" spans="1:22" x14ac:dyDescent="0.2">
      <c r="A222" s="16"/>
      <c r="B222" s="4"/>
      <c r="C222" s="4"/>
      <c r="D222" s="4"/>
      <c r="E222" s="4"/>
      <c r="R222" s="5"/>
      <c r="S222" s="4"/>
      <c r="V222" s="5"/>
    </row>
    <row r="223" spans="1:22" x14ac:dyDescent="0.2">
      <c r="A223" s="16"/>
      <c r="B223" s="4"/>
      <c r="C223" s="4"/>
      <c r="D223" s="4"/>
      <c r="E223" s="4"/>
      <c r="R223" s="5"/>
      <c r="S223" s="4"/>
      <c r="V223" s="5"/>
    </row>
    <row r="224" spans="1:22" x14ac:dyDescent="0.2">
      <c r="A224" s="16"/>
      <c r="B224" s="4"/>
      <c r="C224" s="4"/>
      <c r="D224" s="4"/>
      <c r="E224" s="4"/>
      <c r="R224" s="5"/>
      <c r="S224" s="4"/>
      <c r="V224" s="5"/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EA9849-0A97-3043-B24D-78947B4A14EA}">
  <sheetPr codeName="Sheet5"/>
  <dimension ref="A1:V204"/>
  <sheetViews>
    <sheetView workbookViewId="0">
      <pane ySplit="2" topLeftCell="A3" activePane="bottomLeft" state="frozen"/>
      <selection activeCell="F17" sqref="F17"/>
      <selection pane="bottomLeft" activeCell="F17" sqref="F17"/>
    </sheetView>
  </sheetViews>
  <sheetFormatPr baseColWidth="10" defaultRowHeight="16" x14ac:dyDescent="0.2"/>
  <cols>
    <col min="1" max="1" width="21.1640625" customWidth="1"/>
    <col min="2" max="2" width="13.5" customWidth="1"/>
    <col min="3" max="3" width="14.6640625" customWidth="1"/>
    <col min="4" max="4" width="16.1640625" customWidth="1"/>
    <col min="5" max="5" width="20" customWidth="1"/>
    <col min="6" max="6" width="21.5" customWidth="1"/>
    <col min="7" max="7" width="12.1640625" customWidth="1"/>
    <col min="9" max="9" width="16.5" customWidth="1"/>
    <col min="10" max="10" width="18.33203125" customWidth="1"/>
    <col min="11" max="11" width="16.6640625" customWidth="1"/>
    <col min="12" max="17" width="16.5" customWidth="1"/>
    <col min="18" max="18" width="13" customWidth="1"/>
    <col min="19" max="19" width="16.1640625" customWidth="1"/>
    <col min="20" max="20" width="15.1640625" customWidth="1"/>
    <col min="21" max="21" width="22.33203125" customWidth="1"/>
    <col min="22" max="22" width="12.1640625" customWidth="1"/>
  </cols>
  <sheetData>
    <row r="1" spans="1:22" x14ac:dyDescent="0.2">
      <c r="A1" s="19"/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2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22</v>
      </c>
      <c r="M2" s="1" t="s">
        <v>24</v>
      </c>
      <c r="N2" s="1" t="s">
        <v>23</v>
      </c>
      <c r="O2" s="1"/>
      <c r="P2" s="1"/>
      <c r="Q2" s="1"/>
      <c r="R2" s="1" t="s">
        <v>12</v>
      </c>
      <c r="S2" s="1" t="s">
        <v>3</v>
      </c>
      <c r="T2" s="1" t="s">
        <v>252</v>
      </c>
      <c r="U2" s="1" t="s">
        <v>253</v>
      </c>
      <c r="V2" s="1" t="s">
        <v>236</v>
      </c>
    </row>
    <row r="3" spans="1:22" x14ac:dyDescent="0.2">
      <c r="A3" s="16" t="s">
        <v>337</v>
      </c>
      <c r="B3" s="4">
        <v>66004927</v>
      </c>
      <c r="C3" s="4">
        <v>100507220</v>
      </c>
      <c r="D3" s="4">
        <v>-34502293</v>
      </c>
      <c r="E3" s="4">
        <v>-865938960000</v>
      </c>
      <c r="F3" s="4">
        <f t="shared" ref="F3:F24" si="0">E3+F4</f>
        <v>-22462208639063</v>
      </c>
      <c r="R3" s="5">
        <v>-8.9999999999999998E-4</v>
      </c>
      <c r="S3" s="4">
        <v>914651785</v>
      </c>
      <c r="T3" s="4">
        <v>1346110974</v>
      </c>
      <c r="U3" s="4">
        <f t="shared" ref="U3:U8" si="1">AVERAGE(S4:S13)</f>
        <v>1106568194</v>
      </c>
      <c r="V3" s="5">
        <v>8.6999999999999994E-3</v>
      </c>
    </row>
    <row r="4" spans="1:22" x14ac:dyDescent="0.2">
      <c r="A4" s="16" t="s">
        <v>336</v>
      </c>
      <c r="B4" s="4">
        <v>107122266</v>
      </c>
      <c r="C4" s="4">
        <v>128937692</v>
      </c>
      <c r="D4" s="4">
        <v>-21815426</v>
      </c>
      <c r="E4" s="4">
        <v>-927275570000</v>
      </c>
      <c r="F4" s="4">
        <f t="shared" si="0"/>
        <v>-21596269679063</v>
      </c>
      <c r="R4" s="5">
        <v>-1.6E-2</v>
      </c>
      <c r="S4" s="4">
        <v>1708947942</v>
      </c>
      <c r="T4" s="4">
        <v>1346110974</v>
      </c>
      <c r="U4" s="4">
        <f t="shared" si="1"/>
        <v>1053982038.2</v>
      </c>
      <c r="V4" s="5">
        <v>3.7999999999999999E-2</v>
      </c>
    </row>
    <row r="5" spans="1:22" x14ac:dyDescent="0.2">
      <c r="A5" s="16" t="s">
        <v>335</v>
      </c>
      <c r="B5" s="4">
        <v>82784269</v>
      </c>
      <c r="C5" s="4">
        <v>126643032</v>
      </c>
      <c r="D5" s="4">
        <v>-43858763</v>
      </c>
      <c r="E5" s="4">
        <v>-1305235410000</v>
      </c>
      <c r="F5" s="4">
        <f t="shared" si="0"/>
        <v>-20668994109063</v>
      </c>
      <c r="R5" s="5">
        <v>-4.0000000000000002E-4</v>
      </c>
      <c r="S5" s="4">
        <v>1067614441</v>
      </c>
      <c r="T5" s="4">
        <v>1346110974</v>
      </c>
      <c r="U5" s="4">
        <f t="shared" si="1"/>
        <v>1043413395.2</v>
      </c>
      <c r="V5" s="5">
        <v>1.52E-2</v>
      </c>
    </row>
    <row r="6" spans="1:22" x14ac:dyDescent="0.2">
      <c r="A6" s="16" t="s">
        <v>334</v>
      </c>
      <c r="B6" s="4">
        <v>63048030</v>
      </c>
      <c r="C6" s="4">
        <v>88327587</v>
      </c>
      <c r="D6" s="4">
        <v>-25279557</v>
      </c>
      <c r="E6" s="4">
        <v>-911355070000</v>
      </c>
      <c r="F6" s="4">
        <f t="shared" si="0"/>
        <v>-19363758699063</v>
      </c>
      <c r="R6" s="5">
        <v>-4.8999999999999998E-3</v>
      </c>
      <c r="S6" s="4">
        <v>1057178320</v>
      </c>
      <c r="T6" s="4">
        <v>1346110974</v>
      </c>
      <c r="U6" s="4">
        <f t="shared" si="1"/>
        <v>1046814923.2</v>
      </c>
      <c r="V6" s="5">
        <v>1.3899999999999999E-2</v>
      </c>
    </row>
    <row r="7" spans="1:22" x14ac:dyDescent="0.2">
      <c r="A7" s="16" t="s">
        <v>333</v>
      </c>
      <c r="B7" s="4">
        <v>58496110</v>
      </c>
      <c r="C7" s="4">
        <v>70684632</v>
      </c>
      <c r="D7" s="4">
        <v>-12188522</v>
      </c>
      <c r="E7" s="4">
        <v>-464049560000</v>
      </c>
      <c r="F7" s="4">
        <f t="shared" si="0"/>
        <v>-18452403629063</v>
      </c>
      <c r="R7" s="5">
        <v>2.0499999999999997E-2</v>
      </c>
      <c r="S7" s="4">
        <v>982228387</v>
      </c>
      <c r="T7" s="4">
        <v>1346110974</v>
      </c>
      <c r="U7" s="4">
        <f t="shared" si="1"/>
        <v>1045667683.5</v>
      </c>
      <c r="V7" s="5">
        <v>0.02</v>
      </c>
    </row>
    <row r="8" spans="1:22" x14ac:dyDescent="0.2">
      <c r="A8" s="16" t="s">
        <v>332</v>
      </c>
      <c r="B8" s="4">
        <v>68448171</v>
      </c>
      <c r="C8" s="4">
        <v>80475981</v>
      </c>
      <c r="D8" s="4">
        <v>-12027810</v>
      </c>
      <c r="E8" s="4">
        <v>-172526570000</v>
      </c>
      <c r="F8" s="4">
        <f t="shared" si="0"/>
        <v>-17988354069063</v>
      </c>
      <c r="R8" s="5">
        <v>7.7000000000000002E-3</v>
      </c>
      <c r="S8" s="4">
        <v>836219861</v>
      </c>
      <c r="T8" s="4">
        <v>1346110974</v>
      </c>
      <c r="U8" s="4">
        <f t="shared" si="1"/>
        <v>1060731138.5</v>
      </c>
      <c r="V8" s="5">
        <v>1.2199999999999999E-2</v>
      </c>
    </row>
    <row r="9" spans="1:22" x14ac:dyDescent="0.2">
      <c r="A9" s="16" t="s">
        <v>331</v>
      </c>
      <c r="B9" s="4">
        <v>66395917</v>
      </c>
      <c r="C9" s="4">
        <v>66132560</v>
      </c>
      <c r="D9" s="4">
        <v>263357</v>
      </c>
      <c r="E9" s="4">
        <v>244014280000</v>
      </c>
      <c r="F9" s="4">
        <f t="shared" si="0"/>
        <v>-17815827499063</v>
      </c>
      <c r="R9" s="5">
        <v>-9.4999999999999998E-3</v>
      </c>
      <c r="S9" s="4">
        <v>975985066</v>
      </c>
      <c r="T9" s="4">
        <v>1346110974</v>
      </c>
      <c r="U9" s="4">
        <f>AVERAGE(S10:S19)</f>
        <v>1052107509.2</v>
      </c>
      <c r="V9" s="5">
        <v>1.6399999999999998E-2</v>
      </c>
    </row>
    <row r="10" spans="1:22" x14ac:dyDescent="0.2">
      <c r="A10" s="16" t="s">
        <v>330</v>
      </c>
      <c r="B10" s="4">
        <v>57687457</v>
      </c>
      <c r="C10" s="4">
        <v>85610229</v>
      </c>
      <c r="D10" s="4">
        <v>-27922772</v>
      </c>
      <c r="E10" s="4">
        <v>-665745520000</v>
      </c>
      <c r="F10" s="4">
        <f t="shared" si="0"/>
        <v>-18059841779063</v>
      </c>
      <c r="R10" s="5">
        <v>-1.66E-2</v>
      </c>
      <c r="S10" s="4">
        <v>1346110974</v>
      </c>
      <c r="T10" s="4">
        <f>AVERAGE(S11:S20)</f>
        <v>1004368842.6</v>
      </c>
      <c r="U10" s="24">
        <f>MIN(S11:S15)</f>
        <v>961928011</v>
      </c>
      <c r="V10" s="5">
        <v>2.12E-2</v>
      </c>
    </row>
    <row r="11" spans="1:22" x14ac:dyDescent="0.2">
      <c r="A11" s="16" t="s">
        <v>329</v>
      </c>
      <c r="B11" s="4">
        <v>83456363</v>
      </c>
      <c r="C11" s="4">
        <v>81553618</v>
      </c>
      <c r="D11" s="4">
        <v>1902745</v>
      </c>
      <c r="E11" s="4">
        <v>-152426680000</v>
      </c>
      <c r="F11" s="4">
        <f t="shared" si="0"/>
        <v>-17394096259063</v>
      </c>
      <c r="R11" s="5">
        <v>4.5000000000000005E-3</v>
      </c>
      <c r="S11" s="4">
        <v>1017267325</v>
      </c>
      <c r="T11" s="4">
        <f t="shared" ref="T11:T24" si="2">AVERAGE(S12:S21)</f>
        <v>971208061.79999995</v>
      </c>
      <c r="U11" s="24">
        <f t="shared" ref="U11:U24" si="3">MIN(S12:S16)</f>
        <v>961928011</v>
      </c>
      <c r="V11" s="5">
        <v>7.6E-3</v>
      </c>
    </row>
    <row r="12" spans="1:22" x14ac:dyDescent="0.2">
      <c r="A12" s="16" t="s">
        <v>328</v>
      </c>
      <c r="B12" s="4">
        <v>68601644</v>
      </c>
      <c r="C12" s="4">
        <v>73704118</v>
      </c>
      <c r="D12" s="4">
        <v>-5102474</v>
      </c>
      <c r="E12" s="4">
        <v>-163839290000</v>
      </c>
      <c r="F12" s="4">
        <f t="shared" si="0"/>
        <v>-17241669579063</v>
      </c>
      <c r="R12" s="5">
        <v>-5.6999999999999993E-3</v>
      </c>
      <c r="S12" s="4">
        <v>1062933517</v>
      </c>
      <c r="T12" s="4">
        <f t="shared" si="2"/>
        <v>926891920.10000002</v>
      </c>
      <c r="U12" s="24">
        <f t="shared" si="3"/>
        <v>961928011</v>
      </c>
      <c r="V12" s="5">
        <v>1.67E-2</v>
      </c>
    </row>
    <row r="13" spans="1:22" x14ac:dyDescent="0.2">
      <c r="A13" s="16" t="s">
        <v>327</v>
      </c>
      <c r="B13" s="4">
        <v>67141449</v>
      </c>
      <c r="C13" s="4">
        <v>73266750</v>
      </c>
      <c r="D13" s="4">
        <v>-6125301</v>
      </c>
      <c r="E13" s="4">
        <v>-101330510000</v>
      </c>
      <c r="F13" s="4">
        <f t="shared" si="0"/>
        <v>-17077830289063</v>
      </c>
      <c r="R13" s="5">
        <v>6.8000000000000005E-3</v>
      </c>
      <c r="S13" s="4">
        <v>1011196107</v>
      </c>
      <c r="T13" s="4">
        <f t="shared" si="2"/>
        <v>913252672.39999998</v>
      </c>
      <c r="U13" s="24">
        <f t="shared" si="3"/>
        <v>961928011</v>
      </c>
      <c r="V13" s="5">
        <v>9.7000000000000003E-3</v>
      </c>
    </row>
    <row r="14" spans="1:22" x14ac:dyDescent="0.2">
      <c r="A14" s="16" t="s">
        <v>326</v>
      </c>
      <c r="B14" s="4">
        <v>85070172</v>
      </c>
      <c r="C14" s="4">
        <v>77806575</v>
      </c>
      <c r="D14" s="4">
        <v>7263597</v>
      </c>
      <c r="E14" s="4">
        <v>101848480000</v>
      </c>
      <c r="F14" s="4">
        <f t="shared" si="0"/>
        <v>-16976499779063</v>
      </c>
      <c r="R14" s="5">
        <v>2.5000000000000001E-3</v>
      </c>
      <c r="S14" s="4">
        <v>1183086384</v>
      </c>
      <c r="T14" s="4">
        <f t="shared" si="2"/>
        <v>886411368.20000005</v>
      </c>
      <c r="U14" s="24">
        <f t="shared" si="3"/>
        <v>889748773</v>
      </c>
      <c r="V14" s="5">
        <v>9.300000000000001E-3</v>
      </c>
    </row>
    <row r="15" spans="1:22" x14ac:dyDescent="0.2">
      <c r="A15" s="16" t="s">
        <v>325</v>
      </c>
      <c r="B15" s="4">
        <v>83630848</v>
      </c>
      <c r="C15" s="4">
        <v>74784941</v>
      </c>
      <c r="D15" s="4">
        <v>8845907</v>
      </c>
      <c r="E15" s="4">
        <v>198439410000</v>
      </c>
      <c r="F15" s="4">
        <f t="shared" si="0"/>
        <v>-17078348259063</v>
      </c>
      <c r="R15" s="5">
        <v>4.4000000000000003E-3</v>
      </c>
      <c r="S15" s="4">
        <v>961928011</v>
      </c>
      <c r="T15" s="4">
        <f t="shared" si="2"/>
        <v>857243194.5</v>
      </c>
      <c r="U15" s="24">
        <f t="shared" si="3"/>
        <v>868724308</v>
      </c>
      <c r="V15" s="5">
        <v>8.6999999999999994E-3</v>
      </c>
    </row>
    <row r="16" spans="1:22" x14ac:dyDescent="0.2">
      <c r="A16" s="16" t="s">
        <v>324</v>
      </c>
      <c r="B16" s="4">
        <v>96923055</v>
      </c>
      <c r="C16" s="4">
        <v>111189162</v>
      </c>
      <c r="D16" s="4">
        <v>-14266107</v>
      </c>
      <c r="E16" s="4">
        <v>-387279560000</v>
      </c>
      <c r="F16" s="4">
        <f t="shared" si="0"/>
        <v>-17276787669063</v>
      </c>
      <c r="R16" s="5">
        <v>-1.5E-3</v>
      </c>
      <c r="S16" s="4">
        <v>1091193600</v>
      </c>
      <c r="T16" s="4">
        <f t="shared" si="2"/>
        <v>860213793.20000005</v>
      </c>
      <c r="U16" s="24">
        <f t="shared" si="3"/>
        <v>685659517</v>
      </c>
      <c r="V16" s="5">
        <v>1.3300000000000001E-2</v>
      </c>
    </row>
    <row r="17" spans="1:22" x14ac:dyDescent="0.2">
      <c r="A17" s="16" t="s">
        <v>323</v>
      </c>
      <c r="B17" s="4">
        <v>95072778</v>
      </c>
      <c r="C17" s="4">
        <v>82881433</v>
      </c>
      <c r="D17" s="4">
        <v>12191345</v>
      </c>
      <c r="E17" s="4">
        <v>221372780000</v>
      </c>
      <c r="F17" s="4">
        <f t="shared" si="0"/>
        <v>-16889508109063</v>
      </c>
      <c r="R17" s="5">
        <v>1.38E-2</v>
      </c>
      <c r="S17" s="4">
        <v>970755990</v>
      </c>
      <c r="T17" s="4">
        <f t="shared" si="2"/>
        <v>825152824</v>
      </c>
      <c r="U17" s="24">
        <f t="shared" si="3"/>
        <v>619772100</v>
      </c>
      <c r="V17" s="5">
        <v>1.46E-2</v>
      </c>
    </row>
    <row r="18" spans="1:22" x14ac:dyDescent="0.2">
      <c r="A18" s="16" t="s">
        <v>322</v>
      </c>
      <c r="B18" s="4">
        <v>89779369</v>
      </c>
      <c r="C18" s="4">
        <v>91974611</v>
      </c>
      <c r="D18" s="4">
        <v>-2195242</v>
      </c>
      <c r="E18" s="4">
        <v>43726580000</v>
      </c>
      <c r="F18" s="4">
        <f t="shared" si="0"/>
        <v>-17110880889063</v>
      </c>
      <c r="R18" s="5">
        <v>1.09E-2</v>
      </c>
      <c r="S18" s="4">
        <v>986854411</v>
      </c>
      <c r="T18" s="4">
        <f t="shared" si="2"/>
        <v>793120336.60000002</v>
      </c>
      <c r="U18" s="24">
        <f t="shared" si="3"/>
        <v>619772100</v>
      </c>
      <c r="V18" s="5">
        <v>9.0000000000000011E-3</v>
      </c>
    </row>
    <row r="19" spans="1:22" x14ac:dyDescent="0.2">
      <c r="A19" s="16" t="s">
        <v>321</v>
      </c>
      <c r="B19" s="4">
        <v>58378027</v>
      </c>
      <c r="C19" s="4">
        <v>64062546</v>
      </c>
      <c r="D19" s="4">
        <v>-5684519</v>
      </c>
      <c r="E19" s="4">
        <v>32146730000</v>
      </c>
      <c r="F19" s="4">
        <f t="shared" si="0"/>
        <v>-17154607469063</v>
      </c>
      <c r="R19" s="5">
        <v>0.01</v>
      </c>
      <c r="S19" s="4">
        <v>889748773</v>
      </c>
      <c r="T19" s="4">
        <f t="shared" si="2"/>
        <v>761667881.20000005</v>
      </c>
      <c r="U19" s="24">
        <f t="shared" si="3"/>
        <v>619772100</v>
      </c>
      <c r="V19" s="5">
        <v>1.2E-2</v>
      </c>
    </row>
    <row r="20" spans="1:22" x14ac:dyDescent="0.2">
      <c r="A20" s="16" t="s">
        <v>314</v>
      </c>
      <c r="B20" s="4">
        <v>70519753</v>
      </c>
      <c r="C20" s="4">
        <v>65133532</v>
      </c>
      <c r="D20" s="4">
        <v>5386221</v>
      </c>
      <c r="E20" s="4">
        <v>-325800550000</v>
      </c>
      <c r="F20" s="4">
        <f t="shared" si="0"/>
        <v>-17186754199063</v>
      </c>
      <c r="L20">
        <v>321</v>
      </c>
      <c r="M20">
        <v>81</v>
      </c>
      <c r="N20">
        <v>153</v>
      </c>
      <c r="R20" s="5">
        <v>3.3E-3</v>
      </c>
      <c r="S20" s="4">
        <v>868724308</v>
      </c>
      <c r="T20" s="4">
        <f t="shared" si="2"/>
        <v>728849266.29999995</v>
      </c>
      <c r="U20" s="24">
        <f t="shared" si="3"/>
        <v>619772100</v>
      </c>
      <c r="V20" s="5">
        <v>7.3000000000000001E-3</v>
      </c>
    </row>
    <row r="21" spans="1:22" x14ac:dyDescent="0.2">
      <c r="A21" s="16" t="s">
        <v>310</v>
      </c>
      <c r="B21" s="4">
        <v>37622910</v>
      </c>
      <c r="C21" s="4">
        <v>36820250</v>
      </c>
      <c r="D21" s="4">
        <v>802660</v>
      </c>
      <c r="E21" s="4">
        <v>-10206820866</v>
      </c>
      <c r="F21" s="4">
        <f t="shared" si="0"/>
        <v>-16860953649063</v>
      </c>
      <c r="L21">
        <v>356</v>
      </c>
      <c r="M21">
        <v>81</v>
      </c>
      <c r="N21">
        <v>110</v>
      </c>
      <c r="R21" s="5">
        <v>8.5000000000000006E-3</v>
      </c>
      <c r="S21" s="4">
        <v>685659517</v>
      </c>
      <c r="T21" s="4">
        <f t="shared" si="2"/>
        <v>733602333.39999998</v>
      </c>
      <c r="U21" s="24">
        <f t="shared" si="3"/>
        <v>619772100</v>
      </c>
      <c r="V21" s="5">
        <v>7.6E-3</v>
      </c>
    </row>
    <row r="22" spans="1:22" x14ac:dyDescent="0.2">
      <c r="A22" s="16" t="s">
        <v>309</v>
      </c>
      <c r="B22" s="4">
        <v>48381482</v>
      </c>
      <c r="C22" s="4">
        <v>59861933</v>
      </c>
      <c r="D22" s="4">
        <v>-11480451</v>
      </c>
      <c r="E22" s="4">
        <v>-407846860000</v>
      </c>
      <c r="F22" s="4">
        <f t="shared" si="0"/>
        <v>-16850746828197</v>
      </c>
      <c r="L22">
        <v>244</v>
      </c>
      <c r="M22">
        <v>107</v>
      </c>
      <c r="N22">
        <v>212</v>
      </c>
      <c r="R22" s="5">
        <v>2E-3</v>
      </c>
      <c r="S22" s="4">
        <v>619772100</v>
      </c>
      <c r="T22" s="4">
        <f t="shared" si="2"/>
        <v>739996344.79999995</v>
      </c>
      <c r="U22" s="24">
        <f t="shared" si="3"/>
        <v>620146298</v>
      </c>
      <c r="V22" s="5">
        <v>4.4000000000000003E-3</v>
      </c>
    </row>
    <row r="23" spans="1:22" x14ac:dyDescent="0.2">
      <c r="A23" s="16" t="s">
        <v>306</v>
      </c>
      <c r="B23" s="4">
        <v>51518612</v>
      </c>
      <c r="C23" s="4">
        <v>57237951</v>
      </c>
      <c r="D23" s="4">
        <v>-5719339</v>
      </c>
      <c r="E23" s="4">
        <v>55325480000</v>
      </c>
      <c r="F23" s="4">
        <f t="shared" si="0"/>
        <v>-16442899968197</v>
      </c>
      <c r="L23">
        <v>270</v>
      </c>
      <c r="M23">
        <v>72</v>
      </c>
      <c r="N23">
        <v>212</v>
      </c>
      <c r="R23" s="5">
        <v>1.15E-2</v>
      </c>
      <c r="S23" s="4">
        <v>874803630</v>
      </c>
      <c r="T23" s="4">
        <f t="shared" si="2"/>
        <v>741491571.79999995</v>
      </c>
      <c r="U23" s="24">
        <f t="shared" si="3"/>
        <v>620146298</v>
      </c>
      <c r="V23" s="5">
        <v>1.26E-2</v>
      </c>
    </row>
    <row r="24" spans="1:22" x14ac:dyDescent="0.2">
      <c r="A24" s="16" t="s">
        <v>305</v>
      </c>
      <c r="B24" s="4">
        <v>57072848</v>
      </c>
      <c r="C24" s="4">
        <v>67147003</v>
      </c>
      <c r="D24" s="4">
        <v>-10074155</v>
      </c>
      <c r="E24" s="4">
        <v>-208417140000</v>
      </c>
      <c r="F24" s="4">
        <f t="shared" si="0"/>
        <v>-16498225448197</v>
      </c>
      <c r="L24">
        <v>199</v>
      </c>
      <c r="M24">
        <v>89</v>
      </c>
      <c r="N24">
        <v>267</v>
      </c>
      <c r="R24" s="5">
        <v>-4.0000000000000002E-4</v>
      </c>
      <c r="S24" s="4">
        <v>914673342</v>
      </c>
      <c r="T24" s="4">
        <f t="shared" si="2"/>
        <v>716313036.79999995</v>
      </c>
      <c r="U24" s="24">
        <f t="shared" si="3"/>
        <v>575224219</v>
      </c>
      <c r="V24" s="5">
        <v>7.3000000000000001E-3</v>
      </c>
    </row>
    <row r="25" spans="1:22" x14ac:dyDescent="0.2">
      <c r="A25" s="16" t="s">
        <v>304</v>
      </c>
      <c r="B25" s="4">
        <v>40266180</v>
      </c>
      <c r="C25" s="4">
        <v>46104650</v>
      </c>
      <c r="D25" s="4">
        <v>-5838470</v>
      </c>
      <c r="E25" s="4">
        <v>61265121667</v>
      </c>
      <c r="F25" s="4">
        <f t="shared" ref="F25:F37" si="4">E25+F26</f>
        <v>-16289808308197</v>
      </c>
      <c r="L25">
        <v>270</v>
      </c>
      <c r="M25">
        <v>111</v>
      </c>
      <c r="N25">
        <v>177</v>
      </c>
      <c r="R25" s="5">
        <v>7.4999999999999997E-3</v>
      </c>
      <c r="S25" s="4">
        <v>670246274</v>
      </c>
      <c r="T25" s="4">
        <f t="shared" ref="T25:T41" si="5">AVERAGE(S26:S35)</f>
        <v>708910854.39999998</v>
      </c>
      <c r="U25" s="24">
        <f t="shared" ref="U25:U37" si="6">MIN(S26:S30)</f>
        <v>540538159</v>
      </c>
      <c r="V25" s="5">
        <v>1.03E-2</v>
      </c>
    </row>
    <row r="26" spans="1:22" x14ac:dyDescent="0.2">
      <c r="A26" s="16" t="s">
        <v>303</v>
      </c>
      <c r="B26" s="4">
        <v>79674797</v>
      </c>
      <c r="C26" s="4">
        <v>65190782</v>
      </c>
      <c r="D26" s="4">
        <v>14484015</v>
      </c>
      <c r="E26" s="4">
        <v>122427120000</v>
      </c>
      <c r="F26" s="4">
        <f t="shared" si="4"/>
        <v>-16351073429864</v>
      </c>
      <c r="L26">
        <v>101</v>
      </c>
      <c r="M26">
        <v>62</v>
      </c>
      <c r="N26">
        <v>393</v>
      </c>
      <c r="R26" s="5">
        <v>-1.3000000000000001E-2</v>
      </c>
      <c r="S26" s="4">
        <v>1120899587</v>
      </c>
      <c r="T26" s="4">
        <f t="shared" si="5"/>
        <v>673801208.89999998</v>
      </c>
      <c r="U26" s="24">
        <f t="shared" si="6"/>
        <v>540538159</v>
      </c>
      <c r="V26" s="5">
        <v>1.6500000000000001E-2</v>
      </c>
    </row>
    <row r="27" spans="1:22" x14ac:dyDescent="0.2">
      <c r="A27" s="16" t="s">
        <v>299</v>
      </c>
      <c r="B27" s="4">
        <v>66549345</v>
      </c>
      <c r="C27" s="4">
        <v>57421606</v>
      </c>
      <c r="D27" s="4">
        <v>9127739</v>
      </c>
      <c r="E27" s="4">
        <v>128123200000</v>
      </c>
      <c r="F27" s="4">
        <f t="shared" si="4"/>
        <v>-16473500549864</v>
      </c>
      <c r="L27">
        <v>266</v>
      </c>
      <c r="M27">
        <v>112</v>
      </c>
      <c r="N27">
        <v>174</v>
      </c>
      <c r="R27" s="5">
        <v>3.4000000000000002E-3</v>
      </c>
      <c r="S27" s="4">
        <v>620146298</v>
      </c>
      <c r="T27" s="4">
        <f t="shared" si="5"/>
        <v>672926556.60000002</v>
      </c>
      <c r="U27" s="24">
        <f t="shared" si="6"/>
        <v>540538159</v>
      </c>
      <c r="V27" s="5">
        <v>5.0000000000000001E-3</v>
      </c>
    </row>
    <row r="28" spans="1:22" x14ac:dyDescent="0.2">
      <c r="A28" s="16" t="s">
        <v>298</v>
      </c>
      <c r="B28" s="4">
        <v>43196378</v>
      </c>
      <c r="C28" s="4">
        <v>45888416</v>
      </c>
      <c r="D28" s="4">
        <v>-2692038</v>
      </c>
      <c r="E28" s="4">
        <v>-139413110000</v>
      </c>
      <c r="F28" s="4">
        <f t="shared" si="4"/>
        <v>-16601623749864</v>
      </c>
      <c r="L28">
        <v>187</v>
      </c>
      <c r="M28">
        <v>106</v>
      </c>
      <c r="N28">
        <v>283</v>
      </c>
      <c r="R28" s="5">
        <v>0</v>
      </c>
      <c r="S28" s="4">
        <v>666529537</v>
      </c>
      <c r="T28" s="4">
        <f t="shared" si="5"/>
        <v>667988141.5</v>
      </c>
      <c r="U28" s="24">
        <f t="shared" si="6"/>
        <v>540538159</v>
      </c>
      <c r="V28" s="5">
        <v>4.7999999999999996E-3</v>
      </c>
    </row>
    <row r="29" spans="1:22" x14ac:dyDescent="0.2">
      <c r="A29" s="16" t="s">
        <v>286</v>
      </c>
      <c r="B29" s="4">
        <v>54032706</v>
      </c>
      <c r="C29" s="4">
        <v>38220239</v>
      </c>
      <c r="D29" s="4">
        <v>15812467</v>
      </c>
      <c r="E29" s="4">
        <v>241342760000</v>
      </c>
      <c r="F29" s="4">
        <f t="shared" si="4"/>
        <v>-16462210639864</v>
      </c>
      <c r="L29">
        <v>253</v>
      </c>
      <c r="M29">
        <v>129</v>
      </c>
      <c r="N29">
        <v>193</v>
      </c>
      <c r="R29" s="5">
        <v>4.5000000000000005E-3</v>
      </c>
      <c r="S29" s="4">
        <v>575224219</v>
      </c>
      <c r="T29" s="4">
        <f t="shared" si="5"/>
        <v>719132645.10000002</v>
      </c>
      <c r="U29" s="24">
        <f t="shared" si="6"/>
        <v>540538159</v>
      </c>
      <c r="V29" s="5">
        <v>2.8999999999999998E-3</v>
      </c>
    </row>
    <row r="30" spans="1:22" x14ac:dyDescent="0.2">
      <c r="A30" s="16" t="s">
        <v>285</v>
      </c>
      <c r="B30" s="4">
        <v>37715556</v>
      </c>
      <c r="C30" s="4">
        <v>39748542</v>
      </c>
      <c r="D30" s="4">
        <v>-2032986</v>
      </c>
      <c r="E30" s="4">
        <v>-136604070000</v>
      </c>
      <c r="F30" s="4">
        <f t="shared" si="4"/>
        <v>-16703553399864</v>
      </c>
      <c r="R30" s="5">
        <v>-2.2000000000000001E-3</v>
      </c>
      <c r="S30" s="4">
        <v>540538159</v>
      </c>
      <c r="T30" s="4">
        <f t="shared" si="5"/>
        <v>751128158.39999998</v>
      </c>
      <c r="U30" s="24">
        <f t="shared" si="6"/>
        <v>596224450</v>
      </c>
      <c r="V30" s="5">
        <v>4.5999999999999999E-3</v>
      </c>
    </row>
    <row r="31" spans="1:22" x14ac:dyDescent="0.2">
      <c r="A31" s="16" t="s">
        <v>284</v>
      </c>
      <c r="B31" s="4">
        <v>59644441</v>
      </c>
      <c r="C31" s="4">
        <v>50667451</v>
      </c>
      <c r="D31" s="4">
        <v>8976990</v>
      </c>
      <c r="E31" s="4">
        <v>89539760000</v>
      </c>
      <c r="F31" s="4">
        <f t="shared" si="4"/>
        <v>-16566949329864</v>
      </c>
      <c r="R31" s="5">
        <v>-3.8E-3</v>
      </c>
      <c r="S31" s="4">
        <v>733190188</v>
      </c>
      <c r="T31" s="4">
        <f t="shared" si="5"/>
        <v>777085260.79999995</v>
      </c>
      <c r="U31" s="24">
        <f t="shared" si="6"/>
        <v>596224450</v>
      </c>
      <c r="V31" s="5">
        <v>7.1999999999999998E-3</v>
      </c>
    </row>
    <row r="32" spans="1:22" x14ac:dyDescent="0.2">
      <c r="A32" s="16" t="s">
        <v>283</v>
      </c>
      <c r="B32" s="4">
        <v>67517291</v>
      </c>
      <c r="C32" s="4">
        <v>54851486</v>
      </c>
      <c r="D32" s="4">
        <v>12665805</v>
      </c>
      <c r="E32" s="4">
        <v>238674990000</v>
      </c>
      <c r="F32" s="4">
        <f t="shared" si="4"/>
        <v>-16656489089864</v>
      </c>
      <c r="R32" s="5">
        <v>-4.5000000000000005E-3</v>
      </c>
      <c r="S32" s="4">
        <v>683712214</v>
      </c>
      <c r="T32" s="4">
        <f t="shared" si="5"/>
        <v>795764966</v>
      </c>
      <c r="U32" s="24">
        <f t="shared" si="6"/>
        <v>596224450</v>
      </c>
      <c r="V32" s="5">
        <v>9.300000000000001E-3</v>
      </c>
    </row>
    <row r="33" spans="1:22" x14ac:dyDescent="0.2">
      <c r="A33" s="16" t="s">
        <v>282</v>
      </c>
      <c r="B33" s="4">
        <v>71479286</v>
      </c>
      <c r="C33" s="4">
        <v>50134482</v>
      </c>
      <c r="D33" s="4">
        <v>21344804</v>
      </c>
      <c r="E33" s="4">
        <v>462805470000</v>
      </c>
      <c r="F33" s="4">
        <f t="shared" si="4"/>
        <v>-16895164079864</v>
      </c>
      <c r="R33" s="5">
        <v>1.1999999999999999E-3</v>
      </c>
      <c r="S33" s="4">
        <v>889755900</v>
      </c>
      <c r="T33" s="4">
        <f t="shared" si="5"/>
        <v>797330218</v>
      </c>
      <c r="U33" s="24">
        <f t="shared" si="6"/>
        <v>596224450</v>
      </c>
      <c r="V33" s="5">
        <v>9.7000000000000003E-3</v>
      </c>
    </row>
    <row r="34" spans="1:22" x14ac:dyDescent="0.2">
      <c r="A34" s="16" t="s">
        <v>281</v>
      </c>
      <c r="B34" s="4">
        <v>45842802</v>
      </c>
      <c r="C34" s="4">
        <v>40821392</v>
      </c>
      <c r="D34" s="4">
        <v>5021410</v>
      </c>
      <c r="E34" s="4">
        <v>179115030000</v>
      </c>
      <c r="F34" s="4">
        <f t="shared" si="4"/>
        <v>-17357969549864</v>
      </c>
      <c r="R34" s="5">
        <v>1.06E-2</v>
      </c>
      <c r="S34" s="4">
        <v>662887992</v>
      </c>
      <c r="T34" s="4">
        <f t="shared" si="5"/>
        <v>811368251.60000002</v>
      </c>
      <c r="U34" s="24">
        <f t="shared" si="6"/>
        <v>596224450</v>
      </c>
      <c r="V34" s="5">
        <v>8.8999999999999999E-3</v>
      </c>
    </row>
    <row r="35" spans="1:22" x14ac:dyDescent="0.2">
      <c r="A35" s="16" t="s">
        <v>280</v>
      </c>
      <c r="B35" s="4">
        <v>36864029</v>
      </c>
      <c r="C35" s="4">
        <v>36747046</v>
      </c>
      <c r="D35" s="4">
        <v>116983</v>
      </c>
      <c r="E35" s="4">
        <v>60608340000</v>
      </c>
      <c r="F35" s="4">
        <f t="shared" si="4"/>
        <v>-17537084579864</v>
      </c>
      <c r="R35" s="5">
        <v>5.6000000000000008E-3</v>
      </c>
      <c r="S35" s="4">
        <v>596224450</v>
      </c>
      <c r="T35" s="4">
        <f t="shared" si="5"/>
        <v>869881262.5</v>
      </c>
      <c r="U35" s="24">
        <f t="shared" si="6"/>
        <v>611399775</v>
      </c>
      <c r="V35" s="5">
        <v>6.0999999999999995E-3</v>
      </c>
    </row>
    <row r="36" spans="1:22" x14ac:dyDescent="0.2">
      <c r="A36" s="16" t="s">
        <v>279</v>
      </c>
      <c r="B36" s="4">
        <v>49320745</v>
      </c>
      <c r="C36" s="4">
        <v>45160394</v>
      </c>
      <c r="D36" s="4">
        <v>4160351</v>
      </c>
      <c r="E36" s="4">
        <v>141801740000</v>
      </c>
      <c r="F36" s="4">
        <f t="shared" si="4"/>
        <v>-17597692919864</v>
      </c>
      <c r="R36" s="5">
        <v>-5.0000000000000001E-4</v>
      </c>
      <c r="S36" s="4">
        <v>769803132</v>
      </c>
      <c r="T36" s="4">
        <f t="shared" si="5"/>
        <v>864894215.10000002</v>
      </c>
      <c r="U36" s="24">
        <f t="shared" si="6"/>
        <v>611399775</v>
      </c>
      <c r="V36" s="5">
        <v>6.8999999999999999E-3</v>
      </c>
    </row>
    <row r="37" spans="1:22" x14ac:dyDescent="0.2">
      <c r="A37" s="16" t="s">
        <v>278</v>
      </c>
      <c r="B37" s="4">
        <v>37113291</v>
      </c>
      <c r="C37" s="4">
        <v>31182265</v>
      </c>
      <c r="D37" s="4">
        <v>5931026</v>
      </c>
      <c r="E37" s="4">
        <v>148598880000</v>
      </c>
      <c r="F37" s="4">
        <f t="shared" si="4"/>
        <v>-17739494659864</v>
      </c>
      <c r="R37" s="5">
        <v>7.8000000000000005E-3</v>
      </c>
      <c r="S37" s="4">
        <v>611399775</v>
      </c>
      <c r="T37" s="4">
        <f t="shared" si="5"/>
        <v>887979784.29999995</v>
      </c>
      <c r="U37" s="24">
        <f t="shared" si="6"/>
        <v>617145386</v>
      </c>
      <c r="V37" s="5">
        <v>1.3300000000000001E-2</v>
      </c>
    </row>
    <row r="38" spans="1:22" x14ac:dyDescent="0.2">
      <c r="A38" s="16" t="s">
        <v>275</v>
      </c>
      <c r="B38" s="4">
        <v>31638466</v>
      </c>
      <c r="C38" s="4">
        <v>29766064</v>
      </c>
      <c r="D38" s="4">
        <v>1872402</v>
      </c>
      <c r="E38" s="4">
        <v>54888800000</v>
      </c>
      <c r="F38" s="4">
        <f t="shared" ref="F38:F55" si="7">E38+F39</f>
        <v>-17888093539864</v>
      </c>
      <c r="L38">
        <v>181</v>
      </c>
      <c r="M38">
        <v>78</v>
      </c>
      <c r="N38">
        <v>311</v>
      </c>
      <c r="R38" s="5">
        <v>-5.0000000000000001E-4</v>
      </c>
      <c r="S38" s="4">
        <v>617145386</v>
      </c>
      <c r="T38" s="4">
        <f t="shared" si="5"/>
        <v>897350001.89999998</v>
      </c>
      <c r="U38" s="24">
        <f t="shared" ref="U38:U103" si="8">MIN(S39:S43)</f>
        <v>860493292</v>
      </c>
      <c r="V38" s="5">
        <v>8.3000000000000001E-3</v>
      </c>
    </row>
    <row r="39" spans="1:22" x14ac:dyDescent="0.2">
      <c r="A39" s="16" t="s">
        <v>274</v>
      </c>
      <c r="B39" s="4">
        <v>43692029</v>
      </c>
      <c r="C39" s="4">
        <v>41581077</v>
      </c>
      <c r="D39" s="4">
        <v>2110952</v>
      </c>
      <c r="E39" s="4">
        <v>16710320000</v>
      </c>
      <c r="F39" s="4">
        <f t="shared" si="7"/>
        <v>-17942982339864</v>
      </c>
      <c r="L39">
        <v>195</v>
      </c>
      <c r="M39">
        <v>69</v>
      </c>
      <c r="N39">
        <v>309</v>
      </c>
      <c r="R39" s="5">
        <v>-6.5000000000000006E-3</v>
      </c>
      <c r="S39" s="4">
        <v>1086669255</v>
      </c>
      <c r="T39" s="4">
        <f t="shared" si="5"/>
        <v>860375871.29999995</v>
      </c>
      <c r="U39" s="24">
        <f t="shared" si="8"/>
        <v>803268328</v>
      </c>
      <c r="V39" s="5">
        <v>1.3100000000000001E-2</v>
      </c>
    </row>
    <row r="40" spans="1:22" x14ac:dyDescent="0.2">
      <c r="A40" s="16" t="s">
        <v>273</v>
      </c>
      <c r="B40" s="4">
        <v>64901323</v>
      </c>
      <c r="C40" s="4">
        <v>52148910</v>
      </c>
      <c r="D40" s="4">
        <v>12752413</v>
      </c>
      <c r="E40" s="4">
        <v>152554090000</v>
      </c>
      <c r="F40" s="4">
        <f t="shared" si="7"/>
        <v>-17959692659864</v>
      </c>
      <c r="R40" s="5">
        <v>5.9999999999999995E-4</v>
      </c>
      <c r="S40" s="4">
        <v>860493292</v>
      </c>
      <c r="T40" s="4">
        <f t="shared" si="5"/>
        <v>852006568.20000005</v>
      </c>
      <c r="U40" s="24">
        <f t="shared" si="8"/>
        <v>803268328</v>
      </c>
      <c r="V40" s="5">
        <v>0.01</v>
      </c>
    </row>
    <row r="41" spans="1:22" x14ac:dyDescent="0.2">
      <c r="A41" s="16" t="s">
        <v>268</v>
      </c>
      <c r="B41" s="4">
        <v>41175626</v>
      </c>
      <c r="C41" s="4">
        <v>47816634</v>
      </c>
      <c r="D41" s="4">
        <v>-6641008</v>
      </c>
      <c r="E41" s="4">
        <v>-216177690000</v>
      </c>
      <c r="F41" s="4">
        <f t="shared" si="7"/>
        <v>-18112246749864</v>
      </c>
      <c r="L41" s="20">
        <v>195</v>
      </c>
      <c r="M41">
        <v>69</v>
      </c>
      <c r="N41" s="21">
        <v>309</v>
      </c>
      <c r="R41" s="5">
        <v>2.5000000000000001E-3</v>
      </c>
      <c r="S41" s="4">
        <v>992761212</v>
      </c>
      <c r="T41" s="4">
        <f t="shared" si="5"/>
        <v>817204612.29999995</v>
      </c>
      <c r="U41" s="24">
        <f t="shared" si="8"/>
        <v>719932658</v>
      </c>
      <c r="V41" s="5">
        <v>8.8000000000000005E-3</v>
      </c>
    </row>
    <row r="42" spans="1:22" x14ac:dyDescent="0.2">
      <c r="A42" s="16" t="s">
        <v>266</v>
      </c>
      <c r="B42" s="4">
        <v>48423900</v>
      </c>
      <c r="C42" s="4">
        <v>49859310</v>
      </c>
      <c r="D42" s="4">
        <v>-1435410</v>
      </c>
      <c r="E42" s="4">
        <v>-115344052532</v>
      </c>
      <c r="F42" s="4">
        <f t="shared" si="7"/>
        <v>-17896069059864</v>
      </c>
      <c r="L42" s="20">
        <v>157</v>
      </c>
      <c r="M42">
        <v>70</v>
      </c>
      <c r="N42" s="21">
        <v>340</v>
      </c>
      <c r="R42" s="5">
        <v>1.4000000000000002E-3</v>
      </c>
      <c r="S42" s="4">
        <v>870509266</v>
      </c>
      <c r="T42" s="4">
        <f t="shared" ref="T42:T95" si="9">AVERAGE(S43:S52)</f>
        <v>796007529.10000002</v>
      </c>
      <c r="U42" s="24">
        <f t="shared" si="8"/>
        <v>719932658</v>
      </c>
      <c r="V42" s="5">
        <v>6.4000000000000003E-3</v>
      </c>
    </row>
    <row r="43" spans="1:22" x14ac:dyDescent="0.2">
      <c r="A43" s="16" t="s">
        <v>265</v>
      </c>
      <c r="B43" s="4">
        <v>43994146</v>
      </c>
      <c r="C43" s="4">
        <v>49540173</v>
      </c>
      <c r="D43" s="4">
        <v>-5546027</v>
      </c>
      <c r="E43" s="4">
        <v>-248417520000</v>
      </c>
      <c r="F43" s="4">
        <f t="shared" si="7"/>
        <v>-17780725007332</v>
      </c>
      <c r="L43">
        <v>273</v>
      </c>
      <c r="M43">
        <v>79</v>
      </c>
      <c r="N43">
        <v>234</v>
      </c>
      <c r="R43" s="5">
        <v>4.7999999999999996E-3</v>
      </c>
      <c r="S43" s="4">
        <v>905408420</v>
      </c>
      <c r="T43" s="4">
        <f t="shared" si="9"/>
        <v>761269841.79999995</v>
      </c>
      <c r="U43" s="24">
        <f t="shared" si="8"/>
        <v>710847562</v>
      </c>
      <c r="V43" s="5">
        <v>6.0999999999999995E-3</v>
      </c>
    </row>
    <row r="44" spans="1:22" x14ac:dyDescent="0.2">
      <c r="A44" s="16" t="s">
        <v>247</v>
      </c>
      <c r="B44" s="4">
        <v>43090162</v>
      </c>
      <c r="C44" s="4">
        <v>54887765</v>
      </c>
      <c r="D44" s="4">
        <f>B44-C44</f>
        <v>-11797603</v>
      </c>
      <c r="E44" s="4">
        <f>1033262860000-1456106390000</f>
        <v>-422843530000</v>
      </c>
      <c r="F44" s="4">
        <f t="shared" si="7"/>
        <v>-17532307487332</v>
      </c>
      <c r="L44">
        <v>221</v>
      </c>
      <c r="M44">
        <v>95</v>
      </c>
      <c r="N44">
        <v>267</v>
      </c>
      <c r="R44" s="5">
        <v>3.4000000000000002E-3</v>
      </c>
      <c r="S44" s="4">
        <v>803268328</v>
      </c>
      <c r="T44" s="4">
        <f t="shared" si="9"/>
        <v>733042960.60000002</v>
      </c>
      <c r="U44" s="24">
        <f t="shared" si="8"/>
        <v>710847562</v>
      </c>
      <c r="V44" s="5">
        <v>5.8999999999999999E-3</v>
      </c>
    </row>
    <row r="45" spans="1:22" x14ac:dyDescent="0.2">
      <c r="A45" s="16" t="s">
        <v>239</v>
      </c>
      <c r="B45" s="4">
        <v>48939384</v>
      </c>
      <c r="C45" s="4">
        <v>44756992</v>
      </c>
      <c r="D45" s="4">
        <f>B45-C45</f>
        <v>4182392</v>
      </c>
      <c r="E45" s="4">
        <f>1182292610000-1199627690000</f>
        <v>-17335080000</v>
      </c>
      <c r="F45" s="4">
        <f t="shared" si="7"/>
        <v>-17109463957332</v>
      </c>
      <c r="R45" s="5">
        <v>5.6999999999999993E-3</v>
      </c>
      <c r="S45" s="4">
        <v>1181354559</v>
      </c>
      <c r="T45" s="4">
        <f t="shared" si="9"/>
        <v>674728490.20000005</v>
      </c>
      <c r="U45" s="24">
        <f t="shared" si="8"/>
        <v>710847562</v>
      </c>
      <c r="V45" s="5">
        <v>1.3600000000000001E-2</v>
      </c>
    </row>
    <row r="46" spans="1:22" x14ac:dyDescent="0.2">
      <c r="A46" s="16" t="s">
        <v>238</v>
      </c>
      <c r="B46" s="4">
        <v>28623900</v>
      </c>
      <c r="C46" s="4">
        <v>44841865</v>
      </c>
      <c r="D46" s="4">
        <v>-16217965</v>
      </c>
      <c r="E46" s="4">
        <f>820675140000-1026870230000</f>
        <v>-206195090000</v>
      </c>
      <c r="F46" s="4">
        <f t="shared" si="7"/>
        <v>-17092128877332</v>
      </c>
      <c r="R46" s="5">
        <v>1.1000000000000001E-2</v>
      </c>
      <c r="S46" s="4">
        <v>719932658</v>
      </c>
      <c r="T46" s="4">
        <f t="shared" si="9"/>
        <v>667725901.29999995</v>
      </c>
      <c r="U46" s="24">
        <f t="shared" si="8"/>
        <v>644741653</v>
      </c>
      <c r="V46" s="5">
        <v>1.3899999999999999E-2</v>
      </c>
    </row>
    <row r="47" spans="1:22" x14ac:dyDescent="0.2">
      <c r="A47" s="16" t="s">
        <v>237</v>
      </c>
      <c r="B47" s="4">
        <v>26743395</v>
      </c>
      <c r="C47" s="4">
        <v>50163322</v>
      </c>
      <c r="D47" s="4">
        <v>-23419927</v>
      </c>
      <c r="E47" s="4">
        <f>789141320000-1144072950000</f>
        <v>-354931630000</v>
      </c>
      <c r="F47" s="4">
        <f t="shared" si="7"/>
        <v>-16885933787332</v>
      </c>
      <c r="L47" s="20">
        <v>197</v>
      </c>
      <c r="M47">
        <v>77</v>
      </c>
      <c r="N47" s="21">
        <v>299</v>
      </c>
      <c r="R47" s="5">
        <v>1.6000000000000001E-3</v>
      </c>
      <c r="S47" s="4">
        <v>842255467</v>
      </c>
      <c r="T47" s="4">
        <f t="shared" si="9"/>
        <v>654816113.89999998</v>
      </c>
      <c r="U47" s="24">
        <f t="shared" si="8"/>
        <v>644741653</v>
      </c>
      <c r="V47" s="5">
        <v>9.7000000000000003E-3</v>
      </c>
    </row>
    <row r="48" spans="1:22" x14ac:dyDescent="0.2">
      <c r="A48" s="16" t="s">
        <v>233</v>
      </c>
      <c r="B48" s="4">
        <v>46080839</v>
      </c>
      <c r="C48" s="4">
        <v>32010478</v>
      </c>
      <c r="D48" s="4">
        <v>14070361</v>
      </c>
      <c r="E48" s="4">
        <f>1281698380000-939629150000</f>
        <v>342069230000</v>
      </c>
      <c r="F48" s="4">
        <f t="shared" si="7"/>
        <v>-16531002157332</v>
      </c>
      <c r="R48" s="5">
        <v>8.9999999999999998E-4</v>
      </c>
      <c r="S48" s="4">
        <v>710847562</v>
      </c>
      <c r="T48" s="4">
        <f t="shared" si="9"/>
        <v>658714287.39999998</v>
      </c>
      <c r="U48" s="24">
        <f t="shared" si="8"/>
        <v>558031547</v>
      </c>
      <c r="V48" s="5">
        <v>5.4000000000000003E-3</v>
      </c>
    </row>
    <row r="49" spans="1:22" x14ac:dyDescent="0.2">
      <c r="A49" s="16" t="s">
        <v>232</v>
      </c>
      <c r="B49" s="4">
        <v>45000793</v>
      </c>
      <c r="C49" s="4">
        <v>34641061</v>
      </c>
      <c r="D49" s="4">
        <v>10359732</v>
      </c>
      <c r="E49" s="4">
        <f>1223355350000-779929710000</f>
        <v>443425640000</v>
      </c>
      <c r="F49" s="4">
        <f t="shared" si="7"/>
        <v>-16873071387332</v>
      </c>
      <c r="R49" s="5">
        <v>6.1999999999999998E-3</v>
      </c>
      <c r="S49" s="4">
        <v>716927949</v>
      </c>
      <c r="T49" s="4">
        <f t="shared" si="9"/>
        <v>655123703.79999995</v>
      </c>
      <c r="U49" s="24">
        <f t="shared" si="8"/>
        <v>520999516</v>
      </c>
      <c r="V49" s="5">
        <v>8.8417329796640146E-3</v>
      </c>
    </row>
    <row r="50" spans="1:22" x14ac:dyDescent="0.2">
      <c r="A50" s="16" t="s">
        <v>231</v>
      </c>
      <c r="B50" s="4">
        <v>34734277</v>
      </c>
      <c r="C50" s="4">
        <v>32498263</v>
      </c>
      <c r="D50" s="4">
        <v>2236014</v>
      </c>
      <c r="E50" s="4">
        <f>953080350000-838980240000</f>
        <v>114100110000</v>
      </c>
      <c r="F50" s="4">
        <f t="shared" si="7"/>
        <v>-17316497027332</v>
      </c>
      <c r="R50" s="5">
        <v>-2.0000000000000001E-4</v>
      </c>
      <c r="S50" s="4">
        <v>776800261</v>
      </c>
      <c r="T50" s="4">
        <f t="shared" si="9"/>
        <v>661847890.20000005</v>
      </c>
      <c r="U50" s="24">
        <f t="shared" si="8"/>
        <v>520999516</v>
      </c>
      <c r="V50" s="5">
        <v>3.552397868561279E-3</v>
      </c>
    </row>
    <row r="51" spans="1:22" x14ac:dyDescent="0.2">
      <c r="A51" s="16" t="s">
        <v>230</v>
      </c>
      <c r="B51" s="4">
        <v>40902537</v>
      </c>
      <c r="C51" s="4">
        <v>49781588</v>
      </c>
      <c r="D51" s="4">
        <v>-8879051</v>
      </c>
      <c r="E51" s="4">
        <f>1088032600000-1397996610000</f>
        <v>-309964010000</v>
      </c>
      <c r="F51" s="4">
        <f t="shared" si="7"/>
        <v>-17430597137332</v>
      </c>
      <c r="R51" s="5">
        <v>4.0999999999999995E-3</v>
      </c>
      <c r="S51" s="4">
        <v>644741653</v>
      </c>
      <c r="T51" s="4">
        <f t="shared" si="9"/>
        <v>661936172.5</v>
      </c>
      <c r="U51" s="24">
        <f t="shared" si="8"/>
        <v>520999516</v>
      </c>
      <c r="V51" s="5">
        <v>4.4523597506678537E-3</v>
      </c>
    </row>
    <row r="52" spans="1:22" x14ac:dyDescent="0.2">
      <c r="A52" s="16" t="s">
        <v>229</v>
      </c>
      <c r="B52" s="4">
        <v>28302963</v>
      </c>
      <c r="C52" s="4">
        <v>31234536</v>
      </c>
      <c r="D52" s="4">
        <v>-2931573</v>
      </c>
      <c r="E52" s="4">
        <f>705610260000-827552000000</f>
        <v>-121941740000</v>
      </c>
      <c r="F52" s="4">
        <f t="shared" si="7"/>
        <v>-17120633127332</v>
      </c>
      <c r="R52" s="5">
        <v>1.32E-2</v>
      </c>
      <c r="S52" s="4">
        <v>658538434</v>
      </c>
      <c r="T52" s="4">
        <f t="shared" si="9"/>
        <v>666141304.5</v>
      </c>
      <c r="U52" s="24">
        <f t="shared" si="8"/>
        <v>520999516</v>
      </c>
      <c r="V52" s="5">
        <v>1.2522361359570662E-2</v>
      </c>
    </row>
    <row r="53" spans="1:22" x14ac:dyDescent="0.2">
      <c r="A53" s="16" t="s">
        <v>228</v>
      </c>
      <c r="B53" s="4">
        <v>34340747</v>
      </c>
      <c r="C53" s="4">
        <v>55465355</v>
      </c>
      <c r="D53" s="4">
        <v>-21124608</v>
      </c>
      <c r="E53" s="4">
        <f>1006762480000-1513518390000</f>
        <v>-506755910000</v>
      </c>
      <c r="F53" s="4">
        <f t="shared" si="7"/>
        <v>-16998691387332</v>
      </c>
      <c r="R53" s="5">
        <v>5.9999999999999995E-4</v>
      </c>
      <c r="S53" s="4">
        <v>558031547</v>
      </c>
      <c r="T53" s="4">
        <f t="shared" si="9"/>
        <v>692247654.70000005</v>
      </c>
      <c r="U53" s="24">
        <f t="shared" si="8"/>
        <v>520999516</v>
      </c>
      <c r="V53" s="5">
        <v>5.4298642533936649E-3</v>
      </c>
    </row>
    <row r="54" spans="1:22" x14ac:dyDescent="0.2">
      <c r="A54" s="16" t="s">
        <v>227</v>
      </c>
      <c r="B54" s="4">
        <v>34527685</v>
      </c>
      <c r="C54" s="4">
        <v>51043836</v>
      </c>
      <c r="D54" s="4">
        <v>-16516151</v>
      </c>
      <c r="E54" s="4">
        <f>910664280000-1444782210000</f>
        <v>-534117930000</v>
      </c>
      <c r="F54" s="4">
        <f t="shared" si="7"/>
        <v>-16491935477332</v>
      </c>
      <c r="R54" s="5">
        <v>1.5E-3</v>
      </c>
      <c r="S54" s="4">
        <v>520999516</v>
      </c>
      <c r="T54" s="4">
        <f t="shared" si="9"/>
        <v>773606558.20000005</v>
      </c>
      <c r="U54" s="24">
        <f t="shared" si="8"/>
        <v>598209855</v>
      </c>
      <c r="V54" s="5">
        <v>7.2595281306715061E-3</v>
      </c>
    </row>
    <row r="55" spans="1:22" x14ac:dyDescent="0.2">
      <c r="A55" s="16" t="s">
        <v>221</v>
      </c>
      <c r="B55" s="4">
        <v>98888248</v>
      </c>
      <c r="C55" s="4">
        <v>117141667</v>
      </c>
      <c r="D55" s="4">
        <v>-18253419</v>
      </c>
      <c r="E55" s="4">
        <f>3115833430000-3528201430000</f>
        <v>-412368000000</v>
      </c>
      <c r="F55" s="4">
        <f t="shared" si="7"/>
        <v>-15957817547332</v>
      </c>
      <c r="R55" s="5">
        <v>4.0999999999999995E-3</v>
      </c>
      <c r="S55" s="4">
        <v>598209855</v>
      </c>
      <c r="T55" s="4">
        <f t="shared" si="9"/>
        <v>799181603.29999995</v>
      </c>
      <c r="U55" s="24">
        <f t="shared" si="8"/>
        <v>649906769</v>
      </c>
      <c r="V55" s="5">
        <v>7.2595281306715061E-3</v>
      </c>
    </row>
    <row r="56" spans="1:22" x14ac:dyDescent="0.2">
      <c r="A56" s="16" t="s">
        <v>212</v>
      </c>
      <c r="B56" s="4">
        <v>43158826</v>
      </c>
      <c r="C56" s="4">
        <v>62788098</v>
      </c>
      <c r="D56" s="4">
        <v>-19629272</v>
      </c>
      <c r="E56" s="4">
        <f>1121219030000-1587223410000</f>
        <v>-466004380000</v>
      </c>
      <c r="F56" s="4">
        <f t="shared" ref="F56:F110" si="10">E56+F57</f>
        <v>-15545449547332</v>
      </c>
      <c r="R56" s="5">
        <v>4.0000000000000001E-3</v>
      </c>
      <c r="S56" s="4">
        <v>649906769</v>
      </c>
      <c r="T56" s="4">
        <f t="shared" si="9"/>
        <v>816656524.20000005</v>
      </c>
      <c r="U56" s="24">
        <f t="shared" si="8"/>
        <v>645624476</v>
      </c>
      <c r="V56" s="5">
        <v>1.2773722627737228E-2</v>
      </c>
    </row>
    <row r="57" spans="1:22" x14ac:dyDescent="0.2">
      <c r="A57" s="16" t="s">
        <v>211</v>
      </c>
      <c r="B57" s="4">
        <v>104341775</v>
      </c>
      <c r="C57" s="4">
        <v>131867043</v>
      </c>
      <c r="D57" s="4">
        <v>-27525268</v>
      </c>
      <c r="E57" s="4">
        <f>2908614720000-3679303410000</f>
        <v>-770688690000</v>
      </c>
      <c r="F57" s="4">
        <f t="shared" si="10"/>
        <v>-15079445167332</v>
      </c>
      <c r="R57" s="5">
        <v>-9.4999999999999998E-3</v>
      </c>
      <c r="S57" s="4">
        <v>713157593</v>
      </c>
      <c r="T57" s="4">
        <f t="shared" si="9"/>
        <v>857405598.39999998</v>
      </c>
      <c r="U57" s="24">
        <f t="shared" si="8"/>
        <v>645624476</v>
      </c>
      <c r="V57" s="5">
        <v>1.1775362318840582E-2</v>
      </c>
    </row>
    <row r="58" spans="1:22" x14ac:dyDescent="0.2">
      <c r="A58" s="16" t="s">
        <v>210</v>
      </c>
      <c r="B58" s="4">
        <v>97376813</v>
      </c>
      <c r="C58" s="4">
        <v>141969252</v>
      </c>
      <c r="D58" s="4">
        <v>-44592439</v>
      </c>
      <c r="E58" s="4">
        <f>2476644790000-3944754250000</f>
        <v>-1468109460000</v>
      </c>
      <c r="F58" s="4">
        <f t="shared" si="10"/>
        <v>-14308756477332</v>
      </c>
      <c r="R58" s="5">
        <v>-7.0999999999999995E-3</v>
      </c>
      <c r="S58" s="4">
        <v>749829297</v>
      </c>
      <c r="T58" s="4">
        <f t="shared" si="9"/>
        <v>842781419.70000005</v>
      </c>
      <c r="U58" s="24">
        <f t="shared" si="8"/>
        <v>645624476</v>
      </c>
      <c r="V58" s="5">
        <v>9.883198562443846E-3</v>
      </c>
    </row>
    <row r="59" spans="1:22" x14ac:dyDescent="0.2">
      <c r="A59" s="16" t="s">
        <v>209</v>
      </c>
      <c r="B59" s="4">
        <v>54567961</v>
      </c>
      <c r="C59" s="4">
        <v>70838342</v>
      </c>
      <c r="D59" s="4">
        <v>-16270381</v>
      </c>
      <c r="E59" s="4">
        <f>1945622410000-2303817890000</f>
        <v>-358195480000</v>
      </c>
      <c r="F59" s="4">
        <f t="shared" si="10"/>
        <v>-12840647017332</v>
      </c>
      <c r="R59" s="5">
        <v>-3.7000000000000002E-3</v>
      </c>
      <c r="S59" s="4">
        <v>681022113</v>
      </c>
      <c r="T59" s="4">
        <f t="shared" si="9"/>
        <v>847027546.20000005</v>
      </c>
      <c r="U59" s="24">
        <f t="shared" si="8"/>
        <v>645624476</v>
      </c>
      <c r="V59" s="5">
        <v>1.0714285714285714E-2</v>
      </c>
    </row>
    <row r="60" spans="1:22" x14ac:dyDescent="0.2">
      <c r="A60" s="16" t="s">
        <v>208</v>
      </c>
      <c r="B60" s="4">
        <v>47096453</v>
      </c>
      <c r="C60" s="4">
        <v>82877275</v>
      </c>
      <c r="D60" s="4">
        <v>-35780822</v>
      </c>
      <c r="E60" s="4">
        <f>1530063370000-2445349060000</f>
        <v>-915285690000</v>
      </c>
      <c r="F60" s="4">
        <f t="shared" si="10"/>
        <v>-12482451537332</v>
      </c>
      <c r="R60" s="5">
        <v>-1.1899999999999999E-2</v>
      </c>
      <c r="S60" s="4">
        <v>844042125</v>
      </c>
      <c r="T60" s="4">
        <f t="shared" si="9"/>
        <v>824119047.70000005</v>
      </c>
      <c r="U60" s="24">
        <f t="shared" si="8"/>
        <v>645624476</v>
      </c>
      <c r="V60" s="5">
        <v>1.6799292661361626E-2</v>
      </c>
    </row>
    <row r="61" spans="1:22" x14ac:dyDescent="0.2">
      <c r="A61" s="16" t="s">
        <v>207</v>
      </c>
      <c r="B61" s="4">
        <v>37405074</v>
      </c>
      <c r="C61" s="4">
        <v>48903393</v>
      </c>
      <c r="D61" s="4">
        <v>-11498319</v>
      </c>
      <c r="E61" s="4">
        <f>1058750340000-1367397780000</f>
        <v>-308647440000</v>
      </c>
      <c r="F61" s="4">
        <f t="shared" si="10"/>
        <v>-11567165847332</v>
      </c>
      <c r="R61" s="5">
        <v>1.9E-3</v>
      </c>
      <c r="S61" s="4">
        <v>645624476</v>
      </c>
      <c r="T61" s="4">
        <f t="shared" si="9"/>
        <v>827745056.79999995</v>
      </c>
      <c r="U61" s="24">
        <f t="shared" si="8"/>
        <v>700589754</v>
      </c>
      <c r="V61" s="5">
        <v>6.1946902654867256E-3</v>
      </c>
    </row>
    <row r="62" spans="1:22" x14ac:dyDescent="0.2">
      <c r="A62" s="16" t="s">
        <v>206</v>
      </c>
      <c r="B62" s="4">
        <v>43741392</v>
      </c>
      <c r="C62" s="4">
        <v>63499153</v>
      </c>
      <c r="D62" s="4">
        <v>-19757761</v>
      </c>
      <c r="E62" s="4">
        <f>1135429290000-1568820180000</f>
        <v>-433390890000</v>
      </c>
      <c r="F62" s="4">
        <f t="shared" si="10"/>
        <v>-11258518407332</v>
      </c>
      <c r="R62" s="5">
        <v>8.9999999999999998E-4</v>
      </c>
      <c r="S62" s="4">
        <v>700589754</v>
      </c>
      <c r="T62" s="4">
        <f t="shared" si="9"/>
        <v>817187608.70000005</v>
      </c>
      <c r="U62" s="24">
        <f t="shared" si="8"/>
        <v>819095049</v>
      </c>
      <c r="V62" s="5">
        <v>7.9716563330380873E-3</v>
      </c>
    </row>
    <row r="63" spans="1:22" x14ac:dyDescent="0.2">
      <c r="A63" s="16" t="s">
        <v>205</v>
      </c>
      <c r="B63" s="4">
        <v>43599552</v>
      </c>
      <c r="C63" s="4">
        <v>52733840</v>
      </c>
      <c r="D63" s="4">
        <v>-9134288</v>
      </c>
      <c r="E63" s="4">
        <f>1174900720000-1624508040000</f>
        <v>-449607320000</v>
      </c>
      <c r="F63" s="4">
        <f t="shared" si="10"/>
        <v>-10825127517332</v>
      </c>
      <c r="R63" s="5">
        <v>2.5999999999999999E-3</v>
      </c>
      <c r="S63" s="4">
        <v>819095049</v>
      </c>
      <c r="T63" s="4">
        <f t="shared" si="9"/>
        <v>831112428.79999995</v>
      </c>
      <c r="U63" s="24">
        <f t="shared" si="8"/>
        <v>603587510</v>
      </c>
      <c r="V63" s="5">
        <v>7.0984915705412602E-3</v>
      </c>
    </row>
    <row r="64" spans="1:22" x14ac:dyDescent="0.2">
      <c r="A64" s="16" t="s">
        <v>204</v>
      </c>
      <c r="B64" s="4">
        <v>54167473</v>
      </c>
      <c r="C64" s="4">
        <v>84851023</v>
      </c>
      <c r="D64" s="4">
        <v>-30683550</v>
      </c>
      <c r="E64" s="4">
        <f>1513565150000-2331493700000</f>
        <v>-817928550000</v>
      </c>
      <c r="F64" s="4">
        <f t="shared" si="10"/>
        <v>-10375520197332</v>
      </c>
      <c r="R64" s="5">
        <v>-4.4000000000000003E-3</v>
      </c>
      <c r="S64" s="4">
        <v>1334588551</v>
      </c>
      <c r="T64" s="4">
        <f t="shared" si="9"/>
        <v>800480662.5</v>
      </c>
      <c r="U64" s="24">
        <f t="shared" si="8"/>
        <v>603587510</v>
      </c>
      <c r="V64" s="5">
        <v>1.7699115044247787E-2</v>
      </c>
    </row>
    <row r="65" spans="1:22" x14ac:dyDescent="0.2">
      <c r="A65" s="16" t="s">
        <v>203</v>
      </c>
      <c r="B65" s="4">
        <v>46057188</v>
      </c>
      <c r="C65" s="4">
        <v>62451521</v>
      </c>
      <c r="D65" s="4">
        <v>-16394333</v>
      </c>
      <c r="E65" s="4">
        <f>1271589310000-1820197030000</f>
        <v>-548607720000</v>
      </c>
      <c r="F65" s="4">
        <f t="shared" si="10"/>
        <v>-9557591647332</v>
      </c>
      <c r="R65" s="5">
        <v>9.3999999999999986E-3</v>
      </c>
      <c r="S65" s="4">
        <v>853960306</v>
      </c>
      <c r="T65" s="4">
        <f t="shared" si="9"/>
        <v>809712324.29999995</v>
      </c>
      <c r="U65" s="24">
        <f t="shared" si="8"/>
        <v>603587510</v>
      </c>
      <c r="V65" s="5">
        <v>8.8809946714031966E-3</v>
      </c>
    </row>
    <row r="66" spans="1:22" x14ac:dyDescent="0.2">
      <c r="A66" s="16" t="s">
        <v>202</v>
      </c>
      <c r="B66" s="4">
        <v>23790931</v>
      </c>
      <c r="C66" s="4">
        <v>79652611</v>
      </c>
      <c r="D66" s="4">
        <v>-55861680</v>
      </c>
      <c r="E66" s="4">
        <f>569294280000-2127006760000</f>
        <v>-1557712480000</v>
      </c>
      <c r="F66" s="4">
        <f t="shared" si="10"/>
        <v>-9008983927332</v>
      </c>
      <c r="R66" s="5">
        <v>-4.0000000000000001E-3</v>
      </c>
      <c r="S66" s="4">
        <v>824655978</v>
      </c>
      <c r="T66" s="4">
        <f t="shared" si="9"/>
        <v>798508107.89999998</v>
      </c>
      <c r="U66" s="24">
        <f t="shared" si="8"/>
        <v>603587510</v>
      </c>
      <c r="V66" s="5">
        <v>9.7864768683274019E-3</v>
      </c>
    </row>
    <row r="67" spans="1:22" x14ac:dyDescent="0.2">
      <c r="A67" s="16" t="s">
        <v>201</v>
      </c>
      <c r="B67" s="4">
        <v>31302430</v>
      </c>
      <c r="C67" s="4">
        <v>52089050</v>
      </c>
      <c r="D67" s="4">
        <v>-20786620</v>
      </c>
      <c r="E67" s="4">
        <f>881352020933-1464071087528</f>
        <v>-582719066595</v>
      </c>
      <c r="F67" s="4">
        <f t="shared" si="10"/>
        <v>-7451271447332</v>
      </c>
      <c r="R67" s="5">
        <v>1.66E-2</v>
      </c>
      <c r="S67" s="4">
        <v>1120648335</v>
      </c>
      <c r="T67" s="4">
        <f t="shared" si="9"/>
        <v>770590153.79999995</v>
      </c>
      <c r="U67" s="24">
        <f t="shared" si="8"/>
        <v>595015273</v>
      </c>
      <c r="V67" s="5">
        <v>1.5124555160142349E-2</v>
      </c>
    </row>
    <row r="68" spans="1:22" x14ac:dyDescent="0.2">
      <c r="A68" s="16" t="s">
        <v>200</v>
      </c>
      <c r="B68" s="4">
        <v>22939708</v>
      </c>
      <c r="C68" s="4">
        <v>35708738</v>
      </c>
      <c r="D68" s="4">
        <v>-12769030</v>
      </c>
      <c r="E68" s="4">
        <v>-309034110000</v>
      </c>
      <c r="F68" s="4">
        <f t="shared" si="10"/>
        <v>-6868552380737</v>
      </c>
      <c r="R68" s="5">
        <v>7.3000000000000001E-3</v>
      </c>
      <c r="S68" s="4">
        <v>603587510</v>
      </c>
      <c r="T68" s="4">
        <f t="shared" si="9"/>
        <v>835751840.89999998</v>
      </c>
      <c r="U68" s="24">
        <f t="shared" si="8"/>
        <v>595015273</v>
      </c>
      <c r="V68" s="5">
        <v>1.0889292196007259E-2</v>
      </c>
    </row>
    <row r="69" spans="1:22" x14ac:dyDescent="0.2">
      <c r="A69" s="16" t="s">
        <v>199</v>
      </c>
      <c r="B69" s="4">
        <v>48707523</v>
      </c>
      <c r="C69" s="4">
        <v>54247978</v>
      </c>
      <c r="D69" s="4">
        <v>-5540455</v>
      </c>
      <c r="E69" s="4">
        <v>-383361210000</v>
      </c>
      <c r="F69" s="4">
        <f t="shared" si="10"/>
        <v>-6559518270737</v>
      </c>
      <c r="R69" s="5">
        <v>-7.9000000000000008E-3</v>
      </c>
      <c r="S69" s="4">
        <v>723483378</v>
      </c>
      <c r="T69" s="4">
        <f t="shared" si="9"/>
        <v>832143118.10000002</v>
      </c>
      <c r="U69" s="24">
        <f t="shared" si="8"/>
        <v>595015273</v>
      </c>
      <c r="V69" s="5">
        <v>1.1743450767841012E-2</v>
      </c>
    </row>
    <row r="70" spans="1:22" x14ac:dyDescent="0.2">
      <c r="A70" s="16" t="s">
        <v>198</v>
      </c>
      <c r="B70" s="4">
        <v>36171598</v>
      </c>
      <c r="C70" s="4">
        <v>41732098</v>
      </c>
      <c r="D70" s="4">
        <v>-5560500</v>
      </c>
      <c r="E70" s="4">
        <v>-100710330000</v>
      </c>
      <c r="F70" s="4">
        <f t="shared" si="10"/>
        <v>-6176157060737</v>
      </c>
      <c r="R70" s="5">
        <v>6.7000000000000002E-3</v>
      </c>
      <c r="S70" s="4">
        <v>614957140</v>
      </c>
      <c r="T70" s="4">
        <f t="shared" si="9"/>
        <v>864443405.29999995</v>
      </c>
      <c r="U70" s="24">
        <f t="shared" si="8"/>
        <v>595015273</v>
      </c>
      <c r="V70" s="5">
        <v>8.1447963800904983E-3</v>
      </c>
    </row>
    <row r="71" spans="1:22" x14ac:dyDescent="0.2">
      <c r="A71" s="16" t="s">
        <v>197</v>
      </c>
      <c r="B71" s="4">
        <v>36175917</v>
      </c>
      <c r="C71" s="4">
        <v>34517958</v>
      </c>
      <c r="D71" s="4">
        <v>1657959</v>
      </c>
      <c r="E71" s="4">
        <v>48002310000</v>
      </c>
      <c r="F71" s="4">
        <f t="shared" si="10"/>
        <v>-6075446730737</v>
      </c>
      <c r="R71" s="5">
        <v>6.8000000000000005E-3</v>
      </c>
      <c r="S71" s="4">
        <v>681884567</v>
      </c>
      <c r="T71" s="4">
        <f t="shared" si="9"/>
        <v>878474660</v>
      </c>
      <c r="U71" s="24">
        <f t="shared" si="8"/>
        <v>595015273</v>
      </c>
      <c r="V71" s="5">
        <v>1.824817518248175E-2</v>
      </c>
    </row>
    <row r="72" spans="1:22" x14ac:dyDescent="0.2">
      <c r="A72" s="16" t="s">
        <v>196</v>
      </c>
      <c r="B72" s="4">
        <v>26656255</v>
      </c>
      <c r="C72" s="4">
        <v>25942785</v>
      </c>
      <c r="D72" s="4">
        <v>713470</v>
      </c>
      <c r="E72" s="4">
        <v>40538100000</v>
      </c>
      <c r="F72" s="4">
        <f t="shared" si="10"/>
        <v>-6123449040737</v>
      </c>
      <c r="R72" s="5">
        <v>-6.8999999999999999E-3</v>
      </c>
      <c r="S72" s="4">
        <v>595015273</v>
      </c>
      <c r="T72" s="4">
        <f t="shared" si="9"/>
        <v>897916870.89999998</v>
      </c>
      <c r="U72" s="24">
        <f t="shared" si="8"/>
        <v>712613814</v>
      </c>
      <c r="V72" s="5">
        <v>1.0027347310847767E-2</v>
      </c>
    </row>
    <row r="73" spans="1:22" x14ac:dyDescent="0.2">
      <c r="A73" s="16" t="s">
        <v>195</v>
      </c>
      <c r="B73" s="4">
        <v>46875076</v>
      </c>
      <c r="C73" s="4">
        <v>38631634</v>
      </c>
      <c r="D73" s="4">
        <v>8243442</v>
      </c>
      <c r="E73" s="4">
        <v>398629530000</v>
      </c>
      <c r="F73" s="4">
        <f t="shared" si="10"/>
        <v>-6163987140737</v>
      </c>
      <c r="R73" s="5">
        <v>6.5000000000000006E-3</v>
      </c>
      <c r="S73" s="4">
        <v>958343250</v>
      </c>
      <c r="T73" s="4">
        <f t="shared" si="9"/>
        <v>905362212.5</v>
      </c>
      <c r="U73" s="24">
        <f t="shared" si="8"/>
        <v>712613814</v>
      </c>
      <c r="V73" s="5">
        <v>2.0985401459854013E-2</v>
      </c>
    </row>
    <row r="74" spans="1:22" x14ac:dyDescent="0.2">
      <c r="A74" s="16" t="s">
        <v>194</v>
      </c>
      <c r="B74" s="4">
        <v>39344200</v>
      </c>
      <c r="C74" s="4">
        <v>55468465</v>
      </c>
      <c r="D74" s="4">
        <v>-16124265</v>
      </c>
      <c r="E74" s="4">
        <v>-445810740000</v>
      </c>
      <c r="F74" s="4">
        <f t="shared" si="10"/>
        <v>-6562616670737</v>
      </c>
      <c r="R74" s="5">
        <v>-2.2700000000000001E-2</v>
      </c>
      <c r="S74" s="4">
        <v>1028270888</v>
      </c>
      <c r="T74" s="4">
        <f t="shared" si="9"/>
        <v>907743358.70000005</v>
      </c>
      <c r="U74" s="24">
        <f t="shared" si="8"/>
        <v>687396150</v>
      </c>
      <c r="V74" s="5">
        <v>2.7703306523681855E-2</v>
      </c>
    </row>
    <row r="75" spans="1:22" x14ac:dyDescent="0.2">
      <c r="A75" s="16" t="s">
        <v>193</v>
      </c>
      <c r="B75" s="4">
        <v>31681859</v>
      </c>
      <c r="C75" s="4">
        <v>62925204</v>
      </c>
      <c r="D75" s="4">
        <v>-31243345</v>
      </c>
      <c r="E75" s="4">
        <v>-746289940000</v>
      </c>
      <c r="F75" s="4">
        <f t="shared" si="10"/>
        <v>-6116805930737</v>
      </c>
      <c r="R75" s="5">
        <v>3.0000000000000001E-3</v>
      </c>
      <c r="S75" s="4">
        <v>946276924</v>
      </c>
      <c r="T75" s="4">
        <f t="shared" si="9"/>
        <v>908373402</v>
      </c>
      <c r="U75" s="24">
        <f t="shared" si="8"/>
        <v>687396150</v>
      </c>
      <c r="V75" s="5">
        <v>1.0762331838565023E-2</v>
      </c>
    </row>
    <row r="76" spans="1:22" x14ac:dyDescent="0.2">
      <c r="A76" s="16" t="s">
        <v>192</v>
      </c>
      <c r="B76" s="4">
        <v>29054684</v>
      </c>
      <c r="C76" s="4">
        <v>54936666</v>
      </c>
      <c r="D76" s="4">
        <v>-25881982</v>
      </c>
      <c r="E76" s="4">
        <v>-581773030000</v>
      </c>
      <c r="F76" s="4">
        <f t="shared" si="10"/>
        <v>-5370515990737</v>
      </c>
      <c r="R76" s="5">
        <v>6.1999999999999998E-3</v>
      </c>
      <c r="S76" s="4">
        <v>712613814</v>
      </c>
      <c r="T76" s="4">
        <f t="shared" si="9"/>
        <v>900563452.10000002</v>
      </c>
      <c r="U76" s="24">
        <f t="shared" si="8"/>
        <v>687396150</v>
      </c>
      <c r="V76" s="5">
        <v>8.0862533692722376E-3</v>
      </c>
    </row>
    <row r="77" spans="1:22" x14ac:dyDescent="0.2">
      <c r="A77" s="16" t="s">
        <v>191</v>
      </c>
      <c r="B77" s="4">
        <v>53589472</v>
      </c>
      <c r="C77" s="4">
        <v>37700023</v>
      </c>
      <c r="D77" s="4">
        <v>15889449</v>
      </c>
      <c r="E77" s="4">
        <v>465544880000</v>
      </c>
      <c r="F77" s="4">
        <f t="shared" si="10"/>
        <v>-4788742960737</v>
      </c>
      <c r="R77" s="5">
        <v>2.2000000000000001E-3</v>
      </c>
      <c r="S77" s="4">
        <v>841468794</v>
      </c>
      <c r="T77" s="4">
        <f t="shared" si="9"/>
        <v>885695733.10000002</v>
      </c>
      <c r="U77" s="24">
        <f t="shared" si="8"/>
        <v>687396150</v>
      </c>
      <c r="V77" s="5">
        <v>2.3402340234023402E-2</v>
      </c>
    </row>
    <row r="78" spans="1:22" x14ac:dyDescent="0.2">
      <c r="A78" s="16" t="s">
        <v>190</v>
      </c>
      <c r="B78" s="4">
        <v>38650322</v>
      </c>
      <c r="C78" s="4">
        <v>69789432</v>
      </c>
      <c r="D78" s="4">
        <v>-31139110</v>
      </c>
      <c r="E78" s="4">
        <v>-749187610000</v>
      </c>
      <c r="F78" s="4">
        <f t="shared" si="10"/>
        <v>-5254287840737</v>
      </c>
      <c r="R78" s="5">
        <v>-2.1600000000000001E-2</v>
      </c>
      <c r="S78" s="4">
        <v>1255204381</v>
      </c>
      <c r="T78" s="4">
        <f t="shared" si="9"/>
        <v>835823628.10000002</v>
      </c>
      <c r="U78" s="24">
        <f t="shared" si="8"/>
        <v>687396150</v>
      </c>
      <c r="V78" s="5">
        <v>3.0088495575221239E-2</v>
      </c>
    </row>
    <row r="79" spans="1:22" x14ac:dyDescent="0.2">
      <c r="A79" s="16" t="s">
        <v>189</v>
      </c>
      <c r="B79" s="4">
        <v>38526178</v>
      </c>
      <c r="C79" s="4">
        <v>43500442</v>
      </c>
      <c r="D79" s="4">
        <v>-4974264</v>
      </c>
      <c r="E79" s="4">
        <v>-130199340000</v>
      </c>
      <c r="F79" s="4">
        <f t="shared" si="10"/>
        <v>-4505100230737</v>
      </c>
      <c r="R79" s="5">
        <v>2.7000000000000001E-3</v>
      </c>
      <c r="S79" s="4">
        <v>687396150</v>
      </c>
      <c r="T79" s="4">
        <f t="shared" si="9"/>
        <v>844296146.89999998</v>
      </c>
      <c r="U79" s="24">
        <f t="shared" si="8"/>
        <v>789437382</v>
      </c>
      <c r="V79" s="5">
        <v>9.7690941385435177E-3</v>
      </c>
    </row>
    <row r="80" spans="1:22" x14ac:dyDescent="0.2">
      <c r="A80" s="16" t="s">
        <v>188</v>
      </c>
      <c r="B80" s="4">
        <v>62921198</v>
      </c>
      <c r="C80" s="4">
        <v>51603962</v>
      </c>
      <c r="D80" s="4">
        <v>11317236</v>
      </c>
      <c r="E80" s="4">
        <v>244955370000</v>
      </c>
      <c r="F80" s="4">
        <f t="shared" si="10"/>
        <v>-4374900890737</v>
      </c>
      <c r="R80" s="5">
        <v>1.15E-2</v>
      </c>
      <c r="S80" s="4">
        <v>937960012</v>
      </c>
      <c r="T80" s="4">
        <f t="shared" si="9"/>
        <v>818488737.20000005</v>
      </c>
      <c r="U80" s="24">
        <f t="shared" si="8"/>
        <v>789437382</v>
      </c>
      <c r="V80" s="5">
        <v>1.5004413062665489E-2</v>
      </c>
    </row>
    <row r="81" spans="1:22" x14ac:dyDescent="0.2">
      <c r="A81" s="16" t="s">
        <v>187</v>
      </c>
      <c r="B81" s="4">
        <v>42171831</v>
      </c>
      <c r="C81" s="4">
        <v>47571232</v>
      </c>
      <c r="D81" s="4">
        <v>-5399401</v>
      </c>
      <c r="E81" s="4">
        <v>-334579410000</v>
      </c>
      <c r="F81" s="4">
        <f t="shared" si="10"/>
        <v>-4619856260737</v>
      </c>
      <c r="R81" s="5">
        <v>8.8000000000000005E-3</v>
      </c>
      <c r="S81" s="4">
        <v>822197114</v>
      </c>
      <c r="T81" s="4">
        <f t="shared" si="9"/>
        <v>811822527.79999995</v>
      </c>
      <c r="U81" s="24">
        <f t="shared" si="8"/>
        <v>634514315</v>
      </c>
      <c r="V81" s="5">
        <v>1.2544802867383513E-2</v>
      </c>
    </row>
    <row r="82" spans="1:22" x14ac:dyDescent="0.2">
      <c r="A82" s="16" t="s">
        <v>186</v>
      </c>
      <c r="B82" s="4">
        <v>39661780</v>
      </c>
      <c r="C82" s="4">
        <v>52469380</v>
      </c>
      <c r="D82" s="4">
        <v>-12807600</v>
      </c>
      <c r="E82" s="4">
        <v>-367721273385</v>
      </c>
      <c r="F82" s="4">
        <f t="shared" si="10"/>
        <v>-4285276850737</v>
      </c>
      <c r="R82" s="5">
        <v>-1.5E-3</v>
      </c>
      <c r="S82" s="4">
        <v>789437382</v>
      </c>
      <c r="T82" s="4">
        <f t="shared" si="9"/>
        <v>786214714.79999995</v>
      </c>
      <c r="U82" s="24">
        <f t="shared" si="8"/>
        <v>634514315</v>
      </c>
      <c r="V82" s="5">
        <v>1.3537906137184115E-2</v>
      </c>
    </row>
    <row r="83" spans="1:22" x14ac:dyDescent="0.2">
      <c r="A83" s="16" t="s">
        <v>185</v>
      </c>
      <c r="B83" s="4">
        <v>60995890</v>
      </c>
      <c r="C83" s="4">
        <v>70728220</v>
      </c>
      <c r="D83" s="4">
        <v>-9732330</v>
      </c>
      <c r="E83" s="4">
        <v>-235284158837</v>
      </c>
      <c r="F83" s="4">
        <f t="shared" si="10"/>
        <v>-3917555577352</v>
      </c>
      <c r="R83" s="5">
        <v>-1.1000000000000001E-2</v>
      </c>
      <c r="S83" s="4">
        <v>1032796666</v>
      </c>
      <c r="T83" s="4">
        <f t="shared" si="9"/>
        <v>752158431.39999998</v>
      </c>
      <c r="U83" s="24">
        <f t="shared" si="8"/>
        <v>634514315</v>
      </c>
      <c r="V83" s="5">
        <v>1.3440860215053762E-2</v>
      </c>
    </row>
    <row r="84" spans="1:22" x14ac:dyDescent="0.2">
      <c r="A84" s="16" t="s">
        <v>184</v>
      </c>
      <c r="B84" s="4">
        <v>53094330</v>
      </c>
      <c r="C84" s="4">
        <v>75079520</v>
      </c>
      <c r="D84" s="4">
        <v>-21985190</v>
      </c>
      <c r="E84" s="4">
        <v>-806589466929</v>
      </c>
      <c r="F84" s="4">
        <f t="shared" si="10"/>
        <v>-3682271418515</v>
      </c>
      <c r="R84" s="5">
        <v>4.0000000000000002E-4</v>
      </c>
      <c r="S84" s="4">
        <v>1052082350</v>
      </c>
      <c r="T84" s="4">
        <f t="shared" si="9"/>
        <v>764658317</v>
      </c>
      <c r="U84" s="24">
        <f t="shared" si="8"/>
        <v>634514315</v>
      </c>
      <c r="V84" s="5">
        <v>1.1555555555555555E-2</v>
      </c>
    </row>
    <row r="85" spans="1:22" x14ac:dyDescent="0.2">
      <c r="A85" s="16" t="s">
        <v>183</v>
      </c>
      <c r="B85" s="4">
        <v>58927860</v>
      </c>
      <c r="C85" s="4">
        <v>59444780</v>
      </c>
      <c r="D85" s="4">
        <v>-516920</v>
      </c>
      <c r="E85" s="4">
        <v>-269528547533</v>
      </c>
      <c r="F85" s="4">
        <f t="shared" si="10"/>
        <v>-2875681951586</v>
      </c>
      <c r="R85" s="5">
        <v>3.0699999999999998E-2</v>
      </c>
      <c r="S85" s="4">
        <v>952577357</v>
      </c>
      <c r="T85" s="4">
        <f t="shared" si="9"/>
        <v>723326391.29999995</v>
      </c>
      <c r="U85" s="24">
        <f t="shared" si="8"/>
        <v>634514315</v>
      </c>
      <c r="V85" s="5">
        <v>3.324348607367475E-2</v>
      </c>
    </row>
    <row r="86" spans="1:22" x14ac:dyDescent="0.2">
      <c r="A86" s="16" t="s">
        <v>182</v>
      </c>
      <c r="B86" s="4">
        <v>35863700</v>
      </c>
      <c r="C86" s="4">
        <v>47092330</v>
      </c>
      <c r="D86" s="4">
        <v>-11228630</v>
      </c>
      <c r="E86" s="4">
        <v>-262946625861</v>
      </c>
      <c r="F86" s="4">
        <f t="shared" si="10"/>
        <v>-2606153404053</v>
      </c>
      <c r="R86" s="5">
        <v>-8.6E-3</v>
      </c>
      <c r="S86" s="4">
        <v>634514315</v>
      </c>
      <c r="T86" s="4">
        <f t="shared" si="9"/>
        <v>710779049.39999998</v>
      </c>
      <c r="U86" s="24">
        <f t="shared" si="8"/>
        <v>679885915</v>
      </c>
      <c r="V86" s="5">
        <v>1.0091743119266057E-2</v>
      </c>
    </row>
    <row r="87" spans="1:22" x14ac:dyDescent="0.2">
      <c r="A87" s="16" t="s">
        <v>181</v>
      </c>
      <c r="B87" s="4">
        <v>50474240</v>
      </c>
      <c r="C87" s="4">
        <v>39462450</v>
      </c>
      <c r="D87" s="4">
        <v>11011790</v>
      </c>
      <c r="E87" s="4">
        <v>350702408436</v>
      </c>
      <c r="F87" s="4">
        <f t="shared" si="10"/>
        <v>-2343206778192</v>
      </c>
      <c r="R87" s="5">
        <v>1.2E-2</v>
      </c>
      <c r="S87" s="4">
        <v>692791604</v>
      </c>
      <c r="T87" s="4">
        <f t="shared" si="9"/>
        <v>697810036</v>
      </c>
      <c r="U87" s="24">
        <f t="shared" si="8"/>
        <v>533359252</v>
      </c>
      <c r="V87" s="5">
        <v>8.2568807339449546E-3</v>
      </c>
    </row>
    <row r="88" spans="1:22" x14ac:dyDescent="0.2">
      <c r="A88" s="16" t="s">
        <v>180</v>
      </c>
      <c r="B88" s="4">
        <v>60495870</v>
      </c>
      <c r="C88" s="4">
        <v>54061510</v>
      </c>
      <c r="D88" s="4">
        <v>6434360</v>
      </c>
      <c r="E88" s="4">
        <v>264246719541</v>
      </c>
      <c r="F88" s="4">
        <f t="shared" si="10"/>
        <v>-2693909186628</v>
      </c>
      <c r="R88" s="5">
        <v>1.1999999999999999E-3</v>
      </c>
      <c r="S88" s="4">
        <v>756483331</v>
      </c>
      <c r="T88" s="4">
        <f t="shared" si="9"/>
        <v>687980989.70000005</v>
      </c>
      <c r="U88" s="24">
        <f t="shared" si="8"/>
        <v>533359252</v>
      </c>
      <c r="V88" s="5">
        <v>1.0166358595194085E-2</v>
      </c>
    </row>
    <row r="89" spans="1:22" x14ac:dyDescent="0.2">
      <c r="A89" s="16" t="s">
        <v>179</v>
      </c>
      <c r="B89" s="4">
        <v>46879540</v>
      </c>
      <c r="C89" s="4">
        <v>50036660</v>
      </c>
      <c r="D89" s="4">
        <v>-3157120</v>
      </c>
      <c r="E89" s="4">
        <v>-158430725595</v>
      </c>
      <c r="F89" s="4">
        <f t="shared" si="10"/>
        <v>-2958155906169</v>
      </c>
      <c r="R89" s="5">
        <v>3.44E-2</v>
      </c>
      <c r="S89" s="4">
        <v>772121338</v>
      </c>
      <c r="T89" s="4">
        <f t="shared" si="9"/>
        <v>675691441.39999998</v>
      </c>
      <c r="U89" s="24">
        <f t="shared" si="8"/>
        <v>533359252</v>
      </c>
      <c r="V89" s="5">
        <v>2.9712163416898793E-2</v>
      </c>
    </row>
    <row r="90" spans="1:22" x14ac:dyDescent="0.2">
      <c r="A90" s="16" t="s">
        <v>178</v>
      </c>
      <c r="B90" s="4">
        <v>64794260</v>
      </c>
      <c r="C90" s="4">
        <v>55836190</v>
      </c>
      <c r="D90" s="4">
        <v>8958070</v>
      </c>
      <c r="E90" s="4">
        <v>-87389145983</v>
      </c>
      <c r="F90" s="4">
        <f t="shared" si="10"/>
        <v>-2799725180574</v>
      </c>
      <c r="R90" s="5">
        <v>1.1200000000000002E-2</v>
      </c>
      <c r="S90" s="4">
        <v>679885915</v>
      </c>
      <c r="T90" s="4">
        <f t="shared" si="9"/>
        <v>711520483.39999998</v>
      </c>
      <c r="U90" s="24">
        <f t="shared" si="8"/>
        <v>533359252</v>
      </c>
      <c r="V90" s="5">
        <v>1.9230769230769232E-2</v>
      </c>
    </row>
    <row r="91" spans="1:22" x14ac:dyDescent="0.2">
      <c r="A91" s="16" t="s">
        <v>177</v>
      </c>
      <c r="B91" s="4">
        <v>69903340</v>
      </c>
      <c r="C91" s="4">
        <v>52080920</v>
      </c>
      <c r="D91" s="4">
        <v>17822420</v>
      </c>
      <c r="E91" s="4">
        <v>306592717152</v>
      </c>
      <c r="F91" s="4">
        <f t="shared" si="10"/>
        <v>-2712336034591</v>
      </c>
      <c r="R91" s="5">
        <v>-1.3600000000000001E-2</v>
      </c>
      <c r="S91" s="4">
        <v>755535020</v>
      </c>
      <c r="T91" s="4">
        <f t="shared" si="9"/>
        <v>697016970.29999995</v>
      </c>
      <c r="U91" s="24">
        <f t="shared" si="8"/>
        <v>509040896</v>
      </c>
      <c r="V91" s="5">
        <v>2.0076481835564052E-2</v>
      </c>
    </row>
    <row r="92" spans="1:22" x14ac:dyDescent="0.2">
      <c r="A92" s="16" t="s">
        <v>176</v>
      </c>
      <c r="B92" s="4">
        <v>31788210</v>
      </c>
      <c r="C92" s="4">
        <v>34442660</v>
      </c>
      <c r="D92" s="4">
        <v>-2654450</v>
      </c>
      <c r="E92" s="4">
        <v>-88255953971</v>
      </c>
      <c r="F92" s="4">
        <f t="shared" si="10"/>
        <v>-3018928751743</v>
      </c>
      <c r="R92" s="5">
        <v>-1.72E-2</v>
      </c>
      <c r="S92" s="4">
        <v>533359252</v>
      </c>
      <c r="T92" s="4">
        <f t="shared" si="9"/>
        <v>711300263.60000002</v>
      </c>
      <c r="U92" s="24">
        <f t="shared" si="8"/>
        <v>509040896</v>
      </c>
      <c r="V92" s="5">
        <v>1.6981132075471698E-2</v>
      </c>
    </row>
    <row r="93" spans="1:22" x14ac:dyDescent="0.2">
      <c r="A93" s="16" t="s">
        <v>175</v>
      </c>
      <c r="B93" s="4">
        <v>37127760</v>
      </c>
      <c r="C93" s="4">
        <v>51094240</v>
      </c>
      <c r="D93" s="4">
        <v>-13966480</v>
      </c>
      <c r="E93" s="4">
        <v>-350108332814</v>
      </c>
      <c r="F93" s="4">
        <f t="shared" si="10"/>
        <v>-2930672797772</v>
      </c>
      <c r="R93" s="5">
        <v>4.8999999999999998E-3</v>
      </c>
      <c r="S93" s="4">
        <v>692233832</v>
      </c>
      <c r="T93" s="4">
        <f t="shared" si="9"/>
        <v>704218541</v>
      </c>
      <c r="U93" s="24">
        <f t="shared" si="8"/>
        <v>509040896</v>
      </c>
      <c r="V93" s="5">
        <v>2.354048964218456E-2</v>
      </c>
    </row>
    <row r="94" spans="1:22" x14ac:dyDescent="0.2">
      <c r="A94" s="16" t="s">
        <v>174</v>
      </c>
      <c r="B94" s="4">
        <v>50293040</v>
      </c>
      <c r="C94" s="4">
        <v>64884710</v>
      </c>
      <c r="D94" s="4">
        <v>-14591670</v>
      </c>
      <c r="E94" s="4">
        <v>-100124304912</v>
      </c>
      <c r="F94" s="4">
        <f t="shared" si="10"/>
        <v>-2580564464958</v>
      </c>
      <c r="R94" s="5">
        <v>-4.1900000000000007E-2</v>
      </c>
      <c r="S94" s="4">
        <v>1177081206</v>
      </c>
      <c r="T94" s="4">
        <f t="shared" si="9"/>
        <v>651227970.39999998</v>
      </c>
      <c r="U94" s="24">
        <f t="shared" si="8"/>
        <v>509040896</v>
      </c>
      <c r="V94" s="5">
        <v>3.0470914127423823E-2</v>
      </c>
    </row>
    <row r="95" spans="1:22" x14ac:dyDescent="0.2">
      <c r="A95" s="16" t="s">
        <v>173</v>
      </c>
      <c r="B95" s="4">
        <v>19811820</v>
      </c>
      <c r="C95" s="4">
        <v>41715750</v>
      </c>
      <c r="D95" s="4">
        <v>-21903930</v>
      </c>
      <c r="E95" s="4">
        <v>-557282930046</v>
      </c>
      <c r="F95" s="4">
        <f t="shared" si="10"/>
        <v>-2480440160046</v>
      </c>
      <c r="R95" s="5">
        <v>-3.8E-3</v>
      </c>
      <c r="S95" s="4">
        <v>539258100</v>
      </c>
      <c r="T95" s="4">
        <f t="shared" si="9"/>
        <v>651607595.79999995</v>
      </c>
      <c r="U95" s="24">
        <f t="shared" si="8"/>
        <v>509040896</v>
      </c>
      <c r="V95" s="5">
        <v>9.9009900990099011E-3</v>
      </c>
    </row>
    <row r="96" spans="1:22" x14ac:dyDescent="0.2">
      <c r="A96" s="16" t="s">
        <v>172</v>
      </c>
      <c r="B96" s="4">
        <v>35476631</v>
      </c>
      <c r="C96" s="4">
        <v>52103039</v>
      </c>
      <c r="D96" s="4">
        <v>-16626408</v>
      </c>
      <c r="E96" s="4">
        <v>-458510480000</v>
      </c>
      <c r="F96" s="4">
        <f t="shared" si="10"/>
        <v>-1923157230000</v>
      </c>
      <c r="R96" s="5">
        <v>1.1299999999999999E-2</v>
      </c>
      <c r="S96" s="4">
        <v>509040896</v>
      </c>
      <c r="T96" s="4">
        <f t="shared" ref="T96:T101" si="11">AVERAGE(S97:S106)</f>
        <v>667879833.79999995</v>
      </c>
      <c r="U96" s="24">
        <f t="shared" si="8"/>
        <v>563101470</v>
      </c>
      <c r="V96" s="5">
        <v>1.7163504968383016E-2</v>
      </c>
    </row>
    <row r="97" spans="1:22" x14ac:dyDescent="0.2">
      <c r="A97" s="16" t="s">
        <v>171</v>
      </c>
      <c r="B97" s="4">
        <v>50463953</v>
      </c>
      <c r="C97" s="4">
        <v>69592517</v>
      </c>
      <c r="D97" s="4">
        <v>-19128564</v>
      </c>
      <c r="E97" s="4">
        <v>57106100000</v>
      </c>
      <c r="F97" s="4">
        <f t="shared" si="10"/>
        <v>-1464646750000</v>
      </c>
      <c r="R97" s="5">
        <v>-1.3100000000000001E-2</v>
      </c>
      <c r="S97" s="4">
        <v>563101470</v>
      </c>
      <c r="T97" s="4">
        <f t="shared" si="11"/>
        <v>671831274.20000005</v>
      </c>
      <c r="U97" s="24">
        <f t="shared" si="8"/>
        <v>610499889</v>
      </c>
      <c r="V97" s="5">
        <v>1.8066847335140017E-2</v>
      </c>
    </row>
    <row r="98" spans="1:22" x14ac:dyDescent="0.2">
      <c r="A98" s="16" t="s">
        <v>170</v>
      </c>
      <c r="B98" s="4">
        <v>65698371</v>
      </c>
      <c r="C98" s="4">
        <v>52303653</v>
      </c>
      <c r="D98" s="4">
        <v>13394718</v>
      </c>
      <c r="E98" s="4">
        <v>764250070000</v>
      </c>
      <c r="F98" s="4">
        <f t="shared" si="10"/>
        <v>-1521752850000</v>
      </c>
      <c r="R98" s="5">
        <v>1.8600000000000002E-2</v>
      </c>
      <c r="S98" s="4">
        <v>658192868</v>
      </c>
      <c r="T98" s="4">
        <f t="shared" si="11"/>
        <v>668173841.60000002</v>
      </c>
      <c r="U98" s="24">
        <f t="shared" si="8"/>
        <v>610499889</v>
      </c>
      <c r="V98" s="5">
        <v>3.0685920577617331E-2</v>
      </c>
    </row>
    <row r="99" spans="1:22" x14ac:dyDescent="0.2">
      <c r="A99" s="16" t="s">
        <v>169</v>
      </c>
      <c r="B99" s="4">
        <v>54973918</v>
      </c>
      <c r="C99" s="4">
        <v>45443224</v>
      </c>
      <c r="D99" s="4">
        <v>9530694</v>
      </c>
      <c r="E99" s="4">
        <v>271863980000</v>
      </c>
      <c r="F99" s="4">
        <f t="shared" si="10"/>
        <v>-2286002920000</v>
      </c>
      <c r="R99" s="5">
        <v>-1.41E-2</v>
      </c>
      <c r="S99" s="4">
        <v>649225855</v>
      </c>
      <c r="T99" s="4">
        <f t="shared" si="11"/>
        <v>664151989.70000005</v>
      </c>
      <c r="U99" s="24">
        <f t="shared" si="8"/>
        <v>610499889</v>
      </c>
      <c r="V99" s="5">
        <v>1.4492753623188406E-2</v>
      </c>
    </row>
    <row r="100" spans="1:22" x14ac:dyDescent="0.2">
      <c r="A100" s="16" t="s">
        <v>168</v>
      </c>
      <c r="B100" s="4">
        <v>55248727</v>
      </c>
      <c r="C100" s="4">
        <v>42167937</v>
      </c>
      <c r="D100" s="4">
        <v>13080790</v>
      </c>
      <c r="E100" s="4">
        <v>553107400000</v>
      </c>
      <c r="F100" s="4">
        <f t="shared" si="10"/>
        <v>-2557866900000</v>
      </c>
      <c r="R100" s="5">
        <v>-1.6299999999999999E-2</v>
      </c>
      <c r="S100" s="4">
        <v>1038176335</v>
      </c>
      <c r="T100" s="4">
        <f t="shared" si="11"/>
        <v>628582920.29999995</v>
      </c>
      <c r="U100" s="24">
        <f t="shared" si="8"/>
        <v>543054354</v>
      </c>
      <c r="V100" s="5">
        <v>3.2000000000000001E-2</v>
      </c>
    </row>
    <row r="101" spans="1:22" x14ac:dyDescent="0.2">
      <c r="A101" s="16" t="s">
        <v>167</v>
      </c>
      <c r="B101" s="4">
        <v>36761626</v>
      </c>
      <c r="C101" s="4">
        <v>37254408</v>
      </c>
      <c r="D101" s="4">
        <v>-492782</v>
      </c>
      <c r="E101" s="4">
        <v>17672050000</v>
      </c>
      <c r="F101" s="4">
        <f t="shared" si="10"/>
        <v>-3110974300000</v>
      </c>
      <c r="R101" s="5">
        <v>-1.7299999999999999E-2</v>
      </c>
      <c r="S101" s="4">
        <v>610499889</v>
      </c>
      <c r="T101" s="4">
        <f t="shared" si="11"/>
        <v>666720491.39999998</v>
      </c>
      <c r="U101" s="24">
        <f t="shared" si="8"/>
        <v>543054354</v>
      </c>
      <c r="V101" s="5">
        <v>2.4390243902439025E-2</v>
      </c>
    </row>
    <row r="102" spans="1:22" x14ac:dyDescent="0.2">
      <c r="A102" s="16" t="s">
        <v>166</v>
      </c>
      <c r="B102" s="4">
        <v>17703071</v>
      </c>
      <c r="C102" s="4">
        <v>48195970</v>
      </c>
      <c r="D102" s="4">
        <v>-30492899</v>
      </c>
      <c r="E102" s="4">
        <v>-827257510000</v>
      </c>
      <c r="F102" s="4">
        <f t="shared" si="10"/>
        <v>-3128646350000</v>
      </c>
      <c r="R102" s="5">
        <v>-1.15E-2</v>
      </c>
      <c r="S102" s="4">
        <v>676192185</v>
      </c>
      <c r="T102" s="4">
        <f>AVERAGE(S103:S112)</f>
        <v>650925464.39999998</v>
      </c>
      <c r="U102" s="24">
        <f t="shared" si="8"/>
        <v>543054354</v>
      </c>
      <c r="V102" s="5">
        <v>1.382886776145203E-2</v>
      </c>
    </row>
    <row r="103" spans="1:22" x14ac:dyDescent="0.2">
      <c r="A103" s="16" t="s">
        <v>165</v>
      </c>
      <c r="B103" s="4">
        <v>28500219</v>
      </c>
      <c r="C103" s="4">
        <v>41984652</v>
      </c>
      <c r="D103" s="4">
        <v>-13484433</v>
      </c>
      <c r="E103" s="4">
        <v>-282160650000</v>
      </c>
      <c r="F103" s="4">
        <f t="shared" si="10"/>
        <v>-2301388840000</v>
      </c>
      <c r="R103" s="5">
        <v>2.7000000000000001E-3</v>
      </c>
      <c r="S103" s="4">
        <v>621416606</v>
      </c>
      <c r="U103" s="24">
        <f t="shared" si="8"/>
        <v>543054354</v>
      </c>
      <c r="V103" s="5">
        <v>1.3852813852813853E-2</v>
      </c>
    </row>
    <row r="104" spans="1:22" x14ac:dyDescent="0.2">
      <c r="A104" s="16" t="s">
        <v>164</v>
      </c>
      <c r="B104" s="4">
        <v>30533137</v>
      </c>
      <c r="C104" s="4">
        <v>50653253</v>
      </c>
      <c r="D104" s="4">
        <v>-20120116</v>
      </c>
      <c r="E104" s="4">
        <v>-657653080000</v>
      </c>
      <c r="F104" s="4">
        <f t="shared" si="10"/>
        <v>-2019228190000</v>
      </c>
      <c r="R104" s="5">
        <v>7.000000000000001E-4</v>
      </c>
      <c r="S104" s="4">
        <v>647175500</v>
      </c>
      <c r="U104" s="24">
        <f t="shared" ref="U104:U106" si="12">MIN(S105:S109)</f>
        <v>543054354</v>
      </c>
      <c r="V104" s="5">
        <v>7.7787381158167671E-3</v>
      </c>
    </row>
    <row r="105" spans="1:22" x14ac:dyDescent="0.2">
      <c r="A105" s="16" t="s">
        <v>163</v>
      </c>
      <c r="B105" s="4">
        <v>32761285</v>
      </c>
      <c r="C105" s="4">
        <v>30939055</v>
      </c>
      <c r="D105" s="4">
        <v>1822230</v>
      </c>
      <c r="E105" s="4">
        <v>22622010000</v>
      </c>
      <c r="F105" s="4">
        <f t="shared" si="10"/>
        <v>-1361575110000</v>
      </c>
      <c r="R105" s="5">
        <v>6.1999999999999998E-3</v>
      </c>
      <c r="S105" s="4">
        <v>543054354</v>
      </c>
      <c r="U105" s="24">
        <f t="shared" si="12"/>
        <v>602615874</v>
      </c>
      <c r="V105" s="5">
        <v>1.1294526498696786E-2</v>
      </c>
    </row>
    <row r="106" spans="1:22" x14ac:dyDescent="0.2">
      <c r="A106" s="16" t="s">
        <v>162</v>
      </c>
      <c r="B106" s="4">
        <v>30111956</v>
      </c>
      <c r="C106" s="4">
        <v>36424823</v>
      </c>
      <c r="D106" s="4">
        <v>-6312867</v>
      </c>
      <c r="E106" s="4">
        <v>-283570150000</v>
      </c>
      <c r="F106" s="4">
        <f t="shared" si="10"/>
        <v>-1384197120000</v>
      </c>
      <c r="R106" s="5">
        <v>5.6000000000000008E-3</v>
      </c>
      <c r="S106" s="4">
        <v>671763276</v>
      </c>
      <c r="U106" s="24">
        <f t="shared" si="12"/>
        <v>602615874</v>
      </c>
      <c r="V106" s="5">
        <v>6.9565217391304342E-3</v>
      </c>
    </row>
    <row r="107" spans="1:22" x14ac:dyDescent="0.2">
      <c r="A107" s="16" t="s">
        <v>161</v>
      </c>
      <c r="B107" s="4">
        <v>22972287</v>
      </c>
      <c r="C107" s="4">
        <v>50682027</v>
      </c>
      <c r="D107" s="4">
        <v>-27709740</v>
      </c>
      <c r="E107" s="4">
        <v>-710923140000</v>
      </c>
      <c r="F107" s="4">
        <f t="shared" si="10"/>
        <v>-1100626970000</v>
      </c>
      <c r="R107" s="5">
        <v>7.8000000000000005E-3</v>
      </c>
      <c r="S107" s="4">
        <v>602615874</v>
      </c>
      <c r="U107" s="24">
        <f>MIN(S108:S112)</f>
        <v>518241915</v>
      </c>
      <c r="V107" s="5">
        <v>8.795074758135445E-3</v>
      </c>
    </row>
    <row r="108" spans="1:22" x14ac:dyDescent="0.2">
      <c r="A108" s="16" t="s">
        <v>160</v>
      </c>
      <c r="B108" s="4">
        <v>37893605</v>
      </c>
      <c r="C108" s="4">
        <v>26740314</v>
      </c>
      <c r="D108" s="4">
        <v>11153291</v>
      </c>
      <c r="E108" s="4">
        <v>135285350000</v>
      </c>
      <c r="F108" s="4">
        <f t="shared" si="10"/>
        <v>-389703830000</v>
      </c>
      <c r="R108" s="5">
        <v>1.32E-2</v>
      </c>
      <c r="S108" s="4">
        <v>621618542</v>
      </c>
      <c r="U108" s="24"/>
      <c r="V108" s="5">
        <v>1.9486271036315322E-2</v>
      </c>
    </row>
    <row r="109" spans="1:22" x14ac:dyDescent="0.2">
      <c r="A109" s="16" t="s">
        <v>159</v>
      </c>
      <c r="B109" s="4">
        <v>15284594</v>
      </c>
      <c r="C109" s="4">
        <v>40317227</v>
      </c>
      <c r="D109" s="4">
        <v>-25032633</v>
      </c>
      <c r="E109" s="4">
        <v>-731556630000</v>
      </c>
      <c r="F109" s="4">
        <f t="shared" si="10"/>
        <v>-524989180000</v>
      </c>
      <c r="R109" s="5">
        <v>-1.3100000000000001E-2</v>
      </c>
      <c r="S109" s="4">
        <v>609007336</v>
      </c>
      <c r="U109" s="24"/>
      <c r="V109" s="5">
        <v>1.7652250661959398E-2</v>
      </c>
    </row>
    <row r="110" spans="1:22" x14ac:dyDescent="0.2">
      <c r="A110" s="16" t="s">
        <v>158</v>
      </c>
      <c r="B110" s="4">
        <v>45314981</v>
      </c>
      <c r="C110" s="4">
        <v>37909606</v>
      </c>
      <c r="D110" s="4">
        <v>7405375</v>
      </c>
      <c r="E110" s="4">
        <v>188478150000</v>
      </c>
      <c r="F110" s="4">
        <f t="shared" si="10"/>
        <v>206567450000</v>
      </c>
      <c r="R110" s="5">
        <v>9.4999999999999998E-3</v>
      </c>
      <c r="S110" s="4">
        <v>682485641</v>
      </c>
      <c r="U110" s="24"/>
      <c r="V110" s="5">
        <v>2.4691358024691357E-2</v>
      </c>
    </row>
    <row r="111" spans="1:22" x14ac:dyDescent="0.2">
      <c r="A111" s="16" t="s">
        <v>157</v>
      </c>
      <c r="B111" s="4">
        <v>45366146</v>
      </c>
      <c r="C111" s="4">
        <v>51307832</v>
      </c>
      <c r="D111" s="4">
        <v>-5941686</v>
      </c>
      <c r="E111" s="4">
        <v>-158284940000</v>
      </c>
      <c r="F111" s="4">
        <f>E111+F112</f>
        <v>18089300000</v>
      </c>
      <c r="R111" s="5">
        <v>-3.2199999999999999E-2</v>
      </c>
      <c r="S111" s="4">
        <v>991875600</v>
      </c>
      <c r="U111" s="24"/>
      <c r="V111" s="5">
        <v>2.6155187445510025E-2</v>
      </c>
    </row>
    <row r="112" spans="1:22" x14ac:dyDescent="0.2">
      <c r="A112" s="16" t="s">
        <v>156</v>
      </c>
      <c r="B112" s="4">
        <v>26385715</v>
      </c>
      <c r="C112" s="4">
        <v>21631806</v>
      </c>
      <c r="D112" s="4">
        <v>4753909</v>
      </c>
      <c r="E112" s="4">
        <v>176374240000</v>
      </c>
      <c r="F112" s="4">
        <f>E112</f>
        <v>176374240000</v>
      </c>
      <c r="R112" s="5">
        <v>1E-3</v>
      </c>
      <c r="S112" s="4">
        <v>518241915</v>
      </c>
      <c r="U112" s="24"/>
      <c r="V112" s="5">
        <v>9.4745908699397068E-3</v>
      </c>
    </row>
    <row r="113" spans="1:22" x14ac:dyDescent="0.2">
      <c r="A113" s="2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2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2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2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2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2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2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2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2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2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6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6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6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6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6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6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6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6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6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6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6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6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6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6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6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6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6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2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5"/>
    </row>
    <row r="150" spans="1:22" x14ac:dyDescent="0.2">
      <c r="A150" s="2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5"/>
    </row>
    <row r="151" spans="1:22" x14ac:dyDescent="0.2">
      <c r="A151" s="2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5"/>
    </row>
    <row r="152" spans="1:22" x14ac:dyDescent="0.2">
      <c r="A152" s="2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5"/>
    </row>
    <row r="153" spans="1:22" x14ac:dyDescent="0.2">
      <c r="A153" s="2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5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10"/>
      <c r="M154" s="10"/>
      <c r="N154" s="10"/>
      <c r="O154" s="10"/>
      <c r="P154" s="10"/>
      <c r="Q154" s="10"/>
      <c r="R154" s="4"/>
      <c r="S154" s="4"/>
      <c r="T154" s="5"/>
      <c r="U154" s="5"/>
      <c r="V154" s="5"/>
    </row>
    <row r="155" spans="1:22" x14ac:dyDescent="0.2">
      <c r="A155" s="2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10"/>
      <c r="M155" s="10"/>
      <c r="N155" s="10"/>
      <c r="O155" s="10"/>
      <c r="P155" s="10"/>
      <c r="Q155" s="10"/>
      <c r="R155" s="4"/>
      <c r="S155" s="4"/>
      <c r="T155" s="5"/>
      <c r="U155" s="5"/>
      <c r="V155" s="5"/>
    </row>
    <row r="156" spans="1:22" x14ac:dyDescent="0.2">
      <c r="A156" s="2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10"/>
      <c r="M156" s="10"/>
      <c r="N156" s="10"/>
      <c r="O156" s="10"/>
      <c r="P156" s="10"/>
      <c r="Q156" s="10"/>
      <c r="R156" s="4"/>
      <c r="S156" s="4"/>
      <c r="T156" s="5"/>
      <c r="U156" s="5"/>
      <c r="V156" s="5"/>
    </row>
    <row r="157" spans="1:22" x14ac:dyDescent="0.2">
      <c r="A157" s="2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10"/>
      <c r="M157" s="10"/>
      <c r="N157" s="10"/>
      <c r="O157" s="10"/>
      <c r="P157" s="10"/>
      <c r="Q157" s="10"/>
      <c r="R157" s="4"/>
      <c r="S157" s="4"/>
      <c r="T157" s="5"/>
      <c r="U157" s="5"/>
      <c r="V157" s="5"/>
    </row>
    <row r="158" spans="1:22" x14ac:dyDescent="0.2">
      <c r="A158" s="2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10"/>
      <c r="M158" s="10"/>
      <c r="N158" s="10"/>
      <c r="O158" s="10"/>
      <c r="P158" s="10"/>
      <c r="Q158" s="10"/>
      <c r="R158" s="4"/>
      <c r="S158" s="4"/>
      <c r="T158" s="5"/>
      <c r="U158" s="5"/>
      <c r="V158" s="5"/>
    </row>
    <row r="159" spans="1:22" x14ac:dyDescent="0.2">
      <c r="A159" s="2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10"/>
      <c r="M159" s="10"/>
      <c r="N159" s="10"/>
      <c r="O159" s="10"/>
      <c r="P159" s="10"/>
      <c r="Q159" s="10"/>
      <c r="R159" s="4"/>
      <c r="S159" s="4"/>
      <c r="T159" s="5"/>
      <c r="U159" s="5"/>
      <c r="V159" s="5"/>
    </row>
    <row r="160" spans="1:22" x14ac:dyDescent="0.2">
      <c r="A160" s="2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10"/>
      <c r="M160" s="10"/>
      <c r="N160" s="10"/>
      <c r="O160" s="10"/>
      <c r="P160" s="10"/>
      <c r="Q160" s="10"/>
      <c r="R160" s="4"/>
      <c r="S160" s="4"/>
      <c r="T160" s="5"/>
      <c r="U160" s="5"/>
      <c r="V160" s="5"/>
    </row>
    <row r="161" spans="1:22" x14ac:dyDescent="0.2">
      <c r="A161" s="2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5"/>
    </row>
    <row r="162" spans="1:22" x14ac:dyDescent="0.2">
      <c r="A162" s="2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5"/>
      <c r="U162" s="5"/>
      <c r="V162" s="5"/>
    </row>
    <row r="163" spans="1:22" x14ac:dyDescent="0.2">
      <c r="A163" s="2"/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5"/>
      <c r="U163" s="5"/>
      <c r="V163" s="5"/>
    </row>
    <row r="164" spans="1:22" x14ac:dyDescent="0.2">
      <c r="A164" s="2"/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5"/>
      <c r="U164" s="5"/>
      <c r="V164" s="5"/>
    </row>
    <row r="165" spans="1:22" x14ac:dyDescent="0.2">
      <c r="A165" s="2"/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5"/>
      <c r="U165" s="5"/>
      <c r="V165" s="5"/>
    </row>
    <row r="166" spans="1:22" x14ac:dyDescent="0.2">
      <c r="A166" s="2"/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5"/>
      <c r="U166" s="5"/>
      <c r="V166" s="8"/>
    </row>
    <row r="167" spans="1:22" x14ac:dyDescent="0.2">
      <c r="A167" s="2"/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5"/>
      <c r="U167" s="5"/>
      <c r="V167" s="8"/>
    </row>
    <row r="168" spans="1:22" x14ac:dyDescent="0.2">
      <c r="A168" s="6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8"/>
    </row>
    <row r="169" spans="1:22" x14ac:dyDescent="0.2">
      <c r="A169" s="6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8"/>
    </row>
    <row r="170" spans="1:22" x14ac:dyDescent="0.2">
      <c r="A170" s="6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8"/>
    </row>
    <row r="171" spans="1:22" x14ac:dyDescent="0.2">
      <c r="A171" s="6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8"/>
    </row>
    <row r="172" spans="1:22" x14ac:dyDescent="0.2">
      <c r="A172" s="6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8"/>
    </row>
    <row r="173" spans="1:22" x14ac:dyDescent="0.2">
      <c r="A173" s="2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8"/>
    </row>
    <row r="174" spans="1:22" x14ac:dyDescent="0.2">
      <c r="A174" s="2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8"/>
    </row>
    <row r="175" spans="1:22" x14ac:dyDescent="0.2">
      <c r="A175" s="2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8"/>
    </row>
    <row r="176" spans="1:22" x14ac:dyDescent="0.2">
      <c r="A176" s="2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8"/>
    </row>
    <row r="177" spans="1:22" x14ac:dyDescent="0.2">
      <c r="A177" s="2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5"/>
      <c r="U177" s="5"/>
      <c r="V177" s="8"/>
    </row>
    <row r="204" spans="1:3" x14ac:dyDescent="0.2">
      <c r="A204" t="e" cm="1">
        <f t="array" aca="1" ref="A204" ca="1">INDIRECT("'" &amp; E1 &amp; "'!$A$2:$A$66")</f>
        <v>#REF!</v>
      </c>
      <c r="B204" t="e" cm="1">
        <f t="array" aca="1" ref="B204" ca="1">INDIRECT("'" &amp; E1 &amp; "'!$B$2:$B$66")</f>
        <v>#REF!</v>
      </c>
      <c r="C204" t="e" cm="1">
        <f t="array" aca="1" ref="C204" ca="1">INDIRECT("'" &amp; E1 &amp; "'!$C$2:$C$66")</f>
        <v>#REF!</v>
      </c>
    </row>
  </sheetData>
  <mergeCells count="3">
    <mergeCell ref="L1:U1"/>
    <mergeCell ref="G1:K1"/>
    <mergeCell ref="B1:F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0A6590-983B-124B-979E-8B5E3FD4F10E}">
  <sheetPr codeName="Sheet6"/>
  <dimension ref="A1:V253"/>
  <sheetViews>
    <sheetView workbookViewId="0">
      <pane xSplit="1" topLeftCell="B1" activePane="topRight" state="frozen"/>
      <selection activeCell="U4" sqref="U3:U4"/>
      <selection pane="topRight" activeCell="F17" sqref="F17"/>
    </sheetView>
  </sheetViews>
  <sheetFormatPr baseColWidth="10" defaultRowHeight="16" x14ac:dyDescent="0.2"/>
  <cols>
    <col min="1" max="1" width="21.1640625" customWidth="1"/>
    <col min="2" max="2" width="15.5" customWidth="1"/>
    <col min="3" max="3" width="15" customWidth="1"/>
    <col min="4" max="4" width="14.5" customWidth="1"/>
    <col min="5" max="5" width="16.6640625" customWidth="1"/>
    <col min="6" max="6" width="21.5" customWidth="1"/>
    <col min="7" max="8" width="16.6640625" customWidth="1"/>
    <col min="9" max="9" width="19.83203125" customWidth="1"/>
    <col min="10" max="10" width="18.33203125" customWidth="1"/>
    <col min="11" max="17" width="16.6640625" customWidth="1"/>
    <col min="18" max="18" width="13" customWidth="1"/>
    <col min="19" max="19" width="20" customWidth="1"/>
    <col min="20" max="21" width="14.6640625" customWidth="1"/>
    <col min="22" max="22" width="16.664062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2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252</v>
      </c>
      <c r="U2" s="1" t="s">
        <v>253</v>
      </c>
      <c r="V2" s="1" t="s">
        <v>236</v>
      </c>
    </row>
    <row r="3" spans="1:22" x14ac:dyDescent="0.2">
      <c r="A3" s="16" t="s">
        <v>357</v>
      </c>
      <c r="B3" s="4">
        <v>265100</v>
      </c>
      <c r="C3" s="4">
        <v>263488</v>
      </c>
      <c r="D3" s="4">
        <v>1612</v>
      </c>
      <c r="E3" s="4">
        <v>67380000</v>
      </c>
      <c r="F3" s="4">
        <f t="shared" ref="F3:F11" si="0">E3+F4</f>
        <v>11210070652</v>
      </c>
      <c r="G3" s="4">
        <v>169600</v>
      </c>
      <c r="H3" s="4">
        <v>498400</v>
      </c>
      <c r="I3" s="4">
        <v>-328800</v>
      </c>
      <c r="J3" s="4">
        <v>-12114110000</v>
      </c>
      <c r="K3" s="4">
        <f t="shared" ref="K3:K11" si="1">K4+J3</f>
        <v>1772943000</v>
      </c>
      <c r="L3" s="4">
        <v>2674</v>
      </c>
      <c r="M3" s="4">
        <v>3953</v>
      </c>
      <c r="N3" s="4">
        <v>375</v>
      </c>
      <c r="O3" s="4">
        <v>566</v>
      </c>
      <c r="P3" s="4">
        <v>4223500</v>
      </c>
      <c r="Q3" s="4">
        <v>6359600</v>
      </c>
      <c r="R3" s="5">
        <v>-2.7000000000000001E-3</v>
      </c>
      <c r="S3" s="4">
        <v>12118300</v>
      </c>
      <c r="T3" s="4">
        <f t="shared" ref="T3:T38" si="2">AVERAGE(S4:S13)</f>
        <v>24183695.899999999</v>
      </c>
      <c r="U3" s="4">
        <f t="shared" ref="U3:U11" si="3">MIN(S4:S8)</f>
        <v>21248300</v>
      </c>
      <c r="V3" s="5">
        <v>9.4999999999999998E-3</v>
      </c>
    </row>
    <row r="4" spans="1:22" x14ac:dyDescent="0.2">
      <c r="A4" s="16" t="s">
        <v>356</v>
      </c>
      <c r="B4" s="4">
        <v>486000</v>
      </c>
      <c r="C4" s="4">
        <v>1606700</v>
      </c>
      <c r="D4" s="4">
        <v>-1120700</v>
      </c>
      <c r="E4" s="4">
        <v>-41533220000</v>
      </c>
      <c r="F4" s="4">
        <f t="shared" si="0"/>
        <v>11142690652</v>
      </c>
      <c r="G4" s="4">
        <v>2025000</v>
      </c>
      <c r="H4" s="4">
        <v>240001</v>
      </c>
      <c r="I4" s="4">
        <v>1784999</v>
      </c>
      <c r="J4" s="4">
        <v>65988100000</v>
      </c>
      <c r="K4" s="4">
        <f t="shared" si="1"/>
        <v>13887053000</v>
      </c>
      <c r="L4" s="4">
        <v>5223</v>
      </c>
      <c r="M4" s="4">
        <v>7990</v>
      </c>
      <c r="N4" s="4">
        <v>799</v>
      </c>
      <c r="O4" s="4">
        <v>1315</v>
      </c>
      <c r="P4" s="4">
        <v>9803300</v>
      </c>
      <c r="Q4" s="4">
        <v>16649800</v>
      </c>
      <c r="R4" s="5">
        <v>-2.3E-2</v>
      </c>
      <c r="S4" s="4">
        <v>31324301</v>
      </c>
      <c r="T4" s="4">
        <f t="shared" si="2"/>
        <v>24040835.800000001</v>
      </c>
      <c r="U4" s="4">
        <f t="shared" si="3"/>
        <v>17676100</v>
      </c>
      <c r="V4" s="5">
        <v>1.3500000000000002E-2</v>
      </c>
    </row>
    <row r="5" spans="1:22" x14ac:dyDescent="0.2">
      <c r="A5" s="16" t="s">
        <v>355</v>
      </c>
      <c r="B5" s="4">
        <v>461123</v>
      </c>
      <c r="C5" s="4">
        <v>213655</v>
      </c>
      <c r="D5" s="4">
        <v>247468</v>
      </c>
      <c r="E5" s="4">
        <v>9435890000</v>
      </c>
      <c r="F5" s="4">
        <f t="shared" si="0"/>
        <v>52675910652</v>
      </c>
      <c r="G5" s="4">
        <v>709600</v>
      </c>
      <c r="H5" s="4">
        <v>112301</v>
      </c>
      <c r="I5" s="4">
        <v>597299</v>
      </c>
      <c r="J5" s="4">
        <v>22665040000</v>
      </c>
      <c r="K5" s="4">
        <f t="shared" si="1"/>
        <v>-52101047000</v>
      </c>
      <c r="L5" s="4">
        <v>4111</v>
      </c>
      <c r="M5" s="4">
        <v>6354</v>
      </c>
      <c r="N5" s="4">
        <v>825</v>
      </c>
      <c r="O5" s="4">
        <v>1097</v>
      </c>
      <c r="P5" s="4">
        <v>9349800</v>
      </c>
      <c r="Q5" s="4">
        <v>13716200</v>
      </c>
      <c r="R5" s="5">
        <v>-1.06E-2</v>
      </c>
      <c r="S5" s="4">
        <v>24883901</v>
      </c>
      <c r="T5" s="4">
        <f t="shared" si="2"/>
        <v>24343665.800000001</v>
      </c>
      <c r="U5" s="4">
        <f t="shared" si="3"/>
        <v>17676100</v>
      </c>
      <c r="V5" s="5">
        <v>1.44E-2</v>
      </c>
    </row>
    <row r="6" spans="1:22" x14ac:dyDescent="0.2">
      <c r="A6" s="16" t="s">
        <v>354</v>
      </c>
      <c r="B6" s="4">
        <v>436700</v>
      </c>
      <c r="C6" s="4">
        <v>3876300</v>
      </c>
      <c r="D6" s="4">
        <v>-3439600</v>
      </c>
      <c r="E6" s="4">
        <v>-133007430000</v>
      </c>
      <c r="F6" s="4">
        <f t="shared" si="0"/>
        <v>43240020652</v>
      </c>
      <c r="G6" s="4">
        <v>10700</v>
      </c>
      <c r="H6" s="4">
        <v>882701</v>
      </c>
      <c r="I6" s="4">
        <v>-872001</v>
      </c>
      <c r="J6" s="4">
        <v>-33754921000</v>
      </c>
      <c r="K6" s="4">
        <f t="shared" si="1"/>
        <v>-74766087000</v>
      </c>
      <c r="L6" s="4">
        <v>4544</v>
      </c>
      <c r="M6" s="4">
        <v>8237</v>
      </c>
      <c r="N6" s="4">
        <v>858</v>
      </c>
      <c r="O6" s="4">
        <v>1308</v>
      </c>
      <c r="P6" s="4">
        <v>8681500</v>
      </c>
      <c r="Q6" s="4">
        <v>14413300</v>
      </c>
      <c r="R6" s="5">
        <v>-2.23E-2</v>
      </c>
      <c r="S6" s="4">
        <v>25750601</v>
      </c>
      <c r="T6" s="4">
        <f t="shared" si="2"/>
        <v>23412725.699999999</v>
      </c>
      <c r="U6" s="4">
        <f t="shared" si="3"/>
        <v>17676100</v>
      </c>
      <c r="V6" s="5">
        <v>3.0699999999999998E-2</v>
      </c>
    </row>
    <row r="7" spans="1:22" x14ac:dyDescent="0.2">
      <c r="A7" s="16" t="s">
        <v>353</v>
      </c>
      <c r="B7" s="4">
        <v>761921</v>
      </c>
      <c r="C7" s="4">
        <v>4822429</v>
      </c>
      <c r="D7" s="4">
        <v>-4060508</v>
      </c>
      <c r="E7" s="4">
        <v>-156020900000</v>
      </c>
      <c r="F7" s="4">
        <f t="shared" si="0"/>
        <v>176247450652</v>
      </c>
      <c r="G7" s="4">
        <v>320221</v>
      </c>
      <c r="H7" s="4">
        <v>196800</v>
      </c>
      <c r="I7" s="4">
        <v>123421</v>
      </c>
      <c r="J7" s="4">
        <v>4709519000</v>
      </c>
      <c r="K7" s="4">
        <f t="shared" si="1"/>
        <v>-41011166000</v>
      </c>
      <c r="L7" s="4">
        <v>3928</v>
      </c>
      <c r="M7" s="4">
        <v>4956</v>
      </c>
      <c r="N7" s="4">
        <v>875</v>
      </c>
      <c r="O7" s="4">
        <v>901</v>
      </c>
      <c r="P7" s="4">
        <v>9093300</v>
      </c>
      <c r="Q7" s="4">
        <v>10929200</v>
      </c>
      <c r="R7" s="5">
        <v>2.5999999999999999E-3</v>
      </c>
      <c r="S7" s="4">
        <v>21248300</v>
      </c>
      <c r="T7" s="4">
        <f t="shared" si="2"/>
        <v>22760445.699999999</v>
      </c>
      <c r="U7" s="4">
        <f t="shared" si="3"/>
        <v>17676100</v>
      </c>
      <c r="V7" s="5">
        <v>2.5699999999999997E-2</v>
      </c>
    </row>
    <row r="8" spans="1:22" x14ac:dyDescent="0.2">
      <c r="A8" s="16" t="s">
        <v>352</v>
      </c>
      <c r="B8" s="4">
        <v>246422</v>
      </c>
      <c r="C8" s="4">
        <v>4700873</v>
      </c>
      <c r="D8" s="4">
        <v>-4454451</v>
      </c>
      <c r="E8" s="4">
        <v>-170110110000</v>
      </c>
      <c r="F8" s="4">
        <f t="shared" si="0"/>
        <v>332268350652</v>
      </c>
      <c r="G8" s="4">
        <v>901000</v>
      </c>
      <c r="H8" s="4">
        <v>258203</v>
      </c>
      <c r="I8" s="4">
        <v>642797</v>
      </c>
      <c r="J8" s="4">
        <v>24572377000</v>
      </c>
      <c r="K8" s="4">
        <f t="shared" si="1"/>
        <v>-45720685000</v>
      </c>
      <c r="L8" s="4">
        <v>6895</v>
      </c>
      <c r="M8" s="4">
        <v>7937</v>
      </c>
      <c r="N8" s="4">
        <v>1320</v>
      </c>
      <c r="O8" s="4">
        <v>1342</v>
      </c>
      <c r="P8" s="4">
        <v>15096800</v>
      </c>
      <c r="Q8" s="4">
        <v>15174900</v>
      </c>
      <c r="R8" s="5">
        <v>7.8000000000000005E-3</v>
      </c>
      <c r="S8" s="4">
        <v>31123753</v>
      </c>
      <c r="T8" s="4">
        <f t="shared" si="2"/>
        <v>24509490.600000001</v>
      </c>
      <c r="U8" s="4">
        <f t="shared" si="3"/>
        <v>17676100</v>
      </c>
      <c r="V8" s="5">
        <v>3.4500000000000003E-2</v>
      </c>
    </row>
    <row r="9" spans="1:22" x14ac:dyDescent="0.2">
      <c r="A9" s="16" t="s">
        <v>351</v>
      </c>
      <c r="B9" s="4">
        <v>1659466</v>
      </c>
      <c r="C9" s="4">
        <v>754529</v>
      </c>
      <c r="D9" s="4">
        <v>904937</v>
      </c>
      <c r="E9" s="4">
        <v>34805490000</v>
      </c>
      <c r="F9" s="4">
        <f t="shared" si="0"/>
        <v>502378460652</v>
      </c>
      <c r="G9" s="4">
        <v>173800</v>
      </c>
      <c r="H9" s="4">
        <v>176800</v>
      </c>
      <c r="I9" s="4">
        <v>-3000</v>
      </c>
      <c r="J9" s="4">
        <v>-120205000</v>
      </c>
      <c r="K9" s="4">
        <f t="shared" si="1"/>
        <v>-70293062000</v>
      </c>
      <c r="L9" s="4">
        <v>3334</v>
      </c>
      <c r="M9" s="4">
        <v>5016</v>
      </c>
      <c r="N9" s="4">
        <v>590</v>
      </c>
      <c r="O9" s="4">
        <v>855</v>
      </c>
      <c r="P9" s="4">
        <v>5917400</v>
      </c>
      <c r="Q9" s="4">
        <v>9967400</v>
      </c>
      <c r="R9" s="5">
        <v>-1.6799999999999999E-2</v>
      </c>
      <c r="S9" s="4">
        <v>17676100</v>
      </c>
      <c r="T9" s="4">
        <f t="shared" si="2"/>
        <v>25544600.600000001</v>
      </c>
      <c r="U9" s="4">
        <f t="shared" si="3"/>
        <v>19107702</v>
      </c>
      <c r="V9" s="5">
        <v>1.54E-2</v>
      </c>
    </row>
    <row r="10" spans="1:22" x14ac:dyDescent="0.2">
      <c r="A10" s="16" t="s">
        <v>350</v>
      </c>
      <c r="B10" s="4">
        <v>1864979</v>
      </c>
      <c r="C10" s="4">
        <v>685043</v>
      </c>
      <c r="D10" s="4">
        <v>1179936</v>
      </c>
      <c r="E10" s="4">
        <v>45977320000</v>
      </c>
      <c r="F10" s="4">
        <f t="shared" si="0"/>
        <v>467572970652</v>
      </c>
      <c r="G10" s="4">
        <v>0</v>
      </c>
      <c r="H10" s="4">
        <v>0</v>
      </c>
      <c r="I10" s="4">
        <v>0</v>
      </c>
      <c r="J10" s="4">
        <v>-17636876000</v>
      </c>
      <c r="K10" s="4">
        <f t="shared" si="1"/>
        <v>-70172857000</v>
      </c>
      <c r="L10" s="4">
        <v>6620</v>
      </c>
      <c r="M10" s="4">
        <v>4470</v>
      </c>
      <c r="N10" s="4">
        <v>1301</v>
      </c>
      <c r="O10" s="4">
        <v>936</v>
      </c>
      <c r="P10" s="4">
        <v>14327000</v>
      </c>
      <c r="Q10" s="4">
        <v>10159100</v>
      </c>
      <c r="R10" s="5">
        <v>1.6899999999999998E-2</v>
      </c>
      <c r="S10" s="4">
        <v>26437300</v>
      </c>
      <c r="T10" s="4">
        <f t="shared" si="2"/>
        <v>26926660.600000001</v>
      </c>
      <c r="U10" s="4">
        <f t="shared" si="3"/>
        <v>19107702</v>
      </c>
      <c r="V10" s="5">
        <v>1.15E-2</v>
      </c>
    </row>
    <row r="11" spans="1:22" x14ac:dyDescent="0.2">
      <c r="A11" s="16" t="s">
        <v>349</v>
      </c>
      <c r="B11" s="4">
        <v>1039350</v>
      </c>
      <c r="C11" s="4">
        <v>1092000</v>
      </c>
      <c r="D11" s="4">
        <v>-52650</v>
      </c>
      <c r="E11" s="4">
        <v>-2079200000</v>
      </c>
      <c r="F11" s="4">
        <f t="shared" si="0"/>
        <v>421595650652</v>
      </c>
      <c r="G11" s="4">
        <v>173200</v>
      </c>
      <c r="H11" s="4">
        <v>673502</v>
      </c>
      <c r="I11" s="4">
        <v>-500302</v>
      </c>
      <c r="J11" s="4">
        <v>-19135606000</v>
      </c>
      <c r="K11" s="4">
        <f t="shared" si="1"/>
        <v>-52535981000</v>
      </c>
      <c r="L11" s="4">
        <v>2408</v>
      </c>
      <c r="M11" s="4">
        <v>3978</v>
      </c>
      <c r="N11" s="4">
        <v>450</v>
      </c>
      <c r="O11" s="4">
        <v>757</v>
      </c>
      <c r="P11" s="4">
        <v>5554800</v>
      </c>
      <c r="Q11" s="4">
        <v>8896600</v>
      </c>
      <c r="R11" s="5">
        <v>1.32E-2</v>
      </c>
      <c r="S11" s="4">
        <v>19107702</v>
      </c>
      <c r="T11" s="4">
        <f t="shared" si="2"/>
        <v>28594270.399999999</v>
      </c>
      <c r="U11" s="4">
        <f t="shared" si="3"/>
        <v>16441200</v>
      </c>
      <c r="V11" s="5">
        <v>1.5600000000000001E-2</v>
      </c>
    </row>
    <row r="12" spans="1:22" x14ac:dyDescent="0.2">
      <c r="A12" s="16" t="s">
        <v>348</v>
      </c>
      <c r="B12" s="4">
        <v>1458510</v>
      </c>
      <c r="C12" s="4">
        <v>342844</v>
      </c>
      <c r="D12" s="4">
        <v>1115666</v>
      </c>
      <c r="E12" s="4">
        <v>42035620000</v>
      </c>
      <c r="F12" s="4">
        <f t="shared" ref="F12:F38" si="4">E12+F13</f>
        <v>423674850652</v>
      </c>
      <c r="G12" s="4">
        <v>725000</v>
      </c>
      <c r="H12" s="4">
        <v>185001</v>
      </c>
      <c r="I12" s="4">
        <v>539999</v>
      </c>
      <c r="J12" s="4">
        <v>20421565000</v>
      </c>
      <c r="K12" s="4">
        <f t="shared" ref="K12:K38" si="5">K13+J12</f>
        <v>-33400375000</v>
      </c>
      <c r="L12" s="4">
        <v>5035</v>
      </c>
      <c r="M12" s="4">
        <v>2879</v>
      </c>
      <c r="N12" s="4">
        <v>1077</v>
      </c>
      <c r="O12" s="4">
        <v>567</v>
      </c>
      <c r="P12" s="4">
        <v>12150400</v>
      </c>
      <c r="Q12" s="4">
        <v>6381300</v>
      </c>
      <c r="R12" s="5">
        <v>1.34E-2</v>
      </c>
      <c r="S12" s="4">
        <v>19540901</v>
      </c>
      <c r="T12" s="4">
        <f t="shared" si="2"/>
        <v>28832860.300000001</v>
      </c>
      <c r="U12" s="4">
        <f t="shared" ref="U12:U38" si="6">MIN(S13:S17)</f>
        <v>14725500</v>
      </c>
      <c r="V12" s="5">
        <v>2.75E-2</v>
      </c>
    </row>
    <row r="13" spans="1:22" x14ac:dyDescent="0.2">
      <c r="A13" s="16" t="s">
        <v>347</v>
      </c>
      <c r="B13" s="4">
        <v>1659600</v>
      </c>
      <c r="C13" s="4">
        <v>854200</v>
      </c>
      <c r="D13" s="4">
        <v>805400</v>
      </c>
      <c r="E13" s="4">
        <v>30498880000</v>
      </c>
      <c r="F13" s="4">
        <f t="shared" si="4"/>
        <v>381639230652</v>
      </c>
      <c r="G13" s="4">
        <v>1765200</v>
      </c>
      <c r="H13" s="4">
        <v>650900</v>
      </c>
      <c r="I13" s="4">
        <v>1114300</v>
      </c>
      <c r="J13" s="4">
        <v>42479500000</v>
      </c>
      <c r="K13" s="4">
        <f t="shared" si="5"/>
        <v>-53821940000</v>
      </c>
      <c r="L13" s="4">
        <v>4465</v>
      </c>
      <c r="M13" s="4">
        <v>6949</v>
      </c>
      <c r="N13" s="4">
        <v>815</v>
      </c>
      <c r="O13" s="4">
        <v>1230</v>
      </c>
      <c r="P13" s="4">
        <v>9197500</v>
      </c>
      <c r="Q13" s="4">
        <v>13939500</v>
      </c>
      <c r="R13" s="5">
        <v>-7.9000000000000008E-3</v>
      </c>
      <c r="S13" s="4">
        <v>24744100</v>
      </c>
      <c r="T13" s="4">
        <f t="shared" si="2"/>
        <v>28843100.399999999</v>
      </c>
      <c r="U13" s="4">
        <f t="shared" si="6"/>
        <v>14725500</v>
      </c>
      <c r="V13" s="5">
        <v>2.6200000000000001E-2</v>
      </c>
    </row>
    <row r="14" spans="1:22" x14ac:dyDescent="0.2">
      <c r="A14" s="16" t="s">
        <v>340</v>
      </c>
      <c r="B14" s="4">
        <v>983255</v>
      </c>
      <c r="C14" s="4">
        <v>775932</v>
      </c>
      <c r="D14" s="4">
        <v>207323</v>
      </c>
      <c r="E14" s="4">
        <v>7747100000</v>
      </c>
      <c r="F14" s="4">
        <f t="shared" si="4"/>
        <v>351140350652</v>
      </c>
      <c r="G14" s="4">
        <v>1460000</v>
      </c>
      <c r="H14" s="4">
        <v>425900</v>
      </c>
      <c r="I14" s="4">
        <v>1034100</v>
      </c>
      <c r="J14" s="4">
        <v>39092665000</v>
      </c>
      <c r="K14" s="4">
        <f t="shared" si="5"/>
        <v>-96301440000</v>
      </c>
      <c r="L14" s="4">
        <v>6792</v>
      </c>
      <c r="M14" s="4">
        <v>6520</v>
      </c>
      <c r="N14" s="4">
        <v>1289</v>
      </c>
      <c r="O14" s="4">
        <v>1207</v>
      </c>
      <c r="P14" s="4">
        <v>14531100</v>
      </c>
      <c r="Q14" s="4">
        <v>14427400</v>
      </c>
      <c r="R14" s="5">
        <v>4.0000000000000001E-3</v>
      </c>
      <c r="S14" s="4">
        <v>29895700</v>
      </c>
      <c r="T14" s="4">
        <f t="shared" si="2"/>
        <v>29450590.399999999</v>
      </c>
      <c r="U14" s="4">
        <f t="shared" si="6"/>
        <v>14725500</v>
      </c>
      <c r="V14" s="5">
        <v>2.2200000000000001E-2</v>
      </c>
    </row>
    <row r="15" spans="1:22" x14ac:dyDescent="0.2">
      <c r="A15" s="16" t="s">
        <v>339</v>
      </c>
      <c r="B15" s="4">
        <v>3486970</v>
      </c>
      <c r="C15" s="4">
        <v>448596</v>
      </c>
      <c r="D15" s="4">
        <v>3038374</v>
      </c>
      <c r="E15" s="4">
        <v>114481230000</v>
      </c>
      <c r="F15" s="4">
        <f t="shared" si="4"/>
        <v>343393250652</v>
      </c>
      <c r="G15" s="4">
        <v>771700</v>
      </c>
      <c r="H15" s="4">
        <v>226401</v>
      </c>
      <c r="I15" s="4">
        <v>545299</v>
      </c>
      <c r="J15" s="4">
        <v>20579315000</v>
      </c>
      <c r="K15" s="4">
        <f t="shared" si="5"/>
        <v>-135394105000</v>
      </c>
      <c r="L15" s="4">
        <v>6269</v>
      </c>
      <c r="M15" s="4">
        <v>5571</v>
      </c>
      <c r="N15" s="4">
        <v>1093</v>
      </c>
      <c r="O15" s="4">
        <v>1058</v>
      </c>
      <c r="P15" s="4">
        <v>12596200</v>
      </c>
      <c r="Q15" s="4">
        <v>12511800</v>
      </c>
      <c r="R15" s="5">
        <v>1.21E-2</v>
      </c>
      <c r="S15" s="4">
        <v>27912201</v>
      </c>
      <c r="T15" s="4">
        <f t="shared" si="2"/>
        <v>30074890.600000001</v>
      </c>
      <c r="U15" s="4">
        <f t="shared" si="6"/>
        <v>14725500</v>
      </c>
      <c r="V15" s="5">
        <v>1.32E-2</v>
      </c>
    </row>
    <row r="16" spans="1:22" x14ac:dyDescent="0.2">
      <c r="A16" s="16" t="s">
        <v>338</v>
      </c>
      <c r="B16" s="4">
        <v>753050</v>
      </c>
      <c r="C16" s="4">
        <v>1448005</v>
      </c>
      <c r="D16" s="4">
        <v>-694955</v>
      </c>
      <c r="E16" s="4">
        <v>-25245690000</v>
      </c>
      <c r="F16" s="4">
        <f t="shared" si="4"/>
        <v>228912020652</v>
      </c>
      <c r="G16" s="4">
        <v>487600</v>
      </c>
      <c r="H16" s="4">
        <v>369000</v>
      </c>
      <c r="I16" s="4">
        <v>118600</v>
      </c>
      <c r="J16" s="4">
        <v>4392630000</v>
      </c>
      <c r="K16" s="4">
        <f t="shared" si="5"/>
        <v>-155973420000</v>
      </c>
      <c r="L16" s="4">
        <v>4678</v>
      </c>
      <c r="M16" s="4">
        <v>4760</v>
      </c>
      <c r="N16" s="4">
        <v>698</v>
      </c>
      <c r="O16" s="4">
        <v>528</v>
      </c>
      <c r="P16" s="4">
        <v>8030200</v>
      </c>
      <c r="Q16" s="4">
        <v>6714500</v>
      </c>
      <c r="R16" s="5">
        <v>2.9100000000000001E-2</v>
      </c>
      <c r="S16" s="4">
        <v>16441200</v>
      </c>
      <c r="T16" s="4">
        <f t="shared" si="2"/>
        <v>31209900.600000001</v>
      </c>
      <c r="U16" s="4">
        <f t="shared" si="6"/>
        <v>14725500</v>
      </c>
      <c r="V16" s="5">
        <v>2.5600000000000001E-2</v>
      </c>
    </row>
    <row r="17" spans="1:22" x14ac:dyDescent="0.2">
      <c r="A17" s="16" t="s">
        <v>337</v>
      </c>
      <c r="B17" s="4">
        <v>347500</v>
      </c>
      <c r="C17" s="4">
        <v>4719999</v>
      </c>
      <c r="D17" s="4">
        <v>-4372499</v>
      </c>
      <c r="E17" s="4">
        <v>-159195630000</v>
      </c>
      <c r="F17" s="4">
        <f t="shared" si="4"/>
        <v>254157710652</v>
      </c>
      <c r="G17" s="4">
        <v>116200</v>
      </c>
      <c r="H17" s="4">
        <v>519100</v>
      </c>
      <c r="I17" s="4">
        <v>-402900</v>
      </c>
      <c r="J17" s="4">
        <v>-14718050000</v>
      </c>
      <c r="K17" s="4">
        <f t="shared" si="5"/>
        <v>-160366050000</v>
      </c>
      <c r="L17" s="4">
        <v>2672</v>
      </c>
      <c r="M17" s="4">
        <v>5615</v>
      </c>
      <c r="N17" s="4">
        <v>410</v>
      </c>
      <c r="O17" s="4">
        <v>860</v>
      </c>
      <c r="P17" s="4">
        <v>4527300</v>
      </c>
      <c r="Q17" s="4">
        <v>8855000</v>
      </c>
      <c r="R17" s="5">
        <v>-1.38E-2</v>
      </c>
      <c r="S17" s="4">
        <v>14725500</v>
      </c>
      <c r="T17" s="4">
        <f t="shared" si="2"/>
        <v>32955970.600000001</v>
      </c>
      <c r="U17" s="4">
        <f t="shared" si="6"/>
        <v>21926800</v>
      </c>
      <c r="V17" s="5">
        <v>2.3E-2</v>
      </c>
    </row>
    <row r="18" spans="1:22" x14ac:dyDescent="0.2">
      <c r="A18" s="16" t="s">
        <v>336</v>
      </c>
      <c r="B18" s="4">
        <v>714250</v>
      </c>
      <c r="C18" s="4">
        <v>2101048</v>
      </c>
      <c r="D18" s="4">
        <v>-1386798</v>
      </c>
      <c r="E18" s="4">
        <v>-51618680000</v>
      </c>
      <c r="F18" s="4">
        <f t="shared" si="4"/>
        <v>413353340652</v>
      </c>
      <c r="G18" s="4">
        <v>591000</v>
      </c>
      <c r="H18" s="4">
        <v>645002</v>
      </c>
      <c r="I18" s="4">
        <v>-54002</v>
      </c>
      <c r="J18" s="4">
        <v>-2516545000</v>
      </c>
      <c r="K18" s="4">
        <f t="shared" si="5"/>
        <v>-145648000000</v>
      </c>
      <c r="L18" s="4">
        <v>8760</v>
      </c>
      <c r="M18" s="4">
        <v>14609</v>
      </c>
      <c r="N18" s="4">
        <v>1431</v>
      </c>
      <c r="O18" s="4">
        <v>2463</v>
      </c>
      <c r="P18" s="4">
        <v>17255900</v>
      </c>
      <c r="Q18" s="4">
        <v>30383500</v>
      </c>
      <c r="R18" s="5">
        <v>-3.1300000000000001E-2</v>
      </c>
      <c r="S18" s="4">
        <v>48614202</v>
      </c>
      <c r="T18" s="4">
        <f t="shared" si="2"/>
        <v>30631770.699999999</v>
      </c>
      <c r="U18" s="4">
        <f t="shared" si="6"/>
        <v>21926800</v>
      </c>
      <c r="V18" s="5">
        <v>6.3200000000000006E-2</v>
      </c>
    </row>
    <row r="19" spans="1:22" x14ac:dyDescent="0.2">
      <c r="A19" s="16" t="s">
        <v>335</v>
      </c>
      <c r="B19" s="4">
        <v>1908891</v>
      </c>
      <c r="C19" s="4">
        <v>2795306</v>
      </c>
      <c r="D19" s="4">
        <v>-886415</v>
      </c>
      <c r="E19" s="4">
        <v>-33537090000</v>
      </c>
      <c r="F19" s="4">
        <f t="shared" si="4"/>
        <v>464972020652</v>
      </c>
      <c r="G19" s="4">
        <v>354000</v>
      </c>
      <c r="H19" s="4">
        <v>538300</v>
      </c>
      <c r="I19" s="4">
        <v>-184300</v>
      </c>
      <c r="J19" s="4">
        <v>-6846250000</v>
      </c>
      <c r="K19" s="4">
        <f t="shared" si="5"/>
        <v>-143131455000</v>
      </c>
      <c r="L19" s="4">
        <v>5920</v>
      </c>
      <c r="M19" s="4">
        <v>7135</v>
      </c>
      <c r="N19" s="4">
        <v>1036</v>
      </c>
      <c r="O19" s="4">
        <v>1145</v>
      </c>
      <c r="P19" s="4">
        <v>11946400</v>
      </c>
      <c r="Q19" s="4">
        <v>13284100</v>
      </c>
      <c r="R19" s="5">
        <v>-1.2999999999999999E-3</v>
      </c>
      <c r="S19" s="4">
        <v>28027200</v>
      </c>
      <c r="T19" s="4">
        <f t="shared" si="2"/>
        <v>30005660.699999999</v>
      </c>
      <c r="U19" s="4">
        <f t="shared" si="6"/>
        <v>21926800</v>
      </c>
      <c r="V19" s="5">
        <v>2.12E-2</v>
      </c>
    </row>
    <row r="20" spans="1:22" x14ac:dyDescent="0.2">
      <c r="A20" s="16" t="s">
        <v>334</v>
      </c>
      <c r="B20" s="4">
        <v>5230200</v>
      </c>
      <c r="C20" s="4">
        <v>1837750</v>
      </c>
      <c r="D20" s="4">
        <v>3392450</v>
      </c>
      <c r="E20" s="4">
        <v>130160180000</v>
      </c>
      <c r="F20" s="4">
        <f t="shared" si="4"/>
        <v>498509110652</v>
      </c>
      <c r="G20" s="4">
        <v>264200</v>
      </c>
      <c r="H20" s="4">
        <v>555500</v>
      </c>
      <c r="I20" s="4">
        <v>-291300</v>
      </c>
      <c r="J20" s="4">
        <v>-11089665000</v>
      </c>
      <c r="K20" s="4">
        <f t="shared" si="5"/>
        <v>-136285205000</v>
      </c>
      <c r="L20" s="4">
        <v>10631</v>
      </c>
      <c r="M20" s="4">
        <v>8598</v>
      </c>
      <c r="N20" s="4">
        <v>1770</v>
      </c>
      <c r="O20" s="4">
        <v>1524</v>
      </c>
      <c r="P20" s="4">
        <v>21236000</v>
      </c>
      <c r="Q20" s="4">
        <v>17037900</v>
      </c>
      <c r="R20" s="5">
        <v>-2.5999999999999999E-3</v>
      </c>
      <c r="S20" s="4">
        <v>40257900</v>
      </c>
      <c r="T20" s="4">
        <f t="shared" si="2"/>
        <v>30306820.699999999</v>
      </c>
      <c r="U20" s="4">
        <f t="shared" si="6"/>
        <v>21926800</v>
      </c>
      <c r="V20" s="5">
        <v>3.0800000000000001E-2</v>
      </c>
    </row>
    <row r="21" spans="1:22" x14ac:dyDescent="0.2">
      <c r="A21" s="16" t="s">
        <v>333</v>
      </c>
      <c r="B21" s="4">
        <v>1660990</v>
      </c>
      <c r="C21" s="4">
        <v>1160327</v>
      </c>
      <c r="D21" s="4">
        <v>500663</v>
      </c>
      <c r="E21" s="4">
        <v>18946090000</v>
      </c>
      <c r="F21" s="4">
        <f t="shared" si="4"/>
        <v>368348930652</v>
      </c>
      <c r="G21" s="4">
        <v>556200</v>
      </c>
      <c r="H21" s="4">
        <v>294000</v>
      </c>
      <c r="I21" s="4">
        <v>262200</v>
      </c>
      <c r="J21" s="4">
        <v>9934045000</v>
      </c>
      <c r="K21" s="4">
        <f t="shared" si="5"/>
        <v>-125195540000</v>
      </c>
      <c r="L21" s="4">
        <v>9951</v>
      </c>
      <c r="M21" s="4">
        <v>5940</v>
      </c>
      <c r="N21" s="4">
        <v>2078</v>
      </c>
      <c r="O21" s="4">
        <v>997</v>
      </c>
      <c r="P21" s="4">
        <v>22819900</v>
      </c>
      <c r="Q21" s="4">
        <v>10974100</v>
      </c>
      <c r="R21" s="5">
        <v>4.5499999999999999E-2</v>
      </c>
      <c r="S21" s="4">
        <v>35783800</v>
      </c>
      <c r="T21" s="4">
        <f t="shared" si="2"/>
        <v>29334990.699999999</v>
      </c>
      <c r="U21" s="4">
        <f t="shared" si="6"/>
        <v>21926800</v>
      </c>
      <c r="V21" s="5">
        <v>4.7300000000000002E-2</v>
      </c>
    </row>
    <row r="22" spans="1:22" x14ac:dyDescent="0.2">
      <c r="A22" s="16" t="s">
        <v>332</v>
      </c>
      <c r="B22" s="4">
        <v>1387430</v>
      </c>
      <c r="C22" s="4">
        <v>2122506</v>
      </c>
      <c r="D22" s="4">
        <v>-735076</v>
      </c>
      <c r="E22" s="4">
        <v>-26601740000</v>
      </c>
      <c r="F22" s="4">
        <f t="shared" si="4"/>
        <v>349402840652</v>
      </c>
      <c r="G22" s="4">
        <v>426600</v>
      </c>
      <c r="H22" s="4">
        <v>388800</v>
      </c>
      <c r="I22" s="4">
        <v>37800</v>
      </c>
      <c r="J22" s="4">
        <v>1364940000</v>
      </c>
      <c r="K22" s="4">
        <f t="shared" si="5"/>
        <v>-135129585000</v>
      </c>
      <c r="L22" s="4">
        <v>4937</v>
      </c>
      <c r="M22" s="4">
        <v>7381</v>
      </c>
      <c r="N22" s="4">
        <v>850</v>
      </c>
      <c r="O22" s="4">
        <v>1006</v>
      </c>
      <c r="P22" s="4">
        <v>9535000</v>
      </c>
      <c r="Q22" s="4">
        <v>11517300</v>
      </c>
      <c r="R22" s="5">
        <v>-1.2999999999999999E-3</v>
      </c>
      <c r="S22" s="4">
        <v>21926800</v>
      </c>
      <c r="T22" s="4">
        <f t="shared" si="2"/>
        <v>31878850.800000001</v>
      </c>
      <c r="U22" s="4">
        <f t="shared" si="6"/>
        <v>24846501</v>
      </c>
      <c r="V22" s="5">
        <v>1.5100000000000001E-2</v>
      </c>
    </row>
    <row r="23" spans="1:22" x14ac:dyDescent="0.2">
      <c r="A23" s="16" t="s">
        <v>331</v>
      </c>
      <c r="B23" s="4">
        <v>1009490</v>
      </c>
      <c r="C23" s="4">
        <v>391764</v>
      </c>
      <c r="D23" s="4">
        <v>617726</v>
      </c>
      <c r="E23" s="4">
        <v>22849340000</v>
      </c>
      <c r="F23" s="4">
        <f t="shared" si="4"/>
        <v>376004580652</v>
      </c>
      <c r="G23" s="4">
        <v>322300</v>
      </c>
      <c r="H23" s="4">
        <v>135201</v>
      </c>
      <c r="I23" s="4">
        <v>187099</v>
      </c>
      <c r="J23" s="4">
        <v>6893786000</v>
      </c>
      <c r="K23" s="4">
        <f t="shared" si="5"/>
        <v>-136494525000</v>
      </c>
      <c r="L23" s="4">
        <v>4539</v>
      </c>
      <c r="M23" s="4">
        <v>7531</v>
      </c>
      <c r="N23" s="4">
        <v>815</v>
      </c>
      <c r="O23" s="4">
        <v>1185</v>
      </c>
      <c r="P23" s="4">
        <v>9369800</v>
      </c>
      <c r="Q23" s="4">
        <v>13978400</v>
      </c>
      <c r="R23" s="5">
        <v>-1.23E-2</v>
      </c>
      <c r="S23" s="4">
        <v>24846501</v>
      </c>
      <c r="T23" s="4">
        <f t="shared" si="2"/>
        <v>32088750.800000001</v>
      </c>
      <c r="U23" s="4">
        <f t="shared" si="6"/>
        <v>25372203</v>
      </c>
      <c r="V23" s="5">
        <v>2.5600000000000001E-2</v>
      </c>
    </row>
    <row r="24" spans="1:22" x14ac:dyDescent="0.2">
      <c r="A24" s="16" t="s">
        <v>330</v>
      </c>
      <c r="B24" s="4">
        <v>1462200</v>
      </c>
      <c r="C24" s="4">
        <v>3205646</v>
      </c>
      <c r="D24" s="4">
        <v>-1743446</v>
      </c>
      <c r="E24" s="4">
        <v>-64402350000</v>
      </c>
      <c r="F24" s="4">
        <f t="shared" si="4"/>
        <v>353155240652</v>
      </c>
      <c r="G24" s="4">
        <v>787200</v>
      </c>
      <c r="H24" s="4">
        <v>376300</v>
      </c>
      <c r="I24" s="4">
        <v>410900</v>
      </c>
      <c r="J24" s="4">
        <v>15354863000</v>
      </c>
      <c r="K24" s="4">
        <f t="shared" si="5"/>
        <v>-143388311000</v>
      </c>
      <c r="L24" s="4">
        <v>5507</v>
      </c>
      <c r="M24" s="4">
        <v>10552</v>
      </c>
      <c r="N24" s="4">
        <v>1009</v>
      </c>
      <c r="O24" s="4">
        <v>2041</v>
      </c>
      <c r="P24" s="4">
        <v>10123900</v>
      </c>
      <c r="Q24" s="4">
        <v>22434400</v>
      </c>
      <c r="R24" s="5">
        <v>-2.4399999999999998E-2</v>
      </c>
      <c r="S24" s="4">
        <v>35970600</v>
      </c>
      <c r="T24" s="4">
        <f t="shared" si="2"/>
        <v>30906010.800000001</v>
      </c>
      <c r="U24" s="4">
        <f t="shared" si="6"/>
        <v>21766100</v>
      </c>
      <c r="V24" s="5">
        <v>3.4200000000000001E-2</v>
      </c>
    </row>
    <row r="25" spans="1:22" x14ac:dyDescent="0.2">
      <c r="A25" s="16" t="s">
        <v>329</v>
      </c>
      <c r="B25" s="4">
        <v>2930700</v>
      </c>
      <c r="C25" s="4">
        <v>760905</v>
      </c>
      <c r="D25" s="4">
        <v>2169795</v>
      </c>
      <c r="E25" s="4">
        <v>81673430000</v>
      </c>
      <c r="F25" s="4">
        <f t="shared" si="4"/>
        <v>417557590652</v>
      </c>
      <c r="G25" s="4">
        <v>161000</v>
      </c>
      <c r="H25" s="4">
        <v>544603</v>
      </c>
      <c r="I25" s="4">
        <v>-383603</v>
      </c>
      <c r="J25" s="4">
        <v>-14358869000</v>
      </c>
      <c r="K25" s="4">
        <f t="shared" si="5"/>
        <v>-158743174000</v>
      </c>
      <c r="L25" s="4">
        <v>8754</v>
      </c>
      <c r="M25" s="4">
        <v>6065</v>
      </c>
      <c r="N25" s="4">
        <v>1836</v>
      </c>
      <c r="O25" s="4">
        <v>1261</v>
      </c>
      <c r="P25" s="4">
        <v>19828500</v>
      </c>
      <c r="Q25" s="4">
        <v>13258300</v>
      </c>
      <c r="R25" s="5">
        <v>1.6200000000000003E-2</v>
      </c>
      <c r="S25" s="4">
        <v>34155203</v>
      </c>
      <c r="T25" s="4">
        <f t="shared" si="2"/>
        <v>28947680.5</v>
      </c>
      <c r="U25" s="4">
        <f t="shared" si="6"/>
        <v>21766100</v>
      </c>
      <c r="V25" s="5">
        <v>2.8999999999999998E-2</v>
      </c>
    </row>
    <row r="26" spans="1:22" x14ac:dyDescent="0.2">
      <c r="A26" s="16" t="s">
        <v>328</v>
      </c>
      <c r="B26" s="4">
        <v>5323220</v>
      </c>
      <c r="C26" s="4">
        <v>3367900</v>
      </c>
      <c r="D26" s="4">
        <v>1955320</v>
      </c>
      <c r="E26" s="4">
        <v>72500930000</v>
      </c>
      <c r="F26" s="4">
        <f t="shared" si="4"/>
        <v>335884160652</v>
      </c>
      <c r="G26" s="4">
        <v>164300</v>
      </c>
      <c r="H26" s="4">
        <v>497600</v>
      </c>
      <c r="I26" s="4">
        <v>-333300</v>
      </c>
      <c r="J26" s="4">
        <v>-12366690000</v>
      </c>
      <c r="K26" s="4">
        <f t="shared" si="5"/>
        <v>-144384305000</v>
      </c>
      <c r="L26" s="4">
        <v>4173</v>
      </c>
      <c r="M26" s="4">
        <v>6868</v>
      </c>
      <c r="N26" s="4">
        <v>803</v>
      </c>
      <c r="O26" s="4">
        <v>1190</v>
      </c>
      <c r="P26" s="4">
        <v>9994900</v>
      </c>
      <c r="Q26" s="4">
        <v>14651200</v>
      </c>
      <c r="R26" s="5">
        <v>-8.0000000000000002E-3</v>
      </c>
      <c r="S26" s="4">
        <v>27791300</v>
      </c>
      <c r="T26" s="4">
        <f t="shared" si="2"/>
        <v>28023860.600000001</v>
      </c>
      <c r="U26" s="4">
        <f t="shared" si="6"/>
        <v>21766100</v>
      </c>
      <c r="V26" s="5">
        <v>2.92E-2</v>
      </c>
    </row>
    <row r="27" spans="1:22" x14ac:dyDescent="0.2">
      <c r="A27" s="16" t="s">
        <v>327</v>
      </c>
      <c r="B27" s="4">
        <v>2059720</v>
      </c>
      <c r="C27" s="4">
        <v>5737171</v>
      </c>
      <c r="D27" s="4">
        <v>-3677451</v>
      </c>
      <c r="E27" s="4">
        <v>-136097160000</v>
      </c>
      <c r="F27" s="4">
        <f t="shared" si="4"/>
        <v>263383230652</v>
      </c>
      <c r="G27" s="4">
        <v>102100</v>
      </c>
      <c r="H27" s="4">
        <v>435400</v>
      </c>
      <c r="I27" s="4">
        <v>-333300</v>
      </c>
      <c r="J27" s="4">
        <v>-12341500000</v>
      </c>
      <c r="K27" s="4">
        <f t="shared" si="5"/>
        <v>-132017615000</v>
      </c>
      <c r="L27" s="4">
        <v>6627</v>
      </c>
      <c r="M27" s="4">
        <v>8744</v>
      </c>
      <c r="N27" s="4">
        <v>1303</v>
      </c>
      <c r="O27" s="4">
        <v>1561</v>
      </c>
      <c r="P27" s="4">
        <v>13428400</v>
      </c>
      <c r="Q27" s="4">
        <v>16921200</v>
      </c>
      <c r="R27" s="5">
        <v>6.8000000000000005E-3</v>
      </c>
      <c r="S27" s="4">
        <v>32186200</v>
      </c>
      <c r="T27" s="4">
        <f t="shared" si="2"/>
        <v>26631410.600000001</v>
      </c>
      <c r="U27" s="4">
        <f t="shared" si="6"/>
        <v>21766100</v>
      </c>
      <c r="V27" s="5">
        <v>2.1400000000000002E-2</v>
      </c>
    </row>
    <row r="28" spans="1:22" x14ac:dyDescent="0.2">
      <c r="A28" s="16" t="s">
        <v>326</v>
      </c>
      <c r="B28" s="4">
        <v>806980</v>
      </c>
      <c r="C28" s="4">
        <v>517223</v>
      </c>
      <c r="D28" s="4">
        <v>289757</v>
      </c>
      <c r="E28" s="4">
        <v>10781890000</v>
      </c>
      <c r="F28" s="4">
        <f t="shared" si="4"/>
        <v>399480390652</v>
      </c>
      <c r="G28" s="4">
        <v>214700</v>
      </c>
      <c r="H28" s="4">
        <v>286202</v>
      </c>
      <c r="I28" s="4">
        <v>-71502</v>
      </c>
      <c r="J28" s="4">
        <v>-2666200000</v>
      </c>
      <c r="K28" s="4">
        <f t="shared" si="5"/>
        <v>-119676115000</v>
      </c>
      <c r="L28" s="4">
        <v>4336</v>
      </c>
      <c r="M28" s="4">
        <v>6937</v>
      </c>
      <c r="N28" s="4">
        <v>819</v>
      </c>
      <c r="O28" s="4">
        <v>1301</v>
      </c>
      <c r="P28" s="4">
        <v>9108500</v>
      </c>
      <c r="Q28" s="4">
        <v>15088300</v>
      </c>
      <c r="R28" s="5">
        <v>-5.3E-3</v>
      </c>
      <c r="S28" s="4">
        <v>25372203</v>
      </c>
      <c r="T28" s="4">
        <f t="shared" si="2"/>
        <v>27377610.300000001</v>
      </c>
      <c r="U28" s="4">
        <f t="shared" si="6"/>
        <v>21766100</v>
      </c>
      <c r="V28" s="5">
        <v>2.2499999999999999E-2</v>
      </c>
    </row>
    <row r="29" spans="1:22" x14ac:dyDescent="0.2">
      <c r="A29" s="16" t="s">
        <v>325</v>
      </c>
      <c r="B29" s="4">
        <v>5432505</v>
      </c>
      <c r="C29" s="4">
        <v>1982482</v>
      </c>
      <c r="D29" s="4">
        <v>3450023</v>
      </c>
      <c r="E29" s="4">
        <v>128877060000</v>
      </c>
      <c r="F29" s="4">
        <f t="shared" si="4"/>
        <v>388698500652</v>
      </c>
      <c r="G29" s="4">
        <v>673600</v>
      </c>
      <c r="H29" s="4">
        <v>183900</v>
      </c>
      <c r="I29" s="4">
        <v>489700</v>
      </c>
      <c r="J29" s="4">
        <v>18231035000</v>
      </c>
      <c r="K29" s="4">
        <f t="shared" si="5"/>
        <v>-117009915000</v>
      </c>
      <c r="L29" s="4">
        <v>7142</v>
      </c>
      <c r="M29" s="4">
        <v>4760</v>
      </c>
      <c r="N29" s="4">
        <v>898</v>
      </c>
      <c r="O29" s="4">
        <v>747</v>
      </c>
      <c r="P29" s="4">
        <v>11585200</v>
      </c>
      <c r="Q29" s="4">
        <v>8810300</v>
      </c>
      <c r="R29" s="5">
        <v>9.4999999999999998E-3</v>
      </c>
      <c r="S29" s="4">
        <v>21766100</v>
      </c>
      <c r="T29" s="4">
        <f t="shared" si="2"/>
        <v>27004730.300000001</v>
      </c>
      <c r="U29" s="4">
        <f t="shared" si="6"/>
        <v>24143200</v>
      </c>
      <c r="V29" s="5">
        <v>1.8600000000000002E-2</v>
      </c>
    </row>
    <row r="30" spans="1:22" x14ac:dyDescent="0.2">
      <c r="A30" s="16" t="s">
        <v>324</v>
      </c>
      <c r="B30" s="4">
        <v>6971004</v>
      </c>
      <c r="C30" s="4">
        <v>2144594</v>
      </c>
      <c r="D30" s="4">
        <v>4826410</v>
      </c>
      <c r="E30" s="4">
        <v>179303340000</v>
      </c>
      <c r="F30" s="4">
        <f t="shared" si="4"/>
        <v>259821440652</v>
      </c>
      <c r="G30" s="4">
        <v>235300</v>
      </c>
      <c r="H30" s="4">
        <v>1337800</v>
      </c>
      <c r="I30" s="4">
        <v>-1102500</v>
      </c>
      <c r="J30" s="4">
        <v>-41250125000</v>
      </c>
      <c r="K30" s="4">
        <f t="shared" si="5"/>
        <v>-135240950000</v>
      </c>
      <c r="L30" s="4">
        <v>11894</v>
      </c>
      <c r="M30" s="4">
        <v>9045</v>
      </c>
      <c r="N30" s="4">
        <v>2189</v>
      </c>
      <c r="O30" s="4">
        <v>1553</v>
      </c>
      <c r="P30" s="4">
        <v>24954800</v>
      </c>
      <c r="Q30" s="4">
        <v>17299600</v>
      </c>
      <c r="R30" s="5">
        <v>2.5000000000000001E-2</v>
      </c>
      <c r="S30" s="4">
        <v>43269500</v>
      </c>
      <c r="T30" s="4">
        <f t="shared" si="2"/>
        <v>24166660.300000001</v>
      </c>
      <c r="U30" s="4">
        <f t="shared" si="6"/>
        <v>14571900</v>
      </c>
      <c r="V30" s="5">
        <v>3.7200000000000004E-2</v>
      </c>
    </row>
    <row r="31" spans="1:22" x14ac:dyDescent="0.2">
      <c r="A31" s="16" t="s">
        <v>323</v>
      </c>
      <c r="B31" s="4">
        <v>2054200</v>
      </c>
      <c r="C31" s="4">
        <v>533319</v>
      </c>
      <c r="D31" s="4">
        <v>1520881</v>
      </c>
      <c r="E31" s="4">
        <v>54900690000</v>
      </c>
      <c r="F31" s="4">
        <f t="shared" si="4"/>
        <v>80518100652</v>
      </c>
      <c r="G31" s="4">
        <v>123200</v>
      </c>
      <c r="H31" s="4">
        <v>207700</v>
      </c>
      <c r="I31" s="4">
        <v>-84500</v>
      </c>
      <c r="J31" s="4">
        <v>-3045660000</v>
      </c>
      <c r="K31" s="4">
        <f t="shared" si="5"/>
        <v>-93990825000</v>
      </c>
      <c r="L31" s="4">
        <v>6267</v>
      </c>
      <c r="M31" s="4">
        <v>6397</v>
      </c>
      <c r="N31" s="4">
        <v>1072</v>
      </c>
      <c r="O31" s="4">
        <v>1036</v>
      </c>
      <c r="P31" s="4">
        <v>13196100</v>
      </c>
      <c r="Q31" s="4">
        <v>11482900</v>
      </c>
      <c r="R31" s="5">
        <v>5.6000000000000008E-3</v>
      </c>
      <c r="S31" s="4">
        <v>26065500</v>
      </c>
      <c r="T31" s="4">
        <f t="shared" si="2"/>
        <v>23139890.300000001</v>
      </c>
      <c r="U31" s="4">
        <f t="shared" si="6"/>
        <v>14571900</v>
      </c>
      <c r="V31" s="5">
        <v>1.66E-2</v>
      </c>
    </row>
    <row r="32" spans="1:22" x14ac:dyDescent="0.2">
      <c r="A32" s="16" t="s">
        <v>322</v>
      </c>
      <c r="B32" s="4">
        <v>4736300</v>
      </c>
      <c r="C32" s="4">
        <v>1067498</v>
      </c>
      <c r="D32" s="4">
        <v>3668802</v>
      </c>
      <c r="E32" s="4">
        <v>131709810000</v>
      </c>
      <c r="F32" s="4">
        <f t="shared" si="4"/>
        <v>25617410652</v>
      </c>
      <c r="G32" s="4">
        <v>33500</v>
      </c>
      <c r="H32" s="4">
        <v>2848501</v>
      </c>
      <c r="I32" s="4">
        <v>-2815001</v>
      </c>
      <c r="J32" s="4">
        <v>-101117683000</v>
      </c>
      <c r="K32" s="4">
        <f t="shared" si="5"/>
        <v>-90945165000</v>
      </c>
      <c r="L32" s="4">
        <v>10811</v>
      </c>
      <c r="M32" s="4">
        <v>6483</v>
      </c>
      <c r="N32" s="4">
        <v>2430</v>
      </c>
      <c r="O32" s="4">
        <v>1361</v>
      </c>
      <c r="P32" s="4">
        <v>29151700</v>
      </c>
      <c r="Q32" s="4">
        <v>16354300</v>
      </c>
      <c r="R32" s="5">
        <v>2.2799999999999997E-2</v>
      </c>
      <c r="S32" s="4">
        <v>47365401</v>
      </c>
      <c r="T32" s="4">
        <f t="shared" si="2"/>
        <v>19818230.199999999</v>
      </c>
      <c r="U32" s="4">
        <f t="shared" si="6"/>
        <v>14571900</v>
      </c>
      <c r="V32" s="5">
        <v>3.7100000000000001E-2</v>
      </c>
    </row>
    <row r="33" spans="1:22" x14ac:dyDescent="0.2">
      <c r="A33" s="16" t="s">
        <v>321</v>
      </c>
      <c r="B33" s="4">
        <v>2381303</v>
      </c>
      <c r="C33" s="4">
        <v>1296890</v>
      </c>
      <c r="D33" s="4">
        <v>1084413</v>
      </c>
      <c r="E33" s="4">
        <v>37980360000</v>
      </c>
      <c r="F33" s="4">
        <f t="shared" si="4"/>
        <v>-106092399348</v>
      </c>
      <c r="G33" s="4">
        <v>320300</v>
      </c>
      <c r="H33" s="4">
        <v>123401</v>
      </c>
      <c r="I33" s="4">
        <v>196899</v>
      </c>
      <c r="J33" s="4">
        <v>6639833000</v>
      </c>
      <c r="K33" s="4">
        <f t="shared" si="5"/>
        <v>10172518000</v>
      </c>
      <c r="L33" s="4">
        <v>7468</v>
      </c>
      <c r="M33" s="4">
        <v>4888</v>
      </c>
      <c r="N33" s="4">
        <v>1408</v>
      </c>
      <c r="O33" s="4">
        <v>820</v>
      </c>
      <c r="P33" s="4">
        <v>16394700</v>
      </c>
      <c r="Q33" s="4">
        <v>9465400</v>
      </c>
      <c r="R33" s="5">
        <v>2.7900000000000001E-2</v>
      </c>
      <c r="S33" s="4">
        <v>26945501</v>
      </c>
      <c r="T33" s="4">
        <f t="shared" si="2"/>
        <v>19083230.199999999</v>
      </c>
      <c r="U33" s="4">
        <f t="shared" si="6"/>
        <v>14571900</v>
      </c>
      <c r="V33" s="5">
        <v>3.6799999999999999E-2</v>
      </c>
    </row>
    <row r="34" spans="1:22" x14ac:dyDescent="0.2">
      <c r="A34" s="16" t="s">
        <v>320</v>
      </c>
      <c r="B34" s="4">
        <v>240370</v>
      </c>
      <c r="C34" s="4">
        <v>2121685</v>
      </c>
      <c r="D34" s="4">
        <v>-1881315</v>
      </c>
      <c r="E34" s="4">
        <v>-65102140000</v>
      </c>
      <c r="F34" s="4">
        <f t="shared" si="4"/>
        <v>-144072759348</v>
      </c>
      <c r="G34" s="4">
        <v>1344900</v>
      </c>
      <c r="H34" s="4">
        <v>186200</v>
      </c>
      <c r="I34" s="4">
        <v>1158700</v>
      </c>
      <c r="J34" s="4">
        <v>40110810000</v>
      </c>
      <c r="K34" s="4">
        <f t="shared" si="5"/>
        <v>3532685000</v>
      </c>
      <c r="L34" s="4">
        <v>3703</v>
      </c>
      <c r="M34" s="4">
        <v>6842</v>
      </c>
      <c r="N34" s="4">
        <v>674</v>
      </c>
      <c r="O34" s="4">
        <v>1204</v>
      </c>
      <c r="P34" s="4">
        <v>7823000</v>
      </c>
      <c r="Q34" s="4">
        <v>14633700</v>
      </c>
      <c r="R34" s="5">
        <v>-1.46E-2</v>
      </c>
      <c r="S34" s="4">
        <v>24143200</v>
      </c>
      <c r="T34" s="4">
        <f t="shared" si="2"/>
        <v>19021520.199999999</v>
      </c>
      <c r="U34" s="4">
        <f t="shared" si="6"/>
        <v>14571900</v>
      </c>
      <c r="V34" s="5">
        <v>2.4399999999999998E-2</v>
      </c>
    </row>
    <row r="35" spans="1:22" x14ac:dyDescent="0.2">
      <c r="A35" s="16" t="s">
        <v>319</v>
      </c>
      <c r="B35" s="4">
        <v>642700</v>
      </c>
      <c r="C35" s="4">
        <v>1174022</v>
      </c>
      <c r="D35" s="4">
        <v>-531322</v>
      </c>
      <c r="E35" s="4">
        <v>-18396570000</v>
      </c>
      <c r="F35" s="4">
        <f t="shared" si="4"/>
        <v>-78970619348</v>
      </c>
      <c r="G35" s="4">
        <v>81900</v>
      </c>
      <c r="H35" s="4">
        <v>354900</v>
      </c>
      <c r="I35" s="4">
        <v>-273000</v>
      </c>
      <c r="J35" s="4">
        <v>-9476645000</v>
      </c>
      <c r="K35" s="4">
        <f t="shared" si="5"/>
        <v>-36578125000</v>
      </c>
      <c r="L35" s="4">
        <v>2584</v>
      </c>
      <c r="M35" s="4">
        <v>5906</v>
      </c>
      <c r="N35" s="4">
        <v>444</v>
      </c>
      <c r="O35" s="4">
        <v>805</v>
      </c>
      <c r="P35" s="4">
        <v>4587500</v>
      </c>
      <c r="Q35" s="4">
        <v>9727700</v>
      </c>
      <c r="R35" s="5">
        <v>-8.6E-3</v>
      </c>
      <c r="S35" s="4">
        <v>14571900</v>
      </c>
      <c r="T35" s="4">
        <f t="shared" si="2"/>
        <v>18683650.199999999</v>
      </c>
      <c r="U35" s="4">
        <f t="shared" si="6"/>
        <v>14888800</v>
      </c>
      <c r="V35" s="5">
        <v>1.15E-2</v>
      </c>
    </row>
    <row r="36" spans="1:22" x14ac:dyDescent="0.2">
      <c r="A36" s="16" t="s">
        <v>318</v>
      </c>
      <c r="B36" s="4">
        <v>1154696</v>
      </c>
      <c r="C36" s="4">
        <v>1336768</v>
      </c>
      <c r="D36" s="4">
        <v>-182072</v>
      </c>
      <c r="E36" s="4">
        <v>-6291640000</v>
      </c>
      <c r="F36" s="4">
        <f t="shared" si="4"/>
        <v>-60574049348</v>
      </c>
      <c r="G36" s="4">
        <v>37800</v>
      </c>
      <c r="H36" s="4">
        <v>398901</v>
      </c>
      <c r="I36" s="4">
        <v>-361101</v>
      </c>
      <c r="J36" s="4">
        <v>-12669198000</v>
      </c>
      <c r="K36" s="4">
        <f t="shared" si="5"/>
        <v>-27101480000</v>
      </c>
      <c r="L36" s="4">
        <v>2907</v>
      </c>
      <c r="M36" s="4">
        <v>4795</v>
      </c>
      <c r="N36" s="4">
        <v>532</v>
      </c>
      <c r="O36" s="4">
        <v>967</v>
      </c>
      <c r="P36" s="4">
        <v>6799000</v>
      </c>
      <c r="Q36" s="4">
        <v>11175200</v>
      </c>
      <c r="R36" s="5">
        <v>-0.01</v>
      </c>
      <c r="S36" s="4">
        <v>18553101</v>
      </c>
      <c r="T36" s="4">
        <f t="shared" si="2"/>
        <v>21315210.100000001</v>
      </c>
      <c r="U36" s="4">
        <f t="shared" si="6"/>
        <v>14888800</v>
      </c>
      <c r="V36" s="5">
        <v>1.7000000000000001E-2</v>
      </c>
    </row>
    <row r="37" spans="1:22" x14ac:dyDescent="0.2">
      <c r="A37" s="16" t="s">
        <v>317</v>
      </c>
      <c r="B37" s="4">
        <v>2094500</v>
      </c>
      <c r="C37" s="4">
        <v>763701</v>
      </c>
      <c r="D37" s="4">
        <v>1330799</v>
      </c>
      <c r="E37" s="4">
        <v>47182960000</v>
      </c>
      <c r="F37" s="4">
        <f t="shared" si="4"/>
        <v>-54282409348</v>
      </c>
      <c r="G37" s="4">
        <v>182800</v>
      </c>
      <c r="H37" s="4">
        <v>626000</v>
      </c>
      <c r="I37" s="4">
        <v>-443200</v>
      </c>
      <c r="J37" s="4">
        <v>-15748075000</v>
      </c>
      <c r="K37" s="4">
        <f t="shared" si="5"/>
        <v>-14432282000</v>
      </c>
      <c r="L37" s="4">
        <v>5276</v>
      </c>
      <c r="M37" s="4">
        <v>3671</v>
      </c>
      <c r="N37" s="4">
        <v>904</v>
      </c>
      <c r="O37" s="4">
        <v>616</v>
      </c>
      <c r="P37" s="4">
        <v>9319900</v>
      </c>
      <c r="Q37" s="4">
        <v>6830900</v>
      </c>
      <c r="R37" s="5">
        <v>2.8999999999999998E-3</v>
      </c>
      <c r="S37" s="4">
        <v>18261700</v>
      </c>
      <c r="T37" s="4">
        <f t="shared" si="2"/>
        <v>20679560.100000001</v>
      </c>
      <c r="U37" s="4">
        <f t="shared" si="6"/>
        <v>14148800</v>
      </c>
      <c r="V37" s="5">
        <v>1.54E-2</v>
      </c>
    </row>
    <row r="38" spans="1:22" x14ac:dyDescent="0.2">
      <c r="A38" s="16" t="s">
        <v>316</v>
      </c>
      <c r="B38" s="4">
        <v>2509969</v>
      </c>
      <c r="C38" s="4">
        <v>1721302</v>
      </c>
      <c r="D38" s="4">
        <v>788667</v>
      </c>
      <c r="E38" s="4">
        <v>27705750000</v>
      </c>
      <c r="F38" s="4">
        <f t="shared" si="4"/>
        <v>-101465369348</v>
      </c>
      <c r="G38" s="4">
        <v>95800</v>
      </c>
      <c r="H38" s="4">
        <v>500400</v>
      </c>
      <c r="I38" s="4">
        <v>-404600</v>
      </c>
      <c r="J38" s="4">
        <v>-14037500000</v>
      </c>
      <c r="K38" s="4">
        <f t="shared" si="5"/>
        <v>1315793000</v>
      </c>
      <c r="L38" s="4">
        <v>5148</v>
      </c>
      <c r="M38" s="4">
        <v>7029</v>
      </c>
      <c r="N38" s="4">
        <v>1139</v>
      </c>
      <c r="O38" s="4">
        <v>1479</v>
      </c>
      <c r="P38" s="4">
        <v>13481000</v>
      </c>
      <c r="Q38" s="4">
        <v>17201000</v>
      </c>
      <c r="R38" s="5">
        <v>5.7999999999999996E-3</v>
      </c>
      <c r="S38" s="4">
        <v>32834200</v>
      </c>
      <c r="T38" s="4">
        <f t="shared" si="2"/>
        <v>18622080.199999999</v>
      </c>
      <c r="U38" s="4">
        <f t="shared" si="6"/>
        <v>14148800</v>
      </c>
      <c r="V38" s="5">
        <v>2.2799999999999997E-2</v>
      </c>
    </row>
    <row r="39" spans="1:22" x14ac:dyDescent="0.2">
      <c r="A39" s="16" t="s">
        <v>315</v>
      </c>
      <c r="B39" s="4">
        <v>425730</v>
      </c>
      <c r="C39" s="4">
        <v>513052</v>
      </c>
      <c r="D39" s="4">
        <v>-87322</v>
      </c>
      <c r="E39" s="4">
        <v>-3071020000</v>
      </c>
      <c r="F39" s="4">
        <f t="shared" ref="F39:F44" si="7">E39+F40</f>
        <v>-129171119348</v>
      </c>
      <c r="G39" s="4">
        <v>190800</v>
      </c>
      <c r="H39" s="4">
        <v>1570200</v>
      </c>
      <c r="I39" s="4">
        <v>-1379400</v>
      </c>
      <c r="J39" s="4">
        <v>-48418320000</v>
      </c>
      <c r="K39" s="4">
        <f t="shared" ref="K39:K44" si="8">K40+J39</f>
        <v>15353293000</v>
      </c>
      <c r="L39" s="4">
        <v>3318</v>
      </c>
      <c r="M39" s="4">
        <v>3471</v>
      </c>
      <c r="N39" s="4">
        <v>632</v>
      </c>
      <c r="O39" s="4">
        <v>788</v>
      </c>
      <c r="P39" s="4">
        <v>7593100</v>
      </c>
      <c r="Q39" s="4">
        <v>9647400</v>
      </c>
      <c r="R39" s="5">
        <v>-2.8000000000000004E-3</v>
      </c>
      <c r="S39" s="4">
        <v>18037300</v>
      </c>
      <c r="T39" s="4">
        <f t="shared" ref="T39:T44" si="9">AVERAGE(S40:S49)</f>
        <v>18247170.199999999</v>
      </c>
      <c r="U39" s="4">
        <f t="shared" ref="U39:U44" si="10">MIN(S40:S44)</f>
        <v>14148800</v>
      </c>
      <c r="V39" s="5">
        <v>1.4199999999999999E-2</v>
      </c>
    </row>
    <row r="40" spans="1:22" x14ac:dyDescent="0.2">
      <c r="A40" s="16" t="s">
        <v>314</v>
      </c>
      <c r="B40" s="4">
        <v>977500</v>
      </c>
      <c r="C40" s="4">
        <v>309100</v>
      </c>
      <c r="D40" s="4">
        <v>668400</v>
      </c>
      <c r="E40" s="4">
        <v>23503290000</v>
      </c>
      <c r="F40" s="4">
        <f t="shared" si="7"/>
        <v>-126100099348</v>
      </c>
      <c r="G40" s="4">
        <v>115200</v>
      </c>
      <c r="H40" s="4">
        <v>393400</v>
      </c>
      <c r="I40" s="4">
        <v>-278200</v>
      </c>
      <c r="J40" s="4">
        <v>-9807535000</v>
      </c>
      <c r="K40" s="4">
        <f t="shared" si="8"/>
        <v>63771613000</v>
      </c>
      <c r="L40" s="4">
        <v>2354</v>
      </c>
      <c r="M40" s="4">
        <v>3198</v>
      </c>
      <c r="N40" s="4">
        <v>452</v>
      </c>
      <c r="O40" s="4">
        <v>696</v>
      </c>
      <c r="P40" s="4">
        <v>5375000</v>
      </c>
      <c r="Q40" s="4">
        <v>9513000</v>
      </c>
      <c r="R40" s="5">
        <v>0</v>
      </c>
      <c r="S40" s="4">
        <v>14888800</v>
      </c>
      <c r="T40" s="4">
        <f t="shared" si="9"/>
        <v>17852510.199999999</v>
      </c>
      <c r="U40" s="4">
        <f t="shared" si="10"/>
        <v>11193200</v>
      </c>
      <c r="V40" s="5">
        <v>1.41E-2</v>
      </c>
    </row>
    <row r="41" spans="1:22" x14ac:dyDescent="0.2">
      <c r="A41" s="16" t="s">
        <v>310</v>
      </c>
      <c r="B41" s="4">
        <v>632200</v>
      </c>
      <c r="C41" s="4">
        <v>166000</v>
      </c>
      <c r="D41" s="4">
        <v>466200</v>
      </c>
      <c r="E41" s="4">
        <v>16355540000</v>
      </c>
      <c r="F41" s="4">
        <f t="shared" si="7"/>
        <v>-149603389348</v>
      </c>
      <c r="G41" s="4">
        <v>297200</v>
      </c>
      <c r="H41" s="4">
        <v>1225100</v>
      </c>
      <c r="I41" s="4">
        <v>-927900</v>
      </c>
      <c r="J41" s="4">
        <v>-32438677000</v>
      </c>
      <c r="K41" s="4">
        <f t="shared" si="8"/>
        <v>73579148000</v>
      </c>
      <c r="L41" s="4">
        <v>3127</v>
      </c>
      <c r="M41" s="4">
        <v>2716</v>
      </c>
      <c r="N41" s="4">
        <v>612</v>
      </c>
      <c r="O41" s="4">
        <v>625</v>
      </c>
      <c r="P41" s="4">
        <v>6680600</v>
      </c>
      <c r="Q41" s="4">
        <v>7707800</v>
      </c>
      <c r="R41" s="5">
        <v>2.8999999999999998E-3</v>
      </c>
      <c r="S41" s="4">
        <v>15797800</v>
      </c>
      <c r="T41" s="4">
        <f t="shared" si="9"/>
        <v>19274880.199999999</v>
      </c>
      <c r="U41" s="4">
        <f t="shared" si="10"/>
        <v>11193200</v>
      </c>
      <c r="V41" s="5">
        <v>1.2800000000000001E-2</v>
      </c>
    </row>
    <row r="42" spans="1:22" x14ac:dyDescent="0.2">
      <c r="A42" s="16" t="s">
        <v>309</v>
      </c>
      <c r="B42" s="4">
        <v>1888000</v>
      </c>
      <c r="C42" s="4">
        <v>1532792</v>
      </c>
      <c r="D42" s="4">
        <v>355208</v>
      </c>
      <c r="E42" s="4">
        <v>12401950000</v>
      </c>
      <c r="F42" s="4">
        <f t="shared" si="7"/>
        <v>-165958929348</v>
      </c>
      <c r="G42" s="4">
        <v>29500</v>
      </c>
      <c r="H42" s="4">
        <v>140600</v>
      </c>
      <c r="I42" s="4">
        <v>-111100</v>
      </c>
      <c r="J42" s="4">
        <v>-3888170000</v>
      </c>
      <c r="K42" s="4">
        <f t="shared" si="8"/>
        <v>106017825000</v>
      </c>
      <c r="L42" s="4">
        <v>2671</v>
      </c>
      <c r="M42" s="4">
        <v>2959</v>
      </c>
      <c r="N42" s="4">
        <v>492</v>
      </c>
      <c r="O42" s="4">
        <v>603</v>
      </c>
      <c r="P42" s="4">
        <v>5612600</v>
      </c>
      <c r="Q42" s="4">
        <v>6793100</v>
      </c>
      <c r="R42" s="5">
        <v>1.5E-3</v>
      </c>
      <c r="S42" s="4">
        <v>14148800</v>
      </c>
      <c r="T42" s="4">
        <f t="shared" si="9"/>
        <v>19123480.199999999</v>
      </c>
      <c r="U42" s="4">
        <f t="shared" si="10"/>
        <v>11193200</v>
      </c>
      <c r="V42" s="5">
        <v>1.5600000000000001E-2</v>
      </c>
    </row>
    <row r="43" spans="1:22" x14ac:dyDescent="0.2">
      <c r="A43" s="16" t="s">
        <v>306</v>
      </c>
      <c r="B43" s="4">
        <v>2025900</v>
      </c>
      <c r="C43" s="4">
        <v>3555100</v>
      </c>
      <c r="D43" s="4">
        <v>-1529200</v>
      </c>
      <c r="E43" s="4">
        <v>-53070780000</v>
      </c>
      <c r="F43" s="4">
        <f t="shared" si="7"/>
        <v>-178360879348</v>
      </c>
      <c r="G43" s="4">
        <v>643100</v>
      </c>
      <c r="H43" s="4">
        <v>367501</v>
      </c>
      <c r="I43" s="4">
        <v>275599</v>
      </c>
      <c r="J43" s="4">
        <v>9657913000</v>
      </c>
      <c r="K43" s="4">
        <f t="shared" si="8"/>
        <v>109905995000</v>
      </c>
      <c r="L43" s="4">
        <v>3917</v>
      </c>
      <c r="M43" s="4">
        <v>3829</v>
      </c>
      <c r="N43" s="4">
        <v>783</v>
      </c>
      <c r="O43" s="4">
        <v>852</v>
      </c>
      <c r="P43" s="4">
        <v>8255900</v>
      </c>
      <c r="Q43" s="4">
        <v>10445800</v>
      </c>
      <c r="R43" s="5">
        <v>4.4000000000000003E-3</v>
      </c>
      <c r="S43" s="4">
        <v>19595501</v>
      </c>
      <c r="T43" s="4">
        <f t="shared" si="9"/>
        <v>18845400.100000001</v>
      </c>
      <c r="U43" s="4">
        <f t="shared" si="10"/>
        <v>11193200</v>
      </c>
      <c r="V43" s="5">
        <v>1.8500000000000003E-2</v>
      </c>
    </row>
    <row r="44" spans="1:22" x14ac:dyDescent="0.2">
      <c r="A44" s="16" t="s">
        <v>305</v>
      </c>
      <c r="B44" s="4">
        <v>1072600</v>
      </c>
      <c r="C44" s="4">
        <v>309249</v>
      </c>
      <c r="D44" s="4">
        <v>763351</v>
      </c>
      <c r="E44" s="4">
        <v>26699210000</v>
      </c>
      <c r="F44" s="4">
        <f t="shared" si="7"/>
        <v>-125290099348</v>
      </c>
      <c r="G44" s="4">
        <v>822200</v>
      </c>
      <c r="H44" s="4">
        <v>144500</v>
      </c>
      <c r="I44" s="4">
        <v>677700</v>
      </c>
      <c r="J44" s="4">
        <v>23703755000</v>
      </c>
      <c r="K44" s="4">
        <f t="shared" si="8"/>
        <v>100248082000</v>
      </c>
      <c r="L44" s="4">
        <v>6045</v>
      </c>
      <c r="M44" s="4">
        <v>3635</v>
      </c>
      <c r="N44" s="4">
        <v>1113</v>
      </c>
      <c r="O44" s="4">
        <v>835</v>
      </c>
      <c r="P44" s="4">
        <v>12941800</v>
      </c>
      <c r="Q44" s="4">
        <v>10421300</v>
      </c>
      <c r="R44" s="5">
        <v>4.4000000000000003E-3</v>
      </c>
      <c r="S44" s="4">
        <v>23526100</v>
      </c>
      <c r="T44" s="4">
        <f t="shared" si="9"/>
        <v>18731720.100000001</v>
      </c>
      <c r="U44" s="4">
        <f t="shared" si="10"/>
        <v>11193200</v>
      </c>
      <c r="V44" s="5">
        <v>1.84E-2</v>
      </c>
    </row>
    <row r="45" spans="1:22" x14ac:dyDescent="0.2">
      <c r="A45" s="16" t="s">
        <v>304</v>
      </c>
      <c r="B45" s="4">
        <v>670150</v>
      </c>
      <c r="C45" s="4">
        <v>283000</v>
      </c>
      <c r="D45" s="4">
        <v>387150</v>
      </c>
      <c r="E45" s="4">
        <v>13387836840</v>
      </c>
      <c r="F45" s="4">
        <f t="shared" ref="F45:F55" si="11">E45+F46</f>
        <v>-151989309348</v>
      </c>
      <c r="G45" s="4">
        <v>206700</v>
      </c>
      <c r="H45" s="4">
        <v>79900</v>
      </c>
      <c r="I45" s="4">
        <v>126800</v>
      </c>
      <c r="J45" s="4">
        <v>4384900000</v>
      </c>
      <c r="K45" s="4">
        <f t="shared" ref="K45:K55" si="12">K46+J45</f>
        <v>76544327000</v>
      </c>
      <c r="L45" s="4">
        <v>2593</v>
      </c>
      <c r="M45" s="4">
        <v>2509</v>
      </c>
      <c r="N45" s="4">
        <v>480</v>
      </c>
      <c r="O45" s="4">
        <v>437</v>
      </c>
      <c r="P45" s="4">
        <v>5448700</v>
      </c>
      <c r="Q45" s="4">
        <v>4989600</v>
      </c>
      <c r="R45" s="5">
        <v>7.3000000000000001E-3</v>
      </c>
      <c r="S45" s="4">
        <v>11193200</v>
      </c>
      <c r="T45" s="4">
        <f t="shared" ref="T45:T112" si="13">AVERAGE(S46:S55)</f>
        <v>19086070.100000001</v>
      </c>
      <c r="U45" s="4">
        <f t="shared" ref="U45:U55" si="14">MIN(S46:S50)</f>
        <v>10942200</v>
      </c>
      <c r="V45" s="5">
        <v>1.3000000000000001E-2</v>
      </c>
    </row>
    <row r="46" spans="1:22" x14ac:dyDescent="0.2">
      <c r="A46" s="16" t="s">
        <v>303</v>
      </c>
      <c r="B46" s="4">
        <v>6170400</v>
      </c>
      <c r="C46" s="4">
        <v>563700</v>
      </c>
      <c r="D46" s="4">
        <v>5606700</v>
      </c>
      <c r="E46" s="4">
        <v>194895359282</v>
      </c>
      <c r="F46" s="4">
        <f t="shared" si="11"/>
        <v>-165377146188</v>
      </c>
      <c r="G46" s="4">
        <v>179900</v>
      </c>
      <c r="H46" s="4">
        <v>288900</v>
      </c>
      <c r="I46" s="4">
        <v>-109000</v>
      </c>
      <c r="J46" s="4">
        <v>-3760190000</v>
      </c>
      <c r="K46" s="4">
        <f t="shared" si="12"/>
        <v>72159427000</v>
      </c>
      <c r="L46" s="4">
        <v>10186</v>
      </c>
      <c r="M46" s="4">
        <v>6898</v>
      </c>
      <c r="N46" s="4">
        <v>1886</v>
      </c>
      <c r="O46" s="4">
        <v>1461</v>
      </c>
      <c r="P46" s="4">
        <v>24437800</v>
      </c>
      <c r="Q46" s="4">
        <v>18639300</v>
      </c>
      <c r="R46" s="5">
        <v>7.4000000000000003E-3</v>
      </c>
      <c r="S46" s="4">
        <v>44868700</v>
      </c>
      <c r="T46" s="4">
        <f t="shared" si="13"/>
        <v>17221749.300000001</v>
      </c>
      <c r="U46" s="4">
        <f t="shared" si="14"/>
        <v>10942200</v>
      </c>
      <c r="V46" s="5">
        <v>2.7099999999999999E-2</v>
      </c>
    </row>
    <row r="47" spans="1:22" x14ac:dyDescent="0.2">
      <c r="A47" s="16" t="s">
        <v>299</v>
      </c>
      <c r="B47" s="4">
        <v>851355</v>
      </c>
      <c r="C47" s="4">
        <v>299216</v>
      </c>
      <c r="D47" s="4">
        <v>552139</v>
      </c>
      <c r="E47" s="4">
        <v>18739680000</v>
      </c>
      <c r="F47" s="4">
        <f t="shared" si="11"/>
        <v>-360272505470</v>
      </c>
      <c r="G47" s="4">
        <v>244600</v>
      </c>
      <c r="H47" s="4">
        <v>7250</v>
      </c>
      <c r="I47" s="4">
        <v>237350</v>
      </c>
      <c r="J47" s="4">
        <v>8043138000</v>
      </c>
      <c r="K47" s="4">
        <f t="shared" si="12"/>
        <v>75919617000</v>
      </c>
      <c r="L47" s="4">
        <v>2095</v>
      </c>
      <c r="M47" s="4">
        <v>2163</v>
      </c>
      <c r="N47" s="4">
        <v>475</v>
      </c>
      <c r="O47" s="4">
        <v>442</v>
      </c>
      <c r="P47" s="4">
        <v>5584100</v>
      </c>
      <c r="Q47" s="4">
        <v>5488300</v>
      </c>
      <c r="R47" s="5">
        <v>5.8999999999999999E-3</v>
      </c>
      <c r="S47" s="4">
        <v>11905200</v>
      </c>
      <c r="T47" s="4">
        <f t="shared" si="13"/>
        <v>17963177.399999999</v>
      </c>
      <c r="U47" s="4">
        <f t="shared" si="14"/>
        <v>10942200</v>
      </c>
      <c r="V47" s="5">
        <v>1.03E-2</v>
      </c>
    </row>
    <row r="48" spans="1:22" x14ac:dyDescent="0.2">
      <c r="A48" s="16" t="s">
        <v>298</v>
      </c>
      <c r="B48" s="4">
        <v>330700</v>
      </c>
      <c r="C48" s="4">
        <v>175123</v>
      </c>
      <c r="D48" s="4">
        <v>155577</v>
      </c>
      <c r="E48" s="4">
        <v>5339750000</v>
      </c>
      <c r="F48" s="4">
        <f t="shared" si="11"/>
        <v>-379012185470</v>
      </c>
      <c r="G48" s="4">
        <v>153700</v>
      </c>
      <c r="H48" s="4">
        <v>23801</v>
      </c>
      <c r="I48" s="4">
        <v>129899</v>
      </c>
      <c r="J48" s="4">
        <v>4436378000</v>
      </c>
      <c r="K48" s="4">
        <f t="shared" si="12"/>
        <v>67876479000</v>
      </c>
      <c r="L48" s="4">
        <v>1953</v>
      </c>
      <c r="M48" s="4">
        <v>2912</v>
      </c>
      <c r="N48" s="4">
        <v>369</v>
      </c>
      <c r="O48" s="4">
        <v>596</v>
      </c>
      <c r="P48" s="4">
        <v>4309300</v>
      </c>
      <c r="Q48" s="4">
        <v>7428700</v>
      </c>
      <c r="R48" s="5">
        <v>-4.4000000000000003E-3</v>
      </c>
      <c r="S48" s="4">
        <v>12259401</v>
      </c>
      <c r="T48" s="4">
        <f t="shared" si="13"/>
        <v>18962455</v>
      </c>
      <c r="U48" s="4">
        <f t="shared" si="14"/>
        <v>10942200</v>
      </c>
      <c r="V48" s="5">
        <v>1.6E-2</v>
      </c>
    </row>
    <row r="49" spans="1:22" x14ac:dyDescent="0.2">
      <c r="A49" s="16" t="s">
        <v>286</v>
      </c>
      <c r="B49" s="4">
        <v>283100</v>
      </c>
      <c r="C49" s="4">
        <v>615650</v>
      </c>
      <c r="D49" s="4">
        <v>-332550</v>
      </c>
      <c r="E49" s="4">
        <v>-11343720000</v>
      </c>
      <c r="F49" s="4">
        <f t="shared" si="11"/>
        <v>-384351935470</v>
      </c>
      <c r="G49" s="4">
        <v>2062900</v>
      </c>
      <c r="H49" s="4">
        <v>1700</v>
      </c>
      <c r="I49" s="4">
        <v>2061200</v>
      </c>
      <c r="J49" s="4">
        <v>70474145000</v>
      </c>
      <c r="K49" s="4">
        <f t="shared" si="12"/>
        <v>63440101000</v>
      </c>
      <c r="L49" s="4">
        <v>3875</v>
      </c>
      <c r="M49" s="4">
        <v>2694</v>
      </c>
      <c r="N49" s="4">
        <v>664</v>
      </c>
      <c r="O49" s="4">
        <v>445</v>
      </c>
      <c r="P49" s="4">
        <v>8002500</v>
      </c>
      <c r="Q49" s="4">
        <v>5034900</v>
      </c>
      <c r="R49" s="5">
        <v>4.5000000000000005E-3</v>
      </c>
      <c r="S49" s="4">
        <v>14288200</v>
      </c>
      <c r="T49" s="4">
        <f t="shared" si="13"/>
        <v>20059964</v>
      </c>
      <c r="U49" s="4">
        <f t="shared" si="14"/>
        <v>10942200</v>
      </c>
      <c r="V49" s="5">
        <v>1.1699999999999999E-2</v>
      </c>
    </row>
    <row r="50" spans="1:22" x14ac:dyDescent="0.2">
      <c r="A50" s="16" t="s">
        <v>285</v>
      </c>
      <c r="B50" s="4">
        <v>1032615</v>
      </c>
      <c r="C50" s="4">
        <v>131150</v>
      </c>
      <c r="D50" s="4">
        <v>901465</v>
      </c>
      <c r="E50" s="4">
        <v>30682760000</v>
      </c>
      <c r="F50" s="4">
        <f t="shared" si="11"/>
        <v>-373008215470</v>
      </c>
      <c r="G50" s="4">
        <v>851000</v>
      </c>
      <c r="H50" s="4">
        <v>65400</v>
      </c>
      <c r="I50" s="4">
        <v>785600</v>
      </c>
      <c r="J50" s="4">
        <v>26713635000</v>
      </c>
      <c r="K50" s="4">
        <f t="shared" si="12"/>
        <v>-7034044000</v>
      </c>
      <c r="L50" s="4">
        <v>2001</v>
      </c>
      <c r="M50" s="4">
        <v>1996</v>
      </c>
      <c r="N50" s="4">
        <v>413</v>
      </c>
      <c r="O50" s="4">
        <v>426</v>
      </c>
      <c r="P50" s="4">
        <v>4998000</v>
      </c>
      <c r="Q50" s="4">
        <v>5411100</v>
      </c>
      <c r="R50" s="5">
        <v>-1.4000000000000002E-3</v>
      </c>
      <c r="S50" s="4">
        <v>10942200</v>
      </c>
      <c r="T50" s="4">
        <f t="shared" si="13"/>
        <v>21513461.800000001</v>
      </c>
      <c r="U50" s="4">
        <f t="shared" si="14"/>
        <v>12634800</v>
      </c>
      <c r="V50" s="5">
        <v>1.03E-2</v>
      </c>
    </row>
    <row r="51" spans="1:22" x14ac:dyDescent="0.2">
      <c r="A51" s="16" t="s">
        <v>284</v>
      </c>
      <c r="B51" s="4">
        <v>4680101</v>
      </c>
      <c r="C51" s="4">
        <v>1177782</v>
      </c>
      <c r="D51" s="4">
        <v>3502319</v>
      </c>
      <c r="E51" s="4">
        <v>120786030000</v>
      </c>
      <c r="F51" s="4">
        <f t="shared" si="11"/>
        <v>-403690975470</v>
      </c>
      <c r="G51" s="4">
        <v>190000</v>
      </c>
      <c r="H51" s="4">
        <v>235300</v>
      </c>
      <c r="I51" s="4">
        <v>-45300</v>
      </c>
      <c r="J51" s="4">
        <v>-1522100000</v>
      </c>
      <c r="K51" s="4">
        <f t="shared" si="12"/>
        <v>-33747679000</v>
      </c>
      <c r="L51" s="4">
        <v>7721</v>
      </c>
      <c r="M51" s="4">
        <v>4437</v>
      </c>
      <c r="N51" s="4">
        <v>1412</v>
      </c>
      <c r="O51" s="4">
        <v>877</v>
      </c>
      <c r="P51" s="4">
        <v>16677600</v>
      </c>
      <c r="Q51" s="4">
        <v>9904300</v>
      </c>
      <c r="R51" s="5">
        <v>6.0000000000000001E-3</v>
      </c>
      <c r="S51" s="4">
        <v>30021500</v>
      </c>
      <c r="T51" s="4">
        <f t="shared" si="13"/>
        <v>20894736.699999999</v>
      </c>
      <c r="U51" s="4">
        <f t="shared" si="14"/>
        <v>12634800</v>
      </c>
      <c r="V51" s="5">
        <v>2.0400000000000001E-2</v>
      </c>
    </row>
    <row r="52" spans="1:22" x14ac:dyDescent="0.2">
      <c r="A52" s="16" t="s">
        <v>283</v>
      </c>
      <c r="B52" s="4">
        <v>1100100</v>
      </c>
      <c r="C52" s="4">
        <v>1223833</v>
      </c>
      <c r="D52" s="4">
        <v>-123733</v>
      </c>
      <c r="E52" s="4">
        <v>-4171920000</v>
      </c>
      <c r="F52" s="4">
        <f t="shared" si="11"/>
        <v>-524477005470</v>
      </c>
      <c r="G52" s="4">
        <v>0</v>
      </c>
      <c r="H52" s="4">
        <v>0</v>
      </c>
      <c r="I52" s="4">
        <v>0</v>
      </c>
      <c r="J52" s="4">
        <v>-24791795000</v>
      </c>
      <c r="K52" s="4">
        <f t="shared" si="12"/>
        <v>-32225579000</v>
      </c>
      <c r="L52" s="4">
        <v>2579</v>
      </c>
      <c r="M52" s="4">
        <v>3446</v>
      </c>
      <c r="N52" s="4">
        <v>416</v>
      </c>
      <c r="O52" s="4">
        <v>591</v>
      </c>
      <c r="P52" s="4">
        <v>4796800</v>
      </c>
      <c r="Q52" s="4">
        <v>7085100</v>
      </c>
      <c r="R52" s="5">
        <v>-4.4000000000000003E-3</v>
      </c>
      <c r="S52" s="4">
        <v>12634800</v>
      </c>
      <c r="T52" s="4">
        <f t="shared" si="13"/>
        <v>21529776.699999999</v>
      </c>
      <c r="U52" s="4">
        <f t="shared" si="14"/>
        <v>14736700</v>
      </c>
      <c r="V52" s="5">
        <v>1.32E-2</v>
      </c>
    </row>
    <row r="53" spans="1:22" x14ac:dyDescent="0.2">
      <c r="A53" s="16" t="s">
        <v>282</v>
      </c>
      <c r="B53" s="4">
        <v>288830</v>
      </c>
      <c r="C53" s="4">
        <v>2359499</v>
      </c>
      <c r="D53" s="4">
        <v>-2070669</v>
      </c>
      <c r="E53" s="4">
        <v>-69495530000</v>
      </c>
      <c r="F53" s="4">
        <f t="shared" si="11"/>
        <v>-520305085470</v>
      </c>
      <c r="G53" s="4">
        <v>297200</v>
      </c>
      <c r="H53" s="4">
        <v>39100</v>
      </c>
      <c r="I53" s="4">
        <v>258100</v>
      </c>
      <c r="J53" s="4">
        <v>8658625000</v>
      </c>
      <c r="K53" s="4">
        <f t="shared" si="12"/>
        <v>-7433784000</v>
      </c>
      <c r="L53" s="4">
        <v>3352</v>
      </c>
      <c r="M53" s="4">
        <v>4435</v>
      </c>
      <c r="N53" s="4">
        <v>575</v>
      </c>
      <c r="O53" s="4">
        <v>687</v>
      </c>
      <c r="P53" s="4">
        <v>7027400</v>
      </c>
      <c r="Q53" s="4">
        <v>8284100</v>
      </c>
      <c r="R53" s="5">
        <v>7.4999999999999997E-3</v>
      </c>
      <c r="S53" s="4">
        <v>16814700</v>
      </c>
      <c r="T53" s="4">
        <f t="shared" si="13"/>
        <v>21921868.5</v>
      </c>
      <c r="U53" s="4">
        <f t="shared" si="14"/>
        <v>14736700</v>
      </c>
      <c r="V53" s="5">
        <v>1.77E-2</v>
      </c>
    </row>
    <row r="54" spans="1:22" x14ac:dyDescent="0.2">
      <c r="A54" s="16" t="s">
        <v>281</v>
      </c>
      <c r="B54" s="4">
        <v>31810</v>
      </c>
      <c r="C54" s="4">
        <v>2583400</v>
      </c>
      <c r="D54" s="4">
        <v>-2551590</v>
      </c>
      <c r="E54" s="4">
        <v>-85908050000</v>
      </c>
      <c r="F54" s="4">
        <f t="shared" si="11"/>
        <v>-450809555470</v>
      </c>
      <c r="G54" s="4">
        <v>276100</v>
      </c>
      <c r="H54" s="4">
        <v>168200</v>
      </c>
      <c r="I54" s="4">
        <v>107900</v>
      </c>
      <c r="J54" s="4">
        <v>3651090000</v>
      </c>
      <c r="K54" s="4">
        <f t="shared" si="12"/>
        <v>-16092409000</v>
      </c>
      <c r="L54" s="4">
        <v>3536</v>
      </c>
      <c r="M54" s="4">
        <v>6002</v>
      </c>
      <c r="N54" s="4">
        <v>657</v>
      </c>
      <c r="O54" s="4">
        <v>1170</v>
      </c>
      <c r="P54" s="4">
        <v>7594000</v>
      </c>
      <c r="Q54" s="4">
        <v>13406000</v>
      </c>
      <c r="R54" s="5">
        <v>-2.8999999999999998E-3</v>
      </c>
      <c r="S54" s="4">
        <v>22389300</v>
      </c>
      <c r="T54" s="4">
        <f t="shared" si="13"/>
        <v>22197340.899999999</v>
      </c>
      <c r="U54" s="4">
        <f t="shared" si="14"/>
        <v>14736700</v>
      </c>
      <c r="V54" s="5">
        <v>2.06E-2</v>
      </c>
    </row>
    <row r="55" spans="1:22" x14ac:dyDescent="0.2">
      <c r="A55" s="16" t="s">
        <v>280</v>
      </c>
      <c r="B55" s="4">
        <v>163580</v>
      </c>
      <c r="C55" s="4">
        <v>611001</v>
      </c>
      <c r="D55" s="4">
        <v>-447421</v>
      </c>
      <c r="E55" s="4">
        <v>-15196160000</v>
      </c>
      <c r="F55" s="4">
        <f t="shared" si="11"/>
        <v>-364901505470</v>
      </c>
      <c r="G55" s="4">
        <v>293600</v>
      </c>
      <c r="H55" s="4">
        <v>182300</v>
      </c>
      <c r="I55" s="4">
        <v>111300</v>
      </c>
      <c r="J55" s="4">
        <v>3758345000</v>
      </c>
      <c r="K55" s="4">
        <f t="shared" si="12"/>
        <v>-19743499000</v>
      </c>
      <c r="L55" s="4">
        <v>3270</v>
      </c>
      <c r="M55" s="4">
        <v>2419</v>
      </c>
      <c r="N55" s="4">
        <v>717</v>
      </c>
      <c r="O55" s="4">
        <v>561</v>
      </c>
      <c r="P55" s="4">
        <v>7736600</v>
      </c>
      <c r="Q55" s="4">
        <v>6355200</v>
      </c>
      <c r="R55" s="5">
        <v>4.5000000000000005E-3</v>
      </c>
      <c r="S55" s="4">
        <v>14736700</v>
      </c>
      <c r="T55" s="4">
        <f t="shared" si="13"/>
        <v>26596309.199999999</v>
      </c>
      <c r="U55" s="4">
        <f t="shared" si="14"/>
        <v>19319481</v>
      </c>
      <c r="V55" s="5">
        <v>1.18E-2</v>
      </c>
    </row>
    <row r="56" spans="1:22" x14ac:dyDescent="0.2">
      <c r="A56" s="16" t="s">
        <v>279</v>
      </c>
      <c r="B56" s="4">
        <v>770254</v>
      </c>
      <c r="C56" s="4">
        <v>325900</v>
      </c>
      <c r="D56" s="4">
        <v>444354</v>
      </c>
      <c r="E56" s="4">
        <v>15074340000</v>
      </c>
      <c r="F56" s="4">
        <f t="shared" ref="F56:F130" si="15">E56+F57</f>
        <v>-349705345470</v>
      </c>
      <c r="G56" s="4">
        <v>363800</v>
      </c>
      <c r="H56" s="4">
        <v>460802</v>
      </c>
      <c r="I56" s="4">
        <v>-97002</v>
      </c>
      <c r="J56" s="4">
        <v>-3219832000</v>
      </c>
      <c r="K56" s="4">
        <f t="shared" ref="K56:K76" si="16">K57+J56</f>
        <v>-23501844000</v>
      </c>
      <c r="L56" s="4">
        <v>6318</v>
      </c>
      <c r="M56" s="4">
        <v>5851</v>
      </c>
      <c r="N56" s="4">
        <v>1132</v>
      </c>
      <c r="O56" s="4">
        <v>998</v>
      </c>
      <c r="P56" s="4">
        <v>13480500</v>
      </c>
      <c r="Q56" s="4">
        <v>11339100</v>
      </c>
      <c r="R56" s="5">
        <v>4.5000000000000005E-3</v>
      </c>
      <c r="S56" s="4">
        <v>26225492</v>
      </c>
      <c r="T56" s="4">
        <f t="shared" si="13"/>
        <v>25114840.800000001</v>
      </c>
      <c r="U56" s="4">
        <f t="shared" ref="U56:U123" si="17">MIN(S57:S61)</f>
        <v>19319481</v>
      </c>
      <c r="V56" s="5">
        <v>3.0499999999999999E-2</v>
      </c>
    </row>
    <row r="57" spans="1:22" x14ac:dyDescent="0.2">
      <c r="A57" s="16" t="s">
        <v>278</v>
      </c>
      <c r="B57" s="4">
        <v>117901</v>
      </c>
      <c r="C57" s="4">
        <v>2141993</v>
      </c>
      <c r="D57" s="4">
        <v>-2024092</v>
      </c>
      <c r="E57" s="4">
        <v>-66585280000</v>
      </c>
      <c r="F57" s="4">
        <f t="shared" si="15"/>
        <v>-364779685470</v>
      </c>
      <c r="G57" s="4">
        <v>188400</v>
      </c>
      <c r="H57" s="4">
        <v>95200</v>
      </c>
      <c r="I57" s="4">
        <v>93200</v>
      </c>
      <c r="J57" s="4">
        <v>3079520000</v>
      </c>
      <c r="K57" s="4">
        <f t="shared" si="16"/>
        <v>-20282012000</v>
      </c>
      <c r="L57" s="4">
        <v>4150</v>
      </c>
      <c r="M57" s="4">
        <v>5898</v>
      </c>
      <c r="N57" s="4">
        <v>652</v>
      </c>
      <c r="O57" s="4">
        <v>716</v>
      </c>
      <c r="P57" s="4">
        <v>8153700</v>
      </c>
      <c r="Q57" s="4">
        <v>9823700</v>
      </c>
      <c r="R57" s="5">
        <v>1.52E-2</v>
      </c>
      <c r="S57" s="4">
        <v>19319481</v>
      </c>
      <c r="T57" s="4">
        <f t="shared" si="13"/>
        <v>24988516.699999999</v>
      </c>
      <c r="U57" s="4">
        <f t="shared" si="17"/>
        <v>18985200</v>
      </c>
      <c r="V57" s="5">
        <v>2.2400000000000003E-2</v>
      </c>
    </row>
    <row r="58" spans="1:22" x14ac:dyDescent="0.2">
      <c r="A58" s="16" t="s">
        <v>275</v>
      </c>
      <c r="B58" s="4">
        <v>78900</v>
      </c>
      <c r="C58" s="4">
        <v>603600</v>
      </c>
      <c r="D58" s="4">
        <v>-524700</v>
      </c>
      <c r="E58" s="4">
        <v>-17701710000</v>
      </c>
      <c r="F58" s="4">
        <f t="shared" si="15"/>
        <v>-298194405470</v>
      </c>
      <c r="G58" s="4">
        <v>221000</v>
      </c>
      <c r="H58" s="4">
        <v>42500</v>
      </c>
      <c r="I58" s="4">
        <v>178500</v>
      </c>
      <c r="J58" s="4">
        <v>6001000000</v>
      </c>
      <c r="K58" s="4">
        <f t="shared" si="16"/>
        <v>-23361532000</v>
      </c>
      <c r="L58" s="4">
        <v>2791</v>
      </c>
      <c r="M58" s="4">
        <v>5356</v>
      </c>
      <c r="N58" s="4">
        <v>537</v>
      </c>
      <c r="O58" s="4">
        <v>1007</v>
      </c>
      <c r="P58" s="4">
        <v>6240800</v>
      </c>
      <c r="Q58" s="4">
        <v>11805400</v>
      </c>
      <c r="R58" s="5">
        <v>-2.5099999999999997E-2</v>
      </c>
      <c r="S58" s="4">
        <v>22252177</v>
      </c>
      <c r="T58" s="4">
        <f t="shared" si="13"/>
        <v>24042660.100000001</v>
      </c>
      <c r="U58" s="4">
        <f t="shared" si="17"/>
        <v>18985200</v>
      </c>
      <c r="V58" s="5">
        <v>3.2300000000000002E-2</v>
      </c>
    </row>
    <row r="59" spans="1:22" x14ac:dyDescent="0.2">
      <c r="A59" s="16" t="s">
        <v>274</v>
      </c>
      <c r="B59" s="4">
        <v>1126900</v>
      </c>
      <c r="C59" s="4">
        <v>841900</v>
      </c>
      <c r="D59" s="4">
        <v>285000</v>
      </c>
      <c r="E59" s="4">
        <v>9718290000</v>
      </c>
      <c r="F59" s="4">
        <f t="shared" si="15"/>
        <v>-280492695470</v>
      </c>
      <c r="G59" s="4">
        <v>287600</v>
      </c>
      <c r="H59" s="4">
        <v>493701</v>
      </c>
      <c r="I59" s="4">
        <v>-206101</v>
      </c>
      <c r="J59" s="4">
        <v>-7011327000</v>
      </c>
      <c r="K59" s="4">
        <f t="shared" si="16"/>
        <v>-29362532000</v>
      </c>
      <c r="L59" s="4">
        <v>5177</v>
      </c>
      <c r="M59" s="4">
        <v>5964</v>
      </c>
      <c r="N59" s="4">
        <v>923</v>
      </c>
      <c r="O59" s="4">
        <v>1155</v>
      </c>
      <c r="P59" s="4">
        <v>10230500</v>
      </c>
      <c r="Q59" s="4">
        <v>14047000</v>
      </c>
      <c r="R59" s="5">
        <v>-1.4000000000000002E-3</v>
      </c>
      <c r="S59" s="4">
        <v>25263290</v>
      </c>
      <c r="T59" s="4">
        <f t="shared" si="13"/>
        <v>22606256.699999999</v>
      </c>
      <c r="U59" s="4">
        <f t="shared" si="17"/>
        <v>18985200</v>
      </c>
      <c r="V59" s="5">
        <v>1.9199999999999998E-2</v>
      </c>
    </row>
    <row r="60" spans="1:22" x14ac:dyDescent="0.2">
      <c r="A60" s="16" t="s">
        <v>273</v>
      </c>
      <c r="B60" s="4">
        <v>1067900</v>
      </c>
      <c r="C60" s="4">
        <v>2326049</v>
      </c>
      <c r="D60" s="4">
        <v>-1258149</v>
      </c>
      <c r="E60" s="4">
        <v>-42730280000</v>
      </c>
      <c r="F60" s="4">
        <f t="shared" si="15"/>
        <v>-290210985470</v>
      </c>
      <c r="G60" s="4">
        <v>154400</v>
      </c>
      <c r="H60" s="4">
        <v>155600</v>
      </c>
      <c r="I60" s="4">
        <v>-1200</v>
      </c>
      <c r="J60" s="4">
        <v>-68110000</v>
      </c>
      <c r="K60" s="4">
        <f t="shared" si="16"/>
        <v>-22351205000</v>
      </c>
      <c r="L60" s="4">
        <v>4873</v>
      </c>
      <c r="M60" s="4">
        <v>5138</v>
      </c>
      <c r="N60" s="4">
        <v>1018</v>
      </c>
      <c r="O60" s="4">
        <v>1133</v>
      </c>
      <c r="P60" s="4">
        <v>12153300</v>
      </c>
      <c r="Q60" s="4">
        <v>12705800</v>
      </c>
      <c r="R60" s="5">
        <v>6.0000000000000001E-3</v>
      </c>
      <c r="S60" s="4">
        <v>25477178</v>
      </c>
      <c r="T60" s="4">
        <f t="shared" si="13"/>
        <v>21669096</v>
      </c>
      <c r="U60" s="4">
        <f t="shared" si="17"/>
        <v>18985200</v>
      </c>
      <c r="V60" s="5">
        <v>2.3300000000000001E-2</v>
      </c>
    </row>
    <row r="61" spans="1:22" x14ac:dyDescent="0.2">
      <c r="A61" s="16" t="s">
        <v>268</v>
      </c>
      <c r="B61" s="4">
        <v>253100</v>
      </c>
      <c r="C61" s="4">
        <v>415600</v>
      </c>
      <c r="D61" s="4">
        <v>-162500</v>
      </c>
      <c r="E61" s="4">
        <v>-5444040000</v>
      </c>
      <c r="F61" s="4">
        <f t="shared" si="15"/>
        <v>-247480705470</v>
      </c>
      <c r="G61" s="4">
        <v>206600</v>
      </c>
      <c r="H61" s="4">
        <v>189600</v>
      </c>
      <c r="I61" s="4">
        <v>17000</v>
      </c>
      <c r="J61" s="4">
        <v>575510000</v>
      </c>
      <c r="K61" s="4">
        <f t="shared" si="16"/>
        <v>-22283095000</v>
      </c>
      <c r="L61" s="4">
        <v>3982</v>
      </c>
      <c r="M61" s="4">
        <v>7331</v>
      </c>
      <c r="N61" s="4">
        <v>685</v>
      </c>
      <c r="O61" s="4">
        <v>1224</v>
      </c>
      <c r="P61" s="4">
        <v>8174200</v>
      </c>
      <c r="Q61" s="4">
        <v>14625200</v>
      </c>
      <c r="R61" s="5">
        <v>-8.8000000000000005E-3</v>
      </c>
      <c r="S61" s="4">
        <v>23834249</v>
      </c>
      <c r="T61" s="4">
        <f t="shared" si="13"/>
        <v>20686537.699999999</v>
      </c>
      <c r="U61" s="4">
        <f t="shared" si="17"/>
        <v>11410808</v>
      </c>
      <c r="V61" s="5">
        <v>2.06E-2</v>
      </c>
    </row>
    <row r="62" spans="1:22" x14ac:dyDescent="0.2">
      <c r="A62" s="16" t="s">
        <v>266</v>
      </c>
      <c r="B62" s="4">
        <v>751551</v>
      </c>
      <c r="C62" s="4">
        <v>167964</v>
      </c>
      <c r="D62" s="4">
        <v>583587</v>
      </c>
      <c r="E62" s="4">
        <v>19900980000</v>
      </c>
      <c r="F62" s="4">
        <f t="shared" si="15"/>
        <v>-242036665470</v>
      </c>
      <c r="G62" s="4">
        <v>334200</v>
      </c>
      <c r="H62" s="4">
        <v>1700</v>
      </c>
      <c r="I62" s="4">
        <v>332500</v>
      </c>
      <c r="J62" s="4">
        <v>11338165000</v>
      </c>
      <c r="K62" s="4">
        <f t="shared" si="16"/>
        <v>-22858605000</v>
      </c>
      <c r="L62" s="4">
        <v>4002</v>
      </c>
      <c r="M62" s="4">
        <v>4621</v>
      </c>
      <c r="N62" s="4">
        <v>684</v>
      </c>
      <c r="O62" s="4">
        <v>848</v>
      </c>
      <c r="P62" s="4">
        <v>8101200</v>
      </c>
      <c r="Q62" s="4">
        <v>10773200</v>
      </c>
      <c r="R62" s="5">
        <v>-2.8999999999999998E-3</v>
      </c>
      <c r="S62" s="4">
        <v>18985200</v>
      </c>
      <c r="T62" s="4">
        <f t="shared" si="13"/>
        <v>20183347.699999999</v>
      </c>
      <c r="U62" s="4">
        <f t="shared" si="17"/>
        <v>11410808</v>
      </c>
      <c r="V62" s="5">
        <v>1.32E-2</v>
      </c>
    </row>
    <row r="63" spans="1:22" x14ac:dyDescent="0.2">
      <c r="A63" s="16" t="s">
        <v>265</v>
      </c>
      <c r="B63" s="4">
        <v>396200</v>
      </c>
      <c r="C63" s="4">
        <v>343530</v>
      </c>
      <c r="D63" s="4">
        <v>52670</v>
      </c>
      <c r="E63" s="4">
        <v>1834720000</v>
      </c>
      <c r="F63" s="4">
        <f t="shared" si="15"/>
        <v>-261937645470</v>
      </c>
      <c r="G63" s="4">
        <v>169500</v>
      </c>
      <c r="H63" s="4">
        <v>11900</v>
      </c>
      <c r="I63" s="4">
        <v>157600</v>
      </c>
      <c r="J63" s="4">
        <v>5402710000</v>
      </c>
      <c r="K63" s="4">
        <f t="shared" si="16"/>
        <v>-34196770000</v>
      </c>
      <c r="L63" s="4">
        <v>3861</v>
      </c>
      <c r="M63" s="4">
        <v>5174</v>
      </c>
      <c r="N63" s="4">
        <v>669</v>
      </c>
      <c r="O63" s="4">
        <v>889</v>
      </c>
      <c r="P63" s="4">
        <v>8844900</v>
      </c>
      <c r="Q63" s="4">
        <v>10473400</v>
      </c>
      <c r="R63" s="5">
        <v>-1.4000000000000002E-3</v>
      </c>
      <c r="S63" s="4">
        <v>20735618</v>
      </c>
      <c r="T63" s="4">
        <f t="shared" si="13"/>
        <v>19855905.899999999</v>
      </c>
      <c r="U63" s="4">
        <f t="shared" si="17"/>
        <v>11410808</v>
      </c>
      <c r="V63" s="5">
        <v>1.4499999999999999E-2</v>
      </c>
    </row>
    <row r="64" spans="1:22" x14ac:dyDescent="0.2">
      <c r="A64" s="16" t="s">
        <v>247</v>
      </c>
      <c r="B64" s="4">
        <v>693700</v>
      </c>
      <c r="C64" s="4">
        <v>369921</v>
      </c>
      <c r="D64" s="4">
        <v>323779</v>
      </c>
      <c r="E64" s="4">
        <v>11064790000</v>
      </c>
      <c r="F64" s="4">
        <f t="shared" si="15"/>
        <v>-263772365470</v>
      </c>
      <c r="G64" s="4">
        <v>155400</v>
      </c>
      <c r="H64" s="4">
        <v>129600</v>
      </c>
      <c r="I64" s="4">
        <v>25800</v>
      </c>
      <c r="J64" s="4">
        <v>894985000</v>
      </c>
      <c r="K64" s="4">
        <f t="shared" si="16"/>
        <v>-39599480000</v>
      </c>
      <c r="L64" s="4">
        <v>5889</v>
      </c>
      <c r="M64" s="4">
        <v>4674</v>
      </c>
      <c r="N64" s="4">
        <v>1045</v>
      </c>
      <c r="O64" s="4">
        <v>766</v>
      </c>
      <c r="P64" s="4">
        <v>13075000</v>
      </c>
      <c r="Q64" s="4">
        <v>9481700</v>
      </c>
      <c r="R64" s="5">
        <v>1.6399999999999998E-2</v>
      </c>
      <c r="S64" s="4">
        <v>25144024</v>
      </c>
      <c r="T64" s="4">
        <f t="shared" si="13"/>
        <v>18150020.199999999</v>
      </c>
      <c r="U64" s="4">
        <f t="shared" si="17"/>
        <v>10899256</v>
      </c>
      <c r="V64" s="5">
        <v>1.6200000000000003E-2</v>
      </c>
    </row>
    <row r="65" spans="1:22" x14ac:dyDescent="0.2">
      <c r="A65" s="16" t="s">
        <v>239</v>
      </c>
      <c r="B65" s="4">
        <v>1944400</v>
      </c>
      <c r="C65" s="4">
        <v>207914</v>
      </c>
      <c r="D65" s="4">
        <v>1736486</v>
      </c>
      <c r="E65" s="4">
        <v>58592030000</v>
      </c>
      <c r="F65" s="4">
        <f t="shared" si="15"/>
        <v>-274837155470</v>
      </c>
      <c r="G65" s="4">
        <v>497000</v>
      </c>
      <c r="H65" s="4">
        <v>449401</v>
      </c>
      <c r="I65" s="4">
        <v>47599</v>
      </c>
      <c r="J65" s="4">
        <v>1781269000</v>
      </c>
      <c r="K65" s="4">
        <f t="shared" si="16"/>
        <v>-40494465000</v>
      </c>
      <c r="L65" s="4">
        <v>13164</v>
      </c>
      <c r="M65" s="4">
        <v>9216</v>
      </c>
      <c r="N65" s="4">
        <v>2624</v>
      </c>
      <c r="O65" s="4">
        <v>1853</v>
      </c>
      <c r="P65" s="4">
        <v>32970600</v>
      </c>
      <c r="Q65" s="4">
        <v>23985000</v>
      </c>
      <c r="R65" s="5">
        <v>1.9799999999999998E-2</v>
      </c>
      <c r="S65" s="4">
        <v>58726383</v>
      </c>
      <c r="T65" s="4">
        <f t="shared" si="13"/>
        <v>13628264.9</v>
      </c>
      <c r="U65" s="4">
        <f t="shared" si="17"/>
        <v>10899256</v>
      </c>
      <c r="V65" s="5">
        <v>3.5099999999999999E-2</v>
      </c>
    </row>
    <row r="66" spans="1:22" x14ac:dyDescent="0.2">
      <c r="A66" s="16" t="s">
        <v>238</v>
      </c>
      <c r="B66" s="4">
        <v>412001</v>
      </c>
      <c r="C66" s="4">
        <v>1262433</v>
      </c>
      <c r="D66" s="4">
        <v>-850432</v>
      </c>
      <c r="E66" s="4">
        <v>-27615020000</v>
      </c>
      <c r="F66" s="4">
        <f t="shared" si="15"/>
        <v>-333429185470</v>
      </c>
      <c r="G66" s="4">
        <v>37400</v>
      </c>
      <c r="H66" s="4">
        <v>871502</v>
      </c>
      <c r="I66" s="4">
        <v>-834102</v>
      </c>
      <c r="J66" s="4">
        <v>-27194041000</v>
      </c>
      <c r="K66" s="4">
        <f t="shared" si="16"/>
        <v>-42275734000</v>
      </c>
      <c r="L66" s="41">
        <v>1929</v>
      </c>
      <c r="M66" s="41">
        <v>2236</v>
      </c>
      <c r="N66" s="41">
        <v>334</v>
      </c>
      <c r="O66" s="41">
        <v>429</v>
      </c>
      <c r="P66" s="41">
        <v>4013400</v>
      </c>
      <c r="Q66" s="41">
        <v>5109500</v>
      </c>
      <c r="R66" s="42">
        <v>1.3899999999999999E-2</v>
      </c>
      <c r="S66" s="4">
        <v>11410808</v>
      </c>
      <c r="T66" s="4">
        <f t="shared" si="13"/>
        <v>14056272.1</v>
      </c>
      <c r="U66" s="4">
        <f t="shared" si="17"/>
        <v>10899256</v>
      </c>
      <c r="V66" s="5">
        <v>1.9799999999999998E-2</v>
      </c>
    </row>
    <row r="67" spans="1:22" x14ac:dyDescent="0.2">
      <c r="A67" s="16" t="s">
        <v>237</v>
      </c>
      <c r="B67" s="4">
        <v>318370</v>
      </c>
      <c r="C67" s="4">
        <v>3034800</v>
      </c>
      <c r="D67" s="4">
        <v>-2716430</v>
      </c>
      <c r="E67" s="4">
        <v>-89032000000</v>
      </c>
      <c r="F67" s="4">
        <f t="shared" si="15"/>
        <v>-305814165470</v>
      </c>
      <c r="G67" s="4">
        <v>117300</v>
      </c>
      <c r="H67" s="4">
        <v>215201</v>
      </c>
      <c r="I67" s="4">
        <v>-97901</v>
      </c>
      <c r="J67" s="4">
        <v>-3188096000</v>
      </c>
      <c r="K67" s="4">
        <f t="shared" si="16"/>
        <v>-15081693000</v>
      </c>
      <c r="L67" s="4">
        <v>3448</v>
      </c>
      <c r="M67" s="4">
        <v>4325</v>
      </c>
      <c r="N67" s="4">
        <v>473</v>
      </c>
      <c r="O67" s="4">
        <v>742</v>
      </c>
      <c r="P67" s="4">
        <v>6411000</v>
      </c>
      <c r="Q67" s="4">
        <v>10673100</v>
      </c>
      <c r="R67" s="5">
        <v>-9.1000000000000004E-3</v>
      </c>
      <c r="S67" s="4">
        <v>18056240</v>
      </c>
      <c r="T67" s="4">
        <f t="shared" si="13"/>
        <v>13383348.6</v>
      </c>
      <c r="U67" s="4">
        <f t="shared" si="17"/>
        <v>10899256</v>
      </c>
      <c r="V67" s="5">
        <v>2.1099999999999997E-2</v>
      </c>
    </row>
    <row r="68" spans="1:22" x14ac:dyDescent="0.2">
      <c r="A68" s="16" t="s">
        <v>233</v>
      </c>
      <c r="B68" s="4">
        <v>97437</v>
      </c>
      <c r="C68" s="4">
        <v>346608</v>
      </c>
      <c r="D68" s="4">
        <v>-249171</v>
      </c>
      <c r="E68" s="4">
        <v>-8202080000</v>
      </c>
      <c r="F68" s="4">
        <f t="shared" si="15"/>
        <v>-216782165470</v>
      </c>
      <c r="G68" s="4">
        <v>56500</v>
      </c>
      <c r="H68" s="4">
        <v>211702</v>
      </c>
      <c r="I68" s="4">
        <v>-155202</v>
      </c>
      <c r="J68" s="4">
        <v>-5099806000</v>
      </c>
      <c r="K68" s="4">
        <f t="shared" si="16"/>
        <v>-11893597000</v>
      </c>
      <c r="L68" s="4">
        <v>1780</v>
      </c>
      <c r="M68" s="4">
        <v>3784</v>
      </c>
      <c r="N68" s="4">
        <v>272</v>
      </c>
      <c r="O68" s="4">
        <v>500</v>
      </c>
      <c r="P68" s="4">
        <v>313000</v>
      </c>
      <c r="Q68" s="4">
        <v>1060500</v>
      </c>
      <c r="R68" s="5">
        <v>-6.0000000000000001E-3</v>
      </c>
      <c r="S68" s="4">
        <v>12793611</v>
      </c>
      <c r="T68" s="4">
        <f t="shared" si="13"/>
        <v>14091386.5</v>
      </c>
      <c r="U68" s="4">
        <f t="shared" si="17"/>
        <v>10899256</v>
      </c>
    </row>
    <row r="69" spans="1:22" x14ac:dyDescent="0.2">
      <c r="A69" s="16" t="s">
        <v>232</v>
      </c>
      <c r="B69" s="4">
        <v>341400</v>
      </c>
      <c r="C69" s="4">
        <v>221706</v>
      </c>
      <c r="D69" s="4">
        <v>119694</v>
      </c>
      <c r="E69" s="4">
        <v>3974160000</v>
      </c>
      <c r="F69" s="4">
        <f t="shared" si="15"/>
        <v>-208580085470</v>
      </c>
      <c r="G69" s="4">
        <v>118600</v>
      </c>
      <c r="H69" s="4">
        <v>276001</v>
      </c>
      <c r="I69" s="4">
        <v>-157401</v>
      </c>
      <c r="J69" s="4">
        <v>-5147601000</v>
      </c>
      <c r="K69" s="4">
        <f t="shared" si="16"/>
        <v>-6793791000</v>
      </c>
      <c r="L69" s="4"/>
      <c r="M69" s="4"/>
      <c r="N69" s="4"/>
      <c r="O69" s="4"/>
      <c r="P69" s="4">
        <v>5622100</v>
      </c>
      <c r="Q69" s="4">
        <v>4357700</v>
      </c>
      <c r="R69" s="5">
        <v>6.0999999999999995E-3</v>
      </c>
      <c r="S69" s="4">
        <v>10899256</v>
      </c>
      <c r="T69" s="4">
        <f t="shared" si="13"/>
        <v>14567556.800000001</v>
      </c>
      <c r="U69" s="4">
        <f t="shared" si="17"/>
        <v>8085167</v>
      </c>
    </row>
    <row r="70" spans="1:22" x14ac:dyDescent="0.2">
      <c r="A70" s="16" t="s">
        <v>231</v>
      </c>
      <c r="B70" s="4">
        <v>367151</v>
      </c>
      <c r="C70" s="4">
        <v>270548</v>
      </c>
      <c r="D70" s="4">
        <v>96603</v>
      </c>
      <c r="E70" s="4">
        <v>3177610000</v>
      </c>
      <c r="F70" s="4">
        <f t="shared" si="15"/>
        <v>-212554245470</v>
      </c>
      <c r="G70" s="4">
        <v>150500</v>
      </c>
      <c r="H70" s="4">
        <v>3000</v>
      </c>
      <c r="I70" s="4">
        <v>147500</v>
      </c>
      <c r="J70" s="4">
        <v>4862270000</v>
      </c>
      <c r="K70" s="4">
        <f t="shared" si="16"/>
        <v>-1646190000</v>
      </c>
      <c r="L70" s="4"/>
      <c r="M70" s="4"/>
      <c r="N70" s="4"/>
      <c r="O70" s="4"/>
      <c r="P70" s="4">
        <v>8254600</v>
      </c>
      <c r="Q70" s="4">
        <v>6587400</v>
      </c>
      <c r="R70" s="5">
        <v>1.6000000000000001E-3</v>
      </c>
      <c r="S70" s="4">
        <v>16105571</v>
      </c>
      <c r="T70" s="4">
        <f t="shared" si="13"/>
        <v>15112274.1</v>
      </c>
      <c r="U70" s="4">
        <f t="shared" si="17"/>
        <v>8085167</v>
      </c>
    </row>
    <row r="71" spans="1:22" x14ac:dyDescent="0.2">
      <c r="A71" s="16" t="s">
        <v>230</v>
      </c>
      <c r="B71" s="4">
        <v>274200</v>
      </c>
      <c r="C71" s="4">
        <v>2014134</v>
      </c>
      <c r="D71" s="4">
        <v>-1739934</v>
      </c>
      <c r="E71" s="4">
        <v>-56894520000</v>
      </c>
      <c r="F71" s="4">
        <f t="shared" si="15"/>
        <v>-215731855470</v>
      </c>
      <c r="G71" s="4">
        <v>391100</v>
      </c>
      <c r="H71" s="4">
        <v>262401</v>
      </c>
      <c r="I71" s="4">
        <v>128699</v>
      </c>
      <c r="J71" s="4">
        <v>4100515000</v>
      </c>
      <c r="K71" s="4">
        <f t="shared" si="16"/>
        <v>-6508460000</v>
      </c>
      <c r="L71" s="4"/>
      <c r="M71" s="4"/>
      <c r="N71" s="4"/>
      <c r="O71" s="4"/>
      <c r="P71" s="4">
        <v>6543100</v>
      </c>
      <c r="Q71" s="4">
        <v>6655800</v>
      </c>
      <c r="R71" s="5">
        <v>6.1999999999999998E-3</v>
      </c>
      <c r="S71" s="4">
        <v>14008666</v>
      </c>
      <c r="T71" s="4">
        <f t="shared" si="13"/>
        <v>14957094.6</v>
      </c>
      <c r="U71" s="4">
        <f t="shared" si="17"/>
        <v>8085167</v>
      </c>
    </row>
    <row r="72" spans="1:22" x14ac:dyDescent="0.2">
      <c r="A72" s="16" t="s">
        <v>229</v>
      </c>
      <c r="B72" s="4">
        <v>118500</v>
      </c>
      <c r="C72" s="4">
        <v>567387</v>
      </c>
      <c r="D72" s="4">
        <v>-448887</v>
      </c>
      <c r="E72" s="4">
        <v>-14560460000</v>
      </c>
      <c r="F72" s="4">
        <f t="shared" si="15"/>
        <v>-158837335470</v>
      </c>
      <c r="G72" s="4">
        <v>369900</v>
      </c>
      <c r="H72" s="4">
        <v>9601</v>
      </c>
      <c r="I72" s="4">
        <v>360299</v>
      </c>
      <c r="J72" s="4">
        <v>11671025000</v>
      </c>
      <c r="K72" s="4">
        <f t="shared" si="16"/>
        <v>-10608975000</v>
      </c>
      <c r="L72" s="4"/>
      <c r="M72" s="4"/>
      <c r="N72" s="4"/>
      <c r="O72" s="4"/>
      <c r="P72" s="4">
        <v>7385300</v>
      </c>
      <c r="Q72" s="4">
        <v>5948300</v>
      </c>
      <c r="R72" s="5">
        <v>6.1999999999999998E-3</v>
      </c>
      <c r="S72" s="4">
        <v>13953300</v>
      </c>
      <c r="T72" s="4">
        <f t="shared" si="13"/>
        <v>15561898.4</v>
      </c>
      <c r="U72" s="4">
        <f t="shared" si="17"/>
        <v>8085167</v>
      </c>
    </row>
    <row r="73" spans="1:22" x14ac:dyDescent="0.2">
      <c r="A73" s="16" t="s">
        <v>228</v>
      </c>
      <c r="B73" s="4">
        <v>404900</v>
      </c>
      <c r="C73" s="4">
        <v>1720283</v>
      </c>
      <c r="D73" s="4">
        <v>-1315383</v>
      </c>
      <c r="E73" s="4">
        <v>-42900020000</v>
      </c>
      <c r="F73" s="4">
        <f t="shared" si="15"/>
        <v>-144276875470</v>
      </c>
      <c r="G73" s="4">
        <v>100300</v>
      </c>
      <c r="H73" s="4">
        <v>449500</v>
      </c>
      <c r="I73" s="4">
        <v>-349200</v>
      </c>
      <c r="J73" s="4">
        <v>-11431085000</v>
      </c>
      <c r="K73" s="4">
        <f t="shared" si="16"/>
        <v>-22280000000</v>
      </c>
      <c r="R73" s="5">
        <v>4.6999999999999993E-3</v>
      </c>
      <c r="S73" s="4">
        <v>17461200</v>
      </c>
      <c r="T73" s="4">
        <f t="shared" si="13"/>
        <v>15624202.6</v>
      </c>
      <c r="U73" s="4">
        <f t="shared" si="17"/>
        <v>8085167</v>
      </c>
    </row>
    <row r="74" spans="1:22" x14ac:dyDescent="0.2">
      <c r="A74" s="16" t="s">
        <v>227</v>
      </c>
      <c r="B74" s="4">
        <v>329901</v>
      </c>
      <c r="C74" s="4">
        <v>791720</v>
      </c>
      <c r="D74" s="4">
        <v>-461819</v>
      </c>
      <c r="E74" s="4">
        <v>-14864970000</v>
      </c>
      <c r="F74" s="4">
        <f t="shared" si="15"/>
        <v>-101376855470</v>
      </c>
      <c r="G74" s="4">
        <v>226900</v>
      </c>
      <c r="H74" s="4">
        <v>362101</v>
      </c>
      <c r="I74" s="4">
        <v>-135201</v>
      </c>
      <c r="J74" s="4">
        <v>-4334760000</v>
      </c>
      <c r="K74" s="4">
        <f t="shared" si="16"/>
        <v>-10848915000</v>
      </c>
      <c r="L74" s="4"/>
      <c r="M74" s="4"/>
      <c r="N74" s="4"/>
      <c r="O74" s="4"/>
      <c r="P74" s="4">
        <v>3743300</v>
      </c>
      <c r="Q74" s="4">
        <v>3689900</v>
      </c>
      <c r="R74" s="5">
        <v>-3.0000000000000001E-3</v>
      </c>
      <c r="S74" s="4">
        <v>8085167</v>
      </c>
      <c r="T74" s="4">
        <f t="shared" si="13"/>
        <v>19237768.300000001</v>
      </c>
      <c r="U74" s="4">
        <f t="shared" si="17"/>
        <v>11327005</v>
      </c>
    </row>
    <row r="75" spans="1:22" x14ac:dyDescent="0.2">
      <c r="A75" s="16" t="s">
        <v>221</v>
      </c>
      <c r="B75" s="4">
        <v>1053700</v>
      </c>
      <c r="C75" s="4">
        <v>1782221</v>
      </c>
      <c r="D75" s="4">
        <v>-728521</v>
      </c>
      <c r="E75" s="4">
        <v>-23049880000</v>
      </c>
      <c r="F75" s="4">
        <f t="shared" si="15"/>
        <v>-86511885470</v>
      </c>
      <c r="G75" s="4">
        <v>64200</v>
      </c>
      <c r="H75" s="4">
        <v>363400</v>
      </c>
      <c r="I75" s="4">
        <v>-299200</v>
      </c>
      <c r="J75" s="4">
        <v>-9637980000</v>
      </c>
      <c r="K75" s="4">
        <f t="shared" si="16"/>
        <v>-6514155000</v>
      </c>
      <c r="L75" s="4"/>
      <c r="M75" s="4"/>
      <c r="N75" s="4"/>
      <c r="O75" s="4"/>
      <c r="P75" s="4">
        <v>7540000</v>
      </c>
      <c r="Q75" s="4">
        <v>5415500</v>
      </c>
      <c r="R75" s="5">
        <v>4.6999999999999993E-3</v>
      </c>
      <c r="S75" s="4">
        <v>13508830</v>
      </c>
      <c r="T75" s="4">
        <f t="shared" si="13"/>
        <v>19677931.100000001</v>
      </c>
      <c r="U75" s="4">
        <f t="shared" si="17"/>
        <v>11327005</v>
      </c>
    </row>
    <row r="76" spans="1:22" x14ac:dyDescent="0.2">
      <c r="A76" s="16" t="s">
        <v>212</v>
      </c>
      <c r="B76" s="4">
        <v>182600</v>
      </c>
      <c r="C76" s="4">
        <v>3064453</v>
      </c>
      <c r="D76" s="4">
        <v>-2881853</v>
      </c>
      <c r="E76" s="4">
        <v>-91541440000</v>
      </c>
      <c r="F76" s="4">
        <f t="shared" si="15"/>
        <v>-63462005470</v>
      </c>
      <c r="G76" s="4">
        <v>367000</v>
      </c>
      <c r="H76" s="4">
        <v>445300</v>
      </c>
      <c r="I76" s="4">
        <v>-78300</v>
      </c>
      <c r="J76" s="4">
        <v>-2500710000</v>
      </c>
      <c r="K76" s="4">
        <f t="shared" si="16"/>
        <v>3123825000</v>
      </c>
      <c r="L76" s="4"/>
      <c r="M76" s="4"/>
      <c r="N76" s="4"/>
      <c r="O76" s="4"/>
      <c r="P76" s="41">
        <v>5489800</v>
      </c>
      <c r="Q76" s="41">
        <v>9112700</v>
      </c>
      <c r="R76" s="42">
        <v>1.4199999999999999E-2</v>
      </c>
      <c r="S76" s="41">
        <v>15690880</v>
      </c>
      <c r="T76" s="4">
        <f t="shared" si="13"/>
        <v>20456999</v>
      </c>
      <c r="U76" s="4">
        <f t="shared" si="17"/>
        <v>11327005</v>
      </c>
    </row>
    <row r="77" spans="1:22" x14ac:dyDescent="0.2">
      <c r="A77" s="16" t="s">
        <v>211</v>
      </c>
      <c r="B77" s="4">
        <v>978900</v>
      </c>
      <c r="C77" s="4">
        <v>1316627</v>
      </c>
      <c r="D77" s="4">
        <v>-337727</v>
      </c>
      <c r="E77" s="4">
        <v>-10744580000</v>
      </c>
      <c r="F77" s="4">
        <f t="shared" si="15"/>
        <v>28079434530</v>
      </c>
      <c r="G77" s="4">
        <v>143100</v>
      </c>
      <c r="H77" s="4">
        <v>177600</v>
      </c>
      <c r="I77" s="4">
        <v>-34500</v>
      </c>
      <c r="J77" s="4">
        <v>-1107115000</v>
      </c>
      <c r="K77" s="4">
        <f>K78+J77</f>
        <v>5624535000</v>
      </c>
      <c r="L77" s="4"/>
      <c r="M77" s="4"/>
      <c r="N77" s="4"/>
      <c r="O77" s="4"/>
      <c r="P77" s="4">
        <v>4687800</v>
      </c>
      <c r="Q77" s="4">
        <v>5409300</v>
      </c>
      <c r="R77" s="5">
        <v>-3.0999999999999999E-3</v>
      </c>
      <c r="S77" s="4">
        <v>11327005</v>
      </c>
      <c r="T77" s="4">
        <f t="shared" si="13"/>
        <v>23853362.399999999</v>
      </c>
      <c r="U77" s="4">
        <f t="shared" si="17"/>
        <v>12456871</v>
      </c>
    </row>
    <row r="78" spans="1:22" x14ac:dyDescent="0.2">
      <c r="A78" s="16" t="s">
        <v>210</v>
      </c>
      <c r="B78" s="4">
        <v>731888</v>
      </c>
      <c r="C78" s="4">
        <v>6296150</v>
      </c>
      <c r="D78" s="4">
        <v>-5564262</v>
      </c>
      <c r="E78" s="4">
        <v>-177162100000</v>
      </c>
      <c r="F78" s="4">
        <f t="shared" si="15"/>
        <v>38824014530</v>
      </c>
      <c r="G78" s="4">
        <v>294100</v>
      </c>
      <c r="H78" s="4">
        <v>164800</v>
      </c>
      <c r="I78" s="4">
        <v>129300</v>
      </c>
      <c r="J78" s="4">
        <v>4143950000</v>
      </c>
      <c r="K78" s="4">
        <f>J78+K80</f>
        <v>6731650000</v>
      </c>
      <c r="R78" s="5">
        <v>-6.1999999999999998E-3</v>
      </c>
      <c r="S78" s="4">
        <v>19873990</v>
      </c>
      <c r="T78" s="4">
        <f t="shared" si="13"/>
        <v>23870667.300000001</v>
      </c>
      <c r="U78" s="4">
        <f t="shared" si="17"/>
        <v>12456871</v>
      </c>
    </row>
    <row r="79" spans="1:22" x14ac:dyDescent="0.2">
      <c r="A79" s="16" t="s">
        <v>209</v>
      </c>
      <c r="B79" s="4">
        <v>877000</v>
      </c>
      <c r="C79" s="4">
        <v>333173</v>
      </c>
      <c r="D79" s="4">
        <v>543827</v>
      </c>
      <c r="E79" s="4">
        <v>17593180000</v>
      </c>
      <c r="F79" s="4">
        <f t="shared" si="15"/>
        <v>215986114530</v>
      </c>
      <c r="L79" s="4"/>
      <c r="M79" s="4"/>
      <c r="N79" s="4"/>
      <c r="O79" s="4"/>
      <c r="P79" s="4">
        <v>5766500</v>
      </c>
      <c r="Q79" s="4">
        <v>8527600</v>
      </c>
      <c r="R79" s="5">
        <v>0</v>
      </c>
      <c r="S79" s="4">
        <v>15660959</v>
      </c>
      <c r="T79" s="4">
        <f t="shared" si="13"/>
        <v>23972931.699999999</v>
      </c>
      <c r="U79" s="4">
        <f t="shared" si="17"/>
        <v>12456871</v>
      </c>
    </row>
    <row r="80" spans="1:22" x14ac:dyDescent="0.2">
      <c r="A80" s="16" t="s">
        <v>208</v>
      </c>
      <c r="B80" s="4">
        <v>1144900</v>
      </c>
      <c r="C80" s="4">
        <v>1712200</v>
      </c>
      <c r="D80" s="4">
        <v>-567300</v>
      </c>
      <c r="E80" s="4">
        <v>-18595500000</v>
      </c>
      <c r="F80" s="4">
        <f t="shared" si="15"/>
        <v>198392934530</v>
      </c>
      <c r="G80" s="4">
        <v>217900</v>
      </c>
      <c r="H80" s="4">
        <v>138000</v>
      </c>
      <c r="I80" s="4">
        <v>79900</v>
      </c>
      <c r="J80" s="4">
        <v>2587700000</v>
      </c>
      <c r="K80" s="4">
        <f>J80</f>
        <v>2587700000</v>
      </c>
      <c r="R80" s="5">
        <v>-1.84E-2</v>
      </c>
      <c r="S80" s="4">
        <v>21552744</v>
      </c>
      <c r="T80" s="4">
        <f t="shared" si="13"/>
        <v>23039549</v>
      </c>
      <c r="U80" s="4">
        <f t="shared" si="17"/>
        <v>12456871</v>
      </c>
    </row>
    <row r="81" spans="1:21" x14ac:dyDescent="0.2">
      <c r="A81" s="16" t="s">
        <v>207</v>
      </c>
      <c r="B81" s="4">
        <v>2620900</v>
      </c>
      <c r="C81" s="4">
        <v>3532144</v>
      </c>
      <c r="D81" s="4">
        <v>-911244</v>
      </c>
      <c r="E81" s="4">
        <v>-29771980000</v>
      </c>
      <c r="F81" s="4">
        <f t="shared" si="15"/>
        <v>216988434530</v>
      </c>
      <c r="R81" s="5">
        <v>-3.0000000000000001E-3</v>
      </c>
      <c r="S81" s="4">
        <v>12456871</v>
      </c>
      <c r="T81" s="4">
        <f t="shared" si="13"/>
        <v>23933993.699999999</v>
      </c>
      <c r="U81" s="4">
        <f t="shared" si="17"/>
        <v>17910458</v>
      </c>
    </row>
    <row r="82" spans="1:21" x14ac:dyDescent="0.2">
      <c r="A82" s="16" t="s">
        <v>206</v>
      </c>
      <c r="B82" s="4">
        <v>1114900</v>
      </c>
      <c r="C82" s="4">
        <v>933578</v>
      </c>
      <c r="D82" s="4">
        <v>181322</v>
      </c>
      <c r="E82" s="4">
        <v>6050530000</v>
      </c>
      <c r="F82" s="4">
        <f t="shared" si="15"/>
        <v>246760414530</v>
      </c>
      <c r="R82" s="5">
        <v>3.0999999999999999E-3</v>
      </c>
      <c r="S82" s="4">
        <v>20001338</v>
      </c>
      <c r="T82" s="4">
        <f t="shared" si="13"/>
        <v>23444310.399999999</v>
      </c>
      <c r="U82" s="4">
        <f t="shared" si="17"/>
        <v>17910458</v>
      </c>
    </row>
    <row r="83" spans="1:21" x14ac:dyDescent="0.2">
      <c r="A83" s="16" t="s">
        <v>205</v>
      </c>
      <c r="B83" s="4">
        <v>1565860</v>
      </c>
      <c r="C83" s="4">
        <v>651141</v>
      </c>
      <c r="D83" s="4">
        <v>914719</v>
      </c>
      <c r="E83" s="4">
        <v>29974170000</v>
      </c>
      <c r="F83" s="4">
        <f t="shared" si="15"/>
        <v>240709884530</v>
      </c>
      <c r="R83" s="5">
        <v>-7.6E-3</v>
      </c>
      <c r="S83" s="4">
        <v>18084242</v>
      </c>
      <c r="T83" s="4">
        <f t="shared" si="13"/>
        <v>24104716.600000001</v>
      </c>
      <c r="U83" s="4">
        <f t="shared" si="17"/>
        <v>17910458</v>
      </c>
    </row>
    <row r="84" spans="1:21" x14ac:dyDescent="0.2">
      <c r="A84" s="16" t="s">
        <v>204</v>
      </c>
      <c r="B84" s="4">
        <v>1651000</v>
      </c>
      <c r="C84" s="4">
        <v>804992</v>
      </c>
      <c r="D84" s="4">
        <v>846008</v>
      </c>
      <c r="E84" s="4">
        <v>27628170000</v>
      </c>
      <c r="F84" s="4">
        <f t="shared" si="15"/>
        <v>210735714530</v>
      </c>
      <c r="R84" s="5">
        <v>-2.23E-2</v>
      </c>
      <c r="S84" s="4">
        <v>44220824</v>
      </c>
      <c r="T84" s="4">
        <f t="shared" si="13"/>
        <v>22391461.899999999</v>
      </c>
      <c r="U84" s="4">
        <f t="shared" si="17"/>
        <v>16683603</v>
      </c>
    </row>
    <row r="85" spans="1:21" x14ac:dyDescent="0.2">
      <c r="A85" s="16" t="s">
        <v>203</v>
      </c>
      <c r="B85" s="4">
        <v>4023800</v>
      </c>
      <c r="C85" s="4">
        <v>3214745</v>
      </c>
      <c r="D85" s="4">
        <v>809055</v>
      </c>
      <c r="E85" s="4">
        <v>27324430000</v>
      </c>
      <c r="F85" s="4">
        <f t="shared" si="15"/>
        <v>183107544530</v>
      </c>
      <c r="R85" s="5">
        <v>9.1000000000000004E-3</v>
      </c>
      <c r="S85" s="4">
        <v>17910458</v>
      </c>
      <c r="T85" s="4">
        <f t="shared" si="13"/>
        <v>22893230.600000001</v>
      </c>
      <c r="U85" s="4">
        <f t="shared" si="17"/>
        <v>12218917</v>
      </c>
    </row>
    <row r="86" spans="1:21" x14ac:dyDescent="0.2">
      <c r="A86" s="16" t="s">
        <v>202</v>
      </c>
      <c r="B86" s="4">
        <v>580500</v>
      </c>
      <c r="C86" s="4">
        <v>2602174</v>
      </c>
      <c r="D86" s="4">
        <v>-2021674</v>
      </c>
      <c r="E86" s="4">
        <v>-67407980000</v>
      </c>
      <c r="F86" s="4">
        <f t="shared" si="15"/>
        <v>155783114530</v>
      </c>
      <c r="R86" s="5">
        <v>-8.8999999999999999E-3</v>
      </c>
      <c r="S86" s="4">
        <v>23481559</v>
      </c>
      <c r="T86" s="4">
        <f t="shared" si="13"/>
        <v>22274491.100000001</v>
      </c>
      <c r="U86" s="4">
        <f t="shared" si="17"/>
        <v>12218917</v>
      </c>
    </row>
    <row r="87" spans="1:21" x14ac:dyDescent="0.2">
      <c r="A87" s="16" t="s">
        <v>201</v>
      </c>
      <c r="B87" s="4">
        <v>1091510</v>
      </c>
      <c r="C87" s="4">
        <v>3518906</v>
      </c>
      <c r="D87" s="4">
        <v>-2427396</v>
      </c>
      <c r="E87" s="4">
        <v>-80591540000</v>
      </c>
      <c r="F87" s="4">
        <f t="shared" si="15"/>
        <v>223191094530</v>
      </c>
      <c r="R87" s="5">
        <v>0.05</v>
      </c>
      <c r="S87" s="4">
        <v>45290639</v>
      </c>
      <c r="T87" s="4">
        <f t="shared" si="13"/>
        <v>20396366.300000001</v>
      </c>
      <c r="U87" s="4">
        <f t="shared" si="17"/>
        <v>12218917</v>
      </c>
    </row>
    <row r="88" spans="1:21" x14ac:dyDescent="0.2">
      <c r="A88" s="16" t="s">
        <v>200</v>
      </c>
      <c r="B88" s="4">
        <v>865600</v>
      </c>
      <c r="C88" s="4">
        <v>341352</v>
      </c>
      <c r="D88" s="4">
        <v>524248</v>
      </c>
      <c r="E88" s="4">
        <v>16625860000</v>
      </c>
      <c r="F88" s="4">
        <f t="shared" si="15"/>
        <v>303782634530</v>
      </c>
      <c r="R88" s="5">
        <v>2.2400000000000003E-2</v>
      </c>
      <c r="S88" s="4">
        <v>20047039</v>
      </c>
      <c r="T88" s="4">
        <f t="shared" si="13"/>
        <v>21321235.5</v>
      </c>
      <c r="U88" s="4">
        <f t="shared" si="17"/>
        <v>12218917</v>
      </c>
    </row>
    <row r="89" spans="1:21" x14ac:dyDescent="0.2">
      <c r="A89" s="16" t="s">
        <v>199</v>
      </c>
      <c r="B89" s="4">
        <v>520501</v>
      </c>
      <c r="C89" s="4">
        <v>1945798</v>
      </c>
      <c r="D89" s="4">
        <v>-1425297</v>
      </c>
      <c r="E89" s="4">
        <v>-44566840000</v>
      </c>
      <c r="F89" s="4">
        <f t="shared" si="15"/>
        <v>287156774530</v>
      </c>
      <c r="R89" s="5">
        <v>-9.3999999999999986E-3</v>
      </c>
      <c r="S89" s="4">
        <v>16683603</v>
      </c>
      <c r="T89" s="4">
        <f t="shared" si="13"/>
        <v>21558712</v>
      </c>
      <c r="U89" s="4">
        <f t="shared" si="17"/>
        <v>12218917</v>
      </c>
    </row>
    <row r="90" spans="1:21" x14ac:dyDescent="0.2">
      <c r="A90" s="16" t="s">
        <v>198</v>
      </c>
      <c r="B90" s="4">
        <v>411670</v>
      </c>
      <c r="C90" s="4">
        <v>554161</v>
      </c>
      <c r="D90" s="4">
        <v>-142491</v>
      </c>
      <c r="E90" s="4">
        <v>-4426310000</v>
      </c>
      <c r="F90" s="4">
        <f t="shared" si="15"/>
        <v>331723614530</v>
      </c>
      <c r="R90" s="5">
        <v>6.4000000000000003E-3</v>
      </c>
      <c r="S90" s="4">
        <v>12218917</v>
      </c>
      <c r="T90" s="4">
        <f t="shared" si="13"/>
        <v>23028241.300000001</v>
      </c>
      <c r="U90" s="4">
        <f t="shared" si="17"/>
        <v>15104505</v>
      </c>
    </row>
    <row r="91" spans="1:21" x14ac:dyDescent="0.2">
      <c r="A91" s="16" t="s">
        <v>197</v>
      </c>
      <c r="B91" s="4">
        <v>1287000</v>
      </c>
      <c r="C91" s="4">
        <v>1369651</v>
      </c>
      <c r="D91" s="4">
        <v>-82651</v>
      </c>
      <c r="E91" s="4">
        <v>-2514210000</v>
      </c>
      <c r="F91" s="4">
        <f t="shared" si="15"/>
        <v>336149924530</v>
      </c>
      <c r="R91" s="5">
        <v>1.3000000000000001E-2</v>
      </c>
      <c r="S91" s="4">
        <v>21401318</v>
      </c>
      <c r="T91" s="4">
        <f t="shared" si="13"/>
        <v>23212662.300000001</v>
      </c>
      <c r="U91" s="4">
        <f t="shared" si="17"/>
        <v>15104505</v>
      </c>
    </row>
    <row r="92" spans="1:21" x14ac:dyDescent="0.2">
      <c r="A92" s="16" t="s">
        <v>196</v>
      </c>
      <c r="B92" s="4">
        <v>134820</v>
      </c>
      <c r="C92" s="4">
        <v>1644708</v>
      </c>
      <c r="D92" s="4">
        <v>-1509888</v>
      </c>
      <c r="E92" s="4">
        <v>-47570980000</v>
      </c>
      <c r="F92" s="4">
        <f t="shared" si="15"/>
        <v>338664134530</v>
      </c>
      <c r="R92" s="5">
        <v>-3.1200000000000002E-2</v>
      </c>
      <c r="S92" s="4">
        <v>15104505</v>
      </c>
      <c r="T92" s="4">
        <f t="shared" si="13"/>
        <v>23789220.699999999</v>
      </c>
      <c r="U92" s="4">
        <f t="shared" si="17"/>
        <v>17294164</v>
      </c>
    </row>
    <row r="93" spans="1:21" x14ac:dyDescent="0.2">
      <c r="A93" s="16" t="s">
        <v>195</v>
      </c>
      <c r="B93" s="4">
        <v>1730480</v>
      </c>
      <c r="C93" s="4">
        <v>223653</v>
      </c>
      <c r="D93" s="4">
        <v>1506827</v>
      </c>
      <c r="E93" s="4">
        <v>46792960000</v>
      </c>
      <c r="F93" s="4">
        <f t="shared" si="15"/>
        <v>386235114530</v>
      </c>
      <c r="R93" s="5">
        <v>3.56E-2</v>
      </c>
      <c r="S93" s="4">
        <v>24688304</v>
      </c>
      <c r="T93" s="4">
        <f t="shared" si="13"/>
        <v>24555472.699999999</v>
      </c>
      <c r="U93" s="4">
        <f t="shared" si="17"/>
        <v>17294164</v>
      </c>
    </row>
    <row r="94" spans="1:21" x14ac:dyDescent="0.2">
      <c r="A94" s="16" t="s">
        <v>194</v>
      </c>
      <c r="B94" s="4">
        <v>388950</v>
      </c>
      <c r="C94" s="4">
        <v>772300</v>
      </c>
      <c r="D94" s="4">
        <v>-383350</v>
      </c>
      <c r="E94" s="4">
        <v>-12833130000</v>
      </c>
      <c r="F94" s="4">
        <f t="shared" si="15"/>
        <v>339442154530</v>
      </c>
      <c r="R94" s="5">
        <v>-6.0700000000000004E-2</v>
      </c>
      <c r="S94" s="4">
        <v>27088277</v>
      </c>
      <c r="T94" s="4">
        <f t="shared" si="13"/>
        <v>25245629.399999999</v>
      </c>
      <c r="U94" s="4">
        <f t="shared" si="17"/>
        <v>17294164</v>
      </c>
    </row>
    <row r="95" spans="1:21" x14ac:dyDescent="0.2">
      <c r="A95" s="16" t="s">
        <v>193</v>
      </c>
      <c r="B95" s="4">
        <v>1333400</v>
      </c>
      <c r="C95" s="4">
        <v>1068103</v>
      </c>
      <c r="D95" s="4">
        <v>265297</v>
      </c>
      <c r="E95" s="4">
        <v>8610980000</v>
      </c>
      <c r="F95" s="4">
        <f t="shared" si="15"/>
        <v>352275284530</v>
      </c>
      <c r="R95" s="5">
        <v>1.0800000000000001E-2</v>
      </c>
      <c r="S95" s="4">
        <v>22928145</v>
      </c>
      <c r="T95" s="4">
        <f t="shared" si="13"/>
        <v>26116540.300000001</v>
      </c>
      <c r="U95" s="4">
        <f t="shared" si="17"/>
        <v>17294164</v>
      </c>
    </row>
    <row r="96" spans="1:21" x14ac:dyDescent="0.2">
      <c r="A96" s="16" t="s">
        <v>192</v>
      </c>
      <c r="B96" s="4">
        <v>2384100</v>
      </c>
      <c r="C96" s="4">
        <v>520047</v>
      </c>
      <c r="D96" s="4">
        <v>1864053</v>
      </c>
      <c r="E96" s="4">
        <v>60625660000</v>
      </c>
      <c r="F96" s="4">
        <f t="shared" si="15"/>
        <v>343664304530</v>
      </c>
      <c r="R96" s="5">
        <v>4.6999999999999993E-3</v>
      </c>
      <c r="S96" s="4">
        <v>17294164</v>
      </c>
      <c r="T96" s="4">
        <f t="shared" si="13"/>
        <v>26220565.199999999</v>
      </c>
      <c r="U96" s="4">
        <f t="shared" si="17"/>
        <v>19058368</v>
      </c>
    </row>
    <row r="97" spans="1:21" x14ac:dyDescent="0.2">
      <c r="A97" s="16" t="s">
        <v>191</v>
      </c>
      <c r="B97" s="4">
        <v>2592900</v>
      </c>
      <c r="C97" s="4">
        <v>439391</v>
      </c>
      <c r="D97" s="4">
        <v>2153509</v>
      </c>
      <c r="E97" s="4">
        <v>68337860000</v>
      </c>
      <c r="F97" s="4">
        <f t="shared" si="15"/>
        <v>283038644530</v>
      </c>
      <c r="R97" s="5">
        <v>2.86E-2</v>
      </c>
      <c r="S97" s="4">
        <v>26509391</v>
      </c>
      <c r="T97" s="4">
        <f t="shared" si="13"/>
        <v>25356235.699999999</v>
      </c>
      <c r="U97" s="4">
        <f t="shared" si="17"/>
        <v>19058368</v>
      </c>
    </row>
    <row r="98" spans="1:21" x14ac:dyDescent="0.2">
      <c r="A98" s="16" t="s">
        <v>190</v>
      </c>
      <c r="B98" s="4">
        <v>948101</v>
      </c>
      <c r="C98" s="4">
        <v>1367033</v>
      </c>
      <c r="D98" s="4">
        <v>-418932</v>
      </c>
      <c r="E98" s="4">
        <v>-13132970000</v>
      </c>
      <c r="F98" s="4">
        <f t="shared" si="15"/>
        <v>214700784530</v>
      </c>
      <c r="R98" s="5">
        <v>-2.4700000000000003E-2</v>
      </c>
      <c r="S98" s="4">
        <v>29295731</v>
      </c>
      <c r="T98" s="4">
        <f t="shared" si="13"/>
        <v>24965654.800000001</v>
      </c>
      <c r="U98" s="4">
        <f t="shared" si="17"/>
        <v>19058368</v>
      </c>
    </row>
    <row r="99" spans="1:21" x14ac:dyDescent="0.2">
      <c r="A99" s="16" t="s">
        <v>189</v>
      </c>
      <c r="B99" s="4">
        <v>1431450</v>
      </c>
      <c r="C99" s="4">
        <v>74050</v>
      </c>
      <c r="D99" s="4">
        <v>1357400</v>
      </c>
      <c r="E99" s="4">
        <v>43141890000</v>
      </c>
      <c r="F99" s="4">
        <f t="shared" si="15"/>
        <v>227833754530</v>
      </c>
      <c r="R99" s="5">
        <v>1.1000000000000001E-2</v>
      </c>
      <c r="S99" s="4">
        <v>19058368</v>
      </c>
      <c r="T99" s="4">
        <f t="shared" si="13"/>
        <v>25808405</v>
      </c>
      <c r="U99" s="4">
        <f t="shared" si="17"/>
        <v>20870089</v>
      </c>
    </row>
    <row r="100" spans="1:21" x14ac:dyDescent="0.2">
      <c r="A100" s="16" t="s">
        <v>188</v>
      </c>
      <c r="B100" s="4">
        <v>3912700</v>
      </c>
      <c r="C100" s="4">
        <v>1305381</v>
      </c>
      <c r="D100" s="4">
        <v>2607319</v>
      </c>
      <c r="E100" s="4">
        <v>84830510000</v>
      </c>
      <c r="F100" s="4">
        <f t="shared" si="15"/>
        <v>184691864530</v>
      </c>
      <c r="R100" s="5">
        <v>6.3E-3</v>
      </c>
      <c r="S100" s="4">
        <v>26914210</v>
      </c>
      <c r="T100" s="4">
        <f t="shared" si="13"/>
        <v>26215144.100000001</v>
      </c>
      <c r="U100" s="4">
        <f t="shared" si="17"/>
        <v>20870089</v>
      </c>
    </row>
    <row r="101" spans="1:21" x14ac:dyDescent="0.2">
      <c r="A101" s="16" t="s">
        <v>187</v>
      </c>
      <c r="B101" s="4">
        <v>3948835</v>
      </c>
      <c r="C101" s="4">
        <v>1126743</v>
      </c>
      <c r="D101" s="4">
        <v>2822092</v>
      </c>
      <c r="E101" s="4">
        <v>89676840000</v>
      </c>
      <c r="F101" s="4">
        <f t="shared" si="15"/>
        <v>99861354530</v>
      </c>
      <c r="R101" s="5">
        <v>9.5999999999999992E-3</v>
      </c>
      <c r="S101" s="4">
        <v>23245528</v>
      </c>
      <c r="T101" s="4">
        <f t="shared" si="13"/>
        <v>27534977.800000001</v>
      </c>
      <c r="U101" s="4">
        <f t="shared" si="17"/>
        <v>18334413</v>
      </c>
    </row>
    <row r="102" spans="1:21" x14ac:dyDescent="0.2">
      <c r="A102" s="16" t="s">
        <v>186</v>
      </c>
      <c r="B102" s="4">
        <v>2700500</v>
      </c>
      <c r="C102" s="4">
        <v>358505</v>
      </c>
      <c r="D102" s="4">
        <v>2341995</v>
      </c>
      <c r="E102" s="4">
        <v>73248420000</v>
      </c>
      <c r="F102" s="4">
        <f t="shared" si="15"/>
        <v>10184514530</v>
      </c>
      <c r="R102" s="5">
        <v>2.12E-2</v>
      </c>
      <c r="S102" s="4">
        <v>20870089</v>
      </c>
      <c r="T102" s="4">
        <f t="shared" si="13"/>
        <v>27127513.300000001</v>
      </c>
      <c r="U102" s="4">
        <f t="shared" si="17"/>
        <v>17866096</v>
      </c>
    </row>
    <row r="103" spans="1:21" x14ac:dyDescent="0.2">
      <c r="A103" s="16" t="s">
        <v>185</v>
      </c>
      <c r="B103" s="4">
        <v>792850</v>
      </c>
      <c r="C103" s="4">
        <v>899549</v>
      </c>
      <c r="D103" s="4">
        <v>-106699</v>
      </c>
      <c r="E103" s="4">
        <v>-3238150000</v>
      </c>
      <c r="F103" s="4">
        <f t="shared" si="15"/>
        <v>-63063905470</v>
      </c>
      <c r="R103" s="5">
        <v>-1.6000000000000001E-3</v>
      </c>
      <c r="S103" s="4">
        <v>32350824</v>
      </c>
      <c r="T103" s="4">
        <f t="shared" si="13"/>
        <v>25898144.399999999</v>
      </c>
      <c r="U103" s="4">
        <f t="shared" si="17"/>
        <v>17866096</v>
      </c>
    </row>
    <row r="104" spans="1:21" x14ac:dyDescent="0.2">
      <c r="A104" s="16" t="s">
        <v>184</v>
      </c>
      <c r="B104" s="4">
        <v>2314500</v>
      </c>
      <c r="C104" s="4">
        <v>2281666</v>
      </c>
      <c r="D104" s="4">
        <v>32834</v>
      </c>
      <c r="E104" s="4">
        <v>995440000</v>
      </c>
      <c r="F104" s="4">
        <f t="shared" si="15"/>
        <v>-59825755470</v>
      </c>
      <c r="R104" s="5">
        <v>1.8200000000000001E-2</v>
      </c>
      <c r="S104" s="4">
        <v>33989844</v>
      </c>
      <c r="T104" s="4">
        <f t="shared" si="13"/>
        <v>27916141.399999999</v>
      </c>
      <c r="U104" s="4">
        <f t="shared" si="17"/>
        <v>17866096</v>
      </c>
    </row>
    <row r="105" spans="1:21" x14ac:dyDescent="0.2">
      <c r="A105" s="16" t="s">
        <v>183</v>
      </c>
      <c r="B105" s="4">
        <v>1972608</v>
      </c>
      <c r="C105" s="4">
        <v>2020800</v>
      </c>
      <c r="D105" s="4">
        <v>-48192</v>
      </c>
      <c r="E105" s="4">
        <v>-1275290000</v>
      </c>
      <c r="F105" s="4">
        <f t="shared" si="15"/>
        <v>-60821195470</v>
      </c>
      <c r="R105" s="5">
        <v>6.88E-2</v>
      </c>
      <c r="S105" s="4">
        <v>31637254</v>
      </c>
      <c r="T105" s="4">
        <f t="shared" si="13"/>
        <v>26190894.800000001</v>
      </c>
      <c r="U105" s="4">
        <f t="shared" si="17"/>
        <v>17866096</v>
      </c>
    </row>
    <row r="106" spans="1:21" x14ac:dyDescent="0.2">
      <c r="A106" s="16" t="s">
        <v>182</v>
      </c>
      <c r="B106" s="4">
        <v>329344</v>
      </c>
      <c r="C106" s="4">
        <v>694450</v>
      </c>
      <c r="D106" s="4">
        <v>-365106</v>
      </c>
      <c r="E106" s="4">
        <v>-10490370000</v>
      </c>
      <c r="F106" s="4">
        <f t="shared" si="15"/>
        <v>-59545905470</v>
      </c>
      <c r="R106" s="5">
        <v>-2.2400000000000003E-2</v>
      </c>
      <c r="S106" s="4">
        <v>18334413</v>
      </c>
      <c r="T106" s="4">
        <f t="shared" si="13"/>
        <v>25783225.899999999</v>
      </c>
      <c r="U106" s="4">
        <f t="shared" si="17"/>
        <v>17866096</v>
      </c>
    </row>
    <row r="107" spans="1:21" x14ac:dyDescent="0.2">
      <c r="A107" s="16" t="s">
        <v>181</v>
      </c>
      <c r="B107" s="4">
        <v>1411500</v>
      </c>
      <c r="C107" s="4">
        <v>2025970</v>
      </c>
      <c r="D107" s="4">
        <v>-614470</v>
      </c>
      <c r="E107" s="4">
        <v>-17694440000</v>
      </c>
      <c r="F107" s="4">
        <f t="shared" si="15"/>
        <v>-49055535470</v>
      </c>
      <c r="R107" s="5">
        <v>3.4999999999999996E-3</v>
      </c>
      <c r="S107" s="4">
        <v>17866096</v>
      </c>
      <c r="T107" s="4">
        <f t="shared" si="13"/>
        <v>25530921.800000001</v>
      </c>
      <c r="U107" s="4">
        <f t="shared" si="17"/>
        <v>16795444</v>
      </c>
    </row>
    <row r="108" spans="1:21" x14ac:dyDescent="0.2">
      <c r="A108" s="16" t="s">
        <v>180</v>
      </c>
      <c r="B108" s="4">
        <v>2085200</v>
      </c>
      <c r="C108" s="4">
        <v>3345137</v>
      </c>
      <c r="D108" s="4">
        <v>-1259937</v>
      </c>
      <c r="E108" s="4">
        <v>-36093900000</v>
      </c>
      <c r="F108" s="4">
        <f t="shared" si="15"/>
        <v>-31361095470</v>
      </c>
      <c r="R108" s="5">
        <v>0</v>
      </c>
      <c r="S108" s="4">
        <v>25389922</v>
      </c>
      <c r="T108" s="4">
        <f t="shared" si="13"/>
        <v>25812272.199999999</v>
      </c>
      <c r="U108" s="4">
        <f t="shared" si="17"/>
        <v>16795444</v>
      </c>
    </row>
    <row r="109" spans="1:21" x14ac:dyDescent="0.2">
      <c r="A109" s="16" t="s">
        <v>179</v>
      </c>
      <c r="B109" s="4">
        <v>2931178</v>
      </c>
      <c r="C109" s="4">
        <v>2690888</v>
      </c>
      <c r="D109" s="4">
        <v>240290</v>
      </c>
      <c r="E109" s="4">
        <v>6942260000</v>
      </c>
      <c r="F109" s="4">
        <f t="shared" si="15"/>
        <v>4732804530</v>
      </c>
      <c r="R109" s="5">
        <v>6.4500000000000002E-2</v>
      </c>
      <c r="S109" s="4">
        <v>27485870</v>
      </c>
      <c r="T109" s="4">
        <f t="shared" si="13"/>
        <v>25951162.699999999</v>
      </c>
      <c r="U109" s="4">
        <f t="shared" si="17"/>
        <v>16795444</v>
      </c>
    </row>
    <row r="110" spans="1:21" x14ac:dyDescent="0.2">
      <c r="A110" s="16" t="s">
        <v>178</v>
      </c>
      <c r="B110" s="4">
        <v>4417700</v>
      </c>
      <c r="C110" s="4">
        <v>1566400</v>
      </c>
      <c r="D110" s="4">
        <v>2851300</v>
      </c>
      <c r="E110" s="4">
        <v>74715080000</v>
      </c>
      <c r="F110" s="4">
        <f t="shared" si="15"/>
        <v>-2209455470</v>
      </c>
      <c r="R110" s="5">
        <v>5.4400000000000004E-2</v>
      </c>
      <c r="S110" s="4">
        <v>30981601</v>
      </c>
      <c r="T110" s="4">
        <f t="shared" si="13"/>
        <v>25703243.199999999</v>
      </c>
      <c r="U110" s="4">
        <f t="shared" si="17"/>
        <v>14384788</v>
      </c>
    </row>
    <row r="111" spans="1:21" x14ac:dyDescent="0.2">
      <c r="A111" s="16" t="s">
        <v>177</v>
      </c>
      <c r="B111" s="4">
        <v>2887400</v>
      </c>
      <c r="C111" s="4">
        <v>3774361</v>
      </c>
      <c r="D111" s="4">
        <v>-886961</v>
      </c>
      <c r="E111" s="4">
        <v>-23571050000</v>
      </c>
      <c r="F111" s="4">
        <f t="shared" si="15"/>
        <v>-76924535470</v>
      </c>
      <c r="R111" s="5">
        <v>-6.3600000000000004E-2</v>
      </c>
      <c r="S111" s="4">
        <v>36443865</v>
      </c>
      <c r="T111" s="4">
        <f t="shared" si="13"/>
        <v>24012792.300000001</v>
      </c>
      <c r="U111" s="4">
        <f t="shared" si="17"/>
        <v>14257724</v>
      </c>
    </row>
    <row r="112" spans="1:21" x14ac:dyDescent="0.2">
      <c r="A112" s="16" t="s">
        <v>176</v>
      </c>
      <c r="B112" s="4">
        <v>811805</v>
      </c>
      <c r="C112" s="4">
        <v>176690</v>
      </c>
      <c r="D112" s="4">
        <v>635115</v>
      </c>
      <c r="E112" s="4">
        <v>18102290000</v>
      </c>
      <c r="F112" s="4">
        <f t="shared" si="15"/>
        <v>-53353485470</v>
      </c>
      <c r="R112" s="5">
        <v>-6.6199999999999995E-2</v>
      </c>
      <c r="S112" s="4">
        <v>16795444</v>
      </c>
      <c r="T112" s="4">
        <f t="shared" si="13"/>
        <v>25170150.199999999</v>
      </c>
      <c r="U112" s="4">
        <f t="shared" si="17"/>
        <v>14257724</v>
      </c>
    </row>
    <row r="113" spans="1:21" x14ac:dyDescent="0.2">
      <c r="A113" s="16" t="s">
        <v>175</v>
      </c>
      <c r="B113" s="4">
        <v>2002935</v>
      </c>
      <c r="C113" s="4">
        <v>511700</v>
      </c>
      <c r="D113" s="4">
        <v>1491235</v>
      </c>
      <c r="E113" s="4">
        <v>43551520000</v>
      </c>
      <c r="F113" s="4">
        <f t="shared" si="15"/>
        <v>-71455775470</v>
      </c>
      <c r="R113" s="5">
        <v>2.6200000000000001E-2</v>
      </c>
      <c r="S113" s="4">
        <v>20057135</v>
      </c>
      <c r="T113" s="4">
        <f t="shared" ref="T113:T118" si="18">AVERAGE(S114:S123)</f>
        <v>25368141.600000001</v>
      </c>
      <c r="U113" s="4">
        <f t="shared" si="17"/>
        <v>14257724</v>
      </c>
    </row>
    <row r="114" spans="1:21" x14ac:dyDescent="0.2">
      <c r="A114" s="16" t="s">
        <v>174</v>
      </c>
      <c r="B114" s="4">
        <v>1439901</v>
      </c>
      <c r="C114" s="4">
        <v>5664104</v>
      </c>
      <c r="D114" s="4">
        <v>-4224203</v>
      </c>
      <c r="E114" s="4">
        <v>-121569100000</v>
      </c>
      <c r="F114" s="4">
        <f t="shared" si="15"/>
        <v>-115007295470</v>
      </c>
      <c r="R114" s="5">
        <v>-6.8099999999999994E-2</v>
      </c>
      <c r="S114" s="4">
        <v>54169814</v>
      </c>
      <c r="T114" s="4">
        <f t="shared" si="18"/>
        <v>21766652.399999999</v>
      </c>
      <c r="U114" s="4">
        <f t="shared" si="17"/>
        <v>14257724</v>
      </c>
    </row>
    <row r="115" spans="1:21" x14ac:dyDescent="0.2">
      <c r="A115" s="16" t="s">
        <v>173</v>
      </c>
      <c r="B115" s="4">
        <v>438200</v>
      </c>
      <c r="C115" s="4">
        <v>2204489</v>
      </c>
      <c r="D115" s="4">
        <v>-1766289</v>
      </c>
      <c r="E115" s="4">
        <v>-54986170000</v>
      </c>
      <c r="F115" s="4">
        <f t="shared" si="15"/>
        <v>6561804530</v>
      </c>
      <c r="R115" s="5">
        <v>-8.0000000000000002E-3</v>
      </c>
      <c r="S115" s="4">
        <v>14384788</v>
      </c>
      <c r="T115" s="4">
        <f t="shared" si="18"/>
        <v>22684651.100000001</v>
      </c>
      <c r="U115" s="4">
        <f t="shared" si="17"/>
        <v>14257724</v>
      </c>
    </row>
    <row r="116" spans="1:21" x14ac:dyDescent="0.2">
      <c r="A116" s="16" t="s">
        <v>172</v>
      </c>
      <c r="B116" s="4">
        <v>1141549</v>
      </c>
      <c r="C116" s="4">
        <v>1513077</v>
      </c>
      <c r="D116" s="4">
        <v>-371528</v>
      </c>
      <c r="E116" s="4">
        <v>-11423240000</v>
      </c>
      <c r="F116" s="4">
        <f t="shared" si="15"/>
        <v>61547974530</v>
      </c>
      <c r="R116" s="5">
        <v>1.4800000000000001E-2</v>
      </c>
      <c r="S116" s="4">
        <v>14257724</v>
      </c>
      <c r="T116" s="4">
        <f t="shared" si="18"/>
        <v>24037433.800000001</v>
      </c>
      <c r="U116" s="4">
        <f t="shared" si="17"/>
        <v>15343055</v>
      </c>
    </row>
    <row r="117" spans="1:21" x14ac:dyDescent="0.2">
      <c r="A117" s="16" t="s">
        <v>171</v>
      </c>
      <c r="B117" s="4">
        <v>1198330</v>
      </c>
      <c r="C117" s="4">
        <v>3110900</v>
      </c>
      <c r="D117" s="4">
        <v>-1912570</v>
      </c>
      <c r="E117" s="4">
        <v>-58943660000</v>
      </c>
      <c r="F117" s="4">
        <f t="shared" si="15"/>
        <v>72971214530</v>
      </c>
      <c r="R117" s="5">
        <v>-2.23E-2</v>
      </c>
      <c r="S117" s="4">
        <v>15343055</v>
      </c>
      <c r="T117" s="4">
        <f t="shared" si="18"/>
        <v>24699312.5</v>
      </c>
      <c r="U117" s="4">
        <f t="shared" si="17"/>
        <v>19539356</v>
      </c>
    </row>
    <row r="118" spans="1:21" x14ac:dyDescent="0.2">
      <c r="A118" s="16" t="s">
        <v>170</v>
      </c>
      <c r="B118" s="4">
        <v>1115969</v>
      </c>
      <c r="C118" s="4">
        <v>1057960</v>
      </c>
      <c r="D118" s="4">
        <v>58009</v>
      </c>
      <c r="E118" s="4">
        <v>1917700000</v>
      </c>
      <c r="F118" s="4">
        <f t="shared" si="15"/>
        <v>131914874530</v>
      </c>
      <c r="R118" s="5">
        <v>3.9900000000000005E-2</v>
      </c>
      <c r="S118" s="4">
        <v>28203426</v>
      </c>
      <c r="T118" s="4">
        <f t="shared" si="18"/>
        <v>24529407.899999999</v>
      </c>
      <c r="U118" s="4">
        <f t="shared" si="17"/>
        <v>19539356</v>
      </c>
    </row>
    <row r="119" spans="1:21" x14ac:dyDescent="0.2">
      <c r="A119" s="16" t="s">
        <v>169</v>
      </c>
      <c r="B119" s="4">
        <v>2479569</v>
      </c>
      <c r="C119" s="4">
        <v>3626400</v>
      </c>
      <c r="D119" s="4">
        <v>-1146831</v>
      </c>
      <c r="E119" s="4">
        <v>-34925590000</v>
      </c>
      <c r="F119" s="4">
        <f t="shared" si="15"/>
        <v>129997174530</v>
      </c>
      <c r="R119" s="5">
        <v>-4.5899999999999996E-2</v>
      </c>
      <c r="S119" s="4">
        <v>28874775</v>
      </c>
      <c r="T119" s="4">
        <f>AVERAGE(S120:S129)</f>
        <v>23868837.100000001</v>
      </c>
      <c r="U119" s="4">
        <f t="shared" si="17"/>
        <v>18154922</v>
      </c>
    </row>
    <row r="120" spans="1:21" x14ac:dyDescent="0.2">
      <c r="A120" s="16" t="s">
        <v>168</v>
      </c>
      <c r="B120" s="4">
        <v>1613495</v>
      </c>
      <c r="C120" s="4">
        <v>18700</v>
      </c>
      <c r="D120" s="4">
        <v>1594795</v>
      </c>
      <c r="E120" s="4">
        <v>50247690000</v>
      </c>
      <c r="F120" s="4">
        <f t="shared" si="15"/>
        <v>164922764530</v>
      </c>
      <c r="R120" s="5">
        <v>3.2000000000000002E-3</v>
      </c>
      <c r="S120" s="4">
        <v>28502406</v>
      </c>
      <c r="T120" s="4">
        <f t="shared" ref="T120:T121" si="19">AVERAGE(S121,S130)</f>
        <v>26552861</v>
      </c>
      <c r="U120" s="4">
        <f t="shared" si="17"/>
        <v>18154922</v>
      </c>
    </row>
    <row r="121" spans="1:21" x14ac:dyDescent="0.2">
      <c r="A121" s="16" t="s">
        <v>167</v>
      </c>
      <c r="B121" s="4">
        <v>1374900</v>
      </c>
      <c r="C121" s="4">
        <v>203300</v>
      </c>
      <c r="D121" s="4">
        <v>1171600</v>
      </c>
      <c r="E121" s="4">
        <v>38066890000</v>
      </c>
      <c r="F121" s="4">
        <f t="shared" si="15"/>
        <v>114675074530</v>
      </c>
      <c r="R121" s="5">
        <v>-2.0199999999999999E-2</v>
      </c>
      <c r="S121" s="4">
        <v>19539356</v>
      </c>
      <c r="T121" s="4">
        <f t="shared" si="19"/>
        <v>35312117.5</v>
      </c>
      <c r="U121" s="4">
        <f t="shared" si="17"/>
        <v>18154922</v>
      </c>
    </row>
    <row r="122" spans="1:21" x14ac:dyDescent="0.2">
      <c r="A122" s="16" t="s">
        <v>166</v>
      </c>
      <c r="B122" s="4">
        <v>513615</v>
      </c>
      <c r="C122" s="4">
        <v>2393300</v>
      </c>
      <c r="D122" s="4">
        <v>-1879685</v>
      </c>
      <c r="E122" s="4">
        <v>-62027770000</v>
      </c>
      <c r="F122" s="4">
        <f t="shared" si="15"/>
        <v>76608184530</v>
      </c>
      <c r="R122" s="5">
        <v>-4.3200000000000002E-2</v>
      </c>
      <c r="S122" s="4">
        <v>28369023</v>
      </c>
      <c r="T122" s="4">
        <f>AVERAGE(S123,S132)</f>
        <v>19626900</v>
      </c>
      <c r="U122" s="4">
        <f t="shared" si="17"/>
        <v>18154922</v>
      </c>
    </row>
    <row r="123" spans="1:21" x14ac:dyDescent="0.2">
      <c r="A123" s="16" t="s">
        <v>165</v>
      </c>
      <c r="B123" s="4">
        <v>1054089</v>
      </c>
      <c r="C123" s="4">
        <v>312202</v>
      </c>
      <c r="D123" s="4">
        <v>741887</v>
      </c>
      <c r="E123" s="4">
        <v>24770240000</v>
      </c>
      <c r="F123" s="4">
        <f t="shared" si="15"/>
        <v>138635954530</v>
      </c>
      <c r="R123" s="5">
        <v>-1.4000000000000002E-3</v>
      </c>
      <c r="S123" s="4">
        <v>22037049</v>
      </c>
      <c r="U123" s="4">
        <f t="shared" si="17"/>
        <v>18154922</v>
      </c>
    </row>
    <row r="124" spans="1:21" x14ac:dyDescent="0.2">
      <c r="A124" s="16" t="s">
        <v>164</v>
      </c>
      <c r="B124" s="4">
        <v>430302</v>
      </c>
      <c r="C124" s="4">
        <v>1080500</v>
      </c>
      <c r="D124" s="4">
        <v>-650198</v>
      </c>
      <c r="E124" s="4">
        <v>-21973560000</v>
      </c>
      <c r="F124" s="4">
        <f t="shared" si="15"/>
        <v>113865714530</v>
      </c>
      <c r="R124" s="5">
        <v>-1.1699999999999999E-2</v>
      </c>
      <c r="S124" s="4">
        <v>18154922</v>
      </c>
      <c r="U124" s="4">
        <f t="shared" ref="U124:U126" si="20">MIN(S125:S129)</f>
        <v>21961842</v>
      </c>
    </row>
    <row r="125" spans="1:21" x14ac:dyDescent="0.2">
      <c r="A125" s="16" t="s">
        <v>163</v>
      </c>
      <c r="B125" s="4">
        <v>1364601</v>
      </c>
      <c r="C125" s="4">
        <v>418266</v>
      </c>
      <c r="D125" s="4">
        <v>946335</v>
      </c>
      <c r="E125" s="4">
        <v>31343010000</v>
      </c>
      <c r="F125" s="4">
        <f t="shared" si="15"/>
        <v>135839274530</v>
      </c>
      <c r="R125" s="5">
        <v>3.9800000000000002E-2</v>
      </c>
      <c r="S125" s="4">
        <v>23564775</v>
      </c>
      <c r="U125" s="4">
        <f t="shared" si="20"/>
        <v>21961842</v>
      </c>
    </row>
    <row r="126" spans="1:21" x14ac:dyDescent="0.2">
      <c r="A126" s="16" t="s">
        <v>162</v>
      </c>
      <c r="B126" s="4">
        <v>1187950</v>
      </c>
      <c r="C126" s="4">
        <v>1427071</v>
      </c>
      <c r="D126" s="4">
        <v>-239121</v>
      </c>
      <c r="E126" s="4">
        <v>-8148430000</v>
      </c>
      <c r="F126" s="4">
        <f t="shared" si="15"/>
        <v>104496264530</v>
      </c>
      <c r="R126" s="5">
        <v>-1.4999999999999999E-2</v>
      </c>
      <c r="S126" s="4">
        <v>27785551</v>
      </c>
      <c r="U126" s="4">
        <f t="shared" si="20"/>
        <v>21961842</v>
      </c>
    </row>
    <row r="127" spans="1:21" x14ac:dyDescent="0.2">
      <c r="A127" s="16" t="s">
        <v>161</v>
      </c>
      <c r="B127" s="4">
        <v>722905</v>
      </c>
      <c r="C127" s="4">
        <v>1288100</v>
      </c>
      <c r="D127" s="4">
        <v>-565195</v>
      </c>
      <c r="E127" s="4">
        <v>-18561620000</v>
      </c>
      <c r="F127" s="4">
        <f t="shared" si="15"/>
        <v>112644694530</v>
      </c>
      <c r="R127" s="5">
        <v>7.6E-3</v>
      </c>
      <c r="S127" s="4">
        <v>21961842</v>
      </c>
      <c r="U127" s="4">
        <f>MIN(S128:S132)</f>
        <v>17216751</v>
      </c>
    </row>
    <row r="128" spans="1:21" x14ac:dyDescent="0.2">
      <c r="A128" s="16" t="s">
        <v>160</v>
      </c>
      <c r="B128" s="4">
        <v>874705</v>
      </c>
      <c r="C128" s="4">
        <v>126300</v>
      </c>
      <c r="D128" s="4">
        <v>748405</v>
      </c>
      <c r="E128" s="4">
        <v>23896290000</v>
      </c>
      <c r="F128" s="4">
        <f t="shared" si="15"/>
        <v>131206314530</v>
      </c>
      <c r="R128" s="5">
        <v>4.1100000000000005E-2</v>
      </c>
      <c r="S128" s="4">
        <v>26504380</v>
      </c>
    </row>
    <row r="129" spans="1:22" x14ac:dyDescent="0.2">
      <c r="A129" s="16" t="s">
        <v>159</v>
      </c>
      <c r="B129" s="4">
        <v>119597</v>
      </c>
      <c r="C129" s="4">
        <v>932863</v>
      </c>
      <c r="D129" s="4">
        <v>-813266</v>
      </c>
      <c r="E129" s="4">
        <v>-25999890000</v>
      </c>
      <c r="F129" s="4">
        <f t="shared" si="15"/>
        <v>107310024530</v>
      </c>
      <c r="R129" s="5">
        <v>-3.0999999999999999E-3</v>
      </c>
      <c r="S129" s="4">
        <v>22269067</v>
      </c>
    </row>
    <row r="130" spans="1:22" x14ac:dyDescent="0.2">
      <c r="A130" s="16" t="s">
        <v>158</v>
      </c>
      <c r="B130" s="4">
        <v>2756463</v>
      </c>
      <c r="C130" s="4">
        <v>995166</v>
      </c>
      <c r="D130" s="4">
        <v>1761297</v>
      </c>
      <c r="E130" s="4">
        <v>54721170000</v>
      </c>
      <c r="F130" s="4">
        <f t="shared" si="15"/>
        <v>133309914530</v>
      </c>
      <c r="R130" s="5">
        <v>5.1399999999999994E-2</v>
      </c>
      <c r="S130" s="4">
        <v>33566366</v>
      </c>
    </row>
    <row r="131" spans="1:22" x14ac:dyDescent="0.2">
      <c r="A131" s="16" t="s">
        <v>157</v>
      </c>
      <c r="B131" s="4">
        <v>448200</v>
      </c>
      <c r="C131" s="4">
        <v>612030</v>
      </c>
      <c r="D131" s="4">
        <v>-163830</v>
      </c>
      <c r="E131" s="4">
        <v>-5276090000</v>
      </c>
      <c r="F131" s="4">
        <f>E131+F132</f>
        <v>78588744530</v>
      </c>
      <c r="R131" s="5">
        <v>-5.91E-2</v>
      </c>
      <c r="S131" s="4">
        <v>42255212</v>
      </c>
    </row>
    <row r="132" spans="1:22" x14ac:dyDescent="0.2">
      <c r="A132" s="16" t="s">
        <v>156</v>
      </c>
      <c r="B132" s="4">
        <v>3013750</v>
      </c>
      <c r="C132" s="4">
        <v>411929</v>
      </c>
      <c r="D132" s="4">
        <v>2601821</v>
      </c>
      <c r="E132" s="4">
        <v>83864834530</v>
      </c>
      <c r="F132" s="4">
        <f>E132</f>
        <v>83864834530</v>
      </c>
      <c r="R132" s="5">
        <v>9.4999999999999998E-3</v>
      </c>
      <c r="S132" s="4">
        <v>17216751</v>
      </c>
    </row>
    <row r="133" spans="1:22" x14ac:dyDescent="0.2">
      <c r="A133" s="16"/>
      <c r="B133" s="4"/>
      <c r="C133" s="4"/>
      <c r="D133" s="4"/>
      <c r="E133" s="4"/>
      <c r="G133" s="4"/>
      <c r="H133" s="4"/>
      <c r="I133" s="4"/>
      <c r="J133" s="4"/>
      <c r="L133" s="4"/>
      <c r="M133" s="4"/>
      <c r="N133" s="4"/>
      <c r="O133" s="4"/>
      <c r="P133" s="4"/>
      <c r="Q133" s="4"/>
      <c r="R133" s="4"/>
      <c r="S133" s="4"/>
      <c r="V133" s="5"/>
    </row>
    <row r="134" spans="1:22" x14ac:dyDescent="0.2">
      <c r="A134" s="16"/>
      <c r="B134" s="4"/>
      <c r="C134" s="4"/>
      <c r="D134" s="4"/>
      <c r="E134" s="4"/>
      <c r="G134" s="4"/>
      <c r="H134" s="4"/>
      <c r="I134" s="4"/>
      <c r="J134" s="4"/>
      <c r="L134" s="4"/>
      <c r="M134" s="4"/>
      <c r="N134" s="4"/>
      <c r="O134" s="4"/>
      <c r="P134" s="4"/>
      <c r="Q134" s="4"/>
      <c r="R134" s="4"/>
      <c r="S134" s="4"/>
      <c r="V134" s="5"/>
    </row>
    <row r="135" spans="1:22" x14ac:dyDescent="0.2">
      <c r="A135" s="16"/>
      <c r="B135" s="4"/>
      <c r="C135" s="4"/>
      <c r="D135" s="4"/>
      <c r="E135" s="4"/>
      <c r="G135" s="4"/>
      <c r="H135" s="4"/>
      <c r="I135" s="4"/>
      <c r="J135" s="4"/>
      <c r="S135" s="4"/>
      <c r="V135" s="5"/>
    </row>
    <row r="136" spans="1:22" x14ac:dyDescent="0.2">
      <c r="A136" s="16"/>
      <c r="B136" s="4"/>
      <c r="C136" s="4"/>
      <c r="D136" s="4"/>
      <c r="E136" s="4"/>
      <c r="L136" s="4"/>
      <c r="M136" s="4"/>
      <c r="N136" s="4"/>
      <c r="O136" s="4"/>
      <c r="P136" s="4"/>
      <c r="Q136" s="4"/>
      <c r="R136" s="4"/>
      <c r="S136" s="4"/>
      <c r="V136" s="5"/>
    </row>
    <row r="137" spans="1:22" x14ac:dyDescent="0.2">
      <c r="A137" s="16"/>
      <c r="B137" s="4"/>
      <c r="C137" s="4"/>
      <c r="D137" s="4"/>
      <c r="E137" s="4"/>
      <c r="G137" s="4"/>
      <c r="H137" s="4"/>
      <c r="I137" s="4"/>
      <c r="J137" s="4"/>
      <c r="S137" s="4"/>
      <c r="V137" s="5"/>
    </row>
    <row r="138" spans="1:22" x14ac:dyDescent="0.2">
      <c r="A138" s="16"/>
      <c r="B138" s="4"/>
      <c r="C138" s="4"/>
      <c r="D138" s="4"/>
      <c r="E138" s="4"/>
      <c r="S138" s="4"/>
      <c r="V138" s="5"/>
    </row>
    <row r="139" spans="1:22" x14ac:dyDescent="0.2">
      <c r="A139" s="16"/>
      <c r="B139" s="4"/>
      <c r="C139" s="4"/>
      <c r="D139" s="4"/>
      <c r="E139" s="4"/>
      <c r="S139" s="4"/>
      <c r="V139" s="5"/>
    </row>
    <row r="140" spans="1:22" x14ac:dyDescent="0.2">
      <c r="A140" s="16"/>
      <c r="B140" s="4"/>
      <c r="C140" s="4"/>
      <c r="D140" s="4"/>
      <c r="E140" s="4"/>
      <c r="S140" s="4"/>
      <c r="V140" s="5"/>
    </row>
    <row r="141" spans="1:22" x14ac:dyDescent="0.2">
      <c r="A141" s="16"/>
      <c r="B141" s="4"/>
      <c r="C141" s="4"/>
      <c r="D141" s="4"/>
      <c r="E141" s="4"/>
      <c r="S141" s="4"/>
      <c r="V141" s="5"/>
    </row>
    <row r="142" spans="1:22" x14ac:dyDescent="0.2">
      <c r="A142" s="16"/>
      <c r="B142" s="4"/>
      <c r="C142" s="4"/>
      <c r="D142" s="4"/>
      <c r="E142" s="4"/>
      <c r="S142" s="4"/>
      <c r="V142" s="5"/>
    </row>
    <row r="143" spans="1:22" x14ac:dyDescent="0.2">
      <c r="A143" s="16"/>
      <c r="B143" s="4"/>
      <c r="C143" s="4"/>
      <c r="D143" s="4"/>
      <c r="E143" s="4"/>
      <c r="S143" s="4"/>
      <c r="V143" s="5"/>
    </row>
    <row r="144" spans="1:22" x14ac:dyDescent="0.2">
      <c r="A144" s="16"/>
      <c r="B144" s="4"/>
      <c r="C144" s="4"/>
      <c r="D144" s="4"/>
      <c r="E144" s="4"/>
      <c r="S144" s="4"/>
      <c r="V144" s="5"/>
    </row>
    <row r="145" spans="1:22" x14ac:dyDescent="0.2">
      <c r="A145" s="16"/>
      <c r="B145" s="4"/>
      <c r="C145" s="4"/>
      <c r="D145" s="4"/>
      <c r="E145" s="4"/>
      <c r="S145" s="4"/>
      <c r="V145" s="5"/>
    </row>
    <row r="146" spans="1:22" x14ac:dyDescent="0.2">
      <c r="A146" s="16"/>
      <c r="B146" s="4"/>
      <c r="C146" s="4"/>
      <c r="D146" s="4"/>
      <c r="E146" s="4"/>
      <c r="S146" s="4"/>
      <c r="V146" s="5"/>
    </row>
    <row r="147" spans="1:22" x14ac:dyDescent="0.2">
      <c r="A147" s="16"/>
      <c r="B147" s="4"/>
      <c r="C147" s="4"/>
      <c r="D147" s="4"/>
      <c r="E147" s="4"/>
      <c r="S147" s="4"/>
      <c r="V147" s="5"/>
    </row>
    <row r="148" spans="1:22" x14ac:dyDescent="0.2">
      <c r="A148" s="16"/>
      <c r="B148" s="4"/>
      <c r="C148" s="4"/>
      <c r="D148" s="4"/>
      <c r="E148" s="4"/>
      <c r="S148" s="4"/>
      <c r="V148" s="5"/>
    </row>
    <row r="149" spans="1:22" x14ac:dyDescent="0.2">
      <c r="A149" s="16"/>
      <c r="B149" s="4"/>
      <c r="C149" s="4"/>
      <c r="D149" s="4"/>
      <c r="E149" s="4"/>
      <c r="S149" s="4"/>
      <c r="V149" s="5"/>
    </row>
    <row r="150" spans="1:22" x14ac:dyDescent="0.2">
      <c r="A150" s="16"/>
      <c r="B150" s="4"/>
      <c r="C150" s="4"/>
      <c r="D150" s="4"/>
      <c r="E150" s="4"/>
      <c r="S150" s="4"/>
      <c r="V150" s="5"/>
    </row>
    <row r="151" spans="1:22" x14ac:dyDescent="0.2">
      <c r="A151" s="16"/>
      <c r="B151" s="4"/>
      <c r="C151" s="4"/>
      <c r="D151" s="4"/>
      <c r="E151" s="4"/>
      <c r="S151" s="4"/>
      <c r="V151" s="5"/>
    </row>
    <row r="152" spans="1:22" x14ac:dyDescent="0.2">
      <c r="A152" s="16"/>
      <c r="B152" s="4"/>
      <c r="C152" s="4"/>
      <c r="D152" s="4"/>
      <c r="E152" s="4"/>
      <c r="S152" s="4"/>
      <c r="V152" s="5"/>
    </row>
    <row r="153" spans="1:22" x14ac:dyDescent="0.2">
      <c r="A153" s="16"/>
      <c r="B153" s="4"/>
      <c r="C153" s="4"/>
      <c r="D153" s="4"/>
      <c r="E153" s="4"/>
      <c r="S153" s="4"/>
      <c r="V153" s="5"/>
    </row>
    <row r="154" spans="1:22" x14ac:dyDescent="0.2">
      <c r="A154" s="16"/>
      <c r="B154" s="4"/>
      <c r="C154" s="4"/>
      <c r="D154" s="4"/>
      <c r="E154" s="4"/>
      <c r="S154" s="4"/>
      <c r="V154" s="5"/>
    </row>
    <row r="155" spans="1:22" x14ac:dyDescent="0.2">
      <c r="A155" s="16"/>
      <c r="B155" s="4"/>
      <c r="C155" s="4"/>
      <c r="D155" s="4"/>
      <c r="E155" s="4"/>
      <c r="S155" s="4"/>
      <c r="V155" s="5"/>
    </row>
    <row r="156" spans="1:22" x14ac:dyDescent="0.2">
      <c r="A156" s="16"/>
      <c r="B156" s="4"/>
      <c r="C156" s="4"/>
      <c r="D156" s="4"/>
      <c r="E156" s="4"/>
      <c r="S156" s="4"/>
      <c r="V156" s="5"/>
    </row>
    <row r="157" spans="1:22" x14ac:dyDescent="0.2">
      <c r="A157" s="16"/>
      <c r="B157" s="4"/>
      <c r="C157" s="4"/>
      <c r="D157" s="4"/>
      <c r="E157" s="4"/>
      <c r="S157" s="4"/>
      <c r="V157" s="5"/>
    </row>
    <row r="158" spans="1:22" x14ac:dyDescent="0.2">
      <c r="A158" s="16"/>
      <c r="B158" s="4"/>
      <c r="C158" s="4"/>
      <c r="D158" s="4"/>
      <c r="E158" s="4"/>
      <c r="S158" s="4"/>
      <c r="V158" s="5"/>
    </row>
    <row r="159" spans="1:22" x14ac:dyDescent="0.2">
      <c r="A159" s="16"/>
      <c r="B159" s="4"/>
      <c r="C159" s="4"/>
      <c r="D159" s="4"/>
      <c r="E159" s="4"/>
      <c r="S159" s="4"/>
      <c r="V159" s="5"/>
    </row>
    <row r="160" spans="1:22" x14ac:dyDescent="0.2">
      <c r="A160" s="16"/>
      <c r="B160" s="4"/>
      <c r="C160" s="4"/>
      <c r="D160" s="4"/>
      <c r="E160" s="4"/>
      <c r="S160" s="4"/>
      <c r="V160" s="5"/>
    </row>
    <row r="161" spans="1:22" x14ac:dyDescent="0.2">
      <c r="A161" s="16"/>
      <c r="B161" s="4"/>
      <c r="C161" s="4"/>
      <c r="D161" s="4"/>
      <c r="E161" s="4"/>
      <c r="S161" s="4"/>
      <c r="V161" s="5"/>
    </row>
    <row r="162" spans="1:22" x14ac:dyDescent="0.2">
      <c r="A162" s="16"/>
      <c r="B162" s="4"/>
      <c r="C162" s="4"/>
      <c r="D162" s="4"/>
      <c r="E162" s="4"/>
      <c r="S162" s="4"/>
      <c r="V162" s="5"/>
    </row>
    <row r="163" spans="1:22" x14ac:dyDescent="0.2">
      <c r="A163" s="16"/>
      <c r="B163" s="4"/>
      <c r="C163" s="4"/>
      <c r="D163" s="4"/>
      <c r="E163" s="4"/>
      <c r="S163" s="4"/>
      <c r="V163" s="5"/>
    </row>
    <row r="164" spans="1:22" x14ac:dyDescent="0.2">
      <c r="A164" s="16"/>
      <c r="B164" s="4"/>
      <c r="C164" s="4"/>
      <c r="D164" s="4"/>
      <c r="E164" s="4"/>
      <c r="S164" s="4"/>
      <c r="V164" s="5"/>
    </row>
    <row r="165" spans="1:22" x14ac:dyDescent="0.2">
      <c r="A165" s="16"/>
      <c r="B165" s="4"/>
      <c r="C165" s="4"/>
      <c r="D165" s="4"/>
      <c r="E165" s="4"/>
      <c r="S165" s="4"/>
      <c r="V165" s="5"/>
    </row>
    <row r="166" spans="1:22" x14ac:dyDescent="0.2">
      <c r="A166" s="16"/>
      <c r="B166" s="4"/>
      <c r="C166" s="4"/>
      <c r="D166" s="4"/>
      <c r="E166" s="4"/>
      <c r="S166" s="4"/>
      <c r="V166" s="5"/>
    </row>
    <row r="167" spans="1:22" x14ac:dyDescent="0.2">
      <c r="A167" s="16"/>
      <c r="B167" s="4"/>
      <c r="C167" s="4"/>
      <c r="D167" s="4"/>
      <c r="E167" s="4"/>
      <c r="S167" s="4"/>
      <c r="V167" s="5"/>
    </row>
    <row r="168" spans="1:22" x14ac:dyDescent="0.2">
      <c r="A168" s="16"/>
      <c r="B168" s="4"/>
      <c r="C168" s="4"/>
      <c r="D168" s="4"/>
      <c r="E168" s="4"/>
      <c r="S168" s="4"/>
      <c r="V168" s="5"/>
    </row>
    <row r="169" spans="1:22" x14ac:dyDescent="0.2">
      <c r="A169" s="16"/>
      <c r="B169" s="4"/>
      <c r="C169" s="4"/>
      <c r="D169" s="4"/>
      <c r="E169" s="4"/>
      <c r="S169" s="4"/>
      <c r="V169" s="5"/>
    </row>
    <row r="170" spans="1:22" x14ac:dyDescent="0.2">
      <c r="A170" s="16"/>
      <c r="B170" s="4"/>
      <c r="C170" s="4"/>
      <c r="D170" s="4"/>
      <c r="E170" s="4"/>
      <c r="S170" s="4"/>
      <c r="V170" s="5"/>
    </row>
    <row r="171" spans="1:22" x14ac:dyDescent="0.2">
      <c r="A171" s="16"/>
      <c r="B171" s="4"/>
      <c r="C171" s="4"/>
      <c r="D171" s="4"/>
      <c r="E171" s="4"/>
      <c r="S171" s="4"/>
      <c r="V171" s="5"/>
    </row>
    <row r="172" spans="1:22" x14ac:dyDescent="0.2">
      <c r="A172" s="16"/>
      <c r="B172" s="4"/>
      <c r="C172" s="4"/>
      <c r="D172" s="4"/>
      <c r="E172" s="4"/>
      <c r="S172" s="4"/>
      <c r="V172" s="5"/>
    </row>
    <row r="173" spans="1:22" x14ac:dyDescent="0.2">
      <c r="A173" s="16"/>
      <c r="B173" s="4"/>
      <c r="C173" s="4"/>
      <c r="D173" s="4"/>
      <c r="E173" s="4"/>
      <c r="S173" s="4"/>
      <c r="V173" s="5"/>
    </row>
    <row r="174" spans="1:22" x14ac:dyDescent="0.2">
      <c r="A174" s="16"/>
      <c r="B174" s="4"/>
      <c r="C174" s="4"/>
      <c r="D174" s="4"/>
      <c r="E174" s="4"/>
      <c r="S174" s="4"/>
      <c r="V174" s="5"/>
    </row>
    <row r="175" spans="1:22" x14ac:dyDescent="0.2">
      <c r="A175" s="16"/>
      <c r="B175" s="4"/>
      <c r="C175" s="4"/>
      <c r="D175" s="4"/>
      <c r="E175" s="4"/>
      <c r="S175" s="4"/>
      <c r="V175" s="5"/>
    </row>
    <row r="176" spans="1:22" x14ac:dyDescent="0.2">
      <c r="A176" s="16"/>
      <c r="B176" s="4"/>
      <c r="C176" s="4"/>
      <c r="D176" s="4"/>
      <c r="E176" s="4"/>
      <c r="S176" s="4"/>
      <c r="V176" s="5"/>
    </row>
    <row r="177" spans="1:22" x14ac:dyDescent="0.2">
      <c r="A177" s="16"/>
      <c r="B177" s="4"/>
      <c r="C177" s="4"/>
      <c r="D177" s="4"/>
      <c r="E177" s="4"/>
      <c r="S177" s="4"/>
      <c r="V177" s="5"/>
    </row>
    <row r="178" spans="1:22" x14ac:dyDescent="0.2">
      <c r="A178" s="16"/>
      <c r="B178" s="4"/>
      <c r="C178" s="4"/>
      <c r="D178" s="4"/>
      <c r="E178" s="4"/>
      <c r="S178" s="4"/>
      <c r="V178" s="5"/>
    </row>
    <row r="179" spans="1:22" x14ac:dyDescent="0.2">
      <c r="A179" s="16"/>
      <c r="B179" s="4"/>
      <c r="C179" s="4"/>
      <c r="D179" s="4"/>
      <c r="E179" s="4"/>
      <c r="S179" s="4"/>
      <c r="V179" s="5"/>
    </row>
    <row r="180" spans="1:22" x14ac:dyDescent="0.2">
      <c r="A180" s="16"/>
      <c r="B180" s="4"/>
      <c r="C180" s="4"/>
      <c r="D180" s="4"/>
      <c r="E180" s="4"/>
      <c r="S180" s="4"/>
      <c r="V180" s="5"/>
    </row>
    <row r="181" spans="1:22" x14ac:dyDescent="0.2">
      <c r="A181" s="16"/>
      <c r="B181" s="4"/>
      <c r="C181" s="4"/>
      <c r="D181" s="4"/>
      <c r="E181" s="4"/>
      <c r="S181" s="4"/>
      <c r="V181" s="5"/>
    </row>
    <row r="182" spans="1:22" x14ac:dyDescent="0.2">
      <c r="A182" s="16"/>
      <c r="B182" s="4"/>
      <c r="C182" s="4"/>
      <c r="D182" s="4"/>
      <c r="E182" s="4"/>
      <c r="S182" s="4"/>
      <c r="V182" s="5"/>
    </row>
    <row r="183" spans="1:22" x14ac:dyDescent="0.2">
      <c r="A183" s="16"/>
      <c r="B183" s="4"/>
      <c r="C183" s="4"/>
      <c r="D183" s="4"/>
      <c r="E183" s="4"/>
      <c r="S183" s="4"/>
      <c r="V183" s="5"/>
    </row>
    <row r="184" spans="1:22" x14ac:dyDescent="0.2">
      <c r="A184" s="16"/>
      <c r="B184" s="4"/>
      <c r="C184" s="4"/>
      <c r="D184" s="4"/>
      <c r="E184" s="4"/>
      <c r="S184" s="4"/>
      <c r="V184" s="5"/>
    </row>
    <row r="185" spans="1:22" x14ac:dyDescent="0.2">
      <c r="A185" s="16"/>
      <c r="B185" s="4"/>
      <c r="C185" s="4"/>
      <c r="D185" s="4"/>
      <c r="E185" s="4"/>
      <c r="S185" s="4"/>
      <c r="V185" s="5"/>
    </row>
    <row r="186" spans="1:22" x14ac:dyDescent="0.2">
      <c r="A186" s="16"/>
      <c r="B186" s="4"/>
      <c r="C186" s="4"/>
      <c r="D186" s="4"/>
      <c r="E186" s="4"/>
      <c r="S186" s="4"/>
      <c r="V186" s="5"/>
    </row>
    <row r="187" spans="1:22" x14ac:dyDescent="0.2">
      <c r="A187" s="16"/>
      <c r="B187" s="4"/>
      <c r="C187" s="4"/>
      <c r="D187" s="4"/>
      <c r="E187" s="4"/>
      <c r="S187" s="4"/>
      <c r="V187" s="5"/>
    </row>
    <row r="188" spans="1:22" x14ac:dyDescent="0.2">
      <c r="A188" s="16"/>
      <c r="B188" s="4"/>
      <c r="C188" s="4"/>
      <c r="D188" s="4"/>
      <c r="E188" s="4"/>
      <c r="S188" s="4"/>
      <c r="V188" s="5"/>
    </row>
    <row r="189" spans="1:22" x14ac:dyDescent="0.2">
      <c r="A189" s="2"/>
      <c r="B189" s="4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5"/>
      <c r="U189" s="5"/>
      <c r="V189" s="5"/>
    </row>
    <row r="190" spans="1:22" x14ac:dyDescent="0.2">
      <c r="A190" s="2"/>
      <c r="B190" s="4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5"/>
      <c r="U190" s="5"/>
      <c r="V190" s="5"/>
    </row>
    <row r="191" spans="1:22" x14ac:dyDescent="0.2">
      <c r="A191" s="2"/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5"/>
      <c r="U191" s="5"/>
      <c r="V191" s="5"/>
    </row>
    <row r="192" spans="1:22" x14ac:dyDescent="0.2">
      <c r="A192" s="2"/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5"/>
      <c r="U192" s="5"/>
      <c r="V192" s="5"/>
    </row>
    <row r="193" spans="1:22" x14ac:dyDescent="0.2">
      <c r="A193" s="2"/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5"/>
      <c r="U193" s="5"/>
      <c r="V193" s="5"/>
    </row>
    <row r="194" spans="1:22" x14ac:dyDescent="0.2">
      <c r="A194" s="2"/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5"/>
      <c r="U194" s="5"/>
      <c r="V194" s="5"/>
    </row>
    <row r="195" spans="1:22" x14ac:dyDescent="0.2">
      <c r="A195" s="2"/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5"/>
      <c r="U195" s="5"/>
      <c r="V195" s="5"/>
    </row>
    <row r="196" spans="1:22" x14ac:dyDescent="0.2">
      <c r="A196" s="2"/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5"/>
      <c r="U196" s="5"/>
      <c r="V196" s="5"/>
    </row>
    <row r="197" spans="1:22" x14ac:dyDescent="0.2">
      <c r="A197" s="2"/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5"/>
      <c r="U197" s="5"/>
      <c r="V197" s="5"/>
    </row>
    <row r="198" spans="1:22" x14ac:dyDescent="0.2">
      <c r="A198" s="2"/>
      <c r="B198" s="4"/>
      <c r="C198" s="4"/>
      <c r="D198" s="4"/>
      <c r="E198" s="4"/>
      <c r="F198" s="4"/>
      <c r="G198" s="4"/>
      <c r="H198" s="4"/>
      <c r="I198" s="4"/>
      <c r="J198" s="4"/>
      <c r="K198" s="4"/>
      <c r="L198" s="4"/>
      <c r="M198" s="4"/>
      <c r="N198" s="4"/>
      <c r="O198" s="4"/>
      <c r="P198" s="4"/>
      <c r="Q198" s="4"/>
      <c r="R198" s="4"/>
      <c r="S198" s="4"/>
      <c r="T198" s="5"/>
      <c r="U198" s="5"/>
      <c r="V198" s="5"/>
    </row>
    <row r="199" spans="1:22" x14ac:dyDescent="0.2">
      <c r="A199" s="6"/>
      <c r="B199" s="4"/>
      <c r="C199" s="4"/>
      <c r="D199" s="4"/>
      <c r="E199" s="4"/>
      <c r="F199" s="4"/>
      <c r="G199" s="4"/>
      <c r="H199" s="4"/>
      <c r="I199" s="4"/>
      <c r="J199" s="4"/>
      <c r="K199" s="4"/>
      <c r="L199" s="4"/>
      <c r="M199" s="4"/>
      <c r="N199" s="4"/>
      <c r="O199" s="4"/>
      <c r="P199" s="4"/>
      <c r="Q199" s="4"/>
      <c r="R199" s="4"/>
      <c r="S199" s="4"/>
      <c r="T199" s="5"/>
      <c r="U199" s="5"/>
      <c r="V199" s="5"/>
    </row>
    <row r="200" spans="1:22" x14ac:dyDescent="0.2">
      <c r="A200" s="6"/>
      <c r="B200" s="4"/>
      <c r="C200" s="4"/>
      <c r="D200" s="4"/>
      <c r="E200" s="4"/>
      <c r="F200" s="4"/>
      <c r="G200" s="4"/>
      <c r="H200" s="4"/>
      <c r="I200" s="4"/>
      <c r="J200" s="4"/>
      <c r="K200" s="4"/>
      <c r="L200" s="4"/>
      <c r="M200" s="4"/>
      <c r="N200" s="4"/>
      <c r="O200" s="4"/>
      <c r="P200" s="4"/>
      <c r="Q200" s="4"/>
      <c r="R200" s="4"/>
      <c r="S200" s="4"/>
      <c r="T200" s="5"/>
      <c r="U200" s="5"/>
      <c r="V200" s="5"/>
    </row>
    <row r="201" spans="1:22" x14ac:dyDescent="0.2">
      <c r="A201" s="6"/>
      <c r="B201" s="4"/>
      <c r="C201" s="4"/>
      <c r="D201" s="4"/>
      <c r="E201" s="4"/>
      <c r="F201" s="4"/>
      <c r="G201" s="4"/>
      <c r="H201" s="4"/>
      <c r="I201" s="4"/>
      <c r="J201" s="4"/>
      <c r="K201" s="4"/>
      <c r="L201" s="4"/>
      <c r="M201" s="4"/>
      <c r="N201" s="4"/>
      <c r="O201" s="4"/>
      <c r="P201" s="4"/>
      <c r="Q201" s="4"/>
      <c r="R201" s="4"/>
      <c r="S201" s="4"/>
      <c r="T201" s="5"/>
      <c r="U201" s="5"/>
      <c r="V201" s="5"/>
    </row>
    <row r="202" spans="1:22" x14ac:dyDescent="0.2">
      <c r="A202" s="6"/>
      <c r="B202" s="4"/>
      <c r="C202" s="4"/>
      <c r="D202" s="4"/>
      <c r="E202" s="4"/>
      <c r="F202" s="4"/>
      <c r="G202" s="4"/>
      <c r="H202" s="4"/>
      <c r="I202" s="4"/>
      <c r="J202" s="4"/>
      <c r="K202" s="4"/>
      <c r="L202" s="4"/>
      <c r="M202" s="4"/>
      <c r="N202" s="4"/>
      <c r="O202" s="4"/>
      <c r="P202" s="4"/>
      <c r="Q202" s="4"/>
      <c r="R202" s="4"/>
      <c r="S202" s="4"/>
      <c r="T202" s="5"/>
      <c r="U202" s="5"/>
      <c r="V202" s="5"/>
    </row>
    <row r="203" spans="1:22" x14ac:dyDescent="0.2">
      <c r="A203" s="6"/>
      <c r="B203" s="4"/>
      <c r="C203" s="4"/>
      <c r="D203" s="4"/>
      <c r="E203" s="4"/>
      <c r="F203" s="4"/>
      <c r="G203" s="4"/>
      <c r="H203" s="4"/>
      <c r="I203" s="4"/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5"/>
      <c r="U203" s="5"/>
      <c r="V203" s="5"/>
    </row>
    <row r="204" spans="1:22" x14ac:dyDescent="0.2">
      <c r="A204" s="6"/>
      <c r="B204" s="4"/>
      <c r="C204" s="4"/>
      <c r="D204" s="4"/>
      <c r="E204" s="4"/>
      <c r="F204" s="4"/>
      <c r="G204" s="4"/>
      <c r="H204" s="4"/>
      <c r="I204" s="4"/>
      <c r="J204" s="4"/>
      <c r="K204" s="4"/>
      <c r="L204" s="4"/>
      <c r="M204" s="4"/>
      <c r="N204" s="4"/>
      <c r="O204" s="4"/>
      <c r="P204" s="4"/>
      <c r="Q204" s="4"/>
      <c r="R204" s="4"/>
      <c r="S204" s="4"/>
      <c r="T204" s="5"/>
      <c r="U204" s="5"/>
      <c r="V204" s="5"/>
    </row>
    <row r="205" spans="1:22" x14ac:dyDescent="0.2">
      <c r="A205" s="6"/>
      <c r="B205" s="4"/>
      <c r="C205" s="4"/>
      <c r="D205" s="4"/>
      <c r="E205" s="4"/>
      <c r="F205" s="4"/>
      <c r="G205" s="4"/>
      <c r="H205" s="4"/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5"/>
      <c r="U205" s="5"/>
      <c r="V205" s="5"/>
    </row>
    <row r="206" spans="1:22" x14ac:dyDescent="0.2">
      <c r="A206" s="6"/>
      <c r="B206" s="4"/>
      <c r="C206" s="4"/>
      <c r="D206" s="4"/>
      <c r="E206" s="4"/>
      <c r="F206" s="4"/>
      <c r="G206" s="4"/>
      <c r="H206" s="4"/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4"/>
      <c r="T206" s="5"/>
      <c r="U206" s="5"/>
      <c r="V206" s="5"/>
    </row>
    <row r="207" spans="1:22" x14ac:dyDescent="0.2">
      <c r="A207" s="6"/>
      <c r="B207" s="4"/>
      <c r="C207" s="4"/>
      <c r="D207" s="4"/>
      <c r="E207" s="4"/>
      <c r="F207" s="4"/>
      <c r="G207" s="4"/>
      <c r="H207" s="4"/>
      <c r="I207" s="4"/>
      <c r="J207" s="4"/>
      <c r="K207" s="4"/>
      <c r="L207" s="4"/>
      <c r="M207" s="4"/>
      <c r="N207" s="4"/>
      <c r="O207" s="4"/>
      <c r="P207" s="4"/>
      <c r="Q207" s="4"/>
      <c r="R207" s="4"/>
      <c r="S207" s="4"/>
      <c r="T207" s="5"/>
      <c r="U207" s="5"/>
      <c r="V207" s="5"/>
    </row>
    <row r="208" spans="1:22" x14ac:dyDescent="0.2">
      <c r="A208" s="6"/>
      <c r="B208" s="4"/>
      <c r="C208" s="4"/>
      <c r="D208" s="4"/>
      <c r="E208" s="4"/>
      <c r="F208" s="4"/>
      <c r="G208" s="4"/>
      <c r="H208" s="4"/>
      <c r="I208" s="4"/>
      <c r="J208" s="4"/>
      <c r="K208" s="4"/>
      <c r="L208" s="4"/>
      <c r="M208" s="4"/>
      <c r="N208" s="4"/>
      <c r="O208" s="4"/>
      <c r="P208" s="4"/>
      <c r="Q208" s="4"/>
      <c r="R208" s="4"/>
      <c r="S208" s="4"/>
      <c r="T208" s="5"/>
      <c r="U208" s="5"/>
      <c r="V208" s="5"/>
    </row>
    <row r="209" spans="1:22" x14ac:dyDescent="0.2">
      <c r="A209" s="2"/>
      <c r="B209" s="4"/>
      <c r="C209" s="4"/>
      <c r="D209" s="4"/>
      <c r="E209" s="4"/>
      <c r="F209" s="4"/>
      <c r="G209" s="4"/>
      <c r="H209" s="4"/>
      <c r="I209" s="4"/>
      <c r="J209" s="4"/>
      <c r="K209" s="4"/>
      <c r="L209" s="4"/>
      <c r="M209" s="4"/>
      <c r="N209" s="4"/>
      <c r="O209" s="4"/>
      <c r="P209" s="4"/>
      <c r="Q209" s="4"/>
      <c r="R209" s="4"/>
      <c r="S209" s="4"/>
      <c r="T209" s="5"/>
      <c r="U209" s="5"/>
      <c r="V209" s="5"/>
    </row>
    <row r="210" spans="1:22" x14ac:dyDescent="0.2">
      <c r="A210" s="2"/>
      <c r="B210" s="4"/>
      <c r="C210" s="4"/>
      <c r="D210" s="4"/>
      <c r="E210" s="4"/>
      <c r="F210" s="4"/>
      <c r="G210" s="4"/>
      <c r="H210" s="4"/>
      <c r="I210" s="4"/>
      <c r="J210" s="4"/>
      <c r="K210" s="4"/>
      <c r="L210" s="4"/>
      <c r="M210" s="4"/>
      <c r="N210" s="4"/>
      <c r="O210" s="4"/>
      <c r="P210" s="4"/>
      <c r="Q210" s="4"/>
      <c r="R210" s="4"/>
      <c r="S210" s="4"/>
      <c r="T210" s="5"/>
      <c r="U210" s="5"/>
      <c r="V210" s="5"/>
    </row>
    <row r="211" spans="1:22" x14ac:dyDescent="0.2">
      <c r="A211" s="6"/>
      <c r="B211" s="4"/>
      <c r="C211" s="4"/>
      <c r="D211" s="4"/>
      <c r="E211" s="4"/>
      <c r="F211" s="4"/>
      <c r="G211" s="4"/>
      <c r="H211" s="4"/>
      <c r="I211" s="4"/>
      <c r="J211" s="4"/>
      <c r="K211" s="4"/>
      <c r="L211" s="4"/>
      <c r="M211" s="4"/>
      <c r="N211" s="4"/>
      <c r="O211" s="4"/>
      <c r="P211" s="4"/>
      <c r="Q211" s="4"/>
      <c r="R211" s="4"/>
      <c r="S211" s="4"/>
      <c r="T211" s="5"/>
      <c r="U211" s="5"/>
      <c r="V211" s="5"/>
    </row>
    <row r="212" spans="1:22" x14ac:dyDescent="0.2">
      <c r="A212" s="6"/>
      <c r="B212" s="4"/>
      <c r="C212" s="4"/>
      <c r="D212" s="4"/>
      <c r="E212" s="4"/>
      <c r="F212" s="4"/>
      <c r="G212" s="4"/>
      <c r="H212" s="4"/>
      <c r="I212" s="4"/>
      <c r="J212" s="4"/>
      <c r="K212" s="4"/>
      <c r="L212" s="4"/>
      <c r="M212" s="4"/>
      <c r="N212" s="4"/>
      <c r="O212" s="4"/>
      <c r="P212" s="4"/>
      <c r="Q212" s="4"/>
      <c r="R212" s="4"/>
      <c r="S212" s="4"/>
      <c r="T212" s="5"/>
      <c r="U212" s="5"/>
      <c r="V212" s="5"/>
    </row>
    <row r="213" spans="1:22" x14ac:dyDescent="0.2">
      <c r="A213" s="6"/>
      <c r="B213" s="4"/>
      <c r="C213" s="4"/>
      <c r="D213" s="4"/>
      <c r="E213" s="4"/>
      <c r="F213" s="4"/>
      <c r="G213" s="4"/>
      <c r="H213" s="4"/>
      <c r="I213" s="4"/>
      <c r="J213" s="4"/>
      <c r="K213" s="4"/>
      <c r="L213" s="4"/>
      <c r="M213" s="4"/>
      <c r="N213" s="4"/>
      <c r="O213" s="4"/>
      <c r="P213" s="4"/>
      <c r="Q213" s="4"/>
      <c r="R213" s="4"/>
      <c r="S213" s="4"/>
      <c r="T213" s="5"/>
      <c r="U213" s="5"/>
      <c r="V213" s="5"/>
    </row>
    <row r="214" spans="1:22" x14ac:dyDescent="0.2">
      <c r="A214" s="6"/>
      <c r="B214" s="4"/>
      <c r="C214" s="4"/>
      <c r="D214" s="4"/>
      <c r="E214" s="4"/>
      <c r="F214" s="4"/>
      <c r="G214" s="4"/>
      <c r="H214" s="4"/>
      <c r="I214" s="4"/>
      <c r="J214" s="4"/>
      <c r="K214" s="4"/>
      <c r="L214" s="4"/>
      <c r="M214" s="4"/>
      <c r="N214" s="4"/>
      <c r="O214" s="4"/>
      <c r="P214" s="4"/>
      <c r="Q214" s="4"/>
      <c r="R214" s="4"/>
      <c r="S214" s="4"/>
      <c r="T214" s="5"/>
      <c r="U214" s="5"/>
      <c r="V214" s="5"/>
    </row>
    <row r="215" spans="1:22" x14ac:dyDescent="0.2">
      <c r="A215" s="6"/>
      <c r="B215" s="4"/>
      <c r="C215" s="4"/>
      <c r="D215" s="4"/>
      <c r="E215" s="4"/>
      <c r="F215" s="4"/>
      <c r="G215" s="4"/>
      <c r="H215" s="4"/>
      <c r="I215" s="4"/>
      <c r="J215" s="4"/>
      <c r="K215" s="4"/>
      <c r="L215" s="4"/>
      <c r="M215" s="4"/>
      <c r="N215" s="4"/>
      <c r="O215" s="4"/>
      <c r="P215" s="4"/>
      <c r="Q215" s="4"/>
      <c r="R215" s="4"/>
      <c r="S215" s="4"/>
      <c r="T215" s="5"/>
      <c r="U215" s="5"/>
      <c r="V215" s="5"/>
    </row>
    <row r="216" spans="1:22" x14ac:dyDescent="0.2">
      <c r="A216" s="6"/>
      <c r="B216" s="4"/>
      <c r="C216" s="4"/>
      <c r="D216" s="4"/>
      <c r="E216" s="4"/>
      <c r="F216" s="4"/>
      <c r="G216" s="4"/>
      <c r="H216" s="4"/>
      <c r="I216" s="4"/>
      <c r="J216" s="4"/>
      <c r="K216" s="4"/>
      <c r="L216" s="4"/>
      <c r="M216" s="4"/>
      <c r="N216" s="4"/>
      <c r="O216" s="4"/>
      <c r="P216" s="4"/>
      <c r="Q216" s="4"/>
      <c r="R216" s="4"/>
      <c r="S216" s="4"/>
      <c r="T216" s="5"/>
      <c r="U216" s="5"/>
      <c r="V216" s="5"/>
    </row>
    <row r="217" spans="1:22" x14ac:dyDescent="0.2">
      <c r="A217" s="6"/>
      <c r="B217" s="4"/>
      <c r="C217" s="4"/>
      <c r="D217" s="4"/>
      <c r="E217" s="4"/>
      <c r="F217" s="4"/>
      <c r="G217" s="4"/>
      <c r="H217" s="4"/>
      <c r="I217" s="4"/>
      <c r="J217" s="4"/>
      <c r="K217" s="4"/>
      <c r="L217" s="4"/>
      <c r="M217" s="4"/>
      <c r="N217" s="4"/>
      <c r="O217" s="4"/>
      <c r="P217" s="4"/>
      <c r="Q217" s="4"/>
      <c r="R217" s="4"/>
      <c r="S217" s="4"/>
      <c r="T217" s="5"/>
      <c r="U217" s="5"/>
      <c r="V217" s="5"/>
    </row>
    <row r="218" spans="1:22" x14ac:dyDescent="0.2">
      <c r="A218" s="6"/>
      <c r="B218" s="4"/>
      <c r="C218" s="4"/>
      <c r="D218" s="4"/>
      <c r="E218" s="4"/>
      <c r="F218" s="4"/>
      <c r="G218" s="4"/>
      <c r="H218" s="4"/>
      <c r="I218" s="4"/>
      <c r="J218" s="4"/>
      <c r="K218" s="4"/>
      <c r="L218" s="4"/>
      <c r="M218" s="4"/>
      <c r="N218" s="4"/>
      <c r="O218" s="4"/>
      <c r="P218" s="4"/>
      <c r="Q218" s="4"/>
      <c r="R218" s="4"/>
      <c r="S218" s="4"/>
      <c r="T218" s="5"/>
      <c r="U218" s="5"/>
      <c r="V218" s="5"/>
    </row>
    <row r="219" spans="1:22" x14ac:dyDescent="0.2">
      <c r="A219" s="6"/>
      <c r="B219" s="4"/>
      <c r="C219" s="4"/>
      <c r="D219" s="4"/>
      <c r="E219" s="4"/>
      <c r="F219" s="4"/>
      <c r="G219" s="4"/>
      <c r="H219" s="4"/>
      <c r="I219" s="4"/>
      <c r="J219" s="4"/>
      <c r="K219" s="4"/>
      <c r="L219" s="4"/>
      <c r="M219" s="4"/>
      <c r="N219" s="4"/>
      <c r="O219" s="4"/>
      <c r="P219" s="4"/>
      <c r="Q219" s="4"/>
      <c r="R219" s="4"/>
      <c r="S219" s="4"/>
      <c r="T219" s="5"/>
      <c r="U219" s="5"/>
      <c r="V219" s="5"/>
    </row>
    <row r="220" spans="1:22" x14ac:dyDescent="0.2">
      <c r="A220" s="6"/>
      <c r="B220" s="4"/>
      <c r="C220" s="4"/>
      <c r="D220" s="4"/>
      <c r="E220" s="4"/>
      <c r="F220" s="4"/>
      <c r="G220" s="4"/>
      <c r="H220" s="4"/>
      <c r="I220" s="4"/>
      <c r="J220" s="4"/>
      <c r="K220" s="4"/>
      <c r="L220" s="4"/>
      <c r="M220" s="4"/>
      <c r="N220" s="4"/>
      <c r="O220" s="4"/>
      <c r="P220" s="4"/>
      <c r="Q220" s="4"/>
      <c r="R220" s="4"/>
      <c r="S220" s="4"/>
      <c r="T220" s="5"/>
      <c r="U220" s="5"/>
      <c r="V220" s="5"/>
    </row>
    <row r="221" spans="1:22" x14ac:dyDescent="0.2">
      <c r="A221" s="6"/>
      <c r="B221" s="4"/>
      <c r="C221" s="4"/>
      <c r="D221" s="4"/>
      <c r="E221" s="4"/>
      <c r="F221" s="4"/>
      <c r="G221" s="4"/>
      <c r="H221" s="4"/>
      <c r="I221" s="4"/>
      <c r="J221" s="4"/>
      <c r="K221" s="4"/>
      <c r="L221" s="4"/>
      <c r="M221" s="4"/>
      <c r="N221" s="4"/>
      <c r="O221" s="4"/>
      <c r="P221" s="4"/>
      <c r="Q221" s="4"/>
      <c r="R221" s="4"/>
      <c r="S221" s="4"/>
      <c r="T221" s="5"/>
      <c r="U221" s="5"/>
      <c r="V221" s="5"/>
    </row>
    <row r="222" spans="1:22" x14ac:dyDescent="0.2">
      <c r="A222" s="6"/>
      <c r="B222" s="4"/>
      <c r="C222" s="4"/>
      <c r="D222" s="4"/>
      <c r="E222" s="4"/>
      <c r="F222" s="4"/>
      <c r="G222" s="4"/>
      <c r="H222" s="4"/>
      <c r="I222" s="4"/>
      <c r="J222" s="4"/>
      <c r="K222" s="4"/>
      <c r="L222" s="4"/>
      <c r="M222" s="4"/>
      <c r="N222" s="4"/>
      <c r="O222" s="4"/>
      <c r="P222" s="4"/>
      <c r="Q222" s="4"/>
      <c r="R222" s="4"/>
      <c r="S222" s="4"/>
      <c r="T222" s="5"/>
      <c r="U222" s="5"/>
      <c r="V222" s="5"/>
    </row>
    <row r="223" spans="1:22" x14ac:dyDescent="0.2">
      <c r="A223" s="6"/>
      <c r="B223" s="4"/>
      <c r="C223" s="4"/>
      <c r="D223" s="4"/>
      <c r="E223" s="4"/>
      <c r="F223" s="4"/>
      <c r="G223" s="4"/>
      <c r="H223" s="4"/>
      <c r="I223" s="4"/>
      <c r="J223" s="4"/>
      <c r="K223" s="4"/>
      <c r="L223" s="4"/>
      <c r="M223" s="4"/>
      <c r="N223" s="4"/>
      <c r="O223" s="4"/>
      <c r="P223" s="4"/>
      <c r="Q223" s="4"/>
      <c r="R223" s="4"/>
      <c r="S223" s="4"/>
      <c r="T223" s="5"/>
      <c r="U223" s="5"/>
      <c r="V223" s="5"/>
    </row>
    <row r="224" spans="1:22" x14ac:dyDescent="0.2">
      <c r="A224" s="2"/>
      <c r="B224" s="4"/>
      <c r="C224" s="4"/>
      <c r="D224" s="4"/>
      <c r="E224" s="4"/>
      <c r="F224" s="4"/>
      <c r="G224" s="4"/>
      <c r="H224" s="4"/>
      <c r="I224" s="4"/>
      <c r="J224" s="4"/>
      <c r="K224" s="4"/>
      <c r="L224" s="4"/>
      <c r="M224" s="4"/>
      <c r="N224" s="4"/>
      <c r="O224" s="4"/>
      <c r="P224" s="4"/>
      <c r="Q224" s="4"/>
      <c r="R224" s="4"/>
      <c r="S224" s="4"/>
      <c r="T224" s="5"/>
      <c r="U224" s="5"/>
      <c r="V224" s="5"/>
    </row>
    <row r="225" spans="1:22" x14ac:dyDescent="0.2">
      <c r="A225" s="2"/>
      <c r="B225" s="4"/>
      <c r="C225" s="4"/>
      <c r="D225" s="4"/>
      <c r="E225" s="4"/>
      <c r="F225" s="4"/>
      <c r="G225" s="4"/>
      <c r="H225" s="4"/>
      <c r="I225" s="4"/>
      <c r="J225" s="4"/>
      <c r="K225" s="4"/>
      <c r="L225" s="4"/>
      <c r="M225" s="4"/>
      <c r="N225" s="4"/>
      <c r="O225" s="4"/>
      <c r="P225" s="4"/>
      <c r="Q225" s="4"/>
      <c r="R225" s="4"/>
      <c r="S225" s="4"/>
      <c r="T225" s="5"/>
      <c r="U225" s="5"/>
      <c r="V225" s="5"/>
    </row>
    <row r="226" spans="1:22" x14ac:dyDescent="0.2">
      <c r="A226" s="2"/>
      <c r="B226" s="4"/>
      <c r="C226" s="4"/>
      <c r="D226" s="4"/>
      <c r="E226" s="4"/>
      <c r="F226" s="4"/>
      <c r="G226" s="4"/>
      <c r="H226" s="4"/>
      <c r="I226" s="4"/>
      <c r="J226" s="4"/>
      <c r="K226" s="4"/>
      <c r="L226" s="4"/>
      <c r="M226" s="4"/>
      <c r="N226" s="4"/>
      <c r="O226" s="4"/>
      <c r="P226" s="4"/>
      <c r="Q226" s="4"/>
      <c r="R226" s="4"/>
      <c r="S226" s="4"/>
      <c r="T226" s="5"/>
      <c r="U226" s="5"/>
      <c r="V226" s="5"/>
    </row>
    <row r="227" spans="1:22" x14ac:dyDescent="0.2">
      <c r="A227" s="2"/>
      <c r="B227" s="4"/>
      <c r="C227" s="4"/>
      <c r="D227" s="4"/>
      <c r="E227" s="4"/>
      <c r="F227" s="4"/>
      <c r="G227" s="4"/>
      <c r="H227" s="4"/>
      <c r="I227" s="4"/>
      <c r="J227" s="4"/>
      <c r="K227" s="4"/>
      <c r="L227" s="4"/>
      <c r="M227" s="4"/>
      <c r="N227" s="4"/>
      <c r="O227" s="4"/>
      <c r="P227" s="4"/>
      <c r="Q227" s="4"/>
      <c r="R227" s="4"/>
      <c r="S227" s="4"/>
      <c r="T227" s="5"/>
      <c r="U227" s="5"/>
      <c r="V227" s="5"/>
    </row>
    <row r="228" spans="1:22" x14ac:dyDescent="0.2">
      <c r="A228" s="2"/>
      <c r="B228" s="4"/>
      <c r="C228" s="4"/>
      <c r="D228" s="4"/>
      <c r="E228" s="4"/>
      <c r="F228" s="4"/>
      <c r="G228" s="4"/>
      <c r="H228" s="4"/>
      <c r="I228" s="4"/>
      <c r="J228" s="4"/>
      <c r="K228" s="4"/>
      <c r="L228" s="4"/>
      <c r="M228" s="4"/>
      <c r="N228" s="4"/>
      <c r="O228" s="4"/>
      <c r="P228" s="4"/>
      <c r="Q228" s="4"/>
      <c r="R228" s="4"/>
      <c r="S228" s="4"/>
      <c r="T228" s="5"/>
      <c r="U228" s="5"/>
      <c r="V228" s="5"/>
    </row>
    <row r="229" spans="1:22" x14ac:dyDescent="0.2">
      <c r="A229" s="2"/>
      <c r="B229" s="4"/>
      <c r="C229" s="4"/>
      <c r="D229" s="4"/>
      <c r="E229" s="4"/>
      <c r="F229" s="4"/>
      <c r="G229" s="4"/>
      <c r="H229" s="4"/>
      <c r="I229" s="4"/>
      <c r="J229" s="4"/>
      <c r="K229" s="4"/>
      <c r="L229" s="4"/>
      <c r="M229" s="4"/>
      <c r="N229" s="4"/>
      <c r="O229" s="4"/>
      <c r="P229" s="4"/>
      <c r="Q229" s="4"/>
      <c r="R229" s="4"/>
      <c r="S229" s="4"/>
      <c r="T229" s="5"/>
      <c r="U229" s="5"/>
      <c r="V229" s="5"/>
    </row>
    <row r="230" spans="1:22" x14ac:dyDescent="0.2">
      <c r="A230" s="2"/>
      <c r="B230" s="4"/>
      <c r="C230" s="4"/>
      <c r="D230" s="4"/>
      <c r="E230" s="4"/>
      <c r="F230" s="4"/>
      <c r="G230" s="4"/>
      <c r="H230" s="4"/>
      <c r="I230" s="4"/>
      <c r="J230" s="4"/>
      <c r="K230" s="4"/>
      <c r="L230" s="4"/>
      <c r="M230" s="4"/>
      <c r="N230" s="4"/>
      <c r="O230" s="4"/>
      <c r="P230" s="4"/>
      <c r="Q230" s="4"/>
      <c r="R230" s="4"/>
      <c r="S230" s="4"/>
      <c r="T230" s="5"/>
      <c r="U230" s="5"/>
      <c r="V230" s="5"/>
    </row>
    <row r="231" spans="1:22" x14ac:dyDescent="0.2">
      <c r="A231" s="2"/>
      <c r="B231" s="4"/>
      <c r="C231" s="4"/>
      <c r="D231" s="4"/>
      <c r="E231" s="4"/>
      <c r="F231" s="4"/>
      <c r="G231" s="4"/>
      <c r="H231" s="4"/>
      <c r="I231" s="4"/>
      <c r="J231" s="4"/>
      <c r="K231" s="4"/>
      <c r="L231" s="4"/>
      <c r="M231" s="4"/>
      <c r="N231" s="4"/>
      <c r="O231" s="4"/>
      <c r="P231" s="4"/>
      <c r="Q231" s="4"/>
      <c r="R231" s="4"/>
      <c r="S231" s="4"/>
      <c r="T231" s="5"/>
      <c r="U231" s="5"/>
      <c r="V231" s="5"/>
    </row>
    <row r="232" spans="1:22" x14ac:dyDescent="0.2">
      <c r="A232" s="2"/>
      <c r="B232" s="4"/>
      <c r="C232" s="4"/>
      <c r="D232" s="4"/>
      <c r="E232" s="4"/>
      <c r="F232" s="4"/>
      <c r="G232" s="4"/>
      <c r="H232" s="4"/>
      <c r="I232" s="4"/>
      <c r="J232" s="4"/>
      <c r="K232" s="4"/>
      <c r="L232" s="4"/>
      <c r="M232" s="4"/>
      <c r="N232" s="4"/>
      <c r="O232" s="4"/>
      <c r="P232" s="4"/>
      <c r="Q232" s="4"/>
      <c r="R232" s="4"/>
      <c r="S232" s="4"/>
      <c r="T232" s="5"/>
      <c r="U232" s="5"/>
      <c r="V232" s="5"/>
    </row>
    <row r="233" spans="1:22" x14ac:dyDescent="0.2">
      <c r="A233" s="2"/>
      <c r="B233" s="4"/>
      <c r="C233" s="4"/>
      <c r="D233" s="4"/>
      <c r="E233" s="4"/>
      <c r="F233" s="4"/>
      <c r="G233" s="4"/>
      <c r="H233" s="4"/>
      <c r="I233" s="4"/>
      <c r="J233" s="4"/>
      <c r="K233" s="4"/>
      <c r="L233" s="4"/>
      <c r="M233" s="4"/>
      <c r="N233" s="4"/>
      <c r="O233" s="4"/>
      <c r="P233" s="4"/>
      <c r="Q233" s="4"/>
      <c r="R233" s="4"/>
      <c r="S233" s="4"/>
      <c r="T233" s="5"/>
      <c r="U233" s="5"/>
      <c r="V233" s="5"/>
    </row>
    <row r="234" spans="1:22" x14ac:dyDescent="0.2">
      <c r="A234" s="2"/>
      <c r="B234" s="4"/>
      <c r="C234" s="4"/>
      <c r="D234" s="4"/>
      <c r="E234" s="4"/>
      <c r="F234" s="4"/>
      <c r="G234" s="4"/>
      <c r="H234" s="4"/>
      <c r="I234" s="4"/>
      <c r="J234" s="4"/>
      <c r="K234" s="4"/>
      <c r="L234" s="4"/>
      <c r="M234" s="4"/>
      <c r="N234" s="4"/>
      <c r="O234" s="4"/>
      <c r="P234" s="4"/>
      <c r="Q234" s="4"/>
      <c r="R234" s="4"/>
      <c r="S234" s="4"/>
      <c r="T234" s="5"/>
      <c r="U234" s="5"/>
      <c r="V234" s="5"/>
    </row>
    <row r="235" spans="1:22" x14ac:dyDescent="0.2">
      <c r="A235" s="2"/>
      <c r="B235" s="4"/>
      <c r="C235" s="4"/>
      <c r="D235" s="4"/>
      <c r="E235" s="4"/>
      <c r="F235" s="4"/>
      <c r="G235" s="4"/>
      <c r="H235" s="4"/>
      <c r="I235" s="4"/>
      <c r="J235" s="4"/>
      <c r="K235" s="4"/>
      <c r="L235" s="4"/>
      <c r="M235" s="4"/>
      <c r="N235" s="4"/>
      <c r="O235" s="4"/>
      <c r="P235" s="4"/>
      <c r="Q235" s="4"/>
      <c r="R235" s="4"/>
      <c r="S235" s="4"/>
      <c r="T235" s="5"/>
      <c r="U235" s="5"/>
      <c r="V235" s="5"/>
    </row>
    <row r="236" spans="1:22" x14ac:dyDescent="0.2">
      <c r="A236" s="2"/>
      <c r="B236" s="4"/>
      <c r="C236" s="4"/>
      <c r="D236" s="4"/>
      <c r="E236" s="4"/>
      <c r="F236" s="4"/>
      <c r="G236" s="4"/>
      <c r="H236" s="4"/>
      <c r="I236" s="4"/>
      <c r="J236" s="4"/>
      <c r="K236" s="4"/>
      <c r="L236" s="4"/>
      <c r="M236" s="4"/>
      <c r="N236" s="4"/>
      <c r="O236" s="4"/>
      <c r="P236" s="4"/>
      <c r="Q236" s="4"/>
      <c r="R236" s="4"/>
      <c r="S236" s="4"/>
      <c r="T236" s="5"/>
      <c r="U236" s="5"/>
      <c r="V236" s="5"/>
    </row>
    <row r="237" spans="1:22" x14ac:dyDescent="0.2">
      <c r="A237" s="2"/>
      <c r="B237" s="4"/>
      <c r="C237" s="4"/>
      <c r="D237" s="4"/>
      <c r="E237" s="4"/>
      <c r="F237" s="4"/>
      <c r="G237" s="4"/>
      <c r="H237" s="4"/>
      <c r="I237" s="4"/>
      <c r="J237" s="4"/>
      <c r="K237" s="4"/>
      <c r="L237" s="4"/>
      <c r="M237" s="4"/>
      <c r="N237" s="4"/>
      <c r="O237" s="4"/>
      <c r="P237" s="4"/>
      <c r="Q237" s="4"/>
      <c r="R237" s="4"/>
      <c r="S237" s="4"/>
      <c r="T237" s="5"/>
      <c r="U237" s="5"/>
      <c r="V237" s="5"/>
    </row>
    <row r="238" spans="1:22" x14ac:dyDescent="0.2">
      <c r="A238" s="2"/>
      <c r="B238" s="4"/>
      <c r="C238" s="4"/>
      <c r="D238" s="4"/>
      <c r="E238" s="4"/>
      <c r="F238" s="4"/>
      <c r="G238" s="4"/>
      <c r="H238" s="4"/>
      <c r="I238" s="4"/>
      <c r="J238" s="4"/>
      <c r="K238" s="4"/>
      <c r="L238" s="4"/>
      <c r="M238" s="4"/>
      <c r="N238" s="4"/>
      <c r="O238" s="4"/>
      <c r="P238" s="4"/>
      <c r="Q238" s="4"/>
      <c r="R238" s="4"/>
      <c r="S238" s="4"/>
      <c r="T238" s="5"/>
      <c r="U238" s="5"/>
      <c r="V238" s="5"/>
    </row>
    <row r="239" spans="1:22" x14ac:dyDescent="0.2">
      <c r="A239" s="2"/>
      <c r="B239" s="4"/>
      <c r="C239" s="4"/>
      <c r="D239" s="4"/>
      <c r="E239" s="4"/>
      <c r="F239" s="4"/>
      <c r="G239" s="4"/>
      <c r="H239" s="4"/>
      <c r="I239" s="4"/>
      <c r="J239" s="4"/>
      <c r="K239" s="4"/>
      <c r="L239" s="4"/>
      <c r="M239" s="4"/>
      <c r="N239" s="4"/>
      <c r="O239" s="4"/>
      <c r="P239" s="4"/>
      <c r="Q239" s="4"/>
      <c r="R239" s="4"/>
      <c r="S239" s="4"/>
      <c r="T239" s="5"/>
      <c r="U239" s="5"/>
      <c r="V239" s="5"/>
    </row>
    <row r="240" spans="1:22" x14ac:dyDescent="0.2">
      <c r="A240" s="2"/>
      <c r="B240" s="4"/>
      <c r="C240" s="4"/>
      <c r="D240" s="4"/>
      <c r="E240" s="4"/>
      <c r="F240" s="4"/>
      <c r="G240" s="4"/>
      <c r="H240" s="4"/>
      <c r="I240" s="4"/>
      <c r="J240" s="4"/>
      <c r="K240" s="4"/>
      <c r="L240" s="4"/>
      <c r="M240" s="4"/>
      <c r="N240" s="4"/>
      <c r="O240" s="4"/>
      <c r="P240" s="4"/>
      <c r="Q240" s="4"/>
      <c r="R240" s="4"/>
      <c r="S240" s="4"/>
      <c r="T240" s="5"/>
      <c r="U240" s="5"/>
      <c r="V240" s="5"/>
    </row>
    <row r="241" spans="1:22" x14ac:dyDescent="0.2">
      <c r="A241" s="2"/>
      <c r="B241" s="4"/>
      <c r="C241" s="4"/>
      <c r="D241" s="4"/>
      <c r="E241" s="4"/>
      <c r="F241" s="4"/>
      <c r="G241" s="4"/>
      <c r="H241" s="4"/>
      <c r="I241" s="4"/>
      <c r="J241" s="4"/>
      <c r="K241" s="4"/>
      <c r="L241" s="4"/>
      <c r="M241" s="4"/>
      <c r="N241" s="4"/>
      <c r="O241" s="4"/>
      <c r="P241" s="4"/>
      <c r="Q241" s="4"/>
      <c r="R241" s="4"/>
      <c r="S241" s="4"/>
      <c r="T241" s="5"/>
      <c r="U241" s="5"/>
      <c r="V241" s="8"/>
    </row>
    <row r="242" spans="1:22" x14ac:dyDescent="0.2">
      <c r="A242" s="2"/>
      <c r="B242" s="4"/>
      <c r="C242" s="4"/>
      <c r="D242" s="4"/>
      <c r="E242" s="4"/>
      <c r="F242" s="4"/>
      <c r="G242" s="4"/>
      <c r="H242" s="4"/>
      <c r="I242" s="4"/>
      <c r="J242" s="4"/>
      <c r="K242" s="4"/>
      <c r="L242" s="4"/>
      <c r="M242" s="4"/>
      <c r="N242" s="4"/>
      <c r="O242" s="4"/>
      <c r="P242" s="4"/>
      <c r="Q242" s="4"/>
      <c r="R242" s="4"/>
      <c r="S242" s="4"/>
      <c r="T242" s="5"/>
      <c r="U242" s="5"/>
      <c r="V242" s="8"/>
    </row>
    <row r="243" spans="1:22" x14ac:dyDescent="0.2">
      <c r="A243" s="2"/>
      <c r="B243" s="4"/>
      <c r="C243" s="4"/>
      <c r="D243" s="4"/>
      <c r="E243" s="4"/>
      <c r="F243" s="4"/>
      <c r="G243" s="4"/>
      <c r="H243" s="4"/>
      <c r="I243" s="4"/>
      <c r="J243" s="4"/>
      <c r="K243" s="4"/>
      <c r="L243" s="4"/>
      <c r="M243" s="4"/>
      <c r="N243" s="4"/>
      <c r="O243" s="4"/>
      <c r="P243" s="4"/>
      <c r="Q243" s="4"/>
      <c r="R243" s="4"/>
      <c r="S243" s="4"/>
      <c r="T243" s="5"/>
      <c r="U243" s="5"/>
      <c r="V243" s="8"/>
    </row>
    <row r="244" spans="1:22" x14ac:dyDescent="0.2">
      <c r="A244" s="6"/>
      <c r="B244" s="4"/>
      <c r="C244" s="4"/>
      <c r="D244" s="4"/>
      <c r="E244" s="4"/>
      <c r="F244" s="4"/>
      <c r="G244" s="4"/>
      <c r="H244" s="4"/>
      <c r="I244" s="4"/>
      <c r="J244" s="4"/>
      <c r="K244" s="4"/>
      <c r="L244" s="4"/>
      <c r="M244" s="4"/>
      <c r="N244" s="4"/>
      <c r="O244" s="4"/>
      <c r="P244" s="4"/>
      <c r="Q244" s="4"/>
      <c r="R244" s="4"/>
      <c r="S244" s="4"/>
      <c r="T244" s="5"/>
      <c r="U244" s="5"/>
      <c r="V244" s="8"/>
    </row>
    <row r="245" spans="1:22" x14ac:dyDescent="0.2">
      <c r="A245" s="6"/>
      <c r="B245" s="4"/>
      <c r="C245" s="4"/>
      <c r="D245" s="4"/>
      <c r="E245" s="4"/>
      <c r="F245" s="4"/>
      <c r="G245" s="4"/>
      <c r="H245" s="4"/>
      <c r="I245" s="4"/>
      <c r="J245" s="4"/>
      <c r="K245" s="4"/>
      <c r="L245" s="4"/>
      <c r="M245" s="4"/>
      <c r="N245" s="4"/>
      <c r="O245" s="4"/>
      <c r="P245" s="4"/>
      <c r="Q245" s="4"/>
      <c r="R245" s="4"/>
      <c r="S245" s="4"/>
      <c r="T245" s="5"/>
      <c r="U245" s="5"/>
      <c r="V245" s="8"/>
    </row>
    <row r="246" spans="1:22" x14ac:dyDescent="0.2">
      <c r="A246" s="6"/>
      <c r="B246" s="4"/>
      <c r="C246" s="4"/>
      <c r="D246" s="4"/>
      <c r="E246" s="4"/>
      <c r="F246" s="4"/>
      <c r="G246" s="4"/>
      <c r="H246" s="4"/>
      <c r="I246" s="4"/>
      <c r="J246" s="4"/>
      <c r="K246" s="4"/>
      <c r="L246" s="4"/>
      <c r="M246" s="4"/>
      <c r="N246" s="4"/>
      <c r="O246" s="4"/>
      <c r="P246" s="4"/>
      <c r="Q246" s="4"/>
      <c r="R246" s="4"/>
      <c r="S246" s="4"/>
      <c r="T246" s="5"/>
      <c r="U246" s="5"/>
      <c r="V246" s="8"/>
    </row>
    <row r="247" spans="1:22" x14ac:dyDescent="0.2">
      <c r="A247" s="6"/>
      <c r="B247" s="4"/>
      <c r="C247" s="4"/>
      <c r="D247" s="4"/>
      <c r="E247" s="4"/>
      <c r="F247" s="4"/>
      <c r="G247" s="4"/>
      <c r="H247" s="4"/>
      <c r="I247" s="4"/>
      <c r="J247" s="4"/>
      <c r="K247" s="4"/>
      <c r="L247" s="4"/>
      <c r="M247" s="4"/>
      <c r="N247" s="4"/>
      <c r="O247" s="4"/>
      <c r="P247" s="4"/>
      <c r="Q247" s="4"/>
      <c r="R247" s="4"/>
      <c r="S247" s="4"/>
      <c r="T247" s="5"/>
      <c r="U247" s="5"/>
      <c r="V247" s="8"/>
    </row>
    <row r="248" spans="1:22" x14ac:dyDescent="0.2">
      <c r="A248" s="6"/>
      <c r="B248" s="4"/>
      <c r="C248" s="4"/>
      <c r="D248" s="4"/>
      <c r="E248" s="4"/>
      <c r="F248" s="4"/>
      <c r="G248" s="4"/>
      <c r="H248" s="4"/>
      <c r="I248" s="4"/>
      <c r="J248" s="4"/>
      <c r="K248" s="4"/>
      <c r="L248" s="4"/>
      <c r="M248" s="4"/>
      <c r="N248" s="4"/>
      <c r="O248" s="4"/>
      <c r="P248" s="4"/>
      <c r="Q248" s="4"/>
      <c r="R248" s="4"/>
      <c r="S248" s="4"/>
      <c r="T248" s="5"/>
      <c r="U248" s="5"/>
      <c r="V248" s="8"/>
    </row>
    <row r="249" spans="1:22" x14ac:dyDescent="0.2">
      <c r="A249" s="2"/>
      <c r="B249" s="4"/>
      <c r="C249" s="4"/>
      <c r="D249" s="4"/>
      <c r="E249" s="4"/>
      <c r="F249" s="4"/>
      <c r="G249" s="4"/>
      <c r="H249" s="4"/>
      <c r="I249" s="4"/>
      <c r="J249" s="4"/>
      <c r="K249" s="4"/>
      <c r="L249" s="4"/>
      <c r="M249" s="4"/>
      <c r="N249" s="4"/>
      <c r="O249" s="4"/>
      <c r="P249" s="4"/>
      <c r="Q249" s="4"/>
      <c r="R249" s="4"/>
      <c r="S249" s="4"/>
      <c r="T249" s="5"/>
      <c r="U249" s="5"/>
      <c r="V249" s="8"/>
    </row>
    <row r="250" spans="1:22" x14ac:dyDescent="0.2">
      <c r="A250" s="2"/>
      <c r="B250" s="4"/>
      <c r="C250" s="4"/>
      <c r="D250" s="4"/>
      <c r="E250" s="4"/>
      <c r="F250" s="4"/>
      <c r="G250" s="4"/>
      <c r="H250" s="4"/>
      <c r="I250" s="4"/>
      <c r="J250" s="4"/>
      <c r="K250" s="4"/>
      <c r="L250" s="4"/>
      <c r="M250" s="4"/>
      <c r="N250" s="4"/>
      <c r="O250" s="4"/>
      <c r="P250" s="4"/>
      <c r="Q250" s="4"/>
      <c r="R250" s="4"/>
      <c r="S250" s="4"/>
      <c r="T250" s="5"/>
      <c r="U250" s="5"/>
      <c r="V250" s="8"/>
    </row>
    <row r="251" spans="1:22" x14ac:dyDescent="0.2">
      <c r="A251" s="2"/>
      <c r="B251" s="4"/>
      <c r="C251" s="4"/>
      <c r="D251" s="4"/>
      <c r="E251" s="4"/>
      <c r="F251" s="4"/>
      <c r="G251" s="4"/>
      <c r="H251" s="4"/>
      <c r="I251" s="4"/>
      <c r="J251" s="4"/>
      <c r="K251" s="4"/>
      <c r="L251" s="4"/>
      <c r="M251" s="4"/>
      <c r="N251" s="4"/>
      <c r="O251" s="4"/>
      <c r="P251" s="4"/>
      <c r="Q251" s="4"/>
      <c r="R251" s="4"/>
      <c r="S251" s="4"/>
      <c r="T251" s="5"/>
      <c r="U251" s="5"/>
      <c r="V251" s="8"/>
    </row>
    <row r="252" spans="1:22" x14ac:dyDescent="0.2">
      <c r="A252" s="2"/>
      <c r="B252" s="4"/>
      <c r="C252" s="4"/>
      <c r="D252" s="4"/>
      <c r="E252" s="4"/>
      <c r="F252" s="4"/>
      <c r="G252" s="4"/>
      <c r="H252" s="4"/>
      <c r="I252" s="4"/>
      <c r="J252" s="4"/>
      <c r="K252" s="4"/>
      <c r="L252" s="4"/>
      <c r="M252" s="4"/>
      <c r="N252" s="4"/>
      <c r="O252" s="4"/>
      <c r="P252" s="4"/>
      <c r="Q252" s="4"/>
      <c r="R252" s="4"/>
      <c r="S252" s="4"/>
      <c r="T252" s="5"/>
      <c r="U252" s="5"/>
      <c r="V252" s="8"/>
    </row>
    <row r="253" spans="1:22" x14ac:dyDescent="0.2">
      <c r="A253" s="2"/>
      <c r="B253" s="4"/>
      <c r="C253" s="4"/>
      <c r="D253" s="4"/>
      <c r="E253" s="4"/>
      <c r="F253" s="4"/>
      <c r="G253" s="4"/>
      <c r="H253" s="4"/>
      <c r="I253" s="4"/>
      <c r="J253" s="4"/>
      <c r="K253" s="4"/>
      <c r="L253" s="4"/>
      <c r="M253" s="4"/>
      <c r="N253" s="4"/>
      <c r="O253" s="4"/>
      <c r="P253" s="4"/>
      <c r="Q253" s="4"/>
      <c r="R253" s="4"/>
      <c r="S253" s="4"/>
      <c r="T253" s="5"/>
      <c r="U253" s="5"/>
      <c r="V253" s="8"/>
    </row>
  </sheetData>
  <mergeCells count="3">
    <mergeCell ref="L1:U1"/>
    <mergeCell ref="G1:K1"/>
    <mergeCell ref="B1:F1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B1C86B-31ED-2348-8F4E-6773318FE570}">
  <sheetPr codeName="Sheet7"/>
  <dimension ref="A1:W223"/>
  <sheetViews>
    <sheetView workbookViewId="0">
      <pane ySplit="2" topLeftCell="A3" activePane="bottomLeft" state="frozen"/>
      <selection activeCell="F17" sqref="F17"/>
      <selection pane="bottomLeft" activeCell="F17" sqref="F17"/>
    </sheetView>
  </sheetViews>
  <sheetFormatPr baseColWidth="10" defaultRowHeight="16" x14ac:dyDescent="0.2"/>
  <cols>
    <col min="1" max="1" width="21.1640625" customWidth="1"/>
    <col min="2" max="2" width="14.33203125" customWidth="1"/>
    <col min="3" max="3" width="13.33203125" customWidth="1"/>
    <col min="4" max="4" width="15.6640625" customWidth="1"/>
    <col min="5" max="5" width="18.6640625" customWidth="1"/>
    <col min="6" max="6" width="21.5" customWidth="1"/>
    <col min="7" max="9" width="18.6640625" customWidth="1"/>
    <col min="10" max="10" width="18.33203125" customWidth="1"/>
    <col min="11" max="11" width="16.6640625" customWidth="1"/>
    <col min="12" max="17" width="18.6640625" customWidth="1"/>
    <col min="18" max="18" width="13" customWidth="1"/>
    <col min="19" max="19" width="15.83203125" customWidth="1"/>
    <col min="20" max="21" width="16.1640625" customWidth="1"/>
    <col min="22" max="22" width="13.83203125" customWidth="1"/>
  </cols>
  <sheetData>
    <row r="1" spans="1:23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3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252</v>
      </c>
      <c r="U2" s="1" t="s">
        <v>253</v>
      </c>
      <c r="V2" s="1" t="s">
        <v>236</v>
      </c>
      <c r="W2" s="5"/>
    </row>
    <row r="3" spans="1:23" x14ac:dyDescent="0.2">
      <c r="A3" s="16" t="s">
        <v>357</v>
      </c>
      <c r="B3" s="4">
        <v>269450</v>
      </c>
      <c r="C3" s="4">
        <v>72700</v>
      </c>
      <c r="D3" s="4">
        <v>196750</v>
      </c>
      <c r="E3" s="4">
        <v>4294690000</v>
      </c>
      <c r="F3" s="4">
        <f t="shared" ref="F3:F11" si="0">E3+F4</f>
        <v>-1183562478044</v>
      </c>
      <c r="G3" s="4">
        <v>242000</v>
      </c>
      <c r="H3" s="4">
        <v>287900</v>
      </c>
      <c r="I3" s="4">
        <v>-45900</v>
      </c>
      <c r="J3" s="4">
        <v>-985890000</v>
      </c>
      <c r="K3" s="4">
        <f t="shared" ref="K3:K11" si="1">K4+J3</f>
        <v>-44682139000</v>
      </c>
      <c r="L3" s="4">
        <v>4526</v>
      </c>
      <c r="M3" s="4">
        <v>9964</v>
      </c>
      <c r="N3" s="4">
        <v>296</v>
      </c>
      <c r="O3" s="4">
        <v>643</v>
      </c>
      <c r="P3" s="4">
        <v>6006000</v>
      </c>
      <c r="Q3" s="4">
        <v>14388800</v>
      </c>
      <c r="R3" s="5">
        <v>-1.84E-2</v>
      </c>
      <c r="S3" s="4">
        <v>20275700</v>
      </c>
      <c r="T3" s="4">
        <f t="shared" ref="T3:T38" si="2">AVERAGE(S4:S13)</f>
        <v>40904900</v>
      </c>
      <c r="U3" s="4">
        <f t="shared" ref="U3:U11" si="3">MIN(S4:S8)</f>
        <v>20646500</v>
      </c>
      <c r="V3" s="5">
        <v>2.4799999999999999E-2</v>
      </c>
    </row>
    <row r="4" spans="1:23" x14ac:dyDescent="0.2">
      <c r="A4" s="16" t="s">
        <v>356</v>
      </c>
      <c r="B4" s="4">
        <v>186400</v>
      </c>
      <c r="C4" s="4">
        <v>631320</v>
      </c>
      <c r="D4" s="4">
        <v>-444920</v>
      </c>
      <c r="E4" s="4">
        <v>-9866840000</v>
      </c>
      <c r="F4" s="4">
        <f t="shared" si="0"/>
        <v>-1187857168044</v>
      </c>
      <c r="G4" s="4">
        <v>324000</v>
      </c>
      <c r="H4" s="4">
        <v>346400</v>
      </c>
      <c r="I4" s="4">
        <v>-22400</v>
      </c>
      <c r="J4" s="4">
        <v>-496560000</v>
      </c>
      <c r="K4" s="4">
        <f t="shared" si="1"/>
        <v>-43696249000</v>
      </c>
      <c r="L4" s="4">
        <v>6667</v>
      </c>
      <c r="M4" s="4">
        <v>8738</v>
      </c>
      <c r="N4" s="4">
        <v>499</v>
      </c>
      <c r="O4" s="4">
        <v>538</v>
      </c>
      <c r="P4" s="4">
        <v>15477100</v>
      </c>
      <c r="Q4" s="4">
        <v>17621200</v>
      </c>
      <c r="R4" s="5">
        <v>-2.0400000000000001E-2</v>
      </c>
      <c r="S4" s="4">
        <v>24585600</v>
      </c>
      <c r="T4" s="4">
        <f t="shared" si="2"/>
        <v>42158720</v>
      </c>
      <c r="U4" s="4">
        <f t="shared" si="3"/>
        <v>20646500</v>
      </c>
      <c r="V4" s="5">
        <v>1.1299999999999999E-2</v>
      </c>
    </row>
    <row r="5" spans="1:23" x14ac:dyDescent="0.2">
      <c r="A5" s="16" t="s">
        <v>355</v>
      </c>
      <c r="B5" s="4">
        <v>116930</v>
      </c>
      <c r="C5" s="4">
        <v>228311</v>
      </c>
      <c r="D5" s="4">
        <v>-111381</v>
      </c>
      <c r="E5" s="4">
        <v>-2503980000</v>
      </c>
      <c r="F5" s="4">
        <f t="shared" si="0"/>
        <v>-1177990328044</v>
      </c>
      <c r="G5" s="4">
        <v>329200</v>
      </c>
      <c r="H5" s="4">
        <v>16200</v>
      </c>
      <c r="I5" s="4">
        <v>313000</v>
      </c>
      <c r="J5" s="4">
        <v>7072165000</v>
      </c>
      <c r="K5" s="4">
        <f t="shared" si="1"/>
        <v>-43199689000</v>
      </c>
      <c r="L5" s="4">
        <v>4121</v>
      </c>
      <c r="M5" s="4">
        <v>10040</v>
      </c>
      <c r="N5" s="4">
        <v>305</v>
      </c>
      <c r="O5" s="4">
        <v>682</v>
      </c>
      <c r="P5" s="4">
        <v>5665000</v>
      </c>
      <c r="Q5" s="4">
        <v>14097900</v>
      </c>
      <c r="R5" s="5">
        <v>-1.3300000000000001E-2</v>
      </c>
      <c r="S5" s="4">
        <v>20646500</v>
      </c>
      <c r="T5" s="4">
        <f t="shared" si="2"/>
        <v>46352100</v>
      </c>
      <c r="U5" s="4">
        <f t="shared" si="3"/>
        <v>24360100</v>
      </c>
      <c r="V5" s="5">
        <v>1.7600000000000001E-2</v>
      </c>
    </row>
    <row r="6" spans="1:23" x14ac:dyDescent="0.2">
      <c r="A6" s="16" t="s">
        <v>354</v>
      </c>
      <c r="B6" s="4">
        <v>54300</v>
      </c>
      <c r="C6" s="4">
        <v>3079840</v>
      </c>
      <c r="D6" s="4">
        <v>-3025540</v>
      </c>
      <c r="E6" s="4">
        <v>-69753420000</v>
      </c>
      <c r="F6" s="4">
        <f t="shared" si="0"/>
        <v>-1175486348044</v>
      </c>
      <c r="G6" s="4">
        <v>0</v>
      </c>
      <c r="H6" s="4">
        <v>0</v>
      </c>
      <c r="I6" s="4">
        <v>0</v>
      </c>
      <c r="J6" s="4">
        <v>-6870750000</v>
      </c>
      <c r="K6" s="4">
        <f t="shared" si="1"/>
        <v>-50271854000</v>
      </c>
      <c r="L6" s="4">
        <v>5229</v>
      </c>
      <c r="M6" s="4">
        <v>9385</v>
      </c>
      <c r="N6" s="4">
        <v>489</v>
      </c>
      <c r="O6" s="4">
        <v>773</v>
      </c>
      <c r="P6" s="4">
        <v>8682300</v>
      </c>
      <c r="Q6" s="4">
        <v>15886100</v>
      </c>
      <c r="R6" s="5">
        <v>-1.3100000000000001E-2</v>
      </c>
      <c r="S6" s="4">
        <v>24360100</v>
      </c>
      <c r="T6" s="4">
        <f t="shared" si="2"/>
        <v>46126860</v>
      </c>
      <c r="U6" s="4">
        <f t="shared" si="3"/>
        <v>28043100</v>
      </c>
      <c r="V6" s="5">
        <v>2.58E-2</v>
      </c>
    </row>
    <row r="7" spans="1:23" x14ac:dyDescent="0.2">
      <c r="A7" s="16" t="s">
        <v>353</v>
      </c>
      <c r="B7" s="4">
        <v>34800</v>
      </c>
      <c r="C7" s="4">
        <v>1120000</v>
      </c>
      <c r="D7" s="4">
        <v>-1085200</v>
      </c>
      <c r="E7" s="4">
        <v>-24688760000</v>
      </c>
      <c r="F7" s="4">
        <f t="shared" si="0"/>
        <v>-1105732928044</v>
      </c>
      <c r="G7" s="4">
        <v>0</v>
      </c>
      <c r="H7" s="4">
        <v>0</v>
      </c>
      <c r="I7" s="4">
        <v>0</v>
      </c>
      <c r="J7" s="4">
        <v>-314315000</v>
      </c>
      <c r="K7" s="4">
        <f t="shared" si="1"/>
        <v>-43401104000</v>
      </c>
      <c r="L7" s="4">
        <v>6724</v>
      </c>
      <c r="M7" s="4">
        <v>9516</v>
      </c>
      <c r="N7" s="4">
        <v>680</v>
      </c>
      <c r="O7" s="4">
        <v>758</v>
      </c>
      <c r="P7" s="4">
        <v>11846900</v>
      </c>
      <c r="Q7" s="4">
        <v>14651700</v>
      </c>
      <c r="R7" s="5">
        <v>8.8000000000000005E-3</v>
      </c>
      <c r="S7" s="4">
        <v>28043100</v>
      </c>
      <c r="T7" s="4">
        <f t="shared" si="2"/>
        <v>45235190</v>
      </c>
      <c r="U7" s="4">
        <f t="shared" si="3"/>
        <v>28701400</v>
      </c>
      <c r="V7" s="5">
        <v>2.3900000000000001E-2</v>
      </c>
    </row>
    <row r="8" spans="1:23" x14ac:dyDescent="0.2">
      <c r="A8" s="16" t="s">
        <v>352</v>
      </c>
      <c r="B8" s="4">
        <v>271200</v>
      </c>
      <c r="C8" s="4">
        <v>2898700</v>
      </c>
      <c r="D8" s="4">
        <v>-2627500</v>
      </c>
      <c r="E8" s="4">
        <v>-60194660000</v>
      </c>
      <c r="F8" s="4">
        <f t="shared" si="0"/>
        <v>-1081044168044</v>
      </c>
      <c r="G8" s="4">
        <v>0</v>
      </c>
      <c r="H8" s="4">
        <v>0</v>
      </c>
      <c r="I8" s="4">
        <v>0</v>
      </c>
      <c r="J8" s="4">
        <v>-1572480000</v>
      </c>
      <c r="K8" s="4">
        <f t="shared" si="1"/>
        <v>-43086789000</v>
      </c>
      <c r="L8" s="4">
        <v>7464</v>
      </c>
      <c r="M8" s="4">
        <v>9628</v>
      </c>
      <c r="N8" s="4">
        <v>707</v>
      </c>
      <c r="O8" s="4">
        <v>748</v>
      </c>
      <c r="P8" s="4">
        <v>12988100</v>
      </c>
      <c r="Q8" s="4">
        <v>14911500</v>
      </c>
      <c r="R8" s="5">
        <v>-2.0999999999999999E-3</v>
      </c>
      <c r="S8" s="4">
        <v>28701400</v>
      </c>
      <c r="T8" s="4">
        <f t="shared" si="2"/>
        <v>47442360</v>
      </c>
      <c r="U8" s="4">
        <f t="shared" si="3"/>
        <v>33700500</v>
      </c>
      <c r="V8" s="5">
        <v>2.58E-2</v>
      </c>
    </row>
    <row r="9" spans="1:23" x14ac:dyDescent="0.2">
      <c r="A9" s="16" t="s">
        <v>351</v>
      </c>
      <c r="B9" s="4">
        <v>182700</v>
      </c>
      <c r="C9" s="4">
        <v>8432960</v>
      </c>
      <c r="D9" s="4">
        <v>-8250260</v>
      </c>
      <c r="E9" s="4">
        <v>-189456720000</v>
      </c>
      <c r="F9" s="4">
        <f t="shared" si="0"/>
        <v>-1020849508044</v>
      </c>
      <c r="G9" s="4">
        <v>209600</v>
      </c>
      <c r="H9" s="4">
        <v>110300</v>
      </c>
      <c r="I9" s="4">
        <v>99300</v>
      </c>
      <c r="J9" s="4">
        <v>2272770000</v>
      </c>
      <c r="K9" s="4">
        <f t="shared" si="1"/>
        <v>-41514309000</v>
      </c>
      <c r="L9" s="4">
        <v>5300</v>
      </c>
      <c r="M9" s="4">
        <v>11554</v>
      </c>
      <c r="N9" s="4">
        <v>621</v>
      </c>
      <c r="O9" s="4">
        <v>1178</v>
      </c>
      <c r="P9" s="4">
        <v>10829200</v>
      </c>
      <c r="Q9" s="4">
        <v>21656700</v>
      </c>
      <c r="R9" s="5">
        <v>-1.0800000000000001E-2</v>
      </c>
      <c r="S9" s="4">
        <v>33700500</v>
      </c>
      <c r="T9" s="4">
        <f t="shared" si="2"/>
        <v>47393580</v>
      </c>
      <c r="U9" s="4">
        <f t="shared" si="3"/>
        <v>36977700</v>
      </c>
      <c r="V9" s="5">
        <v>1.7299999999999999E-2</v>
      </c>
    </row>
    <row r="10" spans="1:23" x14ac:dyDescent="0.2">
      <c r="A10" s="16" t="s">
        <v>350</v>
      </c>
      <c r="B10" s="4">
        <v>68510</v>
      </c>
      <c r="C10" s="4">
        <v>4898200</v>
      </c>
      <c r="D10" s="4">
        <v>-4829690</v>
      </c>
      <c r="E10" s="4">
        <v>-112128316766</v>
      </c>
      <c r="F10" s="4">
        <f t="shared" si="0"/>
        <v>-831392788044</v>
      </c>
      <c r="G10" s="4">
        <v>0</v>
      </c>
      <c r="H10" s="4">
        <v>0</v>
      </c>
      <c r="I10" s="4">
        <v>0</v>
      </c>
      <c r="J10" s="4">
        <v>1743515000</v>
      </c>
      <c r="K10" s="4">
        <f t="shared" si="1"/>
        <v>-43787079000</v>
      </c>
      <c r="L10" s="4">
        <v>6900</v>
      </c>
      <c r="M10" s="4">
        <v>13778</v>
      </c>
      <c r="N10" s="4">
        <v>820</v>
      </c>
      <c r="O10" s="4">
        <v>1593</v>
      </c>
      <c r="P10" s="4">
        <v>14951600</v>
      </c>
      <c r="Q10" s="4">
        <v>27601500</v>
      </c>
      <c r="R10" s="5">
        <v>-4.3E-3</v>
      </c>
      <c r="S10" s="4">
        <v>43877300</v>
      </c>
      <c r="T10" s="4">
        <f t="shared" si="2"/>
        <v>47022700</v>
      </c>
      <c r="U10" s="4">
        <f t="shared" si="3"/>
        <v>36977700</v>
      </c>
      <c r="V10" s="5">
        <v>3.3799999999999997E-2</v>
      </c>
    </row>
    <row r="11" spans="1:23" x14ac:dyDescent="0.2">
      <c r="A11" s="16" t="s">
        <v>349</v>
      </c>
      <c r="B11" s="4">
        <v>229300</v>
      </c>
      <c r="C11" s="4">
        <v>1110238</v>
      </c>
      <c r="D11" s="4">
        <v>-880938</v>
      </c>
      <c r="E11" s="4">
        <v>-20706090000</v>
      </c>
      <c r="F11" s="4">
        <f t="shared" si="0"/>
        <v>-719264471278</v>
      </c>
      <c r="G11" s="4">
        <v>119900</v>
      </c>
      <c r="H11" s="4">
        <v>118400</v>
      </c>
      <c r="I11" s="4">
        <v>1500</v>
      </c>
      <c r="J11" s="4">
        <v>16855000</v>
      </c>
      <c r="K11" s="4">
        <f t="shared" si="1"/>
        <v>-45530594000</v>
      </c>
      <c r="L11" s="4">
        <v>5776</v>
      </c>
      <c r="M11" s="4">
        <v>8373</v>
      </c>
      <c r="N11" s="4">
        <v>766</v>
      </c>
      <c r="O11" s="4">
        <v>1107</v>
      </c>
      <c r="P11" s="4">
        <v>13583100</v>
      </c>
      <c r="Q11" s="4">
        <v>22303800</v>
      </c>
      <c r="R11" s="5">
        <v>-6.4000000000000003E-3</v>
      </c>
      <c r="S11" s="4">
        <v>36977700</v>
      </c>
      <c r="T11" s="4">
        <f t="shared" si="2"/>
        <v>46833940</v>
      </c>
      <c r="U11" s="4">
        <f t="shared" si="3"/>
        <v>22107700</v>
      </c>
      <c r="V11" s="5">
        <v>2.53E-2</v>
      </c>
    </row>
    <row r="12" spans="1:23" x14ac:dyDescent="0.2">
      <c r="A12" s="16" t="s">
        <v>348</v>
      </c>
      <c r="B12" s="4">
        <v>303947</v>
      </c>
      <c r="C12" s="4">
        <v>17461900</v>
      </c>
      <c r="D12" s="4">
        <v>-17157953</v>
      </c>
      <c r="E12" s="4">
        <v>-395381380000</v>
      </c>
      <c r="F12" s="4">
        <f t="shared" ref="F12:F38" si="4">E12+F13</f>
        <v>-698558381278</v>
      </c>
      <c r="G12" s="4">
        <v>0</v>
      </c>
      <c r="H12" s="4">
        <v>0</v>
      </c>
      <c r="I12" s="4">
        <v>0</v>
      </c>
      <c r="J12" s="4">
        <v>-2127985000</v>
      </c>
      <c r="K12" s="4">
        <f t="shared" ref="K12:K38" si="5">K13+J12</f>
        <v>-45547449000</v>
      </c>
      <c r="L12" s="4">
        <v>18984</v>
      </c>
      <c r="M12" s="4">
        <v>16391</v>
      </c>
      <c r="N12" s="4">
        <v>2069</v>
      </c>
      <c r="O12" s="4">
        <v>2198</v>
      </c>
      <c r="P12" s="4">
        <v>37665300</v>
      </c>
      <c r="Q12" s="4">
        <v>41659100</v>
      </c>
      <c r="R12" s="5">
        <v>-2.1299999999999999E-2</v>
      </c>
      <c r="S12" s="4">
        <v>81881300</v>
      </c>
      <c r="T12" s="4">
        <f t="shared" si="2"/>
        <v>41917500.100000001</v>
      </c>
      <c r="U12" s="4">
        <f t="shared" ref="U12:U38" si="6">MIN(S13:S17)</f>
        <v>19126400</v>
      </c>
      <c r="V12" s="5">
        <v>3.2000000000000001E-2</v>
      </c>
    </row>
    <row r="13" spans="1:23" x14ac:dyDescent="0.2">
      <c r="A13" s="16" t="s">
        <v>347</v>
      </c>
      <c r="B13" s="4">
        <v>973133</v>
      </c>
      <c r="C13" s="4">
        <v>4698586</v>
      </c>
      <c r="D13" s="4">
        <v>-3725453</v>
      </c>
      <c r="E13" s="4">
        <v>-89148640000</v>
      </c>
      <c r="F13" s="4">
        <f t="shared" si="4"/>
        <v>-303177001278</v>
      </c>
      <c r="G13" s="4">
        <v>206900</v>
      </c>
      <c r="H13" s="4">
        <v>158800</v>
      </c>
      <c r="I13" s="4">
        <v>48100</v>
      </c>
      <c r="J13" s="4">
        <v>1171820000</v>
      </c>
      <c r="K13" s="4">
        <f t="shared" si="5"/>
        <v>-43419464000</v>
      </c>
      <c r="L13" s="4">
        <v>13208</v>
      </c>
      <c r="M13" s="4">
        <v>20378</v>
      </c>
      <c r="N13" s="4">
        <v>1836</v>
      </c>
      <c r="O13" s="4">
        <v>2715</v>
      </c>
      <c r="P13" s="4">
        <v>50076800</v>
      </c>
      <c r="Q13" s="4">
        <v>54251500</v>
      </c>
      <c r="R13" s="5">
        <v>-1.46E-2</v>
      </c>
      <c r="S13" s="4">
        <v>86275500</v>
      </c>
      <c r="T13" s="4">
        <f t="shared" si="2"/>
        <v>36519570.100000001</v>
      </c>
      <c r="U13" s="4">
        <f t="shared" si="6"/>
        <v>19126400</v>
      </c>
      <c r="V13" s="5">
        <v>5.2400000000000002E-2</v>
      </c>
    </row>
    <row r="14" spans="1:23" x14ac:dyDescent="0.2">
      <c r="A14" s="16" t="s">
        <v>340</v>
      </c>
      <c r="B14" s="4">
        <v>514522</v>
      </c>
      <c r="C14" s="4">
        <v>642810</v>
      </c>
      <c r="D14" s="4">
        <v>-128288</v>
      </c>
      <c r="E14" s="4">
        <v>-3138620000</v>
      </c>
      <c r="F14" s="4">
        <f t="shared" si="4"/>
        <v>-214028361278</v>
      </c>
      <c r="G14" s="4">
        <v>184300</v>
      </c>
      <c r="H14" s="4">
        <v>49500</v>
      </c>
      <c r="I14" s="4">
        <v>134800</v>
      </c>
      <c r="J14" s="4">
        <v>3291975000</v>
      </c>
      <c r="K14" s="4">
        <f t="shared" si="5"/>
        <v>-44591284000</v>
      </c>
      <c r="L14" s="4">
        <v>8544</v>
      </c>
      <c r="M14" s="4">
        <v>7649</v>
      </c>
      <c r="N14" s="4">
        <v>1050</v>
      </c>
      <c r="O14" s="4">
        <v>1025</v>
      </c>
      <c r="P14" s="4">
        <v>18548900</v>
      </c>
      <c r="Q14" s="4">
        <v>17610000</v>
      </c>
      <c r="R14" s="5">
        <v>2.0999999999999999E-3</v>
      </c>
      <c r="S14" s="4">
        <v>37123800</v>
      </c>
      <c r="T14" s="4">
        <f t="shared" si="2"/>
        <v>39374430.100000001</v>
      </c>
      <c r="U14" s="4">
        <f t="shared" si="6"/>
        <v>19126400</v>
      </c>
      <c r="V14" s="5">
        <v>2.4399999999999998E-2</v>
      </c>
    </row>
    <row r="15" spans="1:23" x14ac:dyDescent="0.2">
      <c r="A15" s="16" t="s">
        <v>339</v>
      </c>
      <c r="B15" s="4">
        <v>8620500</v>
      </c>
      <c r="C15" s="4">
        <v>868081</v>
      </c>
      <c r="D15" s="4">
        <v>7752419</v>
      </c>
      <c r="E15" s="4">
        <v>187794580000</v>
      </c>
      <c r="F15" s="4">
        <f t="shared" si="4"/>
        <v>-210889741278</v>
      </c>
      <c r="G15" s="4">
        <v>98300</v>
      </c>
      <c r="H15" s="4">
        <v>0</v>
      </c>
      <c r="I15" s="4">
        <v>98300</v>
      </c>
      <c r="J15" s="4">
        <v>2376610000</v>
      </c>
      <c r="K15" s="4">
        <f t="shared" si="5"/>
        <v>-47883259000</v>
      </c>
      <c r="L15" s="4">
        <v>15323</v>
      </c>
      <c r="M15" s="4">
        <v>11571</v>
      </c>
      <c r="N15" s="4">
        <v>1880</v>
      </c>
      <c r="O15" s="4">
        <v>1434</v>
      </c>
      <c r="P15" s="4">
        <v>33922200</v>
      </c>
      <c r="Q15" s="4">
        <v>26762400</v>
      </c>
      <c r="R15" s="5">
        <v>3.6400000000000002E-2</v>
      </c>
      <c r="S15" s="4">
        <v>62580300</v>
      </c>
      <c r="T15" s="4">
        <f t="shared" si="2"/>
        <v>37052580.100000001</v>
      </c>
      <c r="U15" s="4">
        <f t="shared" si="6"/>
        <v>19126400</v>
      </c>
      <c r="V15" s="5">
        <v>2.6600000000000002E-2</v>
      </c>
    </row>
    <row r="16" spans="1:23" x14ac:dyDescent="0.2">
      <c r="A16" s="16" t="s">
        <v>338</v>
      </c>
      <c r="B16" s="4">
        <v>146500</v>
      </c>
      <c r="C16" s="4">
        <v>1025337</v>
      </c>
      <c r="D16" s="4">
        <v>-878837</v>
      </c>
      <c r="E16" s="4">
        <v>-20195520000</v>
      </c>
      <c r="F16" s="4">
        <f t="shared" si="4"/>
        <v>-398684321278</v>
      </c>
      <c r="G16" s="4">
        <v>153700</v>
      </c>
      <c r="H16" s="4">
        <v>0</v>
      </c>
      <c r="I16" s="4">
        <v>153700</v>
      </c>
      <c r="J16" s="4">
        <v>3549140000</v>
      </c>
      <c r="K16" s="4">
        <f t="shared" si="5"/>
        <v>-50259869000</v>
      </c>
      <c r="L16" s="4">
        <v>4996</v>
      </c>
      <c r="M16" s="4">
        <v>4215</v>
      </c>
      <c r="N16" s="4">
        <v>653</v>
      </c>
      <c r="O16" s="4">
        <v>530</v>
      </c>
      <c r="P16" s="4">
        <v>11168800</v>
      </c>
      <c r="Q16" s="4">
        <v>9478700</v>
      </c>
      <c r="R16" s="5">
        <v>1.52E-2</v>
      </c>
      <c r="S16" s="4">
        <v>22107700</v>
      </c>
      <c r="T16" s="4">
        <f t="shared" si="2"/>
        <v>38018570.100000001</v>
      </c>
      <c r="U16" s="4">
        <f t="shared" si="6"/>
        <v>19126400</v>
      </c>
      <c r="V16" s="5">
        <v>2.9900000000000003E-2</v>
      </c>
    </row>
    <row r="17" spans="1:22" x14ac:dyDescent="0.2">
      <c r="A17" s="16" t="s">
        <v>337</v>
      </c>
      <c r="B17" s="4">
        <v>74500</v>
      </c>
      <c r="C17" s="4">
        <v>1604720</v>
      </c>
      <c r="D17" s="4">
        <v>-1530220</v>
      </c>
      <c r="E17" s="4">
        <v>-35264850000</v>
      </c>
      <c r="F17" s="4">
        <f t="shared" si="4"/>
        <v>-378488801278</v>
      </c>
      <c r="G17" s="4">
        <v>0</v>
      </c>
      <c r="H17" s="4">
        <v>0</v>
      </c>
      <c r="I17" s="4">
        <v>0</v>
      </c>
      <c r="J17" s="4">
        <v>-3322960000</v>
      </c>
      <c r="K17" s="4">
        <f t="shared" si="5"/>
        <v>-53809009000</v>
      </c>
      <c r="L17" s="4">
        <v>3007</v>
      </c>
      <c r="M17" s="4">
        <v>5371</v>
      </c>
      <c r="N17" s="4">
        <v>342</v>
      </c>
      <c r="O17" s="4">
        <v>634</v>
      </c>
      <c r="P17" s="4">
        <v>6697200</v>
      </c>
      <c r="Q17" s="4">
        <v>11482300</v>
      </c>
      <c r="R17" s="5">
        <v>-6.5000000000000006E-3</v>
      </c>
      <c r="S17" s="4">
        <v>19126400</v>
      </c>
      <c r="T17" s="4">
        <f t="shared" si="2"/>
        <v>39001290.100000001</v>
      </c>
      <c r="U17" s="4">
        <f t="shared" si="6"/>
        <v>32716901</v>
      </c>
      <c r="V17" s="5">
        <v>0.03</v>
      </c>
    </row>
    <row r="18" spans="1:22" x14ac:dyDescent="0.2">
      <c r="A18" s="16" t="s">
        <v>336</v>
      </c>
      <c r="B18" s="4">
        <v>842900</v>
      </c>
      <c r="C18" s="4">
        <v>1288200</v>
      </c>
      <c r="D18" s="4">
        <v>-445300</v>
      </c>
      <c r="E18" s="4">
        <v>-10154520000</v>
      </c>
      <c r="F18" s="4">
        <f t="shared" si="4"/>
        <v>-343223951278</v>
      </c>
      <c r="G18" s="4">
        <v>142800</v>
      </c>
      <c r="H18" s="4">
        <v>288900</v>
      </c>
      <c r="I18" s="4">
        <v>-146100</v>
      </c>
      <c r="J18" s="4">
        <v>-3489515000</v>
      </c>
      <c r="K18" s="4">
        <f t="shared" si="5"/>
        <v>-50486049000</v>
      </c>
      <c r="L18" s="4">
        <v>8858</v>
      </c>
      <c r="M18" s="4">
        <v>14569</v>
      </c>
      <c r="N18" s="4">
        <v>1003</v>
      </c>
      <c r="O18" s="4">
        <v>1648</v>
      </c>
      <c r="P18" s="4">
        <v>18937000</v>
      </c>
      <c r="Q18" s="4">
        <v>29639800</v>
      </c>
      <c r="R18" s="5">
        <v>-1.4999999999999999E-2</v>
      </c>
      <c r="S18" s="4">
        <v>50773100</v>
      </c>
      <c r="T18" s="4">
        <f t="shared" si="2"/>
        <v>37257970.100000001</v>
      </c>
      <c r="U18" s="4">
        <f t="shared" si="6"/>
        <v>32296200</v>
      </c>
      <c r="V18" s="5">
        <v>7.1199999999999999E-2</v>
      </c>
    </row>
    <row r="19" spans="1:22" x14ac:dyDescent="0.2">
      <c r="A19" s="16" t="s">
        <v>335</v>
      </c>
      <c r="B19" s="4">
        <v>277942</v>
      </c>
      <c r="C19" s="4">
        <v>5322528</v>
      </c>
      <c r="D19" s="4">
        <v>-5044586</v>
      </c>
      <c r="E19" s="4">
        <v>-118205290000</v>
      </c>
      <c r="F19" s="4">
        <f t="shared" si="4"/>
        <v>-333069431278</v>
      </c>
      <c r="G19" s="4">
        <v>32400</v>
      </c>
      <c r="H19" s="4">
        <v>122600</v>
      </c>
      <c r="I19" s="4">
        <v>-90200</v>
      </c>
      <c r="J19" s="4">
        <v>-2093555000</v>
      </c>
      <c r="K19" s="4">
        <f t="shared" si="5"/>
        <v>-46996534000</v>
      </c>
      <c r="L19" s="4">
        <v>5897</v>
      </c>
      <c r="M19" s="4">
        <v>6980</v>
      </c>
      <c r="N19" s="4">
        <v>787</v>
      </c>
      <c r="O19" s="4">
        <v>828</v>
      </c>
      <c r="P19" s="4">
        <v>14243900</v>
      </c>
      <c r="Q19" s="4">
        <v>14854800</v>
      </c>
      <c r="R19" s="5">
        <v>1.0800000000000001E-2</v>
      </c>
      <c r="S19" s="4">
        <v>33212700</v>
      </c>
      <c r="T19" s="4">
        <f t="shared" si="2"/>
        <v>38198300.100000001</v>
      </c>
      <c r="U19" s="4">
        <f t="shared" si="6"/>
        <v>32296200</v>
      </c>
      <c r="V19" s="5">
        <v>2.3300000000000001E-2</v>
      </c>
    </row>
    <row r="20" spans="1:22" x14ac:dyDescent="0.2">
      <c r="A20" s="16" t="s">
        <v>334</v>
      </c>
      <c r="B20" s="4">
        <v>1644200</v>
      </c>
      <c r="C20" s="4">
        <v>1351660</v>
      </c>
      <c r="D20" s="4">
        <v>292540</v>
      </c>
      <c r="E20" s="4">
        <v>7215640000</v>
      </c>
      <c r="F20" s="4">
        <f t="shared" si="4"/>
        <v>-214864141278</v>
      </c>
      <c r="G20" s="4">
        <v>65200</v>
      </c>
      <c r="H20" s="4">
        <v>37100</v>
      </c>
      <c r="I20" s="4">
        <v>28100</v>
      </c>
      <c r="J20" s="4">
        <v>663495000</v>
      </c>
      <c r="K20" s="4">
        <f t="shared" si="5"/>
        <v>-44902979000</v>
      </c>
      <c r="L20" s="4">
        <v>10137</v>
      </c>
      <c r="M20" s="4">
        <v>9257</v>
      </c>
      <c r="N20" s="4">
        <v>1193</v>
      </c>
      <c r="O20" s="4">
        <v>1038</v>
      </c>
      <c r="P20" s="4">
        <v>20779900</v>
      </c>
      <c r="Q20" s="4">
        <v>17902400</v>
      </c>
      <c r="R20" s="5">
        <v>-1.0700000000000001E-2</v>
      </c>
      <c r="S20" s="4">
        <v>40168500</v>
      </c>
      <c r="T20" s="4">
        <f t="shared" si="2"/>
        <v>37403150.100000001</v>
      </c>
      <c r="U20" s="4">
        <f t="shared" si="6"/>
        <v>32296200</v>
      </c>
      <c r="V20" s="5">
        <v>3.9399999999999998E-2</v>
      </c>
    </row>
    <row r="21" spans="1:22" x14ac:dyDescent="0.2">
      <c r="A21" s="16" t="s">
        <v>333</v>
      </c>
      <c r="B21" s="4">
        <v>1477100</v>
      </c>
      <c r="C21" s="4">
        <v>3636697</v>
      </c>
      <c r="D21" s="4">
        <v>-2159597</v>
      </c>
      <c r="E21" s="4">
        <v>-49235320000</v>
      </c>
      <c r="F21" s="4">
        <f t="shared" si="4"/>
        <v>-222079781278</v>
      </c>
      <c r="G21" s="4">
        <v>87600</v>
      </c>
      <c r="H21" s="4">
        <v>57500</v>
      </c>
      <c r="I21" s="4">
        <v>30100</v>
      </c>
      <c r="J21" s="4">
        <v>693860000</v>
      </c>
      <c r="K21" s="4">
        <f t="shared" si="5"/>
        <v>-45566474000</v>
      </c>
      <c r="L21" s="4">
        <v>8783</v>
      </c>
      <c r="M21" s="4">
        <v>6295</v>
      </c>
      <c r="N21" s="4">
        <v>1215</v>
      </c>
      <c r="O21" s="4">
        <v>748</v>
      </c>
      <c r="P21" s="4">
        <v>20653400</v>
      </c>
      <c r="Q21" s="4">
        <v>13135600</v>
      </c>
      <c r="R21" s="5">
        <v>4.2099999999999999E-2</v>
      </c>
      <c r="S21" s="4">
        <v>35090100</v>
      </c>
      <c r="T21" s="4">
        <f t="shared" si="2"/>
        <v>36064720.100000001</v>
      </c>
      <c r="U21" s="4">
        <f t="shared" si="6"/>
        <v>31767600</v>
      </c>
      <c r="V21" s="5">
        <v>4.4500000000000005E-2</v>
      </c>
    </row>
    <row r="22" spans="1:22" x14ac:dyDescent="0.2">
      <c r="A22" s="16" t="s">
        <v>332</v>
      </c>
      <c r="B22" s="4">
        <v>2114526</v>
      </c>
      <c r="C22" s="4">
        <v>2133643</v>
      </c>
      <c r="D22" s="4">
        <v>-19117</v>
      </c>
      <c r="E22" s="4">
        <v>-399920000</v>
      </c>
      <c r="F22" s="4">
        <f t="shared" si="4"/>
        <v>-172844461278</v>
      </c>
      <c r="K22" s="4">
        <f t="shared" si="5"/>
        <v>-46260334000</v>
      </c>
      <c r="L22" s="4">
        <v>6563</v>
      </c>
      <c r="M22" s="4">
        <v>10098</v>
      </c>
      <c r="N22" s="4">
        <v>820</v>
      </c>
      <c r="O22" s="4">
        <v>899</v>
      </c>
      <c r="P22" s="4">
        <v>14169800</v>
      </c>
      <c r="Q22" s="4">
        <v>17068700</v>
      </c>
      <c r="R22" s="5">
        <v>-1.32E-2</v>
      </c>
      <c r="S22" s="4">
        <v>32716901</v>
      </c>
      <c r="T22" s="4">
        <f t="shared" si="2"/>
        <v>34970660</v>
      </c>
      <c r="U22" s="4">
        <f t="shared" si="6"/>
        <v>28953600</v>
      </c>
      <c r="V22" s="5">
        <v>1.7500000000000002E-2</v>
      </c>
    </row>
    <row r="23" spans="1:22" x14ac:dyDescent="0.2">
      <c r="A23" s="16" t="s">
        <v>331</v>
      </c>
      <c r="B23" s="4">
        <v>1412315</v>
      </c>
      <c r="C23" s="4">
        <v>1699871</v>
      </c>
      <c r="D23" s="4">
        <v>-287556</v>
      </c>
      <c r="E23" s="4">
        <v>-6824100000</v>
      </c>
      <c r="F23" s="4">
        <f t="shared" si="4"/>
        <v>-172444541278</v>
      </c>
      <c r="G23" s="4">
        <v>0</v>
      </c>
      <c r="H23" s="4">
        <v>0</v>
      </c>
      <c r="I23" s="4">
        <v>0</v>
      </c>
      <c r="J23" s="4">
        <v>706845000</v>
      </c>
      <c r="K23" s="4">
        <f t="shared" si="5"/>
        <v>-46260334000</v>
      </c>
      <c r="L23" s="4">
        <v>6142</v>
      </c>
      <c r="M23" s="4">
        <v>10311</v>
      </c>
      <c r="N23" s="4">
        <v>619</v>
      </c>
      <c r="O23" s="4">
        <v>1065</v>
      </c>
      <c r="P23" s="4">
        <v>10896600</v>
      </c>
      <c r="Q23" s="4">
        <v>19671400</v>
      </c>
      <c r="R23" s="5">
        <v>-2.6200000000000001E-2</v>
      </c>
      <c r="S23" s="4">
        <v>32296200</v>
      </c>
      <c r="T23" s="4">
        <f t="shared" si="2"/>
        <v>34463110</v>
      </c>
      <c r="U23" s="4">
        <f t="shared" si="6"/>
        <v>28953600</v>
      </c>
      <c r="V23" s="5">
        <v>3.6000000000000004E-2</v>
      </c>
    </row>
    <row r="24" spans="1:22" x14ac:dyDescent="0.2">
      <c r="A24" s="16" t="s">
        <v>330</v>
      </c>
      <c r="B24" s="4">
        <v>2822402</v>
      </c>
      <c r="C24" s="4">
        <v>5655556</v>
      </c>
      <c r="D24" s="4">
        <v>-2833154</v>
      </c>
      <c r="E24" s="4">
        <v>-66804530000</v>
      </c>
      <c r="F24" s="4">
        <f t="shared" si="4"/>
        <v>-165620441278</v>
      </c>
      <c r="K24" s="4">
        <f t="shared" si="5"/>
        <v>-46967179000</v>
      </c>
      <c r="L24" s="4">
        <v>13896</v>
      </c>
      <c r="M24" s="4">
        <v>14770</v>
      </c>
      <c r="N24" s="4">
        <v>1619</v>
      </c>
      <c r="O24" s="4">
        <v>1999</v>
      </c>
      <c r="P24" s="4">
        <v>28975400</v>
      </c>
      <c r="Q24" s="4">
        <v>34278700</v>
      </c>
      <c r="R24" s="5">
        <v>0</v>
      </c>
      <c r="S24" s="4">
        <v>65672400</v>
      </c>
      <c r="T24" s="4">
        <f t="shared" si="2"/>
        <v>31336500</v>
      </c>
      <c r="U24" s="4">
        <f t="shared" si="6"/>
        <v>28953600</v>
      </c>
      <c r="V24" s="5">
        <v>3.3000000000000002E-2</v>
      </c>
    </row>
    <row r="25" spans="1:22" x14ac:dyDescent="0.2">
      <c r="A25" s="16" t="s">
        <v>329</v>
      </c>
      <c r="B25" s="4">
        <v>1930500</v>
      </c>
      <c r="C25" s="4">
        <v>778141</v>
      </c>
      <c r="D25" s="4">
        <v>1152359</v>
      </c>
      <c r="E25" s="4">
        <v>27032800000</v>
      </c>
      <c r="F25" s="4">
        <f t="shared" si="4"/>
        <v>-98815911278</v>
      </c>
      <c r="G25" s="4">
        <v>0</v>
      </c>
      <c r="H25" s="4">
        <v>0</v>
      </c>
      <c r="I25" s="4">
        <v>0</v>
      </c>
      <c r="J25" s="4">
        <v>-1784045000</v>
      </c>
      <c r="K25" s="4">
        <f t="shared" si="5"/>
        <v>-46967179000</v>
      </c>
      <c r="L25" s="4">
        <v>10247</v>
      </c>
      <c r="M25" s="4">
        <v>7813</v>
      </c>
      <c r="N25" s="4">
        <v>1462</v>
      </c>
      <c r="O25" s="4">
        <v>797</v>
      </c>
      <c r="P25" s="4">
        <v>23814800</v>
      </c>
      <c r="Q25" s="4">
        <v>14593000</v>
      </c>
      <c r="R25" s="5">
        <v>2.18E-2</v>
      </c>
      <c r="S25" s="4">
        <v>39361800</v>
      </c>
      <c r="T25" s="4">
        <f t="shared" si="2"/>
        <v>29130010</v>
      </c>
      <c r="U25" s="4">
        <f t="shared" si="6"/>
        <v>28953600</v>
      </c>
      <c r="V25" s="5">
        <v>3.1800000000000002E-2</v>
      </c>
    </row>
    <row r="26" spans="1:22" x14ac:dyDescent="0.2">
      <c r="A26" s="16" t="s">
        <v>328</v>
      </c>
      <c r="B26" s="4">
        <v>2547200</v>
      </c>
      <c r="C26" s="4">
        <v>3325500</v>
      </c>
      <c r="D26" s="4">
        <v>-778300</v>
      </c>
      <c r="E26" s="4">
        <v>-18014800000</v>
      </c>
      <c r="F26" s="4">
        <f t="shared" si="4"/>
        <v>-125848711278</v>
      </c>
      <c r="G26" s="4">
        <v>84200</v>
      </c>
      <c r="H26" s="4">
        <v>0</v>
      </c>
      <c r="I26" s="4">
        <v>84200</v>
      </c>
      <c r="J26" s="4">
        <v>1937785000</v>
      </c>
      <c r="K26" s="4">
        <f t="shared" si="5"/>
        <v>-45183134000</v>
      </c>
      <c r="L26" s="4">
        <v>5286</v>
      </c>
      <c r="M26" s="4">
        <v>8922</v>
      </c>
      <c r="N26" s="4">
        <v>642</v>
      </c>
      <c r="O26" s="4">
        <v>1076</v>
      </c>
      <c r="P26" s="4">
        <v>10335800</v>
      </c>
      <c r="Q26" s="4">
        <v>17882800</v>
      </c>
      <c r="R26" s="5">
        <v>-2.1700000000000001E-2</v>
      </c>
      <c r="S26" s="4">
        <v>31767600</v>
      </c>
      <c r="T26" s="4">
        <f t="shared" si="2"/>
        <v>29828300</v>
      </c>
      <c r="U26" s="4">
        <f t="shared" si="6"/>
        <v>21705800</v>
      </c>
      <c r="V26" s="5">
        <v>2.9700000000000001E-2</v>
      </c>
    </row>
    <row r="27" spans="1:22" x14ac:dyDescent="0.2">
      <c r="A27" s="16" t="s">
        <v>327</v>
      </c>
      <c r="B27" s="4">
        <v>2388000</v>
      </c>
      <c r="C27" s="4">
        <v>1870696</v>
      </c>
      <c r="D27" s="4">
        <v>517304</v>
      </c>
      <c r="E27" s="4">
        <v>12021450000</v>
      </c>
      <c r="F27" s="4">
        <f t="shared" si="4"/>
        <v>-107833911278</v>
      </c>
      <c r="G27" s="4">
        <v>171000</v>
      </c>
      <c r="H27" s="4">
        <v>0</v>
      </c>
      <c r="I27" s="4">
        <v>171000</v>
      </c>
      <c r="J27" s="4">
        <v>3980430000</v>
      </c>
      <c r="K27" s="4">
        <f t="shared" si="5"/>
        <v>-47120919000</v>
      </c>
      <c r="L27" s="4">
        <v>8265</v>
      </c>
      <c r="M27" s="4">
        <v>6993</v>
      </c>
      <c r="N27" s="4">
        <v>911</v>
      </c>
      <c r="O27" s="4">
        <v>684</v>
      </c>
      <c r="P27" s="4">
        <v>15131400</v>
      </c>
      <c r="Q27" s="4">
        <v>12790800</v>
      </c>
      <c r="R27" s="5">
        <v>2.2000000000000001E-3</v>
      </c>
      <c r="S27" s="4">
        <v>28953600</v>
      </c>
      <c r="T27" s="4">
        <f t="shared" si="2"/>
        <v>29174960</v>
      </c>
      <c r="U27" s="4">
        <f t="shared" si="6"/>
        <v>21705800</v>
      </c>
      <c r="V27" s="5">
        <v>1.9199999999999998E-2</v>
      </c>
    </row>
    <row r="28" spans="1:22" x14ac:dyDescent="0.2">
      <c r="A28" s="16" t="s">
        <v>326</v>
      </c>
      <c r="B28" s="4">
        <v>3455240</v>
      </c>
      <c r="C28" s="4">
        <v>158980</v>
      </c>
      <c r="D28" s="4">
        <v>3296260</v>
      </c>
      <c r="E28" s="4">
        <v>77310480000</v>
      </c>
      <c r="F28" s="4">
        <f t="shared" si="4"/>
        <v>-119855361278</v>
      </c>
      <c r="G28" s="4">
        <v>210500</v>
      </c>
      <c r="H28" s="4">
        <v>45600</v>
      </c>
      <c r="I28" s="4">
        <v>164900</v>
      </c>
      <c r="J28" s="4">
        <v>3896570000</v>
      </c>
      <c r="K28" s="4">
        <f t="shared" si="5"/>
        <v>-51101349000</v>
      </c>
      <c r="L28" s="4">
        <v>7021</v>
      </c>
      <c r="M28" s="4">
        <v>7309</v>
      </c>
      <c r="N28" s="4">
        <v>850</v>
      </c>
      <c r="O28" s="4">
        <v>863</v>
      </c>
      <c r="P28" s="4">
        <v>15406700</v>
      </c>
      <c r="Q28" s="4">
        <v>15603100</v>
      </c>
      <c r="R28" s="5">
        <v>1.0800000000000001E-2</v>
      </c>
      <c r="S28" s="4">
        <v>33339900</v>
      </c>
      <c r="T28" s="4">
        <f t="shared" si="2"/>
        <v>30000180</v>
      </c>
      <c r="U28" s="4">
        <f t="shared" si="6"/>
        <v>21705800</v>
      </c>
      <c r="V28" s="5">
        <v>1.7000000000000001E-2</v>
      </c>
    </row>
    <row r="29" spans="1:22" x14ac:dyDescent="0.2">
      <c r="A29" s="16" t="s">
        <v>325</v>
      </c>
      <c r="B29" s="4">
        <v>3543400</v>
      </c>
      <c r="C29" s="4">
        <v>220037</v>
      </c>
      <c r="D29" s="4">
        <v>3323363</v>
      </c>
      <c r="E29" s="4">
        <v>76993730000</v>
      </c>
      <c r="F29" s="4">
        <f t="shared" si="4"/>
        <v>-197165841278</v>
      </c>
      <c r="G29" s="4">
        <v>0</v>
      </c>
      <c r="H29" s="4">
        <v>0</v>
      </c>
      <c r="I29" s="4">
        <v>0</v>
      </c>
      <c r="J29" s="4">
        <v>-1407140000</v>
      </c>
      <c r="K29" s="4">
        <f t="shared" si="5"/>
        <v>-54997919000</v>
      </c>
      <c r="L29" s="4">
        <v>9921</v>
      </c>
      <c r="M29" s="4">
        <v>8112</v>
      </c>
      <c r="N29" s="4">
        <v>1300</v>
      </c>
      <c r="O29" s="4">
        <v>1046</v>
      </c>
      <c r="P29" s="4">
        <v>24129500</v>
      </c>
      <c r="Q29" s="4">
        <v>18373100</v>
      </c>
      <c r="R29" s="5">
        <v>2.4300000000000002E-2</v>
      </c>
      <c r="S29" s="4">
        <v>42616000</v>
      </c>
      <c r="T29" s="4">
        <f t="shared" si="2"/>
        <v>28943800</v>
      </c>
      <c r="U29" s="4">
        <f t="shared" si="6"/>
        <v>21705800</v>
      </c>
      <c r="V29" s="5">
        <v>2.5600000000000001E-2</v>
      </c>
    </row>
    <row r="30" spans="1:22" x14ac:dyDescent="0.2">
      <c r="A30" s="16" t="s">
        <v>324</v>
      </c>
      <c r="B30" s="4">
        <v>701311</v>
      </c>
      <c r="C30" s="4">
        <v>1310100</v>
      </c>
      <c r="D30" s="4">
        <v>-608789</v>
      </c>
      <c r="E30" s="4">
        <v>-13720920000</v>
      </c>
      <c r="F30" s="4">
        <f t="shared" si="4"/>
        <v>-274159571278</v>
      </c>
      <c r="G30" s="4">
        <v>0</v>
      </c>
      <c r="H30" s="4">
        <v>0</v>
      </c>
      <c r="I30" s="4">
        <v>0</v>
      </c>
      <c r="J30" s="4">
        <v>-799560000</v>
      </c>
      <c r="K30" s="4">
        <f t="shared" si="5"/>
        <v>-53590779000</v>
      </c>
      <c r="L30" s="4">
        <v>6962</v>
      </c>
      <c r="M30" s="4">
        <v>8094</v>
      </c>
      <c r="N30" s="4">
        <v>821</v>
      </c>
      <c r="O30" s="4">
        <v>873</v>
      </c>
      <c r="P30" s="4">
        <v>14853800</v>
      </c>
      <c r="Q30" s="4">
        <v>15595100</v>
      </c>
      <c r="R30" s="5">
        <v>2.3E-3</v>
      </c>
      <c r="S30" s="4">
        <v>32217000</v>
      </c>
      <c r="T30" s="4">
        <f t="shared" si="2"/>
        <v>27996170</v>
      </c>
      <c r="U30" s="4">
        <f t="shared" si="6"/>
        <v>17296900</v>
      </c>
      <c r="V30" s="5">
        <v>2.5899999999999999E-2</v>
      </c>
    </row>
    <row r="31" spans="1:22" x14ac:dyDescent="0.2">
      <c r="A31" s="16" t="s">
        <v>323</v>
      </c>
      <c r="B31" s="4">
        <v>291600</v>
      </c>
      <c r="C31" s="4">
        <v>152112</v>
      </c>
      <c r="D31" s="4">
        <v>139488</v>
      </c>
      <c r="E31" s="4">
        <v>3186980000</v>
      </c>
      <c r="F31" s="4">
        <f t="shared" si="4"/>
        <v>-260438651278</v>
      </c>
      <c r="G31" s="4">
        <v>0</v>
      </c>
      <c r="H31" s="4">
        <v>0</v>
      </c>
      <c r="I31" s="4">
        <v>0</v>
      </c>
      <c r="J31" s="4">
        <v>-270990000</v>
      </c>
      <c r="K31" s="4">
        <f t="shared" si="5"/>
        <v>-52791219000</v>
      </c>
      <c r="L31" s="4">
        <v>3906</v>
      </c>
      <c r="M31" s="4">
        <v>6845</v>
      </c>
      <c r="N31" s="4">
        <v>458</v>
      </c>
      <c r="O31" s="4">
        <v>788</v>
      </c>
      <c r="P31" s="4">
        <v>7810600</v>
      </c>
      <c r="Q31" s="4">
        <v>14529100</v>
      </c>
      <c r="R31" s="5">
        <v>-8.8000000000000005E-3</v>
      </c>
      <c r="S31" s="4">
        <v>21705800</v>
      </c>
      <c r="T31" s="4">
        <f t="shared" si="2"/>
        <v>30441980</v>
      </c>
      <c r="U31" s="4">
        <f t="shared" si="6"/>
        <v>17296900</v>
      </c>
      <c r="V31" s="5">
        <v>2.18E-2</v>
      </c>
    </row>
    <row r="32" spans="1:22" x14ac:dyDescent="0.2">
      <c r="A32" s="16" t="s">
        <v>322</v>
      </c>
      <c r="B32" s="4">
        <v>513600</v>
      </c>
      <c r="C32" s="4">
        <v>302970</v>
      </c>
      <c r="D32" s="4">
        <v>210630</v>
      </c>
      <c r="E32" s="4">
        <v>4817040000</v>
      </c>
      <c r="F32" s="4">
        <f t="shared" si="4"/>
        <v>-263625631278</v>
      </c>
      <c r="G32" s="4">
        <v>72700</v>
      </c>
      <c r="H32" s="4">
        <v>84500</v>
      </c>
      <c r="I32" s="4">
        <v>-11800</v>
      </c>
      <c r="J32" s="4">
        <v>-270990000</v>
      </c>
      <c r="K32" s="4">
        <f t="shared" si="5"/>
        <v>-52520229000</v>
      </c>
      <c r="L32" s="4">
        <v>5628</v>
      </c>
      <c r="M32" s="4">
        <v>4779</v>
      </c>
      <c r="N32" s="4">
        <v>676</v>
      </c>
      <c r="O32" s="4">
        <v>584</v>
      </c>
      <c r="P32" s="4">
        <v>11600000</v>
      </c>
      <c r="Q32" s="4">
        <v>9647800</v>
      </c>
      <c r="R32" s="5">
        <v>6.7000000000000002E-3</v>
      </c>
      <c r="S32" s="4">
        <v>21776300</v>
      </c>
      <c r="T32" s="4">
        <f t="shared" si="2"/>
        <v>30179190</v>
      </c>
      <c r="U32" s="4">
        <f t="shared" si="6"/>
        <v>17296900</v>
      </c>
      <c r="V32" s="5">
        <v>1.95E-2</v>
      </c>
    </row>
    <row r="33" spans="1:22" x14ac:dyDescent="0.2">
      <c r="A33" s="16" t="s">
        <v>321</v>
      </c>
      <c r="B33" s="4">
        <v>1518300</v>
      </c>
      <c r="C33" s="4">
        <v>359005</v>
      </c>
      <c r="D33" s="4">
        <v>1159295</v>
      </c>
      <c r="E33" s="4">
        <v>25801630000</v>
      </c>
      <c r="F33" s="4">
        <f t="shared" si="4"/>
        <v>-268442671278</v>
      </c>
      <c r="G33" s="4">
        <v>0</v>
      </c>
      <c r="H33" s="4">
        <v>0</v>
      </c>
      <c r="I33" s="4">
        <v>0</v>
      </c>
      <c r="J33" s="4">
        <v>-1063785000</v>
      </c>
      <c r="K33" s="4">
        <f t="shared" si="5"/>
        <v>-52249239000</v>
      </c>
      <c r="L33" s="4">
        <v>8356</v>
      </c>
      <c r="M33" s="4">
        <v>5074</v>
      </c>
      <c r="N33" s="4">
        <v>939</v>
      </c>
      <c r="O33" s="4">
        <v>502</v>
      </c>
      <c r="P33" s="4">
        <v>17041400</v>
      </c>
      <c r="Q33" s="4">
        <v>8801700</v>
      </c>
      <c r="R33" s="5">
        <v>2.7300000000000001E-2</v>
      </c>
      <c r="S33" s="4">
        <v>27220700</v>
      </c>
      <c r="T33" s="4">
        <f t="shared" si="2"/>
        <v>29619960</v>
      </c>
      <c r="U33" s="4">
        <f t="shared" si="6"/>
        <v>17296900</v>
      </c>
      <c r="V33" s="5">
        <v>3.5099999999999999E-2</v>
      </c>
    </row>
    <row r="34" spans="1:22" x14ac:dyDescent="0.2">
      <c r="A34" s="16" t="s">
        <v>320</v>
      </c>
      <c r="B34" s="4">
        <v>1130000</v>
      </c>
      <c r="C34" s="4">
        <v>668100</v>
      </c>
      <c r="D34" s="4">
        <v>461900</v>
      </c>
      <c r="E34" s="4">
        <v>10331610000</v>
      </c>
      <c r="F34" s="4">
        <f t="shared" si="4"/>
        <v>-294244301278</v>
      </c>
      <c r="G34" s="4">
        <v>0</v>
      </c>
      <c r="H34" s="4">
        <v>0</v>
      </c>
      <c r="I34" s="4">
        <v>0</v>
      </c>
      <c r="J34" s="4">
        <v>-21638220000</v>
      </c>
      <c r="K34" s="4">
        <f t="shared" si="5"/>
        <v>-51185454000</v>
      </c>
      <c r="L34" s="4">
        <v>5107</v>
      </c>
      <c r="M34" s="4">
        <v>11937</v>
      </c>
      <c r="N34" s="4">
        <v>540</v>
      </c>
      <c r="O34" s="4">
        <v>1178</v>
      </c>
      <c r="P34" s="4">
        <v>9787400</v>
      </c>
      <c r="Q34" s="4">
        <v>24473600</v>
      </c>
      <c r="R34" s="5">
        <v>-2.0400000000000001E-2</v>
      </c>
      <c r="S34" s="4">
        <v>34406300</v>
      </c>
      <c r="T34" s="4">
        <f t="shared" si="2"/>
        <v>27802110</v>
      </c>
      <c r="U34" s="4">
        <f t="shared" si="6"/>
        <v>17296900</v>
      </c>
      <c r="V34" s="5">
        <v>3.7400000000000003E-2</v>
      </c>
    </row>
    <row r="35" spans="1:22" x14ac:dyDescent="0.2">
      <c r="A35" s="16" t="s">
        <v>319</v>
      </c>
      <c r="B35" s="4">
        <v>132300</v>
      </c>
      <c r="C35" s="4">
        <v>631162</v>
      </c>
      <c r="D35" s="4">
        <v>-498862</v>
      </c>
      <c r="E35" s="4">
        <v>-11267690000</v>
      </c>
      <c r="F35" s="4">
        <f t="shared" si="4"/>
        <v>-304575911278</v>
      </c>
      <c r="G35" s="4">
        <v>0</v>
      </c>
      <c r="H35" s="4">
        <v>0</v>
      </c>
      <c r="I35" s="4">
        <v>0</v>
      </c>
      <c r="J35" s="4">
        <v>-343425000</v>
      </c>
      <c r="K35" s="4">
        <f t="shared" si="5"/>
        <v>-29547234000</v>
      </c>
      <c r="L35" s="4">
        <v>3434</v>
      </c>
      <c r="M35" s="4">
        <v>6497</v>
      </c>
      <c r="N35" s="4">
        <v>358</v>
      </c>
      <c r="O35" s="4">
        <v>468</v>
      </c>
      <c r="P35" s="4">
        <v>6841700</v>
      </c>
      <c r="Q35" s="4">
        <v>8983700</v>
      </c>
      <c r="R35" s="5">
        <v>-4.4000000000000003E-3</v>
      </c>
      <c r="S35" s="4">
        <v>17296900</v>
      </c>
      <c r="T35" s="4">
        <f t="shared" si="2"/>
        <v>27358140</v>
      </c>
      <c r="U35" s="4">
        <f t="shared" si="6"/>
        <v>22420200</v>
      </c>
      <c r="V35" s="5">
        <v>1.1000000000000001E-2</v>
      </c>
    </row>
    <row r="36" spans="1:22" x14ac:dyDescent="0.2">
      <c r="A36" s="16" t="s">
        <v>318</v>
      </c>
      <c r="B36" s="4">
        <v>79700</v>
      </c>
      <c r="C36" s="4">
        <v>385106</v>
      </c>
      <c r="D36" s="4">
        <v>-305406</v>
      </c>
      <c r="E36" s="4">
        <v>-6956420000</v>
      </c>
      <c r="F36" s="4">
        <f t="shared" si="4"/>
        <v>-293308221278</v>
      </c>
      <c r="G36" s="4">
        <v>0</v>
      </c>
      <c r="H36" s="4">
        <v>0</v>
      </c>
      <c r="I36" s="4">
        <v>0</v>
      </c>
      <c r="J36" s="4">
        <v>-4924345000</v>
      </c>
      <c r="K36" s="4">
        <f t="shared" si="5"/>
        <v>-29203809000</v>
      </c>
      <c r="L36" s="4">
        <v>6467</v>
      </c>
      <c r="M36" s="4">
        <v>10543</v>
      </c>
      <c r="N36" s="4">
        <v>800</v>
      </c>
      <c r="O36" s="4">
        <v>1297</v>
      </c>
      <c r="P36" s="4">
        <v>14199700</v>
      </c>
      <c r="Q36" s="4">
        <v>22731900</v>
      </c>
      <c r="R36" s="5">
        <v>-1.7600000000000001E-2</v>
      </c>
      <c r="S36" s="4">
        <v>38750500</v>
      </c>
      <c r="T36" s="4">
        <f t="shared" si="2"/>
        <v>26342740</v>
      </c>
      <c r="U36" s="4">
        <f t="shared" si="6"/>
        <v>22420200</v>
      </c>
      <c r="V36" s="5">
        <v>2.3900000000000001E-2</v>
      </c>
    </row>
    <row r="37" spans="1:22" x14ac:dyDescent="0.2">
      <c r="A37" s="16" t="s">
        <v>317</v>
      </c>
      <c r="B37" s="4">
        <v>563400</v>
      </c>
      <c r="C37" s="4">
        <v>386511</v>
      </c>
      <c r="D37" s="4">
        <v>176889</v>
      </c>
      <c r="E37" s="4">
        <v>4101270000</v>
      </c>
      <c r="F37" s="4">
        <f t="shared" si="4"/>
        <v>-286351801278</v>
      </c>
      <c r="K37" s="4">
        <f t="shared" si="5"/>
        <v>-24279464000</v>
      </c>
      <c r="L37" s="4">
        <v>6083</v>
      </c>
      <c r="M37" s="4">
        <v>5275</v>
      </c>
      <c r="N37" s="4">
        <v>598</v>
      </c>
      <c r="O37" s="4">
        <v>613</v>
      </c>
      <c r="P37" s="4">
        <v>10280600</v>
      </c>
      <c r="Q37" s="4">
        <v>10731800</v>
      </c>
      <c r="R37" s="5">
        <v>2.2000000000000001E-3</v>
      </c>
      <c r="S37" s="4">
        <v>22420200</v>
      </c>
      <c r="T37" s="4">
        <f t="shared" si="2"/>
        <v>24943670</v>
      </c>
      <c r="U37" s="4">
        <f t="shared" si="6"/>
        <v>19148400</v>
      </c>
      <c r="V37" s="5">
        <v>1.9199999999999998E-2</v>
      </c>
    </row>
    <row r="38" spans="1:22" x14ac:dyDescent="0.2">
      <c r="A38" s="16" t="s">
        <v>316</v>
      </c>
      <c r="B38" s="4">
        <v>309278</v>
      </c>
      <c r="C38" s="4">
        <v>6666820</v>
      </c>
      <c r="D38" s="4">
        <v>-6357542</v>
      </c>
      <c r="E38" s="4">
        <v>-146008600000</v>
      </c>
      <c r="F38" s="4">
        <f t="shared" si="4"/>
        <v>-290453071278</v>
      </c>
      <c r="G38" s="4">
        <v>94600</v>
      </c>
      <c r="H38" s="4">
        <v>300000</v>
      </c>
      <c r="I38" s="4">
        <v>-205400</v>
      </c>
      <c r="J38" s="4">
        <v>-4714355000</v>
      </c>
      <c r="K38" s="4">
        <f t="shared" si="5"/>
        <v>-24279464000</v>
      </c>
      <c r="L38" s="4">
        <v>6926</v>
      </c>
      <c r="M38" s="4">
        <v>11085</v>
      </c>
      <c r="N38" s="4">
        <v>884</v>
      </c>
      <c r="O38" s="4">
        <v>1405</v>
      </c>
      <c r="P38" s="4">
        <v>15332100</v>
      </c>
      <c r="Q38" s="4">
        <v>25094900</v>
      </c>
      <c r="R38" s="5">
        <v>-1.0800000000000001E-2</v>
      </c>
      <c r="S38" s="4">
        <v>41592100</v>
      </c>
      <c r="T38" s="4">
        <f t="shared" si="2"/>
        <v>21684260</v>
      </c>
      <c r="U38" s="4">
        <f t="shared" si="6"/>
        <v>19148400</v>
      </c>
      <c r="V38" s="5">
        <v>3.4200000000000001E-2</v>
      </c>
    </row>
    <row r="39" spans="1:22" x14ac:dyDescent="0.2">
      <c r="A39" s="16" t="s">
        <v>315</v>
      </c>
      <c r="B39" s="4">
        <v>172200</v>
      </c>
      <c r="C39" s="4">
        <v>3773039</v>
      </c>
      <c r="D39" s="4">
        <v>-3600839</v>
      </c>
      <c r="E39" s="4">
        <v>-83417950000</v>
      </c>
      <c r="F39" s="4">
        <f t="shared" ref="F39:F44" si="7">E39+F40</f>
        <v>-144444471278</v>
      </c>
      <c r="G39" s="4">
        <v>101800</v>
      </c>
      <c r="H39" s="4">
        <v>50000</v>
      </c>
      <c r="I39" s="4">
        <v>51800</v>
      </c>
      <c r="J39" s="4">
        <v>1186550000</v>
      </c>
      <c r="K39" s="4">
        <f t="shared" ref="K39:K44" si="8">K40+J39</f>
        <v>-19565109000</v>
      </c>
      <c r="L39" s="4">
        <v>7816</v>
      </c>
      <c r="M39" s="4">
        <v>6446</v>
      </c>
      <c r="N39" s="4">
        <v>954</v>
      </c>
      <c r="O39" s="4">
        <v>782</v>
      </c>
      <c r="P39" s="4">
        <v>16480500</v>
      </c>
      <c r="Q39" s="4">
        <v>14097900</v>
      </c>
      <c r="R39" s="5">
        <v>8.6999999999999994E-3</v>
      </c>
      <c r="S39" s="4">
        <v>32052200</v>
      </c>
      <c r="T39" s="4">
        <f t="shared" ref="T39:T44" si="9">AVERAGE(S40:S49)</f>
        <v>19652180</v>
      </c>
      <c r="U39" s="4">
        <f t="shared" ref="U39:U44" si="10">MIN(S40:S44)</f>
        <v>16227800</v>
      </c>
      <c r="V39" s="5">
        <v>2.1299999999999999E-2</v>
      </c>
    </row>
    <row r="40" spans="1:22" x14ac:dyDescent="0.2">
      <c r="A40" s="16" t="s">
        <v>314</v>
      </c>
      <c r="B40" s="4">
        <v>37105</v>
      </c>
      <c r="C40" s="4">
        <v>1746706</v>
      </c>
      <c r="D40" s="4">
        <v>-1709601</v>
      </c>
      <c r="E40" s="4">
        <v>-39479040000</v>
      </c>
      <c r="F40" s="4">
        <f t="shared" si="7"/>
        <v>-61026521278</v>
      </c>
      <c r="G40" s="4">
        <v>0</v>
      </c>
      <c r="H40" s="4">
        <v>0</v>
      </c>
      <c r="I40" s="4">
        <v>0</v>
      </c>
      <c r="J40" s="4">
        <v>394535000</v>
      </c>
      <c r="K40" s="4">
        <f t="shared" si="8"/>
        <v>-20751659000</v>
      </c>
      <c r="L40" s="4">
        <v>4198</v>
      </c>
      <c r="M40" s="4">
        <v>6515</v>
      </c>
      <c r="N40" s="4">
        <v>472</v>
      </c>
      <c r="O40" s="4">
        <v>776</v>
      </c>
      <c r="P40" s="4">
        <v>9547800</v>
      </c>
      <c r="Q40" s="4">
        <v>13452800</v>
      </c>
      <c r="R40" s="5">
        <v>0</v>
      </c>
      <c r="S40" s="4">
        <v>22740700</v>
      </c>
      <c r="T40" s="4">
        <f t="shared" si="9"/>
        <v>18312860</v>
      </c>
      <c r="U40" s="4">
        <f t="shared" si="10"/>
        <v>12857200</v>
      </c>
      <c r="V40" s="5">
        <v>1.72E-2</v>
      </c>
    </row>
    <row r="41" spans="1:22" x14ac:dyDescent="0.2">
      <c r="A41" s="16" t="s">
        <v>310</v>
      </c>
      <c r="B41" s="4">
        <v>7081500</v>
      </c>
      <c r="C41" s="4">
        <v>97200</v>
      </c>
      <c r="D41" s="4">
        <v>6984300</v>
      </c>
      <c r="E41" s="4">
        <v>158425160000</v>
      </c>
      <c r="F41" s="4">
        <f t="shared" si="7"/>
        <v>-21547481278</v>
      </c>
      <c r="G41" s="4">
        <v>0</v>
      </c>
      <c r="H41" s="4">
        <v>0</v>
      </c>
      <c r="I41" s="4">
        <v>0</v>
      </c>
      <c r="J41" s="4">
        <v>-895840000</v>
      </c>
      <c r="K41" s="4">
        <f t="shared" si="8"/>
        <v>-21146194000</v>
      </c>
      <c r="L41" s="4">
        <v>11910</v>
      </c>
      <c r="M41" s="4">
        <v>6593</v>
      </c>
      <c r="N41" s="4">
        <v>1731</v>
      </c>
      <c r="O41" s="4">
        <v>841</v>
      </c>
      <c r="P41" s="4">
        <v>28752700</v>
      </c>
      <c r="Q41" s="4">
        <v>15153200</v>
      </c>
      <c r="R41" s="5">
        <v>4.0800000000000003E-2</v>
      </c>
      <c r="S41" s="4">
        <v>46163900</v>
      </c>
      <c r="T41" s="4">
        <f t="shared" si="9"/>
        <v>15809380</v>
      </c>
      <c r="U41" s="4">
        <f t="shared" si="10"/>
        <v>12857200</v>
      </c>
      <c r="V41" s="5">
        <v>4.3200000000000002E-2</v>
      </c>
    </row>
    <row r="42" spans="1:22" x14ac:dyDescent="0.2">
      <c r="A42" s="16" t="s">
        <v>309</v>
      </c>
      <c r="B42" s="4">
        <v>299110</v>
      </c>
      <c r="C42" s="4">
        <v>144403</v>
      </c>
      <c r="D42" s="4">
        <v>154707</v>
      </c>
      <c r="E42" s="4">
        <v>3456670000</v>
      </c>
      <c r="F42" s="4">
        <f t="shared" si="7"/>
        <v>-179972641278</v>
      </c>
      <c r="G42" s="4">
        <v>0</v>
      </c>
      <c r="H42" s="4">
        <v>0</v>
      </c>
      <c r="I42" s="4">
        <v>0</v>
      </c>
      <c r="J42" s="4">
        <v>-31820000</v>
      </c>
      <c r="K42" s="4">
        <f t="shared" si="8"/>
        <v>-20250354000</v>
      </c>
      <c r="L42" s="4">
        <v>3979</v>
      </c>
      <c r="M42" s="4">
        <v>4865</v>
      </c>
      <c r="N42" s="4">
        <v>475</v>
      </c>
      <c r="O42" s="4">
        <v>610</v>
      </c>
      <c r="P42" s="4">
        <v>8111700</v>
      </c>
      <c r="Q42" s="4">
        <v>9790700</v>
      </c>
      <c r="R42" s="5">
        <v>-4.5000000000000005E-3</v>
      </c>
      <c r="S42" s="4">
        <v>19148400</v>
      </c>
      <c r="T42" s="4">
        <f t="shared" si="9"/>
        <v>15499100</v>
      </c>
      <c r="U42" s="4">
        <f t="shared" si="10"/>
        <v>8429500</v>
      </c>
      <c r="V42" s="5">
        <v>1.78E-2</v>
      </c>
    </row>
    <row r="43" spans="1:22" x14ac:dyDescent="0.2">
      <c r="A43" s="16" t="s">
        <v>306</v>
      </c>
      <c r="B43" s="4">
        <v>1838800</v>
      </c>
      <c r="C43" s="4">
        <v>145100</v>
      </c>
      <c r="D43" s="4">
        <v>1693700</v>
      </c>
      <c r="E43" s="4">
        <v>37458860000</v>
      </c>
      <c r="F43" s="4">
        <f t="shared" si="7"/>
        <v>-183429311278</v>
      </c>
      <c r="G43" s="4">
        <v>157000</v>
      </c>
      <c r="H43" s="4">
        <v>103100</v>
      </c>
      <c r="I43" s="4">
        <v>53900</v>
      </c>
      <c r="J43" s="4">
        <v>1171330000</v>
      </c>
      <c r="K43" s="4">
        <f t="shared" si="8"/>
        <v>-20218534000</v>
      </c>
      <c r="L43" s="4">
        <v>6835</v>
      </c>
      <c r="M43" s="4">
        <v>3403</v>
      </c>
      <c r="N43" s="4">
        <v>740</v>
      </c>
      <c r="O43" s="4">
        <v>422</v>
      </c>
      <c r="P43" s="4">
        <v>12960200</v>
      </c>
      <c r="Q43" s="4">
        <v>6905200</v>
      </c>
      <c r="R43" s="5">
        <v>1.84E-2</v>
      </c>
      <c r="S43" s="4">
        <v>21628400</v>
      </c>
      <c r="T43" s="4">
        <f t="shared" si="9"/>
        <v>15346060</v>
      </c>
      <c r="U43" s="4">
        <f t="shared" si="10"/>
        <v>8429500</v>
      </c>
      <c r="V43" s="5">
        <v>2.4700000000000003E-2</v>
      </c>
    </row>
    <row r="44" spans="1:22" x14ac:dyDescent="0.2">
      <c r="A44" s="16" t="s">
        <v>305</v>
      </c>
      <c r="B44" s="4">
        <v>9508</v>
      </c>
      <c r="C44" s="4">
        <v>64300</v>
      </c>
      <c r="D44" s="4">
        <v>-54792</v>
      </c>
      <c r="E44" s="4">
        <v>-1203310000</v>
      </c>
      <c r="F44" s="4">
        <f t="shared" si="7"/>
        <v>-220888171278</v>
      </c>
      <c r="G44" s="4">
        <v>0</v>
      </c>
      <c r="H44" s="4">
        <v>0</v>
      </c>
      <c r="I44" s="4">
        <v>0</v>
      </c>
      <c r="J44" s="4">
        <v>-2151400000</v>
      </c>
      <c r="K44" s="4">
        <f t="shared" si="8"/>
        <v>-21389864000</v>
      </c>
      <c r="L44" s="4">
        <v>3695</v>
      </c>
      <c r="M44" s="4">
        <v>3794</v>
      </c>
      <c r="N44" s="4">
        <v>389</v>
      </c>
      <c r="O44" s="4">
        <v>451</v>
      </c>
      <c r="P44" s="4">
        <v>7080400</v>
      </c>
      <c r="Q44" s="4">
        <v>7854000</v>
      </c>
      <c r="R44" s="5">
        <v>2.3E-3</v>
      </c>
      <c r="S44" s="4">
        <v>16227800</v>
      </c>
      <c r="T44" s="4">
        <f t="shared" si="9"/>
        <v>15049190</v>
      </c>
      <c r="U44" s="4">
        <f t="shared" si="10"/>
        <v>8429500</v>
      </c>
      <c r="V44" s="5">
        <v>1.3600000000000001E-2</v>
      </c>
    </row>
    <row r="45" spans="1:22" x14ac:dyDescent="0.2">
      <c r="A45" s="16" t="s">
        <v>304</v>
      </c>
      <c r="B45" s="4">
        <v>715900</v>
      </c>
      <c r="C45" s="4">
        <v>248080</v>
      </c>
      <c r="D45" s="4">
        <v>467820</v>
      </c>
      <c r="E45" s="4">
        <v>10191993917</v>
      </c>
      <c r="F45" s="4">
        <f t="shared" ref="F45:F55" si="11">E45+F46</f>
        <v>-219684861278</v>
      </c>
      <c r="G45" s="4">
        <v>0</v>
      </c>
      <c r="H45" s="4">
        <v>0</v>
      </c>
      <c r="I45" s="4">
        <v>0</v>
      </c>
      <c r="J45" s="4">
        <v>-30411895000</v>
      </c>
      <c r="K45" s="4">
        <f t="shared" ref="K45:K55" si="12">K46+J45</f>
        <v>-19238464000</v>
      </c>
      <c r="L45" s="4">
        <v>2674</v>
      </c>
      <c r="M45" s="4">
        <v>3346</v>
      </c>
      <c r="N45" s="4">
        <v>298</v>
      </c>
      <c r="O45" s="4">
        <v>368</v>
      </c>
      <c r="P45" s="4">
        <v>5450700</v>
      </c>
      <c r="Q45" s="4">
        <v>6533500</v>
      </c>
      <c r="R45" s="5">
        <v>-2.2000000000000001E-3</v>
      </c>
      <c r="S45" s="4">
        <v>12857200</v>
      </c>
      <c r="T45" s="4">
        <f t="shared" ref="T45:T61" si="13">AVERAGE(S46:S55)</f>
        <v>14826260</v>
      </c>
      <c r="U45" s="4">
        <f t="shared" ref="U45:U55" si="14">MIN(S46:S50)</f>
        <v>8429500</v>
      </c>
      <c r="V45" s="5">
        <v>1.1399999999999999E-2</v>
      </c>
    </row>
    <row r="46" spans="1:22" x14ac:dyDescent="0.2">
      <c r="A46" s="16" t="s">
        <v>303</v>
      </c>
      <c r="B46" s="4">
        <v>498722</v>
      </c>
      <c r="C46" s="4">
        <v>3667910</v>
      </c>
      <c r="D46" s="4">
        <v>-3169188</v>
      </c>
      <c r="E46" s="4">
        <v>-69710940000</v>
      </c>
      <c r="F46" s="4">
        <f t="shared" si="11"/>
        <v>-229876855195</v>
      </c>
      <c r="G46" s="4">
        <v>0</v>
      </c>
      <c r="H46" s="4">
        <v>0</v>
      </c>
      <c r="I46" s="4">
        <v>0</v>
      </c>
      <c r="J46" s="4">
        <v>-2512847000</v>
      </c>
      <c r="K46" s="4">
        <f t="shared" si="12"/>
        <v>11173431000</v>
      </c>
      <c r="L46" s="4">
        <v>5801</v>
      </c>
      <c r="M46" s="4">
        <v>6949</v>
      </c>
      <c r="N46" s="4">
        <v>827</v>
      </c>
      <c r="O46" s="4">
        <v>764</v>
      </c>
      <c r="P46" s="4">
        <v>13326900</v>
      </c>
      <c r="Q46" s="4">
        <v>14355400</v>
      </c>
      <c r="R46" s="5">
        <v>-2.2000000000000001E-3</v>
      </c>
      <c r="S46" s="4">
        <v>28596500</v>
      </c>
      <c r="T46" s="4">
        <f t="shared" si="13"/>
        <v>14238644.800000001</v>
      </c>
      <c r="U46" s="4">
        <f t="shared" si="14"/>
        <v>8429500</v>
      </c>
      <c r="V46" s="5">
        <v>2.4700000000000003E-2</v>
      </c>
    </row>
    <row r="47" spans="1:22" x14ac:dyDescent="0.2">
      <c r="A47" s="16" t="s">
        <v>299</v>
      </c>
      <c r="B47" s="4">
        <v>23200</v>
      </c>
      <c r="C47" s="4">
        <v>74400</v>
      </c>
      <c r="D47" s="4">
        <v>-51200</v>
      </c>
      <c r="E47" s="4">
        <v>-1117960000</v>
      </c>
      <c r="F47" s="4">
        <f t="shared" si="11"/>
        <v>-160165915195</v>
      </c>
      <c r="G47" s="4">
        <v>0</v>
      </c>
      <c r="H47" s="4">
        <v>0</v>
      </c>
      <c r="I47" s="4">
        <v>0</v>
      </c>
      <c r="J47" s="4">
        <v>-2512847000</v>
      </c>
      <c r="K47" s="4">
        <f t="shared" si="12"/>
        <v>13686278000</v>
      </c>
      <c r="L47" s="4">
        <v>1943</v>
      </c>
      <c r="M47" s="4">
        <v>2528</v>
      </c>
      <c r="N47" s="4">
        <v>191</v>
      </c>
      <c r="O47" s="4">
        <v>243</v>
      </c>
      <c r="P47" s="4">
        <v>3825200</v>
      </c>
      <c r="Q47" s="4">
        <v>4388000</v>
      </c>
      <c r="R47" s="5">
        <v>2.3E-3</v>
      </c>
      <c r="S47" s="4">
        <v>8429500</v>
      </c>
      <c r="T47" s="4">
        <f t="shared" si="13"/>
        <v>14366829.199999999</v>
      </c>
      <c r="U47" s="4">
        <f t="shared" si="14"/>
        <v>8998000</v>
      </c>
      <c r="V47" s="5">
        <v>9.1999999999999998E-3</v>
      </c>
    </row>
    <row r="48" spans="1:22" x14ac:dyDescent="0.2">
      <c r="A48" s="16" t="s">
        <v>298</v>
      </c>
      <c r="B48" s="4">
        <v>110900</v>
      </c>
      <c r="C48" s="4">
        <v>208200</v>
      </c>
      <c r="D48" s="4">
        <v>-97300</v>
      </c>
      <c r="E48" s="4">
        <v>-2127900000</v>
      </c>
      <c r="F48" s="4">
        <f t="shared" si="11"/>
        <v>-159047955195</v>
      </c>
      <c r="G48" s="4">
        <v>0</v>
      </c>
      <c r="H48" s="4">
        <v>0</v>
      </c>
      <c r="I48" s="4">
        <v>0</v>
      </c>
      <c r="J48" s="4">
        <v>-1164395000</v>
      </c>
      <c r="K48" s="4">
        <f t="shared" si="12"/>
        <v>16199125000</v>
      </c>
      <c r="L48" s="4">
        <v>1530</v>
      </c>
      <c r="M48" s="4">
        <v>2877</v>
      </c>
      <c r="N48" s="4">
        <v>178</v>
      </c>
      <c r="O48" s="4">
        <v>277</v>
      </c>
      <c r="P48" s="4">
        <v>3143800</v>
      </c>
      <c r="Q48" s="4">
        <v>5198600</v>
      </c>
      <c r="R48" s="5">
        <v>-6.8000000000000005E-3</v>
      </c>
      <c r="S48" s="4">
        <v>8998000</v>
      </c>
      <c r="T48" s="4">
        <f t="shared" si="13"/>
        <v>14386746.6</v>
      </c>
      <c r="U48" s="4">
        <f t="shared" si="14"/>
        <v>9347500</v>
      </c>
      <c r="V48" s="5">
        <v>1.1399999999999999E-2</v>
      </c>
    </row>
    <row r="49" spans="1:22" x14ac:dyDescent="0.2">
      <c r="A49" s="16" t="s">
        <v>286</v>
      </c>
      <c r="B49" s="4">
        <v>62216</v>
      </c>
      <c r="C49" s="4">
        <v>87300</v>
      </c>
      <c r="D49" s="4">
        <v>-25084</v>
      </c>
      <c r="E49" s="4">
        <v>-551860000</v>
      </c>
      <c r="F49" s="4">
        <f t="shared" si="11"/>
        <v>-156920055195</v>
      </c>
      <c r="G49" s="4">
        <v>0</v>
      </c>
      <c r="H49" s="4">
        <v>0</v>
      </c>
      <c r="I49" s="4">
        <v>0</v>
      </c>
      <c r="J49" s="4">
        <v>436995000</v>
      </c>
      <c r="K49" s="4">
        <f t="shared" si="12"/>
        <v>17363520000</v>
      </c>
      <c r="L49" s="4">
        <v>2302</v>
      </c>
      <c r="M49" s="4">
        <v>2585</v>
      </c>
      <c r="N49" s="4">
        <v>282</v>
      </c>
      <c r="O49" s="4">
        <v>300</v>
      </c>
      <c r="P49" s="4">
        <v>4686500</v>
      </c>
      <c r="Q49" s="4">
        <v>5438700</v>
      </c>
      <c r="R49" s="5">
        <v>2.3E-3</v>
      </c>
      <c r="S49" s="4">
        <v>11731400</v>
      </c>
      <c r="T49" s="4">
        <f t="shared" si="13"/>
        <v>15278399.699999999</v>
      </c>
      <c r="U49" s="4">
        <f t="shared" si="14"/>
        <v>9347500</v>
      </c>
      <c r="V49" s="5">
        <v>1.3600000000000001E-2</v>
      </c>
    </row>
    <row r="50" spans="1:22" x14ac:dyDescent="0.2">
      <c r="A50" s="16" t="s">
        <v>285</v>
      </c>
      <c r="B50" s="4">
        <v>78355</v>
      </c>
      <c r="C50" s="4">
        <v>1482900</v>
      </c>
      <c r="D50" s="4">
        <v>-1404545</v>
      </c>
      <c r="E50" s="4">
        <v>-30910870000</v>
      </c>
      <c r="F50" s="4">
        <f t="shared" si="11"/>
        <v>-156368195195</v>
      </c>
      <c r="G50" s="4">
        <v>0</v>
      </c>
      <c r="H50" s="4">
        <v>0</v>
      </c>
      <c r="I50" s="4">
        <v>0</v>
      </c>
      <c r="J50" s="4">
        <v>83980000</v>
      </c>
      <c r="K50" s="4">
        <f t="shared" si="12"/>
        <v>16926525000</v>
      </c>
      <c r="L50" s="4">
        <v>1480</v>
      </c>
      <c r="M50" s="4">
        <v>2324</v>
      </c>
      <c r="N50" s="4">
        <v>175</v>
      </c>
      <c r="O50" s="4">
        <v>292</v>
      </c>
      <c r="P50" s="4">
        <v>2863100</v>
      </c>
      <c r="Q50" s="4">
        <v>4987800</v>
      </c>
      <c r="R50" s="5">
        <v>-6.8000000000000005E-3</v>
      </c>
      <c r="S50" s="4">
        <v>9347500</v>
      </c>
      <c r="T50" s="4">
        <f t="shared" si="13"/>
        <v>15940858.800000001</v>
      </c>
      <c r="U50" s="4">
        <f t="shared" si="14"/>
        <v>10627900</v>
      </c>
      <c r="V50" s="5">
        <v>1.1299999999999999E-2</v>
      </c>
    </row>
    <row r="51" spans="1:22" x14ac:dyDescent="0.2">
      <c r="A51" s="16" t="s">
        <v>284</v>
      </c>
      <c r="B51" s="4">
        <v>1401000</v>
      </c>
      <c r="C51" s="4">
        <v>1472100</v>
      </c>
      <c r="D51" s="4">
        <v>-71100</v>
      </c>
      <c r="E51" s="4">
        <v>-1493180000</v>
      </c>
      <c r="F51" s="4">
        <f t="shared" si="11"/>
        <v>-125457325195</v>
      </c>
      <c r="G51" s="4">
        <v>209500</v>
      </c>
      <c r="H51" s="4">
        <v>7600</v>
      </c>
      <c r="I51" s="4">
        <v>201900</v>
      </c>
      <c r="J51" s="4">
        <v>4482275000</v>
      </c>
      <c r="K51" s="4">
        <f t="shared" si="12"/>
        <v>16842545000</v>
      </c>
      <c r="L51" s="4">
        <v>4486</v>
      </c>
      <c r="M51" s="4">
        <v>5114</v>
      </c>
      <c r="N51" s="4">
        <v>533</v>
      </c>
      <c r="O51" s="4">
        <v>519</v>
      </c>
      <c r="P51" s="4">
        <v>9364800</v>
      </c>
      <c r="Q51" s="4">
        <v>10623300</v>
      </c>
      <c r="R51" s="5">
        <v>6.8999999999999999E-3</v>
      </c>
      <c r="S51" s="4">
        <v>21129100</v>
      </c>
      <c r="T51" s="4">
        <f t="shared" si="13"/>
        <v>16696093.699999999</v>
      </c>
      <c r="U51" s="4">
        <f t="shared" si="14"/>
        <v>10627900</v>
      </c>
      <c r="V51" s="5">
        <v>1.5700000000000002E-2</v>
      </c>
    </row>
    <row r="52" spans="1:22" x14ac:dyDescent="0.2">
      <c r="A52" s="16" t="s">
        <v>283</v>
      </c>
      <c r="B52" s="4">
        <v>1006240</v>
      </c>
      <c r="C52" s="4">
        <v>2895902</v>
      </c>
      <c r="D52" s="4">
        <v>-1889662</v>
      </c>
      <c r="E52" s="4">
        <v>-41532220000</v>
      </c>
      <c r="F52" s="4">
        <f t="shared" si="11"/>
        <v>-123964145195</v>
      </c>
      <c r="G52" s="4">
        <v>0</v>
      </c>
      <c r="H52" s="4">
        <v>0</v>
      </c>
      <c r="I52" s="4">
        <v>0</v>
      </c>
      <c r="J52" s="4">
        <v>-125400000</v>
      </c>
      <c r="K52" s="4">
        <f t="shared" si="12"/>
        <v>12360270000</v>
      </c>
      <c r="L52" s="4">
        <v>2826</v>
      </c>
      <c r="M52" s="4">
        <v>4240</v>
      </c>
      <c r="N52" s="4">
        <v>381</v>
      </c>
      <c r="O52" s="4">
        <v>494</v>
      </c>
      <c r="P52" s="4">
        <v>6368400</v>
      </c>
      <c r="Q52" s="4">
        <v>8995400</v>
      </c>
      <c r="R52" s="5">
        <v>-2.2000000000000001E-3</v>
      </c>
      <c r="S52" s="4">
        <v>16045600</v>
      </c>
      <c r="T52" s="4">
        <f t="shared" si="13"/>
        <v>17029143.699999999</v>
      </c>
      <c r="U52" s="4">
        <f t="shared" si="14"/>
        <v>9711344</v>
      </c>
      <c r="V52" s="5">
        <v>1.5800000000000002E-2</v>
      </c>
    </row>
    <row r="53" spans="1:22" x14ac:dyDescent="0.2">
      <c r="A53" s="16" t="s">
        <v>282</v>
      </c>
      <c r="B53" s="4">
        <v>191138</v>
      </c>
      <c r="C53" s="4">
        <v>758500</v>
      </c>
      <c r="D53" s="4">
        <v>-567362</v>
      </c>
      <c r="E53" s="4">
        <v>-12419890000</v>
      </c>
      <c r="F53" s="4">
        <f t="shared" si="11"/>
        <v>-82431925195</v>
      </c>
      <c r="G53" s="4">
        <v>0</v>
      </c>
      <c r="H53" s="4">
        <v>0</v>
      </c>
      <c r="I53" s="4">
        <v>0</v>
      </c>
      <c r="J53" s="4">
        <v>666710000</v>
      </c>
      <c r="K53" s="4">
        <f t="shared" si="12"/>
        <v>12485670000</v>
      </c>
      <c r="L53" s="4">
        <v>3861</v>
      </c>
      <c r="M53" s="4">
        <v>5170</v>
      </c>
      <c r="N53" s="4">
        <v>540</v>
      </c>
      <c r="O53" s="4">
        <v>483</v>
      </c>
      <c r="P53" s="4">
        <v>10800800</v>
      </c>
      <c r="Q53" s="4">
        <v>10896600</v>
      </c>
      <c r="R53" s="5">
        <v>1.1599999999999999E-2</v>
      </c>
      <c r="S53" s="4">
        <v>20098000</v>
      </c>
      <c r="T53" s="4">
        <f t="shared" si="13"/>
        <v>17208535.800000001</v>
      </c>
      <c r="U53" s="4">
        <f t="shared" si="14"/>
        <v>9197174</v>
      </c>
      <c r="V53" s="5">
        <v>2.2499999999999999E-2</v>
      </c>
    </row>
    <row r="54" spans="1:22" x14ac:dyDescent="0.2">
      <c r="A54" s="16" t="s">
        <v>281</v>
      </c>
      <c r="B54" s="4">
        <v>45169</v>
      </c>
      <c r="C54" s="4">
        <v>1349600</v>
      </c>
      <c r="D54" s="4">
        <v>-1304431</v>
      </c>
      <c r="E54" s="4">
        <v>-28530630000</v>
      </c>
      <c r="F54" s="4">
        <f t="shared" si="11"/>
        <v>-70012035195</v>
      </c>
      <c r="G54" s="4">
        <v>30400</v>
      </c>
      <c r="H54" s="4">
        <v>1000</v>
      </c>
      <c r="I54" s="4">
        <v>29400</v>
      </c>
      <c r="J54" s="4">
        <v>641580000</v>
      </c>
      <c r="K54" s="4">
        <f t="shared" si="12"/>
        <v>11818960000</v>
      </c>
      <c r="L54" s="4">
        <v>1814</v>
      </c>
      <c r="M54" s="4">
        <v>5430</v>
      </c>
      <c r="N54" s="4">
        <v>194</v>
      </c>
      <c r="O54" s="4">
        <v>401</v>
      </c>
      <c r="P54" s="4">
        <v>3508000</v>
      </c>
      <c r="Q54" s="4">
        <v>8661600</v>
      </c>
      <c r="R54" s="5">
        <v>-9.1999999999999998E-3</v>
      </c>
      <c r="S54" s="4">
        <v>13259100</v>
      </c>
      <c r="T54" s="4">
        <f t="shared" si="13"/>
        <v>18262558.399999999</v>
      </c>
      <c r="U54" s="4">
        <f t="shared" si="14"/>
        <v>9197174</v>
      </c>
      <c r="V54" s="5">
        <v>2.0400000000000001E-2</v>
      </c>
    </row>
    <row r="55" spans="1:22" x14ac:dyDescent="0.2">
      <c r="A55" s="16" t="s">
        <v>280</v>
      </c>
      <c r="B55" s="4">
        <v>25750</v>
      </c>
      <c r="C55" s="4">
        <v>1197864</v>
      </c>
      <c r="D55" s="4">
        <v>-1172114</v>
      </c>
      <c r="E55" s="4">
        <v>-25685760000</v>
      </c>
      <c r="F55" s="4">
        <f t="shared" si="11"/>
        <v>-41481405195</v>
      </c>
      <c r="G55" s="4">
        <v>105700</v>
      </c>
      <c r="H55" s="4">
        <v>106800</v>
      </c>
      <c r="I55" s="4">
        <v>-1100</v>
      </c>
      <c r="J55" s="4">
        <v>-125010000</v>
      </c>
      <c r="K55" s="4">
        <f t="shared" si="12"/>
        <v>11177380000</v>
      </c>
      <c r="L55" s="4">
        <v>2224</v>
      </c>
      <c r="M55" s="4">
        <v>2806</v>
      </c>
      <c r="N55" s="4">
        <v>282</v>
      </c>
      <c r="O55" s="4">
        <v>295</v>
      </c>
      <c r="P55" s="4">
        <v>4852100</v>
      </c>
      <c r="Q55" s="4">
        <v>5163900</v>
      </c>
      <c r="R55" s="5">
        <v>-2.2000000000000001E-3</v>
      </c>
      <c r="S55" s="4">
        <v>10627900</v>
      </c>
      <c r="T55" s="4">
        <f t="shared" si="13"/>
        <v>21699272</v>
      </c>
      <c r="U55" s="4">
        <f t="shared" si="14"/>
        <v>9197174</v>
      </c>
      <c r="V55" s="5">
        <v>1.3600000000000001E-2</v>
      </c>
    </row>
    <row r="56" spans="1:22" x14ac:dyDescent="0.2">
      <c r="A56" s="16" t="s">
        <v>279</v>
      </c>
      <c r="B56" s="4">
        <v>943497</v>
      </c>
      <c r="C56" s="4">
        <v>1243700</v>
      </c>
      <c r="D56" s="4">
        <v>-300203</v>
      </c>
      <c r="E56" s="4">
        <v>-6668460000</v>
      </c>
      <c r="F56" s="4">
        <f t="shared" ref="F56:F130" si="15">E56+F57</f>
        <v>-15795645195</v>
      </c>
      <c r="G56" s="4">
        <v>0</v>
      </c>
      <c r="H56" s="4">
        <v>0</v>
      </c>
      <c r="I56" s="4">
        <v>0</v>
      </c>
      <c r="J56" s="4">
        <v>-254205000</v>
      </c>
      <c r="K56" s="4">
        <f t="shared" ref="K56:K76" si="16">K57+J56</f>
        <v>11302390000</v>
      </c>
      <c r="L56" s="4">
        <v>5706</v>
      </c>
      <c r="M56" s="4">
        <v>5524</v>
      </c>
      <c r="N56" s="4">
        <v>618</v>
      </c>
      <c r="O56" s="4">
        <v>563</v>
      </c>
      <c r="P56" s="4">
        <v>10821600</v>
      </c>
      <c r="Q56" s="4">
        <v>10838800</v>
      </c>
      <c r="R56" s="5">
        <v>6.8999999999999999E-3</v>
      </c>
      <c r="S56" s="4">
        <v>22720348</v>
      </c>
      <c r="T56" s="4">
        <f t="shared" si="13"/>
        <v>21087442.100000001</v>
      </c>
      <c r="U56" s="4">
        <f t="shared" ref="U56:U123" si="17">MIN(S57:S61)</f>
        <v>9197174</v>
      </c>
      <c r="V56" s="5">
        <v>3.56E-2</v>
      </c>
    </row>
    <row r="57" spans="1:22" x14ac:dyDescent="0.2">
      <c r="A57" s="16" t="s">
        <v>278</v>
      </c>
      <c r="B57" s="4">
        <v>150800</v>
      </c>
      <c r="C57" s="4">
        <v>180100</v>
      </c>
      <c r="D57" s="4">
        <v>-29300</v>
      </c>
      <c r="E57" s="4">
        <v>-623680000</v>
      </c>
      <c r="F57" s="4">
        <f t="shared" si="15"/>
        <v>-9127185195</v>
      </c>
      <c r="G57" s="4">
        <v>0</v>
      </c>
      <c r="H57" s="4">
        <v>0</v>
      </c>
      <c r="I57" s="4">
        <v>0</v>
      </c>
      <c r="J57" s="4">
        <v>81890000</v>
      </c>
      <c r="K57" s="4">
        <f t="shared" si="16"/>
        <v>11556595000</v>
      </c>
      <c r="L57" s="4">
        <v>2639</v>
      </c>
      <c r="M57" s="4">
        <v>3520</v>
      </c>
      <c r="N57" s="4">
        <v>243</v>
      </c>
      <c r="O57" s="4">
        <v>250</v>
      </c>
      <c r="P57" s="4">
        <v>4103900</v>
      </c>
      <c r="Q57" s="4">
        <v>4959400</v>
      </c>
      <c r="R57" s="5">
        <v>1.3999999999999999E-2</v>
      </c>
      <c r="S57" s="4">
        <v>9711344</v>
      </c>
      <c r="T57" s="4">
        <f t="shared" si="13"/>
        <v>22913456.199999999</v>
      </c>
      <c r="U57" s="4">
        <f t="shared" si="17"/>
        <v>9197174</v>
      </c>
      <c r="V57" s="5">
        <v>1.84E-2</v>
      </c>
    </row>
    <row r="58" spans="1:22" x14ac:dyDescent="0.2">
      <c r="A58" s="16" t="s">
        <v>275</v>
      </c>
      <c r="B58" s="4">
        <v>583100</v>
      </c>
      <c r="C58" s="4">
        <v>120400</v>
      </c>
      <c r="D58" s="4">
        <v>462700</v>
      </c>
      <c r="E58" s="4">
        <v>10082050000</v>
      </c>
      <c r="F58" s="4">
        <f t="shared" si="15"/>
        <v>-8503505195</v>
      </c>
      <c r="K58" s="4">
        <f t="shared" si="16"/>
        <v>11474705000</v>
      </c>
      <c r="L58" s="4">
        <v>1257</v>
      </c>
      <c r="M58" s="4">
        <v>4017</v>
      </c>
      <c r="N58" s="4">
        <v>98</v>
      </c>
      <c r="O58" s="4">
        <v>293</v>
      </c>
      <c r="P58" s="4">
        <v>1929300</v>
      </c>
      <c r="Q58" s="4">
        <v>7263200</v>
      </c>
      <c r="R58" s="5">
        <v>-1.37E-2</v>
      </c>
      <c r="S58" s="46">
        <v>9197174</v>
      </c>
      <c r="T58" s="4">
        <f t="shared" si="13"/>
        <v>23848384.199999999</v>
      </c>
      <c r="U58" s="4">
        <f t="shared" si="17"/>
        <v>15972091</v>
      </c>
      <c r="V58" s="5">
        <v>2.2799999999999997E-2</v>
      </c>
    </row>
    <row r="59" spans="1:22" x14ac:dyDescent="0.2">
      <c r="A59" s="16" t="s">
        <v>274</v>
      </c>
      <c r="B59" s="4">
        <v>613540</v>
      </c>
      <c r="C59" s="4">
        <v>113100</v>
      </c>
      <c r="D59" s="4">
        <v>500440</v>
      </c>
      <c r="E59" s="4">
        <v>10926540000</v>
      </c>
      <c r="F59" s="4">
        <f t="shared" si="15"/>
        <v>-18585555195</v>
      </c>
      <c r="G59" s="4">
        <v>112100</v>
      </c>
      <c r="H59" s="4">
        <v>47000</v>
      </c>
      <c r="I59" s="4">
        <v>65100</v>
      </c>
      <c r="J59" s="4">
        <v>1418045000</v>
      </c>
      <c r="K59" s="4">
        <f t="shared" si="16"/>
        <v>11474705000</v>
      </c>
      <c r="L59" s="4">
        <v>6068</v>
      </c>
      <c r="M59" s="4">
        <v>5311</v>
      </c>
      <c r="N59" s="4">
        <v>441</v>
      </c>
      <c r="O59" s="4">
        <v>581</v>
      </c>
      <c r="P59" s="4">
        <v>8579400</v>
      </c>
      <c r="Q59" s="4">
        <v>10909100</v>
      </c>
      <c r="R59" s="5">
        <v>-6.8000000000000005E-3</v>
      </c>
      <c r="S59" s="4">
        <v>20647931</v>
      </c>
      <c r="T59" s="4">
        <f t="shared" si="13"/>
        <v>23434900.5</v>
      </c>
      <c r="U59" s="4">
        <f t="shared" si="17"/>
        <v>15972091</v>
      </c>
      <c r="V59" s="5">
        <v>2.2799999999999997E-2</v>
      </c>
    </row>
    <row r="60" spans="1:22" x14ac:dyDescent="0.2">
      <c r="A60" s="16" t="s">
        <v>273</v>
      </c>
      <c r="B60" s="4">
        <v>593210</v>
      </c>
      <c r="C60" s="4">
        <v>272420</v>
      </c>
      <c r="D60" s="4">
        <v>320790</v>
      </c>
      <c r="E60" s="4">
        <v>7050720000</v>
      </c>
      <c r="F60" s="4">
        <f t="shared" si="15"/>
        <v>-29512095195</v>
      </c>
      <c r="K60" s="4">
        <f t="shared" si="16"/>
        <v>10056660000</v>
      </c>
      <c r="L60" s="4">
        <v>3441</v>
      </c>
      <c r="M60" s="4">
        <v>4391</v>
      </c>
      <c r="N60" s="4">
        <v>413</v>
      </c>
      <c r="O60" s="4">
        <v>446</v>
      </c>
      <c r="P60" s="4">
        <v>7121200</v>
      </c>
      <c r="Q60" s="4">
        <v>7970700</v>
      </c>
      <c r="R60" s="5">
        <v>9.1999999999999998E-3</v>
      </c>
      <c r="S60" s="4">
        <v>15972091</v>
      </c>
      <c r="T60" s="4">
        <f t="shared" si="13"/>
        <v>23979885.399999999</v>
      </c>
      <c r="U60" s="4">
        <f t="shared" si="17"/>
        <v>19376100</v>
      </c>
      <c r="V60" s="5">
        <v>2.0299999999999999E-2</v>
      </c>
    </row>
    <row r="61" spans="1:22" x14ac:dyDescent="0.2">
      <c r="A61" s="16" t="s">
        <v>268</v>
      </c>
      <c r="B61" s="4">
        <v>1159300</v>
      </c>
      <c r="C61" s="4">
        <v>386900</v>
      </c>
      <c r="D61" s="4">
        <v>772400</v>
      </c>
      <c r="E61" s="4">
        <v>16974270000</v>
      </c>
      <c r="F61" s="4">
        <f t="shared" si="15"/>
        <v>-36562815195</v>
      </c>
      <c r="G61" s="4">
        <v>54700</v>
      </c>
      <c r="H61" s="4">
        <v>0</v>
      </c>
      <c r="I61" s="4">
        <v>54700</v>
      </c>
      <c r="J61" s="4">
        <v>1198250000</v>
      </c>
      <c r="K61" s="4">
        <f t="shared" si="16"/>
        <v>10056660000</v>
      </c>
      <c r="L61" s="4">
        <v>4808</v>
      </c>
      <c r="M61" s="4">
        <v>10311</v>
      </c>
      <c r="N61" s="4">
        <v>616</v>
      </c>
      <c r="O61" s="4">
        <v>1002</v>
      </c>
      <c r="P61" s="4">
        <v>9860100</v>
      </c>
      <c r="Q61" s="4">
        <v>17812900</v>
      </c>
      <c r="R61" s="5">
        <v>-1.8000000000000002E-2</v>
      </c>
      <c r="S61" s="4">
        <v>28681449</v>
      </c>
      <c r="T61" s="4">
        <f t="shared" si="13"/>
        <v>22962494.300000001</v>
      </c>
      <c r="U61" s="4">
        <f t="shared" si="17"/>
        <v>16602049</v>
      </c>
      <c r="V61" s="5">
        <v>2.2599999999999999E-2</v>
      </c>
    </row>
    <row r="62" spans="1:22" x14ac:dyDescent="0.2">
      <c r="A62" s="16" t="s">
        <v>266</v>
      </c>
      <c r="B62" s="4">
        <v>792472</v>
      </c>
      <c r="C62" s="4">
        <v>81100</v>
      </c>
      <c r="D62" s="4">
        <v>711372</v>
      </c>
      <c r="E62" s="4">
        <v>15832900000</v>
      </c>
      <c r="F62" s="4">
        <f t="shared" si="15"/>
        <v>-53537085195</v>
      </c>
      <c r="G62" s="4">
        <v>52100</v>
      </c>
      <c r="H62" s="4">
        <v>0</v>
      </c>
      <c r="I62" s="4">
        <v>52100</v>
      </c>
      <c r="J62" s="4">
        <v>1158990000</v>
      </c>
      <c r="K62" s="4">
        <f t="shared" si="16"/>
        <v>8858410000</v>
      </c>
      <c r="L62" s="4">
        <v>3476</v>
      </c>
      <c r="M62" s="4">
        <v>5799</v>
      </c>
      <c r="N62" s="4">
        <v>451</v>
      </c>
      <c r="O62" s="4">
        <v>583</v>
      </c>
      <c r="P62" s="4">
        <v>7728400</v>
      </c>
      <c r="Q62" s="4">
        <v>10723900</v>
      </c>
      <c r="R62" s="5">
        <v>-4.4000000000000003E-3</v>
      </c>
      <c r="S62" s="4">
        <v>19376100</v>
      </c>
      <c r="T62" s="4">
        <f t="shared" ref="T62:T115" si="18">AVERAGE(S63:S72)</f>
        <v>22317474.300000001</v>
      </c>
      <c r="U62" s="4">
        <f t="shared" si="17"/>
        <v>16602049</v>
      </c>
      <c r="V62" s="5">
        <v>1.34E-2</v>
      </c>
    </row>
    <row r="63" spans="1:22" x14ac:dyDescent="0.2">
      <c r="A63" s="16" t="s">
        <v>265</v>
      </c>
      <c r="B63" s="4">
        <v>946880</v>
      </c>
      <c r="C63" s="4">
        <v>495100</v>
      </c>
      <c r="D63" s="4">
        <v>451780</v>
      </c>
      <c r="E63" s="4">
        <v>10091780000</v>
      </c>
      <c r="F63" s="4">
        <f t="shared" si="15"/>
        <v>-69369985195</v>
      </c>
      <c r="K63" s="4">
        <f t="shared" si="16"/>
        <v>7699420000</v>
      </c>
      <c r="L63" s="4">
        <v>4602</v>
      </c>
      <c r="M63" s="4">
        <v>5366</v>
      </c>
      <c r="N63" s="4">
        <v>515</v>
      </c>
      <c r="O63" s="4">
        <v>693</v>
      </c>
      <c r="P63" s="4">
        <v>9087000</v>
      </c>
      <c r="Q63" s="4">
        <v>11965300</v>
      </c>
      <c r="R63" s="5">
        <v>-2.2000000000000001E-3</v>
      </c>
      <c r="S63" s="4">
        <v>21891921</v>
      </c>
      <c r="T63" s="4">
        <f t="shared" si="18"/>
        <v>22098876.399999999</v>
      </c>
      <c r="U63" s="4">
        <f t="shared" si="17"/>
        <v>16602049</v>
      </c>
      <c r="V63" s="5">
        <v>1.9900000000000001E-2</v>
      </c>
    </row>
    <row r="64" spans="1:22" x14ac:dyDescent="0.2">
      <c r="A64" s="16" t="s">
        <v>247</v>
      </c>
      <c r="B64" s="4">
        <v>131135</v>
      </c>
      <c r="C64" s="4">
        <v>678400</v>
      </c>
      <c r="D64" s="4">
        <v>-547265</v>
      </c>
      <c r="E64" s="4">
        <v>-12101220000</v>
      </c>
      <c r="F64" s="4">
        <f t="shared" si="15"/>
        <v>-79461765195</v>
      </c>
      <c r="K64" s="4">
        <f t="shared" si="16"/>
        <v>7699420000</v>
      </c>
      <c r="L64" s="4">
        <v>4204</v>
      </c>
      <c r="M64" s="4">
        <v>6926</v>
      </c>
      <c r="N64" s="4">
        <v>510</v>
      </c>
      <c r="O64" s="4">
        <v>739</v>
      </c>
      <c r="P64" s="4">
        <v>8787600</v>
      </c>
      <c r="Q64" s="4">
        <v>13586100</v>
      </c>
      <c r="R64" s="5">
        <v>0</v>
      </c>
      <c r="S64" s="4">
        <v>23799326</v>
      </c>
      <c r="T64" s="4">
        <f t="shared" si="18"/>
        <v>20914500.100000001</v>
      </c>
      <c r="U64" s="4">
        <f t="shared" si="17"/>
        <v>16513094</v>
      </c>
      <c r="V64" s="5">
        <v>2.0099999999999996E-2</v>
      </c>
    </row>
    <row r="65" spans="1:22" x14ac:dyDescent="0.2">
      <c r="A65" s="16" t="s">
        <v>239</v>
      </c>
      <c r="B65" s="4">
        <v>420100</v>
      </c>
      <c r="C65" s="4">
        <v>253742</v>
      </c>
      <c r="D65" s="4">
        <v>166358</v>
      </c>
      <c r="E65" s="4">
        <v>3780500000</v>
      </c>
      <c r="F65" s="4">
        <f t="shared" si="15"/>
        <v>-67360545195</v>
      </c>
      <c r="G65" s="4">
        <v>160400</v>
      </c>
      <c r="H65" s="4">
        <v>408300</v>
      </c>
      <c r="I65" s="4">
        <v>-247900</v>
      </c>
      <c r="J65" s="4">
        <v>-5616890000</v>
      </c>
      <c r="K65" s="4">
        <f t="shared" si="16"/>
        <v>7699420000</v>
      </c>
      <c r="L65" s="4">
        <v>8995</v>
      </c>
      <c r="M65" s="4">
        <v>8594</v>
      </c>
      <c r="N65" s="4">
        <v>1227</v>
      </c>
      <c r="O65" s="4">
        <v>1195</v>
      </c>
      <c r="P65" s="4">
        <v>21516600</v>
      </c>
      <c r="Q65" s="4">
        <v>20928700</v>
      </c>
      <c r="R65" s="5">
        <v>-2.2000000000000001E-3</v>
      </c>
      <c r="S65" s="4">
        <v>44995036</v>
      </c>
      <c r="T65" s="4">
        <f t="shared" si="18"/>
        <v>17837226.100000001</v>
      </c>
      <c r="U65" s="4">
        <f t="shared" si="17"/>
        <v>16513094</v>
      </c>
      <c r="V65" s="5">
        <v>2.8399999999999998E-2</v>
      </c>
    </row>
    <row r="66" spans="1:22" x14ac:dyDescent="0.2">
      <c r="A66" s="16" t="s">
        <v>238</v>
      </c>
      <c r="B66" s="4">
        <v>546600</v>
      </c>
      <c r="C66" s="4">
        <v>680260</v>
      </c>
      <c r="D66" s="4">
        <v>-133660</v>
      </c>
      <c r="E66" s="4">
        <v>-2890880000</v>
      </c>
      <c r="F66" s="4">
        <f t="shared" si="15"/>
        <v>-71141045195</v>
      </c>
      <c r="K66" s="4">
        <f t="shared" si="16"/>
        <v>13316310000</v>
      </c>
      <c r="L66" s="4">
        <v>3171</v>
      </c>
      <c r="M66" s="4">
        <v>3806</v>
      </c>
      <c r="N66" s="4">
        <v>412</v>
      </c>
      <c r="O66" s="4">
        <v>434</v>
      </c>
      <c r="P66" s="4">
        <v>7572200</v>
      </c>
      <c r="Q66" s="4">
        <v>7586200</v>
      </c>
      <c r="R66" s="5">
        <v>9.1000000000000004E-3</v>
      </c>
      <c r="S66" s="4">
        <v>16602049</v>
      </c>
      <c r="T66" s="4">
        <f t="shared" si="18"/>
        <v>18022088.300000001</v>
      </c>
      <c r="U66" s="4">
        <f t="shared" si="17"/>
        <v>16513094</v>
      </c>
      <c r="V66" s="5">
        <v>2.0199999999999999E-2</v>
      </c>
    </row>
    <row r="67" spans="1:22" x14ac:dyDescent="0.2">
      <c r="A67" s="16" t="s">
        <v>237</v>
      </c>
      <c r="B67" s="4">
        <v>334400</v>
      </c>
      <c r="C67" s="4">
        <v>157000</v>
      </c>
      <c r="D67" s="4">
        <v>177400</v>
      </c>
      <c r="E67" s="4">
        <v>3980560000</v>
      </c>
      <c r="F67" s="4">
        <f t="shared" si="15"/>
        <v>-68250165195</v>
      </c>
      <c r="K67" s="4">
        <f t="shared" si="16"/>
        <v>13316310000</v>
      </c>
      <c r="L67" s="4">
        <v>5267</v>
      </c>
      <c r="M67" s="4">
        <v>7055</v>
      </c>
      <c r="N67" s="4">
        <v>600</v>
      </c>
      <c r="O67" s="4">
        <v>899</v>
      </c>
      <c r="P67" s="4">
        <v>10915000</v>
      </c>
      <c r="Q67" s="4">
        <v>15641800</v>
      </c>
      <c r="R67" s="5">
        <v>-4.4000000000000003E-3</v>
      </c>
      <c r="S67" s="4">
        <v>27971485</v>
      </c>
      <c r="T67" s="4">
        <f t="shared" si="18"/>
        <v>16446875.1</v>
      </c>
      <c r="U67" s="4">
        <f t="shared" si="17"/>
        <v>12925900</v>
      </c>
      <c r="V67" s="5">
        <v>2.4300000000000002E-2</v>
      </c>
    </row>
    <row r="68" spans="1:22" x14ac:dyDescent="0.2">
      <c r="A68" s="16" t="s">
        <v>233</v>
      </c>
      <c r="B68" s="4">
        <v>248800</v>
      </c>
      <c r="C68" s="4">
        <v>322374</v>
      </c>
      <c r="D68" s="4">
        <v>-73574</v>
      </c>
      <c r="E68" s="4">
        <v>-1623450000</v>
      </c>
      <c r="F68" s="4">
        <f t="shared" si="15"/>
        <v>-72230725195</v>
      </c>
      <c r="K68" s="4">
        <f t="shared" si="16"/>
        <v>13316310000</v>
      </c>
      <c r="L68" s="4">
        <v>3095</v>
      </c>
      <c r="M68" s="4">
        <v>4565</v>
      </c>
      <c r="N68" s="4">
        <v>331</v>
      </c>
      <c r="O68" s="4">
        <v>651</v>
      </c>
      <c r="P68" s="4">
        <v>1019900</v>
      </c>
      <c r="Q68" s="4">
        <v>1615200</v>
      </c>
      <c r="R68" s="5">
        <v>4.5999999999999999E-3</v>
      </c>
      <c r="S68" s="4">
        <v>18546454</v>
      </c>
      <c r="T68" s="4">
        <f t="shared" si="18"/>
        <v>18391688.800000001</v>
      </c>
      <c r="U68" s="4">
        <f t="shared" si="17"/>
        <v>12925900</v>
      </c>
    </row>
    <row r="69" spans="1:22" x14ac:dyDescent="0.2">
      <c r="A69" s="16" t="s">
        <v>232</v>
      </c>
      <c r="B69" s="4">
        <v>675000</v>
      </c>
      <c r="C69" s="4">
        <v>211900</v>
      </c>
      <c r="D69" s="4">
        <v>463100</v>
      </c>
      <c r="E69" s="4">
        <v>10221380000</v>
      </c>
      <c r="F69" s="4">
        <f t="shared" si="15"/>
        <v>-70607275195</v>
      </c>
      <c r="G69" s="4">
        <v>74900</v>
      </c>
      <c r="H69" s="4">
        <v>0</v>
      </c>
      <c r="I69" s="4">
        <v>74900</v>
      </c>
      <c r="J69" s="4">
        <v>1653815000</v>
      </c>
      <c r="K69" s="4">
        <f t="shared" si="16"/>
        <v>13316310000</v>
      </c>
      <c r="L69" s="4"/>
      <c r="M69" s="4"/>
      <c r="N69" s="4"/>
      <c r="O69" s="4"/>
      <c r="P69" s="4">
        <v>8401800</v>
      </c>
      <c r="Q69" s="4">
        <v>7332000</v>
      </c>
      <c r="R69" s="5">
        <v>6.8999999999999999E-3</v>
      </c>
      <c r="S69" s="4">
        <v>16513094</v>
      </c>
      <c r="T69" s="4">
        <f t="shared" si="18"/>
        <v>18530011.399999999</v>
      </c>
      <c r="U69" s="4">
        <f t="shared" si="17"/>
        <v>11955563</v>
      </c>
    </row>
    <row r="70" spans="1:22" x14ac:dyDescent="0.2">
      <c r="A70" s="16" t="s">
        <v>231</v>
      </c>
      <c r="B70" s="4">
        <v>207800</v>
      </c>
      <c r="C70" s="4">
        <v>749834</v>
      </c>
      <c r="D70" s="4">
        <v>-542034</v>
      </c>
      <c r="E70" s="4">
        <v>-11958160000</v>
      </c>
      <c r="F70" s="4">
        <f t="shared" si="15"/>
        <v>-80828655195</v>
      </c>
      <c r="K70" s="4">
        <f t="shared" si="16"/>
        <v>11662495000</v>
      </c>
      <c r="L70" s="4"/>
      <c r="M70" s="4"/>
      <c r="N70" s="4"/>
      <c r="O70" s="4"/>
      <c r="P70" s="4">
        <v>8604900</v>
      </c>
      <c r="Q70" s="4">
        <v>10602800</v>
      </c>
      <c r="R70" s="5">
        <v>6.8999999999999999E-3</v>
      </c>
      <c r="S70" s="4">
        <v>21421940</v>
      </c>
      <c r="T70" s="4">
        <f t="shared" si="18"/>
        <v>18555959.199999999</v>
      </c>
      <c r="U70" s="4">
        <f t="shared" si="17"/>
        <v>11955563</v>
      </c>
    </row>
    <row r="71" spans="1:22" x14ac:dyDescent="0.2">
      <c r="A71" s="16" t="s">
        <v>230</v>
      </c>
      <c r="B71" s="4">
        <v>65600</v>
      </c>
      <c r="C71" s="4">
        <v>2730896</v>
      </c>
      <c r="D71" s="4">
        <v>-2665296</v>
      </c>
      <c r="E71" s="4">
        <v>-58149790000</v>
      </c>
      <c r="F71" s="4">
        <f t="shared" si="15"/>
        <v>-68870495195</v>
      </c>
      <c r="K71" s="4">
        <f t="shared" si="16"/>
        <v>11662495000</v>
      </c>
      <c r="L71" s="4"/>
      <c r="M71" s="4"/>
      <c r="N71" s="4"/>
      <c r="O71" s="4"/>
      <c r="P71" s="4">
        <v>8600600</v>
      </c>
      <c r="Q71" s="4">
        <v>8924600</v>
      </c>
      <c r="R71" s="5">
        <v>6.9999999999999993E-3</v>
      </c>
      <c r="S71" s="4">
        <v>18507538</v>
      </c>
      <c r="T71" s="4">
        <f t="shared" si="18"/>
        <v>18331626.399999999</v>
      </c>
      <c r="U71" s="4">
        <f t="shared" si="17"/>
        <v>11955563</v>
      </c>
    </row>
    <row r="72" spans="1:22" x14ac:dyDescent="0.2">
      <c r="A72" s="16" t="s">
        <v>229</v>
      </c>
      <c r="B72" s="4">
        <v>506950</v>
      </c>
      <c r="C72" s="4">
        <v>678121</v>
      </c>
      <c r="D72" s="4">
        <v>-171171</v>
      </c>
      <c r="E72" s="4">
        <v>-3675240000</v>
      </c>
      <c r="F72" s="4">
        <f t="shared" si="15"/>
        <v>-10720705195</v>
      </c>
      <c r="G72" s="4">
        <v>47400</v>
      </c>
      <c r="H72" s="4">
        <v>113800</v>
      </c>
      <c r="I72" s="4">
        <v>-66400</v>
      </c>
      <c r="J72" s="4">
        <v>-1455365000</v>
      </c>
      <c r="K72" s="4">
        <f t="shared" si="16"/>
        <v>11662495000</v>
      </c>
      <c r="L72" s="4"/>
      <c r="M72" s="4"/>
      <c r="N72" s="4"/>
      <c r="O72" s="4"/>
      <c r="P72" s="4">
        <v>6101500</v>
      </c>
      <c r="Q72" s="4">
        <v>6145400</v>
      </c>
      <c r="R72" s="5">
        <v>9.3999999999999986E-3</v>
      </c>
      <c r="S72" s="4">
        <v>12925900</v>
      </c>
      <c r="T72" s="4">
        <f t="shared" si="18"/>
        <v>19453778.899999999</v>
      </c>
      <c r="U72" s="4">
        <f t="shared" si="17"/>
        <v>11955563</v>
      </c>
    </row>
    <row r="73" spans="1:22" x14ac:dyDescent="0.2">
      <c r="A73" s="16" t="s">
        <v>228</v>
      </c>
      <c r="B73" s="4">
        <v>136210</v>
      </c>
      <c r="C73" s="4">
        <v>3789200</v>
      </c>
      <c r="D73" s="4">
        <v>-3652990</v>
      </c>
      <c r="E73" s="4">
        <v>-79640300000</v>
      </c>
      <c r="F73" s="4">
        <f t="shared" si="15"/>
        <v>-7045465195</v>
      </c>
      <c r="K73" s="4">
        <f t="shared" si="16"/>
        <v>13117860000</v>
      </c>
      <c r="L73" s="4"/>
      <c r="M73" s="4"/>
      <c r="N73" s="4"/>
      <c r="O73" s="4"/>
      <c r="P73" s="4">
        <v>5774300</v>
      </c>
      <c r="Q73" s="4">
        <v>10895600</v>
      </c>
      <c r="R73" s="5">
        <v>-1.1399999999999999E-2</v>
      </c>
      <c r="S73" s="4">
        <v>19705942</v>
      </c>
      <c r="T73" s="4">
        <f t="shared" si="18"/>
        <v>19572193.5</v>
      </c>
      <c r="U73" s="4">
        <f t="shared" si="17"/>
        <v>11955563</v>
      </c>
    </row>
    <row r="74" spans="1:22" x14ac:dyDescent="0.2">
      <c r="A74" s="16" t="s">
        <v>227</v>
      </c>
      <c r="B74" s="4">
        <v>253656</v>
      </c>
      <c r="C74" s="4">
        <v>2328100</v>
      </c>
      <c r="D74" s="4">
        <v>-2074444</v>
      </c>
      <c r="E74" s="4">
        <v>-45284140000</v>
      </c>
      <c r="F74" s="4">
        <f t="shared" si="15"/>
        <v>72594834805</v>
      </c>
      <c r="G74" s="4">
        <v>150000</v>
      </c>
      <c r="H74" s="4">
        <v>0</v>
      </c>
      <c r="I74" s="4">
        <v>150000</v>
      </c>
      <c r="J74" s="4">
        <v>3282500000</v>
      </c>
      <c r="K74" s="4">
        <f t="shared" si="16"/>
        <v>13117860000</v>
      </c>
      <c r="L74" s="4"/>
      <c r="M74" s="4"/>
      <c r="N74" s="4"/>
      <c r="O74" s="4"/>
      <c r="P74" s="4">
        <v>4083300</v>
      </c>
      <c r="Q74" s="4">
        <v>6355600</v>
      </c>
      <c r="R74" s="5">
        <v>-9.1000000000000004E-3</v>
      </c>
      <c r="S74" s="46">
        <v>11955563</v>
      </c>
      <c r="T74" s="4">
        <f t="shared" si="18"/>
        <v>25117050.699999999</v>
      </c>
      <c r="U74" s="4">
        <f t="shared" si="17"/>
        <v>12219353</v>
      </c>
    </row>
    <row r="75" spans="1:22" x14ac:dyDescent="0.2">
      <c r="A75" s="16" t="s">
        <v>221</v>
      </c>
      <c r="B75" s="4">
        <v>260300</v>
      </c>
      <c r="C75" s="4">
        <v>315768</v>
      </c>
      <c r="D75" s="4">
        <v>-55468</v>
      </c>
      <c r="E75" s="4">
        <v>-1149530000</v>
      </c>
      <c r="F75" s="4">
        <f t="shared" si="15"/>
        <v>117878974805</v>
      </c>
      <c r="K75" s="4">
        <f t="shared" si="16"/>
        <v>9835360000</v>
      </c>
      <c r="L75" s="4"/>
      <c r="M75" s="4"/>
      <c r="N75" s="4"/>
      <c r="O75" s="4"/>
      <c r="P75" s="4">
        <v>8025200</v>
      </c>
      <c r="Q75" s="4">
        <v>5238700</v>
      </c>
      <c r="R75" s="5">
        <v>6.8999999999999999E-3</v>
      </c>
      <c r="S75" s="4">
        <v>14222296</v>
      </c>
      <c r="T75" s="4">
        <f t="shared" si="18"/>
        <v>26771534.199999999</v>
      </c>
      <c r="U75" s="4">
        <f t="shared" si="17"/>
        <v>12219353</v>
      </c>
    </row>
    <row r="76" spans="1:22" x14ac:dyDescent="0.2">
      <c r="A76" s="16" t="s">
        <v>212</v>
      </c>
      <c r="B76" s="4">
        <v>35401</v>
      </c>
      <c r="C76" s="4">
        <v>1536506</v>
      </c>
      <c r="D76" s="4">
        <v>-1501105</v>
      </c>
      <c r="E76" s="4">
        <v>-32443200000</v>
      </c>
      <c r="F76" s="4">
        <f t="shared" si="15"/>
        <v>119028504805</v>
      </c>
      <c r="G76" s="4">
        <v>144200</v>
      </c>
      <c r="H76" s="4">
        <v>97700</v>
      </c>
      <c r="I76" s="4">
        <v>46500</v>
      </c>
      <c r="J76" s="4">
        <v>989610000</v>
      </c>
      <c r="K76" s="4">
        <f t="shared" si="16"/>
        <v>9835360000</v>
      </c>
      <c r="L76" s="4"/>
      <c r="M76" s="4"/>
      <c r="N76" s="4"/>
      <c r="O76" s="4"/>
      <c r="P76" s="4">
        <v>6882400</v>
      </c>
      <c r="Q76" s="4">
        <v>9787200</v>
      </c>
      <c r="R76" s="5">
        <v>1.1699999999999999E-2</v>
      </c>
      <c r="S76" s="4">
        <v>18450671</v>
      </c>
      <c r="T76" s="4">
        <f t="shared" si="18"/>
        <v>27668341.399999999</v>
      </c>
      <c r="U76" s="4">
        <f t="shared" si="17"/>
        <v>12219353</v>
      </c>
    </row>
    <row r="77" spans="1:22" x14ac:dyDescent="0.2">
      <c r="A77" s="16" t="s">
        <v>211</v>
      </c>
      <c r="B77" s="4">
        <v>376830</v>
      </c>
      <c r="C77" s="4">
        <v>1096500</v>
      </c>
      <c r="D77" s="4">
        <v>-719670</v>
      </c>
      <c r="E77" s="4">
        <v>-15624910000</v>
      </c>
      <c r="F77" s="4">
        <f t="shared" si="15"/>
        <v>151471704805</v>
      </c>
      <c r="K77" s="4">
        <f>K78+J77</f>
        <v>8845750000</v>
      </c>
      <c r="L77" s="4"/>
      <c r="M77" s="4"/>
      <c r="N77" s="4"/>
      <c r="O77" s="4"/>
      <c r="P77" s="4">
        <v>4138800</v>
      </c>
      <c r="Q77" s="4">
        <v>6907600</v>
      </c>
      <c r="R77" s="5">
        <v>-1.1399999999999999E-2</v>
      </c>
      <c r="S77" s="46">
        <v>12219353</v>
      </c>
      <c r="T77" s="4">
        <f t="shared" si="18"/>
        <v>32101789.300000001</v>
      </c>
      <c r="U77" s="4">
        <f t="shared" si="17"/>
        <v>16264210</v>
      </c>
    </row>
    <row r="78" spans="1:22" x14ac:dyDescent="0.2">
      <c r="A78" s="16" t="s">
        <v>210</v>
      </c>
      <c r="B78" s="4">
        <v>14461517</v>
      </c>
      <c r="C78" s="4">
        <v>9349232</v>
      </c>
      <c r="D78" s="4">
        <v>5112285</v>
      </c>
      <c r="E78" s="4">
        <v>111893940000</v>
      </c>
      <c r="F78" s="4">
        <f t="shared" si="15"/>
        <v>167096614805</v>
      </c>
      <c r="K78" s="4">
        <f>J78+K80</f>
        <v>8845750000</v>
      </c>
      <c r="R78" s="5">
        <v>1.6399999999999998E-2</v>
      </c>
      <c r="S78" s="4">
        <v>37994591</v>
      </c>
      <c r="T78" s="4">
        <f t="shared" si="18"/>
        <v>30211400.300000001</v>
      </c>
      <c r="U78" s="4">
        <f t="shared" si="17"/>
        <v>16264210</v>
      </c>
    </row>
    <row r="79" spans="1:22" x14ac:dyDescent="0.2">
      <c r="A79" s="16" t="s">
        <v>209</v>
      </c>
      <c r="B79" s="4">
        <v>587000</v>
      </c>
      <c r="C79" s="4">
        <v>451300</v>
      </c>
      <c r="D79" s="4">
        <v>135700</v>
      </c>
      <c r="E79" s="4">
        <v>2945950000</v>
      </c>
      <c r="F79" s="4">
        <f t="shared" si="15"/>
        <v>55202674805</v>
      </c>
      <c r="L79" s="4"/>
      <c r="M79" s="4"/>
      <c r="N79" s="4"/>
      <c r="O79" s="4"/>
      <c r="P79" s="4">
        <v>5947700</v>
      </c>
      <c r="Q79" s="4">
        <v>10082700</v>
      </c>
      <c r="R79" s="5">
        <v>-6.8999999999999999E-3</v>
      </c>
      <c r="S79" s="4">
        <v>17896320</v>
      </c>
      <c r="T79" s="4">
        <f t="shared" si="18"/>
        <v>31255194.5</v>
      </c>
      <c r="U79" s="4">
        <f t="shared" si="17"/>
        <v>16264210</v>
      </c>
    </row>
    <row r="80" spans="1:22" x14ac:dyDescent="0.2">
      <c r="A80" s="16" t="s">
        <v>208</v>
      </c>
      <c r="B80" s="4">
        <v>54200</v>
      </c>
      <c r="C80" s="4">
        <v>398344</v>
      </c>
      <c r="D80" s="4">
        <v>-344144</v>
      </c>
      <c r="E80" s="4">
        <v>-7594090000</v>
      </c>
      <c r="F80" s="4">
        <f t="shared" si="15"/>
        <v>52256724805</v>
      </c>
      <c r="G80" s="4">
        <v>469000</v>
      </c>
      <c r="H80" s="4">
        <v>67700</v>
      </c>
      <c r="I80" s="4">
        <v>401300</v>
      </c>
      <c r="J80" s="4">
        <v>8845750000</v>
      </c>
      <c r="K80" s="4">
        <f>J80</f>
        <v>8845750000</v>
      </c>
      <c r="R80" s="5">
        <v>-2.0400000000000001E-2</v>
      </c>
      <c r="S80" s="4">
        <v>21681418</v>
      </c>
      <c r="T80" s="4">
        <f t="shared" si="18"/>
        <v>30835505.800000001</v>
      </c>
      <c r="U80" s="4">
        <f t="shared" si="17"/>
        <v>16264210</v>
      </c>
    </row>
    <row r="81" spans="1:21" x14ac:dyDescent="0.2">
      <c r="A81" s="16" t="s">
        <v>207</v>
      </c>
      <c r="B81" s="4">
        <v>3518111</v>
      </c>
      <c r="C81" s="4">
        <v>420620</v>
      </c>
      <c r="D81" s="4">
        <v>3097491</v>
      </c>
      <c r="E81" s="4">
        <v>68532070000</v>
      </c>
      <c r="F81" s="4">
        <f t="shared" si="15"/>
        <v>59850814805</v>
      </c>
      <c r="R81" s="5">
        <v>4.5999999999999999E-3</v>
      </c>
      <c r="S81" s="46">
        <v>16264210</v>
      </c>
      <c r="T81" s="4">
        <f t="shared" si="18"/>
        <v>31852002.399999999</v>
      </c>
      <c r="U81" s="4">
        <f t="shared" si="17"/>
        <v>20890088</v>
      </c>
    </row>
    <row r="82" spans="1:21" x14ac:dyDescent="0.2">
      <c r="A82" s="16" t="s">
        <v>206</v>
      </c>
      <c r="B82" s="4">
        <v>2256884</v>
      </c>
      <c r="C82" s="4">
        <v>211215</v>
      </c>
      <c r="D82" s="4">
        <v>2045669</v>
      </c>
      <c r="E82" s="4">
        <v>44309780000</v>
      </c>
      <c r="F82" s="4">
        <f t="shared" si="15"/>
        <v>-8681255195</v>
      </c>
      <c r="R82" s="5">
        <v>1.1599999999999999E-2</v>
      </c>
      <c r="S82" s="4">
        <v>24147425</v>
      </c>
      <c r="T82" s="4">
        <f t="shared" si="18"/>
        <v>31273400</v>
      </c>
      <c r="U82" s="4">
        <f t="shared" si="17"/>
        <v>20890088</v>
      </c>
    </row>
    <row r="83" spans="1:21" x14ac:dyDescent="0.2">
      <c r="A83" s="16" t="s">
        <v>205</v>
      </c>
      <c r="B83" s="4">
        <v>1694128</v>
      </c>
      <c r="C83" s="4">
        <v>829379</v>
      </c>
      <c r="D83" s="4">
        <v>864749</v>
      </c>
      <c r="E83" s="4">
        <v>18957090000</v>
      </c>
      <c r="F83" s="4">
        <f t="shared" si="15"/>
        <v>-52991035195</v>
      </c>
      <c r="R83" s="5">
        <v>-1.3600000000000001E-2</v>
      </c>
      <c r="S83" s="4">
        <v>20890088</v>
      </c>
      <c r="T83" s="4">
        <f t="shared" si="18"/>
        <v>32328072.699999999</v>
      </c>
      <c r="U83" s="4">
        <f t="shared" si="17"/>
        <v>19090701</v>
      </c>
    </row>
    <row r="84" spans="1:21" x14ac:dyDescent="0.2">
      <c r="A84" s="16" t="s">
        <v>204</v>
      </c>
      <c r="B84" s="4">
        <v>727762</v>
      </c>
      <c r="C84" s="4">
        <v>1097415</v>
      </c>
      <c r="D84" s="4">
        <v>-369653</v>
      </c>
      <c r="E84" s="4">
        <v>-8224660000</v>
      </c>
      <c r="F84" s="4">
        <f t="shared" si="15"/>
        <v>-71948125195</v>
      </c>
      <c r="R84" s="5">
        <v>-3.2899999999999999E-2</v>
      </c>
      <c r="S84" s="4">
        <v>67404135</v>
      </c>
      <c r="T84" s="4">
        <f t="shared" si="18"/>
        <v>30180109.600000001</v>
      </c>
      <c r="U84" s="4">
        <f t="shared" si="17"/>
        <v>19090701</v>
      </c>
    </row>
    <row r="85" spans="1:21" x14ac:dyDescent="0.2">
      <c r="A85" s="16" t="s">
        <v>203</v>
      </c>
      <c r="B85" s="4">
        <v>844395</v>
      </c>
      <c r="C85" s="4">
        <v>4611723</v>
      </c>
      <c r="D85" s="4">
        <v>-3767328</v>
      </c>
      <c r="E85" s="4">
        <v>-85564760000</v>
      </c>
      <c r="F85" s="4">
        <f t="shared" si="15"/>
        <v>-63723465195</v>
      </c>
      <c r="R85" s="5">
        <v>8.8999999999999999E-3</v>
      </c>
      <c r="S85" s="4">
        <v>30767131</v>
      </c>
      <c r="T85" s="4">
        <f t="shared" si="18"/>
        <v>30244793.800000001</v>
      </c>
      <c r="U85" s="4">
        <f t="shared" si="17"/>
        <v>17484531</v>
      </c>
    </row>
    <row r="86" spans="1:21" x14ac:dyDescent="0.2">
      <c r="A86" s="16" t="s">
        <v>202</v>
      </c>
      <c r="B86" s="4">
        <v>234284</v>
      </c>
      <c r="C86" s="4">
        <v>3925541</v>
      </c>
      <c r="D86" s="4">
        <v>-3691257</v>
      </c>
      <c r="E86" s="4">
        <v>-83351620000</v>
      </c>
      <c r="F86" s="4">
        <f t="shared" si="15"/>
        <v>21841294805</v>
      </c>
      <c r="R86" s="5">
        <v>-6.6E-3</v>
      </c>
      <c r="S86" s="4">
        <v>27418743</v>
      </c>
      <c r="T86" s="4">
        <f t="shared" si="18"/>
        <v>30873142.300000001</v>
      </c>
      <c r="U86" s="4">
        <f t="shared" si="17"/>
        <v>17484531</v>
      </c>
    </row>
    <row r="87" spans="1:21" x14ac:dyDescent="0.2">
      <c r="A87" s="16" t="s">
        <v>201</v>
      </c>
      <c r="B87" s="4">
        <v>538084</v>
      </c>
      <c r="C87" s="4">
        <v>4817210</v>
      </c>
      <c r="D87" s="4">
        <v>-4279126</v>
      </c>
      <c r="E87" s="4">
        <v>-95296010000</v>
      </c>
      <c r="F87" s="4">
        <f t="shared" si="15"/>
        <v>105192914805</v>
      </c>
      <c r="R87" s="5">
        <v>6.3299999999999995E-2</v>
      </c>
      <c r="S87" s="4">
        <v>56553832</v>
      </c>
      <c r="T87" s="4">
        <f t="shared" si="18"/>
        <v>29039209.5</v>
      </c>
      <c r="U87" s="4">
        <f t="shared" si="17"/>
        <v>17484531</v>
      </c>
    </row>
    <row r="88" spans="1:21" x14ac:dyDescent="0.2">
      <c r="A88" s="16" t="s">
        <v>200</v>
      </c>
      <c r="B88" s="4">
        <v>539100</v>
      </c>
      <c r="C88" s="4">
        <v>76550</v>
      </c>
      <c r="D88" s="4">
        <v>462550</v>
      </c>
      <c r="E88" s="4">
        <v>9771890000</v>
      </c>
      <c r="F88" s="4">
        <f t="shared" si="15"/>
        <v>200488924805</v>
      </c>
      <c r="R88" s="5">
        <v>1.9099999999999999E-2</v>
      </c>
      <c r="S88" s="4">
        <v>19090701</v>
      </c>
      <c r="T88" s="4">
        <f t="shared" si="18"/>
        <v>30076677.899999999</v>
      </c>
      <c r="U88" s="4">
        <f t="shared" si="17"/>
        <v>17484531</v>
      </c>
    </row>
    <row r="89" spans="1:21" x14ac:dyDescent="0.2">
      <c r="A89" s="16" t="s">
        <v>199</v>
      </c>
      <c r="B89" s="4">
        <v>398600</v>
      </c>
      <c r="C89" s="4">
        <v>1836029</v>
      </c>
      <c r="D89" s="4">
        <v>-1437429</v>
      </c>
      <c r="E89" s="4">
        <v>-30069820000</v>
      </c>
      <c r="F89" s="4">
        <f t="shared" si="15"/>
        <v>190717034805</v>
      </c>
      <c r="R89" s="5">
        <v>-4.6999999999999993E-3</v>
      </c>
      <c r="S89" s="4">
        <v>28334262</v>
      </c>
      <c r="T89" s="4">
        <f t="shared" si="18"/>
        <v>28971675.600000001</v>
      </c>
      <c r="U89" s="4">
        <f t="shared" si="17"/>
        <v>17484531</v>
      </c>
    </row>
    <row r="90" spans="1:21" x14ac:dyDescent="0.2">
      <c r="A90" s="16" t="s">
        <v>198</v>
      </c>
      <c r="B90" s="4">
        <v>1580515</v>
      </c>
      <c r="C90" s="4">
        <v>276500</v>
      </c>
      <c r="D90" s="4">
        <v>1304015</v>
      </c>
      <c r="E90" s="4">
        <v>27424930000</v>
      </c>
      <c r="F90" s="4">
        <f t="shared" si="15"/>
        <v>220786854805</v>
      </c>
      <c r="R90" s="5">
        <v>1.21E-2</v>
      </c>
      <c r="S90" s="4">
        <v>17484531</v>
      </c>
      <c r="T90" s="4">
        <f t="shared" si="18"/>
        <v>29530776.399999999</v>
      </c>
      <c r="U90" s="4">
        <f t="shared" si="17"/>
        <v>18361401</v>
      </c>
    </row>
    <row r="91" spans="1:21" x14ac:dyDescent="0.2">
      <c r="A91" s="16" t="s">
        <v>197</v>
      </c>
      <c r="B91" s="4">
        <v>553700</v>
      </c>
      <c r="C91" s="4">
        <v>1542900</v>
      </c>
      <c r="D91" s="4">
        <v>-989200</v>
      </c>
      <c r="E91" s="4">
        <v>-20404300000</v>
      </c>
      <c r="F91" s="4">
        <f t="shared" si="15"/>
        <v>193361924805</v>
      </c>
      <c r="R91" s="5">
        <v>9.7999999999999997E-3</v>
      </c>
      <c r="S91" s="4">
        <v>26429176</v>
      </c>
      <c r="T91" s="4">
        <f t="shared" si="18"/>
        <v>29116183.199999999</v>
      </c>
      <c r="U91" s="4">
        <f t="shared" si="17"/>
        <v>18361401</v>
      </c>
    </row>
    <row r="92" spans="1:21" x14ac:dyDescent="0.2">
      <c r="A92" s="16" t="s">
        <v>196</v>
      </c>
      <c r="B92" s="4">
        <v>225600</v>
      </c>
      <c r="C92" s="4">
        <v>1063233</v>
      </c>
      <c r="D92" s="4">
        <v>-837633</v>
      </c>
      <c r="E92" s="4">
        <v>-17739330000</v>
      </c>
      <c r="F92" s="4">
        <f t="shared" si="15"/>
        <v>213766224805</v>
      </c>
      <c r="R92" s="5">
        <v>-3.2799999999999996E-2</v>
      </c>
      <c r="S92" s="4">
        <v>18361401</v>
      </c>
      <c r="T92" s="4">
        <f t="shared" si="18"/>
        <v>29220731.800000001</v>
      </c>
      <c r="U92" s="4">
        <f t="shared" si="17"/>
        <v>31413973</v>
      </c>
    </row>
    <row r="93" spans="1:21" x14ac:dyDescent="0.2">
      <c r="A93" s="16" t="s">
        <v>195</v>
      </c>
      <c r="B93" s="4">
        <v>1278760</v>
      </c>
      <c r="C93" s="4">
        <v>282900</v>
      </c>
      <c r="D93" s="4">
        <v>995860</v>
      </c>
      <c r="E93" s="4">
        <v>20742850000</v>
      </c>
      <c r="F93" s="4">
        <f t="shared" si="15"/>
        <v>231505554805</v>
      </c>
      <c r="R93" s="5">
        <v>3.4000000000000002E-2</v>
      </c>
      <c r="S93" s="4">
        <v>31436815</v>
      </c>
      <c r="T93" s="4">
        <f t="shared" si="18"/>
        <v>28963996.600000001</v>
      </c>
      <c r="U93" s="4">
        <f t="shared" si="17"/>
        <v>29465385</v>
      </c>
    </row>
    <row r="94" spans="1:21" x14ac:dyDescent="0.2">
      <c r="A94" s="16" t="s">
        <v>194</v>
      </c>
      <c r="B94" s="4">
        <v>4154700</v>
      </c>
      <c r="C94" s="4">
        <v>430500</v>
      </c>
      <c r="D94" s="4">
        <v>3724200</v>
      </c>
      <c r="E94" s="4">
        <v>81123260000</v>
      </c>
      <c r="F94" s="4">
        <f t="shared" si="15"/>
        <v>210762704805</v>
      </c>
      <c r="R94" s="5">
        <v>-5.9299999999999999E-2</v>
      </c>
      <c r="S94" s="4">
        <v>45924504</v>
      </c>
      <c r="T94" s="4">
        <f t="shared" si="18"/>
        <v>27600402.899999999</v>
      </c>
      <c r="U94" s="4">
        <f t="shared" si="17"/>
        <v>17284239</v>
      </c>
    </row>
    <row r="95" spans="1:21" x14ac:dyDescent="0.2">
      <c r="A95" s="16" t="s">
        <v>193</v>
      </c>
      <c r="B95" s="4">
        <v>142910</v>
      </c>
      <c r="C95" s="4">
        <v>349400</v>
      </c>
      <c r="D95" s="4">
        <v>-206490</v>
      </c>
      <c r="E95" s="4">
        <v>-4497390000</v>
      </c>
      <c r="F95" s="4">
        <f t="shared" si="15"/>
        <v>129639444805</v>
      </c>
      <c r="R95" s="5">
        <v>9.300000000000001E-3</v>
      </c>
      <c r="S95" s="4">
        <v>31413973</v>
      </c>
      <c r="T95" s="4">
        <f t="shared" si="18"/>
        <v>27176051.300000001</v>
      </c>
      <c r="U95" s="4">
        <f t="shared" si="17"/>
        <v>17284239</v>
      </c>
    </row>
    <row r="96" spans="1:21" x14ac:dyDescent="0.2">
      <c r="A96" s="16" t="s">
        <v>192</v>
      </c>
      <c r="B96" s="4">
        <v>1978400</v>
      </c>
      <c r="C96" s="4">
        <v>490520</v>
      </c>
      <c r="D96" s="4">
        <v>1487880</v>
      </c>
      <c r="E96" s="4">
        <v>32124050000</v>
      </c>
      <c r="F96" s="4">
        <f t="shared" si="15"/>
        <v>134136834805</v>
      </c>
      <c r="R96" s="5">
        <v>2.3599999999999999E-2</v>
      </c>
      <c r="S96" s="4">
        <v>33702228</v>
      </c>
      <c r="T96" s="4">
        <f t="shared" si="18"/>
        <v>25828840.600000001</v>
      </c>
      <c r="U96" s="4">
        <f t="shared" si="17"/>
        <v>17284239</v>
      </c>
    </row>
    <row r="97" spans="1:21" x14ac:dyDescent="0.2">
      <c r="A97" s="16" t="s">
        <v>191</v>
      </c>
      <c r="B97" s="4">
        <v>2158600</v>
      </c>
      <c r="C97" s="4">
        <v>384330</v>
      </c>
      <c r="D97" s="4">
        <v>1774270</v>
      </c>
      <c r="E97" s="4">
        <v>36109950000</v>
      </c>
      <c r="F97" s="4">
        <f t="shared" si="15"/>
        <v>102012784805</v>
      </c>
      <c r="R97" s="5">
        <v>4.7E-2</v>
      </c>
      <c r="S97" s="4">
        <v>38214504</v>
      </c>
      <c r="T97" s="4">
        <f t="shared" si="18"/>
        <v>23318919.399999999</v>
      </c>
      <c r="U97" s="4">
        <f t="shared" si="17"/>
        <v>17284239</v>
      </c>
    </row>
    <row r="98" spans="1:21" x14ac:dyDescent="0.2">
      <c r="A98" s="16" t="s">
        <v>190</v>
      </c>
      <c r="B98" s="4">
        <v>213500</v>
      </c>
      <c r="C98" s="4">
        <v>693600</v>
      </c>
      <c r="D98" s="4">
        <v>-480100</v>
      </c>
      <c r="E98" s="4">
        <v>-10002940000</v>
      </c>
      <c r="F98" s="4">
        <f t="shared" si="15"/>
        <v>65902834805</v>
      </c>
      <c r="R98" s="5">
        <v>-3.5699999999999996E-2</v>
      </c>
      <c r="S98" s="4">
        <v>29465385</v>
      </c>
      <c r="T98" s="4">
        <f t="shared" si="18"/>
        <v>22490936.699999999</v>
      </c>
      <c r="U98" s="4">
        <f t="shared" si="17"/>
        <v>17284239</v>
      </c>
    </row>
    <row r="99" spans="1:21" x14ac:dyDescent="0.2">
      <c r="A99" s="16" t="s">
        <v>189</v>
      </c>
      <c r="B99" s="4">
        <v>1271900</v>
      </c>
      <c r="C99" s="4">
        <v>183600</v>
      </c>
      <c r="D99" s="4">
        <v>1088300</v>
      </c>
      <c r="E99" s="4">
        <v>22380510000</v>
      </c>
      <c r="F99" s="4">
        <f t="shared" si="15"/>
        <v>75905774805</v>
      </c>
      <c r="R99" s="5">
        <v>2.4399999999999998E-2</v>
      </c>
      <c r="S99" s="4">
        <v>17284239</v>
      </c>
      <c r="T99" s="4">
        <f t="shared" si="18"/>
        <v>23254409.100000001</v>
      </c>
      <c r="U99" s="4">
        <f t="shared" si="17"/>
        <v>19406887</v>
      </c>
    </row>
    <row r="100" spans="1:21" x14ac:dyDescent="0.2">
      <c r="A100" s="16" t="s">
        <v>188</v>
      </c>
      <c r="B100" s="4">
        <v>311300</v>
      </c>
      <c r="C100" s="4">
        <v>629063</v>
      </c>
      <c r="D100" s="4">
        <v>-317763</v>
      </c>
      <c r="E100" s="4">
        <v>-6577320000</v>
      </c>
      <c r="F100" s="4">
        <f t="shared" si="15"/>
        <v>53525264805</v>
      </c>
      <c r="R100" s="5">
        <v>5.0000000000000001E-3</v>
      </c>
      <c r="S100" s="4">
        <v>23075539</v>
      </c>
      <c r="T100" s="4">
        <f t="shared" si="18"/>
        <v>23380737.199999999</v>
      </c>
      <c r="U100" s="4">
        <f t="shared" si="17"/>
        <v>19406887</v>
      </c>
    </row>
    <row r="101" spans="1:21" x14ac:dyDescent="0.2">
      <c r="A101" s="16" t="s">
        <v>187</v>
      </c>
      <c r="B101" s="4">
        <v>1926923</v>
      </c>
      <c r="C101" s="4">
        <v>513200</v>
      </c>
      <c r="D101" s="4">
        <v>1413723</v>
      </c>
      <c r="E101" s="4">
        <v>28998450000</v>
      </c>
      <c r="F101" s="4">
        <f t="shared" si="15"/>
        <v>60102584805</v>
      </c>
      <c r="R101" s="5">
        <v>0.01</v>
      </c>
      <c r="S101" s="4">
        <v>22283244</v>
      </c>
      <c r="T101" s="4">
        <f t="shared" si="18"/>
        <v>23924066.600000001</v>
      </c>
      <c r="U101" s="4">
        <f t="shared" si="17"/>
        <v>19406887</v>
      </c>
    </row>
    <row r="102" spans="1:21" x14ac:dyDescent="0.2">
      <c r="A102" s="16" t="s">
        <v>186</v>
      </c>
      <c r="B102" s="4">
        <v>335200</v>
      </c>
      <c r="C102" s="4">
        <v>676900</v>
      </c>
      <c r="D102" s="4">
        <v>-341700</v>
      </c>
      <c r="E102" s="4">
        <v>-6857990000</v>
      </c>
      <c r="F102" s="4">
        <f t="shared" si="15"/>
        <v>31104134805</v>
      </c>
      <c r="R102" s="5">
        <v>7.4999999999999997E-3</v>
      </c>
      <c r="S102" s="4">
        <v>19406887</v>
      </c>
      <c r="T102" s="4">
        <f t="shared" si="18"/>
        <v>23259572.100000001</v>
      </c>
      <c r="U102" s="4">
        <f t="shared" si="17"/>
        <v>13115292</v>
      </c>
    </row>
    <row r="103" spans="1:21" x14ac:dyDescent="0.2">
      <c r="A103" s="16" t="s">
        <v>185</v>
      </c>
      <c r="B103" s="4">
        <v>252500</v>
      </c>
      <c r="C103" s="4">
        <v>1243300</v>
      </c>
      <c r="D103" s="4">
        <v>-990800</v>
      </c>
      <c r="E103" s="4">
        <v>-19948530000</v>
      </c>
      <c r="F103" s="4">
        <f t="shared" si="15"/>
        <v>37962124805</v>
      </c>
      <c r="R103" s="5">
        <v>0</v>
      </c>
      <c r="S103" s="4">
        <v>28869463</v>
      </c>
      <c r="T103" s="4">
        <f t="shared" si="18"/>
        <v>22533570.5</v>
      </c>
      <c r="U103" s="4">
        <f t="shared" si="17"/>
        <v>13115292</v>
      </c>
    </row>
    <row r="104" spans="1:21" x14ac:dyDescent="0.2">
      <c r="A104" s="16" t="s">
        <v>184</v>
      </c>
      <c r="B104" s="4">
        <v>1677200</v>
      </c>
      <c r="C104" s="4">
        <v>1732119</v>
      </c>
      <c r="D104" s="4">
        <v>-54919</v>
      </c>
      <c r="E104" s="4">
        <v>-1277110000</v>
      </c>
      <c r="F104" s="4">
        <f t="shared" si="15"/>
        <v>57910654805</v>
      </c>
      <c r="R104" s="5">
        <v>2.5600000000000001E-2</v>
      </c>
      <c r="S104" s="4">
        <v>32288567</v>
      </c>
      <c r="T104" s="4">
        <f t="shared" si="18"/>
        <v>24177844.5</v>
      </c>
      <c r="U104" s="4">
        <f t="shared" si="17"/>
        <v>13115292</v>
      </c>
    </row>
    <row r="105" spans="1:21" x14ac:dyDescent="0.2">
      <c r="A105" s="16" t="s">
        <v>183</v>
      </c>
      <c r="B105" s="4">
        <v>764240</v>
      </c>
      <c r="C105" s="4">
        <v>2517380</v>
      </c>
      <c r="D105" s="4">
        <v>-1753140</v>
      </c>
      <c r="E105" s="4">
        <v>-33159380000</v>
      </c>
      <c r="F105" s="4">
        <f t="shared" si="15"/>
        <v>59187764805</v>
      </c>
      <c r="R105" s="5">
        <v>6.8400000000000002E-2</v>
      </c>
      <c r="S105" s="4">
        <v>27170457</v>
      </c>
      <c r="T105" s="4">
        <f t="shared" si="18"/>
        <v>22880325.5</v>
      </c>
      <c r="U105" s="4">
        <f t="shared" si="17"/>
        <v>13115292</v>
      </c>
    </row>
    <row r="106" spans="1:21" x14ac:dyDescent="0.2">
      <c r="A106" s="16" t="s">
        <v>182</v>
      </c>
      <c r="B106" s="4">
        <v>3416763</v>
      </c>
      <c r="C106" s="4">
        <v>1827163</v>
      </c>
      <c r="D106" s="4">
        <v>1589600</v>
      </c>
      <c r="E106" s="4">
        <v>29408940000</v>
      </c>
      <c r="F106" s="4">
        <f t="shared" si="15"/>
        <v>92347144805</v>
      </c>
      <c r="R106" s="5">
        <v>-2.1299999999999999E-2</v>
      </c>
      <c r="S106" s="4">
        <v>20230121</v>
      </c>
      <c r="T106" s="4">
        <f t="shared" si="18"/>
        <v>22154031.100000001</v>
      </c>
      <c r="U106" s="4">
        <f t="shared" si="17"/>
        <v>13115292</v>
      </c>
    </row>
    <row r="107" spans="1:21" x14ac:dyDescent="0.2">
      <c r="A107" s="16" t="s">
        <v>181</v>
      </c>
      <c r="B107" s="4">
        <v>539730</v>
      </c>
      <c r="C107" s="4">
        <v>705700</v>
      </c>
      <c r="D107" s="4">
        <v>-165970</v>
      </c>
      <c r="E107" s="4">
        <v>-3069250000</v>
      </c>
      <c r="F107" s="4">
        <f t="shared" si="15"/>
        <v>62938204805</v>
      </c>
      <c r="R107" s="5">
        <v>1.09E-2</v>
      </c>
      <c r="S107" s="4">
        <v>13115292</v>
      </c>
      <c r="T107" s="4">
        <f t="shared" si="18"/>
        <v>22443904</v>
      </c>
      <c r="U107" s="4">
        <f t="shared" si="17"/>
        <v>12761942</v>
      </c>
    </row>
    <row r="108" spans="1:21" x14ac:dyDescent="0.2">
      <c r="A108" s="16" t="s">
        <v>180</v>
      </c>
      <c r="B108" s="4">
        <v>290100</v>
      </c>
      <c r="C108" s="4">
        <v>2620900</v>
      </c>
      <c r="D108" s="4">
        <v>-2330800</v>
      </c>
      <c r="E108" s="4">
        <v>-43228630000</v>
      </c>
      <c r="F108" s="4">
        <f t="shared" si="15"/>
        <v>66007454805</v>
      </c>
      <c r="R108" s="5">
        <v>-2.5999999999999999E-3</v>
      </c>
      <c r="S108" s="4">
        <v>21185558</v>
      </c>
      <c r="T108" s="4">
        <f t="shared" si="18"/>
        <v>23052327.5</v>
      </c>
      <c r="U108" s="4">
        <f t="shared" si="17"/>
        <v>12761942</v>
      </c>
    </row>
    <row r="109" spans="1:21" x14ac:dyDescent="0.2">
      <c r="A109" s="16" t="s">
        <v>179</v>
      </c>
      <c r="B109" s="4">
        <v>1071500</v>
      </c>
      <c r="C109" s="4">
        <v>1538800</v>
      </c>
      <c r="D109" s="4">
        <v>-467300</v>
      </c>
      <c r="E109" s="4">
        <v>-8083670000</v>
      </c>
      <c r="F109" s="4">
        <f t="shared" si="15"/>
        <v>109236084805</v>
      </c>
      <c r="R109" s="5">
        <v>6.9199999999999998E-2</v>
      </c>
      <c r="S109" s="4">
        <v>24918963</v>
      </c>
      <c r="T109" s="4">
        <f t="shared" si="18"/>
        <v>22894558.300000001</v>
      </c>
      <c r="U109" s="4">
        <f t="shared" si="17"/>
        <v>12761942</v>
      </c>
    </row>
    <row r="110" spans="1:21" x14ac:dyDescent="0.2">
      <c r="A110" s="16" t="s">
        <v>178</v>
      </c>
      <c r="B110" s="4">
        <v>3687600</v>
      </c>
      <c r="C110" s="4">
        <v>83400</v>
      </c>
      <c r="D110" s="4">
        <v>3604200</v>
      </c>
      <c r="E110" s="4">
        <v>60258970000</v>
      </c>
      <c r="F110" s="4">
        <f t="shared" si="15"/>
        <v>117319754805</v>
      </c>
      <c r="R110" s="5">
        <v>6.4500000000000002E-2</v>
      </c>
      <c r="S110" s="4">
        <v>24338820</v>
      </c>
      <c r="T110" s="4">
        <f t="shared" si="18"/>
        <v>23414983.600000001</v>
      </c>
      <c r="U110" s="4">
        <f t="shared" si="17"/>
        <v>12761942</v>
      </c>
    </row>
    <row r="111" spans="1:21" x14ac:dyDescent="0.2">
      <c r="A111" s="16" t="s">
        <v>177</v>
      </c>
      <c r="B111" s="4">
        <v>3362930</v>
      </c>
      <c r="C111" s="4">
        <v>1517100</v>
      </c>
      <c r="D111" s="4">
        <v>1845830</v>
      </c>
      <c r="E111" s="4">
        <v>31485504805</v>
      </c>
      <c r="F111" s="4">
        <f t="shared" si="15"/>
        <v>57060784805</v>
      </c>
      <c r="R111" s="5">
        <v>-5.7800000000000004E-2</v>
      </c>
      <c r="S111" s="4">
        <v>27716538</v>
      </c>
      <c r="T111" s="4">
        <f t="shared" si="18"/>
        <v>22487782.600000001</v>
      </c>
      <c r="U111" s="4">
        <f t="shared" si="17"/>
        <v>12761942</v>
      </c>
    </row>
    <row r="112" spans="1:21" x14ac:dyDescent="0.2">
      <c r="A112" s="16" t="s">
        <v>176</v>
      </c>
      <c r="B112" s="4">
        <v>2084100</v>
      </c>
      <c r="C112" s="4">
        <v>2100</v>
      </c>
      <c r="D112" s="4">
        <v>2082000</v>
      </c>
      <c r="E112" s="4">
        <v>36705560000</v>
      </c>
      <c r="F112" s="4">
        <f t="shared" si="15"/>
        <v>25575280000</v>
      </c>
      <c r="R112" s="5">
        <v>-6.480000000000001E-2</v>
      </c>
      <c r="S112" s="4">
        <v>12761942</v>
      </c>
      <c r="T112" s="4">
        <f t="shared" si="18"/>
        <v>24003078.600000001</v>
      </c>
      <c r="U112" s="4">
        <f t="shared" si="17"/>
        <v>12967177</v>
      </c>
    </row>
    <row r="113" spans="1:21" x14ac:dyDescent="0.2">
      <c r="A113" s="16" t="s">
        <v>175</v>
      </c>
      <c r="B113" s="4">
        <v>811200</v>
      </c>
      <c r="C113" s="4">
        <v>657900</v>
      </c>
      <c r="D113" s="4">
        <v>153300</v>
      </c>
      <c r="E113" s="4">
        <v>2937930000</v>
      </c>
      <c r="F113" s="4">
        <f t="shared" si="15"/>
        <v>-11130280000</v>
      </c>
      <c r="R113" s="5">
        <v>1.1000000000000001E-2</v>
      </c>
      <c r="S113" s="4">
        <v>21609447</v>
      </c>
      <c r="T113" s="4">
        <f t="shared" si="18"/>
        <v>24101974.399999999</v>
      </c>
      <c r="U113" s="4">
        <f t="shared" si="17"/>
        <v>12967177</v>
      </c>
    </row>
    <row r="114" spans="1:21" x14ac:dyDescent="0.2">
      <c r="A114" s="16" t="s">
        <v>174</v>
      </c>
      <c r="B114" s="4">
        <v>1877920</v>
      </c>
      <c r="C114" s="4">
        <v>2505260</v>
      </c>
      <c r="D114" s="4">
        <v>-627340</v>
      </c>
      <c r="E114" s="4">
        <v>-11487520000</v>
      </c>
      <c r="F114" s="4">
        <f t="shared" si="15"/>
        <v>-14068210000</v>
      </c>
      <c r="R114" s="5">
        <v>-6.8699999999999997E-2</v>
      </c>
      <c r="S114" s="4">
        <v>48731307</v>
      </c>
      <c r="T114" s="4">
        <f t="shared" si="18"/>
        <v>21686740.300000001</v>
      </c>
      <c r="U114" s="4">
        <f t="shared" si="17"/>
        <v>12967177</v>
      </c>
    </row>
    <row r="115" spans="1:21" x14ac:dyDescent="0.2">
      <c r="A115" s="16" t="s">
        <v>173</v>
      </c>
      <c r="B115" s="4">
        <v>544700</v>
      </c>
      <c r="C115" s="4">
        <v>1405200</v>
      </c>
      <c r="D115" s="4">
        <v>-860500</v>
      </c>
      <c r="E115" s="4">
        <v>-17232530000</v>
      </c>
      <c r="F115" s="4">
        <f t="shared" si="15"/>
        <v>-2580690000</v>
      </c>
      <c r="R115" s="5">
        <v>-5.0000000000000001E-3</v>
      </c>
      <c r="S115" s="4">
        <v>14195267</v>
      </c>
      <c r="T115" s="4">
        <f t="shared" si="18"/>
        <v>22508502.600000001</v>
      </c>
      <c r="U115" s="4">
        <f t="shared" si="17"/>
        <v>12967177</v>
      </c>
    </row>
    <row r="116" spans="1:21" x14ac:dyDescent="0.2">
      <c r="A116" s="16" t="s">
        <v>172</v>
      </c>
      <c r="B116" s="4">
        <v>543424</v>
      </c>
      <c r="C116" s="4">
        <v>1491400</v>
      </c>
      <c r="D116" s="4">
        <v>-947976</v>
      </c>
      <c r="E116" s="4">
        <v>-18413420000</v>
      </c>
      <c r="F116" s="4">
        <f t="shared" si="15"/>
        <v>14651840000</v>
      </c>
      <c r="R116" s="5">
        <v>1.8100000000000002E-2</v>
      </c>
      <c r="S116" s="4">
        <v>12967177</v>
      </c>
      <c r="T116" s="4">
        <f t="shared" ref="T116:T121" si="19">AVERAGE(S117:S126)</f>
        <v>23779954.399999999</v>
      </c>
      <c r="U116" s="4">
        <f t="shared" si="17"/>
        <v>16014021</v>
      </c>
    </row>
    <row r="117" spans="1:21" x14ac:dyDescent="0.2">
      <c r="A117" s="16" t="s">
        <v>171</v>
      </c>
      <c r="B117" s="4">
        <v>182720</v>
      </c>
      <c r="C117" s="4">
        <v>2826400</v>
      </c>
      <c r="D117" s="4">
        <v>-2643680</v>
      </c>
      <c r="E117" s="4">
        <v>-52337600000</v>
      </c>
      <c r="F117" s="4">
        <f t="shared" si="15"/>
        <v>33065260000</v>
      </c>
      <c r="R117" s="5">
        <v>-2.75E-2</v>
      </c>
      <c r="S117" s="4">
        <v>16014021</v>
      </c>
      <c r="T117" s="4">
        <f t="shared" si="19"/>
        <v>24452807.300000001</v>
      </c>
      <c r="U117" s="4">
        <f t="shared" si="17"/>
        <v>18444528</v>
      </c>
    </row>
    <row r="118" spans="1:21" x14ac:dyDescent="0.2">
      <c r="A118" s="16" t="s">
        <v>170</v>
      </c>
      <c r="B118" s="4">
        <v>603158</v>
      </c>
      <c r="C118" s="4">
        <v>422900</v>
      </c>
      <c r="D118" s="4">
        <v>180258</v>
      </c>
      <c r="E118" s="4">
        <v>3566690000</v>
      </c>
      <c r="F118" s="4">
        <f t="shared" si="15"/>
        <v>85402860000</v>
      </c>
      <c r="R118" s="5">
        <v>4.1799999999999997E-2</v>
      </c>
      <c r="S118" s="4">
        <v>27269793</v>
      </c>
      <c r="T118" s="4">
        <f t="shared" si="19"/>
        <v>25202895.100000001</v>
      </c>
      <c r="U118" s="4">
        <f t="shared" si="17"/>
        <v>18444528</v>
      </c>
    </row>
    <row r="119" spans="1:21" x14ac:dyDescent="0.2">
      <c r="A119" s="16" t="s">
        <v>169</v>
      </c>
      <c r="B119" s="4">
        <v>422900</v>
      </c>
      <c r="C119" s="4">
        <v>1672700</v>
      </c>
      <c r="D119" s="4">
        <v>-1249800</v>
      </c>
      <c r="E119" s="4">
        <v>-24527460000</v>
      </c>
      <c r="F119" s="4">
        <f t="shared" si="15"/>
        <v>81836170000</v>
      </c>
      <c r="R119" s="5">
        <v>-4.9599999999999998E-2</v>
      </c>
      <c r="S119" s="4">
        <v>23341271</v>
      </c>
      <c r="T119" s="4">
        <f t="shared" si="19"/>
        <v>24722968.699999999</v>
      </c>
      <c r="U119" s="4">
        <f t="shared" si="17"/>
        <v>18444528</v>
      </c>
    </row>
    <row r="120" spans="1:21" x14ac:dyDescent="0.2">
      <c r="A120" s="16" t="s">
        <v>168</v>
      </c>
      <c r="B120" s="4">
        <v>1976510</v>
      </c>
      <c r="C120" s="4">
        <v>172300</v>
      </c>
      <c r="D120" s="4">
        <v>1804210</v>
      </c>
      <c r="E120" s="4">
        <v>36244160000</v>
      </c>
      <c r="F120" s="4">
        <f t="shared" si="15"/>
        <v>106363630000</v>
      </c>
      <c r="R120" s="5">
        <v>7.4999999999999997E-3</v>
      </c>
      <c r="S120" s="4">
        <v>29543073</v>
      </c>
      <c r="T120" s="4">
        <f t="shared" si="19"/>
        <v>24930756.5</v>
      </c>
      <c r="U120" s="4">
        <f t="shared" si="17"/>
        <v>18444528</v>
      </c>
    </row>
    <row r="121" spans="1:21" x14ac:dyDescent="0.2">
      <c r="A121" s="16" t="s">
        <v>167</v>
      </c>
      <c r="B121" s="4">
        <v>1253000</v>
      </c>
      <c r="C121" s="4">
        <v>15340</v>
      </c>
      <c r="D121" s="4">
        <v>1237660</v>
      </c>
      <c r="E121" s="4">
        <v>26043980000</v>
      </c>
      <c r="F121" s="4">
        <f t="shared" si="15"/>
        <v>70119470000</v>
      </c>
      <c r="R121" s="5">
        <v>-4.53E-2</v>
      </c>
      <c r="S121" s="4">
        <v>18444528</v>
      </c>
      <c r="T121" s="4">
        <f t="shared" si="19"/>
        <v>27284926</v>
      </c>
      <c r="U121" s="4">
        <f t="shared" si="17"/>
        <v>22412890</v>
      </c>
    </row>
    <row r="122" spans="1:21" x14ac:dyDescent="0.2">
      <c r="A122" s="16" t="s">
        <v>166</v>
      </c>
      <c r="B122" s="4">
        <v>198260</v>
      </c>
      <c r="C122" s="4">
        <v>1993400</v>
      </c>
      <c r="D122" s="4">
        <v>-1795140</v>
      </c>
      <c r="E122" s="4">
        <v>-38634060000</v>
      </c>
      <c r="F122" s="4">
        <f t="shared" si="15"/>
        <v>44075490000</v>
      </c>
      <c r="R122" s="5">
        <v>-4.7699999999999992E-2</v>
      </c>
      <c r="S122" s="4">
        <v>27914902</v>
      </c>
      <c r="T122" s="4">
        <f>AVERAGE(S123:S132)</f>
        <v>25722598.100000001</v>
      </c>
      <c r="U122" s="4">
        <f t="shared" si="17"/>
        <v>22412890</v>
      </c>
    </row>
    <row r="123" spans="1:21" x14ac:dyDescent="0.2">
      <c r="A123" s="16" t="s">
        <v>165</v>
      </c>
      <c r="B123" s="4">
        <v>843321</v>
      </c>
      <c r="C123" s="4">
        <v>122100</v>
      </c>
      <c r="D123" s="4">
        <v>721221</v>
      </c>
      <c r="E123" s="4">
        <v>15741040000</v>
      </c>
      <c r="F123" s="4">
        <f t="shared" si="15"/>
        <v>82709550000</v>
      </c>
      <c r="R123" s="5">
        <v>-2.2000000000000001E-3</v>
      </c>
      <c r="S123" s="4">
        <v>22598405</v>
      </c>
      <c r="U123" s="4">
        <f t="shared" si="17"/>
        <v>22412890</v>
      </c>
    </row>
    <row r="124" spans="1:21" x14ac:dyDescent="0.2">
      <c r="A124" s="16" t="s">
        <v>164</v>
      </c>
      <c r="B124" s="4">
        <v>892660</v>
      </c>
      <c r="C124" s="4">
        <v>664900</v>
      </c>
      <c r="D124" s="4">
        <v>227760</v>
      </c>
      <c r="E124" s="4">
        <v>5039220000</v>
      </c>
      <c r="F124" s="4">
        <f t="shared" si="15"/>
        <v>66968510000</v>
      </c>
      <c r="R124" s="5">
        <v>-6.7000000000000002E-3</v>
      </c>
      <c r="S124" s="4">
        <v>24578966</v>
      </c>
      <c r="U124" s="4">
        <f t="shared" ref="U124:U126" si="20">MIN(S125:S129)</f>
        <v>18542007</v>
      </c>
    </row>
    <row r="125" spans="1:21" x14ac:dyDescent="0.2">
      <c r="A125" s="16" t="s">
        <v>163</v>
      </c>
      <c r="B125" s="4">
        <v>705503</v>
      </c>
      <c r="C125" s="4">
        <v>51940</v>
      </c>
      <c r="D125" s="4">
        <v>653563</v>
      </c>
      <c r="E125" s="4">
        <v>14138580000</v>
      </c>
      <c r="F125" s="4">
        <f t="shared" si="15"/>
        <v>61929290000</v>
      </c>
      <c r="R125" s="5">
        <v>3.7400000000000003E-2</v>
      </c>
      <c r="S125" s="4">
        <v>22412890</v>
      </c>
      <c r="U125" s="4">
        <f t="shared" si="20"/>
        <v>18542007</v>
      </c>
    </row>
    <row r="126" spans="1:21" x14ac:dyDescent="0.2">
      <c r="A126" s="16" t="s">
        <v>162</v>
      </c>
      <c r="B126" s="4">
        <v>1449700</v>
      </c>
      <c r="C126" s="4">
        <v>1045855</v>
      </c>
      <c r="D126" s="4">
        <v>403845</v>
      </c>
      <c r="E126" s="4">
        <v>8683960000</v>
      </c>
      <c r="F126" s="4">
        <f t="shared" si="15"/>
        <v>47790710000</v>
      </c>
      <c r="R126" s="5">
        <v>-9.1999999999999998E-3</v>
      </c>
      <c r="S126" s="4">
        <v>25681695</v>
      </c>
      <c r="U126" s="4">
        <f t="shared" si="20"/>
        <v>18542007</v>
      </c>
    </row>
    <row r="127" spans="1:21" x14ac:dyDescent="0.2">
      <c r="A127" s="16" t="s">
        <v>161</v>
      </c>
      <c r="B127" s="4">
        <v>991401</v>
      </c>
      <c r="C127" s="4">
        <v>1375200</v>
      </c>
      <c r="D127" s="4">
        <v>-383799</v>
      </c>
      <c r="E127" s="4">
        <v>-8272910000</v>
      </c>
      <c r="F127" s="4">
        <f t="shared" si="15"/>
        <v>39106750000</v>
      </c>
      <c r="R127" s="5">
        <v>3.3500000000000002E-2</v>
      </c>
      <c r="S127" s="4">
        <v>22742550</v>
      </c>
      <c r="U127" s="4">
        <f>MIN(S128:S132)</f>
        <v>12291623</v>
      </c>
    </row>
    <row r="128" spans="1:21" x14ac:dyDescent="0.2">
      <c r="A128" s="16" t="s">
        <v>160</v>
      </c>
      <c r="B128" s="4">
        <v>1189369</v>
      </c>
      <c r="C128" s="4">
        <v>527400</v>
      </c>
      <c r="D128" s="4">
        <v>661969</v>
      </c>
      <c r="E128" s="4">
        <v>13390260000</v>
      </c>
      <c r="F128" s="4">
        <f t="shared" si="15"/>
        <v>47379660000</v>
      </c>
      <c r="R128" s="5">
        <v>6.9099999999999995E-2</v>
      </c>
      <c r="S128" s="4">
        <v>34770671</v>
      </c>
    </row>
    <row r="129" spans="1:23" x14ac:dyDescent="0.2">
      <c r="A129" s="16" t="s">
        <v>159</v>
      </c>
      <c r="B129" s="4">
        <v>27600</v>
      </c>
      <c r="C129" s="4">
        <v>961740</v>
      </c>
      <c r="D129" s="4">
        <v>-934140</v>
      </c>
      <c r="E129" s="4">
        <v>-19001010000</v>
      </c>
      <c r="F129" s="4">
        <f t="shared" si="15"/>
        <v>33989400000</v>
      </c>
      <c r="R129" s="5">
        <v>-3.9300000000000002E-2</v>
      </c>
      <c r="S129" s="4">
        <v>18542007</v>
      </c>
    </row>
    <row r="130" spans="1:23" x14ac:dyDescent="0.2">
      <c r="A130" s="16" t="s">
        <v>158</v>
      </c>
      <c r="B130" s="4">
        <v>2314200</v>
      </c>
      <c r="C130" s="4">
        <v>141300</v>
      </c>
      <c r="D130" s="4">
        <v>2172900</v>
      </c>
      <c r="E130" s="4">
        <v>43694080000</v>
      </c>
      <c r="F130" s="4">
        <f t="shared" si="15"/>
        <v>52990410000</v>
      </c>
      <c r="R130" s="5">
        <v>3.5699999999999996E-2</v>
      </c>
      <c r="S130" s="4">
        <v>31620951</v>
      </c>
    </row>
    <row r="131" spans="1:23" x14ac:dyDescent="0.2">
      <c r="A131" s="16" t="s">
        <v>157</v>
      </c>
      <c r="B131" s="4">
        <v>719360</v>
      </c>
      <c r="C131" s="4">
        <v>490700</v>
      </c>
      <c r="D131" s="4">
        <v>228660</v>
      </c>
      <c r="E131" s="4">
        <v>4431450000</v>
      </c>
      <c r="F131" s="4">
        <f>E131+F132</f>
        <v>9296330000</v>
      </c>
      <c r="R131" s="5">
        <v>-6.8699999999999997E-2</v>
      </c>
      <c r="S131" s="4">
        <v>41986223</v>
      </c>
    </row>
    <row r="132" spans="1:23" x14ac:dyDescent="0.2">
      <c r="A132" s="16" t="s">
        <v>156</v>
      </c>
      <c r="B132" s="4">
        <v>377000</v>
      </c>
      <c r="C132" s="4">
        <v>150391</v>
      </c>
      <c r="D132" s="4">
        <v>226609</v>
      </c>
      <c r="E132" s="4">
        <v>4864880000</v>
      </c>
      <c r="F132" s="4">
        <f>E132</f>
        <v>4864880000</v>
      </c>
      <c r="R132" s="5">
        <v>4.7999999999999996E-3</v>
      </c>
      <c r="S132" s="4">
        <v>12291623</v>
      </c>
    </row>
    <row r="133" spans="1:23" x14ac:dyDescent="0.2">
      <c r="A133" s="2"/>
      <c r="B133" s="4"/>
      <c r="C133" s="4"/>
      <c r="D133" s="4"/>
      <c r="E133" s="4"/>
      <c r="F133" s="4">
        <f>E133</f>
        <v>0</v>
      </c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  <c r="W133" s="5"/>
    </row>
    <row r="134" spans="1:23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  <c r="W134" s="5"/>
    </row>
    <row r="135" spans="1:23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  <c r="W135" s="5"/>
    </row>
    <row r="136" spans="1:23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  <c r="W136" s="5"/>
    </row>
    <row r="137" spans="1:23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  <c r="W137" s="5"/>
    </row>
    <row r="138" spans="1:23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  <c r="W138" s="5"/>
    </row>
    <row r="139" spans="1:23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  <c r="W139" s="5"/>
    </row>
    <row r="140" spans="1:23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  <c r="W140" s="5"/>
    </row>
    <row r="141" spans="1:23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  <c r="W141" s="5"/>
    </row>
    <row r="142" spans="1:23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  <c r="W142" s="5"/>
    </row>
    <row r="143" spans="1:23" x14ac:dyDescent="0.2">
      <c r="A143" s="6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  <c r="W143" s="5"/>
    </row>
    <row r="144" spans="1:23" x14ac:dyDescent="0.2">
      <c r="A144" s="6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  <c r="W144" s="5"/>
    </row>
    <row r="145" spans="1:23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  <c r="W145" s="5"/>
    </row>
    <row r="146" spans="1:23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  <c r="W146" s="5"/>
    </row>
    <row r="147" spans="1:23" x14ac:dyDescent="0.2">
      <c r="A147" s="6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  <c r="W147" s="5"/>
    </row>
    <row r="148" spans="1:23" x14ac:dyDescent="0.2">
      <c r="A148" s="6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  <c r="W148" s="5"/>
    </row>
    <row r="149" spans="1:23" x14ac:dyDescent="0.2">
      <c r="A149" s="6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5"/>
      <c r="W149" s="5"/>
    </row>
    <row r="150" spans="1:23" x14ac:dyDescent="0.2">
      <c r="A150" s="6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5"/>
      <c r="W150" s="5"/>
    </row>
    <row r="151" spans="1:23" x14ac:dyDescent="0.2">
      <c r="A151" s="6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5"/>
      <c r="W151" s="5"/>
    </row>
    <row r="152" spans="1:23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5"/>
      <c r="W152" s="5"/>
    </row>
    <row r="153" spans="1:23" x14ac:dyDescent="0.2">
      <c r="A153" s="2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5"/>
      <c r="W153" s="5"/>
    </row>
    <row r="154" spans="1:23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5"/>
      <c r="W154" s="5"/>
    </row>
    <row r="155" spans="1:23" x14ac:dyDescent="0.2">
      <c r="A155" s="6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5"/>
      <c r="W155" s="5"/>
    </row>
    <row r="156" spans="1:23" x14ac:dyDescent="0.2">
      <c r="A156" s="6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5"/>
      <c r="W156" s="5"/>
    </row>
    <row r="157" spans="1:23" x14ac:dyDescent="0.2">
      <c r="A157" s="6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5"/>
      <c r="W157" s="5"/>
    </row>
    <row r="158" spans="1:23" x14ac:dyDescent="0.2">
      <c r="A158" s="6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5"/>
      <c r="W158" s="5"/>
    </row>
    <row r="159" spans="1:23" x14ac:dyDescent="0.2">
      <c r="A159" s="6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5"/>
      <c r="W159" s="5"/>
    </row>
    <row r="160" spans="1:23" x14ac:dyDescent="0.2">
      <c r="A160" s="6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5"/>
      <c r="W160" s="5"/>
    </row>
    <row r="161" spans="1:23" x14ac:dyDescent="0.2">
      <c r="A161" s="6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5"/>
      <c r="W161" s="5"/>
    </row>
    <row r="162" spans="1:23" x14ac:dyDescent="0.2">
      <c r="A162" s="6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5"/>
      <c r="U162" s="5"/>
      <c r="V162" s="5"/>
      <c r="W162" s="5"/>
    </row>
    <row r="163" spans="1:23" x14ac:dyDescent="0.2">
      <c r="A163" s="6"/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5"/>
      <c r="U163" s="5"/>
      <c r="V163" s="5"/>
      <c r="W163" s="5"/>
    </row>
    <row r="164" spans="1:23" x14ac:dyDescent="0.2">
      <c r="A164" s="6"/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5"/>
      <c r="U164" s="5"/>
      <c r="V164" s="5"/>
      <c r="W164" s="5"/>
    </row>
    <row r="165" spans="1:23" x14ac:dyDescent="0.2">
      <c r="A165" s="6"/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5"/>
      <c r="U165" s="5"/>
      <c r="V165" s="5"/>
      <c r="W165" s="5"/>
    </row>
    <row r="166" spans="1:23" x14ac:dyDescent="0.2">
      <c r="A166" s="6"/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5"/>
      <c r="U166" s="5"/>
      <c r="V166" s="5"/>
      <c r="W166" s="5"/>
    </row>
    <row r="167" spans="1:23" x14ac:dyDescent="0.2">
      <c r="A167" s="6"/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5"/>
      <c r="U167" s="5"/>
      <c r="V167" s="5"/>
      <c r="W167" s="5"/>
    </row>
    <row r="168" spans="1:23" x14ac:dyDescent="0.2">
      <c r="A168" s="2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5"/>
      <c r="W168" s="5"/>
    </row>
    <row r="169" spans="1:23" x14ac:dyDescent="0.2">
      <c r="A169" s="2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5"/>
      <c r="W169" s="5"/>
    </row>
    <row r="170" spans="1:23" x14ac:dyDescent="0.2">
      <c r="A170" s="2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5"/>
      <c r="W170" s="5"/>
    </row>
    <row r="171" spans="1:23" x14ac:dyDescent="0.2">
      <c r="A171" s="2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5"/>
      <c r="W171" s="5"/>
    </row>
    <row r="172" spans="1:23" x14ac:dyDescent="0.2">
      <c r="A172" s="2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5"/>
      <c r="W172" s="5"/>
    </row>
    <row r="173" spans="1:23" x14ac:dyDescent="0.2">
      <c r="A173" s="2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5"/>
      <c r="W173" s="5"/>
    </row>
    <row r="174" spans="1:23" x14ac:dyDescent="0.2">
      <c r="A174" s="2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5"/>
      <c r="W174" s="5"/>
    </row>
    <row r="175" spans="1:23" x14ac:dyDescent="0.2">
      <c r="A175" s="2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5"/>
      <c r="W175" s="5"/>
    </row>
    <row r="176" spans="1:23" x14ac:dyDescent="0.2">
      <c r="A176" s="2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5"/>
      <c r="W176" s="5"/>
    </row>
    <row r="177" spans="1:23" x14ac:dyDescent="0.2">
      <c r="A177" s="2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5"/>
      <c r="U177" s="5"/>
      <c r="V177" s="5"/>
      <c r="W177" s="5"/>
    </row>
    <row r="178" spans="1:23" x14ac:dyDescent="0.2">
      <c r="A178" s="2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5"/>
      <c r="U178" s="5"/>
      <c r="V178" s="5"/>
      <c r="W178" s="5"/>
    </row>
    <row r="179" spans="1:23" x14ac:dyDescent="0.2">
      <c r="A179" s="2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5"/>
      <c r="U179" s="5"/>
      <c r="V179" s="5"/>
      <c r="W179" s="5"/>
    </row>
    <row r="180" spans="1:23" x14ac:dyDescent="0.2">
      <c r="A180" s="2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5"/>
      <c r="U180" s="5"/>
      <c r="V180" s="5"/>
      <c r="W180" s="5"/>
    </row>
    <row r="181" spans="1:23" x14ac:dyDescent="0.2">
      <c r="A181" s="2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5"/>
      <c r="U181" s="5"/>
      <c r="V181" s="5"/>
      <c r="W181" s="5"/>
    </row>
    <row r="182" spans="1:23" x14ac:dyDescent="0.2">
      <c r="A182" s="2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5"/>
      <c r="U182" s="5"/>
      <c r="V182" s="5"/>
      <c r="W182" s="5"/>
    </row>
    <row r="183" spans="1:23" x14ac:dyDescent="0.2">
      <c r="A183" s="2"/>
      <c r="B183" s="4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5"/>
      <c r="U183" s="5"/>
      <c r="V183" s="5"/>
    </row>
    <row r="184" spans="1:23" x14ac:dyDescent="0.2">
      <c r="A184" s="2"/>
      <c r="B184" s="4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5"/>
      <c r="U184" s="5"/>
      <c r="V184" s="5"/>
    </row>
    <row r="185" spans="1:23" x14ac:dyDescent="0.2">
      <c r="A185" s="2"/>
      <c r="B185" s="4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5"/>
      <c r="U185" s="5"/>
      <c r="V185" s="8"/>
    </row>
    <row r="186" spans="1:23" x14ac:dyDescent="0.2">
      <c r="A186" s="2"/>
      <c r="B186" s="4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5"/>
      <c r="U186" s="5"/>
      <c r="V186" s="8"/>
    </row>
    <row r="187" spans="1:23" x14ac:dyDescent="0.2">
      <c r="A187" s="2"/>
      <c r="B187" s="4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5"/>
      <c r="U187" s="5"/>
      <c r="V187" s="8"/>
    </row>
    <row r="188" spans="1:23" x14ac:dyDescent="0.2">
      <c r="A188" s="6"/>
      <c r="B188" s="4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5"/>
      <c r="U188" s="5"/>
      <c r="V188" s="8"/>
    </row>
    <row r="189" spans="1:23" x14ac:dyDescent="0.2">
      <c r="A189" s="6"/>
      <c r="B189" s="4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5"/>
      <c r="U189" s="5"/>
      <c r="V189" s="8"/>
    </row>
    <row r="190" spans="1:23" x14ac:dyDescent="0.2">
      <c r="A190" s="6"/>
      <c r="B190" s="4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5"/>
      <c r="U190" s="5"/>
      <c r="V190" s="8"/>
    </row>
    <row r="191" spans="1:23" x14ac:dyDescent="0.2">
      <c r="A191" s="6"/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5"/>
      <c r="U191" s="5"/>
      <c r="V191" s="8"/>
    </row>
    <row r="192" spans="1:23" x14ac:dyDescent="0.2">
      <c r="A192" s="6"/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5"/>
      <c r="U192" s="5"/>
      <c r="V192" s="8"/>
    </row>
    <row r="193" spans="1:22" x14ac:dyDescent="0.2">
      <c r="A193" s="2"/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5"/>
      <c r="U193" s="5"/>
      <c r="V193" s="8"/>
    </row>
    <row r="194" spans="1:22" x14ac:dyDescent="0.2">
      <c r="A194" s="2"/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5"/>
      <c r="U194" s="5"/>
      <c r="V194" s="8"/>
    </row>
    <row r="195" spans="1:22" x14ac:dyDescent="0.2">
      <c r="A195" s="2"/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5"/>
      <c r="U195" s="5"/>
      <c r="V195" s="8"/>
    </row>
    <row r="196" spans="1:22" x14ac:dyDescent="0.2">
      <c r="A196" s="2"/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5"/>
      <c r="U196" s="5"/>
      <c r="V196" s="8"/>
    </row>
    <row r="197" spans="1:22" x14ac:dyDescent="0.2">
      <c r="A197" s="2"/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5"/>
      <c r="U197" s="5"/>
      <c r="V197" s="8"/>
    </row>
    <row r="223" spans="1:3" x14ac:dyDescent="0.2">
      <c r="A223" t="e" cm="1">
        <f t="array" aca="1" ref="A223" ca="1">INDIRECT("'" &amp; E1 &amp; "'!$A$2:$A$66")</f>
        <v>#REF!</v>
      </c>
      <c r="B223" t="e" cm="1">
        <f t="array" aca="1" ref="B223" ca="1">INDIRECT("'" &amp; E1 &amp; "'!$B$2:$B$66")</f>
        <v>#REF!</v>
      </c>
      <c r="C223" t="e" cm="1">
        <f t="array" aca="1" ref="C223" ca="1">INDIRECT("'" &amp; E1 &amp; "'!$C$2:$C$66")</f>
        <v>#REF!</v>
      </c>
    </row>
  </sheetData>
  <mergeCells count="3">
    <mergeCell ref="L1:U1"/>
    <mergeCell ref="B1:F1"/>
    <mergeCell ref="G1:K1"/>
  </mergeCells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903DD1-1908-5D47-83A2-F985E5BB7A17}">
  <sheetPr codeName="Sheet8"/>
  <dimension ref="A1:V223"/>
  <sheetViews>
    <sheetView workbookViewId="0">
      <pane ySplit="2" topLeftCell="A52" activePane="bottomLeft" state="frozen"/>
      <selection activeCell="F17" sqref="F17"/>
      <selection pane="bottomLeft" activeCell="F17" sqref="F17"/>
    </sheetView>
  </sheetViews>
  <sheetFormatPr baseColWidth="10" defaultRowHeight="16" x14ac:dyDescent="0.2"/>
  <cols>
    <col min="1" max="1" width="21.1640625" customWidth="1"/>
    <col min="5" max="5" width="15.5" customWidth="1"/>
    <col min="6" max="6" width="21.5" customWidth="1"/>
    <col min="10" max="10" width="18.33203125" customWidth="1"/>
    <col min="11" max="11" width="16.6640625" customWidth="1"/>
    <col min="18" max="18" width="13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252</v>
      </c>
      <c r="U2" s="1" t="s">
        <v>253</v>
      </c>
      <c r="V2" s="1" t="s">
        <v>236</v>
      </c>
    </row>
    <row r="3" spans="1:22" x14ac:dyDescent="0.2">
      <c r="A3" s="16" t="s">
        <v>357</v>
      </c>
      <c r="B3" s="4">
        <v>23900</v>
      </c>
      <c r="C3" s="4">
        <v>63900</v>
      </c>
      <c r="D3" s="4">
        <v>-40000</v>
      </c>
      <c r="E3" s="4">
        <v>-2463590000</v>
      </c>
      <c r="F3" s="4">
        <f t="shared" ref="F3:F11" si="0">E3+F4</f>
        <v>157056898550</v>
      </c>
      <c r="K3" s="4">
        <f t="shared" ref="K3:K11" si="1">K4+J3</f>
        <v>-1846085000</v>
      </c>
      <c r="L3" s="4">
        <v>605</v>
      </c>
      <c r="M3" s="4">
        <v>1030</v>
      </c>
      <c r="N3" s="4">
        <v>41</v>
      </c>
      <c r="O3" s="4">
        <v>72</v>
      </c>
      <c r="P3" s="4">
        <v>313600</v>
      </c>
      <c r="Q3" s="4">
        <v>659800</v>
      </c>
      <c r="R3" s="5">
        <v>-5.5800000000000002E-2</v>
      </c>
      <c r="S3" s="4">
        <v>976100</v>
      </c>
      <c r="T3" s="4">
        <f t="shared" ref="T3:T38" si="2">AVERAGE(S4:S13)</f>
        <v>507090</v>
      </c>
      <c r="U3" s="4">
        <f t="shared" ref="U3:U11" si="3">MIN(S4:S8)</f>
        <v>381000</v>
      </c>
      <c r="V3" s="5">
        <v>5.1399999999999994E-2</v>
      </c>
    </row>
    <row r="4" spans="1:22" x14ac:dyDescent="0.2">
      <c r="A4" s="16" t="s">
        <v>356</v>
      </c>
      <c r="B4" s="4">
        <v>62600</v>
      </c>
      <c r="C4" s="4">
        <v>33000</v>
      </c>
      <c r="D4" s="4">
        <v>29600</v>
      </c>
      <c r="E4" s="4">
        <v>1837090000</v>
      </c>
      <c r="F4" s="4">
        <f t="shared" si="0"/>
        <v>159520488550</v>
      </c>
      <c r="K4" s="4">
        <f t="shared" si="1"/>
        <v>-1846085000</v>
      </c>
      <c r="L4" s="4">
        <v>407</v>
      </c>
      <c r="M4" s="4">
        <v>618</v>
      </c>
      <c r="N4" s="4">
        <v>25</v>
      </c>
      <c r="O4" s="4">
        <v>57</v>
      </c>
      <c r="P4" s="4">
        <v>321100</v>
      </c>
      <c r="Q4" s="4">
        <v>367000</v>
      </c>
      <c r="R4" s="5">
        <v>-3.3599999999999998E-2</v>
      </c>
      <c r="S4" s="4">
        <v>705000</v>
      </c>
      <c r="T4" s="4">
        <f t="shared" si="2"/>
        <v>628990</v>
      </c>
      <c r="U4" s="4">
        <f t="shared" si="3"/>
        <v>242100</v>
      </c>
      <c r="V4" s="5">
        <v>2.9900000000000003E-2</v>
      </c>
    </row>
    <row r="5" spans="1:22" x14ac:dyDescent="0.2">
      <c r="A5" s="16" t="s">
        <v>355</v>
      </c>
      <c r="B5" s="4">
        <v>0</v>
      </c>
      <c r="C5" s="4">
        <v>15000</v>
      </c>
      <c r="D5" s="4">
        <v>-15000</v>
      </c>
      <c r="E5" s="4">
        <v>-960870000</v>
      </c>
      <c r="F5" s="4">
        <f t="shared" si="0"/>
        <v>157683398550</v>
      </c>
      <c r="K5" s="4">
        <f t="shared" si="1"/>
        <v>-1846085000</v>
      </c>
      <c r="L5" s="4">
        <v>433</v>
      </c>
      <c r="M5" s="4">
        <v>391</v>
      </c>
      <c r="N5" s="4">
        <v>37</v>
      </c>
      <c r="O5" s="4">
        <v>32</v>
      </c>
      <c r="P5" s="4">
        <v>251700</v>
      </c>
      <c r="Q5" s="4">
        <v>237900</v>
      </c>
      <c r="R5" s="5">
        <v>7.9000000000000008E-3</v>
      </c>
      <c r="S5" s="4">
        <v>490500</v>
      </c>
      <c r="T5" s="4">
        <f t="shared" si="2"/>
        <v>640670</v>
      </c>
      <c r="U5" s="4">
        <f t="shared" si="3"/>
        <v>242100</v>
      </c>
      <c r="V5" s="5">
        <v>2.3099999999999999E-2</v>
      </c>
    </row>
    <row r="6" spans="1:22" x14ac:dyDescent="0.2">
      <c r="A6" s="16" t="s">
        <v>354</v>
      </c>
      <c r="B6" s="4">
        <v>99400</v>
      </c>
      <c r="C6" s="4">
        <v>27600</v>
      </c>
      <c r="D6" s="4">
        <v>71800</v>
      </c>
      <c r="E6" s="4">
        <v>4738850000</v>
      </c>
      <c r="F6" s="4">
        <f t="shared" si="0"/>
        <v>158644268550</v>
      </c>
      <c r="K6" s="4">
        <f t="shared" si="1"/>
        <v>-1846085000</v>
      </c>
      <c r="L6" s="4">
        <v>958</v>
      </c>
      <c r="M6" s="4">
        <v>684</v>
      </c>
      <c r="N6" s="4">
        <v>87</v>
      </c>
      <c r="O6" s="4">
        <v>49</v>
      </c>
      <c r="P6" s="4">
        <v>594600</v>
      </c>
      <c r="Q6" s="4">
        <v>371300</v>
      </c>
      <c r="R6" s="5">
        <v>7.9000000000000008E-3</v>
      </c>
      <c r="S6" s="4">
        <v>969300</v>
      </c>
      <c r="T6" s="4">
        <f t="shared" si="2"/>
        <v>583750</v>
      </c>
      <c r="U6" s="4">
        <f t="shared" si="3"/>
        <v>242100</v>
      </c>
      <c r="V6" s="5">
        <v>4.9100000000000005E-2</v>
      </c>
    </row>
    <row r="7" spans="1:22" x14ac:dyDescent="0.2">
      <c r="A7" s="16" t="s">
        <v>353</v>
      </c>
      <c r="B7" s="4">
        <v>2400</v>
      </c>
      <c r="C7" s="4">
        <v>68000</v>
      </c>
      <c r="D7" s="4">
        <v>-65600</v>
      </c>
      <c r="E7" s="4">
        <v>-4137230000</v>
      </c>
      <c r="F7" s="4">
        <f t="shared" si="0"/>
        <v>153905418550</v>
      </c>
      <c r="K7" s="4">
        <f t="shared" si="1"/>
        <v>-1846085000</v>
      </c>
      <c r="L7" s="4">
        <v>239</v>
      </c>
      <c r="M7" s="4">
        <v>366</v>
      </c>
      <c r="N7" s="4">
        <v>17</v>
      </c>
      <c r="O7" s="4">
        <v>25</v>
      </c>
      <c r="P7" s="4">
        <v>147600</v>
      </c>
      <c r="Q7" s="4">
        <v>199500</v>
      </c>
      <c r="R7" s="5">
        <v>1.6000000000000001E-3</v>
      </c>
      <c r="S7" s="4">
        <v>381000</v>
      </c>
      <c r="T7" s="4">
        <f t="shared" si="2"/>
        <v>593190</v>
      </c>
      <c r="U7" s="4">
        <f t="shared" si="3"/>
        <v>242100</v>
      </c>
      <c r="V7" s="5">
        <v>1.7399999999999999E-2</v>
      </c>
    </row>
    <row r="8" spans="1:22" x14ac:dyDescent="0.2">
      <c r="A8" s="16" t="s">
        <v>352</v>
      </c>
      <c r="B8" s="4">
        <v>1900</v>
      </c>
      <c r="C8" s="4">
        <v>31000</v>
      </c>
      <c r="D8" s="4">
        <v>-29100</v>
      </c>
      <c r="E8" s="4">
        <v>-1819750000</v>
      </c>
      <c r="F8" s="4">
        <f t="shared" si="0"/>
        <v>158042648550</v>
      </c>
      <c r="K8" s="4">
        <f t="shared" si="1"/>
        <v>-1846085000</v>
      </c>
      <c r="L8" s="4">
        <v>389</v>
      </c>
      <c r="M8" s="4">
        <v>562</v>
      </c>
      <c r="N8" s="4">
        <v>25</v>
      </c>
      <c r="O8" s="4">
        <v>40</v>
      </c>
      <c r="P8" s="4">
        <v>210100</v>
      </c>
      <c r="Q8" s="4">
        <v>304000</v>
      </c>
      <c r="R8" s="5">
        <v>3.2000000000000002E-3</v>
      </c>
      <c r="S8" s="4">
        <v>516000</v>
      </c>
      <c r="T8" s="4">
        <f t="shared" si="2"/>
        <v>704560</v>
      </c>
      <c r="U8" s="4">
        <f t="shared" si="3"/>
        <v>242100</v>
      </c>
      <c r="V8" s="5">
        <v>2.9900000000000003E-2</v>
      </c>
    </row>
    <row r="9" spans="1:22" x14ac:dyDescent="0.2">
      <c r="A9" s="16" t="s">
        <v>351</v>
      </c>
      <c r="B9" s="4">
        <v>2100</v>
      </c>
      <c r="C9" s="4">
        <v>50900</v>
      </c>
      <c r="D9" s="4">
        <v>-48800</v>
      </c>
      <c r="E9" s="4">
        <v>-3087550000</v>
      </c>
      <c r="F9" s="4">
        <f t="shared" si="0"/>
        <v>159862398550</v>
      </c>
      <c r="K9" s="4">
        <f t="shared" si="1"/>
        <v>-1846085000</v>
      </c>
      <c r="L9" s="4">
        <v>226</v>
      </c>
      <c r="M9" s="4">
        <v>327</v>
      </c>
      <c r="N9" s="4">
        <v>7</v>
      </c>
      <c r="O9" s="4">
        <v>19</v>
      </c>
      <c r="P9" s="4">
        <v>96500</v>
      </c>
      <c r="Q9" s="4">
        <v>145500</v>
      </c>
      <c r="R9" s="5">
        <v>-1.26E-2</v>
      </c>
      <c r="S9" s="4">
        <v>242100</v>
      </c>
      <c r="T9" s="4">
        <f t="shared" si="2"/>
        <v>773960</v>
      </c>
      <c r="U9" s="4">
        <f t="shared" si="3"/>
        <v>323100</v>
      </c>
      <c r="V9" s="5">
        <v>1.8799999999999997E-2</v>
      </c>
    </row>
    <row r="10" spans="1:22" x14ac:dyDescent="0.2">
      <c r="A10" s="16" t="s">
        <v>350</v>
      </c>
      <c r="B10" s="4">
        <v>63700</v>
      </c>
      <c r="C10" s="4">
        <v>23000</v>
      </c>
      <c r="D10" s="4">
        <v>40700</v>
      </c>
      <c r="E10" s="4">
        <v>2574519626</v>
      </c>
      <c r="F10" s="4">
        <f t="shared" si="0"/>
        <v>162949948550</v>
      </c>
      <c r="K10" s="4">
        <f t="shared" si="1"/>
        <v>-1846085000</v>
      </c>
      <c r="L10" s="4">
        <v>671</v>
      </c>
      <c r="M10" s="4">
        <v>325</v>
      </c>
      <c r="N10" s="4">
        <v>58</v>
      </c>
      <c r="O10" s="4">
        <v>23</v>
      </c>
      <c r="P10" s="4">
        <v>376900</v>
      </c>
      <c r="Q10" s="4">
        <v>171000</v>
      </c>
      <c r="R10" s="5">
        <v>3.0600000000000002E-2</v>
      </c>
      <c r="S10" s="4">
        <v>574000</v>
      </c>
      <c r="T10" s="4">
        <f t="shared" si="2"/>
        <v>796670</v>
      </c>
      <c r="U10" s="4">
        <f t="shared" si="3"/>
        <v>323100</v>
      </c>
      <c r="V10" s="5">
        <v>4.3099999999999999E-2</v>
      </c>
    </row>
    <row r="11" spans="1:22" x14ac:dyDescent="0.2">
      <c r="A11" s="16" t="s">
        <v>349</v>
      </c>
      <c r="B11" s="4">
        <v>0</v>
      </c>
      <c r="C11" s="4">
        <v>78196</v>
      </c>
      <c r="D11" s="4">
        <v>-78196</v>
      </c>
      <c r="E11" s="4">
        <v>-4859180000</v>
      </c>
      <c r="F11" s="4">
        <f t="shared" si="0"/>
        <v>160375428924</v>
      </c>
      <c r="K11" s="4">
        <f t="shared" si="1"/>
        <v>-1846085000</v>
      </c>
      <c r="L11" s="4">
        <v>207</v>
      </c>
      <c r="M11" s="4">
        <v>368</v>
      </c>
      <c r="N11" s="4">
        <v>28</v>
      </c>
      <c r="O11" s="4">
        <v>35</v>
      </c>
      <c r="P11" s="4">
        <v>168200</v>
      </c>
      <c r="Q11" s="4">
        <v>216300</v>
      </c>
      <c r="R11" s="5">
        <v>1.7000000000000001E-3</v>
      </c>
      <c r="S11" s="4">
        <v>391300</v>
      </c>
      <c r="T11" s="4">
        <f t="shared" si="2"/>
        <v>847600</v>
      </c>
      <c r="U11" s="4">
        <f t="shared" si="3"/>
        <v>323100</v>
      </c>
      <c r="V11" s="5">
        <v>1.7500000000000002E-2</v>
      </c>
    </row>
    <row r="12" spans="1:22" x14ac:dyDescent="0.2">
      <c r="A12" s="16" t="s">
        <v>348</v>
      </c>
      <c r="B12" s="4">
        <v>1200</v>
      </c>
      <c r="C12" s="4">
        <v>0</v>
      </c>
      <c r="D12" s="4">
        <v>1200</v>
      </c>
      <c r="E12" s="4">
        <v>74340000</v>
      </c>
      <c r="F12" s="4">
        <f t="shared" ref="F12:F38" si="4">E12+F13</f>
        <v>165234608924</v>
      </c>
      <c r="K12" s="4">
        <f t="shared" ref="K12:K38" si="5">K13+J12</f>
        <v>-1846085000</v>
      </c>
      <c r="L12" s="4">
        <v>322</v>
      </c>
      <c r="M12" s="4">
        <v>293</v>
      </c>
      <c r="N12" s="4">
        <v>13</v>
      </c>
      <c r="O12" s="4">
        <v>19</v>
      </c>
      <c r="P12" s="4">
        <v>158600</v>
      </c>
      <c r="Q12" s="4">
        <v>158800</v>
      </c>
      <c r="R12" s="5">
        <v>1.15E-2</v>
      </c>
      <c r="S12" s="4">
        <v>323100</v>
      </c>
      <c r="T12" s="4">
        <f t="shared" si="2"/>
        <v>913320</v>
      </c>
      <c r="U12" s="4">
        <f t="shared" ref="U12:U38" si="6">MIN(S13:S17)</f>
        <v>400100</v>
      </c>
      <c r="V12" s="5">
        <v>3.6600000000000001E-2</v>
      </c>
    </row>
    <row r="13" spans="1:22" x14ac:dyDescent="0.2">
      <c r="A13" s="16" t="s">
        <v>347</v>
      </c>
      <c r="B13" s="4">
        <v>400</v>
      </c>
      <c r="C13" s="4">
        <v>44508</v>
      </c>
      <c r="D13" s="4">
        <v>-44108</v>
      </c>
      <c r="E13" s="4">
        <v>-2752630000</v>
      </c>
      <c r="F13" s="4">
        <f t="shared" si="4"/>
        <v>165160268924</v>
      </c>
      <c r="K13" s="4">
        <f t="shared" si="5"/>
        <v>-1846085000</v>
      </c>
      <c r="L13" s="4">
        <v>378</v>
      </c>
      <c r="M13" s="4">
        <v>551</v>
      </c>
      <c r="N13" s="4">
        <v>16</v>
      </c>
      <c r="O13" s="4">
        <v>25</v>
      </c>
      <c r="P13" s="4">
        <v>179100</v>
      </c>
      <c r="Q13" s="4">
        <v>270000</v>
      </c>
      <c r="R13" s="5">
        <v>-1.95E-2</v>
      </c>
      <c r="S13" s="4">
        <v>478600</v>
      </c>
      <c r="T13" s="4">
        <f t="shared" si="2"/>
        <v>946030</v>
      </c>
      <c r="U13" s="4">
        <f t="shared" si="6"/>
        <v>400100</v>
      </c>
      <c r="V13" s="5">
        <v>3.6299999999999999E-2</v>
      </c>
    </row>
    <row r="14" spans="1:22" x14ac:dyDescent="0.2">
      <c r="A14" s="16" t="s">
        <v>340</v>
      </c>
      <c r="B14" s="4">
        <v>107900</v>
      </c>
      <c r="C14" s="4">
        <v>22600</v>
      </c>
      <c r="D14" s="4">
        <v>85300</v>
      </c>
      <c r="E14" s="4">
        <v>5259380000</v>
      </c>
      <c r="F14" s="4">
        <f t="shared" si="4"/>
        <v>167912898924</v>
      </c>
      <c r="K14" s="4">
        <f t="shared" si="5"/>
        <v>-1846085000</v>
      </c>
      <c r="L14" s="4">
        <v>1509</v>
      </c>
      <c r="M14" s="4">
        <v>1081</v>
      </c>
      <c r="N14" s="4">
        <v>167</v>
      </c>
      <c r="O14" s="4">
        <v>107</v>
      </c>
      <c r="P14" s="4">
        <v>1116200</v>
      </c>
      <c r="Q14" s="4">
        <v>712300</v>
      </c>
      <c r="R14" s="5">
        <v>5.9400000000000001E-2</v>
      </c>
      <c r="S14" s="4">
        <v>1924000</v>
      </c>
      <c r="T14" s="4">
        <f t="shared" si="2"/>
        <v>864010</v>
      </c>
      <c r="U14" s="4">
        <f t="shared" si="6"/>
        <v>400100</v>
      </c>
      <c r="V14" s="5">
        <v>6.5000000000000002E-2</v>
      </c>
    </row>
    <row r="15" spans="1:22" x14ac:dyDescent="0.2">
      <c r="A15" s="16" t="s">
        <v>339</v>
      </c>
      <c r="B15" s="4">
        <v>0</v>
      </c>
      <c r="C15" s="4">
        <v>17300</v>
      </c>
      <c r="D15" s="4">
        <v>-17300</v>
      </c>
      <c r="E15" s="4">
        <v>-1026600000</v>
      </c>
      <c r="F15" s="4">
        <f t="shared" si="4"/>
        <v>162653518924</v>
      </c>
      <c r="K15" s="4">
        <f t="shared" si="5"/>
        <v>-1846085000</v>
      </c>
      <c r="L15" s="4">
        <v>371</v>
      </c>
      <c r="M15" s="4">
        <v>533</v>
      </c>
      <c r="N15" s="4">
        <v>39</v>
      </c>
      <c r="O15" s="4">
        <v>42</v>
      </c>
      <c r="P15" s="4">
        <v>253500</v>
      </c>
      <c r="Q15" s="4">
        <v>305900</v>
      </c>
      <c r="R15" s="5">
        <v>3.4999999999999996E-3</v>
      </c>
      <c r="S15" s="4">
        <v>607300</v>
      </c>
      <c r="T15" s="4">
        <f t="shared" si="2"/>
        <v>895790</v>
      </c>
      <c r="U15" s="4">
        <f t="shared" si="6"/>
        <v>400100</v>
      </c>
      <c r="V15" s="5">
        <v>2.0099999999999996E-2</v>
      </c>
    </row>
    <row r="16" spans="1:22" x14ac:dyDescent="0.2">
      <c r="A16" s="16" t="s">
        <v>338</v>
      </c>
      <c r="B16" s="4">
        <v>24400</v>
      </c>
      <c r="C16" s="4">
        <v>12900</v>
      </c>
      <c r="D16" s="4">
        <v>11500</v>
      </c>
      <c r="E16" s="4">
        <v>677570000</v>
      </c>
      <c r="F16" s="4">
        <f t="shared" si="4"/>
        <v>163680118924</v>
      </c>
      <c r="K16" s="4">
        <f t="shared" si="5"/>
        <v>-1846085000</v>
      </c>
      <c r="L16" s="4">
        <v>457</v>
      </c>
      <c r="M16" s="4">
        <v>311</v>
      </c>
      <c r="N16" s="4">
        <v>26</v>
      </c>
      <c r="O16" s="4">
        <v>13</v>
      </c>
      <c r="P16" s="4">
        <v>232000</v>
      </c>
      <c r="Q16" s="4">
        <v>137900</v>
      </c>
      <c r="R16" s="5">
        <v>2.2700000000000001E-2</v>
      </c>
      <c r="S16" s="4">
        <v>400100</v>
      </c>
      <c r="T16" s="4">
        <f t="shared" si="2"/>
        <v>930560</v>
      </c>
      <c r="U16" s="4">
        <f t="shared" si="6"/>
        <v>475400</v>
      </c>
      <c r="V16" s="5">
        <v>2.2200000000000001E-2</v>
      </c>
    </row>
    <row r="17" spans="1:22" x14ac:dyDescent="0.2">
      <c r="A17" s="16" t="s">
        <v>337</v>
      </c>
      <c r="B17" s="4">
        <v>18300</v>
      </c>
      <c r="C17" s="4">
        <v>18400</v>
      </c>
      <c r="D17" s="4">
        <v>-100</v>
      </c>
      <c r="E17" s="4">
        <v>-42570000</v>
      </c>
      <c r="F17" s="4">
        <f t="shared" si="4"/>
        <v>163002548924</v>
      </c>
      <c r="K17" s="4">
        <f t="shared" si="5"/>
        <v>-1846085000</v>
      </c>
      <c r="L17" s="4">
        <v>249</v>
      </c>
      <c r="M17" s="4">
        <v>441</v>
      </c>
      <c r="N17" s="4">
        <v>24</v>
      </c>
      <c r="O17" s="4">
        <v>43</v>
      </c>
      <c r="P17" s="4">
        <v>160800</v>
      </c>
      <c r="Q17" s="4">
        <v>301200</v>
      </c>
      <c r="R17" s="5">
        <v>-8.6E-3</v>
      </c>
      <c r="S17" s="4">
        <v>475400</v>
      </c>
      <c r="T17" s="4">
        <f t="shared" si="2"/>
        <v>1017650</v>
      </c>
      <c r="U17" s="4">
        <f t="shared" si="6"/>
        <v>801100</v>
      </c>
      <c r="V17" s="5">
        <v>5.62E-2</v>
      </c>
    </row>
    <row r="18" spans="1:22" x14ac:dyDescent="0.2">
      <c r="A18" s="16" t="s">
        <v>336</v>
      </c>
      <c r="B18" s="4">
        <v>21400</v>
      </c>
      <c r="C18" s="4">
        <v>182200</v>
      </c>
      <c r="D18" s="4">
        <v>-160800</v>
      </c>
      <c r="E18" s="4">
        <v>-9428410000</v>
      </c>
      <c r="F18" s="4">
        <f t="shared" si="4"/>
        <v>163045118924</v>
      </c>
      <c r="K18" s="4">
        <f t="shared" si="5"/>
        <v>-1846085000</v>
      </c>
      <c r="L18" s="4">
        <v>815</v>
      </c>
      <c r="M18" s="4">
        <v>1702</v>
      </c>
      <c r="N18" s="4">
        <v>59</v>
      </c>
      <c r="O18" s="4">
        <v>144</v>
      </c>
      <c r="P18" s="4">
        <v>469000</v>
      </c>
      <c r="Q18" s="4">
        <v>1124900</v>
      </c>
      <c r="R18" s="5">
        <v>-5.1699999999999996E-2</v>
      </c>
      <c r="S18" s="4">
        <v>1629700</v>
      </c>
      <c r="T18" s="4">
        <f t="shared" si="2"/>
        <v>914340</v>
      </c>
      <c r="U18" s="4">
        <f t="shared" si="6"/>
        <v>801100</v>
      </c>
      <c r="V18" s="5">
        <v>7.6499999999999999E-2</v>
      </c>
    </row>
    <row r="19" spans="1:22" x14ac:dyDescent="0.2">
      <c r="A19" s="16" t="s">
        <v>335</v>
      </c>
      <c r="B19" s="4">
        <v>21200</v>
      </c>
      <c r="C19" s="4">
        <v>108000</v>
      </c>
      <c r="D19" s="4">
        <v>-86800</v>
      </c>
      <c r="E19" s="4">
        <v>-5163180000</v>
      </c>
      <c r="F19" s="4">
        <f t="shared" si="4"/>
        <v>172473528924</v>
      </c>
      <c r="K19" s="4">
        <f t="shared" si="5"/>
        <v>-1846085000</v>
      </c>
      <c r="L19" s="4">
        <v>557</v>
      </c>
      <c r="M19" s="4">
        <v>872</v>
      </c>
      <c r="N19" s="4">
        <v>40</v>
      </c>
      <c r="O19" s="4">
        <v>89</v>
      </c>
      <c r="P19" s="4">
        <v>302400</v>
      </c>
      <c r="Q19" s="4">
        <v>579700</v>
      </c>
      <c r="R19" s="5">
        <v>1.67E-2</v>
      </c>
      <c r="S19" s="4">
        <v>936100</v>
      </c>
      <c r="T19" s="4">
        <f t="shared" si="2"/>
        <v>1059150</v>
      </c>
      <c r="U19" s="4">
        <f t="shared" si="6"/>
        <v>801100</v>
      </c>
      <c r="V19" s="5">
        <v>4.7199999999999999E-2</v>
      </c>
    </row>
    <row r="20" spans="1:22" x14ac:dyDescent="0.2">
      <c r="A20" s="16" t="s">
        <v>334</v>
      </c>
      <c r="B20" s="4">
        <v>17600</v>
      </c>
      <c r="C20" s="4">
        <v>65100</v>
      </c>
      <c r="D20" s="4">
        <v>-47500</v>
      </c>
      <c r="E20" s="4">
        <v>-2908520000</v>
      </c>
      <c r="F20" s="4">
        <f t="shared" si="4"/>
        <v>177636708924</v>
      </c>
      <c r="K20" s="4">
        <f t="shared" si="5"/>
        <v>-1846085000</v>
      </c>
      <c r="L20" s="4">
        <v>531</v>
      </c>
      <c r="M20" s="4">
        <v>845</v>
      </c>
      <c r="N20" s="4">
        <v>31</v>
      </c>
      <c r="O20" s="4">
        <v>64</v>
      </c>
      <c r="P20" s="4">
        <v>287100</v>
      </c>
      <c r="Q20" s="4">
        <v>485200</v>
      </c>
      <c r="R20" s="5">
        <v>-2.3300000000000001E-2</v>
      </c>
      <c r="S20" s="4">
        <v>801100</v>
      </c>
      <c r="T20" s="4">
        <f t="shared" si="2"/>
        <v>1086710</v>
      </c>
      <c r="U20" s="4">
        <f t="shared" si="6"/>
        <v>805700</v>
      </c>
      <c r="V20" s="5">
        <v>4.0399999999999998E-2</v>
      </c>
    </row>
    <row r="21" spans="1:22" x14ac:dyDescent="0.2">
      <c r="A21" s="16" t="s">
        <v>333</v>
      </c>
      <c r="B21" s="4">
        <v>151600</v>
      </c>
      <c r="C21" s="4">
        <v>25600</v>
      </c>
      <c r="D21" s="4">
        <v>126000</v>
      </c>
      <c r="E21" s="4">
        <v>7569250000</v>
      </c>
      <c r="F21" s="4">
        <f t="shared" si="4"/>
        <v>180545228924</v>
      </c>
      <c r="K21" s="4">
        <f t="shared" si="5"/>
        <v>-1846085000</v>
      </c>
      <c r="L21" s="4">
        <v>962</v>
      </c>
      <c r="M21" s="4">
        <v>575</v>
      </c>
      <c r="N21" s="4">
        <v>73</v>
      </c>
      <c r="O21" s="4">
        <v>40</v>
      </c>
      <c r="P21" s="4">
        <v>566800</v>
      </c>
      <c r="Q21" s="4">
        <v>316500</v>
      </c>
      <c r="R21" s="5">
        <v>4.7800000000000002E-2</v>
      </c>
      <c r="S21" s="4">
        <v>900600</v>
      </c>
      <c r="T21" s="4">
        <f t="shared" si="2"/>
        <v>1052460</v>
      </c>
      <c r="U21" s="4">
        <f t="shared" si="6"/>
        <v>747800</v>
      </c>
      <c r="V21" s="5">
        <v>5.4900000000000004E-2</v>
      </c>
    </row>
    <row r="22" spans="1:22" x14ac:dyDescent="0.2">
      <c r="A22" s="16" t="s">
        <v>332</v>
      </c>
      <c r="B22" s="4">
        <v>162500</v>
      </c>
      <c r="C22" s="4">
        <v>42500</v>
      </c>
      <c r="D22" s="4">
        <v>120000</v>
      </c>
      <c r="E22" s="4">
        <v>7074560000</v>
      </c>
      <c r="F22" s="4">
        <f t="shared" si="4"/>
        <v>172975978924</v>
      </c>
      <c r="K22" s="4">
        <f t="shared" si="5"/>
        <v>-1846085000</v>
      </c>
      <c r="L22" s="4">
        <v>803</v>
      </c>
      <c r="M22" s="4">
        <v>700</v>
      </c>
      <c r="N22" s="4">
        <v>63</v>
      </c>
      <c r="O22" s="4">
        <v>58</v>
      </c>
      <c r="P22" s="4">
        <v>474600</v>
      </c>
      <c r="Q22" s="4">
        <v>424300</v>
      </c>
      <c r="R22" s="5">
        <v>1.7399999999999999E-2</v>
      </c>
      <c r="S22" s="4">
        <v>980300</v>
      </c>
      <c r="T22" s="4">
        <f t="shared" si="2"/>
        <v>1025640</v>
      </c>
      <c r="U22" s="4">
        <f t="shared" si="6"/>
        <v>747800</v>
      </c>
      <c r="V22" s="5">
        <v>4.6799999999999994E-2</v>
      </c>
    </row>
    <row r="23" spans="1:22" x14ac:dyDescent="0.2">
      <c r="A23" s="16" t="s">
        <v>331</v>
      </c>
      <c r="B23" s="4">
        <v>42700</v>
      </c>
      <c r="C23" s="4">
        <v>5500</v>
      </c>
      <c r="D23" s="4">
        <v>37200</v>
      </c>
      <c r="E23" s="4">
        <v>2158680000</v>
      </c>
      <c r="F23" s="4">
        <f t="shared" si="4"/>
        <v>165901418924</v>
      </c>
      <c r="K23" s="4">
        <f t="shared" si="5"/>
        <v>-1846085000</v>
      </c>
      <c r="L23" s="4">
        <v>559</v>
      </c>
      <c r="M23" s="4">
        <v>616</v>
      </c>
      <c r="N23" s="4">
        <v>48</v>
      </c>
      <c r="O23" s="4">
        <v>50</v>
      </c>
      <c r="P23" s="4">
        <v>352600</v>
      </c>
      <c r="Q23" s="4">
        <v>388300</v>
      </c>
      <c r="R23" s="5">
        <v>0</v>
      </c>
      <c r="S23" s="4">
        <v>805700</v>
      </c>
      <c r="T23" s="4">
        <f t="shared" si="2"/>
        <v>1056400</v>
      </c>
      <c r="U23" s="4">
        <f t="shared" si="6"/>
        <v>596600</v>
      </c>
      <c r="V23" s="5">
        <v>4.24E-2</v>
      </c>
    </row>
    <row r="24" spans="1:22" x14ac:dyDescent="0.2">
      <c r="A24" s="16" t="s">
        <v>330</v>
      </c>
      <c r="B24" s="4">
        <v>30700</v>
      </c>
      <c r="C24" s="4">
        <v>141741</v>
      </c>
      <c r="D24" s="4">
        <v>-111041</v>
      </c>
      <c r="E24" s="4">
        <v>-6499970000</v>
      </c>
      <c r="F24" s="4">
        <f t="shared" si="4"/>
        <v>163742738924</v>
      </c>
      <c r="K24" s="4">
        <f t="shared" si="5"/>
        <v>-1846085000</v>
      </c>
      <c r="L24" s="4">
        <v>564</v>
      </c>
      <c r="M24" s="4">
        <v>1147</v>
      </c>
      <c r="N24" s="4">
        <v>34</v>
      </c>
      <c r="O24" s="4">
        <v>90</v>
      </c>
      <c r="P24" s="4">
        <v>318200</v>
      </c>
      <c r="Q24" s="4">
        <v>718100</v>
      </c>
      <c r="R24" s="5">
        <v>-2.4300000000000002E-2</v>
      </c>
      <c r="S24" s="4">
        <v>1103800</v>
      </c>
      <c r="T24" s="4">
        <f t="shared" si="2"/>
        <v>1053580</v>
      </c>
      <c r="U24" s="4">
        <f t="shared" si="6"/>
        <v>596600</v>
      </c>
      <c r="V24" s="5">
        <v>3.8399999999999997E-2</v>
      </c>
    </row>
    <row r="25" spans="1:22" x14ac:dyDescent="0.2">
      <c r="A25" s="16" t="s">
        <v>329</v>
      </c>
      <c r="B25" s="4">
        <v>255700</v>
      </c>
      <c r="C25" s="4">
        <v>62300</v>
      </c>
      <c r="D25" s="4">
        <v>193400</v>
      </c>
      <c r="E25" s="4">
        <v>11423920000</v>
      </c>
      <c r="F25" s="4">
        <f t="shared" si="4"/>
        <v>170242708924</v>
      </c>
      <c r="K25" s="4">
        <f t="shared" si="5"/>
        <v>-1846085000</v>
      </c>
      <c r="L25" s="4">
        <v>539</v>
      </c>
      <c r="M25" s="4">
        <v>692</v>
      </c>
      <c r="N25" s="4">
        <v>59</v>
      </c>
      <c r="O25" s="4">
        <v>59</v>
      </c>
      <c r="P25" s="4">
        <v>377700</v>
      </c>
      <c r="Q25" s="4">
        <v>434400</v>
      </c>
      <c r="R25" s="5">
        <v>1.21E-2</v>
      </c>
      <c r="S25" s="4">
        <v>925100</v>
      </c>
      <c r="T25" s="4">
        <f t="shared" si="2"/>
        <v>1056980</v>
      </c>
      <c r="U25" s="4">
        <f t="shared" si="6"/>
        <v>596600</v>
      </c>
      <c r="V25" s="5">
        <v>3.0299999999999997E-2</v>
      </c>
    </row>
    <row r="26" spans="1:22" x14ac:dyDescent="0.2">
      <c r="A26" s="16" t="s">
        <v>328</v>
      </c>
      <c r="B26" s="4">
        <v>13800</v>
      </c>
      <c r="C26" s="4">
        <v>169916</v>
      </c>
      <c r="D26" s="4">
        <v>-156116</v>
      </c>
      <c r="E26" s="4">
        <v>-9171680000</v>
      </c>
      <c r="F26" s="4">
        <f t="shared" si="4"/>
        <v>158818788924</v>
      </c>
      <c r="K26" s="4">
        <f t="shared" si="5"/>
        <v>-1846085000</v>
      </c>
      <c r="L26" s="4">
        <v>418</v>
      </c>
      <c r="M26" s="4">
        <v>723</v>
      </c>
      <c r="N26" s="4">
        <v>19</v>
      </c>
      <c r="O26" s="4">
        <v>56</v>
      </c>
      <c r="P26" s="4">
        <v>221500</v>
      </c>
      <c r="Q26" s="4">
        <v>434700</v>
      </c>
      <c r="R26" s="5">
        <v>-1.8799999999999997E-2</v>
      </c>
      <c r="S26" s="4">
        <v>747800</v>
      </c>
      <c r="T26" s="4">
        <f t="shared" si="2"/>
        <v>1063860</v>
      </c>
      <c r="U26" s="4">
        <f t="shared" si="6"/>
        <v>558100</v>
      </c>
      <c r="V26" s="5">
        <v>4.3299999999999998E-2</v>
      </c>
    </row>
    <row r="27" spans="1:22" x14ac:dyDescent="0.2">
      <c r="A27" s="16" t="s">
        <v>327</v>
      </c>
      <c r="B27" s="4">
        <v>54600</v>
      </c>
      <c r="C27" s="4">
        <v>152700</v>
      </c>
      <c r="D27" s="4">
        <v>-98100</v>
      </c>
      <c r="E27" s="4">
        <v>-5826240000</v>
      </c>
      <c r="F27" s="4">
        <f t="shared" si="4"/>
        <v>167990468924</v>
      </c>
      <c r="G27" s="4">
        <v>0</v>
      </c>
      <c r="H27" s="4">
        <v>0</v>
      </c>
      <c r="I27" s="4">
        <v>0</v>
      </c>
      <c r="J27" s="4">
        <v>-4425100000</v>
      </c>
      <c r="K27" s="4">
        <f t="shared" si="5"/>
        <v>-1846085000</v>
      </c>
      <c r="L27" s="4">
        <v>1084</v>
      </c>
      <c r="M27" s="4">
        <v>872</v>
      </c>
      <c r="N27" s="4">
        <v>112</v>
      </c>
      <c r="O27" s="4">
        <v>81</v>
      </c>
      <c r="P27" s="4">
        <v>709400</v>
      </c>
      <c r="Q27" s="4">
        <v>554300</v>
      </c>
      <c r="R27" s="5">
        <v>2.2400000000000003E-2</v>
      </c>
      <c r="S27" s="4">
        <v>1346300</v>
      </c>
      <c r="T27" s="4">
        <f t="shared" si="2"/>
        <v>1010240</v>
      </c>
      <c r="U27" s="4">
        <f t="shared" si="6"/>
        <v>558100</v>
      </c>
      <c r="V27" s="5">
        <v>7.22E-2</v>
      </c>
    </row>
    <row r="28" spans="1:22" x14ac:dyDescent="0.2">
      <c r="A28" s="16" t="s">
        <v>326</v>
      </c>
      <c r="B28" s="4">
        <v>8500</v>
      </c>
      <c r="C28" s="4">
        <v>41100</v>
      </c>
      <c r="D28" s="4">
        <v>-32600</v>
      </c>
      <c r="E28" s="4">
        <v>-1931160000</v>
      </c>
      <c r="F28" s="4">
        <f t="shared" si="4"/>
        <v>173816708924</v>
      </c>
      <c r="K28" s="4">
        <f t="shared" si="5"/>
        <v>2579015000</v>
      </c>
      <c r="L28" s="4">
        <v>450</v>
      </c>
      <c r="M28" s="4">
        <v>495</v>
      </c>
      <c r="N28" s="4">
        <v>29</v>
      </c>
      <c r="O28" s="4">
        <v>49</v>
      </c>
      <c r="P28" s="4">
        <v>221200</v>
      </c>
      <c r="Q28" s="4">
        <v>336800</v>
      </c>
      <c r="R28" s="5">
        <v>-1.7000000000000001E-3</v>
      </c>
      <c r="S28" s="4">
        <v>596600</v>
      </c>
      <c r="T28" s="4">
        <f t="shared" si="2"/>
        <v>1071600</v>
      </c>
      <c r="U28" s="4">
        <f t="shared" si="6"/>
        <v>558100</v>
      </c>
      <c r="V28" s="5">
        <v>2.86E-2</v>
      </c>
    </row>
    <row r="29" spans="1:22" x14ac:dyDescent="0.2">
      <c r="A29" s="16" t="s">
        <v>325</v>
      </c>
      <c r="B29" s="4">
        <v>390800</v>
      </c>
      <c r="C29" s="4">
        <v>33700</v>
      </c>
      <c r="D29" s="4">
        <v>357100</v>
      </c>
      <c r="E29" s="4">
        <v>20685550000</v>
      </c>
      <c r="F29" s="4">
        <f t="shared" si="4"/>
        <v>175747868924</v>
      </c>
      <c r="G29" s="4">
        <v>76000</v>
      </c>
      <c r="H29" s="4">
        <v>0</v>
      </c>
      <c r="I29" s="4">
        <v>76000</v>
      </c>
      <c r="J29" s="4">
        <v>4419490000</v>
      </c>
      <c r="K29" s="4">
        <f t="shared" si="5"/>
        <v>2579015000</v>
      </c>
      <c r="L29" s="4">
        <v>2009</v>
      </c>
      <c r="M29" s="4">
        <v>1089</v>
      </c>
      <c r="N29" s="4">
        <v>253</v>
      </c>
      <c r="O29" s="4">
        <v>91</v>
      </c>
      <c r="P29" s="4">
        <v>1653900</v>
      </c>
      <c r="Q29" s="4">
        <v>722800</v>
      </c>
      <c r="R29" s="5">
        <v>6.9900000000000004E-2</v>
      </c>
      <c r="S29" s="4">
        <v>2384200</v>
      </c>
      <c r="T29" s="4">
        <f t="shared" si="2"/>
        <v>901060</v>
      </c>
      <c r="U29" s="4">
        <f t="shared" si="6"/>
        <v>558100</v>
      </c>
      <c r="V29" s="5">
        <v>5.8499999999999996E-2</v>
      </c>
    </row>
    <row r="30" spans="1:22" x14ac:dyDescent="0.2">
      <c r="A30" s="16" t="s">
        <v>324</v>
      </c>
      <c r="B30" s="4">
        <v>298800</v>
      </c>
      <c r="C30" s="4">
        <v>48600</v>
      </c>
      <c r="D30" s="4">
        <v>250200</v>
      </c>
      <c r="E30" s="4">
        <v>13568810000</v>
      </c>
      <c r="F30" s="4">
        <f t="shared" si="4"/>
        <v>155062318924</v>
      </c>
      <c r="K30" s="4">
        <f t="shared" si="5"/>
        <v>-1840475000</v>
      </c>
      <c r="L30" s="4">
        <v>678</v>
      </c>
      <c r="M30" s="4">
        <v>715</v>
      </c>
      <c r="N30" s="4">
        <v>75</v>
      </c>
      <c r="O30" s="4">
        <v>45</v>
      </c>
      <c r="P30" s="4">
        <v>547700</v>
      </c>
      <c r="Q30" s="4">
        <v>413900</v>
      </c>
      <c r="R30" s="5">
        <v>9.300000000000001E-3</v>
      </c>
      <c r="S30" s="4">
        <v>1076700</v>
      </c>
      <c r="T30" s="4">
        <f t="shared" si="2"/>
        <v>844600</v>
      </c>
      <c r="U30" s="4">
        <f t="shared" si="6"/>
        <v>558100</v>
      </c>
      <c r="V30" s="5">
        <v>3.6200000000000003E-2</v>
      </c>
    </row>
    <row r="31" spans="1:22" x14ac:dyDescent="0.2">
      <c r="A31" s="16" t="s">
        <v>323</v>
      </c>
      <c r="B31" s="4">
        <v>13500</v>
      </c>
      <c r="C31" s="4">
        <v>39800</v>
      </c>
      <c r="D31" s="4">
        <v>-26300</v>
      </c>
      <c r="E31" s="4">
        <v>-1426090000</v>
      </c>
      <c r="F31" s="4">
        <f t="shared" si="4"/>
        <v>141493508924</v>
      </c>
      <c r="K31" s="4">
        <f t="shared" si="5"/>
        <v>-1840475000</v>
      </c>
      <c r="L31" s="4">
        <v>364</v>
      </c>
      <c r="M31" s="4">
        <v>654</v>
      </c>
      <c r="N31" s="4">
        <v>16</v>
      </c>
      <c r="O31" s="4">
        <v>43</v>
      </c>
      <c r="P31" s="4">
        <v>192200</v>
      </c>
      <c r="Q31" s="4">
        <v>365700</v>
      </c>
      <c r="R31" s="5">
        <v>-5.5000000000000005E-3</v>
      </c>
      <c r="S31" s="4">
        <v>558100</v>
      </c>
      <c r="T31" s="4">
        <f t="shared" si="2"/>
        <v>847770</v>
      </c>
      <c r="U31" s="4">
        <f t="shared" si="6"/>
        <v>712100</v>
      </c>
      <c r="V31" s="5">
        <v>2.3900000000000001E-2</v>
      </c>
    </row>
    <row r="32" spans="1:22" x14ac:dyDescent="0.2">
      <c r="A32" s="16" t="s">
        <v>322</v>
      </c>
      <c r="B32" s="4">
        <v>26700</v>
      </c>
      <c r="C32" s="4">
        <v>2000</v>
      </c>
      <c r="D32" s="4">
        <v>24700</v>
      </c>
      <c r="E32" s="4">
        <v>1343530000</v>
      </c>
      <c r="F32" s="4">
        <f t="shared" si="4"/>
        <v>142919598924</v>
      </c>
      <c r="K32" s="4">
        <f t="shared" si="5"/>
        <v>-1840475000</v>
      </c>
      <c r="L32" s="4">
        <v>595</v>
      </c>
      <c r="M32" s="4">
        <v>521</v>
      </c>
      <c r="N32" s="4">
        <v>42</v>
      </c>
      <c r="O32" s="4">
        <v>35</v>
      </c>
      <c r="P32" s="4">
        <v>372700</v>
      </c>
      <c r="Q32" s="4">
        <v>315700</v>
      </c>
      <c r="R32" s="5">
        <v>0</v>
      </c>
      <c r="S32" s="4">
        <v>712100</v>
      </c>
      <c r="T32" s="4">
        <f t="shared" si="2"/>
        <v>820960</v>
      </c>
      <c r="U32" s="4">
        <f t="shared" si="6"/>
        <v>810100</v>
      </c>
      <c r="V32" s="5">
        <v>2.8799999999999999E-2</v>
      </c>
    </row>
    <row r="33" spans="1:22" x14ac:dyDescent="0.2">
      <c r="A33" s="16" t="s">
        <v>321</v>
      </c>
      <c r="B33" s="4">
        <v>92400</v>
      </c>
      <c r="C33" s="4">
        <v>5300</v>
      </c>
      <c r="D33" s="4">
        <v>87100</v>
      </c>
      <c r="E33" s="4">
        <v>4611610000</v>
      </c>
      <c r="F33" s="4">
        <f t="shared" si="4"/>
        <v>141576068924</v>
      </c>
      <c r="K33" s="4">
        <f t="shared" si="5"/>
        <v>-1840475000</v>
      </c>
      <c r="L33" s="4">
        <v>997</v>
      </c>
      <c r="M33" s="4">
        <v>731</v>
      </c>
      <c r="N33" s="4">
        <v>75</v>
      </c>
      <c r="O33" s="4">
        <v>63</v>
      </c>
      <c r="P33" s="4">
        <v>639300</v>
      </c>
      <c r="Q33" s="4">
        <v>453300</v>
      </c>
      <c r="R33" s="5">
        <v>4.4400000000000002E-2</v>
      </c>
      <c r="S33" s="4">
        <v>1113300</v>
      </c>
      <c r="T33" s="4">
        <f t="shared" si="2"/>
        <v>793650</v>
      </c>
      <c r="U33" s="4">
        <f t="shared" si="6"/>
        <v>810100</v>
      </c>
      <c r="V33" s="5">
        <v>6.0299999999999999E-2</v>
      </c>
    </row>
    <row r="34" spans="1:22" x14ac:dyDescent="0.2">
      <c r="A34" s="16" t="s">
        <v>320</v>
      </c>
      <c r="B34" s="4">
        <v>22000</v>
      </c>
      <c r="C34" s="4">
        <v>64850</v>
      </c>
      <c r="D34" s="4">
        <v>-42850</v>
      </c>
      <c r="E34" s="4">
        <v>-2256810000</v>
      </c>
      <c r="F34" s="4">
        <f t="shared" si="4"/>
        <v>136964458924</v>
      </c>
      <c r="K34" s="4">
        <f t="shared" si="5"/>
        <v>-1840475000</v>
      </c>
      <c r="L34" s="4">
        <v>384</v>
      </c>
      <c r="M34" s="4">
        <v>1077</v>
      </c>
      <c r="N34" s="4">
        <v>22</v>
      </c>
      <c r="O34" s="4">
        <v>88</v>
      </c>
      <c r="P34" s="4">
        <v>217000</v>
      </c>
      <c r="Q34" s="4">
        <v>852000</v>
      </c>
      <c r="R34" s="5">
        <v>-1.7299999999999999E-2</v>
      </c>
      <c r="S34" s="4">
        <v>1075600</v>
      </c>
      <c r="T34" s="4">
        <f t="shared" si="2"/>
        <v>738840</v>
      </c>
      <c r="U34" s="4">
        <f t="shared" si="6"/>
        <v>678800</v>
      </c>
      <c r="V34" s="5">
        <v>0.03</v>
      </c>
    </row>
    <row r="35" spans="1:22" x14ac:dyDescent="0.2">
      <c r="A35" s="16" t="s">
        <v>319</v>
      </c>
      <c r="B35" s="4">
        <v>100</v>
      </c>
      <c r="C35" s="4">
        <v>226200</v>
      </c>
      <c r="D35" s="4">
        <v>-226100</v>
      </c>
      <c r="E35" s="4">
        <v>-11980450000</v>
      </c>
      <c r="F35" s="4">
        <f t="shared" si="4"/>
        <v>139221268924</v>
      </c>
      <c r="K35" s="4">
        <f t="shared" si="5"/>
        <v>-1840475000</v>
      </c>
      <c r="L35" s="4">
        <v>349</v>
      </c>
      <c r="M35" s="4">
        <v>1210</v>
      </c>
      <c r="N35" s="4">
        <v>21</v>
      </c>
      <c r="O35" s="4">
        <v>87</v>
      </c>
      <c r="P35" s="4">
        <v>208100</v>
      </c>
      <c r="Q35" s="4">
        <v>732400</v>
      </c>
      <c r="R35" s="5">
        <v>-1.7000000000000001E-2</v>
      </c>
      <c r="S35" s="4">
        <v>959100</v>
      </c>
      <c r="T35" s="4">
        <f t="shared" si="2"/>
        <v>696550</v>
      </c>
      <c r="U35" s="4">
        <f t="shared" si="6"/>
        <v>512100</v>
      </c>
      <c r="V35" s="5">
        <v>1.3100000000000001E-2</v>
      </c>
    </row>
    <row r="36" spans="1:22" x14ac:dyDescent="0.2">
      <c r="A36" s="16" t="s">
        <v>318</v>
      </c>
      <c r="B36" s="4">
        <v>5500</v>
      </c>
      <c r="C36" s="4">
        <v>21200</v>
      </c>
      <c r="D36" s="4">
        <v>-15700</v>
      </c>
      <c r="E36" s="4">
        <v>-841010000</v>
      </c>
      <c r="F36" s="4">
        <f t="shared" si="4"/>
        <v>151201718924</v>
      </c>
      <c r="K36" s="4">
        <f t="shared" si="5"/>
        <v>-1840475000</v>
      </c>
      <c r="L36" s="4">
        <v>558</v>
      </c>
      <c r="M36" s="4">
        <v>806</v>
      </c>
      <c r="N36" s="4">
        <v>36</v>
      </c>
      <c r="O36" s="4">
        <v>54</v>
      </c>
      <c r="P36" s="4">
        <v>318500</v>
      </c>
      <c r="Q36" s="4">
        <v>483700</v>
      </c>
      <c r="R36" s="5">
        <v>-7.4000000000000003E-3</v>
      </c>
      <c r="S36" s="4">
        <v>816600</v>
      </c>
      <c r="T36" s="4">
        <f t="shared" si="2"/>
        <v>741920</v>
      </c>
      <c r="U36" s="4">
        <f t="shared" si="6"/>
        <v>512100</v>
      </c>
      <c r="V36" s="5">
        <v>2.2200000000000001E-2</v>
      </c>
    </row>
    <row r="37" spans="1:22" x14ac:dyDescent="0.2">
      <c r="A37" s="16" t="s">
        <v>317</v>
      </c>
      <c r="B37" s="4">
        <v>64400</v>
      </c>
      <c r="C37" s="4">
        <v>45200</v>
      </c>
      <c r="D37" s="4">
        <v>19200</v>
      </c>
      <c r="E37" s="4">
        <v>1057450000</v>
      </c>
      <c r="F37" s="4">
        <f t="shared" si="4"/>
        <v>152042728924</v>
      </c>
      <c r="K37" s="4">
        <f t="shared" si="5"/>
        <v>-1840475000</v>
      </c>
      <c r="L37" s="4">
        <v>677</v>
      </c>
      <c r="M37" s="4">
        <v>619</v>
      </c>
      <c r="N37" s="4">
        <v>47</v>
      </c>
      <c r="O37" s="4">
        <v>44</v>
      </c>
      <c r="P37" s="4">
        <v>420200</v>
      </c>
      <c r="Q37" s="4">
        <v>343700</v>
      </c>
      <c r="R37" s="5">
        <v>1.9E-3</v>
      </c>
      <c r="S37" s="4">
        <v>810100</v>
      </c>
      <c r="T37" s="4">
        <f t="shared" si="2"/>
        <v>703400</v>
      </c>
      <c r="U37" s="4">
        <f t="shared" si="6"/>
        <v>444000</v>
      </c>
      <c r="V37" s="5">
        <v>3.9100000000000003E-2</v>
      </c>
    </row>
    <row r="38" spans="1:22" x14ac:dyDescent="0.2">
      <c r="A38" s="16" t="s">
        <v>316</v>
      </c>
      <c r="B38" s="4">
        <v>59700</v>
      </c>
      <c r="C38" s="4">
        <v>23300</v>
      </c>
      <c r="D38" s="4">
        <v>36400</v>
      </c>
      <c r="E38" s="4">
        <v>1949050000</v>
      </c>
      <c r="F38" s="4">
        <f t="shared" si="4"/>
        <v>150985278924</v>
      </c>
      <c r="K38" s="4">
        <f t="shared" si="5"/>
        <v>-1840475000</v>
      </c>
      <c r="L38" s="4">
        <v>826</v>
      </c>
      <c r="M38" s="4">
        <v>739</v>
      </c>
      <c r="N38" s="4">
        <v>77</v>
      </c>
      <c r="O38" s="4">
        <v>57</v>
      </c>
      <c r="P38" s="4">
        <v>610300</v>
      </c>
      <c r="Q38" s="4">
        <v>448500</v>
      </c>
      <c r="R38" s="5">
        <v>2.4700000000000003E-2</v>
      </c>
      <c r="S38" s="4">
        <v>1210200</v>
      </c>
      <c r="T38" s="4">
        <f t="shared" si="2"/>
        <v>644650</v>
      </c>
      <c r="U38" s="4">
        <f t="shared" si="6"/>
        <v>444000</v>
      </c>
      <c r="V38" s="5">
        <v>2.7799999999999998E-2</v>
      </c>
    </row>
    <row r="39" spans="1:22" x14ac:dyDescent="0.2">
      <c r="A39" s="16" t="s">
        <v>315</v>
      </c>
      <c r="B39" s="4">
        <v>6500</v>
      </c>
      <c r="C39" s="4">
        <v>27600</v>
      </c>
      <c r="D39" s="4">
        <v>-21100</v>
      </c>
      <c r="E39" s="4">
        <v>-1099940000</v>
      </c>
      <c r="F39" s="4">
        <f t="shared" ref="F39:F44" si="7">E39+F40</f>
        <v>149036228924</v>
      </c>
      <c r="K39" s="4">
        <f t="shared" ref="K39:K44" si="8">K40+J39</f>
        <v>-1840475000</v>
      </c>
      <c r="L39" s="4">
        <v>454</v>
      </c>
      <c r="M39" s="4">
        <v>481</v>
      </c>
      <c r="N39" s="4">
        <v>37</v>
      </c>
      <c r="O39" s="4">
        <v>20</v>
      </c>
      <c r="P39" s="4">
        <v>301100</v>
      </c>
      <c r="Q39" s="4">
        <v>246700</v>
      </c>
      <c r="R39" s="5">
        <v>7.7000000000000002E-3</v>
      </c>
      <c r="S39" s="4">
        <v>678800</v>
      </c>
      <c r="T39" s="4">
        <f t="shared" ref="T39:T44" si="9">AVERAGE(S40:S49)</f>
        <v>607840</v>
      </c>
      <c r="U39" s="4">
        <f t="shared" ref="U39:U44" si="10">MIN(S40:S44)</f>
        <v>444000</v>
      </c>
      <c r="V39" s="5">
        <v>2.7999999999999997E-2</v>
      </c>
    </row>
    <row r="40" spans="1:22" x14ac:dyDescent="0.2">
      <c r="A40" s="16" t="s">
        <v>314</v>
      </c>
      <c r="B40" s="4">
        <v>19000</v>
      </c>
      <c r="C40" s="4">
        <v>22600</v>
      </c>
      <c r="D40" s="4">
        <v>-3600</v>
      </c>
      <c r="E40" s="4">
        <v>-185020000</v>
      </c>
      <c r="F40" s="4">
        <f t="shared" si="7"/>
        <v>150136168924</v>
      </c>
      <c r="K40" s="4">
        <f t="shared" si="8"/>
        <v>-1840475000</v>
      </c>
      <c r="L40" s="4">
        <v>243</v>
      </c>
      <c r="M40" s="4">
        <v>551</v>
      </c>
      <c r="N40" s="4">
        <v>15</v>
      </c>
      <c r="O40" s="4">
        <v>40</v>
      </c>
      <c r="P40" s="4">
        <v>161000</v>
      </c>
      <c r="Q40" s="4">
        <v>350600</v>
      </c>
      <c r="R40" s="5">
        <v>-1.9E-3</v>
      </c>
      <c r="S40" s="4">
        <v>512100</v>
      </c>
      <c r="T40" s="4">
        <f t="shared" si="9"/>
        <v>596110</v>
      </c>
      <c r="U40" s="4">
        <f t="shared" si="10"/>
        <v>444000</v>
      </c>
      <c r="V40" s="5">
        <v>1.52E-2</v>
      </c>
    </row>
    <row r="41" spans="1:22" x14ac:dyDescent="0.2">
      <c r="A41" s="16" t="s">
        <v>310</v>
      </c>
      <c r="B41" s="4">
        <v>18100</v>
      </c>
      <c r="C41" s="4">
        <v>4000</v>
      </c>
      <c r="D41" s="4">
        <v>14100</v>
      </c>
      <c r="E41" s="4">
        <v>745000000</v>
      </c>
      <c r="F41" s="4">
        <f t="shared" si="7"/>
        <v>150321188924</v>
      </c>
      <c r="K41" s="4">
        <f t="shared" si="8"/>
        <v>-1840475000</v>
      </c>
      <c r="L41" s="4">
        <v>379</v>
      </c>
      <c r="M41" s="4">
        <v>544</v>
      </c>
      <c r="N41" s="4">
        <v>21</v>
      </c>
      <c r="O41" s="4">
        <v>43</v>
      </c>
      <c r="P41" s="4">
        <v>199800</v>
      </c>
      <c r="Q41" s="4">
        <v>313000</v>
      </c>
      <c r="R41" s="5">
        <v>-9.4999999999999998E-3</v>
      </c>
      <c r="S41" s="4">
        <v>589800</v>
      </c>
      <c r="T41" s="4">
        <f t="shared" si="9"/>
        <v>620080</v>
      </c>
      <c r="U41" s="4">
        <f t="shared" si="10"/>
        <v>444000</v>
      </c>
      <c r="V41" s="5">
        <v>1.8799999999999997E-2</v>
      </c>
    </row>
    <row r="42" spans="1:22" x14ac:dyDescent="0.2">
      <c r="A42" s="16" t="s">
        <v>309</v>
      </c>
      <c r="B42" s="4">
        <v>24000</v>
      </c>
      <c r="C42" s="4">
        <v>95200</v>
      </c>
      <c r="D42" s="4">
        <v>-71200</v>
      </c>
      <c r="E42" s="4">
        <v>-3799090000</v>
      </c>
      <c r="F42" s="4">
        <f t="shared" si="7"/>
        <v>149576188924</v>
      </c>
      <c r="K42" s="4">
        <f t="shared" si="8"/>
        <v>-1840475000</v>
      </c>
      <c r="L42" s="4">
        <v>273</v>
      </c>
      <c r="M42" s="4">
        <v>741</v>
      </c>
      <c r="N42" s="4">
        <v>19</v>
      </c>
      <c r="O42" s="4">
        <v>20</v>
      </c>
      <c r="P42" s="4">
        <v>183100</v>
      </c>
      <c r="Q42" s="4">
        <v>259300</v>
      </c>
      <c r="R42" s="5">
        <v>-1.8E-3</v>
      </c>
      <c r="S42" s="4">
        <v>444000</v>
      </c>
      <c r="T42" s="4">
        <f t="shared" si="9"/>
        <v>624080</v>
      </c>
      <c r="U42" s="4">
        <f t="shared" si="10"/>
        <v>424900</v>
      </c>
      <c r="V42" s="5">
        <v>3.4700000000000002E-2</v>
      </c>
    </row>
    <row r="43" spans="1:22" x14ac:dyDescent="0.2">
      <c r="A43" s="16" t="s">
        <v>306</v>
      </c>
      <c r="B43" s="4">
        <v>20700</v>
      </c>
      <c r="C43" s="4">
        <v>117440</v>
      </c>
      <c r="D43" s="4">
        <v>-96740</v>
      </c>
      <c r="E43" s="4">
        <v>-5062440000</v>
      </c>
      <c r="F43" s="4">
        <f t="shared" si="7"/>
        <v>153375278924</v>
      </c>
      <c r="K43" s="4">
        <f t="shared" si="8"/>
        <v>-1840475000</v>
      </c>
      <c r="L43" s="4">
        <v>450</v>
      </c>
      <c r="M43" s="4">
        <v>745</v>
      </c>
      <c r="N43" s="4">
        <v>33</v>
      </c>
      <c r="O43" s="4">
        <v>65</v>
      </c>
      <c r="P43" s="4">
        <v>294200</v>
      </c>
      <c r="Q43" s="4">
        <v>512500</v>
      </c>
      <c r="R43" s="5">
        <v>3.8E-3</v>
      </c>
      <c r="S43" s="4">
        <v>840200</v>
      </c>
      <c r="T43" s="4">
        <f t="shared" si="9"/>
        <v>643910</v>
      </c>
      <c r="U43" s="4">
        <f t="shared" si="10"/>
        <v>424900</v>
      </c>
      <c r="V43" s="5">
        <v>3.5299999999999998E-2</v>
      </c>
    </row>
    <row r="44" spans="1:22" x14ac:dyDescent="0.2">
      <c r="A44" s="16" t="s">
        <v>305</v>
      </c>
      <c r="B44" s="4">
        <v>6450</v>
      </c>
      <c r="C44" s="4">
        <v>53124</v>
      </c>
      <c r="D44" s="4">
        <v>-46674</v>
      </c>
      <c r="E44" s="4">
        <v>-2496930000</v>
      </c>
      <c r="F44" s="4">
        <f t="shared" si="7"/>
        <v>158437718924</v>
      </c>
      <c r="K44" s="4">
        <f t="shared" si="8"/>
        <v>-1840475000</v>
      </c>
      <c r="L44" s="4">
        <v>335</v>
      </c>
      <c r="M44" s="4">
        <v>389</v>
      </c>
      <c r="N44" s="4">
        <v>23</v>
      </c>
      <c r="O44" s="4">
        <v>37</v>
      </c>
      <c r="P44" s="4">
        <v>204800</v>
      </c>
      <c r="Q44" s="4">
        <v>280900</v>
      </c>
      <c r="R44" s="5">
        <v>0</v>
      </c>
      <c r="S44" s="4">
        <v>527500</v>
      </c>
      <c r="T44" s="4">
        <f t="shared" si="9"/>
        <v>721530</v>
      </c>
      <c r="U44" s="4">
        <f t="shared" si="10"/>
        <v>310700</v>
      </c>
      <c r="V44" s="5">
        <v>2.6000000000000002E-2</v>
      </c>
    </row>
    <row r="45" spans="1:22" x14ac:dyDescent="0.2">
      <c r="A45" s="16" t="s">
        <v>304</v>
      </c>
      <c r="B45" s="4">
        <v>10700</v>
      </c>
      <c r="C45" s="4">
        <v>33800</v>
      </c>
      <c r="D45" s="4">
        <v>-23100</v>
      </c>
      <c r="E45" s="4">
        <v>-1215519674</v>
      </c>
      <c r="F45" s="4">
        <f t="shared" ref="F45:F55" si="11">E45+F46</f>
        <v>160934648924</v>
      </c>
      <c r="K45" s="4">
        <f t="shared" ref="K45:K55" si="12">K46+J45</f>
        <v>-1840475000</v>
      </c>
      <c r="L45" s="4">
        <v>336</v>
      </c>
      <c r="M45" s="4">
        <v>481</v>
      </c>
      <c r="N45" s="4">
        <v>18</v>
      </c>
      <c r="O45" s="4">
        <v>34</v>
      </c>
      <c r="P45" s="4">
        <v>203900</v>
      </c>
      <c r="Q45" s="4">
        <v>291400</v>
      </c>
      <c r="R45" s="5">
        <v>3.9000000000000003E-3</v>
      </c>
      <c r="S45" s="4">
        <v>536200</v>
      </c>
      <c r="T45" s="4">
        <f t="shared" ref="T45:T61" si="13">AVERAGE(S46:S55)</f>
        <v>753310</v>
      </c>
      <c r="U45" s="4">
        <f t="shared" ref="U45:U55" si="14">MIN(S46:S50)</f>
        <v>310700</v>
      </c>
      <c r="V45" s="5">
        <v>1.5100000000000001E-2</v>
      </c>
    </row>
    <row r="46" spans="1:22" x14ac:dyDescent="0.2">
      <c r="A46" s="16" t="s">
        <v>303</v>
      </c>
      <c r="B46" s="4">
        <v>114400</v>
      </c>
      <c r="C46" s="4">
        <v>172600</v>
      </c>
      <c r="D46" s="4">
        <v>-58200</v>
      </c>
      <c r="E46" s="4">
        <v>-3121777352</v>
      </c>
      <c r="F46" s="4">
        <f t="shared" si="11"/>
        <v>162150168598</v>
      </c>
      <c r="K46" s="4">
        <f t="shared" si="12"/>
        <v>-1840475000</v>
      </c>
      <c r="L46" s="4">
        <v>805</v>
      </c>
      <c r="M46" s="4">
        <v>862</v>
      </c>
      <c r="N46" s="4">
        <v>76</v>
      </c>
      <c r="O46" s="4">
        <v>79</v>
      </c>
      <c r="P46" s="4">
        <v>566700</v>
      </c>
      <c r="Q46" s="4">
        <v>662800</v>
      </c>
      <c r="R46" s="5">
        <v>0</v>
      </c>
      <c r="S46" s="4">
        <v>1270300</v>
      </c>
      <c r="T46" s="4">
        <f t="shared" si="13"/>
        <v>928757.2</v>
      </c>
      <c r="U46" s="4">
        <f t="shared" si="14"/>
        <v>310700</v>
      </c>
      <c r="V46" s="5">
        <v>4.5499999999999999E-2</v>
      </c>
    </row>
    <row r="47" spans="1:22" x14ac:dyDescent="0.2">
      <c r="A47" s="16" t="s">
        <v>299</v>
      </c>
      <c r="B47" s="4">
        <v>26200</v>
      </c>
      <c r="C47" s="4">
        <v>116500</v>
      </c>
      <c r="D47" s="4">
        <v>-90300</v>
      </c>
      <c r="E47" s="4">
        <v>-4716690544</v>
      </c>
      <c r="F47" s="4">
        <f t="shared" si="11"/>
        <v>165271945950</v>
      </c>
      <c r="K47" s="4">
        <f t="shared" si="12"/>
        <v>-1840475000</v>
      </c>
      <c r="L47" s="4">
        <v>125</v>
      </c>
      <c r="M47" s="4">
        <v>755</v>
      </c>
      <c r="N47" s="4">
        <v>13</v>
      </c>
      <c r="O47" s="4">
        <v>18</v>
      </c>
      <c r="P47" s="4">
        <v>99400</v>
      </c>
      <c r="Q47" s="4">
        <v>296200</v>
      </c>
      <c r="R47" s="5">
        <v>5.7999999999999996E-3</v>
      </c>
      <c r="S47" s="4">
        <v>424900</v>
      </c>
      <c r="T47" s="4">
        <f t="shared" si="13"/>
        <v>955307.3</v>
      </c>
      <c r="U47" s="4">
        <f t="shared" si="14"/>
        <v>310700</v>
      </c>
      <c r="V47" s="5">
        <v>1.9E-2</v>
      </c>
    </row>
    <row r="48" spans="1:22" x14ac:dyDescent="0.2">
      <c r="A48" s="16" t="s">
        <v>298</v>
      </c>
      <c r="B48" s="4">
        <v>62600</v>
      </c>
      <c r="C48" s="4">
        <v>8900</v>
      </c>
      <c r="D48" s="4">
        <v>53700</v>
      </c>
      <c r="E48" s="4">
        <v>2822800000</v>
      </c>
      <c r="F48" s="4">
        <f t="shared" si="11"/>
        <v>169988636494</v>
      </c>
      <c r="K48" s="4">
        <f t="shared" si="12"/>
        <v>-1840475000</v>
      </c>
      <c r="L48" s="4">
        <v>390</v>
      </c>
      <c r="M48" s="4">
        <v>425</v>
      </c>
      <c r="N48" s="4">
        <v>37</v>
      </c>
      <c r="O48" s="4">
        <v>37</v>
      </c>
      <c r="P48" s="4">
        <v>316300</v>
      </c>
      <c r="Q48" s="4">
        <v>281000</v>
      </c>
      <c r="R48" s="5">
        <v>9.7000000000000003E-3</v>
      </c>
      <c r="S48" s="4">
        <v>622700</v>
      </c>
      <c r="T48" s="4">
        <f t="shared" si="13"/>
        <v>954468.3</v>
      </c>
      <c r="U48" s="4">
        <f t="shared" si="14"/>
        <v>310700</v>
      </c>
      <c r="V48" s="5">
        <v>2.81E-2</v>
      </c>
    </row>
    <row r="49" spans="1:22" x14ac:dyDescent="0.2">
      <c r="A49" s="16" t="s">
        <v>286</v>
      </c>
      <c r="B49" s="4">
        <v>700</v>
      </c>
      <c r="C49" s="4">
        <v>2200</v>
      </c>
      <c r="D49" s="4">
        <v>-1500</v>
      </c>
      <c r="E49" s="4">
        <v>-77770000</v>
      </c>
      <c r="F49" s="4">
        <f t="shared" si="11"/>
        <v>167165836494</v>
      </c>
      <c r="K49" s="4">
        <f t="shared" si="12"/>
        <v>-1840475000</v>
      </c>
      <c r="L49" s="4">
        <v>219</v>
      </c>
      <c r="M49" s="4">
        <v>343</v>
      </c>
      <c r="N49" s="4">
        <v>8</v>
      </c>
      <c r="O49" s="4">
        <v>22</v>
      </c>
      <c r="P49" s="4">
        <v>99600</v>
      </c>
      <c r="Q49" s="4">
        <v>193600</v>
      </c>
      <c r="R49" s="5">
        <v>3.9000000000000003E-3</v>
      </c>
      <c r="S49" s="4">
        <v>310700</v>
      </c>
      <c r="T49" s="4">
        <f t="shared" si="13"/>
        <v>1016190.4</v>
      </c>
      <c r="U49" s="4">
        <f t="shared" si="14"/>
        <v>394800</v>
      </c>
      <c r="V49" s="5">
        <v>1.72E-2</v>
      </c>
    </row>
    <row r="50" spans="1:22" x14ac:dyDescent="0.2">
      <c r="A50" s="16" t="s">
        <v>285</v>
      </c>
      <c r="B50" s="4">
        <v>43800</v>
      </c>
      <c r="C50" s="4">
        <v>6700</v>
      </c>
      <c r="D50" s="4">
        <v>37100</v>
      </c>
      <c r="E50" s="4">
        <v>1931520000</v>
      </c>
      <c r="F50" s="4">
        <f t="shared" si="11"/>
        <v>167243606494</v>
      </c>
      <c r="K50" s="4">
        <f t="shared" si="12"/>
        <v>-1840475000</v>
      </c>
      <c r="L50" s="4">
        <v>229</v>
      </c>
      <c r="M50" s="4">
        <v>359</v>
      </c>
      <c r="N50" s="4">
        <v>19</v>
      </c>
      <c r="O50" s="4">
        <v>23</v>
      </c>
      <c r="P50" s="4">
        <v>136800</v>
      </c>
      <c r="Q50" s="4">
        <v>212800</v>
      </c>
      <c r="R50" s="5">
        <v>-7.7000000000000002E-3</v>
      </c>
      <c r="S50" s="4">
        <v>394800</v>
      </c>
      <c r="T50" s="4">
        <f t="shared" si="13"/>
        <v>1027163.1</v>
      </c>
      <c r="U50" s="4">
        <f t="shared" si="14"/>
        <v>484000</v>
      </c>
      <c r="V50" s="5">
        <v>2.1000000000000001E-2</v>
      </c>
    </row>
    <row r="51" spans="1:22" x14ac:dyDescent="0.2">
      <c r="A51" s="16" t="s">
        <v>284</v>
      </c>
      <c r="B51" s="4">
        <v>6100</v>
      </c>
      <c r="C51" s="4">
        <v>8400</v>
      </c>
      <c r="D51" s="4">
        <v>-2300</v>
      </c>
      <c r="E51" s="4">
        <v>-119690000</v>
      </c>
      <c r="F51" s="4">
        <f t="shared" si="11"/>
        <v>165312086494</v>
      </c>
      <c r="K51" s="4">
        <f t="shared" si="12"/>
        <v>-1840475000</v>
      </c>
      <c r="L51" s="4">
        <v>583</v>
      </c>
      <c r="M51" s="4">
        <v>635</v>
      </c>
      <c r="N51" s="4">
        <v>46</v>
      </c>
      <c r="O51" s="4">
        <v>48</v>
      </c>
      <c r="P51" s="4">
        <v>390800</v>
      </c>
      <c r="Q51" s="4">
        <v>407500</v>
      </c>
      <c r="R51" s="5">
        <v>-5.6999999999999993E-3</v>
      </c>
      <c r="S51" s="4">
        <v>829500</v>
      </c>
      <c r="T51" s="4">
        <f t="shared" si="13"/>
        <v>1026231.7</v>
      </c>
      <c r="U51" s="4">
        <f t="shared" si="14"/>
        <v>484000</v>
      </c>
      <c r="V51" s="5">
        <v>3.56E-2</v>
      </c>
    </row>
    <row r="52" spans="1:22" x14ac:dyDescent="0.2">
      <c r="A52" s="16" t="s">
        <v>283</v>
      </c>
      <c r="B52" s="4">
        <v>22200</v>
      </c>
      <c r="C52" s="4">
        <v>20800</v>
      </c>
      <c r="D52" s="4">
        <v>1400</v>
      </c>
      <c r="E52" s="4">
        <v>72930000</v>
      </c>
      <c r="F52" s="4">
        <f t="shared" si="11"/>
        <v>165431776494</v>
      </c>
      <c r="K52" s="4">
        <f t="shared" si="12"/>
        <v>-1840475000</v>
      </c>
      <c r="L52" s="4">
        <v>359</v>
      </c>
      <c r="M52" s="4">
        <v>489</v>
      </c>
      <c r="N52" s="4">
        <v>19</v>
      </c>
      <c r="O52" s="4">
        <v>38</v>
      </c>
      <c r="P52" s="4">
        <v>176900</v>
      </c>
      <c r="Q52" s="4">
        <v>285300</v>
      </c>
      <c r="R52" s="5">
        <v>0</v>
      </c>
      <c r="S52" s="4">
        <v>484000</v>
      </c>
      <c r="T52" s="4">
        <f t="shared" si="13"/>
        <v>1023841.7</v>
      </c>
      <c r="U52" s="4">
        <f t="shared" si="14"/>
        <v>690401</v>
      </c>
      <c r="V52" s="5">
        <v>3.9399999999999998E-2</v>
      </c>
    </row>
    <row r="53" spans="1:22" x14ac:dyDescent="0.2">
      <c r="A53" s="16" t="s">
        <v>282</v>
      </c>
      <c r="B53" s="4">
        <v>77100</v>
      </c>
      <c r="C53" s="4">
        <v>105400</v>
      </c>
      <c r="D53" s="4">
        <v>-28300</v>
      </c>
      <c r="E53" s="4">
        <v>-1433880000</v>
      </c>
      <c r="F53" s="4">
        <f t="shared" si="11"/>
        <v>165358846494</v>
      </c>
      <c r="K53" s="4">
        <f t="shared" si="12"/>
        <v>-1840475000</v>
      </c>
      <c r="L53" s="4">
        <v>627</v>
      </c>
      <c r="M53" s="4">
        <v>1143</v>
      </c>
      <c r="N53" s="4">
        <v>47</v>
      </c>
      <c r="O53" s="4">
        <v>54</v>
      </c>
      <c r="P53" s="4">
        <v>419600</v>
      </c>
      <c r="Q53" s="4">
        <v>582600</v>
      </c>
      <c r="R53" s="5">
        <v>2.1499999999999998E-2</v>
      </c>
      <c r="S53" s="4">
        <v>1038500</v>
      </c>
      <c r="T53" s="4">
        <f t="shared" si="13"/>
        <v>978794.7</v>
      </c>
      <c r="U53" s="4">
        <f t="shared" si="14"/>
        <v>614310</v>
      </c>
      <c r="V53" s="5">
        <v>4.3899999999999995E-2</v>
      </c>
    </row>
    <row r="54" spans="1:22" x14ac:dyDescent="0.2">
      <c r="A54" s="16" t="s">
        <v>281</v>
      </c>
      <c r="B54" s="4">
        <v>55300</v>
      </c>
      <c r="C54" s="4">
        <v>164600</v>
      </c>
      <c r="D54" s="4">
        <v>-109300</v>
      </c>
      <c r="E54" s="4">
        <v>-5633610000</v>
      </c>
      <c r="F54" s="4">
        <f t="shared" si="11"/>
        <v>166792726494</v>
      </c>
      <c r="K54" s="4">
        <f t="shared" si="12"/>
        <v>-1840475000</v>
      </c>
      <c r="L54" s="4">
        <v>594</v>
      </c>
      <c r="M54" s="4">
        <v>1250</v>
      </c>
      <c r="N54" s="4">
        <v>48</v>
      </c>
      <c r="O54" s="4">
        <v>120</v>
      </c>
      <c r="P54" s="4">
        <v>377800</v>
      </c>
      <c r="Q54" s="4">
        <v>842000</v>
      </c>
      <c r="R54" s="5">
        <v>-2.1400000000000002E-2</v>
      </c>
      <c r="S54" s="4">
        <v>1303700</v>
      </c>
      <c r="T54" s="4">
        <f t="shared" si="13"/>
        <v>889207.1</v>
      </c>
      <c r="U54" s="4">
        <f t="shared" si="14"/>
        <v>614310</v>
      </c>
      <c r="V54" s="5">
        <v>3.9699999999999999E-2</v>
      </c>
    </row>
    <row r="55" spans="1:22" x14ac:dyDescent="0.2">
      <c r="A55" s="16" t="s">
        <v>280</v>
      </c>
      <c r="B55" s="4">
        <v>25300</v>
      </c>
      <c r="C55" s="4">
        <v>13400</v>
      </c>
      <c r="D55" s="4">
        <v>11900</v>
      </c>
      <c r="E55" s="4">
        <v>606500000</v>
      </c>
      <c r="F55" s="4">
        <f t="shared" si="11"/>
        <v>172426336494</v>
      </c>
      <c r="K55" s="4">
        <f t="shared" si="12"/>
        <v>-1840475000</v>
      </c>
      <c r="L55" s="4">
        <v>821</v>
      </c>
      <c r="M55" s="4">
        <v>728</v>
      </c>
      <c r="N55" s="4">
        <v>31</v>
      </c>
      <c r="O55" s="4">
        <v>42</v>
      </c>
      <c r="P55" s="4">
        <v>408700</v>
      </c>
      <c r="Q55" s="4">
        <v>387700</v>
      </c>
      <c r="R55" s="5">
        <v>3.3599999999999998E-2</v>
      </c>
      <c r="S55" s="4">
        <v>854000</v>
      </c>
      <c r="T55" s="4">
        <f t="shared" si="13"/>
        <v>930397.7</v>
      </c>
      <c r="U55" s="4">
        <f t="shared" si="14"/>
        <v>504527</v>
      </c>
      <c r="V55" s="5">
        <v>6.8400000000000002E-2</v>
      </c>
    </row>
    <row r="56" spans="1:22" x14ac:dyDescent="0.2">
      <c r="A56" s="16" t="s">
        <v>279</v>
      </c>
      <c r="B56" s="4">
        <v>68400</v>
      </c>
      <c r="C56" s="4">
        <v>381</v>
      </c>
      <c r="D56" s="4">
        <v>68019</v>
      </c>
      <c r="E56" s="4">
        <v>3396330000</v>
      </c>
      <c r="F56" s="4">
        <f t="shared" ref="F56:F130" si="15">E56+F57</f>
        <v>171819836494</v>
      </c>
      <c r="K56" s="4">
        <f t="shared" ref="K56:K76" si="16">K57+J56</f>
        <v>-1840475000</v>
      </c>
      <c r="L56" s="4">
        <v>1610</v>
      </c>
      <c r="M56" s="4">
        <v>1843</v>
      </c>
      <c r="N56" s="4">
        <v>157</v>
      </c>
      <c r="O56" s="4">
        <v>191</v>
      </c>
      <c r="P56" s="4">
        <v>1285700</v>
      </c>
      <c r="Q56" s="4">
        <v>1636500</v>
      </c>
      <c r="R56" s="5">
        <v>6.9800000000000001E-2</v>
      </c>
      <c r="S56" s="4">
        <v>3024772</v>
      </c>
      <c r="T56" s="4">
        <f t="shared" si="13"/>
        <v>685653.1</v>
      </c>
      <c r="U56" s="4">
        <f t="shared" ref="U56:U123" si="17">MIN(S57:S61)</f>
        <v>504527</v>
      </c>
      <c r="V56" s="5">
        <v>6.7199999999999996E-2</v>
      </c>
    </row>
    <row r="57" spans="1:22" x14ac:dyDescent="0.2">
      <c r="A57" s="16" t="s">
        <v>278</v>
      </c>
      <c r="B57" s="4">
        <v>19200</v>
      </c>
      <c r="C57" s="4">
        <v>3200</v>
      </c>
      <c r="D57" s="4">
        <v>16000</v>
      </c>
      <c r="E57" s="4">
        <v>733530000</v>
      </c>
      <c r="F57" s="4">
        <f t="shared" si="15"/>
        <v>168423506494</v>
      </c>
      <c r="K57" s="4">
        <f t="shared" si="16"/>
        <v>-1840475000</v>
      </c>
      <c r="L57" s="4">
        <v>441</v>
      </c>
      <c r="M57" s="4">
        <v>326</v>
      </c>
      <c r="N57" s="4">
        <v>26</v>
      </c>
      <c r="O57" s="4">
        <v>16</v>
      </c>
      <c r="P57" s="4">
        <v>335400</v>
      </c>
      <c r="Q57" s="4">
        <v>220200</v>
      </c>
      <c r="R57" s="5">
        <v>3.6200000000000003E-2</v>
      </c>
      <c r="S57" s="4">
        <v>690401</v>
      </c>
      <c r="T57" s="4">
        <f t="shared" si="13"/>
        <v>695498.6</v>
      </c>
      <c r="U57" s="4">
        <f t="shared" si="17"/>
        <v>460100</v>
      </c>
      <c r="V57" s="5">
        <v>3.8100000000000002E-2</v>
      </c>
    </row>
    <row r="58" spans="1:22" x14ac:dyDescent="0.2">
      <c r="A58" s="16" t="s">
        <v>275</v>
      </c>
      <c r="B58" s="4">
        <v>100</v>
      </c>
      <c r="C58" s="4">
        <v>123000</v>
      </c>
      <c r="D58" s="4">
        <v>-122900</v>
      </c>
      <c r="E58" s="4">
        <v>-5662090000</v>
      </c>
      <c r="F58" s="4">
        <f t="shared" si="15"/>
        <v>167689976494</v>
      </c>
      <c r="K58" s="4">
        <f t="shared" si="16"/>
        <v>-1840475000</v>
      </c>
      <c r="L58" s="4">
        <v>261</v>
      </c>
      <c r="M58" s="4">
        <v>780</v>
      </c>
      <c r="N58" s="4">
        <v>15</v>
      </c>
      <c r="O58" s="4">
        <v>29</v>
      </c>
      <c r="P58" s="4">
        <v>154300</v>
      </c>
      <c r="Q58" s="4">
        <v>419700</v>
      </c>
      <c r="R58" s="5">
        <v>-1.8200000000000001E-2</v>
      </c>
      <c r="S58" s="4">
        <v>614310</v>
      </c>
      <c r="T58" s="4">
        <f t="shared" si="13"/>
        <v>694233.7</v>
      </c>
      <c r="U58" s="4">
        <f t="shared" si="17"/>
        <v>460100</v>
      </c>
      <c r="V58" s="5">
        <v>3.0800000000000001E-2</v>
      </c>
    </row>
    <row r="59" spans="1:22" x14ac:dyDescent="0.2">
      <c r="A59" s="16" t="s">
        <v>274</v>
      </c>
      <c r="B59" s="4">
        <v>24100</v>
      </c>
      <c r="C59" s="4">
        <v>1400</v>
      </c>
      <c r="D59" s="4">
        <v>22700</v>
      </c>
      <c r="E59" s="4">
        <v>1066610000</v>
      </c>
      <c r="F59" s="4">
        <f t="shared" si="15"/>
        <v>173352066494</v>
      </c>
      <c r="K59" s="4">
        <f t="shared" si="16"/>
        <v>-1840475000</v>
      </c>
      <c r="L59" s="4">
        <v>634</v>
      </c>
      <c r="M59" s="4">
        <v>615</v>
      </c>
      <c r="N59" s="4">
        <v>32</v>
      </c>
      <c r="O59" s="4">
        <v>36</v>
      </c>
      <c r="P59" s="4">
        <v>432200</v>
      </c>
      <c r="Q59" s="4">
        <v>448600</v>
      </c>
      <c r="R59" s="5">
        <v>6.5000000000000006E-3</v>
      </c>
      <c r="S59" s="4">
        <v>927921</v>
      </c>
      <c r="T59" s="4">
        <f t="shared" si="13"/>
        <v>644420.1</v>
      </c>
      <c r="U59" s="4">
        <f t="shared" si="17"/>
        <v>407824</v>
      </c>
      <c r="V59" s="5">
        <v>3.61E-2</v>
      </c>
    </row>
    <row r="60" spans="1:22" x14ac:dyDescent="0.2">
      <c r="A60" s="16" t="s">
        <v>273</v>
      </c>
      <c r="B60" s="4">
        <v>11100</v>
      </c>
      <c r="C60" s="4">
        <v>113000</v>
      </c>
      <c r="D60" s="4">
        <v>-101900</v>
      </c>
      <c r="E60" s="4">
        <v>-4737910000</v>
      </c>
      <c r="F60" s="4">
        <f t="shared" si="15"/>
        <v>172285456494</v>
      </c>
      <c r="K60" s="4">
        <f t="shared" si="16"/>
        <v>-1840475000</v>
      </c>
      <c r="L60" s="4">
        <v>326</v>
      </c>
      <c r="M60" s="4">
        <v>549</v>
      </c>
      <c r="N60" s="4">
        <v>14</v>
      </c>
      <c r="O60" s="4">
        <v>14</v>
      </c>
      <c r="P60" s="4">
        <v>209800</v>
      </c>
      <c r="Q60" s="4">
        <v>261900</v>
      </c>
      <c r="R60" s="5">
        <v>2.2000000000000001E-3</v>
      </c>
      <c r="S60" s="4">
        <v>504527</v>
      </c>
      <c r="T60" s="4">
        <f t="shared" si="13"/>
        <v>675988.1</v>
      </c>
      <c r="U60" s="4">
        <f t="shared" si="17"/>
        <v>407824</v>
      </c>
      <c r="V60" s="5">
        <v>2.6499999999999999E-2</v>
      </c>
    </row>
    <row r="61" spans="1:22" x14ac:dyDescent="0.2">
      <c r="A61" s="16" t="s">
        <v>268</v>
      </c>
      <c r="B61" s="4">
        <v>0</v>
      </c>
      <c r="C61" s="4">
        <v>104800</v>
      </c>
      <c r="D61" s="4">
        <v>-104800</v>
      </c>
      <c r="E61" s="4">
        <v>-4859960000</v>
      </c>
      <c r="F61" s="4">
        <f t="shared" si="15"/>
        <v>177023366494</v>
      </c>
      <c r="K61" s="4">
        <f t="shared" si="16"/>
        <v>-1840475000</v>
      </c>
      <c r="L61" s="4">
        <v>353</v>
      </c>
      <c r="M61" s="4">
        <v>1173</v>
      </c>
      <c r="N61" s="4">
        <v>14</v>
      </c>
      <c r="O61" s="4">
        <v>42</v>
      </c>
      <c r="P61" s="4">
        <v>197300</v>
      </c>
      <c r="Q61" s="4">
        <v>622000</v>
      </c>
      <c r="R61" s="5">
        <v>-1.49E-2</v>
      </c>
      <c r="S61" s="4">
        <v>820186</v>
      </c>
      <c r="T61" s="4">
        <f t="shared" si="13"/>
        <v>662790</v>
      </c>
      <c r="U61" s="4">
        <f t="shared" si="17"/>
        <v>407824</v>
      </c>
      <c r="V61" s="5">
        <v>2.9900000000000003E-2</v>
      </c>
    </row>
    <row r="62" spans="1:22" x14ac:dyDescent="0.2">
      <c r="A62" s="16" t="s">
        <v>266</v>
      </c>
      <c r="B62" s="4">
        <v>0</v>
      </c>
      <c r="C62" s="4">
        <v>5800</v>
      </c>
      <c r="D62" s="4">
        <v>-5800</v>
      </c>
      <c r="E62" s="4">
        <v>-271520000</v>
      </c>
      <c r="F62" s="4">
        <f t="shared" si="15"/>
        <v>181883326494</v>
      </c>
      <c r="K62" s="4">
        <f t="shared" si="16"/>
        <v>-1840475000</v>
      </c>
      <c r="L62" s="4">
        <v>322</v>
      </c>
      <c r="M62" s="4">
        <v>419</v>
      </c>
      <c r="N62" s="4">
        <v>16</v>
      </c>
      <c r="O62" s="4">
        <v>21</v>
      </c>
      <c r="P62" s="4">
        <v>199900</v>
      </c>
      <c r="Q62" s="4">
        <v>242200</v>
      </c>
      <c r="R62" s="5">
        <v>-2.0999999999999999E-3</v>
      </c>
      <c r="S62" s="4">
        <v>460100</v>
      </c>
      <c r="T62" s="4">
        <f t="shared" ref="T62:T115" si="18">AVERAGE(S63:S72)</f>
        <v>669540</v>
      </c>
      <c r="U62" s="4">
        <f t="shared" si="17"/>
        <v>407824</v>
      </c>
      <c r="V62" s="5">
        <v>2.3199999999999998E-2</v>
      </c>
    </row>
    <row r="63" spans="1:22" x14ac:dyDescent="0.2">
      <c r="A63" s="16" t="s">
        <v>265</v>
      </c>
      <c r="B63" s="4">
        <v>0</v>
      </c>
      <c r="C63" s="4">
        <v>11400</v>
      </c>
      <c r="D63" s="4">
        <v>-11400</v>
      </c>
      <c r="E63" s="4">
        <v>-535780000</v>
      </c>
      <c r="F63" s="4">
        <f t="shared" si="15"/>
        <v>182154846494</v>
      </c>
      <c r="K63" s="4">
        <f t="shared" si="16"/>
        <v>-1840475000</v>
      </c>
      <c r="L63" s="4">
        <v>381</v>
      </c>
      <c r="M63" s="4">
        <v>415</v>
      </c>
      <c r="N63" s="4">
        <v>27</v>
      </c>
      <c r="O63" s="4">
        <v>26</v>
      </c>
      <c r="P63" s="4">
        <v>248800</v>
      </c>
      <c r="Q63" s="4">
        <v>291400</v>
      </c>
      <c r="R63" s="5">
        <v>2.2000000000000001E-3</v>
      </c>
      <c r="S63" s="4">
        <v>588030</v>
      </c>
      <c r="T63" s="4">
        <f t="shared" si="18"/>
        <v>655785.6</v>
      </c>
      <c r="U63" s="4">
        <f t="shared" si="17"/>
        <v>407824</v>
      </c>
      <c r="V63" s="5">
        <v>2.41E-2</v>
      </c>
    </row>
    <row r="64" spans="1:22" x14ac:dyDescent="0.2">
      <c r="A64" s="16" t="s">
        <v>247</v>
      </c>
      <c r="B64" s="4">
        <v>0</v>
      </c>
      <c r="C64" s="4">
        <v>11400</v>
      </c>
      <c r="D64" s="4">
        <v>-11400</v>
      </c>
      <c r="E64" s="4">
        <v>-528620000</v>
      </c>
      <c r="F64" s="4">
        <f t="shared" si="15"/>
        <v>182690626494</v>
      </c>
      <c r="K64" s="4">
        <f t="shared" si="16"/>
        <v>-1840475000</v>
      </c>
      <c r="L64" s="4">
        <v>272</v>
      </c>
      <c r="M64" s="4">
        <v>297</v>
      </c>
      <c r="N64" s="4">
        <v>13</v>
      </c>
      <c r="O64" s="4">
        <v>13</v>
      </c>
      <c r="P64" s="4">
        <v>171700</v>
      </c>
      <c r="Q64" s="4">
        <v>191800</v>
      </c>
      <c r="R64" s="5">
        <v>1.3000000000000001E-2</v>
      </c>
      <c r="S64" s="4">
        <v>407824</v>
      </c>
      <c r="T64" s="4">
        <f t="shared" si="18"/>
        <v>671955</v>
      </c>
      <c r="U64" s="4">
        <f t="shared" si="17"/>
        <v>429785</v>
      </c>
      <c r="V64" s="5">
        <v>1.6E-2</v>
      </c>
    </row>
    <row r="65" spans="1:22" x14ac:dyDescent="0.2">
      <c r="A65" s="16" t="s">
        <v>239</v>
      </c>
      <c r="B65" s="4">
        <v>86800</v>
      </c>
      <c r="C65" s="4">
        <v>147400</v>
      </c>
      <c r="D65" s="4">
        <v>-60600</v>
      </c>
      <c r="E65" s="4">
        <v>-2870540000</v>
      </c>
      <c r="F65" s="4">
        <f t="shared" si="15"/>
        <v>183219246494</v>
      </c>
      <c r="K65" s="4">
        <f t="shared" si="16"/>
        <v>-1840475000</v>
      </c>
      <c r="L65" s="4">
        <v>828</v>
      </c>
      <c r="M65" s="4">
        <v>1198</v>
      </c>
      <c r="N65" s="4">
        <v>41</v>
      </c>
      <c r="O65" s="4">
        <v>36</v>
      </c>
      <c r="P65" s="4">
        <v>563400</v>
      </c>
      <c r="Q65" s="4">
        <v>614900</v>
      </c>
      <c r="R65" s="5">
        <v>-6.4000000000000003E-3</v>
      </c>
      <c r="S65" s="4">
        <v>1265906</v>
      </c>
      <c r="T65" s="4">
        <f t="shared" si="18"/>
        <v>582831.19999999995</v>
      </c>
      <c r="U65" s="4">
        <f t="shared" si="17"/>
        <v>429785</v>
      </c>
      <c r="V65" s="5">
        <v>4.4500000000000005E-2</v>
      </c>
    </row>
    <row r="66" spans="1:22" x14ac:dyDescent="0.2">
      <c r="A66" s="16" t="s">
        <v>238</v>
      </c>
      <c r="B66" s="4">
        <v>0</v>
      </c>
      <c r="C66" s="4">
        <v>300</v>
      </c>
      <c r="D66" s="4">
        <v>-300</v>
      </c>
      <c r="E66" s="4">
        <v>-13740000</v>
      </c>
      <c r="F66" s="4">
        <f t="shared" si="15"/>
        <v>186089786494</v>
      </c>
      <c r="K66" s="4">
        <f t="shared" si="16"/>
        <v>-1840475000</v>
      </c>
      <c r="L66" s="4">
        <v>328</v>
      </c>
      <c r="M66" s="4">
        <v>569</v>
      </c>
      <c r="N66" s="4">
        <v>13</v>
      </c>
      <c r="O66" s="4">
        <v>21</v>
      </c>
      <c r="P66" s="4">
        <v>207500</v>
      </c>
      <c r="Q66" s="4">
        <v>320900</v>
      </c>
      <c r="R66" s="5">
        <v>6.5000000000000006E-3</v>
      </c>
      <c r="S66" s="4">
        <v>577326</v>
      </c>
      <c r="T66" s="4">
        <f t="shared" si="18"/>
        <v>576889.4</v>
      </c>
      <c r="U66" s="4">
        <f t="shared" si="17"/>
        <v>429785</v>
      </c>
      <c r="V66" s="5">
        <v>2.1600000000000001E-2</v>
      </c>
    </row>
    <row r="67" spans="1:22" x14ac:dyDescent="0.2">
      <c r="A67" s="16" t="s">
        <v>237</v>
      </c>
      <c r="B67" s="4">
        <v>0</v>
      </c>
      <c r="C67" s="4">
        <v>16000</v>
      </c>
      <c r="D67" s="4">
        <v>-16000</v>
      </c>
      <c r="E67" s="4">
        <v>-745460000</v>
      </c>
      <c r="F67" s="4">
        <f t="shared" si="15"/>
        <v>186103526494</v>
      </c>
      <c r="K67" s="4">
        <f t="shared" si="16"/>
        <v>-1840475000</v>
      </c>
      <c r="L67" s="4">
        <v>375</v>
      </c>
      <c r="M67" s="4">
        <v>753</v>
      </c>
      <c r="N67" s="4">
        <v>19</v>
      </c>
      <c r="O67" s="4">
        <v>43</v>
      </c>
      <c r="P67" s="4">
        <v>242300</v>
      </c>
      <c r="Q67" s="4">
        <v>469500</v>
      </c>
      <c r="R67" s="5">
        <v>-2.7300000000000001E-2</v>
      </c>
      <c r="S67" s="4">
        <v>788856</v>
      </c>
      <c r="T67" s="4">
        <f t="shared" si="18"/>
        <v>523101</v>
      </c>
      <c r="U67" s="4">
        <f t="shared" si="17"/>
        <v>429785</v>
      </c>
      <c r="V67" s="5">
        <v>3.4500000000000003E-2</v>
      </c>
    </row>
    <row r="68" spans="1:22" x14ac:dyDescent="0.2">
      <c r="A68" s="16" t="s">
        <v>233</v>
      </c>
      <c r="B68" s="4">
        <v>152700</v>
      </c>
      <c r="C68" s="4">
        <v>161400</v>
      </c>
      <c r="D68" s="4">
        <v>-8700</v>
      </c>
      <c r="E68" s="4">
        <v>-382150000</v>
      </c>
      <c r="F68" s="4">
        <f t="shared" si="15"/>
        <v>186848986494</v>
      </c>
      <c r="K68" s="4">
        <f t="shared" si="16"/>
        <v>-1840475000</v>
      </c>
      <c r="L68" s="4">
        <v>330</v>
      </c>
      <c r="M68" s="4">
        <v>433</v>
      </c>
      <c r="N68" s="4">
        <v>14</v>
      </c>
      <c r="O68" s="4">
        <v>17</v>
      </c>
      <c r="P68" s="4">
        <v>29300</v>
      </c>
      <c r="Q68" s="4">
        <v>36100</v>
      </c>
      <c r="R68" s="5">
        <v>-6.1999999999999998E-3</v>
      </c>
      <c r="S68" s="4">
        <v>601661</v>
      </c>
      <c r="T68" s="4">
        <f t="shared" si="18"/>
        <v>507511.1</v>
      </c>
      <c r="U68" s="4">
        <f t="shared" si="17"/>
        <v>429785</v>
      </c>
    </row>
    <row r="69" spans="1:22" x14ac:dyDescent="0.2">
      <c r="A69" s="16" t="s">
        <v>232</v>
      </c>
      <c r="B69" s="4">
        <v>151100</v>
      </c>
      <c r="C69" s="4">
        <v>30000</v>
      </c>
      <c r="D69" s="4">
        <v>121100</v>
      </c>
      <c r="E69" s="4">
        <v>5779070000</v>
      </c>
      <c r="F69" s="4">
        <f t="shared" si="15"/>
        <v>187231136494</v>
      </c>
      <c r="K69" s="4">
        <f t="shared" si="16"/>
        <v>-1840475000</v>
      </c>
      <c r="L69" s="4"/>
      <c r="M69" s="4"/>
      <c r="N69" s="4"/>
      <c r="O69" s="4"/>
      <c r="P69" s="4">
        <v>139200</v>
      </c>
      <c r="Q69" s="4">
        <v>176200</v>
      </c>
      <c r="R69" s="5">
        <v>6.4000000000000003E-3</v>
      </c>
      <c r="S69" s="4">
        <v>429785</v>
      </c>
      <c r="T69" s="4">
        <f t="shared" si="18"/>
        <v>513208.1</v>
      </c>
      <c r="U69" s="4">
        <f t="shared" si="17"/>
        <v>450486</v>
      </c>
    </row>
    <row r="70" spans="1:22" x14ac:dyDescent="0.2">
      <c r="A70" s="16" t="s">
        <v>231</v>
      </c>
      <c r="B70" s="4">
        <v>155800</v>
      </c>
      <c r="C70" s="4">
        <v>229100</v>
      </c>
      <c r="D70" s="4">
        <v>-73300</v>
      </c>
      <c r="E70" s="4">
        <v>-3450440000</v>
      </c>
      <c r="F70" s="4">
        <f t="shared" si="15"/>
        <v>181452066494</v>
      </c>
      <c r="K70" s="4">
        <f t="shared" si="16"/>
        <v>-1840475000</v>
      </c>
      <c r="L70" s="4"/>
      <c r="M70" s="4"/>
      <c r="N70" s="4"/>
      <c r="O70" s="4"/>
      <c r="P70" s="4">
        <v>324900</v>
      </c>
      <c r="Q70" s="4">
        <v>381300</v>
      </c>
      <c r="R70" s="5">
        <v>2.0499999999999997E-2</v>
      </c>
      <c r="S70" s="4">
        <v>820207</v>
      </c>
      <c r="T70" s="4">
        <f t="shared" si="18"/>
        <v>501484.2</v>
      </c>
      <c r="U70" s="4">
        <f t="shared" si="17"/>
        <v>374668</v>
      </c>
    </row>
    <row r="71" spans="1:22" x14ac:dyDescent="0.2">
      <c r="A71" s="16" t="s">
        <v>230</v>
      </c>
      <c r="B71" s="4">
        <v>120000</v>
      </c>
      <c r="C71" s="4">
        <v>163100</v>
      </c>
      <c r="D71" s="4">
        <v>-43100</v>
      </c>
      <c r="E71" s="4">
        <v>-2000670000</v>
      </c>
      <c r="F71" s="4">
        <f t="shared" si="15"/>
        <v>184902506494</v>
      </c>
      <c r="K71" s="4">
        <f t="shared" si="16"/>
        <v>-1840475000</v>
      </c>
      <c r="L71" s="4"/>
      <c r="M71" s="4"/>
      <c r="N71" s="4"/>
      <c r="O71" s="4"/>
      <c r="P71" s="4">
        <v>248500</v>
      </c>
      <c r="Q71" s="4">
        <v>342600</v>
      </c>
      <c r="R71" s="5">
        <v>3.3E-3</v>
      </c>
      <c r="S71" s="4">
        <v>688205</v>
      </c>
      <c r="T71" s="4">
        <f t="shared" si="18"/>
        <v>462667.9</v>
      </c>
      <c r="U71" s="4">
        <f t="shared" si="17"/>
        <v>374668</v>
      </c>
    </row>
    <row r="72" spans="1:22" x14ac:dyDescent="0.2">
      <c r="A72" s="16" t="s">
        <v>229</v>
      </c>
      <c r="B72" s="4">
        <v>131100</v>
      </c>
      <c r="C72" s="4">
        <v>53300</v>
      </c>
      <c r="D72" s="4">
        <v>77800</v>
      </c>
      <c r="E72" s="4">
        <v>3608640000</v>
      </c>
      <c r="F72" s="4">
        <f t="shared" si="15"/>
        <v>186903176494</v>
      </c>
      <c r="K72" s="4">
        <f t="shared" si="16"/>
        <v>-1840475000</v>
      </c>
      <c r="L72" s="4"/>
      <c r="M72" s="4"/>
      <c r="N72" s="4"/>
      <c r="O72" s="4"/>
      <c r="P72" s="4">
        <v>222400</v>
      </c>
      <c r="Q72" s="4">
        <v>207500</v>
      </c>
      <c r="R72" s="5">
        <v>2.2000000000000001E-3</v>
      </c>
      <c r="S72" s="4">
        <v>527600</v>
      </c>
      <c r="T72" s="4">
        <f t="shared" si="18"/>
        <v>461482.5</v>
      </c>
      <c r="U72" s="4">
        <f t="shared" si="17"/>
        <v>250972</v>
      </c>
    </row>
    <row r="73" spans="1:22" x14ac:dyDescent="0.2">
      <c r="A73" s="16" t="s">
        <v>228</v>
      </c>
      <c r="B73" s="4">
        <v>0</v>
      </c>
      <c r="C73" s="4">
        <v>19300</v>
      </c>
      <c r="D73" s="4">
        <v>-19300</v>
      </c>
      <c r="E73" s="4">
        <v>-897080000</v>
      </c>
      <c r="F73" s="4">
        <f t="shared" si="15"/>
        <v>183294536494</v>
      </c>
      <c r="K73" s="4">
        <f t="shared" si="16"/>
        <v>-1840475000</v>
      </c>
      <c r="L73" s="4"/>
      <c r="M73" s="4"/>
      <c r="N73" s="4"/>
      <c r="O73" s="4"/>
      <c r="P73" s="4">
        <v>152000</v>
      </c>
      <c r="Q73" s="4">
        <v>261500</v>
      </c>
      <c r="R73" s="5">
        <v>-4.3E-3</v>
      </c>
      <c r="S73" s="4">
        <v>450486</v>
      </c>
      <c r="T73" s="4">
        <f t="shared" si="18"/>
        <v>510052.1</v>
      </c>
      <c r="U73" s="4">
        <f t="shared" si="17"/>
        <v>250972</v>
      </c>
    </row>
    <row r="74" spans="1:22" x14ac:dyDescent="0.2">
      <c r="A74" s="16" t="s">
        <v>227</v>
      </c>
      <c r="B74" s="4">
        <v>150000</v>
      </c>
      <c r="C74" s="4">
        <v>5600</v>
      </c>
      <c r="D74" s="4">
        <v>144400</v>
      </c>
      <c r="E74" s="4">
        <v>6694600000</v>
      </c>
      <c r="F74" s="4">
        <f t="shared" si="15"/>
        <v>184191616494</v>
      </c>
      <c r="K74" s="4">
        <f t="shared" si="16"/>
        <v>-1840475000</v>
      </c>
      <c r="L74" s="4"/>
      <c r="M74" s="4"/>
      <c r="N74" s="4"/>
      <c r="O74" s="4"/>
      <c r="P74" s="4">
        <v>324800</v>
      </c>
      <c r="Q74" s="4">
        <v>177000</v>
      </c>
      <c r="R74" s="5">
        <v>1.3100000000000001E-2</v>
      </c>
      <c r="S74" s="4">
        <v>569518</v>
      </c>
      <c r="T74" s="4">
        <f t="shared" si="18"/>
        <v>646757.4</v>
      </c>
      <c r="U74" s="4">
        <f t="shared" si="17"/>
        <v>250972</v>
      </c>
    </row>
    <row r="75" spans="1:22" x14ac:dyDescent="0.2">
      <c r="A75" s="16" t="s">
        <v>221</v>
      </c>
      <c r="B75" s="4">
        <v>1800</v>
      </c>
      <c r="C75" s="4">
        <v>19100</v>
      </c>
      <c r="D75" s="4">
        <v>-17300</v>
      </c>
      <c r="E75" s="4">
        <v>-791690000</v>
      </c>
      <c r="F75" s="4">
        <f t="shared" si="15"/>
        <v>177497016494</v>
      </c>
      <c r="K75" s="4">
        <f t="shared" si="16"/>
        <v>-1840475000</v>
      </c>
      <c r="L75" s="4"/>
      <c r="M75" s="4"/>
      <c r="N75" s="4"/>
      <c r="O75" s="4"/>
      <c r="P75" s="4">
        <v>181900</v>
      </c>
      <c r="Q75" s="4">
        <v>163700</v>
      </c>
      <c r="R75" s="5">
        <v>0</v>
      </c>
      <c r="S75" s="4">
        <v>374668</v>
      </c>
      <c r="T75" s="4">
        <f t="shared" si="18"/>
        <v>665573.1</v>
      </c>
      <c r="U75" s="4">
        <f t="shared" si="17"/>
        <v>250972</v>
      </c>
    </row>
    <row r="76" spans="1:22" x14ac:dyDescent="0.2">
      <c r="A76" s="16" t="s">
        <v>212</v>
      </c>
      <c r="B76" s="4">
        <v>6500</v>
      </c>
      <c r="C76" s="4">
        <v>0</v>
      </c>
      <c r="D76" s="4">
        <v>6500</v>
      </c>
      <c r="E76" s="4">
        <v>291260000</v>
      </c>
      <c r="F76" s="4">
        <f t="shared" si="15"/>
        <v>178288706494</v>
      </c>
      <c r="K76" s="4">
        <f t="shared" si="16"/>
        <v>-1840475000</v>
      </c>
      <c r="L76" s="4"/>
      <c r="M76" s="4"/>
      <c r="N76" s="4"/>
      <c r="O76" s="4"/>
      <c r="P76" s="4">
        <v>233400</v>
      </c>
      <c r="Q76" s="4">
        <v>195100</v>
      </c>
      <c r="R76" s="5">
        <v>2.92E-2</v>
      </c>
      <c r="S76" s="4">
        <v>517908</v>
      </c>
      <c r="T76" s="4">
        <f t="shared" si="18"/>
        <v>686368.5</v>
      </c>
      <c r="U76" s="4">
        <f t="shared" si="17"/>
        <v>250972</v>
      </c>
    </row>
    <row r="77" spans="1:22" x14ac:dyDescent="0.2">
      <c r="A77" s="16" t="s">
        <v>211</v>
      </c>
      <c r="B77" s="4">
        <v>4000</v>
      </c>
      <c r="C77" s="4">
        <v>13500</v>
      </c>
      <c r="D77" s="4">
        <v>-9500</v>
      </c>
      <c r="E77" s="4">
        <v>-427730000</v>
      </c>
      <c r="F77" s="4">
        <f t="shared" si="15"/>
        <v>177997446494</v>
      </c>
      <c r="K77" s="4">
        <f>K78+J77</f>
        <v>-1840475000</v>
      </c>
      <c r="L77" s="4"/>
      <c r="M77" s="4"/>
      <c r="N77" s="4"/>
      <c r="O77" s="4"/>
      <c r="P77" s="4">
        <v>67600</v>
      </c>
      <c r="Q77" s="4">
        <v>121800</v>
      </c>
      <c r="R77" s="5">
        <v>-1.32E-2</v>
      </c>
      <c r="S77" s="4">
        <v>250972</v>
      </c>
      <c r="T77" s="4">
        <f t="shared" si="18"/>
        <v>781633.6</v>
      </c>
      <c r="U77" s="4">
        <f t="shared" si="17"/>
        <v>300042</v>
      </c>
    </row>
    <row r="78" spans="1:22" x14ac:dyDescent="0.2">
      <c r="A78" s="16" t="s">
        <v>210</v>
      </c>
      <c r="B78" s="4">
        <v>25900</v>
      </c>
      <c r="C78" s="4">
        <v>200</v>
      </c>
      <c r="D78" s="4">
        <v>25700</v>
      </c>
      <c r="E78" s="4">
        <v>1163200000</v>
      </c>
      <c r="F78" s="4">
        <f t="shared" si="15"/>
        <v>178425176494</v>
      </c>
      <c r="G78" s="4">
        <v>0</v>
      </c>
      <c r="H78" s="4">
        <v>40600</v>
      </c>
      <c r="I78" s="4">
        <v>-40600</v>
      </c>
      <c r="J78" s="4">
        <v>-1840475000</v>
      </c>
      <c r="K78" s="4">
        <f>J78+K80</f>
        <v>-1840475000</v>
      </c>
      <c r="R78" s="5">
        <v>7.9000000000000008E-3</v>
      </c>
      <c r="S78" s="4">
        <v>445762</v>
      </c>
      <c r="T78" s="4">
        <f t="shared" si="18"/>
        <v>800592.3</v>
      </c>
      <c r="U78" s="4">
        <f t="shared" si="17"/>
        <v>300042</v>
      </c>
    </row>
    <row r="79" spans="1:22" x14ac:dyDescent="0.2">
      <c r="A79" s="16" t="s">
        <v>209</v>
      </c>
      <c r="B79" s="4">
        <v>12600</v>
      </c>
      <c r="C79" s="4">
        <v>8100</v>
      </c>
      <c r="D79" s="4">
        <v>4500</v>
      </c>
      <c r="E79" s="4">
        <v>205070000</v>
      </c>
      <c r="F79" s="4">
        <f t="shared" si="15"/>
        <v>177261976494</v>
      </c>
      <c r="L79" s="4"/>
      <c r="M79" s="4"/>
      <c r="N79" s="4"/>
      <c r="O79" s="4"/>
      <c r="P79" s="4">
        <v>170300</v>
      </c>
      <c r="Q79" s="4">
        <v>273800</v>
      </c>
      <c r="R79" s="5">
        <v>5.6999999999999993E-3</v>
      </c>
      <c r="S79" s="4">
        <v>486755</v>
      </c>
      <c r="T79" s="4">
        <f t="shared" si="18"/>
        <v>827260.8</v>
      </c>
      <c r="U79" s="4">
        <f t="shared" si="17"/>
        <v>300042</v>
      </c>
    </row>
    <row r="80" spans="1:22" x14ac:dyDescent="0.2">
      <c r="A80" s="16" t="s">
        <v>208</v>
      </c>
      <c r="B80" s="4">
        <v>5200</v>
      </c>
      <c r="C80" s="4">
        <v>16900</v>
      </c>
      <c r="D80" s="4">
        <v>-11700</v>
      </c>
      <c r="E80" s="4">
        <v>-533420000</v>
      </c>
      <c r="F80" s="4">
        <f t="shared" si="15"/>
        <v>177056906494</v>
      </c>
      <c r="K80">
        <f>J80</f>
        <v>0</v>
      </c>
      <c r="R80" s="5">
        <v>-3.3500000000000002E-2</v>
      </c>
      <c r="S80" s="4">
        <v>702968</v>
      </c>
      <c r="T80" s="4">
        <f t="shared" si="18"/>
        <v>826391.3</v>
      </c>
      <c r="U80" s="4">
        <f t="shared" si="17"/>
        <v>300042</v>
      </c>
    </row>
    <row r="81" spans="1:21" x14ac:dyDescent="0.2">
      <c r="A81" s="16" t="s">
        <v>207</v>
      </c>
      <c r="B81" s="4">
        <v>50100</v>
      </c>
      <c r="C81" s="4">
        <v>21700</v>
      </c>
      <c r="D81" s="4">
        <v>28400</v>
      </c>
      <c r="E81" s="4">
        <v>1320260000</v>
      </c>
      <c r="F81" s="4">
        <f t="shared" si="15"/>
        <v>177590326494</v>
      </c>
      <c r="R81" s="5">
        <v>7.7000000000000002E-3</v>
      </c>
      <c r="S81" s="4">
        <v>300042</v>
      </c>
      <c r="T81" s="4">
        <f t="shared" si="18"/>
        <v>911156</v>
      </c>
      <c r="U81" s="4">
        <f t="shared" si="17"/>
        <v>515746</v>
      </c>
    </row>
    <row r="82" spans="1:21" x14ac:dyDescent="0.2">
      <c r="A82" s="16" t="s">
        <v>206</v>
      </c>
      <c r="B82" s="4">
        <v>2500</v>
      </c>
      <c r="C82" s="4">
        <v>12500</v>
      </c>
      <c r="D82" s="4">
        <v>-10000</v>
      </c>
      <c r="E82" s="4">
        <v>-450090000</v>
      </c>
      <c r="F82" s="4">
        <f t="shared" si="15"/>
        <v>176270066494</v>
      </c>
      <c r="R82" s="5">
        <v>6.6E-3</v>
      </c>
      <c r="S82" s="4">
        <v>515746</v>
      </c>
      <c r="T82" s="4">
        <f t="shared" si="18"/>
        <v>931624.4</v>
      </c>
      <c r="U82" s="4">
        <f t="shared" si="17"/>
        <v>562825</v>
      </c>
    </row>
    <row r="83" spans="1:21" x14ac:dyDescent="0.2">
      <c r="A83" s="16" t="s">
        <v>205</v>
      </c>
      <c r="B83" s="4">
        <v>0</v>
      </c>
      <c r="C83" s="4">
        <v>125625</v>
      </c>
      <c r="D83" s="4">
        <v>-125625</v>
      </c>
      <c r="E83" s="4">
        <v>-5767720000</v>
      </c>
      <c r="F83" s="4">
        <f t="shared" si="15"/>
        <v>176720156494</v>
      </c>
      <c r="R83" s="5">
        <v>-2.1499999999999998E-2</v>
      </c>
      <c r="S83" s="4">
        <v>936182</v>
      </c>
      <c r="T83" s="4">
        <f t="shared" si="18"/>
        <v>1045606.7</v>
      </c>
      <c r="U83" s="4">
        <f t="shared" si="17"/>
        <v>562825</v>
      </c>
    </row>
    <row r="84" spans="1:21" x14ac:dyDescent="0.2">
      <c r="A84" s="16" t="s">
        <v>204</v>
      </c>
      <c r="B84" s="4">
        <v>52500</v>
      </c>
      <c r="C84" s="4">
        <v>32600</v>
      </c>
      <c r="D84" s="4">
        <v>19900</v>
      </c>
      <c r="E84" s="4">
        <v>938670000</v>
      </c>
      <c r="F84" s="4">
        <f t="shared" si="15"/>
        <v>182487876494</v>
      </c>
      <c r="R84" s="5">
        <v>-3.5200000000000002E-2</v>
      </c>
      <c r="S84" s="4">
        <v>1936571</v>
      </c>
      <c r="T84" s="4">
        <f t="shared" si="18"/>
        <v>979083.8</v>
      </c>
      <c r="U84" s="4">
        <f t="shared" si="17"/>
        <v>562825</v>
      </c>
    </row>
    <row r="85" spans="1:21" x14ac:dyDescent="0.2">
      <c r="A85" s="16" t="s">
        <v>203</v>
      </c>
      <c r="B85" s="4">
        <v>39200</v>
      </c>
      <c r="C85" s="4">
        <v>0</v>
      </c>
      <c r="D85" s="4">
        <v>39200</v>
      </c>
      <c r="E85" s="4">
        <v>1884790000</v>
      </c>
      <c r="F85" s="4">
        <f t="shared" si="15"/>
        <v>181549206494</v>
      </c>
      <c r="R85" s="5">
        <v>9.4999999999999998E-3</v>
      </c>
      <c r="S85" s="4">
        <v>562825</v>
      </c>
      <c r="T85" s="4">
        <f t="shared" si="18"/>
        <v>1024436.4</v>
      </c>
      <c r="U85" s="4">
        <f t="shared" si="17"/>
        <v>635349</v>
      </c>
    </row>
    <row r="86" spans="1:21" x14ac:dyDescent="0.2">
      <c r="A86" s="16" t="s">
        <v>202</v>
      </c>
      <c r="B86" s="4">
        <v>0</v>
      </c>
      <c r="C86" s="4">
        <v>23400</v>
      </c>
      <c r="D86" s="4">
        <v>-23400</v>
      </c>
      <c r="E86" s="4">
        <v>-1115910000</v>
      </c>
      <c r="F86" s="4">
        <f t="shared" si="15"/>
        <v>179664416494</v>
      </c>
      <c r="R86" s="5">
        <v>-1.03E-2</v>
      </c>
      <c r="S86" s="4">
        <v>725862</v>
      </c>
      <c r="T86" s="4">
        <f t="shared" si="18"/>
        <v>1058628</v>
      </c>
      <c r="U86" s="4">
        <f t="shared" si="17"/>
        <v>635349</v>
      </c>
    </row>
    <row r="87" spans="1:21" x14ac:dyDescent="0.2">
      <c r="A87" s="16" t="s">
        <v>201</v>
      </c>
      <c r="B87" s="4">
        <v>45900</v>
      </c>
      <c r="C87" s="4">
        <v>300</v>
      </c>
      <c r="D87" s="4">
        <v>45600</v>
      </c>
      <c r="E87" s="4">
        <v>2172801099</v>
      </c>
      <c r="F87" s="4">
        <f t="shared" si="15"/>
        <v>180780326494</v>
      </c>
      <c r="R87" s="5">
        <v>5.8200000000000002E-2</v>
      </c>
      <c r="S87" s="4">
        <v>1203623</v>
      </c>
      <c r="T87" s="4">
        <f t="shared" si="18"/>
        <v>1171537.5</v>
      </c>
      <c r="U87" s="4">
        <f t="shared" si="17"/>
        <v>635349</v>
      </c>
    </row>
    <row r="88" spans="1:21" x14ac:dyDescent="0.2">
      <c r="A88" s="16" t="s">
        <v>200</v>
      </c>
      <c r="B88" s="4">
        <v>22200</v>
      </c>
      <c r="C88" s="4">
        <v>0</v>
      </c>
      <c r="D88" s="4">
        <v>22200</v>
      </c>
      <c r="E88" s="4">
        <v>1002730000</v>
      </c>
      <c r="F88" s="4">
        <f t="shared" si="15"/>
        <v>178607525395</v>
      </c>
      <c r="R88" s="5">
        <v>1.9E-2</v>
      </c>
      <c r="S88" s="4">
        <v>635349</v>
      </c>
      <c r="T88" s="4">
        <f t="shared" si="18"/>
        <v>1298323.8999999999</v>
      </c>
      <c r="U88" s="4">
        <f t="shared" si="17"/>
        <v>694273</v>
      </c>
    </row>
    <row r="89" spans="1:21" x14ac:dyDescent="0.2">
      <c r="A89" s="16" t="s">
        <v>199</v>
      </c>
      <c r="B89" s="4">
        <v>9125</v>
      </c>
      <c r="C89" s="4">
        <v>1500</v>
      </c>
      <c r="D89" s="4">
        <v>7625</v>
      </c>
      <c r="E89" s="4">
        <v>349480000</v>
      </c>
      <c r="F89" s="4">
        <f t="shared" si="15"/>
        <v>177604795395</v>
      </c>
      <c r="R89" s="5">
        <v>-1.7500000000000002E-2</v>
      </c>
      <c r="S89" s="4">
        <v>753440</v>
      </c>
      <c r="T89" s="4">
        <f t="shared" si="18"/>
        <v>1299135</v>
      </c>
      <c r="U89" s="4">
        <f t="shared" si="17"/>
        <v>694273</v>
      </c>
    </row>
    <row r="90" spans="1:21" x14ac:dyDescent="0.2">
      <c r="A90" s="16" t="s">
        <v>198</v>
      </c>
      <c r="B90" s="4">
        <v>0</v>
      </c>
      <c r="C90" s="4">
        <v>28452</v>
      </c>
      <c r="D90" s="4">
        <v>-28452</v>
      </c>
      <c r="E90" s="4">
        <v>-1300730000</v>
      </c>
      <c r="F90" s="4">
        <f t="shared" si="15"/>
        <v>177255315395</v>
      </c>
      <c r="R90" s="5">
        <v>0.01</v>
      </c>
      <c r="S90" s="4">
        <v>694273</v>
      </c>
      <c r="T90" s="4">
        <f t="shared" si="18"/>
        <v>1366630.2</v>
      </c>
      <c r="U90" s="4">
        <f t="shared" si="17"/>
        <v>720430</v>
      </c>
    </row>
    <row r="91" spans="1:21" x14ac:dyDescent="0.2">
      <c r="A91" s="16" t="s">
        <v>197</v>
      </c>
      <c r="B91" s="4">
        <v>0</v>
      </c>
      <c r="C91" s="4">
        <v>35500</v>
      </c>
      <c r="D91" s="4">
        <v>-35500</v>
      </c>
      <c r="E91" s="4">
        <v>-1569770000</v>
      </c>
      <c r="F91" s="4">
        <f t="shared" si="15"/>
        <v>178556045395</v>
      </c>
      <c r="R91" s="5">
        <v>0</v>
      </c>
      <c r="S91" s="4">
        <v>1147689</v>
      </c>
      <c r="T91" s="4">
        <f t="shared" si="18"/>
        <v>1343469.1</v>
      </c>
      <c r="U91" s="4">
        <f t="shared" si="17"/>
        <v>720430</v>
      </c>
    </row>
    <row r="92" spans="1:21" x14ac:dyDescent="0.2">
      <c r="A92" s="16" t="s">
        <v>196</v>
      </c>
      <c r="B92" s="4">
        <v>52200</v>
      </c>
      <c r="C92" s="4">
        <v>23500</v>
      </c>
      <c r="D92" s="4">
        <v>28700</v>
      </c>
      <c r="E92" s="4">
        <v>1296500000</v>
      </c>
      <c r="F92" s="4">
        <f t="shared" si="15"/>
        <v>180125815395</v>
      </c>
      <c r="R92" s="5">
        <v>-1.09E-2</v>
      </c>
      <c r="S92" s="4">
        <v>720430</v>
      </c>
      <c r="T92" s="4">
        <f t="shared" si="18"/>
        <v>1368667.8</v>
      </c>
      <c r="U92" s="4">
        <f t="shared" si="17"/>
        <v>1016351</v>
      </c>
    </row>
    <row r="93" spans="1:21" x14ac:dyDescent="0.2">
      <c r="A93" s="16" t="s">
        <v>195</v>
      </c>
      <c r="B93" s="4">
        <v>172800</v>
      </c>
      <c r="C93" s="4">
        <v>700</v>
      </c>
      <c r="D93" s="4">
        <v>172100</v>
      </c>
      <c r="E93" s="4">
        <v>7449960000</v>
      </c>
      <c r="F93" s="4">
        <f t="shared" si="15"/>
        <v>178829315395</v>
      </c>
      <c r="R93" s="5">
        <v>6.3E-2</v>
      </c>
      <c r="S93" s="4">
        <v>2076005</v>
      </c>
      <c r="T93" s="4">
        <f t="shared" si="18"/>
        <v>1328253</v>
      </c>
      <c r="U93" s="4">
        <f t="shared" si="17"/>
        <v>1016351</v>
      </c>
    </row>
    <row r="94" spans="1:21" x14ac:dyDescent="0.2">
      <c r="A94" s="16" t="s">
        <v>194</v>
      </c>
      <c r="B94" s="4">
        <v>14800</v>
      </c>
      <c r="C94" s="4">
        <v>300</v>
      </c>
      <c r="D94" s="4">
        <v>14500</v>
      </c>
      <c r="E94" s="4">
        <v>664970000</v>
      </c>
      <c r="F94" s="4">
        <f t="shared" si="15"/>
        <v>171379355395</v>
      </c>
      <c r="R94" s="5">
        <v>-6.9400000000000003E-2</v>
      </c>
      <c r="S94" s="4">
        <v>1271342</v>
      </c>
      <c r="T94" s="4">
        <f t="shared" si="18"/>
        <v>1351856.1</v>
      </c>
      <c r="U94" s="4">
        <f t="shared" si="17"/>
        <v>761551</v>
      </c>
    </row>
    <row r="95" spans="1:21" x14ac:dyDescent="0.2">
      <c r="A95" s="16" t="s">
        <v>193</v>
      </c>
      <c r="B95" s="4">
        <v>52100</v>
      </c>
      <c r="C95" s="4">
        <v>2122</v>
      </c>
      <c r="D95" s="4">
        <v>49978</v>
      </c>
      <c r="E95" s="4">
        <v>2300630000</v>
      </c>
      <c r="F95" s="4">
        <f t="shared" si="15"/>
        <v>170714385395</v>
      </c>
      <c r="R95" s="5">
        <v>1.1000000000000001E-3</v>
      </c>
      <c r="S95" s="4">
        <v>1016351</v>
      </c>
      <c r="T95" s="4">
        <f t="shared" si="18"/>
        <v>1441592</v>
      </c>
      <c r="U95" s="4">
        <f t="shared" si="17"/>
        <v>761551</v>
      </c>
    </row>
    <row r="96" spans="1:21" x14ac:dyDescent="0.2">
      <c r="A96" s="16" t="s">
        <v>192</v>
      </c>
      <c r="B96" s="4">
        <v>36100</v>
      </c>
      <c r="C96" s="4">
        <v>0</v>
      </c>
      <c r="D96" s="4">
        <v>36100</v>
      </c>
      <c r="E96" s="4">
        <v>1653985395</v>
      </c>
      <c r="F96" s="4">
        <f t="shared" si="15"/>
        <v>168413755395</v>
      </c>
      <c r="R96" s="5">
        <v>2.7999999999999997E-2</v>
      </c>
      <c r="S96" s="4">
        <v>1067778</v>
      </c>
      <c r="T96" s="4">
        <f t="shared" si="18"/>
        <v>1458366.1</v>
      </c>
      <c r="U96" s="4">
        <f t="shared" si="17"/>
        <v>761551</v>
      </c>
    </row>
    <row r="97" spans="1:21" x14ac:dyDescent="0.2">
      <c r="A97" s="16" t="s">
        <v>191</v>
      </c>
      <c r="B97" s="4">
        <v>124100</v>
      </c>
      <c r="C97" s="4">
        <v>4016</v>
      </c>
      <c r="D97" s="4">
        <v>120084</v>
      </c>
      <c r="E97" s="4">
        <v>5170370000</v>
      </c>
      <c r="F97" s="4">
        <f t="shared" si="15"/>
        <v>166759770000</v>
      </c>
      <c r="R97" s="5">
        <v>6.93E-2</v>
      </c>
      <c r="S97" s="4">
        <v>2332718</v>
      </c>
      <c r="T97" s="4">
        <f t="shared" si="18"/>
        <v>1309775.8</v>
      </c>
      <c r="U97" s="4">
        <f t="shared" si="17"/>
        <v>761551</v>
      </c>
    </row>
    <row r="98" spans="1:21" x14ac:dyDescent="0.2">
      <c r="A98" s="16" t="s">
        <v>190</v>
      </c>
      <c r="B98" s="4">
        <v>18700</v>
      </c>
      <c r="C98" s="4">
        <v>111300</v>
      </c>
      <c r="D98" s="4">
        <v>-92600</v>
      </c>
      <c r="E98" s="4">
        <v>-4014520000</v>
      </c>
      <c r="F98" s="4">
        <f t="shared" si="15"/>
        <v>161589400000</v>
      </c>
      <c r="R98" s="5">
        <v>-4.5499999999999999E-2</v>
      </c>
      <c r="S98" s="4">
        <v>1903213</v>
      </c>
      <c r="T98" s="4">
        <f t="shared" si="18"/>
        <v>1237620.6000000001</v>
      </c>
      <c r="U98" s="4">
        <f t="shared" si="17"/>
        <v>761551</v>
      </c>
    </row>
    <row r="99" spans="1:21" x14ac:dyDescent="0.2">
      <c r="A99" s="16" t="s">
        <v>189</v>
      </c>
      <c r="B99" s="4">
        <v>19800</v>
      </c>
      <c r="C99" s="4">
        <v>4100</v>
      </c>
      <c r="D99" s="4">
        <v>15700</v>
      </c>
      <c r="E99" s="4">
        <v>682920000</v>
      </c>
      <c r="F99" s="4">
        <f t="shared" si="15"/>
        <v>165603920000</v>
      </c>
      <c r="R99" s="5">
        <v>2.3E-3</v>
      </c>
      <c r="S99" s="4">
        <v>761551</v>
      </c>
      <c r="T99" s="4">
        <f t="shared" si="18"/>
        <v>1303115.2</v>
      </c>
      <c r="U99" s="4">
        <f t="shared" si="17"/>
        <v>916078</v>
      </c>
    </row>
    <row r="100" spans="1:21" x14ac:dyDescent="0.2">
      <c r="A100" s="16" t="s">
        <v>188</v>
      </c>
      <c r="B100" s="4">
        <v>555600</v>
      </c>
      <c r="C100" s="4">
        <v>36700</v>
      </c>
      <c r="D100" s="4">
        <v>518900</v>
      </c>
      <c r="E100" s="4">
        <v>22652540000</v>
      </c>
      <c r="F100" s="4">
        <f t="shared" si="15"/>
        <v>164921000000</v>
      </c>
      <c r="R100" s="5">
        <v>1.9799999999999998E-2</v>
      </c>
      <c r="S100" s="4">
        <v>1369225</v>
      </c>
      <c r="T100" s="4">
        <f t="shared" si="18"/>
        <v>1257022.2</v>
      </c>
      <c r="U100" s="4">
        <f t="shared" si="17"/>
        <v>916078</v>
      </c>
    </row>
    <row r="101" spans="1:21" x14ac:dyDescent="0.2">
      <c r="A101" s="16" t="s">
        <v>187</v>
      </c>
      <c r="B101" s="4">
        <v>10800</v>
      </c>
      <c r="C101" s="4">
        <v>17600</v>
      </c>
      <c r="D101" s="4">
        <v>-6800</v>
      </c>
      <c r="E101" s="4">
        <v>-295430000</v>
      </c>
      <c r="F101" s="4">
        <f t="shared" si="15"/>
        <v>142268460000</v>
      </c>
      <c r="R101" s="5">
        <v>9.4999999999999998E-3</v>
      </c>
      <c r="S101" s="4">
        <v>916078</v>
      </c>
      <c r="T101" s="4">
        <f t="shared" si="18"/>
        <v>1338167.3999999999</v>
      </c>
      <c r="U101" s="4">
        <f t="shared" si="17"/>
        <v>972417</v>
      </c>
    </row>
    <row r="102" spans="1:21" x14ac:dyDescent="0.2">
      <c r="A102" s="16" t="s">
        <v>186</v>
      </c>
      <c r="B102" s="4">
        <v>3600</v>
      </c>
      <c r="C102" s="4">
        <v>9200</v>
      </c>
      <c r="D102" s="4">
        <v>-5600</v>
      </c>
      <c r="E102" s="4">
        <v>-235690000</v>
      </c>
      <c r="F102" s="4">
        <f t="shared" si="15"/>
        <v>142563890000</v>
      </c>
      <c r="R102" s="5">
        <v>1.6799999999999999E-2</v>
      </c>
      <c r="S102" s="4">
        <v>972417</v>
      </c>
      <c r="T102" s="4">
        <f t="shared" si="18"/>
        <v>1320422.3</v>
      </c>
      <c r="U102" s="4">
        <f t="shared" si="17"/>
        <v>846815</v>
      </c>
    </row>
    <row r="103" spans="1:21" x14ac:dyDescent="0.2">
      <c r="A103" s="16" t="s">
        <v>185</v>
      </c>
      <c r="B103" s="4">
        <v>27900</v>
      </c>
      <c r="C103" s="4">
        <v>326</v>
      </c>
      <c r="D103" s="4">
        <v>27574</v>
      </c>
      <c r="E103" s="4">
        <v>1173190000</v>
      </c>
      <c r="F103" s="4">
        <f t="shared" si="15"/>
        <v>142799580000</v>
      </c>
      <c r="R103" s="5">
        <v>1.1999999999999999E-3</v>
      </c>
      <c r="S103" s="4">
        <v>1671857</v>
      </c>
      <c r="T103" s="4">
        <f t="shared" si="18"/>
        <v>1270141</v>
      </c>
      <c r="U103" s="4">
        <f t="shared" si="17"/>
        <v>846815</v>
      </c>
    </row>
    <row r="104" spans="1:21" x14ac:dyDescent="0.2">
      <c r="A104" s="16" t="s">
        <v>184</v>
      </c>
      <c r="B104" s="4">
        <v>36500</v>
      </c>
      <c r="C104" s="4">
        <v>8500</v>
      </c>
      <c r="D104" s="4">
        <v>28000</v>
      </c>
      <c r="E104" s="4">
        <v>1152120000</v>
      </c>
      <c r="F104" s="4">
        <f t="shared" si="15"/>
        <v>141626390000</v>
      </c>
      <c r="R104" s="5">
        <v>5.0300000000000004E-2</v>
      </c>
      <c r="S104" s="4">
        <v>1507373</v>
      </c>
      <c r="T104" s="4">
        <f t="shared" si="18"/>
        <v>1431638.7</v>
      </c>
      <c r="U104" s="4">
        <f t="shared" si="17"/>
        <v>846815</v>
      </c>
    </row>
    <row r="105" spans="1:21" x14ac:dyDescent="0.2">
      <c r="A105" s="16" t="s">
        <v>183</v>
      </c>
      <c r="B105" s="4">
        <v>9200</v>
      </c>
      <c r="C105" s="4">
        <v>12800</v>
      </c>
      <c r="D105" s="4">
        <v>-3600</v>
      </c>
      <c r="E105" s="4">
        <v>-137530000</v>
      </c>
      <c r="F105" s="4">
        <f t="shared" si="15"/>
        <v>140474270000</v>
      </c>
      <c r="R105" s="5">
        <v>6.9900000000000004E-2</v>
      </c>
      <c r="S105" s="4">
        <v>1913710</v>
      </c>
      <c r="T105" s="4">
        <f t="shared" si="18"/>
        <v>1401748.2</v>
      </c>
      <c r="U105" s="4">
        <f t="shared" si="17"/>
        <v>846815</v>
      </c>
    </row>
    <row r="106" spans="1:21" x14ac:dyDescent="0.2">
      <c r="A106" s="16" t="s">
        <v>182</v>
      </c>
      <c r="B106" s="4">
        <v>300000</v>
      </c>
      <c r="C106" s="4">
        <v>2500</v>
      </c>
      <c r="D106" s="4">
        <v>297500</v>
      </c>
      <c r="E106" s="4">
        <v>11023650000</v>
      </c>
      <c r="F106" s="4">
        <f t="shared" si="15"/>
        <v>140611800000</v>
      </c>
      <c r="R106" s="5">
        <v>-5.3E-3</v>
      </c>
      <c r="S106" s="4">
        <v>1235519</v>
      </c>
      <c r="T106" s="4">
        <f t="shared" si="18"/>
        <v>1372412</v>
      </c>
      <c r="U106" s="4">
        <f t="shared" si="17"/>
        <v>846815</v>
      </c>
    </row>
    <row r="107" spans="1:21" x14ac:dyDescent="0.2">
      <c r="A107" s="16" t="s">
        <v>181</v>
      </c>
      <c r="B107" s="4">
        <v>207400</v>
      </c>
      <c r="C107" s="4">
        <v>8162</v>
      </c>
      <c r="D107" s="4">
        <v>199238</v>
      </c>
      <c r="E107" s="4">
        <v>7413300000</v>
      </c>
      <c r="F107" s="4">
        <f t="shared" si="15"/>
        <v>129588150000</v>
      </c>
      <c r="R107" s="5">
        <v>1.09E-2</v>
      </c>
      <c r="S107" s="4">
        <v>846815</v>
      </c>
      <c r="T107" s="4">
        <f t="shared" si="18"/>
        <v>1364046.7</v>
      </c>
      <c r="U107" s="4">
        <f t="shared" si="17"/>
        <v>794966</v>
      </c>
    </row>
    <row r="108" spans="1:21" x14ac:dyDescent="0.2">
      <c r="A108" s="16" t="s">
        <v>180</v>
      </c>
      <c r="B108" s="4">
        <v>350000</v>
      </c>
      <c r="C108" s="4">
        <v>35600</v>
      </c>
      <c r="D108" s="4">
        <v>314400</v>
      </c>
      <c r="E108" s="4">
        <v>11594230000</v>
      </c>
      <c r="F108" s="4">
        <f t="shared" si="15"/>
        <v>122174850000</v>
      </c>
      <c r="R108" s="5">
        <v>-2.5999999999999999E-3</v>
      </c>
      <c r="S108" s="4">
        <v>1181661</v>
      </c>
      <c r="T108" s="4">
        <f t="shared" si="18"/>
        <v>1482209.5</v>
      </c>
      <c r="U108" s="4">
        <f t="shared" si="17"/>
        <v>794966</v>
      </c>
    </row>
    <row r="109" spans="1:21" x14ac:dyDescent="0.2">
      <c r="A109" s="16" t="s">
        <v>179</v>
      </c>
      <c r="B109" s="4">
        <v>0</v>
      </c>
      <c r="C109" s="4">
        <v>10000</v>
      </c>
      <c r="D109" s="4">
        <v>-10000</v>
      </c>
      <c r="E109" s="4">
        <v>-358500000</v>
      </c>
      <c r="F109" s="4">
        <f t="shared" si="15"/>
        <v>110580620000</v>
      </c>
      <c r="R109" s="5">
        <v>6.7699999999999996E-2</v>
      </c>
      <c r="S109" s="4">
        <v>1416497</v>
      </c>
      <c r="T109" s="4">
        <f t="shared" si="18"/>
        <v>1479609.3</v>
      </c>
      <c r="U109" s="4">
        <f t="shared" si="17"/>
        <v>794966</v>
      </c>
    </row>
    <row r="110" spans="1:21" x14ac:dyDescent="0.2">
      <c r="A110" s="16" t="s">
        <v>178</v>
      </c>
      <c r="B110" s="4">
        <v>40800</v>
      </c>
      <c r="C110" s="4">
        <v>648</v>
      </c>
      <c r="D110" s="4">
        <v>40152</v>
      </c>
      <c r="E110" s="4">
        <v>1345240000</v>
      </c>
      <c r="F110" s="4">
        <f t="shared" si="15"/>
        <v>110939120000</v>
      </c>
      <c r="R110" s="5">
        <v>4.6699999999999998E-2</v>
      </c>
      <c r="S110" s="4">
        <v>908295</v>
      </c>
      <c r="T110" s="4">
        <f t="shared" si="18"/>
        <v>1626823.5</v>
      </c>
      <c r="U110" s="4">
        <f t="shared" si="17"/>
        <v>794966</v>
      </c>
    </row>
    <row r="111" spans="1:21" x14ac:dyDescent="0.2">
      <c r="A111" s="16" t="s">
        <v>177</v>
      </c>
      <c r="B111" s="4">
        <v>454700</v>
      </c>
      <c r="C111" s="4">
        <v>2600</v>
      </c>
      <c r="D111" s="4">
        <v>452100</v>
      </c>
      <c r="E111" s="4">
        <v>15130880000</v>
      </c>
      <c r="F111" s="4">
        <f t="shared" si="15"/>
        <v>109593880000</v>
      </c>
      <c r="R111" s="5">
        <v>-6.7400000000000002E-2</v>
      </c>
      <c r="S111" s="4">
        <v>1727530</v>
      </c>
      <c r="T111" s="4">
        <f t="shared" si="18"/>
        <v>1571679.6</v>
      </c>
      <c r="U111" s="4">
        <f t="shared" si="17"/>
        <v>794966</v>
      </c>
    </row>
    <row r="112" spans="1:21" x14ac:dyDescent="0.2">
      <c r="A112" s="16" t="s">
        <v>176</v>
      </c>
      <c r="B112" s="4">
        <v>100500</v>
      </c>
      <c r="C112" s="4">
        <v>1100</v>
      </c>
      <c r="D112" s="4">
        <v>99400</v>
      </c>
      <c r="E112" s="4">
        <v>3714130000</v>
      </c>
      <c r="F112" s="4">
        <f t="shared" si="15"/>
        <v>94463000000</v>
      </c>
      <c r="R112" s="5">
        <v>-6.8000000000000005E-2</v>
      </c>
      <c r="S112" s="4">
        <v>794966</v>
      </c>
      <c r="T112" s="4">
        <f t="shared" si="18"/>
        <v>1612578.9</v>
      </c>
      <c r="U112" s="4">
        <f t="shared" si="17"/>
        <v>763162</v>
      </c>
    </row>
    <row r="113" spans="1:21" x14ac:dyDescent="0.2">
      <c r="A113" s="16" t="s">
        <v>175</v>
      </c>
      <c r="B113" s="4">
        <v>202000</v>
      </c>
      <c r="C113" s="4">
        <v>11000</v>
      </c>
      <c r="D113" s="4">
        <v>191000</v>
      </c>
      <c r="E113" s="4">
        <v>7272310000</v>
      </c>
      <c r="F113" s="4">
        <f t="shared" si="15"/>
        <v>90748870000</v>
      </c>
      <c r="R113" s="5">
        <v>2.0099999999999996E-2</v>
      </c>
      <c r="S113" s="4">
        <v>1169044</v>
      </c>
      <c r="T113" s="4">
        <f t="shared" si="18"/>
        <v>1637223.9</v>
      </c>
      <c r="U113" s="4">
        <f t="shared" si="17"/>
        <v>763162</v>
      </c>
    </row>
    <row r="114" spans="1:21" x14ac:dyDescent="0.2">
      <c r="A114" s="16" t="s">
        <v>174</v>
      </c>
      <c r="B114" s="4">
        <v>603100</v>
      </c>
      <c r="C114" s="4">
        <v>157100</v>
      </c>
      <c r="D114" s="4">
        <v>446000</v>
      </c>
      <c r="E114" s="4">
        <v>16260550000</v>
      </c>
      <c r="F114" s="4">
        <f t="shared" si="15"/>
        <v>83476560000</v>
      </c>
      <c r="R114" s="5">
        <v>-2.4700000000000003E-2</v>
      </c>
      <c r="S114" s="4">
        <v>3122350</v>
      </c>
      <c r="T114" s="4">
        <f t="shared" si="18"/>
        <v>1467172.3</v>
      </c>
      <c r="U114" s="4">
        <f t="shared" si="17"/>
        <v>763162</v>
      </c>
    </row>
    <row r="115" spans="1:21" x14ac:dyDescent="0.2">
      <c r="A115" s="16" t="s">
        <v>173</v>
      </c>
      <c r="B115" s="4">
        <v>350000</v>
      </c>
      <c r="C115" s="4">
        <v>67200</v>
      </c>
      <c r="D115" s="4">
        <v>282800</v>
      </c>
      <c r="E115" s="4">
        <v>10974610000</v>
      </c>
      <c r="F115" s="4">
        <f t="shared" si="15"/>
        <v>67216010000</v>
      </c>
      <c r="R115" s="5">
        <v>1.06E-2</v>
      </c>
      <c r="S115" s="4">
        <v>1614805</v>
      </c>
      <c r="T115" s="4">
        <f t="shared" si="18"/>
        <v>1469945.3</v>
      </c>
      <c r="U115" s="4">
        <f t="shared" si="17"/>
        <v>763162</v>
      </c>
    </row>
    <row r="116" spans="1:21" x14ac:dyDescent="0.2">
      <c r="A116" s="16" t="s">
        <v>172</v>
      </c>
      <c r="B116" s="4">
        <v>211000</v>
      </c>
      <c r="C116" s="4">
        <v>8400</v>
      </c>
      <c r="D116" s="4">
        <v>202600</v>
      </c>
      <c r="E116" s="4">
        <v>7559270000</v>
      </c>
      <c r="F116" s="4">
        <f t="shared" si="15"/>
        <v>56241400000</v>
      </c>
      <c r="R116" s="5">
        <v>2.1600000000000001E-2</v>
      </c>
      <c r="S116" s="4">
        <v>942157</v>
      </c>
      <c r="T116" s="4">
        <f t="shared" ref="T116:T121" si="19">AVERAGE(S117:S126)</f>
        <v>1577601.1</v>
      </c>
      <c r="U116" s="4">
        <f t="shared" si="17"/>
        <v>763162</v>
      </c>
    </row>
    <row r="117" spans="1:21" x14ac:dyDescent="0.2">
      <c r="A117" s="16" t="s">
        <v>171</v>
      </c>
      <c r="B117" s="4">
        <v>100</v>
      </c>
      <c r="C117" s="4">
        <v>140400</v>
      </c>
      <c r="D117" s="4">
        <v>-140300</v>
      </c>
      <c r="E117" s="4">
        <v>-5270560000</v>
      </c>
      <c r="F117" s="4">
        <f t="shared" si="15"/>
        <v>48682130000</v>
      </c>
      <c r="R117" s="5">
        <v>-2.23E-2</v>
      </c>
      <c r="S117" s="4">
        <v>763162</v>
      </c>
      <c r="T117" s="4">
        <f t="shared" si="19"/>
        <v>1638829.6</v>
      </c>
      <c r="U117" s="4">
        <f t="shared" si="17"/>
        <v>1176091</v>
      </c>
    </row>
    <row r="118" spans="1:21" x14ac:dyDescent="0.2">
      <c r="A118" s="16" t="s">
        <v>170</v>
      </c>
      <c r="B118" s="4">
        <v>502500</v>
      </c>
      <c r="C118" s="4">
        <v>18000</v>
      </c>
      <c r="D118" s="4">
        <v>484500</v>
      </c>
      <c r="E118" s="4">
        <v>17718130000</v>
      </c>
      <c r="F118" s="4">
        <f t="shared" si="15"/>
        <v>53952690000</v>
      </c>
      <c r="R118" s="5">
        <v>6.8900000000000003E-2</v>
      </c>
      <c r="S118" s="4">
        <v>2363289</v>
      </c>
      <c r="T118" s="4">
        <f t="shared" si="19"/>
        <v>1525924.1</v>
      </c>
      <c r="U118" s="4">
        <f t="shared" si="17"/>
        <v>1176091</v>
      </c>
    </row>
    <row r="119" spans="1:21" x14ac:dyDescent="0.2">
      <c r="A119" s="16" t="s">
        <v>169</v>
      </c>
      <c r="B119" s="4">
        <v>9000</v>
      </c>
      <c r="C119" s="4">
        <v>46200</v>
      </c>
      <c r="D119" s="4">
        <v>-37200</v>
      </c>
      <c r="E119" s="4">
        <v>-1379820000</v>
      </c>
      <c r="F119" s="4">
        <f t="shared" si="15"/>
        <v>36234560000</v>
      </c>
      <c r="R119" s="5">
        <v>-6.3099999999999989E-2</v>
      </c>
      <c r="S119" s="4">
        <v>1390495</v>
      </c>
      <c r="T119" s="4">
        <f t="shared" si="19"/>
        <v>1522387.9</v>
      </c>
      <c r="U119" s="4">
        <f t="shared" si="17"/>
        <v>1176091</v>
      </c>
    </row>
    <row r="120" spans="1:21" x14ac:dyDescent="0.2">
      <c r="A120" s="16" t="s">
        <v>168</v>
      </c>
      <c r="B120" s="4">
        <v>340000</v>
      </c>
      <c r="C120" s="4">
        <v>5000</v>
      </c>
      <c r="D120" s="4">
        <v>335000</v>
      </c>
      <c r="E120" s="4">
        <v>12736240000</v>
      </c>
      <c r="F120" s="4">
        <f t="shared" si="15"/>
        <v>37614380000</v>
      </c>
      <c r="R120" s="5">
        <v>-1.29E-2</v>
      </c>
      <c r="S120" s="4">
        <v>2380437</v>
      </c>
      <c r="T120" s="4">
        <f t="shared" si="19"/>
        <v>1481299.9</v>
      </c>
      <c r="U120" s="4">
        <f t="shared" si="17"/>
        <v>1176091</v>
      </c>
    </row>
    <row r="121" spans="1:21" x14ac:dyDescent="0.2">
      <c r="A121" s="16" t="s">
        <v>167</v>
      </c>
      <c r="B121" s="4">
        <v>338800</v>
      </c>
      <c r="C121" s="4">
        <v>65000</v>
      </c>
      <c r="D121" s="4">
        <v>273800</v>
      </c>
      <c r="E121" s="4">
        <v>11039800000</v>
      </c>
      <c r="F121" s="4">
        <f t="shared" si="15"/>
        <v>24878140000</v>
      </c>
      <c r="R121" s="5">
        <v>-3.7499999999999999E-2</v>
      </c>
      <c r="S121" s="4">
        <v>1176091</v>
      </c>
      <c r="T121" s="4">
        <f t="shared" si="19"/>
        <v>1679162.1</v>
      </c>
      <c r="U121" s="4">
        <f t="shared" si="17"/>
        <v>1203959</v>
      </c>
    </row>
    <row r="122" spans="1:21" x14ac:dyDescent="0.2">
      <c r="A122" s="16" t="s">
        <v>166</v>
      </c>
      <c r="B122" s="4">
        <v>900</v>
      </c>
      <c r="C122" s="4">
        <v>78800</v>
      </c>
      <c r="D122" s="4">
        <v>-77900</v>
      </c>
      <c r="E122" s="4">
        <v>-3179470000</v>
      </c>
      <c r="F122" s="4">
        <f t="shared" si="15"/>
        <v>13838340000</v>
      </c>
      <c r="R122" s="5">
        <v>-3.61E-2</v>
      </c>
      <c r="S122" s="4">
        <v>1203959</v>
      </c>
      <c r="T122" s="4">
        <f>AVERAGE(S123:S132)</f>
        <v>1689970.8</v>
      </c>
      <c r="U122" s="4">
        <f t="shared" si="17"/>
        <v>1375447</v>
      </c>
    </row>
    <row r="123" spans="1:21" x14ac:dyDescent="0.2">
      <c r="A123" s="16" t="s">
        <v>165</v>
      </c>
      <c r="B123" s="4">
        <v>9500</v>
      </c>
      <c r="C123" s="4">
        <v>35600</v>
      </c>
      <c r="D123" s="4">
        <v>-26100</v>
      </c>
      <c r="E123" s="4">
        <v>-1061900000</v>
      </c>
      <c r="F123" s="4">
        <f t="shared" si="15"/>
        <v>17017810000</v>
      </c>
      <c r="R123" s="5">
        <v>-2.3999999999999998E-3</v>
      </c>
      <c r="S123" s="4">
        <v>1415494</v>
      </c>
      <c r="U123" s="4">
        <f t="shared" si="17"/>
        <v>1234234</v>
      </c>
    </row>
    <row r="124" spans="1:21" x14ac:dyDescent="0.2">
      <c r="A124" s="16" t="s">
        <v>164</v>
      </c>
      <c r="B124" s="4">
        <v>6800</v>
      </c>
      <c r="C124" s="4">
        <v>66600</v>
      </c>
      <c r="D124" s="4">
        <v>-59800</v>
      </c>
      <c r="E124" s="4">
        <v>-2520170000</v>
      </c>
      <c r="F124" s="4">
        <f t="shared" si="15"/>
        <v>18079710000</v>
      </c>
      <c r="R124" s="5">
        <v>-1.4199999999999999E-2</v>
      </c>
      <c r="S124" s="4">
        <v>1421834</v>
      </c>
      <c r="U124" s="4">
        <f t="shared" ref="U124:U126" si="20">MIN(S125:S129)</f>
        <v>1234234</v>
      </c>
    </row>
    <row r="125" spans="1:21" x14ac:dyDescent="0.2">
      <c r="A125" s="16" t="s">
        <v>163</v>
      </c>
      <c r="B125" s="4">
        <v>11300</v>
      </c>
      <c r="C125" s="4">
        <v>0</v>
      </c>
      <c r="D125" s="4">
        <v>11300</v>
      </c>
      <c r="E125" s="4">
        <v>459620000</v>
      </c>
      <c r="F125" s="4">
        <f t="shared" si="15"/>
        <v>20599880000</v>
      </c>
      <c r="R125" s="5">
        <v>4.5899999999999996E-2</v>
      </c>
      <c r="S125" s="4">
        <v>1642535</v>
      </c>
      <c r="U125" s="4">
        <f t="shared" si="20"/>
        <v>1234234</v>
      </c>
    </row>
    <row r="126" spans="1:21" x14ac:dyDescent="0.2">
      <c r="A126" s="16" t="s">
        <v>162</v>
      </c>
      <c r="B126" s="4">
        <v>0</v>
      </c>
      <c r="C126" s="4">
        <v>58800</v>
      </c>
      <c r="D126" s="4">
        <v>-58800</v>
      </c>
      <c r="E126" s="4">
        <v>-2404890000</v>
      </c>
      <c r="F126" s="4">
        <f t="shared" si="15"/>
        <v>20140260000</v>
      </c>
      <c r="R126" s="5">
        <v>-1.5800000000000002E-2</v>
      </c>
      <c r="S126" s="4">
        <v>2018715</v>
      </c>
      <c r="U126" s="4">
        <f t="shared" si="20"/>
        <v>1234234</v>
      </c>
    </row>
    <row r="127" spans="1:21" x14ac:dyDescent="0.2">
      <c r="A127" s="16" t="s">
        <v>161</v>
      </c>
      <c r="B127" s="4">
        <v>2900</v>
      </c>
      <c r="C127" s="4">
        <v>79400</v>
      </c>
      <c r="D127" s="4">
        <v>-76500</v>
      </c>
      <c r="E127" s="4">
        <v>-3012580000</v>
      </c>
      <c r="F127" s="4">
        <f t="shared" si="15"/>
        <v>22545150000</v>
      </c>
      <c r="R127" s="5">
        <v>5.1299999999999998E-2</v>
      </c>
      <c r="S127" s="4">
        <v>1375447</v>
      </c>
      <c r="U127" s="4">
        <f>MIN(S128:S132)</f>
        <v>1234234</v>
      </c>
    </row>
    <row r="128" spans="1:21" x14ac:dyDescent="0.2">
      <c r="A128" s="16" t="s">
        <v>160</v>
      </c>
      <c r="B128" s="4">
        <v>11700</v>
      </c>
      <c r="C128" s="4">
        <v>32900</v>
      </c>
      <c r="D128" s="4">
        <v>-21200</v>
      </c>
      <c r="E128" s="4">
        <v>-795580000</v>
      </c>
      <c r="F128" s="4">
        <f t="shared" si="15"/>
        <v>25557730000</v>
      </c>
      <c r="R128" s="5">
        <v>2.64E-2</v>
      </c>
      <c r="S128" s="4">
        <v>1234234</v>
      </c>
    </row>
    <row r="129" spans="1:22" x14ac:dyDescent="0.2">
      <c r="A129" s="16" t="s">
        <v>159</v>
      </c>
      <c r="B129" s="4">
        <v>4100</v>
      </c>
      <c r="C129" s="4">
        <v>84200</v>
      </c>
      <c r="D129" s="4">
        <v>-80100</v>
      </c>
      <c r="E129" s="4">
        <v>-3127980000</v>
      </c>
      <c r="F129" s="4">
        <f t="shared" si="15"/>
        <v>26353310000</v>
      </c>
      <c r="R129" s="5">
        <v>-3.7900000000000003E-2</v>
      </c>
      <c r="S129" s="4">
        <v>1355133</v>
      </c>
    </row>
    <row r="130" spans="1:22" x14ac:dyDescent="0.2">
      <c r="A130" s="16" t="s">
        <v>158</v>
      </c>
      <c r="B130" s="4">
        <v>334000</v>
      </c>
      <c r="C130" s="4">
        <v>0</v>
      </c>
      <c r="D130" s="4">
        <v>334000</v>
      </c>
      <c r="E130" s="4">
        <v>13061310000</v>
      </c>
      <c r="F130" s="4">
        <f t="shared" si="15"/>
        <v>29481290000</v>
      </c>
      <c r="R130" s="5">
        <v>6.9099999999999995E-2</v>
      </c>
      <c r="S130" s="4">
        <v>1969557</v>
      </c>
    </row>
    <row r="131" spans="1:22" x14ac:dyDescent="0.2">
      <c r="A131" s="16" t="s">
        <v>157</v>
      </c>
      <c r="B131" s="4">
        <v>526800</v>
      </c>
      <c r="C131" s="4">
        <v>72200</v>
      </c>
      <c r="D131" s="4">
        <v>454600</v>
      </c>
      <c r="E131" s="4">
        <v>17007860000</v>
      </c>
      <c r="F131" s="4">
        <f>E131+F132</f>
        <v>16419980000</v>
      </c>
      <c r="R131" s="5">
        <v>-6.9199999999999998E-2</v>
      </c>
      <c r="S131" s="4">
        <v>3154713</v>
      </c>
    </row>
    <row r="132" spans="1:22" x14ac:dyDescent="0.2">
      <c r="A132" s="16" t="s">
        <v>156</v>
      </c>
      <c r="B132" s="4">
        <v>19800</v>
      </c>
      <c r="C132" s="4">
        <v>34680</v>
      </c>
      <c r="D132" s="4">
        <v>-14880</v>
      </c>
      <c r="E132" s="4">
        <v>-587880000</v>
      </c>
      <c r="F132" s="4">
        <f>E132</f>
        <v>-587880000</v>
      </c>
      <c r="R132" s="5">
        <v>-3.1699999999999999E-2</v>
      </c>
      <c r="S132" s="4">
        <v>1312046</v>
      </c>
    </row>
    <row r="133" spans="1:22" x14ac:dyDescent="0.2">
      <c r="A133" s="2"/>
      <c r="B133" s="4"/>
      <c r="C133" s="4"/>
      <c r="D133" s="4"/>
      <c r="E133" s="4"/>
      <c r="F133" s="4">
        <f>E133</f>
        <v>0</v>
      </c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6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6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6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6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6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5"/>
    </row>
    <row r="150" spans="1:22" x14ac:dyDescent="0.2">
      <c r="A150" s="6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5"/>
    </row>
    <row r="151" spans="1:22" x14ac:dyDescent="0.2">
      <c r="A151" s="6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5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5"/>
    </row>
    <row r="153" spans="1:22" x14ac:dyDescent="0.2">
      <c r="A153" s="2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5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5"/>
    </row>
    <row r="155" spans="1:22" x14ac:dyDescent="0.2">
      <c r="A155" s="6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5"/>
    </row>
    <row r="156" spans="1:22" x14ac:dyDescent="0.2">
      <c r="A156" s="6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5"/>
    </row>
    <row r="157" spans="1:22" x14ac:dyDescent="0.2">
      <c r="A157" s="6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5"/>
    </row>
    <row r="158" spans="1:22" x14ac:dyDescent="0.2">
      <c r="A158" s="6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5"/>
    </row>
    <row r="159" spans="1:22" x14ac:dyDescent="0.2">
      <c r="A159" s="6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5"/>
    </row>
    <row r="160" spans="1:22" x14ac:dyDescent="0.2">
      <c r="A160" s="6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5"/>
    </row>
    <row r="161" spans="1:22" x14ac:dyDescent="0.2">
      <c r="A161" s="6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5"/>
    </row>
    <row r="162" spans="1:22" x14ac:dyDescent="0.2">
      <c r="A162" s="6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5"/>
      <c r="U162" s="5"/>
      <c r="V162" s="5"/>
    </row>
    <row r="163" spans="1:22" x14ac:dyDescent="0.2">
      <c r="A163" s="6"/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5"/>
      <c r="U163" s="5"/>
      <c r="V163" s="5"/>
    </row>
    <row r="164" spans="1:22" x14ac:dyDescent="0.2">
      <c r="A164" s="6"/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5"/>
      <c r="U164" s="5"/>
      <c r="V164" s="5"/>
    </row>
    <row r="165" spans="1:22" x14ac:dyDescent="0.2">
      <c r="A165" s="6"/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5"/>
      <c r="U165" s="5"/>
      <c r="V165" s="5"/>
    </row>
    <row r="166" spans="1:22" x14ac:dyDescent="0.2">
      <c r="A166" s="6"/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5"/>
      <c r="U166" s="5"/>
      <c r="V166" s="5"/>
    </row>
    <row r="167" spans="1:22" x14ac:dyDescent="0.2">
      <c r="A167" s="6"/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5"/>
      <c r="U167" s="5"/>
      <c r="V167" s="5"/>
    </row>
    <row r="168" spans="1:22" x14ac:dyDescent="0.2">
      <c r="A168" s="2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5"/>
    </row>
    <row r="169" spans="1:22" x14ac:dyDescent="0.2">
      <c r="A169" s="2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5"/>
    </row>
    <row r="170" spans="1:22" x14ac:dyDescent="0.2">
      <c r="A170" s="2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5"/>
    </row>
    <row r="171" spans="1:22" x14ac:dyDescent="0.2">
      <c r="A171" s="2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5"/>
    </row>
    <row r="172" spans="1:22" x14ac:dyDescent="0.2">
      <c r="A172" s="2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5"/>
    </row>
    <row r="173" spans="1:22" x14ac:dyDescent="0.2">
      <c r="A173" s="2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5"/>
    </row>
    <row r="174" spans="1:22" x14ac:dyDescent="0.2">
      <c r="A174" s="2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5"/>
    </row>
    <row r="175" spans="1:22" x14ac:dyDescent="0.2">
      <c r="A175" s="2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5"/>
    </row>
    <row r="176" spans="1:22" x14ac:dyDescent="0.2">
      <c r="A176" s="2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5"/>
    </row>
    <row r="177" spans="1:22" x14ac:dyDescent="0.2">
      <c r="A177" s="2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5"/>
      <c r="U177" s="5"/>
      <c r="V177" s="5"/>
    </row>
    <row r="178" spans="1:22" x14ac:dyDescent="0.2">
      <c r="A178" s="2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5"/>
      <c r="U178" s="5"/>
      <c r="V178" s="5"/>
    </row>
    <row r="179" spans="1:22" x14ac:dyDescent="0.2">
      <c r="A179" s="2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5"/>
      <c r="U179" s="5"/>
      <c r="V179" s="5"/>
    </row>
    <row r="180" spans="1:22" x14ac:dyDescent="0.2">
      <c r="A180" s="2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5"/>
      <c r="U180" s="5"/>
      <c r="V180" s="5"/>
    </row>
    <row r="181" spans="1:22" x14ac:dyDescent="0.2">
      <c r="A181" s="2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5"/>
      <c r="U181" s="5"/>
      <c r="V181" s="5"/>
    </row>
    <row r="182" spans="1:22" x14ac:dyDescent="0.2">
      <c r="A182" s="2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5"/>
      <c r="U182" s="5"/>
      <c r="V182" s="5"/>
    </row>
    <row r="183" spans="1:22" x14ac:dyDescent="0.2">
      <c r="A183" s="2"/>
      <c r="B183" s="4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5"/>
      <c r="U183" s="5"/>
      <c r="V183" s="8"/>
    </row>
    <row r="184" spans="1:22" x14ac:dyDescent="0.2">
      <c r="A184" s="2"/>
      <c r="B184" s="4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5"/>
      <c r="U184" s="5"/>
      <c r="V184" s="8"/>
    </row>
    <row r="185" spans="1:22" x14ac:dyDescent="0.2">
      <c r="A185" s="2"/>
      <c r="B185" s="4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5"/>
      <c r="U185" s="5"/>
      <c r="V185" s="8"/>
    </row>
    <row r="186" spans="1:22" x14ac:dyDescent="0.2">
      <c r="A186" s="2"/>
      <c r="B186" s="4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5"/>
      <c r="U186" s="5"/>
      <c r="V186" s="8"/>
    </row>
    <row r="187" spans="1:22" x14ac:dyDescent="0.2">
      <c r="A187" s="2"/>
      <c r="B187" s="4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5"/>
      <c r="U187" s="5"/>
      <c r="V187" s="8"/>
    </row>
    <row r="188" spans="1:22" x14ac:dyDescent="0.2">
      <c r="A188" s="6"/>
      <c r="B188" s="4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5"/>
      <c r="U188" s="5"/>
      <c r="V188" s="8"/>
    </row>
    <row r="189" spans="1:22" x14ac:dyDescent="0.2">
      <c r="A189" s="6"/>
      <c r="B189" s="4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5"/>
      <c r="U189" s="5"/>
      <c r="V189" s="8"/>
    </row>
    <row r="190" spans="1:22" x14ac:dyDescent="0.2">
      <c r="A190" s="6"/>
      <c r="B190" s="4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5"/>
      <c r="U190" s="5"/>
      <c r="V190" s="8"/>
    </row>
    <row r="191" spans="1:22" x14ac:dyDescent="0.2">
      <c r="A191" s="6"/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5"/>
      <c r="U191" s="5"/>
      <c r="V191" s="8"/>
    </row>
    <row r="192" spans="1:22" x14ac:dyDescent="0.2">
      <c r="A192" s="6"/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5"/>
      <c r="U192" s="5"/>
      <c r="V192" s="8"/>
    </row>
    <row r="193" spans="1:22" x14ac:dyDescent="0.2">
      <c r="A193" s="2"/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5"/>
      <c r="U193" s="5"/>
      <c r="V193" s="8"/>
    </row>
    <row r="194" spans="1:22" x14ac:dyDescent="0.2">
      <c r="A194" s="2"/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5"/>
      <c r="U194" s="5"/>
      <c r="V194" s="8"/>
    </row>
    <row r="195" spans="1:22" x14ac:dyDescent="0.2">
      <c r="A195" s="2"/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5"/>
      <c r="U195" s="5"/>
      <c r="V195" s="8"/>
    </row>
    <row r="196" spans="1:22" x14ac:dyDescent="0.2">
      <c r="A196" s="2"/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5"/>
      <c r="U196" s="5"/>
      <c r="V196" s="8"/>
    </row>
    <row r="197" spans="1:22" x14ac:dyDescent="0.2">
      <c r="A197" s="2"/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5"/>
      <c r="U197" s="5"/>
      <c r="V197" s="8"/>
    </row>
    <row r="223" spans="1:3" x14ac:dyDescent="0.2">
      <c r="A223" t="e" cm="1">
        <f t="array" aca="1" ref="A223" ca="1">INDIRECT("'" &amp; E1 &amp; "'!$A$2:$A$66")</f>
        <v>#REF!</v>
      </c>
      <c r="B223" t="e" cm="1">
        <f t="array" aca="1" ref="B223" ca="1">INDIRECT("'" &amp; E1 &amp; "'!$B$2:$B$66")</f>
        <v>#REF!</v>
      </c>
      <c r="C223" t="e" cm="1">
        <f t="array" aca="1" ref="C223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A2F153-D36C-B54F-9902-1C9433F1890F}">
  <sheetPr codeName="Sheet9"/>
  <dimension ref="A1:V223"/>
  <sheetViews>
    <sheetView workbookViewId="0">
      <pane ySplit="2" topLeftCell="A3" activePane="bottomLeft" state="frozen"/>
      <selection activeCell="F17" sqref="F17"/>
      <selection pane="bottomLeft" activeCell="F17" sqref="F17"/>
    </sheetView>
  </sheetViews>
  <sheetFormatPr baseColWidth="10" defaultRowHeight="16" x14ac:dyDescent="0.2"/>
  <cols>
    <col min="1" max="1" width="21.1640625" customWidth="1"/>
    <col min="2" max="2" width="15.33203125" customWidth="1"/>
    <col min="3" max="3" width="17.5" customWidth="1"/>
    <col min="4" max="4" width="15.6640625" customWidth="1"/>
    <col min="5" max="5" width="19.332031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4.8320312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252</v>
      </c>
      <c r="U2" s="1" t="s">
        <v>253</v>
      </c>
      <c r="V2" s="1" t="s">
        <v>236</v>
      </c>
    </row>
    <row r="3" spans="1:22" x14ac:dyDescent="0.2">
      <c r="A3" s="16" t="s">
        <v>357</v>
      </c>
      <c r="B3" s="4">
        <v>1537600</v>
      </c>
      <c r="C3" s="4">
        <v>1177600</v>
      </c>
      <c r="D3" s="4">
        <v>360000</v>
      </c>
      <c r="E3" s="4">
        <v>18126300000</v>
      </c>
      <c r="F3" s="4">
        <f t="shared" ref="F3:F11" si="0">E3+F4</f>
        <v>-511834019610</v>
      </c>
      <c r="G3" s="4">
        <v>0</v>
      </c>
      <c r="H3" s="4">
        <v>0</v>
      </c>
      <c r="I3" s="4">
        <v>0</v>
      </c>
      <c r="J3" s="4">
        <v>507895000</v>
      </c>
      <c r="K3" s="24">
        <f t="shared" ref="K3:K11" si="1">K4+J3</f>
        <v>-423775000</v>
      </c>
      <c r="L3" s="4">
        <v>2358</v>
      </c>
      <c r="M3" s="4">
        <v>2654</v>
      </c>
      <c r="N3" s="4">
        <v>414</v>
      </c>
      <c r="O3" s="4">
        <v>346</v>
      </c>
      <c r="P3" s="4">
        <v>3687700</v>
      </c>
      <c r="Q3" s="4">
        <v>3144100</v>
      </c>
      <c r="R3" s="5">
        <v>0</v>
      </c>
      <c r="S3" s="4">
        <v>7055600</v>
      </c>
      <c r="T3" s="4">
        <f t="shared" ref="T3:T38" si="2">AVERAGE(S4:S13)</f>
        <v>7287850</v>
      </c>
      <c r="U3" s="4">
        <f t="shared" ref="U3:U11" si="3">MIN(S4:S8)</f>
        <v>5630600</v>
      </c>
      <c r="V3" s="5">
        <v>2.9600000000000001E-2</v>
      </c>
    </row>
    <row r="4" spans="1:22" x14ac:dyDescent="0.2">
      <c r="A4" s="16" t="s">
        <v>356</v>
      </c>
      <c r="B4" s="4">
        <v>49300</v>
      </c>
      <c r="C4" s="4">
        <v>268900</v>
      </c>
      <c r="D4" s="4">
        <v>-219600</v>
      </c>
      <c r="E4" s="4">
        <v>-11269100000</v>
      </c>
      <c r="F4" s="4">
        <f t="shared" si="0"/>
        <v>-529960319610</v>
      </c>
      <c r="G4" s="4">
        <v>0</v>
      </c>
      <c r="H4" s="4">
        <v>0</v>
      </c>
      <c r="I4" s="4">
        <v>0</v>
      </c>
      <c r="J4" s="4">
        <v>781750000</v>
      </c>
      <c r="K4" s="24">
        <f t="shared" si="1"/>
        <v>-931670000</v>
      </c>
      <c r="L4" s="4">
        <v>2130</v>
      </c>
      <c r="M4" s="4">
        <v>3549</v>
      </c>
      <c r="N4" s="4">
        <v>244</v>
      </c>
      <c r="O4" s="4">
        <v>527</v>
      </c>
      <c r="P4" s="4">
        <v>2102400</v>
      </c>
      <c r="Q4" s="4">
        <v>5535500</v>
      </c>
      <c r="R4" s="5">
        <v>-4.6199999999999998E-2</v>
      </c>
      <c r="S4" s="4">
        <v>7670800</v>
      </c>
      <c r="T4" s="4">
        <f t="shared" si="2"/>
        <v>7430200</v>
      </c>
      <c r="U4" s="4">
        <f t="shared" si="3"/>
        <v>3793300</v>
      </c>
      <c r="V4" s="5">
        <v>3.6900000000000002E-2</v>
      </c>
    </row>
    <row r="5" spans="1:22" x14ac:dyDescent="0.2">
      <c r="A5" s="16" t="s">
        <v>355</v>
      </c>
      <c r="B5" s="4">
        <v>177200</v>
      </c>
      <c r="C5" s="4">
        <v>20289</v>
      </c>
      <c r="D5" s="4">
        <v>156911</v>
      </c>
      <c r="E5" s="4">
        <v>8197630000</v>
      </c>
      <c r="F5" s="4">
        <f t="shared" si="0"/>
        <v>-518691219610</v>
      </c>
      <c r="G5" s="4">
        <v>0</v>
      </c>
      <c r="H5" s="4">
        <v>0</v>
      </c>
      <c r="I5" s="4">
        <v>0</v>
      </c>
      <c r="J5" s="4">
        <v>781750000</v>
      </c>
      <c r="K5" s="24">
        <f t="shared" si="1"/>
        <v>-1713420000</v>
      </c>
      <c r="L5" s="4">
        <v>2184</v>
      </c>
      <c r="M5" s="4">
        <v>2497</v>
      </c>
      <c r="N5" s="4">
        <v>355</v>
      </c>
      <c r="O5" s="4">
        <v>375</v>
      </c>
      <c r="P5" s="4">
        <v>2670100</v>
      </c>
      <c r="Q5" s="4">
        <v>2903600</v>
      </c>
      <c r="R5" s="5">
        <v>-1.9E-3</v>
      </c>
      <c r="S5" s="4">
        <v>5630600</v>
      </c>
      <c r="T5" s="4">
        <f t="shared" si="2"/>
        <v>7771150</v>
      </c>
      <c r="U5" s="4">
        <f t="shared" si="3"/>
        <v>3793300</v>
      </c>
      <c r="V5" s="5">
        <v>2.0899999999999998E-2</v>
      </c>
    </row>
    <row r="6" spans="1:22" x14ac:dyDescent="0.2">
      <c r="A6" s="16" t="s">
        <v>354</v>
      </c>
      <c r="B6" s="4">
        <v>126600</v>
      </c>
      <c r="C6" s="4">
        <v>1677600</v>
      </c>
      <c r="D6" s="4">
        <v>-1551000</v>
      </c>
      <c r="E6" s="4">
        <v>-82894590000</v>
      </c>
      <c r="F6" s="4">
        <f t="shared" si="0"/>
        <v>-526888849610</v>
      </c>
      <c r="G6" s="4">
        <v>0</v>
      </c>
      <c r="H6" s="4">
        <v>0</v>
      </c>
      <c r="I6" s="4">
        <v>0</v>
      </c>
      <c r="J6" s="4">
        <v>-5047530000</v>
      </c>
      <c r="K6" s="24">
        <f t="shared" si="1"/>
        <v>-2495170000</v>
      </c>
      <c r="L6" s="4">
        <v>2377</v>
      </c>
      <c r="M6" s="4">
        <v>3314</v>
      </c>
      <c r="N6" s="4">
        <v>440</v>
      </c>
      <c r="O6" s="4">
        <v>597</v>
      </c>
      <c r="P6" s="4">
        <v>3044000</v>
      </c>
      <c r="Q6" s="4">
        <v>4277900</v>
      </c>
      <c r="R6" s="5">
        <v>-2.87E-2</v>
      </c>
      <c r="S6" s="4">
        <v>8056900</v>
      </c>
      <c r="T6" s="4">
        <f t="shared" si="2"/>
        <v>7954640</v>
      </c>
      <c r="U6" s="4">
        <f t="shared" si="3"/>
        <v>3793300</v>
      </c>
      <c r="V6" s="5">
        <v>4.2300000000000004E-2</v>
      </c>
    </row>
    <row r="7" spans="1:22" x14ac:dyDescent="0.2">
      <c r="A7" s="16" t="s">
        <v>353</v>
      </c>
      <c r="B7" s="4">
        <v>611600</v>
      </c>
      <c r="C7" s="4">
        <v>4877200</v>
      </c>
      <c r="D7" s="4">
        <v>-4265600</v>
      </c>
      <c r="E7" s="4">
        <v>-224023520000</v>
      </c>
      <c r="F7" s="4">
        <f t="shared" si="0"/>
        <v>-443994259610</v>
      </c>
      <c r="G7" s="4">
        <v>0</v>
      </c>
      <c r="H7" s="4">
        <v>0</v>
      </c>
      <c r="I7" s="4">
        <v>0</v>
      </c>
      <c r="J7" s="4">
        <v>-2986620000</v>
      </c>
      <c r="K7" s="24">
        <f t="shared" si="1"/>
        <v>2552360000</v>
      </c>
      <c r="L7" s="4">
        <v>3254</v>
      </c>
      <c r="M7" s="4">
        <v>4959</v>
      </c>
      <c r="N7" s="4">
        <v>648</v>
      </c>
      <c r="O7" s="4">
        <v>917</v>
      </c>
      <c r="P7" s="4">
        <v>4671700</v>
      </c>
      <c r="Q7" s="4">
        <v>6928200</v>
      </c>
      <c r="R7" s="5">
        <v>0</v>
      </c>
      <c r="S7" s="4">
        <v>12117500</v>
      </c>
      <c r="T7" s="4">
        <f t="shared" si="2"/>
        <v>7273410</v>
      </c>
      <c r="U7" s="4">
        <f t="shared" si="3"/>
        <v>3793300</v>
      </c>
      <c r="V7" s="5">
        <v>2.9900000000000003E-2</v>
      </c>
    </row>
    <row r="8" spans="1:22" x14ac:dyDescent="0.2">
      <c r="A8" s="16" t="s">
        <v>352</v>
      </c>
      <c r="B8" s="4">
        <v>560100</v>
      </c>
      <c r="C8" s="4">
        <v>2404300</v>
      </c>
      <c r="D8" s="4">
        <v>-1844200</v>
      </c>
      <c r="E8" s="4">
        <v>-98182980000</v>
      </c>
      <c r="F8" s="4">
        <f t="shared" si="0"/>
        <v>-219970739610</v>
      </c>
      <c r="G8" s="4">
        <v>0</v>
      </c>
      <c r="H8" s="4">
        <v>0</v>
      </c>
      <c r="I8" s="4">
        <v>0</v>
      </c>
      <c r="J8" s="4">
        <v>-326750000</v>
      </c>
      <c r="K8" s="24">
        <f t="shared" si="1"/>
        <v>5538980000</v>
      </c>
      <c r="L8" s="4">
        <v>2276</v>
      </c>
      <c r="M8" s="4">
        <v>2911</v>
      </c>
      <c r="N8" s="4">
        <v>465</v>
      </c>
      <c r="O8" s="4">
        <v>649</v>
      </c>
      <c r="P8" s="4">
        <v>3109600</v>
      </c>
      <c r="Q8" s="4">
        <v>4883500</v>
      </c>
      <c r="R8" s="5">
        <v>-3.7000000000000002E-3</v>
      </c>
      <c r="S8" s="4">
        <v>8169600</v>
      </c>
      <c r="T8" s="4">
        <f t="shared" si="2"/>
        <v>8615220</v>
      </c>
      <c r="U8" s="4">
        <f t="shared" si="3"/>
        <v>3793300</v>
      </c>
      <c r="V8" s="5">
        <v>3.3099999999999997E-2</v>
      </c>
    </row>
    <row r="9" spans="1:22" x14ac:dyDescent="0.2">
      <c r="A9" s="16" t="s">
        <v>351</v>
      </c>
      <c r="B9" s="4">
        <v>384300</v>
      </c>
      <c r="C9" s="4">
        <v>148700</v>
      </c>
      <c r="D9" s="4">
        <v>235600</v>
      </c>
      <c r="E9" s="4">
        <v>12677770000</v>
      </c>
      <c r="F9" s="4">
        <f t="shared" si="0"/>
        <v>-121787759610</v>
      </c>
      <c r="G9" s="4">
        <v>0</v>
      </c>
      <c r="H9" s="4">
        <v>0</v>
      </c>
      <c r="I9" s="4">
        <v>0</v>
      </c>
      <c r="J9" s="4">
        <v>1327390000</v>
      </c>
      <c r="K9" s="24">
        <f t="shared" si="1"/>
        <v>5865730000</v>
      </c>
      <c r="L9" s="4">
        <v>1754</v>
      </c>
      <c r="M9" s="4">
        <v>1520</v>
      </c>
      <c r="N9" s="4">
        <v>250</v>
      </c>
      <c r="O9" s="4">
        <v>267</v>
      </c>
      <c r="P9" s="4">
        <v>1692200</v>
      </c>
      <c r="Q9" s="4">
        <v>1823300</v>
      </c>
      <c r="R9" s="5">
        <v>1.9E-3</v>
      </c>
      <c r="S9" s="4">
        <v>3793300</v>
      </c>
      <c r="T9" s="4">
        <f t="shared" si="2"/>
        <v>9259610</v>
      </c>
      <c r="U9" s="4">
        <f t="shared" si="3"/>
        <v>4591300</v>
      </c>
      <c r="V9" s="5">
        <v>2.0199999999999999E-2</v>
      </c>
    </row>
    <row r="10" spans="1:22" x14ac:dyDescent="0.2">
      <c r="A10" s="16" t="s">
        <v>350</v>
      </c>
      <c r="B10" s="4">
        <v>1351300</v>
      </c>
      <c r="C10" s="4">
        <v>2138400</v>
      </c>
      <c r="D10" s="4">
        <v>-787100</v>
      </c>
      <c r="E10" s="4">
        <v>-42581837224</v>
      </c>
      <c r="F10" s="4">
        <f t="shared" si="0"/>
        <v>-134465529610</v>
      </c>
      <c r="G10" s="4">
        <v>0</v>
      </c>
      <c r="H10" s="4">
        <v>0</v>
      </c>
      <c r="I10" s="4">
        <v>0</v>
      </c>
      <c r="J10" s="4">
        <v>1327390000</v>
      </c>
      <c r="K10" s="24">
        <f t="shared" si="1"/>
        <v>4538340000</v>
      </c>
      <c r="L10" s="4">
        <v>3098</v>
      </c>
      <c r="M10" s="4">
        <v>1899</v>
      </c>
      <c r="N10" s="4">
        <v>649</v>
      </c>
      <c r="O10" s="4">
        <v>415</v>
      </c>
      <c r="P10" s="4">
        <v>4904900</v>
      </c>
      <c r="Q10" s="4">
        <v>3599500</v>
      </c>
      <c r="R10" s="5">
        <v>1.7100000000000001E-2</v>
      </c>
      <c r="S10" s="4">
        <v>9122800</v>
      </c>
      <c r="T10" s="4">
        <f t="shared" si="2"/>
        <v>9383200</v>
      </c>
      <c r="U10" s="4">
        <f t="shared" si="3"/>
        <v>4591300</v>
      </c>
      <c r="V10" s="5">
        <v>3.6400000000000002E-2</v>
      </c>
    </row>
    <row r="11" spans="1:22" x14ac:dyDescent="0.2">
      <c r="A11" s="16" t="s">
        <v>349</v>
      </c>
      <c r="B11" s="4">
        <v>249200</v>
      </c>
      <c r="C11" s="4">
        <v>988700</v>
      </c>
      <c r="D11" s="4">
        <v>-739500</v>
      </c>
      <c r="E11" s="4">
        <v>-38992010000</v>
      </c>
      <c r="F11" s="4">
        <f t="shared" si="0"/>
        <v>-91883692386</v>
      </c>
      <c r="G11" s="4">
        <v>0</v>
      </c>
      <c r="H11" s="4">
        <v>0</v>
      </c>
      <c r="I11" s="4">
        <v>0</v>
      </c>
      <c r="J11" s="4">
        <v>-628220000</v>
      </c>
      <c r="K11" s="24">
        <f t="shared" si="1"/>
        <v>3210950000</v>
      </c>
      <c r="L11" s="4">
        <v>1160</v>
      </c>
      <c r="M11" s="4">
        <v>2086</v>
      </c>
      <c r="N11" s="4">
        <v>233</v>
      </c>
      <c r="O11" s="4">
        <v>421</v>
      </c>
      <c r="P11" s="4">
        <v>1530500</v>
      </c>
      <c r="Q11" s="4">
        <v>3066100</v>
      </c>
      <c r="R11" s="5">
        <v>-7.4999999999999997E-3</v>
      </c>
      <c r="S11" s="4">
        <v>4591300</v>
      </c>
      <c r="T11" s="4">
        <f t="shared" si="2"/>
        <v>10274670</v>
      </c>
      <c r="U11" s="4">
        <f t="shared" si="3"/>
        <v>4720600</v>
      </c>
      <c r="V11" s="5">
        <v>2.06E-2</v>
      </c>
    </row>
    <row r="12" spans="1:22" x14ac:dyDescent="0.2">
      <c r="A12" s="16" t="s">
        <v>348</v>
      </c>
      <c r="B12" s="4">
        <v>403600</v>
      </c>
      <c r="C12" s="4">
        <v>71600</v>
      </c>
      <c r="D12" s="4">
        <v>332000</v>
      </c>
      <c r="E12" s="4">
        <v>17446060000</v>
      </c>
      <c r="F12" s="4">
        <f t="shared" ref="F12:F38" si="4">E12+F13</f>
        <v>-52891682386</v>
      </c>
      <c r="G12" s="4">
        <v>0</v>
      </c>
      <c r="H12" s="4">
        <v>0</v>
      </c>
      <c r="I12" s="4">
        <v>0</v>
      </c>
      <c r="J12" s="4">
        <v>-133670000</v>
      </c>
      <c r="K12" s="24">
        <f t="shared" ref="K12:K38" si="5">K13+J12</f>
        <v>3839170000</v>
      </c>
      <c r="L12" s="4">
        <v>1555</v>
      </c>
      <c r="M12" s="4">
        <v>1526</v>
      </c>
      <c r="N12" s="4">
        <v>316</v>
      </c>
      <c r="O12" s="4">
        <v>296</v>
      </c>
      <c r="P12" s="4">
        <v>2368100</v>
      </c>
      <c r="Q12" s="4">
        <v>2032300</v>
      </c>
      <c r="R12" s="5">
        <v>2.3099999999999999E-2</v>
      </c>
      <c r="S12" s="4">
        <v>4720600</v>
      </c>
      <c r="T12" s="4">
        <f t="shared" si="2"/>
        <v>10540900</v>
      </c>
      <c r="U12" s="4">
        <f t="shared" ref="U12:U38" si="6">MIN(S13:S17)</f>
        <v>5305200</v>
      </c>
      <c r="V12" s="5">
        <v>3.2000000000000001E-2</v>
      </c>
    </row>
    <row r="13" spans="1:22" x14ac:dyDescent="0.2">
      <c r="A13" s="16" t="s">
        <v>347</v>
      </c>
      <c r="B13" s="4">
        <v>707900</v>
      </c>
      <c r="C13" s="4">
        <v>404856</v>
      </c>
      <c r="D13" s="4">
        <v>303044</v>
      </c>
      <c r="E13" s="4">
        <v>15800550000</v>
      </c>
      <c r="F13" s="4">
        <f t="shared" si="4"/>
        <v>-70337742386</v>
      </c>
      <c r="G13" s="4">
        <v>0</v>
      </c>
      <c r="H13" s="4">
        <v>0</v>
      </c>
      <c r="I13" s="4">
        <v>0</v>
      </c>
      <c r="J13" s="4">
        <v>1007300000</v>
      </c>
      <c r="K13" s="24">
        <f t="shared" si="5"/>
        <v>3972840000</v>
      </c>
      <c r="L13" s="4">
        <v>1535</v>
      </c>
      <c r="M13" s="4">
        <v>3834</v>
      </c>
      <c r="N13" s="4">
        <v>356</v>
      </c>
      <c r="O13" s="4">
        <v>677</v>
      </c>
      <c r="P13" s="4">
        <v>2380000</v>
      </c>
      <c r="Q13" s="4">
        <v>5169400</v>
      </c>
      <c r="R13" s="5">
        <v>-3.2599999999999997E-2</v>
      </c>
      <c r="S13" s="4">
        <v>9005100</v>
      </c>
      <c r="T13" s="4">
        <f t="shared" si="2"/>
        <v>10442830</v>
      </c>
      <c r="U13" s="4">
        <f t="shared" si="6"/>
        <v>5305200</v>
      </c>
      <c r="V13" s="5">
        <v>3.8900000000000004E-2</v>
      </c>
    </row>
    <row r="14" spans="1:22" x14ac:dyDescent="0.2">
      <c r="A14" s="16" t="s">
        <v>340</v>
      </c>
      <c r="B14" s="4">
        <v>234973</v>
      </c>
      <c r="C14" s="4">
        <v>1213353</v>
      </c>
      <c r="D14" s="4">
        <v>-978380</v>
      </c>
      <c r="E14" s="4">
        <v>-52857710000</v>
      </c>
      <c r="F14" s="4">
        <f t="shared" si="4"/>
        <v>-86138292386</v>
      </c>
      <c r="G14" s="4">
        <v>0</v>
      </c>
      <c r="H14" s="4">
        <v>0</v>
      </c>
      <c r="I14" s="4">
        <v>0</v>
      </c>
      <c r="J14" s="4">
        <v>1007300000</v>
      </c>
      <c r="K14" s="24">
        <f t="shared" si="5"/>
        <v>2965540000</v>
      </c>
      <c r="L14" s="4">
        <v>2840</v>
      </c>
      <c r="M14" s="4">
        <v>4871</v>
      </c>
      <c r="N14" s="4">
        <v>546</v>
      </c>
      <c r="O14" s="4">
        <v>661</v>
      </c>
      <c r="P14" s="4">
        <v>3819400</v>
      </c>
      <c r="Q14" s="4">
        <v>4925500</v>
      </c>
      <c r="R14" s="5">
        <v>-5.5000000000000005E-3</v>
      </c>
      <c r="S14" s="4">
        <v>9094300</v>
      </c>
      <c r="T14" s="4">
        <f t="shared" si="2"/>
        <v>10546170</v>
      </c>
      <c r="U14" s="4">
        <f t="shared" si="6"/>
        <v>5305200</v>
      </c>
      <c r="V14" s="5">
        <v>2.9100000000000001E-2</v>
      </c>
    </row>
    <row r="15" spans="1:22" x14ac:dyDescent="0.2">
      <c r="A15" s="16" t="s">
        <v>339</v>
      </c>
      <c r="B15" s="4">
        <v>1090400</v>
      </c>
      <c r="C15" s="4">
        <v>754000</v>
      </c>
      <c r="D15" s="4">
        <v>336400</v>
      </c>
      <c r="E15" s="4">
        <v>18374510000</v>
      </c>
      <c r="F15" s="4">
        <f t="shared" si="4"/>
        <v>-33280582386</v>
      </c>
      <c r="G15" s="4">
        <v>0</v>
      </c>
      <c r="H15" s="4">
        <v>0</v>
      </c>
      <c r="I15" s="4">
        <v>0</v>
      </c>
      <c r="J15" s="4">
        <v>7166120000</v>
      </c>
      <c r="K15" s="24">
        <f t="shared" si="5"/>
        <v>1958240000</v>
      </c>
      <c r="L15" s="4">
        <v>2469</v>
      </c>
      <c r="M15" s="4">
        <v>3591</v>
      </c>
      <c r="N15" s="4">
        <v>421</v>
      </c>
      <c r="O15" s="4">
        <v>637</v>
      </c>
      <c r="P15" s="4">
        <v>2898500</v>
      </c>
      <c r="Q15" s="4">
        <v>4578000</v>
      </c>
      <c r="R15" s="5">
        <v>1.5100000000000001E-2</v>
      </c>
      <c r="S15" s="4">
        <v>9040100</v>
      </c>
      <c r="T15" s="4">
        <f t="shared" si="2"/>
        <v>11178060</v>
      </c>
      <c r="U15" s="4">
        <f t="shared" si="6"/>
        <v>5305200</v>
      </c>
      <c r="V15" s="5">
        <v>3.6299999999999999E-2</v>
      </c>
    </row>
    <row r="16" spans="1:22" x14ac:dyDescent="0.2">
      <c r="A16" s="16" t="s">
        <v>338</v>
      </c>
      <c r="B16" s="4">
        <v>1366000</v>
      </c>
      <c r="C16" s="4">
        <v>688776</v>
      </c>
      <c r="D16" s="4">
        <v>677224</v>
      </c>
      <c r="E16" s="4">
        <v>35498760000</v>
      </c>
      <c r="F16" s="4">
        <f t="shared" si="4"/>
        <v>-51655092386</v>
      </c>
      <c r="G16" s="4">
        <v>0</v>
      </c>
      <c r="H16" s="4">
        <v>0</v>
      </c>
      <c r="I16" s="4">
        <v>0</v>
      </c>
      <c r="J16" s="4">
        <v>1951280000</v>
      </c>
      <c r="K16" s="24">
        <f t="shared" si="5"/>
        <v>-5207880000</v>
      </c>
      <c r="L16" s="4">
        <v>3711</v>
      </c>
      <c r="M16" s="4">
        <v>3700</v>
      </c>
      <c r="N16" s="4">
        <v>717</v>
      </c>
      <c r="O16" s="4">
        <v>548</v>
      </c>
      <c r="P16" s="4">
        <v>5264700</v>
      </c>
      <c r="Q16" s="4">
        <v>3946900</v>
      </c>
      <c r="R16" s="5">
        <v>4.9400000000000006E-2</v>
      </c>
      <c r="S16" s="4">
        <v>9891800</v>
      </c>
      <c r="T16" s="4">
        <f t="shared" si="2"/>
        <v>11105010</v>
      </c>
      <c r="U16" s="4">
        <f t="shared" si="6"/>
        <v>5305200</v>
      </c>
      <c r="V16" s="5">
        <v>5.2499999999999998E-2</v>
      </c>
    </row>
    <row r="17" spans="1:22" x14ac:dyDescent="0.2">
      <c r="A17" s="16" t="s">
        <v>337</v>
      </c>
      <c r="B17" s="4">
        <v>90500</v>
      </c>
      <c r="C17" s="4">
        <v>748600</v>
      </c>
      <c r="D17" s="4">
        <v>-658100</v>
      </c>
      <c r="E17" s="4">
        <v>-33951940000</v>
      </c>
      <c r="F17" s="4">
        <f t="shared" si="4"/>
        <v>-87153852386</v>
      </c>
      <c r="G17" s="4">
        <v>0</v>
      </c>
      <c r="H17" s="4">
        <v>0</v>
      </c>
      <c r="I17" s="4">
        <v>0</v>
      </c>
      <c r="J17" s="4">
        <v>-315630000</v>
      </c>
      <c r="K17" s="24">
        <f t="shared" si="5"/>
        <v>-7159160000</v>
      </c>
      <c r="L17" s="4">
        <v>1451</v>
      </c>
      <c r="M17" s="4">
        <v>2762</v>
      </c>
      <c r="N17" s="4">
        <v>258</v>
      </c>
      <c r="O17" s="4">
        <v>448</v>
      </c>
      <c r="P17" s="4">
        <v>1898800</v>
      </c>
      <c r="Q17" s="4">
        <v>3062200</v>
      </c>
      <c r="R17" s="5">
        <v>-1.9699999999999999E-2</v>
      </c>
      <c r="S17" s="4">
        <v>5305200</v>
      </c>
      <c r="T17" s="4">
        <f t="shared" si="2"/>
        <v>11591240</v>
      </c>
      <c r="U17" s="4">
        <f t="shared" si="6"/>
        <v>7382900</v>
      </c>
      <c r="V17" s="5">
        <v>3.4300000000000004E-2</v>
      </c>
    </row>
    <row r="18" spans="1:22" x14ac:dyDescent="0.2">
      <c r="A18" s="16" t="s">
        <v>336</v>
      </c>
      <c r="B18" s="4">
        <v>1416200</v>
      </c>
      <c r="C18" s="4">
        <v>1587700</v>
      </c>
      <c r="D18" s="4">
        <v>-171500</v>
      </c>
      <c r="E18" s="4">
        <v>-8902510000</v>
      </c>
      <c r="F18" s="4">
        <f t="shared" si="4"/>
        <v>-53201912386</v>
      </c>
      <c r="G18" s="4">
        <v>0</v>
      </c>
      <c r="H18" s="4">
        <v>0</v>
      </c>
      <c r="I18" s="4">
        <v>0</v>
      </c>
      <c r="J18" s="4">
        <v>1736710000</v>
      </c>
      <c r="K18" s="24">
        <f t="shared" si="5"/>
        <v>-6843530000</v>
      </c>
      <c r="L18" s="4">
        <v>5390</v>
      </c>
      <c r="M18" s="4">
        <v>7542</v>
      </c>
      <c r="N18" s="4">
        <v>1189</v>
      </c>
      <c r="O18" s="4">
        <v>1574</v>
      </c>
      <c r="P18" s="4">
        <v>8913500</v>
      </c>
      <c r="Q18" s="4">
        <v>11996000</v>
      </c>
      <c r="R18" s="5">
        <v>-3.8599999999999995E-2</v>
      </c>
      <c r="S18" s="4">
        <v>21587700</v>
      </c>
      <c r="T18" s="4">
        <f t="shared" si="2"/>
        <v>9920730</v>
      </c>
      <c r="U18" s="4">
        <f t="shared" si="6"/>
        <v>7382900</v>
      </c>
      <c r="V18" s="5">
        <v>7.6799999999999993E-2</v>
      </c>
    </row>
    <row r="19" spans="1:22" x14ac:dyDescent="0.2">
      <c r="A19" s="16" t="s">
        <v>335</v>
      </c>
      <c r="B19" s="4">
        <v>1058500</v>
      </c>
      <c r="C19" s="4">
        <v>728917</v>
      </c>
      <c r="D19" s="4">
        <v>329583</v>
      </c>
      <c r="E19" s="4">
        <v>17160410000</v>
      </c>
      <c r="F19" s="4">
        <f t="shared" si="4"/>
        <v>-44299402386</v>
      </c>
      <c r="G19" s="4">
        <v>0</v>
      </c>
      <c r="H19" s="4">
        <v>0</v>
      </c>
      <c r="I19" s="4">
        <v>0</v>
      </c>
      <c r="J19" s="4">
        <v>-833820000</v>
      </c>
      <c r="K19" s="24">
        <f t="shared" si="5"/>
        <v>-8580240000</v>
      </c>
      <c r="L19" s="4">
        <v>3398</v>
      </c>
      <c r="M19" s="4">
        <v>3153</v>
      </c>
      <c r="N19" s="4">
        <v>696</v>
      </c>
      <c r="O19" s="4">
        <v>613</v>
      </c>
      <c r="P19" s="4">
        <v>5205200</v>
      </c>
      <c r="Q19" s="4">
        <v>4534300</v>
      </c>
      <c r="R19" s="5">
        <v>2.8799999999999999E-2</v>
      </c>
      <c r="S19" s="4">
        <v>10237200</v>
      </c>
      <c r="T19" s="4">
        <f t="shared" si="2"/>
        <v>9760810</v>
      </c>
      <c r="U19" s="4">
        <f t="shared" si="6"/>
        <v>7382900</v>
      </c>
      <c r="V19" s="5">
        <v>6.3700000000000007E-2</v>
      </c>
    </row>
    <row r="20" spans="1:22" x14ac:dyDescent="0.2">
      <c r="A20" s="16" t="s">
        <v>334</v>
      </c>
      <c r="B20" s="4">
        <v>130700</v>
      </c>
      <c r="C20" s="4">
        <v>233900</v>
      </c>
      <c r="D20" s="4">
        <v>-103200</v>
      </c>
      <c r="E20" s="4">
        <v>-5355870000</v>
      </c>
      <c r="F20" s="4">
        <f t="shared" si="4"/>
        <v>-61459812386</v>
      </c>
      <c r="G20" s="4">
        <v>0</v>
      </c>
      <c r="H20" s="4">
        <v>0</v>
      </c>
      <c r="I20" s="4">
        <v>0</v>
      </c>
      <c r="J20" s="4">
        <v>-3252685000</v>
      </c>
      <c r="K20" s="24">
        <f t="shared" si="5"/>
        <v>-7746420000</v>
      </c>
      <c r="L20" s="4">
        <v>3693</v>
      </c>
      <c r="M20" s="4">
        <v>3872</v>
      </c>
      <c r="N20" s="4">
        <v>641</v>
      </c>
      <c r="O20" s="4">
        <v>666</v>
      </c>
      <c r="P20" s="4">
        <v>4899900</v>
      </c>
      <c r="Q20" s="4">
        <v>5425600</v>
      </c>
      <c r="R20" s="5">
        <v>1.1699999999999999E-2</v>
      </c>
      <c r="S20" s="4">
        <v>10358700</v>
      </c>
      <c r="T20" s="4">
        <f t="shared" si="2"/>
        <v>9672400</v>
      </c>
      <c r="U20" s="4">
        <f t="shared" si="6"/>
        <v>7382900</v>
      </c>
      <c r="V20" s="5">
        <v>4.4699999999999997E-2</v>
      </c>
    </row>
    <row r="21" spans="1:22" x14ac:dyDescent="0.2">
      <c r="A21" s="16" t="s">
        <v>333</v>
      </c>
      <c r="B21" s="4">
        <v>819600</v>
      </c>
      <c r="C21" s="4">
        <v>316311</v>
      </c>
      <c r="D21" s="4">
        <v>503289</v>
      </c>
      <c r="E21" s="4">
        <v>25189840000</v>
      </c>
      <c r="F21" s="4">
        <f t="shared" si="4"/>
        <v>-56103942386</v>
      </c>
      <c r="G21" s="4">
        <v>0</v>
      </c>
      <c r="H21" s="4">
        <v>0</v>
      </c>
      <c r="I21" s="4">
        <v>0</v>
      </c>
      <c r="J21" s="4">
        <v>-3252685000</v>
      </c>
      <c r="K21" s="24">
        <f t="shared" si="5"/>
        <v>-4493735000</v>
      </c>
      <c r="L21" s="4">
        <v>5227</v>
      </c>
      <c r="M21" s="4">
        <v>3958</v>
      </c>
      <c r="N21" s="4">
        <v>920</v>
      </c>
      <c r="O21" s="4">
        <v>712</v>
      </c>
      <c r="P21" s="4">
        <v>7564000</v>
      </c>
      <c r="Q21" s="4">
        <v>5875800</v>
      </c>
      <c r="R21" s="5">
        <v>6.8400000000000002E-2</v>
      </c>
      <c r="S21" s="4">
        <v>13506000</v>
      </c>
      <c r="T21" s="4">
        <f t="shared" si="2"/>
        <v>8973730</v>
      </c>
      <c r="U21" s="4">
        <f t="shared" si="6"/>
        <v>7382900</v>
      </c>
      <c r="V21" s="5">
        <v>6.3E-2</v>
      </c>
    </row>
    <row r="22" spans="1:22" x14ac:dyDescent="0.2">
      <c r="A22" s="16" t="s">
        <v>332</v>
      </c>
      <c r="B22" s="4">
        <v>439900</v>
      </c>
      <c r="C22" s="4">
        <v>331557</v>
      </c>
      <c r="D22" s="4">
        <v>108343</v>
      </c>
      <c r="E22" s="4">
        <v>5252010000</v>
      </c>
      <c r="F22" s="4">
        <f t="shared" si="4"/>
        <v>-81293782386</v>
      </c>
      <c r="K22" s="24">
        <f t="shared" si="5"/>
        <v>-1241050000</v>
      </c>
      <c r="L22" s="4">
        <v>2781</v>
      </c>
      <c r="M22" s="4">
        <v>3068</v>
      </c>
      <c r="N22" s="4">
        <v>371</v>
      </c>
      <c r="O22" s="4">
        <v>377</v>
      </c>
      <c r="P22" s="4">
        <v>3630500</v>
      </c>
      <c r="Q22" s="4">
        <v>3583100</v>
      </c>
      <c r="R22" s="5">
        <v>1.37E-2</v>
      </c>
      <c r="S22" s="4">
        <v>7382900</v>
      </c>
      <c r="T22" s="4">
        <f t="shared" si="2"/>
        <v>8884610</v>
      </c>
      <c r="U22" s="4">
        <f t="shared" si="6"/>
        <v>8024400</v>
      </c>
      <c r="V22" s="5">
        <v>1.9599999999999999E-2</v>
      </c>
    </row>
    <row r="23" spans="1:22" x14ac:dyDescent="0.2">
      <c r="A23" s="16" t="s">
        <v>331</v>
      </c>
      <c r="B23" s="4">
        <v>6700</v>
      </c>
      <c r="C23" s="4">
        <v>199603</v>
      </c>
      <c r="D23" s="4">
        <v>-192903</v>
      </c>
      <c r="E23" s="4">
        <v>-9204340000</v>
      </c>
      <c r="F23" s="4">
        <f t="shared" si="4"/>
        <v>-86545792386</v>
      </c>
      <c r="G23" s="4">
        <v>0</v>
      </c>
      <c r="H23" s="4">
        <v>0</v>
      </c>
      <c r="I23" s="4">
        <v>0</v>
      </c>
      <c r="J23" s="4">
        <v>-11951885000</v>
      </c>
      <c r="K23" s="24">
        <f t="shared" si="5"/>
        <v>-1241050000</v>
      </c>
      <c r="L23" s="4">
        <v>2142</v>
      </c>
      <c r="M23" s="4">
        <v>2436</v>
      </c>
      <c r="N23" s="4">
        <v>331</v>
      </c>
      <c r="O23" s="4">
        <v>448</v>
      </c>
      <c r="P23" s="4">
        <v>3269600</v>
      </c>
      <c r="Q23" s="4">
        <v>4222800</v>
      </c>
      <c r="R23" s="5">
        <v>-4.0999999999999995E-3</v>
      </c>
      <c r="S23" s="4">
        <v>8024400</v>
      </c>
      <c r="T23" s="4">
        <f t="shared" si="2"/>
        <v>8943200</v>
      </c>
      <c r="U23" s="4">
        <f t="shared" si="6"/>
        <v>4882600</v>
      </c>
      <c r="V23" s="5">
        <v>2.3700000000000002E-2</v>
      </c>
    </row>
    <row r="24" spans="1:22" x14ac:dyDescent="0.2">
      <c r="A24" s="16" t="s">
        <v>330</v>
      </c>
      <c r="B24" s="4">
        <v>346000</v>
      </c>
      <c r="C24" s="4">
        <v>1061222</v>
      </c>
      <c r="D24" s="4">
        <v>-715222</v>
      </c>
      <c r="E24" s="4">
        <v>-34484660000</v>
      </c>
      <c r="F24" s="4">
        <f t="shared" si="4"/>
        <v>-77341452386</v>
      </c>
      <c r="K24" s="24">
        <f t="shared" si="5"/>
        <v>10710835000</v>
      </c>
      <c r="L24" s="4">
        <v>2881</v>
      </c>
      <c r="M24" s="4">
        <v>4823</v>
      </c>
      <c r="N24" s="4">
        <v>327</v>
      </c>
      <c r="O24" s="4">
        <v>675</v>
      </c>
      <c r="P24" s="4">
        <v>3842600</v>
      </c>
      <c r="Q24" s="4">
        <v>6080000</v>
      </c>
      <c r="R24" s="5">
        <v>-2.8199999999999999E-2</v>
      </c>
      <c r="S24" s="4">
        <v>10127700</v>
      </c>
      <c r="T24" s="4">
        <f t="shared" si="2"/>
        <v>8709140</v>
      </c>
      <c r="U24" s="4">
        <f t="shared" si="6"/>
        <v>4882600</v>
      </c>
      <c r="V24" s="5">
        <v>3.73E-2</v>
      </c>
    </row>
    <row r="25" spans="1:22" x14ac:dyDescent="0.2">
      <c r="A25" s="16" t="s">
        <v>329</v>
      </c>
      <c r="B25" s="4">
        <v>1001000</v>
      </c>
      <c r="C25" s="4">
        <v>69230</v>
      </c>
      <c r="D25" s="4">
        <v>931770</v>
      </c>
      <c r="E25" s="4">
        <v>45891770000</v>
      </c>
      <c r="F25" s="4">
        <f t="shared" si="4"/>
        <v>-42856792386</v>
      </c>
      <c r="G25" s="4">
        <v>0</v>
      </c>
      <c r="H25" s="4">
        <v>0</v>
      </c>
      <c r="I25" s="4">
        <v>0</v>
      </c>
      <c r="J25" s="4">
        <v>-494110000</v>
      </c>
      <c r="K25" s="24">
        <f t="shared" si="5"/>
        <v>10710835000</v>
      </c>
      <c r="L25" s="4">
        <v>6044</v>
      </c>
      <c r="M25" s="4">
        <v>4206</v>
      </c>
      <c r="N25" s="4">
        <v>1039</v>
      </c>
      <c r="O25" s="4">
        <v>631</v>
      </c>
      <c r="P25" s="4">
        <v>9119300</v>
      </c>
      <c r="Q25" s="4">
        <v>5749000</v>
      </c>
      <c r="R25" s="5">
        <v>3.5799999999999998E-2</v>
      </c>
      <c r="S25" s="4">
        <v>15359000</v>
      </c>
      <c r="T25" s="4">
        <f t="shared" si="2"/>
        <v>7616770</v>
      </c>
      <c r="U25" s="4">
        <f t="shared" si="6"/>
        <v>4882600</v>
      </c>
      <c r="V25" s="5">
        <v>5.67E-2</v>
      </c>
    </row>
    <row r="26" spans="1:22" x14ac:dyDescent="0.2">
      <c r="A26" s="16" t="s">
        <v>328</v>
      </c>
      <c r="B26" s="4">
        <v>178250</v>
      </c>
      <c r="C26" s="4">
        <v>1322000</v>
      </c>
      <c r="D26" s="4">
        <v>-1143750</v>
      </c>
      <c r="E26" s="4">
        <v>-55145180000</v>
      </c>
      <c r="F26" s="4">
        <f t="shared" si="4"/>
        <v>-88748562386</v>
      </c>
      <c r="G26" s="4">
        <v>0</v>
      </c>
      <c r="H26" s="4">
        <v>0</v>
      </c>
      <c r="I26" s="4">
        <v>0</v>
      </c>
      <c r="J26" s="4">
        <v>513600000</v>
      </c>
      <c r="K26" s="24">
        <f t="shared" si="5"/>
        <v>11204945000</v>
      </c>
      <c r="L26" s="4">
        <v>2716</v>
      </c>
      <c r="M26" s="4">
        <v>3123</v>
      </c>
      <c r="N26" s="4">
        <v>412</v>
      </c>
      <c r="O26" s="4">
        <v>518</v>
      </c>
      <c r="P26" s="4">
        <v>3707400</v>
      </c>
      <c r="Q26" s="4">
        <v>4652400</v>
      </c>
      <c r="R26" s="5">
        <v>-6.3E-3</v>
      </c>
      <c r="S26" s="4">
        <v>9161300</v>
      </c>
      <c r="T26" s="4">
        <f t="shared" si="2"/>
        <v>7202740</v>
      </c>
      <c r="U26" s="4">
        <f t="shared" si="6"/>
        <v>4882600</v>
      </c>
      <c r="V26" s="5">
        <v>4.2800000000000005E-2</v>
      </c>
    </row>
    <row r="27" spans="1:22" x14ac:dyDescent="0.2">
      <c r="A27" s="16" t="s">
        <v>327</v>
      </c>
      <c r="B27" s="4">
        <v>147800</v>
      </c>
      <c r="C27" s="4">
        <v>589700</v>
      </c>
      <c r="D27" s="4">
        <v>-441900</v>
      </c>
      <c r="E27" s="4">
        <v>-20478700000</v>
      </c>
      <c r="F27" s="4">
        <f t="shared" si="4"/>
        <v>-33603382386</v>
      </c>
      <c r="G27" s="4">
        <v>0</v>
      </c>
      <c r="H27" s="4">
        <v>0</v>
      </c>
      <c r="I27" s="4">
        <v>0</v>
      </c>
      <c r="J27" s="4">
        <v>364285000</v>
      </c>
      <c r="K27" s="24">
        <f t="shared" si="5"/>
        <v>10691345000</v>
      </c>
      <c r="L27" s="4">
        <v>3440</v>
      </c>
      <c r="M27" s="4">
        <v>2889</v>
      </c>
      <c r="N27" s="4">
        <v>600</v>
      </c>
      <c r="O27" s="4">
        <v>415</v>
      </c>
      <c r="P27" s="4">
        <v>5676600</v>
      </c>
      <c r="Q27" s="4">
        <v>3846000</v>
      </c>
      <c r="R27" s="5">
        <v>2.0299999999999999E-2</v>
      </c>
      <c r="S27" s="4">
        <v>10167500</v>
      </c>
      <c r="T27" s="4">
        <f t="shared" si="2"/>
        <v>6816660</v>
      </c>
      <c r="U27" s="4">
        <f t="shared" si="6"/>
        <v>4882600</v>
      </c>
      <c r="V27" s="5">
        <v>3.3500000000000002E-2</v>
      </c>
    </row>
    <row r="28" spans="1:22" x14ac:dyDescent="0.2">
      <c r="A28" s="16" t="s">
        <v>326</v>
      </c>
      <c r="B28" s="4">
        <v>220100</v>
      </c>
      <c r="C28" s="4">
        <v>40060</v>
      </c>
      <c r="D28" s="4">
        <v>180040</v>
      </c>
      <c r="E28" s="4">
        <v>8478390000</v>
      </c>
      <c r="F28" s="4">
        <f t="shared" si="4"/>
        <v>-13124682386</v>
      </c>
      <c r="G28" s="4">
        <v>0</v>
      </c>
      <c r="H28" s="4">
        <v>0</v>
      </c>
      <c r="I28" s="4">
        <v>0</v>
      </c>
      <c r="J28" s="4">
        <v>-529320000</v>
      </c>
      <c r="K28" s="24">
        <f t="shared" si="5"/>
        <v>10327060000</v>
      </c>
      <c r="L28" s="4">
        <v>1812</v>
      </c>
      <c r="M28" s="4">
        <v>2073</v>
      </c>
      <c r="N28" s="4">
        <v>238</v>
      </c>
      <c r="O28" s="4">
        <v>265</v>
      </c>
      <c r="P28" s="4">
        <v>2272200</v>
      </c>
      <c r="Q28" s="4">
        <v>2516100</v>
      </c>
      <c r="R28" s="5">
        <v>0</v>
      </c>
      <c r="S28" s="4">
        <v>4882600</v>
      </c>
      <c r="T28" s="4">
        <f t="shared" si="2"/>
        <v>7185160</v>
      </c>
      <c r="U28" s="4">
        <f t="shared" si="6"/>
        <v>6491700</v>
      </c>
      <c r="V28" s="5">
        <v>1.6899999999999998E-2</v>
      </c>
    </row>
    <row r="29" spans="1:22" x14ac:dyDescent="0.2">
      <c r="A29" s="16" t="s">
        <v>325</v>
      </c>
      <c r="B29" s="4">
        <v>1809700</v>
      </c>
      <c r="C29" s="4">
        <v>68966</v>
      </c>
      <c r="D29" s="4">
        <v>1740734</v>
      </c>
      <c r="E29" s="4">
        <v>81698120000</v>
      </c>
      <c r="F29" s="4">
        <f t="shared" si="4"/>
        <v>-21603072386</v>
      </c>
      <c r="G29" s="4">
        <v>0</v>
      </c>
      <c r="H29" s="4">
        <v>0</v>
      </c>
      <c r="I29" s="4">
        <v>0</v>
      </c>
      <c r="J29" s="4">
        <v>-791550000</v>
      </c>
      <c r="K29" s="24">
        <f t="shared" si="5"/>
        <v>10856380000</v>
      </c>
      <c r="L29" s="4">
        <v>3161</v>
      </c>
      <c r="M29" s="4">
        <v>2434</v>
      </c>
      <c r="N29" s="4">
        <v>545</v>
      </c>
      <c r="O29" s="4">
        <v>376</v>
      </c>
      <c r="P29" s="4">
        <v>4988400</v>
      </c>
      <c r="Q29" s="4">
        <v>3381000</v>
      </c>
      <c r="R29" s="5">
        <v>2.75E-2</v>
      </c>
      <c r="S29" s="4">
        <v>8638000</v>
      </c>
      <c r="T29" s="4">
        <f t="shared" si="2"/>
        <v>6917290</v>
      </c>
      <c r="U29" s="4">
        <f t="shared" si="6"/>
        <v>6491700</v>
      </c>
      <c r="V29" s="5">
        <v>3.4700000000000002E-2</v>
      </c>
    </row>
    <row r="30" spans="1:22" x14ac:dyDescent="0.2">
      <c r="A30" s="16" t="s">
        <v>324</v>
      </c>
      <c r="B30" s="4">
        <v>419500</v>
      </c>
      <c r="C30" s="4">
        <v>259800</v>
      </c>
      <c r="D30" s="4">
        <v>159700</v>
      </c>
      <c r="E30" s="4">
        <v>7394020000</v>
      </c>
      <c r="F30" s="4">
        <f t="shared" si="4"/>
        <v>-103301192386</v>
      </c>
      <c r="G30" s="4">
        <v>0</v>
      </c>
      <c r="H30" s="4">
        <v>0</v>
      </c>
      <c r="I30" s="4">
        <v>0</v>
      </c>
      <c r="J30" s="4">
        <v>-413945000</v>
      </c>
      <c r="K30" s="24">
        <f t="shared" si="5"/>
        <v>11647930000</v>
      </c>
      <c r="L30" s="4">
        <v>3245</v>
      </c>
      <c r="M30" s="4">
        <v>2759</v>
      </c>
      <c r="N30" s="4">
        <v>587</v>
      </c>
      <c r="O30" s="4">
        <v>442</v>
      </c>
      <c r="P30" s="4">
        <v>5247300</v>
      </c>
      <c r="Q30" s="4">
        <v>3917900</v>
      </c>
      <c r="R30" s="5">
        <v>0.01</v>
      </c>
      <c r="S30" s="4">
        <v>9474600</v>
      </c>
      <c r="T30" s="4">
        <f t="shared" si="2"/>
        <v>6702700</v>
      </c>
      <c r="U30" s="4">
        <f t="shared" si="6"/>
        <v>4435300</v>
      </c>
      <c r="V30" s="5">
        <v>2.3799999999999998E-2</v>
      </c>
    </row>
    <row r="31" spans="1:22" x14ac:dyDescent="0.2">
      <c r="A31" s="16" t="s">
        <v>323</v>
      </c>
      <c r="B31" s="4">
        <v>16800</v>
      </c>
      <c r="C31" s="4">
        <v>78597</v>
      </c>
      <c r="D31" s="4">
        <v>-61797</v>
      </c>
      <c r="E31" s="4">
        <v>-2788970000</v>
      </c>
      <c r="F31" s="4">
        <f t="shared" si="4"/>
        <v>-110695212386</v>
      </c>
      <c r="G31" s="4">
        <v>0</v>
      </c>
      <c r="H31" s="4">
        <v>0</v>
      </c>
      <c r="I31" s="4">
        <v>0</v>
      </c>
      <c r="J31" s="4">
        <v>-564435000</v>
      </c>
      <c r="K31" s="24">
        <f t="shared" si="5"/>
        <v>12061875000</v>
      </c>
      <c r="L31" s="4">
        <v>1537</v>
      </c>
      <c r="M31" s="4">
        <v>2210</v>
      </c>
      <c r="N31" s="4">
        <v>230</v>
      </c>
      <c r="O31" s="4">
        <v>327</v>
      </c>
      <c r="P31" s="4">
        <v>2188500</v>
      </c>
      <c r="Q31" s="4">
        <v>2901000</v>
      </c>
      <c r="R31" s="5">
        <v>-6.6E-3</v>
      </c>
      <c r="S31" s="4">
        <v>6519300</v>
      </c>
      <c r="T31" s="4">
        <f t="shared" si="2"/>
        <v>6545980</v>
      </c>
      <c r="U31" s="4">
        <f t="shared" si="6"/>
        <v>4435300</v>
      </c>
      <c r="V31" s="5">
        <v>1.6500000000000001E-2</v>
      </c>
    </row>
    <row r="32" spans="1:22" x14ac:dyDescent="0.2">
      <c r="A32" s="16" t="s">
        <v>322</v>
      </c>
      <c r="B32" s="4">
        <v>92500</v>
      </c>
      <c r="C32" s="4">
        <v>240594</v>
      </c>
      <c r="D32" s="4">
        <v>-148094</v>
      </c>
      <c r="E32" s="4">
        <v>-6757670000</v>
      </c>
      <c r="F32" s="4">
        <f t="shared" si="4"/>
        <v>-107906242386</v>
      </c>
      <c r="G32" s="4">
        <v>0</v>
      </c>
      <c r="H32" s="4">
        <v>0</v>
      </c>
      <c r="I32" s="4">
        <v>0</v>
      </c>
      <c r="J32" s="4">
        <v>-564435000</v>
      </c>
      <c r="K32" s="24">
        <f t="shared" si="5"/>
        <v>12626310000</v>
      </c>
      <c r="L32" s="4">
        <v>2377</v>
      </c>
      <c r="M32" s="4">
        <v>2365</v>
      </c>
      <c r="N32" s="4">
        <v>366</v>
      </c>
      <c r="O32" s="4">
        <v>312</v>
      </c>
      <c r="P32" s="4">
        <v>3289900</v>
      </c>
      <c r="Q32" s="4">
        <v>2913800</v>
      </c>
      <c r="R32" s="5">
        <v>5.6000000000000008E-3</v>
      </c>
      <c r="S32" s="4">
        <v>6491700</v>
      </c>
      <c r="T32" s="4">
        <f t="shared" si="2"/>
        <v>6601190</v>
      </c>
      <c r="U32" s="4">
        <f t="shared" si="6"/>
        <v>4435300</v>
      </c>
      <c r="V32" s="5">
        <v>2.18E-2</v>
      </c>
    </row>
    <row r="33" spans="1:22" x14ac:dyDescent="0.2">
      <c r="A33" s="16" t="s">
        <v>321</v>
      </c>
      <c r="B33" s="4">
        <v>169100</v>
      </c>
      <c r="C33" s="4">
        <v>17400</v>
      </c>
      <c r="D33" s="4">
        <v>151700</v>
      </c>
      <c r="E33" s="4">
        <v>6797080000</v>
      </c>
      <c r="F33" s="4">
        <f t="shared" si="4"/>
        <v>-101148572386</v>
      </c>
      <c r="G33" s="4">
        <v>0</v>
      </c>
      <c r="H33" s="4">
        <v>0</v>
      </c>
      <c r="I33" s="4">
        <v>0</v>
      </c>
      <c r="J33" s="4">
        <v>-965920000</v>
      </c>
      <c r="K33" s="24">
        <f t="shared" si="5"/>
        <v>13190745000</v>
      </c>
      <c r="L33" s="4">
        <v>2995</v>
      </c>
      <c r="M33" s="4">
        <v>1844</v>
      </c>
      <c r="N33" s="4">
        <v>463</v>
      </c>
      <c r="O33" s="4">
        <v>297</v>
      </c>
      <c r="P33" s="4">
        <v>4429900</v>
      </c>
      <c r="Q33" s="4">
        <v>2573300</v>
      </c>
      <c r="R33" s="5">
        <v>3.7900000000000003E-2</v>
      </c>
      <c r="S33" s="4">
        <v>8610300</v>
      </c>
      <c r="T33" s="4">
        <f t="shared" si="2"/>
        <v>6323360</v>
      </c>
      <c r="U33" s="4">
        <f t="shared" si="6"/>
        <v>4435300</v>
      </c>
      <c r="V33" s="5">
        <v>4.6300000000000001E-2</v>
      </c>
    </row>
    <row r="34" spans="1:22" x14ac:dyDescent="0.2">
      <c r="A34" s="16" t="s">
        <v>320</v>
      </c>
      <c r="B34" s="4">
        <v>226600</v>
      </c>
      <c r="C34" s="4">
        <v>330800</v>
      </c>
      <c r="D34" s="4">
        <v>-104200</v>
      </c>
      <c r="E34" s="4">
        <v>-4587510000</v>
      </c>
      <c r="F34" s="4">
        <f t="shared" si="4"/>
        <v>-107945652386</v>
      </c>
      <c r="G34" s="4">
        <v>0</v>
      </c>
      <c r="H34" s="4">
        <v>0</v>
      </c>
      <c r="I34" s="4">
        <v>0</v>
      </c>
      <c r="J34" s="4">
        <v>11745290000</v>
      </c>
      <c r="K34" s="24">
        <f t="shared" si="5"/>
        <v>14156665000</v>
      </c>
      <c r="L34" s="4">
        <v>2831</v>
      </c>
      <c r="M34" s="4">
        <v>2626</v>
      </c>
      <c r="N34" s="4">
        <v>283</v>
      </c>
      <c r="O34" s="4">
        <v>406</v>
      </c>
      <c r="P34" s="4">
        <v>3105500</v>
      </c>
      <c r="Q34" s="4">
        <v>4602800</v>
      </c>
      <c r="R34" s="5">
        <v>-1.6E-2</v>
      </c>
      <c r="S34" s="4">
        <v>7787100</v>
      </c>
      <c r="T34" s="4">
        <f t="shared" si="2"/>
        <v>6503590</v>
      </c>
      <c r="U34" s="4">
        <f t="shared" si="6"/>
        <v>4435300</v>
      </c>
      <c r="V34" s="5">
        <v>2.8999999999999998E-2</v>
      </c>
    </row>
    <row r="35" spans="1:22" x14ac:dyDescent="0.2">
      <c r="A35" s="16" t="s">
        <v>319</v>
      </c>
      <c r="B35" s="4">
        <v>230600</v>
      </c>
      <c r="C35" s="4">
        <v>117500</v>
      </c>
      <c r="D35" s="4">
        <v>113100</v>
      </c>
      <c r="E35" s="4">
        <v>5040750000</v>
      </c>
      <c r="F35" s="4">
        <f t="shared" si="4"/>
        <v>-103358142386</v>
      </c>
      <c r="G35" s="4">
        <v>0</v>
      </c>
      <c r="H35" s="4">
        <v>0</v>
      </c>
      <c r="I35" s="4">
        <v>0</v>
      </c>
      <c r="J35" s="4">
        <v>-3385070000</v>
      </c>
      <c r="K35" s="24">
        <f t="shared" si="5"/>
        <v>2411375000</v>
      </c>
      <c r="L35" s="4">
        <v>1558</v>
      </c>
      <c r="M35" s="4">
        <v>2202</v>
      </c>
      <c r="N35" s="4">
        <v>179</v>
      </c>
      <c r="O35" s="4">
        <v>264</v>
      </c>
      <c r="P35" s="4">
        <v>1709200</v>
      </c>
      <c r="Q35" s="4">
        <v>2628400</v>
      </c>
      <c r="R35" s="5">
        <v>-1.24E-2</v>
      </c>
      <c r="S35" s="4">
        <v>4435300</v>
      </c>
      <c r="T35" s="4">
        <f t="shared" si="2"/>
        <v>6580030</v>
      </c>
      <c r="U35" s="4">
        <f t="shared" si="6"/>
        <v>5021000</v>
      </c>
      <c r="V35" s="5">
        <v>1.34E-2</v>
      </c>
    </row>
    <row r="36" spans="1:22" x14ac:dyDescent="0.2">
      <c r="A36" s="16" t="s">
        <v>318</v>
      </c>
      <c r="B36" s="4">
        <v>449400</v>
      </c>
      <c r="C36" s="4">
        <v>84836</v>
      </c>
      <c r="D36" s="4">
        <v>364564</v>
      </c>
      <c r="E36" s="4">
        <v>16324090000</v>
      </c>
      <c r="F36" s="4">
        <f t="shared" si="4"/>
        <v>-108398892386</v>
      </c>
      <c r="G36" s="4">
        <v>0</v>
      </c>
      <c r="H36" s="4">
        <v>0</v>
      </c>
      <c r="I36" s="4">
        <v>0</v>
      </c>
      <c r="J36" s="4">
        <v>-2258785000</v>
      </c>
      <c r="K36" s="24">
        <f t="shared" si="5"/>
        <v>5796445000</v>
      </c>
      <c r="L36" s="4">
        <v>1762</v>
      </c>
      <c r="M36" s="4">
        <v>1876</v>
      </c>
      <c r="N36" s="4">
        <v>242</v>
      </c>
      <c r="O36" s="4">
        <v>247</v>
      </c>
      <c r="P36" s="4">
        <v>2227400</v>
      </c>
      <c r="Q36" s="4">
        <v>2417900</v>
      </c>
      <c r="R36" s="5">
        <v>-4.4000000000000003E-3</v>
      </c>
      <c r="S36" s="4">
        <v>5021000</v>
      </c>
      <c r="T36" s="4">
        <f t="shared" si="2"/>
        <v>7179990</v>
      </c>
      <c r="U36" s="4">
        <f t="shared" si="6"/>
        <v>4952100</v>
      </c>
      <c r="V36" s="5">
        <v>1.4499999999999999E-2</v>
      </c>
    </row>
    <row r="37" spans="1:22" x14ac:dyDescent="0.2">
      <c r="A37" s="16" t="s">
        <v>317</v>
      </c>
      <c r="B37" s="4">
        <v>322600</v>
      </c>
      <c r="C37" s="4">
        <v>270897</v>
      </c>
      <c r="D37" s="4">
        <v>51703</v>
      </c>
      <c r="E37" s="4">
        <v>2394910000</v>
      </c>
      <c r="F37" s="4">
        <f t="shared" si="4"/>
        <v>-124722982386</v>
      </c>
      <c r="K37" s="24">
        <f t="shared" si="5"/>
        <v>8055230000</v>
      </c>
      <c r="L37" s="4">
        <v>2829</v>
      </c>
      <c r="M37" s="4">
        <v>1714</v>
      </c>
      <c r="N37" s="4">
        <v>371</v>
      </c>
      <c r="O37" s="4">
        <v>301</v>
      </c>
      <c r="P37" s="4">
        <v>3329900</v>
      </c>
      <c r="Q37" s="4">
        <v>2616100</v>
      </c>
      <c r="R37" s="5">
        <v>0</v>
      </c>
      <c r="S37" s="4">
        <v>6306700</v>
      </c>
      <c r="T37" s="4">
        <f t="shared" si="2"/>
        <v>6920020</v>
      </c>
      <c r="U37" s="4">
        <f t="shared" si="6"/>
        <v>4952100</v>
      </c>
      <c r="V37" s="5">
        <v>2.29E-2</v>
      </c>
    </row>
    <row r="38" spans="1:22" x14ac:dyDescent="0.2">
      <c r="A38" s="16" t="s">
        <v>316</v>
      </c>
      <c r="B38" s="4">
        <v>344986</v>
      </c>
      <c r="C38" s="4">
        <v>95400</v>
      </c>
      <c r="D38" s="4">
        <v>249586</v>
      </c>
      <c r="E38" s="4">
        <v>11078900000</v>
      </c>
      <c r="F38" s="4">
        <f t="shared" si="4"/>
        <v>-127117892386</v>
      </c>
      <c r="G38" s="4">
        <v>0</v>
      </c>
      <c r="H38" s="4">
        <v>0</v>
      </c>
      <c r="I38" s="4">
        <v>0</v>
      </c>
      <c r="J38" s="4">
        <v>-4571075000</v>
      </c>
      <c r="K38" s="24">
        <f t="shared" si="5"/>
        <v>8055230000</v>
      </c>
      <c r="L38" s="4">
        <v>2548</v>
      </c>
      <c r="M38" s="4">
        <v>3299</v>
      </c>
      <c r="N38" s="4">
        <v>334</v>
      </c>
      <c r="O38" s="4">
        <v>497</v>
      </c>
      <c r="P38" s="4">
        <v>3531000</v>
      </c>
      <c r="Q38" s="4">
        <v>4794500</v>
      </c>
      <c r="R38" s="5">
        <v>0</v>
      </c>
      <c r="S38" s="4">
        <v>8567600</v>
      </c>
      <c r="T38" s="4">
        <f t="shared" si="2"/>
        <v>6400480</v>
      </c>
      <c r="U38" s="4">
        <f t="shared" si="6"/>
        <v>4952100</v>
      </c>
      <c r="V38" s="5">
        <v>2.2200000000000001E-2</v>
      </c>
    </row>
    <row r="39" spans="1:22" x14ac:dyDescent="0.2">
      <c r="A39" s="16" t="s">
        <v>315</v>
      </c>
      <c r="B39" s="4">
        <v>208100</v>
      </c>
      <c r="C39" s="4">
        <v>633565</v>
      </c>
      <c r="D39" s="4">
        <v>-425465</v>
      </c>
      <c r="E39" s="4">
        <v>-19144780000</v>
      </c>
      <c r="F39" s="4">
        <f t="shared" ref="F39:F44" si="7">E39+F40</f>
        <v>-138196792386</v>
      </c>
      <c r="G39" s="4">
        <v>0</v>
      </c>
      <c r="H39" s="4">
        <v>0</v>
      </c>
      <c r="I39" s="4">
        <v>0</v>
      </c>
      <c r="J39" s="4">
        <v>162000000</v>
      </c>
      <c r="K39" s="24">
        <f t="shared" ref="K39:K44" si="8">K40+J39</f>
        <v>12626305000</v>
      </c>
      <c r="L39" s="4">
        <v>1628</v>
      </c>
      <c r="M39" s="4">
        <v>2109</v>
      </c>
      <c r="N39" s="4">
        <v>259</v>
      </c>
      <c r="O39" s="4">
        <v>400</v>
      </c>
      <c r="P39" s="4">
        <v>2162400</v>
      </c>
      <c r="Q39" s="4">
        <v>3579200</v>
      </c>
      <c r="R39" s="5">
        <v>-3.3E-3</v>
      </c>
      <c r="S39" s="4">
        <v>5959300</v>
      </c>
      <c r="T39" s="4">
        <f t="shared" ref="T39:T44" si="9">AVERAGE(S40:S49)</f>
        <v>6100430</v>
      </c>
      <c r="U39" s="4">
        <f t="shared" ref="U39:U44" si="10">MIN(S40:S44)</f>
        <v>4952100</v>
      </c>
      <c r="V39" s="5">
        <v>1.44E-2</v>
      </c>
    </row>
    <row r="40" spans="1:22" x14ac:dyDescent="0.2">
      <c r="A40" s="16" t="s">
        <v>314</v>
      </c>
      <c r="B40" s="4">
        <v>199300</v>
      </c>
      <c r="C40" s="4">
        <v>202000</v>
      </c>
      <c r="D40" s="4">
        <v>-2700</v>
      </c>
      <c r="E40" s="4">
        <v>-84540000</v>
      </c>
      <c r="F40" s="4">
        <f t="shared" si="7"/>
        <v>-119052012386</v>
      </c>
      <c r="G40" s="4">
        <v>0</v>
      </c>
      <c r="H40" s="4">
        <v>0</v>
      </c>
      <c r="I40" s="4">
        <v>0</v>
      </c>
      <c r="J40" s="4">
        <v>162000000</v>
      </c>
      <c r="K40" s="24">
        <f t="shared" si="8"/>
        <v>12464305000</v>
      </c>
      <c r="L40" s="4">
        <v>1595</v>
      </c>
      <c r="M40" s="4">
        <v>1812</v>
      </c>
      <c r="N40" s="4">
        <v>294</v>
      </c>
      <c r="O40" s="4">
        <v>396</v>
      </c>
      <c r="P40" s="4">
        <v>2907100</v>
      </c>
      <c r="Q40" s="4">
        <v>4380400</v>
      </c>
      <c r="R40" s="5">
        <v>1.1999999999999999E-3</v>
      </c>
      <c r="S40" s="4">
        <v>7328700</v>
      </c>
      <c r="T40" s="4">
        <f t="shared" si="9"/>
        <v>5579520</v>
      </c>
      <c r="U40" s="4">
        <f t="shared" si="10"/>
        <v>4952100</v>
      </c>
      <c r="V40" s="5">
        <v>1.43E-2</v>
      </c>
    </row>
    <row r="41" spans="1:22" x14ac:dyDescent="0.2">
      <c r="A41" s="16" t="s">
        <v>310</v>
      </c>
      <c r="B41" s="4">
        <v>563200</v>
      </c>
      <c r="C41" s="4">
        <v>210300</v>
      </c>
      <c r="D41" s="4">
        <v>352900</v>
      </c>
      <c r="E41" s="4">
        <v>15921580000</v>
      </c>
      <c r="F41" s="4">
        <f t="shared" si="7"/>
        <v>-118967472386</v>
      </c>
      <c r="G41" s="4">
        <v>0</v>
      </c>
      <c r="H41" s="4">
        <v>0</v>
      </c>
      <c r="I41" s="4">
        <v>0</v>
      </c>
      <c r="J41" s="4">
        <v>4692095000</v>
      </c>
      <c r="K41" s="24">
        <f t="shared" si="8"/>
        <v>12302305000</v>
      </c>
      <c r="L41" s="4">
        <v>1675</v>
      </c>
      <c r="M41" s="4">
        <v>1320</v>
      </c>
      <c r="N41" s="4">
        <v>277</v>
      </c>
      <c r="O41" s="4">
        <v>269</v>
      </c>
      <c r="P41" s="4">
        <v>2391300</v>
      </c>
      <c r="Q41" s="4">
        <v>2162900</v>
      </c>
      <c r="R41" s="5">
        <v>6.7000000000000002E-3</v>
      </c>
      <c r="S41" s="4">
        <v>4952100</v>
      </c>
      <c r="T41" s="4">
        <f t="shared" si="9"/>
        <v>5854500</v>
      </c>
      <c r="U41" s="4">
        <f t="shared" si="10"/>
        <v>5199700</v>
      </c>
      <c r="V41" s="5">
        <v>1.55E-2</v>
      </c>
    </row>
    <row r="42" spans="1:22" x14ac:dyDescent="0.2">
      <c r="A42" s="16" t="s">
        <v>309</v>
      </c>
      <c r="B42" s="4">
        <v>676900</v>
      </c>
      <c r="C42" s="4">
        <v>212100</v>
      </c>
      <c r="D42" s="4">
        <v>464800</v>
      </c>
      <c r="E42" s="4">
        <v>20882720000</v>
      </c>
      <c r="F42" s="4">
        <f t="shared" si="7"/>
        <v>-134889052386</v>
      </c>
      <c r="G42" s="4">
        <v>0</v>
      </c>
      <c r="H42" s="4">
        <v>0</v>
      </c>
      <c r="I42" s="4">
        <v>0</v>
      </c>
      <c r="J42" s="4">
        <v>6231050000</v>
      </c>
      <c r="K42" s="24">
        <f t="shared" si="8"/>
        <v>7610210000</v>
      </c>
      <c r="L42" s="4">
        <v>3297</v>
      </c>
      <c r="M42" s="4">
        <v>1999</v>
      </c>
      <c r="N42" s="4">
        <v>481</v>
      </c>
      <c r="O42" s="4">
        <v>308</v>
      </c>
      <c r="P42" s="4">
        <v>4022500</v>
      </c>
      <c r="Q42" s="4">
        <v>2576100</v>
      </c>
      <c r="R42" s="5">
        <v>2.06E-2</v>
      </c>
      <c r="S42" s="4">
        <v>7043800</v>
      </c>
      <c r="T42" s="4">
        <f t="shared" si="9"/>
        <v>5572440</v>
      </c>
      <c r="U42" s="4">
        <f t="shared" si="10"/>
        <v>3707000</v>
      </c>
      <c r="V42" s="5">
        <v>3.0899999999999997E-2</v>
      </c>
    </row>
    <row r="43" spans="1:22" x14ac:dyDescent="0.2">
      <c r="A43" s="16" t="s">
        <v>306</v>
      </c>
      <c r="B43" s="4">
        <v>371000</v>
      </c>
      <c r="C43" s="4">
        <v>304600</v>
      </c>
      <c r="D43" s="4">
        <v>66400</v>
      </c>
      <c r="E43" s="4">
        <v>2923500000</v>
      </c>
      <c r="F43" s="4">
        <f t="shared" si="7"/>
        <v>-155771772386</v>
      </c>
      <c r="G43" s="4">
        <v>0</v>
      </c>
      <c r="H43" s="4">
        <v>0</v>
      </c>
      <c r="I43" s="4">
        <v>0</v>
      </c>
      <c r="J43" s="4">
        <v>157780000</v>
      </c>
      <c r="K43" s="24">
        <f t="shared" si="8"/>
        <v>1379160000</v>
      </c>
      <c r="L43" s="4">
        <v>2083</v>
      </c>
      <c r="M43" s="4">
        <v>1419</v>
      </c>
      <c r="N43" s="4">
        <v>330</v>
      </c>
      <c r="O43" s="4">
        <v>266</v>
      </c>
      <c r="P43" s="4">
        <v>3076100</v>
      </c>
      <c r="Q43" s="4">
        <v>2727900</v>
      </c>
      <c r="R43" s="5">
        <v>3.4999999999999996E-3</v>
      </c>
      <c r="S43" s="4">
        <v>5832000</v>
      </c>
      <c r="T43" s="4">
        <f t="shared" si="9"/>
        <v>5360200</v>
      </c>
      <c r="U43" s="4">
        <f t="shared" si="10"/>
        <v>3372200</v>
      </c>
      <c r="V43" s="5">
        <v>1.3600000000000001E-2</v>
      </c>
    </row>
    <row r="44" spans="1:22" x14ac:dyDescent="0.2">
      <c r="A44" s="16" t="s">
        <v>305</v>
      </c>
      <c r="B44" s="4">
        <v>123700</v>
      </c>
      <c r="C44" s="4">
        <v>19600</v>
      </c>
      <c r="D44" s="4">
        <v>104100</v>
      </c>
      <c r="E44" s="4">
        <v>4578890000</v>
      </c>
      <c r="F44" s="4">
        <f t="shared" si="7"/>
        <v>-158695272386</v>
      </c>
      <c r="G44" s="4">
        <v>0</v>
      </c>
      <c r="H44" s="4">
        <v>0</v>
      </c>
      <c r="I44" s="4">
        <v>0</v>
      </c>
      <c r="J44" s="4">
        <v>76815000</v>
      </c>
      <c r="K44" s="24">
        <f t="shared" si="8"/>
        <v>1221380000</v>
      </c>
      <c r="L44" s="4">
        <v>3716</v>
      </c>
      <c r="M44" s="4">
        <v>2601</v>
      </c>
      <c r="N44" s="4">
        <v>578</v>
      </c>
      <c r="O44" s="4">
        <v>423</v>
      </c>
      <c r="P44" s="4">
        <v>5212700</v>
      </c>
      <c r="Q44" s="4">
        <v>3783700</v>
      </c>
      <c r="R44" s="5">
        <v>1.1599999999999999E-2</v>
      </c>
      <c r="S44" s="4">
        <v>9589400</v>
      </c>
      <c r="T44" s="4">
        <f t="shared" si="9"/>
        <v>4738080</v>
      </c>
      <c r="U44" s="4">
        <f t="shared" si="10"/>
        <v>2958800</v>
      </c>
      <c r="V44" s="5">
        <v>1.3600000000000001E-2</v>
      </c>
    </row>
    <row r="45" spans="1:22" x14ac:dyDescent="0.2">
      <c r="A45" s="16" t="s">
        <v>304</v>
      </c>
      <c r="B45" s="4">
        <v>392660</v>
      </c>
      <c r="C45" s="4">
        <v>21300</v>
      </c>
      <c r="D45" s="4">
        <v>371360</v>
      </c>
      <c r="E45" s="4">
        <v>15983716995</v>
      </c>
      <c r="F45" s="4">
        <f t="shared" ref="F45:F55" si="11">E45+F46</f>
        <v>-163274162386</v>
      </c>
      <c r="G45" s="4">
        <v>0</v>
      </c>
      <c r="H45" s="4">
        <v>0</v>
      </c>
      <c r="I45" s="4">
        <v>0</v>
      </c>
      <c r="J45" s="4">
        <v>-150970000</v>
      </c>
      <c r="K45" s="24">
        <f t="shared" ref="K45:K55" si="12">K46+J45</f>
        <v>1144565000</v>
      </c>
      <c r="L45" s="4">
        <v>1738</v>
      </c>
      <c r="M45" s="4">
        <v>1426</v>
      </c>
      <c r="N45" s="4">
        <v>281</v>
      </c>
      <c r="O45" s="4">
        <v>226</v>
      </c>
      <c r="P45" s="4">
        <v>2664200</v>
      </c>
      <c r="Q45" s="4">
        <v>2197100</v>
      </c>
      <c r="R45" s="5">
        <v>8.199999999999999E-3</v>
      </c>
      <c r="S45" s="4">
        <v>5199700</v>
      </c>
      <c r="T45" s="4">
        <f t="shared" ref="T45:T61" si="13">AVERAGE(S46:S55)</f>
        <v>4467680</v>
      </c>
      <c r="U45" s="4">
        <f t="shared" ref="U45:U55" si="14">MIN(S46:S50)</f>
        <v>2119600</v>
      </c>
      <c r="V45" s="5">
        <v>1.0500000000000001E-2</v>
      </c>
    </row>
    <row r="46" spans="1:22" x14ac:dyDescent="0.2">
      <c r="A46" s="16" t="s">
        <v>303</v>
      </c>
      <c r="B46" s="4">
        <v>1379100</v>
      </c>
      <c r="C46" s="4">
        <v>70400</v>
      </c>
      <c r="D46" s="4">
        <v>1308700</v>
      </c>
      <c r="E46" s="4">
        <v>56313530000</v>
      </c>
      <c r="F46" s="4">
        <f t="shared" si="11"/>
        <v>-179257879381</v>
      </c>
      <c r="G46" s="4">
        <v>0</v>
      </c>
      <c r="H46" s="4">
        <v>0</v>
      </c>
      <c r="I46" s="4">
        <v>0</v>
      </c>
      <c r="J46" s="4">
        <v>-264425000</v>
      </c>
      <c r="K46" s="24">
        <f t="shared" si="12"/>
        <v>1295535000</v>
      </c>
      <c r="L46" s="4">
        <v>3294</v>
      </c>
      <c r="M46" s="4">
        <v>3440</v>
      </c>
      <c r="N46" s="4">
        <v>550</v>
      </c>
      <c r="O46" s="4">
        <v>527</v>
      </c>
      <c r="P46" s="4">
        <v>5456800</v>
      </c>
      <c r="Q46" s="4">
        <v>4964300</v>
      </c>
      <c r="R46" s="5">
        <v>2.0299999999999999E-2</v>
      </c>
      <c r="S46" s="4">
        <v>11020600</v>
      </c>
      <c r="T46" s="4">
        <f t="shared" si="13"/>
        <v>3963448.7</v>
      </c>
      <c r="U46" s="4">
        <f t="shared" si="14"/>
        <v>2119600</v>
      </c>
      <c r="V46" s="5">
        <v>3.2199999999999999E-2</v>
      </c>
    </row>
    <row r="47" spans="1:22" x14ac:dyDescent="0.2">
      <c r="A47" s="16" t="s">
        <v>299</v>
      </c>
      <c r="B47" s="4">
        <v>20000</v>
      </c>
      <c r="C47" s="4">
        <v>646500</v>
      </c>
      <c r="D47" s="4">
        <v>-626500</v>
      </c>
      <c r="E47" s="4">
        <v>-26258859381</v>
      </c>
      <c r="F47" s="4">
        <f t="shared" si="11"/>
        <v>-235571409381</v>
      </c>
      <c r="G47" s="4">
        <v>0</v>
      </c>
      <c r="H47" s="4">
        <v>0</v>
      </c>
      <c r="I47" s="4">
        <v>0</v>
      </c>
      <c r="J47" s="4">
        <v>-264425000</v>
      </c>
      <c r="K47" s="24">
        <f t="shared" si="12"/>
        <v>1559960000</v>
      </c>
      <c r="L47" s="4">
        <v>993</v>
      </c>
      <c r="M47" s="4">
        <v>2213</v>
      </c>
      <c r="N47" s="4">
        <v>141</v>
      </c>
      <c r="O47" s="4">
        <v>206</v>
      </c>
      <c r="P47" s="4">
        <v>1323400</v>
      </c>
      <c r="Q47" s="4">
        <v>2179700</v>
      </c>
      <c r="R47" s="5">
        <v>0</v>
      </c>
      <c r="S47" s="4">
        <v>3707000</v>
      </c>
      <c r="T47" s="4">
        <f t="shared" si="13"/>
        <v>3896017.1</v>
      </c>
      <c r="U47" s="4">
        <f t="shared" si="14"/>
        <v>2119600</v>
      </c>
      <c r="V47" s="5">
        <v>1.3100000000000001E-2</v>
      </c>
    </row>
    <row r="48" spans="1:22" x14ac:dyDescent="0.2">
      <c r="A48" s="16" t="s">
        <v>298</v>
      </c>
      <c r="B48" s="4">
        <v>4000</v>
      </c>
      <c r="C48" s="4">
        <v>69100</v>
      </c>
      <c r="D48" s="4">
        <v>-65100</v>
      </c>
      <c r="E48" s="4">
        <v>-2761250000</v>
      </c>
      <c r="F48" s="4">
        <f t="shared" si="11"/>
        <v>-209312550000</v>
      </c>
      <c r="G48" s="4">
        <v>0</v>
      </c>
      <c r="H48" s="4">
        <v>0</v>
      </c>
      <c r="I48" s="4">
        <v>0</v>
      </c>
      <c r="J48" s="4">
        <v>-1188130000</v>
      </c>
      <c r="K48" s="24">
        <f t="shared" si="12"/>
        <v>1824385000</v>
      </c>
      <c r="L48" s="4">
        <v>846</v>
      </c>
      <c r="M48" s="4">
        <v>1656</v>
      </c>
      <c r="N48" s="4">
        <v>103</v>
      </c>
      <c r="O48" s="4">
        <v>224</v>
      </c>
      <c r="P48" s="4">
        <v>1043000</v>
      </c>
      <c r="Q48" s="4">
        <v>2276100</v>
      </c>
      <c r="R48" s="5">
        <v>-1.0700000000000001E-2</v>
      </c>
      <c r="S48" s="4">
        <v>3372200</v>
      </c>
      <c r="T48" s="4">
        <f t="shared" si="13"/>
        <v>3975310.1</v>
      </c>
      <c r="U48" s="4">
        <f t="shared" si="14"/>
        <v>2119600</v>
      </c>
      <c r="V48" s="5">
        <v>1.8700000000000001E-2</v>
      </c>
    </row>
    <row r="49" spans="1:22" x14ac:dyDescent="0.2">
      <c r="A49" s="16" t="s">
        <v>286</v>
      </c>
      <c r="B49" s="4">
        <v>11700</v>
      </c>
      <c r="C49" s="4">
        <v>0</v>
      </c>
      <c r="D49" s="4">
        <v>11700</v>
      </c>
      <c r="E49" s="4">
        <v>498810000</v>
      </c>
      <c r="F49" s="4">
        <f t="shared" si="11"/>
        <v>-206551300000</v>
      </c>
      <c r="G49" s="4">
        <v>0</v>
      </c>
      <c r="H49" s="4">
        <v>0</v>
      </c>
      <c r="I49" s="4">
        <v>0</v>
      </c>
      <c r="J49" s="4">
        <v>264155000</v>
      </c>
      <c r="K49" s="24">
        <f t="shared" si="12"/>
        <v>3012515000</v>
      </c>
      <c r="L49" s="4">
        <v>942</v>
      </c>
      <c r="M49" s="4">
        <v>1124</v>
      </c>
      <c r="N49" s="4">
        <v>150</v>
      </c>
      <c r="O49" s="4">
        <v>141</v>
      </c>
      <c r="P49" s="4">
        <v>1321300</v>
      </c>
      <c r="Q49" s="4">
        <v>1339100</v>
      </c>
      <c r="R49" s="5">
        <v>-2.3E-3</v>
      </c>
      <c r="S49" s="4">
        <v>2958800</v>
      </c>
      <c r="T49" s="4">
        <f t="shared" si="13"/>
        <v>4143949.6</v>
      </c>
      <c r="U49" s="4">
        <f t="shared" si="14"/>
        <v>2119600</v>
      </c>
      <c r="V49" s="5">
        <v>9.3999999999999986E-3</v>
      </c>
    </row>
    <row r="50" spans="1:22" x14ac:dyDescent="0.2">
      <c r="A50" s="16" t="s">
        <v>285</v>
      </c>
      <c r="B50" s="4">
        <v>11700</v>
      </c>
      <c r="C50" s="4">
        <v>760</v>
      </c>
      <c r="D50" s="4">
        <v>10940</v>
      </c>
      <c r="E50" s="4">
        <v>467980000</v>
      </c>
      <c r="F50" s="4">
        <f t="shared" si="11"/>
        <v>-207050110000</v>
      </c>
      <c r="K50" s="24">
        <f t="shared" si="12"/>
        <v>2748360000</v>
      </c>
      <c r="L50" s="4">
        <v>562</v>
      </c>
      <c r="M50" s="4">
        <v>1082</v>
      </c>
      <c r="N50" s="4">
        <v>84</v>
      </c>
      <c r="O50" s="4">
        <v>137</v>
      </c>
      <c r="P50" s="4">
        <v>750200</v>
      </c>
      <c r="Q50" s="4">
        <v>1272500</v>
      </c>
      <c r="R50" s="5">
        <v>-3.4999999999999996E-3</v>
      </c>
      <c r="S50" s="4">
        <v>2119600</v>
      </c>
      <c r="T50" s="4">
        <f t="shared" si="13"/>
        <v>4525881.4000000004</v>
      </c>
      <c r="U50" s="4">
        <f t="shared" si="14"/>
        <v>2495700</v>
      </c>
      <c r="V50" s="5">
        <v>1.1699999999999999E-2</v>
      </c>
    </row>
    <row r="51" spans="1:22" x14ac:dyDescent="0.2">
      <c r="A51" s="16" t="s">
        <v>284</v>
      </c>
      <c r="B51" s="4">
        <v>710400</v>
      </c>
      <c r="C51" s="4">
        <v>61600</v>
      </c>
      <c r="D51" s="4">
        <v>648800</v>
      </c>
      <c r="E51" s="4">
        <v>27840340000</v>
      </c>
      <c r="F51" s="4">
        <f t="shared" si="11"/>
        <v>-207518090000</v>
      </c>
      <c r="G51" s="4">
        <v>0</v>
      </c>
      <c r="H51" s="4">
        <v>0</v>
      </c>
      <c r="I51" s="4">
        <v>0</v>
      </c>
      <c r="J51" s="4">
        <v>-119595000</v>
      </c>
      <c r="K51" s="24">
        <f t="shared" si="12"/>
        <v>2748360000</v>
      </c>
      <c r="L51" s="4">
        <v>3474</v>
      </c>
      <c r="M51" s="4">
        <v>2435</v>
      </c>
      <c r="N51" s="4">
        <v>437</v>
      </c>
      <c r="O51" s="4">
        <v>314</v>
      </c>
      <c r="P51" s="4">
        <v>4295100</v>
      </c>
      <c r="Q51" s="4">
        <v>3112800</v>
      </c>
      <c r="R51" s="5">
        <v>7.0999999999999995E-3</v>
      </c>
      <c r="S51" s="4">
        <v>7701900</v>
      </c>
      <c r="T51" s="4">
        <f t="shared" si="13"/>
        <v>4470677.5999999996</v>
      </c>
      <c r="U51" s="4">
        <f t="shared" si="14"/>
        <v>2495700</v>
      </c>
      <c r="V51" s="5">
        <v>1.8600000000000002E-2</v>
      </c>
    </row>
    <row r="52" spans="1:22" x14ac:dyDescent="0.2">
      <c r="A52" s="16" t="s">
        <v>283</v>
      </c>
      <c r="B52" s="4">
        <v>327800</v>
      </c>
      <c r="C52" s="4">
        <v>261500</v>
      </c>
      <c r="D52" s="4">
        <v>66300</v>
      </c>
      <c r="E52" s="4">
        <v>2807920000</v>
      </c>
      <c r="F52" s="4">
        <f t="shared" si="11"/>
        <v>-235358430000</v>
      </c>
      <c r="G52" s="4">
        <v>0</v>
      </c>
      <c r="H52" s="4">
        <v>0</v>
      </c>
      <c r="I52" s="4">
        <v>0</v>
      </c>
      <c r="J52" s="4">
        <v>-88900000</v>
      </c>
      <c r="K52" s="24">
        <f t="shared" si="12"/>
        <v>2867955000</v>
      </c>
      <c r="L52" s="4">
        <v>1280</v>
      </c>
      <c r="M52" s="4">
        <v>1679</v>
      </c>
      <c r="N52" s="4">
        <v>203</v>
      </c>
      <c r="O52" s="4">
        <v>199</v>
      </c>
      <c r="P52" s="4">
        <v>1916500</v>
      </c>
      <c r="Q52" s="4">
        <v>2018400</v>
      </c>
      <c r="R52" s="5">
        <v>3.5999999999999999E-3</v>
      </c>
      <c r="S52" s="4">
        <v>4223200</v>
      </c>
      <c r="T52" s="4">
        <f t="shared" si="13"/>
        <v>4495857.5999999996</v>
      </c>
      <c r="U52" s="4">
        <f t="shared" si="14"/>
        <v>2495700</v>
      </c>
      <c r="V52" s="5">
        <v>1.29E-2</v>
      </c>
    </row>
    <row r="53" spans="1:22" x14ac:dyDescent="0.2">
      <c r="A53" s="16" t="s">
        <v>282</v>
      </c>
      <c r="B53" s="4">
        <v>38900</v>
      </c>
      <c r="C53" s="4">
        <v>6100</v>
      </c>
      <c r="D53" s="4">
        <v>32800</v>
      </c>
      <c r="E53" s="4">
        <v>1378330000</v>
      </c>
      <c r="F53" s="4">
        <f t="shared" si="11"/>
        <v>-238166350000</v>
      </c>
      <c r="G53" s="4">
        <v>0</v>
      </c>
      <c r="H53" s="4">
        <v>0</v>
      </c>
      <c r="I53" s="4">
        <v>0</v>
      </c>
      <c r="J53" s="4">
        <v>470570000</v>
      </c>
      <c r="K53" s="24">
        <f t="shared" si="12"/>
        <v>2956855000</v>
      </c>
      <c r="L53" s="4">
        <v>1147</v>
      </c>
      <c r="M53" s="4">
        <v>1588</v>
      </c>
      <c r="N53" s="4">
        <v>161</v>
      </c>
      <c r="O53" s="4">
        <v>174</v>
      </c>
      <c r="P53" s="4">
        <v>1906600</v>
      </c>
      <c r="Q53" s="4">
        <v>1802600</v>
      </c>
      <c r="R53" s="5">
        <v>2.3999999999999998E-3</v>
      </c>
      <c r="S53" s="4">
        <v>3709600</v>
      </c>
      <c r="T53" s="4">
        <f t="shared" si="13"/>
        <v>4535673.4000000004</v>
      </c>
      <c r="U53" s="4">
        <f t="shared" si="14"/>
        <v>2495700</v>
      </c>
      <c r="V53" s="5">
        <v>2.12E-2</v>
      </c>
    </row>
    <row r="54" spans="1:22" x14ac:dyDescent="0.2">
      <c r="A54" s="16" t="s">
        <v>281</v>
      </c>
      <c r="B54" s="4">
        <v>521400</v>
      </c>
      <c r="C54" s="4">
        <v>30100</v>
      </c>
      <c r="D54" s="4">
        <v>491300</v>
      </c>
      <c r="E54" s="4">
        <v>20753740000</v>
      </c>
      <c r="F54" s="4">
        <f t="shared" si="11"/>
        <v>-239544680000</v>
      </c>
      <c r="K54" s="24">
        <f t="shared" si="12"/>
        <v>2486285000</v>
      </c>
      <c r="L54" s="4">
        <v>1031</v>
      </c>
      <c r="M54" s="4">
        <v>1546</v>
      </c>
      <c r="N54" s="4">
        <v>132</v>
      </c>
      <c r="O54" s="4">
        <v>217</v>
      </c>
      <c r="P54" s="4">
        <v>1285400</v>
      </c>
      <c r="Q54" s="4">
        <v>2082800</v>
      </c>
      <c r="R54" s="5">
        <v>2.3999999999999998E-3</v>
      </c>
      <c r="S54" s="4">
        <v>3368200</v>
      </c>
      <c r="T54" s="4">
        <f t="shared" si="13"/>
        <v>4581377.3</v>
      </c>
      <c r="U54" s="4">
        <f t="shared" si="14"/>
        <v>2495700</v>
      </c>
      <c r="V54" s="5">
        <v>1.5300000000000001E-2</v>
      </c>
    </row>
    <row r="55" spans="1:22" x14ac:dyDescent="0.2">
      <c r="A55" s="16" t="s">
        <v>280</v>
      </c>
      <c r="B55" s="4">
        <v>176700</v>
      </c>
      <c r="C55" s="4">
        <v>67100</v>
      </c>
      <c r="D55" s="4">
        <v>109600</v>
      </c>
      <c r="E55" s="4">
        <v>4664830000</v>
      </c>
      <c r="F55" s="4">
        <f t="shared" si="11"/>
        <v>-260298420000</v>
      </c>
      <c r="G55" s="4">
        <v>0</v>
      </c>
      <c r="H55" s="4">
        <v>0</v>
      </c>
      <c r="I55" s="4">
        <v>0</v>
      </c>
      <c r="J55" s="4">
        <v>-67870000</v>
      </c>
      <c r="K55" s="24">
        <f t="shared" si="12"/>
        <v>2486285000</v>
      </c>
      <c r="L55" s="4">
        <v>960</v>
      </c>
      <c r="M55" s="4">
        <v>1128</v>
      </c>
      <c r="N55" s="4">
        <v>114</v>
      </c>
      <c r="O55" s="4">
        <v>139</v>
      </c>
      <c r="P55" s="4">
        <v>1060900</v>
      </c>
      <c r="Q55" s="4">
        <v>1312300</v>
      </c>
      <c r="R55" s="5">
        <v>2.3999999999999998E-3</v>
      </c>
      <c r="S55" s="4">
        <v>2495700</v>
      </c>
      <c r="T55" s="4">
        <f t="shared" si="13"/>
        <v>5242828.4000000004</v>
      </c>
      <c r="U55" s="4">
        <f t="shared" si="14"/>
        <v>3032684</v>
      </c>
      <c r="V55" s="5">
        <v>1.6399999999999998E-2</v>
      </c>
    </row>
    <row r="56" spans="1:22" x14ac:dyDescent="0.2">
      <c r="A56" s="16" t="s">
        <v>279</v>
      </c>
      <c r="B56" s="4">
        <v>95900</v>
      </c>
      <c r="C56" s="4">
        <v>7700</v>
      </c>
      <c r="D56" s="4">
        <v>88200</v>
      </c>
      <c r="E56" s="4">
        <v>3766120000</v>
      </c>
      <c r="F56" s="4">
        <f t="shared" ref="F56:F130" si="15">E56+F57</f>
        <v>-264963250000</v>
      </c>
      <c r="G56" s="4">
        <v>0</v>
      </c>
      <c r="H56" s="4">
        <v>0</v>
      </c>
      <c r="I56" s="4">
        <v>0</v>
      </c>
      <c r="J56" s="4">
        <v>-276680000</v>
      </c>
      <c r="K56" s="24">
        <f t="shared" ref="K56:K76" si="16">K57+J56</f>
        <v>2554155000</v>
      </c>
      <c r="L56" s="4">
        <v>2077</v>
      </c>
      <c r="M56" s="4">
        <v>2030</v>
      </c>
      <c r="N56" s="4">
        <v>325</v>
      </c>
      <c r="O56" s="4">
        <v>279</v>
      </c>
      <c r="P56" s="4">
        <v>3043100</v>
      </c>
      <c r="Q56" s="4">
        <v>2666300</v>
      </c>
      <c r="R56" s="5">
        <v>7.1999999999999998E-3</v>
      </c>
      <c r="S56" s="4">
        <v>5978287</v>
      </c>
      <c r="T56" s="4">
        <f t="shared" si="13"/>
        <v>4978258.9000000004</v>
      </c>
      <c r="U56" s="4">
        <f t="shared" ref="U56:U123" si="17">MIN(S57:S61)</f>
        <v>3032684</v>
      </c>
      <c r="V56" s="5">
        <v>3.3599999999999998E-2</v>
      </c>
    </row>
    <row r="57" spans="1:22" x14ac:dyDescent="0.2">
      <c r="A57" s="16" t="s">
        <v>278</v>
      </c>
      <c r="B57" s="4">
        <v>23700</v>
      </c>
      <c r="C57" s="4">
        <v>0</v>
      </c>
      <c r="D57" s="4">
        <v>23700</v>
      </c>
      <c r="E57" s="4">
        <v>975710000</v>
      </c>
      <c r="F57" s="4">
        <f t="shared" si="15"/>
        <v>-268729370000</v>
      </c>
      <c r="G57" s="4">
        <v>0</v>
      </c>
      <c r="H57" s="4">
        <v>0</v>
      </c>
      <c r="I57" s="4">
        <v>0</v>
      </c>
      <c r="J57" s="4">
        <v>818000000</v>
      </c>
      <c r="K57" s="24">
        <f t="shared" si="16"/>
        <v>2830835000</v>
      </c>
      <c r="L57" s="4">
        <v>1301</v>
      </c>
      <c r="M57" s="4">
        <v>985</v>
      </c>
      <c r="N57" s="4">
        <v>164</v>
      </c>
      <c r="O57" s="4">
        <v>134</v>
      </c>
      <c r="P57" s="4">
        <v>1537700</v>
      </c>
      <c r="Q57" s="4">
        <v>1485900</v>
      </c>
      <c r="R57" s="5">
        <v>1.7100000000000001E-2</v>
      </c>
      <c r="S57" s="4">
        <v>3032684</v>
      </c>
      <c r="T57" s="4">
        <f t="shared" si="13"/>
        <v>5392578.0999999996</v>
      </c>
      <c r="U57" s="4">
        <f t="shared" si="17"/>
        <v>4165130</v>
      </c>
      <c r="V57" s="5">
        <v>2.1600000000000001E-2</v>
      </c>
    </row>
    <row r="58" spans="1:22" x14ac:dyDescent="0.2">
      <c r="A58" s="16" t="s">
        <v>275</v>
      </c>
      <c r="B58" s="4">
        <v>186900</v>
      </c>
      <c r="C58" s="4">
        <v>3400</v>
      </c>
      <c r="D58" s="4">
        <v>183500</v>
      </c>
      <c r="E58" s="4">
        <v>7670670000</v>
      </c>
      <c r="F58" s="4">
        <f t="shared" si="15"/>
        <v>-269705080000</v>
      </c>
      <c r="G58" s="4">
        <v>0</v>
      </c>
      <c r="H58" s="4">
        <v>0</v>
      </c>
      <c r="I58" s="4">
        <v>0</v>
      </c>
      <c r="J58" s="4">
        <v>2017200000</v>
      </c>
      <c r="K58" s="24">
        <f t="shared" si="16"/>
        <v>2012835000</v>
      </c>
      <c r="L58" s="4">
        <v>973</v>
      </c>
      <c r="M58" s="4">
        <v>1708</v>
      </c>
      <c r="N58" s="4">
        <v>113</v>
      </c>
      <c r="O58" s="4">
        <v>249</v>
      </c>
      <c r="P58" s="4">
        <v>1115900</v>
      </c>
      <c r="Q58" s="4">
        <v>3046800</v>
      </c>
      <c r="R58" s="5">
        <v>-2.3799999999999998E-2</v>
      </c>
      <c r="S58" s="4">
        <v>4165130</v>
      </c>
      <c r="T58" s="4">
        <f t="shared" si="13"/>
        <v>5359479.2</v>
      </c>
      <c r="U58" s="4">
        <f t="shared" si="17"/>
        <v>4107758</v>
      </c>
      <c r="V58" s="5">
        <v>3.1899999999999998E-2</v>
      </c>
    </row>
    <row r="59" spans="1:22" x14ac:dyDescent="0.2">
      <c r="A59" s="16" t="s">
        <v>274</v>
      </c>
      <c r="B59" s="4">
        <v>199900</v>
      </c>
      <c r="C59" s="4">
        <v>1000</v>
      </c>
      <c r="D59" s="4">
        <v>198900</v>
      </c>
      <c r="E59" s="4">
        <v>8406400000</v>
      </c>
      <c r="F59" s="4">
        <f t="shared" si="15"/>
        <v>-277375750000</v>
      </c>
      <c r="G59" s="4">
        <v>0</v>
      </c>
      <c r="H59" s="4">
        <v>0</v>
      </c>
      <c r="I59" s="4">
        <v>0</v>
      </c>
      <c r="J59" s="4">
        <v>-4365000</v>
      </c>
      <c r="K59" s="24">
        <f t="shared" si="16"/>
        <v>-4365000</v>
      </c>
      <c r="L59" s="4">
        <v>1410</v>
      </c>
      <c r="M59" s="4">
        <v>1793</v>
      </c>
      <c r="N59" s="4">
        <v>186</v>
      </c>
      <c r="O59" s="4">
        <v>281</v>
      </c>
      <c r="P59" s="4">
        <v>1823300</v>
      </c>
      <c r="Q59" s="4">
        <v>2632700</v>
      </c>
      <c r="R59" s="5">
        <v>-8.199999999999999E-3</v>
      </c>
      <c r="S59" s="4">
        <v>4645195</v>
      </c>
      <c r="T59" s="4">
        <f t="shared" si="13"/>
        <v>5553555.4000000004</v>
      </c>
      <c r="U59" s="4">
        <f t="shared" si="17"/>
        <v>3825239</v>
      </c>
      <c r="V59" s="5">
        <v>1.89E-2</v>
      </c>
    </row>
    <row r="60" spans="1:22" x14ac:dyDescent="0.2">
      <c r="A60" s="16" t="s">
        <v>273</v>
      </c>
      <c r="B60" s="4">
        <v>572700</v>
      </c>
      <c r="C60" s="4">
        <v>61400</v>
      </c>
      <c r="D60" s="4">
        <v>511300</v>
      </c>
      <c r="E60" s="4">
        <v>21530760000</v>
      </c>
      <c r="F60" s="4">
        <f t="shared" si="15"/>
        <v>-285782150000</v>
      </c>
      <c r="K60" s="24">
        <f t="shared" si="16"/>
        <v>0</v>
      </c>
      <c r="L60" s="4">
        <v>1873</v>
      </c>
      <c r="M60" s="4">
        <v>1575</v>
      </c>
      <c r="N60" s="4">
        <v>309</v>
      </c>
      <c r="O60" s="4">
        <v>296</v>
      </c>
      <c r="P60" s="4">
        <v>3117900</v>
      </c>
      <c r="Q60" s="4">
        <v>2665500</v>
      </c>
      <c r="R60" s="5">
        <v>1.32E-2</v>
      </c>
      <c r="S60" s="4">
        <v>5938918</v>
      </c>
      <c r="T60" s="4">
        <f t="shared" si="13"/>
        <v>5439507.9000000004</v>
      </c>
      <c r="U60" s="4">
        <f t="shared" si="17"/>
        <v>3825239</v>
      </c>
      <c r="V60" s="5">
        <v>1.8799999999999997E-2</v>
      </c>
    </row>
    <row r="61" spans="1:22" x14ac:dyDescent="0.2">
      <c r="A61" s="16" t="s">
        <v>268</v>
      </c>
      <c r="B61" s="4">
        <v>392400</v>
      </c>
      <c r="C61" s="4">
        <v>211000</v>
      </c>
      <c r="D61" s="4">
        <v>181400</v>
      </c>
      <c r="E61" s="4">
        <v>7610040000</v>
      </c>
      <c r="F61" s="4">
        <f t="shared" si="15"/>
        <v>-307312910000</v>
      </c>
      <c r="K61" s="24">
        <f t="shared" si="16"/>
        <v>0</v>
      </c>
      <c r="L61" s="4">
        <v>1463</v>
      </c>
      <c r="M61" s="4">
        <v>3253</v>
      </c>
      <c r="N61" s="4">
        <v>214</v>
      </c>
      <c r="O61" s="4">
        <v>507</v>
      </c>
      <c r="P61" s="4">
        <v>1986800</v>
      </c>
      <c r="Q61" s="4">
        <v>4650000</v>
      </c>
      <c r="R61" s="5">
        <v>-2.1000000000000001E-2</v>
      </c>
      <c r="S61" s="4">
        <v>7149862</v>
      </c>
      <c r="T61" s="4">
        <f t="shared" si="13"/>
        <v>5257512.5</v>
      </c>
      <c r="U61" s="4">
        <f t="shared" si="17"/>
        <v>3332592</v>
      </c>
      <c r="V61" s="5">
        <v>2.35E-2</v>
      </c>
    </row>
    <row r="62" spans="1:22" x14ac:dyDescent="0.2">
      <c r="A62" s="16" t="s">
        <v>266</v>
      </c>
      <c r="B62" s="4">
        <v>102700</v>
      </c>
      <c r="C62" s="4">
        <v>52000</v>
      </c>
      <c r="D62" s="4">
        <v>50700</v>
      </c>
      <c r="E62" s="4">
        <v>2159560000</v>
      </c>
      <c r="F62" s="4">
        <f t="shared" si="15"/>
        <v>-314922950000</v>
      </c>
      <c r="K62" s="24">
        <f t="shared" si="16"/>
        <v>0</v>
      </c>
      <c r="L62" s="4">
        <v>1349</v>
      </c>
      <c r="M62" s="4">
        <v>1758</v>
      </c>
      <c r="N62" s="4">
        <v>191</v>
      </c>
      <c r="O62" s="4">
        <v>246</v>
      </c>
      <c r="P62" s="4">
        <v>1939200</v>
      </c>
      <c r="Q62" s="4">
        <v>2535800</v>
      </c>
      <c r="R62" s="5">
        <v>0</v>
      </c>
      <c r="S62" s="4">
        <v>4475000</v>
      </c>
      <c r="T62" s="4">
        <f t="shared" ref="T62:T115" si="18">AVERAGE(S63:S72)</f>
        <v>5106902.5</v>
      </c>
      <c r="U62" s="4">
        <f t="shared" si="17"/>
        <v>3332592</v>
      </c>
      <c r="V62" s="5">
        <v>1.6299999999999999E-2</v>
      </c>
    </row>
    <row r="63" spans="1:22" x14ac:dyDescent="0.2">
      <c r="A63" s="16" t="s">
        <v>265</v>
      </c>
      <c r="B63" s="4">
        <v>379300</v>
      </c>
      <c r="C63" s="4">
        <v>13500</v>
      </c>
      <c r="D63" s="4">
        <v>365800</v>
      </c>
      <c r="E63" s="4">
        <v>15686950000</v>
      </c>
      <c r="F63" s="4">
        <f t="shared" si="15"/>
        <v>-317082510000</v>
      </c>
      <c r="K63" s="24">
        <f t="shared" si="16"/>
        <v>0</v>
      </c>
      <c r="L63" s="4">
        <v>1523</v>
      </c>
      <c r="M63" s="4">
        <v>1432</v>
      </c>
      <c r="N63" s="4">
        <v>203</v>
      </c>
      <c r="O63" s="4">
        <v>220</v>
      </c>
      <c r="P63" s="4">
        <v>1910200</v>
      </c>
      <c r="Q63" s="4">
        <v>2066000</v>
      </c>
      <c r="R63" s="5">
        <v>4.7999999999999996E-3</v>
      </c>
      <c r="S63" s="4">
        <v>4107758</v>
      </c>
      <c r="T63" s="4">
        <f t="shared" si="18"/>
        <v>5041655.5</v>
      </c>
      <c r="U63" s="4">
        <f t="shared" si="17"/>
        <v>3332592</v>
      </c>
      <c r="V63" s="5">
        <v>1.5100000000000001E-2</v>
      </c>
    </row>
    <row r="64" spans="1:22" x14ac:dyDescent="0.2">
      <c r="A64" s="16" t="s">
        <v>247</v>
      </c>
      <c r="B64" s="4">
        <v>900</v>
      </c>
      <c r="C64" s="4">
        <v>700</v>
      </c>
      <c r="D64" s="4">
        <v>200</v>
      </c>
      <c r="E64" s="4">
        <v>8350000</v>
      </c>
      <c r="F64" s="4">
        <f t="shared" si="15"/>
        <v>-332769460000</v>
      </c>
      <c r="K64" s="24">
        <f t="shared" si="16"/>
        <v>0</v>
      </c>
      <c r="L64" s="4">
        <v>1051</v>
      </c>
      <c r="M64" s="4">
        <v>1506</v>
      </c>
      <c r="N64" s="4">
        <v>172</v>
      </c>
      <c r="O64" s="4">
        <v>223</v>
      </c>
      <c r="P64" s="4">
        <v>1530100</v>
      </c>
      <c r="Q64" s="4">
        <v>2059700</v>
      </c>
      <c r="R64" s="5">
        <v>1.1999999999999999E-3</v>
      </c>
      <c r="S64" s="4">
        <v>3825239</v>
      </c>
      <c r="T64" s="4">
        <f t="shared" si="18"/>
        <v>4877744.7</v>
      </c>
      <c r="U64" s="4">
        <f t="shared" si="17"/>
        <v>3332592</v>
      </c>
      <c r="V64" s="5">
        <v>1.29E-2</v>
      </c>
    </row>
    <row r="65" spans="1:22" x14ac:dyDescent="0.2">
      <c r="A65" s="16" t="s">
        <v>239</v>
      </c>
      <c r="B65" s="4">
        <v>231600</v>
      </c>
      <c r="C65" s="4">
        <v>23400</v>
      </c>
      <c r="D65" s="4">
        <v>208200</v>
      </c>
      <c r="E65" s="4">
        <v>9037210000</v>
      </c>
      <c r="F65" s="4">
        <f t="shared" si="15"/>
        <v>-332777810000</v>
      </c>
      <c r="K65" s="24">
        <f t="shared" si="16"/>
        <v>0</v>
      </c>
      <c r="L65" s="4">
        <v>2716</v>
      </c>
      <c r="M65" s="4">
        <v>2927</v>
      </c>
      <c r="N65" s="4">
        <v>497</v>
      </c>
      <c r="O65" s="4">
        <v>455</v>
      </c>
      <c r="P65" s="4">
        <v>4322300</v>
      </c>
      <c r="Q65" s="4">
        <v>4314700</v>
      </c>
      <c r="R65" s="5">
        <v>-5.7999999999999996E-3</v>
      </c>
      <c r="S65" s="4">
        <v>9110211</v>
      </c>
      <c r="T65" s="4">
        <f t="shared" si="18"/>
        <v>4290002.3</v>
      </c>
      <c r="U65" s="4">
        <f t="shared" si="17"/>
        <v>3332592</v>
      </c>
      <c r="V65" s="5">
        <v>2.75E-2</v>
      </c>
    </row>
    <row r="66" spans="1:22" x14ac:dyDescent="0.2">
      <c r="A66" s="16" t="s">
        <v>238</v>
      </c>
      <c r="B66" s="4">
        <v>65200</v>
      </c>
      <c r="C66" s="4">
        <v>45100</v>
      </c>
      <c r="D66" s="4">
        <v>20100</v>
      </c>
      <c r="E66" s="4">
        <v>878230000</v>
      </c>
      <c r="F66" s="4">
        <f t="shared" si="15"/>
        <v>-341815020000</v>
      </c>
      <c r="K66">
        <f t="shared" si="16"/>
        <v>0</v>
      </c>
      <c r="L66" s="4">
        <v>1260</v>
      </c>
      <c r="M66" s="4">
        <v>1118</v>
      </c>
      <c r="N66" s="4">
        <v>192</v>
      </c>
      <c r="O66" s="4">
        <v>152</v>
      </c>
      <c r="P66" s="4">
        <v>1650300</v>
      </c>
      <c r="Q66" s="4">
        <v>1338600</v>
      </c>
      <c r="R66" s="5">
        <v>9.4999999999999998E-3</v>
      </c>
      <c r="S66" s="4">
        <v>3332592</v>
      </c>
      <c r="T66" s="4">
        <f t="shared" si="18"/>
        <v>4316714.9000000004</v>
      </c>
      <c r="U66" s="4">
        <f t="shared" si="17"/>
        <v>3834141</v>
      </c>
      <c r="V66" s="5">
        <v>2.1099999999999997E-2</v>
      </c>
    </row>
    <row r="67" spans="1:22" x14ac:dyDescent="0.2">
      <c r="A67" s="16" t="s">
        <v>237</v>
      </c>
      <c r="B67" s="4">
        <v>534800</v>
      </c>
      <c r="C67" s="4">
        <v>0</v>
      </c>
      <c r="D67" s="4">
        <v>534800</v>
      </c>
      <c r="E67" s="4">
        <v>22607740000</v>
      </c>
      <c r="F67" s="4">
        <f t="shared" si="15"/>
        <v>-342693250000</v>
      </c>
      <c r="K67">
        <f t="shared" si="16"/>
        <v>0</v>
      </c>
      <c r="L67" s="4">
        <v>1459</v>
      </c>
      <c r="M67" s="4">
        <v>2407</v>
      </c>
      <c r="N67" s="4">
        <v>275</v>
      </c>
      <c r="O67" s="4">
        <v>439</v>
      </c>
      <c r="P67" s="4">
        <v>2788200</v>
      </c>
      <c r="Q67" s="4">
        <v>3993300</v>
      </c>
      <c r="R67" s="5">
        <v>-1.0500000000000001E-2</v>
      </c>
      <c r="S67" s="4">
        <v>7175876</v>
      </c>
      <c r="T67" s="4">
        <f t="shared" si="18"/>
        <v>3902448.1</v>
      </c>
      <c r="U67" s="4">
        <f t="shared" si="17"/>
        <v>2968900</v>
      </c>
      <c r="V67" s="5">
        <v>2.2099999999999998E-2</v>
      </c>
    </row>
    <row r="68" spans="1:22" x14ac:dyDescent="0.2">
      <c r="A68" s="16" t="s">
        <v>233</v>
      </c>
      <c r="B68" s="4">
        <v>364500</v>
      </c>
      <c r="C68" s="4">
        <v>210000</v>
      </c>
      <c r="D68" s="4">
        <v>154500</v>
      </c>
      <c r="E68" s="4">
        <v>6610850000</v>
      </c>
      <c r="F68" s="4">
        <f t="shared" si="15"/>
        <v>-365300990000</v>
      </c>
      <c r="K68">
        <f t="shared" si="16"/>
        <v>0</v>
      </c>
      <c r="L68" s="4">
        <v>877</v>
      </c>
      <c r="M68" s="4">
        <v>1632</v>
      </c>
      <c r="N68" s="4">
        <v>141</v>
      </c>
      <c r="O68" s="4">
        <v>239</v>
      </c>
      <c r="P68" s="4">
        <v>290200</v>
      </c>
      <c r="Q68" s="4">
        <v>356700</v>
      </c>
      <c r="R68" s="5">
        <v>1.1999999999999999E-3</v>
      </c>
      <c r="S68" s="4">
        <v>3834141</v>
      </c>
      <c r="T68" s="4">
        <f t="shared" si="18"/>
        <v>3990328.7</v>
      </c>
      <c r="U68" s="4">
        <f t="shared" si="17"/>
        <v>2968900</v>
      </c>
    </row>
    <row r="69" spans="1:22" x14ac:dyDescent="0.2">
      <c r="A69" s="16" t="s">
        <v>232</v>
      </c>
      <c r="B69" s="4">
        <v>69000</v>
      </c>
      <c r="C69" s="4">
        <v>37100</v>
      </c>
      <c r="D69" s="4">
        <v>31900</v>
      </c>
      <c r="E69" s="4">
        <v>1360820000</v>
      </c>
      <c r="F69" s="4">
        <f t="shared" si="15"/>
        <v>-371911840000</v>
      </c>
      <c r="K69">
        <f t="shared" si="16"/>
        <v>0</v>
      </c>
      <c r="L69" s="4"/>
      <c r="M69" s="4"/>
      <c r="N69" s="4"/>
      <c r="O69" s="4"/>
      <c r="P69" s="4">
        <v>3137000</v>
      </c>
      <c r="Q69" s="4">
        <v>3138000</v>
      </c>
      <c r="R69" s="5">
        <v>1.55E-2</v>
      </c>
      <c r="S69" s="4">
        <v>6585957</v>
      </c>
      <c r="T69" s="4">
        <f t="shared" si="18"/>
        <v>3864770.7</v>
      </c>
      <c r="U69" s="4">
        <f t="shared" si="17"/>
        <v>2186131</v>
      </c>
    </row>
    <row r="70" spans="1:22" x14ac:dyDescent="0.2">
      <c r="A70" s="16" t="s">
        <v>231</v>
      </c>
      <c r="B70" s="4">
        <v>138000</v>
      </c>
      <c r="C70" s="4">
        <v>14267</v>
      </c>
      <c r="D70" s="4">
        <v>123733</v>
      </c>
      <c r="E70" s="4">
        <v>5257920000</v>
      </c>
      <c r="F70" s="4">
        <f t="shared" si="15"/>
        <v>-373272660000</v>
      </c>
      <c r="K70">
        <f t="shared" si="16"/>
        <v>0</v>
      </c>
      <c r="L70" s="4"/>
      <c r="M70" s="4"/>
      <c r="N70" s="4"/>
      <c r="O70" s="4"/>
      <c r="P70" s="4">
        <v>2378500</v>
      </c>
      <c r="Q70" s="4">
        <v>2134100</v>
      </c>
      <c r="R70" s="5">
        <v>1.1999999999999999E-3</v>
      </c>
      <c r="S70" s="4">
        <v>4798443</v>
      </c>
      <c r="T70" s="4">
        <f t="shared" si="18"/>
        <v>3909976.5</v>
      </c>
      <c r="U70" s="4">
        <f t="shared" si="17"/>
        <v>2186131</v>
      </c>
    </row>
    <row r="71" spans="1:22" x14ac:dyDescent="0.2">
      <c r="A71" s="16" t="s">
        <v>230</v>
      </c>
      <c r="B71" s="4">
        <v>91127</v>
      </c>
      <c r="C71" s="4">
        <v>23210</v>
      </c>
      <c r="D71" s="4">
        <v>67917</v>
      </c>
      <c r="E71" s="4">
        <v>2833780000</v>
      </c>
      <c r="F71" s="4">
        <f t="shared" si="15"/>
        <v>-378530580000</v>
      </c>
      <c r="K71">
        <f t="shared" si="16"/>
        <v>0</v>
      </c>
      <c r="L71" s="4"/>
      <c r="M71" s="4"/>
      <c r="N71" s="4"/>
      <c r="O71" s="4"/>
      <c r="P71" s="4">
        <v>2653900</v>
      </c>
      <c r="Q71" s="4">
        <v>2339600</v>
      </c>
      <c r="R71" s="5">
        <v>1.8200000000000001E-2</v>
      </c>
      <c r="S71" s="4">
        <v>5329908</v>
      </c>
      <c r="T71" s="4">
        <f t="shared" si="18"/>
        <v>3635525.2</v>
      </c>
      <c r="U71" s="4">
        <f t="shared" si="17"/>
        <v>2186131</v>
      </c>
    </row>
    <row r="72" spans="1:22" x14ac:dyDescent="0.2">
      <c r="A72" s="16" t="s">
        <v>229</v>
      </c>
      <c r="B72" s="4">
        <v>129300</v>
      </c>
      <c r="C72" s="4">
        <v>14165</v>
      </c>
      <c r="D72" s="4">
        <v>115135</v>
      </c>
      <c r="E72" s="4">
        <v>4777350000</v>
      </c>
      <c r="F72" s="4">
        <f t="shared" si="15"/>
        <v>-381364360000</v>
      </c>
      <c r="K72">
        <f t="shared" si="16"/>
        <v>0</v>
      </c>
      <c r="L72" s="4"/>
      <c r="M72" s="4"/>
      <c r="N72" s="4"/>
      <c r="O72" s="4"/>
      <c r="P72" s="4">
        <v>1702600</v>
      </c>
      <c r="Q72" s="4">
        <v>1135300</v>
      </c>
      <c r="R72" s="5">
        <v>6.0999999999999995E-3</v>
      </c>
      <c r="S72" s="4">
        <v>2968900</v>
      </c>
      <c r="T72" s="4">
        <f t="shared" si="18"/>
        <v>3802647.4</v>
      </c>
      <c r="U72" s="4">
        <f t="shared" si="17"/>
        <v>2186131</v>
      </c>
    </row>
    <row r="73" spans="1:22" x14ac:dyDescent="0.2">
      <c r="A73" s="16" t="s">
        <v>228</v>
      </c>
      <c r="B73" s="4">
        <v>41100</v>
      </c>
      <c r="C73" s="4">
        <v>177400</v>
      </c>
      <c r="D73" s="4">
        <v>-136300</v>
      </c>
      <c r="E73" s="4">
        <v>-5698480000</v>
      </c>
      <c r="F73" s="4">
        <f t="shared" si="15"/>
        <v>-386141710000</v>
      </c>
      <c r="K73">
        <f t="shared" si="16"/>
        <v>0</v>
      </c>
      <c r="L73" s="4"/>
      <c r="M73" s="4"/>
      <c r="N73" s="4"/>
      <c r="O73" s="4"/>
      <c r="P73" s="4">
        <v>1046700</v>
      </c>
      <c r="Q73" s="4">
        <v>2083100</v>
      </c>
      <c r="R73" s="5">
        <v>-9.5999999999999992E-3</v>
      </c>
      <c r="S73" s="4">
        <v>3455288</v>
      </c>
      <c r="T73" s="4">
        <f t="shared" si="18"/>
        <v>3931024.7</v>
      </c>
      <c r="U73" s="4">
        <f t="shared" si="17"/>
        <v>2186131</v>
      </c>
    </row>
    <row r="74" spans="1:22" x14ac:dyDescent="0.2">
      <c r="A74" s="16" t="s">
        <v>227</v>
      </c>
      <c r="B74" s="4">
        <v>44900</v>
      </c>
      <c r="C74" s="4">
        <v>67238</v>
      </c>
      <c r="D74" s="4">
        <v>-22338</v>
      </c>
      <c r="E74" s="4">
        <v>-921140000</v>
      </c>
      <c r="F74" s="4">
        <f t="shared" si="15"/>
        <v>-380443230000</v>
      </c>
      <c r="K74">
        <f t="shared" si="16"/>
        <v>0</v>
      </c>
      <c r="L74" s="4"/>
      <c r="M74" s="4"/>
      <c r="N74" s="4"/>
      <c r="O74" s="4"/>
      <c r="P74" s="4">
        <v>768500</v>
      </c>
      <c r="Q74" s="4">
        <v>1267700</v>
      </c>
      <c r="R74" s="5">
        <v>-2.3999999999999998E-3</v>
      </c>
      <c r="S74" s="4">
        <v>2186131</v>
      </c>
      <c r="T74" s="4">
        <f t="shared" si="18"/>
        <v>5199992</v>
      </c>
      <c r="U74" s="4">
        <f t="shared" si="17"/>
        <v>3033208</v>
      </c>
    </row>
    <row r="75" spans="1:22" x14ac:dyDescent="0.2">
      <c r="A75" s="16" t="s">
        <v>221</v>
      </c>
      <c r="B75" s="4">
        <v>78700</v>
      </c>
      <c r="C75" s="4">
        <v>196004</v>
      </c>
      <c r="D75" s="4">
        <v>-117304</v>
      </c>
      <c r="E75" s="4">
        <v>-4851710000</v>
      </c>
      <c r="F75" s="4">
        <f t="shared" si="15"/>
        <v>-379522090000</v>
      </c>
      <c r="K75">
        <f t="shared" si="16"/>
        <v>0</v>
      </c>
      <c r="L75" s="4"/>
      <c r="M75" s="4"/>
      <c r="N75" s="4"/>
      <c r="O75" s="4"/>
      <c r="P75" s="4">
        <v>1740800</v>
      </c>
      <c r="Q75" s="4">
        <v>1299200</v>
      </c>
      <c r="R75" s="5">
        <v>3.7000000000000002E-3</v>
      </c>
      <c r="S75" s="4">
        <v>3232787</v>
      </c>
      <c r="T75" s="4">
        <f t="shared" si="18"/>
        <v>5428207.9000000004</v>
      </c>
      <c r="U75" s="4">
        <f t="shared" si="17"/>
        <v>3033208</v>
      </c>
    </row>
    <row r="76" spans="1:22" x14ac:dyDescent="0.2">
      <c r="A76" s="16" t="s">
        <v>212</v>
      </c>
      <c r="B76" s="4">
        <v>83800</v>
      </c>
      <c r="C76" s="4">
        <v>702955</v>
      </c>
      <c r="D76" s="4">
        <v>-619155</v>
      </c>
      <c r="E76" s="4">
        <v>-25486940000</v>
      </c>
      <c r="F76" s="4">
        <f t="shared" si="15"/>
        <v>-374670380000</v>
      </c>
      <c r="K76">
        <f t="shared" si="16"/>
        <v>0</v>
      </c>
      <c r="L76" s="4"/>
      <c r="M76" s="4"/>
      <c r="N76" s="4"/>
      <c r="O76" s="4"/>
      <c r="P76" s="4">
        <v>1239300</v>
      </c>
      <c r="Q76" s="4">
        <v>1956600</v>
      </c>
      <c r="R76" s="5">
        <v>9.7999999999999997E-3</v>
      </c>
      <c r="S76" s="4">
        <v>3599718</v>
      </c>
      <c r="T76" s="4">
        <f t="shared" si="18"/>
        <v>5745637.4000000004</v>
      </c>
      <c r="U76" s="4">
        <f t="shared" si="17"/>
        <v>2585395</v>
      </c>
    </row>
    <row r="77" spans="1:22" x14ac:dyDescent="0.2">
      <c r="A77" s="16" t="s">
        <v>211</v>
      </c>
      <c r="B77" s="4">
        <v>66000</v>
      </c>
      <c r="C77" s="4">
        <v>247990</v>
      </c>
      <c r="D77" s="4">
        <v>-181990</v>
      </c>
      <c r="E77" s="4">
        <v>-7465760000</v>
      </c>
      <c r="F77" s="4">
        <f t="shared" si="15"/>
        <v>-349183440000</v>
      </c>
      <c r="K77">
        <f>K78+J77</f>
        <v>0</v>
      </c>
      <c r="L77" s="4"/>
      <c r="M77" s="4"/>
      <c r="N77" s="4"/>
      <c r="O77" s="4"/>
      <c r="P77" s="4">
        <v>1368700</v>
      </c>
      <c r="Q77" s="4">
        <v>1490900</v>
      </c>
      <c r="R77" s="5">
        <v>1.1200000000000002E-2</v>
      </c>
      <c r="S77" s="4">
        <v>3033208</v>
      </c>
      <c r="T77" s="4">
        <f t="shared" si="18"/>
        <v>6524083.9000000004</v>
      </c>
      <c r="U77" s="4">
        <f t="shared" si="17"/>
        <v>2585395</v>
      </c>
    </row>
    <row r="78" spans="1:22" x14ac:dyDescent="0.2">
      <c r="A78" s="16" t="s">
        <v>210</v>
      </c>
      <c r="B78" s="4">
        <v>173724</v>
      </c>
      <c r="C78" s="4">
        <v>1482800</v>
      </c>
      <c r="D78" s="4">
        <v>-1309076</v>
      </c>
      <c r="E78" s="4">
        <v>-53074750000</v>
      </c>
      <c r="F78" s="4">
        <f t="shared" si="15"/>
        <v>-341717680000</v>
      </c>
      <c r="K78">
        <f>J78+K80</f>
        <v>0</v>
      </c>
      <c r="R78" s="5">
        <v>0</v>
      </c>
      <c r="S78" s="4">
        <v>4712947</v>
      </c>
      <c r="T78" s="4">
        <f t="shared" si="18"/>
        <v>6656456.9000000004</v>
      </c>
      <c r="U78" s="4">
        <f t="shared" si="17"/>
        <v>2585395</v>
      </c>
    </row>
    <row r="79" spans="1:22" x14ac:dyDescent="0.2">
      <c r="A79" s="16" t="s">
        <v>209</v>
      </c>
      <c r="B79" s="4">
        <v>25200</v>
      </c>
      <c r="C79" s="4">
        <v>787900</v>
      </c>
      <c r="D79" s="4">
        <v>-762700</v>
      </c>
      <c r="E79" s="4">
        <v>-31305550000</v>
      </c>
      <c r="F79" s="4">
        <f t="shared" si="15"/>
        <v>-288642930000</v>
      </c>
      <c r="L79" s="4"/>
      <c r="M79" s="4"/>
      <c r="N79" s="4"/>
      <c r="O79" s="4"/>
      <c r="P79" s="4">
        <v>2253300</v>
      </c>
      <c r="Q79" s="4">
        <v>2435100</v>
      </c>
      <c r="R79" s="5">
        <v>-9.7000000000000003E-3</v>
      </c>
      <c r="S79" s="4">
        <v>5330377</v>
      </c>
      <c r="T79" s="4">
        <f t="shared" si="18"/>
        <v>6733059.7000000002</v>
      </c>
      <c r="U79" s="4">
        <f t="shared" si="17"/>
        <v>2585395</v>
      </c>
    </row>
    <row r="80" spans="1:22" x14ac:dyDescent="0.2">
      <c r="A80" s="16" t="s">
        <v>208</v>
      </c>
      <c r="B80" s="4">
        <v>7000</v>
      </c>
      <c r="C80" s="4">
        <v>624200</v>
      </c>
      <c r="D80" s="4">
        <v>-617200</v>
      </c>
      <c r="E80" s="4">
        <v>-25638510000</v>
      </c>
      <c r="F80" s="4">
        <f t="shared" si="15"/>
        <v>-257337380000</v>
      </c>
      <c r="K80">
        <f>J80</f>
        <v>0</v>
      </c>
      <c r="R80" s="5">
        <v>-2.5000000000000001E-2</v>
      </c>
      <c r="S80" s="4">
        <v>5250501</v>
      </c>
      <c r="T80" s="4">
        <f t="shared" si="18"/>
        <v>6844437.5</v>
      </c>
      <c r="U80" s="4">
        <f t="shared" si="17"/>
        <v>2585395</v>
      </c>
    </row>
    <row r="81" spans="1:21" x14ac:dyDescent="0.2">
      <c r="A81" s="16" t="s">
        <v>207</v>
      </c>
      <c r="B81" s="4">
        <v>100</v>
      </c>
      <c r="C81" s="4">
        <v>473010</v>
      </c>
      <c r="D81" s="4">
        <v>-472910</v>
      </c>
      <c r="E81" s="4">
        <v>-19935940000</v>
      </c>
      <c r="F81" s="4">
        <f t="shared" si="15"/>
        <v>-231698870000</v>
      </c>
      <c r="R81" s="5">
        <v>-1.06E-2</v>
      </c>
      <c r="S81" s="4">
        <v>2585395</v>
      </c>
      <c r="T81" s="4">
        <f t="shared" si="18"/>
        <v>7251974.2999999998</v>
      </c>
      <c r="U81" s="4">
        <f t="shared" si="17"/>
        <v>4640122</v>
      </c>
    </row>
    <row r="82" spans="1:21" x14ac:dyDescent="0.2">
      <c r="A82" s="16" t="s">
        <v>206</v>
      </c>
      <c r="B82" s="4">
        <v>11100</v>
      </c>
      <c r="C82" s="4">
        <v>235900</v>
      </c>
      <c r="D82" s="4">
        <v>-224800</v>
      </c>
      <c r="E82" s="4">
        <v>-9292470000</v>
      </c>
      <c r="F82" s="4">
        <f t="shared" si="15"/>
        <v>-211762930000</v>
      </c>
      <c r="R82" s="5">
        <v>1.44E-2</v>
      </c>
      <c r="S82" s="4">
        <v>4640122</v>
      </c>
      <c r="T82" s="4">
        <f t="shared" si="18"/>
        <v>7223591.7000000002</v>
      </c>
      <c r="U82" s="4">
        <f t="shared" si="17"/>
        <v>4739061</v>
      </c>
    </row>
    <row r="83" spans="1:21" x14ac:dyDescent="0.2">
      <c r="A83" s="16" t="s">
        <v>205</v>
      </c>
      <c r="B83" s="4">
        <v>69400</v>
      </c>
      <c r="C83" s="4">
        <v>59900</v>
      </c>
      <c r="D83" s="4">
        <v>9500</v>
      </c>
      <c r="E83" s="4">
        <v>424350000</v>
      </c>
      <c r="F83" s="4">
        <f t="shared" si="15"/>
        <v>-202470460000</v>
      </c>
      <c r="R83" s="5">
        <v>-1.6399999999999998E-2</v>
      </c>
      <c r="S83" s="4">
        <v>4739061</v>
      </c>
      <c r="T83" s="4">
        <f t="shared" si="18"/>
        <v>7628380.2000000002</v>
      </c>
      <c r="U83" s="4">
        <f t="shared" si="17"/>
        <v>5514946</v>
      </c>
    </row>
    <row r="84" spans="1:21" x14ac:dyDescent="0.2">
      <c r="A84" s="16" t="s">
        <v>204</v>
      </c>
      <c r="B84" s="4">
        <v>55000</v>
      </c>
      <c r="C84" s="4">
        <v>268117</v>
      </c>
      <c r="D84" s="4">
        <v>-213117</v>
      </c>
      <c r="E84" s="4">
        <v>-9100060000</v>
      </c>
      <c r="F84" s="4">
        <f t="shared" si="15"/>
        <v>-202894810000</v>
      </c>
      <c r="R84" s="5">
        <v>-3.4000000000000002E-2</v>
      </c>
      <c r="S84" s="4">
        <v>14875804</v>
      </c>
      <c r="T84" s="4">
        <f t="shared" si="18"/>
        <v>6947131.4000000004</v>
      </c>
      <c r="U84" s="4">
        <f t="shared" si="17"/>
        <v>5514946</v>
      </c>
    </row>
    <row r="85" spans="1:21" x14ac:dyDescent="0.2">
      <c r="A85" s="16" t="s">
        <v>203</v>
      </c>
      <c r="B85" s="4">
        <v>616500</v>
      </c>
      <c r="C85" s="4">
        <v>558100</v>
      </c>
      <c r="D85" s="4">
        <v>58400</v>
      </c>
      <c r="E85" s="4">
        <v>2593240000</v>
      </c>
      <c r="F85" s="4">
        <f t="shared" si="15"/>
        <v>-193794750000</v>
      </c>
      <c r="R85" s="5">
        <v>9.1999999999999998E-3</v>
      </c>
      <c r="S85" s="4">
        <v>5514946</v>
      </c>
      <c r="T85" s="4">
        <f t="shared" si="18"/>
        <v>7498690.0999999996</v>
      </c>
      <c r="U85" s="4">
        <f t="shared" si="17"/>
        <v>6036677</v>
      </c>
    </row>
    <row r="86" spans="1:21" x14ac:dyDescent="0.2">
      <c r="A86" s="16" t="s">
        <v>202</v>
      </c>
      <c r="B86" s="4">
        <v>87400</v>
      </c>
      <c r="C86" s="4">
        <v>877300</v>
      </c>
      <c r="D86" s="4">
        <v>-789900</v>
      </c>
      <c r="E86" s="4">
        <v>-34455360000</v>
      </c>
      <c r="F86" s="4">
        <f t="shared" si="15"/>
        <v>-196387990000</v>
      </c>
      <c r="R86" s="5">
        <v>-6.8000000000000005E-3</v>
      </c>
      <c r="S86" s="4">
        <v>6774013</v>
      </c>
      <c r="T86" s="4">
        <f t="shared" si="18"/>
        <v>7573788.5</v>
      </c>
      <c r="U86" s="4">
        <f t="shared" si="17"/>
        <v>6036677</v>
      </c>
    </row>
    <row r="87" spans="1:21" x14ac:dyDescent="0.2">
      <c r="A87" s="16" t="s">
        <v>201</v>
      </c>
      <c r="B87" s="4">
        <v>33600</v>
      </c>
      <c r="C87" s="4">
        <v>754626</v>
      </c>
      <c r="D87" s="4">
        <v>-721026</v>
      </c>
      <c r="E87" s="4">
        <v>-31529420000</v>
      </c>
      <c r="F87" s="4">
        <f t="shared" si="15"/>
        <v>-161932630000</v>
      </c>
      <c r="R87" s="5">
        <v>3.7900000000000003E-2</v>
      </c>
      <c r="S87" s="4">
        <v>10817673</v>
      </c>
      <c r="T87" s="4">
        <f t="shared" si="18"/>
        <v>7156303.7999999998</v>
      </c>
      <c r="U87" s="4">
        <f t="shared" si="17"/>
        <v>4356296</v>
      </c>
    </row>
    <row r="88" spans="1:21" x14ac:dyDescent="0.2">
      <c r="A88" s="16" t="s">
        <v>200</v>
      </c>
      <c r="B88" s="4">
        <v>56700</v>
      </c>
      <c r="C88" s="4">
        <v>211800</v>
      </c>
      <c r="D88" s="4">
        <v>-155100</v>
      </c>
      <c r="E88" s="4">
        <v>-6393450000</v>
      </c>
      <c r="F88" s="4">
        <f t="shared" si="15"/>
        <v>-130403210000</v>
      </c>
      <c r="R88" s="5">
        <v>1.9299999999999998E-2</v>
      </c>
      <c r="S88" s="4">
        <v>6036677</v>
      </c>
      <c r="T88" s="4">
        <f t="shared" si="18"/>
        <v>7502186</v>
      </c>
      <c r="U88" s="4">
        <f t="shared" si="17"/>
        <v>4356296</v>
      </c>
    </row>
    <row r="89" spans="1:21" x14ac:dyDescent="0.2">
      <c r="A89" s="16" t="s">
        <v>199</v>
      </c>
      <c r="B89" s="4">
        <v>233500</v>
      </c>
      <c r="C89" s="4">
        <v>691800</v>
      </c>
      <c r="D89" s="4">
        <v>-458300</v>
      </c>
      <c r="E89" s="4">
        <v>-18983140000</v>
      </c>
      <c r="F89" s="4">
        <f t="shared" si="15"/>
        <v>-124009760000</v>
      </c>
      <c r="R89" s="5">
        <v>-8.3000000000000001E-3</v>
      </c>
      <c r="S89" s="4">
        <v>6096405</v>
      </c>
      <c r="T89" s="4">
        <f t="shared" si="18"/>
        <v>7344904</v>
      </c>
      <c r="U89" s="4">
        <f t="shared" si="17"/>
        <v>4356296</v>
      </c>
    </row>
    <row r="90" spans="1:21" x14ac:dyDescent="0.2">
      <c r="A90" s="16" t="s">
        <v>198</v>
      </c>
      <c r="B90" s="4">
        <v>2112400</v>
      </c>
      <c r="C90" s="4">
        <v>8200</v>
      </c>
      <c r="D90" s="4">
        <v>2104200</v>
      </c>
      <c r="E90" s="4">
        <v>87418990000</v>
      </c>
      <c r="F90" s="4">
        <f t="shared" si="15"/>
        <v>-105026620000</v>
      </c>
      <c r="R90" s="5">
        <v>2.9600000000000001E-2</v>
      </c>
      <c r="S90" s="4">
        <v>6364279</v>
      </c>
      <c r="T90" s="4">
        <f t="shared" si="18"/>
        <v>7506987.7999999998</v>
      </c>
      <c r="U90" s="4">
        <f t="shared" si="17"/>
        <v>4356296</v>
      </c>
    </row>
    <row r="91" spans="1:21" x14ac:dyDescent="0.2">
      <c r="A91" s="16" t="s">
        <v>197</v>
      </c>
      <c r="B91" s="4">
        <v>98900</v>
      </c>
      <c r="C91" s="4">
        <v>770500</v>
      </c>
      <c r="D91" s="4">
        <v>-671600</v>
      </c>
      <c r="E91" s="4">
        <v>-27226780000</v>
      </c>
      <c r="F91" s="4">
        <f t="shared" si="15"/>
        <v>-192445610000</v>
      </c>
      <c r="R91" s="5">
        <v>3.8E-3</v>
      </c>
      <c r="S91" s="4">
        <v>6660763</v>
      </c>
      <c r="T91" s="4">
        <f t="shared" si="18"/>
        <v>7452754.5999999996</v>
      </c>
      <c r="U91" s="4">
        <f t="shared" si="17"/>
        <v>4356296</v>
      </c>
    </row>
    <row r="92" spans="1:21" x14ac:dyDescent="0.2">
      <c r="A92" s="16" t="s">
        <v>196</v>
      </c>
      <c r="B92" s="4">
        <v>17700</v>
      </c>
      <c r="C92" s="4">
        <v>252500</v>
      </c>
      <c r="D92" s="4">
        <v>-234800</v>
      </c>
      <c r="E92" s="4">
        <v>-9731010000</v>
      </c>
      <c r="F92" s="4">
        <f t="shared" si="15"/>
        <v>-165218830000</v>
      </c>
      <c r="R92" s="5">
        <v>-3.5699999999999996E-2</v>
      </c>
      <c r="S92" s="4">
        <v>4356296</v>
      </c>
      <c r="T92" s="4">
        <f t="shared" si="18"/>
        <v>7641521.9000000004</v>
      </c>
      <c r="U92" s="4">
        <f t="shared" si="17"/>
        <v>6642826</v>
      </c>
    </row>
    <row r="93" spans="1:21" x14ac:dyDescent="0.2">
      <c r="A93" s="16" t="s">
        <v>195</v>
      </c>
      <c r="B93" s="4">
        <v>303600</v>
      </c>
      <c r="C93" s="4">
        <v>74800</v>
      </c>
      <c r="D93" s="4">
        <v>228800</v>
      </c>
      <c r="E93" s="4">
        <v>9341670000</v>
      </c>
      <c r="F93" s="4">
        <f t="shared" si="15"/>
        <v>-155487820000</v>
      </c>
      <c r="R93" s="5">
        <v>3.5799999999999998E-2</v>
      </c>
      <c r="S93" s="4">
        <v>8786946</v>
      </c>
      <c r="T93" s="4">
        <f t="shared" si="18"/>
        <v>7774779.7000000002</v>
      </c>
      <c r="U93" s="4">
        <f t="shared" si="17"/>
        <v>6642826</v>
      </c>
    </row>
    <row r="94" spans="1:21" x14ac:dyDescent="0.2">
      <c r="A94" s="16" t="s">
        <v>194</v>
      </c>
      <c r="B94" s="4">
        <v>10000</v>
      </c>
      <c r="C94" s="4">
        <v>386400</v>
      </c>
      <c r="D94" s="4">
        <v>-376400</v>
      </c>
      <c r="E94" s="4">
        <v>-16327550000</v>
      </c>
      <c r="F94" s="4">
        <f t="shared" si="15"/>
        <v>-164829490000</v>
      </c>
      <c r="R94" s="5">
        <v>-6.9900000000000004E-2</v>
      </c>
      <c r="S94" s="4">
        <v>8063316</v>
      </c>
      <c r="T94" s="4">
        <f t="shared" si="18"/>
        <v>8076528.7000000002</v>
      </c>
      <c r="U94" s="4">
        <f t="shared" si="17"/>
        <v>4523585</v>
      </c>
    </row>
    <row r="95" spans="1:21" x14ac:dyDescent="0.2">
      <c r="A95" s="16" t="s">
        <v>193</v>
      </c>
      <c r="B95" s="4">
        <v>21200</v>
      </c>
      <c r="C95" s="4">
        <v>323100</v>
      </c>
      <c r="D95" s="4">
        <v>-301900</v>
      </c>
      <c r="E95" s="4">
        <v>-12815060000</v>
      </c>
      <c r="F95" s="4">
        <f t="shared" si="15"/>
        <v>-148501940000</v>
      </c>
      <c r="R95" s="5">
        <v>3.6900000000000002E-2</v>
      </c>
      <c r="S95" s="4">
        <v>11030533</v>
      </c>
      <c r="T95" s="4">
        <f t="shared" si="18"/>
        <v>7974047.5999999996</v>
      </c>
      <c r="U95" s="4">
        <f t="shared" si="17"/>
        <v>4523585</v>
      </c>
    </row>
    <row r="96" spans="1:21" x14ac:dyDescent="0.2">
      <c r="A96" s="16" t="s">
        <v>192</v>
      </c>
      <c r="B96" s="4">
        <v>215200</v>
      </c>
      <c r="C96" s="4">
        <v>161200</v>
      </c>
      <c r="D96" s="4">
        <v>54000</v>
      </c>
      <c r="E96" s="4">
        <v>2289720000</v>
      </c>
      <c r="F96" s="4">
        <f t="shared" si="15"/>
        <v>-135686880000</v>
      </c>
      <c r="R96" s="5">
        <v>1.9400000000000001E-2</v>
      </c>
      <c r="S96" s="4">
        <v>7524997</v>
      </c>
      <c r="T96" s="4">
        <f t="shared" si="18"/>
        <v>7975092.7999999998</v>
      </c>
      <c r="U96" s="4">
        <f t="shared" si="17"/>
        <v>4523585</v>
      </c>
    </row>
    <row r="97" spans="1:21" x14ac:dyDescent="0.2">
      <c r="A97" s="16" t="s">
        <v>191</v>
      </c>
      <c r="B97" s="4">
        <v>327200</v>
      </c>
      <c r="C97" s="4">
        <v>274600</v>
      </c>
      <c r="D97" s="4">
        <v>52600</v>
      </c>
      <c r="E97" s="4">
        <v>2141040000</v>
      </c>
      <c r="F97" s="4">
        <f t="shared" si="15"/>
        <v>-137976600000</v>
      </c>
      <c r="R97" s="5">
        <v>2.3599999999999999E-2</v>
      </c>
      <c r="S97" s="4">
        <v>6642826</v>
      </c>
      <c r="T97" s="4">
        <f t="shared" si="18"/>
        <v>8038940.4000000004</v>
      </c>
      <c r="U97" s="4">
        <f t="shared" si="17"/>
        <v>4523585</v>
      </c>
    </row>
    <row r="98" spans="1:21" x14ac:dyDescent="0.2">
      <c r="A98" s="16" t="s">
        <v>190</v>
      </c>
      <c r="B98" s="4">
        <v>556000</v>
      </c>
      <c r="C98" s="4">
        <v>346700</v>
      </c>
      <c r="D98" s="4">
        <v>209300</v>
      </c>
      <c r="E98" s="4">
        <v>8645310000</v>
      </c>
      <c r="F98" s="4">
        <f t="shared" si="15"/>
        <v>-140117640000</v>
      </c>
      <c r="R98" s="5">
        <v>-2.8900000000000002E-2</v>
      </c>
      <c r="S98" s="4">
        <v>9495499</v>
      </c>
      <c r="T98" s="4">
        <f t="shared" si="18"/>
        <v>8028438.7000000002</v>
      </c>
      <c r="U98" s="4">
        <f t="shared" si="17"/>
        <v>4523585</v>
      </c>
    </row>
    <row r="99" spans="1:21" x14ac:dyDescent="0.2">
      <c r="A99" s="16" t="s">
        <v>189</v>
      </c>
      <c r="B99" s="4">
        <v>324900</v>
      </c>
      <c r="C99" s="4">
        <v>3800</v>
      </c>
      <c r="D99" s="4">
        <v>321100</v>
      </c>
      <c r="E99" s="4">
        <v>13130990000</v>
      </c>
      <c r="F99" s="4">
        <f t="shared" si="15"/>
        <v>-148762950000</v>
      </c>
      <c r="R99" s="5">
        <v>1.2199999999999999E-2</v>
      </c>
      <c r="S99" s="4">
        <v>4523585</v>
      </c>
      <c r="T99" s="4">
        <f t="shared" si="18"/>
        <v>8464729</v>
      </c>
      <c r="U99" s="4">
        <f t="shared" si="17"/>
        <v>6118431</v>
      </c>
    </row>
    <row r="100" spans="1:21" x14ac:dyDescent="0.2">
      <c r="A100" s="16" t="s">
        <v>188</v>
      </c>
      <c r="B100" s="4">
        <v>300100</v>
      </c>
      <c r="C100" s="4">
        <v>690300</v>
      </c>
      <c r="D100" s="4">
        <v>-390200</v>
      </c>
      <c r="E100" s="4">
        <v>-16159880000</v>
      </c>
      <c r="F100" s="4">
        <f t="shared" si="15"/>
        <v>-161893940000</v>
      </c>
      <c r="R100" s="5">
        <v>1.24E-2</v>
      </c>
      <c r="S100" s="4">
        <v>7985117</v>
      </c>
      <c r="T100" s="4">
        <f t="shared" si="18"/>
        <v>8499505.5</v>
      </c>
      <c r="U100" s="4">
        <f t="shared" si="17"/>
        <v>6118431</v>
      </c>
    </row>
    <row r="101" spans="1:21" x14ac:dyDescent="0.2">
      <c r="A101" s="16" t="s">
        <v>187</v>
      </c>
      <c r="B101" s="4">
        <v>73200</v>
      </c>
      <c r="C101" s="4">
        <v>353570</v>
      </c>
      <c r="D101" s="4">
        <v>-280370</v>
      </c>
      <c r="E101" s="4">
        <v>-11485630000</v>
      </c>
      <c r="F101" s="4">
        <f t="shared" si="15"/>
        <v>-145734060000</v>
      </c>
      <c r="R101" s="5">
        <v>0</v>
      </c>
      <c r="S101" s="4">
        <v>6118431</v>
      </c>
      <c r="T101" s="4">
        <f t="shared" si="18"/>
        <v>8612786.5999999996</v>
      </c>
      <c r="U101" s="4">
        <f t="shared" si="17"/>
        <v>6243969</v>
      </c>
    </row>
    <row r="102" spans="1:21" x14ac:dyDescent="0.2">
      <c r="A102" s="16" t="s">
        <v>186</v>
      </c>
      <c r="B102" s="4">
        <v>600</v>
      </c>
      <c r="C102" s="4">
        <v>538000</v>
      </c>
      <c r="D102" s="4">
        <v>-537400</v>
      </c>
      <c r="E102" s="4">
        <v>-21471540000</v>
      </c>
      <c r="F102" s="4">
        <f t="shared" si="15"/>
        <v>-134248430000</v>
      </c>
      <c r="R102" s="5">
        <v>1.6399999999999998E-2</v>
      </c>
      <c r="S102" s="4">
        <v>6243969</v>
      </c>
      <c r="T102" s="4">
        <f t="shared" si="18"/>
        <v>8511353.0999999996</v>
      </c>
      <c r="U102" s="4">
        <f t="shared" si="17"/>
        <v>7281302</v>
      </c>
    </row>
    <row r="103" spans="1:21" x14ac:dyDescent="0.2">
      <c r="A103" s="16" t="s">
        <v>185</v>
      </c>
      <c r="B103" s="4">
        <v>234800</v>
      </c>
      <c r="C103" s="4">
        <v>90700</v>
      </c>
      <c r="D103" s="4">
        <v>144100</v>
      </c>
      <c r="E103" s="4">
        <v>5763610000</v>
      </c>
      <c r="F103" s="4">
        <f t="shared" si="15"/>
        <v>-112776890000</v>
      </c>
      <c r="R103" s="5">
        <v>-1.6E-2</v>
      </c>
      <c r="S103" s="4">
        <v>10119524</v>
      </c>
      <c r="T103" s="4">
        <f t="shared" si="18"/>
        <v>8337757.4000000004</v>
      </c>
      <c r="U103" s="4">
        <f t="shared" si="17"/>
        <v>7281302</v>
      </c>
    </row>
    <row r="104" spans="1:21" x14ac:dyDescent="0.2">
      <c r="A104" s="16" t="s">
        <v>184</v>
      </c>
      <c r="B104" s="4">
        <v>236400</v>
      </c>
      <c r="C104" s="4">
        <v>1160000</v>
      </c>
      <c r="D104" s="4">
        <v>-923600</v>
      </c>
      <c r="E104" s="4">
        <v>-38083080000</v>
      </c>
      <c r="F104" s="4">
        <f t="shared" si="15"/>
        <v>-118540500000</v>
      </c>
      <c r="R104" s="5">
        <v>-6.0999999999999995E-3</v>
      </c>
      <c r="S104" s="4">
        <v>11080806</v>
      </c>
      <c r="T104" s="4">
        <f t="shared" si="18"/>
        <v>8507294.3000000007</v>
      </c>
      <c r="U104" s="4">
        <f t="shared" si="17"/>
        <v>7281302</v>
      </c>
    </row>
    <row r="105" spans="1:21" x14ac:dyDescent="0.2">
      <c r="A105" s="16" t="s">
        <v>183</v>
      </c>
      <c r="B105" s="4">
        <v>276800</v>
      </c>
      <c r="C105" s="4">
        <v>1108500</v>
      </c>
      <c r="D105" s="4">
        <v>-831700</v>
      </c>
      <c r="E105" s="4">
        <v>-33003590000</v>
      </c>
      <c r="F105" s="4">
        <f t="shared" si="15"/>
        <v>-80457420000</v>
      </c>
      <c r="R105" s="5">
        <v>6.9599999999999995E-2</v>
      </c>
      <c r="S105" s="4">
        <v>10005722</v>
      </c>
      <c r="T105" s="4">
        <f t="shared" si="18"/>
        <v>7886184.0999999996</v>
      </c>
      <c r="U105" s="4">
        <f t="shared" si="17"/>
        <v>7281302</v>
      </c>
    </row>
    <row r="106" spans="1:21" x14ac:dyDescent="0.2">
      <c r="A106" s="16" t="s">
        <v>182</v>
      </c>
      <c r="B106" s="4">
        <v>666700</v>
      </c>
      <c r="C106" s="4">
        <v>378110</v>
      </c>
      <c r="D106" s="4">
        <v>288590</v>
      </c>
      <c r="E106" s="4">
        <v>10967870000</v>
      </c>
      <c r="F106" s="4">
        <f t="shared" si="15"/>
        <v>-47453830000</v>
      </c>
      <c r="R106" s="5">
        <v>-1.55E-2</v>
      </c>
      <c r="S106" s="4">
        <v>7535449</v>
      </c>
      <c r="T106" s="4">
        <f t="shared" si="18"/>
        <v>7567165</v>
      </c>
      <c r="U106" s="4">
        <f t="shared" si="17"/>
        <v>7251242</v>
      </c>
    </row>
    <row r="107" spans="1:21" x14ac:dyDescent="0.2">
      <c r="A107" s="16" t="s">
        <v>181</v>
      </c>
      <c r="B107" s="4">
        <v>582100</v>
      </c>
      <c r="C107" s="4">
        <v>659100</v>
      </c>
      <c r="D107" s="4">
        <v>-77000</v>
      </c>
      <c r="E107" s="4">
        <v>-2942330000</v>
      </c>
      <c r="F107" s="4">
        <f t="shared" si="15"/>
        <v>-58421700000</v>
      </c>
      <c r="R107" s="5">
        <v>3.2000000000000001E-2</v>
      </c>
      <c r="S107" s="4">
        <v>7281302</v>
      </c>
      <c r="T107" s="4">
        <f t="shared" si="18"/>
        <v>7315746.4000000004</v>
      </c>
      <c r="U107" s="4">
        <f t="shared" si="17"/>
        <v>5229634</v>
      </c>
    </row>
    <row r="108" spans="1:21" x14ac:dyDescent="0.2">
      <c r="A108" s="16" t="s">
        <v>180</v>
      </c>
      <c r="B108" s="4">
        <v>253500</v>
      </c>
      <c r="C108" s="4">
        <v>953600</v>
      </c>
      <c r="D108" s="4">
        <v>-700100</v>
      </c>
      <c r="E108" s="4">
        <v>-26444610000</v>
      </c>
      <c r="F108" s="4">
        <f t="shared" si="15"/>
        <v>-55479370000</v>
      </c>
      <c r="R108" s="5">
        <v>8.1000000000000013E-3</v>
      </c>
      <c r="S108" s="4">
        <v>9390482</v>
      </c>
      <c r="T108" s="4">
        <f t="shared" si="18"/>
        <v>7025844.7000000002</v>
      </c>
      <c r="U108" s="4">
        <f t="shared" si="17"/>
        <v>5229634</v>
      </c>
    </row>
    <row r="109" spans="1:21" x14ac:dyDescent="0.2">
      <c r="A109" s="16" t="s">
        <v>179</v>
      </c>
      <c r="B109" s="4">
        <v>750900</v>
      </c>
      <c r="C109" s="4">
        <v>745200</v>
      </c>
      <c r="D109" s="4">
        <v>5700</v>
      </c>
      <c r="E109" s="4">
        <v>800510000</v>
      </c>
      <c r="F109" s="4">
        <f t="shared" si="15"/>
        <v>-29034760000</v>
      </c>
      <c r="R109" s="5">
        <v>6.9000000000000006E-2</v>
      </c>
      <c r="S109" s="4">
        <v>8886488</v>
      </c>
      <c r="T109" s="4">
        <f t="shared" si="18"/>
        <v>6850662.2000000002</v>
      </c>
      <c r="U109" s="4">
        <f t="shared" si="17"/>
        <v>5229634</v>
      </c>
    </row>
    <row r="110" spans="1:21" x14ac:dyDescent="0.2">
      <c r="A110" s="16" t="s">
        <v>178</v>
      </c>
      <c r="B110" s="4">
        <v>3740600</v>
      </c>
      <c r="C110" s="4">
        <v>830000</v>
      </c>
      <c r="D110" s="4">
        <v>2910600</v>
      </c>
      <c r="E110" s="4">
        <v>97631480000</v>
      </c>
      <c r="F110" s="4">
        <f t="shared" si="15"/>
        <v>-29835270000</v>
      </c>
      <c r="R110" s="5">
        <v>6.7500000000000004E-2</v>
      </c>
      <c r="S110" s="4">
        <v>8332882</v>
      </c>
      <c r="T110" s="4">
        <f t="shared" si="18"/>
        <v>6927104.2999999998</v>
      </c>
      <c r="U110" s="4">
        <f t="shared" si="17"/>
        <v>3794620</v>
      </c>
    </row>
    <row r="111" spans="1:21" x14ac:dyDescent="0.2">
      <c r="A111" s="16" t="s">
        <v>177</v>
      </c>
      <c r="B111" s="4">
        <v>341100</v>
      </c>
      <c r="C111" s="4">
        <v>327100</v>
      </c>
      <c r="D111" s="4">
        <v>14000</v>
      </c>
      <c r="E111" s="4">
        <v>280440000</v>
      </c>
      <c r="F111" s="4">
        <f t="shared" si="15"/>
        <v>-127466750000</v>
      </c>
      <c r="R111" s="5">
        <v>-6.9900000000000004E-2</v>
      </c>
      <c r="S111" s="4">
        <v>7251242</v>
      </c>
      <c r="T111" s="4">
        <f t="shared" si="18"/>
        <v>6588615.7000000002</v>
      </c>
      <c r="U111" s="4">
        <f t="shared" si="17"/>
        <v>3794620</v>
      </c>
    </row>
    <row r="112" spans="1:21" x14ac:dyDescent="0.2">
      <c r="A112" s="16" t="s">
        <v>176</v>
      </c>
      <c r="B112" s="4">
        <v>1360200</v>
      </c>
      <c r="C112" s="4">
        <v>51500</v>
      </c>
      <c r="D112" s="4">
        <v>1308700</v>
      </c>
      <c r="E112" s="4">
        <v>46132160000</v>
      </c>
      <c r="F112" s="4">
        <f t="shared" si="15"/>
        <v>-127747190000</v>
      </c>
      <c r="R112" s="5">
        <v>-1.54E-2</v>
      </c>
      <c r="S112" s="4">
        <v>5229634</v>
      </c>
      <c r="T112" s="4">
        <f t="shared" si="18"/>
        <v>6573266.5999999996</v>
      </c>
      <c r="U112" s="4">
        <f t="shared" si="17"/>
        <v>3794620</v>
      </c>
    </row>
    <row r="113" spans="1:21" x14ac:dyDescent="0.2">
      <c r="A113" s="16" t="s">
        <v>175</v>
      </c>
      <c r="B113" s="4">
        <v>3354000</v>
      </c>
      <c r="C113" s="4">
        <v>1088100</v>
      </c>
      <c r="D113" s="4">
        <v>2265900</v>
      </c>
      <c r="E113" s="4">
        <v>78646800000</v>
      </c>
      <c r="F113" s="4">
        <f t="shared" si="15"/>
        <v>-173879350000</v>
      </c>
      <c r="R113" s="5">
        <v>4.7100000000000003E-2</v>
      </c>
      <c r="S113" s="4">
        <v>8383567</v>
      </c>
      <c r="T113" s="4">
        <f t="shared" si="18"/>
        <v>6339025.5999999996</v>
      </c>
      <c r="U113" s="4">
        <f t="shared" si="17"/>
        <v>3794620</v>
      </c>
    </row>
    <row r="114" spans="1:21" x14ac:dyDescent="0.2">
      <c r="A114" s="16" t="s">
        <v>174</v>
      </c>
      <c r="B114" s="4">
        <v>154700</v>
      </c>
      <c r="C114" s="4">
        <v>1109200</v>
      </c>
      <c r="D114" s="4">
        <v>-954500</v>
      </c>
      <c r="E114" s="4">
        <v>-32426510000</v>
      </c>
      <c r="F114" s="4">
        <f t="shared" si="15"/>
        <v>-252526150000</v>
      </c>
      <c r="R114" s="5">
        <v>-6.7199999999999996E-2</v>
      </c>
      <c r="S114" s="4">
        <v>12776175</v>
      </c>
      <c r="T114" s="4">
        <f t="shared" si="18"/>
        <v>5717124.4000000004</v>
      </c>
      <c r="U114" s="4">
        <f t="shared" si="17"/>
        <v>3794620</v>
      </c>
    </row>
    <row r="115" spans="1:21" x14ac:dyDescent="0.2">
      <c r="A115" s="16" t="s">
        <v>173</v>
      </c>
      <c r="B115" s="4">
        <v>59100</v>
      </c>
      <c r="C115" s="4">
        <v>514100</v>
      </c>
      <c r="D115" s="4">
        <v>-455000</v>
      </c>
      <c r="E115" s="4">
        <v>-16864610000</v>
      </c>
      <c r="F115" s="4">
        <f t="shared" si="15"/>
        <v>-220099640000</v>
      </c>
      <c r="R115" s="5">
        <v>-1.0800000000000001E-2</v>
      </c>
      <c r="S115" s="4">
        <v>3794620</v>
      </c>
      <c r="T115" s="4">
        <f t="shared" si="18"/>
        <v>5828923.0999999996</v>
      </c>
      <c r="U115" s="4">
        <f t="shared" si="17"/>
        <v>4345258</v>
      </c>
    </row>
    <row r="116" spans="1:21" x14ac:dyDescent="0.2">
      <c r="A116" s="16" t="s">
        <v>172</v>
      </c>
      <c r="B116" s="4">
        <v>571900</v>
      </c>
      <c r="C116" s="4">
        <v>1463300</v>
      </c>
      <c r="D116" s="4">
        <v>-891400</v>
      </c>
      <c r="E116" s="4">
        <v>-32578810000</v>
      </c>
      <c r="F116" s="4">
        <f t="shared" si="15"/>
        <v>-203235030000</v>
      </c>
      <c r="R116" s="5">
        <v>2.3700000000000002E-2</v>
      </c>
      <c r="S116" s="4">
        <v>4345258</v>
      </c>
      <c r="T116" s="4">
        <f t="shared" ref="T116:T121" si="19">AVERAGE(S117:S126)</f>
        <v>5990243.2000000002</v>
      </c>
      <c r="U116" s="4">
        <f t="shared" si="17"/>
        <v>3866356</v>
      </c>
    </row>
    <row r="117" spans="1:21" x14ac:dyDescent="0.2">
      <c r="A117" s="16" t="s">
        <v>171</v>
      </c>
      <c r="B117" s="4">
        <v>75800</v>
      </c>
      <c r="C117" s="4">
        <v>795500</v>
      </c>
      <c r="D117" s="4">
        <v>-719700</v>
      </c>
      <c r="E117" s="4">
        <v>-26501080000</v>
      </c>
      <c r="F117" s="4">
        <f t="shared" si="15"/>
        <v>-170656220000</v>
      </c>
      <c r="R117" s="5">
        <v>-3.4799999999999998E-2</v>
      </c>
      <c r="S117" s="4">
        <v>4767116</v>
      </c>
      <c r="T117" s="4">
        <f t="shared" si="19"/>
        <v>5904320.9000000004</v>
      </c>
      <c r="U117" s="4">
        <f t="shared" si="17"/>
        <v>3866356</v>
      </c>
    </row>
    <row r="118" spans="1:21" x14ac:dyDescent="0.2">
      <c r="A118" s="16" t="s">
        <v>170</v>
      </c>
      <c r="B118" s="4">
        <v>256000</v>
      </c>
      <c r="C118" s="4">
        <v>139600</v>
      </c>
      <c r="D118" s="4">
        <v>116400</v>
      </c>
      <c r="E118" s="4">
        <v>4154130000</v>
      </c>
      <c r="F118" s="4">
        <f t="shared" si="15"/>
        <v>-144155140000</v>
      </c>
      <c r="R118" s="5">
        <v>6.88E-2</v>
      </c>
      <c r="S118" s="4">
        <v>6491465</v>
      </c>
      <c r="T118" s="4">
        <f t="shared" si="19"/>
        <v>5885320.2000000002</v>
      </c>
      <c r="U118" s="4">
        <f t="shared" si="17"/>
        <v>3866356</v>
      </c>
    </row>
    <row r="119" spans="1:21" x14ac:dyDescent="0.2">
      <c r="A119" s="16" t="s">
        <v>169</v>
      </c>
      <c r="B119" s="4">
        <v>176400</v>
      </c>
      <c r="C119" s="4">
        <v>2040800</v>
      </c>
      <c r="D119" s="4">
        <v>-1864400</v>
      </c>
      <c r="E119" s="4">
        <v>-67918830000</v>
      </c>
      <c r="F119" s="4">
        <f t="shared" si="15"/>
        <v>-148309270000</v>
      </c>
      <c r="R119" s="5">
        <v>-6.93E-2</v>
      </c>
      <c r="S119" s="4">
        <v>7134663</v>
      </c>
      <c r="T119" s="4">
        <f t="shared" si="19"/>
        <v>5635596.7000000002</v>
      </c>
      <c r="U119" s="4">
        <f t="shared" si="17"/>
        <v>3866356</v>
      </c>
    </row>
    <row r="120" spans="1:21" x14ac:dyDescent="0.2">
      <c r="A120" s="16" t="s">
        <v>168</v>
      </c>
      <c r="B120" s="4">
        <v>510000</v>
      </c>
      <c r="C120" s="4">
        <v>1070100</v>
      </c>
      <c r="D120" s="4">
        <v>-560100</v>
      </c>
      <c r="E120" s="4">
        <v>-21700710000</v>
      </c>
      <c r="F120" s="4">
        <f t="shared" si="15"/>
        <v>-80390440000</v>
      </c>
      <c r="R120" s="5">
        <v>-1.44E-2</v>
      </c>
      <c r="S120" s="4">
        <v>9097303</v>
      </c>
      <c r="T120" s="4">
        <f t="shared" si="19"/>
        <v>5423301.7000000002</v>
      </c>
      <c r="U120" s="4">
        <f t="shared" si="17"/>
        <v>3866356</v>
      </c>
    </row>
    <row r="121" spans="1:21" x14ac:dyDescent="0.2">
      <c r="A121" s="16" t="s">
        <v>167</v>
      </c>
      <c r="B121" s="4">
        <v>274000</v>
      </c>
      <c r="C121" s="4">
        <v>3000</v>
      </c>
      <c r="D121" s="4">
        <v>271000</v>
      </c>
      <c r="E121" s="4">
        <v>11147470000</v>
      </c>
      <c r="F121" s="4">
        <f t="shared" si="15"/>
        <v>-58689730000</v>
      </c>
      <c r="R121" s="5">
        <v>-6.9599999999999995E-2</v>
      </c>
      <c r="S121" s="4">
        <v>3866356</v>
      </c>
      <c r="T121" s="4">
        <f t="shared" si="19"/>
        <v>5965209.7000000002</v>
      </c>
      <c r="U121" s="4">
        <f t="shared" si="17"/>
        <v>4912607</v>
      </c>
    </row>
    <row r="122" spans="1:21" x14ac:dyDescent="0.2">
      <c r="A122" s="16" t="s">
        <v>166</v>
      </c>
      <c r="B122" s="4">
        <v>30500</v>
      </c>
      <c r="C122" s="4">
        <v>578700</v>
      </c>
      <c r="D122" s="4">
        <v>-548200</v>
      </c>
      <c r="E122" s="4">
        <v>-22807760000</v>
      </c>
      <c r="F122" s="4">
        <f t="shared" si="15"/>
        <v>-69837200000</v>
      </c>
      <c r="R122" s="5">
        <v>-3.5299999999999998E-2</v>
      </c>
      <c r="S122" s="4">
        <v>5076143</v>
      </c>
      <c r="T122" s="4">
        <f>AVERAGE(S123:S132)</f>
        <v>5759094.4000000004</v>
      </c>
      <c r="U122" s="4">
        <f t="shared" si="17"/>
        <v>3907893</v>
      </c>
    </row>
    <row r="123" spans="1:21" x14ac:dyDescent="0.2">
      <c r="A123" s="16" t="s">
        <v>165</v>
      </c>
      <c r="B123" s="4">
        <v>150300</v>
      </c>
      <c r="C123" s="4">
        <v>186300</v>
      </c>
      <c r="D123" s="4">
        <v>-36000</v>
      </c>
      <c r="E123" s="4">
        <v>-1479550000</v>
      </c>
      <c r="F123" s="4">
        <f t="shared" si="15"/>
        <v>-47029440000</v>
      </c>
      <c r="R123" s="5">
        <v>-1.1000000000000001E-3</v>
      </c>
      <c r="S123" s="4">
        <v>6041157</v>
      </c>
      <c r="U123" s="4">
        <f t="shared" si="17"/>
        <v>3907893</v>
      </c>
    </row>
    <row r="124" spans="1:21" x14ac:dyDescent="0.2">
      <c r="A124" s="16" t="s">
        <v>164</v>
      </c>
      <c r="B124" s="4">
        <v>1094600</v>
      </c>
      <c r="C124" s="4">
        <v>277800</v>
      </c>
      <c r="D124" s="4">
        <v>816800</v>
      </c>
      <c r="E124" s="4">
        <v>34574610000</v>
      </c>
      <c r="F124" s="4">
        <f t="shared" si="15"/>
        <v>-45549890000</v>
      </c>
      <c r="R124" s="5">
        <v>1.2E-2</v>
      </c>
      <c r="S124" s="4">
        <v>6557163</v>
      </c>
      <c r="U124" s="4">
        <f t="shared" ref="U124:U126" si="20">MIN(S125:S129)</f>
        <v>3907893</v>
      </c>
    </row>
    <row r="125" spans="1:21" x14ac:dyDescent="0.2">
      <c r="A125" s="16" t="s">
        <v>163</v>
      </c>
      <c r="B125" s="4">
        <v>252000</v>
      </c>
      <c r="C125" s="4">
        <v>5000</v>
      </c>
      <c r="D125" s="4">
        <v>247000</v>
      </c>
      <c r="E125" s="4">
        <v>10006680000</v>
      </c>
      <c r="F125" s="4">
        <f t="shared" si="15"/>
        <v>-80124500000</v>
      </c>
      <c r="R125" s="5">
        <v>4.8799999999999996E-2</v>
      </c>
      <c r="S125" s="4">
        <v>4912607</v>
      </c>
      <c r="U125" s="4">
        <f t="shared" si="20"/>
        <v>3907893</v>
      </c>
    </row>
    <row r="126" spans="1:21" x14ac:dyDescent="0.2">
      <c r="A126" s="16" t="s">
        <v>162</v>
      </c>
      <c r="B126" s="4">
        <v>55400</v>
      </c>
      <c r="C126" s="4">
        <v>219002</v>
      </c>
      <c r="D126" s="4">
        <v>-163602</v>
      </c>
      <c r="E126" s="4">
        <v>-6703680000</v>
      </c>
      <c r="F126" s="4">
        <f t="shared" si="15"/>
        <v>-90131180000</v>
      </c>
      <c r="R126" s="5">
        <v>-1.23E-2</v>
      </c>
      <c r="S126" s="4">
        <v>5958459</v>
      </c>
      <c r="U126" s="4">
        <f t="shared" si="20"/>
        <v>3907893</v>
      </c>
    </row>
    <row r="127" spans="1:21" x14ac:dyDescent="0.2">
      <c r="A127" s="16" t="s">
        <v>161</v>
      </c>
      <c r="B127" s="4">
        <v>105500</v>
      </c>
      <c r="C127" s="4">
        <v>34500</v>
      </c>
      <c r="D127" s="4">
        <v>71000</v>
      </c>
      <c r="E127" s="4">
        <v>2829460000</v>
      </c>
      <c r="F127" s="4">
        <f t="shared" si="15"/>
        <v>-83427500000</v>
      </c>
      <c r="R127" s="5">
        <v>3.85E-2</v>
      </c>
      <c r="S127" s="4">
        <v>3907893</v>
      </c>
      <c r="U127" s="4">
        <f>MIN(S128:S132)</f>
        <v>3014990</v>
      </c>
    </row>
    <row r="128" spans="1:21" x14ac:dyDescent="0.2">
      <c r="A128" s="16" t="s">
        <v>160</v>
      </c>
      <c r="B128" s="4">
        <v>384000</v>
      </c>
      <c r="C128" s="4">
        <v>409700</v>
      </c>
      <c r="D128" s="4">
        <v>-25700</v>
      </c>
      <c r="E128" s="4">
        <v>-1030880000</v>
      </c>
      <c r="F128" s="4">
        <f t="shared" si="15"/>
        <v>-86256960000</v>
      </c>
      <c r="R128" s="5">
        <v>2.9100000000000001E-2</v>
      </c>
      <c r="S128" s="4">
        <v>6301458</v>
      </c>
    </row>
    <row r="129" spans="1:22" x14ac:dyDescent="0.2">
      <c r="A129" s="16" t="s">
        <v>159</v>
      </c>
      <c r="B129" s="4">
        <v>22800</v>
      </c>
      <c r="C129" s="4">
        <v>543200</v>
      </c>
      <c r="D129" s="4">
        <v>-520400</v>
      </c>
      <c r="E129" s="4">
        <v>-20707130000</v>
      </c>
      <c r="F129" s="4">
        <f t="shared" si="15"/>
        <v>-85226080000</v>
      </c>
      <c r="R129" s="5">
        <v>-5.0099999999999999E-2</v>
      </c>
      <c r="S129" s="4">
        <v>4637428</v>
      </c>
    </row>
    <row r="130" spans="1:22" x14ac:dyDescent="0.2">
      <c r="A130" s="16" t="s">
        <v>158</v>
      </c>
      <c r="B130" s="4">
        <v>260500</v>
      </c>
      <c r="C130" s="4">
        <v>763300</v>
      </c>
      <c r="D130" s="4">
        <v>-502800</v>
      </c>
      <c r="E130" s="4">
        <v>-19712300000</v>
      </c>
      <c r="F130" s="4">
        <f t="shared" si="15"/>
        <v>-64518950000</v>
      </c>
      <c r="R130" s="5">
        <v>2.58E-2</v>
      </c>
      <c r="S130" s="4">
        <v>6974353</v>
      </c>
    </row>
    <row r="131" spans="1:22" x14ac:dyDescent="0.2">
      <c r="A131" s="16" t="s">
        <v>157</v>
      </c>
      <c r="B131" s="4">
        <v>266700</v>
      </c>
      <c r="C131" s="4">
        <v>943678</v>
      </c>
      <c r="D131" s="4">
        <v>-676978</v>
      </c>
      <c r="E131" s="4">
        <v>-27204740000</v>
      </c>
      <c r="F131" s="4">
        <f>E131+F132</f>
        <v>-44806650000</v>
      </c>
      <c r="R131" s="5">
        <v>-6.93E-2</v>
      </c>
      <c r="S131" s="4">
        <v>9285436</v>
      </c>
    </row>
    <row r="132" spans="1:22" x14ac:dyDescent="0.2">
      <c r="A132" s="16" t="s">
        <v>156</v>
      </c>
      <c r="B132" s="4">
        <v>95300</v>
      </c>
      <c r="C132" s="4">
        <v>517197</v>
      </c>
      <c r="D132" s="4">
        <v>-421897</v>
      </c>
      <c r="E132" s="4">
        <v>-17601910000</v>
      </c>
      <c r="F132" s="4">
        <f>E132</f>
        <v>-17601910000</v>
      </c>
      <c r="R132" s="5">
        <v>1.34E-2</v>
      </c>
      <c r="S132" s="4">
        <v>3014990</v>
      </c>
    </row>
    <row r="133" spans="1:22" x14ac:dyDescent="0.2">
      <c r="A133" s="16"/>
      <c r="B133" s="4"/>
      <c r="C133" s="4"/>
      <c r="D133" s="4"/>
      <c r="E133" s="4"/>
      <c r="F133" s="4">
        <f>E133</f>
        <v>0</v>
      </c>
      <c r="L133" s="4"/>
      <c r="M133" s="4"/>
      <c r="N133" s="4"/>
      <c r="O133" s="4"/>
      <c r="P133" s="4"/>
      <c r="Q133" s="4"/>
      <c r="R133" s="4"/>
      <c r="S133" s="4"/>
      <c r="V133" s="5"/>
    </row>
    <row r="134" spans="1:22" x14ac:dyDescent="0.2">
      <c r="A134" s="16"/>
      <c r="B134" s="4"/>
      <c r="C134" s="4"/>
      <c r="D134" s="4"/>
      <c r="E134" s="4"/>
      <c r="L134" s="4"/>
      <c r="M134" s="4"/>
      <c r="N134" s="4"/>
      <c r="O134" s="4"/>
      <c r="P134" s="4"/>
      <c r="Q134" s="4"/>
      <c r="R134" s="4"/>
      <c r="S134" s="4"/>
      <c r="V134" s="5"/>
    </row>
    <row r="135" spans="1:22" x14ac:dyDescent="0.2">
      <c r="A135" s="16"/>
      <c r="B135" s="4"/>
      <c r="C135" s="4"/>
      <c r="D135" s="4"/>
      <c r="E135" s="4"/>
      <c r="S135" s="4"/>
      <c r="V135" s="5"/>
    </row>
    <row r="136" spans="1:22" x14ac:dyDescent="0.2">
      <c r="A136" s="16"/>
      <c r="B136" s="4"/>
      <c r="C136" s="4"/>
      <c r="D136" s="4"/>
      <c r="E136" s="4"/>
      <c r="L136" s="4"/>
      <c r="M136" s="4"/>
      <c r="N136" s="4"/>
      <c r="O136" s="4"/>
      <c r="P136" s="4"/>
      <c r="Q136" s="4"/>
      <c r="R136" s="4"/>
      <c r="S136" s="4"/>
      <c r="V136" s="5"/>
    </row>
    <row r="137" spans="1:22" x14ac:dyDescent="0.2">
      <c r="A137" s="16"/>
      <c r="B137" s="4"/>
      <c r="C137" s="4"/>
      <c r="D137" s="4"/>
      <c r="E137" s="4"/>
      <c r="S137" s="4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2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2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2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2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2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6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6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5"/>
    </row>
    <row r="150" spans="1:22" x14ac:dyDescent="0.2">
      <c r="A150" s="6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5"/>
    </row>
    <row r="151" spans="1:22" x14ac:dyDescent="0.2">
      <c r="A151" s="6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5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5"/>
    </row>
    <row r="153" spans="1:22" x14ac:dyDescent="0.2">
      <c r="A153" s="6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5"/>
    </row>
    <row r="154" spans="1:22" x14ac:dyDescent="0.2">
      <c r="A154" s="6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5"/>
    </row>
    <row r="155" spans="1:22" x14ac:dyDescent="0.2">
      <c r="A155" s="6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5"/>
    </row>
    <row r="156" spans="1:22" x14ac:dyDescent="0.2">
      <c r="A156" s="6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5"/>
    </row>
    <row r="157" spans="1:22" x14ac:dyDescent="0.2">
      <c r="A157" s="6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5"/>
    </row>
    <row r="158" spans="1:22" x14ac:dyDescent="0.2">
      <c r="A158" s="2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5"/>
    </row>
    <row r="159" spans="1:22" x14ac:dyDescent="0.2">
      <c r="A159" s="2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5"/>
    </row>
    <row r="160" spans="1:22" x14ac:dyDescent="0.2">
      <c r="A160" s="6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5"/>
    </row>
    <row r="161" spans="1:22" x14ac:dyDescent="0.2">
      <c r="A161" s="6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5"/>
    </row>
    <row r="162" spans="1:22" x14ac:dyDescent="0.2">
      <c r="A162" s="6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5"/>
      <c r="U162" s="5"/>
      <c r="V162" s="5"/>
    </row>
    <row r="163" spans="1:22" x14ac:dyDescent="0.2">
      <c r="A163" s="6"/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5"/>
      <c r="U163" s="5"/>
      <c r="V163" s="5"/>
    </row>
    <row r="164" spans="1:22" x14ac:dyDescent="0.2">
      <c r="A164" s="6"/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5"/>
      <c r="U164" s="5"/>
      <c r="V164" s="5"/>
    </row>
    <row r="165" spans="1:22" x14ac:dyDescent="0.2">
      <c r="A165" s="6"/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5"/>
      <c r="U165" s="5"/>
      <c r="V165" s="5"/>
    </row>
    <row r="166" spans="1:22" x14ac:dyDescent="0.2">
      <c r="A166" s="6"/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5"/>
      <c r="U166" s="5"/>
      <c r="V166" s="5"/>
    </row>
    <row r="167" spans="1:22" x14ac:dyDescent="0.2">
      <c r="A167" s="6"/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5"/>
      <c r="U167" s="5"/>
      <c r="V167" s="5"/>
    </row>
    <row r="168" spans="1:22" x14ac:dyDescent="0.2">
      <c r="A168" s="6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5"/>
    </row>
    <row r="169" spans="1:22" x14ac:dyDescent="0.2">
      <c r="A169" s="6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5"/>
    </row>
    <row r="170" spans="1:22" x14ac:dyDescent="0.2">
      <c r="A170" s="6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5"/>
    </row>
    <row r="171" spans="1:22" x14ac:dyDescent="0.2">
      <c r="A171" s="6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5"/>
    </row>
    <row r="172" spans="1:22" x14ac:dyDescent="0.2">
      <c r="A172" s="6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5"/>
    </row>
    <row r="173" spans="1:22" x14ac:dyDescent="0.2">
      <c r="A173" s="2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5"/>
    </row>
    <row r="174" spans="1:22" x14ac:dyDescent="0.2">
      <c r="A174" s="2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5"/>
    </row>
    <row r="175" spans="1:22" x14ac:dyDescent="0.2">
      <c r="A175" s="2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5"/>
    </row>
    <row r="176" spans="1:22" x14ac:dyDescent="0.2">
      <c r="A176" s="2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5"/>
    </row>
    <row r="177" spans="1:22" x14ac:dyDescent="0.2">
      <c r="A177" s="2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5"/>
      <c r="U177" s="5"/>
      <c r="V177" s="5"/>
    </row>
    <row r="178" spans="1:22" x14ac:dyDescent="0.2">
      <c r="A178" s="2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5"/>
      <c r="U178" s="5"/>
      <c r="V178" s="5"/>
    </row>
    <row r="179" spans="1:22" x14ac:dyDescent="0.2">
      <c r="A179" s="2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5"/>
      <c r="U179" s="5"/>
      <c r="V179" s="5"/>
    </row>
    <row r="180" spans="1:22" x14ac:dyDescent="0.2">
      <c r="A180" s="2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5"/>
      <c r="U180" s="5"/>
      <c r="V180" s="5"/>
    </row>
    <row r="181" spans="1:22" x14ac:dyDescent="0.2">
      <c r="A181" s="2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5"/>
      <c r="U181" s="5"/>
      <c r="V181" s="5"/>
    </row>
    <row r="182" spans="1:22" x14ac:dyDescent="0.2">
      <c r="A182" s="2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5"/>
      <c r="U182" s="5"/>
      <c r="V182" s="5"/>
    </row>
    <row r="183" spans="1:22" x14ac:dyDescent="0.2">
      <c r="A183" s="2"/>
      <c r="B183" s="4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5"/>
      <c r="U183" s="5"/>
      <c r="V183" s="5"/>
    </row>
    <row r="184" spans="1:22" x14ac:dyDescent="0.2">
      <c r="A184" s="2"/>
      <c r="B184" s="4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5"/>
      <c r="U184" s="5"/>
      <c r="V184" s="5"/>
    </row>
    <row r="185" spans="1:22" x14ac:dyDescent="0.2">
      <c r="A185" s="2"/>
      <c r="B185" s="4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5"/>
      <c r="U185" s="5"/>
      <c r="V185" s="5"/>
    </row>
    <row r="186" spans="1:22" x14ac:dyDescent="0.2">
      <c r="A186" s="2"/>
      <c r="B186" s="4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5"/>
      <c r="U186" s="5"/>
      <c r="V186" s="5"/>
    </row>
    <row r="187" spans="1:22" x14ac:dyDescent="0.2">
      <c r="A187" s="2"/>
      <c r="B187" s="4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5"/>
      <c r="U187" s="5"/>
      <c r="V187" s="5"/>
    </row>
    <row r="188" spans="1:22" x14ac:dyDescent="0.2">
      <c r="A188" s="2"/>
      <c r="B188" s="4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5"/>
      <c r="U188" s="5"/>
      <c r="V188" s="5"/>
    </row>
    <row r="189" spans="1:22" x14ac:dyDescent="0.2">
      <c r="A189" s="2"/>
      <c r="B189" s="4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5"/>
      <c r="U189" s="5"/>
      <c r="V189" s="5"/>
    </row>
    <row r="190" spans="1:22" x14ac:dyDescent="0.2">
      <c r="A190" s="2"/>
      <c r="B190" s="4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5"/>
      <c r="U190" s="5"/>
      <c r="V190" s="8"/>
    </row>
    <row r="191" spans="1:22" x14ac:dyDescent="0.2">
      <c r="A191" s="2"/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5"/>
      <c r="U191" s="5"/>
      <c r="V191" s="8"/>
    </row>
    <row r="192" spans="1:22" x14ac:dyDescent="0.2">
      <c r="A192" s="2"/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5"/>
      <c r="U192" s="5"/>
      <c r="V192" s="8"/>
    </row>
    <row r="193" spans="1:22" x14ac:dyDescent="0.2">
      <c r="A193" s="6"/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5"/>
      <c r="U193" s="5"/>
      <c r="V193" s="8"/>
    </row>
    <row r="194" spans="1:22" x14ac:dyDescent="0.2">
      <c r="A194" s="6"/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5"/>
      <c r="U194" s="5"/>
      <c r="V194" s="8"/>
    </row>
    <row r="195" spans="1:22" x14ac:dyDescent="0.2">
      <c r="A195" s="6"/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5"/>
      <c r="U195" s="5"/>
      <c r="V195" s="8"/>
    </row>
    <row r="196" spans="1:22" x14ac:dyDescent="0.2">
      <c r="A196" s="6"/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5"/>
      <c r="U196" s="5"/>
      <c r="V196" s="8"/>
    </row>
    <row r="197" spans="1:22" x14ac:dyDescent="0.2">
      <c r="A197" s="6"/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5"/>
      <c r="U197" s="5"/>
      <c r="V197" s="8"/>
    </row>
    <row r="198" spans="1:22" x14ac:dyDescent="0.2">
      <c r="A198" s="2"/>
      <c r="B198" s="4"/>
      <c r="C198" s="4"/>
      <c r="D198" s="4"/>
      <c r="E198" s="4"/>
      <c r="F198" s="4"/>
      <c r="G198" s="4"/>
      <c r="H198" s="4"/>
      <c r="I198" s="4"/>
      <c r="J198" s="4"/>
      <c r="K198" s="4"/>
      <c r="L198" s="4"/>
      <c r="M198" s="4"/>
      <c r="N198" s="4"/>
      <c r="O198" s="4"/>
      <c r="P198" s="4"/>
      <c r="Q198" s="4"/>
      <c r="R198" s="4"/>
      <c r="S198" s="4"/>
      <c r="T198" s="5"/>
      <c r="U198" s="5"/>
      <c r="V198" s="8"/>
    </row>
    <row r="199" spans="1:22" x14ac:dyDescent="0.2">
      <c r="A199" s="2"/>
      <c r="B199" s="4"/>
      <c r="C199" s="4"/>
      <c r="D199" s="4"/>
      <c r="E199" s="4"/>
      <c r="F199" s="4"/>
      <c r="G199" s="4"/>
      <c r="H199" s="4"/>
      <c r="I199" s="4"/>
      <c r="J199" s="4"/>
      <c r="K199" s="4"/>
      <c r="L199" s="4"/>
      <c r="M199" s="4"/>
      <c r="N199" s="4"/>
      <c r="O199" s="4"/>
      <c r="P199" s="4"/>
      <c r="Q199" s="4"/>
      <c r="R199" s="4"/>
      <c r="S199" s="4"/>
      <c r="T199" s="5"/>
      <c r="U199" s="5"/>
      <c r="V199" s="8"/>
    </row>
    <row r="200" spans="1:22" x14ac:dyDescent="0.2">
      <c r="A200" s="2"/>
      <c r="B200" s="4"/>
      <c r="C200" s="4"/>
      <c r="D200" s="4"/>
      <c r="E200" s="4"/>
      <c r="F200" s="4"/>
      <c r="G200" s="4"/>
      <c r="H200" s="4"/>
      <c r="I200" s="4"/>
      <c r="J200" s="4"/>
      <c r="K200" s="4"/>
      <c r="L200" s="4"/>
      <c r="M200" s="4"/>
      <c r="N200" s="4"/>
      <c r="O200" s="4"/>
      <c r="P200" s="4"/>
      <c r="Q200" s="4"/>
      <c r="R200" s="4"/>
      <c r="S200" s="4"/>
      <c r="T200" s="5"/>
      <c r="U200" s="5"/>
      <c r="V200" s="8"/>
    </row>
    <row r="201" spans="1:22" x14ac:dyDescent="0.2">
      <c r="A201" s="2"/>
      <c r="B201" s="4"/>
      <c r="C201" s="4"/>
      <c r="D201" s="4"/>
      <c r="E201" s="4"/>
      <c r="F201" s="4"/>
      <c r="G201" s="4"/>
      <c r="H201" s="4"/>
      <c r="I201" s="4"/>
      <c r="J201" s="4"/>
      <c r="K201" s="4"/>
      <c r="L201" s="4"/>
      <c r="M201" s="4"/>
      <c r="N201" s="4"/>
      <c r="O201" s="4"/>
      <c r="P201" s="4"/>
      <c r="Q201" s="4"/>
      <c r="R201" s="4"/>
      <c r="S201" s="4"/>
      <c r="T201" s="5"/>
      <c r="U201" s="5"/>
      <c r="V201" s="8"/>
    </row>
    <row r="202" spans="1:22" x14ac:dyDescent="0.2">
      <c r="A202" s="2"/>
      <c r="B202" s="4"/>
      <c r="C202" s="4"/>
      <c r="D202" s="4"/>
      <c r="E202" s="4"/>
      <c r="F202" s="4"/>
      <c r="G202" s="4"/>
      <c r="H202" s="4"/>
      <c r="I202" s="4"/>
      <c r="J202" s="4"/>
      <c r="K202" s="4"/>
      <c r="L202" s="4"/>
      <c r="M202" s="4"/>
      <c r="N202" s="4"/>
      <c r="O202" s="4"/>
      <c r="P202" s="4"/>
      <c r="Q202" s="4"/>
      <c r="R202" s="4"/>
      <c r="S202" s="4"/>
      <c r="T202" s="5"/>
      <c r="U202" s="5"/>
      <c r="V202" s="8"/>
    </row>
    <row r="223" spans="1:3" x14ac:dyDescent="0.2">
      <c r="A223" t="e" cm="1">
        <f t="array" aca="1" ref="A223" ca="1">INDIRECT("'" &amp; E1 &amp; "'!$A$2:$A$66")</f>
        <v>#REF!</v>
      </c>
      <c r="B223" t="e" cm="1">
        <f t="array" aca="1" ref="B223" ca="1">INDIRECT("'" &amp; E1 &amp; "'!$B$2:$B$66")</f>
        <v>#REF!</v>
      </c>
      <c r="C223" t="e" cm="1">
        <f t="array" aca="1" ref="C223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7DC79A-FC1A-8844-8BB7-E1F30B678430}">
  <sheetPr codeName="Sheet10"/>
  <dimension ref="A1:V223"/>
  <sheetViews>
    <sheetView topLeftCell="E1" workbookViewId="0">
      <pane ySplit="2" topLeftCell="A3" activePane="bottomLeft" state="frozen"/>
      <selection activeCell="F17" sqref="F17"/>
      <selection pane="bottomLeft" activeCell="F17" sqref="F17"/>
    </sheetView>
  </sheetViews>
  <sheetFormatPr baseColWidth="10" defaultRowHeight="16" x14ac:dyDescent="0.2"/>
  <cols>
    <col min="1" max="1" width="21.1640625" customWidth="1"/>
    <col min="5" max="5" width="16" customWidth="1"/>
    <col min="6" max="6" width="21.5" customWidth="1"/>
    <col min="10" max="10" width="18.33203125" customWidth="1"/>
    <col min="11" max="11" width="16.6640625" customWidth="1"/>
    <col min="18" max="18" width="13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252</v>
      </c>
      <c r="U2" s="1" t="s">
        <v>253</v>
      </c>
      <c r="V2" s="1" t="s">
        <v>236</v>
      </c>
    </row>
    <row r="3" spans="1:22" x14ac:dyDescent="0.2">
      <c r="A3" s="16" t="s">
        <v>357</v>
      </c>
      <c r="B3" s="4">
        <v>374700</v>
      </c>
      <c r="C3" s="4">
        <v>31200</v>
      </c>
      <c r="D3" s="4">
        <v>343500</v>
      </c>
      <c r="E3" s="4">
        <v>9704020000</v>
      </c>
      <c r="F3" s="4">
        <f t="shared" ref="F3:F11" si="0">E3+F4</f>
        <v>-172189056251</v>
      </c>
      <c r="G3" s="4">
        <v>0</v>
      </c>
      <c r="H3" s="4">
        <v>0</v>
      </c>
      <c r="I3" s="4">
        <v>0</v>
      </c>
      <c r="J3" s="4">
        <v>-716690000</v>
      </c>
      <c r="K3" s="4">
        <f t="shared" ref="K3:K11" si="1">K4+J3</f>
        <v>70246491000</v>
      </c>
      <c r="L3" s="4">
        <v>1306</v>
      </c>
      <c r="M3" s="4">
        <v>1937</v>
      </c>
      <c r="N3" s="4">
        <v>145</v>
      </c>
      <c r="O3" s="4">
        <v>193</v>
      </c>
      <c r="P3" s="4">
        <v>2202700</v>
      </c>
      <c r="Q3" s="4">
        <v>3402500</v>
      </c>
      <c r="R3" s="5">
        <v>-5.3E-3</v>
      </c>
      <c r="S3" s="4">
        <v>5607500</v>
      </c>
      <c r="T3" s="4">
        <f t="shared" ref="T3:T38" si="2">AVERAGE(S4:S13)</f>
        <v>9023940</v>
      </c>
      <c r="U3" s="4">
        <f t="shared" ref="U3:U11" si="3">MIN(S4:S8)</f>
        <v>6649500</v>
      </c>
      <c r="V3" s="5">
        <v>1.7600000000000001E-2</v>
      </c>
    </row>
    <row r="4" spans="1:22" x14ac:dyDescent="0.2">
      <c r="A4" s="16" t="s">
        <v>356</v>
      </c>
      <c r="B4" s="4">
        <v>68100</v>
      </c>
      <c r="C4" s="4">
        <v>1547970</v>
      </c>
      <c r="D4" s="4">
        <v>-1479870</v>
      </c>
      <c r="E4" s="4">
        <v>-42876910000</v>
      </c>
      <c r="F4" s="4">
        <f t="shared" si="0"/>
        <v>-181893076251</v>
      </c>
      <c r="G4" s="4">
        <v>0</v>
      </c>
      <c r="H4" s="4">
        <v>0</v>
      </c>
      <c r="I4" s="4">
        <v>0</v>
      </c>
      <c r="J4" s="4">
        <v>421360000</v>
      </c>
      <c r="K4" s="4">
        <f t="shared" si="1"/>
        <v>70963181000</v>
      </c>
      <c r="L4" s="4">
        <v>2067</v>
      </c>
      <c r="M4" s="4">
        <v>3072</v>
      </c>
      <c r="N4" s="4">
        <v>276</v>
      </c>
      <c r="O4" s="4">
        <v>410</v>
      </c>
      <c r="P4" s="4">
        <v>4113900</v>
      </c>
      <c r="Q4" s="4">
        <v>6317000</v>
      </c>
      <c r="R4" s="5">
        <v>-3.9E-2</v>
      </c>
      <c r="S4" s="4">
        <v>10629700</v>
      </c>
      <c r="T4" s="4">
        <f t="shared" si="2"/>
        <v>9136150</v>
      </c>
      <c r="U4" s="4">
        <f t="shared" si="3"/>
        <v>6649500</v>
      </c>
      <c r="V4" s="5">
        <v>3.9199999999999999E-2</v>
      </c>
    </row>
    <row r="5" spans="1:22" x14ac:dyDescent="0.2">
      <c r="A5" s="16" t="s">
        <v>355</v>
      </c>
      <c r="B5" s="4">
        <v>376300</v>
      </c>
      <c r="C5" s="4">
        <v>30400</v>
      </c>
      <c r="D5" s="4">
        <v>345900</v>
      </c>
      <c r="E5" s="4">
        <v>10193220000</v>
      </c>
      <c r="F5" s="4">
        <f t="shared" si="0"/>
        <v>-139016166251</v>
      </c>
      <c r="G5" s="4">
        <v>0</v>
      </c>
      <c r="H5" s="4">
        <v>0</v>
      </c>
      <c r="I5" s="4">
        <v>0</v>
      </c>
      <c r="J5" s="4">
        <v>421360000</v>
      </c>
      <c r="K5" s="4">
        <f t="shared" si="1"/>
        <v>70541821000</v>
      </c>
      <c r="L5" s="4">
        <v>1828</v>
      </c>
      <c r="M5" s="4">
        <v>1986</v>
      </c>
      <c r="N5" s="4">
        <v>284</v>
      </c>
      <c r="O5" s="4">
        <v>263</v>
      </c>
      <c r="P5" s="4">
        <v>3898300</v>
      </c>
      <c r="Q5" s="4">
        <v>3918700</v>
      </c>
      <c r="R5" s="5">
        <v>1.8E-3</v>
      </c>
      <c r="S5" s="4">
        <v>8164100</v>
      </c>
      <c r="T5" s="4">
        <f t="shared" si="2"/>
        <v>9255520</v>
      </c>
      <c r="U5" s="4">
        <f t="shared" si="3"/>
        <v>6649500</v>
      </c>
      <c r="V5" s="5">
        <v>2.53E-2</v>
      </c>
    </row>
    <row r="6" spans="1:22" x14ac:dyDescent="0.2">
      <c r="A6" s="16" t="s">
        <v>354</v>
      </c>
      <c r="B6" s="4">
        <v>1032600</v>
      </c>
      <c r="C6" s="4">
        <v>941925</v>
      </c>
      <c r="D6" s="4">
        <v>90675</v>
      </c>
      <c r="E6" s="4">
        <v>2590410000</v>
      </c>
      <c r="F6" s="4">
        <f t="shared" si="0"/>
        <v>-149209386251</v>
      </c>
      <c r="G6" s="4">
        <v>168700</v>
      </c>
      <c r="H6" s="4">
        <v>25800</v>
      </c>
      <c r="I6" s="4">
        <v>142900</v>
      </c>
      <c r="J6" s="4">
        <v>4228365000</v>
      </c>
      <c r="K6" s="4">
        <f t="shared" si="1"/>
        <v>70120461000</v>
      </c>
      <c r="L6" s="4">
        <v>1950</v>
      </c>
      <c r="M6" s="4">
        <v>2995</v>
      </c>
      <c r="N6" s="4">
        <v>187</v>
      </c>
      <c r="O6" s="4">
        <v>349</v>
      </c>
      <c r="P6" s="4">
        <v>2695800</v>
      </c>
      <c r="Q6" s="4">
        <v>4973700</v>
      </c>
      <c r="R6" s="5">
        <v>-2.2200000000000001E-2</v>
      </c>
      <c r="S6" s="4">
        <v>8325000</v>
      </c>
      <c r="T6" s="4">
        <f t="shared" si="2"/>
        <v>9036320</v>
      </c>
      <c r="U6" s="4">
        <f t="shared" si="3"/>
        <v>6649500</v>
      </c>
      <c r="V6" s="5">
        <v>3.32E-2</v>
      </c>
    </row>
    <row r="7" spans="1:22" x14ac:dyDescent="0.2">
      <c r="A7" s="16" t="s">
        <v>353</v>
      </c>
      <c r="B7" s="4">
        <v>523500</v>
      </c>
      <c r="C7" s="4">
        <v>110500</v>
      </c>
      <c r="D7" s="4">
        <v>413000</v>
      </c>
      <c r="E7" s="4">
        <v>12236830000</v>
      </c>
      <c r="F7" s="4">
        <f t="shared" si="0"/>
        <v>-151799796251</v>
      </c>
      <c r="G7" s="4">
        <v>0</v>
      </c>
      <c r="H7" s="4">
        <v>0</v>
      </c>
      <c r="I7" s="4">
        <v>0</v>
      </c>
      <c r="J7" s="4">
        <v>-250810000</v>
      </c>
      <c r="K7" s="4">
        <f t="shared" si="1"/>
        <v>65892096000</v>
      </c>
      <c r="L7" s="4">
        <v>1757</v>
      </c>
      <c r="M7" s="4">
        <v>2054</v>
      </c>
      <c r="N7" s="4">
        <v>202</v>
      </c>
      <c r="O7" s="4">
        <v>242</v>
      </c>
      <c r="P7" s="4">
        <v>2690700</v>
      </c>
      <c r="Q7" s="4">
        <v>3543700</v>
      </c>
      <c r="R7" s="5">
        <v>5.1000000000000004E-3</v>
      </c>
      <c r="S7" s="4">
        <v>6649500</v>
      </c>
      <c r="T7" s="4">
        <f t="shared" si="2"/>
        <v>8766800</v>
      </c>
      <c r="U7" s="4">
        <f t="shared" si="3"/>
        <v>6666300</v>
      </c>
      <c r="V7" s="5">
        <v>3.0200000000000001E-2</v>
      </c>
    </row>
    <row r="8" spans="1:22" x14ac:dyDescent="0.2">
      <c r="A8" s="16" t="s">
        <v>352</v>
      </c>
      <c r="B8" s="4">
        <v>137600</v>
      </c>
      <c r="C8" s="4">
        <v>71585</v>
      </c>
      <c r="D8" s="4">
        <v>66015</v>
      </c>
      <c r="E8" s="4">
        <v>1959420000</v>
      </c>
      <c r="F8" s="4">
        <f t="shared" si="0"/>
        <v>-164036626251</v>
      </c>
      <c r="G8" s="4">
        <v>0</v>
      </c>
      <c r="H8" s="4">
        <v>0</v>
      </c>
      <c r="I8" s="4">
        <v>0</v>
      </c>
      <c r="J8" s="4">
        <v>-5013585000</v>
      </c>
      <c r="K8" s="4">
        <f t="shared" si="1"/>
        <v>66142906000</v>
      </c>
      <c r="L8" s="4">
        <v>2250</v>
      </c>
      <c r="M8" s="4">
        <v>2782</v>
      </c>
      <c r="N8" s="4">
        <v>312</v>
      </c>
      <c r="O8" s="4">
        <v>380</v>
      </c>
      <c r="P8" s="4">
        <v>4064700</v>
      </c>
      <c r="Q8" s="4">
        <v>5220200</v>
      </c>
      <c r="R8" s="5">
        <v>8.5000000000000006E-3</v>
      </c>
      <c r="S8" s="4">
        <v>9565600</v>
      </c>
      <c r="T8" s="4">
        <f t="shared" si="2"/>
        <v>9428520</v>
      </c>
      <c r="U8" s="4">
        <f t="shared" si="3"/>
        <v>6666300</v>
      </c>
      <c r="V8" s="5">
        <v>3.3399999999999999E-2</v>
      </c>
    </row>
    <row r="9" spans="1:22" x14ac:dyDescent="0.2">
      <c r="A9" s="16" t="s">
        <v>351</v>
      </c>
      <c r="B9" s="4">
        <v>518550</v>
      </c>
      <c r="C9" s="4">
        <v>169400</v>
      </c>
      <c r="D9" s="4">
        <v>349150</v>
      </c>
      <c r="E9" s="4">
        <v>10374530000</v>
      </c>
      <c r="F9" s="4">
        <f t="shared" si="0"/>
        <v>-165996046251</v>
      </c>
      <c r="G9" s="4">
        <v>0</v>
      </c>
      <c r="H9" s="4">
        <v>0</v>
      </c>
      <c r="I9" s="4">
        <v>0</v>
      </c>
      <c r="J9" s="4">
        <v>-1459580000</v>
      </c>
      <c r="K9" s="4">
        <f t="shared" si="1"/>
        <v>71156491000</v>
      </c>
      <c r="L9" s="4">
        <v>1818</v>
      </c>
      <c r="M9" s="4">
        <v>2363</v>
      </c>
      <c r="N9" s="4">
        <v>178</v>
      </c>
      <c r="O9" s="4">
        <v>264</v>
      </c>
      <c r="P9" s="4">
        <v>2766200</v>
      </c>
      <c r="Q9" s="4">
        <v>3745400</v>
      </c>
      <c r="R9" s="5">
        <v>-1.8600000000000002E-2</v>
      </c>
      <c r="S9" s="4">
        <v>7347900</v>
      </c>
      <c r="T9" s="4">
        <f t="shared" si="2"/>
        <v>9773020</v>
      </c>
      <c r="U9" s="4">
        <f t="shared" si="3"/>
        <v>6666300</v>
      </c>
      <c r="V9" s="5">
        <v>1.84E-2</v>
      </c>
    </row>
    <row r="10" spans="1:22" x14ac:dyDescent="0.2">
      <c r="A10" s="16" t="s">
        <v>350</v>
      </c>
      <c r="B10" s="4">
        <v>1313000</v>
      </c>
      <c r="C10" s="4">
        <v>252630</v>
      </c>
      <c r="D10" s="4">
        <v>1060370</v>
      </c>
      <c r="E10" s="4">
        <v>31471871716</v>
      </c>
      <c r="F10" s="4">
        <f t="shared" si="0"/>
        <v>-176370576251</v>
      </c>
      <c r="G10" s="4">
        <v>0</v>
      </c>
      <c r="H10" s="4">
        <v>0</v>
      </c>
      <c r="I10" s="4">
        <v>0</v>
      </c>
      <c r="J10" s="4">
        <v>-1459580000</v>
      </c>
      <c r="K10" s="4">
        <f t="shared" si="1"/>
        <v>72616071000</v>
      </c>
      <c r="L10" s="4">
        <v>5680</v>
      </c>
      <c r="M10" s="4">
        <v>3541</v>
      </c>
      <c r="N10" s="4">
        <v>708</v>
      </c>
      <c r="O10" s="4">
        <v>431</v>
      </c>
      <c r="P10" s="4">
        <v>9889900</v>
      </c>
      <c r="Q10" s="4">
        <v>6006800</v>
      </c>
      <c r="R10" s="5">
        <v>3.6299999999999999E-2</v>
      </c>
      <c r="S10" s="4">
        <v>17332400</v>
      </c>
      <c r="T10" s="4">
        <f t="shared" si="2"/>
        <v>9309320</v>
      </c>
      <c r="U10" s="4">
        <f t="shared" si="3"/>
        <v>6666300</v>
      </c>
      <c r="V10" s="5">
        <v>2.1700000000000001E-2</v>
      </c>
    </row>
    <row r="11" spans="1:22" x14ac:dyDescent="0.2">
      <c r="A11" s="16" t="s">
        <v>349</v>
      </c>
      <c r="B11" s="4">
        <v>15700</v>
      </c>
      <c r="C11" s="4">
        <v>3700</v>
      </c>
      <c r="D11" s="4">
        <v>12000</v>
      </c>
      <c r="E11" s="4">
        <v>341940000</v>
      </c>
      <c r="F11" s="4">
        <f t="shared" si="0"/>
        <v>-207842447967</v>
      </c>
      <c r="G11" s="4">
        <v>0</v>
      </c>
      <c r="H11" s="4">
        <v>0</v>
      </c>
      <c r="I11" s="4">
        <v>0</v>
      </c>
      <c r="J11" s="4">
        <v>103270000</v>
      </c>
      <c r="K11" s="4">
        <f t="shared" si="1"/>
        <v>74075651000</v>
      </c>
      <c r="L11" s="4">
        <v>1443</v>
      </c>
      <c r="M11" s="4">
        <v>1348</v>
      </c>
      <c r="N11" s="4">
        <v>202</v>
      </c>
      <c r="O11" s="4">
        <v>159</v>
      </c>
      <c r="P11" s="4">
        <v>2680100</v>
      </c>
      <c r="Q11" s="4">
        <v>2225700</v>
      </c>
      <c r="R11" s="5">
        <v>2.4799999999999999E-2</v>
      </c>
      <c r="S11" s="4">
        <v>7483100</v>
      </c>
      <c r="T11" s="4">
        <f t="shared" si="2"/>
        <v>9659370</v>
      </c>
      <c r="U11" s="4">
        <f t="shared" si="3"/>
        <v>6133000</v>
      </c>
      <c r="V11" s="5">
        <v>2.4199999999999999E-2</v>
      </c>
    </row>
    <row r="12" spans="1:22" x14ac:dyDescent="0.2">
      <c r="A12" s="16" t="s">
        <v>348</v>
      </c>
      <c r="B12" s="4">
        <v>1050300</v>
      </c>
      <c r="C12" s="4">
        <v>70810</v>
      </c>
      <c r="D12" s="4">
        <v>979490</v>
      </c>
      <c r="E12" s="4">
        <v>27823800000</v>
      </c>
      <c r="F12" s="4">
        <f t="shared" ref="F12:F38" si="4">E12+F13</f>
        <v>-208184387967</v>
      </c>
      <c r="G12" s="4">
        <v>0</v>
      </c>
      <c r="H12" s="4">
        <v>0</v>
      </c>
      <c r="I12" s="4">
        <v>0</v>
      </c>
      <c r="J12" s="4">
        <v>181170000</v>
      </c>
      <c r="K12" s="4">
        <f t="shared" ref="K12:K38" si="5">K13+J12</f>
        <v>73972381000</v>
      </c>
      <c r="L12" s="4">
        <v>1434</v>
      </c>
      <c r="M12" s="4">
        <v>1464</v>
      </c>
      <c r="N12" s="4">
        <v>201</v>
      </c>
      <c r="O12" s="4">
        <v>209</v>
      </c>
      <c r="P12" s="4">
        <v>3018200</v>
      </c>
      <c r="Q12" s="4">
        <v>3544300</v>
      </c>
      <c r="R12" s="5">
        <v>7.1999999999999998E-3</v>
      </c>
      <c r="S12" s="4">
        <v>6666300</v>
      </c>
      <c r="T12" s="4">
        <f t="shared" si="2"/>
        <v>9694200</v>
      </c>
      <c r="U12" s="4">
        <f t="shared" ref="U12:U38" si="6">MIN(S13:S17)</f>
        <v>3954300</v>
      </c>
      <c r="V12" s="5">
        <v>3.15E-2</v>
      </c>
    </row>
    <row r="13" spans="1:22" x14ac:dyDescent="0.2">
      <c r="A13" s="16" t="s">
        <v>347</v>
      </c>
      <c r="B13" s="4">
        <v>111900</v>
      </c>
      <c r="C13" s="4">
        <v>154900</v>
      </c>
      <c r="D13" s="4">
        <v>-43000</v>
      </c>
      <c r="E13" s="4">
        <v>-1236200000</v>
      </c>
      <c r="F13" s="4">
        <f t="shared" si="4"/>
        <v>-236008187967</v>
      </c>
      <c r="G13" s="4">
        <v>531200</v>
      </c>
      <c r="H13" s="4">
        <v>97400</v>
      </c>
      <c r="I13" s="4">
        <v>433800</v>
      </c>
      <c r="J13" s="4">
        <v>12413470000</v>
      </c>
      <c r="K13" s="4">
        <f t="shared" si="5"/>
        <v>73791211000</v>
      </c>
      <c r="L13" s="4">
        <v>1696</v>
      </c>
      <c r="M13" s="4">
        <v>2910</v>
      </c>
      <c r="N13" s="4">
        <v>160</v>
      </c>
      <c r="O13" s="4">
        <v>363</v>
      </c>
      <c r="P13" s="4">
        <v>2463800</v>
      </c>
      <c r="Q13" s="4">
        <v>5611800</v>
      </c>
      <c r="R13" s="5">
        <v>-1.77E-2</v>
      </c>
      <c r="S13" s="4">
        <v>8075800</v>
      </c>
      <c r="T13" s="4">
        <f t="shared" si="2"/>
        <v>9728350</v>
      </c>
      <c r="U13" s="4">
        <f t="shared" si="6"/>
        <v>3954300</v>
      </c>
      <c r="V13" s="5">
        <v>2.9500000000000002E-2</v>
      </c>
    </row>
    <row r="14" spans="1:22" x14ac:dyDescent="0.2">
      <c r="A14" s="16" t="s">
        <v>340</v>
      </c>
      <c r="B14" s="4">
        <v>73600</v>
      </c>
      <c r="C14" s="4">
        <v>381017</v>
      </c>
      <c r="D14" s="4">
        <v>-307417</v>
      </c>
      <c r="E14" s="4">
        <v>-8804430000</v>
      </c>
      <c r="F14" s="4">
        <f t="shared" si="4"/>
        <v>-234771987967</v>
      </c>
      <c r="G14" s="4">
        <v>0</v>
      </c>
      <c r="H14" s="4">
        <v>0</v>
      </c>
      <c r="I14" s="4">
        <v>0</v>
      </c>
      <c r="J14" s="4">
        <v>-115060000</v>
      </c>
      <c r="K14" s="4">
        <f t="shared" si="5"/>
        <v>61377741000</v>
      </c>
      <c r="L14" s="4">
        <v>3126</v>
      </c>
      <c r="M14" s="4">
        <v>2895</v>
      </c>
      <c r="N14" s="4">
        <v>442</v>
      </c>
      <c r="O14" s="4">
        <v>420</v>
      </c>
      <c r="P14" s="4">
        <v>6068600</v>
      </c>
      <c r="Q14" s="4">
        <v>5364000</v>
      </c>
      <c r="R14" s="5">
        <v>1.24E-2</v>
      </c>
      <c r="S14" s="4">
        <v>11751800</v>
      </c>
      <c r="T14" s="4">
        <f t="shared" si="2"/>
        <v>9679960</v>
      </c>
      <c r="U14" s="4">
        <f t="shared" si="6"/>
        <v>3954300</v>
      </c>
      <c r="V14" s="5">
        <v>2.2499999999999999E-2</v>
      </c>
    </row>
    <row r="15" spans="1:22" x14ac:dyDescent="0.2">
      <c r="A15" s="16" t="s">
        <v>339</v>
      </c>
      <c r="B15" s="4">
        <v>170200</v>
      </c>
      <c r="C15" s="4">
        <v>304982</v>
      </c>
      <c r="D15" s="4">
        <v>-134782</v>
      </c>
      <c r="E15" s="4">
        <v>-3829680000</v>
      </c>
      <c r="F15" s="4">
        <f t="shared" si="4"/>
        <v>-225967557967</v>
      </c>
      <c r="G15" s="4">
        <v>0</v>
      </c>
      <c r="H15" s="4">
        <v>0</v>
      </c>
      <c r="I15" s="4">
        <v>0</v>
      </c>
      <c r="J15" s="4">
        <v>-2464800000</v>
      </c>
      <c r="K15" s="4">
        <f t="shared" si="5"/>
        <v>61492801000</v>
      </c>
      <c r="L15" s="4">
        <v>2427</v>
      </c>
      <c r="M15" s="4">
        <v>2561</v>
      </c>
      <c r="N15" s="4">
        <v>327</v>
      </c>
      <c r="O15" s="4">
        <v>295</v>
      </c>
      <c r="P15" s="4">
        <v>4741100</v>
      </c>
      <c r="Q15" s="4">
        <v>4173600</v>
      </c>
      <c r="R15" s="5">
        <v>1.0800000000000001E-2</v>
      </c>
      <c r="S15" s="4">
        <v>9357800</v>
      </c>
      <c r="T15" s="4">
        <f t="shared" si="2"/>
        <v>9794730</v>
      </c>
      <c r="U15" s="4">
        <f t="shared" si="6"/>
        <v>3954300</v>
      </c>
      <c r="V15" s="5">
        <v>1.9199999999999998E-2</v>
      </c>
    </row>
    <row r="16" spans="1:22" x14ac:dyDescent="0.2">
      <c r="A16" s="16" t="s">
        <v>338</v>
      </c>
      <c r="B16" s="4">
        <v>20240</v>
      </c>
      <c r="C16" s="4">
        <v>619190</v>
      </c>
      <c r="D16" s="4">
        <v>-598950</v>
      </c>
      <c r="E16" s="4">
        <v>-16475500000</v>
      </c>
      <c r="F16" s="4">
        <f t="shared" si="4"/>
        <v>-222137877967</v>
      </c>
      <c r="G16" s="4">
        <v>0</v>
      </c>
      <c r="H16" s="4">
        <v>0</v>
      </c>
      <c r="I16" s="4">
        <v>0</v>
      </c>
      <c r="J16" s="4">
        <v>-138600000</v>
      </c>
      <c r="K16" s="4">
        <f t="shared" si="5"/>
        <v>63957601000</v>
      </c>
      <c r="L16" s="4">
        <v>1615</v>
      </c>
      <c r="M16" s="4">
        <v>2430</v>
      </c>
      <c r="N16" s="4">
        <v>177</v>
      </c>
      <c r="O16" s="4">
        <v>166</v>
      </c>
      <c r="P16" s="4">
        <v>3215300</v>
      </c>
      <c r="Q16" s="4">
        <v>2913700</v>
      </c>
      <c r="R16" s="5">
        <v>2.0099999999999996E-2</v>
      </c>
      <c r="S16" s="4">
        <v>6133000</v>
      </c>
      <c r="T16" s="4">
        <f t="shared" si="2"/>
        <v>9981240</v>
      </c>
      <c r="U16" s="4">
        <f t="shared" si="6"/>
        <v>3954300</v>
      </c>
      <c r="V16" s="5">
        <v>2.87E-2</v>
      </c>
    </row>
    <row r="17" spans="1:22" x14ac:dyDescent="0.2">
      <c r="A17" s="16" t="s">
        <v>337</v>
      </c>
      <c r="B17" s="4">
        <v>126700</v>
      </c>
      <c r="C17" s="4">
        <v>60130</v>
      </c>
      <c r="D17" s="4">
        <v>66570</v>
      </c>
      <c r="E17" s="4">
        <v>1827090000</v>
      </c>
      <c r="F17" s="4">
        <f t="shared" si="4"/>
        <v>-205662377967</v>
      </c>
      <c r="G17" s="4">
        <v>0</v>
      </c>
      <c r="H17" s="4">
        <v>0</v>
      </c>
      <c r="I17" s="4">
        <v>0</v>
      </c>
      <c r="J17" s="4">
        <v>-677860000</v>
      </c>
      <c r="K17" s="4">
        <f t="shared" si="5"/>
        <v>64096201000</v>
      </c>
      <c r="L17" s="4">
        <v>1261</v>
      </c>
      <c r="M17" s="4">
        <v>1568</v>
      </c>
      <c r="N17" s="4">
        <v>105</v>
      </c>
      <c r="O17" s="4">
        <v>128</v>
      </c>
      <c r="P17" s="4">
        <v>1914200</v>
      </c>
      <c r="Q17" s="4">
        <v>2039600</v>
      </c>
      <c r="R17" s="5">
        <v>1.11E-2</v>
      </c>
      <c r="S17" s="4">
        <v>3954300</v>
      </c>
      <c r="T17" s="4">
        <f t="shared" si="2"/>
        <v>10566540</v>
      </c>
      <c r="U17" s="4">
        <f t="shared" si="6"/>
        <v>7014600</v>
      </c>
      <c r="V17" s="5">
        <v>1.8200000000000001E-2</v>
      </c>
    </row>
    <row r="18" spans="1:22" x14ac:dyDescent="0.2">
      <c r="A18" s="16" t="s">
        <v>336</v>
      </c>
      <c r="B18" s="4">
        <v>419800</v>
      </c>
      <c r="C18" s="4">
        <v>1095085</v>
      </c>
      <c r="D18" s="4">
        <v>-675285</v>
      </c>
      <c r="E18" s="4">
        <v>-18982210000</v>
      </c>
      <c r="F18" s="4">
        <f t="shared" si="4"/>
        <v>-207489467967</v>
      </c>
      <c r="G18" s="4">
        <v>186600</v>
      </c>
      <c r="H18" s="4">
        <v>8800</v>
      </c>
      <c r="I18" s="4">
        <v>177800</v>
      </c>
      <c r="J18" s="4">
        <v>4801450000</v>
      </c>
      <c r="K18" s="4">
        <f t="shared" si="5"/>
        <v>64774061000</v>
      </c>
      <c r="L18" s="4">
        <v>4280</v>
      </c>
      <c r="M18" s="4">
        <v>7042</v>
      </c>
      <c r="N18" s="4">
        <v>369</v>
      </c>
      <c r="O18" s="4">
        <v>610</v>
      </c>
      <c r="P18" s="4">
        <v>5868700</v>
      </c>
      <c r="Q18" s="4">
        <v>9683300</v>
      </c>
      <c r="R18" s="5">
        <v>-4.4199999999999996E-2</v>
      </c>
      <c r="S18" s="4">
        <v>16182800</v>
      </c>
      <c r="T18" s="4">
        <f t="shared" si="2"/>
        <v>9835740</v>
      </c>
      <c r="U18" s="4">
        <f t="shared" si="6"/>
        <v>7014600</v>
      </c>
      <c r="V18" s="5">
        <v>6.8600000000000008E-2</v>
      </c>
    </row>
    <row r="19" spans="1:22" x14ac:dyDescent="0.2">
      <c r="A19" s="16" t="s">
        <v>335</v>
      </c>
      <c r="B19" s="4">
        <v>154200</v>
      </c>
      <c r="C19" s="4">
        <v>1697060</v>
      </c>
      <c r="D19" s="4">
        <v>-1542860</v>
      </c>
      <c r="E19" s="4">
        <v>-43591960000</v>
      </c>
      <c r="F19" s="4">
        <f t="shared" si="4"/>
        <v>-188507257967</v>
      </c>
      <c r="G19" s="4">
        <v>85400</v>
      </c>
      <c r="H19" s="4">
        <v>11200</v>
      </c>
      <c r="I19" s="4">
        <v>74200</v>
      </c>
      <c r="J19" s="4">
        <v>2098280000</v>
      </c>
      <c r="K19" s="4">
        <f t="shared" si="5"/>
        <v>59972611000</v>
      </c>
      <c r="L19" s="4">
        <v>2129</v>
      </c>
      <c r="M19" s="4">
        <v>4553</v>
      </c>
      <c r="N19" s="4">
        <v>233</v>
      </c>
      <c r="O19" s="4">
        <v>481</v>
      </c>
      <c r="P19" s="4">
        <v>3252500</v>
      </c>
      <c r="Q19" s="4">
        <v>7153100</v>
      </c>
      <c r="R19" s="5">
        <v>-1.23E-2</v>
      </c>
      <c r="S19" s="4">
        <v>10792900</v>
      </c>
      <c r="T19" s="4">
        <f t="shared" si="2"/>
        <v>9682330</v>
      </c>
      <c r="U19" s="4">
        <f t="shared" si="6"/>
        <v>7014600</v>
      </c>
      <c r="V19" s="5">
        <v>2.1000000000000001E-2</v>
      </c>
    </row>
    <row r="20" spans="1:22" x14ac:dyDescent="0.2">
      <c r="A20" s="16" t="s">
        <v>334</v>
      </c>
      <c r="B20" s="4">
        <v>38000</v>
      </c>
      <c r="C20" s="4">
        <v>499908</v>
      </c>
      <c r="D20" s="4">
        <v>-461908</v>
      </c>
      <c r="E20" s="4">
        <v>-13320320000</v>
      </c>
      <c r="F20" s="4">
        <f t="shared" si="4"/>
        <v>-144915297967</v>
      </c>
      <c r="G20" s="4">
        <v>205000</v>
      </c>
      <c r="H20" s="4">
        <v>12800</v>
      </c>
      <c r="I20" s="4">
        <v>192200</v>
      </c>
      <c r="J20" s="4">
        <v>5568340000</v>
      </c>
      <c r="K20" s="4">
        <f t="shared" si="5"/>
        <v>57874331000</v>
      </c>
      <c r="L20" s="4">
        <v>2755</v>
      </c>
      <c r="M20" s="4">
        <v>5092</v>
      </c>
      <c r="N20" s="4">
        <v>338</v>
      </c>
      <c r="O20" s="4">
        <v>593</v>
      </c>
      <c r="P20" s="4">
        <v>4316100</v>
      </c>
      <c r="Q20" s="4">
        <v>8142400</v>
      </c>
      <c r="R20" s="5">
        <v>-1.3899999999999999E-2</v>
      </c>
      <c r="S20" s="4">
        <v>12695400</v>
      </c>
      <c r="T20" s="4">
        <f t="shared" si="2"/>
        <v>10045590</v>
      </c>
      <c r="U20" s="4">
        <f t="shared" si="6"/>
        <v>7014600</v>
      </c>
      <c r="V20" s="5">
        <v>3.2400000000000005E-2</v>
      </c>
    </row>
    <row r="21" spans="1:22" x14ac:dyDescent="0.2">
      <c r="A21" s="16" t="s">
        <v>333</v>
      </c>
      <c r="B21" s="4">
        <v>846800</v>
      </c>
      <c r="C21" s="4">
        <v>400046</v>
      </c>
      <c r="D21" s="4">
        <v>446754</v>
      </c>
      <c r="E21" s="4">
        <v>12790100000</v>
      </c>
      <c r="F21" s="4">
        <f t="shared" si="4"/>
        <v>-131594977967</v>
      </c>
      <c r="G21" s="4">
        <v>0</v>
      </c>
      <c r="H21" s="4">
        <v>0</v>
      </c>
      <c r="I21" s="4">
        <v>0</v>
      </c>
      <c r="J21" s="4">
        <v>-160825000</v>
      </c>
      <c r="K21" s="4">
        <f t="shared" si="5"/>
        <v>52305991000</v>
      </c>
      <c r="L21" s="4">
        <v>3712</v>
      </c>
      <c r="M21" s="4">
        <v>2734</v>
      </c>
      <c r="N21" s="4">
        <v>468</v>
      </c>
      <c r="O21" s="4">
        <v>282</v>
      </c>
      <c r="P21" s="4">
        <v>6269800</v>
      </c>
      <c r="Q21" s="4">
        <v>3957000</v>
      </c>
      <c r="R21" s="5">
        <v>3.5699999999999996E-2</v>
      </c>
      <c r="S21" s="4">
        <v>10983600</v>
      </c>
      <c r="T21" s="4">
        <f t="shared" si="2"/>
        <v>10209430</v>
      </c>
      <c r="U21" s="4">
        <f t="shared" si="6"/>
        <v>7014600</v>
      </c>
      <c r="V21" s="5">
        <v>4.1299999999999996E-2</v>
      </c>
    </row>
    <row r="22" spans="1:22" x14ac:dyDescent="0.2">
      <c r="A22" s="16" t="s">
        <v>332</v>
      </c>
      <c r="B22" s="4">
        <v>1383810</v>
      </c>
      <c r="C22" s="4">
        <v>406055</v>
      </c>
      <c r="D22" s="4">
        <v>977755</v>
      </c>
      <c r="E22" s="4">
        <v>27308440000</v>
      </c>
      <c r="F22" s="4">
        <f t="shared" si="4"/>
        <v>-144385077967</v>
      </c>
      <c r="K22" s="4">
        <f t="shared" si="5"/>
        <v>52466816000</v>
      </c>
      <c r="L22" s="4">
        <v>1600</v>
      </c>
      <c r="M22" s="4">
        <v>3124</v>
      </c>
      <c r="N22" s="4">
        <v>170</v>
      </c>
      <c r="O22" s="4">
        <v>223</v>
      </c>
      <c r="P22" s="4">
        <v>2620800</v>
      </c>
      <c r="Q22" s="4">
        <v>4104200</v>
      </c>
      <c r="R22" s="5">
        <v>9.0000000000000011E-3</v>
      </c>
      <c r="S22" s="4">
        <v>7014600</v>
      </c>
      <c r="T22" s="4">
        <f t="shared" si="2"/>
        <v>10348600</v>
      </c>
      <c r="U22" s="4">
        <f t="shared" si="6"/>
        <v>7998100</v>
      </c>
      <c r="V22" s="5">
        <v>2.3099999999999999E-2</v>
      </c>
    </row>
    <row r="23" spans="1:22" x14ac:dyDescent="0.2">
      <c r="A23" s="16" t="s">
        <v>331</v>
      </c>
      <c r="B23" s="4">
        <v>567900</v>
      </c>
      <c r="C23" s="4">
        <v>113100</v>
      </c>
      <c r="D23" s="4">
        <v>454800</v>
      </c>
      <c r="E23" s="4">
        <v>12807410000</v>
      </c>
      <c r="F23" s="4">
        <f t="shared" si="4"/>
        <v>-171693517967</v>
      </c>
      <c r="G23" s="4">
        <v>0</v>
      </c>
      <c r="H23" s="4">
        <v>0</v>
      </c>
      <c r="I23" s="4">
        <v>0</v>
      </c>
      <c r="J23" s="4">
        <v>-3202180000</v>
      </c>
      <c r="K23" s="4">
        <f t="shared" si="5"/>
        <v>52466816000</v>
      </c>
      <c r="L23" s="4">
        <v>1773</v>
      </c>
      <c r="M23" s="4">
        <v>3340</v>
      </c>
      <c r="N23" s="4">
        <v>186</v>
      </c>
      <c r="O23" s="4">
        <v>323</v>
      </c>
      <c r="P23" s="4">
        <v>2739600</v>
      </c>
      <c r="Q23" s="4">
        <v>4836800</v>
      </c>
      <c r="R23" s="5">
        <v>-1.7899999999999999E-2</v>
      </c>
      <c r="S23" s="4">
        <v>8417300</v>
      </c>
      <c r="T23" s="4">
        <f t="shared" si="2"/>
        <v>12704490</v>
      </c>
      <c r="U23" s="4">
        <f t="shared" si="6"/>
        <v>7998100</v>
      </c>
      <c r="V23" s="5">
        <v>0.03</v>
      </c>
    </row>
    <row r="24" spans="1:22" x14ac:dyDescent="0.2">
      <c r="A24" s="16" t="s">
        <v>330</v>
      </c>
      <c r="B24" s="4">
        <v>744100</v>
      </c>
      <c r="C24" s="4">
        <v>859665</v>
      </c>
      <c r="D24" s="4">
        <v>-115565</v>
      </c>
      <c r="E24" s="4">
        <v>-3185010000</v>
      </c>
      <c r="F24" s="4">
        <f t="shared" si="4"/>
        <v>-184500927967</v>
      </c>
      <c r="K24" s="4">
        <f t="shared" si="5"/>
        <v>55668996000</v>
      </c>
      <c r="L24" s="4">
        <v>1993</v>
      </c>
      <c r="M24" s="4">
        <v>4507</v>
      </c>
      <c r="N24" s="4">
        <v>239</v>
      </c>
      <c r="O24" s="4">
        <v>474</v>
      </c>
      <c r="P24" s="4">
        <v>3366400</v>
      </c>
      <c r="Q24" s="4">
        <v>7193300</v>
      </c>
      <c r="R24" s="5">
        <v>-2.4700000000000003E-2</v>
      </c>
      <c r="S24" s="4">
        <v>11267900</v>
      </c>
      <c r="T24" s="4">
        <f t="shared" si="2"/>
        <v>12917500</v>
      </c>
      <c r="U24" s="4">
        <f t="shared" si="6"/>
        <v>7998100</v>
      </c>
      <c r="V24" s="5">
        <v>3.5799999999999998E-2</v>
      </c>
    </row>
    <row r="25" spans="1:22" x14ac:dyDescent="0.2">
      <c r="A25" s="16" t="s">
        <v>329</v>
      </c>
      <c r="B25" s="4">
        <v>1187900</v>
      </c>
      <c r="C25" s="4">
        <v>733177</v>
      </c>
      <c r="D25" s="4">
        <v>454723</v>
      </c>
      <c r="E25" s="4">
        <v>13155260000</v>
      </c>
      <c r="F25" s="4">
        <f t="shared" si="4"/>
        <v>-181315917967</v>
      </c>
      <c r="G25" s="4">
        <v>0</v>
      </c>
      <c r="H25" s="4">
        <v>0</v>
      </c>
      <c r="I25" s="4">
        <v>0</v>
      </c>
      <c r="J25" s="4">
        <v>-416760000</v>
      </c>
      <c r="K25" s="4">
        <f t="shared" si="5"/>
        <v>55668996000</v>
      </c>
      <c r="L25" s="4">
        <v>2894</v>
      </c>
      <c r="M25" s="4">
        <v>3542</v>
      </c>
      <c r="N25" s="4">
        <v>399</v>
      </c>
      <c r="O25" s="4">
        <v>355</v>
      </c>
      <c r="P25" s="4">
        <v>4954100</v>
      </c>
      <c r="Q25" s="4">
        <v>5155300</v>
      </c>
      <c r="R25" s="5">
        <v>1.5800000000000002E-2</v>
      </c>
      <c r="S25" s="4">
        <v>10505500</v>
      </c>
      <c r="T25" s="4">
        <f t="shared" si="2"/>
        <v>12347610</v>
      </c>
      <c r="U25" s="4">
        <f t="shared" si="6"/>
        <v>7998100</v>
      </c>
      <c r="V25" s="5">
        <v>2.7400000000000001E-2</v>
      </c>
    </row>
    <row r="26" spans="1:22" x14ac:dyDescent="0.2">
      <c r="A26" s="16" t="s">
        <v>328</v>
      </c>
      <c r="B26" s="4">
        <v>1564400</v>
      </c>
      <c r="C26" s="4">
        <v>1493149</v>
      </c>
      <c r="D26" s="4">
        <v>71251</v>
      </c>
      <c r="E26" s="4">
        <v>2154150000</v>
      </c>
      <c r="F26" s="4">
        <f t="shared" si="4"/>
        <v>-194471177967</v>
      </c>
      <c r="G26" s="4">
        <v>0</v>
      </c>
      <c r="H26" s="4">
        <v>0</v>
      </c>
      <c r="I26" s="4">
        <v>0</v>
      </c>
      <c r="J26" s="4">
        <v>528580000</v>
      </c>
      <c r="K26" s="4">
        <f t="shared" si="5"/>
        <v>56085756000</v>
      </c>
      <c r="L26" s="4">
        <v>1436</v>
      </c>
      <c r="M26" s="4">
        <v>2388</v>
      </c>
      <c r="N26" s="4">
        <v>179</v>
      </c>
      <c r="O26" s="4">
        <v>267</v>
      </c>
      <c r="P26" s="4">
        <v>2563500</v>
      </c>
      <c r="Q26" s="4">
        <v>3901600</v>
      </c>
      <c r="R26" s="5">
        <v>-1.5700000000000002E-2</v>
      </c>
      <c r="S26" s="4">
        <v>7998100</v>
      </c>
      <c r="T26" s="4">
        <f t="shared" si="2"/>
        <v>12220380</v>
      </c>
      <c r="U26" s="4">
        <f t="shared" si="6"/>
        <v>8874800</v>
      </c>
      <c r="V26" s="5">
        <v>2.9300000000000003E-2</v>
      </c>
    </row>
    <row r="27" spans="1:22" x14ac:dyDescent="0.2">
      <c r="A27" s="16" t="s">
        <v>327</v>
      </c>
      <c r="B27" s="4">
        <v>117300</v>
      </c>
      <c r="C27" s="4">
        <v>121180</v>
      </c>
      <c r="D27" s="4">
        <v>-3880</v>
      </c>
      <c r="E27" s="4">
        <v>-72230000</v>
      </c>
      <c r="F27" s="4">
        <f t="shared" si="4"/>
        <v>-196625327967</v>
      </c>
      <c r="G27" s="4">
        <v>56000</v>
      </c>
      <c r="H27" s="4">
        <v>0</v>
      </c>
      <c r="I27" s="4">
        <v>56000</v>
      </c>
      <c r="J27" s="4">
        <v>1608790000</v>
      </c>
      <c r="K27" s="4">
        <f t="shared" si="5"/>
        <v>55557176000</v>
      </c>
      <c r="L27" s="4">
        <v>3608</v>
      </c>
      <c r="M27" s="4">
        <v>2341</v>
      </c>
      <c r="N27" s="4">
        <v>438</v>
      </c>
      <c r="O27" s="4">
        <v>237</v>
      </c>
      <c r="P27" s="4">
        <v>5908900</v>
      </c>
      <c r="Q27" s="4">
        <v>3408600</v>
      </c>
      <c r="R27" s="5">
        <v>1.7600000000000001E-2</v>
      </c>
      <c r="S27" s="4">
        <v>9807300</v>
      </c>
      <c r="T27" s="4">
        <f t="shared" si="2"/>
        <v>11974120</v>
      </c>
      <c r="U27" s="4">
        <f t="shared" si="6"/>
        <v>8406300</v>
      </c>
      <c r="V27" s="5">
        <v>3.27E-2</v>
      </c>
    </row>
    <row r="28" spans="1:22" x14ac:dyDescent="0.2">
      <c r="A28" s="16" t="s">
        <v>326</v>
      </c>
      <c r="B28" s="4">
        <v>303500</v>
      </c>
      <c r="C28" s="4">
        <v>322305</v>
      </c>
      <c r="D28" s="4">
        <v>-18805</v>
      </c>
      <c r="E28" s="4">
        <v>-580490000</v>
      </c>
      <c r="F28" s="4">
        <f t="shared" si="4"/>
        <v>-196553097967</v>
      </c>
      <c r="G28" s="4">
        <v>0</v>
      </c>
      <c r="H28" s="4">
        <v>0</v>
      </c>
      <c r="I28" s="4">
        <v>0</v>
      </c>
      <c r="J28" s="4">
        <v>-524760000</v>
      </c>
      <c r="K28" s="4">
        <f t="shared" si="5"/>
        <v>53948386000</v>
      </c>
      <c r="L28" s="4">
        <v>2188</v>
      </c>
      <c r="M28" s="4">
        <v>2233</v>
      </c>
      <c r="N28" s="4">
        <v>301</v>
      </c>
      <c r="O28" s="4">
        <v>306</v>
      </c>
      <c r="P28" s="4">
        <v>4572400</v>
      </c>
      <c r="Q28" s="4">
        <v>3983200</v>
      </c>
      <c r="R28" s="5">
        <v>7.0999999999999995E-3</v>
      </c>
      <c r="S28" s="4">
        <v>8874800</v>
      </c>
      <c r="T28" s="4">
        <f t="shared" si="2"/>
        <v>12160740</v>
      </c>
      <c r="U28" s="4">
        <f t="shared" si="6"/>
        <v>8406300</v>
      </c>
      <c r="V28" s="5">
        <v>2.2499999999999999E-2</v>
      </c>
    </row>
    <row r="29" spans="1:22" x14ac:dyDescent="0.2">
      <c r="A29" s="16" t="s">
        <v>325</v>
      </c>
      <c r="B29" s="4">
        <v>461300</v>
      </c>
      <c r="C29" s="4">
        <v>646045</v>
      </c>
      <c r="D29" s="4">
        <v>-184745</v>
      </c>
      <c r="E29" s="4">
        <v>-5378900000</v>
      </c>
      <c r="F29" s="4">
        <f t="shared" si="4"/>
        <v>-195972607967</v>
      </c>
      <c r="G29" s="4">
        <v>40800</v>
      </c>
      <c r="H29" s="4">
        <v>123200</v>
      </c>
      <c r="I29" s="4">
        <v>-82400</v>
      </c>
      <c r="J29" s="4">
        <v>-2366470000</v>
      </c>
      <c r="K29" s="4">
        <f t="shared" si="5"/>
        <v>54473146000</v>
      </c>
      <c r="L29" s="4">
        <v>2626</v>
      </c>
      <c r="M29" s="4">
        <v>2497</v>
      </c>
      <c r="N29" s="4">
        <v>332</v>
      </c>
      <c r="O29" s="4">
        <v>286</v>
      </c>
      <c r="P29" s="4">
        <v>4648500</v>
      </c>
      <c r="Q29" s="4">
        <v>4282500</v>
      </c>
      <c r="R29" s="5">
        <v>1.26E-2</v>
      </c>
      <c r="S29" s="4">
        <v>9258800</v>
      </c>
      <c r="T29" s="4">
        <f t="shared" si="2"/>
        <v>11922970</v>
      </c>
      <c r="U29" s="4">
        <f t="shared" si="6"/>
        <v>8406300</v>
      </c>
      <c r="V29" s="5">
        <v>3.1099999999999999E-2</v>
      </c>
    </row>
    <row r="30" spans="1:22" x14ac:dyDescent="0.2">
      <c r="A30" s="16" t="s">
        <v>324</v>
      </c>
      <c r="B30" s="4">
        <v>50681</v>
      </c>
      <c r="C30" s="4">
        <v>3511190</v>
      </c>
      <c r="D30" s="4">
        <v>-3460509</v>
      </c>
      <c r="E30" s="4">
        <v>-97911720000</v>
      </c>
      <c r="F30" s="4">
        <f t="shared" si="4"/>
        <v>-190593707967</v>
      </c>
      <c r="G30" s="4">
        <v>60000</v>
      </c>
      <c r="H30" s="4">
        <v>12100</v>
      </c>
      <c r="I30" s="4">
        <v>47900</v>
      </c>
      <c r="J30" s="4">
        <v>1362945000</v>
      </c>
      <c r="K30" s="4">
        <f t="shared" si="5"/>
        <v>56839616000</v>
      </c>
      <c r="L30" s="4">
        <v>3326</v>
      </c>
      <c r="M30" s="4">
        <v>4692</v>
      </c>
      <c r="N30" s="4">
        <v>441</v>
      </c>
      <c r="O30" s="4">
        <v>709</v>
      </c>
      <c r="P30" s="4">
        <v>5800800</v>
      </c>
      <c r="Q30" s="4">
        <v>9830800</v>
      </c>
      <c r="R30" s="5">
        <v>-1.9599999999999999E-2</v>
      </c>
      <c r="S30" s="4">
        <v>16328000</v>
      </c>
      <c r="T30" s="4">
        <f t="shared" si="2"/>
        <v>10919240</v>
      </c>
      <c r="U30" s="4">
        <f t="shared" si="6"/>
        <v>4806600</v>
      </c>
      <c r="V30" s="5">
        <v>3.4700000000000002E-2</v>
      </c>
    </row>
    <row r="31" spans="1:22" x14ac:dyDescent="0.2">
      <c r="A31" s="16" t="s">
        <v>323</v>
      </c>
      <c r="B31" s="4">
        <v>238983</v>
      </c>
      <c r="C31" s="4">
        <v>422400</v>
      </c>
      <c r="D31" s="4">
        <v>-183417</v>
      </c>
      <c r="E31" s="4">
        <v>-5255030000</v>
      </c>
      <c r="F31" s="4">
        <f t="shared" si="4"/>
        <v>-92681987967</v>
      </c>
      <c r="G31" s="4">
        <v>91600</v>
      </c>
      <c r="H31" s="4">
        <v>53200</v>
      </c>
      <c r="I31" s="4">
        <v>38400</v>
      </c>
      <c r="J31" s="4">
        <v>1099320000</v>
      </c>
      <c r="K31" s="4">
        <f t="shared" si="5"/>
        <v>55476671000</v>
      </c>
      <c r="L31" s="4">
        <v>2661</v>
      </c>
      <c r="M31" s="4">
        <v>3442</v>
      </c>
      <c r="N31" s="4">
        <v>398</v>
      </c>
      <c r="O31" s="4">
        <v>466</v>
      </c>
      <c r="P31" s="4">
        <v>5763200</v>
      </c>
      <c r="Q31" s="4">
        <v>6261400</v>
      </c>
      <c r="R31" s="5">
        <v>7.0999999999999995E-3</v>
      </c>
      <c r="S31" s="4">
        <v>12622000</v>
      </c>
      <c r="T31" s="4">
        <f t="shared" si="2"/>
        <v>10126540</v>
      </c>
      <c r="U31" s="4">
        <f t="shared" si="6"/>
        <v>4806600</v>
      </c>
      <c r="V31" s="5">
        <v>3.3000000000000002E-2</v>
      </c>
    </row>
    <row r="32" spans="1:22" x14ac:dyDescent="0.2">
      <c r="A32" s="16" t="s">
        <v>322</v>
      </c>
      <c r="B32" s="4">
        <v>111700</v>
      </c>
      <c r="C32" s="4">
        <v>149715</v>
      </c>
      <c r="D32" s="4">
        <v>-38015</v>
      </c>
      <c r="E32" s="4">
        <v>-1078260000</v>
      </c>
      <c r="F32" s="4">
        <f t="shared" si="4"/>
        <v>-87426957967</v>
      </c>
      <c r="G32" s="4">
        <v>110400</v>
      </c>
      <c r="H32" s="4">
        <v>54480</v>
      </c>
      <c r="I32" s="4">
        <v>55920</v>
      </c>
      <c r="J32" s="4">
        <v>1583591000</v>
      </c>
      <c r="K32" s="4">
        <f t="shared" si="5"/>
        <v>54377351000</v>
      </c>
      <c r="L32" s="4">
        <v>2446</v>
      </c>
      <c r="M32" s="4">
        <v>2632</v>
      </c>
      <c r="N32" s="4">
        <v>280</v>
      </c>
      <c r="O32" s="4">
        <v>287</v>
      </c>
      <c r="P32" s="4">
        <v>4035300</v>
      </c>
      <c r="Q32" s="4">
        <v>3966500</v>
      </c>
      <c r="R32" s="5">
        <v>0</v>
      </c>
      <c r="S32" s="4">
        <v>8406300</v>
      </c>
      <c r="T32" s="4">
        <f t="shared" si="2"/>
        <v>9842290</v>
      </c>
      <c r="U32" s="4">
        <f t="shared" si="6"/>
        <v>4806600</v>
      </c>
      <c r="V32" s="5">
        <v>2.2599999999999999E-2</v>
      </c>
    </row>
    <row r="33" spans="1:22" x14ac:dyDescent="0.2">
      <c r="A33" s="16" t="s">
        <v>321</v>
      </c>
      <c r="B33" s="4">
        <v>5139700</v>
      </c>
      <c r="C33" s="4">
        <v>295715</v>
      </c>
      <c r="D33" s="4">
        <v>4843985</v>
      </c>
      <c r="E33" s="4">
        <v>134071960000</v>
      </c>
      <c r="F33" s="4">
        <f t="shared" si="4"/>
        <v>-86348697967</v>
      </c>
      <c r="G33" s="4">
        <v>201600</v>
      </c>
      <c r="H33" s="4">
        <v>223200</v>
      </c>
      <c r="I33" s="4">
        <v>-21600</v>
      </c>
      <c r="J33" s="4">
        <v>-625935000</v>
      </c>
      <c r="K33" s="4">
        <f t="shared" si="5"/>
        <v>52793760000</v>
      </c>
      <c r="L33" s="4">
        <v>8765</v>
      </c>
      <c r="M33" s="4">
        <v>4357</v>
      </c>
      <c r="N33" s="4">
        <v>1489</v>
      </c>
      <c r="O33" s="4">
        <v>710</v>
      </c>
      <c r="P33" s="4">
        <v>21475400</v>
      </c>
      <c r="Q33" s="4">
        <v>10273400</v>
      </c>
      <c r="R33" s="5">
        <v>7.0000000000000007E-2</v>
      </c>
      <c r="S33" s="4">
        <v>31976200</v>
      </c>
      <c r="T33" s="4">
        <f t="shared" si="2"/>
        <v>7207270</v>
      </c>
      <c r="U33" s="4">
        <f t="shared" si="6"/>
        <v>4806600</v>
      </c>
      <c r="V33" s="5">
        <v>6.0100000000000001E-2</v>
      </c>
    </row>
    <row r="34" spans="1:22" x14ac:dyDescent="0.2">
      <c r="A34" s="16" t="s">
        <v>320</v>
      </c>
      <c r="B34" s="4">
        <v>1088200</v>
      </c>
      <c r="C34" s="4">
        <v>1402000</v>
      </c>
      <c r="D34" s="4">
        <v>-313800</v>
      </c>
      <c r="E34" s="4">
        <v>-8213020000</v>
      </c>
      <c r="F34" s="4">
        <f t="shared" si="4"/>
        <v>-220420657967</v>
      </c>
      <c r="G34" s="4">
        <v>1868900</v>
      </c>
      <c r="H34" s="4">
        <v>306400</v>
      </c>
      <c r="I34" s="4">
        <v>1562500</v>
      </c>
      <c r="J34" s="4">
        <v>41805335000</v>
      </c>
      <c r="K34" s="4">
        <f t="shared" si="5"/>
        <v>53419695000</v>
      </c>
      <c r="L34" s="4">
        <v>2567</v>
      </c>
      <c r="M34" s="4">
        <v>3542</v>
      </c>
      <c r="N34" s="4">
        <v>415</v>
      </c>
      <c r="O34" s="4">
        <v>452</v>
      </c>
      <c r="P34" s="4">
        <v>5945200</v>
      </c>
      <c r="Q34" s="4">
        <v>7414000</v>
      </c>
      <c r="R34" s="5">
        <v>-3.7000000000000002E-3</v>
      </c>
      <c r="S34" s="4">
        <v>13398000</v>
      </c>
      <c r="T34" s="4">
        <f t="shared" si="2"/>
        <v>6370730</v>
      </c>
      <c r="U34" s="4">
        <f t="shared" si="6"/>
        <v>4806600</v>
      </c>
      <c r="V34" s="5">
        <v>3.1400000000000004E-2</v>
      </c>
    </row>
    <row r="35" spans="1:22" x14ac:dyDescent="0.2">
      <c r="A35" s="16" t="s">
        <v>319</v>
      </c>
      <c r="B35" s="4">
        <v>182100</v>
      </c>
      <c r="C35" s="4">
        <v>1044430</v>
      </c>
      <c r="D35" s="4">
        <v>-862330</v>
      </c>
      <c r="E35" s="4">
        <v>-22992800000</v>
      </c>
      <c r="F35" s="4">
        <f t="shared" si="4"/>
        <v>-212207637967</v>
      </c>
      <c r="G35" s="4">
        <v>0</v>
      </c>
      <c r="H35" s="4">
        <v>0</v>
      </c>
      <c r="I35" s="4">
        <v>0</v>
      </c>
      <c r="J35" s="4">
        <v>95700000</v>
      </c>
      <c r="K35" s="4">
        <f t="shared" si="5"/>
        <v>11614360000</v>
      </c>
      <c r="L35" s="4">
        <v>1232</v>
      </c>
      <c r="M35" s="4">
        <v>1883</v>
      </c>
      <c r="N35" s="4">
        <v>104</v>
      </c>
      <c r="O35" s="4">
        <v>129</v>
      </c>
      <c r="P35" s="4">
        <v>1801700</v>
      </c>
      <c r="Q35" s="4">
        <v>2644500</v>
      </c>
      <c r="R35" s="5">
        <v>-1.1200000000000002E-2</v>
      </c>
      <c r="S35" s="4">
        <v>4806600</v>
      </c>
      <c r="T35" s="4">
        <f t="shared" si="2"/>
        <v>6226210</v>
      </c>
      <c r="U35" s="4">
        <f t="shared" si="6"/>
        <v>6290700</v>
      </c>
      <c r="V35" s="5">
        <v>1.1200000000000002E-2</v>
      </c>
    </row>
    <row r="36" spans="1:22" x14ac:dyDescent="0.2">
      <c r="A36" s="16" t="s">
        <v>318</v>
      </c>
      <c r="B36" s="4">
        <v>53800</v>
      </c>
      <c r="C36" s="4">
        <v>1063900</v>
      </c>
      <c r="D36" s="4">
        <v>-1010100</v>
      </c>
      <c r="E36" s="4">
        <v>-26969440000</v>
      </c>
      <c r="F36" s="4">
        <f t="shared" si="4"/>
        <v>-189214837967</v>
      </c>
      <c r="G36" s="4">
        <v>0</v>
      </c>
      <c r="H36" s="4">
        <v>0</v>
      </c>
      <c r="I36" s="4">
        <v>0</v>
      </c>
      <c r="J36" s="4">
        <v>-2421370000</v>
      </c>
      <c r="K36" s="4">
        <f t="shared" si="5"/>
        <v>11518660000</v>
      </c>
      <c r="L36" s="4">
        <v>1571</v>
      </c>
      <c r="M36" s="4">
        <v>2822</v>
      </c>
      <c r="N36" s="4">
        <v>164</v>
      </c>
      <c r="O36" s="4">
        <v>232</v>
      </c>
      <c r="P36" s="4">
        <v>2501600</v>
      </c>
      <c r="Q36" s="4">
        <v>3942300</v>
      </c>
      <c r="R36" s="5">
        <v>1.9E-3</v>
      </c>
      <c r="S36" s="4">
        <v>6725800</v>
      </c>
      <c r="T36" s="4">
        <f t="shared" si="2"/>
        <v>6594190</v>
      </c>
      <c r="U36" s="4">
        <f t="shared" si="6"/>
        <v>4695000</v>
      </c>
      <c r="V36" s="5">
        <v>1.49E-2</v>
      </c>
    </row>
    <row r="37" spans="1:22" x14ac:dyDescent="0.2">
      <c r="A37" s="16" t="s">
        <v>317</v>
      </c>
      <c r="B37" s="4">
        <v>125900</v>
      </c>
      <c r="C37" s="4">
        <v>1720316</v>
      </c>
      <c r="D37" s="4">
        <v>-1594416</v>
      </c>
      <c r="E37" s="4">
        <v>-42881650000</v>
      </c>
      <c r="F37" s="4">
        <f t="shared" si="4"/>
        <v>-162245397967</v>
      </c>
      <c r="K37" s="4">
        <f t="shared" si="5"/>
        <v>13940030000</v>
      </c>
      <c r="L37" s="4">
        <v>1945</v>
      </c>
      <c r="M37" s="4">
        <v>2313</v>
      </c>
      <c r="N37" s="4">
        <v>205</v>
      </c>
      <c r="O37" s="4">
        <v>247</v>
      </c>
      <c r="P37" s="4">
        <v>3295900</v>
      </c>
      <c r="Q37" s="4">
        <v>3763700</v>
      </c>
      <c r="R37" s="5">
        <v>0</v>
      </c>
      <c r="S37" s="4">
        <v>7344700</v>
      </c>
      <c r="T37" s="4">
        <f t="shared" si="2"/>
        <v>6357780</v>
      </c>
      <c r="U37" s="4">
        <f t="shared" si="6"/>
        <v>4695000</v>
      </c>
      <c r="V37" s="5">
        <v>1.84E-2</v>
      </c>
    </row>
    <row r="38" spans="1:22" x14ac:dyDescent="0.2">
      <c r="A38" s="16" t="s">
        <v>316</v>
      </c>
      <c r="B38" s="4">
        <v>15130</v>
      </c>
      <c r="C38" s="4">
        <v>442539</v>
      </c>
      <c r="D38" s="4">
        <v>-427409</v>
      </c>
      <c r="E38" s="4">
        <v>-11447770000</v>
      </c>
      <c r="F38" s="4">
        <f t="shared" si="4"/>
        <v>-119363747967</v>
      </c>
      <c r="G38" s="4">
        <v>0</v>
      </c>
      <c r="H38" s="4">
        <v>0</v>
      </c>
      <c r="I38" s="4">
        <v>0</v>
      </c>
      <c r="J38" s="4">
        <v>310080000</v>
      </c>
      <c r="K38" s="4">
        <f t="shared" si="5"/>
        <v>13940030000</v>
      </c>
      <c r="L38" s="4">
        <v>2032</v>
      </c>
      <c r="M38" s="4">
        <v>3211</v>
      </c>
      <c r="N38" s="4">
        <v>255</v>
      </c>
      <c r="O38" s="4">
        <v>435</v>
      </c>
      <c r="P38" s="4">
        <v>3690100</v>
      </c>
      <c r="Q38" s="4">
        <v>6411300</v>
      </c>
      <c r="R38" s="5">
        <v>-5.5000000000000005E-3</v>
      </c>
      <c r="S38" s="4">
        <v>10741000</v>
      </c>
      <c r="T38" s="4">
        <f t="shared" si="2"/>
        <v>5914770</v>
      </c>
      <c r="U38" s="4">
        <f t="shared" si="6"/>
        <v>4695000</v>
      </c>
      <c r="V38" s="5">
        <v>1.8600000000000002E-2</v>
      </c>
    </row>
    <row r="39" spans="1:22" x14ac:dyDescent="0.2">
      <c r="A39" s="16" t="s">
        <v>315</v>
      </c>
      <c r="B39" s="4">
        <v>41232</v>
      </c>
      <c r="C39" s="4">
        <v>1260100</v>
      </c>
      <c r="D39" s="4">
        <v>-1218868</v>
      </c>
      <c r="E39" s="4">
        <v>-32943040000</v>
      </c>
      <c r="F39" s="4">
        <f t="shared" ref="F39:F44" si="7">E39+F40</f>
        <v>-107915977967</v>
      </c>
      <c r="G39" s="4">
        <v>86000</v>
      </c>
      <c r="H39" s="4">
        <v>0</v>
      </c>
      <c r="I39" s="4">
        <v>86000</v>
      </c>
      <c r="J39" s="4">
        <v>2325960000</v>
      </c>
      <c r="K39" s="4">
        <f t="shared" ref="K39:K44" si="8">K40+J39</f>
        <v>13629950000</v>
      </c>
      <c r="L39" s="4">
        <v>1495</v>
      </c>
      <c r="M39" s="4">
        <v>1823</v>
      </c>
      <c r="N39" s="4">
        <v>170</v>
      </c>
      <c r="O39" s="4">
        <v>264</v>
      </c>
      <c r="P39" s="4">
        <v>2569400</v>
      </c>
      <c r="Q39" s="4">
        <v>4311300</v>
      </c>
      <c r="R39" s="5">
        <v>-1.8E-3</v>
      </c>
      <c r="S39" s="4">
        <v>6881100</v>
      </c>
      <c r="T39" s="4">
        <f t="shared" ref="T39:T44" si="9">AVERAGE(S40:S49)</f>
        <v>6092990</v>
      </c>
      <c r="U39" s="4">
        <f t="shared" ref="U39:U44" si="10">MIN(S40:S44)</f>
        <v>4695000</v>
      </c>
      <c r="V39" s="5">
        <v>1.6500000000000001E-2</v>
      </c>
    </row>
    <row r="40" spans="1:22" x14ac:dyDescent="0.2">
      <c r="A40" s="16" t="s">
        <v>314</v>
      </c>
      <c r="B40" s="4">
        <v>29000</v>
      </c>
      <c r="C40" s="4">
        <v>326200</v>
      </c>
      <c r="D40" s="4">
        <v>-297200</v>
      </c>
      <c r="E40" s="4">
        <v>-8074240000</v>
      </c>
      <c r="F40" s="4">
        <f t="shared" si="7"/>
        <v>-74972937967</v>
      </c>
      <c r="G40" s="4">
        <v>0</v>
      </c>
      <c r="H40" s="4">
        <v>0</v>
      </c>
      <c r="I40" s="4">
        <v>0</v>
      </c>
      <c r="J40" s="4">
        <v>131450000</v>
      </c>
      <c r="K40" s="4">
        <f t="shared" si="8"/>
        <v>11303990000</v>
      </c>
      <c r="L40" s="4">
        <v>1122</v>
      </c>
      <c r="M40" s="4">
        <v>2388</v>
      </c>
      <c r="N40" s="4">
        <v>121</v>
      </c>
      <c r="O40" s="4">
        <v>280</v>
      </c>
      <c r="P40" s="4">
        <v>1827300</v>
      </c>
      <c r="Q40" s="4">
        <v>4056400</v>
      </c>
      <c r="R40" s="5">
        <v>-1.11E-2</v>
      </c>
      <c r="S40" s="4">
        <v>6290700</v>
      </c>
      <c r="T40" s="4">
        <f t="shared" si="9"/>
        <v>6026120</v>
      </c>
      <c r="U40" s="4">
        <f t="shared" si="10"/>
        <v>3361400</v>
      </c>
      <c r="V40" s="5">
        <v>2.3700000000000002E-2</v>
      </c>
    </row>
    <row r="41" spans="1:22" x14ac:dyDescent="0.2">
      <c r="A41" s="16" t="s">
        <v>310</v>
      </c>
      <c r="B41" s="4">
        <v>129200</v>
      </c>
      <c r="C41" s="4">
        <v>258625</v>
      </c>
      <c r="D41" s="4">
        <v>-129425</v>
      </c>
      <c r="E41" s="4">
        <v>-3556220000</v>
      </c>
      <c r="F41" s="4">
        <f t="shared" si="7"/>
        <v>-66898697967</v>
      </c>
      <c r="G41" s="4">
        <v>0</v>
      </c>
      <c r="H41" s="4">
        <v>0</v>
      </c>
      <c r="I41" s="4">
        <v>0</v>
      </c>
      <c r="J41" s="4">
        <v>132480000</v>
      </c>
      <c r="K41" s="4">
        <f t="shared" si="8"/>
        <v>11172540000</v>
      </c>
      <c r="L41" s="4">
        <v>1126</v>
      </c>
      <c r="M41" s="4">
        <v>1193</v>
      </c>
      <c r="N41" s="4">
        <v>134</v>
      </c>
      <c r="O41" s="4">
        <v>169</v>
      </c>
      <c r="P41" s="4">
        <v>1945600</v>
      </c>
      <c r="Q41" s="4">
        <v>2218500</v>
      </c>
      <c r="R41" s="5">
        <v>0</v>
      </c>
      <c r="S41" s="4">
        <v>4695000</v>
      </c>
      <c r="T41" s="4">
        <f t="shared" si="9"/>
        <v>7471650</v>
      </c>
      <c r="U41" s="4">
        <f t="shared" si="10"/>
        <v>3361400</v>
      </c>
      <c r="V41" s="5">
        <v>1.4499999999999999E-2</v>
      </c>
    </row>
    <row r="42" spans="1:22" x14ac:dyDescent="0.2">
      <c r="A42" s="16" t="s">
        <v>309</v>
      </c>
      <c r="B42" s="4">
        <v>1271200</v>
      </c>
      <c r="C42" s="4">
        <v>53832</v>
      </c>
      <c r="D42" s="4">
        <v>1217368</v>
      </c>
      <c r="E42" s="4">
        <v>33435380000</v>
      </c>
      <c r="F42" s="4">
        <f t="shared" si="7"/>
        <v>-63342477967</v>
      </c>
      <c r="G42" s="4">
        <v>0</v>
      </c>
      <c r="H42" s="4">
        <v>0</v>
      </c>
      <c r="I42" s="4">
        <v>0</v>
      </c>
      <c r="J42" s="4">
        <v>-650140000</v>
      </c>
      <c r="K42" s="4">
        <f t="shared" si="8"/>
        <v>11040060000</v>
      </c>
      <c r="L42" s="4">
        <v>1763</v>
      </c>
      <c r="M42" s="4">
        <v>1185</v>
      </c>
      <c r="N42" s="4">
        <v>215</v>
      </c>
      <c r="O42" s="4">
        <v>140</v>
      </c>
      <c r="P42" s="4">
        <v>3086000</v>
      </c>
      <c r="Q42" s="4">
        <v>2452400</v>
      </c>
      <c r="R42" s="5">
        <v>1.3000000000000001E-2</v>
      </c>
      <c r="S42" s="4">
        <v>5563800</v>
      </c>
      <c r="T42" s="4">
        <f t="shared" si="9"/>
        <v>7903800</v>
      </c>
      <c r="U42" s="4">
        <f t="shared" si="10"/>
        <v>3361400</v>
      </c>
      <c r="V42" s="5">
        <v>2.8799999999999999E-2</v>
      </c>
    </row>
    <row r="43" spans="1:22" x14ac:dyDescent="0.2">
      <c r="A43" s="16" t="s">
        <v>306</v>
      </c>
      <c r="B43" s="4">
        <v>135800</v>
      </c>
      <c r="C43" s="4">
        <v>165000</v>
      </c>
      <c r="D43" s="4">
        <v>-29200</v>
      </c>
      <c r="E43" s="4">
        <v>-757980000</v>
      </c>
      <c r="F43" s="4">
        <f t="shared" si="7"/>
        <v>-96777857967</v>
      </c>
      <c r="G43" s="4">
        <v>155900</v>
      </c>
      <c r="H43" s="4">
        <v>5600</v>
      </c>
      <c r="I43" s="4">
        <v>150300</v>
      </c>
      <c r="J43" s="4">
        <v>4018225000</v>
      </c>
      <c r="K43" s="4">
        <f t="shared" si="8"/>
        <v>11690200000</v>
      </c>
      <c r="L43" s="4">
        <v>1425</v>
      </c>
      <c r="M43" s="4">
        <v>1555</v>
      </c>
      <c r="N43" s="4">
        <v>154</v>
      </c>
      <c r="O43" s="4">
        <v>214</v>
      </c>
      <c r="P43" s="4">
        <v>2360600</v>
      </c>
      <c r="Q43" s="4">
        <v>2911000</v>
      </c>
      <c r="R43" s="5">
        <v>5.6000000000000008E-3</v>
      </c>
      <c r="S43" s="4">
        <v>5626000</v>
      </c>
      <c r="T43" s="4">
        <f t="shared" si="9"/>
        <v>7913510</v>
      </c>
      <c r="U43" s="4">
        <f t="shared" si="10"/>
        <v>3361400</v>
      </c>
      <c r="V43" s="5">
        <v>2.5899999999999999E-2</v>
      </c>
    </row>
    <row r="44" spans="1:22" x14ac:dyDescent="0.2">
      <c r="A44" s="16" t="s">
        <v>305</v>
      </c>
      <c r="B44" s="4">
        <v>38800</v>
      </c>
      <c r="C44" s="4">
        <v>251200</v>
      </c>
      <c r="D44" s="4">
        <v>-212400</v>
      </c>
      <c r="E44" s="4">
        <v>-5712010000</v>
      </c>
      <c r="F44" s="4">
        <f t="shared" si="7"/>
        <v>-96019877967</v>
      </c>
      <c r="G44" s="4">
        <v>387500</v>
      </c>
      <c r="H44" s="4">
        <v>16800</v>
      </c>
      <c r="I44" s="4">
        <v>370700</v>
      </c>
      <c r="J44" s="4">
        <v>9957215000</v>
      </c>
      <c r="K44" s="4">
        <f t="shared" si="8"/>
        <v>7671975000</v>
      </c>
      <c r="L44" s="4">
        <v>1154</v>
      </c>
      <c r="M44" s="4">
        <v>1416</v>
      </c>
      <c r="N44" s="4">
        <v>129</v>
      </c>
      <c r="O44" s="4">
        <v>207</v>
      </c>
      <c r="P44" s="4">
        <v>1850900</v>
      </c>
      <c r="Q44" s="4">
        <v>2856300</v>
      </c>
      <c r="R44" s="5">
        <v>3.8E-3</v>
      </c>
      <c r="S44" s="4">
        <v>5032600</v>
      </c>
      <c r="T44" s="4">
        <f t="shared" si="9"/>
        <v>7878560</v>
      </c>
      <c r="U44" s="4">
        <f t="shared" si="10"/>
        <v>3361400</v>
      </c>
      <c r="V44" s="5">
        <v>1.8500000000000003E-2</v>
      </c>
    </row>
    <row r="45" spans="1:22" x14ac:dyDescent="0.2">
      <c r="A45" s="16" t="s">
        <v>304</v>
      </c>
      <c r="B45" s="4">
        <v>228030</v>
      </c>
      <c r="C45" s="4">
        <v>27500</v>
      </c>
      <c r="D45" s="4">
        <v>200530</v>
      </c>
      <c r="E45" s="4">
        <v>5351521632</v>
      </c>
      <c r="F45" s="4">
        <f t="shared" ref="F45:F55" si="11">E45+F46</f>
        <v>-90307867967</v>
      </c>
      <c r="G45" s="4">
        <v>0</v>
      </c>
      <c r="H45" s="4">
        <v>0</v>
      </c>
      <c r="I45" s="4">
        <v>0</v>
      </c>
      <c r="J45" s="4">
        <v>-1478680000</v>
      </c>
      <c r="K45" s="4">
        <f t="shared" ref="K45:K55" si="12">K46+J45</f>
        <v>-2285240000</v>
      </c>
      <c r="L45" s="4">
        <v>1065</v>
      </c>
      <c r="M45" s="4">
        <v>990</v>
      </c>
      <c r="N45" s="4">
        <v>103</v>
      </c>
      <c r="O45" s="4">
        <v>117</v>
      </c>
      <c r="P45" s="4">
        <v>1519100</v>
      </c>
      <c r="Q45" s="4">
        <v>1722700</v>
      </c>
      <c r="R45" s="5">
        <v>7.6E-3</v>
      </c>
      <c r="S45" s="4">
        <v>3361400</v>
      </c>
      <c r="T45" s="4">
        <f t="shared" ref="T45:T111" si="13">AVERAGE(S46:S55)</f>
        <v>7938630</v>
      </c>
      <c r="U45" s="4">
        <f t="shared" ref="U45:U55" si="14">MIN(S46:S50)</f>
        <v>4980600</v>
      </c>
      <c r="V45" s="5">
        <v>2.0400000000000001E-2</v>
      </c>
    </row>
    <row r="46" spans="1:22" x14ac:dyDescent="0.2">
      <c r="A46" s="16" t="s">
        <v>303</v>
      </c>
      <c r="B46" s="4">
        <v>1231400</v>
      </c>
      <c r="C46" s="4">
        <v>491700</v>
      </c>
      <c r="D46" s="4">
        <v>739700</v>
      </c>
      <c r="E46" s="4">
        <v>20008430401</v>
      </c>
      <c r="F46" s="4">
        <f t="shared" si="11"/>
        <v>-95659389599</v>
      </c>
      <c r="G46" s="4">
        <v>50600</v>
      </c>
      <c r="H46" s="4">
        <v>104400</v>
      </c>
      <c r="I46" s="4">
        <v>-53800</v>
      </c>
      <c r="J46" s="4">
        <v>-1478680000</v>
      </c>
      <c r="K46" s="4">
        <f t="shared" si="12"/>
        <v>-806560000</v>
      </c>
      <c r="L46" s="4">
        <v>2583</v>
      </c>
      <c r="M46" s="4">
        <v>2423</v>
      </c>
      <c r="N46" s="4">
        <v>301</v>
      </c>
      <c r="O46" s="4">
        <v>362</v>
      </c>
      <c r="P46" s="4">
        <v>4529300</v>
      </c>
      <c r="Q46" s="4">
        <v>5871800</v>
      </c>
      <c r="R46" s="5">
        <v>-1.6899999999999998E-2</v>
      </c>
      <c r="S46" s="4">
        <v>10405600</v>
      </c>
      <c r="T46" s="4">
        <f t="shared" si="13"/>
        <v>7815054.0999999996</v>
      </c>
      <c r="U46" s="4">
        <f t="shared" si="14"/>
        <v>4980600</v>
      </c>
      <c r="V46" s="5">
        <v>3.9900000000000005E-2</v>
      </c>
    </row>
    <row r="47" spans="1:22" x14ac:dyDescent="0.2">
      <c r="A47" s="16" t="s">
        <v>299</v>
      </c>
      <c r="B47" s="4">
        <v>402100</v>
      </c>
      <c r="C47" s="4">
        <v>13532</v>
      </c>
      <c r="D47" s="4">
        <v>388568</v>
      </c>
      <c r="E47" s="4">
        <v>10353430000</v>
      </c>
      <c r="F47" s="4">
        <f t="shared" si="11"/>
        <v>-115667820000</v>
      </c>
      <c r="G47" s="4">
        <v>0</v>
      </c>
      <c r="H47" s="4">
        <v>0</v>
      </c>
      <c r="I47" s="4">
        <v>0</v>
      </c>
      <c r="J47" s="4">
        <v>-128550000</v>
      </c>
      <c r="K47" s="4">
        <f t="shared" si="12"/>
        <v>672120000</v>
      </c>
      <c r="L47" s="4">
        <v>1406</v>
      </c>
      <c r="M47" s="4">
        <v>1048</v>
      </c>
      <c r="N47" s="4">
        <v>203</v>
      </c>
      <c r="O47" s="4">
        <v>151</v>
      </c>
      <c r="P47" s="4">
        <v>2775100</v>
      </c>
      <c r="Q47" s="4">
        <v>2011300</v>
      </c>
      <c r="R47" s="5">
        <v>1.9E-2</v>
      </c>
      <c r="S47" s="4">
        <v>4980600</v>
      </c>
      <c r="T47" s="4">
        <f t="shared" si="13"/>
        <v>7743259.0999999996</v>
      </c>
      <c r="U47" s="4">
        <f t="shared" si="14"/>
        <v>5622000</v>
      </c>
      <c r="V47" s="5">
        <v>2.5899999999999999E-2</v>
      </c>
    </row>
    <row r="48" spans="1:22" x14ac:dyDescent="0.2">
      <c r="A48" s="16" t="s">
        <v>298</v>
      </c>
      <c r="B48" s="4">
        <v>64200</v>
      </c>
      <c r="C48" s="4">
        <v>911200</v>
      </c>
      <c r="D48" s="4">
        <v>-847000</v>
      </c>
      <c r="E48" s="4">
        <v>-22453310000</v>
      </c>
      <c r="F48" s="4">
        <f t="shared" si="11"/>
        <v>-126021250000</v>
      </c>
      <c r="G48" s="4">
        <v>100000</v>
      </c>
      <c r="H48" s="4">
        <v>16800</v>
      </c>
      <c r="I48" s="4">
        <v>83200</v>
      </c>
      <c r="J48" s="4">
        <v>2203695000</v>
      </c>
      <c r="K48" s="4">
        <f t="shared" si="12"/>
        <v>800670000</v>
      </c>
      <c r="L48" s="4">
        <v>1476</v>
      </c>
      <c r="M48" s="4">
        <v>2566</v>
      </c>
      <c r="N48" s="4">
        <v>142</v>
      </c>
      <c r="O48" s="4">
        <v>258</v>
      </c>
      <c r="P48" s="4">
        <v>2289700</v>
      </c>
      <c r="Q48" s="4">
        <v>4020100</v>
      </c>
      <c r="R48" s="5">
        <v>-1.5100000000000001E-2</v>
      </c>
      <c r="S48" s="4">
        <v>6310900</v>
      </c>
      <c r="T48" s="4">
        <f t="shared" si="13"/>
        <v>7324405.2999999998</v>
      </c>
      <c r="U48" s="4">
        <f t="shared" si="14"/>
        <v>5622000</v>
      </c>
      <c r="V48" s="5">
        <v>3.1400000000000004E-2</v>
      </c>
    </row>
    <row r="49" spans="1:22" x14ac:dyDescent="0.2">
      <c r="A49" s="16" t="s">
        <v>286</v>
      </c>
      <c r="B49" s="4">
        <v>2074600</v>
      </c>
      <c r="C49" s="4">
        <v>95100</v>
      </c>
      <c r="D49" s="4">
        <v>1979500</v>
      </c>
      <c r="E49" s="4">
        <v>53139700000</v>
      </c>
      <c r="F49" s="4">
        <f t="shared" si="11"/>
        <v>-103567940000</v>
      </c>
      <c r="G49" s="4">
        <v>0</v>
      </c>
      <c r="H49" s="4">
        <v>0</v>
      </c>
      <c r="I49" s="4">
        <v>0</v>
      </c>
      <c r="J49" s="4">
        <v>127560000</v>
      </c>
      <c r="K49" s="4">
        <f t="shared" si="12"/>
        <v>-1403025000</v>
      </c>
      <c r="L49" s="4">
        <v>3332</v>
      </c>
      <c r="M49" s="4">
        <v>1541</v>
      </c>
      <c r="N49" s="4">
        <v>336</v>
      </c>
      <c r="O49" s="4">
        <v>196</v>
      </c>
      <c r="P49" s="4">
        <v>5374600</v>
      </c>
      <c r="Q49" s="4">
        <v>2518600</v>
      </c>
      <c r="R49" s="5">
        <v>2.1000000000000001E-2</v>
      </c>
      <c r="S49" s="4">
        <v>8663300</v>
      </c>
      <c r="T49" s="4">
        <f t="shared" si="13"/>
        <v>7311418.2000000002</v>
      </c>
      <c r="U49" s="4">
        <f t="shared" si="14"/>
        <v>4683100</v>
      </c>
      <c r="V49" s="5">
        <v>4.0199999999999993E-2</v>
      </c>
    </row>
    <row r="50" spans="1:22" x14ac:dyDescent="0.2">
      <c r="A50" s="16" t="s">
        <v>285</v>
      </c>
      <c r="B50" s="4">
        <v>1012300</v>
      </c>
      <c r="C50" s="4">
        <v>137300</v>
      </c>
      <c r="D50" s="4">
        <v>875000</v>
      </c>
      <c r="E50" s="4">
        <v>23053340000</v>
      </c>
      <c r="F50" s="4">
        <f t="shared" si="11"/>
        <v>-156707640000</v>
      </c>
      <c r="G50" s="4">
        <v>0</v>
      </c>
      <c r="H50" s="4">
        <v>0</v>
      </c>
      <c r="I50" s="4">
        <v>0</v>
      </c>
      <c r="J50" s="4">
        <v>31920000</v>
      </c>
      <c r="K50" s="4">
        <f t="shared" si="12"/>
        <v>-1530585000</v>
      </c>
      <c r="L50" s="4">
        <v>1533</v>
      </c>
      <c r="M50" s="4">
        <v>1288</v>
      </c>
      <c r="N50" s="4">
        <v>161</v>
      </c>
      <c r="O50" s="4">
        <v>166</v>
      </c>
      <c r="P50" s="4">
        <v>2885800</v>
      </c>
      <c r="Q50" s="4">
        <v>2441700</v>
      </c>
      <c r="R50" s="5">
        <v>3.9000000000000003E-3</v>
      </c>
      <c r="S50" s="4">
        <v>5622000</v>
      </c>
      <c r="T50" s="4">
        <f t="shared" si="13"/>
        <v>7150495.4000000004</v>
      </c>
      <c r="U50" s="4">
        <f t="shared" si="14"/>
        <v>3962100</v>
      </c>
      <c r="V50" s="5">
        <v>2.2499999999999999E-2</v>
      </c>
    </row>
    <row r="51" spans="1:22" x14ac:dyDescent="0.2">
      <c r="A51" s="16" t="s">
        <v>284</v>
      </c>
      <c r="B51" s="4">
        <v>704422</v>
      </c>
      <c r="C51" s="4">
        <v>359800</v>
      </c>
      <c r="D51" s="4">
        <v>344622</v>
      </c>
      <c r="E51" s="4">
        <v>9164240000</v>
      </c>
      <c r="F51" s="4">
        <f t="shared" si="11"/>
        <v>-179760980000</v>
      </c>
      <c r="G51" s="4">
        <v>0</v>
      </c>
      <c r="H51" s="4">
        <v>0</v>
      </c>
      <c r="I51" s="4">
        <v>0</v>
      </c>
      <c r="J51" s="4">
        <v>-63210000</v>
      </c>
      <c r="K51" s="4">
        <f t="shared" si="12"/>
        <v>-1562505000</v>
      </c>
      <c r="L51" s="4">
        <v>6573</v>
      </c>
      <c r="M51" s="4">
        <v>4557</v>
      </c>
      <c r="N51" s="4">
        <v>806</v>
      </c>
      <c r="O51" s="4">
        <v>501</v>
      </c>
      <c r="P51" s="4">
        <v>11662400</v>
      </c>
      <c r="Q51" s="4">
        <v>7190500</v>
      </c>
      <c r="R51" s="5">
        <v>4.3899999999999995E-2</v>
      </c>
      <c r="S51" s="4">
        <v>19150300</v>
      </c>
      <c r="T51" s="4">
        <f t="shared" si="13"/>
        <v>5659496.5</v>
      </c>
      <c r="U51" s="4">
        <f t="shared" si="14"/>
        <v>3962100</v>
      </c>
      <c r="V51" s="5">
        <v>6.3500000000000001E-2</v>
      </c>
    </row>
    <row r="52" spans="1:22" x14ac:dyDescent="0.2">
      <c r="A52" s="16" t="s">
        <v>283</v>
      </c>
      <c r="B52" s="4">
        <v>3339800</v>
      </c>
      <c r="C52" s="4">
        <v>647000</v>
      </c>
      <c r="D52" s="4">
        <v>2692800</v>
      </c>
      <c r="E52" s="4">
        <v>67303270000</v>
      </c>
      <c r="F52" s="4">
        <f t="shared" si="11"/>
        <v>-188925220000</v>
      </c>
      <c r="G52" s="4">
        <v>0</v>
      </c>
      <c r="H52" s="4">
        <v>0</v>
      </c>
      <c r="I52" s="4">
        <v>0</v>
      </c>
      <c r="J52" s="4">
        <v>-45000000</v>
      </c>
      <c r="K52" s="4">
        <f t="shared" si="12"/>
        <v>-1499295000</v>
      </c>
      <c r="L52" s="4">
        <v>2321</v>
      </c>
      <c r="M52" s="4">
        <v>1720</v>
      </c>
      <c r="N52" s="4">
        <v>358</v>
      </c>
      <c r="O52" s="4">
        <v>293</v>
      </c>
      <c r="P52" s="4">
        <v>5197200</v>
      </c>
      <c r="Q52" s="4">
        <v>4032800</v>
      </c>
      <c r="R52" s="5">
        <v>1.01E-2</v>
      </c>
      <c r="S52" s="4">
        <v>9885300</v>
      </c>
      <c r="T52" s="4">
        <f t="shared" si="13"/>
        <v>5236236.5</v>
      </c>
      <c r="U52" s="4">
        <f t="shared" si="14"/>
        <v>3962100</v>
      </c>
      <c r="V52" s="5">
        <v>1.7899999999999999E-2</v>
      </c>
    </row>
    <row r="53" spans="1:22" x14ac:dyDescent="0.2">
      <c r="A53" s="16" t="s">
        <v>282</v>
      </c>
      <c r="B53" s="4">
        <v>1176300</v>
      </c>
      <c r="C53" s="4">
        <v>208100</v>
      </c>
      <c r="D53" s="4">
        <v>968200</v>
      </c>
      <c r="E53" s="4">
        <v>23615570000</v>
      </c>
      <c r="F53" s="4">
        <f t="shared" si="11"/>
        <v>-256228490000</v>
      </c>
      <c r="G53" s="4">
        <v>0</v>
      </c>
      <c r="H53" s="4">
        <v>0</v>
      </c>
      <c r="I53" s="4">
        <v>0</v>
      </c>
      <c r="J53" s="4">
        <v>232560000</v>
      </c>
      <c r="K53" s="4">
        <f t="shared" si="12"/>
        <v>-1454295000</v>
      </c>
      <c r="L53" s="4">
        <v>1533</v>
      </c>
      <c r="M53" s="4">
        <v>2212</v>
      </c>
      <c r="N53" s="4">
        <v>191</v>
      </c>
      <c r="O53" s="4">
        <v>150</v>
      </c>
      <c r="P53" s="4">
        <v>3191500</v>
      </c>
      <c r="Q53" s="4">
        <v>2309100</v>
      </c>
      <c r="R53" s="5">
        <v>1.8500000000000003E-2</v>
      </c>
      <c r="S53" s="4">
        <v>5723100</v>
      </c>
      <c r="T53" s="4">
        <f t="shared" si="13"/>
        <v>5041329.2</v>
      </c>
      <c r="U53" s="4">
        <f t="shared" si="14"/>
        <v>2122362</v>
      </c>
      <c r="V53" s="5">
        <v>3.0200000000000001E-2</v>
      </c>
    </row>
    <row r="54" spans="1:22" x14ac:dyDescent="0.2">
      <c r="A54" s="16" t="s">
        <v>281</v>
      </c>
      <c r="B54" s="4">
        <v>31600</v>
      </c>
      <c r="C54" s="4">
        <v>116300</v>
      </c>
      <c r="D54" s="4">
        <v>-84700</v>
      </c>
      <c r="E54" s="4">
        <v>-2080380000</v>
      </c>
      <c r="F54" s="4">
        <f t="shared" si="11"/>
        <v>-279844060000</v>
      </c>
      <c r="K54" s="4">
        <f t="shared" si="12"/>
        <v>-1686855000</v>
      </c>
      <c r="L54" s="4">
        <v>704</v>
      </c>
      <c r="M54" s="4">
        <v>1633</v>
      </c>
      <c r="N54" s="4">
        <v>72</v>
      </c>
      <c r="O54" s="4">
        <v>213</v>
      </c>
      <c r="P54" s="4">
        <v>1099900</v>
      </c>
      <c r="Q54" s="4">
        <v>3196900</v>
      </c>
      <c r="R54" s="5">
        <v>-8.1000000000000013E-3</v>
      </c>
      <c r="S54" s="4">
        <v>4683100</v>
      </c>
      <c r="T54" s="4">
        <f t="shared" si="13"/>
        <v>5460382</v>
      </c>
      <c r="U54" s="4">
        <f t="shared" si="14"/>
        <v>2122362</v>
      </c>
      <c r="V54" s="5">
        <v>1.8200000000000001E-2</v>
      </c>
    </row>
    <row r="55" spans="1:22" x14ac:dyDescent="0.2">
      <c r="A55" s="16" t="s">
        <v>280</v>
      </c>
      <c r="B55" s="4">
        <v>177470</v>
      </c>
      <c r="C55" s="4">
        <v>181600</v>
      </c>
      <c r="D55" s="4">
        <v>-4130</v>
      </c>
      <c r="E55" s="4">
        <v>-97270000</v>
      </c>
      <c r="F55" s="4">
        <f t="shared" si="11"/>
        <v>-277763680000</v>
      </c>
      <c r="G55" s="4">
        <v>0</v>
      </c>
      <c r="H55" s="4">
        <v>0</v>
      </c>
      <c r="I55" s="4">
        <v>0</v>
      </c>
      <c r="J55" s="4">
        <v>-37320000</v>
      </c>
      <c r="K55" s="4">
        <f t="shared" si="12"/>
        <v>-1686855000</v>
      </c>
      <c r="L55" s="4">
        <v>1091</v>
      </c>
      <c r="M55" s="4">
        <v>1240</v>
      </c>
      <c r="N55" s="4">
        <v>96</v>
      </c>
      <c r="O55" s="4">
        <v>134</v>
      </c>
      <c r="P55" s="4">
        <v>1540600</v>
      </c>
      <c r="Q55" s="4">
        <v>2036300</v>
      </c>
      <c r="R55" s="5">
        <v>-1.01E-2</v>
      </c>
      <c r="S55" s="4">
        <v>3962100</v>
      </c>
      <c r="T55" s="4">
        <f t="shared" si="13"/>
        <v>6075425.5999999996</v>
      </c>
      <c r="U55" s="4">
        <f t="shared" si="14"/>
        <v>2122362</v>
      </c>
      <c r="V55" s="5">
        <v>1.6E-2</v>
      </c>
    </row>
    <row r="56" spans="1:22" x14ac:dyDescent="0.2">
      <c r="A56" s="16" t="s">
        <v>279</v>
      </c>
      <c r="B56" s="4">
        <v>1132116</v>
      </c>
      <c r="C56" s="4">
        <v>144855</v>
      </c>
      <c r="D56" s="4">
        <v>987261</v>
      </c>
      <c r="E56" s="4">
        <v>24733550000</v>
      </c>
      <c r="F56" s="4">
        <f t="shared" ref="F56:F130" si="15">E56+F57</f>
        <v>-277666410000</v>
      </c>
      <c r="G56" s="4">
        <v>0</v>
      </c>
      <c r="H56" s="4">
        <v>0</v>
      </c>
      <c r="I56" s="4">
        <v>0</v>
      </c>
      <c r="J56" s="4">
        <v>-165360000</v>
      </c>
      <c r="K56" s="4">
        <f t="shared" ref="K56:K76" si="16">K57+J56</f>
        <v>-1649535000</v>
      </c>
      <c r="L56" s="4">
        <v>2518</v>
      </c>
      <c r="M56" s="4">
        <v>2155</v>
      </c>
      <c r="N56" s="4">
        <v>287</v>
      </c>
      <c r="O56" s="4">
        <v>263</v>
      </c>
      <c r="P56" s="4">
        <v>4570100</v>
      </c>
      <c r="Q56" s="4">
        <v>4400600</v>
      </c>
      <c r="R56" s="5">
        <v>6.0999999999999995E-3</v>
      </c>
      <c r="S56" s="4">
        <v>9169841</v>
      </c>
      <c r="T56" s="4">
        <f t="shared" si="13"/>
        <v>5824536.7999999998</v>
      </c>
      <c r="U56" s="4">
        <f t="shared" ref="U56:U123" si="17">MIN(S57:S61)</f>
        <v>2122362</v>
      </c>
      <c r="V56" s="5">
        <v>3.5499999999999997E-2</v>
      </c>
    </row>
    <row r="57" spans="1:22" x14ac:dyDescent="0.2">
      <c r="A57" s="16" t="s">
        <v>278</v>
      </c>
      <c r="B57" s="4">
        <v>393700</v>
      </c>
      <c r="C57" s="4">
        <v>10500</v>
      </c>
      <c r="D57" s="4">
        <v>383200</v>
      </c>
      <c r="E57" s="4">
        <v>9296610000</v>
      </c>
      <c r="F57" s="4">
        <f t="shared" si="15"/>
        <v>-302399960000</v>
      </c>
      <c r="K57" s="4">
        <f t="shared" si="16"/>
        <v>-1484175000</v>
      </c>
      <c r="L57" s="4">
        <v>1272</v>
      </c>
      <c r="M57" s="4">
        <v>1075</v>
      </c>
      <c r="N57" s="4">
        <v>112</v>
      </c>
      <c r="O57" s="4">
        <v>114</v>
      </c>
      <c r="P57" s="4">
        <v>1972800</v>
      </c>
      <c r="Q57" s="4">
        <v>1815300</v>
      </c>
      <c r="R57" s="5">
        <v>1.8600000000000002E-2</v>
      </c>
      <c r="S57" s="4">
        <v>4262650</v>
      </c>
      <c r="T57" s="4">
        <f t="shared" si="13"/>
        <v>7124372.2999999998</v>
      </c>
      <c r="U57" s="4">
        <f t="shared" si="17"/>
        <v>2122362</v>
      </c>
      <c r="V57" s="5">
        <v>2.8399999999999998E-2</v>
      </c>
    </row>
    <row r="58" spans="1:22" x14ac:dyDescent="0.2">
      <c r="A58" s="16" t="s">
        <v>275</v>
      </c>
      <c r="B58" s="4">
        <v>143400</v>
      </c>
      <c r="C58" s="4">
        <v>100</v>
      </c>
      <c r="D58" s="4">
        <v>143300</v>
      </c>
      <c r="E58" s="4">
        <v>3513130000</v>
      </c>
      <c r="F58" s="4">
        <f t="shared" si="15"/>
        <v>-311696570000</v>
      </c>
      <c r="K58" s="4">
        <f t="shared" si="16"/>
        <v>-1484175000</v>
      </c>
      <c r="L58" s="4">
        <v>522</v>
      </c>
      <c r="M58" s="4">
        <v>849</v>
      </c>
      <c r="N58" s="4">
        <v>36</v>
      </c>
      <c r="O58" s="4">
        <v>70</v>
      </c>
      <c r="P58" s="4">
        <v>738200</v>
      </c>
      <c r="Q58" s="4">
        <v>1382700</v>
      </c>
      <c r="R58" s="5">
        <v>-1.2199999999999999E-2</v>
      </c>
      <c r="S58" s="4">
        <v>2122362</v>
      </c>
      <c r="T58" s="4">
        <f t="shared" si="13"/>
        <v>8295839.4000000004</v>
      </c>
      <c r="U58" s="4">
        <f t="shared" si="17"/>
        <v>3774027</v>
      </c>
      <c r="V58" s="5">
        <v>2.4199999999999999E-2</v>
      </c>
    </row>
    <row r="59" spans="1:22" x14ac:dyDescent="0.2">
      <c r="A59" s="16" t="s">
        <v>274</v>
      </c>
      <c r="B59" s="4">
        <v>753700</v>
      </c>
      <c r="C59" s="4">
        <v>101900</v>
      </c>
      <c r="D59" s="4">
        <v>651800</v>
      </c>
      <c r="E59" s="4">
        <v>16025800000</v>
      </c>
      <c r="F59" s="4">
        <f t="shared" si="15"/>
        <v>-315209700000</v>
      </c>
      <c r="G59" s="4">
        <v>0</v>
      </c>
      <c r="H59" s="4">
        <v>0</v>
      </c>
      <c r="I59" s="4">
        <v>0</v>
      </c>
      <c r="J59" s="4">
        <v>-14640000</v>
      </c>
      <c r="K59" s="4">
        <f t="shared" si="16"/>
        <v>-1484175000</v>
      </c>
      <c r="L59" s="4">
        <v>2683</v>
      </c>
      <c r="M59" s="4">
        <v>1988</v>
      </c>
      <c r="N59" s="4">
        <v>238</v>
      </c>
      <c r="O59" s="4">
        <v>253</v>
      </c>
      <c r="P59" s="4">
        <v>4320700</v>
      </c>
      <c r="Q59" s="4">
        <v>4211600</v>
      </c>
      <c r="R59" s="5">
        <v>8.3000000000000001E-3</v>
      </c>
      <c r="S59" s="4">
        <v>8533429</v>
      </c>
      <c r="T59" s="4">
        <f t="shared" si="13"/>
        <v>8384474.0999999996</v>
      </c>
      <c r="U59" s="4">
        <f t="shared" si="17"/>
        <v>3774027</v>
      </c>
      <c r="V59" s="5">
        <v>3.85E-2</v>
      </c>
    </row>
    <row r="60" spans="1:22" x14ac:dyDescent="0.2">
      <c r="A60" s="16" t="s">
        <v>273</v>
      </c>
      <c r="B60" s="4">
        <v>288800</v>
      </c>
      <c r="C60" s="4">
        <v>4700</v>
      </c>
      <c r="D60" s="4">
        <v>284100</v>
      </c>
      <c r="E60" s="4">
        <v>6947830000</v>
      </c>
      <c r="F60" s="4">
        <f t="shared" si="15"/>
        <v>-331235500000</v>
      </c>
      <c r="K60" s="4">
        <f t="shared" si="16"/>
        <v>-1469535000</v>
      </c>
      <c r="L60" s="4">
        <v>1011</v>
      </c>
      <c r="M60" s="4">
        <v>1014</v>
      </c>
      <c r="N60" s="4">
        <v>136</v>
      </c>
      <c r="O60" s="4">
        <v>117</v>
      </c>
      <c r="P60" s="4">
        <v>1913400</v>
      </c>
      <c r="Q60" s="4">
        <v>1934200</v>
      </c>
      <c r="R60" s="5">
        <v>8.3000000000000001E-3</v>
      </c>
      <c r="S60" s="4">
        <v>4012772</v>
      </c>
      <c r="T60" s="4">
        <f t="shared" si="13"/>
        <v>9421473.5</v>
      </c>
      <c r="U60" s="4">
        <f t="shared" si="17"/>
        <v>3774027</v>
      </c>
      <c r="V60" s="5">
        <v>2.0299999999999999E-2</v>
      </c>
    </row>
    <row r="61" spans="1:22" x14ac:dyDescent="0.2">
      <c r="A61" s="16" t="s">
        <v>268</v>
      </c>
      <c r="B61" s="4">
        <v>561705</v>
      </c>
      <c r="C61" s="4">
        <v>232400</v>
      </c>
      <c r="D61" s="4">
        <v>329305</v>
      </c>
      <c r="E61" s="4">
        <v>8005690000</v>
      </c>
      <c r="F61" s="4">
        <f t="shared" si="15"/>
        <v>-338183330000</v>
      </c>
      <c r="K61" s="4">
        <f t="shared" si="16"/>
        <v>-1469535000</v>
      </c>
      <c r="L61" s="4">
        <v>1277</v>
      </c>
      <c r="M61" s="4">
        <v>1623</v>
      </c>
      <c r="N61" s="4">
        <v>87</v>
      </c>
      <c r="O61" s="4">
        <v>152</v>
      </c>
      <c r="P61" s="4">
        <v>1633800</v>
      </c>
      <c r="Q61" s="4">
        <v>2367200</v>
      </c>
      <c r="R61" s="5">
        <v>-8.199999999999999E-3</v>
      </c>
      <c r="S61" s="4">
        <v>4240311</v>
      </c>
      <c r="T61" s="4">
        <f t="shared" si="13"/>
        <v>9895474.8000000007</v>
      </c>
      <c r="U61" s="4">
        <f t="shared" si="17"/>
        <v>3774027</v>
      </c>
      <c r="V61" s="5">
        <v>1.6399999999999998E-2</v>
      </c>
    </row>
    <row r="62" spans="1:22" x14ac:dyDescent="0.2">
      <c r="A62" s="16" t="s">
        <v>266</v>
      </c>
      <c r="B62" s="4">
        <v>206250</v>
      </c>
      <c r="C62" s="4">
        <v>3000</v>
      </c>
      <c r="D62" s="4">
        <v>203250</v>
      </c>
      <c r="E62" s="4">
        <v>4985640000</v>
      </c>
      <c r="F62" s="4">
        <f t="shared" si="15"/>
        <v>-346189020000</v>
      </c>
      <c r="K62" s="4">
        <f t="shared" si="16"/>
        <v>-1469535000</v>
      </c>
      <c r="L62" s="4">
        <v>1021</v>
      </c>
      <c r="M62" s="4">
        <v>1930</v>
      </c>
      <c r="N62" s="4">
        <v>119</v>
      </c>
      <c r="O62" s="4">
        <v>197</v>
      </c>
      <c r="P62" s="4">
        <v>1870200</v>
      </c>
      <c r="Q62" s="4">
        <v>3509400</v>
      </c>
      <c r="R62" s="5">
        <v>-1.01E-2</v>
      </c>
      <c r="S62" s="4">
        <v>5652700</v>
      </c>
      <c r="T62" s="4">
        <f t="shared" si="13"/>
        <v>10018604.800000001</v>
      </c>
      <c r="U62" s="4">
        <f t="shared" si="17"/>
        <v>3774027</v>
      </c>
      <c r="V62" s="5">
        <v>1.83E-2</v>
      </c>
    </row>
    <row r="63" spans="1:22" x14ac:dyDescent="0.2">
      <c r="A63" s="16" t="s">
        <v>265</v>
      </c>
      <c r="B63" s="4">
        <v>348900</v>
      </c>
      <c r="C63" s="4">
        <v>32100</v>
      </c>
      <c r="D63" s="4">
        <v>316800</v>
      </c>
      <c r="E63" s="4">
        <v>7819520000</v>
      </c>
      <c r="F63" s="4">
        <f t="shared" si="15"/>
        <v>-351174660000</v>
      </c>
      <c r="K63" s="4">
        <f t="shared" si="16"/>
        <v>-1469535000</v>
      </c>
      <c r="L63" s="4">
        <v>934</v>
      </c>
      <c r="M63" s="4">
        <v>1281</v>
      </c>
      <c r="N63" s="4">
        <v>90</v>
      </c>
      <c r="O63" s="4">
        <v>116</v>
      </c>
      <c r="P63" s="4">
        <v>1508500</v>
      </c>
      <c r="Q63" s="4">
        <v>2053400</v>
      </c>
      <c r="R63" s="5">
        <v>0</v>
      </c>
      <c r="S63" s="4">
        <v>3774027</v>
      </c>
      <c r="T63" s="4">
        <f t="shared" si="13"/>
        <v>10263509.9</v>
      </c>
      <c r="U63" s="4">
        <f t="shared" si="17"/>
        <v>6660953</v>
      </c>
      <c r="V63" s="5">
        <v>1.21E-2</v>
      </c>
    </row>
    <row r="64" spans="1:22" x14ac:dyDescent="0.2">
      <c r="A64" s="16" t="s">
        <v>247</v>
      </c>
      <c r="B64" s="4">
        <v>587050</v>
      </c>
      <c r="C64" s="4">
        <v>220500</v>
      </c>
      <c r="D64" s="4">
        <v>366550</v>
      </c>
      <c r="E64" s="4">
        <v>9001220000</v>
      </c>
      <c r="F64" s="4">
        <f t="shared" si="15"/>
        <v>-358994180000</v>
      </c>
      <c r="K64" s="4">
        <f t="shared" si="16"/>
        <v>-1469535000</v>
      </c>
      <c r="L64" s="4">
        <v>1693</v>
      </c>
      <c r="M64" s="4">
        <v>3089</v>
      </c>
      <c r="N64" s="4">
        <v>195</v>
      </c>
      <c r="O64" s="4">
        <v>296</v>
      </c>
      <c r="P64" s="4">
        <v>3431900</v>
      </c>
      <c r="Q64" s="4">
        <v>5114300</v>
      </c>
      <c r="R64" s="5">
        <v>-4.0000000000000001E-3</v>
      </c>
      <c r="S64" s="4">
        <v>8873628</v>
      </c>
      <c r="T64" s="4">
        <f t="shared" si="13"/>
        <v>10128848.4</v>
      </c>
      <c r="U64" s="4">
        <f t="shared" si="17"/>
        <v>6660953</v>
      </c>
      <c r="V64" s="5">
        <v>2.2200000000000001E-2</v>
      </c>
    </row>
    <row r="65" spans="1:22" x14ac:dyDescent="0.2">
      <c r="A65" s="16" t="s">
        <v>239</v>
      </c>
      <c r="B65" s="4">
        <v>1963800</v>
      </c>
      <c r="C65" s="4">
        <v>1434200</v>
      </c>
      <c r="D65" s="4">
        <v>529600</v>
      </c>
      <c r="E65" s="4">
        <v>13207520000</v>
      </c>
      <c r="F65" s="4">
        <f t="shared" si="15"/>
        <v>-367995400000</v>
      </c>
      <c r="K65" s="4">
        <f t="shared" si="16"/>
        <v>-1469535000</v>
      </c>
      <c r="L65" s="4">
        <v>1919</v>
      </c>
      <c r="M65" s="4">
        <v>2526</v>
      </c>
      <c r="N65" s="4">
        <v>278</v>
      </c>
      <c r="O65" s="4">
        <v>286</v>
      </c>
      <c r="P65" s="4">
        <v>4243300</v>
      </c>
      <c r="Q65" s="4">
        <v>5248900</v>
      </c>
      <c r="R65" s="5">
        <v>-4.0000000000000001E-3</v>
      </c>
      <c r="S65" s="4">
        <v>10112536</v>
      </c>
      <c r="T65" s="4">
        <f t="shared" si="13"/>
        <v>10459765.6</v>
      </c>
      <c r="U65" s="4">
        <f t="shared" si="17"/>
        <v>6660953</v>
      </c>
      <c r="V65" s="5">
        <v>1.6E-2</v>
      </c>
    </row>
    <row r="66" spans="1:22" x14ac:dyDescent="0.2">
      <c r="A66" s="16" t="s">
        <v>238</v>
      </c>
      <c r="B66" s="4">
        <v>1004300</v>
      </c>
      <c r="C66" s="4">
        <v>586229</v>
      </c>
      <c r="D66" s="4">
        <v>418071</v>
      </c>
      <c r="E66" s="4">
        <v>10353780000</v>
      </c>
      <c r="F66" s="4">
        <f t="shared" si="15"/>
        <v>-381202920000</v>
      </c>
      <c r="K66" s="4">
        <f t="shared" si="16"/>
        <v>-1469535000</v>
      </c>
      <c r="L66" s="4">
        <v>1805</v>
      </c>
      <c r="M66" s="4">
        <v>1424</v>
      </c>
      <c r="N66" s="4">
        <v>223</v>
      </c>
      <c r="O66" s="4">
        <v>204</v>
      </c>
      <c r="P66" s="4">
        <v>3743900</v>
      </c>
      <c r="Q66" s="4">
        <v>2854800</v>
      </c>
      <c r="R66" s="5">
        <v>4.0999999999999995E-3</v>
      </c>
      <c r="S66" s="4">
        <v>6660953</v>
      </c>
      <c r="T66" s="4">
        <f t="shared" si="13"/>
        <v>10436057.1</v>
      </c>
      <c r="U66" s="4">
        <f t="shared" si="17"/>
        <v>8980324</v>
      </c>
      <c r="V66" s="5">
        <v>1.41E-2</v>
      </c>
    </row>
    <row r="67" spans="1:22" x14ac:dyDescent="0.2">
      <c r="A67" s="16" t="s">
        <v>237</v>
      </c>
      <c r="B67" s="4">
        <v>511300</v>
      </c>
      <c r="C67" s="4">
        <v>1996741</v>
      </c>
      <c r="D67" s="4">
        <v>-1485441</v>
      </c>
      <c r="E67" s="4">
        <v>-37320860000</v>
      </c>
      <c r="F67" s="4">
        <f t="shared" si="15"/>
        <v>-391556700000</v>
      </c>
      <c r="K67" s="4">
        <f t="shared" si="16"/>
        <v>-1469535000</v>
      </c>
      <c r="L67" s="22">
        <v>3131</v>
      </c>
      <c r="M67" s="22">
        <v>3745</v>
      </c>
      <c r="N67" s="22">
        <v>321</v>
      </c>
      <c r="O67" s="22">
        <v>451</v>
      </c>
      <c r="P67" s="22">
        <v>6004300</v>
      </c>
      <c r="Q67" s="22">
        <v>7599100</v>
      </c>
      <c r="R67" s="23">
        <v>3.9699999999999999E-2</v>
      </c>
      <c r="S67" s="4">
        <v>17261005</v>
      </c>
      <c r="T67" s="4">
        <f t="shared" si="13"/>
        <v>9234116.1999999993</v>
      </c>
      <c r="U67" s="4">
        <f t="shared" si="17"/>
        <v>6884000</v>
      </c>
      <c r="V67" s="5">
        <v>2.9600000000000001E-2</v>
      </c>
    </row>
    <row r="68" spans="1:22" x14ac:dyDescent="0.2">
      <c r="A68" s="16" t="s">
        <v>233</v>
      </c>
      <c r="B68" s="4">
        <v>650229</v>
      </c>
      <c r="C68" s="4">
        <v>646600</v>
      </c>
      <c r="D68" s="4">
        <v>3629</v>
      </c>
      <c r="E68" s="4">
        <v>122940000</v>
      </c>
      <c r="F68" s="4">
        <f t="shared" si="15"/>
        <v>-354235840000</v>
      </c>
      <c r="K68" s="4">
        <f t="shared" si="16"/>
        <v>-1469535000</v>
      </c>
      <c r="L68" s="4">
        <v>2748</v>
      </c>
      <c r="M68" s="4">
        <v>3038</v>
      </c>
      <c r="N68" s="4">
        <v>484</v>
      </c>
      <c r="O68" s="4">
        <v>567</v>
      </c>
      <c r="P68" s="4">
        <v>791300</v>
      </c>
      <c r="Q68" s="4">
        <v>809200</v>
      </c>
      <c r="R68" s="5">
        <v>5.8999999999999999E-3</v>
      </c>
      <c r="S68" s="4">
        <v>13837033</v>
      </c>
      <c r="T68" s="4">
        <f t="shared" si="13"/>
        <v>8446516.5</v>
      </c>
      <c r="U68" s="4">
        <f t="shared" si="17"/>
        <v>6223078</v>
      </c>
    </row>
    <row r="69" spans="1:22" x14ac:dyDescent="0.2">
      <c r="A69" s="16" t="s">
        <v>232</v>
      </c>
      <c r="B69" s="4">
        <v>2628671</v>
      </c>
      <c r="C69" s="4">
        <v>1077051</v>
      </c>
      <c r="D69" s="4">
        <v>1551620</v>
      </c>
      <c r="E69" s="4">
        <v>52420180000</v>
      </c>
      <c r="F69" s="4">
        <f t="shared" si="15"/>
        <v>-354358780000</v>
      </c>
      <c r="K69" s="4">
        <f t="shared" si="16"/>
        <v>-1469535000</v>
      </c>
      <c r="L69" s="4"/>
      <c r="M69" s="4"/>
      <c r="N69" s="4"/>
      <c r="O69" s="4"/>
      <c r="P69" s="4">
        <v>4013200</v>
      </c>
      <c r="Q69" s="4">
        <v>4099000</v>
      </c>
      <c r="R69" s="5">
        <v>1.8000000000000002E-2</v>
      </c>
      <c r="S69" s="4">
        <v>9419776</v>
      </c>
      <c r="T69" s="4">
        <f t="shared" si="13"/>
        <v>8165548.5999999996</v>
      </c>
      <c r="U69" s="4">
        <f t="shared" si="17"/>
        <v>6223078</v>
      </c>
    </row>
    <row r="70" spans="1:22" x14ac:dyDescent="0.2">
      <c r="A70" s="16" t="s">
        <v>231</v>
      </c>
      <c r="B70" s="4">
        <v>2393579</v>
      </c>
      <c r="C70" s="4">
        <v>727700</v>
      </c>
      <c r="D70" s="4">
        <v>1665879</v>
      </c>
      <c r="E70" s="4">
        <v>55681820000</v>
      </c>
      <c r="F70" s="4">
        <f t="shared" si="15"/>
        <v>-406778960000</v>
      </c>
      <c r="K70" s="4">
        <f t="shared" si="16"/>
        <v>-1469535000</v>
      </c>
      <c r="L70" s="4"/>
      <c r="M70" s="4"/>
      <c r="N70" s="4"/>
      <c r="O70" s="4"/>
      <c r="P70" s="4">
        <v>8371900</v>
      </c>
      <c r="Q70" s="4">
        <v>5280100</v>
      </c>
      <c r="R70" s="5">
        <v>1.9900000000000001E-2</v>
      </c>
      <c r="S70" s="4">
        <v>14382766</v>
      </c>
      <c r="T70" s="4">
        <f t="shared" si="13"/>
        <v>7581836.0999999996</v>
      </c>
      <c r="U70" s="4">
        <f t="shared" si="17"/>
        <v>6223078</v>
      </c>
    </row>
    <row r="71" spans="1:22" x14ac:dyDescent="0.2">
      <c r="A71" s="16" t="s">
        <v>230</v>
      </c>
      <c r="B71" s="4">
        <v>1032800</v>
      </c>
      <c r="C71" s="4">
        <v>1146400</v>
      </c>
      <c r="D71" s="4">
        <v>-113600</v>
      </c>
      <c r="E71" s="4">
        <v>-3693850000</v>
      </c>
      <c r="F71" s="4">
        <f t="shared" si="15"/>
        <v>-462460780000</v>
      </c>
      <c r="K71" s="4">
        <f t="shared" si="16"/>
        <v>-1469535000</v>
      </c>
      <c r="L71" s="4"/>
      <c r="M71" s="4"/>
      <c r="N71" s="4"/>
      <c r="O71" s="4"/>
      <c r="P71" s="4">
        <v>3399200</v>
      </c>
      <c r="Q71" s="4">
        <v>4902900</v>
      </c>
      <c r="R71" s="5">
        <v>-1.5E-3</v>
      </c>
      <c r="S71" s="4">
        <v>8980324</v>
      </c>
      <c r="T71" s="4">
        <f t="shared" si="13"/>
        <v>7115200.4000000004</v>
      </c>
      <c r="U71" s="4">
        <f t="shared" si="17"/>
        <v>6223078</v>
      </c>
    </row>
    <row r="72" spans="1:22" x14ac:dyDescent="0.2">
      <c r="A72" s="16" t="s">
        <v>229</v>
      </c>
      <c r="B72" s="4">
        <v>1034200</v>
      </c>
      <c r="C72" s="4">
        <v>713400</v>
      </c>
      <c r="D72" s="4">
        <v>320800</v>
      </c>
      <c r="E72" s="4">
        <v>10594880000</v>
      </c>
      <c r="F72" s="4">
        <f t="shared" si="15"/>
        <v>-458766930000</v>
      </c>
      <c r="K72" s="4">
        <f t="shared" si="16"/>
        <v>-1469535000</v>
      </c>
      <c r="L72" s="4"/>
      <c r="M72" s="4"/>
      <c r="N72" s="4"/>
      <c r="O72" s="4"/>
      <c r="P72" s="4">
        <v>3194600</v>
      </c>
      <c r="Q72" s="4">
        <v>3460200</v>
      </c>
      <c r="R72" s="5">
        <v>1.24E-2</v>
      </c>
      <c r="S72" s="4">
        <v>6884000</v>
      </c>
      <c r="T72" s="4">
        <f t="shared" si="13"/>
        <v>7493458.9000000004</v>
      </c>
      <c r="U72" s="4">
        <f t="shared" si="17"/>
        <v>5241596</v>
      </c>
    </row>
    <row r="73" spans="1:22" x14ac:dyDescent="0.2">
      <c r="A73" s="16" t="s">
        <v>228</v>
      </c>
      <c r="B73" s="4">
        <v>34215</v>
      </c>
      <c r="C73" s="4">
        <v>264800</v>
      </c>
      <c r="D73" s="4">
        <v>-230585</v>
      </c>
      <c r="E73" s="4">
        <v>-7587740000</v>
      </c>
      <c r="F73" s="4">
        <f t="shared" si="15"/>
        <v>-469361810000</v>
      </c>
      <c r="G73" s="4">
        <v>15500</v>
      </c>
      <c r="H73" s="4">
        <v>42200</v>
      </c>
      <c r="I73" s="4">
        <v>-26700</v>
      </c>
      <c r="J73" s="4">
        <v>-870505000</v>
      </c>
      <c r="K73" s="4">
        <f t="shared" si="16"/>
        <v>-1469535000</v>
      </c>
      <c r="L73" s="4"/>
      <c r="M73" s="4"/>
      <c r="N73" s="4"/>
      <c r="O73" s="4"/>
      <c r="P73" s="4">
        <v>2460200</v>
      </c>
      <c r="Q73" s="4">
        <v>3169700</v>
      </c>
      <c r="R73" s="5">
        <v>-9.1000000000000004E-3</v>
      </c>
      <c r="S73" s="4">
        <v>6223078</v>
      </c>
      <c r="T73" s="4">
        <f t="shared" si="13"/>
        <v>7420949.0999999996</v>
      </c>
      <c r="U73" s="4">
        <f t="shared" si="17"/>
        <v>5241596</v>
      </c>
    </row>
    <row r="74" spans="1:22" x14ac:dyDescent="0.2">
      <c r="A74" s="16" t="s">
        <v>227</v>
      </c>
      <c r="B74" s="4">
        <v>253000</v>
      </c>
      <c r="C74" s="4">
        <v>1049250</v>
      </c>
      <c r="D74" s="4">
        <v>-796250</v>
      </c>
      <c r="E74" s="4">
        <v>-26184060000</v>
      </c>
      <c r="F74" s="4">
        <f t="shared" si="15"/>
        <v>-461774070000</v>
      </c>
      <c r="K74" s="4">
        <f t="shared" si="16"/>
        <v>-599030000</v>
      </c>
      <c r="L74" s="4"/>
      <c r="M74" s="4"/>
      <c r="N74" s="4"/>
      <c r="O74" s="4"/>
      <c r="P74" s="4">
        <v>3795200</v>
      </c>
      <c r="Q74" s="4">
        <v>3343700</v>
      </c>
      <c r="R74" s="5">
        <v>1.6000000000000001E-3</v>
      </c>
      <c r="S74" s="4">
        <v>7527013</v>
      </c>
      <c r="T74" s="4">
        <f t="shared" si="13"/>
        <v>7795915.2999999998</v>
      </c>
      <c r="U74" s="4">
        <f t="shared" si="17"/>
        <v>5241596</v>
      </c>
    </row>
    <row r="75" spans="1:22" x14ac:dyDescent="0.2">
      <c r="A75" s="16" t="s">
        <v>221</v>
      </c>
      <c r="B75" s="4">
        <v>417700</v>
      </c>
      <c r="C75" s="4">
        <v>2088600</v>
      </c>
      <c r="D75" s="4">
        <v>-1670900</v>
      </c>
      <c r="E75" s="4">
        <v>-53776900000</v>
      </c>
      <c r="F75" s="4">
        <f t="shared" si="15"/>
        <v>-435590010000</v>
      </c>
      <c r="K75" s="4">
        <f t="shared" si="16"/>
        <v>-599030000</v>
      </c>
      <c r="L75" s="4"/>
      <c r="M75" s="4"/>
      <c r="N75" s="4"/>
      <c r="O75" s="4"/>
      <c r="P75" s="4">
        <v>8006900</v>
      </c>
      <c r="Q75" s="4">
        <v>5021400</v>
      </c>
      <c r="R75" s="5">
        <v>3.6600000000000001E-2</v>
      </c>
      <c r="S75" s="4">
        <v>13421708</v>
      </c>
      <c r="T75" s="4">
        <f t="shared" si="13"/>
        <v>7158555.5</v>
      </c>
      <c r="U75" s="4">
        <f t="shared" si="17"/>
        <v>5241596</v>
      </c>
    </row>
    <row r="76" spans="1:22" x14ac:dyDescent="0.2">
      <c r="A76" s="16" t="s">
        <v>212</v>
      </c>
      <c r="B76" s="4">
        <v>218500</v>
      </c>
      <c r="C76" s="4">
        <v>2057200</v>
      </c>
      <c r="D76" s="4">
        <v>-1838700</v>
      </c>
      <c r="E76" s="4">
        <v>-57246020000</v>
      </c>
      <c r="F76" s="4">
        <f t="shared" si="15"/>
        <v>-381813110000</v>
      </c>
      <c r="K76" s="4">
        <f t="shared" si="16"/>
        <v>-599030000</v>
      </c>
      <c r="L76" s="22"/>
      <c r="M76" s="22"/>
      <c r="N76" s="22"/>
      <c r="O76" s="22"/>
      <c r="P76" s="22">
        <v>2272300</v>
      </c>
      <c r="Q76" s="22">
        <v>3616700</v>
      </c>
      <c r="R76" s="23">
        <v>1.6200000000000003E-2</v>
      </c>
      <c r="S76" s="4">
        <v>6423868</v>
      </c>
      <c r="T76" s="4">
        <f t="shared" si="13"/>
        <v>7006689.0999999996</v>
      </c>
      <c r="U76" s="4">
        <f t="shared" si="17"/>
        <v>4313967</v>
      </c>
    </row>
    <row r="77" spans="1:22" x14ac:dyDescent="0.2">
      <c r="A77" s="16" t="s">
        <v>211</v>
      </c>
      <c r="B77" s="4">
        <v>50300</v>
      </c>
      <c r="C77" s="4">
        <v>587800</v>
      </c>
      <c r="D77" s="4">
        <v>-537500</v>
      </c>
      <c r="E77" s="4">
        <v>-16847380000</v>
      </c>
      <c r="F77" s="4">
        <f t="shared" si="15"/>
        <v>-324567090000</v>
      </c>
      <c r="K77" s="4">
        <f>K78+J77</f>
        <v>-599030000</v>
      </c>
      <c r="L77" s="4"/>
      <c r="M77" s="4"/>
      <c r="N77" s="4"/>
      <c r="O77" s="4"/>
      <c r="P77" s="4">
        <v>1898500</v>
      </c>
      <c r="Q77" s="4">
        <v>2639800</v>
      </c>
      <c r="R77" s="5">
        <v>-1.5800000000000002E-2</v>
      </c>
      <c r="S77" s="4">
        <v>5241596</v>
      </c>
      <c r="T77" s="4">
        <f t="shared" si="13"/>
        <v>7344616.4000000004</v>
      </c>
      <c r="U77" s="4">
        <f t="shared" si="17"/>
        <v>4313967</v>
      </c>
    </row>
    <row r="78" spans="1:22" x14ac:dyDescent="0.2">
      <c r="A78" s="16" t="s">
        <v>210</v>
      </c>
      <c r="B78" s="4">
        <v>266200</v>
      </c>
      <c r="C78" s="4">
        <v>610900</v>
      </c>
      <c r="D78" s="4">
        <v>-344700</v>
      </c>
      <c r="E78" s="4">
        <v>-10789590000</v>
      </c>
      <c r="F78" s="4">
        <f t="shared" si="15"/>
        <v>-307719710000</v>
      </c>
      <c r="G78" s="4">
        <v>0</v>
      </c>
      <c r="H78" s="4">
        <v>90000</v>
      </c>
      <c r="I78" s="4">
        <v>-90000</v>
      </c>
      <c r="J78" s="4">
        <v>-2799000000</v>
      </c>
      <c r="K78" s="4">
        <f>J78+K80</f>
        <v>-599030000</v>
      </c>
      <c r="R78" s="5">
        <v>2.4399999999999998E-2</v>
      </c>
      <c r="S78" s="4">
        <v>5961036</v>
      </c>
      <c r="T78" s="4">
        <f t="shared" si="13"/>
        <v>7121488.7999999998</v>
      </c>
      <c r="U78" s="4">
        <f t="shared" si="17"/>
        <v>4313967</v>
      </c>
    </row>
    <row r="79" spans="1:22" x14ac:dyDescent="0.2">
      <c r="A79" s="16" t="s">
        <v>209</v>
      </c>
      <c r="B79" s="4">
        <v>86300</v>
      </c>
      <c r="C79" s="4">
        <v>663900</v>
      </c>
      <c r="D79" s="4">
        <v>-577600</v>
      </c>
      <c r="E79" s="4">
        <v>-17906960000</v>
      </c>
      <c r="F79" s="4">
        <f t="shared" si="15"/>
        <v>-296930120000</v>
      </c>
      <c r="L79" s="4"/>
      <c r="M79" s="4"/>
      <c r="N79" s="4"/>
      <c r="O79" s="4"/>
      <c r="P79" s="4">
        <v>1661800</v>
      </c>
      <c r="Q79" s="4">
        <v>4370300</v>
      </c>
      <c r="R79" s="5">
        <v>-9.5999999999999992E-3</v>
      </c>
      <c r="S79" s="4">
        <v>6610097</v>
      </c>
      <c r="T79" s="4">
        <f t="shared" si="13"/>
        <v>6895119.2999999998</v>
      </c>
      <c r="U79" s="4">
        <f t="shared" si="17"/>
        <v>4313967</v>
      </c>
    </row>
    <row r="80" spans="1:22" x14ac:dyDescent="0.2">
      <c r="A80" s="16" t="s">
        <v>208</v>
      </c>
      <c r="B80" s="4">
        <v>97100</v>
      </c>
      <c r="C80" s="4">
        <v>1174226</v>
      </c>
      <c r="D80" s="4">
        <v>-1077126</v>
      </c>
      <c r="E80" s="4">
        <v>-33995210000</v>
      </c>
      <c r="F80" s="4">
        <f t="shared" si="15"/>
        <v>-279023160000</v>
      </c>
      <c r="G80" s="4">
        <v>75000</v>
      </c>
      <c r="H80" s="4">
        <v>5500</v>
      </c>
      <c r="I80" s="4">
        <v>69500</v>
      </c>
      <c r="J80" s="4">
        <v>2199970000</v>
      </c>
      <c r="K80" s="4">
        <f>J80</f>
        <v>2199970000</v>
      </c>
      <c r="R80" s="5">
        <v>-2.0499999999999997E-2</v>
      </c>
      <c r="S80" s="4">
        <v>8545641</v>
      </c>
      <c r="T80" s="4">
        <f t="shared" si="13"/>
        <v>6436288.4000000004</v>
      </c>
      <c r="U80" s="4">
        <f t="shared" si="17"/>
        <v>4313967</v>
      </c>
    </row>
    <row r="81" spans="1:21" x14ac:dyDescent="0.2">
      <c r="A81" s="16" t="s">
        <v>207</v>
      </c>
      <c r="B81" s="4">
        <v>256300</v>
      </c>
      <c r="C81" s="4">
        <v>669400</v>
      </c>
      <c r="D81" s="4">
        <v>-413100</v>
      </c>
      <c r="E81" s="4">
        <v>-13158020000</v>
      </c>
      <c r="F81" s="4">
        <f t="shared" si="15"/>
        <v>-245027950000</v>
      </c>
      <c r="R81" s="5">
        <v>-9.300000000000001E-3</v>
      </c>
      <c r="S81" s="4">
        <v>4313967</v>
      </c>
      <c r="T81" s="4">
        <f t="shared" si="13"/>
        <v>6454400</v>
      </c>
      <c r="U81" s="4">
        <f t="shared" si="17"/>
        <v>4905204</v>
      </c>
    </row>
    <row r="82" spans="1:21" x14ac:dyDescent="0.2">
      <c r="A82" s="16" t="s">
        <v>206</v>
      </c>
      <c r="B82" s="4">
        <v>43800</v>
      </c>
      <c r="C82" s="4">
        <v>98700</v>
      </c>
      <c r="D82" s="4">
        <v>-54900</v>
      </c>
      <c r="E82" s="4">
        <v>-1773060000</v>
      </c>
      <c r="F82" s="4">
        <f t="shared" si="15"/>
        <v>-231869930000</v>
      </c>
      <c r="R82" s="5">
        <v>3.2300000000000002E-2</v>
      </c>
      <c r="S82" s="4">
        <v>10666585</v>
      </c>
      <c r="T82" s="4">
        <f t="shared" si="13"/>
        <v>5672507.2000000002</v>
      </c>
      <c r="U82" s="4">
        <f t="shared" si="17"/>
        <v>4905204</v>
      </c>
    </row>
    <row r="83" spans="1:21" x14ac:dyDescent="0.2">
      <c r="A83" s="16" t="s">
        <v>205</v>
      </c>
      <c r="B83" s="4">
        <v>281600</v>
      </c>
      <c r="C83" s="4">
        <v>57100</v>
      </c>
      <c r="D83" s="4">
        <v>224500</v>
      </c>
      <c r="E83" s="4">
        <v>6961220000</v>
      </c>
      <c r="F83" s="4">
        <f t="shared" si="15"/>
        <v>-230096870000</v>
      </c>
      <c r="R83" s="5">
        <v>4.8999999999999998E-3</v>
      </c>
      <c r="S83" s="4">
        <v>5497980</v>
      </c>
      <c r="T83" s="4">
        <f t="shared" si="13"/>
        <v>5734389.0999999996</v>
      </c>
      <c r="U83" s="4">
        <f t="shared" si="17"/>
        <v>3729760</v>
      </c>
    </row>
    <row r="84" spans="1:21" x14ac:dyDescent="0.2">
      <c r="A84" s="16" t="s">
        <v>204</v>
      </c>
      <c r="B84" s="4">
        <v>162200</v>
      </c>
      <c r="C84" s="4">
        <v>274200</v>
      </c>
      <c r="D84" s="4">
        <v>-112000</v>
      </c>
      <c r="E84" s="4">
        <v>-3534180000</v>
      </c>
      <c r="F84" s="4">
        <f t="shared" si="15"/>
        <v>-237058090000</v>
      </c>
      <c r="R84" s="5">
        <v>-2.06E-2</v>
      </c>
      <c r="S84" s="4">
        <v>11276675</v>
      </c>
      <c r="T84" s="4">
        <f t="shared" si="13"/>
        <v>5312406.4000000004</v>
      </c>
      <c r="U84" s="4">
        <f t="shared" si="17"/>
        <v>3729760</v>
      </c>
    </row>
    <row r="85" spans="1:21" x14ac:dyDescent="0.2">
      <c r="A85" s="16" t="s">
        <v>203</v>
      </c>
      <c r="B85" s="4">
        <v>123400</v>
      </c>
      <c r="C85" s="4">
        <v>816300</v>
      </c>
      <c r="D85" s="4">
        <v>-692900</v>
      </c>
      <c r="E85" s="4">
        <v>-21690600000</v>
      </c>
      <c r="F85" s="4">
        <f t="shared" si="15"/>
        <v>-233523910000</v>
      </c>
      <c r="R85" s="5">
        <v>2.4399999999999998E-2</v>
      </c>
      <c r="S85" s="4">
        <v>7048110</v>
      </c>
      <c r="T85" s="4">
        <f t="shared" si="13"/>
        <v>5441823.9000000004</v>
      </c>
      <c r="U85" s="4">
        <f t="shared" si="17"/>
        <v>3729760</v>
      </c>
    </row>
    <row r="86" spans="1:21" x14ac:dyDescent="0.2">
      <c r="A86" s="16" t="s">
        <v>202</v>
      </c>
      <c r="B86" s="4">
        <v>600</v>
      </c>
      <c r="C86" s="4">
        <v>448125</v>
      </c>
      <c r="D86" s="4">
        <v>-447525</v>
      </c>
      <c r="E86" s="4">
        <v>-13846970000</v>
      </c>
      <c r="F86" s="4">
        <f t="shared" si="15"/>
        <v>-211833310000</v>
      </c>
      <c r="R86" s="5">
        <v>-8.0000000000000002E-3</v>
      </c>
      <c r="S86" s="4">
        <v>4905204</v>
      </c>
      <c r="T86" s="4">
        <f t="shared" si="13"/>
        <v>5321921.0999999996</v>
      </c>
      <c r="U86" s="4">
        <f t="shared" si="17"/>
        <v>3729760</v>
      </c>
    </row>
    <row r="87" spans="1:21" x14ac:dyDescent="0.2">
      <c r="A87" s="16" t="s">
        <v>201</v>
      </c>
      <c r="B87" s="4">
        <v>237400</v>
      </c>
      <c r="C87" s="4">
        <v>975400</v>
      </c>
      <c r="D87" s="4">
        <v>-738000</v>
      </c>
      <c r="E87" s="4">
        <v>-22748260000</v>
      </c>
      <c r="F87" s="4">
        <f t="shared" si="15"/>
        <v>-197986340000</v>
      </c>
      <c r="R87" s="5">
        <v>5.0900000000000001E-2</v>
      </c>
      <c r="S87" s="4">
        <v>8620869</v>
      </c>
      <c r="T87" s="4">
        <f t="shared" si="13"/>
        <v>5064748.0999999996</v>
      </c>
      <c r="U87" s="4">
        <f t="shared" si="17"/>
        <v>2847657</v>
      </c>
    </row>
    <row r="88" spans="1:21" x14ac:dyDescent="0.2">
      <c r="A88" s="16" t="s">
        <v>200</v>
      </c>
      <c r="B88" s="4">
        <v>82000</v>
      </c>
      <c r="C88" s="4">
        <v>42000</v>
      </c>
      <c r="D88" s="4">
        <v>40000</v>
      </c>
      <c r="E88" s="4">
        <v>1189680000</v>
      </c>
      <c r="F88" s="4">
        <f t="shared" si="15"/>
        <v>-175238080000</v>
      </c>
      <c r="R88" s="5">
        <v>8.6E-3</v>
      </c>
      <c r="S88" s="4">
        <v>3729760</v>
      </c>
      <c r="T88" s="4">
        <f t="shared" si="13"/>
        <v>5381926.2999999998</v>
      </c>
      <c r="U88" s="4">
        <f t="shared" si="17"/>
        <v>2847657</v>
      </c>
    </row>
    <row r="89" spans="1:21" x14ac:dyDescent="0.2">
      <c r="A89" s="16" t="s">
        <v>199</v>
      </c>
      <c r="B89" s="4">
        <v>24300</v>
      </c>
      <c r="C89" s="4">
        <v>8121</v>
      </c>
      <c r="D89" s="4">
        <v>16179</v>
      </c>
      <c r="E89" s="4">
        <v>478910000</v>
      </c>
      <c r="F89" s="4">
        <f t="shared" si="15"/>
        <v>-176427760000</v>
      </c>
      <c r="R89" s="5">
        <v>-1.7000000000000001E-3</v>
      </c>
      <c r="S89" s="4">
        <v>4346402</v>
      </c>
      <c r="T89" s="4">
        <f t="shared" si="13"/>
        <v>5374834.2999999998</v>
      </c>
      <c r="U89" s="4">
        <f t="shared" si="17"/>
        <v>2847657</v>
      </c>
    </row>
    <row r="90" spans="1:21" x14ac:dyDescent="0.2">
      <c r="A90" s="16" t="s">
        <v>198</v>
      </c>
      <c r="B90" s="4">
        <v>10600</v>
      </c>
      <c r="C90" s="4">
        <v>226830</v>
      </c>
      <c r="D90" s="4">
        <v>-216230</v>
      </c>
      <c r="E90" s="4">
        <v>-6326720000</v>
      </c>
      <c r="F90" s="4">
        <f t="shared" si="15"/>
        <v>-176906670000</v>
      </c>
      <c r="R90" s="5">
        <v>3.4999999999999996E-3</v>
      </c>
      <c r="S90" s="4">
        <v>3957332</v>
      </c>
      <c r="T90" s="4">
        <f t="shared" si="13"/>
        <v>5557591.5</v>
      </c>
      <c r="U90" s="4">
        <f t="shared" si="17"/>
        <v>2847657</v>
      </c>
    </row>
    <row r="91" spans="1:21" x14ac:dyDescent="0.2">
      <c r="A91" s="16" t="s">
        <v>197</v>
      </c>
      <c r="B91" s="4">
        <v>130821</v>
      </c>
      <c r="C91" s="4">
        <v>120600</v>
      </c>
      <c r="D91" s="4">
        <v>10221</v>
      </c>
      <c r="E91" s="4">
        <v>307770000</v>
      </c>
      <c r="F91" s="4">
        <f t="shared" si="15"/>
        <v>-170579950000</v>
      </c>
      <c r="R91" s="5">
        <v>1.7500000000000002E-2</v>
      </c>
      <c r="S91" s="4">
        <v>4495083</v>
      </c>
      <c r="T91" s="4">
        <f t="shared" si="13"/>
        <v>5578812.7999999998</v>
      </c>
      <c r="U91" s="4">
        <f t="shared" si="17"/>
        <v>2847657</v>
      </c>
    </row>
    <row r="92" spans="1:21" x14ac:dyDescent="0.2">
      <c r="A92" s="16" t="s">
        <v>196</v>
      </c>
      <c r="B92" s="4">
        <v>46300</v>
      </c>
      <c r="C92" s="4">
        <v>81000</v>
      </c>
      <c r="D92" s="4">
        <v>-34700</v>
      </c>
      <c r="E92" s="4">
        <v>-1007220000</v>
      </c>
      <c r="F92" s="4">
        <f t="shared" si="15"/>
        <v>-170887720000</v>
      </c>
      <c r="R92" s="5">
        <v>-2.3799999999999998E-2</v>
      </c>
      <c r="S92" s="4">
        <v>2847657</v>
      </c>
      <c r="T92" s="4">
        <f t="shared" si="13"/>
        <v>5763812.7999999998</v>
      </c>
      <c r="U92" s="4">
        <f t="shared" si="17"/>
        <v>3706176</v>
      </c>
    </row>
    <row r="93" spans="1:21" x14ac:dyDescent="0.2">
      <c r="A93" s="16" t="s">
        <v>195</v>
      </c>
      <c r="B93" s="4">
        <v>284230</v>
      </c>
      <c r="C93" s="4">
        <v>73300</v>
      </c>
      <c r="D93" s="4">
        <v>210930</v>
      </c>
      <c r="E93" s="4">
        <v>6073410000</v>
      </c>
      <c r="F93" s="4">
        <f t="shared" si="15"/>
        <v>-169880500000</v>
      </c>
      <c r="R93" s="5">
        <v>2.7999999999999997E-2</v>
      </c>
      <c r="S93" s="4">
        <v>6116799</v>
      </c>
      <c r="T93" s="4">
        <f t="shared" si="13"/>
        <v>5720645.9000000004</v>
      </c>
      <c r="U93" s="4">
        <f t="shared" si="17"/>
        <v>3706176</v>
      </c>
    </row>
    <row r="94" spans="1:21" x14ac:dyDescent="0.2">
      <c r="A94" s="16" t="s">
        <v>194</v>
      </c>
      <c r="B94" s="4">
        <v>38900</v>
      </c>
      <c r="C94" s="4">
        <v>114900</v>
      </c>
      <c r="D94" s="4">
        <v>-76000</v>
      </c>
      <c r="E94" s="4">
        <v>-2316690000</v>
      </c>
      <c r="F94" s="4">
        <f t="shared" si="15"/>
        <v>-175953910000</v>
      </c>
      <c r="R94" s="5">
        <v>-5.6100000000000004E-2</v>
      </c>
      <c r="S94" s="4">
        <v>7056848</v>
      </c>
      <c r="T94" s="4">
        <f t="shared" si="13"/>
        <v>5829574.9000000004</v>
      </c>
      <c r="U94" s="4">
        <f t="shared" si="17"/>
        <v>3706176</v>
      </c>
    </row>
    <row r="95" spans="1:21" x14ac:dyDescent="0.2">
      <c r="A95" s="16" t="s">
        <v>193</v>
      </c>
      <c r="B95" s="4">
        <v>220700</v>
      </c>
      <c r="C95" s="4">
        <v>5100</v>
      </c>
      <c r="D95" s="4">
        <v>215600</v>
      </c>
      <c r="E95" s="4">
        <v>6446740000</v>
      </c>
      <c r="F95" s="4">
        <f t="shared" si="15"/>
        <v>-173637220000</v>
      </c>
      <c r="R95" s="5">
        <v>2.7200000000000002E-2</v>
      </c>
      <c r="S95" s="4">
        <v>8342285</v>
      </c>
      <c r="T95" s="4">
        <f t="shared" si="13"/>
        <v>5702672.7000000002</v>
      </c>
      <c r="U95" s="4">
        <f t="shared" si="17"/>
        <v>3706176</v>
      </c>
    </row>
    <row r="96" spans="1:21" x14ac:dyDescent="0.2">
      <c r="A96" s="16" t="s">
        <v>192</v>
      </c>
      <c r="B96" s="4">
        <v>74900</v>
      </c>
      <c r="C96" s="4">
        <v>83500</v>
      </c>
      <c r="D96" s="4">
        <v>-8600</v>
      </c>
      <c r="E96" s="4">
        <v>-244520000</v>
      </c>
      <c r="F96" s="4">
        <f t="shared" si="15"/>
        <v>-180083960000</v>
      </c>
      <c r="R96" s="5">
        <v>5.1999999999999998E-3</v>
      </c>
      <c r="S96" s="4">
        <v>3706176</v>
      </c>
      <c r="T96" s="4">
        <f t="shared" si="13"/>
        <v>5781553.4000000004</v>
      </c>
      <c r="U96" s="4">
        <f t="shared" si="17"/>
        <v>4275482</v>
      </c>
    </row>
    <row r="97" spans="1:21" x14ac:dyDescent="0.2">
      <c r="A97" s="16" t="s">
        <v>191</v>
      </c>
      <c r="B97" s="4">
        <v>410300</v>
      </c>
      <c r="C97" s="4">
        <v>200</v>
      </c>
      <c r="D97" s="4">
        <v>410100</v>
      </c>
      <c r="E97" s="4">
        <v>11797690000</v>
      </c>
      <c r="F97" s="4">
        <f t="shared" si="15"/>
        <v>-179839440000</v>
      </c>
      <c r="R97" s="5">
        <v>2.2700000000000001E-2</v>
      </c>
      <c r="S97" s="4">
        <v>6049139</v>
      </c>
      <c r="T97" s="4">
        <f t="shared" si="13"/>
        <v>5539513.5</v>
      </c>
      <c r="U97" s="4">
        <f t="shared" si="17"/>
        <v>4275482</v>
      </c>
    </row>
    <row r="98" spans="1:21" x14ac:dyDescent="0.2">
      <c r="A98" s="16" t="s">
        <v>190</v>
      </c>
      <c r="B98" s="4">
        <v>38500</v>
      </c>
      <c r="C98" s="4">
        <v>207200</v>
      </c>
      <c r="D98" s="4">
        <v>-168700</v>
      </c>
      <c r="E98" s="4">
        <v>-4948090000</v>
      </c>
      <c r="F98" s="4">
        <f t="shared" si="15"/>
        <v>-191637130000</v>
      </c>
      <c r="R98" s="5">
        <v>-3.04E-2</v>
      </c>
      <c r="S98" s="4">
        <v>6901542</v>
      </c>
      <c r="T98" s="4">
        <f t="shared" si="13"/>
        <v>5405757.5999999996</v>
      </c>
      <c r="U98" s="4">
        <f t="shared" si="17"/>
        <v>4275482</v>
      </c>
    </row>
    <row r="99" spans="1:21" x14ac:dyDescent="0.2">
      <c r="A99" s="16" t="s">
        <v>189</v>
      </c>
      <c r="B99" s="4">
        <v>49127</v>
      </c>
      <c r="C99" s="4">
        <v>800</v>
      </c>
      <c r="D99" s="4">
        <v>48327</v>
      </c>
      <c r="E99" s="4">
        <v>1418240000</v>
      </c>
      <c r="F99" s="4">
        <f t="shared" si="15"/>
        <v>-186689040000</v>
      </c>
      <c r="R99" s="5">
        <v>5.1000000000000004E-3</v>
      </c>
      <c r="S99" s="4">
        <v>4275482</v>
      </c>
      <c r="T99" s="4">
        <f t="shared" si="13"/>
        <v>5580627.9000000004</v>
      </c>
      <c r="U99" s="4">
        <f t="shared" si="17"/>
        <v>4697657</v>
      </c>
    </row>
    <row r="100" spans="1:21" x14ac:dyDescent="0.2">
      <c r="A100" s="16" t="s">
        <v>188</v>
      </c>
      <c r="B100" s="4">
        <v>94000</v>
      </c>
      <c r="C100" s="4">
        <v>482100</v>
      </c>
      <c r="D100" s="4">
        <v>-388100</v>
      </c>
      <c r="E100" s="4">
        <v>-11556630000</v>
      </c>
      <c r="F100" s="4">
        <f t="shared" si="15"/>
        <v>-188107280000</v>
      </c>
      <c r="R100" s="5">
        <v>1.8E-3</v>
      </c>
      <c r="S100" s="4">
        <v>5784904</v>
      </c>
      <c r="T100" s="4">
        <f t="shared" si="13"/>
        <v>5563368.7000000002</v>
      </c>
      <c r="U100" s="4">
        <f t="shared" si="17"/>
        <v>4697657</v>
      </c>
    </row>
    <row r="101" spans="1:21" x14ac:dyDescent="0.2">
      <c r="A101" s="16" t="s">
        <v>187</v>
      </c>
      <c r="B101" s="4">
        <v>7900</v>
      </c>
      <c r="C101" s="4">
        <v>260100</v>
      </c>
      <c r="D101" s="4">
        <v>-252200</v>
      </c>
      <c r="E101" s="4">
        <v>-7417330000</v>
      </c>
      <c r="F101" s="4">
        <f t="shared" si="15"/>
        <v>-176550650000</v>
      </c>
      <c r="R101" s="5">
        <v>6.8999999999999999E-3</v>
      </c>
      <c r="S101" s="4">
        <v>4707296</v>
      </c>
      <c r="T101" s="4">
        <f t="shared" si="13"/>
        <v>5817809.5999999996</v>
      </c>
      <c r="U101" s="4">
        <f t="shared" si="17"/>
        <v>4494983</v>
      </c>
    </row>
    <row r="102" spans="1:21" x14ac:dyDescent="0.2">
      <c r="A102" s="16" t="s">
        <v>186</v>
      </c>
      <c r="B102" s="4">
        <v>4800</v>
      </c>
      <c r="C102" s="4">
        <v>673000</v>
      </c>
      <c r="D102" s="4">
        <v>-668200</v>
      </c>
      <c r="E102" s="4">
        <v>-19346960000</v>
      </c>
      <c r="F102" s="4">
        <f t="shared" si="15"/>
        <v>-169133320000</v>
      </c>
      <c r="R102" s="5">
        <v>1.04E-2</v>
      </c>
      <c r="S102" s="4">
        <v>4697657</v>
      </c>
      <c r="T102" s="4">
        <f t="shared" si="13"/>
        <v>5640232.7999999998</v>
      </c>
      <c r="U102" s="4">
        <f t="shared" si="17"/>
        <v>3628740</v>
      </c>
    </row>
    <row r="103" spans="1:21" x14ac:dyDescent="0.2">
      <c r="A103" s="16" t="s">
        <v>185</v>
      </c>
      <c r="B103" s="4">
        <v>205900</v>
      </c>
      <c r="C103" s="4">
        <v>8500</v>
      </c>
      <c r="D103" s="4">
        <v>197400</v>
      </c>
      <c r="E103" s="4">
        <v>5763680000</v>
      </c>
      <c r="F103" s="4">
        <f t="shared" si="15"/>
        <v>-149786360000</v>
      </c>
      <c r="R103" s="5">
        <v>-3.4000000000000002E-3</v>
      </c>
      <c r="S103" s="4">
        <v>5685130</v>
      </c>
      <c r="T103" s="4">
        <f t="shared" si="13"/>
        <v>5502550.5</v>
      </c>
      <c r="U103" s="4">
        <f t="shared" si="17"/>
        <v>3628740</v>
      </c>
    </row>
    <row r="104" spans="1:21" x14ac:dyDescent="0.2">
      <c r="A104" s="16" t="s">
        <v>184</v>
      </c>
      <c r="B104" s="4">
        <v>122700</v>
      </c>
      <c r="C104" s="4">
        <v>1243200</v>
      </c>
      <c r="D104" s="4">
        <v>-1120500</v>
      </c>
      <c r="E104" s="4">
        <v>-32898050000</v>
      </c>
      <c r="F104" s="4">
        <f t="shared" si="15"/>
        <v>-155550040000</v>
      </c>
      <c r="R104" s="5">
        <v>6.9999999999999993E-3</v>
      </c>
      <c r="S104" s="4">
        <v>8146138</v>
      </c>
      <c r="T104" s="4">
        <f t="shared" si="13"/>
        <v>5889510.5</v>
      </c>
      <c r="U104" s="4">
        <f t="shared" si="17"/>
        <v>3628740</v>
      </c>
    </row>
    <row r="105" spans="1:21" x14ac:dyDescent="0.2">
      <c r="A105" s="16" t="s">
        <v>183</v>
      </c>
      <c r="B105" s="4">
        <v>202900</v>
      </c>
      <c r="C105" s="4">
        <v>1346600</v>
      </c>
      <c r="D105" s="4">
        <v>-1143700</v>
      </c>
      <c r="E105" s="4">
        <v>-32547110000</v>
      </c>
      <c r="F105" s="4">
        <f t="shared" si="15"/>
        <v>-122651990000</v>
      </c>
      <c r="R105" s="5">
        <v>6.8699999999999997E-2</v>
      </c>
      <c r="S105" s="4">
        <v>7073263</v>
      </c>
      <c r="T105" s="4">
        <f t="shared" si="13"/>
        <v>5512856.0999999996</v>
      </c>
      <c r="U105" s="4">
        <f t="shared" si="17"/>
        <v>3628740</v>
      </c>
    </row>
    <row r="106" spans="1:21" x14ac:dyDescent="0.2">
      <c r="A106" s="16" t="s">
        <v>182</v>
      </c>
      <c r="B106" s="4">
        <v>95100</v>
      </c>
      <c r="C106" s="4">
        <v>107300</v>
      </c>
      <c r="D106" s="4">
        <v>-12200</v>
      </c>
      <c r="E106" s="4">
        <v>-347510000</v>
      </c>
      <c r="F106" s="4">
        <f t="shared" si="15"/>
        <v>-90104880000</v>
      </c>
      <c r="R106" s="5">
        <v>-1.6399999999999998E-2</v>
      </c>
      <c r="S106" s="4">
        <v>4494983</v>
      </c>
      <c r="T106" s="4">
        <f t="shared" si="13"/>
        <v>5434381</v>
      </c>
      <c r="U106" s="4">
        <f t="shared" si="17"/>
        <v>3628740</v>
      </c>
    </row>
    <row r="107" spans="1:21" x14ac:dyDescent="0.2">
      <c r="A107" s="16" t="s">
        <v>181</v>
      </c>
      <c r="B107" s="4">
        <v>225100</v>
      </c>
      <c r="C107" s="4">
        <v>19600</v>
      </c>
      <c r="D107" s="4">
        <v>205500</v>
      </c>
      <c r="E107" s="4">
        <v>5613340000</v>
      </c>
      <c r="F107" s="4">
        <f t="shared" si="15"/>
        <v>-89757370000</v>
      </c>
      <c r="R107" s="5">
        <v>1.49E-2</v>
      </c>
      <c r="S107" s="4">
        <v>3628740</v>
      </c>
      <c r="T107" s="4">
        <f t="shared" si="13"/>
        <v>5506554.9000000004</v>
      </c>
      <c r="U107" s="4">
        <f t="shared" si="17"/>
        <v>2921889</v>
      </c>
    </row>
    <row r="108" spans="1:21" x14ac:dyDescent="0.2">
      <c r="A108" s="16" t="s">
        <v>180</v>
      </c>
      <c r="B108" s="4">
        <v>153750</v>
      </c>
      <c r="C108" s="4">
        <v>947227</v>
      </c>
      <c r="D108" s="4">
        <v>-793477</v>
      </c>
      <c r="E108" s="4">
        <v>-21553910000</v>
      </c>
      <c r="F108" s="4">
        <f t="shared" si="15"/>
        <v>-95370710000</v>
      </c>
      <c r="R108" s="5">
        <v>-1.4499999999999999E-2</v>
      </c>
      <c r="S108" s="4">
        <v>5563983</v>
      </c>
      <c r="T108" s="4">
        <f t="shared" si="13"/>
        <v>5632045.5999999996</v>
      </c>
      <c r="U108" s="4">
        <f t="shared" si="17"/>
        <v>2921889</v>
      </c>
    </row>
    <row r="109" spans="1:21" x14ac:dyDescent="0.2">
      <c r="A109" s="16" t="s">
        <v>179</v>
      </c>
      <c r="B109" s="4">
        <v>255900</v>
      </c>
      <c r="C109" s="4">
        <v>898950</v>
      </c>
      <c r="D109" s="4">
        <v>-643050</v>
      </c>
      <c r="E109" s="4">
        <v>-17422100000</v>
      </c>
      <c r="F109" s="4">
        <f t="shared" si="15"/>
        <v>-73816800000</v>
      </c>
      <c r="R109" s="5">
        <v>5.3899999999999997E-2</v>
      </c>
      <c r="S109" s="4">
        <v>6024185</v>
      </c>
      <c r="T109" s="4">
        <f t="shared" si="13"/>
        <v>5431386.2000000002</v>
      </c>
      <c r="U109" s="4">
        <f t="shared" si="17"/>
        <v>2921889</v>
      </c>
    </row>
    <row r="110" spans="1:21" x14ac:dyDescent="0.2">
      <c r="A110" s="16" t="s">
        <v>178</v>
      </c>
      <c r="B110" s="4">
        <v>1466800</v>
      </c>
      <c r="C110" s="4">
        <v>774900</v>
      </c>
      <c r="D110" s="4">
        <v>691900</v>
      </c>
      <c r="E110" s="4">
        <v>16664610000</v>
      </c>
      <c r="F110" s="4">
        <f t="shared" si="15"/>
        <v>-56394700000</v>
      </c>
      <c r="R110" s="5">
        <v>6.5599999999999992E-2</v>
      </c>
      <c r="S110" s="4">
        <v>5612312</v>
      </c>
      <c r="T110" s="4">
        <f t="shared" si="13"/>
        <v>5677519.2999999998</v>
      </c>
      <c r="U110" s="4">
        <f t="shared" si="17"/>
        <v>2921889</v>
      </c>
    </row>
    <row r="111" spans="1:21" x14ac:dyDescent="0.2">
      <c r="A111" s="16" t="s">
        <v>177</v>
      </c>
      <c r="B111" s="4">
        <v>1023600</v>
      </c>
      <c r="C111" s="4">
        <v>1296300</v>
      </c>
      <c r="D111" s="4">
        <v>-272700</v>
      </c>
      <c r="E111" s="4">
        <v>-6972610000</v>
      </c>
      <c r="F111" s="4">
        <f t="shared" si="15"/>
        <v>-73059310000</v>
      </c>
      <c r="R111" s="5">
        <v>-6.1500000000000006E-2</v>
      </c>
      <c r="S111" s="4">
        <v>7251705</v>
      </c>
      <c r="T111" s="4">
        <f t="shared" si="13"/>
        <v>5242055.5999999996</v>
      </c>
      <c r="U111" s="4">
        <f t="shared" si="17"/>
        <v>2921889</v>
      </c>
    </row>
    <row r="112" spans="1:21" x14ac:dyDescent="0.2">
      <c r="A112" s="16" t="s">
        <v>176</v>
      </c>
      <c r="B112" s="4">
        <v>275600</v>
      </c>
      <c r="C112" s="4">
        <v>37600</v>
      </c>
      <c r="D112" s="4">
        <v>238000</v>
      </c>
      <c r="E112" s="4">
        <v>6296230000</v>
      </c>
      <c r="F112" s="4">
        <f t="shared" si="15"/>
        <v>-66086700000</v>
      </c>
      <c r="R112" s="5">
        <v>-5.45E-2</v>
      </c>
      <c r="S112" s="4">
        <v>2921889</v>
      </c>
      <c r="T112" s="4">
        <f t="shared" ref="T112:T121" si="18">AVERAGE(S113:S122)</f>
        <v>5415762.2999999998</v>
      </c>
      <c r="U112" s="4">
        <f t="shared" si="17"/>
        <v>3306719</v>
      </c>
    </row>
    <row r="113" spans="1:21" x14ac:dyDescent="0.2">
      <c r="A113" s="16" t="s">
        <v>175</v>
      </c>
      <c r="B113" s="4">
        <v>53000</v>
      </c>
      <c r="C113" s="4">
        <v>167600</v>
      </c>
      <c r="D113" s="4">
        <v>-114600</v>
      </c>
      <c r="E113" s="4">
        <v>-3066120000</v>
      </c>
      <c r="F113" s="4">
        <f t="shared" si="15"/>
        <v>-72382930000</v>
      </c>
      <c r="R113" s="5">
        <v>2.6200000000000001E-2</v>
      </c>
      <c r="S113" s="4">
        <v>4308307</v>
      </c>
      <c r="T113" s="4">
        <f t="shared" si="18"/>
        <v>5381945.4000000004</v>
      </c>
      <c r="U113" s="4">
        <f t="shared" si="17"/>
        <v>3306719</v>
      </c>
    </row>
    <row r="114" spans="1:21" x14ac:dyDescent="0.2">
      <c r="A114" s="16" t="s">
        <v>174</v>
      </c>
      <c r="B114" s="4">
        <v>308500</v>
      </c>
      <c r="C114" s="4">
        <v>936800</v>
      </c>
      <c r="D114" s="4">
        <v>-628300</v>
      </c>
      <c r="E114" s="4">
        <v>-16914640000</v>
      </c>
      <c r="F114" s="4">
        <f t="shared" si="15"/>
        <v>-69316810000</v>
      </c>
      <c r="R114" s="5">
        <v>-6.6199999999999995E-2</v>
      </c>
      <c r="S114" s="4">
        <v>12015738</v>
      </c>
      <c r="T114" s="4">
        <f t="shared" si="18"/>
        <v>4725421.5</v>
      </c>
      <c r="U114" s="4">
        <f t="shared" si="17"/>
        <v>3306719</v>
      </c>
    </row>
    <row r="115" spans="1:21" x14ac:dyDescent="0.2">
      <c r="A115" s="16" t="s">
        <v>173</v>
      </c>
      <c r="B115" s="4">
        <v>14500</v>
      </c>
      <c r="C115" s="4">
        <v>888200</v>
      </c>
      <c r="D115" s="4">
        <v>-873700</v>
      </c>
      <c r="E115" s="4">
        <v>-25553490000</v>
      </c>
      <c r="F115" s="4">
        <f t="shared" si="15"/>
        <v>-52402170000</v>
      </c>
      <c r="R115" s="5">
        <v>-2.7099999999999999E-2</v>
      </c>
      <c r="S115" s="4">
        <v>3306719</v>
      </c>
      <c r="T115" s="4">
        <f t="shared" si="18"/>
        <v>4817758.7</v>
      </c>
      <c r="U115" s="4">
        <f t="shared" si="17"/>
        <v>3710232</v>
      </c>
    </row>
    <row r="116" spans="1:21" x14ac:dyDescent="0.2">
      <c r="A116" s="16" t="s">
        <v>172</v>
      </c>
      <c r="B116" s="4">
        <v>67100</v>
      </c>
      <c r="C116" s="4">
        <v>686400</v>
      </c>
      <c r="D116" s="4">
        <v>-619300</v>
      </c>
      <c r="E116" s="4">
        <v>-18090830000</v>
      </c>
      <c r="F116" s="4">
        <f t="shared" si="15"/>
        <v>-26848680000</v>
      </c>
      <c r="R116" s="5">
        <v>1.9E-2</v>
      </c>
      <c r="S116" s="4">
        <v>3710232</v>
      </c>
      <c r="T116" s="4">
        <f t="shared" si="18"/>
        <v>4797024.4000000004</v>
      </c>
      <c r="U116" s="4">
        <f t="shared" si="17"/>
        <v>2897068</v>
      </c>
    </row>
    <row r="117" spans="1:21" x14ac:dyDescent="0.2">
      <c r="A117" s="16" t="s">
        <v>171</v>
      </c>
      <c r="B117" s="4">
        <v>8700</v>
      </c>
      <c r="C117" s="4">
        <v>795800</v>
      </c>
      <c r="D117" s="4">
        <v>-787100</v>
      </c>
      <c r="E117" s="4">
        <v>-22760410000</v>
      </c>
      <c r="F117" s="4">
        <f t="shared" si="15"/>
        <v>-8757850000</v>
      </c>
      <c r="R117" s="5">
        <v>1.8E-3</v>
      </c>
      <c r="S117" s="4">
        <v>4350479</v>
      </c>
      <c r="T117" s="4">
        <f t="shared" si="18"/>
        <v>4680277.4000000004</v>
      </c>
      <c r="U117" s="4">
        <f t="shared" si="17"/>
        <v>2897068</v>
      </c>
    </row>
    <row r="118" spans="1:21" x14ac:dyDescent="0.2">
      <c r="A118" s="16" t="s">
        <v>170</v>
      </c>
      <c r="B118" s="4">
        <v>824600</v>
      </c>
      <c r="C118" s="4">
        <v>72410</v>
      </c>
      <c r="D118" s="4">
        <v>752190</v>
      </c>
      <c r="E118" s="4">
        <v>20719590000</v>
      </c>
      <c r="F118" s="4">
        <f t="shared" si="15"/>
        <v>14002560000</v>
      </c>
      <c r="R118" s="5">
        <v>6.8400000000000002E-2</v>
      </c>
      <c r="S118" s="4">
        <v>6818890</v>
      </c>
      <c r="T118" s="4">
        <f t="shared" si="18"/>
        <v>4403416.7</v>
      </c>
      <c r="U118" s="4">
        <f t="shared" si="17"/>
        <v>2897068</v>
      </c>
    </row>
    <row r="119" spans="1:21" x14ac:dyDescent="0.2">
      <c r="A119" s="16" t="s">
        <v>169</v>
      </c>
      <c r="B119" s="4">
        <v>586251</v>
      </c>
      <c r="C119" s="4">
        <v>75300</v>
      </c>
      <c r="D119" s="4">
        <v>510951</v>
      </c>
      <c r="E119" s="4">
        <v>14005940000</v>
      </c>
      <c r="F119" s="4">
        <f t="shared" si="15"/>
        <v>-6717030000</v>
      </c>
      <c r="R119" s="5">
        <v>-3.39E-2</v>
      </c>
      <c r="S119" s="4">
        <v>4017591</v>
      </c>
      <c r="T119" s="4">
        <f t="shared" si="18"/>
        <v>4325539.5999999996</v>
      </c>
      <c r="U119" s="4">
        <f t="shared" si="17"/>
        <v>2897068</v>
      </c>
    </row>
    <row r="120" spans="1:21" x14ac:dyDescent="0.2">
      <c r="A120" s="16" t="s">
        <v>168</v>
      </c>
      <c r="B120" s="4">
        <v>539400</v>
      </c>
      <c r="C120" s="4">
        <v>15500</v>
      </c>
      <c r="D120" s="4">
        <v>523900</v>
      </c>
      <c r="E120" s="4">
        <v>14713950000</v>
      </c>
      <c r="F120" s="4">
        <f t="shared" si="15"/>
        <v>-20722970000</v>
      </c>
      <c r="R120" s="5">
        <v>-1.7000000000000001E-3</v>
      </c>
      <c r="S120" s="4">
        <v>8073643</v>
      </c>
      <c r="T120" s="4">
        <f t="shared" si="18"/>
        <v>4085412.9</v>
      </c>
      <c r="U120" s="4">
        <f t="shared" si="17"/>
        <v>2897068</v>
      </c>
    </row>
    <row r="121" spans="1:21" x14ac:dyDescent="0.2">
      <c r="A121" s="16" t="s">
        <v>167</v>
      </c>
      <c r="B121" s="4">
        <v>204200</v>
      </c>
      <c r="C121" s="4">
        <v>10000</v>
      </c>
      <c r="D121" s="4">
        <v>194200</v>
      </c>
      <c r="E121" s="4">
        <v>5821040000</v>
      </c>
      <c r="F121" s="4">
        <f t="shared" si="15"/>
        <v>-35436920000</v>
      </c>
      <c r="R121" s="5">
        <v>-6.9599999999999995E-2</v>
      </c>
      <c r="S121" s="4">
        <v>2897068</v>
      </c>
      <c r="T121" s="4">
        <f t="shared" si="18"/>
        <v>4640679.2</v>
      </c>
      <c r="U121" s="4">
        <f t="shared" si="17"/>
        <v>3502889</v>
      </c>
    </row>
    <row r="122" spans="1:21" x14ac:dyDescent="0.2">
      <c r="A122" s="16" t="s">
        <v>166</v>
      </c>
      <c r="B122" s="4">
        <v>4100</v>
      </c>
      <c r="C122" s="4">
        <v>778800</v>
      </c>
      <c r="D122" s="4">
        <v>-774700</v>
      </c>
      <c r="E122" s="4">
        <v>-23856710000</v>
      </c>
      <c r="F122" s="4">
        <f t="shared" si="15"/>
        <v>-41257960000</v>
      </c>
      <c r="R122" s="5">
        <v>-3.9800000000000002E-2</v>
      </c>
      <c r="S122" s="4">
        <v>4658956</v>
      </c>
      <c r="T122" s="4">
        <f>AVERAGE(S123:S132)</f>
        <v>4532749.4000000004</v>
      </c>
      <c r="U122" s="4">
        <f t="shared" si="17"/>
        <v>3183009</v>
      </c>
    </row>
    <row r="123" spans="1:21" x14ac:dyDescent="0.2">
      <c r="A123" s="16" t="s">
        <v>165</v>
      </c>
      <c r="B123" s="4">
        <v>27200</v>
      </c>
      <c r="C123" s="4">
        <v>68900</v>
      </c>
      <c r="D123" s="4">
        <v>-41700</v>
      </c>
      <c r="E123" s="4">
        <v>-1286530000</v>
      </c>
      <c r="F123" s="4">
        <f t="shared" si="15"/>
        <v>-17401250000</v>
      </c>
      <c r="R123" s="5">
        <v>-3.0999999999999999E-3</v>
      </c>
      <c r="S123" s="4">
        <v>3970138</v>
      </c>
      <c r="U123" s="4">
        <f t="shared" si="17"/>
        <v>3183009</v>
      </c>
    </row>
    <row r="124" spans="1:21" x14ac:dyDescent="0.2">
      <c r="A124" s="16" t="s">
        <v>164</v>
      </c>
      <c r="B124" s="4">
        <v>2000</v>
      </c>
      <c r="C124" s="4">
        <v>166300</v>
      </c>
      <c r="D124" s="4">
        <v>-164300</v>
      </c>
      <c r="E124" s="4">
        <v>-5208940000</v>
      </c>
      <c r="F124" s="4">
        <f t="shared" si="15"/>
        <v>-16114720000</v>
      </c>
      <c r="R124" s="5">
        <v>1.1299999999999999E-2</v>
      </c>
      <c r="S124" s="4">
        <v>5450499</v>
      </c>
      <c r="U124" s="4">
        <f t="shared" ref="U124:U126" si="19">MIN(S125:S129)</f>
        <v>3183009</v>
      </c>
    </row>
    <row r="125" spans="1:21" x14ac:dyDescent="0.2">
      <c r="A125" s="16" t="s">
        <v>163</v>
      </c>
      <c r="B125" s="4">
        <v>83600</v>
      </c>
      <c r="C125" s="4">
        <v>0</v>
      </c>
      <c r="D125" s="4">
        <v>83600</v>
      </c>
      <c r="E125" s="4">
        <v>2548880000</v>
      </c>
      <c r="F125" s="4">
        <f t="shared" si="15"/>
        <v>-10905780000</v>
      </c>
      <c r="R125" s="5">
        <v>3.15E-2</v>
      </c>
      <c r="S125" s="4">
        <v>4230091</v>
      </c>
      <c r="U125" s="4">
        <f t="shared" si="19"/>
        <v>3183009</v>
      </c>
    </row>
    <row r="126" spans="1:21" x14ac:dyDescent="0.2">
      <c r="A126" s="16" t="s">
        <v>162</v>
      </c>
      <c r="B126" s="4">
        <v>56300</v>
      </c>
      <c r="C126" s="4">
        <v>256800</v>
      </c>
      <c r="D126" s="4">
        <v>-200500</v>
      </c>
      <c r="E126" s="4">
        <v>-6172010000</v>
      </c>
      <c r="F126" s="4">
        <f t="shared" si="15"/>
        <v>-13454660000</v>
      </c>
      <c r="R126" s="5">
        <v>-9.7999999999999997E-3</v>
      </c>
      <c r="S126" s="4">
        <v>3502889</v>
      </c>
      <c r="U126" s="4">
        <f t="shared" si="19"/>
        <v>3183009</v>
      </c>
    </row>
    <row r="127" spans="1:21" x14ac:dyDescent="0.2">
      <c r="A127" s="16" t="s">
        <v>161</v>
      </c>
      <c r="B127" s="4">
        <v>1000</v>
      </c>
      <c r="C127" s="4">
        <v>95100</v>
      </c>
      <c r="D127" s="4">
        <v>-94100</v>
      </c>
      <c r="E127" s="4">
        <v>-2836830000</v>
      </c>
      <c r="F127" s="4">
        <f t="shared" si="15"/>
        <v>-7282650000</v>
      </c>
      <c r="R127" s="5">
        <v>2.18E-2</v>
      </c>
      <c r="S127" s="4">
        <v>3183009</v>
      </c>
      <c r="U127" s="4">
        <f>MIN(S128:S132)</f>
        <v>3238820</v>
      </c>
    </row>
    <row r="128" spans="1:21" x14ac:dyDescent="0.2">
      <c r="A128" s="16" t="s">
        <v>160</v>
      </c>
      <c r="B128" s="4">
        <v>52500</v>
      </c>
      <c r="C128" s="4">
        <v>99100</v>
      </c>
      <c r="D128" s="4">
        <v>-46600</v>
      </c>
      <c r="E128" s="4">
        <v>-1345600000</v>
      </c>
      <c r="F128" s="4">
        <f t="shared" si="15"/>
        <v>-4445820000</v>
      </c>
      <c r="R128" s="5">
        <v>2.9399999999999999E-2</v>
      </c>
      <c r="S128" s="4">
        <v>4050283</v>
      </c>
    </row>
    <row r="129" spans="1:22" x14ac:dyDescent="0.2">
      <c r="A129" s="16" t="s">
        <v>159</v>
      </c>
      <c r="B129" s="4">
        <v>2400</v>
      </c>
      <c r="C129" s="4">
        <v>342700</v>
      </c>
      <c r="D129" s="4">
        <v>-340300</v>
      </c>
      <c r="E129" s="4">
        <v>-10111830000</v>
      </c>
      <c r="F129" s="4">
        <f t="shared" si="15"/>
        <v>-3100220000</v>
      </c>
      <c r="R129" s="5">
        <v>-2.35E-2</v>
      </c>
      <c r="S129" s="4">
        <v>3238820</v>
      </c>
    </row>
    <row r="130" spans="1:22" x14ac:dyDescent="0.2">
      <c r="A130" s="16" t="s">
        <v>158</v>
      </c>
      <c r="B130" s="4">
        <v>207700</v>
      </c>
      <c r="C130" s="4">
        <v>20000</v>
      </c>
      <c r="D130" s="4">
        <v>187700</v>
      </c>
      <c r="E130" s="4">
        <v>5553520000</v>
      </c>
      <c r="F130" s="4">
        <f t="shared" si="15"/>
        <v>7011610000</v>
      </c>
      <c r="R130" s="5">
        <v>2.4199999999999999E-2</v>
      </c>
      <c r="S130" s="4">
        <v>5672376</v>
      </c>
    </row>
    <row r="131" spans="1:22" x14ac:dyDescent="0.2">
      <c r="A131" s="16" t="s">
        <v>157</v>
      </c>
      <c r="B131" s="4">
        <v>388500</v>
      </c>
      <c r="C131" s="4">
        <v>769300</v>
      </c>
      <c r="D131" s="4">
        <v>-380800</v>
      </c>
      <c r="E131" s="4">
        <v>-11428670000</v>
      </c>
      <c r="F131" s="4">
        <f>E131+F132</f>
        <v>1458090000</v>
      </c>
      <c r="R131" s="5">
        <v>-6.7500000000000004E-2</v>
      </c>
      <c r="S131" s="4">
        <v>8449731</v>
      </c>
    </row>
    <row r="132" spans="1:22" x14ac:dyDescent="0.2">
      <c r="A132" s="16" t="s">
        <v>156</v>
      </c>
      <c r="B132" s="4">
        <v>415600</v>
      </c>
      <c r="C132" s="4">
        <v>200</v>
      </c>
      <c r="D132" s="4">
        <v>415400</v>
      </c>
      <c r="E132" s="4">
        <v>12886760000</v>
      </c>
      <c r="F132" s="4">
        <f>E132</f>
        <v>12886760000</v>
      </c>
      <c r="R132" s="5">
        <v>1.8100000000000002E-2</v>
      </c>
      <c r="S132" s="4">
        <v>3579658</v>
      </c>
    </row>
    <row r="133" spans="1:22" x14ac:dyDescent="0.2">
      <c r="A133" s="2"/>
      <c r="B133" s="4"/>
      <c r="C133" s="4"/>
      <c r="D133" s="4"/>
      <c r="E133" s="4"/>
      <c r="F133" s="4">
        <f>E133</f>
        <v>0</v>
      </c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6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6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6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6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6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5"/>
    </row>
    <row r="150" spans="1:22" x14ac:dyDescent="0.2">
      <c r="A150" s="6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5"/>
    </row>
    <row r="151" spans="1:22" x14ac:dyDescent="0.2">
      <c r="A151" s="6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5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5"/>
    </row>
    <row r="153" spans="1:22" x14ac:dyDescent="0.2">
      <c r="A153" s="2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5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5"/>
    </row>
    <row r="155" spans="1:22" x14ac:dyDescent="0.2">
      <c r="A155" s="6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5"/>
    </row>
    <row r="156" spans="1:22" x14ac:dyDescent="0.2">
      <c r="A156" s="6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5"/>
    </row>
    <row r="157" spans="1:22" x14ac:dyDescent="0.2">
      <c r="A157" s="6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5"/>
    </row>
    <row r="158" spans="1:22" x14ac:dyDescent="0.2">
      <c r="A158" s="6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5"/>
    </row>
    <row r="159" spans="1:22" x14ac:dyDescent="0.2">
      <c r="A159" s="6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5"/>
    </row>
    <row r="160" spans="1:22" x14ac:dyDescent="0.2">
      <c r="A160" s="6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5"/>
    </row>
    <row r="161" spans="1:22" x14ac:dyDescent="0.2">
      <c r="A161" s="6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5"/>
    </row>
    <row r="162" spans="1:22" x14ac:dyDescent="0.2">
      <c r="A162" s="6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5"/>
      <c r="U162" s="5"/>
      <c r="V162" s="5"/>
    </row>
    <row r="163" spans="1:22" x14ac:dyDescent="0.2">
      <c r="A163" s="6"/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5"/>
      <c r="U163" s="5"/>
      <c r="V163" s="5"/>
    </row>
    <row r="164" spans="1:22" x14ac:dyDescent="0.2">
      <c r="A164" s="6"/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5"/>
      <c r="U164" s="5"/>
      <c r="V164" s="5"/>
    </row>
    <row r="165" spans="1:22" x14ac:dyDescent="0.2">
      <c r="A165" s="6"/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5"/>
      <c r="U165" s="5"/>
      <c r="V165" s="5"/>
    </row>
    <row r="166" spans="1:22" x14ac:dyDescent="0.2">
      <c r="A166" s="6"/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5"/>
      <c r="U166" s="5"/>
      <c r="V166" s="5"/>
    </row>
    <row r="167" spans="1:22" x14ac:dyDescent="0.2">
      <c r="A167" s="6"/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5"/>
      <c r="U167" s="5"/>
      <c r="V167" s="5"/>
    </row>
    <row r="168" spans="1:22" x14ac:dyDescent="0.2">
      <c r="A168" s="2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5"/>
    </row>
    <row r="169" spans="1:22" x14ac:dyDescent="0.2">
      <c r="A169" s="2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5"/>
    </row>
    <row r="170" spans="1:22" x14ac:dyDescent="0.2">
      <c r="A170" s="2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5"/>
    </row>
    <row r="171" spans="1:22" x14ac:dyDescent="0.2">
      <c r="A171" s="2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5"/>
    </row>
    <row r="172" spans="1:22" x14ac:dyDescent="0.2">
      <c r="A172" s="2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5"/>
    </row>
    <row r="173" spans="1:22" x14ac:dyDescent="0.2">
      <c r="A173" s="2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5"/>
    </row>
    <row r="174" spans="1:22" x14ac:dyDescent="0.2">
      <c r="A174" s="2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5"/>
    </row>
    <row r="175" spans="1:22" x14ac:dyDescent="0.2">
      <c r="A175" s="2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5"/>
    </row>
    <row r="176" spans="1:22" x14ac:dyDescent="0.2">
      <c r="A176" s="2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5"/>
    </row>
    <row r="177" spans="1:22" x14ac:dyDescent="0.2">
      <c r="A177" s="2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5"/>
      <c r="U177" s="5"/>
      <c r="V177" s="5"/>
    </row>
    <row r="178" spans="1:22" x14ac:dyDescent="0.2">
      <c r="A178" s="2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5"/>
      <c r="U178" s="5"/>
      <c r="V178" s="5"/>
    </row>
    <row r="179" spans="1:22" x14ac:dyDescent="0.2">
      <c r="A179" s="2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5"/>
      <c r="U179" s="5"/>
      <c r="V179" s="5"/>
    </row>
    <row r="180" spans="1:22" x14ac:dyDescent="0.2">
      <c r="A180" s="2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5"/>
      <c r="U180" s="5"/>
      <c r="V180" s="5"/>
    </row>
    <row r="181" spans="1:22" x14ac:dyDescent="0.2">
      <c r="A181" s="2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5"/>
      <c r="U181" s="5"/>
      <c r="V181" s="5"/>
    </row>
    <row r="182" spans="1:22" x14ac:dyDescent="0.2">
      <c r="A182" s="2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5"/>
      <c r="U182" s="5"/>
      <c r="V182" s="5"/>
    </row>
    <row r="183" spans="1:22" x14ac:dyDescent="0.2">
      <c r="A183" s="2"/>
      <c r="B183" s="4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5"/>
      <c r="U183" s="5"/>
      <c r="V183" s="8"/>
    </row>
    <row r="184" spans="1:22" x14ac:dyDescent="0.2">
      <c r="A184" s="2"/>
      <c r="B184" s="4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5"/>
      <c r="U184" s="5"/>
      <c r="V184" s="8"/>
    </row>
    <row r="185" spans="1:22" x14ac:dyDescent="0.2">
      <c r="A185" s="2"/>
      <c r="B185" s="4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5"/>
      <c r="U185" s="5"/>
      <c r="V185" s="8"/>
    </row>
    <row r="186" spans="1:22" x14ac:dyDescent="0.2">
      <c r="A186" s="2"/>
      <c r="B186" s="4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5"/>
      <c r="U186" s="5"/>
      <c r="V186" s="8"/>
    </row>
    <row r="187" spans="1:22" x14ac:dyDescent="0.2">
      <c r="A187" s="2"/>
      <c r="B187" s="4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5"/>
      <c r="U187" s="5"/>
      <c r="V187" s="8"/>
    </row>
    <row r="188" spans="1:22" x14ac:dyDescent="0.2">
      <c r="A188" s="6"/>
      <c r="B188" s="4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5"/>
      <c r="U188" s="5"/>
      <c r="V188" s="8"/>
    </row>
    <row r="189" spans="1:22" x14ac:dyDescent="0.2">
      <c r="A189" s="6"/>
      <c r="B189" s="4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5"/>
      <c r="U189" s="5"/>
      <c r="V189" s="8"/>
    </row>
    <row r="190" spans="1:22" x14ac:dyDescent="0.2">
      <c r="A190" s="6"/>
      <c r="B190" s="4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5"/>
      <c r="U190" s="5"/>
      <c r="V190" s="8"/>
    </row>
    <row r="191" spans="1:22" x14ac:dyDescent="0.2">
      <c r="A191" s="6"/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5"/>
      <c r="U191" s="5"/>
      <c r="V191" s="8"/>
    </row>
    <row r="192" spans="1:22" x14ac:dyDescent="0.2">
      <c r="A192" s="6"/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5"/>
      <c r="U192" s="5"/>
      <c r="V192" s="8"/>
    </row>
    <row r="193" spans="1:22" x14ac:dyDescent="0.2">
      <c r="A193" s="2"/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5"/>
      <c r="U193" s="5"/>
      <c r="V193" s="8"/>
    </row>
    <row r="194" spans="1:22" x14ac:dyDescent="0.2">
      <c r="A194" s="2"/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5"/>
      <c r="U194" s="5"/>
      <c r="V194" s="8"/>
    </row>
    <row r="195" spans="1:22" x14ac:dyDescent="0.2">
      <c r="A195" s="2"/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5"/>
      <c r="U195" s="5"/>
      <c r="V195" s="8"/>
    </row>
    <row r="196" spans="1:22" x14ac:dyDescent="0.2">
      <c r="A196" s="2"/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5"/>
      <c r="U196" s="5"/>
      <c r="V196" s="8"/>
    </row>
    <row r="197" spans="1:22" x14ac:dyDescent="0.2">
      <c r="A197" s="2"/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5"/>
      <c r="U197" s="5"/>
      <c r="V197" s="8"/>
    </row>
    <row r="223" spans="1:3" x14ac:dyDescent="0.2">
      <c r="A223" t="e" cm="1">
        <f t="array" aca="1" ref="A223" ca="1">INDIRECT("'" &amp; E1 &amp; "'!$A$2:$A$66")</f>
        <v>#REF!</v>
      </c>
      <c r="B223" t="e" cm="1">
        <f t="array" aca="1" ref="B223" ca="1">INDIRECT("'" &amp; E1 &amp; "'!$B$2:$B$66")</f>
        <v>#REF!</v>
      </c>
      <c r="C223" t="e" cm="1">
        <f t="array" aca="1" ref="C223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325449-C67F-134A-B9BE-E327C581AA99}">
  <sheetPr codeName="Sheet11"/>
  <dimension ref="A1:V223"/>
  <sheetViews>
    <sheetView workbookViewId="0">
      <pane ySplit="2" topLeftCell="A3" activePane="bottomLeft" state="frozen"/>
      <selection activeCell="F17" sqref="F17"/>
      <selection pane="bottomLeft" activeCell="F17" sqref="F17"/>
    </sheetView>
  </sheetViews>
  <sheetFormatPr baseColWidth="10" defaultRowHeight="16" x14ac:dyDescent="0.2"/>
  <cols>
    <col min="1" max="1" width="21.1640625" customWidth="1"/>
    <col min="2" max="3" width="13.83203125" customWidth="1"/>
    <col min="4" max="4" width="15.33203125" customWidth="1"/>
    <col min="5" max="5" width="16.832031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3.664062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252</v>
      </c>
      <c r="U2" s="1" t="s">
        <v>253</v>
      </c>
      <c r="V2" s="1" t="s">
        <v>236</v>
      </c>
    </row>
    <row r="3" spans="1:22" x14ac:dyDescent="0.2">
      <c r="A3" s="16" t="s">
        <v>357</v>
      </c>
      <c r="B3" s="4">
        <v>267900</v>
      </c>
      <c r="C3" s="4">
        <v>0</v>
      </c>
      <c r="D3" s="4">
        <v>267900</v>
      </c>
      <c r="E3" s="4">
        <v>7608372311</v>
      </c>
      <c r="F3" s="4">
        <f t="shared" ref="F3:F11" si="0">E3+F4</f>
        <v>-34922080308</v>
      </c>
      <c r="K3" s="24">
        <f t="shared" ref="K3:K11" si="1">K4+J3</f>
        <v>89587660000</v>
      </c>
      <c r="L3" s="4">
        <v>580</v>
      </c>
      <c r="M3" s="4">
        <v>491</v>
      </c>
      <c r="N3" s="4">
        <v>97</v>
      </c>
      <c r="O3" s="4">
        <v>99</v>
      </c>
      <c r="P3" s="4">
        <v>1376600</v>
      </c>
      <c r="Q3" s="4">
        <v>1498400</v>
      </c>
      <c r="R3" s="5">
        <v>0</v>
      </c>
      <c r="S3" s="4">
        <v>3046600</v>
      </c>
      <c r="T3" s="4">
        <f t="shared" ref="T3:T38" si="2">AVERAGE(S4:S13)</f>
        <v>4510450</v>
      </c>
      <c r="U3" s="4">
        <f t="shared" ref="U3:U11" si="3">MIN(S4:S8)</f>
        <v>3894000</v>
      </c>
      <c r="V3" s="5">
        <v>2.4399999999999998E-2</v>
      </c>
    </row>
    <row r="4" spans="1:22" x14ac:dyDescent="0.2">
      <c r="A4" s="16" t="s">
        <v>356</v>
      </c>
      <c r="B4" s="4">
        <v>300</v>
      </c>
      <c r="C4" s="4">
        <v>127800</v>
      </c>
      <c r="D4" s="4">
        <v>-127500</v>
      </c>
      <c r="E4" s="4">
        <v>-3673890968</v>
      </c>
      <c r="F4" s="4">
        <f t="shared" si="0"/>
        <v>-42530452619</v>
      </c>
      <c r="K4" s="24">
        <f t="shared" si="1"/>
        <v>89587660000</v>
      </c>
      <c r="L4" s="4">
        <v>773</v>
      </c>
      <c r="M4" s="4">
        <v>484</v>
      </c>
      <c r="N4" s="4">
        <v>107</v>
      </c>
      <c r="O4" s="4">
        <v>139</v>
      </c>
      <c r="P4" s="4">
        <v>1461800</v>
      </c>
      <c r="Q4" s="4">
        <v>2232500</v>
      </c>
      <c r="R4" s="5">
        <v>-3.8800000000000001E-2</v>
      </c>
      <c r="S4" s="4">
        <v>4657100</v>
      </c>
      <c r="T4" s="4">
        <f t="shared" si="2"/>
        <v>4580440</v>
      </c>
      <c r="U4" s="4">
        <f t="shared" si="3"/>
        <v>2786300</v>
      </c>
      <c r="V4" s="5">
        <v>3.7499999999999999E-2</v>
      </c>
    </row>
    <row r="5" spans="1:22" x14ac:dyDescent="0.2">
      <c r="A5" s="16" t="s">
        <v>355</v>
      </c>
      <c r="B5" s="4">
        <v>3200</v>
      </c>
      <c r="C5" s="4">
        <v>0</v>
      </c>
      <c r="D5" s="4">
        <v>3200</v>
      </c>
      <c r="E5" s="4">
        <v>94499197</v>
      </c>
      <c r="F5" s="4">
        <f t="shared" si="0"/>
        <v>-38856561651</v>
      </c>
      <c r="K5" s="24">
        <f t="shared" si="1"/>
        <v>89587660000</v>
      </c>
      <c r="L5" s="4">
        <v>655</v>
      </c>
      <c r="M5" s="4">
        <v>446</v>
      </c>
      <c r="N5" s="4">
        <v>96</v>
      </c>
      <c r="O5" s="4">
        <v>126</v>
      </c>
      <c r="P5" s="4">
        <v>1916000</v>
      </c>
      <c r="Q5" s="4">
        <v>1816000</v>
      </c>
      <c r="R5" s="5">
        <v>-1.0200000000000001E-2</v>
      </c>
      <c r="S5" s="4">
        <v>3894000</v>
      </c>
      <c r="T5" s="4">
        <f t="shared" si="2"/>
        <v>4754560</v>
      </c>
      <c r="U5" s="4">
        <f t="shared" si="3"/>
        <v>2786300</v>
      </c>
      <c r="V5" s="5">
        <v>1.6799999999999999E-2</v>
      </c>
    </row>
    <row r="6" spans="1:22" x14ac:dyDescent="0.2">
      <c r="A6" s="16" t="s">
        <v>354</v>
      </c>
      <c r="B6" s="4">
        <v>2100</v>
      </c>
      <c r="C6" s="4">
        <v>222140</v>
      </c>
      <c r="D6" s="4">
        <v>-220040</v>
      </c>
      <c r="E6" s="4">
        <v>-6702048420</v>
      </c>
      <c r="F6" s="4">
        <f t="shared" si="0"/>
        <v>-38951060848</v>
      </c>
      <c r="G6" s="4">
        <v>0</v>
      </c>
      <c r="H6" s="4">
        <v>0</v>
      </c>
      <c r="I6" s="4">
        <v>0</v>
      </c>
      <c r="J6" s="4">
        <v>15467000000</v>
      </c>
      <c r="K6" s="24">
        <f t="shared" si="1"/>
        <v>89587660000</v>
      </c>
      <c r="L6" s="4">
        <v>595</v>
      </c>
      <c r="M6" s="4">
        <v>716</v>
      </c>
      <c r="N6" s="4">
        <v>137</v>
      </c>
      <c r="O6" s="4">
        <v>213</v>
      </c>
      <c r="P6" s="4">
        <v>2198600</v>
      </c>
      <c r="Q6" s="4">
        <v>3842500</v>
      </c>
      <c r="R6" s="5">
        <v>-2.35E-2</v>
      </c>
      <c r="S6" s="4">
        <v>6212600</v>
      </c>
      <c r="T6" s="4">
        <f t="shared" si="2"/>
        <v>4450590</v>
      </c>
      <c r="U6" s="4">
        <f t="shared" si="3"/>
        <v>2286100</v>
      </c>
      <c r="V6" s="5">
        <v>3.8900000000000004E-2</v>
      </c>
    </row>
    <row r="7" spans="1:22" x14ac:dyDescent="0.2">
      <c r="A7" s="16" t="s">
        <v>353</v>
      </c>
      <c r="B7" s="4">
        <v>100</v>
      </c>
      <c r="C7" s="4">
        <v>461000</v>
      </c>
      <c r="D7" s="4">
        <v>-460900</v>
      </c>
      <c r="E7" s="4">
        <v>-13691106119</v>
      </c>
      <c r="F7" s="4">
        <f t="shared" si="0"/>
        <v>-32249012428</v>
      </c>
      <c r="K7" s="24">
        <f t="shared" si="1"/>
        <v>74120660000</v>
      </c>
      <c r="L7" s="4">
        <v>829</v>
      </c>
      <c r="M7" s="4">
        <v>468</v>
      </c>
      <c r="N7" s="4">
        <v>150</v>
      </c>
      <c r="O7" s="4">
        <v>138</v>
      </c>
      <c r="P7" s="4">
        <v>2100600</v>
      </c>
      <c r="Q7" s="4">
        <v>2338800</v>
      </c>
      <c r="R7" s="5">
        <v>1.34E-2</v>
      </c>
      <c r="S7" s="4">
        <v>4659200</v>
      </c>
      <c r="T7" s="4">
        <f t="shared" si="2"/>
        <v>4176780</v>
      </c>
      <c r="U7" s="4">
        <f t="shared" si="3"/>
        <v>2286100</v>
      </c>
      <c r="V7" s="5">
        <v>3.6200000000000003E-2</v>
      </c>
    </row>
    <row r="8" spans="1:22" x14ac:dyDescent="0.2">
      <c r="A8" s="16" t="s">
        <v>352</v>
      </c>
      <c r="B8" s="4">
        <v>101900</v>
      </c>
      <c r="C8" s="4">
        <v>27220</v>
      </c>
      <c r="D8" s="4">
        <v>74680</v>
      </c>
      <c r="E8" s="4">
        <v>2238955443</v>
      </c>
      <c r="F8" s="4">
        <f t="shared" si="0"/>
        <v>-18557906309</v>
      </c>
      <c r="K8" s="24">
        <f t="shared" si="1"/>
        <v>74120660000</v>
      </c>
      <c r="L8" s="4">
        <v>779</v>
      </c>
      <c r="M8" s="4">
        <v>441</v>
      </c>
      <c r="N8" s="4">
        <v>159</v>
      </c>
      <c r="O8" s="4">
        <v>118</v>
      </c>
      <c r="P8" s="4">
        <v>2803400</v>
      </c>
      <c r="Q8" s="4">
        <v>1860200</v>
      </c>
      <c r="R8" s="5">
        <v>-0.01</v>
      </c>
      <c r="S8" s="4">
        <v>4751000</v>
      </c>
      <c r="T8" s="4">
        <f t="shared" si="2"/>
        <v>4666760</v>
      </c>
      <c r="U8" s="4">
        <f t="shared" si="3"/>
        <v>2286100</v>
      </c>
      <c r="V8" s="5">
        <v>2.9600000000000001E-2</v>
      </c>
    </row>
    <row r="9" spans="1:22" x14ac:dyDescent="0.2">
      <c r="A9" s="16" t="s">
        <v>351</v>
      </c>
      <c r="B9" s="4">
        <v>43400</v>
      </c>
      <c r="C9" s="4">
        <v>12000</v>
      </c>
      <c r="D9" s="4">
        <v>31400</v>
      </c>
      <c r="E9" s="4">
        <v>957814385</v>
      </c>
      <c r="F9" s="4">
        <f t="shared" si="0"/>
        <v>-20796861752</v>
      </c>
      <c r="G9" s="4">
        <v>0</v>
      </c>
      <c r="H9" s="4">
        <v>0</v>
      </c>
      <c r="I9" s="4">
        <v>0</v>
      </c>
      <c r="J9" s="4">
        <v>-5056000000</v>
      </c>
      <c r="K9" s="24">
        <f t="shared" si="1"/>
        <v>74120660000</v>
      </c>
      <c r="L9" s="4">
        <v>616</v>
      </c>
      <c r="M9" s="4">
        <v>458</v>
      </c>
      <c r="N9" s="4">
        <v>79</v>
      </c>
      <c r="O9" s="4">
        <v>95</v>
      </c>
      <c r="P9" s="4">
        <v>1319500</v>
      </c>
      <c r="Q9" s="4">
        <v>1465800</v>
      </c>
      <c r="R9" s="5">
        <v>-1.6500000000000001E-2</v>
      </c>
      <c r="S9" s="4">
        <v>2786300</v>
      </c>
      <c r="T9" s="4">
        <f t="shared" si="2"/>
        <v>4853420</v>
      </c>
      <c r="U9" s="4">
        <f t="shared" si="3"/>
        <v>2286100</v>
      </c>
      <c r="V9" s="5">
        <v>2.2599999999999999E-2</v>
      </c>
    </row>
    <row r="10" spans="1:22" x14ac:dyDescent="0.2">
      <c r="A10" s="16" t="s">
        <v>350</v>
      </c>
      <c r="B10" s="4">
        <v>627700</v>
      </c>
      <c r="C10" s="4">
        <v>3500</v>
      </c>
      <c r="D10" s="4">
        <v>624200</v>
      </c>
      <c r="E10" s="4">
        <v>18747265138</v>
      </c>
      <c r="F10" s="4">
        <f t="shared" si="0"/>
        <v>-21754676137</v>
      </c>
      <c r="G10" s="4">
        <v>0</v>
      </c>
      <c r="H10" s="4">
        <v>0</v>
      </c>
      <c r="I10" s="4">
        <v>0</v>
      </c>
      <c r="J10" s="4">
        <v>-5056000000</v>
      </c>
      <c r="K10" s="24">
        <f t="shared" si="1"/>
        <v>79176660000</v>
      </c>
      <c r="L10" s="4">
        <v>955</v>
      </c>
      <c r="M10" s="4">
        <v>639</v>
      </c>
      <c r="N10" s="4">
        <v>245</v>
      </c>
      <c r="O10" s="4">
        <v>137</v>
      </c>
      <c r="P10" s="4">
        <v>4098200</v>
      </c>
      <c r="Q10" s="4">
        <v>2085100</v>
      </c>
      <c r="R10" s="5">
        <v>4.41E-2</v>
      </c>
      <c r="S10" s="4">
        <v>6557800</v>
      </c>
      <c r="T10" s="4">
        <f t="shared" si="2"/>
        <v>4847390</v>
      </c>
      <c r="U10" s="4">
        <f t="shared" si="3"/>
        <v>2286100</v>
      </c>
      <c r="V10" s="5">
        <v>4.2300000000000004E-2</v>
      </c>
    </row>
    <row r="11" spans="1:22" x14ac:dyDescent="0.2">
      <c r="A11" s="16" t="s">
        <v>349</v>
      </c>
      <c r="B11" s="4">
        <v>0</v>
      </c>
      <c r="C11" s="4">
        <v>12600</v>
      </c>
      <c r="D11" s="4">
        <v>-12600</v>
      </c>
      <c r="E11" s="4">
        <v>-371456168</v>
      </c>
      <c r="F11" s="4">
        <f t="shared" si="0"/>
        <v>-40501941275</v>
      </c>
      <c r="K11" s="24">
        <f t="shared" si="1"/>
        <v>84232660000</v>
      </c>
      <c r="L11" s="4">
        <v>364</v>
      </c>
      <c r="M11" s="4">
        <v>460</v>
      </c>
      <c r="N11" s="4">
        <v>61</v>
      </c>
      <c r="O11" s="4">
        <v>90</v>
      </c>
      <c r="P11" s="4">
        <v>949800</v>
      </c>
      <c r="Q11" s="4">
        <v>1306600</v>
      </c>
      <c r="R11" s="5">
        <v>6.8999999999999999E-3</v>
      </c>
      <c r="S11" s="4">
        <v>2286100</v>
      </c>
      <c r="T11" s="4">
        <f t="shared" si="2"/>
        <v>5289770</v>
      </c>
      <c r="U11" s="4">
        <f t="shared" si="3"/>
        <v>3172900</v>
      </c>
      <c r="V11" s="5">
        <v>1.6799999999999999E-2</v>
      </c>
    </row>
    <row r="12" spans="1:22" x14ac:dyDescent="0.2">
      <c r="A12" s="16" t="s">
        <v>348</v>
      </c>
      <c r="B12" s="4">
        <v>2500</v>
      </c>
      <c r="C12" s="4">
        <v>277630</v>
      </c>
      <c r="D12" s="4">
        <v>-275130</v>
      </c>
      <c r="E12" s="4">
        <v>-7978774042</v>
      </c>
      <c r="F12" s="4">
        <f t="shared" ref="F12:F38" si="4">E12+F13</f>
        <v>-40130485107</v>
      </c>
      <c r="K12" s="24">
        <f t="shared" ref="K12:K38" si="5">K13+J12</f>
        <v>84232660000</v>
      </c>
      <c r="L12" s="4">
        <v>445</v>
      </c>
      <c r="M12" s="4">
        <v>363</v>
      </c>
      <c r="N12" s="4">
        <v>97</v>
      </c>
      <c r="O12" s="4">
        <v>92</v>
      </c>
      <c r="P12" s="4">
        <v>1313300</v>
      </c>
      <c r="Q12" s="4">
        <v>2036600</v>
      </c>
      <c r="R12" s="5">
        <v>1.04E-2</v>
      </c>
      <c r="S12" s="4">
        <v>3403000</v>
      </c>
      <c r="T12" s="4">
        <f t="shared" si="2"/>
        <v>5486350</v>
      </c>
      <c r="U12" s="4">
        <f t="shared" ref="U12:U38" si="6">MIN(S13:S17)</f>
        <v>1921100</v>
      </c>
      <c r="V12" s="5">
        <v>2.3900000000000001E-2</v>
      </c>
    </row>
    <row r="13" spans="1:22" x14ac:dyDescent="0.2">
      <c r="A13" s="16" t="s">
        <v>347</v>
      </c>
      <c r="B13" s="4">
        <v>1100</v>
      </c>
      <c r="C13" s="4">
        <v>130</v>
      </c>
      <c r="D13" s="4">
        <v>970</v>
      </c>
      <c r="E13" s="4">
        <v>28349688</v>
      </c>
      <c r="F13" s="4">
        <f t="shared" si="4"/>
        <v>-32151711065</v>
      </c>
      <c r="G13" s="4">
        <v>0</v>
      </c>
      <c r="H13" s="4">
        <v>0</v>
      </c>
      <c r="I13" s="4">
        <v>0</v>
      </c>
      <c r="J13" s="4">
        <v>5046000000</v>
      </c>
      <c r="K13" s="24">
        <f t="shared" si="5"/>
        <v>84232660000</v>
      </c>
      <c r="L13" s="4">
        <v>852</v>
      </c>
      <c r="M13" s="4">
        <v>638</v>
      </c>
      <c r="N13" s="4">
        <v>155</v>
      </c>
      <c r="O13" s="4">
        <v>196</v>
      </c>
      <c r="P13" s="4">
        <v>2277900</v>
      </c>
      <c r="Q13" s="4">
        <v>3477900</v>
      </c>
      <c r="R13" s="5">
        <v>-2.41E-2</v>
      </c>
      <c r="S13" s="4">
        <v>5897400</v>
      </c>
      <c r="T13" s="4">
        <f t="shared" si="2"/>
        <v>5355350</v>
      </c>
      <c r="U13" s="4">
        <f t="shared" si="6"/>
        <v>1921100</v>
      </c>
      <c r="V13" s="5">
        <v>4.0199999999999993E-2</v>
      </c>
    </row>
    <row r="14" spans="1:22" x14ac:dyDescent="0.2">
      <c r="A14" s="16" t="s">
        <v>340</v>
      </c>
      <c r="B14" s="4">
        <v>600</v>
      </c>
      <c r="C14" s="4">
        <v>13200</v>
      </c>
      <c r="D14" s="4">
        <v>-12600</v>
      </c>
      <c r="E14" s="4">
        <v>-373421851</v>
      </c>
      <c r="F14" s="4">
        <f t="shared" si="4"/>
        <v>-32180060753</v>
      </c>
      <c r="G14" s="4">
        <v>0</v>
      </c>
      <c r="H14" s="4">
        <v>0</v>
      </c>
      <c r="I14" s="4">
        <v>0</v>
      </c>
      <c r="J14" s="4">
        <v>5046000000</v>
      </c>
      <c r="K14" s="24">
        <f t="shared" si="5"/>
        <v>79186660000</v>
      </c>
      <c r="L14" s="4">
        <v>721</v>
      </c>
      <c r="M14" s="4">
        <v>610</v>
      </c>
      <c r="N14" s="4">
        <v>154</v>
      </c>
      <c r="O14" s="4">
        <v>153</v>
      </c>
      <c r="P14" s="4">
        <v>2911300</v>
      </c>
      <c r="Q14" s="4">
        <v>2440200</v>
      </c>
      <c r="R14" s="5">
        <v>1.03E-2</v>
      </c>
      <c r="S14" s="4">
        <v>5357000</v>
      </c>
      <c r="T14" s="4">
        <f t="shared" si="2"/>
        <v>5533110</v>
      </c>
      <c r="U14" s="4">
        <f t="shared" si="6"/>
        <v>1921100</v>
      </c>
      <c r="V14" s="5">
        <v>2.3399999999999997E-2</v>
      </c>
    </row>
    <row r="15" spans="1:22" x14ac:dyDescent="0.2">
      <c r="A15" s="16" t="s">
        <v>339</v>
      </c>
      <c r="B15" s="4">
        <v>290000</v>
      </c>
      <c r="C15" s="4">
        <v>141700</v>
      </c>
      <c r="D15" s="4">
        <v>148300</v>
      </c>
      <c r="E15" s="4">
        <v>4359012760</v>
      </c>
      <c r="F15" s="4">
        <f t="shared" si="4"/>
        <v>-31806638902</v>
      </c>
      <c r="G15" s="4">
        <v>0</v>
      </c>
      <c r="H15" s="4">
        <v>0</v>
      </c>
      <c r="I15" s="4">
        <v>0</v>
      </c>
      <c r="J15" s="4">
        <v>14144550000</v>
      </c>
      <c r="K15" s="24">
        <f t="shared" si="5"/>
        <v>74140660000</v>
      </c>
      <c r="L15" s="4">
        <v>611</v>
      </c>
      <c r="M15" s="4">
        <v>776</v>
      </c>
      <c r="N15" s="4">
        <v>147</v>
      </c>
      <c r="O15" s="4">
        <v>174</v>
      </c>
      <c r="P15" s="4">
        <v>2855300</v>
      </c>
      <c r="Q15" s="4">
        <v>2739000</v>
      </c>
      <c r="R15" s="5">
        <v>2.4399999999999998E-2</v>
      </c>
      <c r="S15" s="4">
        <v>5635200</v>
      </c>
      <c r="T15" s="4">
        <f t="shared" si="2"/>
        <v>5515090</v>
      </c>
      <c r="U15" s="4">
        <f t="shared" si="6"/>
        <v>1921100</v>
      </c>
      <c r="V15" s="5">
        <v>2.7099999999999999E-2</v>
      </c>
    </row>
    <row r="16" spans="1:22" x14ac:dyDescent="0.2">
      <c r="A16" s="16" t="s">
        <v>338</v>
      </c>
      <c r="B16" s="4">
        <v>1000</v>
      </c>
      <c r="C16" s="4">
        <v>640</v>
      </c>
      <c r="D16" s="4">
        <v>360</v>
      </c>
      <c r="E16" s="4">
        <v>10239767</v>
      </c>
      <c r="F16" s="4">
        <f t="shared" si="4"/>
        <v>-36165651662</v>
      </c>
      <c r="K16" s="24">
        <f t="shared" si="5"/>
        <v>59996110000</v>
      </c>
      <c r="L16" s="4">
        <v>700</v>
      </c>
      <c r="M16" s="4">
        <v>325</v>
      </c>
      <c r="N16" s="4">
        <v>99</v>
      </c>
      <c r="O16" s="4">
        <v>74</v>
      </c>
      <c r="P16" s="4">
        <v>1915900</v>
      </c>
      <c r="Q16" s="4">
        <v>1003500</v>
      </c>
      <c r="R16" s="5">
        <v>1.78E-2</v>
      </c>
      <c r="S16" s="4">
        <v>3172900</v>
      </c>
      <c r="T16" s="4">
        <f t="shared" si="2"/>
        <v>5669470</v>
      </c>
      <c r="U16" s="4">
        <f t="shared" si="6"/>
        <v>1921100</v>
      </c>
      <c r="V16" s="5">
        <v>2.1000000000000001E-2</v>
      </c>
    </row>
    <row r="17" spans="1:22" x14ac:dyDescent="0.2">
      <c r="A17" s="16" t="s">
        <v>337</v>
      </c>
      <c r="B17" s="4">
        <v>300</v>
      </c>
      <c r="C17" s="4">
        <v>5750</v>
      </c>
      <c r="D17" s="4">
        <v>-5450</v>
      </c>
      <c r="E17" s="4">
        <v>-154108973</v>
      </c>
      <c r="F17" s="4">
        <f t="shared" si="4"/>
        <v>-36175891429</v>
      </c>
      <c r="K17" s="24">
        <f t="shared" si="5"/>
        <v>59996110000</v>
      </c>
      <c r="L17" s="4">
        <v>267</v>
      </c>
      <c r="M17" s="4">
        <v>334</v>
      </c>
      <c r="N17" s="4">
        <v>33</v>
      </c>
      <c r="O17" s="4">
        <v>75</v>
      </c>
      <c r="P17" s="4">
        <v>553300</v>
      </c>
      <c r="Q17" s="4">
        <v>1236800</v>
      </c>
      <c r="R17" s="5">
        <v>-1.06E-2</v>
      </c>
      <c r="S17" s="4">
        <v>1921100</v>
      </c>
      <c r="T17" s="4">
        <f t="shared" si="2"/>
        <v>6024470</v>
      </c>
      <c r="U17" s="4">
        <f t="shared" si="6"/>
        <v>4652900</v>
      </c>
      <c r="V17" s="5">
        <v>2.1000000000000001E-2</v>
      </c>
    </row>
    <row r="18" spans="1:22" x14ac:dyDescent="0.2">
      <c r="A18" s="16" t="s">
        <v>336</v>
      </c>
      <c r="B18" s="4">
        <v>188400</v>
      </c>
      <c r="C18" s="4">
        <v>219700</v>
      </c>
      <c r="D18" s="4">
        <v>-31300</v>
      </c>
      <c r="E18" s="4">
        <v>-878171109</v>
      </c>
      <c r="F18" s="4">
        <f t="shared" si="4"/>
        <v>-36021782456</v>
      </c>
      <c r="K18" s="24">
        <f t="shared" si="5"/>
        <v>59996110000</v>
      </c>
      <c r="L18" s="4">
        <v>1271</v>
      </c>
      <c r="M18" s="4">
        <v>1069</v>
      </c>
      <c r="N18" s="4">
        <v>222</v>
      </c>
      <c r="O18" s="4">
        <v>326</v>
      </c>
      <c r="P18" s="4">
        <v>3729800</v>
      </c>
      <c r="Q18" s="4">
        <v>5816900</v>
      </c>
      <c r="R18" s="5">
        <v>-4.2099999999999999E-2</v>
      </c>
      <c r="S18" s="4">
        <v>9650800</v>
      </c>
      <c r="T18" s="4">
        <f t="shared" si="2"/>
        <v>5548960.0999999996</v>
      </c>
      <c r="U18" s="4">
        <f t="shared" si="6"/>
        <v>4587400</v>
      </c>
      <c r="V18" s="5">
        <v>9.4E-2</v>
      </c>
    </row>
    <row r="19" spans="1:22" x14ac:dyDescent="0.2">
      <c r="A19" s="16" t="s">
        <v>335</v>
      </c>
      <c r="B19" s="4">
        <v>5400</v>
      </c>
      <c r="C19" s="4">
        <v>177700</v>
      </c>
      <c r="D19" s="4">
        <v>-172300</v>
      </c>
      <c r="E19" s="4">
        <v>-5058938926</v>
      </c>
      <c r="F19" s="4">
        <f t="shared" si="4"/>
        <v>-35143611347</v>
      </c>
      <c r="K19" s="24">
        <f t="shared" si="5"/>
        <v>59996110000</v>
      </c>
      <c r="L19" s="4">
        <v>596</v>
      </c>
      <c r="M19" s="4">
        <v>631</v>
      </c>
      <c r="N19" s="4">
        <v>118</v>
      </c>
      <c r="O19" s="4">
        <v>172</v>
      </c>
      <c r="P19" s="4">
        <v>1908200</v>
      </c>
      <c r="Q19" s="4">
        <v>2722900</v>
      </c>
      <c r="R19" s="5">
        <v>-3.3E-3</v>
      </c>
      <c r="S19" s="4">
        <v>4652900</v>
      </c>
      <c r="T19" s="4">
        <f t="shared" si="2"/>
        <v>5593950.0999999996</v>
      </c>
      <c r="U19" s="4">
        <f t="shared" si="6"/>
        <v>4587400</v>
      </c>
      <c r="V19" s="5">
        <v>3.3500000000000002E-2</v>
      </c>
    </row>
    <row r="20" spans="1:22" x14ac:dyDescent="0.2">
      <c r="A20" s="16" t="s">
        <v>334</v>
      </c>
      <c r="B20" s="4">
        <v>29600</v>
      </c>
      <c r="C20" s="4">
        <v>200</v>
      </c>
      <c r="D20" s="4">
        <v>29400</v>
      </c>
      <c r="E20" s="4">
        <v>873328822</v>
      </c>
      <c r="F20" s="4">
        <f t="shared" si="4"/>
        <v>-30084672421</v>
      </c>
      <c r="K20" s="24">
        <f t="shared" si="5"/>
        <v>59996110000</v>
      </c>
      <c r="L20" s="4">
        <v>692</v>
      </c>
      <c r="M20" s="4">
        <v>1125</v>
      </c>
      <c r="N20" s="4">
        <v>201</v>
      </c>
      <c r="O20" s="4">
        <v>221</v>
      </c>
      <c r="P20" s="4">
        <v>3065200</v>
      </c>
      <c r="Q20" s="4">
        <v>3416300</v>
      </c>
      <c r="R20" s="5">
        <v>1.37E-2</v>
      </c>
      <c r="S20" s="4">
        <v>6497500</v>
      </c>
      <c r="T20" s="4">
        <f t="shared" si="2"/>
        <v>5368140.0999999996</v>
      </c>
      <c r="U20" s="4">
        <f t="shared" si="6"/>
        <v>4587400</v>
      </c>
      <c r="V20" s="5">
        <v>3.9699999999999999E-2</v>
      </c>
    </row>
    <row r="21" spans="1:22" x14ac:dyDescent="0.2">
      <c r="A21" s="16" t="s">
        <v>333</v>
      </c>
      <c r="B21" s="4">
        <v>221300</v>
      </c>
      <c r="C21" s="4">
        <v>70</v>
      </c>
      <c r="D21" s="4">
        <v>221230</v>
      </c>
      <c r="E21" s="4">
        <v>6370162541</v>
      </c>
      <c r="F21" s="4">
        <f t="shared" si="4"/>
        <v>-30958001243</v>
      </c>
      <c r="K21" s="24">
        <f t="shared" si="5"/>
        <v>59996110000</v>
      </c>
      <c r="L21" s="4">
        <v>784</v>
      </c>
      <c r="M21" s="4">
        <v>705</v>
      </c>
      <c r="N21" s="4">
        <v>209</v>
      </c>
      <c r="O21" s="4">
        <v>145</v>
      </c>
      <c r="P21" s="4">
        <v>4106200</v>
      </c>
      <c r="Q21" s="4">
        <v>2320200</v>
      </c>
      <c r="R21" s="5">
        <v>5.3800000000000001E-2</v>
      </c>
      <c r="S21" s="4">
        <v>6709900</v>
      </c>
      <c r="T21" s="4">
        <f t="shared" si="2"/>
        <v>5158990.0999999996</v>
      </c>
      <c r="U21" s="4">
        <f t="shared" si="6"/>
        <v>4587400</v>
      </c>
      <c r="V21" s="5">
        <v>6.0899999999999996E-2</v>
      </c>
    </row>
    <row r="22" spans="1:22" x14ac:dyDescent="0.2">
      <c r="A22" s="16" t="s">
        <v>332</v>
      </c>
      <c r="B22" s="4">
        <v>173700</v>
      </c>
      <c r="C22" s="4">
        <v>28000</v>
      </c>
      <c r="D22" s="4">
        <v>145700</v>
      </c>
      <c r="E22" s="4">
        <v>4039452985</v>
      </c>
      <c r="F22" s="4">
        <f t="shared" si="4"/>
        <v>-37328163784</v>
      </c>
      <c r="K22" s="24">
        <f t="shared" si="5"/>
        <v>59996110000</v>
      </c>
      <c r="L22" s="4">
        <v>1041</v>
      </c>
      <c r="M22" s="4">
        <v>546</v>
      </c>
      <c r="N22" s="4">
        <v>169</v>
      </c>
      <c r="O22" s="4">
        <v>156</v>
      </c>
      <c r="P22" s="4">
        <v>2764400</v>
      </c>
      <c r="Q22" s="4">
        <v>2376900</v>
      </c>
      <c r="R22" s="5">
        <v>0</v>
      </c>
      <c r="S22" s="4">
        <v>5368800</v>
      </c>
      <c r="T22" s="4">
        <f t="shared" si="2"/>
        <v>5064950.0999999996</v>
      </c>
      <c r="U22" s="4">
        <f t="shared" si="6"/>
        <v>4587400</v>
      </c>
      <c r="V22" s="5">
        <v>3.1899999999999998E-2</v>
      </c>
    </row>
    <row r="23" spans="1:22" x14ac:dyDescent="0.2">
      <c r="A23" s="16" t="s">
        <v>331</v>
      </c>
      <c r="B23" s="4">
        <v>500</v>
      </c>
      <c r="C23" s="4">
        <v>151500</v>
      </c>
      <c r="D23" s="4">
        <v>-151000</v>
      </c>
      <c r="E23" s="4">
        <v>-4273509348</v>
      </c>
      <c r="F23" s="4">
        <f t="shared" si="4"/>
        <v>-41367616769</v>
      </c>
      <c r="K23" s="24">
        <f t="shared" si="5"/>
        <v>59996110000</v>
      </c>
      <c r="L23" s="4">
        <v>630</v>
      </c>
      <c r="M23" s="4">
        <v>530</v>
      </c>
      <c r="N23" s="4">
        <v>138</v>
      </c>
      <c r="O23" s="4">
        <v>170</v>
      </c>
      <c r="P23" s="4">
        <v>2088800</v>
      </c>
      <c r="Q23" s="4">
        <v>2455100</v>
      </c>
      <c r="R23" s="5">
        <v>-2.5000000000000001E-2</v>
      </c>
      <c r="S23" s="4">
        <v>4587400</v>
      </c>
      <c r="T23" s="4">
        <f t="shared" si="2"/>
        <v>5423020.0999999996</v>
      </c>
      <c r="U23" s="4">
        <f t="shared" si="6"/>
        <v>4716700</v>
      </c>
      <c r="V23" s="5">
        <v>4.5199999999999997E-2</v>
      </c>
    </row>
    <row r="24" spans="1:22" x14ac:dyDescent="0.2">
      <c r="A24" s="16" t="s">
        <v>330</v>
      </c>
      <c r="B24" s="4">
        <v>5200</v>
      </c>
      <c r="C24" s="4">
        <v>268200</v>
      </c>
      <c r="D24" s="4">
        <v>-263000</v>
      </c>
      <c r="E24" s="4">
        <v>-7561055734</v>
      </c>
      <c r="F24" s="4">
        <f t="shared" si="4"/>
        <v>-37094107421</v>
      </c>
      <c r="K24" s="24">
        <f t="shared" si="5"/>
        <v>59996110000</v>
      </c>
      <c r="L24" s="4">
        <v>898</v>
      </c>
      <c r="M24" s="4">
        <v>540</v>
      </c>
      <c r="N24" s="4">
        <v>168</v>
      </c>
      <c r="O24" s="4">
        <v>188</v>
      </c>
      <c r="P24" s="4">
        <v>3057300</v>
      </c>
      <c r="Q24" s="4">
        <v>3986900</v>
      </c>
      <c r="R24" s="5">
        <v>-2.0899999999999998E-2</v>
      </c>
      <c r="S24" s="4">
        <v>7134600</v>
      </c>
      <c r="T24" s="4">
        <f t="shared" si="2"/>
        <v>5317520.0999999996</v>
      </c>
      <c r="U24" s="4">
        <f t="shared" si="6"/>
        <v>4716700</v>
      </c>
      <c r="V24" s="5">
        <v>3.0699999999999998E-2</v>
      </c>
    </row>
    <row r="25" spans="1:22" x14ac:dyDescent="0.2">
      <c r="A25" s="16" t="s">
        <v>329</v>
      </c>
      <c r="B25" s="4">
        <v>25370</v>
      </c>
      <c r="C25" s="4">
        <v>98240</v>
      </c>
      <c r="D25" s="4">
        <v>-72870</v>
      </c>
      <c r="E25" s="4">
        <v>-2140420596</v>
      </c>
      <c r="F25" s="4">
        <f t="shared" si="4"/>
        <v>-29533051687</v>
      </c>
      <c r="G25" s="4">
        <v>0</v>
      </c>
      <c r="H25" s="4">
        <v>0</v>
      </c>
      <c r="I25" s="4">
        <v>0</v>
      </c>
      <c r="J25" s="4">
        <v>-4746160000</v>
      </c>
      <c r="K25" s="24">
        <f t="shared" si="5"/>
        <v>59996110000</v>
      </c>
      <c r="L25" s="4">
        <v>745</v>
      </c>
      <c r="M25" s="4">
        <v>583</v>
      </c>
      <c r="N25" s="4">
        <v>172</v>
      </c>
      <c r="O25" s="4">
        <v>151</v>
      </c>
      <c r="P25" s="4">
        <v>2911500</v>
      </c>
      <c r="Q25" s="4">
        <v>2317200</v>
      </c>
      <c r="R25" s="5">
        <v>6.8999999999999999E-3</v>
      </c>
      <c r="S25" s="4">
        <v>5455000</v>
      </c>
      <c r="T25" s="4">
        <f t="shared" si="2"/>
        <v>5221460.0999999996</v>
      </c>
      <c r="U25" s="4">
        <f t="shared" si="6"/>
        <v>4239400</v>
      </c>
      <c r="V25" s="5">
        <v>3.3599999999999998E-2</v>
      </c>
    </row>
    <row r="26" spans="1:22" x14ac:dyDescent="0.2">
      <c r="A26" s="16" t="s">
        <v>328</v>
      </c>
      <c r="B26" s="4">
        <v>65600</v>
      </c>
      <c r="C26" s="4">
        <v>169300</v>
      </c>
      <c r="D26" s="4">
        <v>-103700</v>
      </c>
      <c r="E26" s="4">
        <v>-2992078414</v>
      </c>
      <c r="F26" s="4">
        <f t="shared" si="4"/>
        <v>-27392631091</v>
      </c>
      <c r="K26" s="24">
        <f t="shared" si="5"/>
        <v>64742270000</v>
      </c>
      <c r="L26" s="4">
        <v>727</v>
      </c>
      <c r="M26" s="4">
        <v>636</v>
      </c>
      <c r="N26" s="4">
        <v>158</v>
      </c>
      <c r="O26" s="4">
        <v>154</v>
      </c>
      <c r="P26" s="4">
        <v>2047300</v>
      </c>
      <c r="Q26" s="4">
        <v>2556200</v>
      </c>
      <c r="R26" s="5">
        <v>-6.8000000000000005E-3</v>
      </c>
      <c r="S26" s="4">
        <v>4716700</v>
      </c>
      <c r="T26" s="4">
        <f t="shared" si="2"/>
        <v>5086620.0999999996</v>
      </c>
      <c r="U26" s="4">
        <f t="shared" si="6"/>
        <v>4239400</v>
      </c>
      <c r="V26" s="5">
        <v>4.07E-2</v>
      </c>
    </row>
    <row r="27" spans="1:22" x14ac:dyDescent="0.2">
      <c r="A27" s="16" t="s">
        <v>327</v>
      </c>
      <c r="B27" s="4">
        <v>251060</v>
      </c>
      <c r="C27" s="4">
        <v>106300</v>
      </c>
      <c r="D27" s="4">
        <v>144760</v>
      </c>
      <c r="E27" s="4">
        <v>4157290977</v>
      </c>
      <c r="F27" s="4">
        <f t="shared" si="4"/>
        <v>-24400552677</v>
      </c>
      <c r="K27" s="24">
        <f t="shared" si="5"/>
        <v>64742270000</v>
      </c>
      <c r="L27" s="4">
        <v>654</v>
      </c>
      <c r="M27" s="4">
        <v>691</v>
      </c>
      <c r="N27" s="4">
        <v>179</v>
      </c>
      <c r="O27" s="4">
        <v>145</v>
      </c>
      <c r="P27" s="4">
        <v>2952600</v>
      </c>
      <c r="Q27" s="4">
        <v>2515100</v>
      </c>
      <c r="R27" s="5">
        <v>3.1899999999999998E-2</v>
      </c>
      <c r="S27" s="4">
        <v>5471100</v>
      </c>
      <c r="T27" s="4">
        <f t="shared" si="2"/>
        <v>4943850.0999999996</v>
      </c>
      <c r="U27" s="4">
        <f t="shared" si="6"/>
        <v>4239400</v>
      </c>
      <c r="V27" s="5">
        <v>4.4299999999999999E-2</v>
      </c>
    </row>
    <row r="28" spans="1:22" x14ac:dyDescent="0.2">
      <c r="A28" s="16" t="s">
        <v>326</v>
      </c>
      <c r="B28" s="4">
        <v>13000</v>
      </c>
      <c r="C28" s="4">
        <v>452700</v>
      </c>
      <c r="D28" s="4">
        <v>-439700</v>
      </c>
      <c r="E28" s="4">
        <v>-12550999707</v>
      </c>
      <c r="F28" s="4">
        <f t="shared" si="4"/>
        <v>-28557843654</v>
      </c>
      <c r="K28" s="24">
        <f t="shared" si="5"/>
        <v>64742270000</v>
      </c>
      <c r="L28" s="4">
        <v>481</v>
      </c>
      <c r="M28" s="4">
        <v>642</v>
      </c>
      <c r="N28" s="4">
        <v>97</v>
      </c>
      <c r="O28" s="4">
        <v>145</v>
      </c>
      <c r="P28" s="4">
        <v>1979500</v>
      </c>
      <c r="Q28" s="4">
        <v>2858500</v>
      </c>
      <c r="R28" s="5">
        <v>-3.4999999999999996E-3</v>
      </c>
      <c r="S28" s="4">
        <v>4895701</v>
      </c>
      <c r="T28" s="4">
        <f t="shared" si="2"/>
        <v>5035980</v>
      </c>
      <c r="U28" s="4">
        <f t="shared" si="6"/>
        <v>4239400</v>
      </c>
      <c r="V28" s="5">
        <v>2.75E-2</v>
      </c>
    </row>
    <row r="29" spans="1:22" x14ac:dyDescent="0.2">
      <c r="A29" s="16" t="s">
        <v>325</v>
      </c>
      <c r="B29" s="4">
        <v>219700</v>
      </c>
      <c r="C29" s="4">
        <v>302300</v>
      </c>
      <c r="D29" s="4">
        <v>-82600</v>
      </c>
      <c r="E29" s="4">
        <v>-2369913649</v>
      </c>
      <c r="F29" s="4">
        <f t="shared" si="4"/>
        <v>-16006843947</v>
      </c>
      <c r="K29" s="24">
        <f t="shared" si="5"/>
        <v>64742270000</v>
      </c>
      <c r="L29" s="4">
        <v>692</v>
      </c>
      <c r="M29" s="4">
        <v>607</v>
      </c>
      <c r="N29" s="4">
        <v>166</v>
      </c>
      <c r="O29" s="4">
        <v>139</v>
      </c>
      <c r="P29" s="4">
        <v>2537800</v>
      </c>
      <c r="Q29" s="4">
        <v>2172600</v>
      </c>
      <c r="R29" s="5">
        <v>1.8000000000000002E-2</v>
      </c>
      <c r="S29" s="4">
        <v>5102800</v>
      </c>
      <c r="T29" s="4">
        <f t="shared" si="2"/>
        <v>4767520</v>
      </c>
      <c r="U29" s="4">
        <f t="shared" si="6"/>
        <v>4239400</v>
      </c>
      <c r="V29" s="5">
        <v>4.4400000000000002E-2</v>
      </c>
    </row>
    <row r="30" spans="1:22" x14ac:dyDescent="0.2">
      <c r="A30" s="16" t="s">
        <v>324</v>
      </c>
      <c r="B30" s="4">
        <v>101700</v>
      </c>
      <c r="C30" s="4">
        <v>547600</v>
      </c>
      <c r="D30" s="4">
        <v>-445900</v>
      </c>
      <c r="E30" s="4">
        <v>-12488727737</v>
      </c>
      <c r="F30" s="4">
        <f t="shared" si="4"/>
        <v>-13636930298</v>
      </c>
      <c r="K30" s="24">
        <f t="shared" si="5"/>
        <v>64742270000</v>
      </c>
      <c r="L30" s="4">
        <v>643</v>
      </c>
      <c r="M30" s="4">
        <v>513</v>
      </c>
      <c r="N30" s="4">
        <v>125</v>
      </c>
      <c r="O30" s="4">
        <v>146</v>
      </c>
      <c r="P30" s="4">
        <v>1621400</v>
      </c>
      <c r="Q30" s="4">
        <v>2531700</v>
      </c>
      <c r="R30" s="5">
        <v>0</v>
      </c>
      <c r="S30" s="4">
        <v>4239400</v>
      </c>
      <c r="T30" s="4">
        <f t="shared" si="2"/>
        <v>4622060</v>
      </c>
      <c r="U30" s="4">
        <f t="shared" si="6"/>
        <v>4428400</v>
      </c>
      <c r="V30" s="5">
        <v>3.1600000000000003E-2</v>
      </c>
    </row>
    <row r="31" spans="1:22" x14ac:dyDescent="0.2">
      <c r="A31" s="16" t="s">
        <v>323</v>
      </c>
      <c r="B31" s="4">
        <v>1300</v>
      </c>
      <c r="C31" s="4">
        <v>337900</v>
      </c>
      <c r="D31" s="4">
        <v>-336600</v>
      </c>
      <c r="E31" s="4">
        <v>-9325018186</v>
      </c>
      <c r="F31" s="4">
        <f t="shared" si="4"/>
        <v>-1148202561</v>
      </c>
      <c r="K31" s="24">
        <f t="shared" si="5"/>
        <v>64742270000</v>
      </c>
      <c r="L31" s="4">
        <v>623</v>
      </c>
      <c r="M31" s="4">
        <v>523</v>
      </c>
      <c r="N31" s="4">
        <v>111</v>
      </c>
      <c r="O31" s="4">
        <v>139</v>
      </c>
      <c r="P31" s="4">
        <v>1809500</v>
      </c>
      <c r="Q31" s="4">
        <v>2384800</v>
      </c>
      <c r="R31" s="5">
        <v>0</v>
      </c>
      <c r="S31" s="4">
        <v>4618400</v>
      </c>
      <c r="T31" s="4">
        <f t="shared" si="2"/>
        <v>4417850</v>
      </c>
      <c r="U31" s="4">
        <f t="shared" si="6"/>
        <v>3368300</v>
      </c>
      <c r="V31" s="5">
        <v>2.5000000000000001E-2</v>
      </c>
    </row>
    <row r="32" spans="1:22" x14ac:dyDescent="0.2">
      <c r="A32" s="16" t="s">
        <v>322</v>
      </c>
      <c r="B32" s="4">
        <v>272860</v>
      </c>
      <c r="C32" s="4">
        <v>116590</v>
      </c>
      <c r="D32" s="4">
        <v>156270</v>
      </c>
      <c r="E32" s="4">
        <v>4381137997</v>
      </c>
      <c r="F32" s="4">
        <f t="shared" si="4"/>
        <v>8176815625</v>
      </c>
      <c r="K32" s="24">
        <f t="shared" si="5"/>
        <v>64742270000</v>
      </c>
      <c r="L32" s="4">
        <v>705</v>
      </c>
      <c r="M32" s="4">
        <v>460</v>
      </c>
      <c r="N32" s="4">
        <v>154</v>
      </c>
      <c r="O32" s="4">
        <v>103</v>
      </c>
      <c r="P32" s="4">
        <v>2503400</v>
      </c>
      <c r="Q32" s="4">
        <v>1906400</v>
      </c>
      <c r="R32" s="5">
        <v>-3.4999999999999996E-3</v>
      </c>
      <c r="S32" s="4">
        <v>4428400</v>
      </c>
      <c r="T32" s="4">
        <f t="shared" si="2"/>
        <v>4428840</v>
      </c>
      <c r="U32" s="4">
        <f t="shared" si="6"/>
        <v>3368300</v>
      </c>
      <c r="V32" s="5">
        <v>2.12E-2</v>
      </c>
    </row>
    <row r="33" spans="1:22" x14ac:dyDescent="0.2">
      <c r="A33" s="16" t="s">
        <v>321</v>
      </c>
      <c r="B33" s="4">
        <v>808700</v>
      </c>
      <c r="C33" s="4">
        <v>63200</v>
      </c>
      <c r="D33" s="4">
        <v>745500</v>
      </c>
      <c r="E33" s="4">
        <v>20209053721</v>
      </c>
      <c r="F33" s="4">
        <f t="shared" si="4"/>
        <v>3795677628</v>
      </c>
      <c r="K33" s="24">
        <f t="shared" si="5"/>
        <v>64742270000</v>
      </c>
      <c r="L33" s="4">
        <v>847</v>
      </c>
      <c r="M33" s="4">
        <v>687</v>
      </c>
      <c r="N33" s="4">
        <v>230</v>
      </c>
      <c r="O33" s="4">
        <v>184</v>
      </c>
      <c r="P33" s="4">
        <v>4731900</v>
      </c>
      <c r="Q33" s="4">
        <v>3042100</v>
      </c>
      <c r="R33" s="5">
        <v>6.88E-2</v>
      </c>
      <c r="S33" s="4">
        <v>8168100</v>
      </c>
      <c r="T33" s="4">
        <f t="shared" si="2"/>
        <v>3944900</v>
      </c>
      <c r="U33" s="4">
        <f t="shared" si="6"/>
        <v>3368300</v>
      </c>
      <c r="V33" s="5">
        <v>7.1199999999999999E-2</v>
      </c>
    </row>
    <row r="34" spans="1:22" x14ac:dyDescent="0.2">
      <c r="A34" s="16" t="s">
        <v>320</v>
      </c>
      <c r="B34" s="4">
        <v>484400</v>
      </c>
      <c r="C34" s="4">
        <v>129600</v>
      </c>
      <c r="D34" s="4">
        <v>354800</v>
      </c>
      <c r="E34" s="4">
        <v>9428630838</v>
      </c>
      <c r="F34" s="4">
        <f t="shared" si="4"/>
        <v>-16413376093</v>
      </c>
      <c r="G34" s="4">
        <v>0</v>
      </c>
      <c r="H34" s="4">
        <v>0</v>
      </c>
      <c r="I34" s="4">
        <v>0</v>
      </c>
      <c r="J34" s="4">
        <v>19709000000</v>
      </c>
      <c r="K34" s="24">
        <f t="shared" si="5"/>
        <v>64742270000</v>
      </c>
      <c r="L34" s="4">
        <v>542</v>
      </c>
      <c r="M34" s="4">
        <v>648</v>
      </c>
      <c r="N34" s="4">
        <v>129</v>
      </c>
      <c r="O34" s="4">
        <v>208</v>
      </c>
      <c r="P34" s="4">
        <v>2607900</v>
      </c>
      <c r="Q34" s="4">
        <v>2983500</v>
      </c>
      <c r="R34" s="5">
        <v>-1.1399999999999999E-2</v>
      </c>
      <c r="S34" s="4">
        <v>6079600</v>
      </c>
      <c r="T34" s="4">
        <f t="shared" si="2"/>
        <v>3808220</v>
      </c>
      <c r="U34" s="4">
        <f t="shared" si="6"/>
        <v>2418200</v>
      </c>
      <c r="V34" s="5">
        <v>3.7100000000000001E-2</v>
      </c>
    </row>
    <row r="35" spans="1:22" x14ac:dyDescent="0.2">
      <c r="A35" s="16" t="s">
        <v>319</v>
      </c>
      <c r="B35" s="4">
        <v>17300</v>
      </c>
      <c r="C35" s="4">
        <v>13900</v>
      </c>
      <c r="D35" s="4">
        <v>3400</v>
      </c>
      <c r="E35" s="4">
        <v>90638066</v>
      </c>
      <c r="F35" s="4">
        <f t="shared" si="4"/>
        <v>-25842006931</v>
      </c>
      <c r="G35" s="4">
        <v>0</v>
      </c>
      <c r="H35" s="4">
        <v>0</v>
      </c>
      <c r="I35" s="4">
        <v>0</v>
      </c>
      <c r="J35" s="4">
        <v>538000000</v>
      </c>
      <c r="K35" s="24">
        <f t="shared" si="5"/>
        <v>45033270000</v>
      </c>
      <c r="L35" s="4">
        <v>523</v>
      </c>
      <c r="M35" s="4">
        <v>384</v>
      </c>
      <c r="N35" s="4">
        <v>81</v>
      </c>
      <c r="O35" s="4">
        <v>113</v>
      </c>
      <c r="P35" s="4">
        <v>1452900</v>
      </c>
      <c r="Q35" s="4">
        <v>2814000</v>
      </c>
      <c r="R35" s="5">
        <v>-1.8799999999999997E-2</v>
      </c>
      <c r="S35" s="4">
        <v>4494400</v>
      </c>
      <c r="T35" s="4">
        <f t="shared" si="2"/>
        <v>3631450</v>
      </c>
      <c r="U35" s="4">
        <f t="shared" si="6"/>
        <v>2418200</v>
      </c>
      <c r="V35" s="5">
        <v>2.9600000000000001E-2</v>
      </c>
    </row>
    <row r="36" spans="1:22" x14ac:dyDescent="0.2">
      <c r="A36" s="16" t="s">
        <v>318</v>
      </c>
      <c r="B36" s="4">
        <v>100</v>
      </c>
      <c r="C36" s="4">
        <v>64500</v>
      </c>
      <c r="D36" s="4">
        <v>-64400</v>
      </c>
      <c r="E36" s="4">
        <v>-1736968549</v>
      </c>
      <c r="F36" s="4">
        <f t="shared" si="4"/>
        <v>-25932644997</v>
      </c>
      <c r="K36" s="24">
        <f t="shared" si="5"/>
        <v>44495270000</v>
      </c>
      <c r="L36" s="4">
        <v>523</v>
      </c>
      <c r="M36" s="4">
        <v>296</v>
      </c>
      <c r="N36" s="4">
        <v>90</v>
      </c>
      <c r="O36" s="4">
        <v>94</v>
      </c>
      <c r="P36" s="4">
        <v>1732900</v>
      </c>
      <c r="Q36" s="4">
        <v>1626400</v>
      </c>
      <c r="R36" s="5">
        <v>-1.11E-2</v>
      </c>
      <c r="S36" s="4">
        <v>3368300</v>
      </c>
      <c r="T36" s="4">
        <f t="shared" si="2"/>
        <v>4182610</v>
      </c>
      <c r="U36" s="4">
        <f t="shared" si="6"/>
        <v>2418200</v>
      </c>
      <c r="V36" s="5">
        <v>2.2000000000000002E-2</v>
      </c>
    </row>
    <row r="37" spans="1:22" x14ac:dyDescent="0.2">
      <c r="A37" s="16" t="s">
        <v>317</v>
      </c>
      <c r="B37" s="4">
        <v>225300</v>
      </c>
      <c r="C37" s="4">
        <v>48080</v>
      </c>
      <c r="D37" s="4">
        <v>177220</v>
      </c>
      <c r="E37" s="4">
        <v>4850211695</v>
      </c>
      <c r="F37" s="4">
        <f t="shared" si="4"/>
        <v>-24195676448</v>
      </c>
      <c r="K37" s="24">
        <f t="shared" si="5"/>
        <v>44495270000</v>
      </c>
      <c r="L37" s="4">
        <v>590</v>
      </c>
      <c r="M37" s="4">
        <v>413</v>
      </c>
      <c r="N37" s="4">
        <v>141</v>
      </c>
      <c r="O37" s="4">
        <v>121</v>
      </c>
      <c r="P37" s="4">
        <v>2120300</v>
      </c>
      <c r="Q37" s="4">
        <v>1872600</v>
      </c>
      <c r="R37" s="5">
        <v>7.4000000000000003E-3</v>
      </c>
      <c r="S37" s="4">
        <v>4043400</v>
      </c>
      <c r="T37" s="4">
        <f t="shared" si="2"/>
        <v>4093210</v>
      </c>
      <c r="U37" s="4">
        <f t="shared" si="6"/>
        <v>2418200</v>
      </c>
      <c r="V37" s="5">
        <v>2.52E-2</v>
      </c>
    </row>
    <row r="38" spans="1:22" x14ac:dyDescent="0.2">
      <c r="A38" s="16" t="s">
        <v>316</v>
      </c>
      <c r="B38" s="4">
        <v>500</v>
      </c>
      <c r="C38" s="4">
        <v>162300</v>
      </c>
      <c r="D38" s="4">
        <v>-161800</v>
      </c>
      <c r="E38" s="4">
        <v>-4321846837</v>
      </c>
      <c r="F38" s="4">
        <f t="shared" si="4"/>
        <v>-29045888143</v>
      </c>
      <c r="G38" s="4">
        <v>0</v>
      </c>
      <c r="H38" s="4">
        <v>0</v>
      </c>
      <c r="I38" s="4">
        <v>0</v>
      </c>
      <c r="J38" s="4">
        <v>1325000000</v>
      </c>
      <c r="K38" s="24">
        <f t="shared" si="5"/>
        <v>44495270000</v>
      </c>
      <c r="L38" s="4">
        <v>918</v>
      </c>
      <c r="M38" s="4">
        <v>440</v>
      </c>
      <c r="N38" s="4">
        <v>163</v>
      </c>
      <c r="O38" s="4">
        <v>141</v>
      </c>
      <c r="P38" s="4">
        <v>2855500</v>
      </c>
      <c r="Q38" s="4">
        <v>2626700</v>
      </c>
      <c r="R38" s="5">
        <v>-3.5999999999999999E-3</v>
      </c>
      <c r="S38" s="4">
        <v>5817000</v>
      </c>
      <c r="T38" s="4">
        <f t="shared" si="2"/>
        <v>3744370</v>
      </c>
      <c r="U38" s="4">
        <f t="shared" si="6"/>
        <v>2418200</v>
      </c>
      <c r="V38" s="5">
        <v>3.6499999999999998E-2</v>
      </c>
    </row>
    <row r="39" spans="1:22" x14ac:dyDescent="0.2">
      <c r="A39" s="16" t="s">
        <v>315</v>
      </c>
      <c r="B39" s="4">
        <v>73000</v>
      </c>
      <c r="C39" s="4">
        <v>0</v>
      </c>
      <c r="D39" s="4">
        <v>73000</v>
      </c>
      <c r="E39" s="4">
        <v>1990401964</v>
      </c>
      <c r="F39" s="4">
        <f t="shared" ref="F39:F44" si="7">E39+F40</f>
        <v>-24724041306</v>
      </c>
      <c r="G39" s="4">
        <v>0</v>
      </c>
      <c r="H39" s="4">
        <v>0</v>
      </c>
      <c r="I39" s="4">
        <v>0</v>
      </c>
      <c r="J39" s="4">
        <v>-4036000000</v>
      </c>
      <c r="K39" s="24">
        <f t="shared" ref="K39:K44" si="8">K40+J39</f>
        <v>43170270000</v>
      </c>
      <c r="L39" s="4">
        <v>329</v>
      </c>
      <c r="M39" s="4">
        <v>407</v>
      </c>
      <c r="N39" s="4">
        <v>71</v>
      </c>
      <c r="O39" s="4">
        <v>81</v>
      </c>
      <c r="P39" s="4">
        <v>1191600</v>
      </c>
      <c r="Q39" s="4">
        <v>1185300</v>
      </c>
      <c r="R39" s="5">
        <v>3.7000000000000002E-3</v>
      </c>
      <c r="S39" s="4">
        <v>2418200</v>
      </c>
      <c r="T39" s="4">
        <f t="shared" ref="T39:T44" si="9">AVERAGE(S40:S49)</f>
        <v>3874940</v>
      </c>
      <c r="U39" s="4">
        <f t="shared" ref="U39:U44" si="10">MIN(S40:S44)</f>
        <v>2576300</v>
      </c>
      <c r="V39" s="5">
        <v>2.8900000000000002E-2</v>
      </c>
    </row>
    <row r="40" spans="1:22" x14ac:dyDescent="0.2">
      <c r="A40" s="16" t="s">
        <v>314</v>
      </c>
      <c r="B40" s="4">
        <v>2400</v>
      </c>
      <c r="C40" s="4">
        <v>304750</v>
      </c>
      <c r="D40" s="4">
        <v>-302350</v>
      </c>
      <c r="E40" s="4">
        <v>-8140762893</v>
      </c>
      <c r="F40" s="4">
        <f t="shared" si="7"/>
        <v>-26714443270</v>
      </c>
      <c r="G40" s="4">
        <v>0</v>
      </c>
      <c r="H40" s="4">
        <v>0</v>
      </c>
      <c r="I40" s="4">
        <v>0</v>
      </c>
      <c r="J40" s="4">
        <v>-4036000000</v>
      </c>
      <c r="K40" s="24">
        <f t="shared" si="8"/>
        <v>47206270000</v>
      </c>
      <c r="L40" s="4">
        <v>417</v>
      </c>
      <c r="M40" s="4">
        <v>278</v>
      </c>
      <c r="N40" s="4">
        <v>74</v>
      </c>
      <c r="O40" s="4">
        <v>70</v>
      </c>
      <c r="P40" s="4">
        <v>1361200</v>
      </c>
      <c r="Q40" s="4">
        <v>1349400</v>
      </c>
      <c r="R40" s="5">
        <v>3.8E-3</v>
      </c>
      <c r="S40" s="4">
        <v>2784800</v>
      </c>
      <c r="T40" s="4">
        <f t="shared" si="9"/>
        <v>3925880</v>
      </c>
      <c r="U40" s="4">
        <f t="shared" si="10"/>
        <v>2576300</v>
      </c>
      <c r="V40" s="5">
        <v>1.84E-2</v>
      </c>
    </row>
    <row r="41" spans="1:22" x14ac:dyDescent="0.2">
      <c r="A41" s="16" t="s">
        <v>310</v>
      </c>
      <c r="B41" s="4">
        <v>100</v>
      </c>
      <c r="C41" s="4">
        <v>131800</v>
      </c>
      <c r="D41" s="4">
        <v>-131700</v>
      </c>
      <c r="E41" s="4">
        <v>-3550801308</v>
      </c>
      <c r="F41" s="4">
        <f t="shared" si="7"/>
        <v>-18573680377</v>
      </c>
      <c r="G41" s="4">
        <v>0</v>
      </c>
      <c r="H41" s="4">
        <v>0</v>
      </c>
      <c r="I41" s="4">
        <v>0</v>
      </c>
      <c r="J41" s="4">
        <v>1077000000</v>
      </c>
      <c r="K41" s="24">
        <f t="shared" si="8"/>
        <v>51242270000</v>
      </c>
      <c r="L41" s="4">
        <v>310</v>
      </c>
      <c r="M41" s="4">
        <v>394</v>
      </c>
      <c r="N41" s="4">
        <v>73</v>
      </c>
      <c r="O41" s="4">
        <v>91</v>
      </c>
      <c r="P41" s="4">
        <v>1181200</v>
      </c>
      <c r="Q41" s="4">
        <v>1221500</v>
      </c>
      <c r="R41" s="5">
        <v>1.1299999999999999E-2</v>
      </c>
      <c r="S41" s="4">
        <v>2576300</v>
      </c>
      <c r="T41" s="4">
        <f t="shared" si="9"/>
        <v>4463250</v>
      </c>
      <c r="U41" s="4">
        <f t="shared" si="10"/>
        <v>2726700</v>
      </c>
      <c r="V41" s="5">
        <v>2.5699999999999997E-2</v>
      </c>
    </row>
    <row r="42" spans="1:22" x14ac:dyDescent="0.2">
      <c r="A42" s="16" t="s">
        <v>309</v>
      </c>
      <c r="B42" s="4">
        <v>0</v>
      </c>
      <c r="C42" s="4">
        <v>590060</v>
      </c>
      <c r="D42" s="4">
        <v>-590060</v>
      </c>
      <c r="E42" s="4">
        <v>-15865283594</v>
      </c>
      <c r="F42" s="4">
        <f t="shared" si="7"/>
        <v>-15022879069</v>
      </c>
      <c r="G42" s="4">
        <v>0</v>
      </c>
      <c r="H42" s="4">
        <v>0</v>
      </c>
      <c r="I42" s="4">
        <v>0</v>
      </c>
      <c r="J42" s="4">
        <v>-4003000000</v>
      </c>
      <c r="K42" s="24">
        <f t="shared" si="8"/>
        <v>50165270000</v>
      </c>
      <c r="L42" s="4">
        <v>612</v>
      </c>
      <c r="M42" s="4">
        <v>386</v>
      </c>
      <c r="N42" s="4">
        <v>101</v>
      </c>
      <c r="O42" s="4">
        <v>117</v>
      </c>
      <c r="P42" s="4">
        <v>1632500</v>
      </c>
      <c r="Q42" s="4">
        <v>2505500</v>
      </c>
      <c r="R42" s="5">
        <v>-1.49E-2</v>
      </c>
      <c r="S42" s="4">
        <v>4538300</v>
      </c>
      <c r="T42" s="4">
        <f t="shared" si="9"/>
        <v>4385480</v>
      </c>
      <c r="U42" s="4">
        <f t="shared" si="10"/>
        <v>2726700</v>
      </c>
      <c r="V42" s="5">
        <v>2.92E-2</v>
      </c>
    </row>
    <row r="43" spans="1:22" x14ac:dyDescent="0.2">
      <c r="A43" s="16" t="s">
        <v>306</v>
      </c>
      <c r="B43" s="4">
        <v>33500</v>
      </c>
      <c r="C43" s="4">
        <v>358430</v>
      </c>
      <c r="D43" s="4">
        <v>-324930</v>
      </c>
      <c r="E43" s="4">
        <v>-8680878765</v>
      </c>
      <c r="F43" s="4">
        <f t="shared" si="7"/>
        <v>842404525</v>
      </c>
      <c r="K43" s="24">
        <f t="shared" si="8"/>
        <v>54168270000</v>
      </c>
      <c r="L43" s="4">
        <v>351</v>
      </c>
      <c r="M43" s="4">
        <v>489</v>
      </c>
      <c r="N43" s="4">
        <v>79</v>
      </c>
      <c r="O43" s="4">
        <v>111</v>
      </c>
      <c r="P43" s="4">
        <v>1244600</v>
      </c>
      <c r="Q43" s="4">
        <v>1883100</v>
      </c>
      <c r="R43" s="5">
        <v>1.8799999999999997E-2</v>
      </c>
      <c r="S43" s="4">
        <v>3328700</v>
      </c>
      <c r="T43" s="4">
        <f t="shared" si="9"/>
        <v>4539960</v>
      </c>
      <c r="U43" s="4">
        <f t="shared" si="10"/>
        <v>2328600</v>
      </c>
      <c r="V43" s="5">
        <v>4.0199999999999993E-2</v>
      </c>
    </row>
    <row r="44" spans="1:22" x14ac:dyDescent="0.2">
      <c r="A44" s="16" t="s">
        <v>305</v>
      </c>
      <c r="B44" s="4">
        <v>174000</v>
      </c>
      <c r="C44" s="4">
        <v>12000</v>
      </c>
      <c r="D44" s="4">
        <v>162000</v>
      </c>
      <c r="E44" s="4">
        <v>4315375029</v>
      </c>
      <c r="F44" s="4">
        <f t="shared" si="7"/>
        <v>9523283290</v>
      </c>
      <c r="G44" s="4">
        <v>0</v>
      </c>
      <c r="H44" s="4">
        <v>0</v>
      </c>
      <c r="I44" s="4">
        <v>0</v>
      </c>
      <c r="J44" s="4">
        <v>3857500000</v>
      </c>
      <c r="K44" s="24">
        <f t="shared" si="8"/>
        <v>54168270000</v>
      </c>
      <c r="L44" s="4">
        <v>611</v>
      </c>
      <c r="M44" s="4">
        <v>679</v>
      </c>
      <c r="N44" s="4">
        <v>162</v>
      </c>
      <c r="O44" s="4">
        <v>114</v>
      </c>
      <c r="P44" s="4">
        <v>2591000</v>
      </c>
      <c r="Q44" s="4">
        <v>2102000</v>
      </c>
      <c r="R44" s="5">
        <v>2.7099999999999999E-2</v>
      </c>
      <c r="S44" s="4">
        <v>4712800</v>
      </c>
      <c r="T44" s="4">
        <f t="shared" si="9"/>
        <v>4486090</v>
      </c>
      <c r="U44" s="4">
        <f t="shared" si="10"/>
        <v>2328600</v>
      </c>
      <c r="V44" s="5">
        <v>5.8200000000000002E-2</v>
      </c>
    </row>
    <row r="45" spans="1:22" x14ac:dyDescent="0.2">
      <c r="A45" s="16" t="s">
        <v>304</v>
      </c>
      <c r="B45" s="4">
        <v>23500</v>
      </c>
      <c r="C45" s="4">
        <v>30600</v>
      </c>
      <c r="D45" s="4">
        <v>-7100</v>
      </c>
      <c r="E45" s="4">
        <v>-182891334</v>
      </c>
      <c r="F45" s="4">
        <f t="shared" ref="F45:F55" si="11">E45+F46</f>
        <v>5207908261</v>
      </c>
      <c r="G45" s="4">
        <v>0</v>
      </c>
      <c r="H45" s="4">
        <v>0</v>
      </c>
      <c r="I45" s="4">
        <v>0</v>
      </c>
      <c r="J45" s="4">
        <v>36770770000</v>
      </c>
      <c r="K45" s="24">
        <f t="shared" ref="K45:K55" si="12">K46+J45</f>
        <v>50310770000</v>
      </c>
      <c r="L45" s="4">
        <v>343</v>
      </c>
      <c r="M45" s="4">
        <v>299</v>
      </c>
      <c r="N45" s="4">
        <v>92</v>
      </c>
      <c r="O45" s="4">
        <v>68</v>
      </c>
      <c r="P45" s="4">
        <v>1748200</v>
      </c>
      <c r="Q45" s="4">
        <v>973400</v>
      </c>
      <c r="R45" s="5">
        <v>7.8000000000000005E-3</v>
      </c>
      <c r="S45" s="4">
        <v>2726700</v>
      </c>
      <c r="T45" s="4">
        <f t="shared" ref="T45:T61" si="13">AVERAGE(S46:S55)</f>
        <v>4465720</v>
      </c>
      <c r="U45" s="4">
        <f t="shared" ref="U45:U55" si="14">MIN(S46:S50)</f>
        <v>2328600</v>
      </c>
      <c r="V45" s="5">
        <v>1.55E-2</v>
      </c>
    </row>
    <row r="46" spans="1:22" x14ac:dyDescent="0.2">
      <c r="A46" s="16" t="s">
        <v>303</v>
      </c>
      <c r="B46" s="4">
        <v>730700</v>
      </c>
      <c r="C46" s="4">
        <v>6000</v>
      </c>
      <c r="D46" s="4">
        <v>724700</v>
      </c>
      <c r="E46" s="4">
        <v>18643630780</v>
      </c>
      <c r="F46" s="4">
        <f t="shared" si="11"/>
        <v>5390799595</v>
      </c>
      <c r="G46" s="4">
        <v>0</v>
      </c>
      <c r="H46" s="4">
        <v>0</v>
      </c>
      <c r="I46" s="4">
        <v>0</v>
      </c>
      <c r="J46" s="4">
        <v>1220000000</v>
      </c>
      <c r="K46" s="24">
        <f t="shared" si="12"/>
        <v>13540000000</v>
      </c>
      <c r="L46" s="4">
        <v>938</v>
      </c>
      <c r="M46" s="4">
        <v>868</v>
      </c>
      <c r="N46" s="4">
        <v>240</v>
      </c>
      <c r="O46" s="4">
        <v>240</v>
      </c>
      <c r="P46" s="4">
        <v>4202700</v>
      </c>
      <c r="Q46" s="4">
        <v>4217500</v>
      </c>
      <c r="R46" s="5">
        <v>3.2199999999999999E-2</v>
      </c>
      <c r="S46" s="4">
        <v>8879900</v>
      </c>
      <c r="T46" s="4">
        <f t="shared" si="13"/>
        <v>4422023</v>
      </c>
      <c r="U46" s="4">
        <f t="shared" si="14"/>
        <v>2328600</v>
      </c>
      <c r="V46" s="5">
        <v>4.9699999999999994E-2</v>
      </c>
    </row>
    <row r="47" spans="1:22" x14ac:dyDescent="0.2">
      <c r="A47" s="16" t="s">
        <v>299</v>
      </c>
      <c r="B47" s="4">
        <v>0</v>
      </c>
      <c r="C47" s="4">
        <v>181600</v>
      </c>
      <c r="D47" s="4">
        <v>-181600</v>
      </c>
      <c r="E47" s="4">
        <v>-4447088426</v>
      </c>
      <c r="F47" s="4">
        <f t="shared" si="11"/>
        <v>-13252831185</v>
      </c>
      <c r="G47" s="4">
        <v>0</v>
      </c>
      <c r="H47" s="4">
        <v>0</v>
      </c>
      <c r="I47" s="4">
        <v>0</v>
      </c>
      <c r="J47" s="4">
        <v>1220000000</v>
      </c>
      <c r="K47" s="24">
        <f t="shared" si="12"/>
        <v>12320000000</v>
      </c>
      <c r="L47" s="4">
        <v>246</v>
      </c>
      <c r="M47" s="4">
        <v>369</v>
      </c>
      <c r="N47" s="4">
        <v>57</v>
      </c>
      <c r="O47" s="4">
        <v>81</v>
      </c>
      <c r="P47" s="4">
        <v>1815000</v>
      </c>
      <c r="Q47" s="4">
        <v>1297800</v>
      </c>
      <c r="R47" s="5">
        <v>1.2199999999999999E-2</v>
      </c>
      <c r="S47" s="4">
        <v>3149400</v>
      </c>
      <c r="T47" s="4">
        <f t="shared" si="13"/>
        <v>4459111.8</v>
      </c>
      <c r="U47" s="4">
        <f t="shared" si="14"/>
        <v>2328600</v>
      </c>
      <c r="V47" s="5">
        <v>2.8199999999999999E-2</v>
      </c>
    </row>
    <row r="48" spans="1:22" x14ac:dyDescent="0.2">
      <c r="A48" s="16" t="s">
        <v>298</v>
      </c>
      <c r="B48" s="4">
        <v>300</v>
      </c>
      <c r="C48" s="4">
        <v>29130</v>
      </c>
      <c r="D48" s="4">
        <v>-28830</v>
      </c>
      <c r="E48" s="4">
        <v>-708318656</v>
      </c>
      <c r="F48" s="4">
        <f t="shared" si="11"/>
        <v>-8805742759</v>
      </c>
      <c r="G48" s="4">
        <v>0</v>
      </c>
      <c r="H48" s="4">
        <v>0</v>
      </c>
      <c r="I48" s="4">
        <v>0</v>
      </c>
      <c r="J48" s="4">
        <v>2460000000</v>
      </c>
      <c r="K48" s="24">
        <f t="shared" si="12"/>
        <v>11100000000</v>
      </c>
      <c r="L48" s="4">
        <v>244</v>
      </c>
      <c r="M48" s="4">
        <v>349</v>
      </c>
      <c r="N48" s="4">
        <v>52</v>
      </c>
      <c r="O48" s="4">
        <v>79</v>
      </c>
      <c r="P48" s="4">
        <v>760300</v>
      </c>
      <c r="Q48" s="4">
        <v>1281600</v>
      </c>
      <c r="R48" s="5">
        <v>0</v>
      </c>
      <c r="S48" s="4">
        <v>2328600</v>
      </c>
      <c r="T48" s="4">
        <f t="shared" si="13"/>
        <v>4584400.7</v>
      </c>
      <c r="U48" s="4">
        <f t="shared" si="14"/>
        <v>3294200</v>
      </c>
      <c r="V48" s="5">
        <v>1.6200000000000003E-2</v>
      </c>
    </row>
    <row r="49" spans="1:22" x14ac:dyDescent="0.2">
      <c r="A49" s="16" t="s">
        <v>286</v>
      </c>
      <c r="B49" s="4">
        <v>6100</v>
      </c>
      <c r="C49" s="4">
        <v>0</v>
      </c>
      <c r="D49" s="4">
        <v>6100</v>
      </c>
      <c r="E49" s="4">
        <v>150877920</v>
      </c>
      <c r="F49" s="4">
        <f t="shared" si="11"/>
        <v>-8097424103</v>
      </c>
      <c r="G49" s="4">
        <v>0</v>
      </c>
      <c r="H49" s="4">
        <v>0</v>
      </c>
      <c r="I49" s="4">
        <v>0</v>
      </c>
      <c r="J49" s="4">
        <v>8640000000</v>
      </c>
      <c r="K49" s="24">
        <f t="shared" si="12"/>
        <v>8640000000</v>
      </c>
      <c r="L49" s="4">
        <v>368</v>
      </c>
      <c r="M49" s="4">
        <v>410</v>
      </c>
      <c r="N49" s="4">
        <v>77</v>
      </c>
      <c r="O49" s="4">
        <v>103</v>
      </c>
      <c r="P49" s="4">
        <v>1648400</v>
      </c>
      <c r="Q49" s="4">
        <v>1932500</v>
      </c>
      <c r="R49" s="5">
        <v>-4.0000000000000001E-3</v>
      </c>
      <c r="S49" s="4">
        <v>3723900</v>
      </c>
      <c r="T49" s="4">
        <f t="shared" si="13"/>
        <v>4729521.0999999996</v>
      </c>
      <c r="U49" s="4">
        <f t="shared" si="14"/>
        <v>3294200</v>
      </c>
      <c r="V49" s="5">
        <v>1.61E-2</v>
      </c>
    </row>
    <row r="50" spans="1:22" x14ac:dyDescent="0.2">
      <c r="A50" s="16" t="s">
        <v>285</v>
      </c>
      <c r="B50" s="4">
        <v>0</v>
      </c>
      <c r="C50" s="4">
        <v>224800</v>
      </c>
      <c r="D50" s="4">
        <v>-224800</v>
      </c>
      <c r="E50" s="4">
        <v>-5543107918</v>
      </c>
      <c r="F50" s="4">
        <f t="shared" si="11"/>
        <v>-8248302023</v>
      </c>
      <c r="K50" s="24">
        <f t="shared" si="12"/>
        <v>0</v>
      </c>
      <c r="L50" s="4">
        <v>328</v>
      </c>
      <c r="M50" s="4">
        <v>382</v>
      </c>
      <c r="N50" s="4">
        <v>88</v>
      </c>
      <c r="O50" s="4">
        <v>81</v>
      </c>
      <c r="P50" s="4">
        <v>1830000</v>
      </c>
      <c r="Q50" s="4">
        <v>1330900</v>
      </c>
      <c r="R50" s="5">
        <v>1.23E-2</v>
      </c>
      <c r="S50" s="4">
        <v>3294200</v>
      </c>
      <c r="T50" s="4">
        <f t="shared" si="13"/>
        <v>5166154.3</v>
      </c>
      <c r="U50" s="4">
        <f t="shared" si="14"/>
        <v>2523000</v>
      </c>
      <c r="V50" s="5">
        <v>2.0199999999999999E-2</v>
      </c>
    </row>
    <row r="51" spans="1:22" x14ac:dyDescent="0.2">
      <c r="A51" s="16" t="s">
        <v>284</v>
      </c>
      <c r="B51" s="4">
        <v>73500</v>
      </c>
      <c r="C51" s="4">
        <v>3700</v>
      </c>
      <c r="D51" s="4">
        <v>69800</v>
      </c>
      <c r="E51" s="4">
        <v>1716972008</v>
      </c>
      <c r="F51" s="4">
        <f t="shared" si="11"/>
        <v>-2705194105</v>
      </c>
      <c r="K51" s="24">
        <f t="shared" si="12"/>
        <v>0</v>
      </c>
      <c r="L51" s="4">
        <v>686</v>
      </c>
      <c r="M51" s="4">
        <v>763</v>
      </c>
      <c r="N51" s="4">
        <v>210</v>
      </c>
      <c r="O51" s="4">
        <v>185</v>
      </c>
      <c r="P51" s="4">
        <v>4306800</v>
      </c>
      <c r="Q51" s="4">
        <v>3638900</v>
      </c>
      <c r="R51" s="5">
        <v>8.3000000000000001E-3</v>
      </c>
      <c r="S51" s="4">
        <v>7950000</v>
      </c>
      <c r="T51" s="4">
        <f t="shared" si="13"/>
        <v>4839535.9000000004</v>
      </c>
      <c r="U51" s="4">
        <f t="shared" si="14"/>
        <v>2523000</v>
      </c>
      <c r="V51" s="5">
        <v>3.2199999999999999E-2</v>
      </c>
    </row>
    <row r="52" spans="1:22" x14ac:dyDescent="0.2">
      <c r="A52" s="16" t="s">
        <v>283</v>
      </c>
      <c r="B52" s="4">
        <v>17800</v>
      </c>
      <c r="C52" s="4">
        <v>23100</v>
      </c>
      <c r="D52" s="4">
        <v>-5300</v>
      </c>
      <c r="E52" s="4">
        <v>-127315524</v>
      </c>
      <c r="F52" s="4">
        <f t="shared" si="11"/>
        <v>-4422166113</v>
      </c>
      <c r="K52" s="24">
        <f t="shared" si="12"/>
        <v>0</v>
      </c>
      <c r="L52" s="4">
        <v>259</v>
      </c>
      <c r="M52" s="4">
        <v>474</v>
      </c>
      <c r="N52" s="4">
        <v>55</v>
      </c>
      <c r="O52" s="4">
        <v>117</v>
      </c>
      <c r="P52" s="4">
        <v>1486300</v>
      </c>
      <c r="Q52" s="4">
        <v>2274300</v>
      </c>
      <c r="R52" s="5">
        <v>4.1999999999999997E-3</v>
      </c>
      <c r="S52" s="4">
        <v>3760600</v>
      </c>
      <c r="T52" s="4">
        <f t="shared" si="13"/>
        <v>4791600.4000000004</v>
      </c>
      <c r="U52" s="4">
        <f t="shared" si="14"/>
        <v>2523000</v>
      </c>
      <c r="V52" s="5">
        <v>2.06E-2</v>
      </c>
    </row>
    <row r="53" spans="1:22" x14ac:dyDescent="0.2">
      <c r="A53" s="16" t="s">
        <v>282</v>
      </c>
      <c r="B53" s="4">
        <v>34600</v>
      </c>
      <c r="C53" s="4">
        <v>11100</v>
      </c>
      <c r="D53" s="4">
        <v>23500</v>
      </c>
      <c r="E53" s="4">
        <v>556645250</v>
      </c>
      <c r="F53" s="4">
        <f t="shared" si="11"/>
        <v>-4294850589</v>
      </c>
      <c r="K53" s="24">
        <f t="shared" si="12"/>
        <v>0</v>
      </c>
      <c r="L53" s="4">
        <v>322</v>
      </c>
      <c r="M53" s="4">
        <v>508</v>
      </c>
      <c r="N53" s="4">
        <v>92</v>
      </c>
      <c r="O53" s="4">
        <v>124</v>
      </c>
      <c r="P53" s="4">
        <v>2555600</v>
      </c>
      <c r="Q53" s="4">
        <v>2316000</v>
      </c>
      <c r="R53" s="5">
        <v>0.03</v>
      </c>
      <c r="S53" s="4">
        <v>4873500</v>
      </c>
      <c r="T53" s="4">
        <f t="shared" si="13"/>
        <v>4711169.9000000004</v>
      </c>
      <c r="U53" s="4">
        <f t="shared" si="14"/>
        <v>2523000</v>
      </c>
      <c r="V53" s="5">
        <v>3.7400000000000003E-2</v>
      </c>
    </row>
    <row r="54" spans="1:22" x14ac:dyDescent="0.2">
      <c r="A54" s="16" t="s">
        <v>281</v>
      </c>
      <c r="B54" s="4">
        <v>0</v>
      </c>
      <c r="C54" s="4">
        <v>0</v>
      </c>
      <c r="D54" s="4">
        <v>0</v>
      </c>
      <c r="E54" s="4">
        <v>0</v>
      </c>
      <c r="F54" s="4">
        <f t="shared" si="11"/>
        <v>-4851495839</v>
      </c>
      <c r="K54" s="24">
        <f t="shared" si="12"/>
        <v>0</v>
      </c>
      <c r="L54" s="4">
        <v>494</v>
      </c>
      <c r="M54" s="4">
        <v>427</v>
      </c>
      <c r="N54" s="4">
        <v>96</v>
      </c>
      <c r="O54" s="4">
        <v>117</v>
      </c>
      <c r="P54" s="4">
        <v>1920400</v>
      </c>
      <c r="Q54" s="4">
        <v>2253000</v>
      </c>
      <c r="R54" s="5">
        <v>-8.5000000000000006E-3</v>
      </c>
      <c r="S54" s="4">
        <v>4174100</v>
      </c>
      <c r="T54" s="4">
        <f t="shared" si="13"/>
        <v>4518026.8</v>
      </c>
      <c r="U54" s="4">
        <f t="shared" si="14"/>
        <v>2523000</v>
      </c>
      <c r="V54" s="5">
        <v>2.92E-2</v>
      </c>
    </row>
    <row r="55" spans="1:22" x14ac:dyDescent="0.2">
      <c r="A55" s="16" t="s">
        <v>280</v>
      </c>
      <c r="B55" s="4">
        <v>10600</v>
      </c>
      <c r="C55" s="4">
        <v>9130</v>
      </c>
      <c r="D55" s="4">
        <v>1470</v>
      </c>
      <c r="E55" s="4">
        <v>34971091</v>
      </c>
      <c r="F55" s="4">
        <f t="shared" si="11"/>
        <v>-4851495839</v>
      </c>
      <c r="K55" s="24">
        <f t="shared" si="12"/>
        <v>0</v>
      </c>
      <c r="L55" s="4">
        <v>420</v>
      </c>
      <c r="M55" s="4">
        <v>382</v>
      </c>
      <c r="N55" s="4">
        <v>88</v>
      </c>
      <c r="O55" s="4">
        <v>79</v>
      </c>
      <c r="P55" s="4">
        <v>1278200</v>
      </c>
      <c r="Q55" s="4">
        <v>1244800</v>
      </c>
      <c r="R55" s="5">
        <v>-4.1999999999999997E-3</v>
      </c>
      <c r="S55" s="4">
        <v>2523000</v>
      </c>
      <c r="T55" s="4">
        <f t="shared" si="13"/>
        <v>4993793.8</v>
      </c>
      <c r="U55" s="4">
        <f t="shared" si="14"/>
        <v>3520288</v>
      </c>
      <c r="V55" s="5">
        <v>0.1158</v>
      </c>
    </row>
    <row r="56" spans="1:22" x14ac:dyDescent="0.2">
      <c r="A56" s="16" t="s">
        <v>279</v>
      </c>
      <c r="B56" s="4">
        <v>111500</v>
      </c>
      <c r="C56" s="4">
        <v>13000</v>
      </c>
      <c r="D56" s="4">
        <v>98500</v>
      </c>
      <c r="E56" s="4">
        <v>2361937829</v>
      </c>
      <c r="F56" s="4">
        <f t="shared" ref="F56:F130" si="15">E56+F57</f>
        <v>-4886466930</v>
      </c>
      <c r="K56">
        <f t="shared" ref="K56:K76" si="16">K57+J56</f>
        <v>0</v>
      </c>
      <c r="L56" s="4">
        <v>919</v>
      </c>
      <c r="M56" s="4">
        <v>856</v>
      </c>
      <c r="N56" s="4">
        <v>255</v>
      </c>
      <c r="O56" s="4">
        <v>202</v>
      </c>
      <c r="P56" s="4">
        <v>5151400</v>
      </c>
      <c r="Q56" s="4">
        <v>3285200</v>
      </c>
      <c r="R56" s="5">
        <v>1.72E-2</v>
      </c>
      <c r="S56" s="4">
        <v>8442930</v>
      </c>
      <c r="T56" s="4">
        <f t="shared" si="13"/>
        <v>4396060.9000000004</v>
      </c>
      <c r="U56" s="4">
        <f t="shared" ref="U56:U123" si="17">MIN(S57:S61)</f>
        <v>3520288</v>
      </c>
      <c r="V56" s="5">
        <v>5.7200000000000001E-2</v>
      </c>
    </row>
    <row r="57" spans="1:22" x14ac:dyDescent="0.2">
      <c r="A57" s="16" t="s">
        <v>278</v>
      </c>
      <c r="B57" s="4">
        <v>28040</v>
      </c>
      <c r="C57" s="4">
        <v>0</v>
      </c>
      <c r="D57" s="4">
        <v>28040</v>
      </c>
      <c r="E57" s="4">
        <v>639212147</v>
      </c>
      <c r="F57" s="4">
        <f t="shared" si="15"/>
        <v>-7248404759</v>
      </c>
      <c r="K57">
        <f t="shared" si="16"/>
        <v>0</v>
      </c>
      <c r="L57" s="4">
        <v>468</v>
      </c>
      <c r="M57" s="4">
        <v>252</v>
      </c>
      <c r="N57" s="4">
        <v>82</v>
      </c>
      <c r="O57" s="4">
        <v>68</v>
      </c>
      <c r="P57" s="4">
        <v>1990000</v>
      </c>
      <c r="Q57" s="4">
        <v>1160700</v>
      </c>
      <c r="R57" s="5">
        <v>2.6499999999999999E-2</v>
      </c>
      <c r="S57" s="4">
        <v>3520288</v>
      </c>
      <c r="T57" s="4">
        <f t="shared" si="13"/>
        <v>4366948.2</v>
      </c>
      <c r="U57" s="4">
        <f t="shared" si="17"/>
        <v>3281245</v>
      </c>
      <c r="V57" s="5">
        <v>3.44E-2</v>
      </c>
    </row>
    <row r="58" spans="1:22" x14ac:dyDescent="0.2">
      <c r="A58" s="16" t="s">
        <v>275</v>
      </c>
      <c r="B58" s="4">
        <v>33400</v>
      </c>
      <c r="C58" s="4">
        <v>36700</v>
      </c>
      <c r="D58" s="4">
        <v>-3300</v>
      </c>
      <c r="E58" s="4">
        <v>-76186524</v>
      </c>
      <c r="F58" s="4">
        <f t="shared" si="15"/>
        <v>-7887616906</v>
      </c>
      <c r="K58">
        <f t="shared" si="16"/>
        <v>0</v>
      </c>
      <c r="L58" s="4">
        <v>316</v>
      </c>
      <c r="M58" s="4">
        <v>383</v>
      </c>
      <c r="N58" s="4">
        <v>63</v>
      </c>
      <c r="O58" s="4">
        <v>97</v>
      </c>
      <c r="P58" s="4">
        <v>1323400</v>
      </c>
      <c r="Q58" s="4">
        <v>2250500</v>
      </c>
      <c r="R58" s="5">
        <v>-2.1499999999999998E-2</v>
      </c>
      <c r="S58" s="4">
        <v>3581489</v>
      </c>
      <c r="T58" s="4">
        <f t="shared" si="13"/>
        <v>4284459.5</v>
      </c>
      <c r="U58" s="4">
        <f t="shared" si="17"/>
        <v>3281245</v>
      </c>
      <c r="V58" s="5">
        <v>3.8199999999999998E-2</v>
      </c>
    </row>
    <row r="59" spans="1:22" x14ac:dyDescent="0.2">
      <c r="A59" s="16" t="s">
        <v>274</v>
      </c>
      <c r="B59" s="4">
        <v>13060</v>
      </c>
      <c r="C59" s="4">
        <v>17800</v>
      </c>
      <c r="D59" s="4">
        <v>-4740</v>
      </c>
      <c r="E59" s="4">
        <v>-110754288</v>
      </c>
      <c r="F59" s="4">
        <f t="shared" si="15"/>
        <v>-7811430382</v>
      </c>
      <c r="K59">
        <f t="shared" si="16"/>
        <v>0</v>
      </c>
      <c r="L59" s="4">
        <v>659</v>
      </c>
      <c r="M59" s="4">
        <v>602</v>
      </c>
      <c r="N59" s="4">
        <v>137</v>
      </c>
      <c r="O59" s="4">
        <v>149</v>
      </c>
      <c r="P59" s="4">
        <v>2190600</v>
      </c>
      <c r="Q59" s="4">
        <v>2721700</v>
      </c>
      <c r="R59" s="5">
        <v>-8.5000000000000006E-3</v>
      </c>
      <c r="S59" s="4">
        <v>5175104</v>
      </c>
      <c r="T59" s="4">
        <f t="shared" si="13"/>
        <v>3970697.6</v>
      </c>
      <c r="U59" s="4">
        <f t="shared" si="17"/>
        <v>2242669</v>
      </c>
      <c r="V59" s="5">
        <v>3.3700000000000001E-2</v>
      </c>
    </row>
    <row r="60" spans="1:22" x14ac:dyDescent="0.2">
      <c r="A60" s="16" t="s">
        <v>273</v>
      </c>
      <c r="B60" s="4">
        <v>268200</v>
      </c>
      <c r="C60" s="4">
        <v>61100</v>
      </c>
      <c r="D60" s="4">
        <v>207100</v>
      </c>
      <c r="E60" s="4">
        <v>4837595691</v>
      </c>
      <c r="F60" s="4">
        <f t="shared" si="15"/>
        <v>-7700676094</v>
      </c>
      <c r="K60">
        <f t="shared" si="16"/>
        <v>0</v>
      </c>
      <c r="L60" s="4">
        <v>728</v>
      </c>
      <c r="M60" s="4">
        <v>770</v>
      </c>
      <c r="N60" s="4">
        <v>185</v>
      </c>
      <c r="O60" s="4">
        <v>188</v>
      </c>
      <c r="P60" s="4">
        <v>4151500</v>
      </c>
      <c r="Q60" s="4">
        <v>3251300</v>
      </c>
      <c r="R60" s="5">
        <v>3.0899999999999997E-2</v>
      </c>
      <c r="S60" s="4">
        <v>7660532</v>
      </c>
      <c r="T60" s="4">
        <f t="shared" si="13"/>
        <v>3514650</v>
      </c>
      <c r="U60" s="4">
        <f t="shared" si="17"/>
        <v>2242669</v>
      </c>
      <c r="V60" s="5">
        <v>3.7900000000000003E-2</v>
      </c>
    </row>
    <row r="61" spans="1:22" x14ac:dyDescent="0.2">
      <c r="A61" s="16" t="s">
        <v>268</v>
      </c>
      <c r="B61" s="4">
        <v>5000</v>
      </c>
      <c r="C61" s="4">
        <v>0</v>
      </c>
      <c r="D61" s="4">
        <v>5000</v>
      </c>
      <c r="E61" s="4">
        <v>113835693</v>
      </c>
      <c r="F61" s="4">
        <f t="shared" si="15"/>
        <v>-12538271785</v>
      </c>
      <c r="K61">
        <f t="shared" si="16"/>
        <v>0</v>
      </c>
      <c r="L61" s="4">
        <v>349</v>
      </c>
      <c r="M61" s="4">
        <v>370</v>
      </c>
      <c r="N61" s="4">
        <v>74</v>
      </c>
      <c r="O61" s="4">
        <v>117</v>
      </c>
      <c r="P61" s="4">
        <v>1619300</v>
      </c>
      <c r="Q61" s="4">
        <v>2733000</v>
      </c>
      <c r="R61" s="5">
        <v>-8.6999999999999994E-3</v>
      </c>
      <c r="S61" s="4">
        <v>4683816</v>
      </c>
      <c r="T61" s="4">
        <f t="shared" si="13"/>
        <v>3323220.3</v>
      </c>
      <c r="U61" s="4">
        <f t="shared" si="17"/>
        <v>2242669</v>
      </c>
      <c r="V61" s="5">
        <v>2.6000000000000002E-2</v>
      </c>
    </row>
    <row r="62" spans="1:22" x14ac:dyDescent="0.2">
      <c r="A62" s="16" t="s">
        <v>266</v>
      </c>
      <c r="B62" s="4">
        <v>6300</v>
      </c>
      <c r="C62" s="4">
        <v>3000</v>
      </c>
      <c r="D62" s="4">
        <v>3300</v>
      </c>
      <c r="E62" s="4">
        <v>76443738</v>
      </c>
      <c r="F62" s="4">
        <f t="shared" si="15"/>
        <v>-12652107478</v>
      </c>
      <c r="K62">
        <f t="shared" si="16"/>
        <v>0</v>
      </c>
      <c r="L62" s="4">
        <v>349</v>
      </c>
      <c r="M62" s="4">
        <v>367</v>
      </c>
      <c r="N62" s="4">
        <v>80</v>
      </c>
      <c r="O62" s="4">
        <v>86</v>
      </c>
      <c r="P62" s="4">
        <v>1547700</v>
      </c>
      <c r="Q62" s="4">
        <v>1608700</v>
      </c>
      <c r="R62" s="5">
        <v>-1.29E-2</v>
      </c>
      <c r="S62" s="4">
        <v>3281245</v>
      </c>
      <c r="T62" s="4">
        <f t="shared" ref="T62:T115" si="18">AVERAGE(S63:S72)</f>
        <v>3296783.5</v>
      </c>
      <c r="U62" s="4">
        <f t="shared" si="17"/>
        <v>2242669</v>
      </c>
      <c r="V62" s="5">
        <v>3.4200000000000001E-2</v>
      </c>
    </row>
    <row r="63" spans="1:22" x14ac:dyDescent="0.2">
      <c r="A63" s="16" t="s">
        <v>265</v>
      </c>
      <c r="B63" s="4">
        <v>65400</v>
      </c>
      <c r="C63" s="4">
        <v>5980</v>
      </c>
      <c r="D63" s="4">
        <v>59420</v>
      </c>
      <c r="E63" s="4">
        <v>1376218590</v>
      </c>
      <c r="F63" s="4">
        <f t="shared" si="15"/>
        <v>-12728551216</v>
      </c>
      <c r="K63">
        <f t="shared" si="16"/>
        <v>0</v>
      </c>
      <c r="L63" s="43">
        <v>364</v>
      </c>
      <c r="M63" s="43">
        <v>533</v>
      </c>
      <c r="N63" s="43">
        <v>77</v>
      </c>
      <c r="O63" s="43">
        <v>128</v>
      </c>
      <c r="P63" s="43">
        <v>1782700</v>
      </c>
      <c r="Q63" s="43">
        <v>2282700</v>
      </c>
      <c r="R63" s="44">
        <v>1.32E-2</v>
      </c>
      <c r="S63" s="4">
        <v>4069195</v>
      </c>
      <c r="T63" s="4">
        <f t="shared" si="18"/>
        <v>3275938</v>
      </c>
      <c r="U63" s="4">
        <f t="shared" si="17"/>
        <v>2242669</v>
      </c>
      <c r="V63" s="5">
        <v>2.1400000000000002E-2</v>
      </c>
    </row>
    <row r="64" spans="1:22" x14ac:dyDescent="0.2">
      <c r="A64" s="16" t="s">
        <v>247</v>
      </c>
      <c r="B64" s="4">
        <v>2000</v>
      </c>
      <c r="C64" s="4">
        <v>20000</v>
      </c>
      <c r="D64" s="4">
        <v>-18000</v>
      </c>
      <c r="E64" s="4">
        <v>-409941627</v>
      </c>
      <c r="F64" s="4">
        <f t="shared" si="15"/>
        <v>-14104769806</v>
      </c>
      <c r="K64">
        <f t="shared" si="16"/>
        <v>0</v>
      </c>
      <c r="L64" s="4">
        <v>254</v>
      </c>
      <c r="M64" s="4">
        <v>331</v>
      </c>
      <c r="N64" s="4">
        <v>51</v>
      </c>
      <c r="O64" s="4">
        <v>68</v>
      </c>
      <c r="P64" s="4">
        <v>1065500</v>
      </c>
      <c r="Q64" s="4">
        <v>1175600</v>
      </c>
      <c r="R64" s="5">
        <v>8.8999999999999999E-3</v>
      </c>
      <c r="S64" s="4">
        <v>2242669</v>
      </c>
      <c r="T64" s="4">
        <f t="shared" si="18"/>
        <v>3247331.4</v>
      </c>
      <c r="U64" s="4">
        <f t="shared" si="17"/>
        <v>2037485</v>
      </c>
      <c r="V64" s="5">
        <v>1.7399999999999999E-2</v>
      </c>
    </row>
    <row r="65" spans="1:22" x14ac:dyDescent="0.2">
      <c r="A65" s="16" t="s">
        <v>239</v>
      </c>
      <c r="B65" s="4">
        <v>57800</v>
      </c>
      <c r="C65" s="4">
        <v>29570</v>
      </c>
      <c r="D65" s="4">
        <v>28230</v>
      </c>
      <c r="E65" s="4">
        <v>652089724</v>
      </c>
      <c r="F65" s="4">
        <f t="shared" si="15"/>
        <v>-13694828179</v>
      </c>
      <c r="K65">
        <f t="shared" si="16"/>
        <v>0</v>
      </c>
      <c r="L65" s="4">
        <v>630</v>
      </c>
      <c r="M65" s="4">
        <v>726</v>
      </c>
      <c r="N65" s="4">
        <v>196</v>
      </c>
      <c r="O65" s="4">
        <v>182</v>
      </c>
      <c r="P65" s="4">
        <v>3616500</v>
      </c>
      <c r="Q65" s="4">
        <v>3652100</v>
      </c>
      <c r="R65" s="5">
        <v>0</v>
      </c>
      <c r="S65" s="4">
        <v>7280670</v>
      </c>
      <c r="T65" s="4">
        <f t="shared" si="18"/>
        <v>2859667.3</v>
      </c>
      <c r="U65" s="4">
        <f t="shared" si="17"/>
        <v>2037485</v>
      </c>
      <c r="V65" s="5">
        <v>0.03</v>
      </c>
    </row>
    <row r="66" spans="1:22" x14ac:dyDescent="0.2">
      <c r="A66" s="16" t="s">
        <v>238</v>
      </c>
      <c r="B66" s="4">
        <v>0</v>
      </c>
      <c r="C66" s="4">
        <v>52300</v>
      </c>
      <c r="D66" s="4">
        <v>-52300</v>
      </c>
      <c r="E66" s="4">
        <v>-1180539320</v>
      </c>
      <c r="F66" s="4">
        <f t="shared" si="15"/>
        <v>-14346917903</v>
      </c>
      <c r="K66">
        <f t="shared" si="16"/>
        <v>0</v>
      </c>
      <c r="L66" s="4">
        <v>366</v>
      </c>
      <c r="M66" s="4">
        <v>272</v>
      </c>
      <c r="N66" s="4">
        <v>64</v>
      </c>
      <c r="O66" s="4">
        <v>66</v>
      </c>
      <c r="P66" s="4">
        <v>1173900</v>
      </c>
      <c r="Q66" s="4">
        <v>940700</v>
      </c>
      <c r="R66" s="5">
        <v>8.8999999999999999E-3</v>
      </c>
      <c r="S66" s="4">
        <v>2465601</v>
      </c>
      <c r="T66" s="4">
        <f t="shared" si="18"/>
        <v>3065496.6</v>
      </c>
      <c r="U66" s="4">
        <f t="shared" si="17"/>
        <v>2037485</v>
      </c>
      <c r="V66" s="5">
        <v>1.3300000000000001E-2</v>
      </c>
    </row>
    <row r="67" spans="1:22" x14ac:dyDescent="0.2">
      <c r="A67" s="16" t="s">
        <v>237</v>
      </c>
      <c r="B67" s="4">
        <v>100</v>
      </c>
      <c r="C67" s="4">
        <v>25800</v>
      </c>
      <c r="D67" s="4">
        <v>-25700</v>
      </c>
      <c r="E67" s="4">
        <v>-583708384</v>
      </c>
      <c r="F67" s="4">
        <f t="shared" si="15"/>
        <v>-13166378583</v>
      </c>
      <c r="K67">
        <f t="shared" si="16"/>
        <v>0</v>
      </c>
      <c r="L67" s="4">
        <v>310</v>
      </c>
      <c r="M67" s="4">
        <v>356</v>
      </c>
      <c r="N67" s="4">
        <v>69</v>
      </c>
      <c r="O67" s="4">
        <v>113</v>
      </c>
      <c r="P67" s="4">
        <v>1076400</v>
      </c>
      <c r="Q67" s="4">
        <v>2148300</v>
      </c>
      <c r="R67" s="5">
        <v>-8.8000000000000005E-3</v>
      </c>
      <c r="S67" s="4">
        <v>3229161</v>
      </c>
      <c r="T67" s="4">
        <f t="shared" si="18"/>
        <v>3038296</v>
      </c>
      <c r="U67" s="4">
        <f t="shared" si="17"/>
        <v>2037485</v>
      </c>
      <c r="V67" s="5">
        <v>2.18E-2</v>
      </c>
    </row>
    <row r="68" spans="1:22" x14ac:dyDescent="0.2">
      <c r="A68" s="16" t="s">
        <v>233</v>
      </c>
      <c r="B68" s="4">
        <v>0</v>
      </c>
      <c r="C68" s="4">
        <v>8100</v>
      </c>
      <c r="D68" s="4">
        <v>-8100</v>
      </c>
      <c r="E68" s="4">
        <v>-184169343</v>
      </c>
      <c r="F68" s="4">
        <f t="shared" si="15"/>
        <v>-12582670199</v>
      </c>
      <c r="K68">
        <f t="shared" si="16"/>
        <v>0</v>
      </c>
      <c r="L68" s="4">
        <v>427</v>
      </c>
      <c r="M68" s="4">
        <v>215</v>
      </c>
      <c r="N68" s="4">
        <v>68</v>
      </c>
      <c r="O68" s="4">
        <v>63</v>
      </c>
      <c r="R68" s="5">
        <v>-4.3E-3</v>
      </c>
      <c r="S68" s="4">
        <v>2756602</v>
      </c>
      <c r="T68" s="4">
        <f t="shared" si="18"/>
        <v>3275299.4</v>
      </c>
      <c r="U68" s="4">
        <f t="shared" si="17"/>
        <v>2037485</v>
      </c>
    </row>
    <row r="69" spans="1:22" x14ac:dyDescent="0.2">
      <c r="A69" s="16" t="s">
        <v>232</v>
      </c>
      <c r="B69" s="4">
        <v>300</v>
      </c>
      <c r="C69" s="4">
        <v>100</v>
      </c>
      <c r="D69" s="4">
        <v>200</v>
      </c>
      <c r="E69" s="4">
        <v>4556255</v>
      </c>
      <c r="F69" s="4">
        <f t="shared" si="15"/>
        <v>-12398500856</v>
      </c>
      <c r="K69">
        <f t="shared" si="16"/>
        <v>0</v>
      </c>
      <c r="R69" s="5">
        <v>0</v>
      </c>
      <c r="S69" s="4">
        <v>2037485</v>
      </c>
      <c r="T69" s="4">
        <f t="shared" si="18"/>
        <v>3395897.3</v>
      </c>
      <c r="U69" s="4">
        <f t="shared" si="17"/>
        <v>1956603</v>
      </c>
    </row>
    <row r="70" spans="1:22" x14ac:dyDescent="0.2">
      <c r="A70" s="16" t="s">
        <v>231</v>
      </c>
      <c r="B70" s="4">
        <v>100</v>
      </c>
      <c r="C70" s="4">
        <v>0</v>
      </c>
      <c r="D70" s="4">
        <v>100</v>
      </c>
      <c r="E70" s="4">
        <v>2294167</v>
      </c>
      <c r="F70" s="4">
        <f t="shared" si="15"/>
        <v>-12403057111</v>
      </c>
      <c r="K70">
        <f t="shared" si="16"/>
        <v>0</v>
      </c>
      <c r="R70" s="5">
        <v>4.5000000000000005E-3</v>
      </c>
      <c r="S70" s="4">
        <v>3100056</v>
      </c>
      <c r="T70" s="4">
        <f t="shared" si="18"/>
        <v>3505305.1</v>
      </c>
      <c r="U70" s="4">
        <f t="shared" si="17"/>
        <v>1956603</v>
      </c>
    </row>
    <row r="71" spans="1:22" x14ac:dyDescent="0.2">
      <c r="A71" s="16" t="s">
        <v>230</v>
      </c>
      <c r="B71" s="4">
        <v>0</v>
      </c>
      <c r="C71" s="4">
        <v>0</v>
      </c>
      <c r="D71" s="4">
        <v>0</v>
      </c>
      <c r="E71" s="4">
        <v>0</v>
      </c>
      <c r="F71" s="4">
        <f t="shared" si="15"/>
        <v>-12405351278</v>
      </c>
      <c r="K71">
        <f t="shared" si="16"/>
        <v>0</v>
      </c>
      <c r="R71" s="5">
        <v>0</v>
      </c>
      <c r="S71" s="4">
        <v>2769519</v>
      </c>
      <c r="T71" s="4">
        <f t="shared" si="18"/>
        <v>3438206.5</v>
      </c>
      <c r="U71" s="4">
        <f t="shared" si="17"/>
        <v>1956603</v>
      </c>
    </row>
    <row r="72" spans="1:22" x14ac:dyDescent="0.2">
      <c r="A72" s="16" t="s">
        <v>229</v>
      </c>
      <c r="B72" s="4">
        <v>13300</v>
      </c>
      <c r="C72" s="4">
        <v>480</v>
      </c>
      <c r="D72" s="4">
        <v>12820</v>
      </c>
      <c r="E72" s="4">
        <v>290401472</v>
      </c>
      <c r="F72" s="4">
        <f t="shared" si="15"/>
        <v>-12405351278</v>
      </c>
      <c r="K72">
        <f t="shared" si="16"/>
        <v>0</v>
      </c>
      <c r="R72" s="5">
        <v>4.5000000000000005E-3</v>
      </c>
      <c r="S72" s="4">
        <v>3016877</v>
      </c>
      <c r="T72" s="4">
        <f t="shared" si="18"/>
        <v>3477453.6</v>
      </c>
      <c r="U72" s="4">
        <f t="shared" si="17"/>
        <v>1956603</v>
      </c>
    </row>
    <row r="73" spans="1:22" x14ac:dyDescent="0.2">
      <c r="A73" s="16" t="s">
        <v>228</v>
      </c>
      <c r="B73" s="4">
        <v>1800</v>
      </c>
      <c r="C73" s="4">
        <v>2800</v>
      </c>
      <c r="D73" s="4">
        <v>-1000</v>
      </c>
      <c r="E73" s="4">
        <v>-22793714</v>
      </c>
      <c r="F73" s="4">
        <f t="shared" si="15"/>
        <v>-12695752750</v>
      </c>
      <c r="K73">
        <f t="shared" si="16"/>
        <v>0</v>
      </c>
      <c r="R73" s="5">
        <v>-1.3100000000000001E-2</v>
      </c>
      <c r="S73" s="4">
        <v>3860740</v>
      </c>
      <c r="T73" s="4">
        <f t="shared" si="18"/>
        <v>3485559.1</v>
      </c>
      <c r="U73" s="4">
        <f t="shared" si="17"/>
        <v>1956603</v>
      </c>
    </row>
    <row r="74" spans="1:22" x14ac:dyDescent="0.2">
      <c r="A74" s="16" t="s">
        <v>227</v>
      </c>
      <c r="B74" s="4">
        <v>43400</v>
      </c>
      <c r="C74" s="4">
        <v>11740</v>
      </c>
      <c r="D74" s="4">
        <v>31660</v>
      </c>
      <c r="E74" s="4">
        <v>721909034</v>
      </c>
      <c r="F74" s="4">
        <f t="shared" si="15"/>
        <v>-12672959036</v>
      </c>
      <c r="K74">
        <f t="shared" si="16"/>
        <v>0</v>
      </c>
      <c r="R74" s="5">
        <v>-4.3E-3</v>
      </c>
      <c r="S74" s="4">
        <v>1956603</v>
      </c>
      <c r="T74" s="4">
        <f t="shared" si="18"/>
        <v>4328840.3</v>
      </c>
      <c r="U74" s="4">
        <f t="shared" si="17"/>
        <v>2957155</v>
      </c>
    </row>
    <row r="75" spans="1:22" x14ac:dyDescent="0.2">
      <c r="A75" s="16" t="s">
        <v>221</v>
      </c>
      <c r="B75" s="4">
        <v>0</v>
      </c>
      <c r="C75" s="4">
        <v>3000</v>
      </c>
      <c r="D75" s="4">
        <v>-3000</v>
      </c>
      <c r="E75" s="4">
        <v>-69221038</v>
      </c>
      <c r="F75" s="4">
        <f t="shared" si="15"/>
        <v>-13394868070</v>
      </c>
      <c r="K75">
        <f t="shared" si="16"/>
        <v>0</v>
      </c>
      <c r="R75" s="5">
        <v>-4.3E-3</v>
      </c>
      <c r="S75" s="4">
        <v>3404029</v>
      </c>
      <c r="T75" s="4">
        <f t="shared" si="18"/>
        <v>4390604.0999999996</v>
      </c>
      <c r="U75" s="4">
        <f t="shared" si="17"/>
        <v>2957155</v>
      </c>
    </row>
    <row r="76" spans="1:22" x14ac:dyDescent="0.2">
      <c r="A76" s="16" t="s">
        <v>212</v>
      </c>
      <c r="B76" s="4">
        <v>0</v>
      </c>
      <c r="C76" s="4">
        <v>0</v>
      </c>
      <c r="D76" s="4">
        <v>0</v>
      </c>
      <c r="E76" s="4">
        <v>0</v>
      </c>
      <c r="F76" s="4">
        <f t="shared" si="15"/>
        <v>-13325647032</v>
      </c>
      <c r="K76">
        <f t="shared" si="16"/>
        <v>0</v>
      </c>
      <c r="R76" s="5">
        <v>2.6699999999999998E-2</v>
      </c>
      <c r="S76" s="4">
        <v>4523894</v>
      </c>
      <c r="T76" s="4">
        <f t="shared" si="18"/>
        <v>4463705.3</v>
      </c>
      <c r="U76" s="4">
        <f t="shared" si="17"/>
        <v>2098533</v>
      </c>
    </row>
    <row r="77" spans="1:22" x14ac:dyDescent="0.2">
      <c r="A77" s="16" t="s">
        <v>211</v>
      </c>
      <c r="B77" s="4">
        <v>4500</v>
      </c>
      <c r="C77" s="4">
        <v>0</v>
      </c>
      <c r="D77" s="4">
        <v>4500</v>
      </c>
      <c r="E77" s="4">
        <v>101732035</v>
      </c>
      <c r="F77" s="4">
        <f t="shared" si="15"/>
        <v>-13325647032</v>
      </c>
      <c r="K77">
        <f>K78+J77</f>
        <v>0</v>
      </c>
      <c r="R77" s="5">
        <v>-4.4000000000000003E-3</v>
      </c>
      <c r="S77" s="4">
        <v>2957155</v>
      </c>
      <c r="T77" s="4">
        <f t="shared" si="18"/>
        <v>4993404</v>
      </c>
      <c r="U77" s="4">
        <f t="shared" si="17"/>
        <v>2098533</v>
      </c>
    </row>
    <row r="78" spans="1:22" x14ac:dyDescent="0.2">
      <c r="A78" s="16" t="s">
        <v>210</v>
      </c>
      <c r="B78" s="4">
        <v>7600</v>
      </c>
      <c r="C78" s="4">
        <v>10000</v>
      </c>
      <c r="D78" s="4">
        <v>-2400</v>
      </c>
      <c r="E78" s="4">
        <v>-54089632</v>
      </c>
      <c r="F78" s="4">
        <f t="shared" si="15"/>
        <v>-13427379067</v>
      </c>
      <c r="K78">
        <f>J78+K80</f>
        <v>0</v>
      </c>
      <c r="R78" s="5">
        <v>2.7300000000000001E-2</v>
      </c>
      <c r="S78" s="4">
        <v>5126636</v>
      </c>
      <c r="T78" s="4">
        <f t="shared" si="18"/>
        <v>4877869.9000000004</v>
      </c>
      <c r="U78" s="4">
        <f t="shared" si="17"/>
        <v>2098533</v>
      </c>
    </row>
    <row r="79" spans="1:22" x14ac:dyDescent="0.2">
      <c r="A79" s="16" t="s">
        <v>209</v>
      </c>
      <c r="B79" s="4">
        <v>1800</v>
      </c>
      <c r="C79" s="4">
        <v>14850</v>
      </c>
      <c r="D79" s="4">
        <v>-13050</v>
      </c>
      <c r="E79" s="4">
        <v>-289474674</v>
      </c>
      <c r="F79" s="4">
        <f t="shared" si="15"/>
        <v>-13373289435</v>
      </c>
      <c r="R79" s="5">
        <v>4.5999999999999999E-3</v>
      </c>
      <c r="S79" s="4">
        <v>3243464</v>
      </c>
      <c r="T79" s="4">
        <f t="shared" si="18"/>
        <v>4981086.3</v>
      </c>
      <c r="U79" s="4">
        <f t="shared" si="17"/>
        <v>2098533</v>
      </c>
    </row>
    <row r="80" spans="1:22" x14ac:dyDescent="0.2">
      <c r="A80" s="16" t="s">
        <v>208</v>
      </c>
      <c r="B80" s="4">
        <v>2400</v>
      </c>
      <c r="C80" s="4">
        <v>0</v>
      </c>
      <c r="D80" s="4">
        <v>2400</v>
      </c>
      <c r="E80" s="4">
        <v>53277905</v>
      </c>
      <c r="F80" s="4">
        <f t="shared" si="15"/>
        <v>-13083814761</v>
      </c>
      <c r="K80">
        <f>J80</f>
        <v>0</v>
      </c>
      <c r="R80" s="5">
        <v>-2.23E-2</v>
      </c>
      <c r="S80" s="4">
        <v>4194134</v>
      </c>
      <c r="T80" s="4">
        <f t="shared" si="18"/>
        <v>5023243.0999999996</v>
      </c>
      <c r="U80" s="4">
        <f t="shared" si="17"/>
        <v>2098533</v>
      </c>
    </row>
    <row r="81" spans="1:21" x14ac:dyDescent="0.2">
      <c r="A81" s="16" t="s">
        <v>207</v>
      </c>
      <c r="B81" s="4">
        <v>0</v>
      </c>
      <c r="C81" s="4">
        <v>17620</v>
      </c>
      <c r="D81" s="4">
        <v>-17620</v>
      </c>
      <c r="E81" s="4">
        <v>-394356837</v>
      </c>
      <c r="F81" s="4">
        <f t="shared" si="15"/>
        <v>-13137092666</v>
      </c>
      <c r="R81" s="5">
        <v>-4.4000000000000003E-3</v>
      </c>
      <c r="S81" s="4">
        <v>2098533</v>
      </c>
      <c r="T81" s="4">
        <f t="shared" si="18"/>
        <v>5282735.8</v>
      </c>
      <c r="U81" s="4">
        <f t="shared" si="17"/>
        <v>3409348</v>
      </c>
    </row>
    <row r="82" spans="1:21" x14ac:dyDescent="0.2">
      <c r="A82" s="16" t="s">
        <v>206</v>
      </c>
      <c r="B82" s="4">
        <v>8600</v>
      </c>
      <c r="C82" s="4">
        <v>0</v>
      </c>
      <c r="D82" s="4">
        <v>8600</v>
      </c>
      <c r="E82" s="4">
        <v>191022367</v>
      </c>
      <c r="F82" s="4">
        <f t="shared" si="15"/>
        <v>-12742735829</v>
      </c>
      <c r="R82" s="5">
        <v>2.2799999999999997E-2</v>
      </c>
      <c r="S82" s="4">
        <v>3409348</v>
      </c>
      <c r="T82" s="4">
        <f t="shared" si="18"/>
        <v>5231761.3</v>
      </c>
      <c r="U82" s="4">
        <f t="shared" si="17"/>
        <v>3941795</v>
      </c>
    </row>
    <row r="83" spans="1:21" x14ac:dyDescent="0.2">
      <c r="A83" s="16" t="s">
        <v>205</v>
      </c>
      <c r="B83" s="4">
        <v>2300</v>
      </c>
      <c r="C83" s="4">
        <v>0</v>
      </c>
      <c r="D83" s="4">
        <v>2300</v>
      </c>
      <c r="E83" s="4">
        <v>51267970</v>
      </c>
      <c r="F83" s="4">
        <f t="shared" si="15"/>
        <v>-12933758196</v>
      </c>
      <c r="R83" s="5">
        <v>-2.6499999999999999E-2</v>
      </c>
      <c r="S83" s="4">
        <v>3941795</v>
      </c>
      <c r="T83" s="4">
        <f t="shared" si="18"/>
        <v>5545560.2999999998</v>
      </c>
      <c r="U83" s="4">
        <f t="shared" si="17"/>
        <v>3971295</v>
      </c>
    </row>
    <row r="84" spans="1:21" x14ac:dyDescent="0.2">
      <c r="A84" s="16" t="s">
        <v>204</v>
      </c>
      <c r="B84" s="4">
        <v>5900</v>
      </c>
      <c r="C84" s="4">
        <v>39800</v>
      </c>
      <c r="D84" s="4">
        <v>-33900</v>
      </c>
      <c r="E84" s="4">
        <v>-766375034</v>
      </c>
      <c r="F84" s="4">
        <f t="shared" si="15"/>
        <v>-12985026166</v>
      </c>
      <c r="R84" s="5">
        <v>-3.4099999999999998E-2</v>
      </c>
      <c r="S84" s="4">
        <v>10389415</v>
      </c>
      <c r="T84" s="4">
        <f t="shared" si="18"/>
        <v>4994644.3</v>
      </c>
      <c r="U84" s="4">
        <f t="shared" si="17"/>
        <v>3971295</v>
      </c>
    </row>
    <row r="85" spans="1:21" x14ac:dyDescent="0.2">
      <c r="A85" s="16" t="s">
        <v>203</v>
      </c>
      <c r="B85" s="4">
        <v>100</v>
      </c>
      <c r="C85" s="4">
        <v>0</v>
      </c>
      <c r="D85" s="4">
        <v>100</v>
      </c>
      <c r="E85" s="4">
        <v>2327185</v>
      </c>
      <c r="F85" s="4">
        <f t="shared" si="15"/>
        <v>-12218651132</v>
      </c>
      <c r="R85" s="5">
        <v>8.6999999999999994E-3</v>
      </c>
      <c r="S85" s="4">
        <v>4021667</v>
      </c>
      <c r="T85" s="4">
        <f t="shared" si="18"/>
        <v>5179569.9000000004</v>
      </c>
      <c r="U85" s="4">
        <f t="shared" si="17"/>
        <v>3971295</v>
      </c>
    </row>
    <row r="86" spans="1:21" x14ac:dyDescent="0.2">
      <c r="A86" s="16" t="s">
        <v>202</v>
      </c>
      <c r="B86" s="4">
        <v>12500</v>
      </c>
      <c r="C86" s="4">
        <v>100</v>
      </c>
      <c r="D86" s="4">
        <v>12400</v>
      </c>
      <c r="E86" s="4">
        <v>286396795</v>
      </c>
      <c r="F86" s="4">
        <f t="shared" si="15"/>
        <v>-12220978317</v>
      </c>
      <c r="R86" s="5">
        <v>8.6999999999999994E-3</v>
      </c>
      <c r="S86" s="4">
        <v>5254906</v>
      </c>
      <c r="T86" s="4">
        <f t="shared" si="18"/>
        <v>5058695.9000000004</v>
      </c>
      <c r="U86" s="4">
        <f t="shared" si="17"/>
        <v>3971295</v>
      </c>
    </row>
    <row r="87" spans="1:21" x14ac:dyDescent="0.2">
      <c r="A87" s="16" t="s">
        <v>201</v>
      </c>
      <c r="B87" s="4">
        <v>0</v>
      </c>
      <c r="C87" s="4">
        <v>7800</v>
      </c>
      <c r="D87" s="4">
        <v>-7800</v>
      </c>
      <c r="E87" s="4">
        <v>-178188389</v>
      </c>
      <c r="F87" s="4">
        <f t="shared" si="15"/>
        <v>-12507375112</v>
      </c>
      <c r="R87" s="5">
        <v>0.06</v>
      </c>
      <c r="S87" s="4">
        <v>8254142</v>
      </c>
      <c r="T87" s="4">
        <f t="shared" si="18"/>
        <v>4832625.0999999996</v>
      </c>
      <c r="U87" s="4">
        <f t="shared" si="17"/>
        <v>2899603</v>
      </c>
    </row>
    <row r="88" spans="1:21" x14ac:dyDescent="0.2">
      <c r="A88" s="16" t="s">
        <v>200</v>
      </c>
      <c r="B88" s="4">
        <v>3200</v>
      </c>
      <c r="C88" s="4">
        <v>0</v>
      </c>
      <c r="D88" s="4">
        <v>3200</v>
      </c>
      <c r="E88" s="4">
        <v>68952438</v>
      </c>
      <c r="F88" s="4">
        <f t="shared" si="15"/>
        <v>-12329186723</v>
      </c>
      <c r="R88" s="5">
        <v>1.41E-2</v>
      </c>
      <c r="S88" s="4">
        <v>3971295</v>
      </c>
      <c r="T88" s="4">
        <f t="shared" si="18"/>
        <v>5153085.5999999996</v>
      </c>
      <c r="U88" s="4">
        <f t="shared" si="17"/>
        <v>2899603</v>
      </c>
    </row>
    <row r="89" spans="1:21" x14ac:dyDescent="0.2">
      <c r="A89" s="16" t="s">
        <v>199</v>
      </c>
      <c r="B89" s="4">
        <v>10900</v>
      </c>
      <c r="C89" s="4">
        <v>57930</v>
      </c>
      <c r="D89" s="4">
        <v>-47030</v>
      </c>
      <c r="E89" s="4">
        <v>-1019392116</v>
      </c>
      <c r="F89" s="4">
        <f t="shared" si="15"/>
        <v>-12398139161</v>
      </c>
      <c r="R89" s="5">
        <v>-9.1999999999999998E-3</v>
      </c>
      <c r="S89" s="4">
        <v>4275628</v>
      </c>
      <c r="T89" s="4">
        <f t="shared" si="18"/>
        <v>5031796.2</v>
      </c>
      <c r="U89" s="4">
        <f t="shared" si="17"/>
        <v>2899603</v>
      </c>
    </row>
    <row r="90" spans="1:21" x14ac:dyDescent="0.2">
      <c r="A90" s="16" t="s">
        <v>198</v>
      </c>
      <c r="B90" s="4">
        <v>3400</v>
      </c>
      <c r="C90" s="4">
        <v>11620</v>
      </c>
      <c r="D90" s="4">
        <v>-8220</v>
      </c>
      <c r="E90" s="4">
        <v>-177235422</v>
      </c>
      <c r="F90" s="4">
        <f t="shared" si="15"/>
        <v>-11378747045</v>
      </c>
      <c r="R90" s="5">
        <v>9.3999999999999986E-3</v>
      </c>
      <c r="S90" s="4">
        <v>4615702</v>
      </c>
      <c r="T90" s="4">
        <f t="shared" si="18"/>
        <v>5131904</v>
      </c>
      <c r="U90" s="4">
        <f t="shared" si="17"/>
        <v>2899603</v>
      </c>
    </row>
    <row r="91" spans="1:21" x14ac:dyDescent="0.2">
      <c r="A91" s="16" t="s">
        <v>197</v>
      </c>
      <c r="B91" s="4">
        <v>4900</v>
      </c>
      <c r="C91" s="4">
        <v>34900</v>
      </c>
      <c r="D91" s="4">
        <v>-30000</v>
      </c>
      <c r="E91" s="4">
        <v>-627178728</v>
      </c>
      <c r="F91" s="4">
        <f t="shared" si="15"/>
        <v>-11201511623</v>
      </c>
      <c r="R91" s="5">
        <v>2.4E-2</v>
      </c>
      <c r="S91" s="4">
        <v>4693460</v>
      </c>
      <c r="T91" s="4">
        <f t="shared" si="18"/>
        <v>5033760.7</v>
      </c>
      <c r="U91" s="4">
        <f t="shared" si="17"/>
        <v>2899603</v>
      </c>
    </row>
    <row r="92" spans="1:21" x14ac:dyDescent="0.2">
      <c r="A92" s="16" t="s">
        <v>196</v>
      </c>
      <c r="B92" s="4">
        <v>8000</v>
      </c>
      <c r="C92" s="4">
        <v>0</v>
      </c>
      <c r="D92" s="4">
        <v>8000</v>
      </c>
      <c r="E92" s="4">
        <v>168905881</v>
      </c>
      <c r="F92" s="4">
        <f t="shared" si="15"/>
        <v>-10574332895</v>
      </c>
      <c r="R92" s="5">
        <v>-2.7900000000000001E-2</v>
      </c>
      <c r="S92" s="4">
        <v>2899603</v>
      </c>
      <c r="T92" s="4">
        <f t="shared" si="18"/>
        <v>5119825.5</v>
      </c>
      <c r="U92" s="4">
        <f t="shared" si="17"/>
        <v>4046166</v>
      </c>
    </row>
    <row r="93" spans="1:21" x14ac:dyDescent="0.2">
      <c r="A93" s="16" t="s">
        <v>195</v>
      </c>
      <c r="B93" s="4">
        <v>13200</v>
      </c>
      <c r="C93" s="4">
        <v>32100</v>
      </c>
      <c r="D93" s="4">
        <v>-18900</v>
      </c>
      <c r="E93" s="4">
        <v>-386512758</v>
      </c>
      <c r="F93" s="4">
        <f t="shared" si="15"/>
        <v>-10743238776</v>
      </c>
      <c r="R93" s="5">
        <v>8.0500000000000002E-2</v>
      </c>
      <c r="S93" s="4">
        <v>7079785</v>
      </c>
      <c r="T93" s="4">
        <f t="shared" si="18"/>
        <v>4992790.5999999996</v>
      </c>
      <c r="U93" s="4">
        <f t="shared" si="17"/>
        <v>4046166</v>
      </c>
    </row>
    <row r="94" spans="1:21" x14ac:dyDescent="0.2">
      <c r="A94" s="16" t="s">
        <v>194</v>
      </c>
      <c r="B94" s="4">
        <v>73300</v>
      </c>
      <c r="C94" s="4">
        <v>14100</v>
      </c>
      <c r="D94" s="4">
        <v>59200</v>
      </c>
      <c r="E94" s="4">
        <v>1261530879</v>
      </c>
      <c r="F94" s="4">
        <f t="shared" si="15"/>
        <v>-10356726018</v>
      </c>
      <c r="R94" s="5">
        <v>-9.5399999999999985E-2</v>
      </c>
      <c r="S94" s="4">
        <v>4880255</v>
      </c>
      <c r="T94" s="4">
        <f t="shared" si="18"/>
        <v>5210479.5999999996</v>
      </c>
      <c r="U94" s="4">
        <f t="shared" si="17"/>
        <v>3062734</v>
      </c>
    </row>
    <row r="95" spans="1:21" x14ac:dyDescent="0.2">
      <c r="A95" s="16" t="s">
        <v>193</v>
      </c>
      <c r="B95" s="4">
        <v>20000</v>
      </c>
      <c r="C95" s="4">
        <v>3400</v>
      </c>
      <c r="D95" s="4">
        <v>16600</v>
      </c>
      <c r="E95" s="4">
        <v>359522148</v>
      </c>
      <c r="F95" s="4">
        <f t="shared" si="15"/>
        <v>-11618256897</v>
      </c>
      <c r="R95" s="5">
        <v>1.8600000000000002E-2</v>
      </c>
      <c r="S95" s="4">
        <v>5870923</v>
      </c>
      <c r="T95" s="4">
        <f t="shared" si="18"/>
        <v>5316233.9000000004</v>
      </c>
      <c r="U95" s="4">
        <f t="shared" si="17"/>
        <v>3062734</v>
      </c>
    </row>
    <row r="96" spans="1:21" x14ac:dyDescent="0.2">
      <c r="A96" s="16" t="s">
        <v>192</v>
      </c>
      <c r="B96" s="4">
        <v>0</v>
      </c>
      <c r="C96" s="4">
        <v>6200</v>
      </c>
      <c r="D96" s="4">
        <v>-6200</v>
      </c>
      <c r="E96" s="4">
        <v>-133538259</v>
      </c>
      <c r="F96" s="4">
        <f t="shared" si="15"/>
        <v>-11977779045</v>
      </c>
      <c r="R96" s="5">
        <v>9.3999999999999986E-3</v>
      </c>
      <c r="S96" s="4">
        <v>4046166</v>
      </c>
      <c r="T96" s="4">
        <f t="shared" si="18"/>
        <v>5313210.8</v>
      </c>
      <c r="U96" s="4">
        <f t="shared" si="17"/>
        <v>3062734</v>
      </c>
    </row>
    <row r="97" spans="1:21" x14ac:dyDescent="0.2">
      <c r="A97" s="16" t="s">
        <v>191</v>
      </c>
      <c r="B97" s="4">
        <v>20000</v>
      </c>
      <c r="C97" s="4">
        <v>14130</v>
      </c>
      <c r="D97" s="4">
        <v>5870</v>
      </c>
      <c r="E97" s="4">
        <v>121853360</v>
      </c>
      <c r="F97" s="4">
        <f t="shared" si="15"/>
        <v>-11844240786</v>
      </c>
      <c r="R97" s="5">
        <v>3.8900000000000004E-2</v>
      </c>
      <c r="S97" s="4">
        <v>5993434</v>
      </c>
      <c r="T97" s="4">
        <f t="shared" si="18"/>
        <v>5038408</v>
      </c>
      <c r="U97" s="4">
        <f t="shared" si="17"/>
        <v>3062734</v>
      </c>
    </row>
    <row r="98" spans="1:21" x14ac:dyDescent="0.2">
      <c r="A98" s="16" t="s">
        <v>190</v>
      </c>
      <c r="B98" s="4">
        <v>29800</v>
      </c>
      <c r="C98" s="4">
        <v>0</v>
      </c>
      <c r="D98" s="4">
        <v>29800</v>
      </c>
      <c r="E98" s="4">
        <v>625598489</v>
      </c>
      <c r="F98" s="4">
        <f t="shared" si="15"/>
        <v>-11966094146</v>
      </c>
      <c r="R98" s="5">
        <v>-4.1799999999999997E-2</v>
      </c>
      <c r="S98" s="4">
        <v>7175900</v>
      </c>
      <c r="T98" s="4">
        <f t="shared" si="18"/>
        <v>4669172.4000000004</v>
      </c>
      <c r="U98" s="4">
        <f t="shared" si="17"/>
        <v>3062734</v>
      </c>
    </row>
    <row r="99" spans="1:21" x14ac:dyDescent="0.2">
      <c r="A99" s="16" t="s">
        <v>189</v>
      </c>
      <c r="B99" s="4">
        <v>6700</v>
      </c>
      <c r="C99" s="4">
        <v>13360</v>
      </c>
      <c r="D99" s="4">
        <v>-6660</v>
      </c>
      <c r="E99" s="4">
        <v>-140300859</v>
      </c>
      <c r="F99" s="4">
        <f t="shared" si="15"/>
        <v>-12591692635</v>
      </c>
      <c r="R99" s="5">
        <v>1.9E-2</v>
      </c>
      <c r="S99" s="4">
        <v>3062734</v>
      </c>
      <c r="T99" s="4">
        <f t="shared" si="18"/>
        <v>4912890.4000000004</v>
      </c>
      <c r="U99" s="4">
        <f t="shared" si="17"/>
        <v>3712027</v>
      </c>
    </row>
    <row r="100" spans="1:21" x14ac:dyDescent="0.2">
      <c r="A100" s="16" t="s">
        <v>188</v>
      </c>
      <c r="B100" s="4">
        <v>5700</v>
      </c>
      <c r="C100" s="4">
        <v>60300</v>
      </c>
      <c r="D100" s="4">
        <v>-54600</v>
      </c>
      <c r="E100" s="4">
        <v>-1172622739</v>
      </c>
      <c r="F100" s="4">
        <f t="shared" si="15"/>
        <v>-12451391776</v>
      </c>
      <c r="R100" s="5">
        <v>9.5999999999999992E-3</v>
      </c>
      <c r="S100" s="4">
        <v>5616780</v>
      </c>
      <c r="T100" s="4">
        <f t="shared" si="18"/>
        <v>4796778.8</v>
      </c>
      <c r="U100" s="4">
        <f t="shared" si="17"/>
        <v>3712027</v>
      </c>
    </row>
    <row r="101" spans="1:21" x14ac:dyDescent="0.2">
      <c r="A101" s="16" t="s">
        <v>187</v>
      </c>
      <c r="B101" s="4">
        <v>4500</v>
      </c>
      <c r="C101" s="4">
        <v>135770</v>
      </c>
      <c r="D101" s="4">
        <v>-131270</v>
      </c>
      <c r="E101" s="4">
        <v>-2747761041</v>
      </c>
      <c r="F101" s="4">
        <f t="shared" si="15"/>
        <v>-11278769037</v>
      </c>
      <c r="R101" s="5">
        <v>1.46E-2</v>
      </c>
      <c r="S101" s="4">
        <v>3712027</v>
      </c>
      <c r="T101" s="4">
        <f t="shared" si="18"/>
        <v>4981583.0999999996</v>
      </c>
      <c r="U101" s="4">
        <f t="shared" si="17"/>
        <v>3760251</v>
      </c>
    </row>
    <row r="102" spans="1:21" x14ac:dyDescent="0.2">
      <c r="A102" s="16" t="s">
        <v>186</v>
      </c>
      <c r="B102" s="4">
        <v>3300</v>
      </c>
      <c r="C102" s="4">
        <v>36600</v>
      </c>
      <c r="D102" s="4">
        <v>-33300</v>
      </c>
      <c r="E102" s="4">
        <v>-679143832</v>
      </c>
      <c r="F102" s="4">
        <f t="shared" si="15"/>
        <v>-8531007996</v>
      </c>
      <c r="R102" s="5">
        <v>9.8999999999999991E-3</v>
      </c>
      <c r="S102" s="4">
        <v>3760251</v>
      </c>
      <c r="T102" s="4">
        <f t="shared" si="18"/>
        <v>4851402.3</v>
      </c>
      <c r="U102" s="4">
        <f t="shared" si="17"/>
        <v>3245406</v>
      </c>
    </row>
    <row r="103" spans="1:21" x14ac:dyDescent="0.2">
      <c r="A103" s="16" t="s">
        <v>185</v>
      </c>
      <c r="B103" s="4">
        <v>2500</v>
      </c>
      <c r="C103" s="4">
        <v>29200</v>
      </c>
      <c r="D103" s="4">
        <v>-26700</v>
      </c>
      <c r="E103" s="4">
        <v>-550151267</v>
      </c>
      <c r="F103" s="4">
        <f t="shared" si="15"/>
        <v>-7851864164</v>
      </c>
      <c r="R103" s="5">
        <v>0</v>
      </c>
      <c r="S103" s="4">
        <v>5809436</v>
      </c>
      <c r="T103" s="4">
        <f t="shared" si="18"/>
        <v>4605759.7</v>
      </c>
      <c r="U103" s="4">
        <f t="shared" si="17"/>
        <v>3245406</v>
      </c>
    </row>
    <row r="104" spans="1:21" x14ac:dyDescent="0.2">
      <c r="A104" s="16" t="s">
        <v>184</v>
      </c>
      <c r="B104" s="4">
        <v>94100</v>
      </c>
      <c r="C104" s="4">
        <v>139070</v>
      </c>
      <c r="D104" s="4">
        <v>-44970</v>
      </c>
      <c r="E104" s="4">
        <v>-941657956</v>
      </c>
      <c r="F104" s="4">
        <f t="shared" si="15"/>
        <v>-7301712897</v>
      </c>
      <c r="R104" s="5">
        <v>-4.7999999999999996E-3</v>
      </c>
      <c r="S104" s="4">
        <v>7057145</v>
      </c>
      <c r="T104" s="4">
        <f t="shared" si="18"/>
        <v>4799420.5999999996</v>
      </c>
      <c r="U104" s="4">
        <f t="shared" si="17"/>
        <v>3245406</v>
      </c>
    </row>
    <row r="105" spans="1:21" x14ac:dyDescent="0.2">
      <c r="A105" s="16" t="s">
        <v>183</v>
      </c>
      <c r="B105" s="4">
        <v>91200</v>
      </c>
      <c r="C105" s="4">
        <v>97290</v>
      </c>
      <c r="D105" s="4">
        <v>-6090</v>
      </c>
      <c r="E105" s="4">
        <v>-119218801</v>
      </c>
      <c r="F105" s="4">
        <f t="shared" si="15"/>
        <v>-6360054941</v>
      </c>
      <c r="R105" s="5">
        <v>9.6300000000000011E-2</v>
      </c>
      <c r="S105" s="4">
        <v>6928466</v>
      </c>
      <c r="T105" s="4">
        <f t="shared" si="18"/>
        <v>4441371.0999999996</v>
      </c>
      <c r="U105" s="4">
        <f t="shared" si="17"/>
        <v>3245406</v>
      </c>
    </row>
    <row r="106" spans="1:21" x14ac:dyDescent="0.2">
      <c r="A106" s="16" t="s">
        <v>182</v>
      </c>
      <c r="B106" s="4">
        <v>61400</v>
      </c>
      <c r="C106" s="4">
        <v>110570</v>
      </c>
      <c r="D106" s="4">
        <v>-49170</v>
      </c>
      <c r="E106" s="4">
        <v>-923164453</v>
      </c>
      <c r="F106" s="4">
        <f t="shared" si="15"/>
        <v>-6240836140</v>
      </c>
      <c r="R106" s="5">
        <v>0</v>
      </c>
      <c r="S106" s="4">
        <v>4015935</v>
      </c>
      <c r="T106" s="4">
        <f t="shared" si="18"/>
        <v>4274101.8</v>
      </c>
      <c r="U106" s="4">
        <f t="shared" si="17"/>
        <v>3245406</v>
      </c>
    </row>
    <row r="107" spans="1:21" x14ac:dyDescent="0.2">
      <c r="A107" s="16" t="s">
        <v>181</v>
      </c>
      <c r="B107" s="4">
        <v>107300</v>
      </c>
      <c r="C107" s="4">
        <v>75620</v>
      </c>
      <c r="D107" s="4">
        <v>31680</v>
      </c>
      <c r="E107" s="4">
        <v>591505611</v>
      </c>
      <c r="F107" s="4">
        <f t="shared" si="15"/>
        <v>-5317671687</v>
      </c>
      <c r="R107" s="5">
        <v>1.6399999999999998E-2</v>
      </c>
      <c r="S107" s="4">
        <v>3245406</v>
      </c>
      <c r="T107" s="4">
        <f t="shared" si="18"/>
        <v>4187247.1</v>
      </c>
      <c r="U107" s="4">
        <f t="shared" si="17"/>
        <v>2458443</v>
      </c>
    </row>
    <row r="108" spans="1:21" x14ac:dyDescent="0.2">
      <c r="A108" s="16" t="s">
        <v>180</v>
      </c>
      <c r="B108" s="4">
        <v>73100</v>
      </c>
      <c r="C108" s="4">
        <v>149800</v>
      </c>
      <c r="D108" s="4">
        <v>-76700</v>
      </c>
      <c r="E108" s="4">
        <v>-1415136369</v>
      </c>
      <c r="F108" s="4">
        <f t="shared" si="15"/>
        <v>-5909177298</v>
      </c>
      <c r="R108" s="5">
        <v>-1.0700000000000001E-2</v>
      </c>
      <c r="S108" s="4">
        <v>3483544</v>
      </c>
      <c r="T108" s="4">
        <f t="shared" si="18"/>
        <v>4510850.4000000004</v>
      </c>
      <c r="U108" s="4">
        <f t="shared" si="17"/>
        <v>2458443</v>
      </c>
    </row>
    <row r="109" spans="1:21" x14ac:dyDescent="0.2">
      <c r="A109" s="16" t="s">
        <v>179</v>
      </c>
      <c r="B109" s="4">
        <v>700</v>
      </c>
      <c r="C109" s="4">
        <v>58340</v>
      </c>
      <c r="D109" s="4">
        <v>-57640</v>
      </c>
      <c r="E109" s="4">
        <v>-1047639327</v>
      </c>
      <c r="F109" s="4">
        <f t="shared" si="15"/>
        <v>-4494040929</v>
      </c>
      <c r="R109" s="5">
        <v>7.5199999999999989E-2</v>
      </c>
      <c r="S109" s="4">
        <v>5499914</v>
      </c>
      <c r="T109" s="4">
        <f t="shared" si="18"/>
        <v>4353067.9000000004</v>
      </c>
      <c r="U109" s="4">
        <f t="shared" si="17"/>
        <v>2458443</v>
      </c>
    </row>
    <row r="110" spans="1:21" x14ac:dyDescent="0.2">
      <c r="A110" s="16" t="s">
        <v>178</v>
      </c>
      <c r="B110" s="4">
        <v>64000</v>
      </c>
      <c r="C110" s="4">
        <v>2800</v>
      </c>
      <c r="D110" s="4">
        <v>61200</v>
      </c>
      <c r="E110" s="4">
        <v>1017010850</v>
      </c>
      <c r="F110" s="4">
        <f t="shared" si="15"/>
        <v>-3446401602</v>
      </c>
      <c r="R110" s="5">
        <v>8.1300000000000011E-2</v>
      </c>
      <c r="S110" s="4">
        <v>4455664</v>
      </c>
      <c r="T110" s="4">
        <f t="shared" si="18"/>
        <v>4758624.3</v>
      </c>
      <c r="U110" s="4">
        <f t="shared" si="17"/>
        <v>2458443</v>
      </c>
    </row>
    <row r="111" spans="1:21" x14ac:dyDescent="0.2">
      <c r="A111" s="16" t="s">
        <v>177</v>
      </c>
      <c r="B111" s="4">
        <v>223500</v>
      </c>
      <c r="C111" s="4">
        <v>7900</v>
      </c>
      <c r="D111" s="4">
        <v>215600</v>
      </c>
      <c r="E111" s="4">
        <v>3604712265</v>
      </c>
      <c r="F111" s="4">
        <f t="shared" si="15"/>
        <v>-4463412452</v>
      </c>
      <c r="R111" s="5">
        <v>-6.9699999999999998E-2</v>
      </c>
      <c r="S111" s="4">
        <v>5560070</v>
      </c>
      <c r="T111" s="4">
        <f t="shared" si="18"/>
        <v>4706370.3</v>
      </c>
      <c r="U111" s="4">
        <f t="shared" si="17"/>
        <v>2343242</v>
      </c>
    </row>
    <row r="112" spans="1:21" x14ac:dyDescent="0.2">
      <c r="A112" s="16" t="s">
        <v>176</v>
      </c>
      <c r="B112" s="4">
        <v>117900</v>
      </c>
      <c r="C112" s="4">
        <v>45860</v>
      </c>
      <c r="D112" s="4">
        <v>72040</v>
      </c>
      <c r="E112" s="4">
        <v>1285424731</v>
      </c>
      <c r="F112" s="4">
        <f t="shared" si="15"/>
        <v>-8068124717</v>
      </c>
      <c r="R112" s="5">
        <v>-7.0199999999999999E-2</v>
      </c>
      <c r="S112" s="4">
        <v>2458443</v>
      </c>
      <c r="T112" s="4">
        <f t="shared" si="18"/>
        <v>4923256.0999999996</v>
      </c>
      <c r="U112" s="4">
        <f t="shared" si="17"/>
        <v>2343242</v>
      </c>
    </row>
    <row r="113" spans="1:21" x14ac:dyDescent="0.2">
      <c r="A113" s="16" t="s">
        <v>175</v>
      </c>
      <c r="B113" s="4">
        <v>15300</v>
      </c>
      <c r="C113" s="4">
        <v>38100</v>
      </c>
      <c r="D113" s="4">
        <v>-22800</v>
      </c>
      <c r="E113" s="4">
        <v>-415482500</v>
      </c>
      <c r="F113" s="4">
        <f t="shared" si="15"/>
        <v>-9353549448</v>
      </c>
      <c r="R113" s="5">
        <v>2.2099999999999998E-2</v>
      </c>
      <c r="S113" s="4">
        <v>3353010</v>
      </c>
      <c r="T113" s="4">
        <f t="shared" si="18"/>
        <v>5163118.7</v>
      </c>
      <c r="U113" s="4">
        <f t="shared" si="17"/>
        <v>2343242</v>
      </c>
    </row>
    <row r="114" spans="1:21" x14ac:dyDescent="0.2">
      <c r="A114" s="16" t="s">
        <v>174</v>
      </c>
      <c r="B114" s="4">
        <v>44700</v>
      </c>
      <c r="C114" s="4">
        <v>15200</v>
      </c>
      <c r="D114" s="4">
        <v>29500</v>
      </c>
      <c r="E114" s="4">
        <v>542235979</v>
      </c>
      <c r="F114" s="4">
        <f t="shared" si="15"/>
        <v>-8938066948</v>
      </c>
      <c r="R114" s="5">
        <v>-9.0399999999999994E-2</v>
      </c>
      <c r="S114" s="4">
        <v>8993754</v>
      </c>
      <c r="T114" s="4">
        <f t="shared" si="18"/>
        <v>4804717.8</v>
      </c>
      <c r="U114" s="4">
        <f t="shared" si="17"/>
        <v>2343242</v>
      </c>
    </row>
    <row r="115" spans="1:21" x14ac:dyDescent="0.2">
      <c r="A115" s="16" t="s">
        <v>173</v>
      </c>
      <c r="B115" s="4">
        <v>200</v>
      </c>
      <c r="C115" s="4">
        <v>38000</v>
      </c>
      <c r="D115" s="4">
        <v>-37800</v>
      </c>
      <c r="E115" s="4">
        <v>-770260565</v>
      </c>
      <c r="F115" s="4">
        <f t="shared" si="15"/>
        <v>-9480302927</v>
      </c>
      <c r="R115" s="5">
        <v>-2.4500000000000001E-2</v>
      </c>
      <c r="S115" s="4">
        <v>3347971</v>
      </c>
      <c r="T115" s="4">
        <f t="shared" si="18"/>
        <v>5042123.7</v>
      </c>
      <c r="U115" s="4">
        <f t="shared" si="17"/>
        <v>2343242</v>
      </c>
    </row>
    <row r="116" spans="1:21" x14ac:dyDescent="0.2">
      <c r="A116" s="16" t="s">
        <v>172</v>
      </c>
      <c r="B116" s="4">
        <v>6700</v>
      </c>
      <c r="C116" s="4">
        <v>100</v>
      </c>
      <c r="D116" s="4">
        <v>6600</v>
      </c>
      <c r="E116" s="4">
        <v>133864661</v>
      </c>
      <c r="F116" s="4">
        <f t="shared" si="15"/>
        <v>-8710042362</v>
      </c>
      <c r="R116" s="5">
        <v>0.01</v>
      </c>
      <c r="S116" s="4">
        <v>2343242</v>
      </c>
      <c r="T116" s="4">
        <f t="shared" ref="T116:T121" si="19">AVERAGE(S117:S126)</f>
        <v>5548766</v>
      </c>
      <c r="U116" s="4">
        <f t="shared" si="17"/>
        <v>2376859</v>
      </c>
    </row>
    <row r="117" spans="1:21" x14ac:dyDescent="0.2">
      <c r="A117" s="16" t="s">
        <v>171</v>
      </c>
      <c r="B117" s="4">
        <v>200</v>
      </c>
      <c r="C117" s="4">
        <v>100</v>
      </c>
      <c r="D117" s="4">
        <v>100</v>
      </c>
      <c r="E117" s="4">
        <v>2036190</v>
      </c>
      <c r="F117" s="4">
        <f t="shared" si="15"/>
        <v>-8843907023</v>
      </c>
      <c r="R117" s="5">
        <v>-2.41E-2</v>
      </c>
      <c r="S117" s="4">
        <v>2376859</v>
      </c>
      <c r="T117" s="4">
        <f t="shared" si="19"/>
        <v>5763399.4000000004</v>
      </c>
      <c r="U117" s="4">
        <f t="shared" si="17"/>
        <v>3922089</v>
      </c>
    </row>
    <row r="118" spans="1:21" x14ac:dyDescent="0.2">
      <c r="A118" s="16" t="s">
        <v>170</v>
      </c>
      <c r="B118" s="4">
        <v>4200</v>
      </c>
      <c r="C118" s="4">
        <v>1000</v>
      </c>
      <c r="D118" s="4">
        <v>3200</v>
      </c>
      <c r="E118" s="4">
        <v>62813512</v>
      </c>
      <c r="F118" s="4">
        <f t="shared" si="15"/>
        <v>-8845943213</v>
      </c>
      <c r="R118" s="5">
        <v>4.5499999999999999E-2</v>
      </c>
      <c r="S118" s="4">
        <v>6719577</v>
      </c>
      <c r="T118" s="4">
        <f t="shared" si="19"/>
        <v>5511439.0999999996</v>
      </c>
      <c r="U118" s="4">
        <f t="shared" si="17"/>
        <v>3922089</v>
      </c>
    </row>
    <row r="119" spans="1:21" x14ac:dyDescent="0.2">
      <c r="A119" s="16" t="s">
        <v>169</v>
      </c>
      <c r="B119" s="4">
        <v>31800</v>
      </c>
      <c r="C119" s="4">
        <v>18580</v>
      </c>
      <c r="D119" s="4">
        <v>13220</v>
      </c>
      <c r="E119" s="4">
        <v>269090509</v>
      </c>
      <c r="F119" s="4">
        <f t="shared" si="15"/>
        <v>-8908756725</v>
      </c>
      <c r="R119" s="5">
        <v>-4.8000000000000001E-2</v>
      </c>
      <c r="S119" s="4">
        <v>3922089</v>
      </c>
      <c r="T119" s="4">
        <f t="shared" si="19"/>
        <v>5559803.0999999996</v>
      </c>
      <c r="U119" s="4">
        <f t="shared" si="17"/>
        <v>4627301</v>
      </c>
    </row>
    <row r="120" spans="1:21" x14ac:dyDescent="0.2">
      <c r="A120" s="16" t="s">
        <v>168</v>
      </c>
      <c r="B120" s="4">
        <v>3500</v>
      </c>
      <c r="C120" s="4">
        <v>181320</v>
      </c>
      <c r="D120" s="4">
        <v>-177820</v>
      </c>
      <c r="E120" s="4">
        <v>-3642163374</v>
      </c>
      <c r="F120" s="4">
        <f t="shared" si="15"/>
        <v>-9177847234</v>
      </c>
      <c r="R120" s="5">
        <v>1.9699999999999999E-2</v>
      </c>
      <c r="S120" s="4">
        <v>8511228</v>
      </c>
      <c r="T120" s="4">
        <f t="shared" si="19"/>
        <v>5193760.7</v>
      </c>
      <c r="U120" s="4">
        <f t="shared" si="17"/>
        <v>4627301</v>
      </c>
    </row>
    <row r="121" spans="1:21" x14ac:dyDescent="0.2">
      <c r="A121" s="16" t="s">
        <v>167</v>
      </c>
      <c r="B121" s="4">
        <v>40600</v>
      </c>
      <c r="C121" s="4">
        <v>0</v>
      </c>
      <c r="D121" s="4">
        <v>40600</v>
      </c>
      <c r="E121" s="4">
        <v>882081855</v>
      </c>
      <c r="F121" s="4">
        <f t="shared" si="15"/>
        <v>-5535683860</v>
      </c>
      <c r="R121" s="5">
        <v>-7.2700000000000001E-2</v>
      </c>
      <c r="S121" s="4">
        <v>5037530</v>
      </c>
      <c r="T121" s="4">
        <f t="shared" si="19"/>
        <v>5499263.7000000002</v>
      </c>
      <c r="U121" s="4">
        <f t="shared" si="17"/>
        <v>4627301</v>
      </c>
    </row>
    <row r="122" spans="1:21" x14ac:dyDescent="0.2">
      <c r="A122" s="16" t="s">
        <v>166</v>
      </c>
      <c r="B122" s="4">
        <v>1000</v>
      </c>
      <c r="C122" s="4">
        <v>122900</v>
      </c>
      <c r="D122" s="4">
        <v>-121900</v>
      </c>
      <c r="E122" s="4">
        <v>-2751786540</v>
      </c>
      <c r="F122" s="4">
        <f t="shared" si="15"/>
        <v>-6417765715</v>
      </c>
      <c r="R122" s="5">
        <v>-3.9300000000000002E-2</v>
      </c>
      <c r="S122" s="4">
        <v>4627301</v>
      </c>
      <c r="T122" s="4">
        <f>AVERAGE(S123:S132)</f>
        <v>5544741.9000000004</v>
      </c>
      <c r="U122" s="4">
        <f t="shared" si="17"/>
        <v>4523193</v>
      </c>
    </row>
    <row r="123" spans="1:21" x14ac:dyDescent="0.2">
      <c r="A123" s="16" t="s">
        <v>165</v>
      </c>
      <c r="B123" s="4">
        <v>3500</v>
      </c>
      <c r="C123" s="4">
        <v>0</v>
      </c>
      <c r="D123" s="4">
        <v>3500</v>
      </c>
      <c r="E123" s="4">
        <v>79814306</v>
      </c>
      <c r="F123" s="4">
        <f t="shared" si="15"/>
        <v>-3665979175</v>
      </c>
      <c r="R123" s="5">
        <v>-1.29E-2</v>
      </c>
      <c r="S123" s="4">
        <v>5751636</v>
      </c>
      <c r="U123" s="4">
        <f t="shared" si="17"/>
        <v>4199974</v>
      </c>
    </row>
    <row r="124" spans="1:21" x14ac:dyDescent="0.2">
      <c r="A124" s="16" t="s">
        <v>164</v>
      </c>
      <c r="B124" s="4">
        <v>15100</v>
      </c>
      <c r="C124" s="4">
        <v>83500</v>
      </c>
      <c r="D124" s="4">
        <v>-68400</v>
      </c>
      <c r="E124" s="4">
        <v>-1598403782</v>
      </c>
      <c r="F124" s="4">
        <f t="shared" si="15"/>
        <v>-3745793481</v>
      </c>
      <c r="R124" s="5">
        <v>-1.2699999999999999E-2</v>
      </c>
      <c r="S124" s="4">
        <v>5409745</v>
      </c>
      <c r="U124" s="4">
        <f t="shared" ref="U124:U126" si="20">MIN(S125:S129)</f>
        <v>4199974</v>
      </c>
    </row>
    <row r="125" spans="1:21" x14ac:dyDescent="0.2">
      <c r="A125" s="16" t="s">
        <v>163</v>
      </c>
      <c r="B125" s="4">
        <v>25100</v>
      </c>
      <c r="C125" s="4">
        <v>0</v>
      </c>
      <c r="D125" s="4">
        <v>25100</v>
      </c>
      <c r="E125" s="4">
        <v>572178319</v>
      </c>
      <c r="F125" s="4">
        <f t="shared" si="15"/>
        <v>-2147389699</v>
      </c>
      <c r="R125" s="5">
        <v>4.4500000000000005E-2</v>
      </c>
      <c r="S125" s="4">
        <v>5722030</v>
      </c>
      <c r="U125" s="4">
        <f t="shared" si="20"/>
        <v>4199974</v>
      </c>
    </row>
    <row r="126" spans="1:21" x14ac:dyDescent="0.2">
      <c r="A126" s="16" t="s">
        <v>162</v>
      </c>
      <c r="B126" s="4">
        <v>40100</v>
      </c>
      <c r="C126" s="4">
        <v>17600</v>
      </c>
      <c r="D126" s="4">
        <v>22500</v>
      </c>
      <c r="E126" s="4">
        <v>518798203</v>
      </c>
      <c r="F126" s="4">
        <f t="shared" si="15"/>
        <v>-2719568018</v>
      </c>
      <c r="R126" s="5">
        <v>4.5000000000000005E-3</v>
      </c>
      <c r="S126" s="4">
        <v>7409665</v>
      </c>
      <c r="U126" s="4">
        <f t="shared" si="20"/>
        <v>4199974</v>
      </c>
    </row>
    <row r="127" spans="1:21" x14ac:dyDescent="0.2">
      <c r="A127" s="16" t="s">
        <v>161</v>
      </c>
      <c r="B127" s="4">
        <v>2000</v>
      </c>
      <c r="C127" s="4">
        <v>21500</v>
      </c>
      <c r="D127" s="4">
        <v>-19500</v>
      </c>
      <c r="E127" s="4">
        <v>-432976036</v>
      </c>
      <c r="F127" s="4">
        <f t="shared" si="15"/>
        <v>-3238366221</v>
      </c>
      <c r="R127" s="5">
        <v>1.8200000000000001E-2</v>
      </c>
      <c r="S127" s="4">
        <v>4523193</v>
      </c>
      <c r="U127" s="4">
        <f>MIN(S128:S132)</f>
        <v>4199974</v>
      </c>
    </row>
    <row r="128" spans="1:21" x14ac:dyDescent="0.2">
      <c r="A128" s="16" t="s">
        <v>160</v>
      </c>
      <c r="B128" s="4">
        <v>600</v>
      </c>
      <c r="C128" s="4">
        <v>0</v>
      </c>
      <c r="D128" s="4">
        <v>600</v>
      </c>
      <c r="E128" s="4">
        <v>12790986</v>
      </c>
      <c r="F128" s="4">
        <f t="shared" si="15"/>
        <v>-2805390185</v>
      </c>
      <c r="R128" s="5">
        <v>5.2699999999999997E-2</v>
      </c>
      <c r="S128" s="4">
        <v>4199974</v>
      </c>
    </row>
    <row r="129" spans="1:22" x14ac:dyDescent="0.2">
      <c r="A129" s="16" t="s">
        <v>159</v>
      </c>
      <c r="B129" s="4">
        <v>10000</v>
      </c>
      <c r="C129" s="4">
        <v>88400</v>
      </c>
      <c r="D129" s="4">
        <v>-78400</v>
      </c>
      <c r="E129" s="4">
        <v>-1675158688</v>
      </c>
      <c r="F129" s="4">
        <f t="shared" si="15"/>
        <v>-2818181171</v>
      </c>
      <c r="R129" s="5">
        <v>-3.6799999999999999E-2</v>
      </c>
      <c r="S129" s="4">
        <v>4405729</v>
      </c>
    </row>
    <row r="130" spans="1:22" x14ac:dyDescent="0.2">
      <c r="A130" s="16" t="s">
        <v>158</v>
      </c>
      <c r="B130" s="4">
        <v>150</v>
      </c>
      <c r="C130" s="4">
        <v>0</v>
      </c>
      <c r="D130" s="4">
        <v>150</v>
      </c>
      <c r="E130" s="4">
        <v>3188367</v>
      </c>
      <c r="F130" s="4">
        <f t="shared" si="15"/>
        <v>-1143022483</v>
      </c>
      <c r="R130" s="5">
        <v>5.3399999999999996E-2</v>
      </c>
      <c r="S130" s="4">
        <v>4850804</v>
      </c>
    </row>
    <row r="131" spans="1:22" x14ac:dyDescent="0.2">
      <c r="A131" s="16" t="s">
        <v>157</v>
      </c>
      <c r="B131" s="4">
        <v>9700</v>
      </c>
      <c r="C131" s="4">
        <v>37500</v>
      </c>
      <c r="D131" s="4">
        <v>-27800</v>
      </c>
      <c r="E131" s="4">
        <v>-579283612</v>
      </c>
      <c r="F131" s="4">
        <f>E131+F132</f>
        <v>-1146210850</v>
      </c>
      <c r="R131" s="5">
        <v>-6.3600000000000004E-2</v>
      </c>
      <c r="S131" s="4">
        <v>8092560</v>
      </c>
    </row>
    <row r="132" spans="1:22" x14ac:dyDescent="0.2">
      <c r="A132" s="16" t="s">
        <v>156</v>
      </c>
      <c r="B132" s="4">
        <v>5100</v>
      </c>
      <c r="C132" s="4">
        <v>30500</v>
      </c>
      <c r="D132" s="4">
        <v>-25400</v>
      </c>
      <c r="E132" s="4">
        <v>-566927238</v>
      </c>
      <c r="F132" s="4">
        <f>E132</f>
        <v>-566927238</v>
      </c>
      <c r="R132" s="5">
        <v>-3.5000000000000003E-2</v>
      </c>
      <c r="S132" s="4">
        <v>5082083</v>
      </c>
    </row>
    <row r="133" spans="1:22" x14ac:dyDescent="0.2">
      <c r="A133" s="2"/>
      <c r="B133" s="4"/>
      <c r="C133" s="4"/>
      <c r="D133" s="4"/>
      <c r="E133" s="4"/>
      <c r="F133" s="4">
        <f>E133</f>
        <v>0</v>
      </c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6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6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6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6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6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5"/>
    </row>
    <row r="150" spans="1:22" x14ac:dyDescent="0.2">
      <c r="A150" s="6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5"/>
    </row>
    <row r="151" spans="1:22" x14ac:dyDescent="0.2">
      <c r="A151" s="6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5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5"/>
    </row>
    <row r="153" spans="1:22" x14ac:dyDescent="0.2">
      <c r="A153" s="2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5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5"/>
    </row>
    <row r="155" spans="1:22" x14ac:dyDescent="0.2">
      <c r="A155" s="6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5"/>
    </row>
    <row r="156" spans="1:22" x14ac:dyDescent="0.2">
      <c r="A156" s="6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5"/>
    </row>
    <row r="157" spans="1:22" x14ac:dyDescent="0.2">
      <c r="A157" s="6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5"/>
    </row>
    <row r="158" spans="1:22" x14ac:dyDescent="0.2">
      <c r="A158" s="6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5"/>
    </row>
    <row r="159" spans="1:22" x14ac:dyDescent="0.2">
      <c r="A159" s="6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5"/>
    </row>
    <row r="160" spans="1:22" x14ac:dyDescent="0.2">
      <c r="A160" s="6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5"/>
    </row>
    <row r="161" spans="1:22" x14ac:dyDescent="0.2">
      <c r="A161" s="6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5"/>
    </row>
    <row r="162" spans="1:22" x14ac:dyDescent="0.2">
      <c r="A162" s="6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5"/>
      <c r="U162" s="5"/>
      <c r="V162" s="5"/>
    </row>
    <row r="163" spans="1:22" x14ac:dyDescent="0.2">
      <c r="A163" s="6"/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5"/>
      <c r="U163" s="5"/>
      <c r="V163" s="5"/>
    </row>
    <row r="164" spans="1:22" x14ac:dyDescent="0.2">
      <c r="A164" s="6"/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5"/>
      <c r="U164" s="5"/>
      <c r="V164" s="5"/>
    </row>
    <row r="165" spans="1:22" x14ac:dyDescent="0.2">
      <c r="A165" s="6"/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5"/>
      <c r="U165" s="5"/>
      <c r="V165" s="5"/>
    </row>
    <row r="166" spans="1:22" x14ac:dyDescent="0.2">
      <c r="A166" s="6"/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5"/>
      <c r="U166" s="5"/>
      <c r="V166" s="5"/>
    </row>
    <row r="167" spans="1:22" x14ac:dyDescent="0.2">
      <c r="A167" s="6"/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5"/>
      <c r="U167" s="5"/>
      <c r="V167" s="5"/>
    </row>
    <row r="168" spans="1:22" x14ac:dyDescent="0.2">
      <c r="A168" s="2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5"/>
    </row>
    <row r="169" spans="1:22" x14ac:dyDescent="0.2">
      <c r="A169" s="2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5"/>
    </row>
    <row r="170" spans="1:22" x14ac:dyDescent="0.2">
      <c r="A170" s="2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5"/>
    </row>
    <row r="171" spans="1:22" x14ac:dyDescent="0.2">
      <c r="A171" s="2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5"/>
    </row>
    <row r="172" spans="1:22" x14ac:dyDescent="0.2">
      <c r="A172" s="2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5"/>
    </row>
    <row r="173" spans="1:22" x14ac:dyDescent="0.2">
      <c r="A173" s="2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5"/>
    </row>
    <row r="174" spans="1:22" x14ac:dyDescent="0.2">
      <c r="A174" s="2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5"/>
    </row>
    <row r="175" spans="1:22" x14ac:dyDescent="0.2">
      <c r="A175" s="2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5"/>
    </row>
    <row r="176" spans="1:22" x14ac:dyDescent="0.2">
      <c r="A176" s="2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5"/>
    </row>
    <row r="177" spans="1:22" x14ac:dyDescent="0.2">
      <c r="A177" s="2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5"/>
      <c r="U177" s="5"/>
      <c r="V177" s="5"/>
    </row>
    <row r="178" spans="1:22" x14ac:dyDescent="0.2">
      <c r="A178" s="2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5"/>
      <c r="U178" s="5"/>
      <c r="V178" s="5"/>
    </row>
    <row r="179" spans="1:22" x14ac:dyDescent="0.2">
      <c r="A179" s="2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5"/>
      <c r="U179" s="5"/>
      <c r="V179" s="5"/>
    </row>
    <row r="180" spans="1:22" x14ac:dyDescent="0.2">
      <c r="A180" s="2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5"/>
      <c r="U180" s="5"/>
      <c r="V180" s="5"/>
    </row>
    <row r="181" spans="1:22" x14ac:dyDescent="0.2">
      <c r="A181" s="2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5"/>
      <c r="U181" s="5"/>
      <c r="V181" s="5"/>
    </row>
    <row r="182" spans="1:22" x14ac:dyDescent="0.2">
      <c r="A182" s="2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5"/>
      <c r="U182" s="5"/>
      <c r="V182" s="5"/>
    </row>
    <row r="183" spans="1:22" x14ac:dyDescent="0.2">
      <c r="A183" s="2"/>
      <c r="B183" s="4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5"/>
      <c r="U183" s="5"/>
      <c r="V183" s="5"/>
    </row>
    <row r="184" spans="1:22" x14ac:dyDescent="0.2">
      <c r="A184" s="2"/>
      <c r="B184" s="4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5"/>
      <c r="U184" s="5"/>
      <c r="V184" s="5"/>
    </row>
    <row r="185" spans="1:22" x14ac:dyDescent="0.2">
      <c r="A185" s="2"/>
      <c r="B185" s="4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5"/>
      <c r="U185" s="5"/>
      <c r="V185" s="8"/>
    </row>
    <row r="186" spans="1:22" x14ac:dyDescent="0.2">
      <c r="A186" s="2"/>
      <c r="B186" s="4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5"/>
      <c r="U186" s="5"/>
      <c r="V186" s="8"/>
    </row>
    <row r="187" spans="1:22" x14ac:dyDescent="0.2">
      <c r="A187" s="2"/>
      <c r="B187" s="4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5"/>
      <c r="U187" s="5"/>
      <c r="V187" s="8"/>
    </row>
    <row r="188" spans="1:22" x14ac:dyDescent="0.2">
      <c r="A188" s="6"/>
      <c r="B188" s="4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5"/>
      <c r="U188" s="5"/>
      <c r="V188" s="8"/>
    </row>
    <row r="189" spans="1:22" x14ac:dyDescent="0.2">
      <c r="A189" s="6"/>
      <c r="B189" s="4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5"/>
      <c r="U189" s="5"/>
      <c r="V189" s="8"/>
    </row>
    <row r="190" spans="1:22" x14ac:dyDescent="0.2">
      <c r="A190" s="6"/>
      <c r="B190" s="4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5"/>
      <c r="U190" s="5"/>
      <c r="V190" s="8"/>
    </row>
    <row r="191" spans="1:22" x14ac:dyDescent="0.2">
      <c r="A191" s="6"/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5"/>
      <c r="U191" s="5"/>
      <c r="V191" s="8"/>
    </row>
    <row r="192" spans="1:22" x14ac:dyDescent="0.2">
      <c r="A192" s="6"/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5"/>
      <c r="U192" s="5"/>
      <c r="V192" s="8"/>
    </row>
    <row r="193" spans="1:22" x14ac:dyDescent="0.2">
      <c r="A193" s="2"/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5"/>
      <c r="U193" s="5"/>
      <c r="V193" s="8"/>
    </row>
    <row r="194" spans="1:22" x14ac:dyDescent="0.2">
      <c r="A194" s="2"/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5"/>
      <c r="U194" s="5"/>
      <c r="V194" s="8"/>
    </row>
    <row r="195" spans="1:22" x14ac:dyDescent="0.2">
      <c r="A195" s="2"/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5"/>
      <c r="U195" s="5"/>
      <c r="V195" s="8"/>
    </row>
    <row r="196" spans="1:22" x14ac:dyDescent="0.2">
      <c r="A196" s="2"/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5"/>
      <c r="U196" s="5"/>
      <c r="V196" s="8"/>
    </row>
    <row r="197" spans="1:22" x14ac:dyDescent="0.2">
      <c r="A197" s="2"/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5"/>
      <c r="U197" s="5"/>
      <c r="V197" s="8"/>
    </row>
    <row r="223" spans="1:3" x14ac:dyDescent="0.2">
      <c r="A223" t="e" cm="1">
        <f t="array" aca="1" ref="A223" ca="1">INDIRECT("'" &amp; E1 &amp; "'!$A$2:$A$66")</f>
        <v>#REF!</v>
      </c>
      <c r="B223" t="e" cm="1">
        <f t="array" aca="1" ref="B223" ca="1">INDIRECT("'" &amp; E1 &amp; "'!$B$2:$B$66")</f>
        <v>#REF!</v>
      </c>
      <c r="C223" t="e" cm="1">
        <f t="array" aca="1" ref="C223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0E1790-67A5-384F-A64A-D68D7225DD27}">
  <sheetPr codeName="Sheet12"/>
  <dimension ref="A1:V223"/>
  <sheetViews>
    <sheetView topLeftCell="E1" workbookViewId="0">
      <pane ySplit="2" topLeftCell="A3" activePane="bottomLeft" state="frozen"/>
      <selection activeCell="F17" sqref="F17"/>
      <selection pane="bottomLeft" activeCell="F17" sqref="F17"/>
    </sheetView>
  </sheetViews>
  <sheetFormatPr baseColWidth="10" defaultRowHeight="16" x14ac:dyDescent="0.2"/>
  <cols>
    <col min="1" max="1" width="21.1640625" customWidth="1"/>
    <col min="2" max="2" width="13.1640625" customWidth="1"/>
    <col min="3" max="3" width="13" customWidth="1"/>
    <col min="4" max="4" width="13.1640625" customWidth="1"/>
    <col min="5" max="5" width="16.6640625" customWidth="1"/>
    <col min="6" max="6" width="21.5" customWidth="1"/>
    <col min="10" max="10" width="18.33203125" customWidth="1"/>
    <col min="11" max="11" width="16.6640625" customWidth="1"/>
    <col min="18" max="18" width="13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252</v>
      </c>
      <c r="U2" s="1" t="s">
        <v>253</v>
      </c>
      <c r="V2" s="1" t="s">
        <v>236</v>
      </c>
    </row>
    <row r="3" spans="1:22" x14ac:dyDescent="0.2">
      <c r="A3" s="16" t="s">
        <v>357</v>
      </c>
      <c r="B3" s="4">
        <v>1076408</v>
      </c>
      <c r="C3" s="4">
        <v>28600</v>
      </c>
      <c r="D3" s="4">
        <v>1047808</v>
      </c>
      <c r="E3" s="4">
        <v>20124700000</v>
      </c>
      <c r="F3" s="4">
        <f t="shared" ref="F3:F11" si="0">E3+F4</f>
        <v>22676595210</v>
      </c>
      <c r="G3" s="4">
        <v>126000</v>
      </c>
      <c r="H3" s="4">
        <v>6500</v>
      </c>
      <c r="I3" s="4">
        <v>119500</v>
      </c>
      <c r="J3" s="4">
        <v>2290510000</v>
      </c>
      <c r="K3" s="24">
        <f t="shared" ref="K3:K11" si="1">K4+J3</f>
        <v>419517449000</v>
      </c>
      <c r="L3" s="4">
        <v>5135</v>
      </c>
      <c r="M3" s="4">
        <v>8444</v>
      </c>
      <c r="N3" s="4">
        <v>408</v>
      </c>
      <c r="O3" s="4">
        <v>775</v>
      </c>
      <c r="P3" s="4">
        <v>10562300</v>
      </c>
      <c r="Q3" s="4">
        <v>21069700</v>
      </c>
      <c r="R3" s="5">
        <v>-1.84E-2</v>
      </c>
      <c r="S3" s="4">
        <v>33944100</v>
      </c>
      <c r="T3" s="4">
        <f t="shared" ref="T3:T38" si="2">AVERAGE(S4:S13)</f>
        <v>35629550</v>
      </c>
      <c r="U3" s="4">
        <f t="shared" ref="U3:U11" si="3">MIN(S4:S8)</f>
        <v>25867300</v>
      </c>
      <c r="V3" s="5">
        <v>2.58E-2</v>
      </c>
    </row>
    <row r="4" spans="1:22" x14ac:dyDescent="0.2">
      <c r="A4" s="16" t="s">
        <v>356</v>
      </c>
      <c r="B4" s="4">
        <v>279000</v>
      </c>
      <c r="C4" s="4">
        <v>221400</v>
      </c>
      <c r="D4" s="4">
        <v>57600</v>
      </c>
      <c r="E4" s="4">
        <v>1069460000</v>
      </c>
      <c r="F4" s="4">
        <f t="shared" si="0"/>
        <v>2551895210</v>
      </c>
      <c r="G4" s="4">
        <v>0</v>
      </c>
      <c r="H4" s="4">
        <v>0</v>
      </c>
      <c r="I4" s="4">
        <v>0</v>
      </c>
      <c r="J4" s="4">
        <v>476060000</v>
      </c>
      <c r="K4" s="24">
        <f t="shared" si="1"/>
        <v>417226939000</v>
      </c>
      <c r="L4" s="4">
        <v>7995</v>
      </c>
      <c r="M4" s="4">
        <v>12568</v>
      </c>
      <c r="N4" s="4">
        <v>565</v>
      </c>
      <c r="O4" s="4">
        <v>1120</v>
      </c>
      <c r="P4" s="4">
        <v>21956300</v>
      </c>
      <c r="Q4" s="4">
        <v>33044100</v>
      </c>
      <c r="R4" s="5">
        <v>-4.1399999999999999E-2</v>
      </c>
      <c r="S4" s="4">
        <v>51517300</v>
      </c>
      <c r="T4" s="4">
        <f t="shared" si="2"/>
        <v>34424990</v>
      </c>
      <c r="U4" s="4">
        <f t="shared" si="3"/>
        <v>25867300</v>
      </c>
      <c r="V4" s="5">
        <v>2.7799999999999998E-2</v>
      </c>
    </row>
    <row r="5" spans="1:22" x14ac:dyDescent="0.2">
      <c r="A5" s="16" t="s">
        <v>355</v>
      </c>
      <c r="B5" s="4">
        <v>84200</v>
      </c>
      <c r="C5" s="4">
        <v>125941</v>
      </c>
      <c r="D5" s="4">
        <v>-41741</v>
      </c>
      <c r="E5" s="4">
        <v>-851330000</v>
      </c>
      <c r="F5" s="4">
        <f t="shared" si="0"/>
        <v>1482435210</v>
      </c>
      <c r="G5" s="4">
        <v>0</v>
      </c>
      <c r="H5" s="4">
        <v>0</v>
      </c>
      <c r="I5" s="4">
        <v>0</v>
      </c>
      <c r="J5" s="4">
        <v>476060000</v>
      </c>
      <c r="K5" s="24">
        <f t="shared" si="1"/>
        <v>416750879000</v>
      </c>
      <c r="L5" s="4">
        <v>5339</v>
      </c>
      <c r="M5" s="4">
        <v>7665</v>
      </c>
      <c r="N5" s="4">
        <v>569</v>
      </c>
      <c r="O5" s="4">
        <v>914</v>
      </c>
      <c r="P5" s="4">
        <v>10716400</v>
      </c>
      <c r="Q5" s="4">
        <v>17757200</v>
      </c>
      <c r="R5" s="5">
        <v>-1.9900000000000001E-2</v>
      </c>
      <c r="S5" s="4">
        <v>30664900</v>
      </c>
      <c r="T5" s="4">
        <f t="shared" si="2"/>
        <v>34646220</v>
      </c>
      <c r="U5" s="4">
        <f t="shared" si="3"/>
        <v>25867300</v>
      </c>
      <c r="V5" s="5">
        <v>2.92E-2</v>
      </c>
    </row>
    <row r="6" spans="1:22" x14ac:dyDescent="0.2">
      <c r="A6" s="16" t="s">
        <v>354</v>
      </c>
      <c r="B6" s="4">
        <v>23511</v>
      </c>
      <c r="C6" s="4">
        <v>79500</v>
      </c>
      <c r="D6" s="4">
        <v>-55989</v>
      </c>
      <c r="E6" s="4">
        <v>-1176690000</v>
      </c>
      <c r="F6" s="4">
        <f t="shared" si="0"/>
        <v>2333765210</v>
      </c>
      <c r="G6" s="4">
        <v>0</v>
      </c>
      <c r="H6" s="4">
        <v>0</v>
      </c>
      <c r="I6" s="4">
        <v>0</v>
      </c>
      <c r="J6" s="4">
        <v>-1868820000</v>
      </c>
      <c r="K6" s="24">
        <f t="shared" si="1"/>
        <v>416274819000</v>
      </c>
      <c r="L6" s="4">
        <v>6880</v>
      </c>
      <c r="M6" s="4">
        <v>7684</v>
      </c>
      <c r="N6" s="4">
        <v>979</v>
      </c>
      <c r="O6" s="4">
        <v>1121</v>
      </c>
      <c r="P6" s="4">
        <v>17820000</v>
      </c>
      <c r="Q6" s="4">
        <v>24579500</v>
      </c>
      <c r="R6" s="5">
        <v>-2.1899999999999999E-2</v>
      </c>
      <c r="S6" s="4">
        <v>42439900</v>
      </c>
      <c r="T6" s="4">
        <f t="shared" si="2"/>
        <v>33299800</v>
      </c>
      <c r="U6" s="4">
        <f t="shared" si="3"/>
        <v>25867300</v>
      </c>
      <c r="V6" s="5">
        <v>4.2099999999999999E-2</v>
      </c>
    </row>
    <row r="7" spans="1:22" x14ac:dyDescent="0.2">
      <c r="A7" s="16" t="s">
        <v>353</v>
      </c>
      <c r="B7" s="4">
        <v>10900</v>
      </c>
      <c r="C7" s="4">
        <v>154400</v>
      </c>
      <c r="D7" s="4">
        <v>-143500</v>
      </c>
      <c r="E7" s="4">
        <v>-2973360000</v>
      </c>
      <c r="F7" s="4">
        <f t="shared" si="0"/>
        <v>3510455210</v>
      </c>
      <c r="G7" s="4">
        <v>0</v>
      </c>
      <c r="H7" s="4">
        <v>0</v>
      </c>
      <c r="I7" s="4">
        <v>0</v>
      </c>
      <c r="J7" s="4">
        <v>-394890000</v>
      </c>
      <c r="K7" s="24">
        <f t="shared" si="1"/>
        <v>418143639000</v>
      </c>
      <c r="L7" s="4">
        <v>5033</v>
      </c>
      <c r="M7" s="4">
        <v>4761</v>
      </c>
      <c r="N7" s="4">
        <v>710</v>
      </c>
      <c r="O7" s="4">
        <v>670</v>
      </c>
      <c r="P7" s="4">
        <v>11915400</v>
      </c>
      <c r="Q7" s="4">
        <v>11910600</v>
      </c>
      <c r="R7" s="5">
        <v>1.95E-2</v>
      </c>
      <c r="S7" s="4">
        <v>25867300</v>
      </c>
      <c r="T7" s="4">
        <f t="shared" si="2"/>
        <v>33104350</v>
      </c>
      <c r="U7" s="4">
        <f t="shared" si="3"/>
        <v>29218300</v>
      </c>
      <c r="V7" s="5">
        <v>3.8199999999999998E-2</v>
      </c>
    </row>
    <row r="8" spans="1:22" x14ac:dyDescent="0.2">
      <c r="A8" s="16" t="s">
        <v>352</v>
      </c>
      <c r="B8" s="4">
        <v>220200</v>
      </c>
      <c r="C8" s="4">
        <v>131100</v>
      </c>
      <c r="D8" s="4">
        <v>89100</v>
      </c>
      <c r="E8" s="4">
        <v>1843780000</v>
      </c>
      <c r="F8" s="4">
        <f t="shared" si="0"/>
        <v>6483815210</v>
      </c>
      <c r="G8" s="4">
        <v>0</v>
      </c>
      <c r="H8" s="4">
        <v>0</v>
      </c>
      <c r="I8" s="4">
        <v>0</v>
      </c>
      <c r="J8" s="4">
        <v>-78566735000</v>
      </c>
      <c r="K8" s="24">
        <f t="shared" si="1"/>
        <v>418538529000</v>
      </c>
      <c r="L8" s="4">
        <v>6029</v>
      </c>
      <c r="M8" s="4">
        <v>7601</v>
      </c>
      <c r="N8" s="4">
        <v>774</v>
      </c>
      <c r="O8" s="4">
        <v>858</v>
      </c>
      <c r="P8" s="4">
        <v>13790700</v>
      </c>
      <c r="Q8" s="4">
        <v>17301500</v>
      </c>
      <c r="R8" s="5">
        <v>0</v>
      </c>
      <c r="S8" s="4">
        <v>35818500</v>
      </c>
      <c r="T8" s="4">
        <f t="shared" si="2"/>
        <v>35808020</v>
      </c>
      <c r="U8" s="4">
        <f t="shared" si="3"/>
        <v>29218300</v>
      </c>
      <c r="V8" s="5">
        <v>3.3700000000000001E-2</v>
      </c>
    </row>
    <row r="9" spans="1:22" x14ac:dyDescent="0.2">
      <c r="A9" s="16" t="s">
        <v>351</v>
      </c>
      <c r="B9" s="4">
        <v>159600</v>
      </c>
      <c r="C9" s="4">
        <v>1131800</v>
      </c>
      <c r="D9" s="4">
        <v>-972200</v>
      </c>
      <c r="E9" s="4">
        <v>-20127410000</v>
      </c>
      <c r="F9" s="4">
        <f t="shared" si="0"/>
        <v>4640035210</v>
      </c>
      <c r="G9" s="4">
        <v>0</v>
      </c>
      <c r="H9" s="4">
        <v>0</v>
      </c>
      <c r="I9" s="4">
        <v>0</v>
      </c>
      <c r="J9" s="4">
        <v>-30124435000</v>
      </c>
      <c r="K9" s="24">
        <f t="shared" si="1"/>
        <v>497105264000</v>
      </c>
      <c r="L9" s="4">
        <v>4365</v>
      </c>
      <c r="M9" s="4">
        <v>6889</v>
      </c>
      <c r="N9" s="4">
        <v>525</v>
      </c>
      <c r="O9" s="4">
        <v>939</v>
      </c>
      <c r="P9" s="4">
        <v>9729600</v>
      </c>
      <c r="Q9" s="4">
        <v>18057300</v>
      </c>
      <c r="R9" s="5">
        <v>-2.18E-2</v>
      </c>
      <c r="S9" s="4">
        <v>29218300</v>
      </c>
      <c r="T9" s="4">
        <f t="shared" si="2"/>
        <v>35425520</v>
      </c>
      <c r="U9" s="4">
        <f t="shared" si="3"/>
        <v>29708100</v>
      </c>
      <c r="V9" s="5">
        <v>2.3900000000000001E-2</v>
      </c>
    </row>
    <row r="10" spans="1:22" x14ac:dyDescent="0.2">
      <c r="A10" s="16" t="s">
        <v>350</v>
      </c>
      <c r="B10" s="4">
        <v>234400</v>
      </c>
      <c r="C10" s="4">
        <v>254800</v>
      </c>
      <c r="D10" s="4">
        <v>-20400</v>
      </c>
      <c r="E10" s="4">
        <v>-421920000</v>
      </c>
      <c r="F10" s="4">
        <f t="shared" si="0"/>
        <v>24767445210</v>
      </c>
      <c r="G10" s="4">
        <v>0</v>
      </c>
      <c r="H10" s="4">
        <v>0</v>
      </c>
      <c r="I10" s="4">
        <v>0</v>
      </c>
      <c r="J10" s="4">
        <v>-30124435000</v>
      </c>
      <c r="K10" s="24">
        <f t="shared" si="1"/>
        <v>527229699000</v>
      </c>
      <c r="L10" s="4">
        <v>5259</v>
      </c>
      <c r="M10" s="4">
        <v>4925</v>
      </c>
      <c r="N10" s="4">
        <v>728</v>
      </c>
      <c r="O10" s="4">
        <v>759</v>
      </c>
      <c r="P10" s="4">
        <v>12811900</v>
      </c>
      <c r="Q10" s="4">
        <v>15307400</v>
      </c>
      <c r="R10" s="5">
        <v>0</v>
      </c>
      <c r="S10" s="4">
        <v>29708100</v>
      </c>
      <c r="T10" s="4">
        <f t="shared" si="2"/>
        <v>37243290</v>
      </c>
      <c r="U10" s="4">
        <f t="shared" si="3"/>
        <v>32877200</v>
      </c>
      <c r="V10" s="5">
        <v>2.3599999999999999E-2</v>
      </c>
    </row>
    <row r="11" spans="1:22" x14ac:dyDescent="0.2">
      <c r="A11" s="16" t="s">
        <v>349</v>
      </c>
      <c r="B11" s="4">
        <v>429105</v>
      </c>
      <c r="C11" s="4">
        <v>8911800</v>
      </c>
      <c r="D11" s="4">
        <v>-8482695</v>
      </c>
      <c r="E11" s="4">
        <v>-164721490000</v>
      </c>
      <c r="F11" s="4">
        <f t="shared" si="0"/>
        <v>25189365210</v>
      </c>
      <c r="G11" s="4">
        <v>0</v>
      </c>
      <c r="H11" s="4">
        <v>0</v>
      </c>
      <c r="I11" s="4">
        <v>0</v>
      </c>
      <c r="J11" s="4">
        <v>-1219075000</v>
      </c>
      <c r="K11" s="24">
        <f t="shared" si="1"/>
        <v>557354134000</v>
      </c>
      <c r="L11" s="4">
        <v>4153</v>
      </c>
      <c r="M11" s="4">
        <v>5250</v>
      </c>
      <c r="N11" s="4">
        <v>522</v>
      </c>
      <c r="O11" s="4">
        <v>724</v>
      </c>
      <c r="P11" s="4">
        <v>9720000</v>
      </c>
      <c r="Q11" s="4">
        <v>15387000</v>
      </c>
      <c r="R11" s="5">
        <v>2.3999999999999998E-3</v>
      </c>
      <c r="S11" s="4">
        <v>35160700</v>
      </c>
      <c r="T11" s="4">
        <f t="shared" si="2"/>
        <v>39852370</v>
      </c>
      <c r="U11" s="4">
        <f t="shared" si="3"/>
        <v>28975700</v>
      </c>
      <c r="V11" s="5">
        <v>3.0499999999999999E-2</v>
      </c>
    </row>
    <row r="12" spans="1:22" x14ac:dyDescent="0.2">
      <c r="A12" s="16" t="s">
        <v>348</v>
      </c>
      <c r="B12" s="4">
        <v>3004300</v>
      </c>
      <c r="C12" s="4">
        <v>170300</v>
      </c>
      <c r="D12" s="4">
        <v>2834000</v>
      </c>
      <c r="E12" s="4">
        <v>57915710000</v>
      </c>
      <c r="F12" s="4">
        <f t="shared" ref="F12:F38" si="4">E12+F13</f>
        <v>189910855210</v>
      </c>
      <c r="G12" s="4">
        <v>0</v>
      </c>
      <c r="H12" s="4">
        <v>0</v>
      </c>
      <c r="I12" s="4">
        <v>0</v>
      </c>
      <c r="J12" s="4">
        <v>69375000</v>
      </c>
      <c r="K12" s="24">
        <f t="shared" ref="K12:K38" si="5">K13+J12</f>
        <v>558573209000</v>
      </c>
      <c r="L12" s="4">
        <v>7427</v>
      </c>
      <c r="M12" s="4">
        <v>4444</v>
      </c>
      <c r="N12" s="4">
        <v>1090</v>
      </c>
      <c r="O12" s="4">
        <v>694</v>
      </c>
      <c r="P12" s="4">
        <v>19309000</v>
      </c>
      <c r="Q12" s="4">
        <v>14618600</v>
      </c>
      <c r="R12" s="5">
        <v>3.7200000000000004E-2</v>
      </c>
      <c r="S12" s="4">
        <v>35860900</v>
      </c>
      <c r="T12" s="4">
        <f t="shared" si="2"/>
        <v>39697570</v>
      </c>
      <c r="U12" s="4">
        <f t="shared" ref="U12:U38" si="6">MIN(S13:S17)</f>
        <v>23912800</v>
      </c>
      <c r="V12" s="5">
        <v>5.4900000000000004E-2</v>
      </c>
    </row>
    <row r="13" spans="1:22" x14ac:dyDescent="0.2">
      <c r="A13" s="16" t="s">
        <v>347</v>
      </c>
      <c r="B13" s="4">
        <v>392900</v>
      </c>
      <c r="C13" s="4">
        <v>370361</v>
      </c>
      <c r="D13" s="4">
        <v>22539</v>
      </c>
      <c r="E13" s="4">
        <v>509390000</v>
      </c>
      <c r="F13" s="4">
        <f t="shared" si="4"/>
        <v>131995145210</v>
      </c>
      <c r="G13" s="4">
        <v>0</v>
      </c>
      <c r="H13" s="4">
        <v>0</v>
      </c>
      <c r="I13" s="4">
        <v>0</v>
      </c>
      <c r="J13" s="4">
        <v>-40559985000</v>
      </c>
      <c r="K13" s="24">
        <f t="shared" si="5"/>
        <v>558503834000</v>
      </c>
      <c r="L13" s="4">
        <v>5030</v>
      </c>
      <c r="M13" s="4">
        <v>7129</v>
      </c>
      <c r="N13" s="4">
        <v>674</v>
      </c>
      <c r="O13" s="4">
        <v>1198</v>
      </c>
      <c r="P13" s="4">
        <v>14176100</v>
      </c>
      <c r="Q13" s="4">
        <v>30254800</v>
      </c>
      <c r="R13" s="5">
        <v>2.5000000000000001E-3</v>
      </c>
      <c r="S13" s="4">
        <v>40039600</v>
      </c>
      <c r="T13" s="4">
        <f t="shared" si="2"/>
        <v>39097580</v>
      </c>
      <c r="U13" s="4">
        <f t="shared" si="6"/>
        <v>23912800</v>
      </c>
      <c r="V13" s="5">
        <v>3.39E-2</v>
      </c>
    </row>
    <row r="14" spans="1:22" x14ac:dyDescent="0.2">
      <c r="A14" s="16" t="s">
        <v>340</v>
      </c>
      <c r="B14" s="4">
        <v>82446</v>
      </c>
      <c r="C14" s="4">
        <v>661200</v>
      </c>
      <c r="D14" s="4">
        <v>-578754</v>
      </c>
      <c r="E14" s="4">
        <v>-11772910000</v>
      </c>
      <c r="F14" s="4">
        <f t="shared" si="4"/>
        <v>131485755210</v>
      </c>
      <c r="G14" s="4">
        <v>0</v>
      </c>
      <c r="H14" s="4">
        <v>0</v>
      </c>
      <c r="I14" s="4">
        <v>0</v>
      </c>
      <c r="J14" s="4">
        <v>-40559985000</v>
      </c>
      <c r="K14" s="24">
        <f t="shared" si="5"/>
        <v>599063819000</v>
      </c>
      <c r="L14" s="4">
        <v>7051</v>
      </c>
      <c r="M14" s="4">
        <v>7404</v>
      </c>
      <c r="N14" s="4">
        <v>942</v>
      </c>
      <c r="O14" s="4">
        <v>944</v>
      </c>
      <c r="P14" s="4">
        <v>17319400</v>
      </c>
      <c r="Q14" s="4">
        <v>21068300</v>
      </c>
      <c r="R14" s="5">
        <v>0</v>
      </c>
      <c r="S14" s="4">
        <v>39471700</v>
      </c>
      <c r="T14" s="4">
        <f t="shared" si="2"/>
        <v>39013000</v>
      </c>
      <c r="U14" s="4">
        <f t="shared" si="6"/>
        <v>23912800</v>
      </c>
      <c r="V14" s="5">
        <v>3.8699999999999998E-2</v>
      </c>
    </row>
    <row r="15" spans="1:22" x14ac:dyDescent="0.2">
      <c r="A15" s="16" t="s">
        <v>339</v>
      </c>
      <c r="B15" s="4">
        <v>588600</v>
      </c>
      <c r="C15" s="4">
        <v>149546</v>
      </c>
      <c r="D15" s="4">
        <v>439054</v>
      </c>
      <c r="E15" s="4">
        <v>8834480000</v>
      </c>
      <c r="F15" s="4">
        <f t="shared" si="4"/>
        <v>143258665210</v>
      </c>
      <c r="G15" s="4">
        <v>0</v>
      </c>
      <c r="H15" s="4">
        <v>0</v>
      </c>
      <c r="I15" s="4">
        <v>0</v>
      </c>
      <c r="J15" s="4">
        <v>-30029920000</v>
      </c>
      <c r="K15" s="24">
        <f t="shared" si="5"/>
        <v>639623804000</v>
      </c>
      <c r="L15" s="4">
        <v>5349</v>
      </c>
      <c r="M15" s="4">
        <v>5086</v>
      </c>
      <c r="N15" s="4">
        <v>642</v>
      </c>
      <c r="O15" s="4">
        <v>818</v>
      </c>
      <c r="P15" s="4">
        <v>12392900</v>
      </c>
      <c r="Q15" s="4">
        <v>19392000</v>
      </c>
      <c r="R15" s="5">
        <v>7.4999999999999997E-3</v>
      </c>
      <c r="S15" s="4">
        <v>32877200</v>
      </c>
      <c r="T15" s="4">
        <f t="shared" si="2"/>
        <v>42944420</v>
      </c>
      <c r="U15" s="4">
        <f t="shared" si="6"/>
        <v>23912800</v>
      </c>
      <c r="V15" s="5">
        <v>3.1600000000000003E-2</v>
      </c>
    </row>
    <row r="16" spans="1:22" x14ac:dyDescent="0.2">
      <c r="A16" s="16" t="s">
        <v>338</v>
      </c>
      <c r="B16" s="4">
        <v>179700</v>
      </c>
      <c r="C16" s="4">
        <v>1335273</v>
      </c>
      <c r="D16" s="4">
        <v>-1155573</v>
      </c>
      <c r="E16" s="4">
        <v>-22485290000</v>
      </c>
      <c r="F16" s="4">
        <f t="shared" si="4"/>
        <v>134424185210</v>
      </c>
      <c r="G16" s="4">
        <v>0</v>
      </c>
      <c r="H16" s="4">
        <v>0</v>
      </c>
      <c r="I16" s="4">
        <v>0</v>
      </c>
      <c r="J16" s="4">
        <v>1276680000</v>
      </c>
      <c r="K16" s="24">
        <f t="shared" si="5"/>
        <v>669653724000</v>
      </c>
      <c r="L16" s="4">
        <v>5027</v>
      </c>
      <c r="M16" s="4">
        <v>4287</v>
      </c>
      <c r="N16" s="4">
        <v>564</v>
      </c>
      <c r="O16" s="4">
        <v>441</v>
      </c>
      <c r="P16" s="4">
        <v>14789900</v>
      </c>
      <c r="Q16" s="4">
        <v>11704900</v>
      </c>
      <c r="R16" s="5">
        <v>3.6299999999999999E-2</v>
      </c>
      <c r="S16" s="4">
        <v>28975700</v>
      </c>
      <c r="T16" s="4">
        <f t="shared" si="2"/>
        <v>42898270</v>
      </c>
      <c r="U16" s="4">
        <f t="shared" si="6"/>
        <v>23912800</v>
      </c>
      <c r="V16" s="5">
        <v>4.0099999999999997E-2</v>
      </c>
    </row>
    <row r="17" spans="1:22" x14ac:dyDescent="0.2">
      <c r="A17" s="16" t="s">
        <v>337</v>
      </c>
      <c r="B17" s="4">
        <v>122600</v>
      </c>
      <c r="C17" s="4">
        <v>2161300</v>
      </c>
      <c r="D17" s="4">
        <v>-2038700</v>
      </c>
      <c r="E17" s="4">
        <v>-40055070000</v>
      </c>
      <c r="F17" s="4">
        <f t="shared" si="4"/>
        <v>156909475210</v>
      </c>
      <c r="G17" s="4">
        <v>0</v>
      </c>
      <c r="H17" s="4">
        <v>0</v>
      </c>
      <c r="I17" s="4">
        <v>0</v>
      </c>
      <c r="J17" s="4">
        <v>126555000</v>
      </c>
      <c r="K17" s="24">
        <f t="shared" si="5"/>
        <v>668377044000</v>
      </c>
      <c r="L17" s="4">
        <v>3344</v>
      </c>
      <c r="M17" s="4">
        <v>5747</v>
      </c>
      <c r="N17" s="4">
        <v>332</v>
      </c>
      <c r="O17" s="4">
        <v>552</v>
      </c>
      <c r="P17" s="4">
        <v>7918400</v>
      </c>
      <c r="Q17" s="4">
        <v>14815200</v>
      </c>
      <c r="R17" s="5">
        <v>-2.3300000000000001E-2</v>
      </c>
      <c r="S17" s="4">
        <v>23912800</v>
      </c>
      <c r="T17" s="4">
        <f t="shared" si="2"/>
        <v>43498870</v>
      </c>
      <c r="U17" s="4">
        <f t="shared" si="6"/>
        <v>25393300</v>
      </c>
      <c r="V17" s="5">
        <v>3.2599999999999997E-2</v>
      </c>
    </row>
    <row r="18" spans="1:22" x14ac:dyDescent="0.2">
      <c r="A18" s="16" t="s">
        <v>336</v>
      </c>
      <c r="B18" s="4">
        <v>1003400</v>
      </c>
      <c r="C18" s="4">
        <v>535718</v>
      </c>
      <c r="D18" s="4">
        <v>467682</v>
      </c>
      <c r="E18" s="4">
        <v>8811590000</v>
      </c>
      <c r="F18" s="4">
        <f t="shared" si="4"/>
        <v>196964545210</v>
      </c>
      <c r="G18" s="4">
        <v>0</v>
      </c>
      <c r="H18" s="4">
        <v>0</v>
      </c>
      <c r="I18" s="4">
        <v>0</v>
      </c>
      <c r="J18" s="4">
        <v>-530150000</v>
      </c>
      <c r="K18" s="24">
        <f t="shared" si="5"/>
        <v>668250489000</v>
      </c>
      <c r="L18" s="4">
        <v>9427</v>
      </c>
      <c r="M18" s="4">
        <v>15142</v>
      </c>
      <c r="N18" s="4">
        <v>846</v>
      </c>
      <c r="O18" s="4">
        <v>1679</v>
      </c>
      <c r="P18" s="4">
        <v>21121400</v>
      </c>
      <c r="Q18" s="4">
        <v>40054100</v>
      </c>
      <c r="R18" s="5">
        <v>-5.3099999999999994E-2</v>
      </c>
      <c r="S18" s="4">
        <v>62855200</v>
      </c>
      <c r="T18" s="4">
        <f t="shared" si="2"/>
        <v>39743710</v>
      </c>
      <c r="U18" s="4">
        <f t="shared" si="6"/>
        <v>25393300</v>
      </c>
      <c r="V18" s="5">
        <v>8.7300000000000003E-2</v>
      </c>
    </row>
    <row r="19" spans="1:22" x14ac:dyDescent="0.2">
      <c r="A19" s="16" t="s">
        <v>335</v>
      </c>
      <c r="B19" s="4">
        <v>1170992</v>
      </c>
      <c r="C19" s="4">
        <v>715418</v>
      </c>
      <c r="D19" s="4">
        <v>455574</v>
      </c>
      <c r="E19" s="4">
        <v>9192050000</v>
      </c>
      <c r="F19" s="4">
        <f t="shared" si="4"/>
        <v>188152955210</v>
      </c>
      <c r="G19" s="4">
        <v>0</v>
      </c>
      <c r="H19" s="4">
        <v>0</v>
      </c>
      <c r="I19" s="4">
        <v>0</v>
      </c>
      <c r="J19" s="4">
        <v>-127575000</v>
      </c>
      <c r="K19" s="24">
        <f t="shared" si="5"/>
        <v>668780639000</v>
      </c>
      <c r="L19" s="4">
        <v>5379</v>
      </c>
      <c r="M19" s="4">
        <v>5709</v>
      </c>
      <c r="N19" s="4">
        <v>639</v>
      </c>
      <c r="O19" s="4">
        <v>642</v>
      </c>
      <c r="P19" s="4">
        <v>11676300</v>
      </c>
      <c r="Q19" s="4">
        <v>12140000</v>
      </c>
      <c r="R19" s="5">
        <v>0</v>
      </c>
      <c r="S19" s="4">
        <v>25393300</v>
      </c>
      <c r="T19" s="4">
        <f t="shared" si="2"/>
        <v>41100040</v>
      </c>
      <c r="U19" s="4">
        <f t="shared" si="6"/>
        <v>34039700</v>
      </c>
      <c r="V19" s="5">
        <v>4.4900000000000002E-2</v>
      </c>
    </row>
    <row r="20" spans="1:22" x14ac:dyDescent="0.2">
      <c r="A20" s="16" t="s">
        <v>334</v>
      </c>
      <c r="B20" s="4">
        <v>2677700</v>
      </c>
      <c r="C20" s="4">
        <v>309627</v>
      </c>
      <c r="D20" s="4">
        <v>2368073</v>
      </c>
      <c r="E20" s="4">
        <v>49153970000</v>
      </c>
      <c r="F20" s="4">
        <f t="shared" si="4"/>
        <v>178960905210</v>
      </c>
      <c r="G20" s="4">
        <v>0</v>
      </c>
      <c r="H20" s="4">
        <v>0</v>
      </c>
      <c r="I20" s="4">
        <v>0</v>
      </c>
      <c r="J20" s="4">
        <v>191722265000</v>
      </c>
      <c r="K20" s="24">
        <f t="shared" si="5"/>
        <v>668908214000</v>
      </c>
      <c r="L20" s="4">
        <v>10970</v>
      </c>
      <c r="M20" s="4">
        <v>8259</v>
      </c>
      <c r="N20" s="4">
        <v>1316</v>
      </c>
      <c r="O20" s="4">
        <v>1036</v>
      </c>
      <c r="P20" s="4">
        <v>25237000</v>
      </c>
      <c r="Q20" s="4">
        <v>20178300</v>
      </c>
      <c r="R20" s="5">
        <v>3.49E-2</v>
      </c>
      <c r="S20" s="4">
        <v>47885800</v>
      </c>
      <c r="T20" s="4">
        <f t="shared" si="2"/>
        <v>39961040</v>
      </c>
      <c r="U20" s="4">
        <f t="shared" si="6"/>
        <v>34039700</v>
      </c>
      <c r="V20" s="5">
        <v>6.7599999999999993E-2</v>
      </c>
    </row>
    <row r="21" spans="1:22" x14ac:dyDescent="0.2">
      <c r="A21" s="16" t="s">
        <v>333</v>
      </c>
      <c r="B21" s="4">
        <v>364500</v>
      </c>
      <c r="C21" s="4">
        <v>490147</v>
      </c>
      <c r="D21" s="4">
        <v>-125647</v>
      </c>
      <c r="E21" s="4">
        <v>-2411040000</v>
      </c>
      <c r="F21" s="4">
        <f t="shared" si="4"/>
        <v>129806935210</v>
      </c>
      <c r="G21" s="4">
        <v>11007200</v>
      </c>
      <c r="H21" s="4">
        <v>46600</v>
      </c>
      <c r="I21" s="4">
        <v>10960600</v>
      </c>
      <c r="J21" s="4">
        <v>191722265000</v>
      </c>
      <c r="K21" s="24">
        <f t="shared" si="5"/>
        <v>477185949000</v>
      </c>
      <c r="L21" s="4">
        <v>9915</v>
      </c>
      <c r="M21" s="4">
        <v>3795</v>
      </c>
      <c r="N21" s="4">
        <v>1085</v>
      </c>
      <c r="O21" s="4">
        <v>422</v>
      </c>
      <c r="P21" s="4">
        <v>24509100</v>
      </c>
      <c r="Q21" s="4">
        <v>10727300</v>
      </c>
      <c r="R21" s="5">
        <v>6.9199999999999998E-2</v>
      </c>
      <c r="S21" s="4">
        <v>61251500</v>
      </c>
      <c r="T21" s="4">
        <f t="shared" si="2"/>
        <v>36649900</v>
      </c>
      <c r="U21" s="4">
        <f t="shared" si="6"/>
        <v>28514200</v>
      </c>
      <c r="V21" s="5">
        <v>6.2199999999999998E-2</v>
      </c>
    </row>
    <row r="22" spans="1:22" x14ac:dyDescent="0.2">
      <c r="A22" s="16" t="s">
        <v>332</v>
      </c>
      <c r="B22" s="4">
        <v>113500</v>
      </c>
      <c r="C22" s="4">
        <v>7781366</v>
      </c>
      <c r="D22" s="4">
        <v>-7667866</v>
      </c>
      <c r="E22" s="4">
        <v>-145258060000</v>
      </c>
      <c r="F22" s="4">
        <f t="shared" si="4"/>
        <v>132217975210</v>
      </c>
      <c r="K22" s="24">
        <f t="shared" si="5"/>
        <v>285463684000</v>
      </c>
      <c r="L22" s="4">
        <v>5840</v>
      </c>
      <c r="M22" s="4">
        <v>7795</v>
      </c>
      <c r="N22" s="4">
        <v>540</v>
      </c>
      <c r="O22" s="4">
        <v>649</v>
      </c>
      <c r="P22" s="4">
        <v>14165700</v>
      </c>
      <c r="Q22" s="4">
        <v>18538200</v>
      </c>
      <c r="R22" s="5">
        <v>-3.1899999999999998E-2</v>
      </c>
      <c r="S22" s="4">
        <v>34312900</v>
      </c>
      <c r="T22" s="4">
        <f t="shared" si="2"/>
        <v>35471780</v>
      </c>
      <c r="U22" s="4">
        <f t="shared" si="6"/>
        <v>28514200</v>
      </c>
      <c r="V22" s="5">
        <v>2.86E-2</v>
      </c>
    </row>
    <row r="23" spans="1:22" x14ac:dyDescent="0.2">
      <c r="A23" s="16" t="s">
        <v>331</v>
      </c>
      <c r="B23" s="4">
        <v>1213300</v>
      </c>
      <c r="C23" s="4">
        <v>73008</v>
      </c>
      <c r="D23" s="4">
        <v>1140292</v>
      </c>
      <c r="E23" s="4">
        <v>22120990000</v>
      </c>
      <c r="F23" s="4">
        <f t="shared" si="4"/>
        <v>277476035210</v>
      </c>
      <c r="G23" s="4">
        <v>0</v>
      </c>
      <c r="H23" s="4">
        <v>0</v>
      </c>
      <c r="I23" s="4">
        <v>0</v>
      </c>
      <c r="J23" s="4">
        <v>151450000</v>
      </c>
      <c r="K23" s="24">
        <f t="shared" si="5"/>
        <v>285463684000</v>
      </c>
      <c r="L23" s="4">
        <v>5267</v>
      </c>
      <c r="M23" s="4">
        <v>6807</v>
      </c>
      <c r="N23" s="4">
        <v>462</v>
      </c>
      <c r="O23" s="4">
        <v>675</v>
      </c>
      <c r="P23" s="4">
        <v>12330800</v>
      </c>
      <c r="Q23" s="4">
        <v>18013300</v>
      </c>
      <c r="R23" s="5">
        <v>-2.5000000000000001E-3</v>
      </c>
      <c r="S23" s="4">
        <v>34039700</v>
      </c>
      <c r="T23" s="4">
        <f t="shared" si="2"/>
        <v>34562520</v>
      </c>
      <c r="U23" s="4">
        <f t="shared" si="6"/>
        <v>25303600</v>
      </c>
      <c r="V23" s="5">
        <v>4.3299999999999998E-2</v>
      </c>
    </row>
    <row r="24" spans="1:22" x14ac:dyDescent="0.2">
      <c r="A24" s="16" t="s">
        <v>330</v>
      </c>
      <c r="B24" s="4">
        <v>594200</v>
      </c>
      <c r="C24" s="4">
        <v>1131882</v>
      </c>
      <c r="D24" s="4">
        <v>-537682</v>
      </c>
      <c r="E24" s="4">
        <v>-10546690000</v>
      </c>
      <c r="F24" s="4">
        <f t="shared" si="4"/>
        <v>255355045210</v>
      </c>
      <c r="K24" s="24">
        <f t="shared" si="5"/>
        <v>285312234000</v>
      </c>
      <c r="L24" s="4">
        <v>5507</v>
      </c>
      <c r="M24" s="4">
        <v>7517</v>
      </c>
      <c r="N24" s="4">
        <v>644</v>
      </c>
      <c r="O24" s="4">
        <v>769</v>
      </c>
      <c r="P24" s="4">
        <v>15182700</v>
      </c>
      <c r="Q24" s="4">
        <v>20981000</v>
      </c>
      <c r="R24" s="5">
        <v>-1.7899999999999999E-2</v>
      </c>
      <c r="S24" s="4">
        <v>38625900</v>
      </c>
      <c r="T24" s="4">
        <f t="shared" si="2"/>
        <v>34425270</v>
      </c>
      <c r="U24" s="4">
        <f t="shared" si="6"/>
        <v>25303600</v>
      </c>
      <c r="V24" s="5">
        <v>3.73E-2</v>
      </c>
    </row>
    <row r="25" spans="1:22" x14ac:dyDescent="0.2">
      <c r="A25" s="16" t="s">
        <v>329</v>
      </c>
      <c r="B25" s="4">
        <v>16865300</v>
      </c>
      <c r="C25" s="4">
        <v>624400</v>
      </c>
      <c r="D25" s="4">
        <v>16240900</v>
      </c>
      <c r="E25" s="4">
        <v>298044320000</v>
      </c>
      <c r="F25" s="4">
        <f t="shared" si="4"/>
        <v>265901735210</v>
      </c>
      <c r="G25" s="4">
        <v>0</v>
      </c>
      <c r="H25" s="4">
        <v>0</v>
      </c>
      <c r="I25" s="4">
        <v>0</v>
      </c>
      <c r="J25" s="4">
        <v>-489580000</v>
      </c>
      <c r="K25" s="24">
        <f t="shared" si="5"/>
        <v>285312234000</v>
      </c>
      <c r="L25" s="4">
        <v>15463</v>
      </c>
      <c r="M25" s="4">
        <v>8071</v>
      </c>
      <c r="N25" s="4">
        <v>1623</v>
      </c>
      <c r="O25" s="4">
        <v>776</v>
      </c>
      <c r="P25" s="4">
        <v>41763800</v>
      </c>
      <c r="Q25" s="4">
        <v>20379500</v>
      </c>
      <c r="R25" s="5">
        <v>5.8899999999999994E-2</v>
      </c>
      <c r="S25" s="4">
        <v>72191400</v>
      </c>
      <c r="T25" s="4">
        <f t="shared" si="2"/>
        <v>28724140</v>
      </c>
      <c r="U25" s="4">
        <f t="shared" si="6"/>
        <v>25303600</v>
      </c>
      <c r="V25" s="5">
        <v>6.7599999999999993E-2</v>
      </c>
    </row>
    <row r="26" spans="1:22" x14ac:dyDescent="0.2">
      <c r="A26" s="16" t="s">
        <v>328</v>
      </c>
      <c r="B26" s="4">
        <v>117300</v>
      </c>
      <c r="C26" s="4">
        <v>6265921</v>
      </c>
      <c r="D26" s="4">
        <v>-6148621</v>
      </c>
      <c r="E26" s="4">
        <v>-116251910000</v>
      </c>
      <c r="F26" s="4">
        <f t="shared" si="4"/>
        <v>-32142584790</v>
      </c>
      <c r="G26" s="4">
        <v>0</v>
      </c>
      <c r="H26" s="4">
        <v>0</v>
      </c>
      <c r="I26" s="4">
        <v>0</v>
      </c>
      <c r="J26" s="4">
        <v>437005000</v>
      </c>
      <c r="K26" s="24">
        <f t="shared" si="5"/>
        <v>285801814000</v>
      </c>
      <c r="L26" s="4">
        <v>3429</v>
      </c>
      <c r="M26" s="4">
        <v>5532</v>
      </c>
      <c r="N26" s="4">
        <v>329</v>
      </c>
      <c r="O26" s="4">
        <v>567</v>
      </c>
      <c r="P26" s="4">
        <v>9216300</v>
      </c>
      <c r="Q26" s="4">
        <v>16689400</v>
      </c>
      <c r="R26" s="5">
        <v>-2.1299999999999999E-2</v>
      </c>
      <c r="S26" s="4">
        <v>28514200</v>
      </c>
      <c r="T26" s="4">
        <f t="shared" si="2"/>
        <v>28341670</v>
      </c>
      <c r="U26" s="4">
        <f t="shared" si="6"/>
        <v>25303600</v>
      </c>
      <c r="V26" s="5">
        <v>3.8900000000000004E-2</v>
      </c>
    </row>
    <row r="27" spans="1:22" x14ac:dyDescent="0.2">
      <c r="A27" s="16" t="s">
        <v>327</v>
      </c>
      <c r="B27" s="4">
        <v>634300</v>
      </c>
      <c r="C27" s="4">
        <v>1536581</v>
      </c>
      <c r="D27" s="4">
        <v>-902281</v>
      </c>
      <c r="E27" s="4">
        <v>-16894280000</v>
      </c>
      <c r="F27" s="4">
        <f t="shared" si="4"/>
        <v>84109325210</v>
      </c>
      <c r="G27" s="4">
        <v>0</v>
      </c>
      <c r="H27" s="4">
        <v>0</v>
      </c>
      <c r="I27" s="4">
        <v>0</v>
      </c>
      <c r="J27" s="4">
        <v>148200000</v>
      </c>
      <c r="K27" s="24">
        <f t="shared" si="5"/>
        <v>285364809000</v>
      </c>
      <c r="L27" s="4">
        <v>4677</v>
      </c>
      <c r="M27" s="4">
        <v>4654</v>
      </c>
      <c r="N27" s="4">
        <v>492</v>
      </c>
      <c r="O27" s="4">
        <v>521</v>
      </c>
      <c r="P27" s="4">
        <v>13882000</v>
      </c>
      <c r="Q27" s="4">
        <v>15266200</v>
      </c>
      <c r="R27" s="5">
        <v>1.06E-2</v>
      </c>
      <c r="S27" s="4">
        <v>29918800</v>
      </c>
      <c r="T27" s="4">
        <f t="shared" si="2"/>
        <v>30291980</v>
      </c>
      <c r="U27" s="4">
        <f t="shared" si="6"/>
        <v>22531700</v>
      </c>
      <c r="V27" s="5">
        <v>2.8799999999999999E-2</v>
      </c>
    </row>
    <row r="28" spans="1:22" x14ac:dyDescent="0.2">
      <c r="A28" s="16" t="s">
        <v>326</v>
      </c>
      <c r="B28" s="4">
        <v>1746300</v>
      </c>
      <c r="C28" s="4">
        <v>603281</v>
      </c>
      <c r="D28" s="4">
        <v>1143019</v>
      </c>
      <c r="E28" s="4">
        <v>21781510000</v>
      </c>
      <c r="F28" s="4">
        <f t="shared" si="4"/>
        <v>101003605210</v>
      </c>
      <c r="G28" s="4">
        <v>0</v>
      </c>
      <c r="H28" s="4">
        <v>0</v>
      </c>
      <c r="I28" s="4">
        <v>0</v>
      </c>
      <c r="J28" s="4">
        <v>-516100000</v>
      </c>
      <c r="K28" s="24">
        <f t="shared" si="5"/>
        <v>285216609000</v>
      </c>
      <c r="L28" s="4">
        <v>4039</v>
      </c>
      <c r="M28" s="4">
        <v>4892</v>
      </c>
      <c r="N28" s="4">
        <v>429</v>
      </c>
      <c r="O28" s="4">
        <v>520</v>
      </c>
      <c r="P28" s="4">
        <v>11299100</v>
      </c>
      <c r="Q28" s="4">
        <v>13162300</v>
      </c>
      <c r="R28" s="5">
        <v>0</v>
      </c>
      <c r="S28" s="4">
        <v>25303600</v>
      </c>
      <c r="T28" s="4">
        <f t="shared" si="2"/>
        <v>30967302</v>
      </c>
      <c r="U28" s="4">
        <f t="shared" si="6"/>
        <v>22531700</v>
      </c>
      <c r="V28" s="5">
        <v>2.8500000000000001E-2</v>
      </c>
    </row>
    <row r="29" spans="1:22" x14ac:dyDescent="0.2">
      <c r="A29" s="16" t="s">
        <v>325</v>
      </c>
      <c r="B29" s="4">
        <v>7027000</v>
      </c>
      <c r="C29" s="4">
        <v>213166</v>
      </c>
      <c r="D29" s="4">
        <v>6813834</v>
      </c>
      <c r="E29" s="4">
        <v>127545260000</v>
      </c>
      <c r="F29" s="4">
        <f t="shared" si="4"/>
        <v>79222095210</v>
      </c>
      <c r="G29" s="4">
        <v>0</v>
      </c>
      <c r="H29" s="4">
        <v>0</v>
      </c>
      <c r="I29" s="4">
        <v>0</v>
      </c>
      <c r="J29" s="4">
        <v>-683345000</v>
      </c>
      <c r="K29" s="24">
        <f t="shared" si="5"/>
        <v>285732709000</v>
      </c>
      <c r="L29" s="4">
        <v>8160</v>
      </c>
      <c r="M29" s="4">
        <v>5852</v>
      </c>
      <c r="N29" s="4">
        <v>844</v>
      </c>
      <c r="O29" s="4">
        <v>527</v>
      </c>
      <c r="P29" s="4">
        <v>22027000</v>
      </c>
      <c r="Q29" s="4">
        <v>14932300</v>
      </c>
      <c r="R29" s="5">
        <v>3.2799999999999996E-2</v>
      </c>
      <c r="S29" s="4">
        <v>38956600</v>
      </c>
      <c r="T29" s="4">
        <f t="shared" si="2"/>
        <v>29260892</v>
      </c>
      <c r="U29" s="4">
        <f t="shared" si="6"/>
        <v>22531700</v>
      </c>
      <c r="V29" s="5">
        <v>3.1699999999999999E-2</v>
      </c>
    </row>
    <row r="30" spans="1:22" x14ac:dyDescent="0.2">
      <c r="A30" s="16" t="s">
        <v>324</v>
      </c>
      <c r="B30" s="4">
        <v>3228000</v>
      </c>
      <c r="C30" s="4">
        <v>1110200</v>
      </c>
      <c r="D30" s="4">
        <v>2117800</v>
      </c>
      <c r="E30" s="4">
        <v>39203190000</v>
      </c>
      <c r="F30" s="4">
        <f t="shared" si="4"/>
        <v>-48323164790</v>
      </c>
      <c r="G30" s="4">
        <v>0</v>
      </c>
      <c r="H30" s="4">
        <v>0</v>
      </c>
      <c r="I30" s="4">
        <v>0</v>
      </c>
      <c r="J30" s="4">
        <v>-334530000</v>
      </c>
      <c r="K30" s="24">
        <f t="shared" si="5"/>
        <v>286416054000</v>
      </c>
      <c r="L30" s="4">
        <v>6474</v>
      </c>
      <c r="M30" s="4">
        <v>6838</v>
      </c>
      <c r="N30" s="4">
        <v>664</v>
      </c>
      <c r="O30" s="4">
        <v>708</v>
      </c>
      <c r="P30" s="4">
        <v>17251700</v>
      </c>
      <c r="Q30" s="4">
        <v>18559600</v>
      </c>
      <c r="R30" s="5">
        <v>8.3000000000000001E-3</v>
      </c>
      <c r="S30" s="4">
        <v>36495800</v>
      </c>
      <c r="T30" s="4">
        <f t="shared" si="2"/>
        <v>28072402</v>
      </c>
      <c r="U30" s="4">
        <f t="shared" si="6"/>
        <v>15180100</v>
      </c>
      <c r="V30" s="5">
        <v>3.4599999999999999E-2</v>
      </c>
    </row>
    <row r="31" spans="1:22" x14ac:dyDescent="0.2">
      <c r="A31" s="16" t="s">
        <v>323</v>
      </c>
      <c r="B31" s="4">
        <v>42600</v>
      </c>
      <c r="C31" s="4">
        <v>69928</v>
      </c>
      <c r="D31" s="4">
        <v>-27328</v>
      </c>
      <c r="E31" s="4">
        <v>-496720000</v>
      </c>
      <c r="F31" s="4">
        <f t="shared" si="4"/>
        <v>-87526354790</v>
      </c>
      <c r="G31" s="4">
        <v>2272500</v>
      </c>
      <c r="H31" s="4">
        <v>6500</v>
      </c>
      <c r="I31" s="4">
        <v>2266000</v>
      </c>
      <c r="J31" s="4">
        <v>41431930000</v>
      </c>
      <c r="K31" s="24">
        <f t="shared" si="5"/>
        <v>286750584000</v>
      </c>
      <c r="L31" s="4">
        <v>5607</v>
      </c>
      <c r="M31" s="4">
        <v>5305</v>
      </c>
      <c r="N31" s="4">
        <v>566</v>
      </c>
      <c r="O31" s="4">
        <v>461</v>
      </c>
      <c r="P31" s="4">
        <v>14695400</v>
      </c>
      <c r="Q31" s="4">
        <v>12881600</v>
      </c>
      <c r="R31" s="5">
        <v>2.8000000000000004E-3</v>
      </c>
      <c r="S31" s="4">
        <v>28140100</v>
      </c>
      <c r="T31" s="4">
        <f t="shared" si="2"/>
        <v>26872272</v>
      </c>
      <c r="U31" s="4">
        <f t="shared" si="6"/>
        <v>15180100</v>
      </c>
      <c r="V31" s="5">
        <v>2.4399999999999998E-2</v>
      </c>
    </row>
    <row r="32" spans="1:22" x14ac:dyDescent="0.2">
      <c r="A32" s="16" t="s">
        <v>322</v>
      </c>
      <c r="B32" s="4">
        <v>1750600</v>
      </c>
      <c r="C32" s="4">
        <v>216828</v>
      </c>
      <c r="D32" s="4">
        <v>1533772</v>
      </c>
      <c r="E32" s="4">
        <v>27819140000</v>
      </c>
      <c r="F32" s="4">
        <f t="shared" si="4"/>
        <v>-87029634790</v>
      </c>
      <c r="G32" s="4">
        <v>0</v>
      </c>
      <c r="H32" s="4">
        <v>0</v>
      </c>
      <c r="I32" s="4">
        <v>0</v>
      </c>
      <c r="J32" s="4">
        <v>-489818000</v>
      </c>
      <c r="K32" s="24">
        <f t="shared" si="5"/>
        <v>245318654000</v>
      </c>
      <c r="L32" s="4">
        <v>4776</v>
      </c>
      <c r="M32" s="4">
        <v>3191</v>
      </c>
      <c r="N32" s="4">
        <v>519</v>
      </c>
      <c r="O32" s="4">
        <v>318</v>
      </c>
      <c r="P32" s="4">
        <v>12665000</v>
      </c>
      <c r="Q32" s="4">
        <v>8704900</v>
      </c>
      <c r="R32" s="5">
        <v>8.3999999999999995E-3</v>
      </c>
      <c r="S32" s="4">
        <v>22531700</v>
      </c>
      <c r="T32" s="4">
        <f t="shared" si="2"/>
        <v>27470702</v>
      </c>
      <c r="U32" s="4">
        <f t="shared" si="6"/>
        <v>15180100</v>
      </c>
      <c r="V32" s="5">
        <v>2.9900000000000003E-2</v>
      </c>
    </row>
    <row r="33" spans="1:22" x14ac:dyDescent="0.2">
      <c r="A33" s="16" t="s">
        <v>321</v>
      </c>
      <c r="B33" s="4">
        <v>1168800</v>
      </c>
      <c r="C33" s="4">
        <v>1494800</v>
      </c>
      <c r="D33" s="4">
        <v>-326000</v>
      </c>
      <c r="E33" s="4">
        <v>-5277030000</v>
      </c>
      <c r="F33" s="4">
        <f t="shared" si="4"/>
        <v>-114848774790</v>
      </c>
      <c r="G33" s="4">
        <v>521700</v>
      </c>
      <c r="H33" s="4">
        <v>37700</v>
      </c>
      <c r="I33" s="4">
        <v>484000</v>
      </c>
      <c r="J33" s="4">
        <v>8542585000</v>
      </c>
      <c r="K33" s="24">
        <f t="shared" si="5"/>
        <v>245808472000</v>
      </c>
      <c r="L33" s="4">
        <v>5934</v>
      </c>
      <c r="M33" s="4">
        <v>4328</v>
      </c>
      <c r="N33" s="4">
        <v>529</v>
      </c>
      <c r="O33" s="4">
        <v>388</v>
      </c>
      <c r="P33" s="4">
        <v>13655600</v>
      </c>
      <c r="Q33" s="4">
        <v>10472200</v>
      </c>
      <c r="R33" s="5">
        <v>2.58E-2</v>
      </c>
      <c r="S33" s="4">
        <v>24947100</v>
      </c>
      <c r="T33" s="4">
        <f t="shared" si="2"/>
        <v>26531762</v>
      </c>
      <c r="U33" s="4">
        <f t="shared" si="6"/>
        <v>15180100</v>
      </c>
      <c r="V33" s="5">
        <v>4.6900000000000004E-2</v>
      </c>
    </row>
    <row r="34" spans="1:22" x14ac:dyDescent="0.2">
      <c r="A34" s="16" t="s">
        <v>320</v>
      </c>
      <c r="B34" s="4">
        <v>89300</v>
      </c>
      <c r="C34" s="4">
        <v>8000700</v>
      </c>
      <c r="D34" s="4">
        <v>-7911400</v>
      </c>
      <c r="E34" s="4">
        <v>-141870650000</v>
      </c>
      <c r="F34" s="4">
        <f t="shared" si="4"/>
        <v>-109571744790</v>
      </c>
      <c r="G34" s="4">
        <v>0</v>
      </c>
      <c r="H34" s="4">
        <v>0</v>
      </c>
      <c r="I34" s="4">
        <v>0</v>
      </c>
      <c r="J34" s="4">
        <v>835380000</v>
      </c>
      <c r="K34" s="24">
        <f t="shared" si="5"/>
        <v>237265887000</v>
      </c>
      <c r="L34" s="4">
        <v>5055</v>
      </c>
      <c r="M34" s="4">
        <v>9311</v>
      </c>
      <c r="N34" s="4">
        <v>431</v>
      </c>
      <c r="O34" s="4">
        <v>880</v>
      </c>
      <c r="P34" s="4">
        <v>11437500</v>
      </c>
      <c r="Q34" s="4">
        <v>23328200</v>
      </c>
      <c r="R34" s="5">
        <v>-3.1400000000000004E-2</v>
      </c>
      <c r="S34" s="4">
        <v>37253400</v>
      </c>
      <c r="T34" s="4">
        <f t="shared" si="2"/>
        <v>27710642</v>
      </c>
      <c r="U34" s="4">
        <f t="shared" si="6"/>
        <v>15180100</v>
      </c>
      <c r="V34" s="5">
        <v>4.1299999999999996E-2</v>
      </c>
    </row>
    <row r="35" spans="1:22" x14ac:dyDescent="0.2">
      <c r="A35" s="16" t="s">
        <v>319</v>
      </c>
      <c r="B35" s="4">
        <v>142300</v>
      </c>
      <c r="C35" s="4">
        <v>194079</v>
      </c>
      <c r="D35" s="4">
        <v>-51779</v>
      </c>
      <c r="E35" s="4">
        <v>-958210000</v>
      </c>
      <c r="F35" s="4">
        <f t="shared" si="4"/>
        <v>32298905210</v>
      </c>
      <c r="G35" s="4">
        <v>0</v>
      </c>
      <c r="H35" s="4">
        <v>0</v>
      </c>
      <c r="I35" s="4">
        <v>0</v>
      </c>
      <c r="J35" s="4">
        <v>-188370000</v>
      </c>
      <c r="K35" s="24">
        <f t="shared" si="5"/>
        <v>236430507000</v>
      </c>
      <c r="L35" s="4">
        <v>2213</v>
      </c>
      <c r="M35" s="4">
        <v>4347</v>
      </c>
      <c r="N35" s="4">
        <v>180</v>
      </c>
      <c r="O35" s="4">
        <v>351</v>
      </c>
      <c r="P35" s="4">
        <v>4879700</v>
      </c>
      <c r="Q35" s="4">
        <v>9211000</v>
      </c>
      <c r="R35" s="5">
        <v>-1.66E-2</v>
      </c>
      <c r="S35" s="4">
        <v>15180100</v>
      </c>
      <c r="T35" s="4">
        <f t="shared" si="2"/>
        <v>27399922</v>
      </c>
      <c r="U35" s="4">
        <f t="shared" si="6"/>
        <v>21892500</v>
      </c>
      <c r="V35" s="5">
        <v>1.9099999999999999E-2</v>
      </c>
    </row>
    <row r="36" spans="1:22" x14ac:dyDescent="0.2">
      <c r="A36" s="16" t="s">
        <v>318</v>
      </c>
      <c r="B36" s="4">
        <v>1886400</v>
      </c>
      <c r="C36" s="4">
        <v>176309</v>
      </c>
      <c r="D36" s="4">
        <v>1710091</v>
      </c>
      <c r="E36" s="4">
        <v>31374580000</v>
      </c>
      <c r="F36" s="4">
        <f t="shared" si="4"/>
        <v>33257115210</v>
      </c>
      <c r="G36" s="4">
        <v>0</v>
      </c>
      <c r="H36" s="4">
        <v>0</v>
      </c>
      <c r="I36" s="4">
        <v>0</v>
      </c>
      <c r="J36" s="4">
        <v>79170000</v>
      </c>
      <c r="K36" s="24">
        <f t="shared" si="5"/>
        <v>236618877000</v>
      </c>
      <c r="L36" s="4">
        <v>4841</v>
      </c>
      <c r="M36" s="4">
        <v>4282</v>
      </c>
      <c r="N36" s="4">
        <v>480</v>
      </c>
      <c r="O36" s="4">
        <v>426</v>
      </c>
      <c r="P36" s="4">
        <v>12031600</v>
      </c>
      <c r="Q36" s="4">
        <v>12017900</v>
      </c>
      <c r="R36" s="5">
        <v>2.8000000000000004E-3</v>
      </c>
      <c r="S36" s="4">
        <v>24689500</v>
      </c>
      <c r="T36" s="4">
        <f t="shared" si="2"/>
        <v>29660652</v>
      </c>
      <c r="U36" s="4">
        <f t="shared" si="6"/>
        <v>16138800</v>
      </c>
      <c r="V36" s="5">
        <v>1.9E-2</v>
      </c>
    </row>
    <row r="37" spans="1:22" x14ac:dyDescent="0.2">
      <c r="A37" s="16" t="s">
        <v>317</v>
      </c>
      <c r="B37" s="4">
        <v>8261400</v>
      </c>
      <c r="C37" s="4">
        <v>342362</v>
      </c>
      <c r="D37" s="4">
        <v>7919038</v>
      </c>
      <c r="E37" s="4">
        <v>145753590000</v>
      </c>
      <c r="F37" s="4">
        <f t="shared" si="4"/>
        <v>1882535210</v>
      </c>
      <c r="G37" s="4">
        <v>50000</v>
      </c>
      <c r="H37" s="4">
        <v>0</v>
      </c>
      <c r="I37" s="4">
        <v>50000</v>
      </c>
      <c r="J37" s="4">
        <v>930000000</v>
      </c>
      <c r="K37" s="24">
        <f t="shared" si="5"/>
        <v>236539707000</v>
      </c>
      <c r="L37" s="4">
        <v>10441</v>
      </c>
      <c r="M37" s="4">
        <v>6973</v>
      </c>
      <c r="N37" s="4">
        <v>1069</v>
      </c>
      <c r="O37" s="4">
        <v>641</v>
      </c>
      <c r="P37" s="4">
        <v>30252600</v>
      </c>
      <c r="Q37" s="4">
        <v>18211500</v>
      </c>
      <c r="R37" s="5">
        <v>2.2400000000000003E-2</v>
      </c>
      <c r="S37" s="4">
        <v>49421900</v>
      </c>
      <c r="T37" s="4">
        <f t="shared" si="2"/>
        <v>26142042</v>
      </c>
      <c r="U37" s="4">
        <f t="shared" si="6"/>
        <v>16138800</v>
      </c>
      <c r="V37" s="5">
        <v>3.7499999999999999E-2</v>
      </c>
    </row>
    <row r="38" spans="1:22" x14ac:dyDescent="0.2">
      <c r="A38" s="16" t="s">
        <v>316</v>
      </c>
      <c r="B38" s="4">
        <v>110355</v>
      </c>
      <c r="C38" s="4">
        <v>59250</v>
      </c>
      <c r="D38" s="4">
        <v>51105</v>
      </c>
      <c r="E38" s="4">
        <v>906170000</v>
      </c>
      <c r="F38" s="4">
        <f t="shared" si="4"/>
        <v>-143871054790</v>
      </c>
      <c r="G38" s="4">
        <v>0</v>
      </c>
      <c r="H38" s="4">
        <v>0</v>
      </c>
      <c r="I38" s="4">
        <v>0</v>
      </c>
      <c r="J38" s="4">
        <v>391690000</v>
      </c>
      <c r="K38" s="24">
        <f t="shared" si="5"/>
        <v>235609707000</v>
      </c>
      <c r="L38" s="4">
        <v>3750</v>
      </c>
      <c r="M38" s="4">
        <v>7389</v>
      </c>
      <c r="N38" s="4">
        <v>332</v>
      </c>
      <c r="O38" s="4">
        <v>629</v>
      </c>
      <c r="P38" s="4">
        <v>8969600</v>
      </c>
      <c r="Q38" s="4">
        <v>17282200</v>
      </c>
      <c r="R38" s="5">
        <v>-2.7000000000000001E-3</v>
      </c>
      <c r="S38" s="4">
        <v>32056820</v>
      </c>
      <c r="T38" s="4">
        <f t="shared" si="2"/>
        <v>24411360</v>
      </c>
      <c r="U38" s="4">
        <f t="shared" si="6"/>
        <v>15557700</v>
      </c>
      <c r="V38" s="5">
        <v>2.7799999999999998E-2</v>
      </c>
    </row>
    <row r="39" spans="1:22" x14ac:dyDescent="0.2">
      <c r="A39" s="16" t="s">
        <v>315</v>
      </c>
      <c r="B39" s="4">
        <v>77200</v>
      </c>
      <c r="C39" s="4">
        <v>2849608</v>
      </c>
      <c r="D39" s="4">
        <v>-2772408</v>
      </c>
      <c r="E39" s="4">
        <v>-49768870000</v>
      </c>
      <c r="F39" s="4">
        <f t="shared" ref="F39:F44" si="7">E39+F40</f>
        <v>-144777224790</v>
      </c>
      <c r="G39" s="4">
        <v>0</v>
      </c>
      <c r="H39" s="4">
        <v>0</v>
      </c>
      <c r="I39" s="4">
        <v>0</v>
      </c>
      <c r="J39" s="4">
        <v>91715000</v>
      </c>
      <c r="K39" s="24">
        <f t="shared" ref="K39:K44" si="8">K40+J39</f>
        <v>235218017000</v>
      </c>
      <c r="L39" s="4">
        <v>3669</v>
      </c>
      <c r="M39" s="4">
        <v>3031</v>
      </c>
      <c r="N39" s="4">
        <v>440</v>
      </c>
      <c r="O39" s="4">
        <v>390</v>
      </c>
      <c r="P39" s="4">
        <v>11741400</v>
      </c>
      <c r="Q39" s="4">
        <v>10848600</v>
      </c>
      <c r="R39" s="5">
        <v>5.6999999999999993E-3</v>
      </c>
      <c r="S39" s="4">
        <v>21892500</v>
      </c>
      <c r="T39" s="4">
        <f t="shared" ref="T39:T44" si="9">AVERAGE(S40:S49)</f>
        <v>23620490</v>
      </c>
      <c r="U39" s="4">
        <f t="shared" ref="U39:U44" si="10">MIN(S40:S44)</f>
        <v>15557700</v>
      </c>
      <c r="V39" s="5">
        <v>1.9299999999999998E-2</v>
      </c>
    </row>
    <row r="40" spans="1:22" x14ac:dyDescent="0.2">
      <c r="A40" s="16" t="s">
        <v>314</v>
      </c>
      <c r="B40" s="4">
        <v>27200</v>
      </c>
      <c r="C40" s="4">
        <v>2699400</v>
      </c>
      <c r="D40" s="4">
        <v>-2672200</v>
      </c>
      <c r="E40" s="4">
        <v>-48235040000</v>
      </c>
      <c r="F40" s="4">
        <f t="shared" si="7"/>
        <v>-95008354790</v>
      </c>
      <c r="G40" s="4">
        <v>0</v>
      </c>
      <c r="H40" s="4">
        <v>0</v>
      </c>
      <c r="I40" s="4">
        <v>0</v>
      </c>
      <c r="J40" s="4">
        <v>91715000</v>
      </c>
      <c r="K40" s="24">
        <f t="shared" si="8"/>
        <v>235126302000</v>
      </c>
      <c r="L40" s="4">
        <v>2878</v>
      </c>
      <c r="M40" s="4">
        <v>4862</v>
      </c>
      <c r="N40" s="4">
        <v>317</v>
      </c>
      <c r="O40" s="4">
        <v>542</v>
      </c>
      <c r="P40" s="4">
        <v>8251500</v>
      </c>
      <c r="Q40" s="4">
        <v>15105200</v>
      </c>
      <c r="R40" s="5">
        <v>-1.3999999999999999E-2</v>
      </c>
      <c r="S40" s="4">
        <v>24610900</v>
      </c>
      <c r="T40" s="4">
        <f t="shared" si="9"/>
        <v>22156140</v>
      </c>
      <c r="U40" s="4">
        <f t="shared" si="10"/>
        <v>12072900</v>
      </c>
      <c r="V40" s="5">
        <v>2.4700000000000003E-2</v>
      </c>
    </row>
    <row r="41" spans="1:22" x14ac:dyDescent="0.2">
      <c r="A41" s="16" t="s">
        <v>310</v>
      </c>
      <c r="B41" s="4">
        <v>21200</v>
      </c>
      <c r="C41" s="4">
        <v>1417200</v>
      </c>
      <c r="D41" s="4">
        <v>-1396000</v>
      </c>
      <c r="E41" s="4">
        <v>-25215310000</v>
      </c>
      <c r="F41" s="4">
        <f t="shared" si="7"/>
        <v>-46773314790</v>
      </c>
      <c r="G41" s="4">
        <v>57800</v>
      </c>
      <c r="H41" s="4">
        <v>0</v>
      </c>
      <c r="I41" s="4">
        <v>57800</v>
      </c>
      <c r="J41" s="4">
        <v>1048550000</v>
      </c>
      <c r="K41" s="24">
        <f t="shared" si="8"/>
        <v>235034587000</v>
      </c>
      <c r="L41" s="4">
        <v>3045</v>
      </c>
      <c r="M41" s="4">
        <v>2968</v>
      </c>
      <c r="N41" s="4">
        <v>306</v>
      </c>
      <c r="O41" s="4">
        <v>304</v>
      </c>
      <c r="P41" s="4">
        <v>7422000</v>
      </c>
      <c r="Q41" s="4">
        <v>7862700</v>
      </c>
      <c r="R41" s="5">
        <v>5.6000000000000008E-3</v>
      </c>
      <c r="S41" s="4">
        <v>16138800</v>
      </c>
      <c r="T41" s="4">
        <f t="shared" si="9"/>
        <v>22981770</v>
      </c>
      <c r="U41" s="4">
        <f t="shared" si="10"/>
        <v>12072900</v>
      </c>
      <c r="V41" s="5">
        <v>2.2000000000000002E-2</v>
      </c>
    </row>
    <row r="42" spans="1:22" x14ac:dyDescent="0.2">
      <c r="A42" s="16" t="s">
        <v>309</v>
      </c>
      <c r="B42" s="4">
        <v>2766500</v>
      </c>
      <c r="C42" s="4">
        <v>255800</v>
      </c>
      <c r="D42" s="4">
        <v>2510700</v>
      </c>
      <c r="E42" s="4">
        <v>45559260000</v>
      </c>
      <c r="F42" s="4">
        <f t="shared" si="7"/>
        <v>-21558004790</v>
      </c>
      <c r="G42" s="4">
        <v>102800</v>
      </c>
      <c r="H42" s="4">
        <v>172000</v>
      </c>
      <c r="I42" s="4">
        <v>-69200</v>
      </c>
      <c r="J42" s="4">
        <v>-1178660000</v>
      </c>
      <c r="K42" s="24">
        <f t="shared" si="8"/>
        <v>233986037000</v>
      </c>
      <c r="L42" s="4">
        <v>5940</v>
      </c>
      <c r="M42" s="4">
        <v>4317</v>
      </c>
      <c r="N42" s="4">
        <v>517</v>
      </c>
      <c r="O42" s="4">
        <v>393</v>
      </c>
      <c r="P42" s="4">
        <v>14349100</v>
      </c>
      <c r="Q42" s="4">
        <v>10604800</v>
      </c>
      <c r="R42" s="5">
        <v>1.1299999999999999E-2</v>
      </c>
      <c r="S42" s="4">
        <v>28516000</v>
      </c>
      <c r="T42" s="4">
        <f t="shared" si="9"/>
        <v>21796150</v>
      </c>
      <c r="U42" s="4">
        <f t="shared" si="10"/>
        <v>12072900</v>
      </c>
      <c r="V42" s="5">
        <v>2.46E-2</v>
      </c>
    </row>
    <row r="43" spans="1:22" x14ac:dyDescent="0.2">
      <c r="A43" s="16" t="s">
        <v>306</v>
      </c>
      <c r="B43" s="4">
        <v>319800</v>
      </c>
      <c r="C43" s="4">
        <v>886200</v>
      </c>
      <c r="D43" s="4">
        <v>-566400</v>
      </c>
      <c r="E43" s="4">
        <v>-10001630000</v>
      </c>
      <c r="F43" s="4">
        <f t="shared" si="7"/>
        <v>-67117264790</v>
      </c>
      <c r="G43" s="4">
        <v>0</v>
      </c>
      <c r="H43" s="4">
        <v>0</v>
      </c>
      <c r="I43" s="4">
        <v>0</v>
      </c>
      <c r="J43" s="4">
        <v>745500000</v>
      </c>
      <c r="K43" s="24">
        <f t="shared" si="8"/>
        <v>235164697000</v>
      </c>
      <c r="L43" s="4">
        <v>3200</v>
      </c>
      <c r="M43" s="4">
        <v>2732</v>
      </c>
      <c r="N43" s="4">
        <v>305</v>
      </c>
      <c r="O43" s="4">
        <v>277</v>
      </c>
      <c r="P43" s="4">
        <v>7950500</v>
      </c>
      <c r="Q43" s="4">
        <v>6920300</v>
      </c>
      <c r="R43" s="5">
        <v>5.6999999999999993E-3</v>
      </c>
      <c r="S43" s="4">
        <v>15557700</v>
      </c>
      <c r="T43" s="4">
        <f t="shared" si="9"/>
        <v>22541210</v>
      </c>
      <c r="U43" s="4">
        <f t="shared" si="10"/>
        <v>12072900</v>
      </c>
      <c r="V43" s="5">
        <v>1.3999999999999999E-2</v>
      </c>
    </row>
    <row r="44" spans="1:22" x14ac:dyDescent="0.2">
      <c r="A44" s="16" t="s">
        <v>305</v>
      </c>
      <c r="B44" s="4">
        <v>878700</v>
      </c>
      <c r="C44" s="4">
        <v>51100</v>
      </c>
      <c r="D44" s="4">
        <v>827600</v>
      </c>
      <c r="E44" s="4">
        <v>14736540000</v>
      </c>
      <c r="F44" s="4">
        <f t="shared" si="7"/>
        <v>-57115634790</v>
      </c>
      <c r="G44" s="4">
        <v>222000</v>
      </c>
      <c r="H44" s="4">
        <v>39200</v>
      </c>
      <c r="I44" s="4">
        <v>182800</v>
      </c>
      <c r="J44" s="4">
        <v>3230910000</v>
      </c>
      <c r="K44" s="24">
        <f t="shared" si="8"/>
        <v>234419197000</v>
      </c>
      <c r="L44" s="4">
        <v>7556</v>
      </c>
      <c r="M44" s="4">
        <v>4905</v>
      </c>
      <c r="N44" s="4">
        <v>782</v>
      </c>
      <c r="O44" s="4">
        <v>555</v>
      </c>
      <c r="P44" s="4">
        <v>23046000</v>
      </c>
      <c r="Q44" s="4">
        <v>15961200</v>
      </c>
      <c r="R44" s="5">
        <v>1.7299999999999999E-2</v>
      </c>
      <c r="S44" s="4">
        <v>49042200</v>
      </c>
      <c r="T44" s="4">
        <f t="shared" si="9"/>
        <v>20319830</v>
      </c>
      <c r="U44" s="4">
        <f t="shared" si="10"/>
        <v>12072900</v>
      </c>
      <c r="V44" s="5">
        <v>3.0600000000000002E-2</v>
      </c>
    </row>
    <row r="45" spans="1:22" x14ac:dyDescent="0.2">
      <c r="A45" s="16" t="s">
        <v>304</v>
      </c>
      <c r="B45" s="4">
        <v>179010</v>
      </c>
      <c r="C45" s="4">
        <v>93640</v>
      </c>
      <c r="D45" s="4">
        <v>85370</v>
      </c>
      <c r="E45" s="4">
        <v>1489375779</v>
      </c>
      <c r="F45" s="4">
        <f t="shared" ref="F45:F55" si="11">E45+F46</f>
        <v>-71852174790</v>
      </c>
      <c r="G45" s="4">
        <v>0</v>
      </c>
      <c r="H45" s="4">
        <v>0</v>
      </c>
      <c r="I45" s="4">
        <v>0</v>
      </c>
      <c r="J45" s="4">
        <v>836140000</v>
      </c>
      <c r="K45" s="24">
        <f t="shared" ref="K45:K55" si="12">K46+J45</f>
        <v>231188287000</v>
      </c>
      <c r="L45" s="4">
        <v>2127</v>
      </c>
      <c r="M45" s="4">
        <v>2372</v>
      </c>
      <c r="N45" s="4">
        <v>164</v>
      </c>
      <c r="O45" s="4">
        <v>230</v>
      </c>
      <c r="P45" s="4">
        <v>4916600</v>
      </c>
      <c r="Q45" s="4">
        <v>6517100</v>
      </c>
      <c r="R45" s="5">
        <v>-2.8000000000000004E-3</v>
      </c>
      <c r="S45" s="4">
        <v>12072900</v>
      </c>
      <c r="T45" s="4">
        <f t="shared" ref="T45:T61" si="13">AVERAGE(S46:S55)</f>
        <v>21041530</v>
      </c>
      <c r="U45" s="4">
        <f t="shared" ref="U45:U55" si="14">MIN(S46:S50)</f>
        <v>9967400</v>
      </c>
      <c r="V45" s="5">
        <v>1.1399999999999999E-2</v>
      </c>
    </row>
    <row r="46" spans="1:22" x14ac:dyDescent="0.2">
      <c r="A46" s="16" t="s">
        <v>303</v>
      </c>
      <c r="B46" s="4">
        <v>5044700</v>
      </c>
      <c r="C46" s="4">
        <v>539300</v>
      </c>
      <c r="D46" s="4">
        <v>4505400</v>
      </c>
      <c r="E46" s="4">
        <v>79932750000</v>
      </c>
      <c r="F46" s="4">
        <f t="shared" si="11"/>
        <v>-73341550569</v>
      </c>
      <c r="G46" s="4">
        <v>51400</v>
      </c>
      <c r="H46" s="4">
        <v>4200</v>
      </c>
      <c r="I46" s="4">
        <v>47200</v>
      </c>
      <c r="J46" s="4">
        <v>836140000</v>
      </c>
      <c r="K46" s="24">
        <f t="shared" si="12"/>
        <v>230352147000</v>
      </c>
      <c r="L46" s="4">
        <v>7532</v>
      </c>
      <c r="M46" s="4">
        <v>6413</v>
      </c>
      <c r="N46" s="4">
        <v>865</v>
      </c>
      <c r="O46" s="4">
        <v>571</v>
      </c>
      <c r="P46" s="4">
        <v>20997000</v>
      </c>
      <c r="Q46" s="4">
        <v>15504900</v>
      </c>
      <c r="R46" s="5">
        <v>2.8999999999999998E-3</v>
      </c>
      <c r="S46" s="4">
        <v>47296800</v>
      </c>
      <c r="T46" s="4">
        <f t="shared" si="13"/>
        <v>21595458.600000001</v>
      </c>
      <c r="U46" s="4">
        <f t="shared" si="14"/>
        <v>9967400</v>
      </c>
      <c r="V46" s="5">
        <v>2.7999999999999997E-2</v>
      </c>
    </row>
    <row r="47" spans="1:22" x14ac:dyDescent="0.2">
      <c r="A47" s="16" t="s">
        <v>299</v>
      </c>
      <c r="B47" s="4">
        <v>552120</v>
      </c>
      <c r="C47" s="4">
        <v>1237400</v>
      </c>
      <c r="D47" s="4">
        <v>-685280</v>
      </c>
      <c r="E47" s="4">
        <v>-11680380000</v>
      </c>
      <c r="F47" s="4">
        <f t="shared" si="11"/>
        <v>-153274300569</v>
      </c>
      <c r="G47" s="4">
        <v>0</v>
      </c>
      <c r="H47" s="4">
        <v>0</v>
      </c>
      <c r="I47" s="4">
        <v>0</v>
      </c>
      <c r="J47" s="4">
        <v>-217408000</v>
      </c>
      <c r="K47" s="24">
        <f t="shared" si="12"/>
        <v>229516007000</v>
      </c>
      <c r="L47" s="4">
        <v>2447</v>
      </c>
      <c r="M47" s="4">
        <v>2650</v>
      </c>
      <c r="N47" s="4">
        <v>250</v>
      </c>
      <c r="O47" s="4">
        <v>220</v>
      </c>
      <c r="P47" s="4">
        <v>6767500</v>
      </c>
      <c r="Q47" s="4">
        <v>6278500</v>
      </c>
      <c r="R47" s="5">
        <v>8.6999999999999994E-3</v>
      </c>
      <c r="S47" s="4">
        <v>14235800</v>
      </c>
      <c r="T47" s="4">
        <f t="shared" si="13"/>
        <v>21896805.800000001</v>
      </c>
      <c r="U47" s="4">
        <f t="shared" si="14"/>
        <v>9967400</v>
      </c>
      <c r="V47" s="5">
        <v>1.7299999999999999E-2</v>
      </c>
    </row>
    <row r="48" spans="1:22" x14ac:dyDescent="0.2">
      <c r="A48" s="16" t="s">
        <v>298</v>
      </c>
      <c r="B48" s="4">
        <v>100</v>
      </c>
      <c r="C48" s="4">
        <v>394210</v>
      </c>
      <c r="D48" s="4">
        <v>-394110</v>
      </c>
      <c r="E48" s="4">
        <v>-6833450000</v>
      </c>
      <c r="F48" s="4">
        <f t="shared" si="11"/>
        <v>-141593920569</v>
      </c>
      <c r="G48" s="4">
        <v>0</v>
      </c>
      <c r="H48" s="4">
        <v>0</v>
      </c>
      <c r="I48" s="4">
        <v>0</v>
      </c>
      <c r="J48" s="4">
        <v>-972930000</v>
      </c>
      <c r="K48" s="24">
        <f t="shared" si="12"/>
        <v>229733415000</v>
      </c>
      <c r="L48" s="4">
        <v>2128</v>
      </c>
      <c r="M48" s="4">
        <v>2822</v>
      </c>
      <c r="N48" s="4">
        <v>273</v>
      </c>
      <c r="O48" s="4">
        <v>287</v>
      </c>
      <c r="P48" s="4">
        <v>6891100</v>
      </c>
      <c r="Q48" s="4">
        <v>7238800</v>
      </c>
      <c r="R48" s="5">
        <v>-5.6999999999999993E-3</v>
      </c>
      <c r="S48" s="4">
        <v>14750000</v>
      </c>
      <c r="T48" s="4">
        <f t="shared" si="13"/>
        <v>22550268.699999999</v>
      </c>
      <c r="U48" s="4">
        <f t="shared" si="14"/>
        <v>9967400</v>
      </c>
      <c r="V48" s="5">
        <v>1.7100000000000001E-2</v>
      </c>
    </row>
    <row r="49" spans="1:22" x14ac:dyDescent="0.2">
      <c r="A49" s="16" t="s">
        <v>286</v>
      </c>
      <c r="B49" s="4">
        <v>41500</v>
      </c>
      <c r="C49" s="4">
        <v>36900</v>
      </c>
      <c r="D49" s="4">
        <v>4600</v>
      </c>
      <c r="E49" s="4">
        <v>80750000</v>
      </c>
      <c r="F49" s="4">
        <f t="shared" si="11"/>
        <v>-134760470569</v>
      </c>
      <c r="G49" s="4">
        <v>61200</v>
      </c>
      <c r="H49" s="4">
        <v>0</v>
      </c>
      <c r="I49" s="4">
        <v>61200</v>
      </c>
      <c r="J49" s="4">
        <v>1067520000</v>
      </c>
      <c r="K49" s="24">
        <f t="shared" si="12"/>
        <v>230706345000</v>
      </c>
      <c r="L49" s="4">
        <v>2440</v>
      </c>
      <c r="M49" s="4">
        <v>2664</v>
      </c>
      <c r="N49" s="4">
        <v>312</v>
      </c>
      <c r="O49" s="4">
        <v>236</v>
      </c>
      <c r="P49" s="4">
        <v>6798300</v>
      </c>
      <c r="Q49" s="4">
        <v>6608800</v>
      </c>
      <c r="R49" s="5">
        <v>0</v>
      </c>
      <c r="S49" s="4">
        <v>13983800</v>
      </c>
      <c r="T49" s="4">
        <f t="shared" si="13"/>
        <v>24815777.899999999</v>
      </c>
      <c r="U49" s="4">
        <f t="shared" si="14"/>
        <v>9967400</v>
      </c>
      <c r="V49" s="5">
        <v>1.15E-2</v>
      </c>
    </row>
    <row r="50" spans="1:22" x14ac:dyDescent="0.2">
      <c r="A50" s="16" t="s">
        <v>285</v>
      </c>
      <c r="B50" s="4">
        <v>14800</v>
      </c>
      <c r="C50" s="4">
        <v>119100</v>
      </c>
      <c r="D50" s="4">
        <v>-104300</v>
      </c>
      <c r="E50" s="4">
        <v>-1814760000</v>
      </c>
      <c r="F50" s="4">
        <f t="shared" si="11"/>
        <v>-134841220569</v>
      </c>
      <c r="K50" s="24">
        <f t="shared" si="12"/>
        <v>229638825000</v>
      </c>
      <c r="L50" s="4">
        <v>1424</v>
      </c>
      <c r="M50" s="4">
        <v>2028</v>
      </c>
      <c r="N50" s="4">
        <v>169</v>
      </c>
      <c r="O50" s="4">
        <v>212</v>
      </c>
      <c r="P50" s="4">
        <v>4102700</v>
      </c>
      <c r="Q50" s="4">
        <v>5037200</v>
      </c>
      <c r="R50" s="5">
        <v>-2.8000000000000004E-3</v>
      </c>
      <c r="S50" s="4">
        <v>9967400</v>
      </c>
      <c r="T50" s="4">
        <f t="shared" si="13"/>
        <v>28071483.800000001</v>
      </c>
      <c r="U50" s="4">
        <f t="shared" si="14"/>
        <v>16659800</v>
      </c>
      <c r="V50" s="5">
        <v>1.1399999999999999E-2</v>
      </c>
    </row>
    <row r="51" spans="1:22" x14ac:dyDescent="0.2">
      <c r="A51" s="16" t="s">
        <v>284</v>
      </c>
      <c r="B51" s="4">
        <v>611100</v>
      </c>
      <c r="C51" s="4">
        <v>155000</v>
      </c>
      <c r="D51" s="4">
        <v>456100</v>
      </c>
      <c r="E51" s="4">
        <v>7980090000</v>
      </c>
      <c r="F51" s="4">
        <f t="shared" si="11"/>
        <v>-133026460569</v>
      </c>
      <c r="G51" s="4">
        <v>0</v>
      </c>
      <c r="H51" s="4">
        <v>0</v>
      </c>
      <c r="I51" s="4">
        <v>0</v>
      </c>
      <c r="J51" s="4">
        <v>-99465000</v>
      </c>
      <c r="K51" s="24">
        <f t="shared" si="12"/>
        <v>229638825000</v>
      </c>
      <c r="L51" s="4">
        <v>5487</v>
      </c>
      <c r="M51" s="4">
        <v>4267</v>
      </c>
      <c r="N51" s="4">
        <v>466</v>
      </c>
      <c r="O51" s="4">
        <v>381</v>
      </c>
      <c r="P51" s="4">
        <v>12536600</v>
      </c>
      <c r="Q51" s="4">
        <v>10956200</v>
      </c>
      <c r="R51" s="5">
        <v>2.8999999999999998E-3</v>
      </c>
      <c r="S51" s="4">
        <v>24395100</v>
      </c>
      <c r="T51" s="4">
        <f t="shared" si="13"/>
        <v>27503590.199999999</v>
      </c>
      <c r="U51" s="4">
        <f t="shared" si="14"/>
        <v>16659800</v>
      </c>
      <c r="V51" s="5">
        <v>1.9799999999999998E-2</v>
      </c>
    </row>
    <row r="52" spans="1:22" x14ac:dyDescent="0.2">
      <c r="A52" s="16" t="s">
        <v>283</v>
      </c>
      <c r="B52" s="4">
        <v>888700</v>
      </c>
      <c r="C52" s="4">
        <v>172700</v>
      </c>
      <c r="D52" s="4">
        <v>716000</v>
      </c>
      <c r="E52" s="4">
        <v>12445550000</v>
      </c>
      <c r="F52" s="4">
        <f t="shared" si="11"/>
        <v>-141006550569</v>
      </c>
      <c r="G52" s="4">
        <v>0</v>
      </c>
      <c r="H52" s="4">
        <v>0</v>
      </c>
      <c r="I52" s="4">
        <v>0</v>
      </c>
      <c r="J52" s="4">
        <v>-72940000</v>
      </c>
      <c r="K52" s="24">
        <f t="shared" si="12"/>
        <v>229738290000</v>
      </c>
      <c r="L52" s="4">
        <v>3009</v>
      </c>
      <c r="M52" s="4">
        <v>3017</v>
      </c>
      <c r="N52" s="4">
        <v>274</v>
      </c>
      <c r="O52" s="4">
        <v>283</v>
      </c>
      <c r="P52" s="4">
        <v>8182900</v>
      </c>
      <c r="Q52" s="4">
        <v>7769000</v>
      </c>
      <c r="R52" s="5">
        <v>0</v>
      </c>
      <c r="S52" s="4">
        <v>16659800</v>
      </c>
      <c r="T52" s="4">
        <f t="shared" si="13"/>
        <v>28407680.199999999</v>
      </c>
      <c r="U52" s="4">
        <f t="shared" si="14"/>
        <v>17249272</v>
      </c>
      <c r="V52" s="5">
        <v>1.15E-2</v>
      </c>
    </row>
    <row r="53" spans="1:22" x14ac:dyDescent="0.2">
      <c r="A53" s="16" t="s">
        <v>282</v>
      </c>
      <c r="B53" s="4">
        <v>120800</v>
      </c>
      <c r="C53" s="4">
        <v>729827</v>
      </c>
      <c r="D53" s="4">
        <v>-609027</v>
      </c>
      <c r="E53" s="4">
        <v>-10525180000</v>
      </c>
      <c r="F53" s="4">
        <f t="shared" si="11"/>
        <v>-153452100569</v>
      </c>
      <c r="G53" s="4">
        <v>0</v>
      </c>
      <c r="H53" s="4">
        <v>0</v>
      </c>
      <c r="I53" s="4">
        <v>0</v>
      </c>
      <c r="J53" s="4">
        <v>386190000</v>
      </c>
      <c r="K53" s="24">
        <f t="shared" si="12"/>
        <v>229811230000</v>
      </c>
      <c r="L53" s="4">
        <v>4256</v>
      </c>
      <c r="M53" s="4">
        <v>5390</v>
      </c>
      <c r="N53" s="4">
        <v>314</v>
      </c>
      <c r="O53" s="4">
        <v>488</v>
      </c>
      <c r="P53" s="4">
        <v>8812100</v>
      </c>
      <c r="Q53" s="4">
        <v>13697100</v>
      </c>
      <c r="R53" s="5">
        <v>0</v>
      </c>
      <c r="S53" s="4">
        <v>23008300</v>
      </c>
      <c r="T53" s="4">
        <f t="shared" si="13"/>
        <v>28128163.300000001</v>
      </c>
      <c r="U53" s="4">
        <f t="shared" si="14"/>
        <v>17249272</v>
      </c>
      <c r="V53" s="5">
        <v>3.1300000000000001E-2</v>
      </c>
    </row>
    <row r="54" spans="1:22" x14ac:dyDescent="0.2">
      <c r="A54" s="16" t="s">
        <v>281</v>
      </c>
      <c r="B54" s="4">
        <v>209600</v>
      </c>
      <c r="C54" s="4">
        <v>485700</v>
      </c>
      <c r="D54" s="4">
        <v>-276100</v>
      </c>
      <c r="E54" s="4">
        <v>-4791840000</v>
      </c>
      <c r="F54" s="4">
        <f t="shared" si="11"/>
        <v>-142926920569</v>
      </c>
      <c r="K54" s="24">
        <f t="shared" si="12"/>
        <v>229425040000</v>
      </c>
      <c r="L54" s="4">
        <v>3797</v>
      </c>
      <c r="M54" s="4">
        <v>7062</v>
      </c>
      <c r="N54" s="4">
        <v>337</v>
      </c>
      <c r="O54" s="4">
        <v>539</v>
      </c>
      <c r="P54" s="4">
        <v>8969200</v>
      </c>
      <c r="Q54" s="4">
        <v>16450400</v>
      </c>
      <c r="R54" s="5">
        <v>-5.6999999999999993E-3</v>
      </c>
      <c r="S54" s="4">
        <v>26828400</v>
      </c>
      <c r="T54" s="4">
        <f t="shared" si="13"/>
        <v>26724971.699999999</v>
      </c>
      <c r="U54" s="4">
        <f t="shared" si="14"/>
        <v>17249272</v>
      </c>
      <c r="V54" s="5">
        <v>3.3599999999999998E-2</v>
      </c>
    </row>
    <row r="55" spans="1:22" x14ac:dyDescent="0.2">
      <c r="A55" s="16" t="s">
        <v>280</v>
      </c>
      <c r="B55" s="4">
        <v>15000</v>
      </c>
      <c r="C55" s="4">
        <v>127300</v>
      </c>
      <c r="D55" s="4">
        <v>-112300</v>
      </c>
      <c r="E55" s="4">
        <v>-1967870000</v>
      </c>
      <c r="F55" s="4">
        <f t="shared" si="11"/>
        <v>-138135080569</v>
      </c>
      <c r="G55" s="4">
        <v>2859300</v>
      </c>
      <c r="H55" s="4">
        <v>2800</v>
      </c>
      <c r="I55" s="4">
        <v>2856500</v>
      </c>
      <c r="J55" s="4">
        <v>50114460000</v>
      </c>
      <c r="K55" s="24">
        <f t="shared" si="12"/>
        <v>229425040000</v>
      </c>
      <c r="L55" s="4">
        <v>3614</v>
      </c>
      <c r="M55" s="4">
        <v>4286</v>
      </c>
      <c r="N55" s="4">
        <v>317</v>
      </c>
      <c r="O55" s="4">
        <v>351</v>
      </c>
      <c r="P55" s="4">
        <v>8772800</v>
      </c>
      <c r="Q55" s="4">
        <v>9883100</v>
      </c>
      <c r="R55" s="5">
        <v>0</v>
      </c>
      <c r="S55" s="4">
        <v>19289900</v>
      </c>
      <c r="T55" s="4">
        <f t="shared" si="13"/>
        <v>27961900.600000001</v>
      </c>
      <c r="U55" s="4">
        <f t="shared" si="14"/>
        <v>17249272</v>
      </c>
      <c r="V55" s="5">
        <v>1.9799999999999998E-2</v>
      </c>
    </row>
    <row r="56" spans="1:22" x14ac:dyDescent="0.2">
      <c r="A56" s="16" t="s">
        <v>279</v>
      </c>
      <c r="B56" s="4">
        <v>1559271</v>
      </c>
      <c r="C56" s="4">
        <v>93000</v>
      </c>
      <c r="D56" s="4">
        <v>1466271</v>
      </c>
      <c r="E56" s="4">
        <v>25836060000</v>
      </c>
      <c r="F56" s="4">
        <f t="shared" ref="F56:F130" si="15">E56+F57</f>
        <v>-136167210569</v>
      </c>
      <c r="G56" s="4">
        <v>2828000</v>
      </c>
      <c r="H56" s="4">
        <v>15400</v>
      </c>
      <c r="I56" s="4">
        <v>2812600</v>
      </c>
      <c r="J56" s="4">
        <v>49782350000</v>
      </c>
      <c r="K56" s="24">
        <f t="shared" ref="K56:K76" si="16">K57+J56</f>
        <v>179310580000</v>
      </c>
      <c r="L56" s="4">
        <v>12220</v>
      </c>
      <c r="M56" s="4">
        <v>8803</v>
      </c>
      <c r="N56" s="4">
        <v>1206</v>
      </c>
      <c r="O56" s="4">
        <v>776</v>
      </c>
      <c r="P56" s="4">
        <v>30903100</v>
      </c>
      <c r="Q56" s="4">
        <v>20759900</v>
      </c>
      <c r="R56" s="5">
        <v>2.35E-2</v>
      </c>
      <c r="S56" s="4">
        <v>52836086</v>
      </c>
      <c r="T56" s="4">
        <f t="shared" si="13"/>
        <v>24045872.899999999</v>
      </c>
      <c r="U56" s="4">
        <f t="shared" ref="U56:U123" si="17">MIN(S57:S61)</f>
        <v>17249272</v>
      </c>
      <c r="V56" s="5">
        <v>5.0199999999999995E-2</v>
      </c>
    </row>
    <row r="57" spans="1:22" x14ac:dyDescent="0.2">
      <c r="A57" s="16" t="s">
        <v>278</v>
      </c>
      <c r="B57" s="4">
        <v>3200</v>
      </c>
      <c r="C57" s="4">
        <v>258700</v>
      </c>
      <c r="D57" s="4">
        <v>-255500</v>
      </c>
      <c r="E57" s="4">
        <v>-4290760000</v>
      </c>
      <c r="F57" s="4">
        <f t="shared" si="15"/>
        <v>-162003270569</v>
      </c>
      <c r="G57" s="4">
        <v>2955400</v>
      </c>
      <c r="H57" s="4">
        <v>0</v>
      </c>
      <c r="I57" s="4">
        <v>2955400</v>
      </c>
      <c r="J57" s="4">
        <v>49875470000</v>
      </c>
      <c r="K57" s="24">
        <f t="shared" si="16"/>
        <v>129528230000</v>
      </c>
      <c r="L57" s="4">
        <v>3367</v>
      </c>
      <c r="M57" s="4">
        <v>2846</v>
      </c>
      <c r="N57" s="4">
        <v>342</v>
      </c>
      <c r="O57" s="4">
        <v>247</v>
      </c>
      <c r="P57" s="4">
        <v>9594900</v>
      </c>
      <c r="Q57" s="4">
        <v>6685500</v>
      </c>
      <c r="R57" s="5">
        <v>2.1000000000000001E-2</v>
      </c>
      <c r="S57" s="4">
        <v>17249272</v>
      </c>
      <c r="T57" s="4">
        <f t="shared" si="13"/>
        <v>27496003.300000001</v>
      </c>
      <c r="U57" s="4">
        <f t="shared" si="17"/>
        <v>18716164</v>
      </c>
      <c r="V57" s="5">
        <v>2.64E-2</v>
      </c>
    </row>
    <row r="58" spans="1:22" x14ac:dyDescent="0.2">
      <c r="A58" s="16" t="s">
        <v>275</v>
      </c>
      <c r="B58" s="4">
        <v>8500</v>
      </c>
      <c r="C58" s="4">
        <v>10200</v>
      </c>
      <c r="D58" s="4">
        <v>-1700</v>
      </c>
      <c r="E58" s="4">
        <v>-27330000</v>
      </c>
      <c r="F58" s="4">
        <f t="shared" si="15"/>
        <v>-157712510569</v>
      </c>
      <c r="G58" s="4">
        <v>2958700</v>
      </c>
      <c r="H58" s="4">
        <v>0</v>
      </c>
      <c r="I58" s="4">
        <v>2958700</v>
      </c>
      <c r="J58" s="4">
        <v>50122480000</v>
      </c>
      <c r="K58" s="24">
        <f t="shared" si="16"/>
        <v>79652760000</v>
      </c>
      <c r="L58" s="4">
        <v>2266</v>
      </c>
      <c r="M58" s="4">
        <v>4446</v>
      </c>
      <c r="N58" s="4">
        <v>280</v>
      </c>
      <c r="O58" s="4">
        <v>465</v>
      </c>
      <c r="P58" s="4">
        <v>7343300</v>
      </c>
      <c r="Q58" s="4">
        <v>13935800</v>
      </c>
      <c r="R58" s="5">
        <v>-1.47E-2</v>
      </c>
      <c r="S58" s="4">
        <v>21284629</v>
      </c>
      <c r="T58" s="4">
        <f t="shared" si="13"/>
        <v>26677454.899999999</v>
      </c>
      <c r="U58" s="4">
        <f t="shared" si="17"/>
        <v>18716164</v>
      </c>
      <c r="V58" s="5">
        <v>2.9100000000000001E-2</v>
      </c>
    </row>
    <row r="59" spans="1:22" x14ac:dyDescent="0.2">
      <c r="A59" s="16" t="s">
        <v>274</v>
      </c>
      <c r="B59" s="4">
        <v>102300</v>
      </c>
      <c r="C59" s="4">
        <v>22400</v>
      </c>
      <c r="D59" s="4">
        <v>79900</v>
      </c>
      <c r="E59" s="4">
        <v>1370920000</v>
      </c>
      <c r="F59" s="4">
        <f t="shared" si="15"/>
        <v>-157685180569</v>
      </c>
      <c r="G59" s="4">
        <v>0</v>
      </c>
      <c r="H59" s="4">
        <v>0</v>
      </c>
      <c r="I59" s="4">
        <v>0</v>
      </c>
      <c r="J59" s="4">
        <v>-24220000</v>
      </c>
      <c r="K59" s="24">
        <f t="shared" si="16"/>
        <v>29530280000</v>
      </c>
      <c r="L59" s="4">
        <v>6588</v>
      </c>
      <c r="M59" s="4">
        <v>6031</v>
      </c>
      <c r="N59" s="4">
        <v>676</v>
      </c>
      <c r="O59" s="4">
        <v>617</v>
      </c>
      <c r="P59" s="4">
        <v>17210800</v>
      </c>
      <c r="Q59" s="4">
        <v>17267000</v>
      </c>
      <c r="R59" s="5">
        <v>-1.4499999999999999E-2</v>
      </c>
      <c r="S59" s="4">
        <v>36638892</v>
      </c>
      <c r="T59" s="4">
        <f t="shared" si="13"/>
        <v>24723283.899999999</v>
      </c>
      <c r="U59" s="4">
        <f t="shared" si="17"/>
        <v>12796484</v>
      </c>
      <c r="V59" s="5">
        <v>2.8900000000000002E-2</v>
      </c>
    </row>
    <row r="60" spans="1:22" x14ac:dyDescent="0.2">
      <c r="A60" s="16" t="s">
        <v>273</v>
      </c>
      <c r="B60" s="4">
        <v>2847900</v>
      </c>
      <c r="C60" s="4">
        <v>283340</v>
      </c>
      <c r="D60" s="4">
        <v>2564560</v>
      </c>
      <c r="E60" s="4">
        <v>43887920000</v>
      </c>
      <c r="F60" s="4">
        <f t="shared" si="15"/>
        <v>-159056100569</v>
      </c>
      <c r="K60" s="24">
        <f t="shared" si="16"/>
        <v>29554500000</v>
      </c>
      <c r="L60" s="4">
        <v>7985</v>
      </c>
      <c r="M60" s="4">
        <v>6495</v>
      </c>
      <c r="N60" s="4">
        <v>940</v>
      </c>
      <c r="O60" s="4">
        <v>643</v>
      </c>
      <c r="P60" s="4">
        <v>23744800</v>
      </c>
      <c r="Q60" s="4">
        <v>17758200</v>
      </c>
      <c r="R60" s="5">
        <v>0.03</v>
      </c>
      <c r="S60" s="4">
        <v>42524459</v>
      </c>
      <c r="T60" s="4">
        <f t="shared" si="13"/>
        <v>22462833.5</v>
      </c>
      <c r="U60" s="4">
        <f t="shared" si="17"/>
        <v>12796484</v>
      </c>
      <c r="V60" s="5">
        <v>2.8999999999999998E-2</v>
      </c>
    </row>
    <row r="61" spans="1:22" x14ac:dyDescent="0.2">
      <c r="A61" s="16" t="s">
        <v>268</v>
      </c>
      <c r="B61" s="4">
        <v>132300</v>
      </c>
      <c r="C61" s="4">
        <v>700</v>
      </c>
      <c r="D61" s="4">
        <v>131600</v>
      </c>
      <c r="E61" s="4">
        <v>2216250000</v>
      </c>
      <c r="F61" s="4">
        <f t="shared" si="15"/>
        <v>-202944020569</v>
      </c>
      <c r="K61" s="24">
        <f t="shared" si="16"/>
        <v>29554500000</v>
      </c>
      <c r="L61" s="4">
        <v>2942</v>
      </c>
      <c r="M61" s="4">
        <v>5150</v>
      </c>
      <c r="N61" s="4">
        <v>267</v>
      </c>
      <c r="O61" s="4">
        <v>379</v>
      </c>
      <c r="P61" s="4">
        <v>7100900</v>
      </c>
      <c r="Q61" s="4">
        <v>10859800</v>
      </c>
      <c r="R61" s="5">
        <v>-1.47E-2</v>
      </c>
      <c r="S61" s="4">
        <v>18716164</v>
      </c>
      <c r="T61" s="4">
        <f t="shared" si="13"/>
        <v>22127821.899999999</v>
      </c>
      <c r="U61" s="4">
        <f t="shared" si="17"/>
        <v>12796484</v>
      </c>
      <c r="V61" s="5">
        <v>2.3599999999999999E-2</v>
      </c>
    </row>
    <row r="62" spans="1:22" x14ac:dyDescent="0.2">
      <c r="A62" s="16" t="s">
        <v>266</v>
      </c>
      <c r="B62" s="4">
        <v>51600</v>
      </c>
      <c r="C62" s="4">
        <v>47400</v>
      </c>
      <c r="D62" s="4">
        <v>4200</v>
      </c>
      <c r="E62" s="4">
        <v>74040000</v>
      </c>
      <c r="F62" s="4">
        <f t="shared" si="15"/>
        <v>-205160270569</v>
      </c>
      <c r="K62" s="24">
        <f t="shared" si="16"/>
        <v>29554500000</v>
      </c>
      <c r="L62" s="4">
        <v>5092</v>
      </c>
      <c r="M62" s="4">
        <v>4360</v>
      </c>
      <c r="N62" s="4">
        <v>482</v>
      </c>
      <c r="O62" s="4">
        <v>433</v>
      </c>
      <c r="P62" s="4">
        <v>12908300</v>
      </c>
      <c r="Q62" s="4">
        <v>11783800</v>
      </c>
      <c r="R62" s="5">
        <v>3.0000000000000001E-3</v>
      </c>
      <c r="S62" s="4">
        <v>25700700</v>
      </c>
      <c r="T62" s="4">
        <f t="shared" ref="T62:T115" si="18">AVERAGE(S63:S72)</f>
        <v>21502241.899999999</v>
      </c>
      <c r="U62" s="4">
        <f t="shared" si="17"/>
        <v>12796484</v>
      </c>
      <c r="V62" s="5">
        <v>2.3199999999999998E-2</v>
      </c>
    </row>
    <row r="63" spans="1:22" x14ac:dyDescent="0.2">
      <c r="A63" s="16" t="s">
        <v>265</v>
      </c>
      <c r="B63" s="4">
        <v>9500</v>
      </c>
      <c r="C63" s="4">
        <v>63400</v>
      </c>
      <c r="D63" s="4">
        <v>-53900</v>
      </c>
      <c r="E63" s="4">
        <v>-910780000</v>
      </c>
      <c r="F63" s="4">
        <f t="shared" si="15"/>
        <v>-205234310569</v>
      </c>
      <c r="K63" s="24">
        <f t="shared" si="16"/>
        <v>29554500000</v>
      </c>
      <c r="L63" s="4">
        <v>3616</v>
      </c>
      <c r="M63" s="4">
        <v>3902</v>
      </c>
      <c r="N63" s="4">
        <v>322</v>
      </c>
      <c r="O63" s="4">
        <v>270</v>
      </c>
      <c r="P63" s="4">
        <v>11264700</v>
      </c>
      <c r="Q63" s="4">
        <v>8520600</v>
      </c>
      <c r="R63" s="5">
        <v>9.0000000000000011E-3</v>
      </c>
      <c r="S63" s="4">
        <v>20213131</v>
      </c>
      <c r="T63" s="4">
        <f t="shared" si="18"/>
        <v>21443360.100000001</v>
      </c>
      <c r="U63" s="4">
        <f t="shared" si="17"/>
        <v>12796484</v>
      </c>
      <c r="V63" s="5">
        <v>2.3399999999999997E-2</v>
      </c>
    </row>
    <row r="64" spans="1:22" x14ac:dyDescent="0.2">
      <c r="A64" s="16" t="s">
        <v>247</v>
      </c>
      <c r="B64" s="4">
        <v>31000</v>
      </c>
      <c r="C64" s="4">
        <v>30200</v>
      </c>
      <c r="D64" s="4">
        <v>800</v>
      </c>
      <c r="E64" s="4">
        <v>13290000</v>
      </c>
      <c r="F64" s="4">
        <f t="shared" si="15"/>
        <v>-204323530569</v>
      </c>
      <c r="K64" s="24">
        <f t="shared" si="16"/>
        <v>29554500000</v>
      </c>
      <c r="L64" s="4">
        <v>2877</v>
      </c>
      <c r="M64" s="4">
        <v>3498</v>
      </c>
      <c r="N64" s="4">
        <v>207</v>
      </c>
      <c r="O64" s="4">
        <v>214</v>
      </c>
      <c r="P64" s="4">
        <v>5907900</v>
      </c>
      <c r="Q64" s="4">
        <v>6296400</v>
      </c>
      <c r="R64" s="5">
        <v>0</v>
      </c>
      <c r="S64" s="4">
        <v>12796484</v>
      </c>
      <c r="T64" s="4">
        <f t="shared" si="18"/>
        <v>21166124.199999999</v>
      </c>
      <c r="U64" s="4">
        <f t="shared" si="17"/>
        <v>13099145</v>
      </c>
      <c r="V64" s="5">
        <v>1.78E-2</v>
      </c>
    </row>
    <row r="65" spans="1:22" x14ac:dyDescent="0.2">
      <c r="A65" s="16" t="s">
        <v>239</v>
      </c>
      <c r="B65" s="4">
        <v>272800</v>
      </c>
      <c r="C65" s="4">
        <v>94400</v>
      </c>
      <c r="D65" s="4">
        <v>178400</v>
      </c>
      <c r="E65" s="4">
        <v>3055890000</v>
      </c>
      <c r="F65" s="4">
        <f t="shared" si="15"/>
        <v>-204336820569</v>
      </c>
      <c r="K65" s="24">
        <f t="shared" si="16"/>
        <v>29554500000</v>
      </c>
      <c r="L65" s="4">
        <v>6537</v>
      </c>
      <c r="M65" s="4">
        <v>6048</v>
      </c>
      <c r="N65" s="4">
        <v>575</v>
      </c>
      <c r="O65" s="4">
        <v>505</v>
      </c>
      <c r="P65" s="4">
        <v>16661800</v>
      </c>
      <c r="Q65" s="4">
        <v>14027800</v>
      </c>
      <c r="R65" s="5">
        <v>6.0999999999999995E-3</v>
      </c>
      <c r="S65" s="4">
        <v>31659189</v>
      </c>
      <c r="T65" s="4">
        <f t="shared" si="18"/>
        <v>19748760.300000001</v>
      </c>
      <c r="U65" s="4">
        <f t="shared" si="17"/>
        <v>13099145</v>
      </c>
      <c r="V65" s="5">
        <v>3.1899999999999998E-2</v>
      </c>
    </row>
    <row r="66" spans="1:22" x14ac:dyDescent="0.2">
      <c r="A66" s="16" t="s">
        <v>238</v>
      </c>
      <c r="B66" s="4">
        <v>178200</v>
      </c>
      <c r="C66" s="4">
        <v>104100</v>
      </c>
      <c r="D66" s="4">
        <v>74100</v>
      </c>
      <c r="E66" s="4">
        <v>1245430000</v>
      </c>
      <c r="F66" s="4">
        <f t="shared" si="15"/>
        <v>-207392710569</v>
      </c>
      <c r="K66" s="24">
        <f t="shared" si="16"/>
        <v>29554500000</v>
      </c>
      <c r="L66" s="4">
        <v>3618</v>
      </c>
      <c r="M66" s="4">
        <v>3745</v>
      </c>
      <c r="N66" s="4">
        <v>185</v>
      </c>
      <c r="O66" s="4">
        <v>195</v>
      </c>
      <c r="P66" s="4">
        <v>5885600</v>
      </c>
      <c r="Q66" s="4">
        <v>8128200</v>
      </c>
      <c r="R66" s="5">
        <v>1.5300000000000001E-2</v>
      </c>
      <c r="S66" s="4">
        <v>13675809</v>
      </c>
      <c r="T66" s="4">
        <f t="shared" si="18"/>
        <v>20021479.399999999</v>
      </c>
      <c r="U66" s="4">
        <f t="shared" si="17"/>
        <v>13099145</v>
      </c>
      <c r="V66" s="5">
        <v>1.8100000000000002E-2</v>
      </c>
    </row>
    <row r="67" spans="1:22" x14ac:dyDescent="0.2">
      <c r="A67" s="16" t="s">
        <v>237</v>
      </c>
      <c r="B67" s="4">
        <v>254300</v>
      </c>
      <c r="C67" s="4">
        <v>379200</v>
      </c>
      <c r="D67" s="4">
        <v>-124900</v>
      </c>
      <c r="E67" s="4">
        <v>-2103180000</v>
      </c>
      <c r="F67" s="4">
        <f t="shared" si="15"/>
        <v>-208638140569</v>
      </c>
      <c r="K67" s="24">
        <f t="shared" si="16"/>
        <v>29554500000</v>
      </c>
      <c r="L67" s="4">
        <v>7703</v>
      </c>
      <c r="M67" s="4">
        <v>13640</v>
      </c>
      <c r="N67" s="4">
        <v>600</v>
      </c>
      <c r="O67" s="4">
        <v>1058</v>
      </c>
      <c r="P67" s="4">
        <v>17047100</v>
      </c>
      <c r="Q67" s="4">
        <v>31997400</v>
      </c>
      <c r="R67" s="5">
        <v>-4.0899999999999999E-2</v>
      </c>
      <c r="S67" s="4">
        <v>51750576</v>
      </c>
      <c r="T67" s="4">
        <f t="shared" si="18"/>
        <v>16113742.4</v>
      </c>
      <c r="U67" s="4">
        <f t="shared" si="17"/>
        <v>13099145</v>
      </c>
      <c r="V67" s="5">
        <v>6.9199999999999998E-2</v>
      </c>
    </row>
    <row r="68" spans="1:22" x14ac:dyDescent="0.2">
      <c r="A68" s="16" t="s">
        <v>233</v>
      </c>
      <c r="B68" s="4">
        <v>0</v>
      </c>
      <c r="C68" s="4">
        <v>700</v>
      </c>
      <c r="D68" s="4">
        <v>-700</v>
      </c>
      <c r="E68" s="4">
        <v>-12030000</v>
      </c>
      <c r="F68" s="4">
        <f t="shared" si="15"/>
        <v>-206534960569</v>
      </c>
      <c r="K68" s="24">
        <f t="shared" si="16"/>
        <v>29554500000</v>
      </c>
      <c r="L68" s="4">
        <v>2055</v>
      </c>
      <c r="M68" s="4">
        <v>3541</v>
      </c>
      <c r="N68" s="4">
        <v>164</v>
      </c>
      <c r="O68" s="4">
        <v>249</v>
      </c>
      <c r="P68" s="4">
        <v>0</v>
      </c>
      <c r="Q68" s="4">
        <v>0</v>
      </c>
      <c r="R68" s="5">
        <v>0</v>
      </c>
      <c r="S68" s="4">
        <v>13099145</v>
      </c>
      <c r="T68" s="4">
        <f t="shared" si="18"/>
        <v>17207869.600000001</v>
      </c>
      <c r="U68" s="4">
        <f t="shared" si="17"/>
        <v>15366048</v>
      </c>
    </row>
    <row r="69" spans="1:22" x14ac:dyDescent="0.2">
      <c r="A69" s="16" t="s">
        <v>232</v>
      </c>
      <c r="B69" s="4">
        <v>108500</v>
      </c>
      <c r="C69" s="4">
        <v>1300</v>
      </c>
      <c r="D69" s="4">
        <v>107200</v>
      </c>
      <c r="E69" s="4">
        <v>1840670000</v>
      </c>
      <c r="F69" s="4">
        <f t="shared" si="15"/>
        <v>-206522930569</v>
      </c>
      <c r="K69" s="24">
        <f t="shared" si="16"/>
        <v>29554500000</v>
      </c>
      <c r="L69" s="4"/>
      <c r="M69" s="4"/>
      <c r="N69" s="4"/>
      <c r="O69" s="4"/>
      <c r="P69" s="4">
        <v>7609100</v>
      </c>
      <c r="Q69" s="4">
        <v>8112000</v>
      </c>
      <c r="R69" s="5">
        <v>0</v>
      </c>
      <c r="S69" s="4">
        <v>17097182</v>
      </c>
      <c r="T69" s="4">
        <f t="shared" si="18"/>
        <v>17906162.5</v>
      </c>
      <c r="U69" s="4">
        <f t="shared" si="17"/>
        <v>10024125</v>
      </c>
    </row>
    <row r="70" spans="1:22" x14ac:dyDescent="0.2">
      <c r="A70" s="16" t="s">
        <v>231</v>
      </c>
      <c r="B70" s="4">
        <v>5300</v>
      </c>
      <c r="C70" s="4">
        <v>467649</v>
      </c>
      <c r="D70" s="4">
        <v>-462349</v>
      </c>
      <c r="E70" s="4">
        <v>-7972690000</v>
      </c>
      <c r="F70" s="4">
        <f t="shared" si="15"/>
        <v>-208363600569</v>
      </c>
      <c r="G70" s="4">
        <v>1830000</v>
      </c>
      <c r="H70" s="4">
        <v>0</v>
      </c>
      <c r="I70" s="4">
        <v>1830000</v>
      </c>
      <c r="J70" s="4">
        <v>29554500000</v>
      </c>
      <c r="K70" s="24">
        <f t="shared" si="16"/>
        <v>29554500000</v>
      </c>
      <c r="L70" s="4"/>
      <c r="M70" s="4"/>
      <c r="N70" s="4"/>
      <c r="O70" s="4"/>
      <c r="P70" s="4">
        <v>8826700</v>
      </c>
      <c r="Q70" s="4">
        <v>9773400</v>
      </c>
      <c r="R70" s="5">
        <v>0</v>
      </c>
      <c r="S70" s="4">
        <v>19919955</v>
      </c>
      <c r="T70" s="4">
        <f t="shared" si="18"/>
        <v>18737134.399999999</v>
      </c>
      <c r="U70" s="4">
        <f t="shared" si="17"/>
        <v>10024125</v>
      </c>
    </row>
    <row r="71" spans="1:22" x14ac:dyDescent="0.2">
      <c r="A71" s="16" t="s">
        <v>230</v>
      </c>
      <c r="B71" s="4">
        <v>13600</v>
      </c>
      <c r="C71" s="4">
        <v>76200</v>
      </c>
      <c r="D71" s="4">
        <v>-62600</v>
      </c>
      <c r="E71" s="4">
        <v>-1068720000</v>
      </c>
      <c r="F71" s="4">
        <f t="shared" si="15"/>
        <v>-200390910569</v>
      </c>
      <c r="K71">
        <f t="shared" si="16"/>
        <v>0</v>
      </c>
      <c r="L71" s="4"/>
      <c r="M71" s="4"/>
      <c r="N71" s="4"/>
      <c r="O71" s="4"/>
      <c r="P71" s="4">
        <v>6404100</v>
      </c>
      <c r="Q71" s="4">
        <v>8058600</v>
      </c>
      <c r="R71" s="5">
        <v>1.1899999999999999E-2</v>
      </c>
      <c r="S71" s="4">
        <v>15366048</v>
      </c>
      <c r="T71" s="4">
        <f t="shared" si="18"/>
        <v>18459705.399999999</v>
      </c>
      <c r="U71" s="4">
        <f t="shared" si="17"/>
        <v>10024125</v>
      </c>
    </row>
    <row r="72" spans="1:22" x14ac:dyDescent="0.2">
      <c r="A72" s="16" t="s">
        <v>229</v>
      </c>
      <c r="B72" s="4">
        <v>94930</v>
      </c>
      <c r="C72" s="4">
        <v>11600</v>
      </c>
      <c r="D72" s="4">
        <v>83330</v>
      </c>
      <c r="E72" s="4">
        <v>1399200000</v>
      </c>
      <c r="F72" s="4">
        <f t="shared" si="15"/>
        <v>-199322190569</v>
      </c>
      <c r="K72">
        <f t="shared" si="16"/>
        <v>0</v>
      </c>
      <c r="L72" s="4"/>
      <c r="M72" s="4"/>
      <c r="N72" s="4"/>
      <c r="O72" s="4"/>
      <c r="P72" s="4">
        <v>10296700</v>
      </c>
      <c r="Q72" s="4">
        <v>8319100</v>
      </c>
      <c r="R72" s="5">
        <v>1.2E-2</v>
      </c>
      <c r="S72" s="4">
        <v>19444900</v>
      </c>
      <c r="T72" s="4">
        <f t="shared" si="18"/>
        <v>20629840.5</v>
      </c>
      <c r="U72" s="4">
        <f t="shared" si="17"/>
        <v>10024125</v>
      </c>
    </row>
    <row r="73" spans="1:22" x14ac:dyDescent="0.2">
      <c r="A73" s="16" t="s">
        <v>228</v>
      </c>
      <c r="B73" s="4">
        <v>16500</v>
      </c>
      <c r="C73" s="4">
        <v>190300</v>
      </c>
      <c r="D73" s="4">
        <v>-173800</v>
      </c>
      <c r="E73" s="4">
        <v>-2956200000</v>
      </c>
      <c r="F73" s="4">
        <f t="shared" si="15"/>
        <v>-200721390569</v>
      </c>
      <c r="K73">
        <f t="shared" si="16"/>
        <v>0</v>
      </c>
      <c r="L73" s="4"/>
      <c r="M73" s="4"/>
      <c r="N73" s="4"/>
      <c r="O73" s="4"/>
      <c r="P73" s="4">
        <v>7406500</v>
      </c>
      <c r="Q73" s="4">
        <v>10597200</v>
      </c>
      <c r="R73" s="5">
        <v>-8.8999999999999999E-3</v>
      </c>
      <c r="S73" s="4">
        <v>19624313</v>
      </c>
      <c r="T73" s="4">
        <f t="shared" si="18"/>
        <v>21056189.800000001</v>
      </c>
      <c r="U73" s="4">
        <f t="shared" si="17"/>
        <v>10024125</v>
      </c>
    </row>
    <row r="74" spans="1:22" x14ac:dyDescent="0.2">
      <c r="A74" s="16" t="s">
        <v>227</v>
      </c>
      <c r="B74" s="4">
        <v>2000</v>
      </c>
      <c r="C74" s="4">
        <v>493100</v>
      </c>
      <c r="D74" s="4">
        <v>-491100</v>
      </c>
      <c r="E74" s="4">
        <v>-8241650000</v>
      </c>
      <c r="F74" s="4">
        <f t="shared" si="15"/>
        <v>-197765190569</v>
      </c>
      <c r="K74">
        <f t="shared" si="16"/>
        <v>0</v>
      </c>
      <c r="L74" s="4"/>
      <c r="M74" s="4"/>
      <c r="N74" s="4"/>
      <c r="O74" s="4"/>
      <c r="P74" s="4">
        <v>3849400</v>
      </c>
      <c r="Q74" s="4">
        <v>5319400</v>
      </c>
      <c r="R74" s="5">
        <v>-5.7999999999999996E-3</v>
      </c>
      <c r="S74" s="4">
        <v>10024125</v>
      </c>
      <c r="T74" s="4">
        <f t="shared" si="18"/>
        <v>27443961.5</v>
      </c>
      <c r="U74" s="4">
        <f t="shared" si="17"/>
        <v>12673206</v>
      </c>
    </row>
    <row r="75" spans="1:22" x14ac:dyDescent="0.2">
      <c r="A75" s="16" t="s">
        <v>221</v>
      </c>
      <c r="B75" s="4">
        <v>103000</v>
      </c>
      <c r="C75" s="4">
        <v>681500</v>
      </c>
      <c r="D75" s="4">
        <v>-578500</v>
      </c>
      <c r="E75" s="4">
        <v>-9720690000</v>
      </c>
      <c r="F75" s="4">
        <f t="shared" si="15"/>
        <v>-189523540569</v>
      </c>
      <c r="K75">
        <f t="shared" si="16"/>
        <v>0</v>
      </c>
      <c r="L75" s="4"/>
      <c r="M75" s="4"/>
      <c r="N75" s="4"/>
      <c r="O75" s="4"/>
      <c r="P75" s="4">
        <v>9798600</v>
      </c>
      <c r="Q75" s="4">
        <v>6698000</v>
      </c>
      <c r="R75" s="5">
        <v>9.0000000000000011E-3</v>
      </c>
      <c r="S75" s="4">
        <v>17485550</v>
      </c>
      <c r="T75" s="4">
        <f t="shared" si="18"/>
        <v>28634511.5</v>
      </c>
      <c r="U75" s="4">
        <f t="shared" si="17"/>
        <v>12673206</v>
      </c>
    </row>
    <row r="76" spans="1:22" x14ac:dyDescent="0.2">
      <c r="A76" s="16" t="s">
        <v>212</v>
      </c>
      <c r="B76" s="4">
        <v>148200</v>
      </c>
      <c r="C76" s="4">
        <v>106369</v>
      </c>
      <c r="D76" s="4">
        <v>41831</v>
      </c>
      <c r="E76" s="4">
        <v>662540000</v>
      </c>
      <c r="F76" s="4">
        <f t="shared" si="15"/>
        <v>-179802850569</v>
      </c>
      <c r="K76">
        <f t="shared" si="16"/>
        <v>0</v>
      </c>
      <c r="L76" s="4"/>
      <c r="M76" s="4"/>
      <c r="N76" s="4"/>
      <c r="O76" s="4"/>
      <c r="P76" s="4">
        <v>6658600</v>
      </c>
      <c r="Q76" s="4">
        <v>7946900</v>
      </c>
      <c r="R76" s="5">
        <v>2.4399999999999998E-2</v>
      </c>
      <c r="S76" s="4">
        <v>16403000</v>
      </c>
      <c r="T76" s="4">
        <f t="shared" si="18"/>
        <v>30198134.699999999</v>
      </c>
      <c r="U76" s="4">
        <f t="shared" si="17"/>
        <v>12591758</v>
      </c>
    </row>
    <row r="77" spans="1:22" x14ac:dyDescent="0.2">
      <c r="A77" s="16" t="s">
        <v>211</v>
      </c>
      <c r="B77" s="4">
        <v>177700</v>
      </c>
      <c r="C77" s="4">
        <v>459800</v>
      </c>
      <c r="D77" s="4">
        <v>-282100</v>
      </c>
      <c r="E77" s="4">
        <v>-4648400000</v>
      </c>
      <c r="F77" s="4">
        <f t="shared" si="15"/>
        <v>-180465390569</v>
      </c>
      <c r="K77">
        <f>K78+J77</f>
        <v>0</v>
      </c>
      <c r="L77" s="4"/>
      <c r="M77" s="4"/>
      <c r="N77" s="4"/>
      <c r="O77" s="4"/>
      <c r="P77" s="4">
        <v>4740700</v>
      </c>
      <c r="Q77" s="4">
        <v>6981200</v>
      </c>
      <c r="R77" s="5">
        <v>-6.0000000000000001E-3</v>
      </c>
      <c r="S77" s="4">
        <v>12673206</v>
      </c>
      <c r="T77" s="4">
        <f t="shared" si="18"/>
        <v>35816405.899999999</v>
      </c>
      <c r="U77" s="4">
        <f t="shared" si="17"/>
        <v>12591758</v>
      </c>
    </row>
    <row r="78" spans="1:22" x14ac:dyDescent="0.2">
      <c r="A78" s="16" t="s">
        <v>210</v>
      </c>
      <c r="B78" s="4">
        <v>438856</v>
      </c>
      <c r="C78" s="4">
        <v>3360700</v>
      </c>
      <c r="D78" s="4">
        <v>-2921844</v>
      </c>
      <c r="E78" s="4">
        <v>-48200350000</v>
      </c>
      <c r="F78" s="4">
        <f t="shared" si="15"/>
        <v>-175816990569</v>
      </c>
      <c r="K78">
        <f>J78+K80</f>
        <v>0</v>
      </c>
      <c r="R78" s="5">
        <v>3.0999999999999999E-3</v>
      </c>
      <c r="S78" s="4">
        <v>24040417</v>
      </c>
      <c r="T78" s="4">
        <f t="shared" si="18"/>
        <v>36355207.899999999</v>
      </c>
      <c r="U78" s="4">
        <f t="shared" si="17"/>
        <v>12591758</v>
      </c>
    </row>
    <row r="79" spans="1:22" x14ac:dyDescent="0.2">
      <c r="A79" s="16" t="s">
        <v>209</v>
      </c>
      <c r="B79" s="4">
        <v>164800</v>
      </c>
      <c r="C79" s="4">
        <v>331700</v>
      </c>
      <c r="D79" s="4">
        <v>-166900</v>
      </c>
      <c r="E79" s="4">
        <v>-2765140000</v>
      </c>
      <c r="F79" s="4">
        <f t="shared" si="15"/>
        <v>-127616640569</v>
      </c>
      <c r="L79" s="4"/>
      <c r="M79" s="4"/>
      <c r="N79" s="4"/>
      <c r="O79" s="4"/>
      <c r="P79" s="4">
        <v>8327000</v>
      </c>
      <c r="Q79" s="4">
        <v>13670700</v>
      </c>
      <c r="R79" s="5">
        <v>-9.0000000000000011E-3</v>
      </c>
      <c r="S79" s="4">
        <v>24080111</v>
      </c>
      <c r="T79" s="4">
        <f t="shared" si="18"/>
        <v>37809096.299999997</v>
      </c>
      <c r="U79" s="4">
        <f t="shared" si="17"/>
        <v>12591758</v>
      </c>
    </row>
    <row r="80" spans="1:22" x14ac:dyDescent="0.2">
      <c r="A80" s="16" t="s">
        <v>208</v>
      </c>
      <c r="B80" s="4">
        <v>47300</v>
      </c>
      <c r="C80" s="4">
        <v>135935</v>
      </c>
      <c r="D80" s="4">
        <v>-88635</v>
      </c>
      <c r="E80" s="4">
        <v>-1525270000</v>
      </c>
      <c r="F80" s="4">
        <f t="shared" si="15"/>
        <v>-124851500569</v>
      </c>
      <c r="K80">
        <f>J80</f>
        <v>0</v>
      </c>
      <c r="R80" s="5">
        <v>-2.92E-2</v>
      </c>
      <c r="S80" s="4">
        <v>28229674</v>
      </c>
      <c r="T80" s="4">
        <f t="shared" si="18"/>
        <v>37391853.5</v>
      </c>
      <c r="U80" s="4">
        <f t="shared" si="17"/>
        <v>12591758</v>
      </c>
    </row>
    <row r="81" spans="1:21" x14ac:dyDescent="0.2">
      <c r="A81" s="16" t="s">
        <v>207</v>
      </c>
      <c r="B81" s="4">
        <v>391100</v>
      </c>
      <c r="C81" s="4">
        <v>291500</v>
      </c>
      <c r="D81" s="4">
        <v>99600</v>
      </c>
      <c r="E81" s="4">
        <v>1712100000</v>
      </c>
      <c r="F81" s="4">
        <f t="shared" si="15"/>
        <v>-123326230569</v>
      </c>
      <c r="R81" s="5">
        <v>0</v>
      </c>
      <c r="S81" s="4">
        <v>12591758</v>
      </c>
      <c r="T81" s="4">
        <f t="shared" si="18"/>
        <v>39690475.600000001</v>
      </c>
      <c r="U81" s="4">
        <f t="shared" si="17"/>
        <v>23887806</v>
      </c>
    </row>
    <row r="82" spans="1:21" x14ac:dyDescent="0.2">
      <c r="A82" s="16" t="s">
        <v>206</v>
      </c>
      <c r="B82" s="4">
        <v>34900</v>
      </c>
      <c r="C82" s="4">
        <v>254000</v>
      </c>
      <c r="D82" s="4">
        <v>-219100</v>
      </c>
      <c r="E82" s="4">
        <v>-3677830000</v>
      </c>
      <c r="F82" s="4">
        <f t="shared" si="15"/>
        <v>-125038330569</v>
      </c>
      <c r="R82" s="5">
        <v>-5.7999999999999996E-3</v>
      </c>
      <c r="S82" s="4">
        <v>41146251</v>
      </c>
      <c r="T82" s="4">
        <f t="shared" si="18"/>
        <v>37786479.200000003</v>
      </c>
      <c r="U82" s="4">
        <f t="shared" si="17"/>
        <v>23887806</v>
      </c>
    </row>
    <row r="83" spans="1:21" x14ac:dyDescent="0.2">
      <c r="A83" s="16" t="s">
        <v>205</v>
      </c>
      <c r="B83" s="4">
        <v>102510</v>
      </c>
      <c r="C83" s="4">
        <v>87600</v>
      </c>
      <c r="D83" s="4">
        <v>14910</v>
      </c>
      <c r="E83" s="4">
        <v>257280000</v>
      </c>
      <c r="F83" s="4">
        <f t="shared" si="15"/>
        <v>-121360500569</v>
      </c>
      <c r="R83" s="5">
        <v>-1.43E-2</v>
      </c>
      <c r="S83" s="4">
        <v>23887806</v>
      </c>
      <c r="T83" s="4">
        <f t="shared" si="18"/>
        <v>41084930.299999997</v>
      </c>
      <c r="U83" s="4">
        <f t="shared" si="17"/>
        <v>29391050</v>
      </c>
    </row>
    <row r="84" spans="1:21" x14ac:dyDescent="0.2">
      <c r="A84" s="16" t="s">
        <v>204</v>
      </c>
      <c r="B84" s="4">
        <v>302800</v>
      </c>
      <c r="C84" s="4">
        <v>941805</v>
      </c>
      <c r="D84" s="4">
        <v>-639005</v>
      </c>
      <c r="E84" s="4">
        <v>-10996420000</v>
      </c>
      <c r="F84" s="4">
        <f t="shared" si="15"/>
        <v>-121617780569</v>
      </c>
      <c r="R84" s="5">
        <v>-3.32E-2</v>
      </c>
      <c r="S84" s="4">
        <v>73901842</v>
      </c>
      <c r="T84" s="4">
        <f t="shared" si="18"/>
        <v>38216669.799999997</v>
      </c>
      <c r="U84" s="4">
        <f t="shared" si="17"/>
        <v>29391050</v>
      </c>
    </row>
    <row r="85" spans="1:21" x14ac:dyDescent="0.2">
      <c r="A85" s="16" t="s">
        <v>203</v>
      </c>
      <c r="B85" s="4">
        <v>88900</v>
      </c>
      <c r="C85" s="4">
        <v>1988625</v>
      </c>
      <c r="D85" s="4">
        <v>-1899725</v>
      </c>
      <c r="E85" s="4">
        <v>-33780880000</v>
      </c>
      <c r="F85" s="4">
        <f t="shared" si="15"/>
        <v>-110621360569</v>
      </c>
      <c r="R85" s="5">
        <v>1.9799999999999998E-2</v>
      </c>
      <c r="S85" s="4">
        <v>29391050</v>
      </c>
      <c r="T85" s="4">
        <f t="shared" si="18"/>
        <v>39553600.399999999</v>
      </c>
      <c r="U85" s="4">
        <f t="shared" si="17"/>
        <v>24057246</v>
      </c>
    </row>
    <row r="86" spans="1:21" x14ac:dyDescent="0.2">
      <c r="A86" s="16" t="s">
        <v>202</v>
      </c>
      <c r="B86" s="4">
        <v>5500</v>
      </c>
      <c r="C86" s="4">
        <v>1477919</v>
      </c>
      <c r="D86" s="4">
        <v>-1472419</v>
      </c>
      <c r="E86" s="4">
        <v>-26085820000</v>
      </c>
      <c r="F86" s="4">
        <f t="shared" si="15"/>
        <v>-76840480569</v>
      </c>
      <c r="R86" s="5">
        <v>-5.6000000000000008E-3</v>
      </c>
      <c r="S86" s="4">
        <v>32039232</v>
      </c>
      <c r="T86" s="4">
        <f t="shared" si="18"/>
        <v>39288146.100000001</v>
      </c>
      <c r="U86" s="4">
        <f t="shared" si="17"/>
        <v>24057246</v>
      </c>
    </row>
    <row r="87" spans="1:21" x14ac:dyDescent="0.2">
      <c r="A87" s="16" t="s">
        <v>201</v>
      </c>
      <c r="B87" s="4">
        <v>831800</v>
      </c>
      <c r="C87" s="4">
        <v>1542650</v>
      </c>
      <c r="D87" s="4">
        <v>-710850</v>
      </c>
      <c r="E87" s="4">
        <v>-12299450000</v>
      </c>
      <c r="F87" s="4">
        <f t="shared" si="15"/>
        <v>-50754660569</v>
      </c>
      <c r="R87" s="5">
        <v>6.59E-2</v>
      </c>
      <c r="S87" s="4">
        <v>68855918</v>
      </c>
      <c r="T87" s="4">
        <f t="shared" si="18"/>
        <v>37317190</v>
      </c>
      <c r="U87" s="4">
        <f t="shared" si="17"/>
        <v>22106287</v>
      </c>
    </row>
    <row r="88" spans="1:21" x14ac:dyDescent="0.2">
      <c r="A88" s="16" t="s">
        <v>200</v>
      </c>
      <c r="B88" s="4">
        <v>210600</v>
      </c>
      <c r="C88" s="4">
        <v>364800</v>
      </c>
      <c r="D88" s="4">
        <v>-154200</v>
      </c>
      <c r="E88" s="4">
        <v>-2525110000</v>
      </c>
      <c r="F88" s="4">
        <f t="shared" si="15"/>
        <v>-38455210569</v>
      </c>
      <c r="R88" s="5">
        <v>1.83E-2</v>
      </c>
      <c r="S88" s="4">
        <v>29428437</v>
      </c>
      <c r="T88" s="4">
        <f t="shared" si="18"/>
        <v>40499113.100000001</v>
      </c>
      <c r="U88" s="4">
        <f t="shared" si="17"/>
        <v>22106287</v>
      </c>
    </row>
    <row r="89" spans="1:21" x14ac:dyDescent="0.2">
      <c r="A89" s="16" t="s">
        <v>199</v>
      </c>
      <c r="B89" s="4">
        <v>111200</v>
      </c>
      <c r="C89" s="4">
        <v>586400</v>
      </c>
      <c r="D89" s="4">
        <v>-475200</v>
      </c>
      <c r="E89" s="4">
        <v>-7954610000</v>
      </c>
      <c r="F89" s="4">
        <f t="shared" si="15"/>
        <v>-35930100569</v>
      </c>
      <c r="R89" s="5">
        <v>-3.0000000000000001E-3</v>
      </c>
      <c r="S89" s="4">
        <v>38618995</v>
      </c>
      <c r="T89" s="4">
        <f t="shared" si="18"/>
        <v>40182213.899999999</v>
      </c>
      <c r="U89" s="4">
        <f t="shared" si="17"/>
        <v>22106287</v>
      </c>
    </row>
    <row r="90" spans="1:21" x14ac:dyDescent="0.2">
      <c r="A90" s="16" t="s">
        <v>198</v>
      </c>
      <c r="B90" s="4">
        <v>74400</v>
      </c>
      <c r="C90" s="4">
        <v>963700</v>
      </c>
      <c r="D90" s="4">
        <v>-889300</v>
      </c>
      <c r="E90" s="4">
        <v>-14535680000</v>
      </c>
      <c r="F90" s="4">
        <f t="shared" si="15"/>
        <v>-27975490569</v>
      </c>
      <c r="R90" s="5">
        <v>1.24E-2</v>
      </c>
      <c r="S90" s="4">
        <v>24057246</v>
      </c>
      <c r="T90" s="4">
        <f t="shared" si="18"/>
        <v>41795431</v>
      </c>
      <c r="U90" s="4">
        <f t="shared" si="17"/>
        <v>22106287</v>
      </c>
    </row>
    <row r="91" spans="1:21" x14ac:dyDescent="0.2">
      <c r="A91" s="16" t="s">
        <v>197</v>
      </c>
      <c r="B91" s="4">
        <v>687975</v>
      </c>
      <c r="C91" s="4">
        <v>759400</v>
      </c>
      <c r="D91" s="4">
        <v>-71425</v>
      </c>
      <c r="E91" s="4">
        <v>-1224460000</v>
      </c>
      <c r="F91" s="4">
        <f t="shared" si="15"/>
        <v>-13439810569</v>
      </c>
      <c r="R91" s="5">
        <v>9.3999999999999986E-3</v>
      </c>
      <c r="S91" s="4">
        <v>35577979</v>
      </c>
      <c r="T91" s="4">
        <f t="shared" si="18"/>
        <v>41729182.200000003</v>
      </c>
      <c r="U91" s="4">
        <f t="shared" si="17"/>
        <v>22106287</v>
      </c>
    </row>
    <row r="92" spans="1:21" x14ac:dyDescent="0.2">
      <c r="A92" s="16" t="s">
        <v>196</v>
      </c>
      <c r="B92" s="4">
        <v>32100</v>
      </c>
      <c r="C92" s="4">
        <v>820500</v>
      </c>
      <c r="D92" s="4">
        <v>-788400</v>
      </c>
      <c r="E92" s="4">
        <v>-12885570000</v>
      </c>
      <c r="F92" s="4">
        <f t="shared" si="15"/>
        <v>-12215350569</v>
      </c>
      <c r="R92" s="5">
        <v>-3.0099999999999998E-2</v>
      </c>
      <c r="S92" s="4">
        <v>22106287</v>
      </c>
      <c r="T92" s="4">
        <f t="shared" si="18"/>
        <v>44051859.899999999</v>
      </c>
      <c r="U92" s="4">
        <f t="shared" si="17"/>
        <v>29384689</v>
      </c>
    </row>
    <row r="93" spans="1:21" x14ac:dyDescent="0.2">
      <c r="A93" s="16" t="s">
        <v>195</v>
      </c>
      <c r="B93" s="4">
        <v>1659700</v>
      </c>
      <c r="C93" s="4">
        <v>656600</v>
      </c>
      <c r="D93" s="4">
        <v>1003100</v>
      </c>
      <c r="E93" s="4">
        <v>15940430000</v>
      </c>
      <c r="F93" s="4">
        <f t="shared" si="15"/>
        <v>670219431</v>
      </c>
      <c r="R93" s="5">
        <v>3.7499999999999999E-2</v>
      </c>
      <c r="S93" s="4">
        <v>56872317</v>
      </c>
      <c r="T93" s="4">
        <f t="shared" si="18"/>
        <v>43987931</v>
      </c>
      <c r="U93" s="4">
        <f t="shared" si="17"/>
        <v>29384689</v>
      </c>
    </row>
    <row r="94" spans="1:21" x14ac:dyDescent="0.2">
      <c r="A94" s="16" t="s">
        <v>194</v>
      </c>
      <c r="B94" s="4">
        <v>702100</v>
      </c>
      <c r="C94" s="4">
        <v>1216600</v>
      </c>
      <c r="D94" s="4">
        <v>-514500</v>
      </c>
      <c r="E94" s="4">
        <v>-9245770000</v>
      </c>
      <c r="F94" s="4">
        <f t="shared" si="15"/>
        <v>-15270210569</v>
      </c>
      <c r="R94" s="5">
        <v>-6.9699999999999998E-2</v>
      </c>
      <c r="S94" s="4">
        <v>45219237</v>
      </c>
      <c r="T94" s="4">
        <f t="shared" si="18"/>
        <v>45636260.5</v>
      </c>
      <c r="U94" s="4">
        <f t="shared" si="17"/>
        <v>29384689</v>
      </c>
    </row>
    <row r="95" spans="1:21" x14ac:dyDescent="0.2">
      <c r="A95" s="16" t="s">
        <v>193</v>
      </c>
      <c r="B95" s="4">
        <v>415900</v>
      </c>
      <c r="C95" s="4">
        <v>835300</v>
      </c>
      <c r="D95" s="4">
        <v>-419400</v>
      </c>
      <c r="E95" s="4">
        <v>-7088780000</v>
      </c>
      <c r="F95" s="4">
        <f t="shared" si="15"/>
        <v>-6024440569</v>
      </c>
      <c r="R95" s="5">
        <v>1.18E-2</v>
      </c>
      <c r="S95" s="4">
        <v>42760356</v>
      </c>
      <c r="T95" s="4">
        <f t="shared" si="18"/>
        <v>46039325.200000003</v>
      </c>
      <c r="U95" s="4">
        <f t="shared" si="17"/>
        <v>29384689</v>
      </c>
    </row>
    <row r="96" spans="1:21" x14ac:dyDescent="0.2">
      <c r="A96" s="16" t="s">
        <v>192</v>
      </c>
      <c r="B96" s="4">
        <v>411200</v>
      </c>
      <c r="C96" s="4">
        <v>1587200</v>
      </c>
      <c r="D96" s="4">
        <v>-1176000</v>
      </c>
      <c r="E96" s="4">
        <v>-19928790000</v>
      </c>
      <c r="F96" s="4">
        <f t="shared" si="15"/>
        <v>1064339431</v>
      </c>
      <c r="R96" s="5">
        <v>6.0000000000000001E-3</v>
      </c>
      <c r="S96" s="4">
        <v>29384689</v>
      </c>
      <c r="T96" s="4">
        <f t="shared" si="18"/>
        <v>46054034</v>
      </c>
      <c r="U96" s="4">
        <f t="shared" si="17"/>
        <v>34915491</v>
      </c>
    </row>
    <row r="97" spans="1:21" x14ac:dyDescent="0.2">
      <c r="A97" s="16" t="s">
        <v>191</v>
      </c>
      <c r="B97" s="4">
        <v>1334200</v>
      </c>
      <c r="C97" s="4">
        <v>216400</v>
      </c>
      <c r="D97" s="4">
        <v>1117800</v>
      </c>
      <c r="E97" s="4">
        <v>18167540000</v>
      </c>
      <c r="F97" s="4">
        <f t="shared" si="15"/>
        <v>20993129431</v>
      </c>
      <c r="R97" s="5">
        <v>4.3299999999999998E-2</v>
      </c>
      <c r="S97" s="4">
        <v>49146357</v>
      </c>
      <c r="T97" s="4">
        <f t="shared" si="18"/>
        <v>43797103.200000003</v>
      </c>
      <c r="U97" s="4">
        <f t="shared" si="17"/>
        <v>34915491</v>
      </c>
    </row>
    <row r="98" spans="1:21" x14ac:dyDescent="0.2">
      <c r="A98" s="16" t="s">
        <v>190</v>
      </c>
      <c r="B98" s="4">
        <v>738000</v>
      </c>
      <c r="C98" s="4">
        <v>1992934</v>
      </c>
      <c r="D98" s="4">
        <v>-1254934</v>
      </c>
      <c r="E98" s="4">
        <v>-21088490000</v>
      </c>
      <c r="F98" s="4">
        <f t="shared" si="15"/>
        <v>2825589431</v>
      </c>
      <c r="R98" s="5">
        <v>-3.5699999999999996E-2</v>
      </c>
      <c r="S98" s="4">
        <v>61247668</v>
      </c>
      <c r="T98" s="4">
        <f t="shared" si="18"/>
        <v>41629728.399999999</v>
      </c>
      <c r="U98" s="4">
        <f t="shared" si="17"/>
        <v>34915491</v>
      </c>
    </row>
    <row r="99" spans="1:21" x14ac:dyDescent="0.2">
      <c r="A99" s="16" t="s">
        <v>189</v>
      </c>
      <c r="B99" s="4">
        <v>1465300</v>
      </c>
      <c r="C99" s="4">
        <v>25000</v>
      </c>
      <c r="D99" s="4">
        <v>1440300</v>
      </c>
      <c r="E99" s="4">
        <v>23373590000</v>
      </c>
      <c r="F99" s="4">
        <f t="shared" si="15"/>
        <v>23914079431</v>
      </c>
      <c r="R99" s="5">
        <v>2.76E-2</v>
      </c>
      <c r="S99" s="4">
        <v>35450003</v>
      </c>
      <c r="T99" s="4">
        <f t="shared" si="18"/>
        <v>41504055.700000003</v>
      </c>
      <c r="U99" s="4">
        <f t="shared" si="17"/>
        <v>34915491</v>
      </c>
    </row>
    <row r="100" spans="1:21" x14ac:dyDescent="0.2">
      <c r="A100" s="16" t="s">
        <v>188</v>
      </c>
      <c r="B100" s="4">
        <v>495200</v>
      </c>
      <c r="C100" s="4">
        <v>410800</v>
      </c>
      <c r="D100" s="4">
        <v>84400</v>
      </c>
      <c r="E100" s="4">
        <v>1460330000</v>
      </c>
      <c r="F100" s="4">
        <f t="shared" si="15"/>
        <v>540489431</v>
      </c>
      <c r="R100" s="5">
        <v>1.24E-2</v>
      </c>
      <c r="S100" s="4">
        <v>40189417</v>
      </c>
      <c r="T100" s="4">
        <f t="shared" si="18"/>
        <v>41375552.399999999</v>
      </c>
      <c r="U100" s="4">
        <f t="shared" si="17"/>
        <v>34915491</v>
      </c>
    </row>
    <row r="101" spans="1:21" x14ac:dyDescent="0.2">
      <c r="A101" s="16" t="s">
        <v>187</v>
      </c>
      <c r="B101" s="4">
        <v>326600</v>
      </c>
      <c r="C101" s="4">
        <v>745900</v>
      </c>
      <c r="D101" s="4">
        <v>-419300</v>
      </c>
      <c r="E101" s="4">
        <v>-6925400000</v>
      </c>
      <c r="F101" s="4">
        <f t="shared" si="15"/>
        <v>-919840569</v>
      </c>
      <c r="R101" s="5">
        <v>1.26E-2</v>
      </c>
      <c r="S101" s="4">
        <v>34915491</v>
      </c>
      <c r="T101" s="4">
        <f t="shared" si="18"/>
        <v>41486680.100000001</v>
      </c>
      <c r="U101" s="4">
        <f t="shared" si="17"/>
        <v>29531777</v>
      </c>
    </row>
    <row r="102" spans="1:21" x14ac:dyDescent="0.2">
      <c r="A102" s="16" t="s">
        <v>186</v>
      </c>
      <c r="B102" s="4">
        <v>208800</v>
      </c>
      <c r="C102" s="4">
        <v>1019500</v>
      </c>
      <c r="D102" s="4">
        <v>-810700</v>
      </c>
      <c r="E102" s="4">
        <v>-12913260000</v>
      </c>
      <c r="F102" s="4">
        <f t="shared" si="15"/>
        <v>6005559431</v>
      </c>
      <c r="R102" s="5">
        <v>1.2699999999999999E-2</v>
      </c>
      <c r="S102" s="4">
        <v>45333064</v>
      </c>
      <c r="T102" s="4">
        <f t="shared" si="18"/>
        <v>39076979.799999997</v>
      </c>
      <c r="U102" s="4">
        <f t="shared" si="17"/>
        <v>26577049</v>
      </c>
    </row>
    <row r="103" spans="1:21" x14ac:dyDescent="0.2">
      <c r="A103" s="16" t="s">
        <v>185</v>
      </c>
      <c r="B103" s="4">
        <v>1693200</v>
      </c>
      <c r="C103" s="4">
        <v>537265</v>
      </c>
      <c r="D103" s="4">
        <v>1155935</v>
      </c>
      <c r="E103" s="4">
        <v>18498790000</v>
      </c>
      <c r="F103" s="4">
        <f t="shared" si="15"/>
        <v>18918819431</v>
      </c>
      <c r="R103" s="5">
        <v>9.7000000000000003E-3</v>
      </c>
      <c r="S103" s="4">
        <v>56233028</v>
      </c>
      <c r="T103" s="4">
        <f t="shared" si="18"/>
        <v>36694835.700000003</v>
      </c>
      <c r="U103" s="4">
        <f t="shared" si="17"/>
        <v>26577049</v>
      </c>
    </row>
    <row r="104" spans="1:21" x14ac:dyDescent="0.2">
      <c r="A104" s="16" t="s">
        <v>184</v>
      </c>
      <c r="B104" s="4">
        <v>759300</v>
      </c>
      <c r="C104" s="4">
        <v>1094100</v>
      </c>
      <c r="D104" s="4">
        <v>-334800</v>
      </c>
      <c r="E104" s="4">
        <v>-5091780000</v>
      </c>
      <c r="F104" s="4">
        <f t="shared" si="15"/>
        <v>420029431</v>
      </c>
      <c r="R104" s="5">
        <v>6.8499999999999991E-2</v>
      </c>
      <c r="S104" s="4">
        <v>61702532</v>
      </c>
      <c r="T104" s="4">
        <f t="shared" si="18"/>
        <v>35172255.100000001</v>
      </c>
      <c r="U104" s="4">
        <f t="shared" si="17"/>
        <v>26577049</v>
      </c>
    </row>
    <row r="105" spans="1:21" x14ac:dyDescent="0.2">
      <c r="A105" s="16" t="s">
        <v>183</v>
      </c>
      <c r="B105" s="4">
        <v>1770000</v>
      </c>
      <c r="C105" s="4">
        <v>193600</v>
      </c>
      <c r="D105" s="4">
        <v>1576400</v>
      </c>
      <c r="E105" s="4">
        <v>22284920000</v>
      </c>
      <c r="F105" s="4">
        <f t="shared" si="15"/>
        <v>5511809431</v>
      </c>
      <c r="R105" s="5">
        <v>6.9599999999999995E-2</v>
      </c>
      <c r="S105" s="4">
        <v>46791003</v>
      </c>
      <c r="T105" s="4">
        <f t="shared" si="18"/>
        <v>32983588.199999999</v>
      </c>
      <c r="U105" s="4">
        <f t="shared" si="17"/>
        <v>26577049</v>
      </c>
    </row>
    <row r="106" spans="1:21" x14ac:dyDescent="0.2">
      <c r="A106" s="16" t="s">
        <v>182</v>
      </c>
      <c r="B106" s="4">
        <v>459700</v>
      </c>
      <c r="C106" s="4">
        <v>199416</v>
      </c>
      <c r="D106" s="4">
        <v>260284</v>
      </c>
      <c r="E106" s="4">
        <v>3547290000</v>
      </c>
      <c r="F106" s="4">
        <f t="shared" si="15"/>
        <v>-16773110569</v>
      </c>
      <c r="R106" s="5">
        <v>-1.44E-2</v>
      </c>
      <c r="S106" s="4">
        <v>29531777</v>
      </c>
      <c r="T106" s="4">
        <f t="shared" si="18"/>
        <v>31818073.600000001</v>
      </c>
      <c r="U106" s="4">
        <f t="shared" si="17"/>
        <v>26577049</v>
      </c>
    </row>
    <row r="107" spans="1:21" x14ac:dyDescent="0.2">
      <c r="A107" s="16" t="s">
        <v>181</v>
      </c>
      <c r="B107" s="4">
        <v>681500</v>
      </c>
      <c r="C107" s="4">
        <v>3132500</v>
      </c>
      <c r="D107" s="4">
        <v>-2451000</v>
      </c>
      <c r="E107" s="4">
        <v>-33491790000</v>
      </c>
      <c r="F107" s="4">
        <f t="shared" si="15"/>
        <v>-20320400569</v>
      </c>
      <c r="R107" s="5">
        <v>1.47E-2</v>
      </c>
      <c r="S107" s="4">
        <v>26577049</v>
      </c>
      <c r="T107" s="4">
        <f t="shared" si="18"/>
        <v>31257680.300000001</v>
      </c>
      <c r="U107" s="4">
        <f t="shared" si="17"/>
        <v>21236061</v>
      </c>
    </row>
    <row r="108" spans="1:21" x14ac:dyDescent="0.2">
      <c r="A108" s="16" t="s">
        <v>180</v>
      </c>
      <c r="B108" s="4">
        <v>694800</v>
      </c>
      <c r="C108" s="4">
        <v>1715069</v>
      </c>
      <c r="D108" s="4">
        <v>-1020269</v>
      </c>
      <c r="E108" s="4">
        <v>-14206910000</v>
      </c>
      <c r="F108" s="4">
        <f t="shared" si="15"/>
        <v>13171389431</v>
      </c>
      <c r="R108" s="5">
        <v>0</v>
      </c>
      <c r="S108" s="4">
        <v>39573920</v>
      </c>
      <c r="T108" s="4">
        <f t="shared" si="18"/>
        <v>30097685.899999999</v>
      </c>
      <c r="U108" s="4">
        <f t="shared" si="17"/>
        <v>21236061</v>
      </c>
    </row>
    <row r="109" spans="1:21" x14ac:dyDescent="0.2">
      <c r="A109" s="16" t="s">
        <v>179</v>
      </c>
      <c r="B109" s="4">
        <v>417900</v>
      </c>
      <c r="C109" s="4">
        <v>957100</v>
      </c>
      <c r="D109" s="4">
        <v>-539200</v>
      </c>
      <c r="E109" s="4">
        <v>-7074590000</v>
      </c>
      <c r="F109" s="4">
        <f t="shared" si="15"/>
        <v>27378299431</v>
      </c>
      <c r="R109" s="5">
        <v>6.6500000000000004E-2</v>
      </c>
      <c r="S109" s="4">
        <v>34193276</v>
      </c>
      <c r="T109" s="4">
        <f t="shared" si="18"/>
        <v>29051973.199999999</v>
      </c>
      <c r="U109" s="4">
        <f t="shared" si="17"/>
        <v>21236061</v>
      </c>
    </row>
    <row r="110" spans="1:21" x14ac:dyDescent="0.2">
      <c r="A110" s="16" t="s">
        <v>178</v>
      </c>
      <c r="B110" s="4">
        <v>3026800</v>
      </c>
      <c r="C110" s="4">
        <v>200</v>
      </c>
      <c r="D110" s="4">
        <v>3026600</v>
      </c>
      <c r="E110" s="4">
        <v>37224680000</v>
      </c>
      <c r="F110" s="4">
        <f t="shared" si="15"/>
        <v>34452889431</v>
      </c>
      <c r="R110" s="5">
        <v>6.2300000000000001E-2</v>
      </c>
      <c r="S110" s="4">
        <v>38904384</v>
      </c>
      <c r="T110" s="4">
        <f t="shared" si="18"/>
        <v>30046957.800000001</v>
      </c>
      <c r="U110" s="4">
        <f t="shared" si="17"/>
        <v>21236061</v>
      </c>
    </row>
    <row r="111" spans="1:21" x14ac:dyDescent="0.2">
      <c r="A111" s="16" t="s">
        <v>177</v>
      </c>
      <c r="B111" s="4">
        <v>2925440</v>
      </c>
      <c r="C111" s="4">
        <v>2300</v>
      </c>
      <c r="D111" s="4">
        <v>2923140</v>
      </c>
      <c r="E111" s="4">
        <v>36322282708</v>
      </c>
      <c r="F111" s="4">
        <f t="shared" si="15"/>
        <v>-2771790569</v>
      </c>
      <c r="R111" s="5">
        <v>-4.7400000000000005E-2</v>
      </c>
      <c r="S111" s="4">
        <v>36026768</v>
      </c>
      <c r="T111" s="4">
        <f t="shared" si="18"/>
        <v>28633853.800000001</v>
      </c>
      <c r="U111" s="4">
        <f t="shared" si="17"/>
        <v>17876631</v>
      </c>
    </row>
    <row r="112" spans="1:21" x14ac:dyDescent="0.2">
      <c r="A112" s="16" t="s">
        <v>176</v>
      </c>
      <c r="B112" s="4">
        <v>709600</v>
      </c>
      <c r="C112" s="4">
        <v>20315</v>
      </c>
      <c r="D112" s="4">
        <v>689285</v>
      </c>
      <c r="E112" s="4">
        <v>9031760000</v>
      </c>
      <c r="F112" s="4">
        <f t="shared" si="15"/>
        <v>-39094073277</v>
      </c>
      <c r="R112" s="5">
        <v>-6.9800000000000001E-2</v>
      </c>
      <c r="S112" s="4">
        <v>21236061</v>
      </c>
      <c r="T112" s="4">
        <f t="shared" si="18"/>
        <v>28434275</v>
      </c>
      <c r="U112" s="4">
        <f t="shared" si="17"/>
        <v>17876631</v>
      </c>
    </row>
    <row r="113" spans="1:21" x14ac:dyDescent="0.2">
      <c r="A113" s="16" t="s">
        <v>175</v>
      </c>
      <c r="B113" s="4">
        <v>36800</v>
      </c>
      <c r="C113" s="4">
        <v>1625200</v>
      </c>
      <c r="D113" s="4">
        <v>-1588400</v>
      </c>
      <c r="E113" s="4">
        <v>-21473790000</v>
      </c>
      <c r="F113" s="4">
        <f t="shared" si="15"/>
        <v>-48125833277</v>
      </c>
      <c r="R113" s="5">
        <v>-3.5999999999999999E-3</v>
      </c>
      <c r="S113" s="4">
        <v>32411587</v>
      </c>
      <c r="T113" s="4">
        <f t="shared" si="18"/>
        <v>27929291</v>
      </c>
      <c r="U113" s="4">
        <f t="shared" si="17"/>
        <v>17876631</v>
      </c>
    </row>
    <row r="114" spans="1:21" x14ac:dyDescent="0.2">
      <c r="A114" s="16" t="s">
        <v>174</v>
      </c>
      <c r="B114" s="4">
        <v>228760</v>
      </c>
      <c r="C114" s="4">
        <v>3135000</v>
      </c>
      <c r="D114" s="4">
        <v>-2906240</v>
      </c>
      <c r="E114" s="4">
        <v>-39994440000</v>
      </c>
      <c r="F114" s="4">
        <f t="shared" si="15"/>
        <v>-26652043277</v>
      </c>
      <c r="R114" s="5">
        <v>-6.8199999999999997E-2</v>
      </c>
      <c r="S114" s="4">
        <v>46476726</v>
      </c>
      <c r="T114" s="4">
        <f t="shared" si="18"/>
        <v>25357760</v>
      </c>
      <c r="U114" s="4">
        <f t="shared" si="17"/>
        <v>17876631</v>
      </c>
    </row>
    <row r="115" spans="1:21" x14ac:dyDescent="0.2">
      <c r="A115" s="16" t="s">
        <v>173</v>
      </c>
      <c r="B115" s="4">
        <v>119500</v>
      </c>
      <c r="C115" s="4">
        <v>1234400</v>
      </c>
      <c r="D115" s="4">
        <v>-1114900</v>
      </c>
      <c r="E115" s="4">
        <v>-16682820000</v>
      </c>
      <c r="F115" s="4">
        <f t="shared" si="15"/>
        <v>13342396723</v>
      </c>
      <c r="R115" s="5">
        <v>-3.4000000000000002E-3</v>
      </c>
      <c r="S115" s="4">
        <v>24904334</v>
      </c>
      <c r="T115" s="4">
        <f t="shared" si="18"/>
        <v>25132222.600000001</v>
      </c>
      <c r="U115" s="4">
        <f t="shared" si="17"/>
        <v>17876631</v>
      </c>
    </row>
    <row r="116" spans="1:21" x14ac:dyDescent="0.2">
      <c r="A116" s="16" t="s">
        <v>172</v>
      </c>
      <c r="B116" s="4">
        <v>541800</v>
      </c>
      <c r="C116" s="4">
        <v>1371900</v>
      </c>
      <c r="D116" s="4">
        <v>-830100</v>
      </c>
      <c r="E116" s="4">
        <v>-12002740000</v>
      </c>
      <c r="F116" s="4">
        <f t="shared" si="15"/>
        <v>30025216723</v>
      </c>
      <c r="R116" s="5">
        <v>2.0899999999999998E-2</v>
      </c>
      <c r="S116" s="4">
        <v>17876631</v>
      </c>
      <c r="T116" s="4">
        <f t="shared" ref="T116:T121" si="19">AVERAGE(S117:S126)</f>
        <v>26513080.600000001</v>
      </c>
      <c r="U116" s="4">
        <f t="shared" si="17"/>
        <v>20973116</v>
      </c>
    </row>
    <row r="117" spans="1:21" x14ac:dyDescent="0.2">
      <c r="A117" s="16" t="s">
        <v>171</v>
      </c>
      <c r="B117" s="4">
        <v>52200</v>
      </c>
      <c r="C117" s="4">
        <v>2844500</v>
      </c>
      <c r="D117" s="4">
        <v>-2792300</v>
      </c>
      <c r="E117" s="4">
        <v>-41020860000</v>
      </c>
      <c r="F117" s="4">
        <f t="shared" si="15"/>
        <v>42027956723</v>
      </c>
      <c r="R117" s="5">
        <v>-0.04</v>
      </c>
      <c r="S117" s="4">
        <v>20973116</v>
      </c>
      <c r="T117" s="4">
        <f t="shared" si="19"/>
        <v>26947918.199999999</v>
      </c>
      <c r="U117" s="4">
        <f t="shared" si="17"/>
        <v>19240273</v>
      </c>
    </row>
    <row r="118" spans="1:21" x14ac:dyDescent="0.2">
      <c r="A118" s="16" t="s">
        <v>170</v>
      </c>
      <c r="B118" s="4">
        <v>373800</v>
      </c>
      <c r="C118" s="4">
        <v>991600</v>
      </c>
      <c r="D118" s="4">
        <v>-617800</v>
      </c>
      <c r="E118" s="4">
        <v>-8847770000</v>
      </c>
      <c r="F118" s="4">
        <f t="shared" si="15"/>
        <v>83048816723</v>
      </c>
      <c r="R118" s="5">
        <v>4.1700000000000001E-2</v>
      </c>
      <c r="S118" s="4">
        <v>27973976</v>
      </c>
      <c r="T118" s="4">
        <f t="shared" si="19"/>
        <v>27933981.199999999</v>
      </c>
      <c r="U118" s="4">
        <f t="shared" si="17"/>
        <v>19240273</v>
      </c>
    </row>
    <row r="119" spans="1:21" x14ac:dyDescent="0.2">
      <c r="A119" s="16" t="s">
        <v>169</v>
      </c>
      <c r="B119" s="4">
        <v>200400</v>
      </c>
      <c r="C119" s="4">
        <v>604700</v>
      </c>
      <c r="D119" s="4">
        <v>-404300</v>
      </c>
      <c r="E119" s="4">
        <v>-6060490000</v>
      </c>
      <c r="F119" s="4">
        <f t="shared" si="15"/>
        <v>91896586723</v>
      </c>
      <c r="R119" s="5">
        <v>-3.0299999999999997E-2</v>
      </c>
      <c r="S119" s="4">
        <v>23736149</v>
      </c>
      <c r="T119" s="4">
        <f t="shared" si="19"/>
        <v>27878564.5</v>
      </c>
      <c r="U119" s="4">
        <f t="shared" si="17"/>
        <v>19240273</v>
      </c>
    </row>
    <row r="120" spans="1:21" x14ac:dyDescent="0.2">
      <c r="A120" s="16" t="s">
        <v>168</v>
      </c>
      <c r="B120" s="4">
        <v>2885000</v>
      </c>
      <c r="C120" s="4">
        <v>163500</v>
      </c>
      <c r="D120" s="4">
        <v>2721500</v>
      </c>
      <c r="E120" s="4">
        <v>40743900000</v>
      </c>
      <c r="F120" s="4">
        <f t="shared" si="15"/>
        <v>97957076723</v>
      </c>
      <c r="R120" s="5">
        <v>3.85E-2</v>
      </c>
      <c r="S120" s="4">
        <v>48854230</v>
      </c>
      <c r="T120" s="4">
        <f t="shared" si="19"/>
        <v>27489542.399999999</v>
      </c>
      <c r="U120" s="4">
        <f t="shared" si="17"/>
        <v>19240273</v>
      </c>
    </row>
    <row r="121" spans="1:21" x14ac:dyDescent="0.2">
      <c r="A121" s="16" t="s">
        <v>167</v>
      </c>
      <c r="B121" s="4">
        <v>1259210</v>
      </c>
      <c r="C121" s="4">
        <v>28000</v>
      </c>
      <c r="D121" s="4">
        <v>1231210</v>
      </c>
      <c r="E121" s="4">
        <v>19198650000</v>
      </c>
      <c r="F121" s="4">
        <f t="shared" si="15"/>
        <v>57213176723</v>
      </c>
      <c r="R121" s="5">
        <v>-6.5299999999999997E-2</v>
      </c>
      <c r="S121" s="4">
        <v>21895728</v>
      </c>
      <c r="T121" s="4">
        <f t="shared" si="19"/>
        <v>29015912.699999999</v>
      </c>
      <c r="U121" s="4">
        <f t="shared" si="17"/>
        <v>19240273</v>
      </c>
    </row>
    <row r="122" spans="1:21" x14ac:dyDescent="0.2">
      <c r="A122" s="16" t="s">
        <v>166</v>
      </c>
      <c r="B122" s="4">
        <v>93020</v>
      </c>
      <c r="C122" s="4">
        <v>1343300</v>
      </c>
      <c r="D122" s="4">
        <v>-1250280</v>
      </c>
      <c r="E122" s="4">
        <v>-19505250000</v>
      </c>
      <c r="F122" s="4">
        <f t="shared" si="15"/>
        <v>38014526723</v>
      </c>
      <c r="R122" s="5">
        <v>-2.5399999999999999E-2</v>
      </c>
      <c r="S122" s="4">
        <v>19240273</v>
      </c>
      <c r="T122" s="4">
        <f>AVERAGE(S123:S132)</f>
        <v>30140804.199999999</v>
      </c>
      <c r="U122" s="4">
        <f t="shared" si="17"/>
        <v>20761416</v>
      </c>
    </row>
    <row r="123" spans="1:21" x14ac:dyDescent="0.2">
      <c r="A123" s="16" t="s">
        <v>165</v>
      </c>
      <c r="B123" s="4">
        <v>245500</v>
      </c>
      <c r="C123" s="4">
        <v>103500</v>
      </c>
      <c r="D123" s="4">
        <v>142000</v>
      </c>
      <c r="E123" s="4">
        <v>2188700000</v>
      </c>
      <c r="F123" s="4">
        <f t="shared" si="15"/>
        <v>57519776723</v>
      </c>
      <c r="R123" s="5">
        <v>-1.2500000000000001E-2</v>
      </c>
      <c r="S123" s="4">
        <v>27361747</v>
      </c>
      <c r="U123" s="4">
        <f t="shared" si="17"/>
        <v>20761416</v>
      </c>
    </row>
    <row r="124" spans="1:21" x14ac:dyDescent="0.2">
      <c r="A124" s="16" t="s">
        <v>164</v>
      </c>
      <c r="B124" s="4">
        <v>275370</v>
      </c>
      <c r="C124" s="4">
        <v>478200</v>
      </c>
      <c r="D124" s="4">
        <v>-202830</v>
      </c>
      <c r="E124" s="4">
        <v>-3242730000</v>
      </c>
      <c r="F124" s="4">
        <f t="shared" si="15"/>
        <v>55331076723</v>
      </c>
      <c r="R124" s="5">
        <v>-9.300000000000001E-3</v>
      </c>
      <c r="S124" s="4">
        <v>20761416</v>
      </c>
      <c r="U124" s="4">
        <f t="shared" ref="U124:U126" si="20">MIN(S125:S129)</f>
        <v>22648960</v>
      </c>
    </row>
    <row r="125" spans="1:21" x14ac:dyDescent="0.2">
      <c r="A125" s="16" t="s">
        <v>163</v>
      </c>
      <c r="B125" s="4">
        <v>497800</v>
      </c>
      <c r="C125" s="4">
        <v>153700</v>
      </c>
      <c r="D125" s="4">
        <v>344100</v>
      </c>
      <c r="E125" s="4">
        <v>5417840000</v>
      </c>
      <c r="F125" s="4">
        <f t="shared" si="15"/>
        <v>58573806723</v>
      </c>
      <c r="R125" s="5">
        <v>3.2199999999999999E-2</v>
      </c>
      <c r="S125" s="4">
        <v>22648960</v>
      </c>
      <c r="U125" s="4">
        <f t="shared" si="20"/>
        <v>23181982</v>
      </c>
    </row>
    <row r="126" spans="1:21" x14ac:dyDescent="0.2">
      <c r="A126" s="16" t="s">
        <v>162</v>
      </c>
      <c r="B126" s="4">
        <v>135300</v>
      </c>
      <c r="C126" s="4">
        <v>395700</v>
      </c>
      <c r="D126" s="4">
        <v>-260400</v>
      </c>
      <c r="E126" s="4">
        <v>-4153640000</v>
      </c>
      <c r="F126" s="4">
        <f t="shared" si="15"/>
        <v>53155966723</v>
      </c>
      <c r="R126" s="5">
        <v>6.5000000000000006E-3</v>
      </c>
      <c r="S126" s="4">
        <v>31685211</v>
      </c>
      <c r="U126" s="4">
        <f t="shared" si="20"/>
        <v>23181982</v>
      </c>
    </row>
    <row r="127" spans="1:21" x14ac:dyDescent="0.2">
      <c r="A127" s="16" t="s">
        <v>161</v>
      </c>
      <c r="B127" s="4">
        <v>39200</v>
      </c>
      <c r="C127" s="4">
        <v>939500</v>
      </c>
      <c r="D127" s="4">
        <v>-900300</v>
      </c>
      <c r="E127" s="4">
        <v>-13745450000</v>
      </c>
      <c r="F127" s="4">
        <f t="shared" si="15"/>
        <v>57309606723</v>
      </c>
      <c r="R127" s="5">
        <v>1.9900000000000001E-2</v>
      </c>
      <c r="S127" s="4">
        <v>25321492</v>
      </c>
      <c r="U127" s="4">
        <f>MIN(S128:S132)</f>
        <v>23181982</v>
      </c>
    </row>
    <row r="128" spans="1:21" x14ac:dyDescent="0.2">
      <c r="A128" s="16" t="s">
        <v>160</v>
      </c>
      <c r="B128" s="4">
        <v>3417230</v>
      </c>
      <c r="C128" s="4">
        <v>170000</v>
      </c>
      <c r="D128" s="4">
        <v>3247230</v>
      </c>
      <c r="E128" s="4">
        <v>47112300000</v>
      </c>
      <c r="F128" s="4">
        <f t="shared" si="15"/>
        <v>71055056723</v>
      </c>
      <c r="R128" s="5">
        <v>6.7000000000000004E-2</v>
      </c>
      <c r="S128" s="4">
        <v>37834606</v>
      </c>
    </row>
    <row r="129" spans="1:22" x14ac:dyDescent="0.2">
      <c r="A129" s="16" t="s">
        <v>159</v>
      </c>
      <c r="B129" s="4">
        <v>69060</v>
      </c>
      <c r="C129" s="4">
        <v>1445700</v>
      </c>
      <c r="D129" s="4">
        <v>-1376640</v>
      </c>
      <c r="E129" s="4">
        <v>-20808040000</v>
      </c>
      <c r="F129" s="4">
        <f t="shared" si="15"/>
        <v>23942756723</v>
      </c>
      <c r="R129" s="5">
        <v>-6.2699999999999992E-2</v>
      </c>
      <c r="S129" s="4">
        <v>23181982</v>
      </c>
    </row>
    <row r="130" spans="1:22" x14ac:dyDescent="0.2">
      <c r="A130" s="16" t="s">
        <v>158</v>
      </c>
      <c r="B130" s="4">
        <v>2314705</v>
      </c>
      <c r="C130" s="4">
        <v>95200</v>
      </c>
      <c r="D130" s="4">
        <v>2219505</v>
      </c>
      <c r="E130" s="4">
        <v>32640750000</v>
      </c>
      <c r="F130" s="4">
        <f t="shared" si="15"/>
        <v>44750796723</v>
      </c>
      <c r="R130" s="5">
        <v>1.6799999999999999E-2</v>
      </c>
      <c r="S130" s="4">
        <v>44964009</v>
      </c>
    </row>
    <row r="131" spans="1:22" x14ac:dyDescent="0.2">
      <c r="A131" s="16" t="s">
        <v>157</v>
      </c>
      <c r="B131" s="4">
        <v>258640</v>
      </c>
      <c r="C131" s="4">
        <v>923300</v>
      </c>
      <c r="D131" s="4">
        <v>-664660</v>
      </c>
      <c r="E131" s="4">
        <v>-10031580000</v>
      </c>
      <c r="F131" s="4">
        <f>E131+F132</f>
        <v>12110046723</v>
      </c>
      <c r="R131" s="5">
        <v>-6.8699999999999997E-2</v>
      </c>
      <c r="S131" s="4">
        <v>37159431</v>
      </c>
    </row>
    <row r="132" spans="1:22" x14ac:dyDescent="0.2">
      <c r="A132" s="16" t="s">
        <v>156</v>
      </c>
      <c r="B132" s="4">
        <v>1431200</v>
      </c>
      <c r="C132" s="4">
        <v>54692</v>
      </c>
      <c r="D132" s="4">
        <v>1376508</v>
      </c>
      <c r="E132" s="4">
        <v>22141626723</v>
      </c>
      <c r="F132" s="4">
        <f>E132</f>
        <v>22141626723</v>
      </c>
      <c r="R132" s="5">
        <v>1.5900000000000001E-2</v>
      </c>
      <c r="S132" s="4">
        <v>30489188</v>
      </c>
    </row>
    <row r="133" spans="1:22" x14ac:dyDescent="0.2">
      <c r="A133" s="2"/>
      <c r="B133" s="4"/>
      <c r="C133" s="4"/>
      <c r="D133" s="4"/>
      <c r="E133" s="4"/>
      <c r="F133" s="4">
        <f>E133</f>
        <v>0</v>
      </c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6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6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6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6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6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5"/>
    </row>
    <row r="150" spans="1:22" x14ac:dyDescent="0.2">
      <c r="A150" s="6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5"/>
    </row>
    <row r="151" spans="1:22" x14ac:dyDescent="0.2">
      <c r="A151" s="6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5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5"/>
    </row>
    <row r="153" spans="1:22" x14ac:dyDescent="0.2">
      <c r="A153" s="2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5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5"/>
    </row>
    <row r="155" spans="1:22" x14ac:dyDescent="0.2">
      <c r="A155" s="6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5"/>
    </row>
    <row r="156" spans="1:22" x14ac:dyDescent="0.2">
      <c r="A156" s="6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5"/>
    </row>
    <row r="157" spans="1:22" x14ac:dyDescent="0.2">
      <c r="A157" s="6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5"/>
    </row>
    <row r="158" spans="1:22" x14ac:dyDescent="0.2">
      <c r="A158" s="6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5"/>
    </row>
    <row r="159" spans="1:22" x14ac:dyDescent="0.2">
      <c r="A159" s="6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5"/>
    </row>
    <row r="160" spans="1:22" x14ac:dyDescent="0.2">
      <c r="A160" s="6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5"/>
    </row>
    <row r="161" spans="1:22" x14ac:dyDescent="0.2">
      <c r="A161" s="6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5"/>
    </row>
    <row r="162" spans="1:22" x14ac:dyDescent="0.2">
      <c r="A162" s="6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5"/>
      <c r="U162" s="5"/>
      <c r="V162" s="5"/>
    </row>
    <row r="163" spans="1:22" x14ac:dyDescent="0.2">
      <c r="A163" s="6"/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5"/>
      <c r="U163" s="5"/>
      <c r="V163" s="5"/>
    </row>
    <row r="164" spans="1:22" x14ac:dyDescent="0.2">
      <c r="A164" s="6"/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5"/>
      <c r="U164" s="5"/>
      <c r="V164" s="5"/>
    </row>
    <row r="165" spans="1:22" x14ac:dyDescent="0.2">
      <c r="A165" s="6"/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5"/>
      <c r="U165" s="5"/>
      <c r="V165" s="5"/>
    </row>
    <row r="166" spans="1:22" x14ac:dyDescent="0.2">
      <c r="A166" s="6"/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5"/>
      <c r="U166" s="5"/>
      <c r="V166" s="5"/>
    </row>
    <row r="167" spans="1:22" x14ac:dyDescent="0.2">
      <c r="A167" s="6"/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5"/>
      <c r="U167" s="5"/>
      <c r="V167" s="5"/>
    </row>
    <row r="168" spans="1:22" x14ac:dyDescent="0.2">
      <c r="A168" s="2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5"/>
    </row>
    <row r="169" spans="1:22" x14ac:dyDescent="0.2">
      <c r="A169" s="2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5"/>
    </row>
    <row r="170" spans="1:22" x14ac:dyDescent="0.2">
      <c r="A170" s="2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5"/>
    </row>
    <row r="171" spans="1:22" x14ac:dyDescent="0.2">
      <c r="A171" s="2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5"/>
    </row>
    <row r="172" spans="1:22" x14ac:dyDescent="0.2">
      <c r="A172" s="2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5"/>
    </row>
    <row r="173" spans="1:22" x14ac:dyDescent="0.2">
      <c r="A173" s="2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5"/>
    </row>
    <row r="174" spans="1:22" x14ac:dyDescent="0.2">
      <c r="A174" s="2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5"/>
    </row>
    <row r="175" spans="1:22" x14ac:dyDescent="0.2">
      <c r="A175" s="2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5"/>
    </row>
    <row r="176" spans="1:22" x14ac:dyDescent="0.2">
      <c r="A176" s="2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5"/>
    </row>
    <row r="177" spans="1:22" x14ac:dyDescent="0.2">
      <c r="A177" s="2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5"/>
      <c r="U177" s="5"/>
      <c r="V177" s="5"/>
    </row>
    <row r="178" spans="1:22" x14ac:dyDescent="0.2">
      <c r="A178" s="2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5"/>
      <c r="U178" s="5"/>
      <c r="V178" s="5"/>
    </row>
    <row r="179" spans="1:22" x14ac:dyDescent="0.2">
      <c r="A179" s="2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5"/>
      <c r="U179" s="5"/>
      <c r="V179" s="5"/>
    </row>
    <row r="180" spans="1:22" x14ac:dyDescent="0.2">
      <c r="A180" s="2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5"/>
      <c r="U180" s="5"/>
      <c r="V180" s="5"/>
    </row>
    <row r="181" spans="1:22" x14ac:dyDescent="0.2">
      <c r="A181" s="2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5"/>
      <c r="U181" s="5"/>
      <c r="V181" s="5"/>
    </row>
    <row r="182" spans="1:22" x14ac:dyDescent="0.2">
      <c r="A182" s="2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5"/>
      <c r="U182" s="5"/>
      <c r="V182" s="5"/>
    </row>
    <row r="183" spans="1:22" x14ac:dyDescent="0.2">
      <c r="A183" s="2"/>
      <c r="B183" s="4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5"/>
      <c r="U183" s="5"/>
      <c r="V183" s="8"/>
    </row>
    <row r="184" spans="1:22" x14ac:dyDescent="0.2">
      <c r="A184" s="2"/>
      <c r="B184" s="4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5"/>
      <c r="U184" s="5"/>
      <c r="V184" s="8"/>
    </row>
    <row r="185" spans="1:22" x14ac:dyDescent="0.2">
      <c r="A185" s="2"/>
      <c r="B185" s="4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5"/>
      <c r="U185" s="5"/>
      <c r="V185" s="8"/>
    </row>
    <row r="186" spans="1:22" x14ac:dyDescent="0.2">
      <c r="A186" s="2"/>
      <c r="B186" s="4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5"/>
      <c r="U186" s="5"/>
      <c r="V186" s="8"/>
    </row>
    <row r="187" spans="1:22" x14ac:dyDescent="0.2">
      <c r="A187" s="2"/>
      <c r="B187" s="4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5"/>
      <c r="U187" s="5"/>
      <c r="V187" s="8"/>
    </row>
    <row r="188" spans="1:22" x14ac:dyDescent="0.2">
      <c r="A188" s="6"/>
      <c r="B188" s="4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5"/>
      <c r="U188" s="5"/>
      <c r="V188" s="8"/>
    </row>
    <row r="189" spans="1:22" x14ac:dyDescent="0.2">
      <c r="A189" s="6"/>
      <c r="B189" s="4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5"/>
      <c r="U189" s="5"/>
      <c r="V189" s="8"/>
    </row>
    <row r="190" spans="1:22" x14ac:dyDescent="0.2">
      <c r="A190" s="6"/>
      <c r="B190" s="4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5"/>
      <c r="U190" s="5"/>
      <c r="V190" s="8"/>
    </row>
    <row r="191" spans="1:22" x14ac:dyDescent="0.2">
      <c r="A191" s="6"/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5"/>
      <c r="U191" s="5"/>
      <c r="V191" s="8"/>
    </row>
    <row r="192" spans="1:22" x14ac:dyDescent="0.2">
      <c r="A192" s="6"/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5"/>
      <c r="U192" s="5"/>
      <c r="V192" s="8"/>
    </row>
    <row r="193" spans="1:22" x14ac:dyDescent="0.2">
      <c r="A193" s="2"/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5"/>
      <c r="U193" s="5"/>
      <c r="V193" s="8"/>
    </row>
    <row r="194" spans="1:22" x14ac:dyDescent="0.2">
      <c r="A194" s="2"/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5"/>
      <c r="U194" s="5"/>
      <c r="V194" s="8"/>
    </row>
    <row r="195" spans="1:22" x14ac:dyDescent="0.2">
      <c r="A195" s="2"/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5"/>
      <c r="U195" s="5"/>
      <c r="V195" s="8"/>
    </row>
    <row r="196" spans="1:22" x14ac:dyDescent="0.2">
      <c r="A196" s="2"/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5"/>
      <c r="U196" s="5"/>
      <c r="V196" s="8"/>
    </row>
    <row r="197" spans="1:22" x14ac:dyDescent="0.2">
      <c r="A197" s="2"/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5"/>
      <c r="U197" s="5"/>
      <c r="V197" s="8"/>
    </row>
    <row r="223" spans="1:3" x14ac:dyDescent="0.2">
      <c r="A223" t="e" cm="1">
        <f t="array" aca="1" ref="A223" ca="1">INDIRECT("'" &amp; E1 &amp; "'!$A$2:$A$66")</f>
        <v>#REF!</v>
      </c>
      <c r="B223" t="e" cm="1">
        <f t="array" aca="1" ref="B223" ca="1">INDIRECT("'" &amp; E1 &amp; "'!$B$2:$B$66")</f>
        <v>#REF!</v>
      </c>
      <c r="C223" t="e" cm="1">
        <f t="array" aca="1" ref="C223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9214C9-3E7C-BF44-8271-18840154028D}">
  <sheetPr codeName="Sheet13"/>
  <dimension ref="A1:V223"/>
  <sheetViews>
    <sheetView workbookViewId="0">
      <pane ySplit="2" topLeftCell="A3" activePane="bottomLeft" state="frozen"/>
      <selection activeCell="F17" sqref="F17"/>
      <selection pane="bottomLeft" activeCell="F17" sqref="F17"/>
    </sheetView>
  </sheetViews>
  <sheetFormatPr baseColWidth="10" defaultRowHeight="16" x14ac:dyDescent="0.2"/>
  <cols>
    <col min="1" max="1" width="21.1640625" customWidth="1"/>
    <col min="3" max="3" width="12.83203125" customWidth="1"/>
    <col min="4" max="4" width="15.1640625" customWidth="1"/>
    <col min="5" max="5" width="19.33203125" customWidth="1"/>
    <col min="6" max="6" width="21.5" customWidth="1"/>
    <col min="10" max="10" width="18.33203125" customWidth="1"/>
    <col min="11" max="11" width="16.6640625" customWidth="1"/>
    <col min="18" max="18" width="13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252</v>
      </c>
      <c r="U2" s="1" t="s">
        <v>253</v>
      </c>
      <c r="V2" s="1" t="s">
        <v>236</v>
      </c>
    </row>
    <row r="3" spans="1:22" x14ac:dyDescent="0.2">
      <c r="A3" s="16" t="s">
        <v>357</v>
      </c>
      <c r="B3" s="4">
        <v>1300</v>
      </c>
      <c r="C3" s="4">
        <v>375000</v>
      </c>
      <c r="D3" s="4">
        <v>-373700</v>
      </c>
      <c r="E3" s="4">
        <v>-7357520797</v>
      </c>
      <c r="F3" s="4">
        <f t="shared" ref="F3:F11" si="0">E3+F4</f>
        <v>-346538845572</v>
      </c>
      <c r="K3" s="4">
        <f t="shared" ref="K3:K11" si="1">K4+J3</f>
        <v>14587102600</v>
      </c>
      <c r="L3" s="4">
        <v>1587</v>
      </c>
      <c r="M3" s="4">
        <v>1153</v>
      </c>
      <c r="N3" s="4">
        <v>196</v>
      </c>
      <c r="O3" s="4">
        <v>249</v>
      </c>
      <c r="P3" s="4">
        <v>6054100</v>
      </c>
      <c r="Q3" s="4">
        <v>7165700</v>
      </c>
      <c r="R3" s="5">
        <v>-1.5300000000000001E-2</v>
      </c>
      <c r="S3" s="4">
        <v>21036400</v>
      </c>
      <c r="T3" s="4">
        <f t="shared" ref="T3:T38" si="2">AVERAGE(S4:S13)</f>
        <v>24545930</v>
      </c>
      <c r="U3" s="4">
        <f t="shared" ref="U3:U11" si="3">MIN(S4:S8)</f>
        <v>20885300</v>
      </c>
      <c r="V3" s="5">
        <v>2.5000000000000001E-2</v>
      </c>
    </row>
    <row r="4" spans="1:22" x14ac:dyDescent="0.2">
      <c r="A4" s="16" t="s">
        <v>356</v>
      </c>
      <c r="B4" s="4">
        <v>9900</v>
      </c>
      <c r="C4" s="4">
        <v>803200</v>
      </c>
      <c r="D4" s="4">
        <v>-793300</v>
      </c>
      <c r="E4" s="4">
        <v>-15884170420</v>
      </c>
      <c r="F4" s="4">
        <f t="shared" si="0"/>
        <v>-339181324775</v>
      </c>
      <c r="G4" s="4">
        <v>0</v>
      </c>
      <c r="H4" s="4">
        <v>0</v>
      </c>
      <c r="I4" s="4">
        <v>0</v>
      </c>
      <c r="J4" s="4">
        <v>2132800000</v>
      </c>
      <c r="K4" s="4">
        <f t="shared" si="1"/>
        <v>14587102600</v>
      </c>
      <c r="L4" s="4">
        <v>2394</v>
      </c>
      <c r="M4" s="4">
        <v>1319</v>
      </c>
      <c r="N4" s="4">
        <v>460</v>
      </c>
      <c r="O4" s="4">
        <v>456</v>
      </c>
      <c r="P4" s="4">
        <v>14874100</v>
      </c>
      <c r="Q4" s="4">
        <v>12599300</v>
      </c>
      <c r="R4" s="5">
        <v>-3.0299999999999997E-2</v>
      </c>
      <c r="S4" s="4">
        <v>27475400</v>
      </c>
      <c r="T4" s="4">
        <f t="shared" si="2"/>
        <v>24870680</v>
      </c>
      <c r="U4" s="4">
        <f t="shared" si="3"/>
        <v>18800000</v>
      </c>
      <c r="V4" s="5">
        <v>2.9500000000000002E-2</v>
      </c>
    </row>
    <row r="5" spans="1:22" x14ac:dyDescent="0.2">
      <c r="A5" s="16" t="s">
        <v>355</v>
      </c>
      <c r="B5" s="4">
        <v>57100</v>
      </c>
      <c r="C5" s="4">
        <v>60200</v>
      </c>
      <c r="D5" s="4">
        <v>-3100</v>
      </c>
      <c r="E5" s="4">
        <v>-63577207</v>
      </c>
      <c r="F5" s="4">
        <f t="shared" si="0"/>
        <v>-323297154355</v>
      </c>
      <c r="G5" s="4">
        <v>104000</v>
      </c>
      <c r="H5" s="4">
        <v>0</v>
      </c>
      <c r="I5" s="4">
        <v>104000</v>
      </c>
      <c r="J5" s="4">
        <v>2132800000</v>
      </c>
      <c r="K5" s="4">
        <f t="shared" si="1"/>
        <v>12454302600</v>
      </c>
      <c r="L5" s="4">
        <v>1905</v>
      </c>
      <c r="M5" s="4">
        <v>1371</v>
      </c>
      <c r="N5" s="4">
        <v>414</v>
      </c>
      <c r="O5" s="4">
        <v>412</v>
      </c>
      <c r="P5" s="4">
        <v>9425400</v>
      </c>
      <c r="Q5" s="4">
        <v>9939100</v>
      </c>
      <c r="R5" s="5">
        <v>-1.9599999999999999E-2</v>
      </c>
      <c r="S5" s="4">
        <v>20885300</v>
      </c>
      <c r="T5" s="4">
        <f t="shared" si="2"/>
        <v>28588450</v>
      </c>
      <c r="U5" s="4">
        <f t="shared" si="3"/>
        <v>18800000</v>
      </c>
      <c r="V5" s="5">
        <v>2.8799999999999999E-2</v>
      </c>
    </row>
    <row r="6" spans="1:22" x14ac:dyDescent="0.2">
      <c r="A6" s="16" t="s">
        <v>354</v>
      </c>
      <c r="B6" s="4">
        <v>364000</v>
      </c>
      <c r="C6" s="4">
        <v>279100</v>
      </c>
      <c r="D6" s="4">
        <v>84900</v>
      </c>
      <c r="E6" s="4">
        <v>1789983628</v>
      </c>
      <c r="F6" s="4">
        <f t="shared" si="0"/>
        <v>-323233577148</v>
      </c>
      <c r="G6" s="4">
        <v>0</v>
      </c>
      <c r="H6" s="4">
        <v>100</v>
      </c>
      <c r="I6" s="4">
        <v>-100</v>
      </c>
      <c r="J6" s="4">
        <v>-2120000</v>
      </c>
      <c r="K6" s="4">
        <f t="shared" si="1"/>
        <v>10321502600</v>
      </c>
      <c r="L6" s="4">
        <v>1730</v>
      </c>
      <c r="M6" s="4">
        <v>1480</v>
      </c>
      <c r="N6" s="4">
        <v>401</v>
      </c>
      <c r="O6" s="4">
        <v>439</v>
      </c>
      <c r="P6" s="4">
        <v>8849300</v>
      </c>
      <c r="Q6" s="4">
        <v>13088800</v>
      </c>
      <c r="R6" s="5">
        <v>-1.9199999999999998E-2</v>
      </c>
      <c r="S6" s="4">
        <v>23453600</v>
      </c>
      <c r="T6" s="4">
        <f t="shared" si="2"/>
        <v>28782480</v>
      </c>
      <c r="U6" s="4">
        <f t="shared" si="3"/>
        <v>16851600</v>
      </c>
      <c r="V6" s="5">
        <v>5.1200000000000002E-2</v>
      </c>
    </row>
    <row r="7" spans="1:22" x14ac:dyDescent="0.2">
      <c r="A7" s="16" t="s">
        <v>353</v>
      </c>
      <c r="B7" s="4">
        <v>468400</v>
      </c>
      <c r="C7" s="4">
        <v>325210</v>
      </c>
      <c r="D7" s="4">
        <v>143190</v>
      </c>
      <c r="E7" s="4">
        <v>2936921874</v>
      </c>
      <c r="F7" s="4">
        <f t="shared" si="0"/>
        <v>-325023560776</v>
      </c>
      <c r="K7" s="4">
        <f t="shared" si="1"/>
        <v>10323622600</v>
      </c>
      <c r="L7" s="4">
        <v>1944</v>
      </c>
      <c r="M7" s="4">
        <v>1300</v>
      </c>
      <c r="N7" s="4">
        <v>536</v>
      </c>
      <c r="O7" s="4">
        <v>462</v>
      </c>
      <c r="P7" s="4">
        <v>18947200</v>
      </c>
      <c r="Q7" s="4">
        <v>13175700</v>
      </c>
      <c r="R7" s="5">
        <v>4.4400000000000002E-2</v>
      </c>
      <c r="S7" s="4">
        <v>32142100</v>
      </c>
      <c r="T7" s="4">
        <f t="shared" si="2"/>
        <v>28673660</v>
      </c>
      <c r="U7" s="4">
        <f t="shared" si="3"/>
        <v>16851600</v>
      </c>
      <c r="V7" s="5">
        <v>7.0099999999999996E-2</v>
      </c>
    </row>
    <row r="8" spans="1:22" x14ac:dyDescent="0.2">
      <c r="A8" s="16" t="s">
        <v>352</v>
      </c>
      <c r="B8" s="4">
        <v>421800</v>
      </c>
      <c r="C8" s="4">
        <v>41000</v>
      </c>
      <c r="D8" s="4">
        <v>380800</v>
      </c>
      <c r="E8" s="4">
        <v>7641677981</v>
      </c>
      <c r="F8" s="4">
        <f t="shared" si="0"/>
        <v>-327960482650</v>
      </c>
      <c r="G8" s="4">
        <v>0</v>
      </c>
      <c r="H8" s="4">
        <v>100000</v>
      </c>
      <c r="I8" s="4">
        <v>-100000</v>
      </c>
      <c r="J8" s="4">
        <v>-1879000000</v>
      </c>
      <c r="K8" s="4">
        <f t="shared" si="1"/>
        <v>10323622600</v>
      </c>
      <c r="L8" s="4">
        <v>2062</v>
      </c>
      <c r="M8" s="4">
        <v>1256</v>
      </c>
      <c r="N8" s="4">
        <v>374</v>
      </c>
      <c r="O8" s="4">
        <v>379</v>
      </c>
      <c r="P8" s="4">
        <v>11453900</v>
      </c>
      <c r="Q8" s="4">
        <v>12358200</v>
      </c>
      <c r="R8" s="5">
        <v>0.01</v>
      </c>
      <c r="S8" s="4">
        <v>24612400</v>
      </c>
      <c r="T8" s="4">
        <f t="shared" si="2"/>
        <v>31169080</v>
      </c>
      <c r="U8" s="4">
        <f t="shared" si="3"/>
        <v>16851600</v>
      </c>
      <c r="V8" s="5">
        <v>3.9100000000000003E-2</v>
      </c>
    </row>
    <row r="9" spans="1:22" x14ac:dyDescent="0.2">
      <c r="A9" s="16" t="s">
        <v>351</v>
      </c>
      <c r="B9" s="4">
        <v>46700</v>
      </c>
      <c r="C9" s="4">
        <v>420660</v>
      </c>
      <c r="D9" s="4">
        <v>-373960</v>
      </c>
      <c r="E9" s="4">
        <v>-7594900167</v>
      </c>
      <c r="F9" s="4">
        <f t="shared" si="0"/>
        <v>-335602160631</v>
      </c>
      <c r="G9" s="4">
        <v>0</v>
      </c>
      <c r="H9" s="4">
        <v>200000</v>
      </c>
      <c r="I9" s="4">
        <v>-200000</v>
      </c>
      <c r="J9" s="4">
        <v>-3756800000</v>
      </c>
      <c r="K9" s="4">
        <f t="shared" si="1"/>
        <v>12202622600</v>
      </c>
      <c r="L9" s="4">
        <v>1619</v>
      </c>
      <c r="M9" s="4">
        <v>1174</v>
      </c>
      <c r="N9" s="4">
        <v>306</v>
      </c>
      <c r="O9" s="4">
        <v>372</v>
      </c>
      <c r="P9" s="4">
        <v>6769800</v>
      </c>
      <c r="Q9" s="4">
        <v>10599000</v>
      </c>
      <c r="R9" s="5">
        <v>-2.4799999999999999E-2</v>
      </c>
      <c r="S9" s="4">
        <v>18800000</v>
      </c>
      <c r="T9" s="4">
        <f t="shared" si="2"/>
        <v>32210650</v>
      </c>
      <c r="U9" s="4">
        <f t="shared" si="3"/>
        <v>16851600</v>
      </c>
      <c r="V9" s="5">
        <v>2.8999999999999998E-2</v>
      </c>
    </row>
    <row r="10" spans="1:22" x14ac:dyDescent="0.2">
      <c r="A10" s="16" t="s">
        <v>350</v>
      </c>
      <c r="B10" s="4">
        <v>400</v>
      </c>
      <c r="C10" s="4">
        <v>347500</v>
      </c>
      <c r="D10" s="4">
        <v>-347100</v>
      </c>
      <c r="E10" s="4">
        <v>-7120379200</v>
      </c>
      <c r="F10" s="4">
        <f t="shared" si="0"/>
        <v>-328007260464</v>
      </c>
      <c r="K10" s="4">
        <f t="shared" si="1"/>
        <v>15959422600</v>
      </c>
      <c r="L10" s="4">
        <v>1620</v>
      </c>
      <c r="M10" s="4">
        <v>1168</v>
      </c>
      <c r="N10" s="4">
        <v>424</v>
      </c>
      <c r="O10" s="4">
        <v>343</v>
      </c>
      <c r="P10" s="4">
        <v>10075500</v>
      </c>
      <c r="Q10" s="4">
        <v>8558000</v>
      </c>
      <c r="R10" s="5">
        <v>4.8999999999999998E-3</v>
      </c>
      <c r="S10" s="4">
        <v>18835100</v>
      </c>
      <c r="T10" s="4">
        <f t="shared" si="2"/>
        <v>36678450</v>
      </c>
      <c r="U10" s="4">
        <f t="shared" si="3"/>
        <v>16851600</v>
      </c>
      <c r="V10" s="5">
        <v>1.9400000000000001E-2</v>
      </c>
    </row>
    <row r="11" spans="1:22" x14ac:dyDescent="0.2">
      <c r="A11" s="16" t="s">
        <v>349</v>
      </c>
      <c r="B11" s="4">
        <v>8300</v>
      </c>
      <c r="C11" s="4">
        <v>347600</v>
      </c>
      <c r="D11" s="4">
        <v>-339300</v>
      </c>
      <c r="E11" s="4">
        <v>-6958530857</v>
      </c>
      <c r="F11" s="4">
        <f t="shared" si="0"/>
        <v>-320886881264</v>
      </c>
      <c r="K11" s="4">
        <f t="shared" si="1"/>
        <v>15959422600</v>
      </c>
      <c r="L11" s="4">
        <v>1080</v>
      </c>
      <c r="M11" s="4">
        <v>1356</v>
      </c>
      <c r="N11" s="4">
        <v>269</v>
      </c>
      <c r="O11" s="4">
        <v>339</v>
      </c>
      <c r="P11" s="4">
        <v>7688000</v>
      </c>
      <c r="Q11" s="4">
        <v>9152600</v>
      </c>
      <c r="R11" s="5">
        <v>5.0000000000000001E-3</v>
      </c>
      <c r="S11" s="4">
        <v>16851600</v>
      </c>
      <c r="T11" s="4">
        <f t="shared" si="2"/>
        <v>38245700</v>
      </c>
      <c r="U11" s="4">
        <f t="shared" si="3"/>
        <v>22538100</v>
      </c>
      <c r="V11" s="5">
        <v>2.41E-2</v>
      </c>
    </row>
    <row r="12" spans="1:22" x14ac:dyDescent="0.2">
      <c r="A12" s="16" t="s">
        <v>348</v>
      </c>
      <c r="B12" s="4">
        <v>21100</v>
      </c>
      <c r="C12" s="4">
        <v>2258900</v>
      </c>
      <c r="D12" s="4">
        <v>-2237800</v>
      </c>
      <c r="E12" s="4">
        <v>-45042548929</v>
      </c>
      <c r="F12" s="4">
        <f t="shared" ref="F12:F38" si="4">E12+F13</f>
        <v>-313928350407</v>
      </c>
      <c r="K12" s="4">
        <f t="shared" ref="K12:K38" si="5">K13+J12</f>
        <v>15959422600</v>
      </c>
      <c r="L12" s="4">
        <v>1974</v>
      </c>
      <c r="M12" s="4">
        <v>968</v>
      </c>
      <c r="N12" s="4">
        <v>484</v>
      </c>
      <c r="O12" s="4">
        <v>302</v>
      </c>
      <c r="P12" s="4">
        <v>11899700</v>
      </c>
      <c r="Q12" s="4">
        <v>10171800</v>
      </c>
      <c r="R12" s="5">
        <v>1.4999999999999999E-2</v>
      </c>
      <c r="S12" s="4">
        <v>22538100</v>
      </c>
      <c r="T12" s="4">
        <f t="shared" si="2"/>
        <v>37881550</v>
      </c>
      <c r="U12" s="4">
        <f t="shared" ref="U12:U38" si="6">MIN(S13:S17)</f>
        <v>25393900</v>
      </c>
      <c r="V12" s="5">
        <v>2.9500000000000002E-2</v>
      </c>
    </row>
    <row r="13" spans="1:22" x14ac:dyDescent="0.2">
      <c r="A13" s="16" t="s">
        <v>347</v>
      </c>
      <c r="B13" s="4">
        <v>54700</v>
      </c>
      <c r="C13" s="4">
        <v>282580</v>
      </c>
      <c r="D13" s="4">
        <v>-227880</v>
      </c>
      <c r="E13" s="4">
        <v>-4625950453</v>
      </c>
      <c r="F13" s="4">
        <f t="shared" si="4"/>
        <v>-268885801478</v>
      </c>
      <c r="G13" s="4">
        <v>0</v>
      </c>
      <c r="H13" s="4">
        <v>0</v>
      </c>
      <c r="I13" s="4">
        <v>0</v>
      </c>
      <c r="J13" s="4">
        <v>1990000000</v>
      </c>
      <c r="K13" s="4">
        <f t="shared" si="5"/>
        <v>15959422600</v>
      </c>
      <c r="L13" s="4">
        <v>3012</v>
      </c>
      <c r="M13" s="4">
        <v>1650</v>
      </c>
      <c r="N13" s="4">
        <v>775</v>
      </c>
      <c r="O13" s="4">
        <v>593</v>
      </c>
      <c r="P13" s="4">
        <v>19845600</v>
      </c>
      <c r="Q13" s="4">
        <v>18913600</v>
      </c>
      <c r="R13" s="5">
        <v>5.1000000000000004E-3</v>
      </c>
      <c r="S13" s="4">
        <v>39865700</v>
      </c>
      <c r="T13" s="4">
        <f t="shared" si="2"/>
        <v>36447820</v>
      </c>
      <c r="U13" s="4">
        <f t="shared" si="6"/>
        <v>25393900</v>
      </c>
      <c r="V13" s="5">
        <v>3.8699999999999998E-2</v>
      </c>
    </row>
    <row r="14" spans="1:22" x14ac:dyDescent="0.2">
      <c r="A14" s="16" t="s">
        <v>340</v>
      </c>
      <c r="B14" s="4">
        <v>5200</v>
      </c>
      <c r="C14" s="4">
        <v>1257400</v>
      </c>
      <c r="D14" s="4">
        <v>-1252200</v>
      </c>
      <c r="E14" s="4">
        <v>-25026559766</v>
      </c>
      <c r="F14" s="4">
        <f t="shared" si="4"/>
        <v>-264259851025</v>
      </c>
      <c r="G14" s="4">
        <v>100000</v>
      </c>
      <c r="H14" s="4">
        <v>0</v>
      </c>
      <c r="I14" s="4">
        <v>100000</v>
      </c>
      <c r="J14" s="4">
        <v>1990000000</v>
      </c>
      <c r="K14" s="4">
        <f t="shared" si="5"/>
        <v>13969422600</v>
      </c>
      <c r="L14" s="4">
        <v>2088</v>
      </c>
      <c r="M14" s="4">
        <v>1547</v>
      </c>
      <c r="N14" s="4">
        <v>479</v>
      </c>
      <c r="O14" s="4">
        <v>417</v>
      </c>
      <c r="P14" s="4">
        <v>15934000</v>
      </c>
      <c r="Q14" s="4">
        <v>14710200</v>
      </c>
      <c r="R14" s="5">
        <v>5.1000000000000004E-3</v>
      </c>
      <c r="S14" s="4">
        <v>30722900</v>
      </c>
      <c r="T14" s="4">
        <f t="shared" si="2"/>
        <v>37382540</v>
      </c>
      <c r="U14" s="4">
        <f t="shared" si="6"/>
        <v>25393900</v>
      </c>
      <c r="V14" s="5">
        <v>2.9500000000000002E-2</v>
      </c>
    </row>
    <row r="15" spans="1:22" x14ac:dyDescent="0.2">
      <c r="A15" s="16" t="s">
        <v>339</v>
      </c>
      <c r="B15" s="4">
        <v>2974000</v>
      </c>
      <c r="C15" s="4">
        <v>870800</v>
      </c>
      <c r="D15" s="4">
        <v>2103200</v>
      </c>
      <c r="E15" s="4">
        <v>41914383127</v>
      </c>
      <c r="F15" s="4">
        <f t="shared" si="4"/>
        <v>-239233291259</v>
      </c>
      <c r="K15" s="4">
        <f t="shared" si="5"/>
        <v>11979422600</v>
      </c>
      <c r="L15" s="4">
        <v>2825</v>
      </c>
      <c r="M15" s="4">
        <v>2318</v>
      </c>
      <c r="N15" s="4">
        <v>974</v>
      </c>
      <c r="O15" s="4">
        <v>682</v>
      </c>
      <c r="P15" s="4">
        <v>33255800</v>
      </c>
      <c r="Q15" s="4">
        <v>23651400</v>
      </c>
      <c r="R15" s="5">
        <v>3.6499999999999998E-2</v>
      </c>
      <c r="S15" s="4">
        <v>58063000</v>
      </c>
      <c r="T15" s="4">
        <f t="shared" si="2"/>
        <v>37841150</v>
      </c>
      <c r="U15" s="4">
        <f t="shared" si="6"/>
        <v>25393900</v>
      </c>
      <c r="V15" s="5">
        <v>4.4600000000000001E-2</v>
      </c>
    </row>
    <row r="16" spans="1:22" x14ac:dyDescent="0.2">
      <c r="A16" s="16" t="s">
        <v>338</v>
      </c>
      <c r="B16" s="4">
        <v>257610</v>
      </c>
      <c r="C16" s="4">
        <v>574500</v>
      </c>
      <c r="D16" s="4">
        <v>-316890</v>
      </c>
      <c r="E16" s="4">
        <v>-6009016562</v>
      </c>
      <c r="F16" s="4">
        <f t="shared" si="4"/>
        <v>-281147674386</v>
      </c>
      <c r="G16" s="4">
        <v>0</v>
      </c>
      <c r="H16" s="4">
        <v>100</v>
      </c>
      <c r="I16" s="4">
        <v>-100</v>
      </c>
      <c r="J16" s="4">
        <v>-1880000</v>
      </c>
      <c r="K16" s="4">
        <f t="shared" si="5"/>
        <v>11979422600</v>
      </c>
      <c r="L16" s="4">
        <v>1565</v>
      </c>
      <c r="M16" s="4">
        <v>1001</v>
      </c>
      <c r="N16" s="4">
        <v>378</v>
      </c>
      <c r="O16" s="4">
        <v>254</v>
      </c>
      <c r="P16" s="4">
        <v>13112000</v>
      </c>
      <c r="Q16" s="4">
        <v>10234800</v>
      </c>
      <c r="R16" s="5">
        <v>2.1299999999999999E-2</v>
      </c>
      <c r="S16" s="4">
        <v>25393900</v>
      </c>
      <c r="T16" s="4">
        <f t="shared" si="2"/>
        <v>37459870</v>
      </c>
      <c r="U16" s="4">
        <f t="shared" si="6"/>
        <v>29215700</v>
      </c>
      <c r="V16" s="5">
        <v>2.6099999999999998E-2</v>
      </c>
    </row>
    <row r="17" spans="1:22" x14ac:dyDescent="0.2">
      <c r="A17" s="16" t="s">
        <v>337</v>
      </c>
      <c r="B17" s="4">
        <v>912400</v>
      </c>
      <c r="C17" s="4">
        <v>1295760</v>
      </c>
      <c r="D17" s="4">
        <v>-383360</v>
      </c>
      <c r="E17" s="4">
        <v>-7315973632</v>
      </c>
      <c r="F17" s="4">
        <f t="shared" si="4"/>
        <v>-275138657824</v>
      </c>
      <c r="K17" s="4">
        <f t="shared" si="5"/>
        <v>11981302600</v>
      </c>
      <c r="L17" s="4">
        <v>1887</v>
      </c>
      <c r="M17" s="4">
        <v>992</v>
      </c>
      <c r="N17" s="4">
        <v>402</v>
      </c>
      <c r="O17" s="4">
        <v>271</v>
      </c>
      <c r="P17" s="4">
        <v>15361800</v>
      </c>
      <c r="Q17" s="4">
        <v>14980100</v>
      </c>
      <c r="R17" s="5">
        <v>-5.3E-3</v>
      </c>
      <c r="S17" s="4">
        <v>31053900</v>
      </c>
      <c r="T17" s="4">
        <f t="shared" si="2"/>
        <v>36157277.5</v>
      </c>
      <c r="U17" s="4">
        <f t="shared" si="6"/>
        <v>18896600</v>
      </c>
      <c r="V17" s="5">
        <v>3.61E-2</v>
      </c>
    </row>
    <row r="18" spans="1:22" x14ac:dyDescent="0.2">
      <c r="A18" s="16" t="s">
        <v>336</v>
      </c>
      <c r="B18" s="4">
        <v>1492210</v>
      </c>
      <c r="C18" s="4">
        <v>404600</v>
      </c>
      <c r="D18" s="4">
        <v>1087610</v>
      </c>
      <c r="E18" s="4">
        <v>20547324127</v>
      </c>
      <c r="F18" s="4">
        <f t="shared" si="4"/>
        <v>-267822684192</v>
      </c>
      <c r="K18" s="4">
        <f t="shared" si="5"/>
        <v>11981302600</v>
      </c>
      <c r="L18" s="4">
        <v>2537</v>
      </c>
      <c r="M18" s="4">
        <v>2510</v>
      </c>
      <c r="N18" s="4">
        <v>600</v>
      </c>
      <c r="O18" s="4">
        <v>812</v>
      </c>
      <c r="P18" s="4">
        <v>21703500</v>
      </c>
      <c r="Q18" s="4">
        <v>27842700</v>
      </c>
      <c r="R18" s="5">
        <v>-1.0500000000000001E-2</v>
      </c>
      <c r="S18" s="4">
        <v>49566600</v>
      </c>
      <c r="T18" s="4">
        <f t="shared" si="2"/>
        <v>33491947.5</v>
      </c>
      <c r="U18" s="4">
        <f t="shared" si="6"/>
        <v>18896600</v>
      </c>
      <c r="V18" s="5">
        <v>8.1300000000000011E-2</v>
      </c>
    </row>
    <row r="19" spans="1:22" x14ac:dyDescent="0.2">
      <c r="A19" s="16" t="s">
        <v>335</v>
      </c>
      <c r="B19" s="4">
        <v>1161460</v>
      </c>
      <c r="C19" s="4">
        <v>437100</v>
      </c>
      <c r="D19" s="4">
        <v>724360</v>
      </c>
      <c r="E19" s="4">
        <v>13750799276</v>
      </c>
      <c r="F19" s="4">
        <f t="shared" si="4"/>
        <v>-288370008319</v>
      </c>
      <c r="K19" s="4">
        <f t="shared" si="5"/>
        <v>11981302600</v>
      </c>
      <c r="L19" s="4">
        <v>1909</v>
      </c>
      <c r="M19" s="4">
        <v>1479</v>
      </c>
      <c r="N19" s="4">
        <v>439</v>
      </c>
      <c r="O19" s="4">
        <v>371</v>
      </c>
      <c r="P19" s="4">
        <v>15680500</v>
      </c>
      <c r="Q19" s="4">
        <v>13535200</v>
      </c>
      <c r="R19" s="5">
        <v>0</v>
      </c>
      <c r="S19" s="4">
        <v>29215700</v>
      </c>
      <c r="T19" s="4">
        <f t="shared" si="2"/>
        <v>34019757.5</v>
      </c>
      <c r="U19" s="4">
        <f t="shared" si="6"/>
        <v>18896600</v>
      </c>
      <c r="V19" s="5">
        <v>3.1099999999999999E-2</v>
      </c>
    </row>
    <row r="20" spans="1:22" x14ac:dyDescent="0.2">
      <c r="A20" s="16" t="s">
        <v>334</v>
      </c>
      <c r="B20" s="4">
        <v>3125200</v>
      </c>
      <c r="C20" s="4">
        <v>370000</v>
      </c>
      <c r="D20" s="4">
        <v>2755200</v>
      </c>
      <c r="E20" s="4">
        <v>52174469075</v>
      </c>
      <c r="F20" s="4">
        <f t="shared" si="4"/>
        <v>-302120807595</v>
      </c>
      <c r="G20" s="4">
        <v>0</v>
      </c>
      <c r="H20" s="4">
        <v>100000</v>
      </c>
      <c r="I20" s="4">
        <v>-100000</v>
      </c>
      <c r="J20" s="4">
        <v>-1900000000</v>
      </c>
      <c r="K20" s="4">
        <f t="shared" si="5"/>
        <v>11981302600</v>
      </c>
      <c r="L20" s="4">
        <v>2109</v>
      </c>
      <c r="M20" s="4">
        <v>2739</v>
      </c>
      <c r="N20" s="4">
        <v>700</v>
      </c>
      <c r="O20" s="4">
        <v>716</v>
      </c>
      <c r="P20" s="4">
        <v>34515200</v>
      </c>
      <c r="Q20" s="4">
        <v>28793600</v>
      </c>
      <c r="R20" s="5">
        <v>3.2500000000000001E-2</v>
      </c>
      <c r="S20" s="4">
        <v>63513100</v>
      </c>
      <c r="T20" s="4">
        <f t="shared" si="2"/>
        <v>31363174.899999999</v>
      </c>
      <c r="U20" s="4">
        <f t="shared" si="6"/>
        <v>18896600</v>
      </c>
      <c r="V20" s="5">
        <v>6.1900000000000004E-2</v>
      </c>
    </row>
    <row r="21" spans="1:22" x14ac:dyDescent="0.2">
      <c r="A21" s="16" t="s">
        <v>333</v>
      </c>
      <c r="B21" s="4">
        <v>427800</v>
      </c>
      <c r="C21" s="4">
        <v>1961500</v>
      </c>
      <c r="D21" s="4">
        <v>-1533700</v>
      </c>
      <c r="E21" s="4">
        <v>-27709745300</v>
      </c>
      <c r="F21" s="4">
        <f t="shared" si="4"/>
        <v>-354295276670</v>
      </c>
      <c r="K21" s="4">
        <f t="shared" si="5"/>
        <v>13881302600</v>
      </c>
      <c r="L21" s="4">
        <v>2042</v>
      </c>
      <c r="M21" s="4">
        <v>1180</v>
      </c>
      <c r="N21" s="4">
        <v>518</v>
      </c>
      <c r="O21" s="4">
        <v>279</v>
      </c>
      <c r="P21" s="4">
        <v>21495900</v>
      </c>
      <c r="Q21" s="4">
        <v>11018200</v>
      </c>
      <c r="R21" s="5">
        <v>4.5199999999999997E-2</v>
      </c>
      <c r="S21" s="4">
        <v>32524100</v>
      </c>
      <c r="T21" s="4">
        <f t="shared" si="2"/>
        <v>29632234.899999999</v>
      </c>
      <c r="U21" s="4">
        <f t="shared" si="6"/>
        <v>18896600</v>
      </c>
      <c r="V21" s="5">
        <v>6.9900000000000004E-2</v>
      </c>
    </row>
    <row r="22" spans="1:22" x14ac:dyDescent="0.2">
      <c r="A22" s="16" t="s">
        <v>332</v>
      </c>
      <c r="B22" s="4">
        <v>45900</v>
      </c>
      <c r="C22" s="4">
        <v>2807300</v>
      </c>
      <c r="D22" s="4">
        <v>-2761400</v>
      </c>
      <c r="E22" s="4">
        <v>-49245132283</v>
      </c>
      <c r="F22" s="4">
        <f t="shared" si="4"/>
        <v>-326585531370</v>
      </c>
      <c r="K22" s="4">
        <f t="shared" si="5"/>
        <v>13881302600</v>
      </c>
      <c r="L22" s="4">
        <v>1581</v>
      </c>
      <c r="M22" s="4">
        <v>1029</v>
      </c>
      <c r="N22" s="4">
        <v>265</v>
      </c>
      <c r="O22" s="4">
        <v>262</v>
      </c>
      <c r="P22" s="4">
        <v>7985500</v>
      </c>
      <c r="Q22" s="4">
        <v>10666100</v>
      </c>
      <c r="R22" s="5">
        <v>-1.6899999999999998E-2</v>
      </c>
      <c r="S22" s="4">
        <v>18896600</v>
      </c>
      <c r="T22" s="4">
        <f t="shared" si="2"/>
        <v>29151664.899999999</v>
      </c>
      <c r="U22" s="4">
        <f t="shared" si="6"/>
        <v>18027975</v>
      </c>
      <c r="V22" s="5">
        <v>2.7699999999999999E-2</v>
      </c>
    </row>
    <row r="23" spans="1:22" x14ac:dyDescent="0.2">
      <c r="A23" s="16" t="s">
        <v>331</v>
      </c>
      <c r="B23" s="4">
        <v>301200</v>
      </c>
      <c r="C23" s="4">
        <v>1216600</v>
      </c>
      <c r="D23" s="4">
        <v>-915400</v>
      </c>
      <c r="E23" s="4">
        <v>-16693065422</v>
      </c>
      <c r="F23" s="4">
        <f t="shared" si="4"/>
        <v>-277340399087</v>
      </c>
      <c r="K23" s="4">
        <f t="shared" si="5"/>
        <v>13881302600</v>
      </c>
      <c r="L23" s="4">
        <v>1174</v>
      </c>
      <c r="M23" s="4">
        <v>1480</v>
      </c>
      <c r="N23" s="4">
        <v>276</v>
      </c>
      <c r="O23" s="4">
        <v>537</v>
      </c>
      <c r="P23" s="4">
        <v>8233800</v>
      </c>
      <c r="Q23" s="4">
        <v>15697600</v>
      </c>
      <c r="R23" s="5">
        <v>-2.7699999999999999E-2</v>
      </c>
      <c r="S23" s="4">
        <v>25528400</v>
      </c>
      <c r="T23" s="4">
        <f t="shared" si="2"/>
        <v>28642404.899999999</v>
      </c>
      <c r="U23" s="4">
        <f t="shared" si="6"/>
        <v>18027975</v>
      </c>
      <c r="V23" s="5">
        <v>4.3099999999999999E-2</v>
      </c>
    </row>
    <row r="24" spans="1:22" x14ac:dyDescent="0.2">
      <c r="A24" s="16" t="s">
        <v>330</v>
      </c>
      <c r="B24" s="4">
        <v>1434100</v>
      </c>
      <c r="C24" s="4">
        <v>271800</v>
      </c>
      <c r="D24" s="4">
        <v>1162300</v>
      </c>
      <c r="E24" s="4">
        <v>21766324169</v>
      </c>
      <c r="F24" s="4">
        <f t="shared" si="4"/>
        <v>-260647333665</v>
      </c>
      <c r="G24" s="4">
        <v>100000</v>
      </c>
      <c r="H24" s="4">
        <v>600000</v>
      </c>
      <c r="I24" s="4">
        <v>-500000</v>
      </c>
      <c r="J24" s="4">
        <v>-9161500000</v>
      </c>
      <c r="K24" s="4">
        <f t="shared" si="5"/>
        <v>13881302600</v>
      </c>
      <c r="L24" s="4">
        <v>1937</v>
      </c>
      <c r="M24" s="4">
        <v>2228</v>
      </c>
      <c r="N24" s="4">
        <v>526</v>
      </c>
      <c r="O24" s="4">
        <v>583</v>
      </c>
      <c r="P24" s="4">
        <v>17534300</v>
      </c>
      <c r="Q24" s="4">
        <v>21970700</v>
      </c>
      <c r="R24" s="5">
        <v>-1.0800000000000001E-2</v>
      </c>
      <c r="S24" s="4">
        <v>40070100</v>
      </c>
      <c r="T24" s="4">
        <f t="shared" si="2"/>
        <v>27215564.899999999</v>
      </c>
      <c r="U24" s="4">
        <f t="shared" si="6"/>
        <v>18027975</v>
      </c>
      <c r="V24" s="5">
        <v>3.6699999999999997E-2</v>
      </c>
    </row>
    <row r="25" spans="1:22" x14ac:dyDescent="0.2">
      <c r="A25" s="16" t="s">
        <v>329</v>
      </c>
      <c r="B25" s="4">
        <v>3878700</v>
      </c>
      <c r="C25" s="4">
        <v>182510</v>
      </c>
      <c r="D25" s="4">
        <v>3696190</v>
      </c>
      <c r="E25" s="4">
        <v>67947047477</v>
      </c>
      <c r="F25" s="4">
        <f t="shared" si="4"/>
        <v>-282413657834</v>
      </c>
      <c r="G25" s="4">
        <v>300000</v>
      </c>
      <c r="H25" s="4">
        <v>0</v>
      </c>
      <c r="I25" s="4">
        <v>300000</v>
      </c>
      <c r="J25" s="4">
        <v>5618000000</v>
      </c>
      <c r="K25" s="4">
        <f t="shared" si="5"/>
        <v>23042802600</v>
      </c>
      <c r="L25" s="4">
        <v>2599</v>
      </c>
      <c r="M25" s="4">
        <v>1897</v>
      </c>
      <c r="N25" s="4">
        <v>900</v>
      </c>
      <c r="O25" s="4">
        <v>494</v>
      </c>
      <c r="P25" s="4">
        <v>43421100</v>
      </c>
      <c r="Q25" s="4">
        <v>18211200</v>
      </c>
      <c r="R25" s="5">
        <v>5.0599999999999999E-2</v>
      </c>
      <c r="S25" s="4">
        <v>62649100</v>
      </c>
      <c r="T25" s="4">
        <f t="shared" si="2"/>
        <v>22128354.899999999</v>
      </c>
      <c r="U25" s="4">
        <f t="shared" si="6"/>
        <v>18027975</v>
      </c>
      <c r="V25" s="5">
        <v>0.1482</v>
      </c>
    </row>
    <row r="26" spans="1:22" x14ac:dyDescent="0.2">
      <c r="A26" s="16" t="s">
        <v>328</v>
      </c>
      <c r="B26" s="4">
        <v>1197600</v>
      </c>
      <c r="C26" s="4">
        <v>2541200</v>
      </c>
      <c r="D26" s="4">
        <v>-1343600</v>
      </c>
      <c r="E26" s="4">
        <v>-24081175740</v>
      </c>
      <c r="F26" s="4">
        <f t="shared" si="4"/>
        <v>-350360705311</v>
      </c>
      <c r="G26" s="4">
        <v>200000</v>
      </c>
      <c r="H26" s="4">
        <v>0</v>
      </c>
      <c r="I26" s="4">
        <v>200000</v>
      </c>
      <c r="J26" s="4">
        <v>3600400000</v>
      </c>
      <c r="K26" s="4">
        <f t="shared" si="5"/>
        <v>17424802600</v>
      </c>
      <c r="L26" s="4">
        <v>1012</v>
      </c>
      <c r="M26" s="4">
        <v>1463</v>
      </c>
      <c r="N26" s="4">
        <v>177</v>
      </c>
      <c r="O26" s="4">
        <v>380</v>
      </c>
      <c r="P26" s="4">
        <v>7059300</v>
      </c>
      <c r="Q26" s="4">
        <v>13641600</v>
      </c>
      <c r="R26" s="5">
        <v>-2.2400000000000003E-2</v>
      </c>
      <c r="S26" s="4">
        <v>21581100</v>
      </c>
      <c r="T26" s="4">
        <f t="shared" si="2"/>
        <v>21827012.300000001</v>
      </c>
      <c r="U26" s="4">
        <f t="shared" si="6"/>
        <v>15214700</v>
      </c>
      <c r="V26" s="5">
        <v>3.2799999999999996E-2</v>
      </c>
    </row>
    <row r="27" spans="1:22" x14ac:dyDescent="0.2">
      <c r="A27" s="16" t="s">
        <v>327</v>
      </c>
      <c r="B27" s="4">
        <v>2058400</v>
      </c>
      <c r="C27" s="4">
        <v>534000</v>
      </c>
      <c r="D27" s="4">
        <v>1524400</v>
      </c>
      <c r="E27" s="4">
        <v>27493338925</v>
      </c>
      <c r="F27" s="4">
        <f t="shared" si="4"/>
        <v>-326279529571</v>
      </c>
      <c r="K27" s="4">
        <f t="shared" si="5"/>
        <v>13824402600</v>
      </c>
      <c r="L27" s="4">
        <v>1445</v>
      </c>
      <c r="M27" s="4">
        <v>869</v>
      </c>
      <c r="N27" s="4">
        <v>460</v>
      </c>
      <c r="O27" s="4">
        <v>200</v>
      </c>
      <c r="P27" s="4">
        <v>10310500</v>
      </c>
      <c r="Q27" s="4">
        <v>7669800</v>
      </c>
      <c r="R27" s="5">
        <v>5.6000000000000008E-3</v>
      </c>
      <c r="S27" s="4">
        <v>18027975</v>
      </c>
      <c r="T27" s="4">
        <f t="shared" si="2"/>
        <v>22376764.800000001</v>
      </c>
      <c r="U27" s="4">
        <f t="shared" si="6"/>
        <v>14090900</v>
      </c>
      <c r="V27" s="5">
        <v>7.6999999999999999E-2</v>
      </c>
    </row>
    <row r="28" spans="1:22" x14ac:dyDescent="0.2">
      <c r="A28" s="16" t="s">
        <v>326</v>
      </c>
      <c r="B28" s="4">
        <v>1880200</v>
      </c>
      <c r="C28" s="4">
        <v>713000</v>
      </c>
      <c r="D28" s="4">
        <v>1167200</v>
      </c>
      <c r="E28" s="4">
        <v>21306716265</v>
      </c>
      <c r="F28" s="4">
        <f t="shared" si="4"/>
        <v>-353772868496</v>
      </c>
      <c r="G28" s="4">
        <v>200000</v>
      </c>
      <c r="H28" s="4">
        <v>0</v>
      </c>
      <c r="I28" s="4">
        <v>200000</v>
      </c>
      <c r="J28" s="4">
        <v>3660000000</v>
      </c>
      <c r="K28" s="4">
        <f t="shared" si="5"/>
        <v>13824402600</v>
      </c>
      <c r="L28" s="4">
        <v>1568</v>
      </c>
      <c r="M28" s="4">
        <v>1495</v>
      </c>
      <c r="N28" s="4">
        <v>388</v>
      </c>
      <c r="O28" s="4">
        <v>331</v>
      </c>
      <c r="P28" s="4">
        <v>10424700</v>
      </c>
      <c r="Q28" s="4">
        <v>11660100</v>
      </c>
      <c r="R28" s="5">
        <v>5.6000000000000008E-3</v>
      </c>
      <c r="S28" s="4">
        <v>22913300</v>
      </c>
      <c r="T28" s="4">
        <f t="shared" si="2"/>
        <v>21582064.800000001</v>
      </c>
      <c r="U28" s="4">
        <f t="shared" si="6"/>
        <v>14090900</v>
      </c>
      <c r="V28" s="5">
        <v>5.4100000000000002E-2</v>
      </c>
    </row>
    <row r="29" spans="1:22" x14ac:dyDescent="0.2">
      <c r="A29" s="16" t="s">
        <v>325</v>
      </c>
      <c r="B29" s="4">
        <v>2518500</v>
      </c>
      <c r="C29" s="4">
        <v>227150</v>
      </c>
      <c r="D29" s="4">
        <v>2291350</v>
      </c>
      <c r="E29" s="4">
        <v>41272162125</v>
      </c>
      <c r="F29" s="4">
        <f t="shared" si="4"/>
        <v>-375079584761</v>
      </c>
      <c r="G29" s="4">
        <v>100000</v>
      </c>
      <c r="H29" s="4">
        <v>266800</v>
      </c>
      <c r="I29" s="4">
        <v>-166800</v>
      </c>
      <c r="J29" s="4">
        <v>-2978023600</v>
      </c>
      <c r="K29" s="4">
        <f t="shared" si="5"/>
        <v>10164402600</v>
      </c>
      <c r="L29" s="4">
        <v>1674</v>
      </c>
      <c r="M29" s="4">
        <v>1727</v>
      </c>
      <c r="N29" s="4">
        <v>427</v>
      </c>
      <c r="O29" s="4">
        <v>399</v>
      </c>
      <c r="P29" s="4">
        <v>20247700</v>
      </c>
      <c r="Q29" s="4">
        <v>13849800</v>
      </c>
      <c r="R29" s="5">
        <v>1.7000000000000001E-2</v>
      </c>
      <c r="S29" s="4">
        <v>34493800</v>
      </c>
      <c r="T29" s="4">
        <f t="shared" si="2"/>
        <v>19312424.800000001</v>
      </c>
      <c r="U29" s="4">
        <f t="shared" si="6"/>
        <v>14090900</v>
      </c>
      <c r="V29" s="5">
        <v>2.75E-2</v>
      </c>
    </row>
    <row r="30" spans="1:22" x14ac:dyDescent="0.2">
      <c r="A30" s="16" t="s">
        <v>324</v>
      </c>
      <c r="B30" s="4">
        <v>712700</v>
      </c>
      <c r="C30" s="4">
        <v>1191300</v>
      </c>
      <c r="D30" s="4">
        <v>-478600</v>
      </c>
      <c r="E30" s="4">
        <v>-8530584772</v>
      </c>
      <c r="F30" s="4">
        <f t="shared" si="4"/>
        <v>-416351746886</v>
      </c>
      <c r="K30" s="4">
        <f t="shared" si="5"/>
        <v>13142426200</v>
      </c>
      <c r="L30" s="4">
        <v>1698</v>
      </c>
      <c r="M30" s="4">
        <v>1254</v>
      </c>
      <c r="N30" s="4">
        <v>384</v>
      </c>
      <c r="O30" s="4">
        <v>295</v>
      </c>
      <c r="P30" s="4">
        <v>15523400</v>
      </c>
      <c r="Q30" s="4">
        <v>11574200</v>
      </c>
      <c r="R30" s="5">
        <v>5.6999999999999993E-3</v>
      </c>
      <c r="S30" s="4">
        <v>36947274</v>
      </c>
      <c r="T30" s="4">
        <f t="shared" si="2"/>
        <v>16737587.4</v>
      </c>
      <c r="U30" s="4">
        <f t="shared" si="6"/>
        <v>11777000</v>
      </c>
      <c r="V30" s="5">
        <v>2.7699999999999999E-2</v>
      </c>
    </row>
    <row r="31" spans="1:22" x14ac:dyDescent="0.2">
      <c r="A31" s="16" t="s">
        <v>323</v>
      </c>
      <c r="B31" s="4">
        <v>1200</v>
      </c>
      <c r="C31" s="4">
        <v>873730</v>
      </c>
      <c r="D31" s="4">
        <v>-872530</v>
      </c>
      <c r="E31" s="4">
        <v>-15438785430</v>
      </c>
      <c r="F31" s="4">
        <f t="shared" si="4"/>
        <v>-407821162114</v>
      </c>
      <c r="K31" s="4">
        <f t="shared" si="5"/>
        <v>13142426200</v>
      </c>
      <c r="L31" s="4">
        <v>1099</v>
      </c>
      <c r="M31" s="4">
        <v>1247</v>
      </c>
      <c r="N31" s="4">
        <v>156</v>
      </c>
      <c r="O31" s="4">
        <v>238</v>
      </c>
      <c r="P31" s="4">
        <v>6361100</v>
      </c>
      <c r="Q31" s="4">
        <v>8853500</v>
      </c>
      <c r="R31" s="5">
        <v>-1.7000000000000001E-2</v>
      </c>
      <c r="S31" s="4">
        <v>15214700</v>
      </c>
      <c r="T31" s="4">
        <f t="shared" si="2"/>
        <v>16996987.399999999</v>
      </c>
      <c r="U31" s="4">
        <f t="shared" si="6"/>
        <v>11777000</v>
      </c>
      <c r="V31" s="5">
        <v>3.3399999999999999E-2</v>
      </c>
    </row>
    <row r="32" spans="1:22" x14ac:dyDescent="0.2">
      <c r="A32" s="16" t="s">
        <v>322</v>
      </c>
      <c r="B32" s="4">
        <v>1508000</v>
      </c>
      <c r="C32" s="4">
        <v>90600</v>
      </c>
      <c r="D32" s="4">
        <v>1417400</v>
      </c>
      <c r="E32" s="4">
        <v>25294257373</v>
      </c>
      <c r="F32" s="4">
        <f t="shared" si="4"/>
        <v>-392382376684</v>
      </c>
      <c r="K32" s="4">
        <f t="shared" si="5"/>
        <v>13142426200</v>
      </c>
      <c r="L32" s="4">
        <v>1063</v>
      </c>
      <c r="M32" s="4">
        <v>1155</v>
      </c>
      <c r="N32" s="4">
        <v>252</v>
      </c>
      <c r="O32" s="4">
        <v>225</v>
      </c>
      <c r="P32" s="4">
        <v>7444100</v>
      </c>
      <c r="Q32" s="4">
        <v>6170100</v>
      </c>
      <c r="R32" s="5">
        <v>5.6999999999999993E-3</v>
      </c>
      <c r="S32" s="4">
        <v>14090900</v>
      </c>
      <c r="T32" s="4">
        <f t="shared" si="2"/>
        <v>19594787.399999999</v>
      </c>
      <c r="U32" s="4">
        <f t="shared" si="6"/>
        <v>11777000</v>
      </c>
      <c r="V32" s="5">
        <v>3.32E-2</v>
      </c>
    </row>
    <row r="33" spans="1:22" x14ac:dyDescent="0.2">
      <c r="A33" s="16" t="s">
        <v>321</v>
      </c>
      <c r="B33" s="4">
        <v>407700</v>
      </c>
      <c r="C33" s="4">
        <v>1165960</v>
      </c>
      <c r="D33" s="4">
        <v>-758260</v>
      </c>
      <c r="E33" s="4">
        <v>-13246922938</v>
      </c>
      <c r="F33" s="4">
        <f t="shared" si="4"/>
        <v>-417676634057</v>
      </c>
      <c r="G33" s="4">
        <v>200000</v>
      </c>
      <c r="H33" s="4">
        <v>0</v>
      </c>
      <c r="I33" s="4">
        <v>200000</v>
      </c>
      <c r="J33" s="4">
        <v>3534810000</v>
      </c>
      <c r="K33" s="4">
        <f t="shared" si="5"/>
        <v>13142426200</v>
      </c>
      <c r="L33" s="4">
        <v>1883</v>
      </c>
      <c r="M33" s="4">
        <v>912</v>
      </c>
      <c r="N33" s="4">
        <v>402</v>
      </c>
      <c r="O33" s="4">
        <v>217</v>
      </c>
      <c r="P33" s="4">
        <v>13770000</v>
      </c>
      <c r="Q33" s="4">
        <v>5880600</v>
      </c>
      <c r="R33" s="5">
        <v>2.8999999999999998E-2</v>
      </c>
      <c r="S33" s="4">
        <v>20435800</v>
      </c>
      <c r="T33" s="4">
        <f t="shared" si="2"/>
        <v>20258277.399999999</v>
      </c>
      <c r="U33" s="4">
        <f t="shared" si="6"/>
        <v>11777000</v>
      </c>
      <c r="V33" s="5">
        <v>5.62E-2</v>
      </c>
    </row>
    <row r="34" spans="1:22" x14ac:dyDescent="0.2">
      <c r="A34" s="16" t="s">
        <v>320</v>
      </c>
      <c r="B34" s="4">
        <v>386300</v>
      </c>
      <c r="C34" s="4">
        <v>1454730</v>
      </c>
      <c r="D34" s="4">
        <v>-1068430</v>
      </c>
      <c r="E34" s="4">
        <v>-18713479584</v>
      </c>
      <c r="F34" s="4">
        <f t="shared" si="4"/>
        <v>-404429711119</v>
      </c>
      <c r="K34" s="4">
        <f t="shared" si="5"/>
        <v>9607616200</v>
      </c>
      <c r="L34" s="4">
        <v>2019</v>
      </c>
      <c r="M34" s="4">
        <v>1059</v>
      </c>
      <c r="N34" s="4">
        <v>311</v>
      </c>
      <c r="O34" s="4">
        <v>296</v>
      </c>
      <c r="P34" s="4">
        <v>12539800</v>
      </c>
      <c r="Q34" s="4">
        <v>12098000</v>
      </c>
      <c r="R34" s="5">
        <v>-2.3099999999999999E-2</v>
      </c>
      <c r="S34" s="4">
        <v>25801700</v>
      </c>
      <c r="T34" s="4">
        <f t="shared" si="2"/>
        <v>19757457.399999999</v>
      </c>
      <c r="U34" s="4">
        <f t="shared" si="6"/>
        <v>11777000</v>
      </c>
      <c r="V34" s="5">
        <v>9.5600000000000004E-2</v>
      </c>
    </row>
    <row r="35" spans="1:22" x14ac:dyDescent="0.2">
      <c r="A35" s="16" t="s">
        <v>319</v>
      </c>
      <c r="B35" s="4">
        <v>2810</v>
      </c>
      <c r="C35" s="4">
        <v>368220</v>
      </c>
      <c r="D35" s="4">
        <v>-365410</v>
      </c>
      <c r="E35" s="4">
        <v>-6529817748</v>
      </c>
      <c r="F35" s="4">
        <f t="shared" si="4"/>
        <v>-385716231535</v>
      </c>
      <c r="K35" s="4">
        <f t="shared" si="5"/>
        <v>9607616200</v>
      </c>
      <c r="L35" s="4">
        <v>1060</v>
      </c>
      <c r="M35" s="4">
        <v>765</v>
      </c>
      <c r="N35" s="4">
        <v>181</v>
      </c>
      <c r="O35" s="4">
        <v>173</v>
      </c>
      <c r="P35" s="4">
        <v>5134300</v>
      </c>
      <c r="Q35" s="4">
        <v>6642700</v>
      </c>
      <c r="R35" s="5">
        <v>-1.1200000000000002E-2</v>
      </c>
      <c r="S35" s="4">
        <v>11777000</v>
      </c>
      <c r="T35" s="4">
        <f t="shared" si="2"/>
        <v>19394957.399999999</v>
      </c>
      <c r="U35" s="4">
        <f t="shared" si="6"/>
        <v>11198900</v>
      </c>
      <c r="V35" s="5">
        <v>2.2099999999999998E-2</v>
      </c>
    </row>
    <row r="36" spans="1:22" x14ac:dyDescent="0.2">
      <c r="A36" s="16" t="s">
        <v>318</v>
      </c>
      <c r="B36" s="4">
        <v>150000</v>
      </c>
      <c r="C36" s="4">
        <v>1488100</v>
      </c>
      <c r="D36" s="4">
        <v>-1338100</v>
      </c>
      <c r="E36" s="4">
        <v>-23923139678</v>
      </c>
      <c r="F36" s="4">
        <f t="shared" si="4"/>
        <v>-379186413787</v>
      </c>
      <c r="K36" s="4">
        <f t="shared" si="5"/>
        <v>9607616200</v>
      </c>
      <c r="L36" s="4">
        <v>762</v>
      </c>
      <c r="M36" s="4">
        <v>797</v>
      </c>
      <c r="N36" s="4">
        <v>95</v>
      </c>
      <c r="O36" s="4">
        <v>194</v>
      </c>
      <c r="P36" s="4">
        <v>3337000</v>
      </c>
      <c r="Q36" s="4">
        <v>6828900</v>
      </c>
      <c r="R36" s="5">
        <v>-5.5000000000000005E-3</v>
      </c>
      <c r="S36" s="4">
        <v>18567674</v>
      </c>
      <c r="T36" s="4">
        <f t="shared" si="2"/>
        <v>20759110</v>
      </c>
      <c r="U36" s="4">
        <f t="shared" si="6"/>
        <v>11198900</v>
      </c>
      <c r="V36" s="5">
        <v>2.2000000000000002E-2</v>
      </c>
    </row>
    <row r="37" spans="1:22" x14ac:dyDescent="0.2">
      <c r="A37" s="16" t="s">
        <v>317</v>
      </c>
      <c r="B37" s="4">
        <v>1472400</v>
      </c>
      <c r="C37" s="4">
        <v>2455300</v>
      </c>
      <c r="D37" s="4">
        <v>-982900</v>
      </c>
      <c r="E37" s="4">
        <v>-17763949578</v>
      </c>
      <c r="F37" s="4">
        <f t="shared" si="4"/>
        <v>-355263274109</v>
      </c>
      <c r="G37" s="4">
        <v>166800</v>
      </c>
      <c r="H37" s="4">
        <v>0</v>
      </c>
      <c r="I37" s="4">
        <v>166800</v>
      </c>
      <c r="J37" s="4">
        <v>3019080000</v>
      </c>
      <c r="K37" s="4">
        <f t="shared" si="5"/>
        <v>9607616200</v>
      </c>
      <c r="L37" s="4">
        <v>1375</v>
      </c>
      <c r="M37" s="4">
        <v>1416</v>
      </c>
      <c r="N37" s="4">
        <v>296</v>
      </c>
      <c r="O37" s="4">
        <v>294</v>
      </c>
      <c r="P37" s="4">
        <v>12964800</v>
      </c>
      <c r="Q37" s="4">
        <v>10420800</v>
      </c>
      <c r="R37" s="5">
        <v>5.6000000000000008E-3</v>
      </c>
      <c r="S37" s="4">
        <v>23525500</v>
      </c>
      <c r="T37" s="4">
        <f t="shared" si="2"/>
        <v>19004460</v>
      </c>
      <c r="U37" s="4">
        <f t="shared" si="6"/>
        <v>11198900</v>
      </c>
      <c r="V37" s="5">
        <v>9.2899999999999996E-2</v>
      </c>
    </row>
    <row r="38" spans="1:22" x14ac:dyDescent="0.2">
      <c r="A38" s="16" t="s">
        <v>316</v>
      </c>
      <c r="B38" s="4">
        <v>1549270</v>
      </c>
      <c r="C38" s="4">
        <v>1112500</v>
      </c>
      <c r="D38" s="4">
        <v>436770</v>
      </c>
      <c r="E38" s="4">
        <v>7761470022</v>
      </c>
      <c r="F38" s="4">
        <f t="shared" si="4"/>
        <v>-337499324531</v>
      </c>
      <c r="K38" s="4">
        <f t="shared" si="5"/>
        <v>6588536200</v>
      </c>
      <c r="L38" s="4">
        <v>1600</v>
      </c>
      <c r="M38" s="4">
        <v>1247</v>
      </c>
      <c r="N38" s="4">
        <v>193</v>
      </c>
      <c r="O38" s="4">
        <v>253</v>
      </c>
      <c r="P38" s="4">
        <v>6283600</v>
      </c>
      <c r="Q38" s="4">
        <v>7348700</v>
      </c>
      <c r="R38" s="5">
        <v>0</v>
      </c>
      <c r="S38" s="4">
        <v>14966300</v>
      </c>
      <c r="T38" s="4">
        <f t="shared" si="2"/>
        <v>18304490</v>
      </c>
      <c r="U38" s="4">
        <f t="shared" si="6"/>
        <v>11198900</v>
      </c>
      <c r="V38" s="5">
        <v>2.23E-2</v>
      </c>
    </row>
    <row r="39" spans="1:22" x14ac:dyDescent="0.2">
      <c r="A39" s="16" t="s">
        <v>315</v>
      </c>
      <c r="B39" s="4">
        <v>616790</v>
      </c>
      <c r="C39" s="4">
        <v>43400</v>
      </c>
      <c r="D39" s="4">
        <v>573390</v>
      </c>
      <c r="E39" s="4">
        <v>10275353596</v>
      </c>
      <c r="F39" s="4">
        <f t="shared" ref="F39:F44" si="7">E39+F40</f>
        <v>-345260794553</v>
      </c>
      <c r="K39" s="4">
        <f t="shared" ref="K39:K44" si="8">K40+J39</f>
        <v>6588536200</v>
      </c>
      <c r="L39" s="4">
        <v>1183</v>
      </c>
      <c r="M39" s="4">
        <v>820</v>
      </c>
      <c r="N39" s="4">
        <v>153</v>
      </c>
      <c r="O39" s="4">
        <v>203</v>
      </c>
      <c r="P39" s="4">
        <v>5631900</v>
      </c>
      <c r="Q39" s="4">
        <v>6106300</v>
      </c>
      <c r="R39" s="5">
        <v>0</v>
      </c>
      <c r="S39" s="4">
        <v>11797400</v>
      </c>
      <c r="T39" s="4">
        <f t="shared" ref="T39:T44" si="9">AVERAGE(S40:S49)</f>
        <v>18005260</v>
      </c>
      <c r="U39" s="4">
        <f t="shared" ref="U39:U44" si="10">MIN(S40:S44)</f>
        <v>11198900</v>
      </c>
      <c r="V39" s="5">
        <v>8.8399999999999992E-2</v>
      </c>
    </row>
    <row r="40" spans="1:22" x14ac:dyDescent="0.2">
      <c r="A40" s="16" t="s">
        <v>314</v>
      </c>
      <c r="B40" s="4">
        <v>713600</v>
      </c>
      <c r="C40" s="4">
        <v>1850100</v>
      </c>
      <c r="D40" s="4">
        <v>-1136500</v>
      </c>
      <c r="E40" s="4">
        <v>-20294262585</v>
      </c>
      <c r="F40" s="4">
        <f t="shared" si="7"/>
        <v>-355536148149</v>
      </c>
      <c r="K40" s="4">
        <f t="shared" si="8"/>
        <v>6588536200</v>
      </c>
      <c r="L40" s="4">
        <v>550</v>
      </c>
      <c r="M40" s="4">
        <v>1509</v>
      </c>
      <c r="N40" s="4">
        <v>74</v>
      </c>
      <c r="O40" s="4">
        <v>177</v>
      </c>
      <c r="P40" s="4">
        <v>3344200</v>
      </c>
      <c r="Q40" s="4">
        <v>7624100</v>
      </c>
      <c r="R40" s="5">
        <v>1.7100000000000001E-2</v>
      </c>
      <c r="S40" s="4">
        <v>11198900</v>
      </c>
      <c r="T40" s="4">
        <f t="shared" si="9"/>
        <v>17485240</v>
      </c>
      <c r="U40" s="4">
        <f t="shared" si="10"/>
        <v>8152000</v>
      </c>
      <c r="V40" s="5">
        <v>2.23E-2</v>
      </c>
    </row>
    <row r="41" spans="1:22" x14ac:dyDescent="0.2">
      <c r="A41" s="16" t="s">
        <v>310</v>
      </c>
      <c r="B41" s="4">
        <v>45000</v>
      </c>
      <c r="C41" s="4">
        <v>1089900</v>
      </c>
      <c r="D41" s="4">
        <v>-1044900</v>
      </c>
      <c r="E41" s="4">
        <v>-18401346906</v>
      </c>
      <c r="F41" s="4">
        <f t="shared" si="7"/>
        <v>-335241885564</v>
      </c>
      <c r="G41" s="4">
        <v>0</v>
      </c>
      <c r="H41" s="4">
        <v>100</v>
      </c>
      <c r="I41" s="4">
        <v>-100</v>
      </c>
      <c r="J41" s="4">
        <v>-1750000</v>
      </c>
      <c r="K41" s="4">
        <f t="shared" si="8"/>
        <v>6588536200</v>
      </c>
      <c r="L41" s="4">
        <v>2033</v>
      </c>
      <c r="M41" s="4">
        <v>1184</v>
      </c>
      <c r="N41" s="4">
        <v>326</v>
      </c>
      <c r="O41" s="4">
        <v>268</v>
      </c>
      <c r="P41" s="4">
        <v>9591800</v>
      </c>
      <c r="Q41" s="4">
        <v>8212900</v>
      </c>
      <c r="R41" s="5">
        <v>5.7999999999999996E-3</v>
      </c>
      <c r="S41" s="4">
        <v>17808700</v>
      </c>
      <c r="T41" s="4">
        <f t="shared" si="9"/>
        <v>17119670</v>
      </c>
      <c r="U41" s="4">
        <f t="shared" si="10"/>
        <v>8152000</v>
      </c>
      <c r="V41" s="5">
        <v>2.2499999999999999E-2</v>
      </c>
    </row>
    <row r="42" spans="1:22" x14ac:dyDescent="0.2">
      <c r="A42" s="16" t="s">
        <v>309</v>
      </c>
      <c r="B42" s="4">
        <v>48900</v>
      </c>
      <c r="C42" s="4">
        <v>5067600</v>
      </c>
      <c r="D42" s="4">
        <v>-5018700</v>
      </c>
      <c r="E42" s="4">
        <v>-89741274657</v>
      </c>
      <c r="F42" s="4">
        <f t="shared" si="7"/>
        <v>-316840538658</v>
      </c>
      <c r="K42" s="4">
        <f t="shared" si="8"/>
        <v>6590286200</v>
      </c>
      <c r="L42" s="4">
        <v>2004</v>
      </c>
      <c r="M42" s="4">
        <v>1781</v>
      </c>
      <c r="N42" s="4">
        <v>455</v>
      </c>
      <c r="O42" s="4">
        <v>774</v>
      </c>
      <c r="P42" s="4">
        <v>11629100</v>
      </c>
      <c r="Q42" s="4">
        <v>26542500</v>
      </c>
      <c r="R42" s="5">
        <v>-3.4200000000000001E-2</v>
      </c>
      <c r="S42" s="4">
        <v>40068900</v>
      </c>
      <c r="T42" s="4">
        <f t="shared" si="9"/>
        <v>14900890</v>
      </c>
      <c r="U42" s="4">
        <f t="shared" si="10"/>
        <v>5979000</v>
      </c>
      <c r="V42" s="5">
        <v>0.1142</v>
      </c>
    </row>
    <row r="43" spans="1:22" x14ac:dyDescent="0.2">
      <c r="A43" s="16" t="s">
        <v>306</v>
      </c>
      <c r="B43" s="4">
        <v>139210</v>
      </c>
      <c r="C43" s="4">
        <v>6705400</v>
      </c>
      <c r="D43" s="4">
        <v>-6566190</v>
      </c>
      <c r="E43" s="4">
        <v>-119303604860</v>
      </c>
      <c r="F43" s="4">
        <f t="shared" si="7"/>
        <v>-227099264001</v>
      </c>
      <c r="K43" s="4">
        <f t="shared" si="8"/>
        <v>6590286200</v>
      </c>
      <c r="L43" s="4">
        <v>2139</v>
      </c>
      <c r="M43" s="4">
        <v>973</v>
      </c>
      <c r="N43" s="4">
        <v>350</v>
      </c>
      <c r="O43" s="4">
        <v>339</v>
      </c>
      <c r="P43" s="4">
        <v>11913700</v>
      </c>
      <c r="Q43" s="4">
        <v>15157000</v>
      </c>
      <c r="R43" s="5">
        <v>-1.1000000000000001E-2</v>
      </c>
      <c r="S43" s="4">
        <v>27070700</v>
      </c>
      <c r="T43" s="4">
        <f t="shared" si="9"/>
        <v>14104850</v>
      </c>
      <c r="U43" s="4">
        <f t="shared" si="10"/>
        <v>5979000</v>
      </c>
      <c r="V43" s="5">
        <v>2.7099999999999999E-2</v>
      </c>
    </row>
    <row r="44" spans="1:22" x14ac:dyDescent="0.2">
      <c r="A44" s="16" t="s">
        <v>305</v>
      </c>
      <c r="B44" s="4">
        <v>28200</v>
      </c>
      <c r="C44" s="4">
        <v>3050200</v>
      </c>
      <c r="D44" s="4">
        <v>-3022000</v>
      </c>
      <c r="E44" s="4">
        <v>-55515705973</v>
      </c>
      <c r="F44" s="4">
        <f t="shared" si="7"/>
        <v>-107795659141</v>
      </c>
      <c r="G44" s="4">
        <v>0</v>
      </c>
      <c r="H44" s="4">
        <v>0</v>
      </c>
      <c r="I44" s="4">
        <v>0</v>
      </c>
      <c r="J44" s="4">
        <v>-190320000</v>
      </c>
      <c r="K44" s="4">
        <f t="shared" si="8"/>
        <v>6590286200</v>
      </c>
      <c r="L44" s="4">
        <v>1052</v>
      </c>
      <c r="M44" s="4">
        <v>1688</v>
      </c>
      <c r="N44" s="4">
        <v>233</v>
      </c>
      <c r="O44" s="4">
        <v>307</v>
      </c>
      <c r="P44" s="4">
        <v>7558900</v>
      </c>
      <c r="Q44" s="4">
        <v>13234600</v>
      </c>
      <c r="R44" s="5">
        <v>0</v>
      </c>
      <c r="S44" s="4">
        <v>20793500</v>
      </c>
      <c r="T44" s="4">
        <f t="shared" si="9"/>
        <v>13300240</v>
      </c>
      <c r="U44" s="4">
        <f t="shared" si="10"/>
        <v>5979000</v>
      </c>
      <c r="V44" s="5">
        <v>2.1600000000000001E-2</v>
      </c>
    </row>
    <row r="45" spans="1:22" x14ac:dyDescent="0.2">
      <c r="A45" s="16" t="s">
        <v>304</v>
      </c>
      <c r="B45" s="4">
        <v>52360</v>
      </c>
      <c r="C45" s="4">
        <v>87970</v>
      </c>
      <c r="D45" s="4">
        <v>-35610</v>
      </c>
      <c r="E45" s="4">
        <v>-651879316</v>
      </c>
      <c r="F45" s="4">
        <f t="shared" ref="F45:F55" si="11">E45+F46</f>
        <v>-52279953168</v>
      </c>
      <c r="G45" s="4">
        <v>0</v>
      </c>
      <c r="H45" s="4">
        <v>10400</v>
      </c>
      <c r="I45" s="4">
        <v>-10400</v>
      </c>
      <c r="J45" s="4">
        <v>-190320000</v>
      </c>
      <c r="K45" s="4">
        <f t="shared" ref="K45:K55" si="12">K46+J45</f>
        <v>6780606200</v>
      </c>
      <c r="L45" s="4">
        <v>797</v>
      </c>
      <c r="M45" s="4">
        <v>639</v>
      </c>
      <c r="N45" s="4">
        <v>110</v>
      </c>
      <c r="O45" s="4">
        <v>136</v>
      </c>
      <c r="P45" s="4">
        <v>3265300</v>
      </c>
      <c r="Q45" s="4">
        <v>4677500</v>
      </c>
      <c r="R45" s="5">
        <v>0</v>
      </c>
      <c r="S45" s="4">
        <v>8152000</v>
      </c>
      <c r="T45" s="4">
        <f t="shared" ref="T45:T61" si="13">AVERAGE(S46:S55)</f>
        <v>13555890</v>
      </c>
      <c r="U45" s="4">
        <f t="shared" ref="U45:U55" si="14">MIN(S46:S50)</f>
        <v>5979000</v>
      </c>
      <c r="V45" s="5">
        <v>1.6299999999999999E-2</v>
      </c>
    </row>
    <row r="46" spans="1:22" x14ac:dyDescent="0.2">
      <c r="A46" s="16" t="s">
        <v>303</v>
      </c>
      <c r="B46" s="4">
        <v>1131930</v>
      </c>
      <c r="C46" s="4">
        <v>2375100</v>
      </c>
      <c r="D46" s="4">
        <v>-1243170</v>
      </c>
      <c r="E46" s="4">
        <v>-23114359559</v>
      </c>
      <c r="F46" s="4">
        <f t="shared" si="11"/>
        <v>-51628073852</v>
      </c>
      <c r="G46" s="4">
        <v>0</v>
      </c>
      <c r="H46" s="4">
        <v>0</v>
      </c>
      <c r="I46" s="4">
        <v>0</v>
      </c>
      <c r="J46" s="4">
        <v>-786900</v>
      </c>
      <c r="K46" s="4">
        <f t="shared" si="12"/>
        <v>6970926200</v>
      </c>
      <c r="L46" s="4">
        <v>1378</v>
      </c>
      <c r="M46" s="4">
        <v>1811</v>
      </c>
      <c r="N46" s="4">
        <v>368</v>
      </c>
      <c r="O46" s="4">
        <v>391</v>
      </c>
      <c r="P46" s="4">
        <v>16469400</v>
      </c>
      <c r="Q46" s="4">
        <v>15735500</v>
      </c>
      <c r="R46" s="5">
        <v>-5.4000000000000003E-3</v>
      </c>
      <c r="S46" s="4">
        <v>32209200</v>
      </c>
      <c r="T46" s="4">
        <f t="shared" si="13"/>
        <v>12878804.4</v>
      </c>
      <c r="U46" s="4">
        <f t="shared" si="14"/>
        <v>5979000</v>
      </c>
      <c r="V46" s="5">
        <v>3.7100000000000001E-2</v>
      </c>
    </row>
    <row r="47" spans="1:22" x14ac:dyDescent="0.2">
      <c r="A47" s="16" t="s">
        <v>299</v>
      </c>
      <c r="B47" s="4">
        <v>500</v>
      </c>
      <c r="C47" s="4">
        <v>80800</v>
      </c>
      <c r="D47" s="4">
        <v>-80300</v>
      </c>
      <c r="E47" s="4">
        <v>-1468110052</v>
      </c>
      <c r="F47" s="4">
        <f t="shared" si="11"/>
        <v>-28513714293</v>
      </c>
      <c r="G47" s="4">
        <v>0</v>
      </c>
      <c r="H47" s="4">
        <v>43</v>
      </c>
      <c r="I47" s="4">
        <v>-43</v>
      </c>
      <c r="J47" s="4">
        <v>-786900</v>
      </c>
      <c r="K47" s="4">
        <f t="shared" si="12"/>
        <v>6971713100</v>
      </c>
      <c r="L47" s="4">
        <v>503</v>
      </c>
      <c r="M47" s="4">
        <v>562</v>
      </c>
      <c r="N47" s="4">
        <v>71</v>
      </c>
      <c r="O47" s="4">
        <v>113</v>
      </c>
      <c r="P47" s="4">
        <v>2099500</v>
      </c>
      <c r="Q47" s="4">
        <v>3227600</v>
      </c>
      <c r="R47" s="5">
        <v>5.5000000000000005E-3</v>
      </c>
      <c r="S47" s="4">
        <v>5979000</v>
      </c>
      <c r="T47" s="4">
        <f t="shared" si="13"/>
        <v>13844239.5</v>
      </c>
      <c r="U47" s="4">
        <f t="shared" si="14"/>
        <v>5998700</v>
      </c>
      <c r="V47" s="5">
        <v>1.09E-2</v>
      </c>
    </row>
    <row r="48" spans="1:22" x14ac:dyDescent="0.2">
      <c r="A48" s="16" t="s">
        <v>298</v>
      </c>
      <c r="B48" s="4">
        <v>100</v>
      </c>
      <c r="C48" s="4">
        <v>51100</v>
      </c>
      <c r="D48" s="4">
        <v>-51000</v>
      </c>
      <c r="E48" s="4">
        <v>-935964335</v>
      </c>
      <c r="F48" s="4">
        <f t="shared" si="11"/>
        <v>-27045604241</v>
      </c>
      <c r="K48" s="4">
        <f t="shared" si="12"/>
        <v>6972500000</v>
      </c>
      <c r="L48" s="4">
        <v>557</v>
      </c>
      <c r="M48" s="4">
        <v>621</v>
      </c>
      <c r="N48" s="4">
        <v>76</v>
      </c>
      <c r="O48" s="4">
        <v>153</v>
      </c>
      <c r="P48" s="4">
        <v>2142500</v>
      </c>
      <c r="Q48" s="4">
        <v>5365300</v>
      </c>
      <c r="R48" s="5">
        <v>-5.4000000000000003E-3</v>
      </c>
      <c r="S48" s="4">
        <v>7966600</v>
      </c>
      <c r="T48" s="4">
        <f t="shared" si="13"/>
        <v>14515230.1</v>
      </c>
      <c r="U48" s="4">
        <f t="shared" si="14"/>
        <v>5998700</v>
      </c>
      <c r="V48" s="5">
        <v>1.6299999999999999E-2</v>
      </c>
    </row>
    <row r="49" spans="1:22" x14ac:dyDescent="0.2">
      <c r="A49" s="16" t="s">
        <v>286</v>
      </c>
      <c r="B49" s="4">
        <v>9000</v>
      </c>
      <c r="C49" s="4">
        <v>4400</v>
      </c>
      <c r="D49" s="4">
        <v>4600</v>
      </c>
      <c r="E49" s="4">
        <v>84812201</v>
      </c>
      <c r="F49" s="4">
        <f t="shared" si="11"/>
        <v>-26109639906</v>
      </c>
      <c r="K49" s="4">
        <f t="shared" si="12"/>
        <v>6972500000</v>
      </c>
      <c r="L49" s="4">
        <v>481</v>
      </c>
      <c r="M49" s="4">
        <v>735</v>
      </c>
      <c r="N49" s="4">
        <v>59</v>
      </c>
      <c r="O49" s="4">
        <v>165</v>
      </c>
      <c r="P49" s="4">
        <v>1961600</v>
      </c>
      <c r="Q49" s="4">
        <v>6174700</v>
      </c>
      <c r="R49" s="5">
        <v>0</v>
      </c>
      <c r="S49" s="4">
        <v>8805100</v>
      </c>
      <c r="T49" s="4">
        <f t="shared" si="13"/>
        <v>15704430.6</v>
      </c>
      <c r="U49" s="4">
        <f t="shared" si="14"/>
        <v>5998700</v>
      </c>
      <c r="V49" s="5">
        <v>1.6200000000000003E-2</v>
      </c>
    </row>
    <row r="50" spans="1:22" x14ac:dyDescent="0.2">
      <c r="A50" s="16" t="s">
        <v>285</v>
      </c>
      <c r="B50" s="4">
        <v>13000</v>
      </c>
      <c r="C50" s="4">
        <v>11730</v>
      </c>
      <c r="D50" s="4">
        <v>1270</v>
      </c>
      <c r="E50" s="4">
        <v>23375389</v>
      </c>
      <c r="F50" s="4">
        <f t="shared" si="11"/>
        <v>-26194452107</v>
      </c>
      <c r="K50" s="4">
        <f t="shared" si="12"/>
        <v>6972500000</v>
      </c>
      <c r="L50" s="4">
        <v>435</v>
      </c>
      <c r="M50" s="4">
        <v>567</v>
      </c>
      <c r="N50" s="4">
        <v>52</v>
      </c>
      <c r="O50" s="4">
        <v>130</v>
      </c>
      <c r="P50" s="4">
        <v>2188800</v>
      </c>
      <c r="Q50" s="4">
        <v>3809400</v>
      </c>
      <c r="R50" s="5">
        <v>0</v>
      </c>
      <c r="S50" s="4">
        <v>5998700</v>
      </c>
      <c r="T50" s="4">
        <f t="shared" si="13"/>
        <v>17110414.399999999</v>
      </c>
      <c r="U50" s="4">
        <f t="shared" si="14"/>
        <v>10708500</v>
      </c>
      <c r="V50" s="5">
        <v>1.09E-2</v>
      </c>
    </row>
    <row r="51" spans="1:22" x14ac:dyDescent="0.2">
      <c r="A51" s="16" t="s">
        <v>284</v>
      </c>
      <c r="B51" s="4">
        <v>91430</v>
      </c>
      <c r="C51" s="4">
        <v>29400</v>
      </c>
      <c r="D51" s="4">
        <v>62030</v>
      </c>
      <c r="E51" s="4">
        <v>1148701589</v>
      </c>
      <c r="F51" s="4">
        <f t="shared" si="11"/>
        <v>-26217827496</v>
      </c>
      <c r="G51" s="4">
        <v>0</v>
      </c>
      <c r="H51" s="4">
        <v>100</v>
      </c>
      <c r="I51" s="4">
        <v>-100</v>
      </c>
      <c r="J51" s="4">
        <v>-1840000</v>
      </c>
      <c r="K51" s="4">
        <f t="shared" si="12"/>
        <v>6972500000</v>
      </c>
      <c r="L51" s="4">
        <v>675</v>
      </c>
      <c r="M51" s="4">
        <v>855</v>
      </c>
      <c r="N51" s="4">
        <v>153</v>
      </c>
      <c r="O51" s="4">
        <v>233</v>
      </c>
      <c r="P51" s="4">
        <v>6369500</v>
      </c>
      <c r="Q51" s="4">
        <v>6891600</v>
      </c>
      <c r="R51" s="5">
        <v>0</v>
      </c>
      <c r="S51" s="4">
        <v>14153000</v>
      </c>
      <c r="T51" s="4">
        <f t="shared" si="13"/>
        <v>17784870.5</v>
      </c>
      <c r="U51" s="4">
        <f t="shared" si="14"/>
        <v>10708500</v>
      </c>
      <c r="V51" s="5">
        <v>0.11230000000000001</v>
      </c>
    </row>
    <row r="52" spans="1:22" x14ac:dyDescent="0.2">
      <c r="A52" s="16" t="s">
        <v>283</v>
      </c>
      <c r="B52" s="4">
        <v>600</v>
      </c>
      <c r="C52" s="4">
        <v>339400</v>
      </c>
      <c r="D52" s="4">
        <v>-338800</v>
      </c>
      <c r="E52" s="4">
        <v>-6244491501</v>
      </c>
      <c r="F52" s="4">
        <f t="shared" si="11"/>
        <v>-27366529085</v>
      </c>
      <c r="K52" s="4">
        <f t="shared" si="12"/>
        <v>6974340000</v>
      </c>
      <c r="L52" s="4">
        <v>1316</v>
      </c>
      <c r="M52" s="4">
        <v>1186</v>
      </c>
      <c r="N52" s="4">
        <v>205</v>
      </c>
      <c r="O52" s="4">
        <v>319</v>
      </c>
      <c r="P52" s="4">
        <v>6989600</v>
      </c>
      <c r="Q52" s="4">
        <v>10891500</v>
      </c>
      <c r="R52" s="5">
        <v>-1.0800000000000001E-2</v>
      </c>
      <c r="S52" s="4">
        <v>17881100</v>
      </c>
      <c r="T52" s="4">
        <f t="shared" si="13"/>
        <v>17436143.899999999</v>
      </c>
      <c r="U52" s="4">
        <f t="shared" si="14"/>
        <v>10708500</v>
      </c>
      <c r="V52" s="5">
        <v>1.6200000000000003E-2</v>
      </c>
    </row>
    <row r="53" spans="1:22" x14ac:dyDescent="0.2">
      <c r="A53" s="16" t="s">
        <v>282</v>
      </c>
      <c r="B53" s="4">
        <v>76052</v>
      </c>
      <c r="C53" s="4">
        <v>359000</v>
      </c>
      <c r="D53" s="4">
        <v>-282948</v>
      </c>
      <c r="E53" s="4">
        <v>-5267413932</v>
      </c>
      <c r="F53" s="4">
        <f t="shared" si="11"/>
        <v>-21122037584</v>
      </c>
      <c r="K53" s="4">
        <f t="shared" si="12"/>
        <v>6974340000</v>
      </c>
      <c r="L53" s="4">
        <v>902</v>
      </c>
      <c r="M53" s="4">
        <v>1165</v>
      </c>
      <c r="N53" s="4">
        <v>222</v>
      </c>
      <c r="O53" s="4">
        <v>266</v>
      </c>
      <c r="P53" s="4">
        <v>7952400</v>
      </c>
      <c r="Q53" s="4">
        <v>10738700</v>
      </c>
      <c r="R53" s="5">
        <v>1.09E-2</v>
      </c>
      <c r="S53" s="4">
        <v>19110300</v>
      </c>
      <c r="T53" s="4">
        <f t="shared" si="13"/>
        <v>17323202.5</v>
      </c>
      <c r="U53" s="4">
        <f t="shared" si="14"/>
        <v>10708500</v>
      </c>
      <c r="V53" s="5">
        <v>2.6499999999999999E-2</v>
      </c>
    </row>
    <row r="54" spans="1:22" x14ac:dyDescent="0.2">
      <c r="A54" s="16" t="s">
        <v>281</v>
      </c>
      <c r="B54" s="4">
        <v>31268</v>
      </c>
      <c r="C54" s="4">
        <v>130000</v>
      </c>
      <c r="D54" s="4">
        <v>-98732</v>
      </c>
      <c r="E54" s="4">
        <v>-1831974607</v>
      </c>
      <c r="F54" s="4">
        <f t="shared" si="11"/>
        <v>-15854623652</v>
      </c>
      <c r="G54" s="4">
        <v>0</v>
      </c>
      <c r="H54" s="4">
        <v>800</v>
      </c>
      <c r="I54" s="4">
        <v>-800</v>
      </c>
      <c r="J54" s="4">
        <v>-14880000</v>
      </c>
      <c r="K54" s="4">
        <f t="shared" si="12"/>
        <v>6974340000</v>
      </c>
      <c r="L54" s="4">
        <v>803</v>
      </c>
      <c r="M54" s="4">
        <v>1089</v>
      </c>
      <c r="N54" s="4">
        <v>145</v>
      </c>
      <c r="O54" s="4">
        <v>236</v>
      </c>
      <c r="P54" s="4">
        <v>4398100</v>
      </c>
      <c r="Q54" s="4">
        <v>8349300</v>
      </c>
      <c r="R54" s="5">
        <v>-1.0800000000000001E-2</v>
      </c>
      <c r="S54" s="4">
        <v>12747400</v>
      </c>
      <c r="T54" s="4">
        <f t="shared" si="13"/>
        <v>17281824.100000001</v>
      </c>
      <c r="U54" s="4">
        <f t="shared" si="14"/>
        <v>10708500</v>
      </c>
      <c r="V54" s="5">
        <v>2.6499999999999999E-2</v>
      </c>
    </row>
    <row r="55" spans="1:22" x14ac:dyDescent="0.2">
      <c r="A55" s="16" t="s">
        <v>280</v>
      </c>
      <c r="B55" s="4">
        <v>72300</v>
      </c>
      <c r="C55" s="4">
        <v>51400</v>
      </c>
      <c r="D55" s="4">
        <v>20900</v>
      </c>
      <c r="E55" s="4">
        <v>388701349</v>
      </c>
      <c r="F55" s="4">
        <f t="shared" si="11"/>
        <v>-14022649045</v>
      </c>
      <c r="G55" s="4">
        <v>0</v>
      </c>
      <c r="H55" s="4">
        <v>2400</v>
      </c>
      <c r="I55" s="4">
        <v>-2400</v>
      </c>
      <c r="J55" s="4">
        <v>-44880000</v>
      </c>
      <c r="K55" s="4">
        <f t="shared" si="12"/>
        <v>6989220000</v>
      </c>
      <c r="L55" s="4">
        <v>757</v>
      </c>
      <c r="M55" s="4">
        <v>824</v>
      </c>
      <c r="N55" s="4">
        <v>161</v>
      </c>
      <c r="O55" s="4">
        <v>197</v>
      </c>
      <c r="P55" s="4">
        <v>4365500</v>
      </c>
      <c r="Q55" s="4">
        <v>5816500</v>
      </c>
      <c r="R55" s="5">
        <v>0</v>
      </c>
      <c r="S55" s="4">
        <v>10708500</v>
      </c>
      <c r="T55" s="4">
        <f t="shared" si="13"/>
        <v>19215199.100000001</v>
      </c>
      <c r="U55" s="4">
        <f t="shared" si="14"/>
        <v>14676506</v>
      </c>
      <c r="V55" s="5">
        <v>1.6E-2</v>
      </c>
    </row>
    <row r="56" spans="1:22" x14ac:dyDescent="0.2">
      <c r="A56" s="16" t="s">
        <v>279</v>
      </c>
      <c r="B56" s="4">
        <v>771027</v>
      </c>
      <c r="C56" s="4">
        <v>85500</v>
      </c>
      <c r="D56" s="4">
        <v>685527</v>
      </c>
      <c r="E56" s="4">
        <v>12863088207</v>
      </c>
      <c r="F56" s="4">
        <f t="shared" ref="F56:F130" si="15">E56+F57</f>
        <v>-14411350394</v>
      </c>
      <c r="K56" s="4">
        <f t="shared" ref="K56:K76" si="16">K57+J56</f>
        <v>7034100000</v>
      </c>
      <c r="L56" s="4">
        <v>1767</v>
      </c>
      <c r="M56" s="4">
        <v>1134</v>
      </c>
      <c r="N56" s="4">
        <v>437</v>
      </c>
      <c r="O56" s="4">
        <v>260</v>
      </c>
      <c r="P56" s="4">
        <v>15739400</v>
      </c>
      <c r="Q56" s="4">
        <v>9695600</v>
      </c>
      <c r="R56" s="5">
        <v>1.09E-2</v>
      </c>
      <c r="S56" s="4">
        <v>25438344</v>
      </c>
      <c r="T56" s="4">
        <f t="shared" si="13"/>
        <v>17723826.899999999</v>
      </c>
      <c r="U56" s="4">
        <f t="shared" ref="U56:U123" si="17">MIN(S57:S61)</f>
        <v>14676506</v>
      </c>
      <c r="V56" s="5">
        <v>5.2400000000000002E-2</v>
      </c>
    </row>
    <row r="57" spans="1:22" x14ac:dyDescent="0.2">
      <c r="A57" s="16" t="s">
        <v>278</v>
      </c>
      <c r="B57" s="4">
        <v>30601</v>
      </c>
      <c r="C57" s="4">
        <v>0</v>
      </c>
      <c r="D57" s="4">
        <v>30601</v>
      </c>
      <c r="E57" s="4">
        <v>554221557</v>
      </c>
      <c r="F57" s="4">
        <f t="shared" si="15"/>
        <v>-27274438601</v>
      </c>
      <c r="G57" s="4">
        <v>0</v>
      </c>
      <c r="H57" s="4">
        <v>200000</v>
      </c>
      <c r="I57" s="4">
        <v>-200000</v>
      </c>
      <c r="J57" s="4">
        <v>-3630000000</v>
      </c>
      <c r="K57" s="4">
        <f t="shared" si="16"/>
        <v>7034100000</v>
      </c>
      <c r="L57" s="4">
        <v>1240</v>
      </c>
      <c r="M57" s="4">
        <v>910</v>
      </c>
      <c r="N57" s="4">
        <v>231</v>
      </c>
      <c r="O57" s="4">
        <v>199</v>
      </c>
      <c r="P57" s="4">
        <v>8050500</v>
      </c>
      <c r="Q57" s="4">
        <v>7114100</v>
      </c>
      <c r="R57" s="5">
        <v>1.66E-2</v>
      </c>
      <c r="S57" s="4">
        <v>15633351</v>
      </c>
      <c r="T57" s="4">
        <f t="shared" si="13"/>
        <v>17882921.699999999</v>
      </c>
      <c r="U57" s="4">
        <f t="shared" si="17"/>
        <v>14393834</v>
      </c>
      <c r="V57" s="5">
        <v>2.7200000000000002E-2</v>
      </c>
    </row>
    <row r="58" spans="1:22" x14ac:dyDescent="0.2">
      <c r="A58" s="16" t="s">
        <v>275</v>
      </c>
      <c r="B58" s="4">
        <v>249000</v>
      </c>
      <c r="C58" s="4">
        <v>100000</v>
      </c>
      <c r="D58" s="4">
        <v>149000</v>
      </c>
      <c r="E58" s="4">
        <v>2728791132</v>
      </c>
      <c r="F58" s="4">
        <f t="shared" si="15"/>
        <v>-27828660158</v>
      </c>
      <c r="K58" s="4">
        <f t="shared" si="16"/>
        <v>10664100000</v>
      </c>
      <c r="L58" s="4">
        <v>1077</v>
      </c>
      <c r="M58" s="4">
        <v>673</v>
      </c>
      <c r="N58" s="4">
        <v>185</v>
      </c>
      <c r="O58" s="4">
        <v>177</v>
      </c>
      <c r="P58" s="4">
        <v>5065400</v>
      </c>
      <c r="Q58" s="4">
        <v>8149400</v>
      </c>
      <c r="R58" s="5">
        <v>-1.6299999999999999E-2</v>
      </c>
      <c r="S58" s="4">
        <v>14676506</v>
      </c>
      <c r="T58" s="4">
        <f t="shared" si="13"/>
        <v>17833532</v>
      </c>
      <c r="U58" s="4">
        <f t="shared" si="17"/>
        <v>14393834</v>
      </c>
      <c r="V58" s="5">
        <v>2.69E-2</v>
      </c>
    </row>
    <row r="59" spans="1:22" x14ac:dyDescent="0.2">
      <c r="A59" s="16" t="s">
        <v>274</v>
      </c>
      <c r="B59" s="4">
        <v>34000</v>
      </c>
      <c r="C59" s="4">
        <v>3804100</v>
      </c>
      <c r="D59" s="4">
        <v>-3770100</v>
      </c>
      <c r="E59" s="4">
        <v>-69506232335</v>
      </c>
      <c r="F59" s="4">
        <f t="shared" si="15"/>
        <v>-30557451290</v>
      </c>
      <c r="G59" s="4">
        <v>0</v>
      </c>
      <c r="H59" s="4">
        <v>0</v>
      </c>
      <c r="I59" s="4">
        <v>0</v>
      </c>
      <c r="J59" s="4">
        <v>-2815050000</v>
      </c>
      <c r="K59" s="4">
        <f t="shared" si="16"/>
        <v>10664100000</v>
      </c>
      <c r="L59" s="4">
        <v>1760</v>
      </c>
      <c r="M59" s="4">
        <v>1030</v>
      </c>
      <c r="N59" s="4">
        <v>312</v>
      </c>
      <c r="O59" s="4">
        <v>321</v>
      </c>
      <c r="P59" s="4">
        <v>8468000</v>
      </c>
      <c r="Q59" s="4">
        <v>11401200</v>
      </c>
      <c r="R59" s="5">
        <v>-1.0700000000000001E-2</v>
      </c>
      <c r="S59" s="4">
        <v>20697105</v>
      </c>
      <c r="T59" s="4">
        <f t="shared" si="13"/>
        <v>16837900.699999999</v>
      </c>
      <c r="U59" s="4">
        <f t="shared" si="17"/>
        <v>12333616</v>
      </c>
      <c r="V59" s="5">
        <v>2.6800000000000001E-2</v>
      </c>
    </row>
    <row r="60" spans="1:22" x14ac:dyDescent="0.2">
      <c r="A60" s="16" t="s">
        <v>273</v>
      </c>
      <c r="B60" s="4">
        <v>405400</v>
      </c>
      <c r="C60" s="4">
        <v>4001000</v>
      </c>
      <c r="D60" s="4">
        <v>-3595600</v>
      </c>
      <c r="E60" s="4">
        <v>-66978178911</v>
      </c>
      <c r="F60" s="4">
        <f t="shared" si="15"/>
        <v>38948781045</v>
      </c>
      <c r="G60" s="4">
        <v>0</v>
      </c>
      <c r="H60" s="4">
        <v>150000</v>
      </c>
      <c r="I60" s="4">
        <v>-150000</v>
      </c>
      <c r="J60" s="4">
        <v>-2815050000</v>
      </c>
      <c r="K60" s="4">
        <f t="shared" si="16"/>
        <v>13479150000</v>
      </c>
      <c r="L60" s="4">
        <v>1249</v>
      </c>
      <c r="M60" s="4">
        <v>1079</v>
      </c>
      <c r="N60" s="4">
        <v>293</v>
      </c>
      <c r="O60" s="4">
        <v>388</v>
      </c>
      <c r="P60" s="4">
        <v>9225500</v>
      </c>
      <c r="Q60" s="4">
        <v>10818400</v>
      </c>
      <c r="R60" s="5">
        <v>1.09E-2</v>
      </c>
      <c r="S60" s="4">
        <v>20058538</v>
      </c>
      <c r="T60" s="4">
        <f t="shared" si="13"/>
        <v>16318884.699999999</v>
      </c>
      <c r="U60" s="4">
        <f t="shared" si="17"/>
        <v>12333616</v>
      </c>
      <c r="V60" s="5">
        <v>3.1800000000000002E-2</v>
      </c>
    </row>
    <row r="61" spans="1:22" x14ac:dyDescent="0.2">
      <c r="A61" s="16" t="s">
        <v>268</v>
      </c>
      <c r="B61" s="4">
        <v>50000</v>
      </c>
      <c r="C61" s="4">
        <v>1401500</v>
      </c>
      <c r="D61" s="4">
        <v>-1351500</v>
      </c>
      <c r="E61" s="4">
        <v>-25057856462</v>
      </c>
      <c r="F61" s="4">
        <f t="shared" si="15"/>
        <v>105926959956</v>
      </c>
      <c r="G61" s="4">
        <v>0</v>
      </c>
      <c r="H61" s="4">
        <v>150000</v>
      </c>
      <c r="I61" s="4">
        <v>-150000</v>
      </c>
      <c r="J61" s="4">
        <v>-2833200000</v>
      </c>
      <c r="K61" s="4">
        <f t="shared" si="16"/>
        <v>16294200000</v>
      </c>
      <c r="L61" s="4">
        <v>1116</v>
      </c>
      <c r="M61" s="4">
        <v>1422</v>
      </c>
      <c r="N61" s="4">
        <v>185</v>
      </c>
      <c r="O61" s="4">
        <v>389</v>
      </c>
      <c r="P61" s="4">
        <v>5773600</v>
      </c>
      <c r="Q61" s="4">
        <v>15120200</v>
      </c>
      <c r="R61" s="5">
        <v>-1.6E-2</v>
      </c>
      <c r="S61" s="4">
        <v>20897561</v>
      </c>
      <c r="T61" s="4">
        <f t="shared" si="13"/>
        <v>15419793.9</v>
      </c>
      <c r="U61" s="4">
        <f t="shared" si="17"/>
        <v>10524622</v>
      </c>
      <c r="V61" s="5">
        <v>2.6600000000000002E-2</v>
      </c>
    </row>
    <row r="62" spans="1:22" x14ac:dyDescent="0.2">
      <c r="A62" s="16" t="s">
        <v>266</v>
      </c>
      <c r="B62" s="4">
        <v>122610</v>
      </c>
      <c r="C62" s="4">
        <v>1502800</v>
      </c>
      <c r="D62" s="4">
        <v>-1380190</v>
      </c>
      <c r="E62" s="4">
        <v>-26006295939</v>
      </c>
      <c r="F62" s="4">
        <f t="shared" si="15"/>
        <v>130984816418</v>
      </c>
      <c r="G62" s="4">
        <v>300000</v>
      </c>
      <c r="H62" s="4">
        <v>0</v>
      </c>
      <c r="I62" s="4">
        <v>300000</v>
      </c>
      <c r="J62" s="4">
        <v>5660000000</v>
      </c>
      <c r="K62" s="4">
        <f t="shared" si="16"/>
        <v>19127400000</v>
      </c>
      <c r="L62" s="4">
        <v>762</v>
      </c>
      <c r="M62" s="4">
        <v>1319</v>
      </c>
      <c r="N62" s="4">
        <v>122</v>
      </c>
      <c r="O62" s="4">
        <v>313</v>
      </c>
      <c r="P62" s="4">
        <v>4521900</v>
      </c>
      <c r="Q62" s="4">
        <v>9805700</v>
      </c>
      <c r="R62" s="5">
        <v>-5.3E-3</v>
      </c>
      <c r="S62" s="4">
        <v>14393834</v>
      </c>
      <c r="T62" s="4">
        <f t="shared" ref="T62:T115" si="18">AVERAGE(S63:S72)</f>
        <v>15105986.6</v>
      </c>
      <c r="U62" s="4">
        <f t="shared" si="17"/>
        <v>10524622</v>
      </c>
      <c r="V62" s="5">
        <v>1.5800000000000002E-2</v>
      </c>
    </row>
    <row r="63" spans="1:22" x14ac:dyDescent="0.2">
      <c r="A63" s="16" t="s">
        <v>265</v>
      </c>
      <c r="B63" s="4">
        <v>722450</v>
      </c>
      <c r="C63" s="4">
        <v>1013000</v>
      </c>
      <c r="D63" s="4">
        <v>-290550</v>
      </c>
      <c r="E63" s="4">
        <v>-5488521404</v>
      </c>
      <c r="F63" s="4">
        <f t="shared" si="15"/>
        <v>156991112357</v>
      </c>
      <c r="K63" s="4">
        <f t="shared" si="16"/>
        <v>13467400000</v>
      </c>
      <c r="L63" s="4">
        <v>1137</v>
      </c>
      <c r="M63" s="4">
        <v>1590</v>
      </c>
      <c r="N63" s="4">
        <v>285</v>
      </c>
      <c r="O63" s="4">
        <v>268</v>
      </c>
      <c r="P63" s="4">
        <v>8718700</v>
      </c>
      <c r="Q63" s="4">
        <v>8968200</v>
      </c>
      <c r="R63" s="5">
        <v>5.4000000000000003E-3</v>
      </c>
      <c r="S63" s="4">
        <v>17980886</v>
      </c>
      <c r="T63" s="4">
        <f t="shared" si="18"/>
        <v>16505088.699999999</v>
      </c>
      <c r="U63" s="4">
        <f t="shared" si="17"/>
        <v>10524622</v>
      </c>
      <c r="V63" s="5">
        <v>2.1000000000000001E-2</v>
      </c>
    </row>
    <row r="64" spans="1:22" x14ac:dyDescent="0.2">
      <c r="A64" s="16" t="s">
        <v>247</v>
      </c>
      <c r="B64" s="4">
        <v>19430</v>
      </c>
      <c r="C64" s="4">
        <v>40500</v>
      </c>
      <c r="D64" s="4">
        <v>-21070</v>
      </c>
      <c r="E64" s="4">
        <v>-393804479</v>
      </c>
      <c r="F64" s="4">
        <f t="shared" si="15"/>
        <v>162479633761</v>
      </c>
      <c r="K64" s="4">
        <f t="shared" si="16"/>
        <v>13467400000</v>
      </c>
      <c r="L64" s="4">
        <v>717</v>
      </c>
      <c r="M64" s="4">
        <v>1228</v>
      </c>
      <c r="N64" s="4">
        <v>166</v>
      </c>
      <c r="O64" s="4">
        <v>221</v>
      </c>
      <c r="P64" s="4">
        <v>4742100</v>
      </c>
      <c r="Q64" s="4">
        <v>7053900</v>
      </c>
      <c r="R64" s="5">
        <v>0</v>
      </c>
      <c r="S64" s="4">
        <v>12333616</v>
      </c>
      <c r="T64" s="4">
        <f t="shared" si="18"/>
        <v>16205593.4</v>
      </c>
      <c r="U64" s="4">
        <f t="shared" si="17"/>
        <v>10524622</v>
      </c>
      <c r="V64" s="5">
        <v>1.5900000000000001E-2</v>
      </c>
    </row>
    <row r="65" spans="1:22" x14ac:dyDescent="0.2">
      <c r="A65" s="16" t="s">
        <v>239</v>
      </c>
      <c r="B65" s="4">
        <v>232020</v>
      </c>
      <c r="C65" s="4">
        <v>11300</v>
      </c>
      <c r="D65" s="4">
        <v>220720</v>
      </c>
      <c r="E65" s="4">
        <v>4182141171</v>
      </c>
      <c r="F65" s="4">
        <f t="shared" si="15"/>
        <v>162873438240</v>
      </c>
      <c r="G65" s="4">
        <v>200000</v>
      </c>
      <c r="H65" s="4">
        <v>30000</v>
      </c>
      <c r="I65" s="4">
        <v>170000</v>
      </c>
      <c r="J65" s="4">
        <v>3197000000</v>
      </c>
      <c r="K65" s="4">
        <f t="shared" si="16"/>
        <v>13467400000</v>
      </c>
      <c r="L65" s="4">
        <v>1582</v>
      </c>
      <c r="M65" s="4">
        <v>1780</v>
      </c>
      <c r="N65" s="4">
        <v>382</v>
      </c>
      <c r="O65" s="4">
        <v>387</v>
      </c>
      <c r="P65" s="4">
        <v>17382900</v>
      </c>
      <c r="Q65" s="4">
        <v>12654900</v>
      </c>
      <c r="R65" s="5">
        <v>0</v>
      </c>
      <c r="S65" s="4">
        <v>30042250</v>
      </c>
      <c r="T65" s="4">
        <f t="shared" si="18"/>
        <v>14444688.4</v>
      </c>
      <c r="U65" s="4">
        <f t="shared" si="17"/>
        <v>10524622</v>
      </c>
      <c r="V65" s="5">
        <v>2.6099999999999998E-2</v>
      </c>
    </row>
    <row r="66" spans="1:22" x14ac:dyDescent="0.2">
      <c r="A66" s="16" t="s">
        <v>238</v>
      </c>
      <c r="B66" s="4">
        <v>2860</v>
      </c>
      <c r="C66" s="4">
        <v>53200</v>
      </c>
      <c r="D66" s="4">
        <v>-50340</v>
      </c>
      <c r="E66" s="4">
        <v>-934557787</v>
      </c>
      <c r="F66" s="4">
        <f t="shared" si="15"/>
        <v>158691297069</v>
      </c>
      <c r="K66" s="4">
        <f t="shared" si="16"/>
        <v>10270400000</v>
      </c>
      <c r="L66" s="4">
        <v>1079</v>
      </c>
      <c r="M66" s="4">
        <v>705</v>
      </c>
      <c r="N66" s="4">
        <v>167</v>
      </c>
      <c r="O66" s="4">
        <v>149</v>
      </c>
      <c r="P66" s="4">
        <v>6111400</v>
      </c>
      <c r="Q66" s="4">
        <v>4411700</v>
      </c>
      <c r="R66" s="5">
        <v>1.09E-2</v>
      </c>
      <c r="S66" s="4">
        <v>10524622</v>
      </c>
      <c r="T66" s="4">
        <f t="shared" si="18"/>
        <v>15306667.699999999</v>
      </c>
      <c r="U66" s="4">
        <f t="shared" si="17"/>
        <v>10740792</v>
      </c>
      <c r="V66" s="5">
        <v>1.61E-2</v>
      </c>
    </row>
    <row r="67" spans="1:22" x14ac:dyDescent="0.2">
      <c r="A67" s="16" t="s">
        <v>237</v>
      </c>
      <c r="B67" s="4">
        <v>73800</v>
      </c>
      <c r="C67" s="4">
        <v>0</v>
      </c>
      <c r="D67" s="4">
        <v>73800</v>
      </c>
      <c r="E67" s="4">
        <v>1381015303</v>
      </c>
      <c r="F67" s="4">
        <f t="shared" si="15"/>
        <v>159625854856</v>
      </c>
      <c r="K67" s="4">
        <f t="shared" si="16"/>
        <v>10270400000</v>
      </c>
      <c r="L67" s="4">
        <v>1158</v>
      </c>
      <c r="M67" s="4">
        <v>935</v>
      </c>
      <c r="N67" s="4">
        <v>197</v>
      </c>
      <c r="O67" s="4">
        <v>243</v>
      </c>
      <c r="P67" s="4">
        <v>6446600</v>
      </c>
      <c r="Q67" s="4">
        <v>10775400</v>
      </c>
      <c r="R67" s="5">
        <v>-2.1099999999999997E-2</v>
      </c>
      <c r="S67" s="4">
        <v>17224299</v>
      </c>
      <c r="T67" s="4">
        <f t="shared" si="18"/>
        <v>14711309.300000001</v>
      </c>
      <c r="U67" s="4">
        <f t="shared" si="17"/>
        <v>10740792</v>
      </c>
      <c r="V67" s="5">
        <v>3.6699999999999997E-2</v>
      </c>
    </row>
    <row r="68" spans="1:22" x14ac:dyDescent="0.2">
      <c r="A68" s="16" t="s">
        <v>233</v>
      </c>
      <c r="B68" s="4">
        <v>3337930</v>
      </c>
      <c r="C68" s="4">
        <v>1600000</v>
      </c>
      <c r="D68" s="4">
        <v>1737930</v>
      </c>
      <c r="E68" s="4">
        <v>32676731447</v>
      </c>
      <c r="F68" s="4">
        <f t="shared" si="15"/>
        <v>158244839553</v>
      </c>
      <c r="K68" s="4">
        <f t="shared" si="16"/>
        <v>10270400000</v>
      </c>
      <c r="L68" s="4">
        <v>795</v>
      </c>
      <c r="M68" s="4">
        <v>1009</v>
      </c>
      <c r="N68" s="4">
        <v>172</v>
      </c>
      <c r="O68" s="4">
        <v>201</v>
      </c>
      <c r="R68" s="5">
        <v>5.4000000000000003E-3</v>
      </c>
      <c r="S68" s="4">
        <v>14182609</v>
      </c>
      <c r="T68" s="4">
        <f t="shared" si="18"/>
        <v>15058378.9</v>
      </c>
      <c r="U68" s="4">
        <f t="shared" si="17"/>
        <v>10740792</v>
      </c>
    </row>
    <row r="69" spans="1:22" x14ac:dyDescent="0.2">
      <c r="A69" s="16" t="s">
        <v>232</v>
      </c>
      <c r="B69" s="4">
        <v>86020</v>
      </c>
      <c r="C69" s="4">
        <v>52010</v>
      </c>
      <c r="D69" s="4">
        <v>34010</v>
      </c>
      <c r="E69" s="4">
        <v>640425988</v>
      </c>
      <c r="F69" s="4">
        <f t="shared" si="15"/>
        <v>125568108106</v>
      </c>
      <c r="G69" s="4">
        <v>0</v>
      </c>
      <c r="H69" s="4">
        <v>10000</v>
      </c>
      <c r="I69" s="4">
        <v>-10000</v>
      </c>
      <c r="J69" s="4">
        <v>-190000000</v>
      </c>
      <c r="K69" s="4">
        <f t="shared" si="16"/>
        <v>10270400000</v>
      </c>
      <c r="R69" s="5">
        <v>0</v>
      </c>
      <c r="S69" s="4">
        <v>10740792</v>
      </c>
      <c r="T69" s="4">
        <f t="shared" si="18"/>
        <v>15819999.199999999</v>
      </c>
      <c r="U69" s="4">
        <f t="shared" si="17"/>
        <v>9338663</v>
      </c>
    </row>
    <row r="70" spans="1:22" x14ac:dyDescent="0.2">
      <c r="A70" s="16" t="s">
        <v>231</v>
      </c>
      <c r="B70" s="4">
        <v>100100</v>
      </c>
      <c r="C70" s="4">
        <v>50300</v>
      </c>
      <c r="D70" s="4">
        <v>49800</v>
      </c>
      <c r="E70" s="4">
        <v>943206318</v>
      </c>
      <c r="F70" s="4">
        <f t="shared" si="15"/>
        <v>124927682118</v>
      </c>
      <c r="G70" s="4">
        <v>2400</v>
      </c>
      <c r="H70" s="4">
        <v>20000</v>
      </c>
      <c r="I70" s="4">
        <v>-17600</v>
      </c>
      <c r="J70" s="4">
        <v>-335880000</v>
      </c>
      <c r="K70" s="4">
        <f t="shared" si="16"/>
        <v>10460400000</v>
      </c>
      <c r="R70" s="5">
        <v>5.4000000000000003E-3</v>
      </c>
      <c r="S70" s="4">
        <v>14868378</v>
      </c>
      <c r="T70" s="4">
        <f t="shared" si="18"/>
        <v>16383224.199999999</v>
      </c>
      <c r="U70" s="4">
        <f t="shared" si="17"/>
        <v>9338663</v>
      </c>
    </row>
    <row r="71" spans="1:22" x14ac:dyDescent="0.2">
      <c r="A71" s="16" t="s">
        <v>230</v>
      </c>
      <c r="B71" s="4">
        <v>61870</v>
      </c>
      <c r="C71" s="4">
        <v>1503060</v>
      </c>
      <c r="D71" s="4">
        <v>-1441190</v>
      </c>
      <c r="E71" s="4">
        <v>-26982889062</v>
      </c>
      <c r="F71" s="4">
        <f t="shared" si="15"/>
        <v>123984475800</v>
      </c>
      <c r="K71" s="4">
        <f t="shared" si="16"/>
        <v>10796280000</v>
      </c>
      <c r="R71" s="5">
        <v>5.4000000000000003E-3</v>
      </c>
      <c r="S71" s="4">
        <v>11906653</v>
      </c>
      <c r="T71" s="4">
        <f t="shared" si="18"/>
        <v>16199652.199999999</v>
      </c>
      <c r="U71" s="4">
        <f t="shared" si="17"/>
        <v>9338663</v>
      </c>
    </row>
    <row r="72" spans="1:22" x14ac:dyDescent="0.2">
      <c r="A72" s="16" t="s">
        <v>229</v>
      </c>
      <c r="B72" s="4">
        <v>68800</v>
      </c>
      <c r="C72" s="4">
        <v>250030</v>
      </c>
      <c r="D72" s="4">
        <v>-181230</v>
      </c>
      <c r="E72" s="4">
        <v>-3372012761</v>
      </c>
      <c r="F72" s="4">
        <f t="shared" si="15"/>
        <v>150967364862</v>
      </c>
      <c r="K72" s="4">
        <f t="shared" si="16"/>
        <v>10796280000</v>
      </c>
      <c r="R72" s="5">
        <v>5.5000000000000005E-3</v>
      </c>
      <c r="S72" s="4">
        <v>11255761</v>
      </c>
      <c r="T72" s="4">
        <f t="shared" si="18"/>
        <v>17221363.300000001</v>
      </c>
      <c r="U72" s="4">
        <f t="shared" si="17"/>
        <v>9338663</v>
      </c>
    </row>
    <row r="73" spans="1:22" x14ac:dyDescent="0.2">
      <c r="A73" s="16" t="s">
        <v>228</v>
      </c>
      <c r="B73" s="4">
        <v>900</v>
      </c>
      <c r="C73" s="4">
        <v>265100</v>
      </c>
      <c r="D73" s="4">
        <v>-264200</v>
      </c>
      <c r="E73" s="4">
        <v>-4956077768</v>
      </c>
      <c r="F73" s="4">
        <f t="shared" si="15"/>
        <v>154339377623</v>
      </c>
      <c r="G73" s="4">
        <v>0</v>
      </c>
      <c r="H73" s="4">
        <v>9000000</v>
      </c>
      <c r="I73" s="4">
        <v>-9000000</v>
      </c>
      <c r="J73" s="4">
        <v>-169200000000</v>
      </c>
      <c r="K73" s="4">
        <f t="shared" si="16"/>
        <v>10796280000</v>
      </c>
      <c r="R73" s="5">
        <v>-1.5900000000000001E-2</v>
      </c>
      <c r="S73" s="4">
        <v>31971907</v>
      </c>
      <c r="T73" s="4">
        <f t="shared" si="18"/>
        <v>15946392.1</v>
      </c>
      <c r="U73" s="4">
        <f t="shared" si="17"/>
        <v>9338663</v>
      </c>
    </row>
    <row r="74" spans="1:22" x14ac:dyDescent="0.2">
      <c r="A74" s="16" t="s">
        <v>227</v>
      </c>
      <c r="B74" s="4">
        <v>149300</v>
      </c>
      <c r="C74" s="4">
        <v>308500</v>
      </c>
      <c r="D74" s="4">
        <v>-159200</v>
      </c>
      <c r="E74" s="4">
        <v>-2975743244</v>
      </c>
      <c r="F74" s="4">
        <f t="shared" si="15"/>
        <v>159295455391</v>
      </c>
      <c r="K74" s="4">
        <f t="shared" si="16"/>
        <v>179996280000</v>
      </c>
      <c r="R74" s="5">
        <v>0</v>
      </c>
      <c r="S74" s="4">
        <v>9338663</v>
      </c>
      <c r="T74" s="4">
        <f t="shared" si="18"/>
        <v>21555760.399999999</v>
      </c>
      <c r="U74" s="4">
        <f t="shared" si="17"/>
        <v>11270715</v>
      </c>
    </row>
    <row r="75" spans="1:22" x14ac:dyDescent="0.2">
      <c r="A75" s="16" t="s">
        <v>221</v>
      </c>
      <c r="B75" s="4">
        <v>2100</v>
      </c>
      <c r="C75" s="4">
        <v>255100</v>
      </c>
      <c r="D75" s="4">
        <v>-253000</v>
      </c>
      <c r="E75" s="4">
        <v>-4771001165</v>
      </c>
      <c r="F75" s="4">
        <f t="shared" si="15"/>
        <v>162271198635</v>
      </c>
      <c r="G75" s="4">
        <v>0</v>
      </c>
      <c r="H75" s="4">
        <v>100</v>
      </c>
      <c r="I75" s="4">
        <v>-100</v>
      </c>
      <c r="J75" s="4">
        <v>-1870000</v>
      </c>
      <c r="K75" s="4">
        <f t="shared" si="16"/>
        <v>179996280000</v>
      </c>
      <c r="R75" s="5">
        <v>0</v>
      </c>
      <c r="S75" s="4">
        <v>12433200</v>
      </c>
      <c r="T75" s="4">
        <f t="shared" si="18"/>
        <v>22079983.5</v>
      </c>
      <c r="U75" s="4">
        <f t="shared" si="17"/>
        <v>11270715</v>
      </c>
    </row>
    <row r="76" spans="1:22" x14ac:dyDescent="0.2">
      <c r="A76" s="16" t="s">
        <v>212</v>
      </c>
      <c r="B76" s="4">
        <v>20200</v>
      </c>
      <c r="C76" s="4">
        <v>209910</v>
      </c>
      <c r="D76" s="4">
        <v>-189710</v>
      </c>
      <c r="E76" s="4">
        <v>-3510507369</v>
      </c>
      <c r="F76" s="4">
        <f t="shared" si="15"/>
        <v>167042199800</v>
      </c>
      <c r="G76" s="4">
        <v>9000000</v>
      </c>
      <c r="H76" s="4">
        <v>0</v>
      </c>
      <c r="I76" s="4">
        <v>9000000</v>
      </c>
      <c r="J76" s="4">
        <v>180000000000</v>
      </c>
      <c r="K76" s="4">
        <f t="shared" si="16"/>
        <v>179998150000</v>
      </c>
      <c r="R76" s="5">
        <v>2.7400000000000001E-2</v>
      </c>
      <c r="S76" s="4">
        <v>19144415</v>
      </c>
      <c r="T76" s="4">
        <f t="shared" si="18"/>
        <v>22248742</v>
      </c>
      <c r="U76" s="4">
        <f t="shared" si="17"/>
        <v>10070933</v>
      </c>
    </row>
    <row r="77" spans="1:22" x14ac:dyDescent="0.2">
      <c r="A77" s="16" t="s">
        <v>211</v>
      </c>
      <c r="B77" s="4">
        <v>27700</v>
      </c>
      <c r="C77" s="4">
        <v>12290</v>
      </c>
      <c r="D77" s="4">
        <v>15410</v>
      </c>
      <c r="E77" s="4">
        <v>283442612</v>
      </c>
      <c r="F77" s="4">
        <f t="shared" si="15"/>
        <v>170552707169</v>
      </c>
      <c r="K77" s="4">
        <f>K78+J77</f>
        <v>-1850000</v>
      </c>
      <c r="R77" s="5">
        <v>-1.0800000000000001E-2</v>
      </c>
      <c r="S77" s="4">
        <v>11270715</v>
      </c>
      <c r="T77" s="4">
        <f t="shared" si="18"/>
        <v>25571115.300000001</v>
      </c>
      <c r="U77" s="4">
        <f t="shared" si="17"/>
        <v>10070933</v>
      </c>
    </row>
    <row r="78" spans="1:22" x14ac:dyDescent="0.2">
      <c r="A78" s="16" t="s">
        <v>210</v>
      </c>
      <c r="B78" s="4">
        <v>20</v>
      </c>
      <c r="C78" s="4">
        <v>2237800</v>
      </c>
      <c r="D78" s="4">
        <v>-2237780</v>
      </c>
      <c r="E78" s="4">
        <v>-41170988382</v>
      </c>
      <c r="F78" s="4">
        <f t="shared" si="15"/>
        <v>170269264557</v>
      </c>
      <c r="K78" s="4">
        <f>J78+K80</f>
        <v>-1850000</v>
      </c>
      <c r="R78" s="5">
        <v>1.6500000000000001E-2</v>
      </c>
      <c r="S78" s="4">
        <v>17653305</v>
      </c>
      <c r="T78" s="4">
        <f t="shared" si="18"/>
        <v>26263244.399999999</v>
      </c>
      <c r="U78" s="4">
        <f t="shared" si="17"/>
        <v>10070933</v>
      </c>
    </row>
    <row r="79" spans="1:22" x14ac:dyDescent="0.2">
      <c r="A79" s="16" t="s">
        <v>209</v>
      </c>
      <c r="B79" s="4">
        <v>300</v>
      </c>
      <c r="C79" s="4">
        <v>793100</v>
      </c>
      <c r="D79" s="4">
        <v>-792800</v>
      </c>
      <c r="E79" s="4">
        <v>-14542861423</v>
      </c>
      <c r="F79" s="4">
        <f t="shared" si="15"/>
        <v>211440252939</v>
      </c>
      <c r="R79" s="5">
        <v>0</v>
      </c>
      <c r="S79" s="4">
        <v>18356995</v>
      </c>
      <c r="T79" s="4">
        <f t="shared" si="18"/>
        <v>28431204</v>
      </c>
      <c r="U79" s="4">
        <f t="shared" si="17"/>
        <v>10070933</v>
      </c>
    </row>
    <row r="80" spans="1:22" x14ac:dyDescent="0.2">
      <c r="A80" s="16" t="s">
        <v>208</v>
      </c>
      <c r="B80" s="4">
        <v>44000</v>
      </c>
      <c r="C80" s="4">
        <v>53700</v>
      </c>
      <c r="D80" s="4">
        <v>-9700</v>
      </c>
      <c r="E80" s="4">
        <v>-178672592</v>
      </c>
      <c r="F80" s="4">
        <f t="shared" si="15"/>
        <v>225983114362</v>
      </c>
      <c r="G80" s="4">
        <v>0</v>
      </c>
      <c r="H80" s="4">
        <v>100</v>
      </c>
      <c r="I80" s="4">
        <v>-100</v>
      </c>
      <c r="J80" s="4">
        <v>-1850000</v>
      </c>
      <c r="K80" s="4">
        <f>J80</f>
        <v>-1850000</v>
      </c>
      <c r="R80" s="5">
        <v>-2.1499999999999998E-2</v>
      </c>
      <c r="S80" s="4">
        <v>20500628</v>
      </c>
      <c r="T80" s="4">
        <f t="shared" si="18"/>
        <v>28760450.600000001</v>
      </c>
      <c r="U80" s="4">
        <f t="shared" si="17"/>
        <v>10070933</v>
      </c>
    </row>
    <row r="81" spans="1:21" x14ac:dyDescent="0.2">
      <c r="A81" s="16" t="s">
        <v>207</v>
      </c>
      <c r="B81" s="4">
        <v>40920</v>
      </c>
      <c r="C81" s="4">
        <v>83400</v>
      </c>
      <c r="D81" s="4">
        <v>-42480</v>
      </c>
      <c r="E81" s="4">
        <v>-792602505</v>
      </c>
      <c r="F81" s="4">
        <f t="shared" si="15"/>
        <v>226161786954</v>
      </c>
      <c r="R81" s="5">
        <v>-5.3E-3</v>
      </c>
      <c r="S81" s="4">
        <v>10070933</v>
      </c>
      <c r="T81" s="4">
        <f t="shared" si="18"/>
        <v>29741066.899999999</v>
      </c>
      <c r="U81" s="4">
        <f t="shared" si="17"/>
        <v>17675431</v>
      </c>
    </row>
    <row r="82" spans="1:21" x14ac:dyDescent="0.2">
      <c r="A82" s="16" t="s">
        <v>206</v>
      </c>
      <c r="B82" s="4">
        <v>33200</v>
      </c>
      <c r="C82" s="4">
        <v>40400</v>
      </c>
      <c r="D82" s="4">
        <v>-7200</v>
      </c>
      <c r="E82" s="4">
        <v>-132960741</v>
      </c>
      <c r="F82" s="4">
        <f t="shared" si="15"/>
        <v>226954389459</v>
      </c>
      <c r="R82" s="5">
        <v>1.09E-2</v>
      </c>
      <c r="S82" s="4">
        <v>21472872</v>
      </c>
      <c r="T82" s="4">
        <f t="shared" si="18"/>
        <v>28859045.399999999</v>
      </c>
      <c r="U82" s="4">
        <f t="shared" si="17"/>
        <v>17675431</v>
      </c>
    </row>
    <row r="83" spans="1:21" x14ac:dyDescent="0.2">
      <c r="A83" s="16" t="s">
        <v>205</v>
      </c>
      <c r="B83" s="4">
        <v>172300</v>
      </c>
      <c r="C83" s="4">
        <v>0</v>
      </c>
      <c r="D83" s="4">
        <v>172300</v>
      </c>
      <c r="E83" s="4">
        <v>3229476011</v>
      </c>
      <c r="F83" s="4">
        <f t="shared" si="15"/>
        <v>227087350200</v>
      </c>
      <c r="R83" s="5">
        <v>-2.1099999999999997E-2</v>
      </c>
      <c r="S83" s="4">
        <v>19222195</v>
      </c>
      <c r="T83" s="4">
        <f t="shared" si="18"/>
        <v>30756668.600000001</v>
      </c>
      <c r="U83" s="4">
        <f t="shared" si="17"/>
        <v>17675431</v>
      </c>
    </row>
    <row r="84" spans="1:21" x14ac:dyDescent="0.2">
      <c r="A84" s="16" t="s">
        <v>204</v>
      </c>
      <c r="B84" s="4">
        <v>100200</v>
      </c>
      <c r="C84" s="4">
        <v>137600</v>
      </c>
      <c r="D84" s="4">
        <v>-37400</v>
      </c>
      <c r="E84" s="4">
        <v>-707754276</v>
      </c>
      <c r="F84" s="4">
        <f t="shared" si="15"/>
        <v>223857874189</v>
      </c>
      <c r="R84" s="5">
        <v>-4.0599999999999997E-2</v>
      </c>
      <c r="S84" s="4">
        <v>65432346</v>
      </c>
      <c r="T84" s="4">
        <f t="shared" si="18"/>
        <v>27068637.199999999</v>
      </c>
      <c r="U84" s="4">
        <f t="shared" si="17"/>
        <v>17675431</v>
      </c>
    </row>
    <row r="85" spans="1:21" x14ac:dyDescent="0.2">
      <c r="A85" s="16" t="s">
        <v>203</v>
      </c>
      <c r="B85" s="4">
        <v>5200</v>
      </c>
      <c r="C85" s="4">
        <v>744130</v>
      </c>
      <c r="D85" s="4">
        <v>-738930</v>
      </c>
      <c r="E85" s="4">
        <v>-14404112456</v>
      </c>
      <c r="F85" s="4">
        <f t="shared" si="15"/>
        <v>224565628465</v>
      </c>
      <c r="R85" s="5">
        <v>1.55E-2</v>
      </c>
      <c r="S85" s="4">
        <v>17675431</v>
      </c>
      <c r="T85" s="4">
        <f t="shared" si="18"/>
        <v>28219368.600000001</v>
      </c>
      <c r="U85" s="4">
        <f t="shared" si="17"/>
        <v>20832000</v>
      </c>
    </row>
    <row r="86" spans="1:21" x14ac:dyDescent="0.2">
      <c r="A86" s="16" t="s">
        <v>202</v>
      </c>
      <c r="B86" s="4">
        <v>5700</v>
      </c>
      <c r="C86" s="4">
        <v>1945720</v>
      </c>
      <c r="D86" s="4">
        <v>-1940020</v>
      </c>
      <c r="E86" s="4">
        <v>-37675825382</v>
      </c>
      <c r="F86" s="4">
        <f t="shared" si="15"/>
        <v>238969740921</v>
      </c>
      <c r="R86" s="5">
        <v>-5.1000000000000004E-3</v>
      </c>
      <c r="S86" s="4">
        <v>20832000</v>
      </c>
      <c r="T86" s="4">
        <f t="shared" si="18"/>
        <v>28233303.5</v>
      </c>
      <c r="U86" s="4">
        <f t="shared" si="17"/>
        <v>19877096</v>
      </c>
    </row>
    <row r="87" spans="1:21" x14ac:dyDescent="0.2">
      <c r="A87" s="16" t="s">
        <v>201</v>
      </c>
      <c r="B87" s="4">
        <v>117300</v>
      </c>
      <c r="C87" s="4">
        <v>1213490</v>
      </c>
      <c r="D87" s="4">
        <v>-1096190</v>
      </c>
      <c r="E87" s="4">
        <v>-21277188742</v>
      </c>
      <c r="F87" s="4">
        <f t="shared" si="15"/>
        <v>276645566303</v>
      </c>
      <c r="R87" s="5">
        <v>5.9800000000000006E-2</v>
      </c>
      <c r="S87" s="4">
        <v>44494448</v>
      </c>
      <c r="T87" s="4">
        <f t="shared" si="18"/>
        <v>26997437.800000001</v>
      </c>
      <c r="U87" s="4">
        <f t="shared" si="17"/>
        <v>12652657</v>
      </c>
    </row>
    <row r="88" spans="1:21" x14ac:dyDescent="0.2">
      <c r="A88" s="16" t="s">
        <v>200</v>
      </c>
      <c r="B88" s="4">
        <v>13300</v>
      </c>
      <c r="C88" s="4">
        <v>241800</v>
      </c>
      <c r="D88" s="4">
        <v>-228500</v>
      </c>
      <c r="E88" s="4">
        <v>-4179037347</v>
      </c>
      <c r="F88" s="4">
        <f t="shared" si="15"/>
        <v>297922755045</v>
      </c>
      <c r="R88" s="5">
        <v>1.66E-2</v>
      </c>
      <c r="S88" s="4">
        <v>24574596</v>
      </c>
      <c r="T88" s="4">
        <f t="shared" si="18"/>
        <v>28352084.800000001</v>
      </c>
      <c r="U88" s="4">
        <f t="shared" si="17"/>
        <v>12652657</v>
      </c>
    </row>
    <row r="89" spans="1:21" x14ac:dyDescent="0.2">
      <c r="A89" s="16" t="s">
        <v>199</v>
      </c>
      <c r="B89" s="4">
        <v>49000</v>
      </c>
      <c r="C89" s="4">
        <v>3038200</v>
      </c>
      <c r="D89" s="4">
        <v>-2989200</v>
      </c>
      <c r="E89" s="4">
        <v>-54741397226</v>
      </c>
      <c r="F89" s="4">
        <f t="shared" si="15"/>
        <v>302101792392</v>
      </c>
      <c r="R89" s="5">
        <v>0</v>
      </c>
      <c r="S89" s="4">
        <v>40036591</v>
      </c>
      <c r="T89" s="4">
        <f t="shared" si="18"/>
        <v>25952121.199999999</v>
      </c>
      <c r="U89" s="4">
        <f t="shared" si="17"/>
        <v>12652657</v>
      </c>
    </row>
    <row r="90" spans="1:21" x14ac:dyDescent="0.2">
      <c r="A90" s="16" t="s">
        <v>198</v>
      </c>
      <c r="B90" s="4">
        <v>3214400</v>
      </c>
      <c r="C90" s="4">
        <v>53900</v>
      </c>
      <c r="D90" s="4">
        <v>3160500</v>
      </c>
      <c r="E90" s="4">
        <v>56835127509</v>
      </c>
      <c r="F90" s="4">
        <f t="shared" si="15"/>
        <v>356843189618</v>
      </c>
      <c r="R90" s="5">
        <v>2.8500000000000001E-2</v>
      </c>
      <c r="S90" s="4">
        <v>23793094</v>
      </c>
      <c r="T90" s="4">
        <f t="shared" si="18"/>
        <v>26981304.899999999</v>
      </c>
      <c r="U90" s="4">
        <f t="shared" si="17"/>
        <v>12652657</v>
      </c>
    </row>
    <row r="91" spans="1:21" x14ac:dyDescent="0.2">
      <c r="A91" s="16" t="s">
        <v>197</v>
      </c>
      <c r="B91" s="4">
        <v>17500</v>
      </c>
      <c r="C91" s="4">
        <v>33100</v>
      </c>
      <c r="D91" s="4">
        <v>-15600</v>
      </c>
      <c r="E91" s="4">
        <v>-269671882</v>
      </c>
      <c r="F91" s="4">
        <f t="shared" si="15"/>
        <v>300008062109</v>
      </c>
      <c r="R91" s="5">
        <v>1.15E-2</v>
      </c>
      <c r="S91" s="4">
        <v>19877096</v>
      </c>
      <c r="T91" s="4">
        <f t="shared" si="18"/>
        <v>27761270.300000001</v>
      </c>
      <c r="U91" s="4">
        <f t="shared" si="17"/>
        <v>12652657</v>
      </c>
    </row>
    <row r="92" spans="1:21" x14ac:dyDescent="0.2">
      <c r="A92" s="16" t="s">
        <v>196</v>
      </c>
      <c r="B92" s="4">
        <v>35390</v>
      </c>
      <c r="C92" s="4">
        <v>6200</v>
      </c>
      <c r="D92" s="4">
        <v>29190</v>
      </c>
      <c r="E92" s="4">
        <v>512835690</v>
      </c>
      <c r="F92" s="4">
        <f t="shared" si="15"/>
        <v>300277733991</v>
      </c>
      <c r="R92" s="5">
        <v>-2.2400000000000003E-2</v>
      </c>
      <c r="S92" s="4">
        <v>12652657</v>
      </c>
      <c r="T92" s="4">
        <f t="shared" si="18"/>
        <v>29884073.699999999</v>
      </c>
      <c r="U92" s="4">
        <f t="shared" si="17"/>
        <v>20971349</v>
      </c>
    </row>
    <row r="93" spans="1:21" x14ac:dyDescent="0.2">
      <c r="A93" s="16" t="s">
        <v>195</v>
      </c>
      <c r="B93" s="4">
        <v>93100</v>
      </c>
      <c r="C93" s="4">
        <v>0</v>
      </c>
      <c r="D93" s="4">
        <v>93100</v>
      </c>
      <c r="E93" s="4">
        <v>1608066142</v>
      </c>
      <c r="F93" s="4">
        <f t="shared" si="15"/>
        <v>299764898301</v>
      </c>
      <c r="R93" s="5">
        <v>4.7100000000000003E-2</v>
      </c>
      <c r="S93" s="4">
        <v>38198427</v>
      </c>
      <c r="T93" s="4">
        <f t="shared" si="18"/>
        <v>29651649.800000001</v>
      </c>
      <c r="U93" s="4">
        <f t="shared" si="17"/>
        <v>20971349</v>
      </c>
    </row>
    <row r="94" spans="1:21" x14ac:dyDescent="0.2">
      <c r="A94" s="16" t="s">
        <v>194</v>
      </c>
      <c r="B94" s="4">
        <v>286900</v>
      </c>
      <c r="C94" s="4">
        <v>0</v>
      </c>
      <c r="D94" s="4">
        <v>286900</v>
      </c>
      <c r="E94" s="4">
        <v>5156247205</v>
      </c>
      <c r="F94" s="4">
        <f t="shared" si="15"/>
        <v>298156832159</v>
      </c>
      <c r="R94" s="5">
        <v>-7.5999999999999998E-2</v>
      </c>
      <c r="S94" s="4">
        <v>28552032</v>
      </c>
      <c r="T94" s="4">
        <f t="shared" si="18"/>
        <v>30441425.300000001</v>
      </c>
      <c r="U94" s="4">
        <f t="shared" si="17"/>
        <v>16036955</v>
      </c>
    </row>
    <row r="95" spans="1:21" x14ac:dyDescent="0.2">
      <c r="A95" s="16" t="s">
        <v>193</v>
      </c>
      <c r="B95" s="4">
        <v>0</v>
      </c>
      <c r="C95" s="4">
        <v>101400</v>
      </c>
      <c r="D95" s="4">
        <v>-101400</v>
      </c>
      <c r="E95" s="4">
        <v>-1841511888</v>
      </c>
      <c r="F95" s="4">
        <f t="shared" si="15"/>
        <v>293000584954</v>
      </c>
      <c r="R95" s="5">
        <v>2.23E-2</v>
      </c>
      <c r="S95" s="4">
        <v>29182745</v>
      </c>
      <c r="T95" s="4">
        <f t="shared" si="18"/>
        <v>31863505.800000001</v>
      </c>
      <c r="U95" s="4">
        <f t="shared" si="17"/>
        <v>16036955</v>
      </c>
    </row>
    <row r="96" spans="1:21" x14ac:dyDescent="0.2">
      <c r="A96" s="16" t="s">
        <v>192</v>
      </c>
      <c r="B96" s="4">
        <v>40</v>
      </c>
      <c r="C96" s="4">
        <v>7100</v>
      </c>
      <c r="D96" s="4">
        <v>-7060</v>
      </c>
      <c r="E96" s="4">
        <v>-127453473</v>
      </c>
      <c r="F96" s="4">
        <f t="shared" si="15"/>
        <v>294842096842</v>
      </c>
      <c r="R96" s="5">
        <v>0</v>
      </c>
      <c r="S96" s="4">
        <v>20971349</v>
      </c>
      <c r="T96" s="4">
        <f t="shared" si="18"/>
        <v>33066077.600000001</v>
      </c>
      <c r="U96" s="4">
        <f t="shared" si="17"/>
        <v>16036955</v>
      </c>
    </row>
    <row r="97" spans="1:21" x14ac:dyDescent="0.2">
      <c r="A97" s="16" t="s">
        <v>191</v>
      </c>
      <c r="B97" s="4">
        <v>11060</v>
      </c>
      <c r="C97" s="4">
        <v>19210</v>
      </c>
      <c r="D97" s="4">
        <v>-8150</v>
      </c>
      <c r="E97" s="4">
        <v>-143057955</v>
      </c>
      <c r="F97" s="4">
        <f t="shared" si="15"/>
        <v>294969550315</v>
      </c>
      <c r="R97" s="5">
        <v>3.4500000000000003E-2</v>
      </c>
      <c r="S97" s="4">
        <v>32135791</v>
      </c>
      <c r="T97" s="4">
        <f t="shared" si="18"/>
        <v>33240915</v>
      </c>
      <c r="U97" s="4">
        <f t="shared" si="17"/>
        <v>16036955</v>
      </c>
    </row>
    <row r="98" spans="1:21" x14ac:dyDescent="0.2">
      <c r="A98" s="16" t="s">
        <v>190</v>
      </c>
      <c r="B98" s="4">
        <v>17520</v>
      </c>
      <c r="C98" s="4">
        <v>28300</v>
      </c>
      <c r="D98" s="4">
        <v>-10780</v>
      </c>
      <c r="E98" s="4">
        <v>-190698997</v>
      </c>
      <c r="F98" s="4">
        <f t="shared" si="15"/>
        <v>295112608270</v>
      </c>
      <c r="R98" s="5">
        <v>-3.8599999999999995E-2</v>
      </c>
      <c r="S98" s="4">
        <v>38121066</v>
      </c>
      <c r="T98" s="4">
        <f t="shared" si="18"/>
        <v>32323972.399999999</v>
      </c>
      <c r="U98" s="4">
        <f t="shared" si="17"/>
        <v>16036955</v>
      </c>
    </row>
    <row r="99" spans="1:21" x14ac:dyDescent="0.2">
      <c r="A99" s="16" t="s">
        <v>189</v>
      </c>
      <c r="B99" s="4">
        <v>36610</v>
      </c>
      <c r="C99" s="4">
        <v>11300</v>
      </c>
      <c r="D99" s="4">
        <v>25310</v>
      </c>
      <c r="E99" s="4">
        <v>449975758</v>
      </c>
      <c r="F99" s="4">
        <f t="shared" si="15"/>
        <v>295303307267</v>
      </c>
      <c r="R99" s="5">
        <v>2.2599999999999999E-2</v>
      </c>
      <c r="S99" s="4">
        <v>16036955</v>
      </c>
      <c r="T99" s="4">
        <f t="shared" si="18"/>
        <v>34471195.700000003</v>
      </c>
      <c r="U99" s="4">
        <f t="shared" si="17"/>
        <v>27676750</v>
      </c>
    </row>
    <row r="100" spans="1:21" x14ac:dyDescent="0.2">
      <c r="A100" s="16" t="s">
        <v>188</v>
      </c>
      <c r="B100" s="4">
        <v>16100</v>
      </c>
      <c r="C100" s="4">
        <v>16000</v>
      </c>
      <c r="D100" s="4">
        <v>100</v>
      </c>
      <c r="E100" s="4">
        <v>1811815</v>
      </c>
      <c r="F100" s="4">
        <f t="shared" si="15"/>
        <v>294853331509</v>
      </c>
      <c r="R100" s="5">
        <v>5.6999999999999993E-3</v>
      </c>
      <c r="S100" s="4">
        <v>34084931</v>
      </c>
      <c r="T100" s="4">
        <f t="shared" si="18"/>
        <v>35799483.799999997</v>
      </c>
      <c r="U100" s="4">
        <f t="shared" si="17"/>
        <v>27676750</v>
      </c>
    </row>
    <row r="101" spans="1:21" x14ac:dyDescent="0.2">
      <c r="A101" s="16" t="s">
        <v>187</v>
      </c>
      <c r="B101" s="4">
        <v>829430</v>
      </c>
      <c r="C101" s="4">
        <v>1164400</v>
      </c>
      <c r="D101" s="4">
        <v>-334970</v>
      </c>
      <c r="E101" s="4">
        <v>-5990851565</v>
      </c>
      <c r="F101" s="4">
        <f t="shared" si="15"/>
        <v>294851519694</v>
      </c>
      <c r="R101" s="5">
        <v>5.7999999999999996E-3</v>
      </c>
      <c r="S101" s="4">
        <v>27676750</v>
      </c>
      <c r="T101" s="4">
        <f t="shared" si="18"/>
        <v>36488951.299999997</v>
      </c>
      <c r="U101" s="4">
        <f t="shared" si="17"/>
        <v>32997067</v>
      </c>
    </row>
    <row r="102" spans="1:21" x14ac:dyDescent="0.2">
      <c r="A102" s="16" t="s">
        <v>186</v>
      </c>
      <c r="B102" s="4">
        <v>14000</v>
      </c>
      <c r="C102" s="4">
        <v>169000</v>
      </c>
      <c r="D102" s="4">
        <v>-155000</v>
      </c>
      <c r="E102" s="4">
        <v>-2697555245</v>
      </c>
      <c r="F102" s="4">
        <f t="shared" si="15"/>
        <v>300842371259</v>
      </c>
      <c r="R102" s="5">
        <v>5.7999999999999996E-3</v>
      </c>
      <c r="S102" s="4">
        <v>33880691</v>
      </c>
      <c r="T102" s="4">
        <f t="shared" si="18"/>
        <v>35054371.600000001</v>
      </c>
      <c r="U102" s="4">
        <f t="shared" si="17"/>
        <v>32997067</v>
      </c>
    </row>
    <row r="103" spans="1:21" x14ac:dyDescent="0.2">
      <c r="A103" s="16" t="s">
        <v>185</v>
      </c>
      <c r="B103" s="4">
        <v>2000</v>
      </c>
      <c r="C103" s="4">
        <v>32000</v>
      </c>
      <c r="D103" s="4">
        <v>-30000</v>
      </c>
      <c r="E103" s="4">
        <v>-524259060</v>
      </c>
      <c r="F103" s="4">
        <f t="shared" si="15"/>
        <v>303539926504</v>
      </c>
      <c r="R103" s="5">
        <v>5.7999999999999996E-3</v>
      </c>
      <c r="S103" s="4">
        <v>35874188</v>
      </c>
      <c r="T103" s="4">
        <f t="shared" si="18"/>
        <v>34027381.299999997</v>
      </c>
      <c r="U103" s="4">
        <f t="shared" si="17"/>
        <v>28951640</v>
      </c>
    </row>
    <row r="104" spans="1:21" x14ac:dyDescent="0.2">
      <c r="A104" s="16" t="s">
        <v>184</v>
      </c>
      <c r="B104" s="4">
        <v>363700</v>
      </c>
      <c r="C104" s="4">
        <v>1375700</v>
      </c>
      <c r="D104" s="4">
        <v>-1012000</v>
      </c>
      <c r="E104" s="4">
        <v>-17921833903</v>
      </c>
      <c r="F104" s="4">
        <f t="shared" si="15"/>
        <v>304064185564</v>
      </c>
      <c r="R104" s="5">
        <v>-5.6999999999999993E-3</v>
      </c>
      <c r="S104" s="4">
        <v>36449787</v>
      </c>
      <c r="T104" s="4">
        <f t="shared" si="18"/>
        <v>36696559.899999999</v>
      </c>
      <c r="U104" s="4">
        <f t="shared" si="17"/>
        <v>28951640</v>
      </c>
    </row>
    <row r="105" spans="1:21" x14ac:dyDescent="0.2">
      <c r="A105" s="16" t="s">
        <v>183</v>
      </c>
      <c r="B105" s="4">
        <v>6614300</v>
      </c>
      <c r="C105" s="4">
        <v>4761500</v>
      </c>
      <c r="D105" s="4">
        <v>1852800</v>
      </c>
      <c r="E105" s="4">
        <v>31002712800</v>
      </c>
      <c r="F105" s="4">
        <f t="shared" si="15"/>
        <v>321986019467</v>
      </c>
      <c r="R105" s="5">
        <v>9.4399999999999998E-2</v>
      </c>
      <c r="S105" s="4">
        <v>43403550</v>
      </c>
      <c r="T105" s="4">
        <f t="shared" si="18"/>
        <v>34822304.799999997</v>
      </c>
      <c r="U105" s="4">
        <f t="shared" si="17"/>
        <v>28951640</v>
      </c>
    </row>
    <row r="106" spans="1:21" x14ac:dyDescent="0.2">
      <c r="A106" s="16" t="s">
        <v>182</v>
      </c>
      <c r="B106" s="4">
        <v>5684200</v>
      </c>
      <c r="C106" s="4">
        <v>2794400</v>
      </c>
      <c r="D106" s="4">
        <v>2889800</v>
      </c>
      <c r="E106" s="4">
        <v>46293912801</v>
      </c>
      <c r="F106" s="4">
        <f t="shared" si="15"/>
        <v>290983306667</v>
      </c>
      <c r="R106" s="5">
        <v>-6.1999999999999998E-3</v>
      </c>
      <c r="S106" s="4">
        <v>32997067</v>
      </c>
      <c r="T106" s="4">
        <f t="shared" si="18"/>
        <v>33455274.300000001</v>
      </c>
      <c r="U106" s="4">
        <f t="shared" si="17"/>
        <v>28951640</v>
      </c>
    </row>
    <row r="107" spans="1:21" x14ac:dyDescent="0.2">
      <c r="A107" s="16" t="s">
        <v>181</v>
      </c>
      <c r="B107" s="4">
        <v>10650800</v>
      </c>
      <c r="C107" s="4">
        <v>3607900</v>
      </c>
      <c r="D107" s="4">
        <v>7042900</v>
      </c>
      <c r="E107" s="4">
        <v>110651292011</v>
      </c>
      <c r="F107" s="4">
        <f t="shared" si="15"/>
        <v>244689393866</v>
      </c>
      <c r="R107" s="5">
        <v>4.58E-2</v>
      </c>
      <c r="S107" s="4">
        <v>33884165</v>
      </c>
      <c r="T107" s="4">
        <f t="shared" si="18"/>
        <v>31832237.5</v>
      </c>
      <c r="U107" s="4">
        <f t="shared" si="17"/>
        <v>19534894</v>
      </c>
    </row>
    <row r="108" spans="1:21" x14ac:dyDescent="0.2">
      <c r="A108" s="16" t="s">
        <v>180</v>
      </c>
      <c r="B108" s="4">
        <v>1473900</v>
      </c>
      <c r="C108" s="4">
        <v>1525800</v>
      </c>
      <c r="D108" s="4">
        <v>-51900</v>
      </c>
      <c r="E108" s="4">
        <v>-792532119</v>
      </c>
      <c r="F108" s="4">
        <f t="shared" si="15"/>
        <v>134038101855</v>
      </c>
      <c r="R108" s="5">
        <v>-6.4000000000000003E-3</v>
      </c>
      <c r="S108" s="4">
        <v>28951640</v>
      </c>
      <c r="T108" s="4">
        <f t="shared" si="18"/>
        <v>31838774.300000001</v>
      </c>
      <c r="U108" s="4">
        <f t="shared" si="17"/>
        <v>19534894</v>
      </c>
    </row>
    <row r="109" spans="1:21" x14ac:dyDescent="0.2">
      <c r="A109" s="16" t="s">
        <v>179</v>
      </c>
      <c r="B109" s="4">
        <v>9370100</v>
      </c>
      <c r="C109" s="4">
        <v>817000</v>
      </c>
      <c r="D109" s="4">
        <v>8553100</v>
      </c>
      <c r="E109" s="4">
        <v>128530000848</v>
      </c>
      <c r="F109" s="4">
        <f t="shared" si="15"/>
        <v>134830633974</v>
      </c>
      <c r="R109" s="5">
        <v>9.2200000000000004E-2</v>
      </c>
      <c r="S109" s="4">
        <v>37509188</v>
      </c>
      <c r="T109" s="4">
        <f t="shared" si="18"/>
        <v>30061823.399999999</v>
      </c>
      <c r="U109" s="4">
        <f t="shared" si="17"/>
        <v>19534894</v>
      </c>
    </row>
    <row r="110" spans="1:21" x14ac:dyDescent="0.2">
      <c r="A110" s="16" t="s">
        <v>178</v>
      </c>
      <c r="B110" s="4">
        <v>14167500</v>
      </c>
      <c r="C110" s="4">
        <v>982800</v>
      </c>
      <c r="D110" s="4">
        <v>13184700</v>
      </c>
      <c r="E110" s="4">
        <v>179755489989</v>
      </c>
      <c r="F110" s="4">
        <f t="shared" si="15"/>
        <v>6300633126</v>
      </c>
      <c r="R110" s="5">
        <v>9.3100000000000002E-2</v>
      </c>
      <c r="S110" s="4">
        <v>47367812</v>
      </c>
      <c r="T110" s="4">
        <f t="shared" si="18"/>
        <v>29151112.5</v>
      </c>
      <c r="U110" s="4">
        <f t="shared" si="17"/>
        <v>19534894</v>
      </c>
    </row>
    <row r="111" spans="1:21" x14ac:dyDescent="0.2">
      <c r="A111" s="16" t="s">
        <v>177</v>
      </c>
      <c r="B111" s="4">
        <v>1031840</v>
      </c>
      <c r="C111" s="4">
        <v>2006200</v>
      </c>
      <c r="D111" s="4">
        <v>-974360</v>
      </c>
      <c r="E111" s="4">
        <v>-13006683193</v>
      </c>
      <c r="F111" s="4">
        <f t="shared" si="15"/>
        <v>-173454856863</v>
      </c>
      <c r="R111" s="5">
        <v>-6.5199999999999994E-2</v>
      </c>
      <c r="S111" s="4">
        <v>34571425</v>
      </c>
      <c r="T111" s="4">
        <f t="shared" si="18"/>
        <v>28456006</v>
      </c>
      <c r="U111" s="4">
        <f t="shared" si="17"/>
        <v>19326762</v>
      </c>
    </row>
    <row r="112" spans="1:21" x14ac:dyDescent="0.2">
      <c r="A112" s="16" t="s">
        <v>176</v>
      </c>
      <c r="B112" s="4">
        <v>392700</v>
      </c>
      <c r="C112" s="4">
        <v>1088700</v>
      </c>
      <c r="D112" s="4">
        <v>-696000</v>
      </c>
      <c r="E112" s="4">
        <v>-10025541527</v>
      </c>
      <c r="F112" s="4">
        <f t="shared" si="15"/>
        <v>-160448173670</v>
      </c>
      <c r="R112" s="5">
        <v>-8.5999999999999993E-2</v>
      </c>
      <c r="S112" s="4">
        <v>19534894</v>
      </c>
      <c r="T112" s="4">
        <f t="shared" si="18"/>
        <v>28577728.100000001</v>
      </c>
      <c r="U112" s="4">
        <f t="shared" si="17"/>
        <v>17653797</v>
      </c>
    </row>
    <row r="113" spans="1:21" x14ac:dyDescent="0.2">
      <c r="A113" s="16" t="s">
        <v>175</v>
      </c>
      <c r="B113" s="4">
        <v>1660</v>
      </c>
      <c r="C113" s="4">
        <v>17500</v>
      </c>
      <c r="D113" s="4">
        <v>-15840</v>
      </c>
      <c r="E113" s="4">
        <v>-236653525</v>
      </c>
      <c r="F113" s="4">
        <f t="shared" si="15"/>
        <v>-150422632143</v>
      </c>
      <c r="R113" s="5">
        <v>2.7300000000000001E-2</v>
      </c>
      <c r="S113" s="4">
        <v>25604285</v>
      </c>
      <c r="T113" s="4">
        <f t="shared" si="18"/>
        <v>28236023.399999999</v>
      </c>
      <c r="U113" s="4">
        <f t="shared" si="17"/>
        <v>17653797</v>
      </c>
    </row>
    <row r="114" spans="1:21" x14ac:dyDescent="0.2">
      <c r="A114" s="16" t="s">
        <v>174</v>
      </c>
      <c r="B114" s="4">
        <v>139200</v>
      </c>
      <c r="C114" s="4">
        <v>2336000</v>
      </c>
      <c r="D114" s="4">
        <v>-2196800</v>
      </c>
      <c r="E114" s="4">
        <v>-32763721496</v>
      </c>
      <c r="F114" s="4">
        <f t="shared" si="15"/>
        <v>-150185978618</v>
      </c>
      <c r="R114" s="5">
        <v>-9.2499999999999999E-2</v>
      </c>
      <c r="S114" s="4">
        <v>63141573</v>
      </c>
      <c r="T114" s="4">
        <f t="shared" si="18"/>
        <v>24374738.100000001</v>
      </c>
      <c r="U114" s="4">
        <f t="shared" si="17"/>
        <v>17653797</v>
      </c>
    </row>
    <row r="115" spans="1:21" x14ac:dyDescent="0.2">
      <c r="A115" s="16" t="s">
        <v>173</v>
      </c>
      <c r="B115" s="4">
        <v>36000</v>
      </c>
      <c r="C115" s="4">
        <v>1400500</v>
      </c>
      <c r="D115" s="4">
        <v>-1364500</v>
      </c>
      <c r="E115" s="4">
        <v>-22601214574</v>
      </c>
      <c r="F115" s="4">
        <f t="shared" si="15"/>
        <v>-117422257122</v>
      </c>
      <c r="R115" s="5">
        <v>-1.8100000000000002E-2</v>
      </c>
      <c r="S115" s="4">
        <v>24660999</v>
      </c>
      <c r="T115" s="4">
        <f t="shared" si="18"/>
        <v>24898235.399999999</v>
      </c>
      <c r="U115" s="4">
        <f t="shared" si="17"/>
        <v>17653797</v>
      </c>
    </row>
    <row r="116" spans="1:21" x14ac:dyDescent="0.2">
      <c r="A116" s="16" t="s">
        <v>172</v>
      </c>
      <c r="B116" s="4">
        <v>2100</v>
      </c>
      <c r="C116" s="4">
        <v>1885900</v>
      </c>
      <c r="D116" s="4">
        <v>-1883800</v>
      </c>
      <c r="E116" s="4">
        <v>-30925100447</v>
      </c>
      <c r="F116" s="4">
        <f t="shared" si="15"/>
        <v>-94821042548</v>
      </c>
      <c r="R116" s="5">
        <v>1.23E-2</v>
      </c>
      <c r="S116" s="4">
        <v>19326762</v>
      </c>
      <c r="T116" s="4">
        <f t="shared" ref="T116:T121" si="19">AVERAGE(S117:S126)</f>
        <v>25416735.600000001</v>
      </c>
      <c r="U116" s="4">
        <f t="shared" si="17"/>
        <v>17653797</v>
      </c>
    </row>
    <row r="117" spans="1:21" x14ac:dyDescent="0.2">
      <c r="A117" s="16" t="s">
        <v>171</v>
      </c>
      <c r="B117" s="4">
        <v>710</v>
      </c>
      <c r="C117" s="4">
        <v>1823900</v>
      </c>
      <c r="D117" s="4">
        <v>-1823190</v>
      </c>
      <c r="E117" s="4">
        <v>-29964885161</v>
      </c>
      <c r="F117" s="4">
        <f t="shared" si="15"/>
        <v>-63895942101</v>
      </c>
      <c r="R117" s="5">
        <v>-2.3900000000000001E-2</v>
      </c>
      <c r="S117" s="4">
        <v>17653797</v>
      </c>
      <c r="T117" s="4">
        <f t="shared" si="19"/>
        <v>25990887.100000001</v>
      </c>
      <c r="U117" s="4">
        <f t="shared" si="17"/>
        <v>19739679</v>
      </c>
    </row>
    <row r="118" spans="1:21" x14ac:dyDescent="0.2">
      <c r="A118" s="16" t="s">
        <v>170</v>
      </c>
      <c r="B118" s="4">
        <v>5400</v>
      </c>
      <c r="C118" s="4">
        <v>35600</v>
      </c>
      <c r="D118" s="4">
        <v>-30200</v>
      </c>
      <c r="E118" s="4">
        <v>-480334396</v>
      </c>
      <c r="F118" s="4">
        <f t="shared" si="15"/>
        <v>-33931056940</v>
      </c>
      <c r="R118" s="5">
        <v>5.7000000000000002E-2</v>
      </c>
      <c r="S118" s="4">
        <v>29017008</v>
      </c>
      <c r="T118" s="4">
        <f t="shared" si="19"/>
        <v>25506087.699999999</v>
      </c>
      <c r="U118" s="4">
        <f t="shared" si="17"/>
        <v>19739679</v>
      </c>
    </row>
    <row r="119" spans="1:21" x14ac:dyDescent="0.2">
      <c r="A119" s="16" t="s">
        <v>169</v>
      </c>
      <c r="B119" s="4">
        <v>10900</v>
      </c>
      <c r="C119" s="4">
        <v>1000</v>
      </c>
      <c r="D119" s="4">
        <v>9900</v>
      </c>
      <c r="E119" s="4">
        <v>159601762</v>
      </c>
      <c r="F119" s="4">
        <f t="shared" si="15"/>
        <v>-33450722544</v>
      </c>
      <c r="R119" s="5">
        <v>-4.24E-2</v>
      </c>
      <c r="S119" s="4">
        <v>19739679</v>
      </c>
      <c r="T119" s="4">
        <f t="shared" si="19"/>
        <v>25413382</v>
      </c>
      <c r="U119" s="4">
        <f t="shared" si="17"/>
        <v>20752115</v>
      </c>
    </row>
    <row r="120" spans="1:21" x14ac:dyDescent="0.2">
      <c r="A120" s="16" t="s">
        <v>168</v>
      </c>
      <c r="B120" s="4">
        <v>21100</v>
      </c>
      <c r="C120" s="4">
        <v>594800</v>
      </c>
      <c r="D120" s="4">
        <v>-573700</v>
      </c>
      <c r="E120" s="4">
        <v>-9418690357</v>
      </c>
      <c r="F120" s="4">
        <f t="shared" si="15"/>
        <v>-33610324306</v>
      </c>
      <c r="R120" s="5">
        <v>1.8600000000000002E-2</v>
      </c>
      <c r="S120" s="4">
        <v>38260703</v>
      </c>
      <c r="T120" s="4">
        <f t="shared" si="19"/>
        <v>24984616.800000001</v>
      </c>
      <c r="U120" s="4">
        <f t="shared" si="17"/>
        <v>20752115</v>
      </c>
    </row>
    <row r="121" spans="1:21" x14ac:dyDescent="0.2">
      <c r="A121" s="16" t="s">
        <v>167</v>
      </c>
      <c r="B121" s="4">
        <v>344800</v>
      </c>
      <c r="C121" s="4">
        <v>200100</v>
      </c>
      <c r="D121" s="4">
        <v>144700</v>
      </c>
      <c r="E121" s="4">
        <v>2505467758</v>
      </c>
      <c r="F121" s="4">
        <f t="shared" si="15"/>
        <v>-24191633949</v>
      </c>
      <c r="R121" s="5">
        <v>-8.4700000000000011E-2</v>
      </c>
      <c r="S121" s="4">
        <v>27620360</v>
      </c>
      <c r="T121" s="4">
        <f t="shared" si="19"/>
        <v>26256448.199999999</v>
      </c>
      <c r="U121" s="4">
        <f t="shared" si="17"/>
        <v>20752115</v>
      </c>
    </row>
    <row r="122" spans="1:21" x14ac:dyDescent="0.2">
      <c r="A122" s="16" t="s">
        <v>166</v>
      </c>
      <c r="B122" s="4">
        <v>2800</v>
      </c>
      <c r="C122" s="4">
        <v>1764500</v>
      </c>
      <c r="D122" s="4">
        <v>-1761700</v>
      </c>
      <c r="E122" s="4">
        <v>-31588464444</v>
      </c>
      <c r="F122" s="4">
        <f t="shared" si="15"/>
        <v>-26697101707</v>
      </c>
      <c r="R122" s="5">
        <v>-2.7400000000000001E-2</v>
      </c>
      <c r="S122" s="4">
        <v>20752115</v>
      </c>
      <c r="T122" s="4">
        <f>AVERAGE(S123:S132)</f>
        <v>25788213</v>
      </c>
      <c r="U122" s="4">
        <f t="shared" si="17"/>
        <v>22187238</v>
      </c>
    </row>
    <row r="123" spans="1:21" x14ac:dyDescent="0.2">
      <c r="A123" s="16" t="s">
        <v>165</v>
      </c>
      <c r="B123" s="4">
        <v>112600</v>
      </c>
      <c r="C123" s="4">
        <v>9600</v>
      </c>
      <c r="D123" s="4">
        <v>103000</v>
      </c>
      <c r="E123" s="4">
        <v>1846740454</v>
      </c>
      <c r="F123" s="4">
        <f t="shared" si="15"/>
        <v>4891362737</v>
      </c>
      <c r="R123" s="5">
        <v>5.6000000000000008E-3</v>
      </c>
      <c r="S123" s="4">
        <v>22187238</v>
      </c>
      <c r="U123" s="4">
        <f t="shared" si="17"/>
        <v>23395312</v>
      </c>
    </row>
    <row r="124" spans="1:21" x14ac:dyDescent="0.2">
      <c r="A124" s="16" t="s">
        <v>164</v>
      </c>
      <c r="B124" s="4">
        <v>58400</v>
      </c>
      <c r="C124" s="4">
        <v>43700</v>
      </c>
      <c r="D124" s="4">
        <v>14700</v>
      </c>
      <c r="E124" s="4">
        <v>267501700</v>
      </c>
      <c r="F124" s="4">
        <f t="shared" si="15"/>
        <v>3044622283</v>
      </c>
      <c r="R124" s="5">
        <v>-5.4000000000000003E-3</v>
      </c>
      <c r="S124" s="4">
        <v>24528720</v>
      </c>
      <c r="U124" s="4">
        <f t="shared" ref="U124:U126" si="20">MIN(S125:S129)</f>
        <v>18812622</v>
      </c>
    </row>
    <row r="125" spans="1:21" x14ac:dyDescent="0.2">
      <c r="A125" s="16" t="s">
        <v>163</v>
      </c>
      <c r="B125" s="4">
        <v>41200</v>
      </c>
      <c r="C125" s="4">
        <v>5200</v>
      </c>
      <c r="D125" s="4">
        <v>36000</v>
      </c>
      <c r="E125" s="4">
        <v>635745575</v>
      </c>
      <c r="F125" s="4">
        <f t="shared" si="15"/>
        <v>2777120583</v>
      </c>
      <c r="R125" s="5">
        <v>5.21E-2</v>
      </c>
      <c r="S125" s="4">
        <v>29895972</v>
      </c>
      <c r="U125" s="4">
        <f t="shared" si="20"/>
        <v>18812622</v>
      </c>
    </row>
    <row r="126" spans="1:21" x14ac:dyDescent="0.2">
      <c r="A126" s="16" t="s">
        <v>162</v>
      </c>
      <c r="B126" s="4">
        <v>3200</v>
      </c>
      <c r="C126" s="4">
        <v>600</v>
      </c>
      <c r="D126" s="4">
        <v>2600</v>
      </c>
      <c r="E126" s="4">
        <v>46039778</v>
      </c>
      <c r="F126" s="4">
        <f t="shared" si="15"/>
        <v>2141375008</v>
      </c>
      <c r="R126" s="5">
        <v>-1.7000000000000001E-2</v>
      </c>
      <c r="S126" s="4">
        <v>24511764</v>
      </c>
      <c r="U126" s="4">
        <f t="shared" si="20"/>
        <v>18812622</v>
      </c>
    </row>
    <row r="127" spans="1:21" x14ac:dyDescent="0.2">
      <c r="A127" s="16" t="s">
        <v>161</v>
      </c>
      <c r="B127" s="4">
        <v>37900</v>
      </c>
      <c r="C127" s="4">
        <v>135100</v>
      </c>
      <c r="D127" s="4">
        <v>-97200</v>
      </c>
      <c r="E127" s="4">
        <v>-1691206699</v>
      </c>
      <c r="F127" s="4">
        <f t="shared" si="15"/>
        <v>2095335230</v>
      </c>
      <c r="R127" s="5">
        <v>1.7399999999999999E-2</v>
      </c>
      <c r="S127" s="4">
        <v>23395312</v>
      </c>
      <c r="U127" s="4">
        <f>MIN(S128:S132)</f>
        <v>16069763</v>
      </c>
    </row>
    <row r="128" spans="1:21" x14ac:dyDescent="0.2">
      <c r="A128" s="16" t="s">
        <v>160</v>
      </c>
      <c r="B128" s="4">
        <v>5800</v>
      </c>
      <c r="C128" s="4">
        <v>7780</v>
      </c>
      <c r="D128" s="4">
        <v>-1980</v>
      </c>
      <c r="E128" s="4">
        <v>-33311099</v>
      </c>
      <c r="F128" s="4">
        <f t="shared" si="15"/>
        <v>3786541929</v>
      </c>
      <c r="R128" s="5">
        <v>4.2199999999999994E-2</v>
      </c>
      <c r="S128" s="4">
        <v>24169014</v>
      </c>
    </row>
    <row r="129" spans="1:22" x14ac:dyDescent="0.2">
      <c r="A129" s="16" t="s">
        <v>159</v>
      </c>
      <c r="B129" s="4">
        <v>0</v>
      </c>
      <c r="C129" s="4">
        <v>41298</v>
      </c>
      <c r="D129" s="4">
        <v>-41298</v>
      </c>
      <c r="E129" s="4">
        <v>-695432715</v>
      </c>
      <c r="F129" s="4">
        <f t="shared" si="15"/>
        <v>3819853028</v>
      </c>
      <c r="R129" s="5">
        <v>-1.77E-2</v>
      </c>
      <c r="S129" s="4">
        <v>18812622</v>
      </c>
    </row>
    <row r="130" spans="1:22" x14ac:dyDescent="0.2">
      <c r="A130" s="16" t="s">
        <v>158</v>
      </c>
      <c r="B130" s="4">
        <v>15480</v>
      </c>
      <c r="C130" s="4">
        <v>131600</v>
      </c>
      <c r="D130" s="4">
        <v>-116120</v>
      </c>
      <c r="E130" s="4">
        <v>-1901748333</v>
      </c>
      <c r="F130" s="4">
        <f t="shared" si="15"/>
        <v>4515285743</v>
      </c>
      <c r="R130" s="5">
        <v>6.2899999999999998E-2</v>
      </c>
      <c r="S130" s="4">
        <v>33973051</v>
      </c>
    </row>
    <row r="131" spans="1:22" x14ac:dyDescent="0.2">
      <c r="A131" s="16" t="s">
        <v>157</v>
      </c>
      <c r="B131" s="4">
        <v>45898</v>
      </c>
      <c r="C131" s="4">
        <v>89800</v>
      </c>
      <c r="D131" s="4">
        <v>-43902</v>
      </c>
      <c r="E131" s="4">
        <v>-722198876</v>
      </c>
      <c r="F131" s="4">
        <f>E131+F132</f>
        <v>6417034076</v>
      </c>
      <c r="R131" s="5">
        <v>-8.6199999999999999E-2</v>
      </c>
      <c r="S131" s="4">
        <v>40338674</v>
      </c>
    </row>
    <row r="132" spans="1:22" x14ac:dyDescent="0.2">
      <c r="A132" s="16" t="s">
        <v>156</v>
      </c>
      <c r="B132" s="4">
        <v>436600</v>
      </c>
      <c r="C132" s="4">
        <v>27375</v>
      </c>
      <c r="D132" s="4">
        <v>409225</v>
      </c>
      <c r="E132" s="4">
        <v>7139232952</v>
      </c>
      <c r="F132" s="4">
        <f>E132</f>
        <v>7139232952</v>
      </c>
      <c r="R132" s="5">
        <v>1.1699999999999999E-2</v>
      </c>
      <c r="S132" s="4">
        <v>16069763</v>
      </c>
    </row>
    <row r="133" spans="1:22" x14ac:dyDescent="0.2">
      <c r="A133" s="2"/>
      <c r="B133" s="4"/>
      <c r="C133" s="4"/>
      <c r="D133" s="4"/>
      <c r="E133" s="4"/>
      <c r="F133" s="4">
        <f>E133</f>
        <v>0</v>
      </c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6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6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6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6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6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5"/>
    </row>
    <row r="150" spans="1:22" x14ac:dyDescent="0.2">
      <c r="A150" s="6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5"/>
    </row>
    <row r="151" spans="1:22" x14ac:dyDescent="0.2">
      <c r="A151" s="6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5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5"/>
    </row>
    <row r="153" spans="1:22" x14ac:dyDescent="0.2">
      <c r="A153" s="2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5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5"/>
    </row>
    <row r="155" spans="1:22" x14ac:dyDescent="0.2">
      <c r="A155" s="6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5"/>
    </row>
    <row r="156" spans="1:22" x14ac:dyDescent="0.2">
      <c r="A156" s="6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5"/>
    </row>
    <row r="157" spans="1:22" x14ac:dyDescent="0.2">
      <c r="A157" s="6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5"/>
    </row>
    <row r="158" spans="1:22" x14ac:dyDescent="0.2">
      <c r="A158" s="6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5"/>
    </row>
    <row r="159" spans="1:22" x14ac:dyDescent="0.2">
      <c r="A159" s="6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5"/>
    </row>
    <row r="160" spans="1:22" x14ac:dyDescent="0.2">
      <c r="A160" s="6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5"/>
    </row>
    <row r="161" spans="1:22" x14ac:dyDescent="0.2">
      <c r="A161" s="6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5"/>
    </row>
    <row r="162" spans="1:22" x14ac:dyDescent="0.2">
      <c r="A162" s="6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5"/>
      <c r="U162" s="5"/>
      <c r="V162" s="5"/>
    </row>
    <row r="163" spans="1:22" x14ac:dyDescent="0.2">
      <c r="A163" s="6"/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5"/>
      <c r="U163" s="5"/>
      <c r="V163" s="5"/>
    </row>
    <row r="164" spans="1:22" x14ac:dyDescent="0.2">
      <c r="A164" s="6"/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5"/>
      <c r="U164" s="5"/>
      <c r="V164" s="5"/>
    </row>
    <row r="165" spans="1:22" x14ac:dyDescent="0.2">
      <c r="A165" s="6"/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5"/>
      <c r="U165" s="5"/>
      <c r="V165" s="5"/>
    </row>
    <row r="166" spans="1:22" x14ac:dyDescent="0.2">
      <c r="A166" s="6"/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5"/>
      <c r="U166" s="5"/>
      <c r="V166" s="5"/>
    </row>
    <row r="167" spans="1:22" x14ac:dyDescent="0.2">
      <c r="A167" s="6"/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5"/>
      <c r="U167" s="5"/>
      <c r="V167" s="5"/>
    </row>
    <row r="168" spans="1:22" x14ac:dyDescent="0.2">
      <c r="A168" s="2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5"/>
    </row>
    <row r="169" spans="1:22" x14ac:dyDescent="0.2">
      <c r="A169" s="2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5"/>
    </row>
    <row r="170" spans="1:22" x14ac:dyDescent="0.2">
      <c r="A170" s="2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5"/>
    </row>
    <row r="171" spans="1:22" x14ac:dyDescent="0.2">
      <c r="A171" s="2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5"/>
    </row>
    <row r="172" spans="1:22" x14ac:dyDescent="0.2">
      <c r="A172" s="2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5"/>
    </row>
    <row r="173" spans="1:22" x14ac:dyDescent="0.2">
      <c r="A173" s="2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5"/>
    </row>
    <row r="174" spans="1:22" x14ac:dyDescent="0.2">
      <c r="A174" s="2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5"/>
    </row>
    <row r="175" spans="1:22" x14ac:dyDescent="0.2">
      <c r="A175" s="2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5"/>
    </row>
    <row r="176" spans="1:22" x14ac:dyDescent="0.2">
      <c r="A176" s="2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5"/>
    </row>
    <row r="177" spans="1:22" x14ac:dyDescent="0.2">
      <c r="A177" s="2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5"/>
      <c r="U177" s="5"/>
      <c r="V177" s="5"/>
    </row>
    <row r="178" spans="1:22" x14ac:dyDescent="0.2">
      <c r="A178" s="2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5"/>
      <c r="U178" s="5"/>
      <c r="V178" s="5"/>
    </row>
    <row r="179" spans="1:22" x14ac:dyDescent="0.2">
      <c r="A179" s="2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5"/>
      <c r="U179" s="5"/>
      <c r="V179" s="5"/>
    </row>
    <row r="180" spans="1:22" x14ac:dyDescent="0.2">
      <c r="A180" s="2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5"/>
      <c r="U180" s="5"/>
      <c r="V180" s="5"/>
    </row>
    <row r="181" spans="1:22" x14ac:dyDescent="0.2">
      <c r="A181" s="2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5"/>
      <c r="U181" s="5"/>
      <c r="V181" s="5"/>
    </row>
    <row r="182" spans="1:22" x14ac:dyDescent="0.2">
      <c r="A182" s="2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5"/>
      <c r="U182" s="5"/>
      <c r="V182" s="5"/>
    </row>
    <row r="183" spans="1:22" x14ac:dyDescent="0.2">
      <c r="A183" s="2"/>
      <c r="B183" s="4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5"/>
      <c r="U183" s="5"/>
      <c r="V183" s="8"/>
    </row>
    <row r="184" spans="1:22" x14ac:dyDescent="0.2">
      <c r="A184" s="2"/>
      <c r="B184" s="4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5"/>
      <c r="U184" s="5"/>
      <c r="V184" s="8"/>
    </row>
    <row r="185" spans="1:22" x14ac:dyDescent="0.2">
      <c r="A185" s="2"/>
      <c r="B185" s="4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5"/>
      <c r="U185" s="5"/>
      <c r="V185" s="8"/>
    </row>
    <row r="186" spans="1:22" x14ac:dyDescent="0.2">
      <c r="A186" s="2"/>
      <c r="B186" s="4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5"/>
      <c r="U186" s="5"/>
      <c r="V186" s="8"/>
    </row>
    <row r="187" spans="1:22" x14ac:dyDescent="0.2">
      <c r="A187" s="2"/>
      <c r="B187" s="4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5"/>
      <c r="U187" s="5"/>
      <c r="V187" s="8"/>
    </row>
    <row r="188" spans="1:22" x14ac:dyDescent="0.2">
      <c r="A188" s="6"/>
      <c r="B188" s="4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5"/>
      <c r="U188" s="5"/>
      <c r="V188" s="8"/>
    </row>
    <row r="189" spans="1:22" x14ac:dyDescent="0.2">
      <c r="A189" s="6"/>
      <c r="B189" s="4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5"/>
      <c r="U189" s="5"/>
      <c r="V189" s="8"/>
    </row>
    <row r="190" spans="1:22" x14ac:dyDescent="0.2">
      <c r="A190" s="6"/>
      <c r="B190" s="4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5"/>
      <c r="U190" s="5"/>
      <c r="V190" s="8"/>
    </row>
    <row r="191" spans="1:22" x14ac:dyDescent="0.2">
      <c r="A191" s="6"/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5"/>
      <c r="U191" s="5"/>
      <c r="V191" s="8"/>
    </row>
    <row r="192" spans="1:22" x14ac:dyDescent="0.2">
      <c r="A192" s="6"/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5"/>
      <c r="U192" s="5"/>
      <c r="V192" s="8"/>
    </row>
    <row r="193" spans="1:22" x14ac:dyDescent="0.2">
      <c r="A193" s="2"/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5"/>
      <c r="U193" s="5"/>
      <c r="V193" s="8"/>
    </row>
    <row r="194" spans="1:22" x14ac:dyDescent="0.2">
      <c r="A194" s="2"/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5"/>
      <c r="U194" s="5"/>
      <c r="V194" s="8"/>
    </row>
    <row r="195" spans="1:22" x14ac:dyDescent="0.2">
      <c r="A195" s="2"/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5"/>
      <c r="U195" s="5"/>
      <c r="V195" s="8"/>
    </row>
    <row r="196" spans="1:22" x14ac:dyDescent="0.2">
      <c r="A196" s="2"/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5"/>
      <c r="U196" s="5"/>
      <c r="V196" s="8"/>
    </row>
    <row r="197" spans="1:22" x14ac:dyDescent="0.2">
      <c r="A197" s="2"/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5"/>
      <c r="U197" s="5"/>
      <c r="V197" s="8"/>
    </row>
    <row r="223" spans="1:3" x14ac:dyDescent="0.2">
      <c r="A223" t="e" cm="1">
        <f t="array" aca="1" ref="A223" ca="1">INDIRECT("'" &amp; E1 &amp; "'!$A$2:$A$66")</f>
        <v>#REF!</v>
      </c>
      <c r="B223" t="e" cm="1">
        <f t="array" aca="1" ref="B223" ca="1">INDIRECT("'" &amp; E1 &amp; "'!$B$2:$B$66")</f>
        <v>#REF!</v>
      </c>
      <c r="C223" t="e" cm="1">
        <f t="array" aca="1" ref="C223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EBE42B-D51F-EA42-B74D-45DA9A87BBE4}">
  <sheetPr codeName="Sheet14"/>
  <dimension ref="A1:V223"/>
  <sheetViews>
    <sheetView topLeftCell="E1" workbookViewId="0">
      <pane ySplit="2" topLeftCell="A3" activePane="bottomLeft" state="frozen"/>
      <selection activeCell="F17" sqref="F17"/>
      <selection pane="bottomLeft" activeCell="F17" sqref="F17"/>
    </sheetView>
  </sheetViews>
  <sheetFormatPr baseColWidth="10" defaultRowHeight="16" x14ac:dyDescent="0.2"/>
  <cols>
    <col min="1" max="1" width="21.1640625" customWidth="1"/>
    <col min="2" max="2" width="16.1640625" customWidth="1"/>
    <col min="3" max="3" width="14.83203125" customWidth="1"/>
    <col min="4" max="4" width="14.5" customWidth="1"/>
    <col min="5" max="5" width="17" customWidth="1"/>
    <col min="6" max="6" width="21.5" customWidth="1"/>
    <col min="10" max="10" width="18.33203125" customWidth="1"/>
    <col min="11" max="11" width="16.6640625" customWidth="1"/>
    <col min="17" max="17" width="11.6640625" customWidth="1"/>
    <col min="18" max="18" width="13" customWidth="1"/>
    <col min="19" max="19" width="14.164062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252</v>
      </c>
      <c r="U2" s="1" t="s">
        <v>253</v>
      </c>
      <c r="V2" s="1" t="s">
        <v>236</v>
      </c>
    </row>
    <row r="3" spans="1:22" x14ac:dyDescent="0.2">
      <c r="A3" s="16" t="s">
        <v>357</v>
      </c>
      <c r="B3" s="4">
        <v>346220</v>
      </c>
      <c r="C3" s="4">
        <v>148332</v>
      </c>
      <c r="D3" s="4">
        <v>197888</v>
      </c>
      <c r="E3" s="4">
        <v>11398890000</v>
      </c>
      <c r="F3" s="4">
        <f t="shared" ref="F3:F11" si="0">E3+F4</f>
        <v>373206070552</v>
      </c>
      <c r="G3" s="4">
        <v>0</v>
      </c>
      <c r="H3" s="4">
        <v>0</v>
      </c>
      <c r="I3" s="4">
        <v>0</v>
      </c>
      <c r="J3" s="4">
        <v>633010000</v>
      </c>
      <c r="K3" s="4">
        <f t="shared" ref="K3:K11" si="1">K4+J3</f>
        <v>14635103000</v>
      </c>
      <c r="L3" s="4">
        <v>1418</v>
      </c>
      <c r="M3" s="4">
        <v>1951</v>
      </c>
      <c r="N3" s="4">
        <v>89</v>
      </c>
      <c r="O3" s="4">
        <v>139</v>
      </c>
      <c r="P3" s="4">
        <v>789100</v>
      </c>
      <c r="Q3" s="4">
        <v>1307600</v>
      </c>
      <c r="R3" s="5">
        <v>-2.1000000000000001E-2</v>
      </c>
      <c r="S3" s="4">
        <v>2104400</v>
      </c>
      <c r="T3" s="4">
        <f t="shared" ref="T3:T38" si="2">AVERAGE(S4:S13)</f>
        <v>1806810</v>
      </c>
      <c r="U3" s="4">
        <f t="shared" ref="U3:U11" si="3">MIN(S4:S8)</f>
        <v>1366300</v>
      </c>
      <c r="V3" s="5">
        <v>4.5499999999999999E-2</v>
      </c>
    </row>
    <row r="4" spans="1:22" x14ac:dyDescent="0.2">
      <c r="A4" s="16" t="s">
        <v>356</v>
      </c>
      <c r="B4" s="4">
        <v>26100</v>
      </c>
      <c r="C4" s="4">
        <v>45301</v>
      </c>
      <c r="D4" s="4">
        <v>-19201</v>
      </c>
      <c r="E4" s="4">
        <v>-1183500000</v>
      </c>
      <c r="F4" s="4">
        <f t="shared" si="0"/>
        <v>361807180552</v>
      </c>
      <c r="G4" s="4">
        <v>0</v>
      </c>
      <c r="H4" s="4">
        <v>0</v>
      </c>
      <c r="I4" s="4">
        <v>0</v>
      </c>
      <c r="J4" s="4">
        <v>226720000</v>
      </c>
      <c r="K4" s="4">
        <f t="shared" si="1"/>
        <v>14002093000</v>
      </c>
      <c r="L4" s="4">
        <v>1138</v>
      </c>
      <c r="M4" s="4">
        <v>2005</v>
      </c>
      <c r="N4" s="4">
        <v>81</v>
      </c>
      <c r="O4" s="4">
        <v>154</v>
      </c>
      <c r="P4" s="4">
        <v>693000</v>
      </c>
      <c r="Q4" s="4">
        <v>1704800</v>
      </c>
      <c r="R4" s="5">
        <v>-7.2099999999999997E-2</v>
      </c>
      <c r="S4" s="4">
        <v>2443500</v>
      </c>
      <c r="T4" s="4">
        <f t="shared" si="2"/>
        <v>1797260</v>
      </c>
      <c r="U4" s="4">
        <f t="shared" si="3"/>
        <v>1235200</v>
      </c>
      <c r="V4" s="5">
        <v>5.6799999999999996E-2</v>
      </c>
    </row>
    <row r="5" spans="1:22" x14ac:dyDescent="0.2">
      <c r="A5" s="16" t="s">
        <v>355</v>
      </c>
      <c r="B5" s="4">
        <v>10900</v>
      </c>
      <c r="C5" s="4">
        <v>5800</v>
      </c>
      <c r="D5" s="4">
        <v>5100</v>
      </c>
      <c r="E5" s="4">
        <v>318990000</v>
      </c>
      <c r="F5" s="4">
        <f t="shared" si="0"/>
        <v>362990680552</v>
      </c>
      <c r="G5" s="4">
        <v>0</v>
      </c>
      <c r="H5" s="4">
        <v>0</v>
      </c>
      <c r="I5" s="4">
        <v>0</v>
      </c>
      <c r="J5" s="4">
        <v>226720000</v>
      </c>
      <c r="K5" s="4">
        <f t="shared" si="1"/>
        <v>13775373000</v>
      </c>
      <c r="L5" s="4">
        <v>1117</v>
      </c>
      <c r="M5" s="4">
        <v>1470</v>
      </c>
      <c r="N5" s="4">
        <v>86</v>
      </c>
      <c r="O5" s="4">
        <v>99</v>
      </c>
      <c r="P5" s="4">
        <v>626000</v>
      </c>
      <c r="Q5" s="4">
        <v>838200</v>
      </c>
      <c r="R5" s="5">
        <v>-2.4E-2</v>
      </c>
      <c r="S5" s="4">
        <v>1528300</v>
      </c>
      <c r="T5" s="4">
        <f t="shared" si="2"/>
        <v>1771390</v>
      </c>
      <c r="U5" s="4">
        <f t="shared" si="3"/>
        <v>1235200</v>
      </c>
      <c r="V5" s="5">
        <v>2.6699999999999998E-2</v>
      </c>
    </row>
    <row r="6" spans="1:22" x14ac:dyDescent="0.2">
      <c r="A6" s="16" t="s">
        <v>354</v>
      </c>
      <c r="B6" s="4">
        <v>146900</v>
      </c>
      <c r="C6" s="4">
        <v>125400</v>
      </c>
      <c r="D6" s="4">
        <v>21500</v>
      </c>
      <c r="E6" s="4">
        <v>1406640000</v>
      </c>
      <c r="F6" s="4">
        <f t="shared" si="0"/>
        <v>362671690552</v>
      </c>
      <c r="G6" s="4">
        <v>0</v>
      </c>
      <c r="H6" s="4">
        <v>0</v>
      </c>
      <c r="I6" s="4">
        <v>0</v>
      </c>
      <c r="J6" s="4">
        <v>-904860000</v>
      </c>
      <c r="K6" s="4">
        <f t="shared" si="1"/>
        <v>13548653000</v>
      </c>
      <c r="L6" s="4">
        <v>1969</v>
      </c>
      <c r="M6" s="4">
        <v>2279</v>
      </c>
      <c r="N6" s="4">
        <v>208</v>
      </c>
      <c r="O6" s="4">
        <v>234</v>
      </c>
      <c r="P6" s="4">
        <v>1502800</v>
      </c>
      <c r="Q6" s="4">
        <v>1574100</v>
      </c>
      <c r="R6" s="5">
        <v>4.7999999999999996E-3</v>
      </c>
      <c r="S6" s="4">
        <v>3082200</v>
      </c>
      <c r="T6" s="4">
        <f t="shared" si="2"/>
        <v>1619220</v>
      </c>
      <c r="U6" s="4">
        <f t="shared" si="3"/>
        <v>922800</v>
      </c>
      <c r="V6" s="5">
        <v>4.2599999999999999E-2</v>
      </c>
    </row>
    <row r="7" spans="1:22" x14ac:dyDescent="0.2">
      <c r="A7" s="16" t="s">
        <v>353</v>
      </c>
      <c r="B7" s="4">
        <v>5829</v>
      </c>
      <c r="C7" s="4">
        <v>349700</v>
      </c>
      <c r="D7" s="4">
        <v>-343871</v>
      </c>
      <c r="E7" s="4">
        <v>-21528010000</v>
      </c>
      <c r="F7" s="4">
        <f t="shared" si="0"/>
        <v>361265050552</v>
      </c>
      <c r="G7" s="4">
        <v>0</v>
      </c>
      <c r="H7" s="4">
        <v>0</v>
      </c>
      <c r="I7" s="4">
        <v>0</v>
      </c>
      <c r="J7" s="4">
        <v>-187940000</v>
      </c>
      <c r="K7" s="4">
        <f t="shared" si="1"/>
        <v>14453513000</v>
      </c>
      <c r="L7" s="4">
        <v>1317</v>
      </c>
      <c r="M7" s="4">
        <v>1204</v>
      </c>
      <c r="N7" s="4">
        <v>146</v>
      </c>
      <c r="O7" s="4">
        <v>143</v>
      </c>
      <c r="P7" s="4">
        <v>928100</v>
      </c>
      <c r="Q7" s="4">
        <v>1153300</v>
      </c>
      <c r="R7" s="5">
        <v>1.44E-2</v>
      </c>
      <c r="S7" s="4">
        <v>2082600</v>
      </c>
      <c r="T7" s="4">
        <f t="shared" si="2"/>
        <v>1501870</v>
      </c>
      <c r="U7" s="4">
        <f t="shared" si="3"/>
        <v>922800</v>
      </c>
      <c r="V7" s="5">
        <v>2.52E-2</v>
      </c>
    </row>
    <row r="8" spans="1:22" x14ac:dyDescent="0.2">
      <c r="A8" s="16" t="s">
        <v>352</v>
      </c>
      <c r="B8" s="4">
        <v>5100</v>
      </c>
      <c r="C8" s="4">
        <v>4200</v>
      </c>
      <c r="D8" s="4">
        <v>900</v>
      </c>
      <c r="E8" s="4">
        <v>57830000</v>
      </c>
      <c r="F8" s="4">
        <f t="shared" si="0"/>
        <v>382793060552</v>
      </c>
      <c r="G8" s="4">
        <v>0</v>
      </c>
      <c r="H8" s="4">
        <v>0</v>
      </c>
      <c r="I8" s="4">
        <v>0</v>
      </c>
      <c r="J8" s="4">
        <v>-35810000</v>
      </c>
      <c r="K8" s="4">
        <f t="shared" si="1"/>
        <v>14641453000</v>
      </c>
      <c r="L8" s="4">
        <v>909</v>
      </c>
      <c r="M8" s="4">
        <v>1179</v>
      </c>
      <c r="N8" s="4">
        <v>68</v>
      </c>
      <c r="O8" s="4">
        <v>106</v>
      </c>
      <c r="P8" s="4">
        <v>569900</v>
      </c>
      <c r="Q8" s="4">
        <v>795400</v>
      </c>
      <c r="R8" s="5">
        <v>8.1000000000000013E-3</v>
      </c>
      <c r="S8" s="4">
        <v>1366300</v>
      </c>
      <c r="T8" s="4">
        <f t="shared" si="2"/>
        <v>1749830</v>
      </c>
      <c r="U8" s="4">
        <f t="shared" si="3"/>
        <v>922800</v>
      </c>
      <c r="V8" s="5">
        <v>2.7000000000000003E-2</v>
      </c>
    </row>
    <row r="9" spans="1:22" x14ac:dyDescent="0.2">
      <c r="A9" s="16" t="s">
        <v>351</v>
      </c>
      <c r="B9" s="4">
        <v>600</v>
      </c>
      <c r="C9" s="4">
        <v>144300</v>
      </c>
      <c r="D9" s="4">
        <v>-143700</v>
      </c>
      <c r="E9" s="4">
        <v>-9021250000</v>
      </c>
      <c r="F9" s="4">
        <f t="shared" si="0"/>
        <v>382735230552</v>
      </c>
      <c r="G9" s="4">
        <v>0</v>
      </c>
      <c r="H9" s="4">
        <v>0</v>
      </c>
      <c r="I9" s="4">
        <v>0</v>
      </c>
      <c r="J9" s="4">
        <v>507000000</v>
      </c>
      <c r="K9" s="4">
        <f t="shared" si="1"/>
        <v>14677263000</v>
      </c>
      <c r="L9" s="4">
        <v>765</v>
      </c>
      <c r="M9" s="4">
        <v>1207</v>
      </c>
      <c r="N9" s="4">
        <v>60</v>
      </c>
      <c r="O9" s="4">
        <v>86</v>
      </c>
      <c r="P9" s="4">
        <v>428300</v>
      </c>
      <c r="Q9" s="4">
        <v>707600</v>
      </c>
      <c r="R9" s="5">
        <v>-1.9199999999999998E-2</v>
      </c>
      <c r="S9" s="4">
        <v>1235200</v>
      </c>
      <c r="T9" s="4">
        <f t="shared" si="2"/>
        <v>2111550</v>
      </c>
      <c r="U9" s="4">
        <f t="shared" si="3"/>
        <v>922800</v>
      </c>
      <c r="V9" s="5">
        <v>2.06E-2</v>
      </c>
    </row>
    <row r="10" spans="1:22" x14ac:dyDescent="0.2">
      <c r="A10" s="16" t="s">
        <v>350</v>
      </c>
      <c r="B10" s="4">
        <v>507100</v>
      </c>
      <c r="C10" s="4">
        <v>960</v>
      </c>
      <c r="D10" s="4">
        <v>506140</v>
      </c>
      <c r="E10" s="4">
        <v>31826516172</v>
      </c>
      <c r="F10" s="4">
        <f t="shared" si="0"/>
        <v>391756480552</v>
      </c>
      <c r="G10" s="4">
        <v>0</v>
      </c>
      <c r="H10" s="4">
        <v>0</v>
      </c>
      <c r="I10" s="4">
        <v>0</v>
      </c>
      <c r="J10" s="4">
        <v>507000000</v>
      </c>
      <c r="K10" s="4">
        <f t="shared" si="1"/>
        <v>14170263000</v>
      </c>
      <c r="L10" s="4">
        <v>1904</v>
      </c>
      <c r="M10" s="4">
        <v>1270</v>
      </c>
      <c r="N10" s="4">
        <v>282</v>
      </c>
      <c r="O10" s="4">
        <v>180</v>
      </c>
      <c r="P10" s="4">
        <v>1676300</v>
      </c>
      <c r="Q10" s="4">
        <v>1186600</v>
      </c>
      <c r="R10" s="5">
        <v>2.2599999999999999E-2</v>
      </c>
      <c r="S10" s="4">
        <v>2917800</v>
      </c>
      <c r="T10" s="4">
        <f t="shared" si="2"/>
        <v>2113840</v>
      </c>
      <c r="U10" s="4">
        <f t="shared" si="3"/>
        <v>922800</v>
      </c>
      <c r="V10" s="5">
        <v>2.98E-2</v>
      </c>
    </row>
    <row r="11" spans="1:22" x14ac:dyDescent="0.2">
      <c r="A11" s="16" t="s">
        <v>349</v>
      </c>
      <c r="B11" s="4">
        <v>3000</v>
      </c>
      <c r="C11" s="4">
        <v>600</v>
      </c>
      <c r="D11" s="4">
        <v>2400</v>
      </c>
      <c r="E11" s="4">
        <v>149850000</v>
      </c>
      <c r="F11" s="4">
        <f t="shared" si="0"/>
        <v>359929964380</v>
      </c>
      <c r="G11" s="4">
        <v>0</v>
      </c>
      <c r="H11" s="4">
        <v>0</v>
      </c>
      <c r="I11" s="4">
        <v>0</v>
      </c>
      <c r="J11" s="4">
        <v>-551830000</v>
      </c>
      <c r="K11" s="4">
        <f t="shared" si="1"/>
        <v>13663263000</v>
      </c>
      <c r="L11" s="4">
        <v>434</v>
      </c>
      <c r="M11" s="4">
        <v>744</v>
      </c>
      <c r="N11" s="4">
        <v>44</v>
      </c>
      <c r="O11" s="4">
        <v>65</v>
      </c>
      <c r="P11" s="4">
        <v>319100</v>
      </c>
      <c r="Q11" s="4">
        <v>543900</v>
      </c>
      <c r="R11" s="5">
        <v>-1.6000000000000001E-3</v>
      </c>
      <c r="S11" s="4">
        <v>922800</v>
      </c>
      <c r="T11" s="4">
        <f t="shared" si="2"/>
        <v>2281730</v>
      </c>
      <c r="U11" s="4">
        <f t="shared" si="3"/>
        <v>1208600</v>
      </c>
      <c r="V11" s="5">
        <v>2.07E-2</v>
      </c>
    </row>
    <row r="12" spans="1:22" x14ac:dyDescent="0.2">
      <c r="A12" s="16" t="s">
        <v>348</v>
      </c>
      <c r="B12" s="4">
        <v>15500</v>
      </c>
      <c r="C12" s="4">
        <v>7400</v>
      </c>
      <c r="D12" s="4">
        <v>8100</v>
      </c>
      <c r="E12" s="4">
        <v>504100000</v>
      </c>
      <c r="F12" s="4">
        <f t="shared" ref="F12:F38" si="4">E12+F13</f>
        <v>359780114380</v>
      </c>
      <c r="G12" s="4">
        <v>0</v>
      </c>
      <c r="H12" s="4">
        <v>0</v>
      </c>
      <c r="I12" s="4">
        <v>0</v>
      </c>
      <c r="J12" s="4">
        <v>-192250000</v>
      </c>
      <c r="K12" s="4">
        <f t="shared" ref="K12:K38" si="5">K13+J12</f>
        <v>14215093000</v>
      </c>
      <c r="L12" s="4">
        <v>925</v>
      </c>
      <c r="M12" s="4">
        <v>744</v>
      </c>
      <c r="N12" s="4">
        <v>98</v>
      </c>
      <c r="O12" s="4">
        <v>71</v>
      </c>
      <c r="P12" s="4">
        <v>694100</v>
      </c>
      <c r="Q12" s="4">
        <v>564100</v>
      </c>
      <c r="R12" s="5">
        <v>1.8100000000000002E-2</v>
      </c>
      <c r="S12" s="4">
        <v>1280800</v>
      </c>
      <c r="T12" s="4">
        <f t="shared" si="2"/>
        <v>2355170</v>
      </c>
      <c r="U12" s="4">
        <f t="shared" ref="U12:U38" si="6">MIN(S13:S17)</f>
        <v>909100</v>
      </c>
      <c r="V12" s="5">
        <v>3.2000000000000001E-2</v>
      </c>
    </row>
    <row r="13" spans="1:22" x14ac:dyDescent="0.2">
      <c r="A13" s="16" t="s">
        <v>347</v>
      </c>
      <c r="B13" s="4">
        <v>12785</v>
      </c>
      <c r="C13" s="4">
        <v>64800</v>
      </c>
      <c r="D13" s="4">
        <v>-52015</v>
      </c>
      <c r="E13" s="4">
        <v>-3230920000</v>
      </c>
      <c r="F13" s="4">
        <f t="shared" si="4"/>
        <v>359276014380</v>
      </c>
      <c r="G13" s="4">
        <v>0</v>
      </c>
      <c r="H13" s="4">
        <v>0</v>
      </c>
      <c r="I13" s="4">
        <v>0</v>
      </c>
      <c r="J13" s="4">
        <v>238530000</v>
      </c>
      <c r="K13" s="4">
        <f t="shared" si="5"/>
        <v>14407343000</v>
      </c>
      <c r="L13" s="4">
        <v>722</v>
      </c>
      <c r="M13" s="4">
        <v>1165</v>
      </c>
      <c r="N13" s="4">
        <v>58</v>
      </c>
      <c r="O13" s="4">
        <v>99</v>
      </c>
      <c r="P13" s="4">
        <v>475600</v>
      </c>
      <c r="Q13" s="4">
        <v>721300</v>
      </c>
      <c r="R13" s="5">
        <v>-9.7999999999999997E-3</v>
      </c>
      <c r="S13" s="4">
        <v>1208600</v>
      </c>
      <c r="T13" s="4">
        <f t="shared" si="2"/>
        <v>2495480</v>
      </c>
      <c r="U13" s="4">
        <f t="shared" si="6"/>
        <v>909100</v>
      </c>
      <c r="V13" s="5">
        <v>3.2000000000000001E-2</v>
      </c>
    </row>
    <row r="14" spans="1:22" x14ac:dyDescent="0.2">
      <c r="A14" s="16" t="s">
        <v>340</v>
      </c>
      <c r="B14" s="4">
        <v>46900</v>
      </c>
      <c r="C14" s="4">
        <v>53300</v>
      </c>
      <c r="D14" s="4">
        <v>-6400</v>
      </c>
      <c r="E14" s="4">
        <v>-388950000</v>
      </c>
      <c r="F14" s="4">
        <f t="shared" si="4"/>
        <v>362506934380</v>
      </c>
      <c r="G14" s="4">
        <v>0</v>
      </c>
      <c r="H14" s="4">
        <v>0</v>
      </c>
      <c r="I14" s="4">
        <v>0</v>
      </c>
      <c r="J14" s="4">
        <v>238530000</v>
      </c>
      <c r="K14" s="4">
        <f t="shared" si="5"/>
        <v>14168813000</v>
      </c>
      <c r="L14" s="4">
        <v>1547</v>
      </c>
      <c r="M14" s="4">
        <v>1465</v>
      </c>
      <c r="N14" s="4">
        <v>176</v>
      </c>
      <c r="O14" s="4">
        <v>153</v>
      </c>
      <c r="P14" s="4">
        <v>1185500</v>
      </c>
      <c r="Q14" s="4">
        <v>1108400</v>
      </c>
      <c r="R14" s="5">
        <v>1.49E-2</v>
      </c>
      <c r="S14" s="4">
        <v>2348000</v>
      </c>
      <c r="T14" s="4">
        <f t="shared" si="2"/>
        <v>2522720</v>
      </c>
      <c r="U14" s="4">
        <f t="shared" si="6"/>
        <v>909100</v>
      </c>
      <c r="V14" s="5">
        <v>3.5099999999999999E-2</v>
      </c>
    </row>
    <row r="15" spans="1:22" x14ac:dyDescent="0.2">
      <c r="A15" s="16" t="s">
        <v>339</v>
      </c>
      <c r="B15" s="4">
        <v>7793</v>
      </c>
      <c r="C15" s="4">
        <v>41300</v>
      </c>
      <c r="D15" s="4">
        <v>-33507</v>
      </c>
      <c r="E15" s="4">
        <v>-2036060000</v>
      </c>
      <c r="F15" s="4">
        <f t="shared" si="4"/>
        <v>362895884380</v>
      </c>
      <c r="G15" s="4">
        <v>0</v>
      </c>
      <c r="H15" s="4">
        <v>0</v>
      </c>
      <c r="I15" s="4">
        <v>0</v>
      </c>
      <c r="J15" s="4">
        <v>2469230000</v>
      </c>
      <c r="K15" s="4">
        <f t="shared" si="5"/>
        <v>13930283000</v>
      </c>
      <c r="L15" s="4">
        <v>671</v>
      </c>
      <c r="M15" s="4">
        <v>1008</v>
      </c>
      <c r="N15" s="4">
        <v>60</v>
      </c>
      <c r="O15" s="4">
        <v>101</v>
      </c>
      <c r="P15" s="4">
        <v>442000</v>
      </c>
      <c r="Q15" s="4">
        <v>764400</v>
      </c>
      <c r="R15" s="5">
        <v>1.7000000000000001E-3</v>
      </c>
      <c r="S15" s="4">
        <v>1269600</v>
      </c>
      <c r="T15" s="4">
        <f t="shared" si="2"/>
        <v>2538270</v>
      </c>
      <c r="U15" s="4">
        <f t="shared" si="6"/>
        <v>909100</v>
      </c>
      <c r="V15" s="5">
        <v>1.6299999999999999E-2</v>
      </c>
    </row>
    <row r="16" spans="1:22" x14ac:dyDescent="0.2">
      <c r="A16" s="16" t="s">
        <v>338</v>
      </c>
      <c r="B16" s="4">
        <v>51900</v>
      </c>
      <c r="C16" s="4">
        <v>127900</v>
      </c>
      <c r="D16" s="4">
        <v>-76000</v>
      </c>
      <c r="E16" s="4">
        <v>-4528080000</v>
      </c>
      <c r="F16" s="4">
        <f t="shared" si="4"/>
        <v>364931944380</v>
      </c>
      <c r="G16" s="4">
        <v>0</v>
      </c>
      <c r="H16" s="4">
        <v>0</v>
      </c>
      <c r="I16" s="4">
        <v>0</v>
      </c>
      <c r="J16" s="4">
        <v>612480000</v>
      </c>
      <c r="K16" s="4">
        <f t="shared" si="5"/>
        <v>11461053000</v>
      </c>
      <c r="L16" s="4">
        <v>1140</v>
      </c>
      <c r="M16" s="4">
        <v>972</v>
      </c>
      <c r="N16" s="4">
        <v>123</v>
      </c>
      <c r="O16" s="4">
        <v>95</v>
      </c>
      <c r="P16" s="4">
        <v>815800</v>
      </c>
      <c r="Q16" s="4">
        <v>741300</v>
      </c>
      <c r="R16" s="5">
        <v>1.01E-2</v>
      </c>
      <c r="S16" s="4">
        <v>1560500</v>
      </c>
      <c r="T16" s="4">
        <f t="shared" si="2"/>
        <v>2533820</v>
      </c>
      <c r="U16" s="4">
        <f t="shared" si="6"/>
        <v>909100</v>
      </c>
      <c r="V16" s="5">
        <v>2.9600000000000001E-2</v>
      </c>
    </row>
    <row r="17" spans="1:22" x14ac:dyDescent="0.2">
      <c r="A17" s="16" t="s">
        <v>337</v>
      </c>
      <c r="B17" s="4">
        <v>2700</v>
      </c>
      <c r="C17" s="4">
        <v>95400</v>
      </c>
      <c r="D17" s="4">
        <v>-92700</v>
      </c>
      <c r="E17" s="4">
        <v>-5595630000</v>
      </c>
      <c r="F17" s="4">
        <f t="shared" si="4"/>
        <v>369460024380</v>
      </c>
      <c r="G17" s="4">
        <v>0</v>
      </c>
      <c r="H17" s="4">
        <v>0</v>
      </c>
      <c r="I17" s="4">
        <v>0</v>
      </c>
      <c r="J17" s="4">
        <v>587440000</v>
      </c>
      <c r="K17" s="4">
        <f t="shared" si="5"/>
        <v>10848573000</v>
      </c>
      <c r="L17" s="4">
        <v>580</v>
      </c>
      <c r="M17" s="4">
        <v>800</v>
      </c>
      <c r="N17" s="4">
        <v>43</v>
      </c>
      <c r="O17" s="4">
        <v>67</v>
      </c>
      <c r="P17" s="4">
        <v>326000</v>
      </c>
      <c r="Q17" s="4">
        <v>509500</v>
      </c>
      <c r="R17" s="5">
        <v>-8.3000000000000001E-3</v>
      </c>
      <c r="S17" s="4">
        <v>909100</v>
      </c>
      <c r="T17" s="4">
        <f t="shared" si="2"/>
        <v>2640900</v>
      </c>
      <c r="U17" s="4">
        <f t="shared" si="6"/>
        <v>2015200</v>
      </c>
      <c r="V17" s="5">
        <v>3.0699999999999998E-2</v>
      </c>
    </row>
    <row r="18" spans="1:22" x14ac:dyDescent="0.2">
      <c r="A18" s="16" t="s">
        <v>336</v>
      </c>
      <c r="B18" s="4">
        <v>56900</v>
      </c>
      <c r="C18" s="4">
        <v>102400</v>
      </c>
      <c r="D18" s="4">
        <v>-45500</v>
      </c>
      <c r="E18" s="4">
        <v>-2844340000</v>
      </c>
      <c r="F18" s="4">
        <f t="shared" si="4"/>
        <v>375055654380</v>
      </c>
      <c r="G18" s="4">
        <v>0</v>
      </c>
      <c r="H18" s="4">
        <v>0</v>
      </c>
      <c r="I18" s="4">
        <v>0</v>
      </c>
      <c r="J18" s="4">
        <v>1158760000</v>
      </c>
      <c r="K18" s="4">
        <f t="shared" si="5"/>
        <v>10261133000</v>
      </c>
      <c r="L18" s="4">
        <v>1964</v>
      </c>
      <c r="M18" s="4">
        <v>3213</v>
      </c>
      <c r="N18" s="4">
        <v>190</v>
      </c>
      <c r="O18" s="4">
        <v>343</v>
      </c>
      <c r="P18" s="4">
        <v>1368400</v>
      </c>
      <c r="Q18" s="4">
        <v>2390300</v>
      </c>
      <c r="R18" s="5">
        <v>-5.7800000000000004E-2</v>
      </c>
      <c r="S18" s="4">
        <v>3845900</v>
      </c>
      <c r="T18" s="4">
        <f t="shared" si="2"/>
        <v>2378410</v>
      </c>
      <c r="U18" s="4">
        <f t="shared" si="6"/>
        <v>2015200</v>
      </c>
      <c r="V18" s="5">
        <v>6.7299999999999999E-2</v>
      </c>
    </row>
    <row r="19" spans="1:22" x14ac:dyDescent="0.2">
      <c r="A19" s="16" t="s">
        <v>335</v>
      </c>
      <c r="B19" s="4">
        <v>3187400</v>
      </c>
      <c r="C19" s="4">
        <v>1003400</v>
      </c>
      <c r="D19" s="4">
        <v>2184000</v>
      </c>
      <c r="E19" s="4">
        <v>138574700000</v>
      </c>
      <c r="F19" s="4">
        <f t="shared" si="4"/>
        <v>377899994380</v>
      </c>
      <c r="G19" s="4">
        <v>0</v>
      </c>
      <c r="H19" s="4">
        <v>0</v>
      </c>
      <c r="I19" s="4">
        <v>0</v>
      </c>
      <c r="J19" s="4">
        <v>117500000</v>
      </c>
      <c r="K19" s="4">
        <f t="shared" si="5"/>
        <v>9102373000</v>
      </c>
      <c r="L19" s="4">
        <v>1428</v>
      </c>
      <c r="M19" s="4">
        <v>1270</v>
      </c>
      <c r="N19" s="4">
        <v>216</v>
      </c>
      <c r="O19" s="4">
        <v>186</v>
      </c>
      <c r="P19" s="4">
        <v>1351300</v>
      </c>
      <c r="Q19" s="4">
        <v>1213500</v>
      </c>
      <c r="R19" s="5">
        <v>4.07E-2</v>
      </c>
      <c r="S19" s="4">
        <v>4852400</v>
      </c>
      <c r="T19" s="4">
        <f t="shared" si="2"/>
        <v>2064780</v>
      </c>
      <c r="U19" s="4">
        <f t="shared" si="6"/>
        <v>2015200</v>
      </c>
      <c r="V19" s="5">
        <v>5.4699999999999999E-2</v>
      </c>
    </row>
    <row r="20" spans="1:22" x14ac:dyDescent="0.2">
      <c r="A20" s="16" t="s">
        <v>334</v>
      </c>
      <c r="B20" s="4">
        <v>2500</v>
      </c>
      <c r="C20" s="4">
        <v>553680</v>
      </c>
      <c r="D20" s="4">
        <v>-551180</v>
      </c>
      <c r="E20" s="4">
        <v>-34233820000</v>
      </c>
      <c r="F20" s="4">
        <f t="shared" si="4"/>
        <v>239325294380</v>
      </c>
      <c r="G20" s="4">
        <v>0</v>
      </c>
      <c r="H20" s="4">
        <v>0</v>
      </c>
      <c r="I20" s="4">
        <v>0</v>
      </c>
      <c r="J20" s="4">
        <v>1757900000</v>
      </c>
      <c r="K20" s="4">
        <f t="shared" si="5"/>
        <v>8984873000</v>
      </c>
      <c r="L20" s="4">
        <v>1399</v>
      </c>
      <c r="M20" s="4">
        <v>2618</v>
      </c>
      <c r="N20" s="4">
        <v>160</v>
      </c>
      <c r="O20" s="4">
        <v>246</v>
      </c>
      <c r="P20" s="4">
        <v>1030200</v>
      </c>
      <c r="Q20" s="4">
        <v>1829700</v>
      </c>
      <c r="R20" s="5">
        <v>-2.1099999999999997E-2</v>
      </c>
      <c r="S20" s="4">
        <v>2940700</v>
      </c>
      <c r="T20" s="4">
        <f t="shared" si="2"/>
        <v>1995110</v>
      </c>
      <c r="U20" s="4">
        <f t="shared" si="6"/>
        <v>1425100</v>
      </c>
      <c r="V20" s="5">
        <v>3.0200000000000001E-2</v>
      </c>
    </row>
    <row r="21" spans="1:22" x14ac:dyDescent="0.2">
      <c r="A21" s="16" t="s">
        <v>333</v>
      </c>
      <c r="B21" s="4">
        <v>61600</v>
      </c>
      <c r="C21" s="4">
        <v>14800</v>
      </c>
      <c r="D21" s="4">
        <v>46800</v>
      </c>
      <c r="E21" s="4">
        <v>2923050000</v>
      </c>
      <c r="F21" s="4">
        <f t="shared" si="4"/>
        <v>273559114380</v>
      </c>
      <c r="G21" s="4">
        <v>0</v>
      </c>
      <c r="H21" s="4">
        <v>0</v>
      </c>
      <c r="I21" s="4">
        <v>0</v>
      </c>
      <c r="J21" s="4">
        <v>1757900000</v>
      </c>
      <c r="K21" s="4">
        <f t="shared" si="5"/>
        <v>7226973000</v>
      </c>
      <c r="L21" s="4">
        <v>1580</v>
      </c>
      <c r="M21" s="4">
        <v>1183</v>
      </c>
      <c r="N21" s="4">
        <v>211</v>
      </c>
      <c r="O21" s="4">
        <v>169</v>
      </c>
      <c r="P21" s="4">
        <v>1239600</v>
      </c>
      <c r="Q21" s="4">
        <v>1303600</v>
      </c>
      <c r="R21" s="5">
        <v>2.12E-2</v>
      </c>
      <c r="S21" s="4">
        <v>2601700</v>
      </c>
      <c r="T21" s="4">
        <f t="shared" si="2"/>
        <v>1862050</v>
      </c>
      <c r="U21" s="4">
        <f t="shared" si="6"/>
        <v>1425100</v>
      </c>
      <c r="V21" s="5">
        <v>2.7000000000000003E-2</v>
      </c>
    </row>
    <row r="22" spans="1:22" x14ac:dyDescent="0.2">
      <c r="A22" s="16" t="s">
        <v>332</v>
      </c>
      <c r="B22" s="4">
        <v>530967</v>
      </c>
      <c r="C22" s="4">
        <v>25000</v>
      </c>
      <c r="D22" s="4">
        <v>505967</v>
      </c>
      <c r="E22" s="4">
        <v>31261960000</v>
      </c>
      <c r="F22" s="4">
        <f t="shared" si="4"/>
        <v>270636064380</v>
      </c>
      <c r="K22" s="4">
        <f t="shared" si="5"/>
        <v>5469073000</v>
      </c>
      <c r="L22" s="4">
        <v>1817</v>
      </c>
      <c r="M22" s="4">
        <v>1266</v>
      </c>
      <c r="N22" s="4">
        <v>120</v>
      </c>
      <c r="O22" s="4">
        <v>105</v>
      </c>
      <c r="P22" s="4">
        <v>1014300</v>
      </c>
      <c r="Q22" s="4">
        <v>973000</v>
      </c>
      <c r="R22" s="5">
        <v>9.8999999999999991E-3</v>
      </c>
      <c r="S22" s="4">
        <v>2015200</v>
      </c>
      <c r="T22" s="4">
        <f t="shared" si="2"/>
        <v>1789460</v>
      </c>
      <c r="U22" s="4">
        <f t="shared" si="6"/>
        <v>1425100</v>
      </c>
      <c r="V22" s="5">
        <v>3.1899999999999998E-2</v>
      </c>
    </row>
    <row r="23" spans="1:22" x14ac:dyDescent="0.2">
      <c r="A23" s="16" t="s">
        <v>331</v>
      </c>
      <c r="B23" s="4">
        <v>1070417</v>
      </c>
      <c r="C23" s="4">
        <v>47100</v>
      </c>
      <c r="D23" s="4">
        <v>1023317</v>
      </c>
      <c r="E23" s="4">
        <v>62858430000</v>
      </c>
      <c r="F23" s="4">
        <f t="shared" si="4"/>
        <v>239374104380</v>
      </c>
      <c r="G23" s="4">
        <v>0</v>
      </c>
      <c r="H23" s="4">
        <v>0</v>
      </c>
      <c r="I23" s="4">
        <v>0</v>
      </c>
      <c r="J23" s="4">
        <v>-3126700000</v>
      </c>
      <c r="K23" s="4">
        <f t="shared" si="5"/>
        <v>5469073000</v>
      </c>
      <c r="L23" s="4">
        <v>1786</v>
      </c>
      <c r="M23" s="4">
        <v>1394</v>
      </c>
      <c r="N23" s="4">
        <v>202</v>
      </c>
      <c r="O23" s="4">
        <v>128</v>
      </c>
      <c r="P23" s="4">
        <v>1424000</v>
      </c>
      <c r="Q23" s="4">
        <v>1102000</v>
      </c>
      <c r="R23" s="5">
        <v>2.7000000000000003E-2</v>
      </c>
      <c r="S23" s="4">
        <v>2611700</v>
      </c>
      <c r="T23" s="4">
        <f t="shared" si="2"/>
        <v>1724880</v>
      </c>
      <c r="U23" s="4">
        <f t="shared" si="6"/>
        <v>1221000</v>
      </c>
      <c r="V23" s="5">
        <v>3.5400000000000001E-2</v>
      </c>
    </row>
    <row r="24" spans="1:22" x14ac:dyDescent="0.2">
      <c r="A24" s="16" t="s">
        <v>330</v>
      </c>
      <c r="B24" s="4">
        <v>35510</v>
      </c>
      <c r="C24" s="4">
        <v>273734</v>
      </c>
      <c r="D24" s="4">
        <v>-238224</v>
      </c>
      <c r="E24" s="4">
        <v>-14415900000</v>
      </c>
      <c r="F24" s="4">
        <f t="shared" si="4"/>
        <v>176515674380</v>
      </c>
      <c r="K24" s="4">
        <f t="shared" si="5"/>
        <v>8595773000</v>
      </c>
      <c r="L24" s="4">
        <v>1186</v>
      </c>
      <c r="M24" s="4">
        <v>2395</v>
      </c>
      <c r="N24" s="4">
        <v>93</v>
      </c>
      <c r="O24" s="4">
        <v>226</v>
      </c>
      <c r="P24" s="4">
        <v>844000</v>
      </c>
      <c r="Q24" s="4">
        <v>1743300</v>
      </c>
      <c r="R24" s="5">
        <v>-3.2000000000000001E-2</v>
      </c>
      <c r="S24" s="4">
        <v>2620400</v>
      </c>
      <c r="T24" s="4">
        <f t="shared" si="2"/>
        <v>1656250</v>
      </c>
      <c r="U24" s="4">
        <f t="shared" si="6"/>
        <v>1221000</v>
      </c>
      <c r="V24" s="5">
        <v>4.7199999999999999E-2</v>
      </c>
    </row>
    <row r="25" spans="1:22" x14ac:dyDescent="0.2">
      <c r="A25" s="16" t="s">
        <v>329</v>
      </c>
      <c r="B25" s="4">
        <v>31700</v>
      </c>
      <c r="C25" s="4">
        <v>35800</v>
      </c>
      <c r="D25" s="4">
        <v>-4100</v>
      </c>
      <c r="E25" s="4">
        <v>-252790000</v>
      </c>
      <c r="F25" s="4">
        <f t="shared" si="4"/>
        <v>190931574380</v>
      </c>
      <c r="G25" s="4">
        <v>0</v>
      </c>
      <c r="H25" s="4">
        <v>0</v>
      </c>
      <c r="I25" s="4">
        <v>0</v>
      </c>
      <c r="J25" s="4">
        <v>7307010000</v>
      </c>
      <c r="K25" s="4">
        <f t="shared" si="5"/>
        <v>8595773000</v>
      </c>
      <c r="L25" s="4">
        <v>1115</v>
      </c>
      <c r="M25" s="4">
        <v>993</v>
      </c>
      <c r="N25" s="4">
        <v>87</v>
      </c>
      <c r="O25" s="4">
        <v>84</v>
      </c>
      <c r="P25" s="4">
        <v>684100</v>
      </c>
      <c r="Q25" s="4">
        <v>636400</v>
      </c>
      <c r="R25" s="5">
        <v>-4.8999999999999998E-3</v>
      </c>
      <c r="S25" s="4">
        <v>1425100</v>
      </c>
      <c r="T25" s="4">
        <f t="shared" si="2"/>
        <v>1583740</v>
      </c>
      <c r="U25" s="4">
        <f t="shared" si="6"/>
        <v>1221000</v>
      </c>
      <c r="V25" s="5">
        <v>3.0299999999999997E-2</v>
      </c>
    </row>
    <row r="26" spans="1:22" x14ac:dyDescent="0.2">
      <c r="A26" s="16" t="s">
        <v>328</v>
      </c>
      <c r="B26" s="4">
        <v>43907</v>
      </c>
      <c r="C26" s="4">
        <v>109124</v>
      </c>
      <c r="D26" s="4">
        <v>-65217</v>
      </c>
      <c r="E26" s="4">
        <v>-3989310000</v>
      </c>
      <c r="F26" s="4">
        <f t="shared" si="4"/>
        <v>191184364380</v>
      </c>
      <c r="G26" s="4">
        <v>0</v>
      </c>
      <c r="H26" s="4">
        <v>0</v>
      </c>
      <c r="I26" s="4">
        <v>0</v>
      </c>
      <c r="J26" s="4">
        <v>219420000</v>
      </c>
      <c r="K26" s="4">
        <f t="shared" si="5"/>
        <v>1288763000</v>
      </c>
      <c r="L26" s="4">
        <v>697</v>
      </c>
      <c r="M26" s="4">
        <v>1015</v>
      </c>
      <c r="N26" s="4">
        <v>69</v>
      </c>
      <c r="O26" s="4">
        <v>84</v>
      </c>
      <c r="P26" s="4">
        <v>514500</v>
      </c>
      <c r="Q26" s="4">
        <v>768700</v>
      </c>
      <c r="R26" s="5">
        <v>-6.5000000000000006E-3</v>
      </c>
      <c r="S26" s="4">
        <v>1516000</v>
      </c>
      <c r="T26" s="4">
        <f t="shared" si="2"/>
        <v>1574290</v>
      </c>
      <c r="U26" s="4">
        <f t="shared" si="6"/>
        <v>1221000</v>
      </c>
      <c r="V26" s="5">
        <v>2.75E-2</v>
      </c>
    </row>
    <row r="27" spans="1:22" x14ac:dyDescent="0.2">
      <c r="A27" s="16" t="s">
        <v>327</v>
      </c>
      <c r="B27" s="4">
        <v>302501</v>
      </c>
      <c r="C27" s="4">
        <v>27200</v>
      </c>
      <c r="D27" s="4">
        <v>275301</v>
      </c>
      <c r="E27" s="4">
        <v>16281910000</v>
      </c>
      <c r="F27" s="4">
        <f t="shared" si="4"/>
        <v>195173674380</v>
      </c>
      <c r="G27" s="4">
        <v>0</v>
      </c>
      <c r="H27" s="4">
        <v>0</v>
      </c>
      <c r="I27" s="4">
        <v>0</v>
      </c>
      <c r="J27" s="4">
        <v>264920000</v>
      </c>
      <c r="K27" s="4">
        <f t="shared" si="5"/>
        <v>1069343000</v>
      </c>
      <c r="L27" s="4">
        <v>1492</v>
      </c>
      <c r="M27" s="4">
        <v>1250</v>
      </c>
      <c r="N27" s="4">
        <v>181</v>
      </c>
      <c r="O27" s="4">
        <v>88</v>
      </c>
      <c r="P27" s="4">
        <v>1217000</v>
      </c>
      <c r="Q27" s="4">
        <v>694500</v>
      </c>
      <c r="R27" s="5">
        <v>6.7299999999999999E-2</v>
      </c>
      <c r="S27" s="4">
        <v>1979900</v>
      </c>
      <c r="T27" s="4">
        <f t="shared" si="2"/>
        <v>1585410</v>
      </c>
      <c r="U27" s="4">
        <f t="shared" si="6"/>
        <v>1221000</v>
      </c>
      <c r="V27" s="5">
        <v>7.9100000000000004E-2</v>
      </c>
    </row>
    <row r="28" spans="1:22" x14ac:dyDescent="0.2">
      <c r="A28" s="16" t="s">
        <v>326</v>
      </c>
      <c r="B28" s="4">
        <v>28184</v>
      </c>
      <c r="C28" s="4">
        <v>205643</v>
      </c>
      <c r="D28" s="4">
        <v>-177459</v>
      </c>
      <c r="E28" s="4">
        <v>-10289320000</v>
      </c>
      <c r="F28" s="4">
        <f t="shared" si="4"/>
        <v>178891764380</v>
      </c>
      <c r="G28" s="4">
        <v>0</v>
      </c>
      <c r="H28" s="4">
        <v>0</v>
      </c>
      <c r="I28" s="4">
        <v>0</v>
      </c>
      <c r="J28" s="4">
        <v>-243760000</v>
      </c>
      <c r="K28" s="4">
        <f t="shared" si="5"/>
        <v>804423000</v>
      </c>
      <c r="L28" s="4">
        <v>560</v>
      </c>
      <c r="M28" s="4">
        <v>1290</v>
      </c>
      <c r="N28" s="4">
        <v>42</v>
      </c>
      <c r="O28" s="4">
        <v>118</v>
      </c>
      <c r="P28" s="4">
        <v>320500</v>
      </c>
      <c r="Q28" s="4">
        <v>867800</v>
      </c>
      <c r="R28" s="5">
        <v>0</v>
      </c>
      <c r="S28" s="4">
        <v>1221000</v>
      </c>
      <c r="T28" s="4">
        <f t="shared" si="2"/>
        <v>1647670</v>
      </c>
      <c r="U28" s="4">
        <f t="shared" si="6"/>
        <v>1271100</v>
      </c>
      <c r="V28" s="5">
        <v>1.7100000000000001E-2</v>
      </c>
    </row>
    <row r="29" spans="1:22" x14ac:dyDescent="0.2">
      <c r="A29" s="16" t="s">
        <v>325</v>
      </c>
      <c r="B29" s="4">
        <v>47078</v>
      </c>
      <c r="C29" s="4">
        <v>223216</v>
      </c>
      <c r="D29" s="4">
        <v>-176138</v>
      </c>
      <c r="E29" s="4">
        <v>-10269580000</v>
      </c>
      <c r="F29" s="4">
        <f t="shared" si="4"/>
        <v>189181084380</v>
      </c>
      <c r="G29" s="4">
        <v>0</v>
      </c>
      <c r="H29" s="4">
        <v>0</v>
      </c>
      <c r="I29" s="4">
        <v>0</v>
      </c>
      <c r="J29" s="4">
        <v>836670000</v>
      </c>
      <c r="K29" s="4">
        <f t="shared" si="5"/>
        <v>1048183000</v>
      </c>
      <c r="L29" s="4">
        <v>1174</v>
      </c>
      <c r="M29" s="4">
        <v>1130</v>
      </c>
      <c r="N29" s="4">
        <v>122</v>
      </c>
      <c r="O29" s="4">
        <v>100</v>
      </c>
      <c r="P29" s="4">
        <v>896800</v>
      </c>
      <c r="Q29" s="4">
        <v>760400</v>
      </c>
      <c r="R29" s="5">
        <v>1.7600000000000001E-2</v>
      </c>
      <c r="S29" s="4">
        <v>1716100</v>
      </c>
      <c r="T29" s="4">
        <f t="shared" si="2"/>
        <v>1596930</v>
      </c>
      <c r="U29" s="4">
        <f t="shared" si="6"/>
        <v>1271100</v>
      </c>
      <c r="V29" s="5">
        <v>5.7200000000000001E-2</v>
      </c>
    </row>
    <row r="30" spans="1:22" x14ac:dyDescent="0.2">
      <c r="A30" s="16" t="s">
        <v>324</v>
      </c>
      <c r="B30" s="4">
        <v>497205</v>
      </c>
      <c r="C30" s="4">
        <v>194900</v>
      </c>
      <c r="D30" s="4">
        <v>302305</v>
      </c>
      <c r="E30" s="4">
        <v>17225870000</v>
      </c>
      <c r="F30" s="4">
        <f t="shared" si="4"/>
        <v>199450664380</v>
      </c>
      <c r="G30" s="4">
        <v>0</v>
      </c>
      <c r="H30" s="4">
        <v>0</v>
      </c>
      <c r="I30" s="4">
        <v>0</v>
      </c>
      <c r="J30" s="4">
        <v>1455060000</v>
      </c>
      <c r="K30" s="4">
        <f t="shared" si="5"/>
        <v>211513000</v>
      </c>
      <c r="L30" s="4">
        <v>1161</v>
      </c>
      <c r="M30" s="4">
        <v>1052</v>
      </c>
      <c r="N30" s="4">
        <v>124</v>
      </c>
      <c r="O30" s="4">
        <v>107</v>
      </c>
      <c r="P30" s="4">
        <v>944800</v>
      </c>
      <c r="Q30" s="4">
        <v>790800</v>
      </c>
      <c r="R30" s="5">
        <v>6.9500000000000006E-2</v>
      </c>
      <c r="S30" s="4">
        <v>2244000</v>
      </c>
      <c r="T30" s="4">
        <f t="shared" si="2"/>
        <v>1447760</v>
      </c>
      <c r="U30" s="4">
        <f t="shared" si="6"/>
        <v>700000</v>
      </c>
      <c r="V30" s="5">
        <v>7.5499999999999998E-2</v>
      </c>
    </row>
    <row r="31" spans="1:22" x14ac:dyDescent="0.2">
      <c r="A31" s="16" t="s">
        <v>323</v>
      </c>
      <c r="B31" s="4">
        <v>175900</v>
      </c>
      <c r="C31" s="4">
        <v>40800</v>
      </c>
      <c r="D31" s="4">
        <v>135100</v>
      </c>
      <c r="E31" s="4">
        <v>7152470000</v>
      </c>
      <c r="F31" s="4">
        <f t="shared" si="4"/>
        <v>182224794380</v>
      </c>
      <c r="G31" s="4">
        <v>0</v>
      </c>
      <c r="H31" s="4">
        <v>0</v>
      </c>
      <c r="I31" s="4">
        <v>0</v>
      </c>
      <c r="J31" s="4">
        <v>-369606000</v>
      </c>
      <c r="K31" s="4">
        <f t="shared" si="5"/>
        <v>-1243547000</v>
      </c>
      <c r="L31" s="4">
        <v>766</v>
      </c>
      <c r="M31" s="4">
        <v>892</v>
      </c>
      <c r="N31" s="4">
        <v>72</v>
      </c>
      <c r="O31" s="4">
        <v>84</v>
      </c>
      <c r="P31" s="4">
        <v>602200</v>
      </c>
      <c r="Q31" s="4">
        <v>663000</v>
      </c>
      <c r="R31" s="5">
        <v>5.6999999999999993E-3</v>
      </c>
      <c r="S31" s="4">
        <v>1271100</v>
      </c>
      <c r="T31" s="4">
        <f t="shared" si="2"/>
        <v>1394660</v>
      </c>
      <c r="U31" s="4">
        <f t="shared" si="6"/>
        <v>700000</v>
      </c>
      <c r="V31" s="5">
        <v>1.8799999999999997E-2</v>
      </c>
    </row>
    <row r="32" spans="1:22" x14ac:dyDescent="0.2">
      <c r="A32" s="16" t="s">
        <v>322</v>
      </c>
      <c r="B32" s="4">
        <v>76500</v>
      </c>
      <c r="C32" s="4">
        <v>204600</v>
      </c>
      <c r="D32" s="4">
        <v>-128100</v>
      </c>
      <c r="E32" s="4">
        <v>-6843970000</v>
      </c>
      <c r="F32" s="4">
        <f t="shared" si="4"/>
        <v>175072324380</v>
      </c>
      <c r="G32" s="4">
        <v>0</v>
      </c>
      <c r="H32" s="4">
        <v>0</v>
      </c>
      <c r="I32" s="4">
        <v>0</v>
      </c>
      <c r="J32" s="4">
        <v>-369606000</v>
      </c>
      <c r="K32" s="4">
        <f t="shared" si="5"/>
        <v>-873941000</v>
      </c>
      <c r="L32" s="4">
        <v>758</v>
      </c>
      <c r="M32" s="4">
        <v>840</v>
      </c>
      <c r="N32" s="4">
        <v>81</v>
      </c>
      <c r="O32" s="4">
        <v>91</v>
      </c>
      <c r="P32" s="4">
        <v>583800</v>
      </c>
      <c r="Q32" s="4">
        <v>698700</v>
      </c>
      <c r="R32" s="5">
        <v>9.5999999999999992E-3</v>
      </c>
      <c r="S32" s="4">
        <v>1289300</v>
      </c>
      <c r="T32" s="4">
        <f t="shared" si="2"/>
        <v>1344020</v>
      </c>
      <c r="U32" s="4">
        <f t="shared" si="6"/>
        <v>700000</v>
      </c>
      <c r="V32" s="5">
        <v>2.5899999999999999E-2</v>
      </c>
    </row>
    <row r="33" spans="1:22" x14ac:dyDescent="0.2">
      <c r="A33" s="16" t="s">
        <v>321</v>
      </c>
      <c r="B33" s="4">
        <v>325800</v>
      </c>
      <c r="C33" s="4">
        <v>146000</v>
      </c>
      <c r="D33" s="4">
        <v>179800</v>
      </c>
      <c r="E33" s="4">
        <v>9051740000</v>
      </c>
      <c r="F33" s="4">
        <f t="shared" si="4"/>
        <v>181916294380</v>
      </c>
      <c r="G33" s="4">
        <v>0</v>
      </c>
      <c r="H33" s="4">
        <v>0</v>
      </c>
      <c r="I33" s="4">
        <v>0</v>
      </c>
      <c r="J33" s="4">
        <v>-478350000</v>
      </c>
      <c r="K33" s="4">
        <f t="shared" si="5"/>
        <v>-504335000</v>
      </c>
      <c r="L33" s="4">
        <v>1244</v>
      </c>
      <c r="M33" s="4">
        <v>1040</v>
      </c>
      <c r="N33" s="4">
        <v>137</v>
      </c>
      <c r="O33" s="4">
        <v>97</v>
      </c>
      <c r="P33" s="4">
        <v>1124500</v>
      </c>
      <c r="Q33" s="4">
        <v>834000</v>
      </c>
      <c r="R33" s="5">
        <v>6.93E-2</v>
      </c>
      <c r="S33" s="4">
        <v>1965900</v>
      </c>
      <c r="T33" s="4">
        <f t="shared" si="2"/>
        <v>1269290</v>
      </c>
      <c r="U33" s="4">
        <f t="shared" si="6"/>
        <v>700000</v>
      </c>
      <c r="V33" s="5">
        <v>6.5799999999999997E-2</v>
      </c>
    </row>
    <row r="34" spans="1:22" x14ac:dyDescent="0.2">
      <c r="A34" s="16" t="s">
        <v>320</v>
      </c>
      <c r="B34" s="4">
        <v>30047</v>
      </c>
      <c r="C34" s="4">
        <v>199600</v>
      </c>
      <c r="D34" s="4">
        <v>-169553</v>
      </c>
      <c r="E34" s="4">
        <v>-8574630000</v>
      </c>
      <c r="F34" s="4">
        <f t="shared" si="4"/>
        <v>172864554380</v>
      </c>
      <c r="G34" s="4">
        <v>0</v>
      </c>
      <c r="H34" s="4">
        <v>0</v>
      </c>
      <c r="I34" s="4">
        <v>0</v>
      </c>
      <c r="J34" s="4">
        <v>159890000</v>
      </c>
      <c r="K34" s="4">
        <f t="shared" si="5"/>
        <v>-25985000</v>
      </c>
      <c r="L34" s="4">
        <v>659</v>
      </c>
      <c r="M34" s="4">
        <v>1663</v>
      </c>
      <c r="N34" s="4">
        <v>45</v>
      </c>
      <c r="O34" s="4">
        <v>147</v>
      </c>
      <c r="P34" s="4">
        <v>417500</v>
      </c>
      <c r="Q34" s="4">
        <v>1504500</v>
      </c>
      <c r="R34" s="5">
        <v>-3.8599999999999995E-2</v>
      </c>
      <c r="S34" s="4">
        <v>1934100</v>
      </c>
      <c r="T34" s="4">
        <f t="shared" si="2"/>
        <v>1183720</v>
      </c>
      <c r="U34" s="4">
        <f t="shared" si="6"/>
        <v>700000</v>
      </c>
      <c r="V34" s="5">
        <v>4.8600000000000004E-2</v>
      </c>
    </row>
    <row r="35" spans="1:22" x14ac:dyDescent="0.2">
      <c r="A35" s="16" t="s">
        <v>319</v>
      </c>
      <c r="B35" s="4">
        <v>9700</v>
      </c>
      <c r="C35" s="4">
        <v>12900</v>
      </c>
      <c r="D35" s="4">
        <v>-3200</v>
      </c>
      <c r="E35" s="4">
        <v>-167830000</v>
      </c>
      <c r="F35" s="4">
        <f t="shared" si="4"/>
        <v>181439184380</v>
      </c>
      <c r="G35" s="4">
        <v>0</v>
      </c>
      <c r="H35" s="4">
        <v>0</v>
      </c>
      <c r="I35" s="4">
        <v>0</v>
      </c>
      <c r="J35" s="4">
        <v>-185740000</v>
      </c>
      <c r="K35" s="4">
        <f t="shared" si="5"/>
        <v>-185875000</v>
      </c>
      <c r="L35" s="4">
        <v>335</v>
      </c>
      <c r="M35" s="4">
        <v>659</v>
      </c>
      <c r="N35" s="4">
        <v>28</v>
      </c>
      <c r="O35" s="4">
        <v>43</v>
      </c>
      <c r="P35" s="4">
        <v>224800</v>
      </c>
      <c r="Q35" s="4">
        <v>405400</v>
      </c>
      <c r="R35" s="5">
        <v>-1.37E-2</v>
      </c>
      <c r="S35" s="4">
        <v>700000</v>
      </c>
      <c r="T35" s="4">
        <f t="shared" si="2"/>
        <v>1209070</v>
      </c>
      <c r="U35" s="4">
        <f t="shared" si="6"/>
        <v>752300</v>
      </c>
      <c r="V35" s="5">
        <v>2.12E-2</v>
      </c>
    </row>
    <row r="36" spans="1:22" x14ac:dyDescent="0.2">
      <c r="A36" s="16" t="s">
        <v>318</v>
      </c>
      <c r="B36" s="4">
        <v>116609</v>
      </c>
      <c r="C36" s="4">
        <v>6200</v>
      </c>
      <c r="D36" s="4">
        <v>110409</v>
      </c>
      <c r="E36" s="4">
        <v>5663220000</v>
      </c>
      <c r="F36" s="4">
        <f t="shared" si="4"/>
        <v>181607014380</v>
      </c>
      <c r="G36" s="4">
        <v>0</v>
      </c>
      <c r="H36" s="4">
        <v>0</v>
      </c>
      <c r="I36" s="4">
        <v>0</v>
      </c>
      <c r="J36" s="4">
        <v>-21940000</v>
      </c>
      <c r="K36" s="4">
        <f t="shared" si="5"/>
        <v>-135000</v>
      </c>
      <c r="L36" s="4">
        <v>900</v>
      </c>
      <c r="M36" s="4">
        <v>977</v>
      </c>
      <c r="N36" s="4">
        <v>86</v>
      </c>
      <c r="O36" s="4">
        <v>88</v>
      </c>
      <c r="P36" s="4">
        <v>693100</v>
      </c>
      <c r="Q36" s="4">
        <v>682400</v>
      </c>
      <c r="R36" s="5">
        <v>1.18E-2</v>
      </c>
      <c r="S36" s="4">
        <v>1421500</v>
      </c>
      <c r="T36" s="4">
        <f t="shared" si="2"/>
        <v>1489880</v>
      </c>
      <c r="U36" s="4">
        <f t="shared" si="6"/>
        <v>740100</v>
      </c>
      <c r="V36" s="5">
        <v>3.0699999999999998E-2</v>
      </c>
    </row>
    <row r="37" spans="1:22" x14ac:dyDescent="0.2">
      <c r="A37" s="16" t="s">
        <v>317</v>
      </c>
      <c r="B37" s="4">
        <v>346480</v>
      </c>
      <c r="C37" s="4">
        <v>55460</v>
      </c>
      <c r="D37" s="4">
        <v>291020</v>
      </c>
      <c r="E37" s="4">
        <v>14988270000</v>
      </c>
      <c r="F37" s="4">
        <f t="shared" si="4"/>
        <v>175943794380</v>
      </c>
      <c r="K37" s="4">
        <f t="shared" si="5"/>
        <v>21805000</v>
      </c>
      <c r="L37" s="4">
        <v>1381</v>
      </c>
      <c r="M37" s="4">
        <v>1172</v>
      </c>
      <c r="N37" s="4">
        <v>143</v>
      </c>
      <c r="O37" s="4">
        <v>126</v>
      </c>
      <c r="P37" s="4">
        <v>1072800</v>
      </c>
      <c r="Q37" s="4">
        <v>962200</v>
      </c>
      <c r="R37" s="5">
        <v>2.6200000000000001E-2</v>
      </c>
      <c r="S37" s="4">
        <v>2091100</v>
      </c>
      <c r="T37" s="4">
        <f t="shared" si="2"/>
        <v>1372290</v>
      </c>
      <c r="U37" s="4">
        <f t="shared" si="6"/>
        <v>740100</v>
      </c>
      <c r="V37" s="5">
        <v>5.3099999999999994E-2</v>
      </c>
    </row>
    <row r="38" spans="1:22" x14ac:dyDescent="0.2">
      <c r="A38" s="16" t="s">
        <v>316</v>
      </c>
      <c r="B38" s="4">
        <v>20200</v>
      </c>
      <c r="C38" s="4">
        <v>150360</v>
      </c>
      <c r="D38" s="4">
        <v>-130160</v>
      </c>
      <c r="E38" s="4">
        <v>-6307100000</v>
      </c>
      <c r="F38" s="4">
        <f t="shared" si="4"/>
        <v>160955524380</v>
      </c>
      <c r="G38" s="4">
        <v>0</v>
      </c>
      <c r="H38" s="4">
        <v>0</v>
      </c>
      <c r="I38" s="4">
        <v>0</v>
      </c>
      <c r="J38" s="4">
        <v>165680000</v>
      </c>
      <c r="K38" s="4">
        <f t="shared" si="5"/>
        <v>21805000</v>
      </c>
      <c r="L38" s="4">
        <v>944</v>
      </c>
      <c r="M38" s="4">
        <v>981</v>
      </c>
      <c r="N38" s="4">
        <v>66</v>
      </c>
      <c r="O38" s="4">
        <v>91</v>
      </c>
      <c r="P38" s="4">
        <v>770300</v>
      </c>
      <c r="Q38" s="4">
        <v>816400</v>
      </c>
      <c r="R38" s="5">
        <v>2.3700000000000002E-2</v>
      </c>
      <c r="S38" s="4">
        <v>1843600</v>
      </c>
      <c r="T38" s="4">
        <f t="shared" si="2"/>
        <v>1261640</v>
      </c>
      <c r="U38" s="4">
        <f t="shared" si="6"/>
        <v>740100</v>
      </c>
      <c r="V38" s="5">
        <v>3.5200000000000002E-2</v>
      </c>
    </row>
    <row r="39" spans="1:22" x14ac:dyDescent="0.2">
      <c r="A39" s="16" t="s">
        <v>315</v>
      </c>
      <c r="B39" s="4">
        <v>25802</v>
      </c>
      <c r="C39" s="4">
        <v>224352</v>
      </c>
      <c r="D39" s="4">
        <v>-198550</v>
      </c>
      <c r="E39" s="4">
        <v>-9728140000</v>
      </c>
      <c r="F39" s="4">
        <f t="shared" ref="F39:F44" si="7">E39+F40</f>
        <v>167262624380</v>
      </c>
      <c r="G39" s="4">
        <v>0</v>
      </c>
      <c r="H39" s="4">
        <v>0</v>
      </c>
      <c r="I39" s="4">
        <v>0</v>
      </c>
      <c r="J39" s="4">
        <v>58070000</v>
      </c>
      <c r="K39" s="4">
        <f t="shared" ref="K39:K44" si="8">K40+J39</f>
        <v>-143875000</v>
      </c>
      <c r="L39" s="4">
        <v>533</v>
      </c>
      <c r="M39" s="4">
        <v>720</v>
      </c>
      <c r="N39" s="4">
        <v>56</v>
      </c>
      <c r="O39" s="4">
        <v>68</v>
      </c>
      <c r="P39" s="4">
        <v>495800</v>
      </c>
      <c r="Q39" s="4">
        <v>707800</v>
      </c>
      <c r="R39" s="5">
        <v>5.1999999999999998E-3</v>
      </c>
      <c r="S39" s="4">
        <v>1208700</v>
      </c>
      <c r="T39" s="4">
        <f t="shared" ref="T39:T44" si="9">AVERAGE(S40:S49)</f>
        <v>1200160</v>
      </c>
      <c r="U39" s="4">
        <f t="shared" ref="U39:U44" si="10">MIN(S40:S44)</f>
        <v>740100</v>
      </c>
      <c r="V39" s="5">
        <v>3.1200000000000002E-2</v>
      </c>
    </row>
    <row r="40" spans="1:22" x14ac:dyDescent="0.2">
      <c r="A40" s="16" t="s">
        <v>314</v>
      </c>
      <c r="B40" s="4">
        <v>9200</v>
      </c>
      <c r="C40" s="4">
        <v>128832</v>
      </c>
      <c r="D40" s="4">
        <v>-119632</v>
      </c>
      <c r="E40" s="4">
        <v>-5794940000</v>
      </c>
      <c r="F40" s="4">
        <f t="shared" si="7"/>
        <v>176990764380</v>
      </c>
      <c r="G40" s="4">
        <v>0</v>
      </c>
      <c r="H40" s="4">
        <v>0</v>
      </c>
      <c r="I40" s="4">
        <v>0</v>
      </c>
      <c r="J40" s="4">
        <v>58070000</v>
      </c>
      <c r="K40" s="4">
        <f t="shared" si="8"/>
        <v>-201945000</v>
      </c>
      <c r="L40" s="4">
        <v>339</v>
      </c>
      <c r="M40" s="4">
        <v>706</v>
      </c>
      <c r="N40" s="4">
        <v>16</v>
      </c>
      <c r="O40" s="4">
        <v>51</v>
      </c>
      <c r="P40" s="4">
        <v>200200</v>
      </c>
      <c r="Q40" s="4">
        <v>536100</v>
      </c>
      <c r="R40" s="5">
        <v>-5.1000000000000004E-3</v>
      </c>
      <c r="S40" s="4">
        <v>752300</v>
      </c>
      <c r="T40" s="4">
        <f t="shared" si="9"/>
        <v>1193060</v>
      </c>
      <c r="U40" s="4">
        <f t="shared" si="10"/>
        <v>740100</v>
      </c>
      <c r="V40" s="5">
        <v>1.7299999999999999E-2</v>
      </c>
    </row>
    <row r="41" spans="1:22" x14ac:dyDescent="0.2">
      <c r="A41" s="16" t="s">
        <v>310</v>
      </c>
      <c r="B41" s="4">
        <v>79700</v>
      </c>
      <c r="C41" s="4">
        <v>40800</v>
      </c>
      <c r="D41" s="4">
        <v>38900</v>
      </c>
      <c r="E41" s="4">
        <v>1906860000</v>
      </c>
      <c r="F41" s="4">
        <f t="shared" si="7"/>
        <v>182785704380</v>
      </c>
      <c r="G41" s="4">
        <v>0</v>
      </c>
      <c r="H41" s="4">
        <v>0</v>
      </c>
      <c r="I41" s="4">
        <v>0</v>
      </c>
      <c r="J41" s="4">
        <v>58590000</v>
      </c>
      <c r="K41" s="4">
        <f t="shared" si="8"/>
        <v>-260015000</v>
      </c>
      <c r="L41" s="4">
        <v>369</v>
      </c>
      <c r="M41" s="4">
        <v>461</v>
      </c>
      <c r="N41" s="4">
        <v>36</v>
      </c>
      <c r="O41" s="4">
        <v>34</v>
      </c>
      <c r="P41" s="4">
        <v>312600</v>
      </c>
      <c r="Q41" s="4">
        <v>359800</v>
      </c>
      <c r="R41" s="5">
        <v>2.0999999999999999E-3</v>
      </c>
      <c r="S41" s="4">
        <v>740100</v>
      </c>
      <c r="T41" s="4">
        <f t="shared" si="9"/>
        <v>1242420</v>
      </c>
      <c r="U41" s="4">
        <f t="shared" si="10"/>
        <v>782900</v>
      </c>
      <c r="V41" s="5">
        <v>1.7299999999999999E-2</v>
      </c>
    </row>
    <row r="42" spans="1:22" x14ac:dyDescent="0.2">
      <c r="A42" s="16" t="s">
        <v>309</v>
      </c>
      <c r="B42" s="4">
        <v>23620</v>
      </c>
      <c r="C42" s="4">
        <v>139300</v>
      </c>
      <c r="D42" s="4">
        <v>-115680</v>
      </c>
      <c r="E42" s="4">
        <v>-5644370000</v>
      </c>
      <c r="F42" s="4">
        <f t="shared" si="7"/>
        <v>180878844380</v>
      </c>
      <c r="G42" s="4">
        <v>0</v>
      </c>
      <c r="H42" s="4">
        <v>0</v>
      </c>
      <c r="I42" s="4">
        <v>0</v>
      </c>
      <c r="J42" s="4">
        <v>29670000</v>
      </c>
      <c r="K42" s="4">
        <f t="shared" si="8"/>
        <v>-318605000</v>
      </c>
      <c r="L42" s="4">
        <v>334</v>
      </c>
      <c r="M42" s="4">
        <v>558</v>
      </c>
      <c r="N42" s="4">
        <v>29</v>
      </c>
      <c r="O42" s="4">
        <v>45</v>
      </c>
      <c r="P42" s="4">
        <v>262300</v>
      </c>
      <c r="Q42" s="4">
        <v>515800</v>
      </c>
      <c r="R42" s="5">
        <v>-2E-3</v>
      </c>
      <c r="S42" s="4">
        <v>782900</v>
      </c>
      <c r="T42" s="4">
        <f t="shared" si="9"/>
        <v>1260640</v>
      </c>
      <c r="U42" s="4">
        <f t="shared" si="10"/>
        <v>915200</v>
      </c>
      <c r="V42" s="5">
        <v>2.23E-2</v>
      </c>
    </row>
    <row r="43" spans="1:22" x14ac:dyDescent="0.2">
      <c r="A43" s="16" t="s">
        <v>306</v>
      </c>
      <c r="B43" s="4">
        <v>51800</v>
      </c>
      <c r="C43" s="4">
        <v>106300</v>
      </c>
      <c r="D43" s="4">
        <v>-54500</v>
      </c>
      <c r="E43" s="4">
        <v>-2650730000</v>
      </c>
      <c r="F43" s="4">
        <f t="shared" si="7"/>
        <v>186523214380</v>
      </c>
      <c r="G43" s="4">
        <v>0</v>
      </c>
      <c r="H43" s="4">
        <v>0</v>
      </c>
      <c r="I43" s="4">
        <v>0</v>
      </c>
      <c r="J43" s="4">
        <v>433680000</v>
      </c>
      <c r="K43" s="4">
        <f t="shared" si="8"/>
        <v>-348275000</v>
      </c>
      <c r="L43" s="4">
        <v>565</v>
      </c>
      <c r="M43" s="4">
        <v>852</v>
      </c>
      <c r="N43" s="4">
        <v>41</v>
      </c>
      <c r="O43" s="4">
        <v>79</v>
      </c>
      <c r="P43" s="4">
        <v>445100</v>
      </c>
      <c r="Q43" s="4">
        <v>747400</v>
      </c>
      <c r="R43" s="5">
        <v>0</v>
      </c>
      <c r="S43" s="4">
        <v>1218600</v>
      </c>
      <c r="T43" s="4">
        <f t="shared" si="9"/>
        <v>1284740</v>
      </c>
      <c r="U43" s="4">
        <f t="shared" si="10"/>
        <v>737100</v>
      </c>
      <c r="V43" s="5">
        <v>2.2499999999999999E-2</v>
      </c>
    </row>
    <row r="44" spans="1:22" x14ac:dyDescent="0.2">
      <c r="A44" s="16" t="s">
        <v>305</v>
      </c>
      <c r="B44" s="4">
        <v>20912</v>
      </c>
      <c r="C44" s="4">
        <v>28600</v>
      </c>
      <c r="D44" s="4">
        <v>-7688</v>
      </c>
      <c r="E44" s="4">
        <v>-374920000</v>
      </c>
      <c r="F44" s="4">
        <f t="shared" si="7"/>
        <v>189173944380</v>
      </c>
      <c r="G44" s="4">
        <v>0</v>
      </c>
      <c r="H44" s="4">
        <v>0</v>
      </c>
      <c r="I44" s="4">
        <v>0</v>
      </c>
      <c r="J44" s="4">
        <v>60000</v>
      </c>
      <c r="K44" s="4">
        <f t="shared" si="8"/>
        <v>-781955000</v>
      </c>
      <c r="L44" s="4">
        <v>659</v>
      </c>
      <c r="M44" s="4">
        <v>693</v>
      </c>
      <c r="N44" s="4">
        <v>53</v>
      </c>
      <c r="O44" s="4">
        <v>46</v>
      </c>
      <c r="P44" s="4">
        <v>521900</v>
      </c>
      <c r="Q44" s="4">
        <v>504200</v>
      </c>
      <c r="R44" s="5">
        <v>4.1999999999999997E-3</v>
      </c>
      <c r="S44" s="4">
        <v>1078400</v>
      </c>
      <c r="T44" s="4">
        <f t="shared" si="9"/>
        <v>1317160</v>
      </c>
      <c r="U44" s="4">
        <f t="shared" si="10"/>
        <v>593900</v>
      </c>
      <c r="V44" s="5">
        <v>2.3199999999999998E-2</v>
      </c>
    </row>
    <row r="45" spans="1:22" x14ac:dyDescent="0.2">
      <c r="A45" s="16" t="s">
        <v>304</v>
      </c>
      <c r="B45" s="4">
        <v>0</v>
      </c>
      <c r="C45" s="4">
        <v>0</v>
      </c>
      <c r="D45" s="4">
        <v>0</v>
      </c>
      <c r="E45" s="4">
        <v>0</v>
      </c>
      <c r="F45" s="4">
        <f t="shared" ref="F45:F55" si="11">E45+F46</f>
        <v>189548864380</v>
      </c>
      <c r="G45" s="4">
        <v>0</v>
      </c>
      <c r="H45" s="4">
        <v>0</v>
      </c>
      <c r="I45" s="4">
        <v>0</v>
      </c>
      <c r="J45" s="4">
        <v>-27675000</v>
      </c>
      <c r="K45" s="4">
        <f t="shared" ref="K45:K55" si="12">K46+J45</f>
        <v>-782015000</v>
      </c>
      <c r="L45" s="4">
        <v>803</v>
      </c>
      <c r="M45" s="4">
        <v>670</v>
      </c>
      <c r="N45" s="4">
        <v>48</v>
      </c>
      <c r="O45" s="4">
        <v>21</v>
      </c>
      <c r="P45" s="4">
        <v>530200</v>
      </c>
      <c r="Q45" s="4">
        <v>372400</v>
      </c>
      <c r="R45" s="5">
        <v>1.15E-2</v>
      </c>
      <c r="S45" s="4">
        <v>953500</v>
      </c>
      <c r="T45" s="4">
        <f t="shared" ref="T45:T61" si="13">AVERAGE(S46:S55)</f>
        <v>1348390</v>
      </c>
      <c r="U45" s="4">
        <f t="shared" ref="U45:U55" si="14">MIN(S46:S50)</f>
        <v>593900</v>
      </c>
      <c r="V45" s="5">
        <v>2.2599999999999999E-2</v>
      </c>
    </row>
    <row r="46" spans="1:22" x14ac:dyDescent="0.2">
      <c r="A46" s="16" t="s">
        <v>303</v>
      </c>
      <c r="B46" s="4">
        <v>869450</v>
      </c>
      <c r="C46" s="4">
        <v>22800</v>
      </c>
      <c r="D46" s="4">
        <v>846650</v>
      </c>
      <c r="E46" s="4">
        <v>40396084380</v>
      </c>
      <c r="F46" s="4">
        <f t="shared" si="11"/>
        <v>189548864380</v>
      </c>
      <c r="G46" s="4">
        <v>0</v>
      </c>
      <c r="H46" s="4">
        <v>0</v>
      </c>
      <c r="I46" s="4">
        <v>0</v>
      </c>
      <c r="J46" s="4">
        <v>-123675000</v>
      </c>
      <c r="K46" s="4">
        <f t="shared" si="12"/>
        <v>-754340000</v>
      </c>
      <c r="L46" s="4">
        <v>2679</v>
      </c>
      <c r="M46" s="4">
        <v>1791</v>
      </c>
      <c r="N46" s="4">
        <v>266</v>
      </c>
      <c r="O46" s="4">
        <v>179</v>
      </c>
      <c r="P46" s="4">
        <v>2627900</v>
      </c>
      <c r="Q46" s="4">
        <v>1593000</v>
      </c>
      <c r="R46" s="5">
        <v>5.6299999999999996E-2</v>
      </c>
      <c r="S46" s="4">
        <v>4229600</v>
      </c>
      <c r="T46" s="4">
        <f t="shared" si="13"/>
        <v>1199492.5</v>
      </c>
      <c r="U46" s="4">
        <f t="shared" si="14"/>
        <v>593900</v>
      </c>
      <c r="V46" s="5">
        <v>5.57E-2</v>
      </c>
    </row>
    <row r="47" spans="1:22" x14ac:dyDescent="0.2">
      <c r="A47" s="16" t="s">
        <v>299</v>
      </c>
      <c r="B47" s="4">
        <v>19200</v>
      </c>
      <c r="C47" s="4">
        <v>128300</v>
      </c>
      <c r="D47" s="4">
        <v>-109100</v>
      </c>
      <c r="E47" s="4">
        <v>-4892480000</v>
      </c>
      <c r="F47" s="4">
        <f t="shared" si="11"/>
        <v>149152780000</v>
      </c>
      <c r="G47" s="4">
        <v>0</v>
      </c>
      <c r="H47" s="4">
        <v>0</v>
      </c>
      <c r="I47" s="4">
        <v>0</v>
      </c>
      <c r="J47" s="4">
        <v>-123675000</v>
      </c>
      <c r="K47" s="4">
        <f t="shared" si="12"/>
        <v>-630665000</v>
      </c>
      <c r="L47" s="4">
        <v>344</v>
      </c>
      <c r="M47" s="4">
        <v>948</v>
      </c>
      <c r="N47" s="4">
        <v>25</v>
      </c>
      <c r="O47" s="4">
        <v>33</v>
      </c>
      <c r="P47" s="4">
        <v>259000</v>
      </c>
      <c r="Q47" s="4">
        <v>584000</v>
      </c>
      <c r="R47" s="5">
        <v>3.4000000000000002E-3</v>
      </c>
      <c r="S47" s="4">
        <v>915200</v>
      </c>
      <c r="T47" s="4">
        <f t="shared" si="13"/>
        <v>1192059.7</v>
      </c>
      <c r="U47" s="4">
        <f t="shared" si="14"/>
        <v>593900</v>
      </c>
      <c r="V47" s="5">
        <v>1.55E-2</v>
      </c>
    </row>
    <row r="48" spans="1:22" x14ac:dyDescent="0.2">
      <c r="A48" s="16" t="s">
        <v>298</v>
      </c>
      <c r="B48" s="4">
        <v>23900</v>
      </c>
      <c r="C48" s="4">
        <v>16100</v>
      </c>
      <c r="D48" s="4">
        <v>7800</v>
      </c>
      <c r="E48" s="4">
        <v>355530000</v>
      </c>
      <c r="F48" s="4">
        <f t="shared" si="11"/>
        <v>154045260000</v>
      </c>
      <c r="G48" s="4">
        <v>0</v>
      </c>
      <c r="H48" s="4">
        <v>0</v>
      </c>
      <c r="I48" s="4">
        <v>0</v>
      </c>
      <c r="J48" s="4">
        <v>-544495000</v>
      </c>
      <c r="K48" s="4">
        <f t="shared" si="12"/>
        <v>-506990000</v>
      </c>
      <c r="L48" s="4">
        <v>431</v>
      </c>
      <c r="M48" s="4">
        <v>576</v>
      </c>
      <c r="N48" s="4">
        <v>29</v>
      </c>
      <c r="O48" s="4">
        <v>28</v>
      </c>
      <c r="P48" s="4">
        <v>327100</v>
      </c>
      <c r="Q48" s="4">
        <v>369000</v>
      </c>
      <c r="R48" s="5">
        <v>4.5000000000000005E-3</v>
      </c>
      <c r="S48" s="4">
        <v>737100</v>
      </c>
      <c r="T48" s="4">
        <f t="shared" si="13"/>
        <v>1237353.3999999999</v>
      </c>
      <c r="U48" s="4">
        <f t="shared" si="14"/>
        <v>593900</v>
      </c>
      <c r="V48" s="5">
        <v>2.07E-2</v>
      </c>
    </row>
    <row r="49" spans="1:22" x14ac:dyDescent="0.2">
      <c r="A49" s="16" t="s">
        <v>286</v>
      </c>
      <c r="B49" s="4">
        <v>10500</v>
      </c>
      <c r="C49" s="4">
        <v>3900</v>
      </c>
      <c r="D49" s="4">
        <v>6600</v>
      </c>
      <c r="E49" s="4">
        <v>299550000</v>
      </c>
      <c r="F49" s="4">
        <f t="shared" si="11"/>
        <v>153689730000</v>
      </c>
      <c r="G49" s="4">
        <v>0</v>
      </c>
      <c r="H49" s="4">
        <v>0</v>
      </c>
      <c r="I49" s="4">
        <v>0</v>
      </c>
      <c r="J49" s="4">
        <v>108270000</v>
      </c>
      <c r="K49" s="4">
        <f t="shared" si="12"/>
        <v>37505000</v>
      </c>
      <c r="L49" s="4">
        <v>343</v>
      </c>
      <c r="M49" s="4">
        <v>442</v>
      </c>
      <c r="N49" s="4">
        <v>20</v>
      </c>
      <c r="O49" s="4">
        <v>26</v>
      </c>
      <c r="P49" s="4">
        <v>228600</v>
      </c>
      <c r="Q49" s="4">
        <v>312700</v>
      </c>
      <c r="R49" s="5">
        <v>0</v>
      </c>
      <c r="S49" s="4">
        <v>593900</v>
      </c>
      <c r="T49" s="4">
        <f t="shared" si="13"/>
        <v>1306507</v>
      </c>
      <c r="U49" s="4">
        <f t="shared" si="14"/>
        <v>681300</v>
      </c>
      <c r="V49" s="5">
        <v>1.32E-2</v>
      </c>
    </row>
    <row r="50" spans="1:22" x14ac:dyDescent="0.2">
      <c r="A50" s="16" t="s">
        <v>285</v>
      </c>
      <c r="B50" s="4">
        <v>39000</v>
      </c>
      <c r="C50" s="4">
        <v>1500</v>
      </c>
      <c r="D50" s="4">
        <v>37500</v>
      </c>
      <c r="E50" s="4">
        <v>1688810000</v>
      </c>
      <c r="F50" s="4">
        <f t="shared" si="11"/>
        <v>153390180000</v>
      </c>
      <c r="K50" s="4">
        <f t="shared" si="12"/>
        <v>-70765000</v>
      </c>
      <c r="L50" s="4">
        <v>372</v>
      </c>
      <c r="M50" s="4">
        <v>651</v>
      </c>
      <c r="N50" s="4">
        <v>19</v>
      </c>
      <c r="O50" s="4">
        <v>36</v>
      </c>
      <c r="P50" s="4">
        <v>247600</v>
      </c>
      <c r="Q50" s="4">
        <v>390200</v>
      </c>
      <c r="R50" s="5">
        <v>-7.7000000000000002E-3</v>
      </c>
      <c r="S50" s="4">
        <v>681300</v>
      </c>
      <c r="T50" s="4">
        <f t="shared" si="13"/>
        <v>1396879.6</v>
      </c>
      <c r="U50" s="4">
        <f t="shared" si="14"/>
        <v>965100</v>
      </c>
      <c r="V50" s="5">
        <v>1.3300000000000001E-2</v>
      </c>
    </row>
    <row r="51" spans="1:22" x14ac:dyDescent="0.2">
      <c r="A51" s="16" t="s">
        <v>284</v>
      </c>
      <c r="B51" s="4">
        <v>9900</v>
      </c>
      <c r="C51" s="4">
        <v>8800</v>
      </c>
      <c r="D51" s="4">
        <v>1100</v>
      </c>
      <c r="E51" s="4">
        <v>49750000</v>
      </c>
      <c r="F51" s="4">
        <f t="shared" si="11"/>
        <v>151701370000</v>
      </c>
      <c r="G51" s="4">
        <v>0</v>
      </c>
      <c r="H51" s="4">
        <v>0</v>
      </c>
      <c r="I51" s="4">
        <v>0</v>
      </c>
      <c r="J51" s="4">
        <v>-63430000</v>
      </c>
      <c r="K51" s="4">
        <f t="shared" si="12"/>
        <v>-70765000</v>
      </c>
      <c r="L51" s="4">
        <v>626</v>
      </c>
      <c r="M51" s="4">
        <v>929</v>
      </c>
      <c r="N51" s="4">
        <v>40</v>
      </c>
      <c r="O51" s="4">
        <v>76</v>
      </c>
      <c r="P51" s="4">
        <v>471400</v>
      </c>
      <c r="Q51" s="4">
        <v>723700</v>
      </c>
      <c r="R51" s="5">
        <v>0</v>
      </c>
      <c r="S51" s="4">
        <v>1233700</v>
      </c>
      <c r="T51" s="4">
        <f t="shared" si="13"/>
        <v>1374614.8</v>
      </c>
      <c r="U51" s="4">
        <f t="shared" si="14"/>
        <v>965100</v>
      </c>
      <c r="V51" s="5">
        <v>3.4599999999999999E-2</v>
      </c>
    </row>
    <row r="52" spans="1:22" x14ac:dyDescent="0.2">
      <c r="A52" s="16" t="s">
        <v>283</v>
      </c>
      <c r="B52" s="4">
        <v>84900</v>
      </c>
      <c r="C52" s="4">
        <v>3100</v>
      </c>
      <c r="D52" s="4">
        <v>81800</v>
      </c>
      <c r="E52" s="4">
        <v>3726680000</v>
      </c>
      <c r="F52" s="4">
        <f t="shared" si="11"/>
        <v>151651620000</v>
      </c>
      <c r="G52" s="4">
        <v>0</v>
      </c>
      <c r="H52" s="4">
        <v>0</v>
      </c>
      <c r="I52" s="4">
        <v>0</v>
      </c>
      <c r="J52" s="4">
        <v>-40980000</v>
      </c>
      <c r="K52" s="4">
        <f t="shared" si="12"/>
        <v>-7335000</v>
      </c>
      <c r="L52" s="4">
        <v>703</v>
      </c>
      <c r="M52" s="4">
        <v>573</v>
      </c>
      <c r="N52" s="4">
        <v>44</v>
      </c>
      <c r="O52" s="4">
        <v>21</v>
      </c>
      <c r="P52" s="4">
        <v>578000</v>
      </c>
      <c r="Q52" s="4">
        <v>339400</v>
      </c>
      <c r="R52" s="5">
        <v>0</v>
      </c>
      <c r="S52" s="4">
        <v>965100</v>
      </c>
      <c r="T52" s="4">
        <f t="shared" si="13"/>
        <v>1470004.8</v>
      </c>
      <c r="U52" s="4">
        <f t="shared" si="14"/>
        <v>840872</v>
      </c>
      <c r="V52" s="5">
        <v>1.7500000000000002E-2</v>
      </c>
    </row>
    <row r="53" spans="1:22" x14ac:dyDescent="0.2">
      <c r="A53" s="16" t="s">
        <v>282</v>
      </c>
      <c r="B53" s="4">
        <v>16802</v>
      </c>
      <c r="C53" s="4">
        <v>37900</v>
      </c>
      <c r="D53" s="4">
        <v>-21098</v>
      </c>
      <c r="E53" s="4">
        <v>-937930000</v>
      </c>
      <c r="F53" s="4">
        <f t="shared" si="11"/>
        <v>147924940000</v>
      </c>
      <c r="G53" s="4">
        <v>0</v>
      </c>
      <c r="H53" s="4">
        <v>0</v>
      </c>
      <c r="I53" s="4">
        <v>0</v>
      </c>
      <c r="J53" s="4">
        <v>212775000</v>
      </c>
      <c r="K53" s="4">
        <f t="shared" si="12"/>
        <v>33645000</v>
      </c>
      <c r="L53" s="4">
        <v>675</v>
      </c>
      <c r="M53" s="4">
        <v>1218</v>
      </c>
      <c r="N53" s="4">
        <v>41</v>
      </c>
      <c r="O53" s="4">
        <v>70</v>
      </c>
      <c r="P53" s="4">
        <v>478800</v>
      </c>
      <c r="Q53" s="4">
        <v>878600</v>
      </c>
      <c r="R53" s="5">
        <v>6.7000000000000002E-3</v>
      </c>
      <c r="S53" s="4">
        <v>1459600</v>
      </c>
      <c r="T53" s="4">
        <f t="shared" si="13"/>
        <v>1418653.9</v>
      </c>
      <c r="U53" s="4">
        <f t="shared" si="14"/>
        <v>840872</v>
      </c>
      <c r="V53" s="5">
        <v>2.9700000000000001E-2</v>
      </c>
    </row>
    <row r="54" spans="1:22" x14ac:dyDescent="0.2">
      <c r="A54" s="16" t="s">
        <v>281</v>
      </c>
      <c r="B54" s="4">
        <v>8600</v>
      </c>
      <c r="C54" s="4">
        <v>18400</v>
      </c>
      <c r="D54" s="4">
        <v>-9800</v>
      </c>
      <c r="E54" s="4">
        <v>-446970000</v>
      </c>
      <c r="F54" s="4">
        <f t="shared" si="11"/>
        <v>148862870000</v>
      </c>
      <c r="K54" s="4">
        <f t="shared" si="12"/>
        <v>-179130000</v>
      </c>
      <c r="L54" s="4">
        <v>685</v>
      </c>
      <c r="M54" s="4">
        <v>1243</v>
      </c>
      <c r="N54" s="4">
        <v>26</v>
      </c>
      <c r="O54" s="4">
        <v>80</v>
      </c>
      <c r="P54" s="4">
        <v>407200</v>
      </c>
      <c r="Q54" s="4">
        <v>991500</v>
      </c>
      <c r="R54" s="5">
        <v>-1.2199999999999999E-2</v>
      </c>
      <c r="S54" s="4">
        <v>1402600</v>
      </c>
      <c r="T54" s="4">
        <f t="shared" si="13"/>
        <v>1351453.3</v>
      </c>
      <c r="U54" s="4">
        <f t="shared" si="14"/>
        <v>840872</v>
      </c>
      <c r="V54" s="5">
        <v>4.3899999999999995E-2</v>
      </c>
    </row>
    <row r="55" spans="1:22" x14ac:dyDescent="0.2">
      <c r="A55" s="16" t="s">
        <v>280</v>
      </c>
      <c r="B55" s="4">
        <v>1600</v>
      </c>
      <c r="C55" s="4">
        <v>5358</v>
      </c>
      <c r="D55" s="4">
        <v>-3758</v>
      </c>
      <c r="E55" s="4">
        <v>-173810000</v>
      </c>
      <c r="F55" s="4">
        <f t="shared" si="11"/>
        <v>149309840000</v>
      </c>
      <c r="G55" s="4">
        <v>0</v>
      </c>
      <c r="H55" s="4">
        <v>0</v>
      </c>
      <c r="I55" s="4">
        <v>0</v>
      </c>
      <c r="J55" s="4">
        <v>-14100000</v>
      </c>
      <c r="K55" s="4">
        <f t="shared" si="12"/>
        <v>-179130000</v>
      </c>
      <c r="L55" s="4">
        <v>951</v>
      </c>
      <c r="M55" s="4">
        <v>747</v>
      </c>
      <c r="N55" s="4">
        <v>57</v>
      </c>
      <c r="O55" s="4">
        <v>60</v>
      </c>
      <c r="P55" s="4">
        <v>660700</v>
      </c>
      <c r="Q55" s="4">
        <v>563400</v>
      </c>
      <c r="R55" s="5">
        <v>8.8999999999999999E-3</v>
      </c>
      <c r="S55" s="4">
        <v>1265800</v>
      </c>
      <c r="T55" s="4">
        <f t="shared" si="13"/>
        <v>1392039.1</v>
      </c>
      <c r="U55" s="4">
        <f t="shared" si="14"/>
        <v>840872</v>
      </c>
      <c r="V55" s="5">
        <v>3.4099999999999998E-2</v>
      </c>
    </row>
    <row r="56" spans="1:22" x14ac:dyDescent="0.2">
      <c r="A56" s="16" t="s">
        <v>279</v>
      </c>
      <c r="B56" s="4">
        <v>149328</v>
      </c>
      <c r="C56" s="4">
        <v>5600</v>
      </c>
      <c r="D56" s="4">
        <v>143728</v>
      </c>
      <c r="E56" s="4">
        <v>6601550000</v>
      </c>
      <c r="F56" s="4">
        <f t="shared" ref="F56:F130" si="15">E56+F57</f>
        <v>149483650000</v>
      </c>
      <c r="G56" s="4">
        <v>0</v>
      </c>
      <c r="H56" s="4">
        <v>0</v>
      </c>
      <c r="I56" s="4">
        <v>0</v>
      </c>
      <c r="J56" s="4">
        <v>-151680000</v>
      </c>
      <c r="K56" s="4">
        <f t="shared" ref="K56:K76" si="16">K57+J56</f>
        <v>-165030000</v>
      </c>
      <c r="L56" s="4">
        <v>1718</v>
      </c>
      <c r="M56" s="4">
        <v>1427</v>
      </c>
      <c r="N56" s="4">
        <v>159</v>
      </c>
      <c r="O56" s="4">
        <v>100</v>
      </c>
      <c r="P56" s="4">
        <v>1561800</v>
      </c>
      <c r="Q56" s="4">
        <v>1088600</v>
      </c>
      <c r="R56" s="5">
        <v>2.7300000000000001E-2</v>
      </c>
      <c r="S56" s="4">
        <v>2740625</v>
      </c>
      <c r="T56" s="4">
        <f t="shared" si="13"/>
        <v>1220608.8999999999</v>
      </c>
      <c r="U56" s="4">
        <f t="shared" ref="U56:U123" si="17">MIN(S57:S61)</f>
        <v>840872</v>
      </c>
      <c r="V56" s="5">
        <v>6.7099999999999993E-2</v>
      </c>
    </row>
    <row r="57" spans="1:22" x14ac:dyDescent="0.2">
      <c r="A57" s="16" t="s">
        <v>278</v>
      </c>
      <c r="B57" s="4">
        <v>6000</v>
      </c>
      <c r="C57" s="4">
        <v>3200</v>
      </c>
      <c r="D57" s="4">
        <v>2800</v>
      </c>
      <c r="E57" s="4">
        <v>121220000</v>
      </c>
      <c r="F57" s="4">
        <f t="shared" si="15"/>
        <v>142882100000</v>
      </c>
      <c r="K57" s="4">
        <f t="shared" si="16"/>
        <v>-13350000</v>
      </c>
      <c r="L57" s="4">
        <v>555</v>
      </c>
      <c r="M57" s="4">
        <v>470</v>
      </c>
      <c r="N57" s="4">
        <v>39</v>
      </c>
      <c r="O57" s="4">
        <v>27</v>
      </c>
      <c r="P57" s="4">
        <v>424500</v>
      </c>
      <c r="Q57" s="4">
        <v>340100</v>
      </c>
      <c r="R57" s="5">
        <v>3.0499999999999999E-2</v>
      </c>
      <c r="S57" s="4">
        <v>840872</v>
      </c>
      <c r="T57" s="4">
        <f t="shared" si="13"/>
        <v>1266064.8999999999</v>
      </c>
      <c r="U57" s="4">
        <f t="shared" si="17"/>
        <v>1011052</v>
      </c>
      <c r="V57" s="5">
        <v>3.1899999999999998E-2</v>
      </c>
    </row>
    <row r="58" spans="1:22" x14ac:dyDescent="0.2">
      <c r="A58" s="16" t="s">
        <v>275</v>
      </c>
      <c r="B58" s="4">
        <v>2700</v>
      </c>
      <c r="C58" s="4">
        <v>16375</v>
      </c>
      <c r="D58" s="4">
        <v>-13675</v>
      </c>
      <c r="E58" s="4">
        <v>-597600000</v>
      </c>
      <c r="F58" s="4">
        <f t="shared" si="15"/>
        <v>142760880000</v>
      </c>
      <c r="K58" s="4">
        <f t="shared" si="16"/>
        <v>-13350000</v>
      </c>
      <c r="L58" s="4">
        <v>408</v>
      </c>
      <c r="M58" s="4">
        <v>1026</v>
      </c>
      <c r="N58" s="4">
        <v>15</v>
      </c>
      <c r="O58" s="4">
        <v>70</v>
      </c>
      <c r="P58" s="4">
        <v>227000</v>
      </c>
      <c r="Q58" s="4">
        <v>961200</v>
      </c>
      <c r="R58" s="5">
        <v>-2.8399999999999998E-2</v>
      </c>
      <c r="S58" s="4">
        <v>1190037</v>
      </c>
      <c r="T58" s="4">
        <f t="shared" si="13"/>
        <v>1228295.5</v>
      </c>
      <c r="U58" s="4">
        <f t="shared" si="17"/>
        <v>946091</v>
      </c>
      <c r="V58" s="5">
        <v>3.73E-2</v>
      </c>
    </row>
    <row r="59" spans="1:22" x14ac:dyDescent="0.2">
      <c r="A59" s="16" t="s">
        <v>274</v>
      </c>
      <c r="B59" s="4">
        <v>30400</v>
      </c>
      <c r="C59" s="4">
        <v>0</v>
      </c>
      <c r="D59" s="4">
        <v>30400</v>
      </c>
      <c r="E59" s="4">
        <v>1346810000</v>
      </c>
      <c r="F59" s="4">
        <f t="shared" si="15"/>
        <v>143358480000</v>
      </c>
      <c r="G59" s="4">
        <v>0</v>
      </c>
      <c r="H59" s="4">
        <v>0</v>
      </c>
      <c r="I59" s="4">
        <v>0</v>
      </c>
      <c r="J59" s="4">
        <v>-13350000</v>
      </c>
      <c r="K59" s="4">
        <f t="shared" si="16"/>
        <v>-13350000</v>
      </c>
      <c r="L59" s="4">
        <v>631</v>
      </c>
      <c r="M59" s="4">
        <v>905</v>
      </c>
      <c r="N59" s="4">
        <v>44</v>
      </c>
      <c r="O59" s="4">
        <v>60</v>
      </c>
      <c r="P59" s="4">
        <v>519000</v>
      </c>
      <c r="Q59" s="4">
        <v>764900</v>
      </c>
      <c r="R59" s="5">
        <v>-1.23E-2</v>
      </c>
      <c r="S59" s="4">
        <v>1285436</v>
      </c>
      <c r="T59" s="4">
        <f t="shared" si="13"/>
        <v>1213970</v>
      </c>
      <c r="U59" s="4">
        <f t="shared" si="17"/>
        <v>730594</v>
      </c>
      <c r="V59" s="5">
        <v>2.1400000000000002E-2</v>
      </c>
    </row>
    <row r="60" spans="1:22" x14ac:dyDescent="0.2">
      <c r="A60" s="16" t="s">
        <v>273</v>
      </c>
      <c r="B60" s="4">
        <v>96000</v>
      </c>
      <c r="C60" s="4">
        <v>2600</v>
      </c>
      <c r="D60" s="4">
        <v>93400</v>
      </c>
      <c r="E60" s="4">
        <v>4181940000</v>
      </c>
      <c r="F60" s="4">
        <f t="shared" si="15"/>
        <v>142011670000</v>
      </c>
      <c r="K60">
        <f t="shared" si="16"/>
        <v>0</v>
      </c>
      <c r="L60" s="4">
        <v>1005</v>
      </c>
      <c r="M60" s="4">
        <v>787</v>
      </c>
      <c r="N60" s="4">
        <v>74</v>
      </c>
      <c r="O60" s="4">
        <v>69</v>
      </c>
      <c r="P60" s="4">
        <v>846200</v>
      </c>
      <c r="Q60" s="4">
        <v>708700</v>
      </c>
      <c r="R60" s="5">
        <v>1.49E-2</v>
      </c>
      <c r="S60" s="4">
        <v>1585026</v>
      </c>
      <c r="T60" s="4">
        <f t="shared" si="13"/>
        <v>1185795.3999999999</v>
      </c>
      <c r="U60" s="4">
        <f t="shared" si="17"/>
        <v>730594</v>
      </c>
      <c r="V60" s="5">
        <v>2.9900000000000003E-2</v>
      </c>
    </row>
    <row r="61" spans="1:22" x14ac:dyDescent="0.2">
      <c r="A61" s="16" t="s">
        <v>268</v>
      </c>
      <c r="B61" s="4">
        <v>3000</v>
      </c>
      <c r="C61" s="4">
        <v>16700</v>
      </c>
      <c r="D61" s="4">
        <v>-13700</v>
      </c>
      <c r="E61" s="4">
        <v>-609230000</v>
      </c>
      <c r="F61" s="4">
        <f t="shared" si="15"/>
        <v>137829730000</v>
      </c>
      <c r="K61">
        <f t="shared" si="16"/>
        <v>0</v>
      </c>
      <c r="L61" s="4">
        <v>420</v>
      </c>
      <c r="M61" s="4">
        <v>806</v>
      </c>
      <c r="N61" s="4">
        <v>28</v>
      </c>
      <c r="O61" s="4">
        <v>59</v>
      </c>
      <c r="P61" s="4">
        <v>316500</v>
      </c>
      <c r="Q61" s="4">
        <v>679000</v>
      </c>
      <c r="R61" s="5">
        <v>-1.6799999999999999E-2</v>
      </c>
      <c r="S61" s="4">
        <v>1011052</v>
      </c>
      <c r="T61" s="4">
        <f t="shared" si="13"/>
        <v>1250748</v>
      </c>
      <c r="U61" s="4">
        <f t="shared" si="17"/>
        <v>730594</v>
      </c>
      <c r="V61" s="5">
        <v>2.6800000000000001E-2</v>
      </c>
    </row>
    <row r="62" spans="1:22" x14ac:dyDescent="0.2">
      <c r="A62" s="16" t="s">
        <v>266</v>
      </c>
      <c r="B62" s="4">
        <v>7000</v>
      </c>
      <c r="C62" s="4">
        <v>5000</v>
      </c>
      <c r="D62" s="4">
        <v>2000</v>
      </c>
      <c r="E62" s="4">
        <v>88810000</v>
      </c>
      <c r="F62" s="4">
        <f t="shared" si="15"/>
        <v>138438960000</v>
      </c>
      <c r="K62">
        <f t="shared" si="16"/>
        <v>0</v>
      </c>
      <c r="L62" s="4">
        <v>1410</v>
      </c>
      <c r="M62" s="4">
        <v>878</v>
      </c>
      <c r="N62" s="4">
        <v>101</v>
      </c>
      <c r="O62" s="4">
        <v>55</v>
      </c>
      <c r="P62" s="4">
        <v>1189400</v>
      </c>
      <c r="Q62" s="4">
        <v>659900</v>
      </c>
      <c r="R62" s="5">
        <v>1.6E-2</v>
      </c>
      <c r="S62" s="4">
        <v>1919000</v>
      </c>
      <c r="T62" s="4">
        <f t="shared" ref="T62:T115" si="18">AVERAGE(S63:S72)</f>
        <v>1224828</v>
      </c>
      <c r="U62" s="4">
        <f t="shared" si="17"/>
        <v>730594</v>
      </c>
      <c r="V62" s="5">
        <v>3.2099999999999997E-2</v>
      </c>
    </row>
    <row r="63" spans="1:22" x14ac:dyDescent="0.2">
      <c r="A63" s="16" t="s">
        <v>265</v>
      </c>
      <c r="B63" s="4">
        <v>30800</v>
      </c>
      <c r="C63" s="4">
        <v>2700</v>
      </c>
      <c r="D63" s="4">
        <v>28100</v>
      </c>
      <c r="E63" s="4">
        <v>1238600000</v>
      </c>
      <c r="F63" s="4">
        <f t="shared" si="15"/>
        <v>138350150000</v>
      </c>
      <c r="K63">
        <f t="shared" si="16"/>
        <v>0</v>
      </c>
      <c r="L63" s="4">
        <v>643</v>
      </c>
      <c r="M63" s="4">
        <v>682</v>
      </c>
      <c r="N63" s="4">
        <v>29</v>
      </c>
      <c r="O63" s="4">
        <v>43</v>
      </c>
      <c r="P63" s="4">
        <v>387200</v>
      </c>
      <c r="Q63" s="4">
        <v>484300</v>
      </c>
      <c r="R63" s="5">
        <v>1.6299999999999999E-2</v>
      </c>
      <c r="S63" s="4">
        <v>946091</v>
      </c>
      <c r="T63" s="4">
        <f t="shared" si="18"/>
        <v>1309034.1000000001</v>
      </c>
      <c r="U63" s="4">
        <f t="shared" si="17"/>
        <v>730594</v>
      </c>
      <c r="V63" s="5">
        <v>2.1499999999999998E-2</v>
      </c>
    </row>
    <row r="64" spans="1:22" x14ac:dyDescent="0.2">
      <c r="A64" s="16" t="s">
        <v>247</v>
      </c>
      <c r="B64" s="4">
        <v>2200</v>
      </c>
      <c r="C64" s="4">
        <v>12623</v>
      </c>
      <c r="D64" s="4">
        <v>-10423</v>
      </c>
      <c r="E64" s="4">
        <v>-451030000</v>
      </c>
      <c r="F64" s="4">
        <f t="shared" si="15"/>
        <v>137111550000</v>
      </c>
      <c r="K64">
        <f t="shared" si="16"/>
        <v>0</v>
      </c>
      <c r="L64" s="4">
        <v>392</v>
      </c>
      <c r="M64" s="4">
        <v>718</v>
      </c>
      <c r="N64" s="4">
        <v>16</v>
      </c>
      <c r="O64" s="4">
        <v>34</v>
      </c>
      <c r="P64" s="4">
        <v>243200</v>
      </c>
      <c r="Q64" s="4">
        <v>485300</v>
      </c>
      <c r="R64" s="5">
        <v>0</v>
      </c>
      <c r="S64" s="4">
        <v>730594</v>
      </c>
      <c r="T64" s="4">
        <f t="shared" si="18"/>
        <v>1366423.5</v>
      </c>
      <c r="U64" s="4">
        <f t="shared" si="17"/>
        <v>812343</v>
      </c>
      <c r="V64" s="5">
        <v>1.38E-2</v>
      </c>
    </row>
    <row r="65" spans="1:22" x14ac:dyDescent="0.2">
      <c r="A65" s="16" t="s">
        <v>239</v>
      </c>
      <c r="B65" s="4">
        <v>32900</v>
      </c>
      <c r="C65" s="4">
        <v>15300</v>
      </c>
      <c r="D65" s="4">
        <v>17600</v>
      </c>
      <c r="E65" s="4">
        <v>781970000</v>
      </c>
      <c r="F65" s="4">
        <f t="shared" si="15"/>
        <v>137562580000</v>
      </c>
      <c r="K65">
        <f t="shared" si="16"/>
        <v>0</v>
      </c>
      <c r="L65" s="4">
        <v>904</v>
      </c>
      <c r="M65" s="4">
        <v>1046</v>
      </c>
      <c r="N65" s="4">
        <v>52</v>
      </c>
      <c r="O65" s="4">
        <v>70</v>
      </c>
      <c r="P65" s="4">
        <v>683700</v>
      </c>
      <c r="Q65" s="4">
        <v>807700</v>
      </c>
      <c r="R65" s="5">
        <v>-6.8000000000000005E-3</v>
      </c>
      <c r="S65" s="4">
        <v>1671658</v>
      </c>
      <c r="T65" s="4">
        <f t="shared" si="18"/>
        <v>1299256.7</v>
      </c>
      <c r="U65" s="4">
        <f t="shared" si="17"/>
        <v>812343</v>
      </c>
      <c r="V65" s="5">
        <v>3.1400000000000004E-2</v>
      </c>
    </row>
    <row r="66" spans="1:22" x14ac:dyDescent="0.2">
      <c r="A66" s="16" t="s">
        <v>238</v>
      </c>
      <c r="B66" s="4">
        <v>6800</v>
      </c>
      <c r="C66" s="4">
        <v>12000</v>
      </c>
      <c r="D66" s="4">
        <v>-5200</v>
      </c>
      <c r="E66" s="4">
        <v>-224290000</v>
      </c>
      <c r="F66" s="4">
        <f t="shared" si="15"/>
        <v>136780610000</v>
      </c>
      <c r="K66">
        <f t="shared" si="16"/>
        <v>0</v>
      </c>
      <c r="L66" s="4">
        <v>530</v>
      </c>
      <c r="M66" s="4">
        <v>752</v>
      </c>
      <c r="N66" s="4">
        <v>31</v>
      </c>
      <c r="O66" s="4">
        <v>42</v>
      </c>
      <c r="P66" s="4">
        <v>478100</v>
      </c>
      <c r="Q66" s="4">
        <v>545500</v>
      </c>
      <c r="R66" s="5">
        <v>5.7999999999999996E-3</v>
      </c>
      <c r="S66" s="4">
        <v>1026323</v>
      </c>
      <c r="T66" s="4">
        <f t="shared" si="18"/>
        <v>1383882.3</v>
      </c>
      <c r="U66" s="4">
        <f t="shared" si="17"/>
        <v>812343</v>
      </c>
      <c r="V66" s="5">
        <v>1.2699999999999999E-2</v>
      </c>
    </row>
    <row r="67" spans="1:22" x14ac:dyDescent="0.2">
      <c r="A67" s="16" t="s">
        <v>237</v>
      </c>
      <c r="B67" s="4">
        <v>14550</v>
      </c>
      <c r="C67" s="4">
        <v>900</v>
      </c>
      <c r="D67" s="4">
        <v>13650</v>
      </c>
      <c r="E67" s="4">
        <v>604810000</v>
      </c>
      <c r="F67" s="4">
        <f t="shared" si="15"/>
        <v>137004900000</v>
      </c>
      <c r="K67">
        <f t="shared" si="16"/>
        <v>0</v>
      </c>
      <c r="L67" s="4">
        <v>591</v>
      </c>
      <c r="M67" s="4">
        <v>952</v>
      </c>
      <c r="N67" s="4">
        <v>37</v>
      </c>
      <c r="O67" s="4">
        <v>63</v>
      </c>
      <c r="P67" s="4">
        <v>416700</v>
      </c>
      <c r="Q67" s="4">
        <v>711900</v>
      </c>
      <c r="R67" s="5">
        <v>-3.1300000000000001E-2</v>
      </c>
      <c r="S67" s="4">
        <v>1295432</v>
      </c>
      <c r="T67" s="4">
        <f t="shared" si="18"/>
        <v>1372953.1</v>
      </c>
      <c r="U67" s="4">
        <f t="shared" si="17"/>
        <v>812343</v>
      </c>
      <c r="V67" s="5">
        <v>3.7900000000000003E-2</v>
      </c>
    </row>
    <row r="68" spans="1:22" x14ac:dyDescent="0.2">
      <c r="A68" s="16" t="s">
        <v>233</v>
      </c>
      <c r="B68" s="4">
        <v>400100</v>
      </c>
      <c r="C68" s="4">
        <v>145060</v>
      </c>
      <c r="D68" s="4">
        <v>255040</v>
      </c>
      <c r="E68" s="4">
        <v>11382400000</v>
      </c>
      <c r="F68" s="4">
        <f t="shared" si="15"/>
        <v>136400090000</v>
      </c>
      <c r="K68">
        <f t="shared" si="16"/>
        <v>0</v>
      </c>
      <c r="L68" s="4">
        <v>357</v>
      </c>
      <c r="M68" s="4">
        <v>536</v>
      </c>
      <c r="N68" s="4">
        <v>13</v>
      </c>
      <c r="O68" s="4">
        <v>30</v>
      </c>
      <c r="P68" s="4">
        <v>25700</v>
      </c>
      <c r="Q68" s="4">
        <v>44500</v>
      </c>
      <c r="R68" s="5">
        <v>-2.2000000000000001E-3</v>
      </c>
      <c r="S68" s="4">
        <v>812343</v>
      </c>
      <c r="T68" s="4">
        <f t="shared" si="18"/>
        <v>1397208.9</v>
      </c>
      <c r="U68" s="4">
        <f t="shared" si="17"/>
        <v>1142181</v>
      </c>
    </row>
    <row r="69" spans="1:22" x14ac:dyDescent="0.2">
      <c r="A69" s="16" t="s">
        <v>232</v>
      </c>
      <c r="B69" s="4">
        <v>413800</v>
      </c>
      <c r="C69" s="4">
        <v>203753</v>
      </c>
      <c r="D69" s="4">
        <v>210047</v>
      </c>
      <c r="E69" s="4">
        <v>9395570000</v>
      </c>
      <c r="F69" s="4">
        <f t="shared" si="15"/>
        <v>125017690000</v>
      </c>
      <c r="K69">
        <f t="shared" si="16"/>
        <v>0</v>
      </c>
      <c r="L69" s="4"/>
      <c r="M69" s="4"/>
      <c r="N69" s="4"/>
      <c r="O69" s="4"/>
      <c r="P69" s="4">
        <v>399500</v>
      </c>
      <c r="Q69" s="4">
        <v>500500</v>
      </c>
      <c r="R69" s="5">
        <v>1.1999999999999999E-3</v>
      </c>
      <c r="S69" s="4">
        <v>1142181</v>
      </c>
      <c r="T69" s="4">
        <f t="shared" si="18"/>
        <v>1384784</v>
      </c>
      <c r="U69" s="4">
        <f t="shared" si="17"/>
        <v>1303280</v>
      </c>
    </row>
    <row r="70" spans="1:22" x14ac:dyDescent="0.2">
      <c r="A70" s="16" t="s">
        <v>231</v>
      </c>
      <c r="B70" s="4">
        <v>350350</v>
      </c>
      <c r="C70" s="4">
        <v>321300</v>
      </c>
      <c r="D70" s="4">
        <v>29050</v>
      </c>
      <c r="E70" s="4">
        <v>1294540000</v>
      </c>
      <c r="F70" s="4">
        <f t="shared" si="15"/>
        <v>115622120000</v>
      </c>
      <c r="K70">
        <f t="shared" si="16"/>
        <v>0</v>
      </c>
      <c r="L70" s="4"/>
      <c r="M70" s="4"/>
      <c r="N70" s="4"/>
      <c r="O70" s="4"/>
      <c r="P70" s="4">
        <v>458200</v>
      </c>
      <c r="Q70" s="4">
        <v>638300</v>
      </c>
      <c r="R70" s="5">
        <v>2.3E-3</v>
      </c>
      <c r="S70" s="4">
        <v>1303280</v>
      </c>
      <c r="T70" s="4">
        <f t="shared" si="18"/>
        <v>1358308.5</v>
      </c>
      <c r="U70" s="4">
        <f t="shared" si="17"/>
        <v>999990</v>
      </c>
    </row>
    <row r="71" spans="1:22" x14ac:dyDescent="0.2">
      <c r="A71" s="16" t="s">
        <v>230</v>
      </c>
      <c r="B71" s="4">
        <v>300109</v>
      </c>
      <c r="C71" s="4">
        <v>382300</v>
      </c>
      <c r="D71" s="4">
        <v>-82191</v>
      </c>
      <c r="E71" s="4">
        <v>-3609910000</v>
      </c>
      <c r="F71" s="4">
        <f t="shared" si="15"/>
        <v>114327580000</v>
      </c>
      <c r="K71">
        <f t="shared" si="16"/>
        <v>0</v>
      </c>
      <c r="L71" s="4"/>
      <c r="M71" s="4"/>
      <c r="N71" s="4"/>
      <c r="O71" s="4"/>
      <c r="P71" s="4">
        <v>517300</v>
      </c>
      <c r="Q71" s="4">
        <v>864500</v>
      </c>
      <c r="R71" s="5">
        <v>9.1000000000000004E-3</v>
      </c>
      <c r="S71" s="4">
        <v>1660578</v>
      </c>
      <c r="T71" s="4">
        <f t="shared" si="18"/>
        <v>1248354.8</v>
      </c>
      <c r="U71" s="4">
        <f t="shared" si="17"/>
        <v>999990</v>
      </c>
    </row>
    <row r="72" spans="1:22" x14ac:dyDescent="0.2">
      <c r="A72" s="16" t="s">
        <v>229</v>
      </c>
      <c r="B72" s="4">
        <v>356000</v>
      </c>
      <c r="C72" s="4">
        <v>81900</v>
      </c>
      <c r="D72" s="4">
        <v>274100</v>
      </c>
      <c r="E72" s="4">
        <v>12095460000</v>
      </c>
      <c r="F72" s="4">
        <f t="shared" si="15"/>
        <v>117937490000</v>
      </c>
      <c r="K72">
        <f t="shared" si="16"/>
        <v>0</v>
      </c>
      <c r="L72" s="4"/>
      <c r="M72" s="4"/>
      <c r="N72" s="4"/>
      <c r="O72" s="4"/>
      <c r="P72" s="4">
        <v>743200</v>
      </c>
      <c r="Q72" s="4">
        <v>556600</v>
      </c>
      <c r="R72" s="5">
        <v>4.5999999999999999E-3</v>
      </c>
      <c r="S72" s="4">
        <v>1659800</v>
      </c>
      <c r="T72" s="4">
        <f t="shared" si="18"/>
        <v>1213456.5</v>
      </c>
      <c r="U72" s="4">
        <f t="shared" si="17"/>
        <v>999990</v>
      </c>
    </row>
    <row r="73" spans="1:22" x14ac:dyDescent="0.2">
      <c r="A73" s="16" t="s">
        <v>228</v>
      </c>
      <c r="B73" s="4">
        <v>401500</v>
      </c>
      <c r="C73" s="4">
        <v>35800</v>
      </c>
      <c r="D73" s="4">
        <v>365700</v>
      </c>
      <c r="E73" s="4">
        <v>16136360000</v>
      </c>
      <c r="F73" s="4">
        <f t="shared" si="15"/>
        <v>105842030000</v>
      </c>
      <c r="K73">
        <f t="shared" si="16"/>
        <v>0</v>
      </c>
      <c r="L73" s="4"/>
      <c r="M73" s="4"/>
      <c r="N73" s="4"/>
      <c r="O73" s="4"/>
      <c r="P73" s="4">
        <v>1002700</v>
      </c>
      <c r="Q73" s="4">
        <v>687800</v>
      </c>
      <c r="R73" s="5">
        <v>4.5999999999999999E-3</v>
      </c>
      <c r="S73" s="4">
        <v>1788152</v>
      </c>
      <c r="T73" s="4">
        <f t="shared" si="18"/>
        <v>1170987.3</v>
      </c>
      <c r="U73" s="4">
        <f t="shared" si="17"/>
        <v>999990</v>
      </c>
    </row>
    <row r="74" spans="1:22" x14ac:dyDescent="0.2">
      <c r="A74" s="16" t="s">
        <v>227</v>
      </c>
      <c r="B74" s="4">
        <v>300400</v>
      </c>
      <c r="C74" s="4">
        <v>20411</v>
      </c>
      <c r="D74" s="4">
        <v>279989</v>
      </c>
      <c r="E74" s="4">
        <v>12213990000</v>
      </c>
      <c r="F74" s="4">
        <f t="shared" si="15"/>
        <v>89705670000</v>
      </c>
      <c r="K74">
        <f t="shared" si="16"/>
        <v>0</v>
      </c>
      <c r="L74" s="4"/>
      <c r="M74" s="4"/>
      <c r="N74" s="4"/>
      <c r="O74" s="4"/>
      <c r="P74" s="4">
        <v>536900</v>
      </c>
      <c r="Q74" s="4">
        <v>632100</v>
      </c>
      <c r="R74" s="5">
        <v>0</v>
      </c>
      <c r="S74" s="4">
        <v>1304488</v>
      </c>
      <c r="T74" s="4">
        <f t="shared" si="18"/>
        <v>1424137.9</v>
      </c>
      <c r="U74" s="4">
        <f t="shared" si="17"/>
        <v>999990</v>
      </c>
    </row>
    <row r="75" spans="1:22" x14ac:dyDescent="0.2">
      <c r="A75" s="16" t="s">
        <v>221</v>
      </c>
      <c r="B75" s="4">
        <v>9700</v>
      </c>
      <c r="C75" s="4">
        <v>33600</v>
      </c>
      <c r="D75" s="4">
        <v>-23900</v>
      </c>
      <c r="E75" s="4">
        <v>-1042210000</v>
      </c>
      <c r="F75" s="4">
        <f t="shared" si="15"/>
        <v>77491680000</v>
      </c>
      <c r="K75">
        <f t="shared" si="16"/>
        <v>0</v>
      </c>
      <c r="L75" s="4"/>
      <c r="M75" s="4"/>
      <c r="N75" s="4"/>
      <c r="O75" s="4"/>
      <c r="P75" s="4">
        <v>492000</v>
      </c>
      <c r="Q75" s="4">
        <v>431700</v>
      </c>
      <c r="R75" s="5">
        <v>-4.5000000000000005E-3</v>
      </c>
      <c r="S75" s="4">
        <v>999990</v>
      </c>
      <c r="T75" s="4">
        <f t="shared" si="18"/>
        <v>1463055.4</v>
      </c>
      <c r="U75" s="4">
        <f t="shared" si="17"/>
        <v>1017932</v>
      </c>
    </row>
    <row r="76" spans="1:22" x14ac:dyDescent="0.2">
      <c r="A76" s="16" t="s">
        <v>212</v>
      </c>
      <c r="B76" s="4">
        <v>23600</v>
      </c>
      <c r="C76" s="4">
        <v>9100</v>
      </c>
      <c r="D76" s="4">
        <v>14500</v>
      </c>
      <c r="E76" s="4">
        <v>625910000</v>
      </c>
      <c r="F76" s="4">
        <f t="shared" si="15"/>
        <v>78533890000</v>
      </c>
      <c r="K76">
        <f t="shared" si="16"/>
        <v>0</v>
      </c>
      <c r="L76" s="4"/>
      <c r="M76" s="4"/>
      <c r="N76" s="4"/>
      <c r="O76" s="4"/>
      <c r="P76" s="4">
        <v>1011600</v>
      </c>
      <c r="Q76" s="4">
        <v>668400</v>
      </c>
      <c r="R76" s="5">
        <v>2.5699999999999997E-2</v>
      </c>
      <c r="S76" s="4">
        <v>1872579</v>
      </c>
      <c r="T76" s="4">
        <f t="shared" si="18"/>
        <v>1434950.3</v>
      </c>
      <c r="U76" s="4">
        <f t="shared" si="17"/>
        <v>561041</v>
      </c>
    </row>
    <row r="77" spans="1:22" x14ac:dyDescent="0.2">
      <c r="A77" s="16" t="s">
        <v>211</v>
      </c>
      <c r="B77" s="4">
        <v>400600</v>
      </c>
      <c r="C77" s="4">
        <v>112400</v>
      </c>
      <c r="D77" s="4">
        <v>288200</v>
      </c>
      <c r="E77" s="4">
        <v>12333020000</v>
      </c>
      <c r="F77" s="4">
        <f t="shared" si="15"/>
        <v>77907980000</v>
      </c>
      <c r="K77">
        <f>K78+J77</f>
        <v>0</v>
      </c>
      <c r="L77" s="4"/>
      <c r="M77" s="4"/>
      <c r="N77" s="4"/>
      <c r="O77" s="4"/>
      <c r="P77" s="4">
        <v>433200</v>
      </c>
      <c r="Q77" s="4">
        <v>533900</v>
      </c>
      <c r="R77" s="5">
        <v>9.4999999999999998E-3</v>
      </c>
      <c r="S77" s="4">
        <v>1186140</v>
      </c>
      <c r="T77" s="4">
        <f t="shared" si="18"/>
        <v>1593461.1</v>
      </c>
      <c r="U77" s="4">
        <f t="shared" si="17"/>
        <v>561041</v>
      </c>
    </row>
    <row r="78" spans="1:22" x14ac:dyDescent="0.2">
      <c r="A78" s="16" t="s">
        <v>210</v>
      </c>
      <c r="B78" s="4">
        <v>238600</v>
      </c>
      <c r="C78" s="4">
        <v>85500</v>
      </c>
      <c r="D78" s="4">
        <v>153100</v>
      </c>
      <c r="E78" s="4">
        <v>6505650000</v>
      </c>
      <c r="F78" s="4">
        <f t="shared" si="15"/>
        <v>65574960000</v>
      </c>
      <c r="K78">
        <f>J78+K80</f>
        <v>0</v>
      </c>
      <c r="R78" s="5">
        <v>1.2E-2</v>
      </c>
      <c r="S78" s="4">
        <v>1054901</v>
      </c>
      <c r="T78" s="4">
        <f t="shared" si="18"/>
        <v>1619705</v>
      </c>
      <c r="U78" s="4">
        <f t="shared" si="17"/>
        <v>561041</v>
      </c>
    </row>
    <row r="79" spans="1:22" x14ac:dyDescent="0.2">
      <c r="A79" s="16" t="s">
        <v>209</v>
      </c>
      <c r="B79" s="4">
        <v>30200</v>
      </c>
      <c r="C79" s="4">
        <v>2900</v>
      </c>
      <c r="D79" s="4">
        <v>27300</v>
      </c>
      <c r="E79" s="4">
        <v>1153960000</v>
      </c>
      <c r="F79" s="4">
        <f t="shared" si="15"/>
        <v>59069310000</v>
      </c>
      <c r="L79" s="4"/>
      <c r="M79" s="4"/>
      <c r="N79" s="4"/>
      <c r="O79" s="4"/>
      <c r="P79" s="4">
        <v>412200</v>
      </c>
      <c r="Q79" s="4">
        <v>509200</v>
      </c>
      <c r="R79" s="5">
        <v>0</v>
      </c>
      <c r="S79" s="4">
        <v>1017932</v>
      </c>
      <c r="T79" s="4">
        <f t="shared" si="18"/>
        <v>1678751.1</v>
      </c>
      <c r="U79" s="4">
        <f t="shared" si="17"/>
        <v>561041</v>
      </c>
    </row>
    <row r="80" spans="1:22" x14ac:dyDescent="0.2">
      <c r="A80" s="16" t="s">
        <v>208</v>
      </c>
      <c r="B80" s="4">
        <v>3100</v>
      </c>
      <c r="C80" s="4">
        <v>34900</v>
      </c>
      <c r="D80" s="4">
        <v>-31800</v>
      </c>
      <c r="E80" s="4">
        <v>-1346400000</v>
      </c>
      <c r="F80" s="4">
        <f t="shared" si="15"/>
        <v>57915350000</v>
      </c>
      <c r="K80">
        <f>J80</f>
        <v>0</v>
      </c>
      <c r="R80" s="5">
        <v>-1.1699999999999999E-2</v>
      </c>
      <c r="S80" s="4">
        <v>1038525</v>
      </c>
      <c r="T80" s="4">
        <f t="shared" si="18"/>
        <v>1750196.3</v>
      </c>
      <c r="U80" s="4">
        <f t="shared" si="17"/>
        <v>561041</v>
      </c>
    </row>
    <row r="81" spans="1:21" x14ac:dyDescent="0.2">
      <c r="A81" s="16" t="s">
        <v>207</v>
      </c>
      <c r="B81" s="4">
        <v>0</v>
      </c>
      <c r="C81" s="4">
        <v>1200</v>
      </c>
      <c r="D81" s="4">
        <v>-1200</v>
      </c>
      <c r="E81" s="4">
        <v>-50760000</v>
      </c>
      <c r="F81" s="4">
        <f t="shared" si="15"/>
        <v>59261750000</v>
      </c>
      <c r="R81" s="5">
        <v>4.7999999999999996E-3</v>
      </c>
      <c r="S81" s="4">
        <v>561041</v>
      </c>
      <c r="T81" s="4">
        <f t="shared" si="18"/>
        <v>1846332.7</v>
      </c>
      <c r="U81" s="4">
        <f t="shared" si="17"/>
        <v>1310817</v>
      </c>
    </row>
    <row r="82" spans="1:21" x14ac:dyDescent="0.2">
      <c r="A82" s="16" t="s">
        <v>206</v>
      </c>
      <c r="B82" s="4">
        <v>17800</v>
      </c>
      <c r="C82" s="4">
        <v>107400</v>
      </c>
      <c r="D82" s="4">
        <v>-89600</v>
      </c>
      <c r="E82" s="4">
        <v>-3743750000</v>
      </c>
      <c r="F82" s="4">
        <f t="shared" si="15"/>
        <v>59312510000</v>
      </c>
      <c r="R82" s="5">
        <v>2.3999999999999998E-3</v>
      </c>
      <c r="S82" s="4">
        <v>1310817</v>
      </c>
      <c r="T82" s="4">
        <f t="shared" si="18"/>
        <v>1800888.1</v>
      </c>
      <c r="U82" s="4">
        <f t="shared" si="17"/>
        <v>1363460</v>
      </c>
    </row>
    <row r="83" spans="1:21" x14ac:dyDescent="0.2">
      <c r="A83" s="16" t="s">
        <v>205</v>
      </c>
      <c r="B83" s="4">
        <v>5000</v>
      </c>
      <c r="C83" s="4">
        <v>205000</v>
      </c>
      <c r="D83" s="4">
        <v>-200000</v>
      </c>
      <c r="E83" s="4">
        <v>-8518540000</v>
      </c>
      <c r="F83" s="4">
        <f t="shared" si="15"/>
        <v>63056260000</v>
      </c>
      <c r="R83" s="5">
        <v>-1.2800000000000001E-2</v>
      </c>
      <c r="S83" s="4">
        <v>1363460</v>
      </c>
      <c r="T83" s="4">
        <f t="shared" si="18"/>
        <v>1892135.8</v>
      </c>
      <c r="U83" s="4">
        <f t="shared" si="17"/>
        <v>1317340</v>
      </c>
    </row>
    <row r="84" spans="1:21" x14ac:dyDescent="0.2">
      <c r="A84" s="16" t="s">
        <v>204</v>
      </c>
      <c r="B84" s="4">
        <v>26000</v>
      </c>
      <c r="C84" s="4">
        <v>62600</v>
      </c>
      <c r="D84" s="4">
        <v>-36600</v>
      </c>
      <c r="E84" s="4">
        <v>-1594510000</v>
      </c>
      <c r="F84" s="4">
        <f t="shared" si="15"/>
        <v>71574800000</v>
      </c>
      <c r="R84" s="5">
        <v>-3.7100000000000001E-2</v>
      </c>
      <c r="S84" s="4">
        <v>3835994</v>
      </c>
      <c r="T84" s="4">
        <f t="shared" si="18"/>
        <v>1747454.1</v>
      </c>
      <c r="U84" s="4">
        <f t="shared" si="17"/>
        <v>1317340</v>
      </c>
    </row>
    <row r="85" spans="1:21" x14ac:dyDescent="0.2">
      <c r="A85" s="16" t="s">
        <v>203</v>
      </c>
      <c r="B85" s="4">
        <v>8400</v>
      </c>
      <c r="C85" s="4">
        <v>1000</v>
      </c>
      <c r="D85" s="4">
        <v>7400</v>
      </c>
      <c r="E85" s="4">
        <v>327450000</v>
      </c>
      <c r="F85" s="4">
        <f t="shared" si="15"/>
        <v>73169310000</v>
      </c>
      <c r="R85" s="5">
        <v>4.5999999999999999E-3</v>
      </c>
      <c r="S85" s="4">
        <v>1389165</v>
      </c>
      <c r="T85" s="4">
        <f t="shared" si="18"/>
        <v>1839162.3</v>
      </c>
      <c r="U85" s="4">
        <f t="shared" si="17"/>
        <v>1317340</v>
      </c>
    </row>
    <row r="86" spans="1:21" x14ac:dyDescent="0.2">
      <c r="A86" s="16" t="s">
        <v>202</v>
      </c>
      <c r="B86" s="4">
        <v>2001</v>
      </c>
      <c r="C86" s="4">
        <v>34500</v>
      </c>
      <c r="D86" s="4">
        <v>-32499</v>
      </c>
      <c r="E86" s="4">
        <v>-1434460000</v>
      </c>
      <c r="F86" s="4">
        <f t="shared" si="15"/>
        <v>72841860000</v>
      </c>
      <c r="R86" s="5">
        <v>-6.7000000000000002E-3</v>
      </c>
      <c r="S86" s="4">
        <v>1591528</v>
      </c>
      <c r="T86" s="4">
        <f t="shared" si="18"/>
        <v>1875771.1</v>
      </c>
      <c r="U86" s="4">
        <f t="shared" si="17"/>
        <v>1317340</v>
      </c>
    </row>
    <row r="87" spans="1:21" x14ac:dyDescent="0.2">
      <c r="A87" s="16" t="s">
        <v>201</v>
      </c>
      <c r="B87" s="4">
        <v>38800</v>
      </c>
      <c r="C87" s="4">
        <v>3000</v>
      </c>
      <c r="D87" s="4">
        <v>35800</v>
      </c>
      <c r="E87" s="4">
        <v>1587230000</v>
      </c>
      <c r="F87" s="4">
        <f t="shared" si="15"/>
        <v>74276320000</v>
      </c>
      <c r="R87" s="5">
        <v>3.73E-2</v>
      </c>
      <c r="S87" s="4">
        <v>2771248</v>
      </c>
      <c r="T87" s="4">
        <f t="shared" si="18"/>
        <v>1875052.4</v>
      </c>
      <c r="U87" s="4">
        <f t="shared" si="17"/>
        <v>856371</v>
      </c>
    </row>
    <row r="88" spans="1:21" x14ac:dyDescent="0.2">
      <c r="A88" s="16" t="s">
        <v>200</v>
      </c>
      <c r="B88" s="4">
        <v>23500</v>
      </c>
      <c r="C88" s="4">
        <v>52200</v>
      </c>
      <c r="D88" s="4">
        <v>-28700</v>
      </c>
      <c r="E88" s="4">
        <v>-1212210000</v>
      </c>
      <c r="F88" s="4">
        <f t="shared" si="15"/>
        <v>72689090000</v>
      </c>
      <c r="R88" s="5">
        <v>1.4199999999999999E-2</v>
      </c>
      <c r="S88" s="4">
        <v>1317340</v>
      </c>
      <c r="T88" s="4">
        <f t="shared" si="18"/>
        <v>2052525.6</v>
      </c>
      <c r="U88" s="4">
        <f t="shared" si="17"/>
        <v>856371</v>
      </c>
    </row>
    <row r="89" spans="1:21" x14ac:dyDescent="0.2">
      <c r="A89" s="16" t="s">
        <v>199</v>
      </c>
      <c r="B89" s="4">
        <v>0</v>
      </c>
      <c r="C89" s="4">
        <v>50478</v>
      </c>
      <c r="D89" s="4">
        <v>-50478</v>
      </c>
      <c r="E89" s="4">
        <v>-2168400000</v>
      </c>
      <c r="F89" s="4">
        <f t="shared" si="15"/>
        <v>73901300000</v>
      </c>
      <c r="R89" s="5">
        <v>-1.3899999999999999E-2</v>
      </c>
      <c r="S89" s="4">
        <v>1608393</v>
      </c>
      <c r="T89" s="4">
        <f t="shared" si="18"/>
        <v>2080777</v>
      </c>
      <c r="U89" s="4">
        <f t="shared" si="17"/>
        <v>856371</v>
      </c>
    </row>
    <row r="90" spans="1:21" x14ac:dyDescent="0.2">
      <c r="A90" s="16" t="s">
        <v>198</v>
      </c>
      <c r="B90" s="4">
        <v>7600</v>
      </c>
      <c r="C90" s="4">
        <v>50300</v>
      </c>
      <c r="D90" s="4">
        <v>-42700</v>
      </c>
      <c r="E90" s="4">
        <v>-1818400000</v>
      </c>
      <c r="F90" s="4">
        <f t="shared" si="15"/>
        <v>76069700000</v>
      </c>
      <c r="R90" s="5">
        <v>2.2700000000000001E-2</v>
      </c>
      <c r="S90" s="4">
        <v>1752977</v>
      </c>
      <c r="T90" s="4">
        <f t="shared" si="18"/>
        <v>2160631.2000000002</v>
      </c>
      <c r="U90" s="4">
        <f t="shared" si="17"/>
        <v>856371</v>
      </c>
    </row>
    <row r="91" spans="1:21" x14ac:dyDescent="0.2">
      <c r="A91" s="16" t="s">
        <v>197</v>
      </c>
      <c r="B91" s="4">
        <v>38100</v>
      </c>
      <c r="C91" s="4">
        <v>1800</v>
      </c>
      <c r="D91" s="4">
        <v>36300</v>
      </c>
      <c r="E91" s="4">
        <v>1487040000</v>
      </c>
      <c r="F91" s="4">
        <f t="shared" si="15"/>
        <v>77888100000</v>
      </c>
      <c r="R91" s="5">
        <v>1.95E-2</v>
      </c>
      <c r="S91" s="4">
        <v>1522405</v>
      </c>
      <c r="T91" s="4">
        <f t="shared" si="18"/>
        <v>2224596.6</v>
      </c>
      <c r="U91" s="4">
        <f t="shared" si="17"/>
        <v>856371</v>
      </c>
    </row>
    <row r="92" spans="1:21" x14ac:dyDescent="0.2">
      <c r="A92" s="16" t="s">
        <v>196</v>
      </c>
      <c r="B92" s="4">
        <v>4400</v>
      </c>
      <c r="C92" s="4">
        <v>2240</v>
      </c>
      <c r="D92" s="4">
        <v>2160</v>
      </c>
      <c r="E92" s="4">
        <v>89240000</v>
      </c>
      <c r="F92" s="4">
        <f t="shared" si="15"/>
        <v>76401060000</v>
      </c>
      <c r="R92" s="5">
        <v>-2.0199999999999999E-2</v>
      </c>
      <c r="S92" s="4">
        <v>856371</v>
      </c>
      <c r="T92" s="4">
        <f t="shared" si="18"/>
        <v>2325200.9</v>
      </c>
      <c r="U92" s="4">
        <f t="shared" si="17"/>
        <v>1957616</v>
      </c>
    </row>
    <row r="93" spans="1:21" x14ac:dyDescent="0.2">
      <c r="A93" s="16" t="s">
        <v>195</v>
      </c>
      <c r="B93" s="4">
        <v>109700</v>
      </c>
      <c r="C93" s="4">
        <v>700</v>
      </c>
      <c r="D93" s="4">
        <v>109000</v>
      </c>
      <c r="E93" s="4">
        <v>4459290000</v>
      </c>
      <c r="F93" s="4">
        <f t="shared" si="15"/>
        <v>76311820000</v>
      </c>
      <c r="R93" s="5">
        <v>2.8199999999999999E-2</v>
      </c>
      <c r="S93" s="4">
        <v>2275937</v>
      </c>
      <c r="T93" s="4">
        <f t="shared" si="18"/>
        <v>2436001.7000000002</v>
      </c>
      <c r="U93" s="4">
        <f t="shared" si="17"/>
        <v>1957616</v>
      </c>
    </row>
    <row r="94" spans="1:21" x14ac:dyDescent="0.2">
      <c r="A94" s="16" t="s">
        <v>194</v>
      </c>
      <c r="B94" s="4">
        <v>31300</v>
      </c>
      <c r="C94" s="4">
        <v>82021</v>
      </c>
      <c r="D94" s="4">
        <v>-50721</v>
      </c>
      <c r="E94" s="4">
        <v>-2264620000</v>
      </c>
      <c r="F94" s="4">
        <f t="shared" si="15"/>
        <v>71852530000</v>
      </c>
      <c r="R94" s="5">
        <v>-6.9400000000000003E-2</v>
      </c>
      <c r="S94" s="4">
        <v>2389177</v>
      </c>
      <c r="T94" s="4">
        <f t="shared" si="18"/>
        <v>2444768.6</v>
      </c>
      <c r="U94" s="4">
        <f t="shared" si="17"/>
        <v>1890907</v>
      </c>
    </row>
    <row r="95" spans="1:21" x14ac:dyDescent="0.2">
      <c r="A95" s="16" t="s">
        <v>193</v>
      </c>
      <c r="B95" s="4">
        <v>5000</v>
      </c>
      <c r="C95" s="4">
        <v>700</v>
      </c>
      <c r="D95" s="4">
        <v>4300</v>
      </c>
      <c r="E95" s="4">
        <v>189540000</v>
      </c>
      <c r="F95" s="4">
        <f t="shared" si="15"/>
        <v>74117150000</v>
      </c>
      <c r="R95" s="5">
        <v>2.58E-2</v>
      </c>
      <c r="S95" s="4">
        <v>2306247</v>
      </c>
      <c r="T95" s="4">
        <f t="shared" si="18"/>
        <v>2502264.4</v>
      </c>
      <c r="U95" s="4">
        <f t="shared" si="17"/>
        <v>1890907</v>
      </c>
    </row>
    <row r="96" spans="1:21" x14ac:dyDescent="0.2">
      <c r="A96" s="16" t="s">
        <v>192</v>
      </c>
      <c r="B96" s="4">
        <v>200</v>
      </c>
      <c r="C96" s="4">
        <v>46360</v>
      </c>
      <c r="D96" s="4">
        <v>-46160</v>
      </c>
      <c r="E96" s="4">
        <v>-1983670000</v>
      </c>
      <c r="F96" s="4">
        <f t="shared" si="15"/>
        <v>73927610000</v>
      </c>
      <c r="R96" s="5">
        <v>9.4999999999999998E-3</v>
      </c>
      <c r="S96" s="4">
        <v>1957616</v>
      </c>
      <c r="T96" s="4">
        <f t="shared" si="18"/>
        <v>2484195.6</v>
      </c>
      <c r="U96" s="4">
        <f t="shared" si="17"/>
        <v>1890907</v>
      </c>
    </row>
    <row r="97" spans="1:21" x14ac:dyDescent="0.2">
      <c r="A97" s="16" t="s">
        <v>191</v>
      </c>
      <c r="B97" s="4">
        <v>56100</v>
      </c>
      <c r="C97" s="4">
        <v>97400</v>
      </c>
      <c r="D97" s="4">
        <v>-41300</v>
      </c>
      <c r="E97" s="4">
        <v>-1742970000</v>
      </c>
      <c r="F97" s="4">
        <f t="shared" si="15"/>
        <v>75911280000</v>
      </c>
      <c r="R97" s="5">
        <v>3.5499999999999997E-2</v>
      </c>
      <c r="S97" s="4">
        <v>2764061</v>
      </c>
      <c r="T97" s="4">
        <f t="shared" si="18"/>
        <v>2333866.7000000002</v>
      </c>
      <c r="U97" s="4">
        <f t="shared" si="17"/>
        <v>1862414</v>
      </c>
    </row>
    <row r="98" spans="1:21" x14ac:dyDescent="0.2">
      <c r="A98" s="16" t="s">
        <v>190</v>
      </c>
      <c r="B98" s="4">
        <v>10150</v>
      </c>
      <c r="C98" s="4">
        <v>11256</v>
      </c>
      <c r="D98" s="4">
        <v>-1106</v>
      </c>
      <c r="E98" s="4">
        <v>-47930000</v>
      </c>
      <c r="F98" s="4">
        <f t="shared" si="15"/>
        <v>77654250000</v>
      </c>
      <c r="R98" s="5">
        <v>-3.6400000000000002E-2</v>
      </c>
      <c r="S98" s="4">
        <v>3092072</v>
      </c>
      <c r="T98" s="4">
        <f t="shared" si="18"/>
        <v>2244419.6</v>
      </c>
      <c r="U98" s="4">
        <f t="shared" si="17"/>
        <v>1862414</v>
      </c>
    </row>
    <row r="99" spans="1:21" x14ac:dyDescent="0.2">
      <c r="A99" s="16" t="s">
        <v>189</v>
      </c>
      <c r="B99" s="4">
        <v>48000</v>
      </c>
      <c r="C99" s="4">
        <v>0</v>
      </c>
      <c r="D99" s="4">
        <v>48000</v>
      </c>
      <c r="E99" s="4">
        <v>1981930000</v>
      </c>
      <c r="F99" s="4">
        <f t="shared" si="15"/>
        <v>77702180000</v>
      </c>
      <c r="R99" s="5">
        <v>2.1700000000000001E-2</v>
      </c>
      <c r="S99" s="4">
        <v>1890907</v>
      </c>
      <c r="T99" s="4">
        <f t="shared" si="18"/>
        <v>2307965.2999999998</v>
      </c>
      <c r="U99" s="4">
        <f t="shared" si="17"/>
        <v>1862414</v>
      </c>
    </row>
    <row r="100" spans="1:21" x14ac:dyDescent="0.2">
      <c r="A100" s="16" t="s">
        <v>188</v>
      </c>
      <c r="B100" s="4">
        <v>608900</v>
      </c>
      <c r="C100" s="4">
        <v>63000</v>
      </c>
      <c r="D100" s="4">
        <v>545900</v>
      </c>
      <c r="E100" s="4">
        <v>22726350000</v>
      </c>
      <c r="F100" s="4">
        <f t="shared" si="15"/>
        <v>75720250000</v>
      </c>
      <c r="R100" s="5">
        <v>1.47E-2</v>
      </c>
      <c r="S100" s="4">
        <v>2551519</v>
      </c>
      <c r="T100" s="4">
        <f t="shared" si="18"/>
        <v>2324283.6</v>
      </c>
      <c r="U100" s="4">
        <f t="shared" si="17"/>
        <v>1862414</v>
      </c>
    </row>
    <row r="101" spans="1:21" x14ac:dyDescent="0.2">
      <c r="A101" s="16" t="s">
        <v>187</v>
      </c>
      <c r="B101" s="4">
        <v>9800</v>
      </c>
      <c r="C101" s="4">
        <v>188600</v>
      </c>
      <c r="D101" s="4">
        <v>-178800</v>
      </c>
      <c r="E101" s="4">
        <v>-7357710000</v>
      </c>
      <c r="F101" s="4">
        <f t="shared" si="15"/>
        <v>52993900000</v>
      </c>
      <c r="R101" s="5">
        <v>5.0000000000000001E-3</v>
      </c>
      <c r="S101" s="4">
        <v>2162059</v>
      </c>
      <c r="T101" s="4">
        <f t="shared" si="18"/>
        <v>2390465.2999999998</v>
      </c>
      <c r="U101" s="4">
        <f t="shared" si="17"/>
        <v>1776928</v>
      </c>
    </row>
    <row r="102" spans="1:21" x14ac:dyDescent="0.2">
      <c r="A102" s="16" t="s">
        <v>186</v>
      </c>
      <c r="B102" s="4">
        <v>5600</v>
      </c>
      <c r="C102" s="4">
        <v>48211</v>
      </c>
      <c r="D102" s="4">
        <v>-42611</v>
      </c>
      <c r="E102" s="4">
        <v>-1720640000</v>
      </c>
      <c r="F102" s="4">
        <f t="shared" si="15"/>
        <v>60351610000</v>
      </c>
      <c r="R102" s="5">
        <v>1.8799999999999997E-2</v>
      </c>
      <c r="S102" s="4">
        <v>1862414</v>
      </c>
      <c r="T102" s="4">
        <f t="shared" si="18"/>
        <v>2323962.2000000002</v>
      </c>
      <c r="U102" s="4">
        <f t="shared" si="17"/>
        <v>1260772</v>
      </c>
    </row>
    <row r="103" spans="1:21" x14ac:dyDescent="0.2">
      <c r="A103" s="16" t="s">
        <v>185</v>
      </c>
      <c r="B103" s="4">
        <v>55000</v>
      </c>
      <c r="C103" s="4">
        <v>55600</v>
      </c>
      <c r="D103" s="4">
        <v>-600</v>
      </c>
      <c r="E103" s="4">
        <v>-47040000</v>
      </c>
      <c r="F103" s="4">
        <f t="shared" si="15"/>
        <v>62072250000</v>
      </c>
      <c r="R103" s="5">
        <v>1.2999999999999999E-3</v>
      </c>
      <c r="S103" s="4">
        <v>3383945</v>
      </c>
      <c r="T103" s="4">
        <f t="shared" si="18"/>
        <v>2219673.7000000002</v>
      </c>
      <c r="U103" s="4">
        <f t="shared" si="17"/>
        <v>1260772</v>
      </c>
    </row>
    <row r="104" spans="1:21" x14ac:dyDescent="0.2">
      <c r="A104" s="16" t="s">
        <v>184</v>
      </c>
      <c r="B104" s="4">
        <v>16100</v>
      </c>
      <c r="C104" s="4">
        <v>116600</v>
      </c>
      <c r="D104" s="4">
        <v>-100500</v>
      </c>
      <c r="E104" s="4">
        <v>-4052910000</v>
      </c>
      <c r="F104" s="4">
        <f t="shared" si="15"/>
        <v>62119290000</v>
      </c>
      <c r="R104" s="5">
        <v>2.18E-2</v>
      </c>
      <c r="S104" s="4">
        <v>2476846</v>
      </c>
      <c r="T104" s="4">
        <f t="shared" si="18"/>
        <v>2404232.4</v>
      </c>
      <c r="U104" s="4">
        <f t="shared" si="17"/>
        <v>1260772</v>
      </c>
    </row>
    <row r="105" spans="1:21" x14ac:dyDescent="0.2">
      <c r="A105" s="16" t="s">
        <v>183</v>
      </c>
      <c r="B105" s="4">
        <v>36900</v>
      </c>
      <c r="C105" s="4">
        <v>142300</v>
      </c>
      <c r="D105" s="4">
        <v>-105400</v>
      </c>
      <c r="E105" s="4">
        <v>-4119270000</v>
      </c>
      <c r="F105" s="4">
        <f t="shared" si="15"/>
        <v>66172200000</v>
      </c>
      <c r="R105" s="5">
        <v>6.9699999999999998E-2</v>
      </c>
      <c r="S105" s="4">
        <v>2881205</v>
      </c>
      <c r="T105" s="4">
        <f t="shared" si="18"/>
        <v>2289338</v>
      </c>
      <c r="U105" s="4">
        <f t="shared" si="17"/>
        <v>1260772</v>
      </c>
    </row>
    <row r="106" spans="1:21" x14ac:dyDescent="0.2">
      <c r="A106" s="16" t="s">
        <v>182</v>
      </c>
      <c r="B106" s="4">
        <v>317600</v>
      </c>
      <c r="C106" s="4">
        <v>84400</v>
      </c>
      <c r="D106" s="4">
        <v>233200</v>
      </c>
      <c r="E106" s="4">
        <v>8519430000</v>
      </c>
      <c r="F106" s="4">
        <f t="shared" si="15"/>
        <v>70291470000</v>
      </c>
      <c r="R106" s="5">
        <v>1.4000000000000002E-3</v>
      </c>
      <c r="S106" s="4">
        <v>1776928</v>
      </c>
      <c r="T106" s="4">
        <f t="shared" si="18"/>
        <v>2271642.7999999998</v>
      </c>
      <c r="U106" s="4">
        <f t="shared" si="17"/>
        <v>1260772</v>
      </c>
    </row>
    <row r="107" spans="1:21" x14ac:dyDescent="0.2">
      <c r="A107" s="16" t="s">
        <v>181</v>
      </c>
      <c r="B107" s="4">
        <v>48200</v>
      </c>
      <c r="C107" s="4">
        <v>101000</v>
      </c>
      <c r="D107" s="4">
        <v>-52800</v>
      </c>
      <c r="E107" s="4">
        <v>-1889090000</v>
      </c>
      <c r="F107" s="4">
        <f t="shared" si="15"/>
        <v>61772040000</v>
      </c>
      <c r="R107" s="5">
        <v>1.5300000000000001E-2</v>
      </c>
      <c r="S107" s="4">
        <v>1260772</v>
      </c>
      <c r="T107" s="4">
        <f t="shared" si="18"/>
        <v>2327141.2000000002</v>
      </c>
      <c r="U107" s="4">
        <f t="shared" si="17"/>
        <v>1197383</v>
      </c>
    </row>
    <row r="108" spans="1:21" x14ac:dyDescent="0.2">
      <c r="A108" s="16" t="s">
        <v>180</v>
      </c>
      <c r="B108" s="4">
        <v>330600</v>
      </c>
      <c r="C108" s="4">
        <v>204800</v>
      </c>
      <c r="D108" s="4">
        <v>125800</v>
      </c>
      <c r="E108" s="4">
        <v>4557110000</v>
      </c>
      <c r="F108" s="4">
        <f t="shared" si="15"/>
        <v>63661130000</v>
      </c>
      <c r="R108" s="5">
        <v>-9.5999999999999992E-3</v>
      </c>
      <c r="S108" s="4">
        <v>2197601</v>
      </c>
      <c r="T108" s="4">
        <f t="shared" si="18"/>
        <v>2462853</v>
      </c>
      <c r="U108" s="4">
        <f t="shared" si="17"/>
        <v>1197383</v>
      </c>
    </row>
    <row r="109" spans="1:21" x14ac:dyDescent="0.2">
      <c r="A109" s="16" t="s">
        <v>179</v>
      </c>
      <c r="B109" s="4">
        <v>14600</v>
      </c>
      <c r="C109" s="4">
        <v>102520</v>
      </c>
      <c r="D109" s="4">
        <v>-87920</v>
      </c>
      <c r="E109" s="4">
        <v>-3099850000</v>
      </c>
      <c r="F109" s="4">
        <f t="shared" si="15"/>
        <v>59104020000</v>
      </c>
      <c r="R109" s="5">
        <v>6.9199999999999998E-2</v>
      </c>
      <c r="S109" s="4">
        <v>2526364</v>
      </c>
      <c r="T109" s="4">
        <f t="shared" si="18"/>
        <v>2467653.7000000002</v>
      </c>
      <c r="U109" s="4">
        <f t="shared" si="17"/>
        <v>1197383</v>
      </c>
    </row>
    <row r="110" spans="1:21" x14ac:dyDescent="0.2">
      <c r="A110" s="16" t="s">
        <v>178</v>
      </c>
      <c r="B110" s="4">
        <v>268800</v>
      </c>
      <c r="C110" s="4">
        <v>7640</v>
      </c>
      <c r="D110" s="4">
        <v>261160</v>
      </c>
      <c r="E110" s="4">
        <v>8552210000</v>
      </c>
      <c r="F110" s="4">
        <f t="shared" si="15"/>
        <v>62203870000</v>
      </c>
      <c r="R110" s="5">
        <v>4.9400000000000006E-2</v>
      </c>
      <c r="S110" s="4">
        <v>2714702</v>
      </c>
      <c r="T110" s="4">
        <f t="shared" si="18"/>
        <v>2673819.5</v>
      </c>
      <c r="U110" s="4">
        <f t="shared" si="17"/>
        <v>1197383</v>
      </c>
    </row>
    <row r="111" spans="1:21" x14ac:dyDescent="0.2">
      <c r="A111" s="16" t="s">
        <v>177</v>
      </c>
      <c r="B111" s="4">
        <v>226500</v>
      </c>
      <c r="C111" s="4">
        <v>1000</v>
      </c>
      <c r="D111" s="4">
        <v>225500</v>
      </c>
      <c r="E111" s="4">
        <v>7604410000</v>
      </c>
      <c r="F111" s="4">
        <f t="shared" si="15"/>
        <v>53651660000</v>
      </c>
      <c r="R111" s="5">
        <v>-6.8900000000000003E-2</v>
      </c>
      <c r="S111" s="4">
        <v>2823876</v>
      </c>
      <c r="T111" s="4">
        <f t="shared" si="18"/>
        <v>2636667.9</v>
      </c>
      <c r="U111" s="4">
        <f t="shared" si="17"/>
        <v>1197383</v>
      </c>
    </row>
    <row r="112" spans="1:21" x14ac:dyDescent="0.2">
      <c r="A112" s="16" t="s">
        <v>176</v>
      </c>
      <c r="B112" s="4">
        <v>32900</v>
      </c>
      <c r="C112" s="4">
        <v>6600</v>
      </c>
      <c r="D112" s="4">
        <v>26300</v>
      </c>
      <c r="E112" s="4">
        <v>978160000</v>
      </c>
      <c r="F112" s="4">
        <f t="shared" si="15"/>
        <v>46047250000</v>
      </c>
      <c r="R112" s="5">
        <v>-6.1900000000000004E-2</v>
      </c>
      <c r="S112" s="4">
        <v>1197383</v>
      </c>
      <c r="T112" s="4">
        <f t="shared" si="18"/>
        <v>2754248.4</v>
      </c>
      <c r="U112" s="4">
        <f t="shared" si="17"/>
        <v>1599976</v>
      </c>
    </row>
    <row r="113" spans="1:21" x14ac:dyDescent="0.2">
      <c r="A113" s="16" t="s">
        <v>175</v>
      </c>
      <c r="B113" s="4">
        <v>67000</v>
      </c>
      <c r="C113" s="4">
        <v>247000</v>
      </c>
      <c r="D113" s="4">
        <v>-180000</v>
      </c>
      <c r="E113" s="4">
        <v>-6599340000</v>
      </c>
      <c r="F113" s="4">
        <f t="shared" si="15"/>
        <v>45069090000</v>
      </c>
      <c r="R113" s="5">
        <v>6.8000000000000005E-3</v>
      </c>
      <c r="S113" s="4">
        <v>2341060</v>
      </c>
      <c r="T113" s="4">
        <f t="shared" si="18"/>
        <v>2789683.1</v>
      </c>
      <c r="U113" s="4">
        <f t="shared" si="17"/>
        <v>1599976</v>
      </c>
    </row>
    <row r="114" spans="1:21" x14ac:dyDescent="0.2">
      <c r="A114" s="16" t="s">
        <v>174</v>
      </c>
      <c r="B114" s="4">
        <v>318800</v>
      </c>
      <c r="C114" s="4">
        <v>104100</v>
      </c>
      <c r="D114" s="4">
        <v>214700</v>
      </c>
      <c r="E114" s="4">
        <v>7883420000</v>
      </c>
      <c r="F114" s="4">
        <f t="shared" si="15"/>
        <v>51668430000</v>
      </c>
      <c r="R114" s="5">
        <v>-6.9400000000000003E-2</v>
      </c>
      <c r="S114" s="4">
        <v>4322433</v>
      </c>
      <c r="T114" s="4">
        <f t="shared" si="18"/>
        <v>2622140.5</v>
      </c>
      <c r="U114" s="4">
        <f t="shared" si="17"/>
        <v>1599976</v>
      </c>
    </row>
    <row r="115" spans="1:21" x14ac:dyDescent="0.2">
      <c r="A115" s="16" t="s">
        <v>173</v>
      </c>
      <c r="B115" s="4">
        <v>3400</v>
      </c>
      <c r="C115" s="4">
        <v>109600</v>
      </c>
      <c r="D115" s="4">
        <v>-106200</v>
      </c>
      <c r="E115" s="4">
        <v>-4322730000</v>
      </c>
      <c r="F115" s="4">
        <f t="shared" si="15"/>
        <v>43785010000</v>
      </c>
      <c r="R115" s="5">
        <v>-2.7000000000000003E-2</v>
      </c>
      <c r="S115" s="4">
        <v>1732261</v>
      </c>
      <c r="T115" s="4">
        <f t="shared" si="18"/>
        <v>2748154</v>
      </c>
      <c r="U115" s="4">
        <f t="shared" si="17"/>
        <v>1599976</v>
      </c>
    </row>
    <row r="116" spans="1:21" x14ac:dyDescent="0.2">
      <c r="A116" s="16" t="s">
        <v>172</v>
      </c>
      <c r="B116" s="4">
        <v>20500</v>
      </c>
      <c r="C116" s="4">
        <v>33200</v>
      </c>
      <c r="D116" s="4">
        <v>-12700</v>
      </c>
      <c r="E116" s="4">
        <v>-511490000</v>
      </c>
      <c r="F116" s="4">
        <f t="shared" si="15"/>
        <v>48107740000</v>
      </c>
      <c r="R116" s="5">
        <v>1.7600000000000001E-2</v>
      </c>
      <c r="S116" s="4">
        <v>1599976</v>
      </c>
      <c r="T116" s="4">
        <f t="shared" ref="T116:T121" si="19">AVERAGE(S117:S126)</f>
        <v>2868801.9</v>
      </c>
      <c r="U116" s="4">
        <f t="shared" si="17"/>
        <v>1815756</v>
      </c>
    </row>
    <row r="117" spans="1:21" x14ac:dyDescent="0.2">
      <c r="A117" s="16" t="s">
        <v>171</v>
      </c>
      <c r="B117" s="4">
        <v>5100</v>
      </c>
      <c r="C117" s="4">
        <v>225500</v>
      </c>
      <c r="D117" s="4">
        <v>-220400</v>
      </c>
      <c r="E117" s="4">
        <v>-9025890000</v>
      </c>
      <c r="F117" s="4">
        <f t="shared" si="15"/>
        <v>48619230000</v>
      </c>
      <c r="R117" s="5">
        <v>-3.1400000000000004E-2</v>
      </c>
      <c r="S117" s="4">
        <v>1815756</v>
      </c>
      <c r="T117" s="4">
        <f t="shared" si="19"/>
        <v>2916788.2</v>
      </c>
      <c r="U117" s="4">
        <f t="shared" si="17"/>
        <v>2373188</v>
      </c>
    </row>
    <row r="118" spans="1:21" x14ac:dyDescent="0.2">
      <c r="A118" s="16" t="s">
        <v>170</v>
      </c>
      <c r="B118" s="4">
        <v>656400</v>
      </c>
      <c r="C118" s="4">
        <v>28438</v>
      </c>
      <c r="D118" s="4">
        <v>627962</v>
      </c>
      <c r="E118" s="4">
        <v>25054080000</v>
      </c>
      <c r="F118" s="4">
        <f t="shared" si="15"/>
        <v>57645120000</v>
      </c>
      <c r="R118" s="5">
        <v>7.0000000000000007E-2</v>
      </c>
      <c r="S118" s="4">
        <v>3554719</v>
      </c>
      <c r="T118" s="4">
        <f t="shared" si="19"/>
        <v>2834447.8</v>
      </c>
      <c r="U118" s="4">
        <f t="shared" si="17"/>
        <v>2373188</v>
      </c>
    </row>
    <row r="119" spans="1:21" x14ac:dyDescent="0.2">
      <c r="A119" s="16" t="s">
        <v>169</v>
      </c>
      <c r="B119" s="4">
        <v>42100</v>
      </c>
      <c r="C119" s="4">
        <v>88700</v>
      </c>
      <c r="D119" s="4">
        <v>-46600</v>
      </c>
      <c r="E119" s="4">
        <v>-1922000000</v>
      </c>
      <c r="F119" s="4">
        <f t="shared" si="15"/>
        <v>32591040000</v>
      </c>
      <c r="R119" s="5">
        <v>-6.9800000000000001E-2</v>
      </c>
      <c r="S119" s="4">
        <v>2574371</v>
      </c>
      <c r="T119" s="4">
        <f t="shared" si="19"/>
        <v>2842963</v>
      </c>
      <c r="U119" s="4">
        <f t="shared" si="17"/>
        <v>2373188</v>
      </c>
    </row>
    <row r="120" spans="1:21" x14ac:dyDescent="0.2">
      <c r="A120" s="16" t="s">
        <v>168</v>
      </c>
      <c r="B120" s="4">
        <v>54900</v>
      </c>
      <c r="C120" s="4">
        <v>15500</v>
      </c>
      <c r="D120" s="4">
        <v>39400</v>
      </c>
      <c r="E120" s="4">
        <v>1634900000</v>
      </c>
      <c r="F120" s="4">
        <f t="shared" si="15"/>
        <v>34513040000</v>
      </c>
      <c r="R120" s="5">
        <v>-1.54E-2</v>
      </c>
      <c r="S120" s="4">
        <v>4776360</v>
      </c>
      <c r="T120" s="4">
        <f t="shared" si="19"/>
        <v>2673830.6</v>
      </c>
      <c r="U120" s="4">
        <f t="shared" si="17"/>
        <v>2373188</v>
      </c>
    </row>
    <row r="121" spans="1:21" x14ac:dyDescent="0.2">
      <c r="A121" s="16" t="s">
        <v>167</v>
      </c>
      <c r="B121" s="4">
        <v>336900</v>
      </c>
      <c r="C121" s="4">
        <v>5200</v>
      </c>
      <c r="D121" s="4">
        <v>331700</v>
      </c>
      <c r="E121" s="4">
        <v>15083620000</v>
      </c>
      <c r="F121" s="4">
        <f t="shared" si="15"/>
        <v>32878140000</v>
      </c>
      <c r="R121" s="5">
        <v>-6.9500000000000006E-2</v>
      </c>
      <c r="S121" s="4">
        <v>2452360</v>
      </c>
      <c r="T121" s="4">
        <f t="shared" si="19"/>
        <v>2848486.9</v>
      </c>
      <c r="U121" s="4">
        <f t="shared" si="17"/>
        <v>2373188</v>
      </c>
    </row>
    <row r="122" spans="1:21" x14ac:dyDescent="0.2">
      <c r="A122" s="16" t="s">
        <v>166</v>
      </c>
      <c r="B122" s="4">
        <v>3300</v>
      </c>
      <c r="C122" s="4">
        <v>140720</v>
      </c>
      <c r="D122" s="4">
        <v>-137420</v>
      </c>
      <c r="E122" s="4">
        <v>-6373890000</v>
      </c>
      <c r="F122" s="4">
        <f t="shared" si="15"/>
        <v>17794520000</v>
      </c>
      <c r="R122" s="5">
        <v>-4.2199999999999994E-2</v>
      </c>
      <c r="S122" s="4">
        <v>2373188</v>
      </c>
      <c r="T122" s="4">
        <f>AVERAGE(S123:S132)</f>
        <v>2808365</v>
      </c>
      <c r="U122" s="4">
        <f t="shared" si="17"/>
        <v>2295619</v>
      </c>
    </row>
    <row r="123" spans="1:21" x14ac:dyDescent="0.2">
      <c r="A123" s="16" t="s">
        <v>165</v>
      </c>
      <c r="B123" s="4">
        <v>33700</v>
      </c>
      <c r="C123" s="4">
        <v>30700</v>
      </c>
      <c r="D123" s="4">
        <v>3000</v>
      </c>
      <c r="E123" s="4">
        <v>166750000</v>
      </c>
      <c r="F123" s="4">
        <f t="shared" si="15"/>
        <v>24168410000</v>
      </c>
      <c r="R123" s="5">
        <v>2.1600000000000001E-2</v>
      </c>
      <c r="S123" s="4">
        <v>2695407</v>
      </c>
      <c r="U123" s="4">
        <f t="shared" si="17"/>
        <v>2295619</v>
      </c>
    </row>
    <row r="124" spans="1:21" x14ac:dyDescent="0.2">
      <c r="A124" s="16" t="s">
        <v>164</v>
      </c>
      <c r="B124" s="4">
        <v>9900</v>
      </c>
      <c r="C124" s="4">
        <v>107800</v>
      </c>
      <c r="D124" s="4">
        <v>-97900</v>
      </c>
      <c r="E124" s="4">
        <v>-4561730000</v>
      </c>
      <c r="F124" s="4">
        <f t="shared" si="15"/>
        <v>24001660000</v>
      </c>
      <c r="R124" s="5">
        <v>2.2000000000000001E-3</v>
      </c>
      <c r="S124" s="4">
        <v>2647007</v>
      </c>
      <c r="U124" s="4">
        <f t="shared" ref="U124:U126" si="20">MIN(S125:S129)</f>
        <v>2295619</v>
      </c>
    </row>
    <row r="125" spans="1:21" x14ac:dyDescent="0.2">
      <c r="A125" s="16" t="s">
        <v>163</v>
      </c>
      <c r="B125" s="4">
        <v>54900</v>
      </c>
      <c r="C125" s="4">
        <v>1900</v>
      </c>
      <c r="D125" s="4">
        <v>53000</v>
      </c>
      <c r="E125" s="4">
        <v>2312090000</v>
      </c>
      <c r="F125" s="4">
        <f t="shared" si="15"/>
        <v>28563390000</v>
      </c>
      <c r="R125" s="5">
        <v>6.9500000000000006E-2</v>
      </c>
      <c r="S125" s="4">
        <v>2992396</v>
      </c>
      <c r="U125" s="4">
        <f t="shared" si="20"/>
        <v>2295619</v>
      </c>
    </row>
    <row r="126" spans="1:21" x14ac:dyDescent="0.2">
      <c r="A126" s="16" t="s">
        <v>162</v>
      </c>
      <c r="B126" s="4">
        <v>16500</v>
      </c>
      <c r="C126" s="4">
        <v>74500</v>
      </c>
      <c r="D126" s="4">
        <v>-58000</v>
      </c>
      <c r="E126" s="4">
        <v>-2594960000</v>
      </c>
      <c r="F126" s="4">
        <f t="shared" si="15"/>
        <v>26251300000</v>
      </c>
      <c r="R126" s="5">
        <v>-2.7000000000000003E-2</v>
      </c>
      <c r="S126" s="4">
        <v>2806455</v>
      </c>
      <c r="U126" s="4">
        <f t="shared" si="20"/>
        <v>2295619</v>
      </c>
    </row>
    <row r="127" spans="1:21" x14ac:dyDescent="0.2">
      <c r="A127" s="16" t="s">
        <v>161</v>
      </c>
      <c r="B127" s="4">
        <v>16800</v>
      </c>
      <c r="C127" s="4">
        <v>109900</v>
      </c>
      <c r="D127" s="4">
        <v>-93100</v>
      </c>
      <c r="E127" s="4">
        <v>-4066350000</v>
      </c>
      <c r="F127" s="4">
        <f t="shared" si="15"/>
        <v>28846260000</v>
      </c>
      <c r="R127" s="5">
        <v>2.1899999999999999E-2</v>
      </c>
      <c r="S127" s="4">
        <v>2295619</v>
      </c>
      <c r="U127" s="4">
        <f>MIN(S128:S132)</f>
        <v>1971969</v>
      </c>
    </row>
    <row r="128" spans="1:21" x14ac:dyDescent="0.2">
      <c r="A128" s="16" t="s">
        <v>160</v>
      </c>
      <c r="B128" s="4">
        <v>30100</v>
      </c>
      <c r="C128" s="4">
        <v>67200</v>
      </c>
      <c r="D128" s="4">
        <v>-37100</v>
      </c>
      <c r="E128" s="4">
        <v>-1532280000</v>
      </c>
      <c r="F128" s="4">
        <f t="shared" si="15"/>
        <v>32912610000</v>
      </c>
      <c r="R128" s="5">
        <v>1.7600000000000001E-2</v>
      </c>
      <c r="S128" s="4">
        <v>2731315</v>
      </c>
    </row>
    <row r="129" spans="1:22" x14ac:dyDescent="0.2">
      <c r="A129" s="16" t="s">
        <v>159</v>
      </c>
      <c r="B129" s="4">
        <v>4900</v>
      </c>
      <c r="C129" s="4">
        <v>132600</v>
      </c>
      <c r="D129" s="4">
        <v>-127700</v>
      </c>
      <c r="E129" s="4">
        <v>-5641340000</v>
      </c>
      <c r="F129" s="4">
        <f t="shared" si="15"/>
        <v>34444890000</v>
      </c>
      <c r="R129" s="5">
        <v>-2.8399999999999998E-2</v>
      </c>
      <c r="S129" s="4">
        <v>2659523</v>
      </c>
    </row>
    <row r="130" spans="1:22" x14ac:dyDescent="0.2">
      <c r="A130" s="16" t="s">
        <v>158</v>
      </c>
      <c r="B130" s="4">
        <v>353400</v>
      </c>
      <c r="C130" s="4">
        <v>24800</v>
      </c>
      <c r="D130" s="4">
        <v>328600</v>
      </c>
      <c r="E130" s="4">
        <v>14284570000</v>
      </c>
      <c r="F130" s="4">
        <f t="shared" si="15"/>
        <v>40086230000</v>
      </c>
      <c r="R130" s="5">
        <v>6.9400000000000003E-2</v>
      </c>
      <c r="S130" s="4">
        <v>3085036</v>
      </c>
    </row>
    <row r="131" spans="1:22" x14ac:dyDescent="0.2">
      <c r="A131" s="16" t="s">
        <v>157</v>
      </c>
      <c r="B131" s="4">
        <v>656100</v>
      </c>
      <c r="C131" s="4">
        <v>12100</v>
      </c>
      <c r="D131" s="4">
        <v>644000</v>
      </c>
      <c r="E131" s="4">
        <v>26425350000</v>
      </c>
      <c r="F131" s="4">
        <f>E131+F132</f>
        <v>25801660000</v>
      </c>
      <c r="R131" s="5">
        <v>-3.6299999999999999E-2</v>
      </c>
      <c r="S131" s="4">
        <v>4198923</v>
      </c>
    </row>
    <row r="132" spans="1:22" x14ac:dyDescent="0.2">
      <c r="A132" s="16" t="s">
        <v>156</v>
      </c>
      <c r="B132" s="4">
        <v>25900</v>
      </c>
      <c r="C132" s="4">
        <v>40600</v>
      </c>
      <c r="D132" s="4">
        <v>-14700</v>
      </c>
      <c r="E132" s="4">
        <v>-623690000</v>
      </c>
      <c r="F132" s="4">
        <f>E132</f>
        <v>-623690000</v>
      </c>
      <c r="R132" s="5">
        <v>-1.95E-2</v>
      </c>
      <c r="S132" s="4">
        <v>1971969</v>
      </c>
    </row>
    <row r="133" spans="1:22" x14ac:dyDescent="0.2">
      <c r="A133" s="2"/>
      <c r="B133" s="4"/>
      <c r="C133" s="4"/>
      <c r="D133" s="4"/>
      <c r="E133" s="4"/>
      <c r="F133" s="4">
        <f>E133</f>
        <v>0</v>
      </c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6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6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6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6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6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5"/>
    </row>
    <row r="150" spans="1:22" x14ac:dyDescent="0.2">
      <c r="A150" s="6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5"/>
    </row>
    <row r="151" spans="1:22" x14ac:dyDescent="0.2">
      <c r="A151" s="6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5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5"/>
    </row>
    <row r="153" spans="1:22" x14ac:dyDescent="0.2">
      <c r="A153" s="2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5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5"/>
    </row>
    <row r="155" spans="1:22" x14ac:dyDescent="0.2">
      <c r="A155" s="6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5"/>
    </row>
    <row r="156" spans="1:22" x14ac:dyDescent="0.2">
      <c r="A156" s="6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5"/>
    </row>
    <row r="157" spans="1:22" x14ac:dyDescent="0.2">
      <c r="A157" s="6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5"/>
    </row>
    <row r="158" spans="1:22" x14ac:dyDescent="0.2">
      <c r="A158" s="6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5"/>
    </row>
    <row r="159" spans="1:22" x14ac:dyDescent="0.2">
      <c r="A159" s="6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5"/>
    </row>
    <row r="160" spans="1:22" x14ac:dyDescent="0.2">
      <c r="A160" s="6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5"/>
    </row>
    <row r="161" spans="1:22" x14ac:dyDescent="0.2">
      <c r="A161" s="6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5"/>
    </row>
    <row r="162" spans="1:22" x14ac:dyDescent="0.2">
      <c r="A162" s="6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5"/>
      <c r="U162" s="5"/>
      <c r="V162" s="5"/>
    </row>
    <row r="163" spans="1:22" x14ac:dyDescent="0.2">
      <c r="A163" s="6"/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5"/>
      <c r="U163" s="5"/>
      <c r="V163" s="5"/>
    </row>
    <row r="164" spans="1:22" x14ac:dyDescent="0.2">
      <c r="A164" s="6"/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5"/>
      <c r="U164" s="5"/>
      <c r="V164" s="5"/>
    </row>
    <row r="165" spans="1:22" x14ac:dyDescent="0.2">
      <c r="A165" s="6"/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5"/>
      <c r="U165" s="5"/>
      <c r="V165" s="5"/>
    </row>
    <row r="166" spans="1:22" x14ac:dyDescent="0.2">
      <c r="A166" s="6"/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5"/>
      <c r="U166" s="5"/>
      <c r="V166" s="5"/>
    </row>
    <row r="167" spans="1:22" x14ac:dyDescent="0.2">
      <c r="A167" s="6"/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5"/>
      <c r="U167" s="5"/>
      <c r="V167" s="5"/>
    </row>
    <row r="168" spans="1:22" x14ac:dyDescent="0.2">
      <c r="A168" s="2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5"/>
    </row>
    <row r="169" spans="1:22" x14ac:dyDescent="0.2">
      <c r="A169" s="2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5"/>
    </row>
    <row r="170" spans="1:22" x14ac:dyDescent="0.2">
      <c r="A170" s="2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5"/>
    </row>
    <row r="171" spans="1:22" x14ac:dyDescent="0.2">
      <c r="A171" s="2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5"/>
    </row>
    <row r="172" spans="1:22" x14ac:dyDescent="0.2">
      <c r="A172" s="2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5"/>
    </row>
    <row r="173" spans="1:22" x14ac:dyDescent="0.2">
      <c r="A173" s="2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5"/>
    </row>
    <row r="174" spans="1:22" x14ac:dyDescent="0.2">
      <c r="A174" s="2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5"/>
    </row>
    <row r="175" spans="1:22" x14ac:dyDescent="0.2">
      <c r="A175" s="2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5"/>
    </row>
    <row r="176" spans="1:22" x14ac:dyDescent="0.2">
      <c r="A176" s="2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5"/>
    </row>
    <row r="177" spans="1:22" x14ac:dyDescent="0.2">
      <c r="A177" s="2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5"/>
      <c r="U177" s="5"/>
      <c r="V177" s="5"/>
    </row>
    <row r="178" spans="1:22" x14ac:dyDescent="0.2">
      <c r="A178" s="2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5"/>
      <c r="U178" s="5"/>
      <c r="V178" s="5"/>
    </row>
    <row r="179" spans="1:22" x14ac:dyDescent="0.2">
      <c r="A179" s="2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5"/>
      <c r="U179" s="5"/>
      <c r="V179" s="5"/>
    </row>
    <row r="180" spans="1:22" x14ac:dyDescent="0.2">
      <c r="A180" s="2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5"/>
      <c r="U180" s="5"/>
      <c r="V180" s="5"/>
    </row>
    <row r="181" spans="1:22" x14ac:dyDescent="0.2">
      <c r="A181" s="2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5"/>
      <c r="U181" s="5"/>
      <c r="V181" s="5"/>
    </row>
    <row r="182" spans="1:22" x14ac:dyDescent="0.2">
      <c r="A182" s="2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5"/>
      <c r="U182" s="5"/>
      <c r="V182" s="5"/>
    </row>
    <row r="183" spans="1:22" x14ac:dyDescent="0.2">
      <c r="A183" s="2"/>
      <c r="B183" s="4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5"/>
      <c r="U183" s="5"/>
      <c r="V183" s="5"/>
    </row>
    <row r="184" spans="1:22" x14ac:dyDescent="0.2">
      <c r="A184" s="2"/>
      <c r="B184" s="4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5"/>
      <c r="U184" s="5"/>
      <c r="V184" s="5"/>
    </row>
    <row r="185" spans="1:22" x14ac:dyDescent="0.2">
      <c r="A185" s="2"/>
      <c r="B185" s="4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5"/>
      <c r="U185" s="5"/>
      <c r="V185" s="8"/>
    </row>
    <row r="186" spans="1:22" x14ac:dyDescent="0.2">
      <c r="A186" s="2"/>
      <c r="B186" s="4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5"/>
      <c r="U186" s="5"/>
      <c r="V186" s="8"/>
    </row>
    <row r="187" spans="1:22" x14ac:dyDescent="0.2">
      <c r="A187" s="2"/>
      <c r="B187" s="4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5"/>
      <c r="U187" s="5"/>
      <c r="V187" s="8"/>
    </row>
    <row r="188" spans="1:22" x14ac:dyDescent="0.2">
      <c r="A188" s="6"/>
      <c r="B188" s="4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5"/>
      <c r="U188" s="5"/>
      <c r="V188" s="8"/>
    </row>
    <row r="189" spans="1:22" x14ac:dyDescent="0.2">
      <c r="A189" s="6"/>
      <c r="B189" s="4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5"/>
      <c r="U189" s="5"/>
      <c r="V189" s="8"/>
    </row>
    <row r="190" spans="1:22" x14ac:dyDescent="0.2">
      <c r="A190" s="6"/>
      <c r="B190" s="4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5"/>
      <c r="U190" s="5"/>
      <c r="V190" s="8"/>
    </row>
    <row r="191" spans="1:22" x14ac:dyDescent="0.2">
      <c r="A191" s="6"/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5"/>
      <c r="U191" s="5"/>
      <c r="V191" s="8"/>
    </row>
    <row r="192" spans="1:22" x14ac:dyDescent="0.2">
      <c r="A192" s="6"/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5"/>
      <c r="U192" s="5"/>
      <c r="V192" s="8"/>
    </row>
    <row r="193" spans="1:22" x14ac:dyDescent="0.2">
      <c r="A193" s="2"/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5"/>
      <c r="U193" s="5"/>
      <c r="V193" s="8"/>
    </row>
    <row r="194" spans="1:22" x14ac:dyDescent="0.2">
      <c r="A194" s="2"/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5"/>
      <c r="U194" s="5"/>
      <c r="V194" s="8"/>
    </row>
    <row r="195" spans="1:22" x14ac:dyDescent="0.2">
      <c r="A195" s="2"/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5"/>
      <c r="U195" s="5"/>
      <c r="V195" s="8"/>
    </row>
    <row r="196" spans="1:22" x14ac:dyDescent="0.2">
      <c r="A196" s="2"/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5"/>
      <c r="U196" s="5"/>
      <c r="V196" s="8"/>
    </row>
    <row r="197" spans="1:22" x14ac:dyDescent="0.2">
      <c r="A197" s="2"/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5"/>
      <c r="U197" s="5"/>
      <c r="V197" s="8"/>
    </row>
    <row r="223" spans="1:3" x14ac:dyDescent="0.2">
      <c r="A223" t="e" cm="1">
        <f t="array" aca="1" ref="A223" ca="1">INDIRECT("'" &amp; E1 &amp; "'!$A$2:$A$66")</f>
        <v>#REF!</v>
      </c>
      <c r="B223" t="e" cm="1">
        <f t="array" aca="1" ref="B223" ca="1">INDIRECT("'" &amp; E1 &amp; "'!$B$2:$B$66")</f>
        <v>#REF!</v>
      </c>
      <c r="C223" t="e" cm="1">
        <f t="array" aca="1" ref="C223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06389A-DDAA-BD4F-9E2B-E7E3EAAC1AF6}">
  <sheetPr codeName="Sheet15"/>
  <dimension ref="A1:V223"/>
  <sheetViews>
    <sheetView topLeftCell="J1" workbookViewId="0">
      <pane ySplit="2" topLeftCell="A3" activePane="bottomLeft" state="frozen"/>
      <selection activeCell="F17" sqref="F17"/>
      <selection pane="bottomLeft" activeCell="F17" sqref="F17"/>
    </sheetView>
  </sheetViews>
  <sheetFormatPr baseColWidth="10" defaultRowHeight="16" x14ac:dyDescent="0.2"/>
  <cols>
    <col min="1" max="1" width="21.1640625" customWidth="1"/>
    <col min="2" max="2" width="14.33203125" customWidth="1"/>
    <col min="3" max="3" width="13.6640625" customWidth="1"/>
    <col min="4" max="4" width="15.6640625" customWidth="1"/>
    <col min="5" max="5" width="18.16406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3.664062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252</v>
      </c>
      <c r="U2" s="1" t="s">
        <v>253</v>
      </c>
      <c r="V2" s="1" t="s">
        <v>236</v>
      </c>
    </row>
    <row r="3" spans="1:22" x14ac:dyDescent="0.2">
      <c r="A3" s="16" t="s">
        <v>357</v>
      </c>
      <c r="B3" s="4">
        <v>454600</v>
      </c>
      <c r="C3" s="4">
        <v>190500</v>
      </c>
      <c r="D3" s="4">
        <v>264100</v>
      </c>
      <c r="E3" s="4">
        <v>4802140000</v>
      </c>
      <c r="F3" s="4">
        <f t="shared" ref="F3:F11" si="0">E3+F4</f>
        <v>-509764577024</v>
      </c>
      <c r="G3" s="4">
        <v>183300</v>
      </c>
      <c r="H3" s="4">
        <v>704100</v>
      </c>
      <c r="I3" s="4">
        <v>-520800</v>
      </c>
      <c r="J3" s="4">
        <v>-9591600000</v>
      </c>
      <c r="K3" s="4">
        <f t="shared" ref="K3:K11" si="1">K4+J3</f>
        <v>-160936830000</v>
      </c>
      <c r="L3" s="4">
        <v>1808</v>
      </c>
      <c r="M3" s="4">
        <v>1905</v>
      </c>
      <c r="N3" s="4">
        <v>265</v>
      </c>
      <c r="O3" s="4">
        <v>118</v>
      </c>
      <c r="P3" s="4">
        <v>7571100</v>
      </c>
      <c r="Q3" s="4">
        <v>4059400</v>
      </c>
      <c r="R3" s="5">
        <v>2.8000000000000004E-3</v>
      </c>
      <c r="S3" s="4">
        <v>11665800</v>
      </c>
      <c r="T3" s="4">
        <f t="shared" ref="T3:T38" si="2">AVERAGE(S4:S13)</f>
        <v>11079810.4</v>
      </c>
      <c r="U3" s="4">
        <f t="shared" ref="U3:U11" si="3">MIN(S4:S8)</f>
        <v>9729700</v>
      </c>
      <c r="V3" s="5">
        <v>2.69E-2</v>
      </c>
    </row>
    <row r="4" spans="1:22" x14ac:dyDescent="0.2">
      <c r="A4" s="16" t="s">
        <v>356</v>
      </c>
      <c r="B4" s="4">
        <v>317500</v>
      </c>
      <c r="C4" s="4">
        <v>44700</v>
      </c>
      <c r="D4" s="4">
        <v>272800</v>
      </c>
      <c r="E4" s="4">
        <v>4982840000</v>
      </c>
      <c r="F4" s="4">
        <f t="shared" si="0"/>
        <v>-514566717024</v>
      </c>
      <c r="G4" s="4">
        <v>145100</v>
      </c>
      <c r="H4" s="4">
        <v>334300</v>
      </c>
      <c r="I4" s="4">
        <v>-189200</v>
      </c>
      <c r="J4" s="4">
        <v>-3457490000</v>
      </c>
      <c r="K4" s="4">
        <f t="shared" si="1"/>
        <v>-151345230000</v>
      </c>
      <c r="L4" s="4">
        <v>1515</v>
      </c>
      <c r="M4" s="4">
        <v>1826</v>
      </c>
      <c r="N4" s="4">
        <v>157</v>
      </c>
      <c r="O4" s="4">
        <v>179</v>
      </c>
      <c r="P4" s="4">
        <v>5148200</v>
      </c>
      <c r="Q4" s="4">
        <v>5489400</v>
      </c>
      <c r="R4" s="5">
        <v>-1.09E-2</v>
      </c>
      <c r="S4" s="4">
        <v>9729700</v>
      </c>
      <c r="T4" s="4">
        <f t="shared" si="2"/>
        <v>11919990.4</v>
      </c>
      <c r="U4" s="4">
        <f t="shared" si="3"/>
        <v>5907301</v>
      </c>
      <c r="V4" s="5">
        <v>1.37E-2</v>
      </c>
    </row>
    <row r="5" spans="1:22" x14ac:dyDescent="0.2">
      <c r="A5" s="16" t="s">
        <v>355</v>
      </c>
      <c r="B5" s="4">
        <v>1677950</v>
      </c>
      <c r="C5" s="4">
        <v>37400</v>
      </c>
      <c r="D5" s="4">
        <v>1640550</v>
      </c>
      <c r="E5" s="4">
        <v>30164570000</v>
      </c>
      <c r="F5" s="4">
        <f t="shared" si="0"/>
        <v>-519549557024</v>
      </c>
      <c r="G5" s="4">
        <v>891200</v>
      </c>
      <c r="H5" s="4">
        <v>144800</v>
      </c>
      <c r="I5" s="4">
        <v>746400</v>
      </c>
      <c r="J5" s="4">
        <v>13787125000</v>
      </c>
      <c r="K5" s="4">
        <f t="shared" si="1"/>
        <v>-147887740000</v>
      </c>
      <c r="L5" s="4">
        <v>1698</v>
      </c>
      <c r="M5" s="4">
        <v>2709</v>
      </c>
      <c r="N5" s="4">
        <v>197</v>
      </c>
      <c r="O5" s="4">
        <v>182</v>
      </c>
      <c r="P5" s="4">
        <v>4985400</v>
      </c>
      <c r="Q5" s="4">
        <v>6130200</v>
      </c>
      <c r="R5" s="5">
        <v>-5.4000000000000003E-3</v>
      </c>
      <c r="S5" s="4">
        <v>11405700</v>
      </c>
      <c r="T5" s="4">
        <f t="shared" si="2"/>
        <v>11714270.5</v>
      </c>
      <c r="U5" s="4">
        <f t="shared" si="3"/>
        <v>5907301</v>
      </c>
      <c r="V5" s="5">
        <v>1.3500000000000002E-2</v>
      </c>
    </row>
    <row r="6" spans="1:22" x14ac:dyDescent="0.2">
      <c r="A6" s="16" t="s">
        <v>354</v>
      </c>
      <c r="B6" s="4">
        <v>392700</v>
      </c>
      <c r="C6" s="4">
        <v>358800</v>
      </c>
      <c r="D6" s="4">
        <v>33900</v>
      </c>
      <c r="E6" s="4">
        <v>590380000</v>
      </c>
      <c r="F6" s="4">
        <f t="shared" si="0"/>
        <v>-549714127024</v>
      </c>
      <c r="G6" s="4">
        <v>0</v>
      </c>
      <c r="H6" s="4">
        <v>0</v>
      </c>
      <c r="I6" s="4">
        <v>0</v>
      </c>
      <c r="J6" s="4">
        <v>-20350010000</v>
      </c>
      <c r="K6" s="4">
        <f t="shared" si="1"/>
        <v>-161674865000</v>
      </c>
      <c r="L6" s="4">
        <v>2325</v>
      </c>
      <c r="M6" s="4">
        <v>2764</v>
      </c>
      <c r="N6" s="4">
        <v>71</v>
      </c>
      <c r="O6" s="4">
        <v>153</v>
      </c>
      <c r="P6" s="4">
        <v>3107800</v>
      </c>
      <c r="Q6" s="4">
        <v>5093400</v>
      </c>
      <c r="R6" s="5">
        <v>-1.89E-2</v>
      </c>
      <c r="S6" s="4">
        <v>12751802</v>
      </c>
      <c r="T6" s="4">
        <f t="shared" si="2"/>
        <v>12339390.4</v>
      </c>
      <c r="U6" s="4">
        <f t="shared" si="3"/>
        <v>5907301</v>
      </c>
      <c r="V6" s="5">
        <v>1.8700000000000001E-2</v>
      </c>
    </row>
    <row r="7" spans="1:22" x14ac:dyDescent="0.2">
      <c r="A7" s="16" t="s">
        <v>353</v>
      </c>
      <c r="B7" s="4">
        <v>994101</v>
      </c>
      <c r="C7" s="4">
        <v>1097700</v>
      </c>
      <c r="D7" s="4">
        <v>-103599</v>
      </c>
      <c r="E7" s="4">
        <v>-1694910000</v>
      </c>
      <c r="F7" s="4">
        <f t="shared" si="0"/>
        <v>-550304507024</v>
      </c>
      <c r="G7" s="4">
        <v>408500</v>
      </c>
      <c r="H7" s="4">
        <v>288200</v>
      </c>
      <c r="I7" s="4">
        <v>120300</v>
      </c>
      <c r="J7" s="4">
        <v>2204975000</v>
      </c>
      <c r="K7" s="4">
        <f t="shared" si="1"/>
        <v>-141324855000</v>
      </c>
      <c r="L7" s="4">
        <v>2363</v>
      </c>
      <c r="M7" s="4">
        <v>4269</v>
      </c>
      <c r="N7" s="4">
        <v>144</v>
      </c>
      <c r="O7" s="4">
        <v>172</v>
      </c>
      <c r="P7" s="4">
        <v>4179600</v>
      </c>
      <c r="Q7" s="4">
        <v>5830200</v>
      </c>
      <c r="R7" s="5">
        <v>5.4000000000000003E-3</v>
      </c>
      <c r="S7" s="4">
        <v>10457500</v>
      </c>
      <c r="T7" s="4">
        <f t="shared" si="2"/>
        <v>12130275.1</v>
      </c>
      <c r="U7" s="4">
        <f t="shared" si="3"/>
        <v>5907301</v>
      </c>
      <c r="V7" s="5">
        <v>2.92E-2</v>
      </c>
    </row>
    <row r="8" spans="1:22" x14ac:dyDescent="0.2">
      <c r="A8" s="16" t="s">
        <v>352</v>
      </c>
      <c r="B8" s="4">
        <v>332100</v>
      </c>
      <c r="C8" s="4">
        <v>1484500</v>
      </c>
      <c r="D8" s="4">
        <v>-1152400</v>
      </c>
      <c r="E8" s="4">
        <v>-21728830000</v>
      </c>
      <c r="F8" s="4">
        <f t="shared" si="0"/>
        <v>-548609597024</v>
      </c>
      <c r="G8" s="4">
        <v>457300</v>
      </c>
      <c r="H8" s="4">
        <v>184201</v>
      </c>
      <c r="I8" s="4">
        <v>273099</v>
      </c>
      <c r="J8" s="4">
        <v>5137902000</v>
      </c>
      <c r="K8" s="4">
        <f t="shared" si="1"/>
        <v>-143529830000</v>
      </c>
      <c r="L8" s="4">
        <v>1739</v>
      </c>
      <c r="M8" s="4">
        <v>2894</v>
      </c>
      <c r="N8" s="4">
        <v>141</v>
      </c>
      <c r="O8" s="4">
        <v>244</v>
      </c>
      <c r="P8" s="4">
        <v>3685600</v>
      </c>
      <c r="Q8" s="4">
        <v>5940300</v>
      </c>
      <c r="R8" s="5">
        <v>-1.8600000000000002E-2</v>
      </c>
      <c r="S8" s="4">
        <v>14517501</v>
      </c>
      <c r="T8" s="4">
        <f t="shared" si="2"/>
        <v>12048405.1</v>
      </c>
      <c r="U8" s="4">
        <f t="shared" si="3"/>
        <v>5907301</v>
      </c>
      <c r="V8" s="5">
        <v>2.1000000000000001E-2</v>
      </c>
    </row>
    <row r="9" spans="1:22" x14ac:dyDescent="0.2">
      <c r="A9" s="16" t="s">
        <v>351</v>
      </c>
      <c r="B9" s="4">
        <v>865100</v>
      </c>
      <c r="C9" s="4">
        <v>95200</v>
      </c>
      <c r="D9" s="4">
        <v>769900</v>
      </c>
      <c r="E9" s="4">
        <v>14718130000</v>
      </c>
      <c r="F9" s="4">
        <f t="shared" si="0"/>
        <v>-526880767024</v>
      </c>
      <c r="G9" s="4">
        <v>188300</v>
      </c>
      <c r="H9" s="4">
        <v>288301</v>
      </c>
      <c r="I9" s="4">
        <v>-100001</v>
      </c>
      <c r="J9" s="4">
        <v>-1907138000</v>
      </c>
      <c r="K9" s="4">
        <f t="shared" si="1"/>
        <v>-148667732000</v>
      </c>
      <c r="L9" s="4">
        <v>1459</v>
      </c>
      <c r="M9" s="4">
        <v>1641</v>
      </c>
      <c r="N9" s="4">
        <v>92</v>
      </c>
      <c r="O9" s="4">
        <v>93</v>
      </c>
      <c r="P9" s="4">
        <v>2248300</v>
      </c>
      <c r="Q9" s="4">
        <v>3049100</v>
      </c>
      <c r="R9" s="5">
        <v>0</v>
      </c>
      <c r="S9" s="4">
        <v>5907301</v>
      </c>
      <c r="T9" s="4">
        <f t="shared" si="2"/>
        <v>12407445.199999999</v>
      </c>
      <c r="U9" s="4">
        <f t="shared" si="3"/>
        <v>6134200</v>
      </c>
      <c r="V9" s="5">
        <v>1.0500000000000001E-2</v>
      </c>
    </row>
    <row r="10" spans="1:22" x14ac:dyDescent="0.2">
      <c r="A10" s="16" t="s">
        <v>350</v>
      </c>
      <c r="B10" s="4">
        <v>277000</v>
      </c>
      <c r="C10" s="4">
        <v>1067700</v>
      </c>
      <c r="D10" s="4">
        <v>-790700</v>
      </c>
      <c r="E10" s="4">
        <v>-15229055391</v>
      </c>
      <c r="F10" s="4">
        <f t="shared" si="0"/>
        <v>-541598897024</v>
      </c>
      <c r="G10" s="4">
        <v>0</v>
      </c>
      <c r="H10" s="4">
        <v>0</v>
      </c>
      <c r="I10" s="4">
        <v>0</v>
      </c>
      <c r="J10" s="4">
        <v>2044015000</v>
      </c>
      <c r="K10" s="4">
        <f t="shared" si="1"/>
        <v>-146760594000</v>
      </c>
      <c r="L10" s="4">
        <v>1647</v>
      </c>
      <c r="M10" s="4">
        <v>1995</v>
      </c>
      <c r="N10" s="4">
        <v>168</v>
      </c>
      <c r="O10" s="4">
        <v>183</v>
      </c>
      <c r="P10" s="4">
        <v>4472700</v>
      </c>
      <c r="Q10" s="4">
        <v>5169700</v>
      </c>
      <c r="R10" s="5">
        <v>-5.1999999999999998E-3</v>
      </c>
      <c r="S10" s="4">
        <v>10132800</v>
      </c>
      <c r="T10" s="4">
        <f t="shared" si="2"/>
        <v>12161595.300000001</v>
      </c>
      <c r="U10" s="4">
        <f t="shared" si="3"/>
        <v>6134200</v>
      </c>
      <c r="V10" s="5">
        <v>2.5699999999999997E-2</v>
      </c>
    </row>
    <row r="11" spans="1:22" x14ac:dyDescent="0.2">
      <c r="A11" s="16" t="s">
        <v>349</v>
      </c>
      <c r="B11" s="4">
        <v>1083500</v>
      </c>
      <c r="C11" s="4">
        <v>145500</v>
      </c>
      <c r="D11" s="4">
        <v>938000</v>
      </c>
      <c r="E11" s="4">
        <v>17968760000</v>
      </c>
      <c r="F11" s="4">
        <f t="shared" si="0"/>
        <v>-526369841633</v>
      </c>
      <c r="G11" s="4">
        <v>92700</v>
      </c>
      <c r="H11" s="4">
        <v>586400</v>
      </c>
      <c r="I11" s="4">
        <v>-493700</v>
      </c>
      <c r="J11" s="4">
        <v>-9431940000</v>
      </c>
      <c r="K11" s="4">
        <f t="shared" si="1"/>
        <v>-148804609000</v>
      </c>
      <c r="L11" s="4">
        <v>1027</v>
      </c>
      <c r="M11" s="4">
        <v>1527</v>
      </c>
      <c r="N11" s="4">
        <v>79</v>
      </c>
      <c r="O11" s="4">
        <v>107</v>
      </c>
      <c r="P11" s="4">
        <v>1915600</v>
      </c>
      <c r="Q11" s="4">
        <v>2975400</v>
      </c>
      <c r="R11" s="5">
        <v>2.7000000000000001E-3</v>
      </c>
      <c r="S11" s="4">
        <v>6134200</v>
      </c>
      <c r="T11" s="4">
        <f t="shared" si="2"/>
        <v>12311915.300000001</v>
      </c>
      <c r="U11" s="4">
        <f t="shared" si="3"/>
        <v>9348501</v>
      </c>
      <c r="V11" s="5">
        <v>1.3000000000000001E-2</v>
      </c>
    </row>
    <row r="12" spans="1:22" x14ac:dyDescent="0.2">
      <c r="A12" s="16" t="s">
        <v>348</v>
      </c>
      <c r="B12" s="4">
        <v>593100</v>
      </c>
      <c r="C12" s="4">
        <v>1838600</v>
      </c>
      <c r="D12" s="4">
        <v>-1245500</v>
      </c>
      <c r="E12" s="4">
        <v>-23803850000</v>
      </c>
      <c r="F12" s="4">
        <f t="shared" ref="F12:F38" si="4">E12+F13</f>
        <v>-544338601633</v>
      </c>
      <c r="G12" s="4">
        <v>377300</v>
      </c>
      <c r="H12" s="4">
        <v>203400</v>
      </c>
      <c r="I12" s="4">
        <v>173900</v>
      </c>
      <c r="J12" s="4">
        <v>3338800000</v>
      </c>
      <c r="K12" s="4">
        <f t="shared" ref="K12:K38" si="5">K13+J12</f>
        <v>-139372669000</v>
      </c>
      <c r="L12" s="4">
        <v>2163</v>
      </c>
      <c r="M12" s="4">
        <v>1259</v>
      </c>
      <c r="N12" s="4">
        <v>259</v>
      </c>
      <c r="O12" s="4">
        <v>153</v>
      </c>
      <c r="P12" s="4">
        <v>6373100</v>
      </c>
      <c r="Q12" s="4">
        <v>4360800</v>
      </c>
      <c r="R12" s="5">
        <v>7.9000000000000008E-3</v>
      </c>
      <c r="S12" s="4">
        <v>10873500</v>
      </c>
      <c r="T12" s="4">
        <f t="shared" si="2"/>
        <v>12022545.5</v>
      </c>
      <c r="U12" s="4">
        <f t="shared" ref="U12:U38" si="6">MIN(S13:S17)</f>
        <v>8366347</v>
      </c>
      <c r="V12" s="5">
        <v>1.5700000000000002E-2</v>
      </c>
    </row>
    <row r="13" spans="1:22" x14ac:dyDescent="0.2">
      <c r="A13" s="16" t="s">
        <v>347</v>
      </c>
      <c r="B13" s="4">
        <v>607802</v>
      </c>
      <c r="C13" s="4">
        <v>65100</v>
      </c>
      <c r="D13" s="4">
        <v>542702</v>
      </c>
      <c r="E13" s="4">
        <v>10341880000</v>
      </c>
      <c r="F13" s="4">
        <f t="shared" si="4"/>
        <v>-520534751633</v>
      </c>
      <c r="G13" s="4">
        <v>325600</v>
      </c>
      <c r="H13" s="4">
        <v>816300</v>
      </c>
      <c r="I13" s="4">
        <v>-490700</v>
      </c>
      <c r="J13" s="4">
        <v>-9280840000</v>
      </c>
      <c r="K13" s="4">
        <f t="shared" si="5"/>
        <v>-142711469000</v>
      </c>
      <c r="L13" s="4">
        <v>3592</v>
      </c>
      <c r="M13" s="4">
        <v>2853</v>
      </c>
      <c r="N13" s="4">
        <v>344</v>
      </c>
      <c r="O13" s="4">
        <v>344</v>
      </c>
      <c r="P13" s="4">
        <v>9259600</v>
      </c>
      <c r="Q13" s="4">
        <v>8001400</v>
      </c>
      <c r="R13" s="5">
        <v>1.34E-2</v>
      </c>
      <c r="S13" s="4">
        <v>18888100</v>
      </c>
      <c r="T13" s="4">
        <f t="shared" si="2"/>
        <v>11495886</v>
      </c>
      <c r="U13" s="4">
        <f t="shared" si="6"/>
        <v>8366347</v>
      </c>
      <c r="V13" s="5">
        <v>2.86E-2</v>
      </c>
    </row>
    <row r="14" spans="1:22" x14ac:dyDescent="0.2">
      <c r="A14" s="16" t="s">
        <v>340</v>
      </c>
      <c r="B14" s="4">
        <v>874400</v>
      </c>
      <c r="C14" s="4">
        <v>432200</v>
      </c>
      <c r="D14" s="4">
        <v>442200</v>
      </c>
      <c r="E14" s="4">
        <v>8410820000</v>
      </c>
      <c r="F14" s="4">
        <f t="shared" si="4"/>
        <v>-530876631633</v>
      </c>
      <c r="G14" s="4">
        <v>243600</v>
      </c>
      <c r="H14" s="4">
        <v>658300</v>
      </c>
      <c r="I14" s="4">
        <v>-414700</v>
      </c>
      <c r="J14" s="4">
        <v>-7852930000</v>
      </c>
      <c r="K14" s="4">
        <f t="shared" si="5"/>
        <v>-133430629000</v>
      </c>
      <c r="L14" s="4">
        <v>3565</v>
      </c>
      <c r="M14" s="4">
        <v>4172</v>
      </c>
      <c r="N14" s="4">
        <v>285</v>
      </c>
      <c r="O14" s="4">
        <v>349</v>
      </c>
      <c r="P14" s="4">
        <v>7909200</v>
      </c>
      <c r="Q14" s="4">
        <v>9659700</v>
      </c>
      <c r="R14" s="5">
        <v>0</v>
      </c>
      <c r="S14" s="4">
        <v>18131500</v>
      </c>
      <c r="T14" s="4">
        <f t="shared" si="2"/>
        <v>11888836</v>
      </c>
      <c r="U14" s="4">
        <f t="shared" si="6"/>
        <v>8366347</v>
      </c>
      <c r="V14" s="5">
        <v>3.1200000000000002E-2</v>
      </c>
    </row>
    <row r="15" spans="1:22" x14ac:dyDescent="0.2">
      <c r="A15" s="16" t="s">
        <v>339</v>
      </c>
      <c r="B15" s="4">
        <v>231600</v>
      </c>
      <c r="C15" s="4">
        <v>379397</v>
      </c>
      <c r="D15" s="4">
        <v>-147797</v>
      </c>
      <c r="E15" s="4">
        <v>-2773320000</v>
      </c>
      <c r="F15" s="4">
        <f t="shared" si="4"/>
        <v>-539287451633</v>
      </c>
      <c r="G15" s="4">
        <v>1018100</v>
      </c>
      <c r="H15" s="4">
        <v>325001</v>
      </c>
      <c r="I15" s="4">
        <v>693099</v>
      </c>
      <c r="J15" s="4">
        <v>12942003000</v>
      </c>
      <c r="K15" s="4">
        <f t="shared" si="5"/>
        <v>-125577699000</v>
      </c>
      <c r="L15" s="4">
        <v>2080</v>
      </c>
      <c r="M15" s="4">
        <v>2196</v>
      </c>
      <c r="N15" s="4">
        <v>185</v>
      </c>
      <c r="O15" s="4">
        <v>170</v>
      </c>
      <c r="P15" s="4">
        <v>4494500</v>
      </c>
      <c r="Q15" s="4">
        <v>4360200</v>
      </c>
      <c r="R15" s="5">
        <v>8.1000000000000013E-3</v>
      </c>
      <c r="S15" s="4">
        <v>9348501</v>
      </c>
      <c r="T15" s="4">
        <f t="shared" si="2"/>
        <v>11867475.9</v>
      </c>
      <c r="U15" s="4">
        <f t="shared" si="6"/>
        <v>7674301</v>
      </c>
      <c r="V15" s="5">
        <v>1.8600000000000002E-2</v>
      </c>
    </row>
    <row r="16" spans="1:22" x14ac:dyDescent="0.2">
      <c r="A16" s="16" t="s">
        <v>338</v>
      </c>
      <c r="B16" s="4">
        <v>1152900</v>
      </c>
      <c r="C16" s="4">
        <v>695600</v>
      </c>
      <c r="D16" s="4">
        <v>457300</v>
      </c>
      <c r="E16" s="4">
        <v>8612760000</v>
      </c>
      <c r="F16" s="4">
        <f t="shared" si="4"/>
        <v>-536514131633</v>
      </c>
      <c r="G16" s="4">
        <v>473800</v>
      </c>
      <c r="H16" s="4">
        <v>1293101</v>
      </c>
      <c r="I16" s="4">
        <v>-819301</v>
      </c>
      <c r="J16" s="4">
        <v>-14898732000</v>
      </c>
      <c r="K16" s="4">
        <f t="shared" si="5"/>
        <v>-138519702000</v>
      </c>
      <c r="L16" s="4">
        <v>3060</v>
      </c>
      <c r="M16" s="4">
        <v>3794</v>
      </c>
      <c r="N16" s="4">
        <v>323</v>
      </c>
      <c r="O16" s="4">
        <v>260</v>
      </c>
      <c r="P16" s="4">
        <v>8129500</v>
      </c>
      <c r="Q16" s="4">
        <v>7456500</v>
      </c>
      <c r="R16" s="5">
        <v>2.2000000000000002E-2</v>
      </c>
      <c r="S16" s="4">
        <v>19003001</v>
      </c>
      <c r="T16" s="4">
        <f t="shared" si="2"/>
        <v>11132605.9</v>
      </c>
      <c r="U16" s="4">
        <f t="shared" si="6"/>
        <v>7637400</v>
      </c>
      <c r="V16" s="5">
        <v>4.2699999999999995E-2</v>
      </c>
    </row>
    <row r="17" spans="1:22" x14ac:dyDescent="0.2">
      <c r="A17" s="16" t="s">
        <v>337</v>
      </c>
      <c r="B17" s="4">
        <v>34340</v>
      </c>
      <c r="C17" s="4">
        <v>261800</v>
      </c>
      <c r="D17" s="4">
        <v>-227460</v>
      </c>
      <c r="E17" s="4">
        <v>-4149220000</v>
      </c>
      <c r="F17" s="4">
        <f t="shared" si="4"/>
        <v>-545126891633</v>
      </c>
      <c r="G17" s="4">
        <v>0</v>
      </c>
      <c r="H17" s="4">
        <v>0</v>
      </c>
      <c r="I17" s="4">
        <v>0</v>
      </c>
      <c r="J17" s="4">
        <v>-28750319000</v>
      </c>
      <c r="K17" s="4">
        <f t="shared" si="5"/>
        <v>-123620970000</v>
      </c>
      <c r="L17" s="4">
        <v>626</v>
      </c>
      <c r="M17" s="4">
        <v>2687</v>
      </c>
      <c r="N17" s="4">
        <v>35</v>
      </c>
      <c r="O17" s="4">
        <v>108</v>
      </c>
      <c r="P17" s="4">
        <v>1146600</v>
      </c>
      <c r="Q17" s="4">
        <v>3198700</v>
      </c>
      <c r="R17" s="5">
        <v>-5.4000000000000003E-3</v>
      </c>
      <c r="S17" s="4">
        <v>8366347</v>
      </c>
      <c r="T17" s="4">
        <f t="shared" si="2"/>
        <v>12256522.1</v>
      </c>
      <c r="U17" s="4">
        <f t="shared" si="6"/>
        <v>7637400</v>
      </c>
      <c r="V17" s="5">
        <v>1.09E-2</v>
      </c>
    </row>
    <row r="18" spans="1:22" x14ac:dyDescent="0.2">
      <c r="A18" s="16" t="s">
        <v>336</v>
      </c>
      <c r="B18" s="4">
        <v>176750</v>
      </c>
      <c r="C18" s="4">
        <v>218300</v>
      </c>
      <c r="D18" s="4">
        <v>-41550</v>
      </c>
      <c r="E18" s="4">
        <v>-824570000</v>
      </c>
      <c r="F18" s="4">
        <f t="shared" si="4"/>
        <v>-540977671633</v>
      </c>
      <c r="G18" s="4">
        <v>679501</v>
      </c>
      <c r="H18" s="4">
        <v>480101</v>
      </c>
      <c r="I18" s="4">
        <v>199400</v>
      </c>
      <c r="J18" s="4">
        <v>3444661000</v>
      </c>
      <c r="K18" s="4">
        <f t="shared" si="5"/>
        <v>-94870651000</v>
      </c>
      <c r="L18" s="4">
        <v>2521</v>
      </c>
      <c r="M18" s="4">
        <v>4771</v>
      </c>
      <c r="N18" s="4">
        <v>172</v>
      </c>
      <c r="O18" s="4">
        <v>291</v>
      </c>
      <c r="P18" s="4">
        <v>5026700</v>
      </c>
      <c r="Q18" s="4">
        <v>8383200</v>
      </c>
      <c r="R18" s="5">
        <v>-2.7300000000000001E-2</v>
      </c>
      <c r="S18" s="4">
        <v>13698801</v>
      </c>
      <c r="T18" s="4">
        <f t="shared" si="2"/>
        <v>12969962.4</v>
      </c>
      <c r="U18" s="4">
        <f t="shared" si="6"/>
        <v>7637400</v>
      </c>
      <c r="V18" s="5">
        <v>6.8499999999999991E-2</v>
      </c>
    </row>
    <row r="19" spans="1:22" x14ac:dyDescent="0.2">
      <c r="A19" s="16" t="s">
        <v>335</v>
      </c>
      <c r="B19" s="4">
        <v>676500</v>
      </c>
      <c r="C19" s="4">
        <v>92800</v>
      </c>
      <c r="D19" s="4">
        <v>583700</v>
      </c>
      <c r="E19" s="4">
        <v>10935750000</v>
      </c>
      <c r="F19" s="4">
        <f t="shared" si="4"/>
        <v>-540153101633</v>
      </c>
      <c r="G19" s="4">
        <v>637400</v>
      </c>
      <c r="H19" s="4">
        <v>203002</v>
      </c>
      <c r="I19" s="4">
        <v>434398</v>
      </c>
      <c r="J19" s="4">
        <v>8184520000</v>
      </c>
      <c r="K19" s="4">
        <f t="shared" si="5"/>
        <v>-98315312000</v>
      </c>
      <c r="L19" s="4">
        <v>1999</v>
      </c>
      <c r="M19" s="4">
        <v>2409</v>
      </c>
      <c r="N19" s="4">
        <v>119</v>
      </c>
      <c r="O19" s="4">
        <v>187</v>
      </c>
      <c r="P19" s="4">
        <v>3603500</v>
      </c>
      <c r="Q19" s="4">
        <v>4901100</v>
      </c>
      <c r="R19" s="5">
        <v>2.7000000000000001E-3</v>
      </c>
      <c r="S19" s="4">
        <v>9497702</v>
      </c>
      <c r="T19" s="4">
        <f t="shared" si="2"/>
        <v>13464571.4</v>
      </c>
      <c r="U19" s="4">
        <f t="shared" si="6"/>
        <v>7637400</v>
      </c>
      <c r="V19" s="5">
        <v>2.8999999999999998E-2</v>
      </c>
    </row>
    <row r="20" spans="1:22" x14ac:dyDescent="0.2">
      <c r="A20" s="16" t="s">
        <v>334</v>
      </c>
      <c r="B20" s="4">
        <v>188400</v>
      </c>
      <c r="C20" s="4">
        <v>264900</v>
      </c>
      <c r="D20" s="4">
        <v>-76500</v>
      </c>
      <c r="E20" s="4">
        <v>-1439720000</v>
      </c>
      <c r="F20" s="4">
        <f t="shared" si="4"/>
        <v>-551088851633</v>
      </c>
      <c r="G20" s="4">
        <v>199900</v>
      </c>
      <c r="H20" s="4">
        <v>351401</v>
      </c>
      <c r="I20" s="4">
        <v>-151501</v>
      </c>
      <c r="J20" s="4">
        <v>-2853978000</v>
      </c>
      <c r="K20" s="4">
        <f t="shared" si="5"/>
        <v>-106499832000</v>
      </c>
      <c r="L20" s="4">
        <v>1379</v>
      </c>
      <c r="M20" s="4">
        <v>3127</v>
      </c>
      <c r="N20" s="4">
        <v>82</v>
      </c>
      <c r="O20" s="4">
        <v>170</v>
      </c>
      <c r="P20" s="4">
        <v>2325500</v>
      </c>
      <c r="Q20" s="4">
        <v>5047500</v>
      </c>
      <c r="R20" s="5">
        <v>-1.3300000000000001E-2</v>
      </c>
      <c r="S20" s="4">
        <v>7674301</v>
      </c>
      <c r="T20" s="4">
        <f t="shared" si="2"/>
        <v>15712731.4</v>
      </c>
      <c r="U20" s="4">
        <f t="shared" si="6"/>
        <v>7637400</v>
      </c>
      <c r="V20" s="5">
        <v>2.3700000000000002E-2</v>
      </c>
    </row>
    <row r="21" spans="1:22" x14ac:dyDescent="0.2">
      <c r="A21" s="16" t="s">
        <v>333</v>
      </c>
      <c r="B21" s="4">
        <v>543500</v>
      </c>
      <c r="C21" s="4">
        <v>166700</v>
      </c>
      <c r="D21" s="4">
        <v>376800</v>
      </c>
      <c r="E21" s="4">
        <v>7140140000</v>
      </c>
      <c r="F21" s="4">
        <f t="shared" si="4"/>
        <v>-549649131633</v>
      </c>
      <c r="G21" s="4">
        <v>610200</v>
      </c>
      <c r="H21" s="4">
        <v>185100</v>
      </c>
      <c r="I21" s="4">
        <v>425100</v>
      </c>
      <c r="J21" s="4">
        <v>8065105000</v>
      </c>
      <c r="K21" s="4">
        <f t="shared" si="5"/>
        <v>-103645854000</v>
      </c>
      <c r="L21" s="4">
        <v>2501</v>
      </c>
      <c r="M21" s="4">
        <v>1855</v>
      </c>
      <c r="N21" s="4">
        <v>142</v>
      </c>
      <c r="O21" s="4">
        <v>102</v>
      </c>
      <c r="P21" s="4">
        <v>4542100</v>
      </c>
      <c r="Q21" s="4">
        <v>3090200</v>
      </c>
      <c r="R21" s="5">
        <v>2.7099999999999999E-2</v>
      </c>
      <c r="S21" s="4">
        <v>7637400</v>
      </c>
      <c r="T21" s="4">
        <f t="shared" si="2"/>
        <v>17508971.5</v>
      </c>
      <c r="U21" s="4">
        <f t="shared" si="6"/>
        <v>7979802</v>
      </c>
      <c r="V21" s="5">
        <v>2.8999999999999998E-2</v>
      </c>
    </row>
    <row r="22" spans="1:22" x14ac:dyDescent="0.2">
      <c r="A22" s="16" t="s">
        <v>332</v>
      </c>
      <c r="B22" s="4">
        <v>138700</v>
      </c>
      <c r="C22" s="4">
        <v>253100</v>
      </c>
      <c r="D22" s="4">
        <v>-114400</v>
      </c>
      <c r="E22" s="4">
        <v>-2119600000</v>
      </c>
      <c r="F22" s="4">
        <f t="shared" si="4"/>
        <v>-556789271633</v>
      </c>
      <c r="G22" s="4">
        <v>94100</v>
      </c>
      <c r="H22" s="4">
        <v>572502</v>
      </c>
      <c r="I22" s="4">
        <v>-478402</v>
      </c>
      <c r="J22" s="4">
        <v>-8869920000</v>
      </c>
      <c r="K22" s="4">
        <f t="shared" si="5"/>
        <v>-111710959000</v>
      </c>
      <c r="L22" s="4">
        <v>1262</v>
      </c>
      <c r="M22" s="4">
        <v>2644</v>
      </c>
      <c r="N22" s="4">
        <v>111</v>
      </c>
      <c r="O22" s="4">
        <v>157</v>
      </c>
      <c r="P22" s="4">
        <v>3017800</v>
      </c>
      <c r="Q22" s="4">
        <v>4654600</v>
      </c>
      <c r="R22" s="5">
        <v>0</v>
      </c>
      <c r="S22" s="4">
        <v>7979802</v>
      </c>
      <c r="T22" s="4">
        <f t="shared" si="2"/>
        <v>18257851.300000001</v>
      </c>
      <c r="U22" s="4">
        <f t="shared" si="6"/>
        <v>9134900</v>
      </c>
      <c r="V22" s="5">
        <v>1.34E-2</v>
      </c>
    </row>
    <row r="23" spans="1:22" x14ac:dyDescent="0.2">
      <c r="A23" s="16" t="s">
        <v>331</v>
      </c>
      <c r="B23" s="4">
        <v>209500</v>
      </c>
      <c r="C23" s="4">
        <v>155900</v>
      </c>
      <c r="D23" s="4">
        <v>53600</v>
      </c>
      <c r="E23" s="4">
        <v>993970000</v>
      </c>
      <c r="F23" s="4">
        <f t="shared" si="4"/>
        <v>-554669671633</v>
      </c>
      <c r="G23" s="4">
        <v>395000</v>
      </c>
      <c r="H23" s="4">
        <v>198201</v>
      </c>
      <c r="I23" s="4">
        <v>196799</v>
      </c>
      <c r="J23" s="4">
        <v>3649903000</v>
      </c>
      <c r="K23" s="4">
        <f t="shared" si="5"/>
        <v>-102841039000</v>
      </c>
      <c r="L23" s="4">
        <v>1776</v>
      </c>
      <c r="M23" s="4">
        <v>3122</v>
      </c>
      <c r="N23" s="4">
        <v>121</v>
      </c>
      <c r="O23" s="4">
        <v>220</v>
      </c>
      <c r="P23" s="4">
        <v>3669900</v>
      </c>
      <c r="Q23" s="4">
        <v>7279100</v>
      </c>
      <c r="R23" s="5">
        <v>-5.4000000000000003E-3</v>
      </c>
      <c r="S23" s="4">
        <v>13621505</v>
      </c>
      <c r="T23" s="4">
        <f t="shared" si="2"/>
        <v>17735800.800000001</v>
      </c>
      <c r="U23" s="4">
        <f t="shared" si="6"/>
        <v>9134900</v>
      </c>
      <c r="V23" s="5">
        <v>2.1299999999999999E-2</v>
      </c>
    </row>
    <row r="24" spans="1:22" x14ac:dyDescent="0.2">
      <c r="A24" s="16" t="s">
        <v>330</v>
      </c>
      <c r="B24" s="4">
        <v>156300</v>
      </c>
      <c r="C24" s="4">
        <v>285330</v>
      </c>
      <c r="D24" s="4">
        <v>-129030</v>
      </c>
      <c r="E24" s="4">
        <v>-2489060000</v>
      </c>
      <c r="F24" s="4">
        <f t="shared" si="4"/>
        <v>-555663641633</v>
      </c>
      <c r="G24" s="4">
        <v>518800</v>
      </c>
      <c r="H24" s="4">
        <v>365200</v>
      </c>
      <c r="I24" s="4">
        <v>153600</v>
      </c>
      <c r="J24" s="4">
        <v>2838660000</v>
      </c>
      <c r="K24" s="4">
        <f t="shared" si="5"/>
        <v>-106490942000</v>
      </c>
      <c r="L24" s="4">
        <v>3066</v>
      </c>
      <c r="M24" s="4">
        <v>7204</v>
      </c>
      <c r="N24" s="4">
        <v>236</v>
      </c>
      <c r="O24" s="4">
        <v>458</v>
      </c>
      <c r="P24" s="4">
        <v>6134100</v>
      </c>
      <c r="Q24" s="4">
        <v>15768500</v>
      </c>
      <c r="R24" s="5">
        <v>-3.49E-2</v>
      </c>
      <c r="S24" s="4">
        <v>22061000</v>
      </c>
      <c r="T24" s="4">
        <f t="shared" si="2"/>
        <v>19889700.800000001</v>
      </c>
      <c r="U24" s="4">
        <f t="shared" si="6"/>
        <v>9134900</v>
      </c>
      <c r="V24" s="5">
        <v>3.6299999999999999E-2</v>
      </c>
    </row>
    <row r="25" spans="1:22" x14ac:dyDescent="0.2">
      <c r="A25" s="16" t="s">
        <v>329</v>
      </c>
      <c r="B25" s="4">
        <v>155500</v>
      </c>
      <c r="C25" s="4">
        <v>191100</v>
      </c>
      <c r="D25" s="4">
        <v>-35600</v>
      </c>
      <c r="E25" s="4">
        <v>-686900000</v>
      </c>
      <c r="F25" s="4">
        <f t="shared" si="4"/>
        <v>-553174581633</v>
      </c>
      <c r="G25" s="4">
        <v>220600</v>
      </c>
      <c r="H25" s="4">
        <v>336100</v>
      </c>
      <c r="I25" s="4">
        <v>-115500</v>
      </c>
      <c r="J25" s="4">
        <v>-2222900000</v>
      </c>
      <c r="K25" s="4">
        <f t="shared" si="5"/>
        <v>-109329602000</v>
      </c>
      <c r="L25" s="4">
        <v>1662</v>
      </c>
      <c r="M25" s="4">
        <v>2226</v>
      </c>
      <c r="N25" s="4">
        <v>131</v>
      </c>
      <c r="O25" s="4">
        <v>190</v>
      </c>
      <c r="P25" s="4">
        <v>3664500</v>
      </c>
      <c r="Q25" s="4">
        <v>5274800</v>
      </c>
      <c r="R25" s="5">
        <v>2.7000000000000001E-3</v>
      </c>
      <c r="S25" s="4">
        <v>9134900</v>
      </c>
      <c r="T25" s="4">
        <f t="shared" si="2"/>
        <v>20616981</v>
      </c>
      <c r="U25" s="4">
        <f t="shared" si="6"/>
        <v>11654301</v>
      </c>
      <c r="V25" s="5">
        <v>1.04E-2</v>
      </c>
    </row>
    <row r="26" spans="1:22" x14ac:dyDescent="0.2">
      <c r="A26" s="16" t="s">
        <v>328</v>
      </c>
      <c r="B26" s="4">
        <v>127700</v>
      </c>
      <c r="C26" s="4">
        <v>675200</v>
      </c>
      <c r="D26" s="4">
        <v>-547500</v>
      </c>
      <c r="E26" s="4">
        <v>-10549370000</v>
      </c>
      <c r="F26" s="4">
        <f t="shared" si="4"/>
        <v>-552487681633</v>
      </c>
      <c r="G26" s="4">
        <v>207900</v>
      </c>
      <c r="H26" s="4">
        <v>594901</v>
      </c>
      <c r="I26" s="4">
        <v>-387001</v>
      </c>
      <c r="J26" s="4">
        <v>-7483453000</v>
      </c>
      <c r="K26" s="4">
        <f t="shared" si="5"/>
        <v>-107106702000</v>
      </c>
      <c r="L26" s="4">
        <v>1537</v>
      </c>
      <c r="M26" s="4">
        <v>3037</v>
      </c>
      <c r="N26" s="4">
        <v>120</v>
      </c>
      <c r="O26" s="4">
        <v>203</v>
      </c>
      <c r="P26" s="4">
        <v>3220500</v>
      </c>
      <c r="Q26" s="4">
        <v>5451100</v>
      </c>
      <c r="R26" s="5">
        <v>-1.04E-2</v>
      </c>
      <c r="S26" s="4">
        <v>11654301</v>
      </c>
      <c r="T26" s="4">
        <f t="shared" si="2"/>
        <v>22732790.899999999</v>
      </c>
      <c r="U26" s="4">
        <f t="shared" si="6"/>
        <v>14443792</v>
      </c>
      <c r="V26" s="5">
        <v>2.7999999999999997E-2</v>
      </c>
    </row>
    <row r="27" spans="1:22" x14ac:dyDescent="0.2">
      <c r="A27" s="16" t="s">
        <v>327</v>
      </c>
      <c r="B27" s="4">
        <v>113300</v>
      </c>
      <c r="C27" s="4">
        <v>2104400</v>
      </c>
      <c r="D27" s="4">
        <v>-1991100</v>
      </c>
      <c r="E27" s="4">
        <v>-38667970000</v>
      </c>
      <c r="F27" s="4">
        <f t="shared" si="4"/>
        <v>-541938311633</v>
      </c>
      <c r="G27" s="4">
        <v>476500</v>
      </c>
      <c r="H27" s="4">
        <v>413201</v>
      </c>
      <c r="I27" s="4">
        <v>63299</v>
      </c>
      <c r="J27" s="4">
        <v>1247362000</v>
      </c>
      <c r="K27" s="4">
        <f t="shared" si="5"/>
        <v>-99623249000</v>
      </c>
      <c r="L27" s="4">
        <v>2171</v>
      </c>
      <c r="M27" s="4">
        <v>4096</v>
      </c>
      <c r="N27" s="4">
        <v>148</v>
      </c>
      <c r="O27" s="4">
        <v>283</v>
      </c>
      <c r="P27" s="4">
        <v>3978500</v>
      </c>
      <c r="Q27" s="4">
        <v>7692700</v>
      </c>
      <c r="R27" s="5">
        <v>-1.03E-2</v>
      </c>
      <c r="S27" s="4">
        <v>19605509</v>
      </c>
      <c r="T27" s="4">
        <f t="shared" si="2"/>
        <v>21703500</v>
      </c>
      <c r="U27" s="4">
        <f t="shared" si="6"/>
        <v>14443792</v>
      </c>
      <c r="V27" s="5">
        <v>1.54E-2</v>
      </c>
    </row>
    <row r="28" spans="1:22" x14ac:dyDescent="0.2">
      <c r="A28" s="16" t="s">
        <v>326</v>
      </c>
      <c r="B28" s="4">
        <v>171600</v>
      </c>
      <c r="C28" s="4">
        <v>1596550</v>
      </c>
      <c r="D28" s="4">
        <v>-1424950</v>
      </c>
      <c r="E28" s="4">
        <v>-28170540000</v>
      </c>
      <c r="F28" s="4">
        <f t="shared" si="4"/>
        <v>-503270341633</v>
      </c>
      <c r="G28" s="4">
        <v>198700</v>
      </c>
      <c r="H28" s="4">
        <v>536601</v>
      </c>
      <c r="I28" s="4">
        <v>-337901</v>
      </c>
      <c r="J28" s="4">
        <v>-6662269000</v>
      </c>
      <c r="K28" s="4">
        <f t="shared" si="5"/>
        <v>-100870611000</v>
      </c>
      <c r="L28" s="4">
        <v>2466</v>
      </c>
      <c r="M28" s="4">
        <v>4221</v>
      </c>
      <c r="N28" s="4">
        <v>165</v>
      </c>
      <c r="O28" s="4">
        <v>367</v>
      </c>
      <c r="P28" s="4">
        <v>4658200</v>
      </c>
      <c r="Q28" s="4">
        <v>9910000</v>
      </c>
      <c r="R28" s="5">
        <v>-1.2699999999999999E-2</v>
      </c>
      <c r="S28" s="4">
        <v>20833204</v>
      </c>
      <c r="T28" s="4">
        <f t="shared" si="2"/>
        <v>20508049.800000001</v>
      </c>
      <c r="U28" s="4">
        <f t="shared" si="6"/>
        <v>8401000</v>
      </c>
      <c r="V28" s="5">
        <v>2.2599999999999999E-2</v>
      </c>
    </row>
    <row r="29" spans="1:22" x14ac:dyDescent="0.2">
      <c r="A29" s="16" t="s">
        <v>325</v>
      </c>
      <c r="B29" s="4">
        <v>644600</v>
      </c>
      <c r="C29" s="4">
        <v>88034</v>
      </c>
      <c r="D29" s="4">
        <v>556566</v>
      </c>
      <c r="E29" s="4">
        <v>11035290000</v>
      </c>
      <c r="F29" s="4">
        <f t="shared" si="4"/>
        <v>-475099801633</v>
      </c>
      <c r="G29" s="4">
        <v>479700</v>
      </c>
      <c r="H29" s="4">
        <v>286200</v>
      </c>
      <c r="I29" s="4">
        <v>193500</v>
      </c>
      <c r="J29" s="4">
        <v>3808755000</v>
      </c>
      <c r="K29" s="4">
        <f t="shared" si="5"/>
        <v>-94208342000</v>
      </c>
      <c r="L29" s="4">
        <v>2359</v>
      </c>
      <c r="M29" s="4">
        <v>3080</v>
      </c>
      <c r="N29" s="4">
        <v>251</v>
      </c>
      <c r="O29" s="4">
        <v>252</v>
      </c>
      <c r="P29" s="4">
        <v>6756000</v>
      </c>
      <c r="Q29" s="4">
        <v>6981500</v>
      </c>
      <c r="R29" s="5">
        <v>0</v>
      </c>
      <c r="S29" s="4">
        <v>14443792</v>
      </c>
      <c r="T29" s="4">
        <f t="shared" si="2"/>
        <v>20499770.699999999</v>
      </c>
      <c r="U29" s="4">
        <f t="shared" si="6"/>
        <v>8401000</v>
      </c>
      <c r="V29" s="5">
        <v>2.0099999999999996E-2</v>
      </c>
    </row>
    <row r="30" spans="1:22" x14ac:dyDescent="0.2">
      <c r="A30" s="16" t="s">
        <v>324</v>
      </c>
      <c r="B30" s="4">
        <v>85200</v>
      </c>
      <c r="C30" s="4">
        <v>1887200</v>
      </c>
      <c r="D30" s="4">
        <v>-1802000</v>
      </c>
      <c r="E30" s="4">
        <v>-36098430000</v>
      </c>
      <c r="F30" s="4">
        <f t="shared" si="4"/>
        <v>-486135091633</v>
      </c>
      <c r="G30" s="4">
        <v>364700</v>
      </c>
      <c r="H30" s="4">
        <v>131601</v>
      </c>
      <c r="I30" s="4">
        <v>233099</v>
      </c>
      <c r="J30" s="4">
        <v>4623331000</v>
      </c>
      <c r="K30" s="4">
        <f t="shared" si="5"/>
        <v>-98017097000</v>
      </c>
      <c r="L30" s="4">
        <v>4740</v>
      </c>
      <c r="M30" s="4">
        <v>4484</v>
      </c>
      <c r="N30" s="4">
        <v>612</v>
      </c>
      <c r="O30" s="4">
        <v>509</v>
      </c>
      <c r="P30" s="4">
        <v>15848000</v>
      </c>
      <c r="Q30" s="4">
        <v>13751000</v>
      </c>
      <c r="R30" s="5">
        <v>-7.4999999999999997E-3</v>
      </c>
      <c r="S30" s="4">
        <v>30155901</v>
      </c>
      <c r="T30" s="4">
        <f t="shared" si="2"/>
        <v>20073910.699999999</v>
      </c>
      <c r="U30" s="4">
        <f t="shared" si="6"/>
        <v>8401000</v>
      </c>
      <c r="V30" s="5">
        <v>2.7200000000000002E-2</v>
      </c>
    </row>
    <row r="31" spans="1:22" x14ac:dyDescent="0.2">
      <c r="A31" s="16" t="s">
        <v>323</v>
      </c>
      <c r="B31" s="4">
        <v>2520100</v>
      </c>
      <c r="C31" s="4">
        <v>320500</v>
      </c>
      <c r="D31" s="4">
        <v>2199600</v>
      </c>
      <c r="E31" s="4">
        <v>42955320000</v>
      </c>
      <c r="F31" s="4">
        <f t="shared" si="4"/>
        <v>-450036661633</v>
      </c>
      <c r="G31" s="4">
        <v>219300</v>
      </c>
      <c r="H31" s="4">
        <v>264801</v>
      </c>
      <c r="I31" s="4">
        <v>-45501</v>
      </c>
      <c r="J31" s="4">
        <v>-866513000</v>
      </c>
      <c r="K31" s="4">
        <f t="shared" si="5"/>
        <v>-102640428000</v>
      </c>
      <c r="L31" s="4">
        <v>3853</v>
      </c>
      <c r="M31" s="4">
        <v>2709</v>
      </c>
      <c r="N31" s="4">
        <v>452</v>
      </c>
      <c r="O31" s="4">
        <v>260</v>
      </c>
      <c r="P31" s="4">
        <v>14400800</v>
      </c>
      <c r="Q31" s="4">
        <v>8170600</v>
      </c>
      <c r="R31" s="5">
        <v>4.4400000000000002E-2</v>
      </c>
      <c r="S31" s="4">
        <v>25599801</v>
      </c>
      <c r="T31" s="4">
        <f t="shared" si="2"/>
        <v>18981450.600000001</v>
      </c>
      <c r="U31" s="4">
        <f t="shared" si="6"/>
        <v>8401000</v>
      </c>
      <c r="V31" s="5">
        <v>4.4999999999999998E-2</v>
      </c>
    </row>
    <row r="32" spans="1:22" x14ac:dyDescent="0.2">
      <c r="A32" s="16" t="s">
        <v>322</v>
      </c>
      <c r="B32" s="4">
        <v>1660300</v>
      </c>
      <c r="C32" s="4">
        <v>3683400</v>
      </c>
      <c r="D32" s="4">
        <v>-2023100</v>
      </c>
      <c r="E32" s="4">
        <v>-38687690000</v>
      </c>
      <c r="F32" s="4">
        <f t="shared" si="4"/>
        <v>-492991981633</v>
      </c>
      <c r="G32" s="4">
        <v>160100</v>
      </c>
      <c r="H32" s="4">
        <v>846300</v>
      </c>
      <c r="I32" s="4">
        <v>-686200</v>
      </c>
      <c r="J32" s="4">
        <v>-13125060000</v>
      </c>
      <c r="K32" s="4">
        <f t="shared" si="5"/>
        <v>-101773915000</v>
      </c>
      <c r="L32" s="4">
        <v>1929</v>
      </c>
      <c r="M32" s="4">
        <v>3353</v>
      </c>
      <c r="N32" s="4">
        <v>262</v>
      </c>
      <c r="O32" s="4">
        <v>345</v>
      </c>
      <c r="P32" s="4">
        <v>6098800</v>
      </c>
      <c r="Q32" s="4">
        <v>8752200</v>
      </c>
      <c r="R32" s="5">
        <v>0</v>
      </c>
      <c r="S32" s="4">
        <v>15468600</v>
      </c>
      <c r="T32" s="4">
        <f t="shared" si="2"/>
        <v>18495700.600000001</v>
      </c>
      <c r="U32" s="4">
        <f t="shared" si="6"/>
        <v>8401000</v>
      </c>
      <c r="V32" s="5">
        <v>2.3399999999999997E-2</v>
      </c>
    </row>
    <row r="33" spans="1:22" x14ac:dyDescent="0.2">
      <c r="A33" s="16" t="s">
        <v>321</v>
      </c>
      <c r="B33" s="4">
        <v>299600</v>
      </c>
      <c r="C33" s="4">
        <v>1469848</v>
      </c>
      <c r="D33" s="4">
        <v>-1170248</v>
      </c>
      <c r="E33" s="4">
        <v>-22380740000</v>
      </c>
      <c r="F33" s="4">
        <f t="shared" si="4"/>
        <v>-454304291633</v>
      </c>
      <c r="G33" s="4">
        <v>433200</v>
      </c>
      <c r="H33" s="4">
        <v>370400</v>
      </c>
      <c r="I33" s="4">
        <v>62800</v>
      </c>
      <c r="J33" s="4">
        <v>1174890000</v>
      </c>
      <c r="K33" s="4">
        <f t="shared" si="5"/>
        <v>-88648855000</v>
      </c>
      <c r="L33" s="4">
        <v>1562</v>
      </c>
      <c r="M33" s="4">
        <v>1935</v>
      </c>
      <c r="N33" s="4">
        <v>152</v>
      </c>
      <c r="O33" s="4">
        <v>179</v>
      </c>
      <c r="P33" s="4">
        <v>3527600</v>
      </c>
      <c r="Q33" s="4">
        <v>4330900</v>
      </c>
      <c r="R33" s="5">
        <v>2.7000000000000001E-3</v>
      </c>
      <c r="S33" s="4">
        <v>8401000</v>
      </c>
      <c r="T33" s="4">
        <f t="shared" si="2"/>
        <v>20592310.600000001</v>
      </c>
      <c r="U33" s="4">
        <f t="shared" si="6"/>
        <v>8878702</v>
      </c>
      <c r="V33" s="5">
        <v>1.8200000000000001E-2</v>
      </c>
    </row>
    <row r="34" spans="1:22" x14ac:dyDescent="0.2">
      <c r="A34" s="16" t="s">
        <v>320</v>
      </c>
      <c r="B34" s="4">
        <v>1706700</v>
      </c>
      <c r="C34" s="4">
        <v>5659500</v>
      </c>
      <c r="D34" s="4">
        <v>-3952800</v>
      </c>
      <c r="E34" s="4">
        <v>-78815980000</v>
      </c>
      <c r="F34" s="4">
        <f t="shared" si="4"/>
        <v>-431923551633</v>
      </c>
      <c r="G34" s="4">
        <v>624300</v>
      </c>
      <c r="H34" s="4">
        <v>150100</v>
      </c>
      <c r="I34" s="4">
        <v>474200</v>
      </c>
      <c r="J34" s="4">
        <v>9291640000</v>
      </c>
      <c r="K34" s="4">
        <f t="shared" si="5"/>
        <v>-89823745000</v>
      </c>
      <c r="L34" s="4">
        <v>6293</v>
      </c>
      <c r="M34" s="4">
        <v>5295</v>
      </c>
      <c r="N34" s="4">
        <v>935</v>
      </c>
      <c r="O34" s="4">
        <v>799</v>
      </c>
      <c r="P34" s="4">
        <v>22015100</v>
      </c>
      <c r="Q34" s="4">
        <v>21557100</v>
      </c>
      <c r="R34" s="5">
        <v>-2.35E-2</v>
      </c>
      <c r="S34" s="4">
        <v>43600000</v>
      </c>
      <c r="T34" s="4">
        <f t="shared" si="2"/>
        <v>17149520.600000001</v>
      </c>
      <c r="U34" s="4">
        <f t="shared" si="6"/>
        <v>8878702</v>
      </c>
      <c r="V34" s="5">
        <v>4.9800000000000004E-2</v>
      </c>
    </row>
    <row r="35" spans="1:22" x14ac:dyDescent="0.2">
      <c r="A35" s="16" t="s">
        <v>319</v>
      </c>
      <c r="B35" s="4">
        <v>362467</v>
      </c>
      <c r="C35" s="4">
        <v>1293700</v>
      </c>
      <c r="D35" s="4">
        <v>-931233</v>
      </c>
      <c r="E35" s="4">
        <v>-18289580000</v>
      </c>
      <c r="F35" s="4">
        <f t="shared" si="4"/>
        <v>-353107571633</v>
      </c>
      <c r="G35" s="4">
        <v>172200</v>
      </c>
      <c r="H35" s="4">
        <v>223202</v>
      </c>
      <c r="I35" s="4">
        <v>-51002</v>
      </c>
      <c r="J35" s="4">
        <v>-1001226000</v>
      </c>
      <c r="K35" s="4">
        <f t="shared" si="5"/>
        <v>-99115385000</v>
      </c>
      <c r="L35" s="4">
        <v>3176</v>
      </c>
      <c r="M35" s="4">
        <v>1907</v>
      </c>
      <c r="N35" s="4">
        <v>308</v>
      </c>
      <c r="O35" s="4">
        <v>208</v>
      </c>
      <c r="P35" s="4">
        <v>9212600</v>
      </c>
      <c r="Q35" s="4">
        <v>6282700</v>
      </c>
      <c r="R35" s="5">
        <v>2.5999999999999999E-3</v>
      </c>
      <c r="S35" s="4">
        <v>16407702</v>
      </c>
      <c r="T35" s="4">
        <f t="shared" si="2"/>
        <v>16014340.4</v>
      </c>
      <c r="U35" s="4">
        <f t="shared" si="6"/>
        <v>8878702</v>
      </c>
      <c r="V35" s="5">
        <v>2.7900000000000001E-2</v>
      </c>
    </row>
    <row r="36" spans="1:22" x14ac:dyDescent="0.2">
      <c r="A36" s="16" t="s">
        <v>318</v>
      </c>
      <c r="B36" s="4">
        <v>5107900</v>
      </c>
      <c r="C36" s="4">
        <v>3227000</v>
      </c>
      <c r="D36" s="4">
        <v>1880900</v>
      </c>
      <c r="E36" s="4">
        <v>35780420000</v>
      </c>
      <c r="F36" s="4">
        <f t="shared" si="4"/>
        <v>-334817991633</v>
      </c>
      <c r="G36" s="4">
        <v>125000</v>
      </c>
      <c r="H36" s="4">
        <v>1163600</v>
      </c>
      <c r="I36" s="4">
        <v>-1038600</v>
      </c>
      <c r="J36" s="4">
        <v>-19814305000</v>
      </c>
      <c r="K36" s="4">
        <f t="shared" si="5"/>
        <v>-98114159000</v>
      </c>
      <c r="L36" s="4">
        <v>6407</v>
      </c>
      <c r="M36" s="4">
        <v>2790</v>
      </c>
      <c r="N36" s="4">
        <v>725</v>
      </c>
      <c r="O36" s="4">
        <v>302</v>
      </c>
      <c r="P36" s="4">
        <v>22234300</v>
      </c>
      <c r="Q36" s="4">
        <v>8938600</v>
      </c>
      <c r="R36" s="5">
        <v>0.04</v>
      </c>
      <c r="S36" s="4">
        <v>32812400</v>
      </c>
      <c r="T36" s="4">
        <f t="shared" si="2"/>
        <v>13858114</v>
      </c>
      <c r="U36" s="4">
        <f t="shared" si="6"/>
        <v>8878702</v>
      </c>
      <c r="V36" s="5">
        <v>4.8799999999999996E-2</v>
      </c>
    </row>
    <row r="37" spans="1:22" x14ac:dyDescent="0.2">
      <c r="A37" s="16" t="s">
        <v>317</v>
      </c>
      <c r="B37" s="4">
        <v>1036600</v>
      </c>
      <c r="C37" s="4">
        <v>2083034</v>
      </c>
      <c r="D37" s="4">
        <v>-1046434</v>
      </c>
      <c r="E37" s="4">
        <v>-19694220000</v>
      </c>
      <c r="F37" s="4">
        <f t="shared" si="4"/>
        <v>-370598411633</v>
      </c>
      <c r="G37" s="4">
        <v>284300</v>
      </c>
      <c r="H37" s="4">
        <v>524500</v>
      </c>
      <c r="I37" s="4">
        <v>-240200</v>
      </c>
      <c r="J37" s="4">
        <v>-4496285000</v>
      </c>
      <c r="K37" s="4">
        <f t="shared" si="5"/>
        <v>-78299854000</v>
      </c>
      <c r="L37" s="4">
        <v>1561</v>
      </c>
      <c r="M37" s="4">
        <v>1584</v>
      </c>
      <c r="N37" s="4">
        <v>207</v>
      </c>
      <c r="O37" s="4">
        <v>174</v>
      </c>
      <c r="P37" s="4">
        <v>4302400</v>
      </c>
      <c r="Q37" s="4">
        <v>4664900</v>
      </c>
      <c r="R37" s="5">
        <v>-2.5999999999999999E-3</v>
      </c>
      <c r="S37" s="4">
        <v>9312600</v>
      </c>
      <c r="T37" s="4">
        <f t="shared" si="2"/>
        <v>14003514</v>
      </c>
      <c r="U37" s="4">
        <f t="shared" si="6"/>
        <v>8878702</v>
      </c>
      <c r="V37" s="5">
        <v>1.0700000000000001E-2</v>
      </c>
    </row>
    <row r="38" spans="1:22" x14ac:dyDescent="0.2">
      <c r="A38" s="16" t="s">
        <v>316</v>
      </c>
      <c r="B38" s="4">
        <v>565400</v>
      </c>
      <c r="C38" s="4">
        <v>1238800</v>
      </c>
      <c r="D38" s="4">
        <v>-673400</v>
      </c>
      <c r="E38" s="4">
        <v>-12692970000</v>
      </c>
      <c r="F38" s="4">
        <f t="shared" si="4"/>
        <v>-350904191633</v>
      </c>
      <c r="G38" s="4">
        <v>205700</v>
      </c>
      <c r="H38" s="4">
        <v>577402</v>
      </c>
      <c r="I38" s="4">
        <v>-371702</v>
      </c>
      <c r="J38" s="4">
        <v>-6987750000</v>
      </c>
      <c r="K38" s="4">
        <f t="shared" si="5"/>
        <v>-73803569000</v>
      </c>
      <c r="L38" s="4">
        <v>1776</v>
      </c>
      <c r="M38" s="4">
        <v>2282</v>
      </c>
      <c r="N38" s="4">
        <v>95</v>
      </c>
      <c r="O38" s="4">
        <v>187</v>
      </c>
      <c r="P38" s="4">
        <v>3984400</v>
      </c>
      <c r="Q38" s="4">
        <v>4594000</v>
      </c>
      <c r="R38" s="5">
        <v>-5.3E-3</v>
      </c>
      <c r="S38" s="4">
        <v>8878702</v>
      </c>
      <c r="T38" s="4">
        <f t="shared" si="2"/>
        <v>13510394</v>
      </c>
      <c r="U38" s="4">
        <f t="shared" si="6"/>
        <v>10611100</v>
      </c>
      <c r="V38" s="5">
        <v>1.5900000000000001E-2</v>
      </c>
    </row>
    <row r="39" spans="1:22" x14ac:dyDescent="0.2">
      <c r="A39" s="16" t="s">
        <v>315</v>
      </c>
      <c r="B39" s="4">
        <v>1134400</v>
      </c>
      <c r="C39" s="4">
        <v>419400</v>
      </c>
      <c r="D39" s="4">
        <v>715000</v>
      </c>
      <c r="E39" s="4">
        <v>13546900000</v>
      </c>
      <c r="F39" s="4">
        <f t="shared" ref="F39:F44" si="7">E39+F40</f>
        <v>-338211221633</v>
      </c>
      <c r="G39" s="4">
        <v>298500</v>
      </c>
      <c r="H39" s="4">
        <v>106698</v>
      </c>
      <c r="I39" s="4">
        <v>191802</v>
      </c>
      <c r="J39" s="4">
        <v>3623804000</v>
      </c>
      <c r="K39" s="4">
        <f t="shared" ref="K39:K44" si="8">K40+J39</f>
        <v>-66815819000</v>
      </c>
      <c r="L39" s="4">
        <v>2235</v>
      </c>
      <c r="M39" s="4">
        <v>1605</v>
      </c>
      <c r="N39" s="4">
        <v>314</v>
      </c>
      <c r="O39" s="4">
        <v>167</v>
      </c>
      <c r="P39" s="4">
        <v>9468200</v>
      </c>
      <c r="Q39" s="4">
        <v>4892300</v>
      </c>
      <c r="R39" s="5">
        <v>2.7000000000000001E-3</v>
      </c>
      <c r="S39" s="4">
        <v>14361001</v>
      </c>
      <c r="T39" s="4">
        <f t="shared" ref="T39:T44" si="9">AVERAGE(S40:S49)</f>
        <v>12464133.9</v>
      </c>
      <c r="U39" s="4">
        <f t="shared" ref="U39:U44" si="10">MIN(S40:S44)</f>
        <v>9172100</v>
      </c>
      <c r="V39" s="5">
        <v>1.32E-2</v>
      </c>
    </row>
    <row r="40" spans="1:22" x14ac:dyDescent="0.2">
      <c r="A40" s="16" t="s">
        <v>314</v>
      </c>
      <c r="B40" s="4">
        <v>2148700</v>
      </c>
      <c r="C40" s="4">
        <v>2389406</v>
      </c>
      <c r="D40" s="4">
        <v>-240706</v>
      </c>
      <c r="E40" s="4">
        <v>-4688370000</v>
      </c>
      <c r="F40" s="4">
        <f t="shared" si="7"/>
        <v>-351758121633</v>
      </c>
      <c r="G40" s="4">
        <v>140900</v>
      </c>
      <c r="H40" s="4">
        <v>615901</v>
      </c>
      <c r="I40" s="4">
        <v>-475001</v>
      </c>
      <c r="J40" s="4">
        <v>-8966242000</v>
      </c>
      <c r="K40" s="4">
        <f t="shared" si="8"/>
        <v>-70439623000</v>
      </c>
      <c r="L40" s="4">
        <v>5338</v>
      </c>
      <c r="M40" s="4">
        <v>2738</v>
      </c>
      <c r="N40" s="4">
        <v>607</v>
      </c>
      <c r="O40" s="4">
        <v>268</v>
      </c>
      <c r="P40" s="4">
        <v>17709400</v>
      </c>
      <c r="Q40" s="4">
        <v>7830400</v>
      </c>
      <c r="R40" s="5">
        <v>1.9E-2</v>
      </c>
      <c r="S40" s="4">
        <v>25897301</v>
      </c>
      <c r="T40" s="4">
        <f t="shared" si="9"/>
        <v>10507413.800000001</v>
      </c>
      <c r="U40" s="4">
        <f t="shared" si="10"/>
        <v>5055900</v>
      </c>
      <c r="V40" s="5">
        <v>2.8799999999999999E-2</v>
      </c>
    </row>
    <row r="41" spans="1:22" x14ac:dyDescent="0.2">
      <c r="A41" s="16" t="s">
        <v>310</v>
      </c>
      <c r="B41" s="4">
        <v>859100</v>
      </c>
      <c r="C41" s="4">
        <v>1084300</v>
      </c>
      <c r="D41" s="4">
        <v>-225200</v>
      </c>
      <c r="E41" s="4">
        <v>-4223370000</v>
      </c>
      <c r="F41" s="4">
        <f t="shared" si="7"/>
        <v>-347069751633</v>
      </c>
      <c r="G41" s="4">
        <v>322200</v>
      </c>
      <c r="H41" s="4">
        <v>121100</v>
      </c>
      <c r="I41" s="4">
        <v>201100</v>
      </c>
      <c r="J41" s="4">
        <v>3746775000</v>
      </c>
      <c r="K41" s="4">
        <f t="shared" si="8"/>
        <v>-61473381000</v>
      </c>
      <c r="L41" s="4">
        <v>3079</v>
      </c>
      <c r="M41" s="4">
        <v>1554</v>
      </c>
      <c r="N41" s="4">
        <v>346</v>
      </c>
      <c r="O41" s="4">
        <v>180</v>
      </c>
      <c r="P41" s="4">
        <v>9753500</v>
      </c>
      <c r="Q41" s="4">
        <v>4921700</v>
      </c>
      <c r="R41" s="5">
        <v>2.2099999999999998E-2</v>
      </c>
      <c r="S41" s="4">
        <v>14675200</v>
      </c>
      <c r="T41" s="4">
        <f t="shared" si="9"/>
        <v>10071093.800000001</v>
      </c>
      <c r="U41" s="4">
        <f t="shared" si="10"/>
        <v>5055900</v>
      </c>
      <c r="V41" s="5">
        <v>2.69E-2</v>
      </c>
    </row>
    <row r="42" spans="1:22" x14ac:dyDescent="0.2">
      <c r="A42" s="16" t="s">
        <v>309</v>
      </c>
      <c r="B42" s="4">
        <v>1016630</v>
      </c>
      <c r="C42" s="4">
        <v>4041800</v>
      </c>
      <c r="D42" s="4">
        <v>-3025170</v>
      </c>
      <c r="E42" s="4">
        <v>-54937490000</v>
      </c>
      <c r="F42" s="4">
        <f t="shared" si="7"/>
        <v>-342846381633</v>
      </c>
      <c r="G42" s="4">
        <v>55600</v>
      </c>
      <c r="H42" s="4">
        <v>192200</v>
      </c>
      <c r="I42" s="4">
        <v>-136600</v>
      </c>
      <c r="J42" s="4">
        <v>-2423610000</v>
      </c>
      <c r="K42" s="4">
        <f t="shared" si="8"/>
        <v>-65220156000</v>
      </c>
      <c r="L42" s="4">
        <v>1495</v>
      </c>
      <c r="M42" s="4">
        <v>908</v>
      </c>
      <c r="N42" s="4">
        <v>299</v>
      </c>
      <c r="O42" s="4">
        <v>139</v>
      </c>
      <c r="P42" s="4">
        <v>5758300</v>
      </c>
      <c r="Q42" s="4">
        <v>3649600</v>
      </c>
      <c r="R42" s="5">
        <v>-2.7000000000000001E-3</v>
      </c>
      <c r="S42" s="4">
        <v>10611100</v>
      </c>
      <c r="T42" s="4">
        <f t="shared" si="9"/>
        <v>9952003.8000000007</v>
      </c>
      <c r="U42" s="4">
        <f t="shared" si="10"/>
        <v>5055900</v>
      </c>
      <c r="V42" s="5">
        <v>1.37E-2</v>
      </c>
    </row>
    <row r="43" spans="1:22" x14ac:dyDescent="0.2">
      <c r="A43" s="16" t="s">
        <v>306</v>
      </c>
      <c r="B43" s="4">
        <v>522600</v>
      </c>
      <c r="C43" s="4">
        <v>6265900</v>
      </c>
      <c r="D43" s="4">
        <v>-5743300</v>
      </c>
      <c r="E43" s="4">
        <v>-101585690000</v>
      </c>
      <c r="F43" s="4">
        <f t="shared" si="7"/>
        <v>-287908891633</v>
      </c>
      <c r="G43" s="4">
        <v>324400</v>
      </c>
      <c r="H43" s="4">
        <v>503300</v>
      </c>
      <c r="I43" s="4">
        <v>-178900</v>
      </c>
      <c r="J43" s="4">
        <v>-3077900000</v>
      </c>
      <c r="K43" s="4">
        <f t="shared" si="8"/>
        <v>-62796546000</v>
      </c>
      <c r="L43" s="4">
        <v>3707</v>
      </c>
      <c r="M43" s="4">
        <v>1314</v>
      </c>
      <c r="N43" s="4">
        <v>536</v>
      </c>
      <c r="O43" s="4">
        <v>155</v>
      </c>
      <c r="P43" s="4">
        <v>13986600</v>
      </c>
      <c r="Q43" s="4">
        <v>4633200</v>
      </c>
      <c r="R43" s="5">
        <v>3.7200000000000004E-2</v>
      </c>
      <c r="S43" s="4">
        <v>29367100</v>
      </c>
      <c r="T43" s="4">
        <f t="shared" si="9"/>
        <v>7894983.7999999998</v>
      </c>
      <c r="U43" s="4">
        <f t="shared" si="10"/>
        <v>3947502</v>
      </c>
      <c r="V43" s="5">
        <v>4.1100000000000005E-2</v>
      </c>
    </row>
    <row r="44" spans="1:22" x14ac:dyDescent="0.2">
      <c r="A44" s="16" t="s">
        <v>305</v>
      </c>
      <c r="B44" s="4">
        <v>61200</v>
      </c>
      <c r="C44" s="4">
        <v>1624637</v>
      </c>
      <c r="D44" s="4">
        <v>-1563437</v>
      </c>
      <c r="E44" s="4">
        <v>-27670390000</v>
      </c>
      <c r="F44" s="4">
        <f t="shared" si="7"/>
        <v>-186323201633</v>
      </c>
      <c r="G44" s="4">
        <v>151000</v>
      </c>
      <c r="H44" s="4">
        <v>178200</v>
      </c>
      <c r="I44" s="4">
        <v>-27200</v>
      </c>
      <c r="J44" s="4">
        <v>-504280000</v>
      </c>
      <c r="K44" s="4">
        <f t="shared" si="8"/>
        <v>-59718646000</v>
      </c>
      <c r="L44" s="4">
        <v>1412</v>
      </c>
      <c r="M44" s="4">
        <v>3342</v>
      </c>
      <c r="N44" s="4">
        <v>93</v>
      </c>
      <c r="O44" s="4">
        <v>153</v>
      </c>
      <c r="P44" s="4">
        <v>2436900</v>
      </c>
      <c r="Q44" s="4">
        <v>4905500</v>
      </c>
      <c r="R44" s="5">
        <v>-0.02</v>
      </c>
      <c r="S44" s="4">
        <v>9172100</v>
      </c>
      <c r="T44" s="4">
        <f t="shared" si="9"/>
        <v>7542723.7999999998</v>
      </c>
      <c r="U44" s="4">
        <f t="shared" si="10"/>
        <v>3898400</v>
      </c>
      <c r="V44" s="5">
        <v>2.5099999999999997E-2</v>
      </c>
    </row>
    <row r="45" spans="1:22" x14ac:dyDescent="0.2">
      <c r="A45" s="16" t="s">
        <v>304</v>
      </c>
      <c r="B45" s="4">
        <v>234000</v>
      </c>
      <c r="C45" s="4">
        <v>453100</v>
      </c>
      <c r="D45" s="4">
        <v>-219100</v>
      </c>
      <c r="E45" s="4">
        <v>-3922301688</v>
      </c>
      <c r="F45" s="4">
        <f t="shared" ref="F45:F55" si="11">E45+F46</f>
        <v>-158652811633</v>
      </c>
      <c r="G45" s="4">
        <v>107800</v>
      </c>
      <c r="H45" s="4">
        <v>185100</v>
      </c>
      <c r="I45" s="4">
        <v>-77300</v>
      </c>
      <c r="J45" s="4">
        <v>-1379745000</v>
      </c>
      <c r="K45" s="4">
        <f t="shared" ref="K45:K55" si="12">K46+J45</f>
        <v>-59214366000</v>
      </c>
      <c r="L45" s="4">
        <v>1120</v>
      </c>
      <c r="M45" s="4">
        <v>1160</v>
      </c>
      <c r="N45" s="4">
        <v>58</v>
      </c>
      <c r="O45" s="4">
        <v>58</v>
      </c>
      <c r="P45" s="4">
        <v>1908600</v>
      </c>
      <c r="Q45" s="4">
        <v>2459700</v>
      </c>
      <c r="R45" s="5">
        <v>0</v>
      </c>
      <c r="S45" s="4">
        <v>5055900</v>
      </c>
      <c r="T45" s="4">
        <f t="shared" ref="T45:T61" si="13">AVERAGE(S46:S55)</f>
        <v>7574033.9000000004</v>
      </c>
      <c r="U45" s="4">
        <f t="shared" ref="U45:U55" si="14">MIN(S46:S50)</f>
        <v>3898400</v>
      </c>
      <c r="V45" s="5">
        <v>1.3899999999999999E-2</v>
      </c>
    </row>
    <row r="46" spans="1:22" x14ac:dyDescent="0.2">
      <c r="A46" s="16" t="s">
        <v>303</v>
      </c>
      <c r="B46" s="4">
        <v>56800</v>
      </c>
      <c r="C46" s="4">
        <v>504800</v>
      </c>
      <c r="D46" s="4">
        <v>-448000</v>
      </c>
      <c r="E46" s="4">
        <v>-8098309770</v>
      </c>
      <c r="F46" s="4">
        <f t="shared" si="11"/>
        <v>-154730509945</v>
      </c>
      <c r="G46" s="4">
        <v>91200</v>
      </c>
      <c r="H46" s="4">
        <v>197901</v>
      </c>
      <c r="I46" s="4">
        <v>-106701</v>
      </c>
      <c r="J46" s="4">
        <v>-1904472000</v>
      </c>
      <c r="K46" s="4">
        <f t="shared" si="12"/>
        <v>-57834621000</v>
      </c>
      <c r="L46" s="4">
        <v>1476</v>
      </c>
      <c r="M46" s="4">
        <v>3395</v>
      </c>
      <c r="N46" s="4">
        <v>127</v>
      </c>
      <c r="O46" s="4">
        <v>203</v>
      </c>
      <c r="P46" s="4">
        <v>3183200</v>
      </c>
      <c r="Q46" s="4">
        <v>5509500</v>
      </c>
      <c r="R46" s="5">
        <v>-2.52E-2</v>
      </c>
      <c r="S46" s="4">
        <v>11250136</v>
      </c>
      <c r="T46" s="4">
        <f t="shared" si="13"/>
        <v>7194529.7000000002</v>
      </c>
      <c r="U46" s="4">
        <f t="shared" si="14"/>
        <v>3898400</v>
      </c>
      <c r="V46" s="5">
        <v>3.5299999999999998E-2</v>
      </c>
    </row>
    <row r="47" spans="1:22" x14ac:dyDescent="0.2">
      <c r="A47" s="16" t="s">
        <v>299</v>
      </c>
      <c r="B47" s="4">
        <v>714300</v>
      </c>
      <c r="C47" s="4">
        <v>26020</v>
      </c>
      <c r="D47" s="4">
        <v>688280</v>
      </c>
      <c r="E47" s="4">
        <v>12600933412</v>
      </c>
      <c r="F47" s="4">
        <f t="shared" si="11"/>
        <v>-146632200175</v>
      </c>
      <c r="G47" s="4">
        <v>289200</v>
      </c>
      <c r="H47" s="4">
        <v>80400</v>
      </c>
      <c r="I47" s="4">
        <v>208800</v>
      </c>
      <c r="J47" s="4">
        <v>3815865000</v>
      </c>
      <c r="K47" s="4">
        <f t="shared" si="12"/>
        <v>-55930149000</v>
      </c>
      <c r="L47" s="4">
        <v>1294</v>
      </c>
      <c r="M47" s="4">
        <v>1045</v>
      </c>
      <c r="N47" s="4">
        <v>132</v>
      </c>
      <c r="O47" s="4">
        <v>87</v>
      </c>
      <c r="P47" s="4">
        <v>3596600</v>
      </c>
      <c r="Q47" s="4">
        <v>3380600</v>
      </c>
      <c r="R47" s="5">
        <v>8.3000000000000001E-3</v>
      </c>
      <c r="S47" s="4">
        <v>10766600</v>
      </c>
      <c r="T47" s="4">
        <f t="shared" si="13"/>
        <v>7051411</v>
      </c>
      <c r="U47" s="4">
        <f t="shared" si="14"/>
        <v>3898400</v>
      </c>
      <c r="V47" s="5">
        <v>1.6299999999999999E-2</v>
      </c>
    </row>
    <row r="48" spans="1:22" x14ac:dyDescent="0.2">
      <c r="A48" s="16" t="s">
        <v>298</v>
      </c>
      <c r="B48" s="4">
        <v>126500</v>
      </c>
      <c r="C48" s="4">
        <v>47600</v>
      </c>
      <c r="D48" s="4">
        <v>78900</v>
      </c>
      <c r="E48" s="4">
        <v>1441090000</v>
      </c>
      <c r="F48" s="4">
        <f t="shared" si="11"/>
        <v>-159233133587</v>
      </c>
      <c r="G48" s="4">
        <v>129800</v>
      </c>
      <c r="H48" s="4">
        <v>26402</v>
      </c>
      <c r="I48" s="4">
        <v>103398</v>
      </c>
      <c r="J48" s="4">
        <v>1888221000</v>
      </c>
      <c r="K48" s="4">
        <f t="shared" si="12"/>
        <v>-59746014000</v>
      </c>
      <c r="L48" s="4">
        <v>514</v>
      </c>
      <c r="M48" s="4">
        <v>1126</v>
      </c>
      <c r="N48" s="4">
        <v>24</v>
      </c>
      <c r="O48" s="4">
        <v>56</v>
      </c>
      <c r="P48" s="4">
        <v>911900</v>
      </c>
      <c r="Q48" s="4">
        <v>2035300</v>
      </c>
      <c r="R48" s="5">
        <v>-8.199999999999999E-3</v>
      </c>
      <c r="S48" s="4">
        <v>3947502</v>
      </c>
      <c r="T48" s="4">
        <f t="shared" si="13"/>
        <v>7353242.2000000002</v>
      </c>
      <c r="U48" s="4">
        <f t="shared" si="14"/>
        <v>3898400</v>
      </c>
      <c r="V48" s="5">
        <v>1.3600000000000001E-2</v>
      </c>
    </row>
    <row r="49" spans="1:22" x14ac:dyDescent="0.2">
      <c r="A49" s="16" t="s">
        <v>286</v>
      </c>
      <c r="B49" s="4">
        <v>181300</v>
      </c>
      <c r="C49" s="4">
        <v>220200</v>
      </c>
      <c r="D49" s="4">
        <v>-38900</v>
      </c>
      <c r="E49" s="4">
        <v>-707310000</v>
      </c>
      <c r="F49" s="4">
        <f t="shared" si="11"/>
        <v>-160674223587</v>
      </c>
      <c r="G49" s="4">
        <v>614100</v>
      </c>
      <c r="H49" s="4">
        <v>27200</v>
      </c>
      <c r="I49" s="4">
        <v>586900</v>
      </c>
      <c r="J49" s="4">
        <v>10768700000</v>
      </c>
      <c r="K49" s="4">
        <f t="shared" si="12"/>
        <v>-61634235000</v>
      </c>
      <c r="L49" s="4">
        <v>1081</v>
      </c>
      <c r="M49" s="4">
        <v>778</v>
      </c>
      <c r="N49" s="4">
        <v>68</v>
      </c>
      <c r="O49" s="4">
        <v>59</v>
      </c>
      <c r="P49" s="4">
        <v>2119200</v>
      </c>
      <c r="Q49" s="4">
        <v>1561400</v>
      </c>
      <c r="R49" s="5">
        <v>8.3000000000000001E-3</v>
      </c>
      <c r="S49" s="4">
        <v>3898400</v>
      </c>
      <c r="T49" s="4">
        <f t="shared" si="13"/>
        <v>8853756.8000000007</v>
      </c>
      <c r="U49" s="4">
        <f t="shared" si="14"/>
        <v>5649500</v>
      </c>
      <c r="V49" s="5">
        <v>1.9E-2</v>
      </c>
    </row>
    <row r="50" spans="1:22" x14ac:dyDescent="0.2">
      <c r="A50" s="16" t="s">
        <v>285</v>
      </c>
      <c r="B50" s="4">
        <v>178600</v>
      </c>
      <c r="C50" s="4">
        <v>2046509</v>
      </c>
      <c r="D50" s="4">
        <v>-1867909</v>
      </c>
      <c r="E50" s="4">
        <v>-34011940000</v>
      </c>
      <c r="F50" s="4">
        <f t="shared" si="11"/>
        <v>-159966913587</v>
      </c>
      <c r="G50" s="4">
        <v>162800</v>
      </c>
      <c r="H50" s="4">
        <v>130900</v>
      </c>
      <c r="I50" s="4">
        <v>31900</v>
      </c>
      <c r="J50" s="4">
        <v>583245000</v>
      </c>
      <c r="K50" s="4">
        <f t="shared" si="12"/>
        <v>-72402935000</v>
      </c>
      <c r="L50" s="4">
        <v>1056</v>
      </c>
      <c r="M50" s="4">
        <v>1168</v>
      </c>
      <c r="N50" s="4">
        <v>97</v>
      </c>
      <c r="O50" s="4">
        <v>89</v>
      </c>
      <c r="P50" s="4">
        <v>2524500</v>
      </c>
      <c r="Q50" s="4">
        <v>2491700</v>
      </c>
      <c r="R50" s="5">
        <v>-8.199999999999999E-3</v>
      </c>
      <c r="S50" s="4">
        <v>6330100</v>
      </c>
      <c r="T50" s="4">
        <f t="shared" si="13"/>
        <v>10032703.1</v>
      </c>
      <c r="U50" s="4">
        <f t="shared" si="14"/>
        <v>5369001</v>
      </c>
      <c r="V50" s="5">
        <v>8.199999999999999E-3</v>
      </c>
    </row>
    <row r="51" spans="1:22" x14ac:dyDescent="0.2">
      <c r="A51" s="16" t="s">
        <v>284</v>
      </c>
      <c r="B51" s="4">
        <v>293700</v>
      </c>
      <c r="C51" s="4">
        <v>3364400</v>
      </c>
      <c r="D51" s="4">
        <v>-3070700</v>
      </c>
      <c r="E51" s="4">
        <v>-56518740000</v>
      </c>
      <c r="F51" s="4">
        <f t="shared" si="11"/>
        <v>-125954973587</v>
      </c>
      <c r="G51" s="4">
        <v>238400</v>
      </c>
      <c r="H51" s="4">
        <v>248800</v>
      </c>
      <c r="I51" s="4">
        <v>-10400</v>
      </c>
      <c r="J51" s="4">
        <v>-154090000</v>
      </c>
      <c r="K51" s="4">
        <f t="shared" si="12"/>
        <v>-72986180000</v>
      </c>
      <c r="L51" s="4">
        <v>1516</v>
      </c>
      <c r="M51" s="4">
        <v>2531</v>
      </c>
      <c r="N51" s="4">
        <v>136</v>
      </c>
      <c r="O51" s="4">
        <v>187</v>
      </c>
      <c r="P51" s="4">
        <v>3730500</v>
      </c>
      <c r="Q51" s="4">
        <v>5300100</v>
      </c>
      <c r="R51" s="5">
        <v>-1.6299999999999999E-2</v>
      </c>
      <c r="S51" s="4">
        <v>10312000</v>
      </c>
      <c r="T51" s="4">
        <f t="shared" si="13"/>
        <v>11423660.5</v>
      </c>
      <c r="U51" s="4">
        <f t="shared" si="14"/>
        <v>5369001</v>
      </c>
      <c r="V51" s="5">
        <v>1.6200000000000003E-2</v>
      </c>
    </row>
    <row r="52" spans="1:22" x14ac:dyDescent="0.2">
      <c r="A52" s="16" t="s">
        <v>283</v>
      </c>
      <c r="B52" s="4">
        <v>191600</v>
      </c>
      <c r="C52" s="4">
        <v>118100</v>
      </c>
      <c r="D52" s="4">
        <v>73500</v>
      </c>
      <c r="E52" s="4">
        <v>1377990000</v>
      </c>
      <c r="F52" s="4">
        <f t="shared" si="11"/>
        <v>-69436233587</v>
      </c>
      <c r="G52" s="4">
        <v>108800</v>
      </c>
      <c r="H52" s="4">
        <v>1033200</v>
      </c>
      <c r="I52" s="4">
        <v>-924400</v>
      </c>
      <c r="J52" s="4">
        <v>-17197580000</v>
      </c>
      <c r="K52" s="4">
        <f t="shared" si="12"/>
        <v>-72832090000</v>
      </c>
      <c r="L52" s="4">
        <v>1223</v>
      </c>
      <c r="M52" s="4">
        <v>1737</v>
      </c>
      <c r="N52" s="4">
        <v>159</v>
      </c>
      <c r="O52" s="4">
        <v>203</v>
      </c>
      <c r="P52" s="4">
        <v>4783400</v>
      </c>
      <c r="Q52" s="4">
        <v>4483600</v>
      </c>
      <c r="R52" s="5">
        <v>-2.5999999999999999E-3</v>
      </c>
      <c r="S52" s="4">
        <v>9420200</v>
      </c>
      <c r="T52" s="4">
        <f t="shared" si="13"/>
        <v>11532020.5</v>
      </c>
      <c r="U52" s="4">
        <f t="shared" si="14"/>
        <v>5369001</v>
      </c>
      <c r="V52" s="5">
        <v>1.6E-2</v>
      </c>
    </row>
    <row r="53" spans="1:22" x14ac:dyDescent="0.2">
      <c r="A53" s="16" t="s">
        <v>282</v>
      </c>
      <c r="B53" s="4">
        <v>278100</v>
      </c>
      <c r="C53" s="4">
        <v>100000</v>
      </c>
      <c r="D53" s="4">
        <v>178100</v>
      </c>
      <c r="E53" s="4">
        <v>3312460000</v>
      </c>
      <c r="F53" s="4">
        <f t="shared" si="11"/>
        <v>-70814223587</v>
      </c>
      <c r="G53" s="4">
        <v>221400</v>
      </c>
      <c r="H53" s="4">
        <v>63200</v>
      </c>
      <c r="I53" s="4">
        <v>158200</v>
      </c>
      <c r="J53" s="4">
        <v>2939160000</v>
      </c>
      <c r="K53" s="4">
        <f t="shared" si="12"/>
        <v>-55634510000</v>
      </c>
      <c r="L53" s="4">
        <v>1411</v>
      </c>
      <c r="M53" s="4">
        <v>1686</v>
      </c>
      <c r="N53" s="4">
        <v>178</v>
      </c>
      <c r="O53" s="4">
        <v>179</v>
      </c>
      <c r="P53" s="4">
        <v>4277100</v>
      </c>
      <c r="Q53" s="4">
        <v>4207200</v>
      </c>
      <c r="R53" s="5">
        <v>2.7000000000000001E-3</v>
      </c>
      <c r="S53" s="4">
        <v>8796900</v>
      </c>
      <c r="T53" s="4">
        <f t="shared" si="13"/>
        <v>11665889.199999999</v>
      </c>
      <c r="U53" s="4">
        <f t="shared" si="14"/>
        <v>5369001</v>
      </c>
      <c r="V53" s="5">
        <v>1.34E-2</v>
      </c>
    </row>
    <row r="54" spans="1:22" x14ac:dyDescent="0.2">
      <c r="A54" s="16" t="s">
        <v>281</v>
      </c>
      <c r="B54" s="4">
        <v>222400</v>
      </c>
      <c r="C54" s="4">
        <v>81500</v>
      </c>
      <c r="D54" s="4">
        <v>140900</v>
      </c>
      <c r="E54" s="4">
        <v>2617240000</v>
      </c>
      <c r="F54" s="4">
        <f t="shared" si="11"/>
        <v>-74126683587</v>
      </c>
      <c r="G54" s="4">
        <v>307600</v>
      </c>
      <c r="H54" s="4">
        <v>101000</v>
      </c>
      <c r="I54" s="4">
        <v>206600</v>
      </c>
      <c r="J54" s="4">
        <v>3822840000</v>
      </c>
      <c r="K54" s="4">
        <f t="shared" si="12"/>
        <v>-58573670000</v>
      </c>
      <c r="L54" s="4">
        <v>1109</v>
      </c>
      <c r="M54" s="4">
        <v>1344</v>
      </c>
      <c r="N54" s="4">
        <v>105</v>
      </c>
      <c r="O54" s="4">
        <v>89</v>
      </c>
      <c r="P54" s="4">
        <v>2587600</v>
      </c>
      <c r="Q54" s="4">
        <v>2566600</v>
      </c>
      <c r="R54" s="5">
        <v>8.199999999999999E-3</v>
      </c>
      <c r="S54" s="4">
        <v>5649500</v>
      </c>
      <c r="T54" s="4">
        <f t="shared" si="13"/>
        <v>12203731.800000001</v>
      </c>
      <c r="U54" s="4">
        <f t="shared" si="14"/>
        <v>5369001</v>
      </c>
      <c r="V54" s="5">
        <v>1.3500000000000002E-2</v>
      </c>
    </row>
    <row r="55" spans="1:22" x14ac:dyDescent="0.2">
      <c r="A55" s="16" t="s">
        <v>280</v>
      </c>
      <c r="B55" s="4">
        <v>161000</v>
      </c>
      <c r="C55" s="4">
        <v>120600</v>
      </c>
      <c r="D55" s="4">
        <v>40400</v>
      </c>
      <c r="E55" s="4">
        <v>748080000</v>
      </c>
      <c r="F55" s="4">
        <f t="shared" si="11"/>
        <v>-76743923587</v>
      </c>
      <c r="G55" s="4">
        <v>363200</v>
      </c>
      <c r="H55" s="4">
        <v>122401</v>
      </c>
      <c r="I55" s="4">
        <v>240799</v>
      </c>
      <c r="J55" s="4">
        <v>4419603000</v>
      </c>
      <c r="K55" s="4">
        <f t="shared" si="12"/>
        <v>-62396510000</v>
      </c>
      <c r="L55" s="4">
        <v>892</v>
      </c>
      <c r="M55" s="4">
        <v>1115</v>
      </c>
      <c r="N55" s="4">
        <v>82</v>
      </c>
      <c r="O55" s="4">
        <v>144</v>
      </c>
      <c r="P55" s="4">
        <v>2141800</v>
      </c>
      <c r="Q55" s="4">
        <v>4781000</v>
      </c>
      <c r="R55" s="5">
        <v>5.5000000000000005E-3</v>
      </c>
      <c r="S55" s="4">
        <v>5369001</v>
      </c>
      <c r="T55" s="4">
        <f t="shared" si="13"/>
        <v>14727257.9</v>
      </c>
      <c r="U55" s="4">
        <f t="shared" si="14"/>
        <v>6965814</v>
      </c>
      <c r="V55" s="5">
        <v>1.3600000000000001E-2</v>
      </c>
    </row>
    <row r="56" spans="1:22" x14ac:dyDescent="0.2">
      <c r="A56" s="16" t="s">
        <v>279</v>
      </c>
      <c r="B56" s="4">
        <v>167200</v>
      </c>
      <c r="C56" s="4">
        <v>133242</v>
      </c>
      <c r="D56" s="4">
        <v>33958</v>
      </c>
      <c r="E56" s="4">
        <v>632780000</v>
      </c>
      <c r="F56" s="4">
        <f t="shared" ref="F56:F130" si="15">E56+F57</f>
        <v>-77492003587</v>
      </c>
      <c r="G56" s="4">
        <v>453800</v>
      </c>
      <c r="H56" s="4">
        <v>793100</v>
      </c>
      <c r="I56" s="4">
        <v>-339300</v>
      </c>
      <c r="J56" s="4">
        <v>-6241395000</v>
      </c>
      <c r="K56" s="4">
        <f t="shared" ref="K56:K76" si="16">K57+J56</f>
        <v>-66816113000</v>
      </c>
      <c r="L56" s="4">
        <v>1127</v>
      </c>
      <c r="M56" s="4">
        <v>1532</v>
      </c>
      <c r="N56" s="4">
        <v>119</v>
      </c>
      <c r="O56" s="4">
        <v>191</v>
      </c>
      <c r="P56" s="4">
        <v>2519900</v>
      </c>
      <c r="Q56" s="4">
        <v>4651600</v>
      </c>
      <c r="R56" s="5">
        <v>-1.34E-2</v>
      </c>
      <c r="S56" s="4">
        <v>7455094</v>
      </c>
      <c r="T56" s="4">
        <f t="shared" si="13"/>
        <v>14697413.9</v>
      </c>
      <c r="U56" s="4">
        <f t="shared" ref="U56:U123" si="17">MIN(S57:S61)</f>
        <v>6965814</v>
      </c>
      <c r="V56" s="5">
        <v>1.8799999999999997E-2</v>
      </c>
    </row>
    <row r="57" spans="1:22" x14ac:dyDescent="0.2">
      <c r="A57" s="16" t="s">
        <v>278</v>
      </c>
      <c r="B57" s="4">
        <v>376310</v>
      </c>
      <c r="C57" s="4">
        <v>130397</v>
      </c>
      <c r="D57" s="4">
        <v>245913</v>
      </c>
      <c r="E57" s="4">
        <v>4494950000</v>
      </c>
      <c r="F57" s="4">
        <f t="shared" si="15"/>
        <v>-78124783587</v>
      </c>
      <c r="G57" s="4">
        <v>166200</v>
      </c>
      <c r="H57" s="4">
        <v>291300</v>
      </c>
      <c r="I57" s="4">
        <v>-125100</v>
      </c>
      <c r="J57" s="4">
        <v>-2282950000</v>
      </c>
      <c r="K57" s="4">
        <f t="shared" si="16"/>
        <v>-60574718000</v>
      </c>
      <c r="L57" s="4">
        <v>1416</v>
      </c>
      <c r="M57" s="4">
        <v>1536</v>
      </c>
      <c r="N57" s="4">
        <v>140</v>
      </c>
      <c r="O57" s="4">
        <v>97</v>
      </c>
      <c r="P57" s="4">
        <v>6085800</v>
      </c>
      <c r="Q57" s="4">
        <v>2828500</v>
      </c>
      <c r="R57" s="5">
        <v>1.6399999999999998E-2</v>
      </c>
      <c r="S57" s="4">
        <v>9335413</v>
      </c>
      <c r="T57" s="4">
        <f t="shared" si="13"/>
        <v>14461073.300000001</v>
      </c>
      <c r="U57" s="4">
        <f t="shared" si="17"/>
        <v>6965814</v>
      </c>
      <c r="V57" s="5">
        <v>2.1600000000000001E-2</v>
      </c>
    </row>
    <row r="58" spans="1:22" x14ac:dyDescent="0.2">
      <c r="A58" s="16" t="s">
        <v>275</v>
      </c>
      <c r="B58" s="4">
        <v>55000</v>
      </c>
      <c r="C58" s="4">
        <v>136200</v>
      </c>
      <c r="D58" s="4">
        <v>-81200</v>
      </c>
      <c r="E58" s="4">
        <v>-1500160000</v>
      </c>
      <c r="F58" s="4">
        <f t="shared" si="15"/>
        <v>-82619733587</v>
      </c>
      <c r="G58" s="4">
        <v>303000</v>
      </c>
      <c r="H58" s="4">
        <v>132902</v>
      </c>
      <c r="I58" s="4">
        <v>170098</v>
      </c>
      <c r="J58" s="4">
        <v>3158040000</v>
      </c>
      <c r="K58" s="4">
        <f t="shared" si="16"/>
        <v>-58291768000</v>
      </c>
      <c r="L58" s="4">
        <v>1080</v>
      </c>
      <c r="M58" s="4">
        <v>1505</v>
      </c>
      <c r="N58" s="4">
        <v>102</v>
      </c>
      <c r="O58" s="4">
        <v>160</v>
      </c>
      <c r="P58" s="4">
        <v>2739800</v>
      </c>
      <c r="Q58" s="4">
        <v>4223300</v>
      </c>
      <c r="R58" s="5">
        <v>-1.34E-2</v>
      </c>
      <c r="S58" s="4">
        <v>6965814</v>
      </c>
      <c r="T58" s="4">
        <f t="shared" si="13"/>
        <v>14069306.4</v>
      </c>
      <c r="U58" s="4">
        <f t="shared" si="17"/>
        <v>10135587</v>
      </c>
      <c r="V58" s="5">
        <v>2.6600000000000002E-2</v>
      </c>
    </row>
    <row r="59" spans="1:22" x14ac:dyDescent="0.2">
      <c r="A59" s="16" t="s">
        <v>274</v>
      </c>
      <c r="B59" s="4">
        <v>152800</v>
      </c>
      <c r="C59" s="4">
        <v>294283</v>
      </c>
      <c r="D59" s="4">
        <v>-141483</v>
      </c>
      <c r="E59" s="4">
        <v>-2603300000</v>
      </c>
      <c r="F59" s="4">
        <f t="shared" si="15"/>
        <v>-81119573587</v>
      </c>
      <c r="G59" s="4">
        <v>175600</v>
      </c>
      <c r="H59" s="4">
        <v>1136200</v>
      </c>
      <c r="I59" s="4">
        <v>-960600</v>
      </c>
      <c r="J59" s="4">
        <v>-17761820000</v>
      </c>
      <c r="K59" s="4">
        <f t="shared" si="16"/>
        <v>-61449808000</v>
      </c>
      <c r="L59" s="4">
        <v>3078</v>
      </c>
      <c r="M59" s="4">
        <v>2858</v>
      </c>
      <c r="N59" s="4">
        <v>314</v>
      </c>
      <c r="O59" s="4">
        <v>271</v>
      </c>
      <c r="P59" s="4">
        <v>10634200</v>
      </c>
      <c r="Q59" s="4">
        <v>7823200</v>
      </c>
      <c r="R59" s="5">
        <v>2.8000000000000004E-3</v>
      </c>
      <c r="S59" s="4">
        <v>18903546</v>
      </c>
      <c r="T59" s="4">
        <f t="shared" si="13"/>
        <v>12568906.4</v>
      </c>
      <c r="U59" s="4">
        <f t="shared" si="17"/>
        <v>10135587</v>
      </c>
      <c r="V59" s="5">
        <v>3.4599999999999999E-2</v>
      </c>
    </row>
    <row r="60" spans="1:22" x14ac:dyDescent="0.2">
      <c r="A60" s="16" t="s">
        <v>273</v>
      </c>
      <c r="B60" s="4">
        <v>837100</v>
      </c>
      <c r="C60" s="4">
        <v>1826400</v>
      </c>
      <c r="D60" s="4">
        <v>-989300</v>
      </c>
      <c r="E60" s="4">
        <v>-18558290000</v>
      </c>
      <c r="F60" s="4">
        <f t="shared" si="15"/>
        <v>-78516273587</v>
      </c>
      <c r="G60" s="4">
        <v>198000</v>
      </c>
      <c r="H60" s="4">
        <v>168400</v>
      </c>
      <c r="I60" s="4">
        <v>29600</v>
      </c>
      <c r="J60" s="4">
        <v>537380000</v>
      </c>
      <c r="K60" s="4">
        <f t="shared" si="16"/>
        <v>-43687988000</v>
      </c>
      <c r="L60" s="4">
        <v>3282</v>
      </c>
      <c r="M60" s="4">
        <v>5073</v>
      </c>
      <c r="N60" s="4">
        <v>277</v>
      </c>
      <c r="O60" s="4">
        <v>355</v>
      </c>
      <c r="P60" s="4">
        <v>7923300</v>
      </c>
      <c r="Q60" s="4">
        <v>9908800</v>
      </c>
      <c r="R60" s="5">
        <v>0</v>
      </c>
      <c r="S60" s="4">
        <v>18119563</v>
      </c>
      <c r="T60" s="4">
        <f t="shared" si="13"/>
        <v>11292724.800000001</v>
      </c>
      <c r="U60" s="4">
        <f t="shared" si="17"/>
        <v>10135587</v>
      </c>
      <c r="V60" s="5">
        <v>3.4300000000000004E-2</v>
      </c>
    </row>
    <row r="61" spans="1:22" x14ac:dyDescent="0.2">
      <c r="A61" s="16" t="s">
        <v>268</v>
      </c>
      <c r="B61" s="4">
        <v>482200</v>
      </c>
      <c r="C61" s="4">
        <v>1418150</v>
      </c>
      <c r="D61" s="4">
        <v>-935950</v>
      </c>
      <c r="E61" s="4">
        <v>-16790780000</v>
      </c>
      <c r="F61" s="4">
        <f t="shared" si="15"/>
        <v>-59957983587</v>
      </c>
      <c r="G61" s="4">
        <v>24200</v>
      </c>
      <c r="H61" s="4">
        <v>558500</v>
      </c>
      <c r="I61" s="4">
        <v>-534300</v>
      </c>
      <c r="J61" s="4">
        <v>-9694640000</v>
      </c>
      <c r="K61" s="4">
        <f t="shared" si="16"/>
        <v>-44225368000</v>
      </c>
      <c r="L61" s="4">
        <v>4815</v>
      </c>
      <c r="M61" s="4">
        <v>4823</v>
      </c>
      <c r="N61" s="4">
        <v>520</v>
      </c>
      <c r="O61" s="4">
        <v>276</v>
      </c>
      <c r="P61" s="4">
        <v>15355700</v>
      </c>
      <c r="Q61" s="4">
        <v>8254700</v>
      </c>
      <c r="R61" s="5">
        <v>4.2300000000000004E-2</v>
      </c>
      <c r="S61" s="4">
        <v>24221574</v>
      </c>
      <c r="T61" s="4">
        <f t="shared" si="13"/>
        <v>9073590.0999999996</v>
      </c>
      <c r="U61" s="4">
        <f t="shared" si="17"/>
        <v>7156654</v>
      </c>
      <c r="V61" s="5">
        <v>4.5700000000000005E-2</v>
      </c>
    </row>
    <row r="62" spans="1:22" x14ac:dyDescent="0.2">
      <c r="A62" s="16" t="s">
        <v>266</v>
      </c>
      <c r="B62" s="4">
        <v>31600</v>
      </c>
      <c r="C62" s="4">
        <v>857534</v>
      </c>
      <c r="D62" s="4">
        <v>-825934</v>
      </c>
      <c r="E62" s="4">
        <v>-14717530000</v>
      </c>
      <c r="F62" s="4">
        <f t="shared" si="15"/>
        <v>-43167203587</v>
      </c>
      <c r="G62" s="4">
        <v>181600</v>
      </c>
      <c r="H62" s="4">
        <v>125200</v>
      </c>
      <c r="I62" s="4">
        <v>56400</v>
      </c>
      <c r="J62" s="4">
        <v>1001250000</v>
      </c>
      <c r="K62" s="4">
        <f t="shared" si="16"/>
        <v>-34530728000</v>
      </c>
      <c r="L62" s="4">
        <v>1556</v>
      </c>
      <c r="M62" s="4">
        <v>2215</v>
      </c>
      <c r="N62" s="4">
        <v>182</v>
      </c>
      <c r="O62" s="4">
        <v>182</v>
      </c>
      <c r="P62" s="4">
        <v>4535700</v>
      </c>
      <c r="Q62" s="4">
        <v>5595000</v>
      </c>
      <c r="R62" s="5">
        <v>-1.11E-2</v>
      </c>
      <c r="S62" s="4">
        <v>10503800</v>
      </c>
      <c r="T62" s="4">
        <f t="shared" ref="T62:T115" si="18">AVERAGE(S63:S72)</f>
        <v>8277890.0999999996</v>
      </c>
      <c r="U62" s="4">
        <f t="shared" si="17"/>
        <v>6972007</v>
      </c>
      <c r="V62" s="5">
        <v>1.9400000000000001E-2</v>
      </c>
    </row>
    <row r="63" spans="1:22" x14ac:dyDescent="0.2">
      <c r="A63" s="16" t="s">
        <v>265</v>
      </c>
      <c r="B63" s="4">
        <v>112000</v>
      </c>
      <c r="C63" s="4">
        <v>732500</v>
      </c>
      <c r="D63" s="4">
        <v>-620500</v>
      </c>
      <c r="E63" s="4">
        <v>-11126170000</v>
      </c>
      <c r="F63" s="4">
        <f t="shared" si="15"/>
        <v>-28449673587</v>
      </c>
      <c r="G63" s="4">
        <v>245700</v>
      </c>
      <c r="H63" s="4">
        <v>269200</v>
      </c>
      <c r="I63" s="4">
        <v>-23500</v>
      </c>
      <c r="J63" s="4">
        <v>-408700000</v>
      </c>
      <c r="K63" s="4">
        <f t="shared" si="16"/>
        <v>-35531978000</v>
      </c>
      <c r="L63" s="4">
        <v>1452</v>
      </c>
      <c r="M63" s="4">
        <v>2528</v>
      </c>
      <c r="N63" s="4">
        <v>155</v>
      </c>
      <c r="O63" s="4">
        <v>216</v>
      </c>
      <c r="P63" s="4">
        <v>3769000</v>
      </c>
      <c r="Q63" s="4">
        <v>6163400</v>
      </c>
      <c r="R63" s="5">
        <v>-2.7000000000000001E-3</v>
      </c>
      <c r="S63" s="4">
        <v>10135587</v>
      </c>
      <c r="T63" s="4">
        <f t="shared" si="18"/>
        <v>7501739.2000000002</v>
      </c>
      <c r="U63" s="4">
        <f t="shared" si="17"/>
        <v>3048145</v>
      </c>
      <c r="V63" s="5">
        <v>2.2000000000000002E-2</v>
      </c>
    </row>
    <row r="64" spans="1:22" x14ac:dyDescent="0.2">
      <c r="A64" s="16" t="s">
        <v>247</v>
      </c>
      <c r="B64" s="4">
        <v>46500</v>
      </c>
      <c r="C64" s="4">
        <v>69400</v>
      </c>
      <c r="D64" s="4">
        <v>-22900</v>
      </c>
      <c r="E64" s="4">
        <v>-409490000</v>
      </c>
      <c r="F64" s="4">
        <f t="shared" si="15"/>
        <v>-17323503587</v>
      </c>
      <c r="G64" s="4">
        <v>372600</v>
      </c>
      <c r="H64" s="4">
        <v>221000</v>
      </c>
      <c r="I64" s="4">
        <v>151600</v>
      </c>
      <c r="J64" s="4">
        <v>2706185000</v>
      </c>
      <c r="K64" s="4">
        <f t="shared" si="16"/>
        <v>-35123278000</v>
      </c>
      <c r="L64" s="4">
        <v>2295</v>
      </c>
      <c r="M64" s="4">
        <v>1628</v>
      </c>
      <c r="N64" s="4">
        <v>283</v>
      </c>
      <c r="O64" s="4">
        <v>166</v>
      </c>
      <c r="P64" s="4">
        <v>6567900</v>
      </c>
      <c r="Q64" s="4">
        <v>4117600</v>
      </c>
      <c r="R64" s="5">
        <v>5.6000000000000008E-3</v>
      </c>
      <c r="S64" s="4">
        <v>11027926</v>
      </c>
      <c r="T64" s="4">
        <f t="shared" si="18"/>
        <v>6608703.7000000002</v>
      </c>
      <c r="U64" s="4">
        <f t="shared" si="17"/>
        <v>3048145</v>
      </c>
      <c r="V64" s="5">
        <v>2.2099999999999998E-2</v>
      </c>
    </row>
    <row r="65" spans="1:22" x14ac:dyDescent="0.2">
      <c r="A65" s="16" t="s">
        <v>239</v>
      </c>
      <c r="B65" s="4">
        <v>408800</v>
      </c>
      <c r="C65" s="4">
        <v>1936800</v>
      </c>
      <c r="D65" s="4">
        <v>-1528000</v>
      </c>
      <c r="E65" s="4">
        <v>-26901650000</v>
      </c>
      <c r="F65" s="4">
        <f t="shared" si="15"/>
        <v>-16914013587</v>
      </c>
      <c r="G65" s="4">
        <v>966100</v>
      </c>
      <c r="H65" s="4">
        <v>369900</v>
      </c>
      <c r="I65" s="4">
        <v>596200</v>
      </c>
      <c r="J65" s="4">
        <v>10788685000</v>
      </c>
      <c r="K65" s="4">
        <f t="shared" si="16"/>
        <v>-37829463000</v>
      </c>
      <c r="L65" s="4">
        <v>5832</v>
      </c>
      <c r="M65" s="4">
        <v>2785</v>
      </c>
      <c r="N65" s="4">
        <v>853</v>
      </c>
      <c r="O65" s="4">
        <v>320</v>
      </c>
      <c r="P65" s="4">
        <v>21536900</v>
      </c>
      <c r="Q65" s="4">
        <v>8702900</v>
      </c>
      <c r="R65" s="5">
        <v>2.58E-2</v>
      </c>
      <c r="S65" s="4">
        <v>30604262</v>
      </c>
      <c r="T65" s="4">
        <f t="shared" si="18"/>
        <v>3830823.3</v>
      </c>
      <c r="U65" s="4">
        <f t="shared" si="17"/>
        <v>3048145</v>
      </c>
      <c r="V65" s="5">
        <v>4.4000000000000004E-2</v>
      </c>
    </row>
    <row r="66" spans="1:22" x14ac:dyDescent="0.2">
      <c r="A66" s="16" t="s">
        <v>238</v>
      </c>
      <c r="B66" s="4">
        <v>154100</v>
      </c>
      <c r="C66" s="4">
        <v>513900</v>
      </c>
      <c r="D66" s="4">
        <v>-359800</v>
      </c>
      <c r="E66" s="4">
        <v>-6197080000</v>
      </c>
      <c r="F66" s="4">
        <f t="shared" si="15"/>
        <v>9987636413</v>
      </c>
      <c r="G66" s="4">
        <v>61000</v>
      </c>
      <c r="H66" s="4">
        <v>548104</v>
      </c>
      <c r="I66" s="4">
        <v>-487104</v>
      </c>
      <c r="J66" s="4">
        <v>-8379714000</v>
      </c>
      <c r="K66" s="4">
        <f t="shared" si="16"/>
        <v>-48618148000</v>
      </c>
      <c r="L66" s="4">
        <v>1605</v>
      </c>
      <c r="M66" s="4">
        <v>1257</v>
      </c>
      <c r="N66" s="4">
        <v>156</v>
      </c>
      <c r="O66" s="4">
        <v>77</v>
      </c>
      <c r="P66" s="4">
        <v>5029900</v>
      </c>
      <c r="Q66" s="4">
        <v>2117600</v>
      </c>
      <c r="R66" s="5">
        <v>8.6999999999999994E-3</v>
      </c>
      <c r="S66" s="4">
        <v>7156654</v>
      </c>
      <c r="T66" s="4">
        <f t="shared" si="18"/>
        <v>3358081.7</v>
      </c>
      <c r="U66" s="4">
        <f t="shared" si="17"/>
        <v>2030227</v>
      </c>
      <c r="V66" s="5">
        <v>2.0099999999999996E-2</v>
      </c>
    </row>
    <row r="67" spans="1:22" x14ac:dyDescent="0.2">
      <c r="A67" s="16" t="s">
        <v>237</v>
      </c>
      <c r="B67" s="4">
        <v>267000</v>
      </c>
      <c r="C67" s="4">
        <v>618800</v>
      </c>
      <c r="D67" s="4">
        <v>-351800</v>
      </c>
      <c r="E67" s="4">
        <v>-6106260000</v>
      </c>
      <c r="F67" s="4">
        <f t="shared" si="15"/>
        <v>16184716413</v>
      </c>
      <c r="G67" s="4">
        <v>157400</v>
      </c>
      <c r="H67" s="4">
        <v>304401</v>
      </c>
      <c r="I67" s="4">
        <v>-147001</v>
      </c>
      <c r="J67" s="4">
        <v>-2533546000</v>
      </c>
      <c r="K67" s="4">
        <f t="shared" si="16"/>
        <v>-40238434000</v>
      </c>
      <c r="L67" s="4">
        <v>1056</v>
      </c>
      <c r="M67" s="4">
        <v>908</v>
      </c>
      <c r="N67" s="4">
        <v>172</v>
      </c>
      <c r="O67" s="4">
        <v>137</v>
      </c>
      <c r="P67" s="4">
        <v>3640900</v>
      </c>
      <c r="Q67" s="4">
        <v>3318900</v>
      </c>
      <c r="R67" s="5">
        <v>-5.6999999999999993E-3</v>
      </c>
      <c r="S67" s="4">
        <v>6972007</v>
      </c>
      <c r="T67" s="4">
        <f t="shared" si="18"/>
        <v>2968633.9</v>
      </c>
      <c r="U67" s="4">
        <f t="shared" si="17"/>
        <v>2030227</v>
      </c>
      <c r="V67" s="5">
        <v>1.43E-2</v>
      </c>
    </row>
    <row r="68" spans="1:22" x14ac:dyDescent="0.2">
      <c r="A68" s="16" t="s">
        <v>233</v>
      </c>
      <c r="B68" s="4">
        <v>3125400</v>
      </c>
      <c r="C68" s="4">
        <v>2834400</v>
      </c>
      <c r="D68" s="4">
        <v>291000</v>
      </c>
      <c r="E68" s="4">
        <v>5069920000</v>
      </c>
      <c r="F68" s="4">
        <f t="shared" si="15"/>
        <v>22290976413</v>
      </c>
      <c r="G68" s="4">
        <v>372697</v>
      </c>
      <c r="H68" s="4">
        <v>2785902</v>
      </c>
      <c r="I68" s="4">
        <v>-2413205</v>
      </c>
      <c r="J68" s="4">
        <v>-43781837000</v>
      </c>
      <c r="K68" s="4">
        <f t="shared" si="16"/>
        <v>-37704888000</v>
      </c>
      <c r="L68" s="4">
        <v>803</v>
      </c>
      <c r="M68" s="4">
        <v>593</v>
      </c>
      <c r="N68" s="4">
        <v>63</v>
      </c>
      <c r="O68" s="4">
        <v>51</v>
      </c>
      <c r="P68" s="4">
        <v>180100</v>
      </c>
      <c r="Q68" s="4">
        <v>96200</v>
      </c>
      <c r="R68" s="5">
        <v>5.7999999999999996E-3</v>
      </c>
      <c r="S68" s="4">
        <v>3048145</v>
      </c>
      <c r="T68" s="4">
        <f t="shared" si="18"/>
        <v>3001880.6</v>
      </c>
      <c r="U68" s="4">
        <f t="shared" si="17"/>
        <v>2030227</v>
      </c>
    </row>
    <row r="69" spans="1:22" x14ac:dyDescent="0.2">
      <c r="A69" s="16" t="s">
        <v>232</v>
      </c>
      <c r="B69" s="4">
        <v>92600</v>
      </c>
      <c r="C69" s="4">
        <v>35207</v>
      </c>
      <c r="D69" s="4">
        <v>57393</v>
      </c>
      <c r="E69" s="4">
        <v>993090000</v>
      </c>
      <c r="F69" s="4">
        <f t="shared" si="15"/>
        <v>17221056413</v>
      </c>
      <c r="G69" s="4">
        <v>479600</v>
      </c>
      <c r="H69" s="4">
        <v>357829</v>
      </c>
      <c r="I69" s="4">
        <v>121771</v>
      </c>
      <c r="J69" s="4">
        <v>2128522000</v>
      </c>
      <c r="K69" s="4">
        <f t="shared" si="16"/>
        <v>6076949000</v>
      </c>
      <c r="L69" s="4"/>
      <c r="M69" s="4"/>
      <c r="N69" s="4"/>
      <c r="O69" s="4"/>
      <c r="P69" s="4">
        <v>2681200</v>
      </c>
      <c r="Q69" s="4">
        <v>1162000</v>
      </c>
      <c r="R69" s="5">
        <v>-2.8000000000000004E-3</v>
      </c>
      <c r="S69" s="4">
        <v>3899546</v>
      </c>
      <c r="T69" s="4">
        <f t="shared" si="18"/>
        <v>2944952.1</v>
      </c>
      <c r="U69" s="4">
        <f t="shared" si="17"/>
        <v>2030227</v>
      </c>
    </row>
    <row r="70" spans="1:22" x14ac:dyDescent="0.2">
      <c r="A70" s="16" t="s">
        <v>231</v>
      </c>
      <c r="B70" s="4">
        <v>2560600</v>
      </c>
      <c r="C70" s="4">
        <v>110000</v>
      </c>
      <c r="D70" s="4">
        <v>2450600</v>
      </c>
      <c r="E70" s="4">
        <v>42241730000</v>
      </c>
      <c r="F70" s="4">
        <f t="shared" si="15"/>
        <v>16227966413</v>
      </c>
      <c r="G70" s="4">
        <v>2712900</v>
      </c>
      <c r="H70" s="4">
        <v>16300</v>
      </c>
      <c r="I70" s="4">
        <v>2696600</v>
      </c>
      <c r="J70" s="4">
        <v>46460655000</v>
      </c>
      <c r="K70" s="4">
        <f t="shared" si="16"/>
        <v>3948427000</v>
      </c>
      <c r="L70" s="4"/>
      <c r="M70" s="4"/>
      <c r="N70" s="4"/>
      <c r="O70" s="4"/>
      <c r="P70" s="4">
        <v>4008900</v>
      </c>
      <c r="Q70" s="4">
        <v>715400</v>
      </c>
      <c r="R70" s="5">
        <v>2.06E-2</v>
      </c>
      <c r="S70" s="4">
        <v>5357747</v>
      </c>
      <c r="T70" s="4">
        <f t="shared" si="18"/>
        <v>2742709.3</v>
      </c>
      <c r="U70" s="4">
        <f t="shared" si="17"/>
        <v>2030227</v>
      </c>
    </row>
    <row r="71" spans="1:22" x14ac:dyDescent="0.2">
      <c r="A71" s="16" t="s">
        <v>230</v>
      </c>
      <c r="B71" s="4">
        <v>124000</v>
      </c>
      <c r="C71" s="4">
        <v>331500</v>
      </c>
      <c r="D71" s="4">
        <v>-207500</v>
      </c>
      <c r="E71" s="4">
        <v>-3528060000</v>
      </c>
      <c r="F71" s="4">
        <f t="shared" si="15"/>
        <v>-26013763587</v>
      </c>
      <c r="G71" s="4">
        <v>671100</v>
      </c>
      <c r="H71" s="4">
        <v>494500</v>
      </c>
      <c r="I71" s="4">
        <v>176600</v>
      </c>
      <c r="J71" s="4">
        <v>3025970000</v>
      </c>
      <c r="K71" s="4">
        <f t="shared" si="16"/>
        <v>-42512228000</v>
      </c>
      <c r="L71" s="4"/>
      <c r="M71" s="4"/>
      <c r="N71" s="4"/>
      <c r="O71" s="4"/>
      <c r="P71" s="4">
        <v>593600</v>
      </c>
      <c r="Q71" s="4">
        <v>1360100</v>
      </c>
      <c r="R71" s="5">
        <v>-2.8999999999999998E-3</v>
      </c>
      <c r="S71" s="4">
        <v>2030227</v>
      </c>
      <c r="T71" s="4">
        <f t="shared" si="18"/>
        <v>2781317.3</v>
      </c>
      <c r="U71" s="4">
        <f t="shared" si="17"/>
        <v>2097571</v>
      </c>
    </row>
    <row r="72" spans="1:22" x14ac:dyDescent="0.2">
      <c r="A72" s="16" t="s">
        <v>229</v>
      </c>
      <c r="B72" s="4">
        <v>250600</v>
      </c>
      <c r="C72" s="4">
        <v>441726</v>
      </c>
      <c r="D72" s="4">
        <v>-191126</v>
      </c>
      <c r="E72" s="4">
        <v>-3245350000</v>
      </c>
      <c r="F72" s="4">
        <f t="shared" si="15"/>
        <v>-22485703587</v>
      </c>
      <c r="G72" s="4">
        <v>542900</v>
      </c>
      <c r="H72" s="4">
        <v>234800</v>
      </c>
      <c r="I72" s="4">
        <v>308100</v>
      </c>
      <c r="J72" s="4">
        <v>5264495000</v>
      </c>
      <c r="K72" s="4">
        <f t="shared" si="16"/>
        <v>-45538198000</v>
      </c>
      <c r="L72" s="4"/>
      <c r="M72" s="4"/>
      <c r="N72" s="4"/>
      <c r="O72" s="4"/>
      <c r="P72" s="4">
        <v>1297100</v>
      </c>
      <c r="Q72" s="4">
        <v>1214300</v>
      </c>
      <c r="R72" s="5">
        <v>8.8999999999999999E-3</v>
      </c>
      <c r="S72" s="4">
        <v>2546800</v>
      </c>
      <c r="T72" s="4">
        <f t="shared" si="18"/>
        <v>2959803.8</v>
      </c>
      <c r="U72" s="4">
        <f t="shared" si="17"/>
        <v>2097571</v>
      </c>
    </row>
    <row r="73" spans="1:22" x14ac:dyDescent="0.2">
      <c r="A73" s="16" t="s">
        <v>228</v>
      </c>
      <c r="B73" s="4">
        <v>162300</v>
      </c>
      <c r="C73" s="4">
        <v>735700</v>
      </c>
      <c r="D73" s="4">
        <v>-573400</v>
      </c>
      <c r="E73" s="4">
        <v>-9612790000</v>
      </c>
      <c r="F73" s="4">
        <f t="shared" si="15"/>
        <v>-19240353587</v>
      </c>
      <c r="G73" s="4">
        <v>129800</v>
      </c>
      <c r="H73" s="4">
        <v>660000</v>
      </c>
      <c r="I73" s="4">
        <v>-530200</v>
      </c>
      <c r="J73" s="4">
        <v>-8884510000</v>
      </c>
      <c r="K73" s="4">
        <f t="shared" si="16"/>
        <v>-50802693000</v>
      </c>
      <c r="L73" s="4"/>
      <c r="M73" s="4"/>
      <c r="N73" s="4"/>
      <c r="O73" s="4"/>
      <c r="P73" s="4">
        <v>816400</v>
      </c>
      <c r="Q73" s="4">
        <v>1433200</v>
      </c>
      <c r="R73" s="5">
        <v>0</v>
      </c>
      <c r="S73" s="4">
        <v>2374078</v>
      </c>
      <c r="T73" s="4">
        <f t="shared" si="18"/>
        <v>3196180.8</v>
      </c>
      <c r="U73" s="4">
        <f t="shared" si="17"/>
        <v>2097571</v>
      </c>
    </row>
    <row r="74" spans="1:22" x14ac:dyDescent="0.2">
      <c r="A74" s="16" t="s">
        <v>227</v>
      </c>
      <c r="B74" s="4">
        <v>1456800</v>
      </c>
      <c r="C74" s="4">
        <v>1691800</v>
      </c>
      <c r="D74" s="4">
        <v>-235000</v>
      </c>
      <c r="E74" s="4">
        <v>-3965650000</v>
      </c>
      <c r="F74" s="4">
        <f t="shared" si="15"/>
        <v>-9627563587</v>
      </c>
      <c r="G74" s="4">
        <v>290600</v>
      </c>
      <c r="H74" s="4">
        <v>1852701</v>
      </c>
      <c r="I74" s="4">
        <v>-1562101</v>
      </c>
      <c r="J74" s="4">
        <v>-27100296000</v>
      </c>
      <c r="K74" s="4">
        <f t="shared" si="16"/>
        <v>-41918183000</v>
      </c>
      <c r="L74" s="4"/>
      <c r="M74" s="4"/>
      <c r="N74" s="4"/>
      <c r="O74" s="4"/>
      <c r="P74" s="4">
        <v>952500</v>
      </c>
      <c r="Q74" s="4">
        <v>944300</v>
      </c>
      <c r="R74" s="5">
        <v>0</v>
      </c>
      <c r="S74" s="4">
        <v>2097571</v>
      </c>
      <c r="T74" s="4">
        <f t="shared" si="18"/>
        <v>4494370.0999999996</v>
      </c>
      <c r="U74" s="4">
        <f t="shared" si="17"/>
        <v>2429238</v>
      </c>
    </row>
    <row r="75" spans="1:22" x14ac:dyDescent="0.2">
      <c r="A75" s="16" t="s">
        <v>221</v>
      </c>
      <c r="B75" s="4">
        <v>24100</v>
      </c>
      <c r="C75" s="4">
        <v>528500</v>
      </c>
      <c r="D75" s="4">
        <v>-504400</v>
      </c>
      <c r="E75" s="4">
        <v>-8528160000</v>
      </c>
      <c r="F75" s="4">
        <f t="shared" si="15"/>
        <v>-5661913587</v>
      </c>
      <c r="G75" s="4">
        <v>63800</v>
      </c>
      <c r="H75" s="4">
        <v>746100</v>
      </c>
      <c r="I75" s="4">
        <v>-682300</v>
      </c>
      <c r="J75" s="4">
        <v>-11531680000</v>
      </c>
      <c r="K75" s="4">
        <f t="shared" si="16"/>
        <v>-14817887000</v>
      </c>
      <c r="L75" s="4"/>
      <c r="M75" s="4"/>
      <c r="N75" s="4"/>
      <c r="O75" s="4"/>
      <c r="P75" s="4">
        <v>1075100</v>
      </c>
      <c r="Q75" s="4">
        <v>1612600</v>
      </c>
      <c r="R75" s="5">
        <v>-5.7999999999999996E-3</v>
      </c>
      <c r="S75" s="4">
        <v>2825458</v>
      </c>
      <c r="T75" s="4">
        <f t="shared" si="18"/>
        <v>5612359.7999999998</v>
      </c>
      <c r="U75" s="4">
        <f t="shared" si="17"/>
        <v>2429238</v>
      </c>
    </row>
    <row r="76" spans="1:22" x14ac:dyDescent="0.2">
      <c r="A76" s="16" t="s">
        <v>212</v>
      </c>
      <c r="B76" s="4">
        <v>215200</v>
      </c>
      <c r="C76" s="4">
        <v>400600</v>
      </c>
      <c r="D76" s="4">
        <v>-185400</v>
      </c>
      <c r="E76" s="4">
        <v>-3116010000</v>
      </c>
      <c r="F76" s="4">
        <f t="shared" si="15"/>
        <v>2866246413</v>
      </c>
      <c r="G76" s="4">
        <v>693100</v>
      </c>
      <c r="H76" s="4">
        <v>812700</v>
      </c>
      <c r="I76" s="4">
        <v>-119600</v>
      </c>
      <c r="J76" s="4">
        <v>-1987605000</v>
      </c>
      <c r="K76" s="4">
        <f t="shared" si="16"/>
        <v>-3286207000</v>
      </c>
      <c r="L76" s="4"/>
      <c r="M76" s="4"/>
      <c r="N76" s="4"/>
      <c r="O76" s="4"/>
      <c r="P76" s="4">
        <v>1403700</v>
      </c>
      <c r="Q76" s="4">
        <v>940600</v>
      </c>
      <c r="R76" s="5">
        <v>6.0000000000000001E-3</v>
      </c>
      <c r="S76" s="4">
        <v>2429238</v>
      </c>
      <c r="T76" s="4">
        <f t="shared" si="18"/>
        <v>5818626.7999999998</v>
      </c>
      <c r="U76" s="4">
        <f t="shared" si="17"/>
        <v>2416307</v>
      </c>
    </row>
    <row r="77" spans="1:22" x14ac:dyDescent="0.2">
      <c r="A77" s="16" t="s">
        <v>211</v>
      </c>
      <c r="B77" s="4">
        <v>140400</v>
      </c>
      <c r="C77" s="4">
        <v>368800</v>
      </c>
      <c r="D77" s="4">
        <v>-228400</v>
      </c>
      <c r="E77" s="4">
        <v>-3855850000</v>
      </c>
      <c r="F77" s="4">
        <f t="shared" si="15"/>
        <v>5982256413</v>
      </c>
      <c r="G77" s="4">
        <v>449400</v>
      </c>
      <c r="H77" s="4">
        <v>471900</v>
      </c>
      <c r="I77" s="4">
        <v>-22500</v>
      </c>
      <c r="J77" s="4">
        <v>-367445000</v>
      </c>
      <c r="K77" s="4">
        <f>K78+J77</f>
        <v>-1298602000</v>
      </c>
      <c r="L77" s="4"/>
      <c r="M77" s="4"/>
      <c r="N77" s="4"/>
      <c r="O77" s="4"/>
      <c r="P77" s="4">
        <v>1675500</v>
      </c>
      <c r="Q77" s="4">
        <v>1256600</v>
      </c>
      <c r="R77" s="5">
        <v>-2.8999999999999998E-3</v>
      </c>
      <c r="S77" s="4">
        <v>3077529</v>
      </c>
      <c r="T77" s="4">
        <f t="shared" si="18"/>
        <v>6627071.7000000002</v>
      </c>
      <c r="U77" s="4">
        <f t="shared" si="17"/>
        <v>2416307</v>
      </c>
    </row>
    <row r="78" spans="1:22" x14ac:dyDescent="0.2">
      <c r="A78" s="16" t="s">
        <v>210</v>
      </c>
      <c r="B78" s="4">
        <v>147200</v>
      </c>
      <c r="C78" s="4">
        <v>336300</v>
      </c>
      <c r="D78" s="4">
        <v>-189100</v>
      </c>
      <c r="E78" s="4">
        <v>-3201360000</v>
      </c>
      <c r="F78" s="4">
        <f t="shared" si="15"/>
        <v>9838106413</v>
      </c>
      <c r="G78" s="4">
        <v>380600</v>
      </c>
      <c r="H78" s="4">
        <v>263600</v>
      </c>
      <c r="I78" s="4">
        <v>117000</v>
      </c>
      <c r="J78" s="4">
        <v>1979815000</v>
      </c>
      <c r="K78" s="4">
        <f>J78+K80</f>
        <v>-931157000</v>
      </c>
      <c r="R78" s="5">
        <v>3.0000000000000001E-3</v>
      </c>
      <c r="S78" s="4">
        <v>3380612</v>
      </c>
      <c r="T78" s="4">
        <f t="shared" si="18"/>
        <v>7207795.0999999996</v>
      </c>
      <c r="U78" s="4">
        <f t="shared" si="17"/>
        <v>2416307</v>
      </c>
    </row>
    <row r="79" spans="1:22" x14ac:dyDescent="0.2">
      <c r="A79" s="16" t="s">
        <v>209</v>
      </c>
      <c r="B79" s="4">
        <v>416800</v>
      </c>
      <c r="C79" s="4">
        <v>369410</v>
      </c>
      <c r="D79" s="4">
        <v>47390</v>
      </c>
      <c r="E79" s="4">
        <v>820600000</v>
      </c>
      <c r="F79" s="4">
        <f t="shared" si="15"/>
        <v>13039466413</v>
      </c>
      <c r="L79" s="4"/>
      <c r="M79" s="4"/>
      <c r="N79" s="4"/>
      <c r="O79" s="4"/>
      <c r="P79" s="4">
        <v>1240700</v>
      </c>
      <c r="Q79" s="4">
        <v>1818100</v>
      </c>
      <c r="R79" s="5">
        <v>-5.7999999999999996E-3</v>
      </c>
      <c r="S79" s="4">
        <v>3330261</v>
      </c>
      <c r="T79" s="4">
        <f t="shared" si="18"/>
        <v>7742570.5</v>
      </c>
      <c r="U79" s="4">
        <f t="shared" si="17"/>
        <v>2416307</v>
      </c>
    </row>
    <row r="80" spans="1:22" x14ac:dyDescent="0.2">
      <c r="A80" s="16" t="s">
        <v>208</v>
      </c>
      <c r="B80" s="4">
        <v>111300</v>
      </c>
      <c r="C80" s="4">
        <v>315427</v>
      </c>
      <c r="D80" s="4">
        <v>-204127</v>
      </c>
      <c r="E80" s="4">
        <v>-3496980000</v>
      </c>
      <c r="F80" s="4">
        <f t="shared" si="15"/>
        <v>12218866413</v>
      </c>
      <c r="G80" s="4">
        <v>138600</v>
      </c>
      <c r="H80" s="4">
        <v>306002</v>
      </c>
      <c r="I80" s="4">
        <v>-167402</v>
      </c>
      <c r="J80" s="4">
        <v>-2910972000</v>
      </c>
      <c r="K80" s="4">
        <f>J80</f>
        <v>-2910972000</v>
      </c>
      <c r="R80" s="5">
        <v>-2.0099999999999996E-2</v>
      </c>
      <c r="S80" s="4">
        <v>3335319</v>
      </c>
      <c r="T80" s="4">
        <f t="shared" si="18"/>
        <v>7655849.9000000004</v>
      </c>
      <c r="U80" s="4">
        <f t="shared" si="17"/>
        <v>2416307</v>
      </c>
    </row>
    <row r="81" spans="1:21" x14ac:dyDescent="0.2">
      <c r="A81" s="16" t="s">
        <v>207</v>
      </c>
      <c r="B81" s="4">
        <v>117210</v>
      </c>
      <c r="C81" s="4">
        <v>404879</v>
      </c>
      <c r="D81" s="4">
        <v>-287669</v>
      </c>
      <c r="E81" s="4">
        <v>-4978310000</v>
      </c>
      <c r="F81" s="4">
        <f t="shared" si="15"/>
        <v>15715846413</v>
      </c>
      <c r="R81" s="5">
        <v>0</v>
      </c>
      <c r="S81" s="4">
        <v>2416307</v>
      </c>
      <c r="T81" s="4">
        <f t="shared" si="18"/>
        <v>7664888.0999999996</v>
      </c>
      <c r="U81" s="4">
        <f t="shared" si="17"/>
        <v>4331665</v>
      </c>
    </row>
    <row r="82" spans="1:21" x14ac:dyDescent="0.2">
      <c r="A82" s="16" t="s">
        <v>206</v>
      </c>
      <c r="B82" s="4">
        <v>2573160</v>
      </c>
      <c r="C82" s="4">
        <v>2043000</v>
      </c>
      <c r="D82" s="4">
        <v>530160</v>
      </c>
      <c r="E82" s="4">
        <v>9261800000</v>
      </c>
      <c r="F82" s="4">
        <f t="shared" si="15"/>
        <v>20694156413</v>
      </c>
      <c r="R82" s="5">
        <v>-5.6999999999999993E-3</v>
      </c>
      <c r="S82" s="4">
        <v>4331665</v>
      </c>
      <c r="T82" s="4">
        <f t="shared" si="18"/>
        <v>7543239.9000000004</v>
      </c>
      <c r="U82" s="4">
        <f t="shared" si="17"/>
        <v>4491908</v>
      </c>
    </row>
    <row r="83" spans="1:21" x14ac:dyDescent="0.2">
      <c r="A83" s="16" t="s">
        <v>205</v>
      </c>
      <c r="B83" s="4">
        <v>776000</v>
      </c>
      <c r="C83" s="4">
        <v>613000</v>
      </c>
      <c r="D83" s="4">
        <v>163000</v>
      </c>
      <c r="E83" s="4">
        <v>2869100000</v>
      </c>
      <c r="F83" s="4">
        <f t="shared" si="15"/>
        <v>11432356413</v>
      </c>
      <c r="R83" s="5">
        <v>-5.6000000000000008E-3</v>
      </c>
      <c r="S83" s="4">
        <v>4737848</v>
      </c>
      <c r="T83" s="4">
        <f t="shared" si="18"/>
        <v>7424494.2000000002</v>
      </c>
      <c r="U83" s="4">
        <f t="shared" si="17"/>
        <v>4491908</v>
      </c>
    </row>
    <row r="84" spans="1:21" x14ac:dyDescent="0.2">
      <c r="A84" s="16" t="s">
        <v>204</v>
      </c>
      <c r="B84" s="4">
        <v>1086500</v>
      </c>
      <c r="C84" s="4">
        <v>1526500</v>
      </c>
      <c r="D84" s="4">
        <v>-440000</v>
      </c>
      <c r="E84" s="4">
        <v>-7635420000</v>
      </c>
      <c r="F84" s="4">
        <f t="shared" si="15"/>
        <v>8563256413</v>
      </c>
      <c r="R84" s="5">
        <v>5.7999999999999996E-3</v>
      </c>
      <c r="S84" s="4">
        <v>15079464</v>
      </c>
      <c r="T84" s="4">
        <f t="shared" si="18"/>
        <v>6612206.5</v>
      </c>
      <c r="U84" s="4">
        <f t="shared" si="17"/>
        <v>4491908</v>
      </c>
    </row>
    <row r="85" spans="1:21" x14ac:dyDescent="0.2">
      <c r="A85" s="16" t="s">
        <v>203</v>
      </c>
      <c r="B85" s="4">
        <v>463300</v>
      </c>
      <c r="C85" s="4">
        <v>1089912</v>
      </c>
      <c r="D85" s="4">
        <v>-626612</v>
      </c>
      <c r="E85" s="4">
        <v>-10845640000</v>
      </c>
      <c r="F85" s="4">
        <f t="shared" si="15"/>
        <v>16198676413</v>
      </c>
      <c r="R85" s="5">
        <v>2.35E-2</v>
      </c>
      <c r="S85" s="4">
        <v>14005355</v>
      </c>
      <c r="T85" s="4">
        <f t="shared" si="18"/>
        <v>5442222.2000000002</v>
      </c>
      <c r="U85" s="4">
        <f t="shared" si="17"/>
        <v>2468113</v>
      </c>
    </row>
    <row r="86" spans="1:21" x14ac:dyDescent="0.2">
      <c r="A86" s="16" t="s">
        <v>202</v>
      </c>
      <c r="B86" s="4">
        <v>563200</v>
      </c>
      <c r="C86" s="4">
        <v>817400</v>
      </c>
      <c r="D86" s="4">
        <v>-254200</v>
      </c>
      <c r="E86" s="4">
        <v>-4340850000</v>
      </c>
      <c r="F86" s="4">
        <f t="shared" si="15"/>
        <v>27044316413</v>
      </c>
      <c r="R86" s="5">
        <v>-8.6999999999999994E-3</v>
      </c>
      <c r="S86" s="4">
        <v>4491908</v>
      </c>
      <c r="T86" s="4">
        <f t="shared" si="18"/>
        <v>5254745</v>
      </c>
      <c r="U86" s="4">
        <f t="shared" si="17"/>
        <v>2468113</v>
      </c>
    </row>
    <row r="87" spans="1:21" x14ac:dyDescent="0.2">
      <c r="A87" s="16" t="s">
        <v>201</v>
      </c>
      <c r="B87" s="4">
        <v>548100</v>
      </c>
      <c r="C87" s="4">
        <v>1119400</v>
      </c>
      <c r="D87" s="4">
        <v>-571300</v>
      </c>
      <c r="E87" s="4">
        <v>-9901410000</v>
      </c>
      <c r="F87" s="4">
        <f t="shared" si="15"/>
        <v>31385166413</v>
      </c>
      <c r="R87" s="5">
        <v>5.8999999999999999E-3</v>
      </c>
      <c r="S87" s="4">
        <v>11161978</v>
      </c>
      <c r="T87" s="4">
        <f t="shared" si="18"/>
        <v>4610850.7</v>
      </c>
      <c r="U87" s="4">
        <f t="shared" si="17"/>
        <v>2468113</v>
      </c>
    </row>
    <row r="88" spans="1:21" x14ac:dyDescent="0.2">
      <c r="A88" s="16" t="s">
        <v>200</v>
      </c>
      <c r="B88" s="4">
        <v>290540</v>
      </c>
      <c r="C88" s="4">
        <v>103400</v>
      </c>
      <c r="D88" s="4">
        <v>187140</v>
      </c>
      <c r="E88" s="4">
        <v>3185210000</v>
      </c>
      <c r="F88" s="4">
        <f t="shared" si="15"/>
        <v>41286576413</v>
      </c>
      <c r="R88" s="5">
        <v>5.8999999999999999E-3</v>
      </c>
      <c r="S88" s="4">
        <v>9187846</v>
      </c>
      <c r="T88" s="4">
        <f t="shared" si="18"/>
        <v>4435449</v>
      </c>
      <c r="U88" s="4">
        <f t="shared" si="17"/>
        <v>2468113</v>
      </c>
    </row>
    <row r="89" spans="1:21" x14ac:dyDescent="0.2">
      <c r="A89" s="16" t="s">
        <v>199</v>
      </c>
      <c r="B89" s="4">
        <v>27800</v>
      </c>
      <c r="C89" s="4">
        <v>459339</v>
      </c>
      <c r="D89" s="4">
        <v>-431539</v>
      </c>
      <c r="E89" s="4">
        <v>-7336080000</v>
      </c>
      <c r="F89" s="4">
        <f t="shared" si="15"/>
        <v>38101366413</v>
      </c>
      <c r="R89" s="5">
        <v>9.0000000000000011E-3</v>
      </c>
      <c r="S89" s="4">
        <v>8678015</v>
      </c>
      <c r="T89" s="4">
        <f t="shared" si="18"/>
        <v>4089726.3</v>
      </c>
      <c r="U89" s="4">
        <f t="shared" si="17"/>
        <v>2468113</v>
      </c>
    </row>
    <row r="90" spans="1:21" x14ac:dyDescent="0.2">
      <c r="A90" s="16" t="s">
        <v>198</v>
      </c>
      <c r="B90" s="4">
        <v>796000</v>
      </c>
      <c r="C90" s="4">
        <v>101200</v>
      </c>
      <c r="D90" s="4">
        <v>694800</v>
      </c>
      <c r="E90" s="4">
        <v>11708330000</v>
      </c>
      <c r="F90" s="4">
        <f t="shared" si="15"/>
        <v>45437446413</v>
      </c>
      <c r="R90" s="5">
        <v>6.0000000000000001E-3</v>
      </c>
      <c r="S90" s="4">
        <v>2468113</v>
      </c>
      <c r="T90" s="4">
        <f t="shared" si="18"/>
        <v>4814603.8</v>
      </c>
      <c r="U90" s="4">
        <f t="shared" si="17"/>
        <v>2305512</v>
      </c>
    </row>
    <row r="91" spans="1:21" x14ac:dyDescent="0.2">
      <c r="A91" s="16" t="s">
        <v>197</v>
      </c>
      <c r="B91" s="4">
        <v>480900</v>
      </c>
      <c r="C91" s="4">
        <v>70400</v>
      </c>
      <c r="D91" s="4">
        <v>410500</v>
      </c>
      <c r="E91" s="4">
        <v>6807230000</v>
      </c>
      <c r="F91" s="4">
        <f t="shared" si="15"/>
        <v>33729116413</v>
      </c>
      <c r="R91" s="5">
        <v>6.0999999999999995E-3</v>
      </c>
      <c r="S91" s="4">
        <v>2506689</v>
      </c>
      <c r="T91" s="4">
        <f t="shared" si="18"/>
        <v>5814627.2000000002</v>
      </c>
      <c r="U91" s="4">
        <f t="shared" si="17"/>
        <v>2305512</v>
      </c>
    </row>
    <row r="92" spans="1:21" x14ac:dyDescent="0.2">
      <c r="A92" s="16" t="s">
        <v>196</v>
      </c>
      <c r="B92" s="4">
        <v>112400</v>
      </c>
      <c r="C92" s="4">
        <v>62800</v>
      </c>
      <c r="D92" s="4">
        <v>49600</v>
      </c>
      <c r="E92" s="4">
        <v>826760000</v>
      </c>
      <c r="F92" s="4">
        <f t="shared" si="15"/>
        <v>26921886413</v>
      </c>
      <c r="R92" s="5">
        <v>-2.0499999999999997E-2</v>
      </c>
      <c r="S92" s="4">
        <v>3115183</v>
      </c>
      <c r="T92" s="4">
        <f t="shared" si="18"/>
        <v>5926604.0999999996</v>
      </c>
      <c r="U92" s="4">
        <f t="shared" si="17"/>
        <v>2305512</v>
      </c>
    </row>
    <row r="93" spans="1:21" x14ac:dyDescent="0.2">
      <c r="A93" s="16" t="s">
        <v>195</v>
      </c>
      <c r="B93" s="4">
        <v>160800</v>
      </c>
      <c r="C93" s="4">
        <v>26020</v>
      </c>
      <c r="D93" s="4">
        <v>134780</v>
      </c>
      <c r="E93" s="4">
        <v>2281920000</v>
      </c>
      <c r="F93" s="4">
        <f t="shared" si="15"/>
        <v>26095126413</v>
      </c>
      <c r="R93" s="5">
        <v>0</v>
      </c>
      <c r="S93" s="4">
        <v>3550391</v>
      </c>
      <c r="T93" s="4">
        <f t="shared" si="18"/>
        <v>6163353.7999999998</v>
      </c>
      <c r="U93" s="4">
        <f t="shared" si="17"/>
        <v>2305512</v>
      </c>
    </row>
    <row r="94" spans="1:21" x14ac:dyDescent="0.2">
      <c r="A94" s="16" t="s">
        <v>194</v>
      </c>
      <c r="B94" s="4">
        <v>150230</v>
      </c>
      <c r="C94" s="4">
        <v>770800</v>
      </c>
      <c r="D94" s="4">
        <v>-620570</v>
      </c>
      <c r="E94" s="4">
        <v>-10669240000</v>
      </c>
      <c r="F94" s="4">
        <f t="shared" si="15"/>
        <v>23813206413</v>
      </c>
      <c r="R94" s="5">
        <v>-5.7999999999999996E-3</v>
      </c>
      <c r="S94" s="4">
        <v>6956587</v>
      </c>
      <c r="T94" s="4">
        <f t="shared" si="18"/>
        <v>6016287.7000000002</v>
      </c>
      <c r="U94" s="4">
        <f t="shared" si="17"/>
        <v>2305512</v>
      </c>
    </row>
    <row r="95" spans="1:21" x14ac:dyDescent="0.2">
      <c r="A95" s="16" t="s">
        <v>193</v>
      </c>
      <c r="B95" s="4">
        <v>210100</v>
      </c>
      <c r="C95" s="4">
        <v>217900</v>
      </c>
      <c r="D95" s="4">
        <v>-7800</v>
      </c>
      <c r="E95" s="4">
        <v>-111550000</v>
      </c>
      <c r="F95" s="4">
        <f t="shared" si="15"/>
        <v>34482446413</v>
      </c>
      <c r="R95" s="5">
        <v>3.0000000000000001E-3</v>
      </c>
      <c r="S95" s="4">
        <v>2305512</v>
      </c>
      <c r="T95" s="4">
        <f t="shared" si="18"/>
        <v>6647027.2000000002</v>
      </c>
      <c r="U95" s="4">
        <f t="shared" si="17"/>
        <v>2617136</v>
      </c>
    </row>
    <row r="96" spans="1:21" x14ac:dyDescent="0.2">
      <c r="A96" s="16" t="s">
        <v>192</v>
      </c>
      <c r="B96" s="4">
        <v>188300</v>
      </c>
      <c r="C96" s="4">
        <v>106000</v>
      </c>
      <c r="D96" s="4">
        <v>82300</v>
      </c>
      <c r="E96" s="4">
        <v>1405920000</v>
      </c>
      <c r="F96" s="4">
        <f t="shared" si="15"/>
        <v>34593996413</v>
      </c>
      <c r="R96" s="5">
        <v>-8.6999999999999994E-3</v>
      </c>
      <c r="S96" s="4">
        <v>2617136</v>
      </c>
      <c r="T96" s="4">
        <f t="shared" si="18"/>
        <v>6756208.2999999998</v>
      </c>
      <c r="U96" s="4">
        <f t="shared" si="17"/>
        <v>4723035</v>
      </c>
    </row>
    <row r="97" spans="1:21" x14ac:dyDescent="0.2">
      <c r="A97" s="16" t="s">
        <v>191</v>
      </c>
      <c r="B97" s="4">
        <v>1965720</v>
      </c>
      <c r="C97" s="4">
        <v>292300</v>
      </c>
      <c r="D97" s="4">
        <v>1673420</v>
      </c>
      <c r="E97" s="4">
        <v>28777710000</v>
      </c>
      <c r="F97" s="4">
        <f t="shared" si="15"/>
        <v>33188076413</v>
      </c>
      <c r="R97" s="5">
        <v>1.18E-2</v>
      </c>
      <c r="S97" s="4">
        <v>4723035</v>
      </c>
      <c r="T97" s="4">
        <f t="shared" si="18"/>
        <v>6722168</v>
      </c>
      <c r="U97" s="4">
        <f t="shared" si="17"/>
        <v>4234952</v>
      </c>
    </row>
    <row r="98" spans="1:21" x14ac:dyDescent="0.2">
      <c r="A98" s="16" t="s">
        <v>190</v>
      </c>
      <c r="B98" s="4">
        <v>306773</v>
      </c>
      <c r="C98" s="4">
        <v>1106200</v>
      </c>
      <c r="D98" s="4">
        <v>-799427</v>
      </c>
      <c r="E98" s="4">
        <v>-13718530000</v>
      </c>
      <c r="F98" s="4">
        <f t="shared" si="15"/>
        <v>4410366413</v>
      </c>
      <c r="R98" s="5">
        <v>-2.8500000000000001E-2</v>
      </c>
      <c r="S98" s="4">
        <v>7433829</v>
      </c>
      <c r="T98" s="4">
        <f t="shared" si="18"/>
        <v>6552511.5</v>
      </c>
      <c r="U98" s="4">
        <f t="shared" si="17"/>
        <v>4234952</v>
      </c>
    </row>
    <row r="99" spans="1:21" x14ac:dyDescent="0.2">
      <c r="A99" s="16" t="s">
        <v>189</v>
      </c>
      <c r="B99" s="4">
        <v>908397</v>
      </c>
      <c r="C99" s="4">
        <v>1175400</v>
      </c>
      <c r="D99" s="4">
        <v>-267003</v>
      </c>
      <c r="E99" s="4">
        <v>-4629630000</v>
      </c>
      <c r="F99" s="4">
        <f t="shared" si="15"/>
        <v>18128896413</v>
      </c>
      <c r="R99" s="5">
        <v>-1.1200000000000002E-2</v>
      </c>
      <c r="S99" s="4">
        <v>5220788</v>
      </c>
      <c r="T99" s="4">
        <f t="shared" si="18"/>
        <v>6791045.4000000004</v>
      </c>
      <c r="U99" s="4">
        <f t="shared" si="17"/>
        <v>4234952</v>
      </c>
    </row>
    <row r="100" spans="1:21" x14ac:dyDescent="0.2">
      <c r="A100" s="16" t="s">
        <v>188</v>
      </c>
      <c r="B100" s="4">
        <v>1961300</v>
      </c>
      <c r="C100" s="4">
        <v>1336800</v>
      </c>
      <c r="D100" s="4">
        <v>624500</v>
      </c>
      <c r="E100" s="4">
        <v>10872810000</v>
      </c>
      <c r="F100" s="4">
        <f t="shared" si="15"/>
        <v>22758526413</v>
      </c>
      <c r="R100" s="5">
        <v>1.7299999999999999E-2</v>
      </c>
      <c r="S100" s="4">
        <v>9716888</v>
      </c>
      <c r="T100" s="4">
        <f t="shared" si="18"/>
        <v>6137844.9000000004</v>
      </c>
      <c r="U100" s="4">
        <f t="shared" si="17"/>
        <v>4234952</v>
      </c>
    </row>
    <row r="101" spans="1:21" x14ac:dyDescent="0.2">
      <c r="A101" s="16" t="s">
        <v>187</v>
      </c>
      <c r="B101" s="4">
        <v>61900</v>
      </c>
      <c r="C101" s="4">
        <v>750800</v>
      </c>
      <c r="D101" s="4">
        <v>-688900</v>
      </c>
      <c r="E101" s="4">
        <v>-12073880000</v>
      </c>
      <c r="F101" s="4">
        <f t="shared" si="15"/>
        <v>11885716413</v>
      </c>
      <c r="R101" s="5">
        <v>8.6999999999999994E-3</v>
      </c>
      <c r="S101" s="4">
        <v>12506923</v>
      </c>
      <c r="T101" s="4">
        <f t="shared" si="18"/>
        <v>5180840.5999999996</v>
      </c>
      <c r="U101" s="4">
        <f t="shared" si="17"/>
        <v>3708947</v>
      </c>
    </row>
    <row r="102" spans="1:21" x14ac:dyDescent="0.2">
      <c r="A102" s="16" t="s">
        <v>186</v>
      </c>
      <c r="B102" s="4">
        <v>2118800</v>
      </c>
      <c r="C102" s="4">
        <v>579600</v>
      </c>
      <c r="D102" s="4">
        <v>1539200</v>
      </c>
      <c r="E102" s="4">
        <v>26351440000</v>
      </c>
      <c r="F102" s="4">
        <f t="shared" si="15"/>
        <v>23959596413</v>
      </c>
      <c r="R102" s="5">
        <v>1.4800000000000001E-2</v>
      </c>
      <c r="S102" s="4">
        <v>4234952</v>
      </c>
      <c r="T102" s="4">
        <f t="shared" si="18"/>
        <v>5186311.7</v>
      </c>
      <c r="U102" s="4">
        <f t="shared" si="17"/>
        <v>3708947</v>
      </c>
    </row>
    <row r="103" spans="1:21" x14ac:dyDescent="0.2">
      <c r="A103" s="16" t="s">
        <v>185</v>
      </c>
      <c r="B103" s="4">
        <v>1957500</v>
      </c>
      <c r="C103" s="4">
        <v>211400</v>
      </c>
      <c r="D103" s="4">
        <v>1746100</v>
      </c>
      <c r="E103" s="4">
        <v>29797450000</v>
      </c>
      <c r="F103" s="4">
        <f t="shared" si="15"/>
        <v>-2391843587</v>
      </c>
      <c r="R103" s="5">
        <v>-5.7999999999999996E-3</v>
      </c>
      <c r="S103" s="4">
        <v>5917888</v>
      </c>
      <c r="T103" s="4">
        <f t="shared" si="18"/>
        <v>4820074.7</v>
      </c>
      <c r="U103" s="4">
        <f t="shared" si="17"/>
        <v>3708947</v>
      </c>
    </row>
    <row r="104" spans="1:21" x14ac:dyDescent="0.2">
      <c r="A104" s="16" t="s">
        <v>184</v>
      </c>
      <c r="B104" s="4">
        <v>710200</v>
      </c>
      <c r="C104" s="4">
        <v>480400</v>
      </c>
      <c r="D104" s="4">
        <v>229800</v>
      </c>
      <c r="E104" s="4">
        <v>3967110000</v>
      </c>
      <c r="F104" s="4">
        <f t="shared" si="15"/>
        <v>-32189293587</v>
      </c>
      <c r="R104" s="5">
        <v>-8.6E-3</v>
      </c>
      <c r="S104" s="4">
        <v>5485926</v>
      </c>
      <c r="T104" s="4">
        <f t="shared" si="18"/>
        <v>4965758.2</v>
      </c>
      <c r="U104" s="4">
        <f t="shared" si="17"/>
        <v>3708947</v>
      </c>
    </row>
    <row r="105" spans="1:21" x14ac:dyDescent="0.2">
      <c r="A105" s="16" t="s">
        <v>183</v>
      </c>
      <c r="B105" s="4">
        <v>547600</v>
      </c>
      <c r="C105" s="4">
        <v>254700</v>
      </c>
      <c r="D105" s="4">
        <v>292900</v>
      </c>
      <c r="E105" s="4">
        <v>5116170000</v>
      </c>
      <c r="F105" s="4">
        <f t="shared" si="15"/>
        <v>-36156403587</v>
      </c>
      <c r="R105" s="5">
        <v>4.2300000000000004E-2</v>
      </c>
      <c r="S105" s="4">
        <v>8612907</v>
      </c>
      <c r="T105" s="4">
        <f t="shared" si="18"/>
        <v>4523071.8</v>
      </c>
      <c r="U105" s="4">
        <f t="shared" si="17"/>
        <v>3184883</v>
      </c>
    </row>
    <row r="106" spans="1:21" x14ac:dyDescent="0.2">
      <c r="A106" s="16" t="s">
        <v>182</v>
      </c>
      <c r="B106" s="4">
        <v>141800</v>
      </c>
      <c r="C106" s="4">
        <v>93501</v>
      </c>
      <c r="D106" s="4">
        <v>48299</v>
      </c>
      <c r="E106" s="4">
        <v>799970000</v>
      </c>
      <c r="F106" s="4">
        <f t="shared" si="15"/>
        <v>-41272573587</v>
      </c>
      <c r="R106" s="5">
        <v>-3.0000000000000001E-3</v>
      </c>
      <c r="S106" s="4">
        <v>3708947</v>
      </c>
      <c r="T106" s="4">
        <f t="shared" si="18"/>
        <v>4578395.9000000004</v>
      </c>
      <c r="U106" s="4">
        <f t="shared" si="17"/>
        <v>2936880</v>
      </c>
    </row>
    <row r="107" spans="1:21" x14ac:dyDescent="0.2">
      <c r="A107" s="16" t="s">
        <v>181</v>
      </c>
      <c r="B107" s="4">
        <v>404850</v>
      </c>
      <c r="C107" s="4">
        <v>384300</v>
      </c>
      <c r="D107" s="4">
        <v>20550</v>
      </c>
      <c r="E107" s="4">
        <v>339966430</v>
      </c>
      <c r="F107" s="4">
        <f t="shared" si="15"/>
        <v>-42072543587</v>
      </c>
      <c r="R107" s="5">
        <v>3.4300000000000004E-2</v>
      </c>
      <c r="S107" s="4">
        <v>4382632</v>
      </c>
      <c r="T107" s="4">
        <f t="shared" si="18"/>
        <v>4595821.2</v>
      </c>
      <c r="U107" s="4">
        <f t="shared" si="17"/>
        <v>2936880</v>
      </c>
    </row>
    <row r="108" spans="1:21" x14ac:dyDescent="0.2">
      <c r="A108" s="16" t="s">
        <v>180</v>
      </c>
      <c r="B108" s="4">
        <v>274100</v>
      </c>
      <c r="C108" s="4">
        <v>218945</v>
      </c>
      <c r="D108" s="4">
        <v>55155</v>
      </c>
      <c r="E108" s="4">
        <v>910690000</v>
      </c>
      <c r="F108" s="4">
        <f t="shared" si="15"/>
        <v>-42412510017</v>
      </c>
      <c r="R108" s="5">
        <v>-2.1299999999999999E-2</v>
      </c>
      <c r="S108" s="4">
        <v>5737264</v>
      </c>
      <c r="T108" s="4">
        <f t="shared" si="18"/>
        <v>4290848</v>
      </c>
      <c r="U108" s="4">
        <f t="shared" si="17"/>
        <v>2255518</v>
      </c>
    </row>
    <row r="109" spans="1:21" x14ac:dyDescent="0.2">
      <c r="A109" s="16" t="s">
        <v>179</v>
      </c>
      <c r="B109" s="4">
        <v>132000</v>
      </c>
      <c r="C109" s="4">
        <v>295700</v>
      </c>
      <c r="D109" s="4">
        <v>-163700</v>
      </c>
      <c r="E109" s="4">
        <v>-2705400000</v>
      </c>
      <c r="F109" s="4">
        <f t="shared" si="15"/>
        <v>-43323200017</v>
      </c>
      <c r="R109" s="5">
        <v>3.7999999999999999E-2</v>
      </c>
      <c r="S109" s="4">
        <v>7606127</v>
      </c>
      <c r="T109" s="4">
        <f t="shared" si="18"/>
        <v>3777702.1</v>
      </c>
      <c r="U109" s="4">
        <f t="shared" si="17"/>
        <v>2255518</v>
      </c>
    </row>
    <row r="110" spans="1:21" x14ac:dyDescent="0.2">
      <c r="A110" s="16" t="s">
        <v>178</v>
      </c>
      <c r="B110" s="4">
        <v>256800</v>
      </c>
      <c r="C110" s="4">
        <v>334500</v>
      </c>
      <c r="D110" s="4">
        <v>-77700</v>
      </c>
      <c r="E110" s="4">
        <v>-1224841868</v>
      </c>
      <c r="F110" s="4">
        <f t="shared" si="15"/>
        <v>-40617800017</v>
      </c>
      <c r="R110" s="5">
        <v>0</v>
      </c>
      <c r="S110" s="4">
        <v>3184883</v>
      </c>
      <c r="T110" s="4">
        <f t="shared" si="18"/>
        <v>4003367</v>
      </c>
      <c r="U110" s="4">
        <f t="shared" si="17"/>
        <v>2255518</v>
      </c>
    </row>
    <row r="111" spans="1:21" x14ac:dyDescent="0.2">
      <c r="A111" s="16" t="s">
        <v>177</v>
      </c>
      <c r="B111" s="4">
        <v>338100</v>
      </c>
      <c r="C111" s="4">
        <v>179100</v>
      </c>
      <c r="D111" s="4">
        <v>159000</v>
      </c>
      <c r="E111" s="4">
        <v>2539406377</v>
      </c>
      <c r="F111" s="4">
        <f t="shared" si="15"/>
        <v>-39392958149</v>
      </c>
      <c r="R111" s="5">
        <v>-1.2500000000000001E-2</v>
      </c>
      <c r="S111" s="4">
        <v>2936880</v>
      </c>
      <c r="T111" s="4">
        <f t="shared" si="18"/>
        <v>4052740.2</v>
      </c>
      <c r="U111" s="4">
        <f t="shared" si="17"/>
        <v>2255518</v>
      </c>
    </row>
    <row r="112" spans="1:21" x14ac:dyDescent="0.2">
      <c r="A112" s="16" t="s">
        <v>176</v>
      </c>
      <c r="B112" s="4">
        <v>183101</v>
      </c>
      <c r="C112" s="4">
        <v>115400</v>
      </c>
      <c r="D112" s="4">
        <v>67701</v>
      </c>
      <c r="E112" s="4">
        <v>1097780000</v>
      </c>
      <c r="F112" s="4">
        <f t="shared" si="15"/>
        <v>-41932364526</v>
      </c>
      <c r="R112" s="5">
        <v>-1.23E-2</v>
      </c>
      <c r="S112" s="4">
        <v>4289663</v>
      </c>
      <c r="T112" s="4">
        <f t="shared" si="18"/>
        <v>4096546.1</v>
      </c>
      <c r="U112" s="4">
        <f t="shared" si="17"/>
        <v>2255518</v>
      </c>
    </row>
    <row r="113" spans="1:21" x14ac:dyDescent="0.2">
      <c r="A113" s="16" t="s">
        <v>175</v>
      </c>
      <c r="B113" s="4">
        <v>60500</v>
      </c>
      <c r="C113" s="4">
        <v>117900</v>
      </c>
      <c r="D113" s="4">
        <v>-57400</v>
      </c>
      <c r="E113" s="4">
        <v>-923533404</v>
      </c>
      <c r="F113" s="4">
        <f t="shared" si="15"/>
        <v>-43030144526</v>
      </c>
      <c r="R113" s="5">
        <v>1.2500000000000001E-2</v>
      </c>
      <c r="S113" s="4">
        <v>2255518</v>
      </c>
      <c r="T113" s="4">
        <f t="shared" si="18"/>
        <v>4622058.3</v>
      </c>
      <c r="U113" s="4">
        <f t="shared" si="17"/>
        <v>2687532</v>
      </c>
    </row>
    <row r="114" spans="1:21" x14ac:dyDescent="0.2">
      <c r="A114" s="16" t="s">
        <v>174</v>
      </c>
      <c r="B114" s="4">
        <v>290620</v>
      </c>
      <c r="C114" s="4">
        <v>848400</v>
      </c>
      <c r="D114" s="4">
        <v>-557780</v>
      </c>
      <c r="E114" s="4">
        <v>-8978540000</v>
      </c>
      <c r="F114" s="4">
        <f t="shared" si="15"/>
        <v>-42106611122</v>
      </c>
      <c r="R114" s="5">
        <v>-4.4699999999999997E-2</v>
      </c>
      <c r="S114" s="4">
        <v>6942761</v>
      </c>
      <c r="T114" s="4">
        <f t="shared" si="18"/>
        <v>4450308.5999999996</v>
      </c>
      <c r="U114" s="4">
        <f t="shared" si="17"/>
        <v>2474668</v>
      </c>
    </row>
    <row r="115" spans="1:21" x14ac:dyDescent="0.2">
      <c r="A115" s="16" t="s">
        <v>173</v>
      </c>
      <c r="B115" s="4">
        <v>216845</v>
      </c>
      <c r="C115" s="4">
        <v>356064</v>
      </c>
      <c r="D115" s="4">
        <v>-139219</v>
      </c>
      <c r="E115" s="4">
        <v>-2346030000</v>
      </c>
      <c r="F115" s="4">
        <f t="shared" si="15"/>
        <v>-33128071122</v>
      </c>
      <c r="R115" s="5">
        <v>-2.8999999999999998E-3</v>
      </c>
      <c r="S115" s="4">
        <v>4186043</v>
      </c>
      <c r="T115" s="4">
        <f t="shared" si="18"/>
        <v>4353675.8</v>
      </c>
      <c r="U115" s="4">
        <f t="shared" si="17"/>
        <v>2474668</v>
      </c>
    </row>
    <row r="116" spans="1:21" x14ac:dyDescent="0.2">
      <c r="A116" s="16" t="s">
        <v>172</v>
      </c>
      <c r="B116" s="4">
        <v>228300</v>
      </c>
      <c r="C116" s="4">
        <v>79561</v>
      </c>
      <c r="D116" s="4">
        <v>148739</v>
      </c>
      <c r="E116" s="4">
        <v>2462930000</v>
      </c>
      <c r="F116" s="4">
        <f t="shared" si="15"/>
        <v>-30782041122</v>
      </c>
      <c r="R116" s="5">
        <v>2.1299999999999999E-2</v>
      </c>
      <c r="S116" s="4">
        <v>4262188</v>
      </c>
      <c r="T116" s="4">
        <f t="shared" ref="T116:T121" si="19">AVERAGE(S117:S126)</f>
        <v>4356975.7</v>
      </c>
      <c r="U116" s="4">
        <f t="shared" si="17"/>
        <v>2474668</v>
      </c>
    </row>
    <row r="117" spans="1:21" x14ac:dyDescent="0.2">
      <c r="A117" s="16" t="s">
        <v>171</v>
      </c>
      <c r="B117" s="4">
        <v>114500</v>
      </c>
      <c r="C117" s="4">
        <v>890900</v>
      </c>
      <c r="D117" s="4">
        <v>-776400</v>
      </c>
      <c r="E117" s="4">
        <v>-12788740000</v>
      </c>
      <c r="F117" s="4">
        <f t="shared" si="15"/>
        <v>-33244971122</v>
      </c>
      <c r="R117" s="5">
        <v>-3.0000000000000001E-3</v>
      </c>
      <c r="S117" s="4">
        <v>4556885</v>
      </c>
      <c r="T117" s="4">
        <f t="shared" si="19"/>
        <v>4392231</v>
      </c>
      <c r="U117" s="4">
        <f t="shared" si="17"/>
        <v>2474668</v>
      </c>
    </row>
    <row r="118" spans="1:21" x14ac:dyDescent="0.2">
      <c r="A118" s="16" t="s">
        <v>170</v>
      </c>
      <c r="B118" s="4">
        <v>319300</v>
      </c>
      <c r="C118" s="4">
        <v>127600</v>
      </c>
      <c r="D118" s="4">
        <v>191700</v>
      </c>
      <c r="E118" s="4">
        <v>3092160000</v>
      </c>
      <c r="F118" s="4">
        <f t="shared" si="15"/>
        <v>-20456231122</v>
      </c>
      <c r="R118" s="5">
        <v>2.1700000000000001E-2</v>
      </c>
      <c r="S118" s="4">
        <v>2687532</v>
      </c>
      <c r="T118" s="4">
        <f t="shared" si="19"/>
        <v>4567784.5999999996</v>
      </c>
      <c r="U118" s="4">
        <f t="shared" si="17"/>
        <v>2474668</v>
      </c>
    </row>
    <row r="119" spans="1:21" x14ac:dyDescent="0.2">
      <c r="A119" s="16" t="s">
        <v>169</v>
      </c>
      <c r="B119" s="4">
        <v>354067</v>
      </c>
      <c r="C119" s="4">
        <v>269500</v>
      </c>
      <c r="D119" s="4">
        <v>84567</v>
      </c>
      <c r="E119" s="4">
        <v>1371250000</v>
      </c>
      <c r="F119" s="4">
        <f t="shared" si="15"/>
        <v>-23548391122</v>
      </c>
      <c r="R119" s="5">
        <v>-6.0999999999999995E-3</v>
      </c>
      <c r="S119" s="4">
        <v>2474668</v>
      </c>
      <c r="T119" s="4">
        <f t="shared" si="19"/>
        <v>4654208.9000000004</v>
      </c>
      <c r="U119" s="4">
        <f t="shared" si="17"/>
        <v>3430612</v>
      </c>
    </row>
    <row r="120" spans="1:21" x14ac:dyDescent="0.2">
      <c r="A120" s="16" t="s">
        <v>168</v>
      </c>
      <c r="B120" s="4">
        <v>392800</v>
      </c>
      <c r="C120" s="4">
        <v>50491</v>
      </c>
      <c r="D120" s="4">
        <v>342309</v>
      </c>
      <c r="E120" s="4">
        <v>5599880000</v>
      </c>
      <c r="F120" s="4">
        <f t="shared" si="15"/>
        <v>-24919641122</v>
      </c>
      <c r="R120" s="5">
        <v>-1.5100000000000001E-2</v>
      </c>
      <c r="S120" s="4">
        <v>5441532</v>
      </c>
      <c r="T120" s="4">
        <f t="shared" si="19"/>
        <v>4464477.5</v>
      </c>
      <c r="U120" s="4">
        <f t="shared" si="17"/>
        <v>3219715</v>
      </c>
    </row>
    <row r="121" spans="1:21" x14ac:dyDescent="0.2">
      <c r="A121" s="16" t="s">
        <v>167</v>
      </c>
      <c r="B121" s="4">
        <v>111222</v>
      </c>
      <c r="C121" s="4">
        <v>21900</v>
      </c>
      <c r="D121" s="4">
        <v>89322</v>
      </c>
      <c r="E121" s="4">
        <v>1508550000</v>
      </c>
      <c r="F121" s="4">
        <f t="shared" si="15"/>
        <v>-30519521122</v>
      </c>
      <c r="R121" s="5">
        <v>-1.78E-2</v>
      </c>
      <c r="S121" s="4">
        <v>3430612</v>
      </c>
      <c r="T121" s="4">
        <f t="shared" si="19"/>
        <v>4902964.9000000004</v>
      </c>
      <c r="U121" s="4">
        <f t="shared" si="17"/>
        <v>3219715</v>
      </c>
    </row>
    <row r="122" spans="1:21" x14ac:dyDescent="0.2">
      <c r="A122" s="16" t="s">
        <v>166</v>
      </c>
      <c r="B122" s="4">
        <v>13340</v>
      </c>
      <c r="C122" s="4">
        <v>679500</v>
      </c>
      <c r="D122" s="4">
        <v>-666160</v>
      </c>
      <c r="E122" s="4">
        <v>-11269940000</v>
      </c>
      <c r="F122" s="4">
        <f t="shared" si="15"/>
        <v>-32028071122</v>
      </c>
      <c r="R122" s="5">
        <v>-2.6000000000000002E-2</v>
      </c>
      <c r="S122" s="4">
        <v>4727722</v>
      </c>
      <c r="T122" s="4">
        <f>AVERAGE(S123:S132)</f>
        <v>4847185.2</v>
      </c>
      <c r="U122" s="4">
        <f t="shared" si="17"/>
        <v>3219715</v>
      </c>
    </row>
    <row r="123" spans="1:21" x14ac:dyDescent="0.2">
      <c r="A123" s="16" t="s">
        <v>165</v>
      </c>
      <c r="B123" s="4">
        <v>2400</v>
      </c>
      <c r="C123" s="4">
        <v>208900</v>
      </c>
      <c r="D123" s="4">
        <v>-206500</v>
      </c>
      <c r="E123" s="4">
        <v>-3532910000</v>
      </c>
      <c r="F123" s="4">
        <f t="shared" si="15"/>
        <v>-20758131122</v>
      </c>
      <c r="R123" s="5">
        <v>3.0000000000000001E-3</v>
      </c>
      <c r="S123" s="4">
        <v>7510640</v>
      </c>
      <c r="U123" s="4">
        <f t="shared" si="17"/>
        <v>3219715</v>
      </c>
    </row>
    <row r="124" spans="1:21" x14ac:dyDescent="0.2">
      <c r="A124" s="16" t="s">
        <v>164</v>
      </c>
      <c r="B124" s="4">
        <v>95005</v>
      </c>
      <c r="C124" s="4">
        <v>371000</v>
      </c>
      <c r="D124" s="4">
        <v>-275995</v>
      </c>
      <c r="E124" s="4">
        <v>-4640000000</v>
      </c>
      <c r="F124" s="4">
        <f t="shared" si="15"/>
        <v>-17225221122</v>
      </c>
      <c r="R124" s="5">
        <v>2.69E-2</v>
      </c>
      <c r="S124" s="4">
        <v>5225264</v>
      </c>
      <c r="U124" s="4">
        <f t="shared" ref="U124:U126" si="20">MIN(S125:S129)</f>
        <v>3219715</v>
      </c>
    </row>
    <row r="125" spans="1:21" x14ac:dyDescent="0.2">
      <c r="A125" s="16" t="s">
        <v>163</v>
      </c>
      <c r="B125" s="4">
        <v>169600</v>
      </c>
      <c r="C125" s="4">
        <v>92100</v>
      </c>
      <c r="D125" s="4">
        <v>77500</v>
      </c>
      <c r="E125" s="4">
        <v>1301280000</v>
      </c>
      <c r="F125" s="4">
        <f t="shared" si="15"/>
        <v>-12585221122</v>
      </c>
      <c r="R125" s="5">
        <v>0</v>
      </c>
      <c r="S125" s="4">
        <v>3219715</v>
      </c>
      <c r="U125" s="4">
        <f t="shared" si="20"/>
        <v>3338911</v>
      </c>
    </row>
    <row r="126" spans="1:21" x14ac:dyDescent="0.2">
      <c r="A126" s="16" t="s">
        <v>162</v>
      </c>
      <c r="B126" s="4">
        <v>253813</v>
      </c>
      <c r="C126" s="4">
        <v>335200</v>
      </c>
      <c r="D126" s="4">
        <v>-81387</v>
      </c>
      <c r="E126" s="4">
        <v>-1368020000</v>
      </c>
      <c r="F126" s="4">
        <f t="shared" si="15"/>
        <v>-13886501122</v>
      </c>
      <c r="R126" s="5">
        <v>-5.8999999999999999E-3</v>
      </c>
      <c r="S126" s="4">
        <v>4295187</v>
      </c>
      <c r="U126" s="4">
        <f t="shared" si="20"/>
        <v>3338911</v>
      </c>
    </row>
    <row r="127" spans="1:21" x14ac:dyDescent="0.2">
      <c r="A127" s="16" t="s">
        <v>161</v>
      </c>
      <c r="B127" s="4">
        <v>31100</v>
      </c>
      <c r="C127" s="4">
        <v>456400</v>
      </c>
      <c r="D127" s="4">
        <v>-425300</v>
      </c>
      <c r="E127" s="4">
        <v>-7151420000</v>
      </c>
      <c r="F127" s="4">
        <f t="shared" si="15"/>
        <v>-12518481122</v>
      </c>
      <c r="R127" s="5">
        <v>3.0000000000000001E-3</v>
      </c>
      <c r="S127" s="4">
        <v>4909438</v>
      </c>
      <c r="U127" s="4">
        <f>MIN(S128:S132)</f>
        <v>3338911</v>
      </c>
    </row>
    <row r="128" spans="1:21" x14ac:dyDescent="0.2">
      <c r="A128" s="16" t="s">
        <v>160</v>
      </c>
      <c r="B128" s="4">
        <v>349900</v>
      </c>
      <c r="C128" s="4">
        <v>17600</v>
      </c>
      <c r="D128" s="4">
        <v>332300</v>
      </c>
      <c r="E128" s="4">
        <v>5539050000</v>
      </c>
      <c r="F128" s="4">
        <f t="shared" si="15"/>
        <v>-5367061122</v>
      </c>
      <c r="R128" s="5">
        <v>1.52E-2</v>
      </c>
      <c r="S128" s="4">
        <v>4443068</v>
      </c>
    </row>
    <row r="129" spans="1:22" x14ac:dyDescent="0.2">
      <c r="A129" s="16" t="s">
        <v>159</v>
      </c>
      <c r="B129" s="4">
        <v>78000</v>
      </c>
      <c r="C129" s="4">
        <v>464400</v>
      </c>
      <c r="D129" s="4">
        <v>-386400</v>
      </c>
      <c r="E129" s="4">
        <v>-6415950000</v>
      </c>
      <c r="F129" s="4">
        <f t="shared" si="15"/>
        <v>-10906111122</v>
      </c>
      <c r="R129" s="5">
        <v>-3.0000000000000001E-3</v>
      </c>
      <c r="S129" s="4">
        <v>3338911</v>
      </c>
    </row>
    <row r="130" spans="1:22" x14ac:dyDescent="0.2">
      <c r="A130" s="16" t="s">
        <v>158</v>
      </c>
      <c r="B130" s="4">
        <v>278300</v>
      </c>
      <c r="C130" s="4">
        <v>455800</v>
      </c>
      <c r="D130" s="4">
        <v>-177500</v>
      </c>
      <c r="E130" s="4">
        <v>-2975960000</v>
      </c>
      <c r="F130" s="4">
        <f t="shared" si="15"/>
        <v>-4490161122</v>
      </c>
      <c r="R130" s="5">
        <v>-5.8999999999999999E-3</v>
      </c>
      <c r="S130" s="4">
        <v>3544218</v>
      </c>
    </row>
    <row r="131" spans="1:22" x14ac:dyDescent="0.2">
      <c r="A131" s="16" t="s">
        <v>157</v>
      </c>
      <c r="B131" s="4">
        <v>168900</v>
      </c>
      <c r="C131" s="4">
        <v>291100</v>
      </c>
      <c r="D131" s="4">
        <v>-122200</v>
      </c>
      <c r="E131" s="4">
        <v>-2121800000</v>
      </c>
      <c r="F131" s="4">
        <f>E131+F132</f>
        <v>-1514201122</v>
      </c>
      <c r="R131" s="5">
        <v>-4.5700000000000005E-2</v>
      </c>
      <c r="S131" s="4">
        <v>7815486</v>
      </c>
    </row>
    <row r="132" spans="1:22" x14ac:dyDescent="0.2">
      <c r="A132" s="16" t="s">
        <v>156</v>
      </c>
      <c r="B132" s="4">
        <v>182910</v>
      </c>
      <c r="C132" s="4">
        <v>148600</v>
      </c>
      <c r="D132" s="4">
        <v>34310</v>
      </c>
      <c r="E132" s="4">
        <v>607598878</v>
      </c>
      <c r="F132" s="4">
        <f>E132</f>
        <v>607598878</v>
      </c>
      <c r="R132" s="5">
        <v>-1.9599999999999999E-2</v>
      </c>
      <c r="S132" s="4">
        <v>4169925</v>
      </c>
    </row>
    <row r="133" spans="1:22" x14ac:dyDescent="0.2">
      <c r="A133" s="2"/>
      <c r="B133" s="4"/>
      <c r="C133" s="4"/>
      <c r="D133" s="4"/>
      <c r="E133" s="4"/>
      <c r="F133" s="4">
        <f>E133</f>
        <v>0</v>
      </c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6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6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6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6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6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5"/>
    </row>
    <row r="150" spans="1:22" x14ac:dyDescent="0.2">
      <c r="A150" s="6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5"/>
    </row>
    <row r="151" spans="1:22" x14ac:dyDescent="0.2">
      <c r="A151" s="6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5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5"/>
    </row>
    <row r="153" spans="1:22" x14ac:dyDescent="0.2">
      <c r="A153" s="2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5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5"/>
    </row>
    <row r="155" spans="1:22" x14ac:dyDescent="0.2">
      <c r="A155" s="6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5"/>
    </row>
    <row r="156" spans="1:22" x14ac:dyDescent="0.2">
      <c r="A156" s="6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5"/>
    </row>
    <row r="157" spans="1:22" x14ac:dyDescent="0.2">
      <c r="A157" s="6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5"/>
    </row>
    <row r="158" spans="1:22" x14ac:dyDescent="0.2">
      <c r="A158" s="6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5"/>
    </row>
    <row r="159" spans="1:22" x14ac:dyDescent="0.2">
      <c r="A159" s="6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5"/>
    </row>
    <row r="160" spans="1:22" x14ac:dyDescent="0.2">
      <c r="A160" s="6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5"/>
    </row>
    <row r="161" spans="1:22" x14ac:dyDescent="0.2">
      <c r="A161" s="6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5"/>
    </row>
    <row r="162" spans="1:22" x14ac:dyDescent="0.2">
      <c r="A162" s="6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5"/>
      <c r="U162" s="5"/>
      <c r="V162" s="5"/>
    </row>
    <row r="163" spans="1:22" x14ac:dyDescent="0.2">
      <c r="A163" s="6"/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5"/>
      <c r="U163" s="5"/>
      <c r="V163" s="5"/>
    </row>
    <row r="164" spans="1:22" x14ac:dyDescent="0.2">
      <c r="A164" s="6"/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5"/>
      <c r="U164" s="5"/>
      <c r="V164" s="5"/>
    </row>
    <row r="165" spans="1:22" x14ac:dyDescent="0.2">
      <c r="A165" s="6"/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5"/>
      <c r="U165" s="5"/>
      <c r="V165" s="5"/>
    </row>
    <row r="166" spans="1:22" x14ac:dyDescent="0.2">
      <c r="A166" s="6"/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5"/>
      <c r="U166" s="5"/>
      <c r="V166" s="5"/>
    </row>
    <row r="167" spans="1:22" x14ac:dyDescent="0.2">
      <c r="A167" s="6"/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5"/>
      <c r="U167" s="5"/>
      <c r="V167" s="5"/>
    </row>
    <row r="168" spans="1:22" x14ac:dyDescent="0.2">
      <c r="A168" s="2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5"/>
    </row>
    <row r="169" spans="1:22" x14ac:dyDescent="0.2">
      <c r="A169" s="2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5"/>
    </row>
    <row r="170" spans="1:22" x14ac:dyDescent="0.2">
      <c r="A170" s="2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5"/>
    </row>
    <row r="171" spans="1:22" x14ac:dyDescent="0.2">
      <c r="A171" s="2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5"/>
    </row>
    <row r="172" spans="1:22" x14ac:dyDescent="0.2">
      <c r="A172" s="2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5"/>
    </row>
    <row r="173" spans="1:22" x14ac:dyDescent="0.2">
      <c r="A173" s="2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5"/>
    </row>
    <row r="174" spans="1:22" x14ac:dyDescent="0.2">
      <c r="A174" s="2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5"/>
    </row>
    <row r="175" spans="1:22" x14ac:dyDescent="0.2">
      <c r="A175" s="2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5"/>
    </row>
    <row r="176" spans="1:22" x14ac:dyDescent="0.2">
      <c r="A176" s="2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5"/>
    </row>
    <row r="177" spans="1:22" x14ac:dyDescent="0.2">
      <c r="A177" s="2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5"/>
      <c r="U177" s="5"/>
      <c r="V177" s="5"/>
    </row>
    <row r="178" spans="1:22" x14ac:dyDescent="0.2">
      <c r="A178" s="2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5"/>
      <c r="U178" s="5"/>
      <c r="V178" s="5"/>
    </row>
    <row r="179" spans="1:22" x14ac:dyDescent="0.2">
      <c r="A179" s="2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5"/>
      <c r="U179" s="5"/>
      <c r="V179" s="5"/>
    </row>
    <row r="180" spans="1:22" x14ac:dyDescent="0.2">
      <c r="A180" s="2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5"/>
      <c r="U180" s="5"/>
      <c r="V180" s="5"/>
    </row>
    <row r="181" spans="1:22" x14ac:dyDescent="0.2">
      <c r="A181" s="2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5"/>
      <c r="U181" s="5"/>
      <c r="V181" s="5"/>
    </row>
    <row r="182" spans="1:22" x14ac:dyDescent="0.2">
      <c r="A182" s="2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5"/>
      <c r="U182" s="5"/>
      <c r="V182" s="5"/>
    </row>
    <row r="183" spans="1:22" x14ac:dyDescent="0.2">
      <c r="A183" s="2"/>
      <c r="B183" s="4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5"/>
      <c r="U183" s="5"/>
      <c r="V183" s="5"/>
    </row>
    <row r="184" spans="1:22" x14ac:dyDescent="0.2">
      <c r="A184" s="2"/>
      <c r="B184" s="4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5"/>
      <c r="U184" s="5"/>
      <c r="V184" s="5"/>
    </row>
    <row r="185" spans="1:22" x14ac:dyDescent="0.2">
      <c r="A185" s="2"/>
      <c r="B185" s="4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5"/>
      <c r="U185" s="5"/>
      <c r="V185" s="8"/>
    </row>
    <row r="186" spans="1:22" x14ac:dyDescent="0.2">
      <c r="A186" s="2"/>
      <c r="B186" s="4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5"/>
      <c r="U186" s="5"/>
      <c r="V186" s="8"/>
    </row>
    <row r="187" spans="1:22" x14ac:dyDescent="0.2">
      <c r="A187" s="2"/>
      <c r="B187" s="4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5"/>
      <c r="U187" s="5"/>
      <c r="V187" s="8"/>
    </row>
    <row r="188" spans="1:22" x14ac:dyDescent="0.2">
      <c r="A188" s="6"/>
      <c r="B188" s="4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5"/>
      <c r="U188" s="5"/>
      <c r="V188" s="8"/>
    </row>
    <row r="189" spans="1:22" x14ac:dyDescent="0.2">
      <c r="A189" s="6"/>
      <c r="B189" s="4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5"/>
      <c r="U189" s="5"/>
      <c r="V189" s="8"/>
    </row>
    <row r="190" spans="1:22" x14ac:dyDescent="0.2">
      <c r="A190" s="6"/>
      <c r="B190" s="4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5"/>
      <c r="U190" s="5"/>
      <c r="V190" s="8"/>
    </row>
    <row r="191" spans="1:22" x14ac:dyDescent="0.2">
      <c r="A191" s="6"/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5"/>
      <c r="U191" s="5"/>
      <c r="V191" s="8"/>
    </row>
    <row r="192" spans="1:22" x14ac:dyDescent="0.2">
      <c r="A192" s="6"/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5"/>
      <c r="U192" s="5"/>
      <c r="V192" s="8"/>
    </row>
    <row r="193" spans="1:22" x14ac:dyDescent="0.2">
      <c r="A193" s="2"/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5"/>
      <c r="U193" s="5"/>
      <c r="V193" s="8"/>
    </row>
    <row r="194" spans="1:22" x14ac:dyDescent="0.2">
      <c r="A194" s="2"/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5"/>
      <c r="U194" s="5"/>
      <c r="V194" s="8"/>
    </row>
    <row r="195" spans="1:22" x14ac:dyDescent="0.2">
      <c r="A195" s="2"/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5"/>
      <c r="U195" s="5"/>
      <c r="V195" s="8"/>
    </row>
    <row r="196" spans="1:22" x14ac:dyDescent="0.2">
      <c r="A196" s="2"/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5"/>
      <c r="U196" s="5"/>
      <c r="V196" s="8"/>
    </row>
    <row r="197" spans="1:22" x14ac:dyDescent="0.2">
      <c r="A197" s="2"/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5"/>
      <c r="U197" s="5"/>
      <c r="V197" s="8"/>
    </row>
    <row r="223" spans="1:3" x14ac:dyDescent="0.2">
      <c r="A223" t="e" cm="1">
        <f t="array" aca="1" ref="A223" ca="1">INDIRECT("'" &amp; E1 &amp; "'!$A$2:$A$66")</f>
        <v>#REF!</v>
      </c>
      <c r="B223" t="e" cm="1">
        <f t="array" aca="1" ref="B223" ca="1">INDIRECT("'" &amp; E1 &amp; "'!$B$2:$B$66")</f>
        <v>#REF!</v>
      </c>
      <c r="C223" t="e" cm="1">
        <f t="array" aca="1" ref="C223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1BFCC3-236F-7F4E-981F-6CA667EA440C}">
  <sheetPr codeName="Sheet16"/>
  <dimension ref="A1:V223"/>
  <sheetViews>
    <sheetView topLeftCell="F1" workbookViewId="0">
      <pane ySplit="2" topLeftCell="A3" activePane="bottomLeft" state="frozen"/>
      <selection activeCell="F17" sqref="F17"/>
      <selection pane="bottomLeft" activeCell="F17" sqref="F17"/>
    </sheetView>
  </sheetViews>
  <sheetFormatPr baseColWidth="10" defaultRowHeight="16" x14ac:dyDescent="0.2"/>
  <cols>
    <col min="1" max="1" width="21.1640625" customWidth="1"/>
    <col min="2" max="2" width="14.83203125" customWidth="1"/>
    <col min="3" max="3" width="15.33203125" customWidth="1"/>
    <col min="4" max="4" width="14.5" customWidth="1"/>
    <col min="5" max="5" width="20.5" customWidth="1"/>
    <col min="6" max="6" width="21.5" customWidth="1"/>
    <col min="7" max="7" width="15" customWidth="1"/>
    <col min="8" max="8" width="15.5" customWidth="1"/>
    <col min="9" max="9" width="14.5" customWidth="1"/>
    <col min="10" max="10" width="18.33203125" customWidth="1"/>
    <col min="11" max="11" width="16.6640625" customWidth="1"/>
    <col min="18" max="18" width="13" customWidth="1"/>
    <col min="19" max="19" width="15.8320312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252</v>
      </c>
      <c r="U2" s="1" t="s">
        <v>253</v>
      </c>
      <c r="V2" s="1" t="s">
        <v>236</v>
      </c>
    </row>
    <row r="3" spans="1:22" x14ac:dyDescent="0.2">
      <c r="A3" s="16" t="s">
        <v>357</v>
      </c>
      <c r="B3" s="4">
        <v>568900</v>
      </c>
      <c r="C3" s="4">
        <v>226797</v>
      </c>
      <c r="D3" s="4">
        <v>342103</v>
      </c>
      <c r="E3" s="4">
        <v>32414800000</v>
      </c>
      <c r="F3" s="4">
        <f t="shared" ref="F3:F11" si="0">E3+F4</f>
        <v>-118410012008</v>
      </c>
      <c r="G3" s="4">
        <v>53100</v>
      </c>
      <c r="H3" s="4">
        <v>343900</v>
      </c>
      <c r="I3" s="4">
        <v>-290800</v>
      </c>
      <c r="J3" s="4">
        <v>-27530250000</v>
      </c>
      <c r="K3" s="4">
        <f t="shared" ref="K3:K11" si="1">K4+J3</f>
        <v>-85067211000</v>
      </c>
      <c r="L3" s="4">
        <v>857</v>
      </c>
      <c r="M3" s="4">
        <v>855</v>
      </c>
      <c r="N3" s="4">
        <v>83</v>
      </c>
      <c r="O3" s="4">
        <v>100</v>
      </c>
      <c r="P3" s="4">
        <v>418400</v>
      </c>
      <c r="Q3" s="4">
        <v>418100</v>
      </c>
      <c r="R3" s="5">
        <v>0</v>
      </c>
      <c r="S3" s="4">
        <v>960100</v>
      </c>
      <c r="T3" s="4">
        <f t="shared" ref="T3:T38" si="2">AVERAGE(S4:S13)</f>
        <v>1264420</v>
      </c>
      <c r="U3" s="4">
        <f t="shared" ref="U3:U11" si="3">MIN(S4:S8)</f>
        <v>824400</v>
      </c>
      <c r="V3" s="5">
        <v>1.1599999999999999E-2</v>
      </c>
    </row>
    <row r="4" spans="1:22" x14ac:dyDescent="0.2">
      <c r="A4" s="16" t="s">
        <v>356</v>
      </c>
      <c r="B4" s="4">
        <v>439300</v>
      </c>
      <c r="C4" s="4">
        <v>243600</v>
      </c>
      <c r="D4" s="4">
        <v>195700</v>
      </c>
      <c r="E4" s="4">
        <v>18561600000</v>
      </c>
      <c r="F4" s="4">
        <f t="shared" si="0"/>
        <v>-150824812008</v>
      </c>
      <c r="G4" s="4">
        <v>63200</v>
      </c>
      <c r="H4" s="4">
        <v>159700</v>
      </c>
      <c r="I4" s="4">
        <v>-96500</v>
      </c>
      <c r="J4" s="4">
        <v>-9128980000</v>
      </c>
      <c r="K4" s="4">
        <f t="shared" si="1"/>
        <v>-57536961000</v>
      </c>
      <c r="L4" s="4">
        <v>508</v>
      </c>
      <c r="M4" s="4">
        <v>784</v>
      </c>
      <c r="N4" s="4">
        <v>51</v>
      </c>
      <c r="O4" s="4">
        <v>100</v>
      </c>
      <c r="P4" s="4">
        <v>390700</v>
      </c>
      <c r="Q4" s="4">
        <v>388200</v>
      </c>
      <c r="R4" s="5">
        <v>-1.15E-2</v>
      </c>
      <c r="S4" s="4">
        <v>824400</v>
      </c>
      <c r="T4" s="4">
        <f t="shared" si="2"/>
        <v>1370880</v>
      </c>
      <c r="U4" s="4">
        <f t="shared" si="3"/>
        <v>965200</v>
      </c>
      <c r="V4" s="5">
        <v>1.47E-2</v>
      </c>
    </row>
    <row r="5" spans="1:22" x14ac:dyDescent="0.2">
      <c r="A5" s="16" t="s">
        <v>355</v>
      </c>
      <c r="B5" s="4">
        <v>1268500</v>
      </c>
      <c r="C5" s="4">
        <v>385822</v>
      </c>
      <c r="D5" s="4">
        <v>882678</v>
      </c>
      <c r="E5" s="4">
        <v>84089480000</v>
      </c>
      <c r="F5" s="4">
        <f t="shared" si="0"/>
        <v>-169386412008</v>
      </c>
      <c r="G5" s="4">
        <v>348200</v>
      </c>
      <c r="H5" s="4">
        <v>65400</v>
      </c>
      <c r="I5" s="4">
        <v>282800</v>
      </c>
      <c r="J5" s="4">
        <v>26877070000</v>
      </c>
      <c r="K5" s="4">
        <f t="shared" si="1"/>
        <v>-48407981000</v>
      </c>
      <c r="L5" s="4">
        <v>1235</v>
      </c>
      <c r="M5" s="4">
        <v>1292</v>
      </c>
      <c r="N5" s="4">
        <v>182</v>
      </c>
      <c r="O5" s="4">
        <v>243</v>
      </c>
      <c r="P5" s="4">
        <v>1051500</v>
      </c>
      <c r="Q5" s="4">
        <v>965700</v>
      </c>
      <c r="R5" s="5">
        <v>2.35E-2</v>
      </c>
      <c r="S5" s="4">
        <v>2141700</v>
      </c>
      <c r="T5" s="4">
        <f t="shared" si="2"/>
        <v>1326120</v>
      </c>
      <c r="U5" s="4">
        <f t="shared" si="3"/>
        <v>965200</v>
      </c>
      <c r="V5" s="5">
        <v>1.67E-2</v>
      </c>
    </row>
    <row r="6" spans="1:22" x14ac:dyDescent="0.2">
      <c r="A6" s="16" t="s">
        <v>354</v>
      </c>
      <c r="B6" s="4">
        <v>791744</v>
      </c>
      <c r="C6" s="4">
        <v>754176</v>
      </c>
      <c r="D6" s="4">
        <v>37568</v>
      </c>
      <c r="E6" s="4">
        <v>3539820000</v>
      </c>
      <c r="F6" s="4">
        <f t="shared" si="0"/>
        <v>-253475892008</v>
      </c>
      <c r="G6" s="4">
        <v>0</v>
      </c>
      <c r="H6" s="4">
        <v>0</v>
      </c>
      <c r="I6" s="4">
        <v>0</v>
      </c>
      <c r="J6" s="4">
        <v>-34662190000</v>
      </c>
      <c r="K6" s="4">
        <f t="shared" si="1"/>
        <v>-75285051000</v>
      </c>
      <c r="L6" s="4">
        <v>452</v>
      </c>
      <c r="M6" s="4">
        <v>1643</v>
      </c>
      <c r="N6" s="4">
        <v>54</v>
      </c>
      <c r="O6" s="4">
        <v>214</v>
      </c>
      <c r="P6" s="4">
        <v>248200</v>
      </c>
      <c r="Q6" s="4">
        <v>898900</v>
      </c>
      <c r="R6" s="5">
        <v>-7.4000000000000003E-3</v>
      </c>
      <c r="S6" s="4">
        <v>1549100</v>
      </c>
      <c r="T6" s="4">
        <f t="shared" si="2"/>
        <v>1268300</v>
      </c>
      <c r="U6" s="4">
        <f t="shared" si="3"/>
        <v>965200</v>
      </c>
      <c r="V6" s="5">
        <v>1.06E-2</v>
      </c>
    </row>
    <row r="7" spans="1:22" x14ac:dyDescent="0.2">
      <c r="A7" s="16" t="s">
        <v>353</v>
      </c>
      <c r="B7" s="4">
        <v>421402</v>
      </c>
      <c r="C7" s="4">
        <v>615053</v>
      </c>
      <c r="D7" s="4">
        <v>-193651</v>
      </c>
      <c r="E7" s="4">
        <v>-18338640000</v>
      </c>
      <c r="F7" s="4">
        <f t="shared" si="0"/>
        <v>-257015712008</v>
      </c>
      <c r="G7" s="4">
        <v>190881</v>
      </c>
      <c r="H7" s="4">
        <v>111800</v>
      </c>
      <c r="I7" s="4">
        <v>79081</v>
      </c>
      <c r="J7" s="4">
        <v>7531006000</v>
      </c>
      <c r="K7" s="4">
        <f t="shared" si="1"/>
        <v>-40622861000</v>
      </c>
      <c r="L7" s="4">
        <v>524</v>
      </c>
      <c r="M7" s="4">
        <v>773</v>
      </c>
      <c r="N7" s="4">
        <v>109</v>
      </c>
      <c r="O7" s="4">
        <v>124</v>
      </c>
      <c r="P7" s="4">
        <v>351900</v>
      </c>
      <c r="Q7" s="4">
        <v>439700</v>
      </c>
      <c r="R7" s="5">
        <v>-7.4000000000000003E-3</v>
      </c>
      <c r="S7" s="4">
        <v>1133000</v>
      </c>
      <c r="T7" s="4">
        <f t="shared" si="2"/>
        <v>1261010</v>
      </c>
      <c r="U7" s="4">
        <f t="shared" si="3"/>
        <v>735400</v>
      </c>
      <c r="V7" s="5">
        <v>1.37E-2</v>
      </c>
    </row>
    <row r="8" spans="1:22" x14ac:dyDescent="0.2">
      <c r="A8" s="16" t="s">
        <v>352</v>
      </c>
      <c r="B8" s="4">
        <v>744180</v>
      </c>
      <c r="C8" s="4">
        <v>776728</v>
      </c>
      <c r="D8" s="4">
        <v>-32548</v>
      </c>
      <c r="E8" s="4">
        <v>-3112200000</v>
      </c>
      <c r="F8" s="4">
        <f t="shared" si="0"/>
        <v>-238677072008</v>
      </c>
      <c r="G8" s="4">
        <v>146700</v>
      </c>
      <c r="H8" s="4">
        <v>68100</v>
      </c>
      <c r="I8" s="4">
        <v>78600</v>
      </c>
      <c r="J8" s="4">
        <v>7479690000</v>
      </c>
      <c r="K8" s="4">
        <f t="shared" si="1"/>
        <v>-48153867000</v>
      </c>
      <c r="L8" s="4">
        <v>549</v>
      </c>
      <c r="M8" s="4">
        <v>1340</v>
      </c>
      <c r="N8" s="4">
        <v>124</v>
      </c>
      <c r="O8" s="4">
        <v>125</v>
      </c>
      <c r="P8" s="4">
        <v>482200</v>
      </c>
      <c r="Q8" s="4">
        <v>704200</v>
      </c>
      <c r="R8" s="5">
        <v>3.2000000000000002E-3</v>
      </c>
      <c r="S8" s="4">
        <v>1221000</v>
      </c>
      <c r="T8" s="4">
        <f t="shared" si="2"/>
        <v>1325670</v>
      </c>
      <c r="U8" s="4">
        <f t="shared" si="3"/>
        <v>735400</v>
      </c>
      <c r="V8" s="5">
        <v>1.3600000000000001E-2</v>
      </c>
    </row>
    <row r="9" spans="1:22" x14ac:dyDescent="0.2">
      <c r="A9" s="16" t="s">
        <v>351</v>
      </c>
      <c r="B9" s="4">
        <v>72000</v>
      </c>
      <c r="C9" s="4">
        <v>459400</v>
      </c>
      <c r="D9" s="4">
        <v>-387400</v>
      </c>
      <c r="E9" s="4">
        <v>-36853710000</v>
      </c>
      <c r="F9" s="4">
        <f t="shared" si="0"/>
        <v>-235564872008</v>
      </c>
      <c r="G9" s="4">
        <v>79900</v>
      </c>
      <c r="H9" s="4">
        <v>61700</v>
      </c>
      <c r="I9" s="4">
        <v>18200</v>
      </c>
      <c r="J9" s="4">
        <v>1718500000</v>
      </c>
      <c r="K9" s="4">
        <f t="shared" si="1"/>
        <v>-55633557000</v>
      </c>
      <c r="L9" s="4">
        <v>268</v>
      </c>
      <c r="M9" s="4">
        <v>711</v>
      </c>
      <c r="N9" s="4">
        <v>52</v>
      </c>
      <c r="O9" s="4">
        <v>90</v>
      </c>
      <c r="P9" s="4">
        <v>173900</v>
      </c>
      <c r="Q9" s="4">
        <v>625900</v>
      </c>
      <c r="R9" s="5">
        <v>-8.3999999999999995E-3</v>
      </c>
      <c r="S9" s="4">
        <v>965200</v>
      </c>
      <c r="T9" s="4">
        <f t="shared" si="2"/>
        <v>1475800</v>
      </c>
      <c r="U9" s="4">
        <f t="shared" si="3"/>
        <v>735400</v>
      </c>
      <c r="V9" s="5">
        <v>1.0500000000000001E-2</v>
      </c>
    </row>
    <row r="10" spans="1:22" x14ac:dyDescent="0.2">
      <c r="A10" s="16" t="s">
        <v>350</v>
      </c>
      <c r="B10" s="4">
        <v>356000</v>
      </c>
      <c r="C10" s="4">
        <v>689980</v>
      </c>
      <c r="D10" s="4">
        <v>-333980</v>
      </c>
      <c r="E10" s="4">
        <v>-32009680250</v>
      </c>
      <c r="F10" s="4">
        <f t="shared" si="0"/>
        <v>-198711162008</v>
      </c>
      <c r="G10" s="4">
        <v>0</v>
      </c>
      <c r="H10" s="4">
        <v>0</v>
      </c>
      <c r="I10" s="4">
        <v>0</v>
      </c>
      <c r="J10" s="4">
        <v>3265600000</v>
      </c>
      <c r="K10" s="4">
        <f t="shared" si="1"/>
        <v>-57352057000</v>
      </c>
      <c r="L10" s="4">
        <v>631</v>
      </c>
      <c r="M10" s="4">
        <v>747</v>
      </c>
      <c r="N10" s="4">
        <v>101</v>
      </c>
      <c r="O10" s="4">
        <v>128</v>
      </c>
      <c r="P10" s="4">
        <v>447700</v>
      </c>
      <c r="Q10" s="4">
        <v>584300</v>
      </c>
      <c r="R10" s="5">
        <v>-1E-3</v>
      </c>
      <c r="S10" s="4">
        <v>1232900</v>
      </c>
      <c r="T10" s="4">
        <f t="shared" si="2"/>
        <v>1587270.1</v>
      </c>
      <c r="U10" s="4">
        <f t="shared" si="3"/>
        <v>735400</v>
      </c>
      <c r="V10" s="5">
        <v>8.3000000000000001E-3</v>
      </c>
    </row>
    <row r="11" spans="1:22" x14ac:dyDescent="0.2">
      <c r="A11" s="16" t="s">
        <v>349</v>
      </c>
      <c r="B11" s="4">
        <v>502137</v>
      </c>
      <c r="C11" s="4">
        <v>392626</v>
      </c>
      <c r="D11" s="4">
        <v>109511</v>
      </c>
      <c r="E11" s="4">
        <v>10527480000</v>
      </c>
      <c r="F11" s="4">
        <f t="shared" si="0"/>
        <v>-166701481758</v>
      </c>
      <c r="G11" s="4">
        <v>21119</v>
      </c>
      <c r="H11" s="4">
        <v>214200</v>
      </c>
      <c r="I11" s="4">
        <v>-193081</v>
      </c>
      <c r="J11" s="4">
        <v>-18525356000</v>
      </c>
      <c r="K11" s="4">
        <f t="shared" si="1"/>
        <v>-60617657000</v>
      </c>
      <c r="L11" s="4">
        <v>827</v>
      </c>
      <c r="M11" s="4">
        <v>757</v>
      </c>
      <c r="N11" s="4">
        <v>50</v>
      </c>
      <c r="O11" s="4">
        <v>150</v>
      </c>
      <c r="P11" s="4">
        <v>386400</v>
      </c>
      <c r="Q11" s="4">
        <v>659800</v>
      </c>
      <c r="R11" s="5">
        <v>-5.1999999999999998E-3</v>
      </c>
      <c r="S11" s="4">
        <v>1258900</v>
      </c>
      <c r="T11" s="4">
        <f t="shared" si="2"/>
        <v>1789910.1</v>
      </c>
      <c r="U11" s="4">
        <f t="shared" si="3"/>
        <v>735400</v>
      </c>
      <c r="V11" s="5">
        <v>6.3E-3</v>
      </c>
    </row>
    <row r="12" spans="1:22" x14ac:dyDescent="0.2">
      <c r="A12" s="16" t="s">
        <v>348</v>
      </c>
      <c r="B12" s="4">
        <v>390618</v>
      </c>
      <c r="C12" s="4">
        <v>154114</v>
      </c>
      <c r="D12" s="4">
        <v>236504</v>
      </c>
      <c r="E12" s="4">
        <v>22767180000</v>
      </c>
      <c r="F12" s="4">
        <f t="shared" ref="F12:F38" si="4">E12+F13</f>
        <v>-177228961758</v>
      </c>
      <c r="G12" s="4">
        <v>150500</v>
      </c>
      <c r="H12" s="4">
        <v>55300</v>
      </c>
      <c r="I12" s="4">
        <v>95200</v>
      </c>
      <c r="J12" s="4">
        <v>9186370000</v>
      </c>
      <c r="K12" s="4">
        <f t="shared" ref="K12:K38" si="5">K13+J12</f>
        <v>-42092301000</v>
      </c>
      <c r="L12" s="4">
        <v>557</v>
      </c>
      <c r="M12" s="4">
        <v>532</v>
      </c>
      <c r="N12" s="4">
        <v>107</v>
      </c>
      <c r="O12" s="4">
        <v>76</v>
      </c>
      <c r="P12" s="4">
        <v>375100</v>
      </c>
      <c r="Q12" s="4">
        <v>273500</v>
      </c>
      <c r="R12" s="5">
        <v>6.3E-3</v>
      </c>
      <c r="S12" s="4">
        <v>735400</v>
      </c>
      <c r="T12" s="4">
        <f t="shared" si="2"/>
        <v>1829900.1</v>
      </c>
      <c r="U12" s="4">
        <f t="shared" ref="U12:U38" si="6">MIN(S13:S17)</f>
        <v>970900</v>
      </c>
      <c r="V12" s="5">
        <v>8.3000000000000001E-3</v>
      </c>
    </row>
    <row r="13" spans="1:22" x14ac:dyDescent="0.2">
      <c r="A13" s="16" t="s">
        <v>347</v>
      </c>
      <c r="B13" s="4">
        <v>772192</v>
      </c>
      <c r="C13" s="4">
        <v>380400</v>
      </c>
      <c r="D13" s="4">
        <v>391792</v>
      </c>
      <c r="E13" s="4">
        <v>37686790000</v>
      </c>
      <c r="F13" s="4">
        <f t="shared" si="4"/>
        <v>-199996141758</v>
      </c>
      <c r="G13" s="4">
        <v>89200</v>
      </c>
      <c r="H13" s="4">
        <v>308400</v>
      </c>
      <c r="I13" s="4">
        <v>-219200</v>
      </c>
      <c r="J13" s="4">
        <v>-21018390000</v>
      </c>
      <c r="K13" s="4">
        <f t="shared" si="5"/>
        <v>-51278671000</v>
      </c>
      <c r="L13" s="4">
        <v>844</v>
      </c>
      <c r="M13" s="4">
        <v>1163</v>
      </c>
      <c r="N13" s="4">
        <v>127</v>
      </c>
      <c r="O13" s="4">
        <v>238</v>
      </c>
      <c r="P13" s="4">
        <v>502500</v>
      </c>
      <c r="Q13" s="4">
        <v>769000</v>
      </c>
      <c r="R13" s="5">
        <v>-7.3000000000000001E-3</v>
      </c>
      <c r="S13" s="4">
        <v>1582600</v>
      </c>
      <c r="T13" s="4">
        <f t="shared" si="2"/>
        <v>1872040.1</v>
      </c>
      <c r="U13" s="4">
        <f t="shared" si="6"/>
        <v>970900</v>
      </c>
      <c r="V13" s="5">
        <v>2.8900000000000002E-2</v>
      </c>
    </row>
    <row r="14" spans="1:22" x14ac:dyDescent="0.2">
      <c r="A14" s="16" t="s">
        <v>340</v>
      </c>
      <c r="B14" s="4">
        <v>1196505</v>
      </c>
      <c r="C14" s="4">
        <v>376877</v>
      </c>
      <c r="D14" s="4">
        <v>819628</v>
      </c>
      <c r="E14" s="4">
        <v>78849200000</v>
      </c>
      <c r="F14" s="4">
        <f t="shared" si="4"/>
        <v>-237682931758</v>
      </c>
      <c r="G14" s="4">
        <v>81400</v>
      </c>
      <c r="H14" s="4">
        <v>235900</v>
      </c>
      <c r="I14" s="4">
        <v>-154500</v>
      </c>
      <c r="J14" s="4">
        <v>-14784680000</v>
      </c>
      <c r="K14" s="4">
        <f t="shared" si="5"/>
        <v>-30260281000</v>
      </c>
      <c r="L14" s="4">
        <v>1203</v>
      </c>
      <c r="M14" s="4">
        <v>1369</v>
      </c>
      <c r="N14" s="4">
        <v>176</v>
      </c>
      <c r="O14" s="4">
        <v>206</v>
      </c>
      <c r="P14" s="4">
        <v>811500</v>
      </c>
      <c r="Q14" s="4">
        <v>891000</v>
      </c>
      <c r="R14" s="5">
        <v>1.2699999999999999E-2</v>
      </c>
      <c r="S14" s="4">
        <v>1889000</v>
      </c>
      <c r="T14" s="4">
        <f t="shared" si="2"/>
        <v>1915930.1</v>
      </c>
      <c r="U14" s="4">
        <f t="shared" si="6"/>
        <v>970900</v>
      </c>
      <c r="V14" s="5">
        <v>1.66E-2</v>
      </c>
    </row>
    <row r="15" spans="1:22" x14ac:dyDescent="0.2">
      <c r="A15" s="16" t="s">
        <v>339</v>
      </c>
      <c r="B15" s="4">
        <v>528000</v>
      </c>
      <c r="C15" s="4">
        <v>222801</v>
      </c>
      <c r="D15" s="4">
        <v>305199</v>
      </c>
      <c r="E15" s="4">
        <v>29025640000</v>
      </c>
      <c r="F15" s="4">
        <f t="shared" si="4"/>
        <v>-316532131758</v>
      </c>
      <c r="G15" s="4">
        <v>330000</v>
      </c>
      <c r="H15" s="4">
        <v>70000</v>
      </c>
      <c r="I15" s="4">
        <v>260000</v>
      </c>
      <c r="J15" s="4">
        <v>24747550000</v>
      </c>
      <c r="K15" s="4">
        <f t="shared" si="5"/>
        <v>-15475601000</v>
      </c>
      <c r="L15" s="4">
        <v>1642</v>
      </c>
      <c r="M15" s="4">
        <v>977</v>
      </c>
      <c r="N15" s="4">
        <v>167</v>
      </c>
      <c r="O15" s="4">
        <v>106</v>
      </c>
      <c r="P15" s="4">
        <v>838100</v>
      </c>
      <c r="Q15" s="4">
        <v>544400</v>
      </c>
      <c r="R15" s="5">
        <v>2.1499999999999998E-2</v>
      </c>
      <c r="S15" s="4">
        <v>1694100</v>
      </c>
      <c r="T15" s="4">
        <f t="shared" si="2"/>
        <v>1997150.1</v>
      </c>
      <c r="U15" s="4">
        <f t="shared" si="6"/>
        <v>970900</v>
      </c>
      <c r="V15" s="5">
        <v>1.5800000000000002E-2</v>
      </c>
    </row>
    <row r="16" spans="1:22" x14ac:dyDescent="0.2">
      <c r="A16" s="16" t="s">
        <v>338</v>
      </c>
      <c r="B16" s="4">
        <v>85500</v>
      </c>
      <c r="C16" s="4">
        <v>298560</v>
      </c>
      <c r="D16" s="4">
        <v>-213060</v>
      </c>
      <c r="E16" s="4">
        <v>-19854260000</v>
      </c>
      <c r="F16" s="4">
        <f t="shared" si="4"/>
        <v>-345557771758</v>
      </c>
      <c r="G16" s="4">
        <v>252300</v>
      </c>
      <c r="H16" s="4">
        <v>209300</v>
      </c>
      <c r="I16" s="4">
        <v>43000</v>
      </c>
      <c r="J16" s="4">
        <v>4142960000</v>
      </c>
      <c r="K16" s="4">
        <f t="shared" si="5"/>
        <v>-40223151000</v>
      </c>
      <c r="L16" s="4">
        <v>819</v>
      </c>
      <c r="M16" s="4">
        <v>780</v>
      </c>
      <c r="N16" s="4">
        <v>62</v>
      </c>
      <c r="O16" s="4">
        <v>118</v>
      </c>
      <c r="P16" s="4">
        <v>401100</v>
      </c>
      <c r="Q16" s="4">
        <v>436700</v>
      </c>
      <c r="R16" s="5">
        <v>7.6E-3</v>
      </c>
      <c r="S16" s="4">
        <v>970900</v>
      </c>
      <c r="T16" s="4">
        <f t="shared" si="2"/>
        <v>2109120.1</v>
      </c>
      <c r="U16" s="4">
        <f t="shared" si="6"/>
        <v>1060100</v>
      </c>
      <c r="V16" s="5">
        <v>1.7100000000000001E-2</v>
      </c>
    </row>
    <row r="17" spans="1:22" x14ac:dyDescent="0.2">
      <c r="A17" s="16" t="s">
        <v>337</v>
      </c>
      <c r="B17" s="4">
        <v>337200</v>
      </c>
      <c r="C17" s="4">
        <v>172807</v>
      </c>
      <c r="D17" s="4">
        <v>164393</v>
      </c>
      <c r="E17" s="4">
        <v>15234080000</v>
      </c>
      <c r="F17" s="4">
        <f t="shared" si="4"/>
        <v>-325703511758</v>
      </c>
      <c r="G17" s="4">
        <v>24000</v>
      </c>
      <c r="H17" s="4">
        <v>189800</v>
      </c>
      <c r="I17" s="4">
        <v>-165800</v>
      </c>
      <c r="J17" s="4">
        <v>-15365810000</v>
      </c>
      <c r="K17" s="4">
        <f t="shared" si="5"/>
        <v>-44366111000</v>
      </c>
      <c r="L17" s="4">
        <v>409</v>
      </c>
      <c r="M17" s="4">
        <v>688</v>
      </c>
      <c r="N17" s="4">
        <v>68</v>
      </c>
      <c r="O17" s="4">
        <v>93</v>
      </c>
      <c r="P17" s="4">
        <v>281100</v>
      </c>
      <c r="Q17" s="4">
        <v>459300</v>
      </c>
      <c r="R17" s="5">
        <v>-5.4000000000000003E-3</v>
      </c>
      <c r="S17" s="4">
        <v>1060100</v>
      </c>
      <c r="T17" s="4">
        <f t="shared" si="2"/>
        <v>2146590.1</v>
      </c>
      <c r="U17" s="4">
        <f t="shared" si="6"/>
        <v>1135300</v>
      </c>
      <c r="V17" s="5">
        <v>1.0700000000000001E-2</v>
      </c>
    </row>
    <row r="18" spans="1:22" x14ac:dyDescent="0.2">
      <c r="A18" s="16" t="s">
        <v>336</v>
      </c>
      <c r="B18" s="4">
        <v>264328</v>
      </c>
      <c r="C18" s="4">
        <v>407904</v>
      </c>
      <c r="D18" s="4">
        <v>-143576</v>
      </c>
      <c r="E18" s="4">
        <v>-13374750000</v>
      </c>
      <c r="F18" s="4">
        <f t="shared" si="4"/>
        <v>-340937591758</v>
      </c>
      <c r="G18" s="4">
        <v>313700</v>
      </c>
      <c r="H18" s="4">
        <v>203000</v>
      </c>
      <c r="I18" s="4">
        <v>110700</v>
      </c>
      <c r="J18" s="4">
        <v>10188690000</v>
      </c>
      <c r="K18" s="4">
        <f t="shared" si="5"/>
        <v>-29000301000</v>
      </c>
      <c r="L18" s="4">
        <v>1668</v>
      </c>
      <c r="M18" s="4">
        <v>1412</v>
      </c>
      <c r="N18" s="4">
        <v>128</v>
      </c>
      <c r="O18" s="4">
        <v>155</v>
      </c>
      <c r="P18" s="4">
        <v>952700</v>
      </c>
      <c r="Q18" s="4">
        <v>885700</v>
      </c>
      <c r="R18" s="5">
        <v>-1.0700000000000001E-2</v>
      </c>
      <c r="S18" s="4">
        <v>1867600</v>
      </c>
      <c r="T18" s="4">
        <f t="shared" si="2"/>
        <v>2133270.1</v>
      </c>
      <c r="U18" s="4">
        <f t="shared" si="6"/>
        <v>1135300</v>
      </c>
      <c r="V18" s="5">
        <v>2.12E-2</v>
      </c>
    </row>
    <row r="19" spans="1:22" x14ac:dyDescent="0.2">
      <c r="A19" s="16" t="s">
        <v>335</v>
      </c>
      <c r="B19" s="4">
        <v>629700</v>
      </c>
      <c r="C19" s="4">
        <v>1615741</v>
      </c>
      <c r="D19" s="4">
        <v>-986041</v>
      </c>
      <c r="E19" s="4">
        <v>-92895410000</v>
      </c>
      <c r="F19" s="4">
        <f t="shared" si="4"/>
        <v>-327562841758</v>
      </c>
      <c r="G19" s="4">
        <v>210500</v>
      </c>
      <c r="H19" s="4">
        <v>70000</v>
      </c>
      <c r="I19" s="4">
        <v>140500</v>
      </c>
      <c r="J19" s="4">
        <v>13283010000</v>
      </c>
      <c r="K19" s="4">
        <f t="shared" si="5"/>
        <v>-39188991000</v>
      </c>
      <c r="L19" s="4">
        <v>805</v>
      </c>
      <c r="M19" s="4">
        <v>1299</v>
      </c>
      <c r="N19" s="4">
        <v>123</v>
      </c>
      <c r="O19" s="4">
        <v>190</v>
      </c>
      <c r="P19" s="4">
        <v>590200</v>
      </c>
      <c r="Q19" s="4">
        <v>960400</v>
      </c>
      <c r="R19" s="5">
        <v>-1.06E-2</v>
      </c>
      <c r="S19" s="4">
        <v>2466500</v>
      </c>
      <c r="T19" s="4">
        <f t="shared" si="2"/>
        <v>2128980.1</v>
      </c>
      <c r="U19" s="4">
        <f t="shared" si="6"/>
        <v>1135300</v>
      </c>
      <c r="V19" s="5">
        <v>1.1599999999999999E-2</v>
      </c>
    </row>
    <row r="20" spans="1:22" x14ac:dyDescent="0.2">
      <c r="A20" s="16" t="s">
        <v>334</v>
      </c>
      <c r="B20" s="4">
        <v>785400</v>
      </c>
      <c r="C20" s="4">
        <v>1319605</v>
      </c>
      <c r="D20" s="4">
        <v>-534205</v>
      </c>
      <c r="E20" s="4">
        <v>-50884000000</v>
      </c>
      <c r="F20" s="4">
        <f t="shared" si="4"/>
        <v>-234667431758</v>
      </c>
      <c r="G20" s="4">
        <v>131800</v>
      </c>
      <c r="H20" s="4">
        <v>158001</v>
      </c>
      <c r="I20" s="4">
        <v>-26201</v>
      </c>
      <c r="J20" s="4">
        <v>-2524049000</v>
      </c>
      <c r="K20" s="4">
        <f t="shared" si="5"/>
        <v>-52472001000</v>
      </c>
      <c r="L20" s="4">
        <v>1293</v>
      </c>
      <c r="M20" s="4">
        <v>1653</v>
      </c>
      <c r="N20" s="4">
        <v>201</v>
      </c>
      <c r="O20" s="4">
        <v>275</v>
      </c>
      <c r="P20" s="4">
        <v>859700</v>
      </c>
      <c r="Q20" s="4">
        <v>1350300</v>
      </c>
      <c r="R20" s="5">
        <v>-1.0500000000000001E-2</v>
      </c>
      <c r="S20" s="4">
        <v>2347601</v>
      </c>
      <c r="T20" s="4">
        <f t="shared" si="2"/>
        <v>2093320</v>
      </c>
      <c r="U20" s="4">
        <f t="shared" si="6"/>
        <v>1135300</v>
      </c>
      <c r="V20" s="5">
        <v>1.5700000000000002E-2</v>
      </c>
    </row>
    <row r="21" spans="1:22" x14ac:dyDescent="0.2">
      <c r="A21" s="16" t="s">
        <v>333</v>
      </c>
      <c r="B21" s="4">
        <v>1546038</v>
      </c>
      <c r="C21" s="4">
        <v>2000400</v>
      </c>
      <c r="D21" s="4">
        <v>-454362</v>
      </c>
      <c r="E21" s="4">
        <v>-43589130000</v>
      </c>
      <c r="F21" s="4">
        <f t="shared" si="4"/>
        <v>-183783431758</v>
      </c>
      <c r="G21" s="4">
        <v>220100</v>
      </c>
      <c r="H21" s="4">
        <v>88100</v>
      </c>
      <c r="I21" s="4">
        <v>132000</v>
      </c>
      <c r="J21" s="4">
        <v>12701450000</v>
      </c>
      <c r="K21" s="4">
        <f t="shared" si="5"/>
        <v>-49947952000</v>
      </c>
      <c r="L21" s="4">
        <v>1511</v>
      </c>
      <c r="M21" s="4">
        <v>1427</v>
      </c>
      <c r="N21" s="4">
        <v>437</v>
      </c>
      <c r="O21" s="4">
        <v>310</v>
      </c>
      <c r="P21" s="4">
        <v>1511600</v>
      </c>
      <c r="Q21" s="4">
        <v>1302900</v>
      </c>
      <c r="R21" s="5">
        <v>1.7000000000000001E-2</v>
      </c>
      <c r="S21" s="4">
        <v>3285300</v>
      </c>
      <c r="T21" s="4">
        <f t="shared" si="2"/>
        <v>2198180</v>
      </c>
      <c r="U21" s="4">
        <f t="shared" si="6"/>
        <v>1135300</v>
      </c>
      <c r="V21" s="5">
        <v>2.2799999999999997E-2</v>
      </c>
    </row>
    <row r="22" spans="1:22" x14ac:dyDescent="0.2">
      <c r="A22" s="16" t="s">
        <v>332</v>
      </c>
      <c r="B22" s="4">
        <v>375300</v>
      </c>
      <c r="C22" s="4">
        <v>444612</v>
      </c>
      <c r="D22" s="4">
        <v>-69312</v>
      </c>
      <c r="E22" s="4">
        <v>-6538510000</v>
      </c>
      <c r="F22" s="4">
        <f t="shared" si="4"/>
        <v>-140194301758</v>
      </c>
      <c r="G22" s="4">
        <v>75000</v>
      </c>
      <c r="H22" s="4">
        <v>215400</v>
      </c>
      <c r="I22" s="4">
        <v>-140400</v>
      </c>
      <c r="J22" s="4">
        <v>-13261400000</v>
      </c>
      <c r="K22" s="4">
        <f t="shared" si="5"/>
        <v>-62649402000</v>
      </c>
      <c r="L22" s="4">
        <v>1196</v>
      </c>
      <c r="M22" s="4">
        <v>1179</v>
      </c>
      <c r="N22" s="4">
        <v>89</v>
      </c>
      <c r="O22" s="4">
        <v>137</v>
      </c>
      <c r="P22" s="4">
        <v>471200</v>
      </c>
      <c r="Q22" s="4">
        <v>595500</v>
      </c>
      <c r="R22" s="5">
        <v>3.2000000000000002E-3</v>
      </c>
      <c r="S22" s="4">
        <v>1135300</v>
      </c>
      <c r="T22" s="4">
        <f t="shared" si="2"/>
        <v>2254540</v>
      </c>
      <c r="U22" s="4">
        <f t="shared" si="6"/>
        <v>1434800</v>
      </c>
      <c r="V22" s="5">
        <v>9.4999999999999998E-3</v>
      </c>
    </row>
    <row r="23" spans="1:22" x14ac:dyDescent="0.2">
      <c r="A23" s="16" t="s">
        <v>331</v>
      </c>
      <c r="B23" s="4">
        <v>576250</v>
      </c>
      <c r="C23" s="4">
        <v>467579</v>
      </c>
      <c r="D23" s="4">
        <v>108671</v>
      </c>
      <c r="E23" s="4">
        <v>10331100000</v>
      </c>
      <c r="F23" s="4">
        <f t="shared" si="4"/>
        <v>-133655791758</v>
      </c>
      <c r="G23" s="4">
        <v>193000</v>
      </c>
      <c r="H23" s="4">
        <v>75200</v>
      </c>
      <c r="I23" s="4">
        <v>117800</v>
      </c>
      <c r="J23" s="4">
        <v>11217140000</v>
      </c>
      <c r="K23" s="4">
        <f t="shared" si="5"/>
        <v>-49388002000</v>
      </c>
      <c r="L23" s="4">
        <v>1051</v>
      </c>
      <c r="M23" s="4">
        <v>1583</v>
      </c>
      <c r="N23" s="4">
        <v>135</v>
      </c>
      <c r="O23" s="4">
        <v>214</v>
      </c>
      <c r="P23" s="4">
        <v>671500</v>
      </c>
      <c r="Q23" s="4">
        <v>1164900</v>
      </c>
      <c r="R23" s="5">
        <v>-1.06E-2</v>
      </c>
      <c r="S23" s="4">
        <v>2004000</v>
      </c>
      <c r="T23" s="4">
        <f t="shared" si="2"/>
        <v>2133340</v>
      </c>
      <c r="U23" s="4">
        <f t="shared" si="6"/>
        <v>1434800</v>
      </c>
      <c r="V23" s="5">
        <v>1.9799999999999998E-2</v>
      </c>
    </row>
    <row r="24" spans="1:22" x14ac:dyDescent="0.2">
      <c r="A24" s="16" t="s">
        <v>330</v>
      </c>
      <c r="B24" s="4">
        <v>769350</v>
      </c>
      <c r="C24" s="4">
        <v>681827</v>
      </c>
      <c r="D24" s="4">
        <v>87523</v>
      </c>
      <c r="E24" s="4">
        <v>8497590000</v>
      </c>
      <c r="F24" s="4">
        <f t="shared" si="4"/>
        <v>-143986891758</v>
      </c>
      <c r="G24" s="4">
        <v>206800</v>
      </c>
      <c r="H24" s="4">
        <v>174400</v>
      </c>
      <c r="I24" s="4">
        <v>32400</v>
      </c>
      <c r="J24" s="4">
        <v>3201590000</v>
      </c>
      <c r="K24" s="4">
        <f t="shared" si="5"/>
        <v>-60605142000</v>
      </c>
      <c r="L24" s="4">
        <v>1082</v>
      </c>
      <c r="M24" s="4">
        <v>1989</v>
      </c>
      <c r="N24" s="4">
        <v>182</v>
      </c>
      <c r="O24" s="4">
        <v>176</v>
      </c>
      <c r="P24" s="4">
        <v>940100</v>
      </c>
      <c r="Q24" s="4">
        <v>1286600</v>
      </c>
      <c r="R24" s="5">
        <v>-7.3000000000000001E-3</v>
      </c>
      <c r="S24" s="4">
        <v>2327900</v>
      </c>
      <c r="T24" s="4">
        <f t="shared" si="2"/>
        <v>2090040</v>
      </c>
      <c r="U24" s="4">
        <f t="shared" si="6"/>
        <v>1434800</v>
      </c>
      <c r="V24" s="5">
        <v>1.46E-2</v>
      </c>
    </row>
    <row r="25" spans="1:22" x14ac:dyDescent="0.2">
      <c r="A25" s="16" t="s">
        <v>329</v>
      </c>
      <c r="B25" s="4">
        <v>715900</v>
      </c>
      <c r="C25" s="4">
        <v>1321990</v>
      </c>
      <c r="D25" s="4">
        <v>-606090</v>
      </c>
      <c r="E25" s="4">
        <v>-58236870000</v>
      </c>
      <c r="F25" s="4">
        <f t="shared" si="4"/>
        <v>-152484481758</v>
      </c>
      <c r="G25" s="4">
        <v>83500</v>
      </c>
      <c r="H25" s="4">
        <v>51400</v>
      </c>
      <c r="I25" s="4">
        <v>32100</v>
      </c>
      <c r="J25" s="4">
        <v>3102330000</v>
      </c>
      <c r="K25" s="4">
        <f t="shared" si="5"/>
        <v>-63806732000</v>
      </c>
      <c r="L25" s="4">
        <v>1391</v>
      </c>
      <c r="M25" s="4">
        <v>1320</v>
      </c>
      <c r="N25" s="4">
        <v>228</v>
      </c>
      <c r="O25" s="4">
        <v>288</v>
      </c>
      <c r="P25" s="4">
        <v>897500</v>
      </c>
      <c r="Q25" s="4">
        <v>1335600</v>
      </c>
      <c r="R25" s="5">
        <v>2.0999999999999999E-3</v>
      </c>
      <c r="S25" s="4">
        <v>2506300</v>
      </c>
      <c r="T25" s="4">
        <f t="shared" si="2"/>
        <v>1968800</v>
      </c>
      <c r="U25" s="4">
        <f t="shared" si="6"/>
        <v>1434800</v>
      </c>
      <c r="V25" s="5">
        <v>1.9599999999999999E-2</v>
      </c>
    </row>
    <row r="26" spans="1:22" x14ac:dyDescent="0.2">
      <c r="A26" s="16" t="s">
        <v>328</v>
      </c>
      <c r="B26" s="4">
        <v>553953</v>
      </c>
      <c r="C26" s="4">
        <v>845734</v>
      </c>
      <c r="D26" s="4">
        <v>-291781</v>
      </c>
      <c r="E26" s="4">
        <v>-27926800000</v>
      </c>
      <c r="F26" s="4">
        <f t="shared" si="4"/>
        <v>-94247611758</v>
      </c>
      <c r="G26" s="4">
        <v>77900</v>
      </c>
      <c r="H26" s="4">
        <v>225900</v>
      </c>
      <c r="I26" s="4">
        <v>-148000</v>
      </c>
      <c r="J26" s="4">
        <v>-14158650000</v>
      </c>
      <c r="K26" s="4">
        <f t="shared" si="5"/>
        <v>-66909062000</v>
      </c>
      <c r="L26" s="4">
        <v>1029</v>
      </c>
      <c r="M26" s="4">
        <v>924</v>
      </c>
      <c r="N26" s="4">
        <v>245</v>
      </c>
      <c r="O26" s="4">
        <v>250</v>
      </c>
      <c r="P26" s="4">
        <v>832300</v>
      </c>
      <c r="Q26" s="4">
        <v>948600</v>
      </c>
      <c r="R26" s="5">
        <v>1.1000000000000001E-3</v>
      </c>
      <c r="S26" s="4">
        <v>2090600</v>
      </c>
      <c r="T26" s="4">
        <f t="shared" si="2"/>
        <v>1905880</v>
      </c>
      <c r="U26" s="4">
        <f t="shared" si="6"/>
        <v>1434800</v>
      </c>
      <c r="V26" s="5">
        <v>1.7600000000000001E-2</v>
      </c>
    </row>
    <row r="27" spans="1:22" x14ac:dyDescent="0.2">
      <c r="A27" s="16" t="s">
        <v>327</v>
      </c>
      <c r="B27" s="4">
        <v>228500</v>
      </c>
      <c r="C27" s="4">
        <v>618707</v>
      </c>
      <c r="D27" s="4">
        <v>-390207</v>
      </c>
      <c r="E27" s="4">
        <v>-37275180000</v>
      </c>
      <c r="F27" s="4">
        <f t="shared" si="4"/>
        <v>-66320811758</v>
      </c>
      <c r="G27" s="4">
        <v>52000</v>
      </c>
      <c r="H27" s="4">
        <v>100100</v>
      </c>
      <c r="I27" s="4">
        <v>-48100</v>
      </c>
      <c r="J27" s="4">
        <v>-4590020000</v>
      </c>
      <c r="K27" s="4">
        <f t="shared" si="5"/>
        <v>-52750412000</v>
      </c>
      <c r="L27" s="4">
        <v>852</v>
      </c>
      <c r="M27" s="4">
        <v>1163</v>
      </c>
      <c r="N27" s="4">
        <v>118</v>
      </c>
      <c r="O27" s="4">
        <v>94</v>
      </c>
      <c r="P27" s="4">
        <v>565200</v>
      </c>
      <c r="Q27" s="4">
        <v>573300</v>
      </c>
      <c r="R27" s="5">
        <v>-5.1999999999999998E-3</v>
      </c>
      <c r="S27" s="4">
        <v>1434800</v>
      </c>
      <c r="T27" s="4">
        <f t="shared" si="2"/>
        <v>1914430</v>
      </c>
      <c r="U27" s="4">
        <f t="shared" si="6"/>
        <v>1698900</v>
      </c>
      <c r="V27" s="5">
        <v>1.4499999999999999E-2</v>
      </c>
    </row>
    <row r="28" spans="1:22" x14ac:dyDescent="0.2">
      <c r="A28" s="16" t="s">
        <v>326</v>
      </c>
      <c r="B28" s="4">
        <v>204400</v>
      </c>
      <c r="C28" s="4">
        <v>471072</v>
      </c>
      <c r="D28" s="4">
        <v>-266672</v>
      </c>
      <c r="E28" s="4">
        <v>-25632270000</v>
      </c>
      <c r="F28" s="4">
        <f t="shared" si="4"/>
        <v>-29045631758</v>
      </c>
      <c r="G28" s="4">
        <v>79500</v>
      </c>
      <c r="H28" s="4">
        <v>156000</v>
      </c>
      <c r="I28" s="4">
        <v>-76500</v>
      </c>
      <c r="J28" s="4">
        <v>-7330500000</v>
      </c>
      <c r="K28" s="4">
        <f t="shared" si="5"/>
        <v>-48160392000</v>
      </c>
      <c r="L28" s="4">
        <v>1056</v>
      </c>
      <c r="M28" s="4">
        <v>1527</v>
      </c>
      <c r="N28" s="4">
        <v>129</v>
      </c>
      <c r="O28" s="4">
        <v>192</v>
      </c>
      <c r="P28" s="4">
        <v>602000</v>
      </c>
      <c r="Q28" s="4">
        <v>917800</v>
      </c>
      <c r="R28" s="5">
        <v>-1.3500000000000002E-2</v>
      </c>
      <c r="S28" s="4">
        <v>1734400</v>
      </c>
      <c r="T28" s="4">
        <f t="shared" si="2"/>
        <v>1854920</v>
      </c>
      <c r="U28" s="4">
        <f t="shared" si="6"/>
        <v>792000</v>
      </c>
      <c r="V28" s="5">
        <v>2.4500000000000001E-2</v>
      </c>
    </row>
    <row r="29" spans="1:22" x14ac:dyDescent="0.2">
      <c r="A29" s="16" t="s">
        <v>325</v>
      </c>
      <c r="B29" s="4">
        <v>794400</v>
      </c>
      <c r="C29" s="4">
        <v>656958</v>
      </c>
      <c r="D29" s="4">
        <v>137442</v>
      </c>
      <c r="E29" s="4">
        <v>13348220000</v>
      </c>
      <c r="F29" s="4">
        <f t="shared" si="4"/>
        <v>-3413361758</v>
      </c>
      <c r="G29" s="4">
        <v>174000</v>
      </c>
      <c r="H29" s="4">
        <v>27000</v>
      </c>
      <c r="I29" s="4">
        <v>147000</v>
      </c>
      <c r="J29" s="4">
        <v>14143320000</v>
      </c>
      <c r="K29" s="4">
        <f t="shared" si="5"/>
        <v>-40829892000</v>
      </c>
      <c r="L29" s="4">
        <v>1401</v>
      </c>
      <c r="M29" s="4">
        <v>2128</v>
      </c>
      <c r="N29" s="4">
        <v>141</v>
      </c>
      <c r="O29" s="4">
        <v>199</v>
      </c>
      <c r="P29" s="4">
        <v>846000</v>
      </c>
      <c r="Q29" s="4">
        <v>1141200</v>
      </c>
      <c r="R29" s="5">
        <v>0</v>
      </c>
      <c r="S29" s="4">
        <v>2423600</v>
      </c>
      <c r="T29" s="4">
        <f t="shared" si="2"/>
        <v>1692970</v>
      </c>
      <c r="U29" s="4">
        <f t="shared" si="6"/>
        <v>792000</v>
      </c>
      <c r="V29" s="5">
        <v>3.3700000000000001E-2</v>
      </c>
    </row>
    <row r="30" spans="1:22" x14ac:dyDescent="0.2">
      <c r="A30" s="16" t="s">
        <v>324</v>
      </c>
      <c r="B30" s="4">
        <v>203786</v>
      </c>
      <c r="C30" s="4">
        <v>610996</v>
      </c>
      <c r="D30" s="4">
        <v>-407210</v>
      </c>
      <c r="E30" s="4">
        <v>-39929470000</v>
      </c>
      <c r="F30" s="4">
        <f t="shared" si="4"/>
        <v>-16761581758</v>
      </c>
      <c r="G30" s="4">
        <v>129300</v>
      </c>
      <c r="H30" s="4">
        <v>25000</v>
      </c>
      <c r="I30" s="4">
        <v>104300</v>
      </c>
      <c r="J30" s="4">
        <v>10235620000</v>
      </c>
      <c r="K30" s="4">
        <f t="shared" si="5"/>
        <v>-54973212000</v>
      </c>
      <c r="L30" s="4">
        <v>1609</v>
      </c>
      <c r="M30" s="4">
        <v>1489</v>
      </c>
      <c r="N30" s="4">
        <v>151</v>
      </c>
      <c r="O30" s="4">
        <v>175</v>
      </c>
      <c r="P30" s="4">
        <v>905500</v>
      </c>
      <c r="Q30" s="4">
        <v>912100</v>
      </c>
      <c r="R30" s="5">
        <v>-1E-3</v>
      </c>
      <c r="S30" s="4">
        <v>1991000</v>
      </c>
      <c r="T30" s="4">
        <f t="shared" si="2"/>
        <v>1607940</v>
      </c>
      <c r="U30" s="4">
        <f t="shared" si="6"/>
        <v>792000</v>
      </c>
      <c r="V30" s="5">
        <v>3.1899999999999998E-2</v>
      </c>
    </row>
    <row r="31" spans="1:22" x14ac:dyDescent="0.2">
      <c r="A31" s="16" t="s">
        <v>323</v>
      </c>
      <c r="B31" s="4">
        <v>752800</v>
      </c>
      <c r="C31" s="4">
        <v>525581</v>
      </c>
      <c r="D31" s="4">
        <v>227219</v>
      </c>
      <c r="E31" s="4">
        <v>22197880000</v>
      </c>
      <c r="F31" s="4">
        <f t="shared" si="4"/>
        <v>23167888242</v>
      </c>
      <c r="G31" s="4">
        <v>96700</v>
      </c>
      <c r="H31" s="4">
        <v>182400</v>
      </c>
      <c r="I31" s="4">
        <v>-85700</v>
      </c>
      <c r="J31" s="4">
        <v>-7554990000</v>
      </c>
      <c r="K31" s="4">
        <f t="shared" si="5"/>
        <v>-65208832000</v>
      </c>
      <c r="L31" s="4">
        <v>3138</v>
      </c>
      <c r="M31" s="4">
        <v>2214</v>
      </c>
      <c r="N31" s="4">
        <v>536</v>
      </c>
      <c r="O31" s="4">
        <v>255</v>
      </c>
      <c r="P31" s="4">
        <v>2497800</v>
      </c>
      <c r="Q31" s="4">
        <v>1488200</v>
      </c>
      <c r="R31" s="5">
        <v>6.9199999999999998E-2</v>
      </c>
      <c r="S31" s="4">
        <v>4333900</v>
      </c>
      <c r="T31" s="4">
        <f t="shared" si="2"/>
        <v>1318690</v>
      </c>
      <c r="U31" s="4">
        <f t="shared" si="6"/>
        <v>792000</v>
      </c>
      <c r="V31" s="5">
        <v>7.1900000000000006E-2</v>
      </c>
    </row>
    <row r="32" spans="1:22" x14ac:dyDescent="0.2">
      <c r="A32" s="16" t="s">
        <v>322</v>
      </c>
      <c r="B32" s="4">
        <v>468100</v>
      </c>
      <c r="C32" s="4">
        <v>536245</v>
      </c>
      <c r="D32" s="4">
        <v>-68145</v>
      </c>
      <c r="E32" s="4">
        <v>-6037300000</v>
      </c>
      <c r="F32" s="4">
        <f t="shared" si="4"/>
        <v>970008242</v>
      </c>
      <c r="G32" s="4">
        <v>35000</v>
      </c>
      <c r="H32" s="4">
        <v>230400</v>
      </c>
      <c r="I32" s="4">
        <v>-195400</v>
      </c>
      <c r="J32" s="4">
        <v>-17524270000</v>
      </c>
      <c r="K32" s="4">
        <f t="shared" si="5"/>
        <v>-57653842000</v>
      </c>
      <c r="L32" s="4">
        <v>1333</v>
      </c>
      <c r="M32" s="4">
        <v>1087</v>
      </c>
      <c r="N32" s="4">
        <v>117</v>
      </c>
      <c r="O32" s="4">
        <v>121</v>
      </c>
      <c r="P32" s="4">
        <v>776700</v>
      </c>
      <c r="Q32" s="4">
        <v>673500</v>
      </c>
      <c r="R32" s="5">
        <v>1.7899999999999999E-2</v>
      </c>
      <c r="S32" s="4">
        <v>1698900</v>
      </c>
      <c r="T32" s="4">
        <f t="shared" si="2"/>
        <v>1291430</v>
      </c>
      <c r="U32" s="4">
        <f t="shared" si="6"/>
        <v>792000</v>
      </c>
      <c r="V32" s="5">
        <v>2.3099999999999999E-2</v>
      </c>
    </row>
    <row r="33" spans="1:22" x14ac:dyDescent="0.2">
      <c r="A33" s="16" t="s">
        <v>321</v>
      </c>
      <c r="B33" s="4">
        <v>89200</v>
      </c>
      <c r="C33" s="4">
        <v>120723</v>
      </c>
      <c r="D33" s="4">
        <v>-31523</v>
      </c>
      <c r="E33" s="4">
        <v>-2836970000</v>
      </c>
      <c r="F33" s="4">
        <f t="shared" si="4"/>
        <v>7007308242</v>
      </c>
      <c r="G33" s="4">
        <v>143600</v>
      </c>
      <c r="H33" s="4">
        <v>16600</v>
      </c>
      <c r="I33" s="4">
        <v>127000</v>
      </c>
      <c r="J33" s="4">
        <v>11383560000</v>
      </c>
      <c r="K33" s="4">
        <f t="shared" si="5"/>
        <v>-40129572000</v>
      </c>
      <c r="L33" s="4">
        <v>671</v>
      </c>
      <c r="M33" s="4">
        <v>451</v>
      </c>
      <c r="N33" s="4">
        <v>94</v>
      </c>
      <c r="O33" s="4">
        <v>64</v>
      </c>
      <c r="P33" s="4">
        <v>410700</v>
      </c>
      <c r="Q33" s="4">
        <v>277900</v>
      </c>
      <c r="R33" s="5">
        <v>6.8000000000000005E-3</v>
      </c>
      <c r="S33" s="4">
        <v>792000</v>
      </c>
      <c r="T33" s="4">
        <f t="shared" si="2"/>
        <v>1414130</v>
      </c>
      <c r="U33" s="4">
        <f t="shared" si="6"/>
        <v>1139300</v>
      </c>
      <c r="V33" s="5">
        <v>1.23E-2</v>
      </c>
    </row>
    <row r="34" spans="1:22" x14ac:dyDescent="0.2">
      <c r="A34" s="16" t="s">
        <v>320</v>
      </c>
      <c r="B34" s="4">
        <v>190000</v>
      </c>
      <c r="C34" s="4">
        <v>435850</v>
      </c>
      <c r="D34" s="4">
        <v>-245850</v>
      </c>
      <c r="E34" s="4">
        <v>-22189410000</v>
      </c>
      <c r="F34" s="4">
        <f t="shared" si="4"/>
        <v>9844278242</v>
      </c>
      <c r="G34" s="4">
        <v>204000</v>
      </c>
      <c r="H34" s="4">
        <v>33000</v>
      </c>
      <c r="I34" s="4">
        <v>171000</v>
      </c>
      <c r="J34" s="4">
        <v>15486870000</v>
      </c>
      <c r="K34" s="4">
        <f t="shared" si="5"/>
        <v>-51513132000</v>
      </c>
      <c r="L34" s="4">
        <v>1310</v>
      </c>
      <c r="M34" s="4">
        <v>1419</v>
      </c>
      <c r="N34" s="4">
        <v>125</v>
      </c>
      <c r="O34" s="4">
        <v>147</v>
      </c>
      <c r="P34" s="4">
        <v>920000</v>
      </c>
      <c r="Q34" s="4">
        <v>874100</v>
      </c>
      <c r="R34" s="5">
        <v>-6.7000000000000002E-3</v>
      </c>
      <c r="S34" s="4">
        <v>1894900</v>
      </c>
      <c r="T34" s="4">
        <f t="shared" si="2"/>
        <v>1309340</v>
      </c>
      <c r="U34" s="4">
        <f t="shared" si="6"/>
        <v>804100</v>
      </c>
      <c r="V34" s="5">
        <v>2.7400000000000001E-2</v>
      </c>
    </row>
    <row r="35" spans="1:22" x14ac:dyDescent="0.2">
      <c r="A35" s="16" t="s">
        <v>319</v>
      </c>
      <c r="B35" s="4">
        <v>47400</v>
      </c>
      <c r="C35" s="4">
        <v>281195</v>
      </c>
      <c r="D35" s="4">
        <v>-233795</v>
      </c>
      <c r="E35" s="4">
        <v>-21009800000</v>
      </c>
      <c r="F35" s="4">
        <f t="shared" si="4"/>
        <v>32033688242</v>
      </c>
      <c r="G35" s="4">
        <v>14000</v>
      </c>
      <c r="H35" s="4">
        <v>95300</v>
      </c>
      <c r="I35" s="4">
        <v>-81300</v>
      </c>
      <c r="J35" s="4">
        <v>-7330870000</v>
      </c>
      <c r="K35" s="4">
        <f t="shared" si="5"/>
        <v>-67000002000</v>
      </c>
      <c r="L35" s="4">
        <v>464</v>
      </c>
      <c r="M35" s="4">
        <v>1273</v>
      </c>
      <c r="N35" s="4">
        <v>64</v>
      </c>
      <c r="O35" s="4">
        <v>129</v>
      </c>
      <c r="P35" s="4">
        <v>281100</v>
      </c>
      <c r="Q35" s="4">
        <v>940900</v>
      </c>
      <c r="R35" s="5">
        <v>-1.89E-2</v>
      </c>
      <c r="S35" s="4">
        <v>1293900</v>
      </c>
      <c r="T35" s="4">
        <f t="shared" si="2"/>
        <v>1246760</v>
      </c>
      <c r="U35" s="4">
        <f t="shared" si="6"/>
        <v>804100</v>
      </c>
      <c r="V35" s="5">
        <v>1.6500000000000001E-2</v>
      </c>
    </row>
    <row r="36" spans="1:22" x14ac:dyDescent="0.2">
      <c r="A36" s="16" t="s">
        <v>318</v>
      </c>
      <c r="B36" s="4">
        <v>322100</v>
      </c>
      <c r="C36" s="4">
        <v>487932</v>
      </c>
      <c r="D36" s="4">
        <v>-165832</v>
      </c>
      <c r="E36" s="4">
        <v>-15063940000</v>
      </c>
      <c r="F36" s="4">
        <f t="shared" si="4"/>
        <v>53043488242</v>
      </c>
      <c r="G36" s="4">
        <v>21000</v>
      </c>
      <c r="H36" s="4">
        <v>185700</v>
      </c>
      <c r="I36" s="4">
        <v>-164700</v>
      </c>
      <c r="J36" s="4">
        <v>-14955020000</v>
      </c>
      <c r="K36" s="4">
        <f t="shared" si="5"/>
        <v>-59669132000</v>
      </c>
      <c r="L36" s="4">
        <v>943</v>
      </c>
      <c r="M36" s="4">
        <v>1135</v>
      </c>
      <c r="N36" s="4">
        <v>146</v>
      </c>
      <c r="O36" s="4">
        <v>121</v>
      </c>
      <c r="P36" s="4">
        <v>722700</v>
      </c>
      <c r="Q36" s="4">
        <v>662100</v>
      </c>
      <c r="R36" s="5">
        <v>-1E-3</v>
      </c>
      <c r="S36" s="4">
        <v>1461400</v>
      </c>
      <c r="T36" s="4">
        <f t="shared" si="2"/>
        <v>1202580</v>
      </c>
      <c r="U36" s="4">
        <f t="shared" si="6"/>
        <v>804100</v>
      </c>
      <c r="V36" s="5">
        <v>1.3100000000000001E-2</v>
      </c>
    </row>
    <row r="37" spans="1:22" x14ac:dyDescent="0.2">
      <c r="A37" s="16" t="s">
        <v>317</v>
      </c>
      <c r="B37" s="4">
        <v>334000</v>
      </c>
      <c r="C37" s="4">
        <v>346932</v>
      </c>
      <c r="D37" s="4">
        <v>-12932</v>
      </c>
      <c r="E37" s="4">
        <v>-1131560000</v>
      </c>
      <c r="F37" s="4">
        <f t="shared" si="4"/>
        <v>68107428242</v>
      </c>
      <c r="G37" s="4">
        <v>43000</v>
      </c>
      <c r="H37" s="4">
        <v>237600</v>
      </c>
      <c r="I37" s="4">
        <v>-194600</v>
      </c>
      <c r="J37" s="4">
        <v>-17478040000</v>
      </c>
      <c r="K37" s="4">
        <f t="shared" si="5"/>
        <v>-44714112000</v>
      </c>
      <c r="L37" s="4">
        <v>1683</v>
      </c>
      <c r="M37" s="4">
        <v>795</v>
      </c>
      <c r="N37" s="4">
        <v>126</v>
      </c>
      <c r="O37" s="4">
        <v>94</v>
      </c>
      <c r="P37" s="4">
        <v>749100</v>
      </c>
      <c r="Q37" s="4">
        <v>458400</v>
      </c>
      <c r="R37" s="5">
        <v>1.2199999999999999E-2</v>
      </c>
      <c r="S37" s="4">
        <v>1520300</v>
      </c>
      <c r="T37" s="4">
        <f t="shared" si="2"/>
        <v>1144010</v>
      </c>
      <c r="U37" s="4">
        <f t="shared" si="6"/>
        <v>804100</v>
      </c>
      <c r="V37" s="5">
        <v>2.1899999999999999E-2</v>
      </c>
    </row>
    <row r="38" spans="1:22" x14ac:dyDescent="0.2">
      <c r="A38" s="16" t="s">
        <v>316</v>
      </c>
      <c r="B38" s="4">
        <v>201787</v>
      </c>
      <c r="C38" s="4">
        <v>282140</v>
      </c>
      <c r="D38" s="4">
        <v>-80353</v>
      </c>
      <c r="E38" s="4">
        <v>-7221020000</v>
      </c>
      <c r="F38" s="4">
        <f t="shared" si="4"/>
        <v>69238988242</v>
      </c>
      <c r="G38" s="4">
        <v>37100</v>
      </c>
      <c r="H38" s="4">
        <v>197000</v>
      </c>
      <c r="I38" s="4">
        <v>-159900</v>
      </c>
      <c r="J38" s="4">
        <v>-14288280000</v>
      </c>
      <c r="K38" s="4">
        <f t="shared" si="5"/>
        <v>-27236072000</v>
      </c>
      <c r="L38" s="4">
        <v>725</v>
      </c>
      <c r="M38" s="4">
        <v>702</v>
      </c>
      <c r="N38" s="4">
        <v>77</v>
      </c>
      <c r="O38" s="4">
        <v>83</v>
      </c>
      <c r="P38" s="4">
        <v>486800</v>
      </c>
      <c r="Q38" s="4">
        <v>548500</v>
      </c>
      <c r="R38" s="5">
        <v>6.7000000000000002E-3</v>
      </c>
      <c r="S38" s="4">
        <v>1139300</v>
      </c>
      <c r="T38" s="4">
        <f t="shared" si="2"/>
        <v>1110530</v>
      </c>
      <c r="U38" s="4">
        <f t="shared" si="6"/>
        <v>804100</v>
      </c>
      <c r="V38" s="5">
        <v>1.3300000000000001E-2</v>
      </c>
    </row>
    <row r="39" spans="1:22" x14ac:dyDescent="0.2">
      <c r="A39" s="16" t="s">
        <v>315</v>
      </c>
      <c r="B39" s="4">
        <v>234000</v>
      </c>
      <c r="C39" s="4">
        <v>293487</v>
      </c>
      <c r="D39" s="4">
        <v>-59487</v>
      </c>
      <c r="E39" s="4">
        <v>-5334600000</v>
      </c>
      <c r="F39" s="4">
        <f t="shared" ref="F39:F44" si="7">E39+F40</f>
        <v>76460008242</v>
      </c>
      <c r="G39" s="4">
        <v>86100</v>
      </c>
      <c r="H39" s="4">
        <v>39026</v>
      </c>
      <c r="I39" s="4">
        <v>47074</v>
      </c>
      <c r="J39" s="4">
        <v>4228083000</v>
      </c>
      <c r="K39" s="4">
        <f t="shared" ref="K39:K44" si="8">K40+J39</f>
        <v>-12947792000</v>
      </c>
      <c r="L39" s="4">
        <v>724</v>
      </c>
      <c r="M39" s="4">
        <v>488</v>
      </c>
      <c r="N39" s="4">
        <v>52</v>
      </c>
      <c r="O39" s="4">
        <v>27</v>
      </c>
      <c r="P39" s="4">
        <v>366700</v>
      </c>
      <c r="Q39" s="4">
        <v>268400</v>
      </c>
      <c r="R39" s="5">
        <v>-3.3E-3</v>
      </c>
      <c r="S39" s="4">
        <v>804100</v>
      </c>
      <c r="T39" s="4">
        <f t="shared" ref="T39:T44" si="9">AVERAGE(S40:S49)</f>
        <v>1132030</v>
      </c>
      <c r="U39" s="4">
        <f t="shared" ref="U39:U44" si="10">MIN(S40:S44)</f>
        <v>847000</v>
      </c>
      <c r="V39" s="5">
        <v>7.8000000000000005E-3</v>
      </c>
    </row>
    <row r="40" spans="1:22" x14ac:dyDescent="0.2">
      <c r="A40" s="16" t="s">
        <v>314</v>
      </c>
      <c r="B40" s="4">
        <v>195400</v>
      </c>
      <c r="C40" s="4">
        <v>483638</v>
      </c>
      <c r="D40" s="4">
        <v>-288238</v>
      </c>
      <c r="E40" s="4">
        <v>-25840840000</v>
      </c>
      <c r="F40" s="4">
        <f t="shared" si="7"/>
        <v>81794608242</v>
      </c>
      <c r="G40" s="4">
        <v>64000</v>
      </c>
      <c r="H40" s="4">
        <v>286400</v>
      </c>
      <c r="I40" s="4">
        <v>-222400</v>
      </c>
      <c r="J40" s="4">
        <v>-19916790000</v>
      </c>
      <c r="K40" s="4">
        <f t="shared" si="8"/>
        <v>-17175875000</v>
      </c>
      <c r="L40" s="4">
        <v>503</v>
      </c>
      <c r="M40" s="4">
        <v>1365</v>
      </c>
      <c r="N40" s="4">
        <v>54</v>
      </c>
      <c r="O40" s="4">
        <v>91</v>
      </c>
      <c r="P40" s="4">
        <v>310000</v>
      </c>
      <c r="Q40" s="4">
        <v>679500</v>
      </c>
      <c r="R40" s="5">
        <v>-1.1000000000000001E-3</v>
      </c>
      <c r="S40" s="4">
        <v>1140700</v>
      </c>
      <c r="T40" s="4">
        <f t="shared" si="9"/>
        <v>1078090</v>
      </c>
      <c r="U40" s="4">
        <f t="shared" si="10"/>
        <v>668100</v>
      </c>
      <c r="V40" s="5">
        <v>1.77E-2</v>
      </c>
    </row>
    <row r="41" spans="1:22" x14ac:dyDescent="0.2">
      <c r="A41" s="16" t="s">
        <v>310</v>
      </c>
      <c r="B41" s="4">
        <v>495900</v>
      </c>
      <c r="C41" s="4">
        <v>912866</v>
      </c>
      <c r="D41" s="4">
        <v>-416966</v>
      </c>
      <c r="E41" s="4">
        <v>-37473530000</v>
      </c>
      <c r="F41" s="4">
        <f t="shared" si="7"/>
        <v>107635448242</v>
      </c>
      <c r="G41" s="4">
        <v>89000</v>
      </c>
      <c r="H41" s="4">
        <v>33000</v>
      </c>
      <c r="I41" s="4">
        <v>56000</v>
      </c>
      <c r="J41" s="4">
        <v>5018900000</v>
      </c>
      <c r="K41" s="4">
        <f t="shared" si="8"/>
        <v>2740915000</v>
      </c>
      <c r="L41" s="4">
        <v>772</v>
      </c>
      <c r="M41" s="4">
        <v>584</v>
      </c>
      <c r="N41" s="4">
        <v>211</v>
      </c>
      <c r="O41" s="4">
        <v>141</v>
      </c>
      <c r="P41" s="4">
        <v>772400</v>
      </c>
      <c r="Q41" s="4">
        <v>599000</v>
      </c>
      <c r="R41" s="5">
        <v>5.6000000000000008E-3</v>
      </c>
      <c r="S41" s="4">
        <v>1441400</v>
      </c>
      <c r="T41" s="4">
        <f t="shared" si="9"/>
        <v>1015020</v>
      </c>
      <c r="U41" s="4">
        <f t="shared" si="10"/>
        <v>668100</v>
      </c>
      <c r="V41" s="5">
        <v>1.66E-2</v>
      </c>
    </row>
    <row r="42" spans="1:22" x14ac:dyDescent="0.2">
      <c r="A42" s="16" t="s">
        <v>309</v>
      </c>
      <c r="B42" s="4">
        <v>526400</v>
      </c>
      <c r="C42" s="4">
        <v>1201709</v>
      </c>
      <c r="D42" s="4">
        <v>-675309</v>
      </c>
      <c r="E42" s="4">
        <v>-60494740000</v>
      </c>
      <c r="F42" s="4">
        <f t="shared" si="7"/>
        <v>145108978242</v>
      </c>
      <c r="G42" s="4">
        <v>17000</v>
      </c>
      <c r="H42" s="4">
        <v>52100</v>
      </c>
      <c r="I42" s="4">
        <v>-35100</v>
      </c>
      <c r="J42" s="4">
        <v>-3153440000</v>
      </c>
      <c r="K42" s="4">
        <f t="shared" si="8"/>
        <v>-2277985000</v>
      </c>
      <c r="L42" s="4">
        <v>695</v>
      </c>
      <c r="M42" s="4">
        <v>1494</v>
      </c>
      <c r="N42" s="4">
        <v>137</v>
      </c>
      <c r="O42" s="4">
        <v>115</v>
      </c>
      <c r="P42" s="4">
        <v>487300</v>
      </c>
      <c r="Q42" s="4">
        <v>714000</v>
      </c>
      <c r="R42" s="5">
        <v>-5.5000000000000005E-3</v>
      </c>
      <c r="S42" s="4">
        <v>1426300</v>
      </c>
      <c r="T42" s="4">
        <f t="shared" si="9"/>
        <v>1007880.1</v>
      </c>
      <c r="U42" s="4">
        <f t="shared" si="10"/>
        <v>668100</v>
      </c>
      <c r="V42" s="5">
        <v>1.66E-2</v>
      </c>
    </row>
    <row r="43" spans="1:22" x14ac:dyDescent="0.2">
      <c r="A43" s="16" t="s">
        <v>306</v>
      </c>
      <c r="B43" s="4">
        <v>843300</v>
      </c>
      <c r="C43" s="4">
        <v>1457116</v>
      </c>
      <c r="D43" s="4">
        <v>-613816</v>
      </c>
      <c r="E43" s="4">
        <v>-55288700000</v>
      </c>
      <c r="F43" s="4">
        <f t="shared" si="7"/>
        <v>205603718242</v>
      </c>
      <c r="G43" s="4">
        <v>199000</v>
      </c>
      <c r="H43" s="4">
        <v>141300</v>
      </c>
      <c r="I43" s="4">
        <v>57700</v>
      </c>
      <c r="J43" s="4">
        <v>5262650000</v>
      </c>
      <c r="K43" s="4">
        <f t="shared" si="8"/>
        <v>875455000</v>
      </c>
      <c r="L43" s="4">
        <v>882</v>
      </c>
      <c r="M43" s="4">
        <v>759</v>
      </c>
      <c r="N43" s="4">
        <v>235</v>
      </c>
      <c r="O43" s="4">
        <v>173</v>
      </c>
      <c r="P43" s="4">
        <v>922400</v>
      </c>
      <c r="Q43" s="4">
        <v>736800</v>
      </c>
      <c r="R43" s="5">
        <v>-3.3E-3</v>
      </c>
      <c r="S43" s="4">
        <v>2019000</v>
      </c>
      <c r="T43" s="4">
        <f t="shared" si="9"/>
        <v>917210.1</v>
      </c>
      <c r="U43" s="4">
        <f t="shared" si="10"/>
        <v>668100</v>
      </c>
      <c r="V43" s="5">
        <v>1.3300000000000001E-2</v>
      </c>
    </row>
    <row r="44" spans="1:22" x14ac:dyDescent="0.2">
      <c r="A44" s="16" t="s">
        <v>305</v>
      </c>
      <c r="B44" s="4">
        <v>233800</v>
      </c>
      <c r="C44" s="4">
        <v>120386</v>
      </c>
      <c r="D44" s="4">
        <v>113414</v>
      </c>
      <c r="E44" s="4">
        <v>10178200000</v>
      </c>
      <c r="F44" s="4">
        <f t="shared" si="7"/>
        <v>260892418242</v>
      </c>
      <c r="G44" s="4">
        <v>36900</v>
      </c>
      <c r="H44" s="4">
        <v>127000</v>
      </c>
      <c r="I44" s="4">
        <v>-90100</v>
      </c>
      <c r="J44" s="4">
        <v>-8051840000</v>
      </c>
      <c r="K44" s="4">
        <f t="shared" si="8"/>
        <v>-4387195000</v>
      </c>
      <c r="L44" s="4">
        <v>293</v>
      </c>
      <c r="M44" s="4">
        <v>386</v>
      </c>
      <c r="N44" s="4">
        <v>40</v>
      </c>
      <c r="O44" s="4">
        <v>56</v>
      </c>
      <c r="P44" s="4">
        <v>393200</v>
      </c>
      <c r="Q44" s="4">
        <v>328600</v>
      </c>
      <c r="R44" s="5">
        <v>5.6000000000000008E-3</v>
      </c>
      <c r="S44" s="4">
        <v>847000</v>
      </c>
      <c r="T44" s="4">
        <f t="shared" si="9"/>
        <v>992690.1</v>
      </c>
      <c r="U44" s="4">
        <f t="shared" si="10"/>
        <v>668100</v>
      </c>
      <c r="V44" s="5">
        <v>1.55E-2</v>
      </c>
    </row>
    <row r="45" spans="1:22" x14ac:dyDescent="0.2">
      <c r="A45" s="16" t="s">
        <v>304</v>
      </c>
      <c r="B45" s="4">
        <v>350840</v>
      </c>
      <c r="C45" s="4">
        <v>218780</v>
      </c>
      <c r="D45" s="4">
        <v>132060</v>
      </c>
      <c r="E45" s="4">
        <v>11797208384</v>
      </c>
      <c r="F45" s="4">
        <f t="shared" ref="F45:F55" si="11">E45+F46</f>
        <v>250714218242</v>
      </c>
      <c r="G45" s="4">
        <v>48000</v>
      </c>
      <c r="H45" s="4">
        <v>46600</v>
      </c>
      <c r="I45" s="4">
        <v>1400</v>
      </c>
      <c r="J45" s="4">
        <v>172400000</v>
      </c>
      <c r="K45" s="4">
        <f t="shared" ref="K45:K55" si="12">K46+J45</f>
        <v>3664645000</v>
      </c>
      <c r="L45" s="4">
        <v>704</v>
      </c>
      <c r="M45" s="4">
        <v>429</v>
      </c>
      <c r="N45" s="4">
        <v>58</v>
      </c>
      <c r="O45" s="4">
        <v>29</v>
      </c>
      <c r="P45" s="4">
        <v>365100</v>
      </c>
      <c r="Q45" s="4">
        <v>207600</v>
      </c>
      <c r="R45" s="5">
        <v>1.47E-2</v>
      </c>
      <c r="S45" s="4">
        <v>668100</v>
      </c>
      <c r="T45" s="4">
        <f t="shared" ref="T45:T61" si="13">AVERAGE(S46:S55)</f>
        <v>1074770.1000000001</v>
      </c>
      <c r="U45" s="4">
        <f t="shared" ref="U45:U55" si="14">MIN(S46:S50)</f>
        <v>601300</v>
      </c>
      <c r="V45" s="5">
        <v>2.4399999999999998E-2</v>
      </c>
    </row>
    <row r="46" spans="1:22" x14ac:dyDescent="0.2">
      <c r="A46" s="16" t="s">
        <v>303</v>
      </c>
      <c r="B46" s="4">
        <v>25300</v>
      </c>
      <c r="C46" s="4">
        <v>581400</v>
      </c>
      <c r="D46" s="4">
        <v>-556100</v>
      </c>
      <c r="E46" s="4">
        <v>-49740739703</v>
      </c>
      <c r="F46" s="4">
        <f t="shared" si="11"/>
        <v>238917009858</v>
      </c>
      <c r="G46" s="4">
        <v>70100</v>
      </c>
      <c r="H46" s="4">
        <v>151700</v>
      </c>
      <c r="I46" s="4">
        <v>-81600</v>
      </c>
      <c r="J46" s="4">
        <v>-7325340000</v>
      </c>
      <c r="K46" s="4">
        <f t="shared" si="12"/>
        <v>3492245000</v>
      </c>
      <c r="L46" s="4">
        <v>452</v>
      </c>
      <c r="M46" s="4">
        <v>868</v>
      </c>
      <c r="N46" s="4">
        <v>53</v>
      </c>
      <c r="O46" s="4">
        <v>70</v>
      </c>
      <c r="P46" s="4">
        <v>255600</v>
      </c>
      <c r="Q46" s="4">
        <v>456200</v>
      </c>
      <c r="R46" s="5">
        <v>-2.8199999999999999E-2</v>
      </c>
      <c r="S46" s="4">
        <v>1019600</v>
      </c>
      <c r="T46" s="4">
        <f t="shared" si="13"/>
        <v>1130935.8999999999</v>
      </c>
      <c r="U46" s="4">
        <f t="shared" si="14"/>
        <v>601300</v>
      </c>
      <c r="V46" s="5">
        <v>2.3199999999999998E-2</v>
      </c>
    </row>
    <row r="47" spans="1:22" x14ac:dyDescent="0.2">
      <c r="A47" s="16" t="s">
        <v>299</v>
      </c>
      <c r="B47" s="4">
        <v>319100</v>
      </c>
      <c r="C47" s="4">
        <v>563747</v>
      </c>
      <c r="D47" s="4">
        <v>-244647</v>
      </c>
      <c r="E47" s="4">
        <v>-22168880000</v>
      </c>
      <c r="F47" s="4">
        <f t="shared" si="11"/>
        <v>288657749561</v>
      </c>
      <c r="G47" s="4">
        <v>131500</v>
      </c>
      <c r="H47" s="4">
        <v>4200</v>
      </c>
      <c r="I47" s="4">
        <v>127300</v>
      </c>
      <c r="J47" s="4">
        <v>11528360000</v>
      </c>
      <c r="K47" s="4">
        <f t="shared" si="12"/>
        <v>10817585000</v>
      </c>
      <c r="L47" s="4">
        <v>254</v>
      </c>
      <c r="M47" s="4">
        <v>889</v>
      </c>
      <c r="N47" s="4">
        <v>59</v>
      </c>
      <c r="O47" s="4">
        <v>86</v>
      </c>
      <c r="P47" s="4">
        <v>206800</v>
      </c>
      <c r="Q47" s="4">
        <v>508400</v>
      </c>
      <c r="R47" s="5">
        <v>-2.0999999999999999E-3</v>
      </c>
      <c r="S47" s="4">
        <v>934600</v>
      </c>
      <c r="T47" s="4">
        <f t="shared" si="13"/>
        <v>1174357.5</v>
      </c>
      <c r="U47" s="4">
        <f t="shared" si="14"/>
        <v>601300</v>
      </c>
      <c r="V47" s="5">
        <v>1.21E-2</v>
      </c>
    </row>
    <row r="48" spans="1:22" x14ac:dyDescent="0.2">
      <c r="A48" s="16" t="s">
        <v>298</v>
      </c>
      <c r="B48" s="4">
        <v>477500</v>
      </c>
      <c r="C48" s="4">
        <v>550072</v>
      </c>
      <c r="D48" s="4">
        <v>-72572</v>
      </c>
      <c r="E48" s="4">
        <v>-6626990000</v>
      </c>
      <c r="F48" s="4">
        <f t="shared" si="11"/>
        <v>310826629561</v>
      </c>
      <c r="G48" s="4">
        <v>61000</v>
      </c>
      <c r="H48" s="4">
        <v>11000</v>
      </c>
      <c r="I48" s="4">
        <v>50000</v>
      </c>
      <c r="J48" s="4">
        <v>4559970000</v>
      </c>
      <c r="K48" s="4">
        <f t="shared" si="12"/>
        <v>-710775000</v>
      </c>
      <c r="L48" s="4">
        <v>491</v>
      </c>
      <c r="M48" s="4">
        <v>567</v>
      </c>
      <c r="N48" s="4">
        <v>65</v>
      </c>
      <c r="O48" s="4">
        <v>82</v>
      </c>
      <c r="P48" s="4">
        <v>355400</v>
      </c>
      <c r="Q48" s="4">
        <v>375100</v>
      </c>
      <c r="R48" s="5">
        <v>-8.6999999999999994E-3</v>
      </c>
      <c r="S48" s="4">
        <v>804500</v>
      </c>
      <c r="T48" s="4">
        <f t="shared" si="13"/>
        <v>1285543.8999999999</v>
      </c>
      <c r="U48" s="4">
        <f t="shared" si="14"/>
        <v>601300</v>
      </c>
      <c r="V48" s="5">
        <v>1.2E-2</v>
      </c>
    </row>
    <row r="49" spans="1:22" x14ac:dyDescent="0.2">
      <c r="A49" s="16" t="s">
        <v>286</v>
      </c>
      <c r="B49" s="4">
        <v>642000</v>
      </c>
      <c r="C49" s="4">
        <v>500554</v>
      </c>
      <c r="D49" s="4">
        <v>141446</v>
      </c>
      <c r="E49" s="4">
        <v>12974650000</v>
      </c>
      <c r="F49" s="4">
        <f t="shared" si="11"/>
        <v>317453619561</v>
      </c>
      <c r="G49" s="4">
        <v>275200</v>
      </c>
      <c r="H49" s="4">
        <v>1000</v>
      </c>
      <c r="I49" s="4">
        <v>274200</v>
      </c>
      <c r="J49" s="4">
        <v>25143410000</v>
      </c>
      <c r="K49" s="4">
        <f t="shared" si="12"/>
        <v>-5270745000</v>
      </c>
      <c r="L49" s="4">
        <v>582</v>
      </c>
      <c r="M49" s="4">
        <v>209</v>
      </c>
      <c r="N49" s="4">
        <v>149</v>
      </c>
      <c r="O49" s="4">
        <v>63</v>
      </c>
      <c r="P49" s="4">
        <v>683300</v>
      </c>
      <c r="Q49" s="4">
        <v>264300</v>
      </c>
      <c r="R49" s="5">
        <v>1.1000000000000001E-2</v>
      </c>
      <c r="S49" s="4">
        <v>1019100</v>
      </c>
      <c r="T49" s="4">
        <f t="shared" si="13"/>
        <v>1374830.6</v>
      </c>
      <c r="U49" s="4">
        <f t="shared" si="14"/>
        <v>601300</v>
      </c>
      <c r="V49" s="5">
        <v>6.6E-3</v>
      </c>
    </row>
    <row r="50" spans="1:22" x14ac:dyDescent="0.2">
      <c r="A50" s="16" t="s">
        <v>285</v>
      </c>
      <c r="B50" s="4">
        <v>395850</v>
      </c>
      <c r="C50" s="4">
        <v>45899</v>
      </c>
      <c r="D50" s="4">
        <v>349951</v>
      </c>
      <c r="E50" s="4">
        <v>31895890000</v>
      </c>
      <c r="F50" s="4">
        <f t="shared" si="11"/>
        <v>304478969561</v>
      </c>
      <c r="G50" s="4">
        <v>30000</v>
      </c>
      <c r="H50" s="4">
        <v>160500</v>
      </c>
      <c r="I50" s="4">
        <v>-130500</v>
      </c>
      <c r="J50" s="4">
        <v>-11865980000</v>
      </c>
      <c r="K50" s="4">
        <f t="shared" si="12"/>
        <v>-30414155000</v>
      </c>
      <c r="L50" s="4">
        <v>266</v>
      </c>
      <c r="M50" s="4">
        <v>211</v>
      </c>
      <c r="N50" s="4">
        <v>48</v>
      </c>
      <c r="O50" s="4">
        <v>37</v>
      </c>
      <c r="P50" s="4">
        <v>214500</v>
      </c>
      <c r="Q50" s="4">
        <v>157000</v>
      </c>
      <c r="R50" s="5">
        <v>-1E-3</v>
      </c>
      <c r="S50" s="4">
        <v>601300</v>
      </c>
      <c r="T50" s="4">
        <f t="shared" si="13"/>
        <v>1463843.8</v>
      </c>
      <c r="U50" s="4">
        <f t="shared" si="14"/>
        <v>810700</v>
      </c>
      <c r="V50" s="5">
        <v>9.8999999999999991E-3</v>
      </c>
    </row>
    <row r="51" spans="1:22" x14ac:dyDescent="0.2">
      <c r="A51" s="16" t="s">
        <v>284</v>
      </c>
      <c r="B51" s="4">
        <v>470100</v>
      </c>
      <c r="C51" s="4">
        <v>235473</v>
      </c>
      <c r="D51" s="4">
        <v>234627</v>
      </c>
      <c r="E51" s="4">
        <v>21506530000</v>
      </c>
      <c r="F51" s="4">
        <f t="shared" si="11"/>
        <v>272583079561</v>
      </c>
      <c r="G51" s="4">
        <v>102000</v>
      </c>
      <c r="H51" s="4">
        <v>114300</v>
      </c>
      <c r="I51" s="4">
        <v>-12300</v>
      </c>
      <c r="J51" s="4">
        <v>-1098770000</v>
      </c>
      <c r="K51" s="4">
        <f t="shared" si="12"/>
        <v>-18548175000</v>
      </c>
      <c r="L51" s="4">
        <v>498</v>
      </c>
      <c r="M51" s="4">
        <v>324</v>
      </c>
      <c r="N51" s="4">
        <v>84</v>
      </c>
      <c r="O51" s="4">
        <v>57</v>
      </c>
      <c r="P51" s="4">
        <v>455000</v>
      </c>
      <c r="Q51" s="4">
        <v>279500</v>
      </c>
      <c r="R51" s="5">
        <v>-4.3E-3</v>
      </c>
      <c r="S51" s="4">
        <v>810700</v>
      </c>
      <c r="T51" s="4">
        <f t="shared" si="13"/>
        <v>1562806.6</v>
      </c>
      <c r="U51" s="4">
        <f t="shared" si="14"/>
        <v>1112300</v>
      </c>
      <c r="V51" s="5">
        <v>1.2E-2</v>
      </c>
    </row>
    <row r="52" spans="1:22" x14ac:dyDescent="0.2">
      <c r="A52" s="16" t="s">
        <v>283</v>
      </c>
      <c r="B52" s="4">
        <v>728850</v>
      </c>
      <c r="C52" s="4">
        <v>470929</v>
      </c>
      <c r="D52" s="4">
        <v>257921</v>
      </c>
      <c r="E52" s="4">
        <v>23396240000</v>
      </c>
      <c r="F52" s="4">
        <f t="shared" si="11"/>
        <v>251076549561</v>
      </c>
      <c r="G52" s="4">
        <v>0</v>
      </c>
      <c r="H52" s="4">
        <v>0</v>
      </c>
      <c r="I52" s="4">
        <v>0</v>
      </c>
      <c r="J52" s="4">
        <v>-40518306000</v>
      </c>
      <c r="K52" s="4">
        <f t="shared" si="12"/>
        <v>-17449405000</v>
      </c>
      <c r="L52" s="4">
        <v>611</v>
      </c>
      <c r="M52" s="4">
        <v>950</v>
      </c>
      <c r="N52" s="4">
        <v>76</v>
      </c>
      <c r="O52" s="4">
        <v>106</v>
      </c>
      <c r="P52" s="4">
        <v>377300</v>
      </c>
      <c r="Q52" s="4">
        <v>559100</v>
      </c>
      <c r="R52" s="5">
        <v>-5.4000000000000003E-3</v>
      </c>
      <c r="S52" s="4">
        <v>1354901</v>
      </c>
      <c r="T52" s="4">
        <f t="shared" si="13"/>
        <v>1619956.5</v>
      </c>
      <c r="U52" s="4">
        <f t="shared" si="14"/>
        <v>1112300</v>
      </c>
      <c r="V52" s="5">
        <v>2.1700000000000001E-2</v>
      </c>
    </row>
    <row r="53" spans="1:22" x14ac:dyDescent="0.2">
      <c r="A53" s="16" t="s">
        <v>282</v>
      </c>
      <c r="B53" s="4">
        <v>723700</v>
      </c>
      <c r="C53" s="4">
        <v>382299</v>
      </c>
      <c r="D53" s="4">
        <v>341401</v>
      </c>
      <c r="E53" s="4">
        <v>31791210000</v>
      </c>
      <c r="F53" s="4">
        <f t="shared" si="11"/>
        <v>227680309561</v>
      </c>
      <c r="G53" s="4">
        <v>100700</v>
      </c>
      <c r="H53" s="4">
        <v>23000</v>
      </c>
      <c r="I53" s="4">
        <v>77700</v>
      </c>
      <c r="J53" s="4">
        <v>7219330000</v>
      </c>
      <c r="K53" s="4">
        <f t="shared" si="12"/>
        <v>23068901000</v>
      </c>
      <c r="L53" s="4">
        <v>534</v>
      </c>
      <c r="M53" s="4">
        <v>443</v>
      </c>
      <c r="N53" s="4">
        <v>117</v>
      </c>
      <c r="O53" s="4">
        <v>96</v>
      </c>
      <c r="P53" s="4">
        <v>573100</v>
      </c>
      <c r="Q53" s="4">
        <v>473200</v>
      </c>
      <c r="R53" s="5">
        <v>-6.5000000000000006E-3</v>
      </c>
      <c r="S53" s="4">
        <v>1112300</v>
      </c>
      <c r="T53" s="4">
        <f t="shared" si="13"/>
        <v>1669898.6</v>
      </c>
      <c r="U53" s="4">
        <f t="shared" si="14"/>
        <v>1368816</v>
      </c>
      <c r="V53" s="5">
        <v>1.61E-2</v>
      </c>
    </row>
    <row r="54" spans="1:22" x14ac:dyDescent="0.2">
      <c r="A54" s="16" t="s">
        <v>281</v>
      </c>
      <c r="B54" s="4">
        <v>1111100</v>
      </c>
      <c r="C54" s="4">
        <v>684443</v>
      </c>
      <c r="D54" s="4">
        <v>426657</v>
      </c>
      <c r="E54" s="4">
        <v>39366350000</v>
      </c>
      <c r="F54" s="4">
        <f t="shared" si="11"/>
        <v>195889099561</v>
      </c>
      <c r="G54" s="4">
        <v>133700</v>
      </c>
      <c r="H54" s="4">
        <v>40200</v>
      </c>
      <c r="I54" s="4">
        <v>93500</v>
      </c>
      <c r="J54" s="4">
        <v>8530660000</v>
      </c>
      <c r="K54" s="4">
        <f t="shared" si="12"/>
        <v>15849571000</v>
      </c>
      <c r="L54" s="4">
        <v>1790</v>
      </c>
      <c r="M54" s="4">
        <v>446</v>
      </c>
      <c r="N54" s="4">
        <v>326</v>
      </c>
      <c r="O54" s="4">
        <v>40</v>
      </c>
      <c r="P54" s="4">
        <v>1160300</v>
      </c>
      <c r="Q54" s="4">
        <v>311000</v>
      </c>
      <c r="R54" s="5">
        <v>1.6500000000000001E-2</v>
      </c>
      <c r="S54" s="4">
        <v>1601800</v>
      </c>
      <c r="T54" s="4">
        <f t="shared" si="13"/>
        <v>1627899.3</v>
      </c>
      <c r="U54" s="4">
        <f t="shared" si="14"/>
        <v>1368816</v>
      </c>
      <c r="V54" s="5">
        <v>2.7999999999999997E-2</v>
      </c>
    </row>
    <row r="55" spans="1:22" x14ac:dyDescent="0.2">
      <c r="A55" s="16" t="s">
        <v>280</v>
      </c>
      <c r="B55" s="4">
        <v>929210</v>
      </c>
      <c r="C55" s="4">
        <v>558540</v>
      </c>
      <c r="D55" s="4">
        <v>370670</v>
      </c>
      <c r="E55" s="4">
        <v>33697500000</v>
      </c>
      <c r="F55" s="4">
        <f t="shared" si="11"/>
        <v>156522749561</v>
      </c>
      <c r="G55" s="4">
        <v>305000</v>
      </c>
      <c r="H55" s="4">
        <v>46700</v>
      </c>
      <c r="I55" s="4">
        <v>258300</v>
      </c>
      <c r="J55" s="4">
        <v>23503630000</v>
      </c>
      <c r="K55" s="4">
        <f t="shared" si="12"/>
        <v>7318911000</v>
      </c>
      <c r="L55" s="4">
        <v>1234</v>
      </c>
      <c r="M55" s="4">
        <v>339</v>
      </c>
      <c r="N55" s="4">
        <v>251</v>
      </c>
      <c r="O55" s="4">
        <v>80</v>
      </c>
      <c r="P55" s="4">
        <v>875000</v>
      </c>
      <c r="Q55" s="4">
        <v>363500</v>
      </c>
      <c r="R55" s="5">
        <v>2.3E-3</v>
      </c>
      <c r="S55" s="4">
        <v>1488900</v>
      </c>
      <c r="T55" s="4">
        <f t="shared" si="13"/>
        <v>1745087.2</v>
      </c>
      <c r="U55" s="4">
        <f t="shared" si="14"/>
        <v>1368816</v>
      </c>
      <c r="V55" s="5">
        <v>1.32E-2</v>
      </c>
    </row>
    <row r="56" spans="1:22" x14ac:dyDescent="0.2">
      <c r="A56" s="16" t="s">
        <v>279</v>
      </c>
      <c r="B56" s="4">
        <v>1333620</v>
      </c>
      <c r="C56" s="4">
        <v>522400</v>
      </c>
      <c r="D56" s="4">
        <v>811220</v>
      </c>
      <c r="E56" s="4">
        <v>73422400000</v>
      </c>
      <c r="F56" s="4">
        <f t="shared" ref="F56:F130" si="15">E56+F57</f>
        <v>122825249561</v>
      </c>
      <c r="G56" s="4">
        <v>157700</v>
      </c>
      <c r="H56" s="4">
        <v>330800</v>
      </c>
      <c r="I56" s="4">
        <v>-173100</v>
      </c>
      <c r="J56" s="4">
        <v>-15702760000</v>
      </c>
      <c r="K56" s="4">
        <f t="shared" ref="K56:K76" si="16">K57+J56</f>
        <v>-16184719000</v>
      </c>
      <c r="L56" s="4">
        <v>2249</v>
      </c>
      <c r="M56" s="4">
        <v>1046</v>
      </c>
      <c r="N56" s="4">
        <v>80</v>
      </c>
      <c r="O56" s="4">
        <v>49</v>
      </c>
      <c r="P56" s="4">
        <v>1054800</v>
      </c>
      <c r="Q56" s="4">
        <v>438200</v>
      </c>
      <c r="R56" s="5">
        <v>0.01</v>
      </c>
      <c r="S56" s="4">
        <v>1581258</v>
      </c>
      <c r="T56" s="4">
        <f t="shared" si="13"/>
        <v>1724420.4</v>
      </c>
      <c r="U56" s="4">
        <f t="shared" ref="U56:U123" si="17">MIN(S57:S61)</f>
        <v>1368816</v>
      </c>
      <c r="V56" s="5">
        <v>2.2000000000000002E-2</v>
      </c>
    </row>
    <row r="57" spans="1:22" x14ac:dyDescent="0.2">
      <c r="A57" s="16" t="s">
        <v>278</v>
      </c>
      <c r="B57" s="4">
        <v>1176709</v>
      </c>
      <c r="C57" s="4">
        <v>612016</v>
      </c>
      <c r="D57" s="4">
        <v>564693</v>
      </c>
      <c r="E57" s="4">
        <v>50694940000</v>
      </c>
      <c r="F57" s="4">
        <f t="shared" si="15"/>
        <v>49402849561</v>
      </c>
      <c r="G57" s="4">
        <v>52000</v>
      </c>
      <c r="H57" s="4">
        <v>163800</v>
      </c>
      <c r="I57" s="4">
        <v>-111800</v>
      </c>
      <c r="J57" s="4">
        <v>-9988430000</v>
      </c>
      <c r="K57" s="4">
        <f t="shared" si="16"/>
        <v>-481959000</v>
      </c>
      <c r="L57" s="4">
        <v>840</v>
      </c>
      <c r="M57" s="4">
        <v>390</v>
      </c>
      <c r="N57" s="4">
        <v>173</v>
      </c>
      <c r="O57" s="4">
        <v>68</v>
      </c>
      <c r="P57" s="4">
        <v>1012200</v>
      </c>
      <c r="Q57" s="4">
        <v>355000</v>
      </c>
      <c r="R57" s="5">
        <v>0</v>
      </c>
      <c r="S57" s="4">
        <v>1368816</v>
      </c>
      <c r="T57" s="4">
        <f t="shared" si="13"/>
        <v>1766380.8</v>
      </c>
      <c r="U57" s="4">
        <f t="shared" si="17"/>
        <v>1491432</v>
      </c>
      <c r="V57" s="5">
        <v>1.34E-2</v>
      </c>
    </row>
    <row r="58" spans="1:22" x14ac:dyDescent="0.2">
      <c r="A58" s="16" t="s">
        <v>275</v>
      </c>
      <c r="B58" s="4">
        <v>952300</v>
      </c>
      <c r="C58" s="4">
        <v>887660</v>
      </c>
      <c r="D58" s="4">
        <v>64640</v>
      </c>
      <c r="E58" s="4">
        <v>5664800000</v>
      </c>
      <c r="F58" s="4">
        <f t="shared" si="15"/>
        <v>-1292090439</v>
      </c>
      <c r="G58" s="4">
        <v>122900</v>
      </c>
      <c r="H58" s="4">
        <v>25200</v>
      </c>
      <c r="I58" s="4">
        <v>97700</v>
      </c>
      <c r="J58" s="4">
        <v>8755200000</v>
      </c>
      <c r="K58" s="4">
        <f t="shared" si="16"/>
        <v>9506471000</v>
      </c>
      <c r="L58" s="4">
        <v>1082</v>
      </c>
      <c r="M58" s="4">
        <v>585</v>
      </c>
      <c r="N58" s="4">
        <v>203</v>
      </c>
      <c r="O58" s="4">
        <v>146</v>
      </c>
      <c r="P58" s="4">
        <v>1303200</v>
      </c>
      <c r="Q58" s="4">
        <v>607200</v>
      </c>
      <c r="R58" s="5">
        <v>1.47E-2</v>
      </c>
      <c r="S58" s="4">
        <v>1916364</v>
      </c>
      <c r="T58" s="4">
        <f t="shared" si="13"/>
        <v>1737102.9</v>
      </c>
      <c r="U58" s="4">
        <f t="shared" si="17"/>
        <v>1491432</v>
      </c>
      <c r="V58" s="5">
        <v>1.34E-2</v>
      </c>
    </row>
    <row r="59" spans="1:22" x14ac:dyDescent="0.2">
      <c r="A59" s="16" t="s">
        <v>274</v>
      </c>
      <c r="B59" s="4">
        <v>1179700</v>
      </c>
      <c r="C59" s="4">
        <v>302400</v>
      </c>
      <c r="D59" s="4">
        <v>877300</v>
      </c>
      <c r="E59" s="4">
        <v>77828860000</v>
      </c>
      <c r="F59" s="4">
        <f t="shared" si="15"/>
        <v>-6956890439</v>
      </c>
      <c r="G59" s="4">
        <v>67800</v>
      </c>
      <c r="H59" s="4">
        <v>302900</v>
      </c>
      <c r="I59" s="4">
        <v>-235100</v>
      </c>
      <c r="J59" s="4">
        <v>-20766040000</v>
      </c>
      <c r="K59" s="4">
        <f t="shared" si="16"/>
        <v>751271000</v>
      </c>
      <c r="L59" s="4">
        <v>1585</v>
      </c>
      <c r="M59" s="4">
        <v>922</v>
      </c>
      <c r="N59" s="4">
        <v>293</v>
      </c>
      <c r="O59" s="4">
        <v>139</v>
      </c>
      <c r="P59" s="4">
        <v>1189700</v>
      </c>
      <c r="Q59" s="4">
        <v>718200</v>
      </c>
      <c r="R59" s="5">
        <v>-6.7000000000000002E-3</v>
      </c>
      <c r="S59" s="4">
        <v>1911967</v>
      </c>
      <c r="T59" s="4">
        <f t="shared" si="13"/>
        <v>1616363.9</v>
      </c>
      <c r="U59" s="4">
        <f t="shared" si="17"/>
        <v>1181807</v>
      </c>
      <c r="V59" s="5">
        <v>2.35E-2</v>
      </c>
    </row>
    <row r="60" spans="1:22" x14ac:dyDescent="0.2">
      <c r="A60" s="16" t="s">
        <v>273</v>
      </c>
      <c r="B60" s="4">
        <v>963000</v>
      </c>
      <c r="C60" s="4">
        <v>440163</v>
      </c>
      <c r="D60" s="4">
        <v>522837</v>
      </c>
      <c r="E60" s="4">
        <v>46754450000</v>
      </c>
      <c r="F60" s="4">
        <f t="shared" si="15"/>
        <v>-84785750439</v>
      </c>
      <c r="G60" s="4">
        <v>90700</v>
      </c>
      <c r="H60" s="4">
        <v>47000</v>
      </c>
      <c r="I60" s="4">
        <v>43700</v>
      </c>
      <c r="J60" s="4">
        <v>3918060000</v>
      </c>
      <c r="K60" s="4">
        <f t="shared" si="16"/>
        <v>21517311000</v>
      </c>
      <c r="L60" s="4">
        <v>1467</v>
      </c>
      <c r="M60" s="4">
        <v>618</v>
      </c>
      <c r="N60" s="4">
        <v>239</v>
      </c>
      <c r="O60" s="4">
        <v>69</v>
      </c>
      <c r="P60" s="4">
        <v>1015800</v>
      </c>
      <c r="Q60" s="4">
        <v>395600</v>
      </c>
      <c r="R60" s="5">
        <v>-2.2000000000000001E-3</v>
      </c>
      <c r="S60" s="4">
        <v>1491432</v>
      </c>
      <c r="T60" s="4">
        <f t="shared" si="13"/>
        <v>1557319.6</v>
      </c>
      <c r="U60" s="4">
        <f t="shared" si="17"/>
        <v>1181807</v>
      </c>
      <c r="V60" s="5">
        <v>1.5600000000000001E-2</v>
      </c>
    </row>
    <row r="61" spans="1:22" x14ac:dyDescent="0.2">
      <c r="A61" s="16" t="s">
        <v>268</v>
      </c>
      <c r="B61" s="4">
        <v>1040650</v>
      </c>
      <c r="C61" s="4">
        <v>236561</v>
      </c>
      <c r="D61" s="4">
        <v>804089</v>
      </c>
      <c r="E61" s="4">
        <v>71447440000</v>
      </c>
      <c r="F61" s="4">
        <f t="shared" si="15"/>
        <v>-131540200439</v>
      </c>
      <c r="G61" s="4">
        <v>9800</v>
      </c>
      <c r="H61" s="4">
        <v>138000</v>
      </c>
      <c r="I61" s="4">
        <v>-128200</v>
      </c>
      <c r="J61" s="4">
        <v>-11353450000</v>
      </c>
      <c r="K61" s="4">
        <f t="shared" si="16"/>
        <v>17599251000</v>
      </c>
      <c r="L61" s="4">
        <v>1801</v>
      </c>
      <c r="M61" s="4">
        <v>1261</v>
      </c>
      <c r="N61" s="4">
        <v>219</v>
      </c>
      <c r="O61" s="4">
        <v>110</v>
      </c>
      <c r="P61" s="4">
        <v>1137300</v>
      </c>
      <c r="Q61" s="4">
        <v>584800</v>
      </c>
      <c r="R61" s="5">
        <v>1.9400000000000001E-2</v>
      </c>
      <c r="S61" s="4">
        <v>1800328</v>
      </c>
      <c r="T61" s="4">
        <f t="shared" si="13"/>
        <v>1474587</v>
      </c>
      <c r="U61" s="4">
        <f t="shared" si="17"/>
        <v>1181807</v>
      </c>
      <c r="V61" s="5">
        <v>2.5699999999999997E-2</v>
      </c>
    </row>
    <row r="62" spans="1:22" x14ac:dyDescent="0.2">
      <c r="A62" s="16" t="s">
        <v>266</v>
      </c>
      <c r="B62" s="4">
        <v>1242746</v>
      </c>
      <c r="C62" s="4">
        <v>354609</v>
      </c>
      <c r="D62" s="4">
        <v>888137</v>
      </c>
      <c r="E62" s="4">
        <v>77715810000</v>
      </c>
      <c r="F62" s="4">
        <f t="shared" si="15"/>
        <v>-202987640439</v>
      </c>
      <c r="G62" s="4">
        <v>73200</v>
      </c>
      <c r="H62" s="4">
        <v>20000</v>
      </c>
      <c r="I62" s="4">
        <v>53200</v>
      </c>
      <c r="J62" s="4">
        <v>4670530000</v>
      </c>
      <c r="K62" s="4">
        <f t="shared" si="16"/>
        <v>28952701000</v>
      </c>
      <c r="L62" s="4">
        <v>1581</v>
      </c>
      <c r="M62" s="4">
        <v>933</v>
      </c>
      <c r="N62" s="4">
        <v>249</v>
      </c>
      <c r="O62" s="4">
        <v>112</v>
      </c>
      <c r="P62" s="4">
        <v>1331000</v>
      </c>
      <c r="Q62" s="4">
        <v>594900</v>
      </c>
      <c r="R62" s="5">
        <v>1.1599999999999999E-2</v>
      </c>
      <c r="S62" s="4">
        <v>1926400</v>
      </c>
      <c r="T62" s="4">
        <f t="shared" ref="T62:T115" si="18">AVERAGE(S63:S72)</f>
        <v>1412107</v>
      </c>
      <c r="U62" s="4">
        <f t="shared" si="17"/>
        <v>1181807</v>
      </c>
      <c r="V62" s="5">
        <v>1.26E-2</v>
      </c>
    </row>
    <row r="63" spans="1:22" x14ac:dyDescent="0.2">
      <c r="A63" s="16" t="s">
        <v>265</v>
      </c>
      <c r="B63" s="4">
        <v>919000</v>
      </c>
      <c r="C63" s="4">
        <v>185358</v>
      </c>
      <c r="D63" s="4">
        <v>733642</v>
      </c>
      <c r="E63" s="4">
        <v>63552870000</v>
      </c>
      <c r="F63" s="4">
        <f t="shared" si="15"/>
        <v>-280703450439</v>
      </c>
      <c r="G63" s="4">
        <v>91600</v>
      </c>
      <c r="H63" s="4">
        <v>47500</v>
      </c>
      <c r="I63" s="4">
        <v>44100</v>
      </c>
      <c r="J63" s="4">
        <v>3811430000</v>
      </c>
      <c r="K63" s="4">
        <f t="shared" si="16"/>
        <v>24282171000</v>
      </c>
      <c r="L63" s="4">
        <v>1241</v>
      </c>
      <c r="M63" s="4">
        <v>793</v>
      </c>
      <c r="N63" s="4">
        <v>224</v>
      </c>
      <c r="O63" s="4">
        <v>86</v>
      </c>
      <c r="P63" s="4">
        <v>953100</v>
      </c>
      <c r="Q63" s="4">
        <v>503700</v>
      </c>
      <c r="R63" s="5">
        <v>6.9999999999999993E-3</v>
      </c>
      <c r="S63" s="4">
        <v>1611721</v>
      </c>
      <c r="T63" s="4">
        <f t="shared" si="18"/>
        <v>1409058.7</v>
      </c>
      <c r="U63" s="4">
        <f t="shared" si="17"/>
        <v>1181807</v>
      </c>
      <c r="V63" s="5">
        <v>5.7999999999999996E-3</v>
      </c>
    </row>
    <row r="64" spans="1:22" x14ac:dyDescent="0.2">
      <c r="A64" s="16" t="s">
        <v>247</v>
      </c>
      <c r="B64" s="4">
        <v>809320</v>
      </c>
      <c r="C64" s="4">
        <v>78928</v>
      </c>
      <c r="D64" s="4">
        <v>730392</v>
      </c>
      <c r="E64" s="4">
        <v>62811250000</v>
      </c>
      <c r="F64" s="4">
        <f t="shared" si="15"/>
        <v>-344256320439</v>
      </c>
      <c r="G64" s="4">
        <v>90600</v>
      </c>
      <c r="H64" s="4">
        <v>51500</v>
      </c>
      <c r="I64" s="4">
        <v>39100</v>
      </c>
      <c r="J64" s="4">
        <v>3367620000</v>
      </c>
      <c r="K64" s="4">
        <f t="shared" si="16"/>
        <v>20470741000</v>
      </c>
      <c r="L64" s="4">
        <v>1736</v>
      </c>
      <c r="M64" s="4">
        <v>357</v>
      </c>
      <c r="N64" s="4">
        <v>57</v>
      </c>
      <c r="O64" s="4">
        <v>24</v>
      </c>
      <c r="P64" s="4">
        <v>788200</v>
      </c>
      <c r="Q64" s="4">
        <v>179100</v>
      </c>
      <c r="R64" s="5">
        <v>3.4999999999999996E-3</v>
      </c>
      <c r="S64" s="4">
        <v>1181807</v>
      </c>
      <c r="T64" s="4">
        <f t="shared" si="18"/>
        <v>1494024.3</v>
      </c>
      <c r="U64" s="4">
        <f t="shared" si="17"/>
        <v>704577</v>
      </c>
      <c r="V64" s="5">
        <v>5.8999999999999999E-3</v>
      </c>
    </row>
    <row r="65" spans="1:22" x14ac:dyDescent="0.2">
      <c r="A65" s="16" t="s">
        <v>239</v>
      </c>
      <c r="B65" s="4">
        <v>1288915</v>
      </c>
      <c r="C65" s="4">
        <v>143709</v>
      </c>
      <c r="D65" s="4">
        <v>1145206</v>
      </c>
      <c r="E65" s="4">
        <v>97892560000</v>
      </c>
      <c r="F65" s="4">
        <f t="shared" si="15"/>
        <v>-407067570439</v>
      </c>
      <c r="G65" s="4">
        <v>281100</v>
      </c>
      <c r="H65" s="4">
        <v>176600</v>
      </c>
      <c r="I65" s="4">
        <v>104500</v>
      </c>
      <c r="J65" s="4">
        <v>9182480000</v>
      </c>
      <c r="K65" s="4">
        <f t="shared" si="16"/>
        <v>17103121000</v>
      </c>
      <c r="L65" s="4">
        <v>2158</v>
      </c>
      <c r="M65" s="4">
        <v>1579</v>
      </c>
      <c r="N65" s="4">
        <v>298</v>
      </c>
      <c r="O65" s="4">
        <v>237</v>
      </c>
      <c r="P65" s="4">
        <v>1466800</v>
      </c>
      <c r="Q65" s="4">
        <v>1057700</v>
      </c>
      <c r="R65" s="5">
        <v>1.66E-2</v>
      </c>
      <c r="S65" s="4">
        <v>2660779</v>
      </c>
      <c r="T65" s="4">
        <f t="shared" si="18"/>
        <v>1415283.9</v>
      </c>
      <c r="U65" s="4">
        <f t="shared" si="17"/>
        <v>704577</v>
      </c>
      <c r="V65" s="5">
        <v>2.5600000000000001E-2</v>
      </c>
    </row>
    <row r="66" spans="1:22" x14ac:dyDescent="0.2">
      <c r="A66" s="16" t="s">
        <v>238</v>
      </c>
      <c r="B66" s="4">
        <v>910450</v>
      </c>
      <c r="C66" s="4">
        <v>153715</v>
      </c>
      <c r="D66" s="4">
        <v>756735</v>
      </c>
      <c r="E66" s="4">
        <v>63534030000</v>
      </c>
      <c r="F66" s="4">
        <f t="shared" si="15"/>
        <v>-504960130439</v>
      </c>
      <c r="G66" s="4">
        <v>28500</v>
      </c>
      <c r="H66" s="4">
        <v>230486</v>
      </c>
      <c r="I66" s="4">
        <v>-201986</v>
      </c>
      <c r="J66" s="4">
        <v>-16905435000</v>
      </c>
      <c r="K66" s="4">
        <f t="shared" si="16"/>
        <v>7920641000</v>
      </c>
      <c r="L66" s="4">
        <v>927</v>
      </c>
      <c r="M66" s="4">
        <v>1040</v>
      </c>
      <c r="N66" s="4">
        <v>100</v>
      </c>
      <c r="O66" s="4">
        <v>87</v>
      </c>
      <c r="P66" s="4">
        <v>583900</v>
      </c>
      <c r="Q66" s="4">
        <v>562000</v>
      </c>
      <c r="R66" s="5">
        <v>1.2E-2</v>
      </c>
      <c r="S66" s="4">
        <v>1374590</v>
      </c>
      <c r="T66" s="4">
        <f t="shared" si="18"/>
        <v>1474250.1</v>
      </c>
      <c r="U66" s="4">
        <f t="shared" si="17"/>
        <v>704577</v>
      </c>
      <c r="V66" s="5">
        <v>2.0199999999999999E-2</v>
      </c>
    </row>
    <row r="67" spans="1:22" x14ac:dyDescent="0.2">
      <c r="A67" s="16" t="s">
        <v>237</v>
      </c>
      <c r="B67" s="4">
        <v>1165200</v>
      </c>
      <c r="C67" s="4">
        <v>58700</v>
      </c>
      <c r="D67" s="4">
        <v>1106500</v>
      </c>
      <c r="E67" s="4">
        <v>91849680000</v>
      </c>
      <c r="F67" s="4">
        <f t="shared" si="15"/>
        <v>-568494160439</v>
      </c>
      <c r="G67" s="4">
        <v>65000</v>
      </c>
      <c r="H67" s="4">
        <v>189101</v>
      </c>
      <c r="I67" s="4">
        <v>-124101</v>
      </c>
      <c r="J67" s="4">
        <v>-10306595000</v>
      </c>
      <c r="K67" s="4">
        <f t="shared" si="16"/>
        <v>24826076000</v>
      </c>
      <c r="L67" s="4">
        <v>1239</v>
      </c>
      <c r="M67" s="4">
        <v>939</v>
      </c>
      <c r="N67" s="4">
        <v>145</v>
      </c>
      <c r="O67" s="4">
        <v>143</v>
      </c>
      <c r="P67" s="4">
        <v>933400</v>
      </c>
      <c r="Q67" s="4">
        <v>780100</v>
      </c>
      <c r="R67" s="5">
        <v>3.9900000000000005E-2</v>
      </c>
      <c r="S67" s="4">
        <v>1788420</v>
      </c>
      <c r="T67" s="4">
        <f t="shared" si="18"/>
        <v>1475984.2</v>
      </c>
      <c r="U67" s="4">
        <f t="shared" si="17"/>
        <v>704577</v>
      </c>
      <c r="V67" s="5">
        <v>1.6799999999999999E-2</v>
      </c>
    </row>
    <row r="68" spans="1:22" x14ac:dyDescent="0.2">
      <c r="A68" s="16" t="s">
        <v>233</v>
      </c>
      <c r="B68" s="4">
        <v>839450</v>
      </c>
      <c r="C68" s="4">
        <v>482400</v>
      </c>
      <c r="D68" s="4">
        <v>357050</v>
      </c>
      <c r="E68" s="4">
        <v>29849410000</v>
      </c>
      <c r="F68" s="4">
        <f t="shared" si="15"/>
        <v>-660343840439</v>
      </c>
      <c r="G68" s="4">
        <v>149626</v>
      </c>
      <c r="H68" s="4">
        <v>160400</v>
      </c>
      <c r="I68" s="4">
        <v>-10774</v>
      </c>
      <c r="J68" s="4">
        <v>-254149000</v>
      </c>
      <c r="K68" s="4">
        <f t="shared" si="16"/>
        <v>35132671000</v>
      </c>
      <c r="L68" s="4">
        <v>1386</v>
      </c>
      <c r="M68" s="4">
        <v>943</v>
      </c>
      <c r="N68" s="4">
        <v>121</v>
      </c>
      <c r="O68" s="4">
        <v>119</v>
      </c>
      <c r="P68" s="4">
        <v>63800</v>
      </c>
      <c r="Q68" s="4">
        <v>36300</v>
      </c>
      <c r="R68" s="5">
        <v>-3.0099999999999998E-2</v>
      </c>
      <c r="S68" s="4">
        <v>1623585</v>
      </c>
      <c r="T68" s="4">
        <f t="shared" si="18"/>
        <v>1566800.8</v>
      </c>
      <c r="U68" s="4">
        <f t="shared" si="17"/>
        <v>704577</v>
      </c>
    </row>
    <row r="69" spans="1:22" x14ac:dyDescent="0.2">
      <c r="A69" s="16" t="s">
        <v>232</v>
      </c>
      <c r="B69" s="4">
        <v>385200</v>
      </c>
      <c r="C69" s="4">
        <v>141300</v>
      </c>
      <c r="D69" s="4">
        <v>243900</v>
      </c>
      <c r="E69" s="4">
        <v>20184490000</v>
      </c>
      <c r="F69" s="4">
        <f t="shared" si="15"/>
        <v>-690193250439</v>
      </c>
      <c r="G69" s="4">
        <v>203400</v>
      </c>
      <c r="H69" s="4">
        <v>71300</v>
      </c>
      <c r="I69" s="4">
        <v>132100</v>
      </c>
      <c r="J69" s="4">
        <v>10966690000</v>
      </c>
      <c r="K69" s="4">
        <f t="shared" si="16"/>
        <v>35386820000</v>
      </c>
      <c r="L69" s="4"/>
      <c r="M69" s="4"/>
      <c r="N69" s="4"/>
      <c r="O69" s="4"/>
      <c r="P69" s="4">
        <v>221700</v>
      </c>
      <c r="Q69" s="4">
        <v>451200</v>
      </c>
      <c r="R69" s="5">
        <v>1.2999999999999999E-3</v>
      </c>
      <c r="S69" s="4">
        <v>704577</v>
      </c>
      <c r="T69" s="4">
        <f t="shared" si="18"/>
        <v>1580536.8</v>
      </c>
      <c r="U69" s="4">
        <f t="shared" si="17"/>
        <v>900989</v>
      </c>
    </row>
    <row r="70" spans="1:22" x14ac:dyDescent="0.2">
      <c r="A70" s="16" t="s">
        <v>231</v>
      </c>
      <c r="B70" s="4">
        <v>405942</v>
      </c>
      <c r="C70" s="4">
        <v>129027</v>
      </c>
      <c r="D70" s="4">
        <v>276915</v>
      </c>
      <c r="E70" s="4">
        <v>22988910000</v>
      </c>
      <c r="F70" s="4">
        <f t="shared" si="15"/>
        <v>-710377740439</v>
      </c>
      <c r="G70" s="4">
        <v>86400</v>
      </c>
      <c r="H70" s="4">
        <v>1700</v>
      </c>
      <c r="I70" s="4">
        <v>84700</v>
      </c>
      <c r="J70" s="4">
        <v>7025160000</v>
      </c>
      <c r="K70" s="4">
        <f t="shared" si="16"/>
        <v>24420130000</v>
      </c>
      <c r="L70" s="4"/>
      <c r="M70" s="4"/>
      <c r="N70" s="4"/>
      <c r="O70" s="4"/>
      <c r="P70" s="4">
        <v>478900</v>
      </c>
      <c r="Q70" s="4">
        <v>340700</v>
      </c>
      <c r="R70" s="5">
        <v>-1.1999999999999999E-3</v>
      </c>
      <c r="S70" s="4">
        <v>900989</v>
      </c>
      <c r="T70" s="4">
        <f t="shared" si="18"/>
        <v>1605889.4</v>
      </c>
      <c r="U70" s="4">
        <f t="shared" si="17"/>
        <v>973002</v>
      </c>
    </row>
    <row r="71" spans="1:22" x14ac:dyDescent="0.2">
      <c r="A71" s="16" t="s">
        <v>230</v>
      </c>
      <c r="B71" s="4">
        <v>517838</v>
      </c>
      <c r="C71" s="4">
        <v>248786</v>
      </c>
      <c r="D71" s="4">
        <v>269052</v>
      </c>
      <c r="E71" s="4">
        <v>22203990000</v>
      </c>
      <c r="F71" s="4">
        <f t="shared" si="15"/>
        <v>-733366650439</v>
      </c>
      <c r="G71" s="4">
        <v>272100</v>
      </c>
      <c r="H71" s="4">
        <v>189000</v>
      </c>
      <c r="I71" s="4">
        <v>83100</v>
      </c>
      <c r="J71" s="4">
        <v>6694910000</v>
      </c>
      <c r="K71" s="4">
        <f t="shared" si="16"/>
        <v>17394970000</v>
      </c>
      <c r="L71" s="4"/>
      <c r="M71" s="4"/>
      <c r="N71" s="4"/>
      <c r="O71" s="4"/>
      <c r="P71" s="4">
        <v>439600</v>
      </c>
      <c r="Q71" s="4">
        <v>440700</v>
      </c>
      <c r="R71" s="5">
        <v>1.23E-2</v>
      </c>
      <c r="S71" s="4">
        <v>973002</v>
      </c>
      <c r="T71" s="4">
        <f t="shared" si="18"/>
        <v>1609374.7</v>
      </c>
      <c r="U71" s="4">
        <f t="shared" si="17"/>
        <v>1301600</v>
      </c>
    </row>
    <row r="72" spans="1:22" x14ac:dyDescent="0.2">
      <c r="A72" s="16" t="s">
        <v>229</v>
      </c>
      <c r="B72" s="4">
        <v>304652</v>
      </c>
      <c r="C72" s="4">
        <v>481814</v>
      </c>
      <c r="D72" s="4">
        <v>-177162</v>
      </c>
      <c r="E72" s="4">
        <v>-14365290000</v>
      </c>
      <c r="F72" s="4">
        <f t="shared" si="15"/>
        <v>-755570640439</v>
      </c>
      <c r="G72" s="4">
        <v>259600</v>
      </c>
      <c r="H72" s="4">
        <v>105400</v>
      </c>
      <c r="I72" s="4">
        <v>154200</v>
      </c>
      <c r="J72" s="4">
        <v>12552510000</v>
      </c>
      <c r="K72" s="4">
        <f t="shared" si="16"/>
        <v>10700060000</v>
      </c>
      <c r="L72" s="4"/>
      <c r="M72" s="4"/>
      <c r="N72" s="4"/>
      <c r="O72" s="4"/>
      <c r="P72" s="4">
        <v>554900</v>
      </c>
      <c r="Q72" s="4">
        <v>649200</v>
      </c>
      <c r="R72" s="5">
        <v>1.1200000000000002E-2</v>
      </c>
      <c r="S72" s="4">
        <v>1301600</v>
      </c>
      <c r="T72" s="4">
        <f t="shared" si="18"/>
        <v>1619331.8</v>
      </c>
      <c r="U72" s="4">
        <f t="shared" si="17"/>
        <v>1581238</v>
      </c>
    </row>
    <row r="73" spans="1:22" x14ac:dyDescent="0.2">
      <c r="A73" s="16" t="s">
        <v>228</v>
      </c>
      <c r="B73" s="4">
        <v>617868</v>
      </c>
      <c r="C73" s="4">
        <v>1080036</v>
      </c>
      <c r="D73" s="4">
        <v>-462168</v>
      </c>
      <c r="E73" s="4">
        <v>-37203470000</v>
      </c>
      <c r="F73" s="4">
        <f t="shared" si="15"/>
        <v>-741205350439</v>
      </c>
      <c r="G73" s="4">
        <v>64000</v>
      </c>
      <c r="H73" s="4">
        <v>206100</v>
      </c>
      <c r="I73" s="4">
        <v>-142100</v>
      </c>
      <c r="J73" s="4">
        <v>-11449940000</v>
      </c>
      <c r="K73" s="4">
        <f t="shared" si="16"/>
        <v>-1852450000</v>
      </c>
      <c r="L73" s="4"/>
      <c r="M73" s="4"/>
      <c r="N73" s="4"/>
      <c r="O73" s="4"/>
      <c r="P73" s="4">
        <v>560100</v>
      </c>
      <c r="Q73" s="4">
        <v>846600</v>
      </c>
      <c r="R73" s="5">
        <v>0</v>
      </c>
      <c r="S73" s="4">
        <v>1581238</v>
      </c>
      <c r="T73" s="4">
        <f t="shared" si="18"/>
        <v>1579635.8</v>
      </c>
      <c r="U73" s="4">
        <f t="shared" si="17"/>
        <v>1805761</v>
      </c>
    </row>
    <row r="74" spans="1:22" x14ac:dyDescent="0.2">
      <c r="A74" s="16" t="s">
        <v>227</v>
      </c>
      <c r="B74" s="4">
        <v>862138</v>
      </c>
      <c r="C74" s="4">
        <v>1494091</v>
      </c>
      <c r="D74" s="4">
        <v>-631953</v>
      </c>
      <c r="E74" s="4">
        <v>-50874810000</v>
      </c>
      <c r="F74" s="4">
        <f t="shared" si="15"/>
        <v>-704001880439</v>
      </c>
      <c r="G74" s="4">
        <v>166000</v>
      </c>
      <c r="H74" s="4">
        <v>65000</v>
      </c>
      <c r="I74" s="4">
        <v>101000</v>
      </c>
      <c r="J74" s="4">
        <v>8134610000</v>
      </c>
      <c r="K74" s="4">
        <f t="shared" si="16"/>
        <v>9597490000</v>
      </c>
      <c r="L74" s="4"/>
      <c r="M74" s="4"/>
      <c r="N74" s="4"/>
      <c r="O74" s="4"/>
      <c r="P74" s="4">
        <v>1007100</v>
      </c>
      <c r="Q74" s="4">
        <v>838500</v>
      </c>
      <c r="R74" s="5">
        <v>-2.3999999999999998E-3</v>
      </c>
      <c r="S74" s="4">
        <v>2031463</v>
      </c>
      <c r="T74" s="4">
        <f t="shared" si="18"/>
        <v>1475877</v>
      </c>
      <c r="U74" s="4">
        <f t="shared" si="17"/>
        <v>841937</v>
      </c>
    </row>
    <row r="75" spans="1:22" x14ac:dyDescent="0.2">
      <c r="A75" s="16" t="s">
        <v>221</v>
      </c>
      <c r="B75" s="4">
        <v>865438</v>
      </c>
      <c r="C75" s="4">
        <v>1305622</v>
      </c>
      <c r="D75" s="4">
        <v>-440184</v>
      </c>
      <c r="E75" s="4">
        <v>-35549870000</v>
      </c>
      <c r="F75" s="4">
        <f t="shared" si="15"/>
        <v>-653127070439</v>
      </c>
      <c r="G75" s="4">
        <v>56200</v>
      </c>
      <c r="H75" s="4">
        <v>192600</v>
      </c>
      <c r="I75" s="4">
        <v>-136400</v>
      </c>
      <c r="J75" s="4">
        <v>-11044500000</v>
      </c>
      <c r="K75" s="4">
        <f t="shared" si="16"/>
        <v>1462880000</v>
      </c>
      <c r="L75" s="4"/>
      <c r="M75" s="4"/>
      <c r="N75" s="4"/>
      <c r="O75" s="4"/>
      <c r="P75" s="4">
        <v>736100</v>
      </c>
      <c r="Q75" s="4">
        <v>904000</v>
      </c>
      <c r="R75" s="5">
        <v>-1.1999999999999999E-3</v>
      </c>
      <c r="S75" s="4">
        <v>1873375</v>
      </c>
      <c r="T75" s="4">
        <f t="shared" si="18"/>
        <v>1352446.1</v>
      </c>
      <c r="U75" s="4">
        <f t="shared" si="17"/>
        <v>841937</v>
      </c>
    </row>
    <row r="76" spans="1:22" x14ac:dyDescent="0.2">
      <c r="A76" s="16" t="s">
        <v>212</v>
      </c>
      <c r="B76" s="4">
        <v>646838</v>
      </c>
      <c r="C76" s="4">
        <v>634990</v>
      </c>
      <c r="D76" s="4">
        <v>11848</v>
      </c>
      <c r="E76" s="4">
        <v>910190000</v>
      </c>
      <c r="F76" s="4">
        <f t="shared" si="15"/>
        <v>-617577200439</v>
      </c>
      <c r="G76" s="4">
        <v>276800</v>
      </c>
      <c r="H76" s="4">
        <v>252600</v>
      </c>
      <c r="I76" s="4">
        <v>24200</v>
      </c>
      <c r="J76" s="4">
        <v>1875010000</v>
      </c>
      <c r="K76" s="4">
        <f t="shared" si="16"/>
        <v>12507380000</v>
      </c>
      <c r="L76" s="4"/>
      <c r="M76" s="4"/>
      <c r="N76" s="4"/>
      <c r="O76" s="4"/>
      <c r="P76" s="4">
        <v>739700</v>
      </c>
      <c r="Q76" s="4">
        <v>1034300</v>
      </c>
      <c r="R76" s="5">
        <v>-3.5999999999999999E-3</v>
      </c>
      <c r="S76" s="4">
        <v>1964252</v>
      </c>
      <c r="T76" s="4">
        <f t="shared" si="18"/>
        <v>1255426.6000000001</v>
      </c>
      <c r="U76" s="4">
        <f t="shared" si="17"/>
        <v>841937</v>
      </c>
    </row>
    <row r="77" spans="1:22" x14ac:dyDescent="0.2">
      <c r="A77" s="16" t="s">
        <v>211</v>
      </c>
      <c r="B77" s="4">
        <v>778638</v>
      </c>
      <c r="C77" s="4">
        <v>966974</v>
      </c>
      <c r="D77" s="4">
        <v>-188336</v>
      </c>
      <c r="E77" s="4">
        <v>-15503160000</v>
      </c>
      <c r="F77" s="4">
        <f t="shared" si="15"/>
        <v>-618487390439</v>
      </c>
      <c r="G77" s="4">
        <v>104500</v>
      </c>
      <c r="H77" s="4">
        <v>93100</v>
      </c>
      <c r="I77" s="4">
        <v>11400</v>
      </c>
      <c r="J77" s="4">
        <v>895910000</v>
      </c>
      <c r="K77" s="4">
        <f>K78+J77</f>
        <v>10632370000</v>
      </c>
      <c r="L77" s="4"/>
      <c r="M77" s="4"/>
      <c r="N77" s="4"/>
      <c r="O77" s="4"/>
      <c r="P77" s="4">
        <v>581400</v>
      </c>
      <c r="Q77" s="4">
        <v>1078700</v>
      </c>
      <c r="R77" s="5">
        <v>-8.5000000000000006E-3</v>
      </c>
      <c r="S77" s="4">
        <v>1805761</v>
      </c>
      <c r="T77" s="4">
        <f t="shared" si="18"/>
        <v>1163773.8999999999</v>
      </c>
      <c r="U77" s="4">
        <f t="shared" si="17"/>
        <v>841937</v>
      </c>
    </row>
    <row r="78" spans="1:22" x14ac:dyDescent="0.2">
      <c r="A78" s="16" t="s">
        <v>210</v>
      </c>
      <c r="B78" s="4">
        <v>569023</v>
      </c>
      <c r="C78" s="4">
        <v>2196890</v>
      </c>
      <c r="D78" s="4">
        <v>-1627867</v>
      </c>
      <c r="E78" s="4">
        <v>-134334380000</v>
      </c>
      <c r="F78" s="4">
        <f t="shared" si="15"/>
        <v>-602984230439</v>
      </c>
      <c r="G78" s="4">
        <v>176000</v>
      </c>
      <c r="H78" s="4">
        <v>26500</v>
      </c>
      <c r="I78" s="4">
        <v>149500</v>
      </c>
      <c r="J78" s="4">
        <v>12564570000</v>
      </c>
      <c r="K78" s="4">
        <f>J78+K80</f>
        <v>9736460000</v>
      </c>
      <c r="R78" s="5">
        <v>-2.6000000000000002E-2</v>
      </c>
      <c r="S78" s="4">
        <v>2531751</v>
      </c>
      <c r="T78" s="4">
        <f t="shared" si="18"/>
        <v>982197.1</v>
      </c>
      <c r="U78" s="4">
        <f t="shared" si="17"/>
        <v>841937</v>
      </c>
    </row>
    <row r="79" spans="1:22" x14ac:dyDescent="0.2">
      <c r="A79" s="16" t="s">
        <v>209</v>
      </c>
      <c r="B79" s="4">
        <v>501500</v>
      </c>
      <c r="C79" s="4">
        <v>211251</v>
      </c>
      <c r="D79" s="4">
        <v>290249</v>
      </c>
      <c r="E79" s="4">
        <v>24455360000</v>
      </c>
      <c r="F79" s="4">
        <f t="shared" si="15"/>
        <v>-468649850439</v>
      </c>
      <c r="L79" s="4"/>
      <c r="M79" s="4"/>
      <c r="N79" s="4"/>
      <c r="O79" s="4"/>
      <c r="P79" s="4">
        <v>280600</v>
      </c>
      <c r="Q79" s="4">
        <v>507000</v>
      </c>
      <c r="R79" s="5">
        <v>8.3999999999999995E-3</v>
      </c>
      <c r="S79" s="4">
        <v>841937</v>
      </c>
      <c r="T79" s="4">
        <f t="shared" si="18"/>
        <v>990834.4</v>
      </c>
      <c r="U79" s="4">
        <f t="shared" si="17"/>
        <v>993875</v>
      </c>
    </row>
    <row r="80" spans="1:22" x14ac:dyDescent="0.2">
      <c r="A80" s="16" t="s">
        <v>208</v>
      </c>
      <c r="B80" s="4">
        <v>746220</v>
      </c>
      <c r="C80" s="4">
        <v>372700</v>
      </c>
      <c r="D80" s="4">
        <v>373520</v>
      </c>
      <c r="E80" s="4">
        <v>27826840000</v>
      </c>
      <c r="F80" s="4">
        <f t="shared" si="15"/>
        <v>-493105210439</v>
      </c>
      <c r="G80" s="4">
        <v>54400</v>
      </c>
      <c r="H80" s="4">
        <v>87800</v>
      </c>
      <c r="I80" s="4">
        <v>-33400</v>
      </c>
      <c r="J80" s="4">
        <v>-2828110000</v>
      </c>
      <c r="K80" s="4">
        <f>J80</f>
        <v>-2828110000</v>
      </c>
      <c r="R80" s="5">
        <v>-5.8999999999999999E-3</v>
      </c>
      <c r="S80" s="4">
        <v>1154515</v>
      </c>
      <c r="T80" s="4">
        <f t="shared" si="18"/>
        <v>948809.1</v>
      </c>
      <c r="U80" s="4">
        <f t="shared" si="17"/>
        <v>639066</v>
      </c>
    </row>
    <row r="81" spans="1:21" x14ac:dyDescent="0.2">
      <c r="A81" s="16" t="s">
        <v>207</v>
      </c>
      <c r="B81" s="4">
        <v>88330</v>
      </c>
      <c r="C81" s="4">
        <v>542139</v>
      </c>
      <c r="D81" s="4">
        <v>-453809</v>
      </c>
      <c r="E81" s="4">
        <v>-38195110000</v>
      </c>
      <c r="F81" s="4">
        <f t="shared" si="15"/>
        <v>-520932050439</v>
      </c>
      <c r="R81" s="5">
        <v>0</v>
      </c>
      <c r="S81" s="4">
        <v>1007855</v>
      </c>
      <c r="T81" s="4">
        <f t="shared" si="18"/>
        <v>926058</v>
      </c>
      <c r="U81" s="4">
        <f t="shared" si="17"/>
        <v>639066</v>
      </c>
    </row>
    <row r="82" spans="1:21" x14ac:dyDescent="0.2">
      <c r="A82" s="16" t="s">
        <v>206</v>
      </c>
      <c r="B82" s="4">
        <v>42810</v>
      </c>
      <c r="C82" s="4">
        <v>1707848</v>
      </c>
      <c r="D82" s="4">
        <v>-1665038</v>
      </c>
      <c r="E82" s="4">
        <v>-144471970000</v>
      </c>
      <c r="F82" s="4">
        <f t="shared" si="15"/>
        <v>-482736940439</v>
      </c>
      <c r="R82" s="5">
        <v>-9.3999999999999986E-3</v>
      </c>
      <c r="S82" s="4">
        <v>1401171</v>
      </c>
      <c r="T82" s="4">
        <f t="shared" si="18"/>
        <v>830311.4</v>
      </c>
      <c r="U82" s="4">
        <f t="shared" si="17"/>
        <v>639066</v>
      </c>
    </row>
    <row r="83" spans="1:21" x14ac:dyDescent="0.2">
      <c r="A83" s="16" t="s">
        <v>205</v>
      </c>
      <c r="B83" s="4">
        <v>142300</v>
      </c>
      <c r="C83" s="4">
        <v>871486</v>
      </c>
      <c r="D83" s="4">
        <v>-729186</v>
      </c>
      <c r="E83" s="4">
        <v>-62069210000</v>
      </c>
      <c r="F83" s="4">
        <f t="shared" si="15"/>
        <v>-338264970439</v>
      </c>
      <c r="R83" s="5">
        <v>-2.3E-3</v>
      </c>
      <c r="S83" s="4">
        <v>1184278</v>
      </c>
      <c r="T83" s="4">
        <f t="shared" si="18"/>
        <v>785410.5</v>
      </c>
      <c r="U83" s="4">
        <f t="shared" si="17"/>
        <v>639066</v>
      </c>
    </row>
    <row r="84" spans="1:21" x14ac:dyDescent="0.2">
      <c r="A84" s="16" t="s">
        <v>204</v>
      </c>
      <c r="B84" s="4">
        <v>792960</v>
      </c>
      <c r="C84" s="4">
        <v>243562</v>
      </c>
      <c r="D84" s="4">
        <v>549398</v>
      </c>
      <c r="E84" s="4">
        <v>45601610000</v>
      </c>
      <c r="F84" s="4">
        <f t="shared" si="15"/>
        <v>-276195760439</v>
      </c>
      <c r="R84" s="5">
        <v>-8.1000000000000013E-3</v>
      </c>
      <c r="S84" s="4">
        <v>993875</v>
      </c>
      <c r="T84" s="4">
        <f t="shared" si="18"/>
        <v>750838.5</v>
      </c>
      <c r="U84" s="4">
        <f t="shared" si="17"/>
        <v>639066</v>
      </c>
    </row>
    <row r="85" spans="1:21" x14ac:dyDescent="0.2">
      <c r="A85" s="16" t="s">
        <v>203</v>
      </c>
      <c r="B85" s="4">
        <v>200511</v>
      </c>
      <c r="C85" s="4">
        <v>189983</v>
      </c>
      <c r="D85" s="4">
        <v>10528</v>
      </c>
      <c r="E85" s="4">
        <v>925310000</v>
      </c>
      <c r="F85" s="4">
        <f t="shared" si="15"/>
        <v>-321797370439</v>
      </c>
      <c r="R85" s="5">
        <v>5.8999999999999999E-3</v>
      </c>
      <c r="S85" s="4">
        <v>639066</v>
      </c>
      <c r="T85" s="4">
        <f t="shared" si="18"/>
        <v>788316.6</v>
      </c>
      <c r="U85" s="4">
        <f t="shared" si="17"/>
        <v>715983</v>
      </c>
    </row>
    <row r="86" spans="1:21" x14ac:dyDescent="0.2">
      <c r="A86" s="16" t="s">
        <v>202</v>
      </c>
      <c r="B86" s="4">
        <v>60000</v>
      </c>
      <c r="C86" s="4">
        <v>1234086</v>
      </c>
      <c r="D86" s="4">
        <v>-1174086</v>
      </c>
      <c r="E86" s="4">
        <v>-104177060000</v>
      </c>
      <c r="F86" s="4">
        <f t="shared" si="15"/>
        <v>-322722680439</v>
      </c>
      <c r="R86" s="5">
        <v>-6.8999999999999999E-3</v>
      </c>
      <c r="S86" s="4">
        <v>994057</v>
      </c>
      <c r="T86" s="4">
        <f t="shared" si="18"/>
        <v>804148.8</v>
      </c>
      <c r="U86" s="4">
        <f t="shared" si="17"/>
        <v>715983</v>
      </c>
    </row>
    <row r="87" spans="1:21" x14ac:dyDescent="0.2">
      <c r="A87" s="16" t="s">
        <v>201</v>
      </c>
      <c r="B87" s="4">
        <v>242800</v>
      </c>
      <c r="C87" s="4">
        <v>159213</v>
      </c>
      <c r="D87" s="4">
        <v>83587</v>
      </c>
      <c r="E87" s="4">
        <v>7205630000</v>
      </c>
      <c r="F87" s="4">
        <f t="shared" si="15"/>
        <v>-218545620439</v>
      </c>
      <c r="R87" s="5">
        <v>1.18E-2</v>
      </c>
      <c r="S87" s="4">
        <v>889234</v>
      </c>
      <c r="T87" s="4">
        <f t="shared" si="18"/>
        <v>825151.2</v>
      </c>
      <c r="U87" s="4">
        <f t="shared" si="17"/>
        <v>443705</v>
      </c>
    </row>
    <row r="88" spans="1:21" x14ac:dyDescent="0.2">
      <c r="A88" s="16" t="s">
        <v>200</v>
      </c>
      <c r="B88" s="4">
        <v>107600</v>
      </c>
      <c r="C88" s="4">
        <v>176600</v>
      </c>
      <c r="D88" s="4">
        <v>-69000</v>
      </c>
      <c r="E88" s="4">
        <v>-5809560000</v>
      </c>
      <c r="F88" s="4">
        <f t="shared" si="15"/>
        <v>-225751250439</v>
      </c>
      <c r="R88" s="5">
        <v>3.5999999999999999E-3</v>
      </c>
      <c r="S88" s="4">
        <v>715983</v>
      </c>
      <c r="T88" s="4">
        <f t="shared" si="18"/>
        <v>912484.6</v>
      </c>
      <c r="U88" s="4">
        <f t="shared" si="17"/>
        <v>443705</v>
      </c>
    </row>
    <row r="89" spans="1:21" x14ac:dyDescent="0.2">
      <c r="A89" s="16" t="s">
        <v>199</v>
      </c>
      <c r="B89" s="4">
        <v>155100</v>
      </c>
      <c r="C89" s="4">
        <v>406560</v>
      </c>
      <c r="D89" s="4">
        <v>-251460</v>
      </c>
      <c r="E89" s="4">
        <v>-21373210000</v>
      </c>
      <c r="F89" s="4">
        <f t="shared" si="15"/>
        <v>-219941690439</v>
      </c>
      <c r="R89" s="5">
        <v>-4.6999999999999993E-3</v>
      </c>
      <c r="S89" s="4">
        <v>928310</v>
      </c>
      <c r="T89" s="4">
        <f t="shared" si="18"/>
        <v>948222.5</v>
      </c>
      <c r="U89" s="4">
        <f t="shared" si="17"/>
        <v>443705</v>
      </c>
    </row>
    <row r="90" spans="1:21" x14ac:dyDescent="0.2">
      <c r="A90" s="16" t="s">
        <v>198</v>
      </c>
      <c r="B90" s="4">
        <v>165000</v>
      </c>
      <c r="C90" s="4">
        <v>461929</v>
      </c>
      <c r="D90" s="4">
        <v>-296929</v>
      </c>
      <c r="E90" s="4">
        <v>-25304220000</v>
      </c>
      <c r="F90" s="4">
        <f t="shared" si="15"/>
        <v>-198568480439</v>
      </c>
      <c r="R90" s="5">
        <v>-8.1000000000000013E-3</v>
      </c>
      <c r="S90" s="4">
        <v>734262</v>
      </c>
      <c r="T90" s="4">
        <f t="shared" si="18"/>
        <v>1281729.1000000001</v>
      </c>
      <c r="U90" s="4">
        <f t="shared" si="17"/>
        <v>443705</v>
      </c>
    </row>
    <row r="91" spans="1:21" x14ac:dyDescent="0.2">
      <c r="A91" s="16" t="s">
        <v>197</v>
      </c>
      <c r="B91" s="4">
        <v>279500</v>
      </c>
      <c r="C91" s="4">
        <v>527003</v>
      </c>
      <c r="D91" s="4">
        <v>-247503</v>
      </c>
      <c r="E91" s="4">
        <v>-21036730000</v>
      </c>
      <c r="F91" s="4">
        <f t="shared" si="15"/>
        <v>-173264260439</v>
      </c>
      <c r="R91" s="5">
        <v>0</v>
      </c>
      <c r="S91" s="4">
        <v>780344</v>
      </c>
      <c r="T91" s="4">
        <f t="shared" si="18"/>
        <v>1302588.7</v>
      </c>
      <c r="U91" s="4">
        <f t="shared" si="17"/>
        <v>443705</v>
      </c>
    </row>
    <row r="92" spans="1:21" x14ac:dyDescent="0.2">
      <c r="A92" s="16" t="s">
        <v>196</v>
      </c>
      <c r="B92" s="4">
        <v>186100</v>
      </c>
      <c r="C92" s="4">
        <v>162950</v>
      </c>
      <c r="D92" s="4">
        <v>23150</v>
      </c>
      <c r="E92" s="4">
        <v>2003880000</v>
      </c>
      <c r="F92" s="4">
        <f t="shared" si="15"/>
        <v>-152227530439</v>
      </c>
      <c r="R92" s="5">
        <v>-2.3E-3</v>
      </c>
      <c r="S92" s="4">
        <v>443705</v>
      </c>
      <c r="T92" s="4">
        <f t="shared" si="18"/>
        <v>1352106.6</v>
      </c>
      <c r="U92" s="4">
        <f t="shared" si="17"/>
        <v>648155</v>
      </c>
    </row>
    <row r="93" spans="1:21" x14ac:dyDescent="0.2">
      <c r="A93" s="16" t="s">
        <v>195</v>
      </c>
      <c r="B93" s="4">
        <v>204200</v>
      </c>
      <c r="C93" s="4">
        <v>39390</v>
      </c>
      <c r="D93" s="4">
        <v>164810</v>
      </c>
      <c r="E93" s="4">
        <v>14130090000</v>
      </c>
      <c r="F93" s="4">
        <f t="shared" si="15"/>
        <v>-154231410439</v>
      </c>
      <c r="R93" s="5">
        <v>5.8999999999999999E-3</v>
      </c>
      <c r="S93" s="4">
        <v>735269</v>
      </c>
      <c r="T93" s="4">
        <f t="shared" si="18"/>
        <v>1413889.8</v>
      </c>
      <c r="U93" s="4">
        <f t="shared" si="17"/>
        <v>648155</v>
      </c>
    </row>
    <row r="94" spans="1:21" x14ac:dyDescent="0.2">
      <c r="A94" s="16" t="s">
        <v>194</v>
      </c>
      <c r="B94" s="4">
        <v>230600</v>
      </c>
      <c r="C94" s="4">
        <v>309164</v>
      </c>
      <c r="D94" s="4">
        <v>-78564</v>
      </c>
      <c r="E94" s="4">
        <v>-6734440000</v>
      </c>
      <c r="F94" s="4">
        <f t="shared" si="15"/>
        <v>-168361500439</v>
      </c>
      <c r="R94" s="5">
        <v>-1.38E-2</v>
      </c>
      <c r="S94" s="4">
        <v>648155</v>
      </c>
      <c r="T94" s="4">
        <f t="shared" si="18"/>
        <v>1465907.4</v>
      </c>
      <c r="U94" s="4">
        <f t="shared" si="17"/>
        <v>1013847</v>
      </c>
    </row>
    <row r="95" spans="1:21" x14ac:dyDescent="0.2">
      <c r="A95" s="16" t="s">
        <v>193</v>
      </c>
      <c r="B95" s="4">
        <v>298000</v>
      </c>
      <c r="C95" s="4">
        <v>499076</v>
      </c>
      <c r="D95" s="4">
        <v>-201076</v>
      </c>
      <c r="E95" s="4">
        <v>-17135880000</v>
      </c>
      <c r="F95" s="4">
        <f t="shared" si="15"/>
        <v>-161627060439</v>
      </c>
      <c r="R95" s="5">
        <v>1.1999999999999999E-3</v>
      </c>
      <c r="S95" s="4">
        <v>1013847</v>
      </c>
      <c r="T95" s="4">
        <f t="shared" si="18"/>
        <v>1491842.8</v>
      </c>
      <c r="U95" s="4">
        <f t="shared" si="17"/>
        <v>1099258</v>
      </c>
    </row>
    <row r="96" spans="1:21" x14ac:dyDescent="0.2">
      <c r="A96" s="16" t="s">
        <v>192</v>
      </c>
      <c r="B96" s="4">
        <v>620300</v>
      </c>
      <c r="C96" s="4">
        <v>287884</v>
      </c>
      <c r="D96" s="4">
        <v>332416</v>
      </c>
      <c r="E96" s="4">
        <v>28746680000</v>
      </c>
      <c r="F96" s="4">
        <f t="shared" si="15"/>
        <v>-144491180439</v>
      </c>
      <c r="R96" s="5">
        <v>5.8999999999999999E-3</v>
      </c>
      <c r="S96" s="4">
        <v>1152379</v>
      </c>
      <c r="T96" s="4">
        <f t="shared" si="18"/>
        <v>1418138.6</v>
      </c>
      <c r="U96" s="4">
        <f t="shared" si="17"/>
        <v>988940</v>
      </c>
    </row>
    <row r="97" spans="1:21" x14ac:dyDescent="0.2">
      <c r="A97" s="16" t="s">
        <v>191</v>
      </c>
      <c r="B97" s="4">
        <v>446600</v>
      </c>
      <c r="C97" s="4">
        <v>129945</v>
      </c>
      <c r="D97" s="4">
        <v>316655</v>
      </c>
      <c r="E97" s="4">
        <v>27338420000</v>
      </c>
      <c r="F97" s="4">
        <f t="shared" si="15"/>
        <v>-173237860439</v>
      </c>
      <c r="R97" s="5">
        <v>5.8999999999999999E-3</v>
      </c>
      <c r="S97" s="4">
        <v>1099258</v>
      </c>
      <c r="T97" s="4">
        <f t="shared" si="18"/>
        <v>1385803.5</v>
      </c>
      <c r="U97" s="4">
        <f t="shared" si="17"/>
        <v>938884</v>
      </c>
    </row>
    <row r="98" spans="1:21" x14ac:dyDescent="0.2">
      <c r="A98" s="16" t="s">
        <v>190</v>
      </c>
      <c r="B98" s="4">
        <v>57200</v>
      </c>
      <c r="C98" s="4">
        <v>695144</v>
      </c>
      <c r="D98" s="4">
        <v>-637944</v>
      </c>
      <c r="E98" s="4">
        <v>-55172320000</v>
      </c>
      <c r="F98" s="4">
        <f t="shared" si="15"/>
        <v>-200576280439</v>
      </c>
      <c r="R98" s="5">
        <v>-2.7200000000000002E-2</v>
      </c>
      <c r="S98" s="4">
        <v>1589317</v>
      </c>
      <c r="T98" s="4">
        <f t="shared" si="18"/>
        <v>1335870.1000000001</v>
      </c>
      <c r="U98" s="4">
        <f t="shared" si="17"/>
        <v>938884</v>
      </c>
    </row>
    <row r="99" spans="1:21" x14ac:dyDescent="0.2">
      <c r="A99" s="16" t="s">
        <v>189</v>
      </c>
      <c r="B99" s="4">
        <v>528100</v>
      </c>
      <c r="C99" s="4">
        <v>443462</v>
      </c>
      <c r="D99" s="4">
        <v>84638</v>
      </c>
      <c r="E99" s="4">
        <v>7529320000</v>
      </c>
      <c r="F99" s="4">
        <f t="shared" si="15"/>
        <v>-145403960439</v>
      </c>
      <c r="R99" s="5">
        <v>3.4999999999999996E-3</v>
      </c>
      <c r="S99" s="4">
        <v>1285689</v>
      </c>
      <c r="T99" s="4">
        <f t="shared" si="18"/>
        <v>1313324</v>
      </c>
      <c r="U99" s="4">
        <f t="shared" si="17"/>
        <v>938884</v>
      </c>
    </row>
    <row r="100" spans="1:21" x14ac:dyDescent="0.2">
      <c r="A100" s="16" t="s">
        <v>188</v>
      </c>
      <c r="B100" s="4">
        <v>2028300</v>
      </c>
      <c r="C100" s="4">
        <v>1192340</v>
      </c>
      <c r="D100" s="4">
        <v>835960</v>
      </c>
      <c r="E100" s="4">
        <v>72420650000</v>
      </c>
      <c r="F100" s="4">
        <f t="shared" si="15"/>
        <v>-152933280439</v>
      </c>
      <c r="R100" s="5">
        <v>1.9799999999999998E-2</v>
      </c>
      <c r="S100" s="4">
        <v>4069328</v>
      </c>
      <c r="T100" s="4">
        <f t="shared" si="18"/>
        <v>1054514.5</v>
      </c>
      <c r="U100" s="4">
        <f t="shared" si="17"/>
        <v>938884</v>
      </c>
    </row>
    <row r="101" spans="1:21" x14ac:dyDescent="0.2">
      <c r="A101" s="16" t="s">
        <v>187</v>
      </c>
      <c r="B101" s="4">
        <v>60802</v>
      </c>
      <c r="C101" s="4">
        <v>468260</v>
      </c>
      <c r="D101" s="4">
        <v>-407458</v>
      </c>
      <c r="E101" s="4">
        <v>-34998330000</v>
      </c>
      <c r="F101" s="4">
        <f t="shared" si="15"/>
        <v>-225353930439</v>
      </c>
      <c r="R101" s="5">
        <v>5.8999999999999999E-3</v>
      </c>
      <c r="S101" s="4">
        <v>988940</v>
      </c>
      <c r="T101" s="4">
        <f t="shared" si="18"/>
        <v>1090333.2</v>
      </c>
      <c r="U101" s="4">
        <f t="shared" si="17"/>
        <v>415337</v>
      </c>
    </row>
    <row r="102" spans="1:21" x14ac:dyDescent="0.2">
      <c r="A102" s="16" t="s">
        <v>186</v>
      </c>
      <c r="B102" s="4">
        <v>158300</v>
      </c>
      <c r="C102" s="4">
        <v>1773186</v>
      </c>
      <c r="D102" s="4">
        <v>-1614886</v>
      </c>
      <c r="E102" s="4">
        <v>-144776730000</v>
      </c>
      <c r="F102" s="4">
        <f t="shared" si="15"/>
        <v>-190355600439</v>
      </c>
      <c r="R102" s="5">
        <v>-5.7999999999999996E-3</v>
      </c>
      <c r="S102" s="4">
        <v>938884</v>
      </c>
      <c r="T102" s="4">
        <f t="shared" si="18"/>
        <v>1055869.6000000001</v>
      </c>
      <c r="U102" s="4">
        <f t="shared" si="17"/>
        <v>415337</v>
      </c>
    </row>
    <row r="103" spans="1:21" x14ac:dyDescent="0.2">
      <c r="A103" s="16" t="s">
        <v>185</v>
      </c>
      <c r="B103" s="4">
        <v>158100</v>
      </c>
      <c r="C103" s="4">
        <v>827047</v>
      </c>
      <c r="D103" s="4">
        <v>-668947</v>
      </c>
      <c r="E103" s="4">
        <v>-57769220000</v>
      </c>
      <c r="F103" s="4">
        <f t="shared" si="15"/>
        <v>-45578870439</v>
      </c>
      <c r="R103" s="5">
        <v>-2.1600000000000001E-2</v>
      </c>
      <c r="S103" s="4">
        <v>1353101</v>
      </c>
      <c r="T103" s="4">
        <f t="shared" si="18"/>
        <v>998053.2</v>
      </c>
      <c r="U103" s="4">
        <f t="shared" si="17"/>
        <v>415337</v>
      </c>
    </row>
    <row r="104" spans="1:21" x14ac:dyDescent="0.2">
      <c r="A104" s="16" t="s">
        <v>184</v>
      </c>
      <c r="B104" s="4">
        <v>282454</v>
      </c>
      <c r="C104" s="4">
        <v>1904158</v>
      </c>
      <c r="D104" s="4">
        <v>-1621704</v>
      </c>
      <c r="E104" s="4">
        <v>-142949750000</v>
      </c>
      <c r="F104" s="4">
        <f t="shared" si="15"/>
        <v>12190349561</v>
      </c>
      <c r="R104" s="5">
        <v>-1.78E-2</v>
      </c>
      <c r="S104" s="4">
        <v>1168331</v>
      </c>
      <c r="T104" s="4">
        <f t="shared" si="18"/>
        <v>1023391.8</v>
      </c>
      <c r="U104" s="4">
        <f t="shared" si="17"/>
        <v>415337</v>
      </c>
    </row>
    <row r="105" spans="1:21" x14ac:dyDescent="0.2">
      <c r="A105" s="16" t="s">
        <v>183</v>
      </c>
      <c r="B105" s="4">
        <v>712721</v>
      </c>
      <c r="C105" s="4">
        <v>719157</v>
      </c>
      <c r="D105" s="4">
        <v>-6436</v>
      </c>
      <c r="E105" s="4">
        <v>-709780000</v>
      </c>
      <c r="F105" s="4">
        <f t="shared" si="15"/>
        <v>155140099561</v>
      </c>
      <c r="R105" s="5">
        <v>1.3600000000000001E-2</v>
      </c>
      <c r="S105" s="4">
        <v>1273201</v>
      </c>
      <c r="T105" s="4">
        <f t="shared" si="18"/>
        <v>962160.2</v>
      </c>
      <c r="U105" s="4">
        <f t="shared" si="17"/>
        <v>415337</v>
      </c>
    </row>
    <row r="106" spans="1:21" x14ac:dyDescent="0.2">
      <c r="A106" s="16" t="s">
        <v>182</v>
      </c>
      <c r="B106" s="4">
        <v>187300</v>
      </c>
      <c r="C106" s="4">
        <v>246245</v>
      </c>
      <c r="D106" s="4">
        <v>-58945</v>
      </c>
      <c r="E106" s="4">
        <v>-5209340000</v>
      </c>
      <c r="F106" s="4">
        <f t="shared" si="15"/>
        <v>155849879561</v>
      </c>
      <c r="R106" s="5">
        <v>-1.34E-2</v>
      </c>
      <c r="S106" s="4">
        <v>415337</v>
      </c>
      <c r="T106" s="4">
        <f t="shared" si="18"/>
        <v>1020172</v>
      </c>
      <c r="U106" s="4">
        <f t="shared" si="17"/>
        <v>775907</v>
      </c>
    </row>
    <row r="107" spans="1:21" x14ac:dyDescent="0.2">
      <c r="A107" s="16" t="s">
        <v>181</v>
      </c>
      <c r="B107" s="4">
        <v>546950</v>
      </c>
      <c r="C107" s="4">
        <v>343140</v>
      </c>
      <c r="D107" s="4">
        <v>203810</v>
      </c>
      <c r="E107" s="4">
        <v>18198809908</v>
      </c>
      <c r="F107" s="4">
        <f t="shared" si="15"/>
        <v>161059219561</v>
      </c>
      <c r="R107" s="5">
        <v>6.8000000000000005E-3</v>
      </c>
      <c r="S107" s="4">
        <v>775907</v>
      </c>
      <c r="T107" s="4">
        <f t="shared" si="18"/>
        <v>1039351.3</v>
      </c>
      <c r="U107" s="4">
        <f t="shared" si="17"/>
        <v>594248</v>
      </c>
    </row>
    <row r="108" spans="1:21" x14ac:dyDescent="0.2">
      <c r="A108" s="16" t="s">
        <v>180</v>
      </c>
      <c r="B108" s="4">
        <v>940700</v>
      </c>
      <c r="C108" s="4">
        <v>452253</v>
      </c>
      <c r="D108" s="4">
        <v>488447</v>
      </c>
      <c r="E108" s="4">
        <v>43460720000</v>
      </c>
      <c r="F108" s="4">
        <f t="shared" si="15"/>
        <v>142860409653</v>
      </c>
      <c r="R108" s="5">
        <v>-1.1000000000000001E-3</v>
      </c>
      <c r="S108" s="4">
        <v>1089983</v>
      </c>
      <c r="T108" s="4">
        <f t="shared" si="18"/>
        <v>1024422.6</v>
      </c>
      <c r="U108" s="4">
        <f t="shared" si="17"/>
        <v>594248</v>
      </c>
    </row>
    <row r="109" spans="1:21" x14ac:dyDescent="0.2">
      <c r="A109" s="16" t="s">
        <v>179</v>
      </c>
      <c r="B109" s="4">
        <v>603430</v>
      </c>
      <c r="C109" s="4">
        <v>578909</v>
      </c>
      <c r="D109" s="4">
        <v>24521</v>
      </c>
      <c r="E109" s="4">
        <v>2429750000</v>
      </c>
      <c r="F109" s="4">
        <f t="shared" si="15"/>
        <v>99399689653</v>
      </c>
      <c r="R109" s="5">
        <v>1.37E-2</v>
      </c>
      <c r="S109" s="4">
        <v>1060228</v>
      </c>
      <c r="T109" s="4">
        <f t="shared" si="18"/>
        <v>1054865.8999999999</v>
      </c>
      <c r="U109" s="4">
        <f t="shared" si="17"/>
        <v>594248</v>
      </c>
    </row>
    <row r="110" spans="1:21" x14ac:dyDescent="0.2">
      <c r="A110" s="16" t="s">
        <v>178</v>
      </c>
      <c r="B110" s="4">
        <v>915927</v>
      </c>
      <c r="C110" s="4">
        <v>761762</v>
      </c>
      <c r="D110" s="4">
        <v>154165</v>
      </c>
      <c r="E110" s="4">
        <v>13516360000</v>
      </c>
      <c r="F110" s="4">
        <f t="shared" si="15"/>
        <v>96969939653</v>
      </c>
      <c r="R110" s="5">
        <v>1.1599999999999999E-2</v>
      </c>
      <c r="S110" s="4">
        <v>1481233</v>
      </c>
      <c r="T110" s="4">
        <f t="shared" si="18"/>
        <v>1021596.9</v>
      </c>
      <c r="U110" s="4">
        <f t="shared" si="17"/>
        <v>594248</v>
      </c>
    </row>
    <row r="111" spans="1:21" x14ac:dyDescent="0.2">
      <c r="A111" s="16" t="s">
        <v>177</v>
      </c>
      <c r="B111" s="4">
        <v>949310</v>
      </c>
      <c r="C111" s="4">
        <v>651979</v>
      </c>
      <c r="D111" s="4">
        <v>297331</v>
      </c>
      <c r="E111" s="4">
        <v>25697500000</v>
      </c>
      <c r="F111" s="4">
        <f t="shared" si="15"/>
        <v>83453579653</v>
      </c>
      <c r="R111" s="5">
        <v>1.0500000000000001E-2</v>
      </c>
      <c r="S111" s="4">
        <v>1347127</v>
      </c>
      <c r="T111" s="4">
        <f t="shared" si="18"/>
        <v>923302.6</v>
      </c>
      <c r="U111" s="4">
        <f t="shared" si="17"/>
        <v>594248</v>
      </c>
    </row>
    <row r="112" spans="1:21" x14ac:dyDescent="0.2">
      <c r="A112" s="16" t="s">
        <v>176</v>
      </c>
      <c r="B112" s="4">
        <v>510400</v>
      </c>
      <c r="C112" s="4">
        <v>174954</v>
      </c>
      <c r="D112" s="4">
        <v>335446</v>
      </c>
      <c r="E112" s="4">
        <v>28724770000</v>
      </c>
      <c r="F112" s="4">
        <f t="shared" si="15"/>
        <v>57756079653</v>
      </c>
      <c r="R112" s="5">
        <v>1.06E-2</v>
      </c>
      <c r="S112" s="4">
        <v>594248</v>
      </c>
      <c r="T112" s="4">
        <f t="shared" si="18"/>
        <v>897230.8</v>
      </c>
      <c r="U112" s="4">
        <f t="shared" si="17"/>
        <v>660885</v>
      </c>
    </row>
    <row r="113" spans="1:21" x14ac:dyDescent="0.2">
      <c r="A113" s="16" t="s">
        <v>175</v>
      </c>
      <c r="B113" s="4">
        <v>476430</v>
      </c>
      <c r="C113" s="4">
        <v>534700</v>
      </c>
      <c r="D113" s="4">
        <v>-58270</v>
      </c>
      <c r="E113" s="4">
        <v>-4911607231</v>
      </c>
      <c r="F113" s="4">
        <f t="shared" si="15"/>
        <v>29031309653</v>
      </c>
      <c r="R113" s="5">
        <v>6.0000000000000001E-3</v>
      </c>
      <c r="S113" s="4">
        <v>774937</v>
      </c>
      <c r="T113" s="4">
        <f t="shared" si="18"/>
        <v>886130.1</v>
      </c>
      <c r="U113" s="4">
        <f t="shared" si="17"/>
        <v>660885</v>
      </c>
    </row>
    <row r="114" spans="1:21" x14ac:dyDescent="0.2">
      <c r="A114" s="16" t="s">
        <v>174</v>
      </c>
      <c r="B114" s="4">
        <v>1001400</v>
      </c>
      <c r="C114" s="4">
        <v>556360</v>
      </c>
      <c r="D114" s="4">
        <v>445040</v>
      </c>
      <c r="E114" s="4">
        <v>37808737774</v>
      </c>
      <c r="F114" s="4">
        <f t="shared" si="15"/>
        <v>33942916884</v>
      </c>
      <c r="R114" s="5">
        <v>-1.5100000000000001E-2</v>
      </c>
      <c r="S114" s="4">
        <v>1421717</v>
      </c>
      <c r="T114" s="4">
        <f t="shared" si="18"/>
        <v>815471.7</v>
      </c>
      <c r="U114" s="4">
        <f t="shared" si="17"/>
        <v>660885</v>
      </c>
    </row>
    <row r="115" spans="1:21" x14ac:dyDescent="0.2">
      <c r="A115" s="16" t="s">
        <v>173</v>
      </c>
      <c r="B115" s="4">
        <v>582200</v>
      </c>
      <c r="C115" s="4">
        <v>443644</v>
      </c>
      <c r="D115" s="4">
        <v>138556</v>
      </c>
      <c r="E115" s="4">
        <v>11845730000</v>
      </c>
      <c r="F115" s="4">
        <f t="shared" si="15"/>
        <v>-3865820890</v>
      </c>
      <c r="R115" s="5">
        <v>-2.3E-3</v>
      </c>
      <c r="S115" s="4">
        <v>660885</v>
      </c>
      <c r="T115" s="4">
        <f t="shared" si="18"/>
        <v>821438.1</v>
      </c>
      <c r="U115" s="4">
        <f t="shared" si="17"/>
        <v>940696</v>
      </c>
    </row>
    <row r="116" spans="1:21" x14ac:dyDescent="0.2">
      <c r="A116" s="16" t="s">
        <v>172</v>
      </c>
      <c r="B116" s="4">
        <v>424500</v>
      </c>
      <c r="C116" s="4">
        <v>418239</v>
      </c>
      <c r="D116" s="4">
        <v>6261</v>
      </c>
      <c r="E116" s="4">
        <v>455710000</v>
      </c>
      <c r="F116" s="4">
        <f t="shared" si="15"/>
        <v>-15711550890</v>
      </c>
      <c r="R116" s="5">
        <v>1.78E-2</v>
      </c>
      <c r="S116" s="4">
        <v>995455</v>
      </c>
      <c r="T116" s="4">
        <f t="shared" ref="T116:T121" si="19">AVERAGE(S117:S126)</f>
        <v>795489.6</v>
      </c>
      <c r="U116" s="4">
        <f t="shared" si="17"/>
        <v>364184</v>
      </c>
    </row>
    <row r="117" spans="1:21" x14ac:dyDescent="0.2">
      <c r="A117" s="16" t="s">
        <v>171</v>
      </c>
      <c r="B117" s="4">
        <v>446800</v>
      </c>
      <c r="C117" s="4">
        <v>537481</v>
      </c>
      <c r="D117" s="4">
        <v>-90681</v>
      </c>
      <c r="E117" s="4">
        <v>-7364350000</v>
      </c>
      <c r="F117" s="4">
        <f t="shared" si="15"/>
        <v>-16167260890</v>
      </c>
      <c r="R117" s="5">
        <v>-3.4999999999999996E-3</v>
      </c>
      <c r="S117" s="4">
        <v>967700</v>
      </c>
      <c r="T117" s="4">
        <f t="shared" si="19"/>
        <v>808464.1</v>
      </c>
      <c r="U117" s="4">
        <f t="shared" si="17"/>
        <v>333530</v>
      </c>
    </row>
    <row r="118" spans="1:21" x14ac:dyDescent="0.2">
      <c r="A118" s="16" t="s">
        <v>170</v>
      </c>
      <c r="B118" s="4">
        <v>446400</v>
      </c>
      <c r="C118" s="4">
        <v>645536</v>
      </c>
      <c r="D118" s="4">
        <v>-199136</v>
      </c>
      <c r="E118" s="4">
        <v>-16505330000</v>
      </c>
      <c r="F118" s="4">
        <f t="shared" si="15"/>
        <v>-8802910890</v>
      </c>
      <c r="R118" s="5">
        <v>3.5999999999999999E-3</v>
      </c>
      <c r="S118" s="4">
        <v>940696</v>
      </c>
      <c r="T118" s="4">
        <f t="shared" si="19"/>
        <v>794659.7</v>
      </c>
      <c r="U118" s="4">
        <f t="shared" si="17"/>
        <v>333530</v>
      </c>
    </row>
    <row r="119" spans="1:21" x14ac:dyDescent="0.2">
      <c r="A119" s="16" t="s">
        <v>169</v>
      </c>
      <c r="B119" s="4">
        <v>869200</v>
      </c>
      <c r="C119" s="4">
        <v>952335</v>
      </c>
      <c r="D119" s="4">
        <v>-83135</v>
      </c>
      <c r="E119" s="4">
        <v>-6971310000</v>
      </c>
      <c r="F119" s="4">
        <f t="shared" si="15"/>
        <v>7702419110</v>
      </c>
      <c r="R119" s="5">
        <v>-1.6200000000000003E-2</v>
      </c>
      <c r="S119" s="4">
        <v>1364661</v>
      </c>
      <c r="T119" s="4">
        <f t="shared" si="19"/>
        <v>747332.8</v>
      </c>
      <c r="U119" s="4">
        <f t="shared" si="17"/>
        <v>333530</v>
      </c>
    </row>
    <row r="120" spans="1:21" x14ac:dyDescent="0.2">
      <c r="A120" s="16" t="s">
        <v>168</v>
      </c>
      <c r="B120" s="4">
        <v>733700</v>
      </c>
      <c r="C120" s="4">
        <v>651641</v>
      </c>
      <c r="D120" s="4">
        <v>82059</v>
      </c>
      <c r="E120" s="4">
        <v>7134250000</v>
      </c>
      <c r="F120" s="4">
        <f t="shared" si="15"/>
        <v>14673729110</v>
      </c>
      <c r="R120" s="5">
        <v>0</v>
      </c>
      <c r="S120" s="4">
        <v>1148543</v>
      </c>
      <c r="T120" s="4">
        <f t="shared" si="19"/>
        <v>725004.7</v>
      </c>
      <c r="U120" s="4">
        <f t="shared" si="17"/>
        <v>333530</v>
      </c>
    </row>
    <row r="121" spans="1:21" x14ac:dyDescent="0.2">
      <c r="A121" s="16" t="s">
        <v>167</v>
      </c>
      <c r="B121" s="4">
        <v>308700</v>
      </c>
      <c r="C121" s="4">
        <v>252227</v>
      </c>
      <c r="D121" s="4">
        <v>56473</v>
      </c>
      <c r="E121" s="4">
        <v>4876710000</v>
      </c>
      <c r="F121" s="4">
        <f t="shared" si="15"/>
        <v>7539479110</v>
      </c>
      <c r="R121" s="5">
        <v>-2.3E-3</v>
      </c>
      <c r="S121" s="4">
        <v>364184</v>
      </c>
      <c r="T121" s="4">
        <f t="shared" si="19"/>
        <v>776997.8</v>
      </c>
      <c r="U121" s="4">
        <f t="shared" si="17"/>
        <v>333530</v>
      </c>
    </row>
    <row r="122" spans="1:21" x14ac:dyDescent="0.2">
      <c r="A122" s="16" t="s">
        <v>166</v>
      </c>
      <c r="B122" s="4">
        <v>248900</v>
      </c>
      <c r="C122" s="4">
        <v>86217</v>
      </c>
      <c r="D122" s="4">
        <v>162683</v>
      </c>
      <c r="E122" s="4">
        <v>13978270000</v>
      </c>
      <c r="F122" s="4">
        <f t="shared" si="15"/>
        <v>2662769110</v>
      </c>
      <c r="R122" s="5">
        <v>-5.6999999999999993E-3</v>
      </c>
      <c r="S122" s="4">
        <v>333530</v>
      </c>
      <c r="T122" s="4">
        <f>AVERAGE(S123:S132)</f>
        <v>820388.1</v>
      </c>
      <c r="U122" s="4">
        <f t="shared" si="17"/>
        <v>663930</v>
      </c>
    </row>
    <row r="123" spans="1:21" x14ac:dyDescent="0.2">
      <c r="A123" s="16" t="s">
        <v>165</v>
      </c>
      <c r="B123" s="4">
        <v>548500</v>
      </c>
      <c r="C123" s="4">
        <v>292200</v>
      </c>
      <c r="D123" s="4">
        <v>256300</v>
      </c>
      <c r="E123" s="4">
        <v>22078310000</v>
      </c>
      <c r="F123" s="4">
        <f t="shared" si="15"/>
        <v>-11315500890</v>
      </c>
      <c r="R123" s="5">
        <v>6.9999999999999993E-3</v>
      </c>
      <c r="S123" s="4">
        <v>663930</v>
      </c>
      <c r="U123" s="4">
        <f t="shared" si="17"/>
        <v>715133</v>
      </c>
    </row>
    <row r="124" spans="1:21" x14ac:dyDescent="0.2">
      <c r="A124" s="16" t="s">
        <v>164</v>
      </c>
      <c r="B124" s="4">
        <v>498864</v>
      </c>
      <c r="C124" s="4">
        <v>614295</v>
      </c>
      <c r="D124" s="4">
        <v>-115431</v>
      </c>
      <c r="E124" s="4">
        <v>-9898340000</v>
      </c>
      <c r="F124" s="4">
        <f t="shared" si="15"/>
        <v>-33393810890</v>
      </c>
      <c r="R124" s="5">
        <v>-5.6999999999999993E-3</v>
      </c>
      <c r="S124" s="4">
        <v>715133</v>
      </c>
      <c r="U124" s="4">
        <f t="shared" ref="U124:U126" si="20">MIN(S125:S129)</f>
        <v>720549</v>
      </c>
    </row>
    <row r="125" spans="1:21" x14ac:dyDescent="0.2">
      <c r="A125" s="16" t="s">
        <v>163</v>
      </c>
      <c r="B125" s="4">
        <v>467500</v>
      </c>
      <c r="C125" s="4">
        <v>158924</v>
      </c>
      <c r="D125" s="4">
        <v>308576</v>
      </c>
      <c r="E125" s="4">
        <v>26553040000</v>
      </c>
      <c r="F125" s="4">
        <f t="shared" si="15"/>
        <v>-23495470890</v>
      </c>
      <c r="R125" s="5">
        <v>4.6999999999999993E-3</v>
      </c>
      <c r="S125" s="4">
        <v>720549</v>
      </c>
      <c r="U125" s="4">
        <f t="shared" si="20"/>
        <v>735970</v>
      </c>
    </row>
    <row r="126" spans="1:21" x14ac:dyDescent="0.2">
      <c r="A126" s="16" t="s">
        <v>162</v>
      </c>
      <c r="B126" s="4">
        <v>365950</v>
      </c>
      <c r="C126" s="4">
        <v>237233</v>
      </c>
      <c r="D126" s="4">
        <v>128717</v>
      </c>
      <c r="E126" s="4">
        <v>11071380000</v>
      </c>
      <c r="F126" s="4">
        <f t="shared" si="15"/>
        <v>-50048510890</v>
      </c>
      <c r="R126" s="5">
        <v>1.78E-2</v>
      </c>
      <c r="S126" s="4">
        <v>735970</v>
      </c>
      <c r="U126" s="4">
        <f t="shared" si="20"/>
        <v>802652</v>
      </c>
    </row>
    <row r="127" spans="1:21" x14ac:dyDescent="0.2">
      <c r="A127" s="16" t="s">
        <v>161</v>
      </c>
      <c r="B127" s="4">
        <v>511700</v>
      </c>
      <c r="C127" s="4">
        <v>772545</v>
      </c>
      <c r="D127" s="4">
        <v>-260845</v>
      </c>
      <c r="E127" s="4">
        <v>-21968430000</v>
      </c>
      <c r="F127" s="4">
        <f t="shared" si="15"/>
        <v>-61119890890</v>
      </c>
      <c r="R127" s="5">
        <v>-9.300000000000001E-3</v>
      </c>
      <c r="S127" s="4">
        <v>1097445</v>
      </c>
      <c r="U127" s="4">
        <f>MIN(S128:S132)</f>
        <v>767433</v>
      </c>
    </row>
    <row r="128" spans="1:21" x14ac:dyDescent="0.2">
      <c r="A128" s="16" t="s">
        <v>160</v>
      </c>
      <c r="B128" s="4">
        <v>410000</v>
      </c>
      <c r="C128" s="4">
        <v>405000</v>
      </c>
      <c r="D128" s="4">
        <v>5000</v>
      </c>
      <c r="E128" s="4">
        <v>506600000</v>
      </c>
      <c r="F128" s="4">
        <f t="shared" si="15"/>
        <v>-39151460890</v>
      </c>
      <c r="R128" s="5">
        <v>1.0700000000000001E-2</v>
      </c>
      <c r="S128" s="4">
        <v>802652</v>
      </c>
    </row>
    <row r="129" spans="1:22" x14ac:dyDescent="0.2">
      <c r="A129" s="16" t="s">
        <v>159</v>
      </c>
      <c r="B129" s="4">
        <v>343921</v>
      </c>
      <c r="C129" s="4">
        <v>498887</v>
      </c>
      <c r="D129" s="4">
        <v>-154966</v>
      </c>
      <c r="E129" s="4">
        <v>-13217230000</v>
      </c>
      <c r="F129" s="4">
        <f t="shared" si="15"/>
        <v>-39658060890</v>
      </c>
      <c r="R129" s="5">
        <v>-2.0799999999999999E-2</v>
      </c>
      <c r="S129" s="4">
        <v>891392</v>
      </c>
    </row>
    <row r="130" spans="1:22" x14ac:dyDescent="0.2">
      <c r="A130" s="16" t="s">
        <v>158</v>
      </c>
      <c r="B130" s="4">
        <v>466300</v>
      </c>
      <c r="C130" s="4">
        <v>573078</v>
      </c>
      <c r="D130" s="4">
        <v>-106778</v>
      </c>
      <c r="E130" s="4">
        <v>-9157290890</v>
      </c>
      <c r="F130" s="4">
        <f t="shared" si="15"/>
        <v>-26440830890</v>
      </c>
      <c r="R130" s="5">
        <v>0</v>
      </c>
      <c r="S130" s="4">
        <v>925262</v>
      </c>
    </row>
    <row r="131" spans="1:22" x14ac:dyDescent="0.2">
      <c r="A131" s="16" t="s">
        <v>157</v>
      </c>
      <c r="B131" s="4">
        <v>331620</v>
      </c>
      <c r="C131" s="4">
        <v>429305</v>
      </c>
      <c r="D131" s="4">
        <v>-97685</v>
      </c>
      <c r="E131" s="4">
        <v>-8419930000</v>
      </c>
      <c r="F131" s="4">
        <f>E131+F132</f>
        <v>-17283540000</v>
      </c>
      <c r="R131" s="5">
        <v>-2.3E-3</v>
      </c>
      <c r="S131" s="4">
        <v>884115</v>
      </c>
    </row>
    <row r="132" spans="1:22" x14ac:dyDescent="0.2">
      <c r="A132" s="16" t="s">
        <v>156</v>
      </c>
      <c r="B132" s="4">
        <v>249200</v>
      </c>
      <c r="C132" s="4">
        <v>351254</v>
      </c>
      <c r="D132" s="4">
        <v>-102054</v>
      </c>
      <c r="E132" s="4">
        <v>-8863610000</v>
      </c>
      <c r="F132" s="4">
        <f>E132</f>
        <v>-8863610000</v>
      </c>
      <c r="R132" s="5">
        <v>-1.1399999999999999E-2</v>
      </c>
      <c r="S132" s="4">
        <v>767433</v>
      </c>
    </row>
    <row r="133" spans="1:22" x14ac:dyDescent="0.2">
      <c r="A133" s="2"/>
      <c r="B133" s="4"/>
      <c r="C133" s="4"/>
      <c r="D133" s="4"/>
      <c r="E133" s="4"/>
      <c r="F133" s="4">
        <f>E133</f>
        <v>0</v>
      </c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>
        <f t="shared" ref="F134:F162" si="21">F135+E134</f>
        <v>0</v>
      </c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>
        <f t="shared" si="21"/>
        <v>0</v>
      </c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>
        <f t="shared" si="21"/>
        <v>0</v>
      </c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>
        <f t="shared" si="21"/>
        <v>0</v>
      </c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>
        <f t="shared" si="21"/>
        <v>0</v>
      </c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>
        <f t="shared" si="21"/>
        <v>0</v>
      </c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>
        <f t="shared" si="21"/>
        <v>0</v>
      </c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>
        <f t="shared" si="21"/>
        <v>0</v>
      </c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>
        <f t="shared" si="21"/>
        <v>0</v>
      </c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6"/>
      <c r="B143" s="4"/>
      <c r="C143" s="4"/>
      <c r="D143" s="4"/>
      <c r="E143" s="4"/>
      <c r="F143" s="4">
        <f t="shared" si="21"/>
        <v>0</v>
      </c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6"/>
      <c r="B144" s="4"/>
      <c r="C144" s="4"/>
      <c r="D144" s="4"/>
      <c r="E144" s="4"/>
      <c r="F144" s="4">
        <f t="shared" si="21"/>
        <v>0</v>
      </c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6"/>
      <c r="B145" s="4"/>
      <c r="C145" s="4"/>
      <c r="D145" s="4"/>
      <c r="E145" s="4"/>
      <c r="F145" s="4">
        <f t="shared" si="21"/>
        <v>0</v>
      </c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6"/>
      <c r="B146" s="4"/>
      <c r="C146" s="4"/>
      <c r="D146" s="4"/>
      <c r="E146" s="4"/>
      <c r="F146" s="4">
        <f t="shared" si="21"/>
        <v>0</v>
      </c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6"/>
      <c r="B147" s="4"/>
      <c r="C147" s="4"/>
      <c r="D147" s="4"/>
      <c r="E147" s="4"/>
      <c r="F147" s="4">
        <f t="shared" si="21"/>
        <v>0</v>
      </c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6"/>
      <c r="B148" s="4"/>
      <c r="C148" s="4"/>
      <c r="D148" s="4"/>
      <c r="E148" s="4"/>
      <c r="F148" s="4">
        <f t="shared" si="21"/>
        <v>0</v>
      </c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6"/>
      <c r="B149" s="4"/>
      <c r="C149" s="4"/>
      <c r="D149" s="4"/>
      <c r="E149" s="4"/>
      <c r="F149" s="4">
        <f t="shared" si="21"/>
        <v>0</v>
      </c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5"/>
    </row>
    <row r="150" spans="1:22" x14ac:dyDescent="0.2">
      <c r="A150" s="6"/>
      <c r="B150" s="4"/>
      <c r="C150" s="4"/>
      <c r="D150" s="4"/>
      <c r="E150" s="4"/>
      <c r="F150" s="4">
        <f t="shared" si="21"/>
        <v>0</v>
      </c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5"/>
    </row>
    <row r="151" spans="1:22" x14ac:dyDescent="0.2">
      <c r="A151" s="6"/>
      <c r="B151" s="4"/>
      <c r="C151" s="4"/>
      <c r="D151" s="4"/>
      <c r="E151" s="4"/>
      <c r="F151" s="4">
        <f t="shared" si="21"/>
        <v>0</v>
      </c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5"/>
    </row>
    <row r="152" spans="1:22" x14ac:dyDescent="0.2">
      <c r="A152" s="6"/>
      <c r="B152" s="4"/>
      <c r="C152" s="4"/>
      <c r="D152" s="4"/>
      <c r="E152" s="4"/>
      <c r="F152" s="4">
        <f t="shared" si="21"/>
        <v>0</v>
      </c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5"/>
    </row>
    <row r="153" spans="1:22" x14ac:dyDescent="0.2">
      <c r="A153" s="2"/>
      <c r="B153" s="4"/>
      <c r="C153" s="4"/>
      <c r="D153" s="4"/>
      <c r="E153" s="4"/>
      <c r="F153" s="4">
        <f t="shared" si="21"/>
        <v>0</v>
      </c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5"/>
    </row>
    <row r="154" spans="1:22" x14ac:dyDescent="0.2">
      <c r="A154" s="2"/>
      <c r="B154" s="4"/>
      <c r="C154" s="4"/>
      <c r="D154" s="4"/>
      <c r="E154" s="4"/>
      <c r="F154" s="4">
        <f t="shared" si="21"/>
        <v>0</v>
      </c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5"/>
    </row>
    <row r="155" spans="1:22" x14ac:dyDescent="0.2">
      <c r="A155" s="6"/>
      <c r="B155" s="4"/>
      <c r="C155" s="4"/>
      <c r="D155" s="4"/>
      <c r="E155" s="4"/>
      <c r="F155" s="4">
        <f t="shared" si="21"/>
        <v>0</v>
      </c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5"/>
    </row>
    <row r="156" spans="1:22" x14ac:dyDescent="0.2">
      <c r="A156" s="6"/>
      <c r="B156" s="4"/>
      <c r="C156" s="4"/>
      <c r="D156" s="4"/>
      <c r="E156" s="4"/>
      <c r="F156" s="4">
        <f t="shared" si="21"/>
        <v>0</v>
      </c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5"/>
    </row>
    <row r="157" spans="1:22" x14ac:dyDescent="0.2">
      <c r="A157" s="6"/>
      <c r="B157" s="4"/>
      <c r="C157" s="4"/>
      <c r="D157" s="4"/>
      <c r="E157" s="4"/>
      <c r="F157" s="4">
        <f t="shared" si="21"/>
        <v>0</v>
      </c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5"/>
    </row>
    <row r="158" spans="1:22" x14ac:dyDescent="0.2">
      <c r="A158" s="6"/>
      <c r="B158" s="4"/>
      <c r="C158" s="4"/>
      <c r="D158" s="4"/>
      <c r="E158" s="4"/>
      <c r="F158" s="4">
        <f t="shared" si="21"/>
        <v>0</v>
      </c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5"/>
    </row>
    <row r="159" spans="1:22" x14ac:dyDescent="0.2">
      <c r="A159" s="6"/>
      <c r="B159" s="4"/>
      <c r="C159" s="4"/>
      <c r="D159" s="4"/>
      <c r="E159" s="4"/>
      <c r="F159" s="4">
        <f t="shared" si="21"/>
        <v>0</v>
      </c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5"/>
    </row>
    <row r="160" spans="1:22" x14ac:dyDescent="0.2">
      <c r="A160" s="6"/>
      <c r="B160" s="4"/>
      <c r="C160" s="4"/>
      <c r="D160" s="4"/>
      <c r="E160" s="4"/>
      <c r="F160" s="4">
        <f t="shared" si="21"/>
        <v>0</v>
      </c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5"/>
    </row>
    <row r="161" spans="1:22" x14ac:dyDescent="0.2">
      <c r="A161" s="6"/>
      <c r="B161" s="4"/>
      <c r="C161" s="4"/>
      <c r="D161" s="4"/>
      <c r="E161" s="4"/>
      <c r="F161" s="4">
        <f t="shared" si="21"/>
        <v>0</v>
      </c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5"/>
    </row>
    <row r="162" spans="1:22" x14ac:dyDescent="0.2">
      <c r="A162" s="6"/>
      <c r="B162" s="4"/>
      <c r="C162" s="4"/>
      <c r="D162" s="4"/>
      <c r="E162" s="4"/>
      <c r="F162" s="4">
        <f t="shared" si="21"/>
        <v>0</v>
      </c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5"/>
      <c r="U162" s="5"/>
      <c r="V162" s="5"/>
    </row>
    <row r="163" spans="1:22" x14ac:dyDescent="0.2">
      <c r="A163" s="6"/>
      <c r="B163" s="4"/>
      <c r="C163" s="4"/>
      <c r="D163" s="4"/>
      <c r="E163" s="4"/>
      <c r="F163" s="4">
        <f t="shared" ref="F163:F186" si="22">F164+E163</f>
        <v>0</v>
      </c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5"/>
      <c r="U163" s="5"/>
      <c r="V163" s="5"/>
    </row>
    <row r="164" spans="1:22" x14ac:dyDescent="0.2">
      <c r="A164" s="6"/>
      <c r="B164" s="4"/>
      <c r="C164" s="4"/>
      <c r="D164" s="4"/>
      <c r="E164" s="4"/>
      <c r="F164" s="4">
        <f t="shared" si="22"/>
        <v>0</v>
      </c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5"/>
      <c r="U164" s="5"/>
      <c r="V164" s="5"/>
    </row>
    <row r="165" spans="1:22" x14ac:dyDescent="0.2">
      <c r="A165" s="6"/>
      <c r="B165" s="4"/>
      <c r="C165" s="4"/>
      <c r="D165" s="4"/>
      <c r="E165" s="4"/>
      <c r="F165" s="4">
        <f t="shared" si="22"/>
        <v>0</v>
      </c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5"/>
      <c r="U165" s="5"/>
      <c r="V165" s="5"/>
    </row>
    <row r="166" spans="1:22" x14ac:dyDescent="0.2">
      <c r="A166" s="6"/>
      <c r="B166" s="4"/>
      <c r="C166" s="4"/>
      <c r="D166" s="4"/>
      <c r="E166" s="4"/>
      <c r="F166" s="4">
        <f t="shared" si="22"/>
        <v>0</v>
      </c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5"/>
      <c r="U166" s="5"/>
      <c r="V166" s="5"/>
    </row>
    <row r="167" spans="1:22" x14ac:dyDescent="0.2">
      <c r="A167" s="6"/>
      <c r="B167" s="4"/>
      <c r="C167" s="4"/>
      <c r="D167" s="4"/>
      <c r="E167" s="4"/>
      <c r="F167" s="4">
        <f t="shared" si="22"/>
        <v>0</v>
      </c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5"/>
      <c r="U167" s="5"/>
      <c r="V167" s="5"/>
    </row>
    <row r="168" spans="1:22" x14ac:dyDescent="0.2">
      <c r="A168" s="2"/>
      <c r="B168" s="4"/>
      <c r="C168" s="4"/>
      <c r="D168" s="4"/>
      <c r="E168" s="4"/>
      <c r="F168" s="4">
        <f t="shared" si="22"/>
        <v>0</v>
      </c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5"/>
    </row>
    <row r="169" spans="1:22" x14ac:dyDescent="0.2">
      <c r="A169" s="2"/>
      <c r="B169" s="4"/>
      <c r="C169" s="4"/>
      <c r="D169" s="4"/>
      <c r="E169" s="4"/>
      <c r="F169" s="4">
        <f t="shared" si="22"/>
        <v>0</v>
      </c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5"/>
    </row>
    <row r="170" spans="1:22" x14ac:dyDescent="0.2">
      <c r="A170" s="2"/>
      <c r="B170" s="4"/>
      <c r="C170" s="4"/>
      <c r="D170" s="4"/>
      <c r="E170" s="4"/>
      <c r="F170" s="4">
        <f t="shared" si="22"/>
        <v>0</v>
      </c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5"/>
    </row>
    <row r="171" spans="1:22" x14ac:dyDescent="0.2">
      <c r="A171" s="2"/>
      <c r="B171" s="4"/>
      <c r="C171" s="4"/>
      <c r="D171" s="4"/>
      <c r="E171" s="4"/>
      <c r="F171" s="4">
        <f t="shared" si="22"/>
        <v>0</v>
      </c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5"/>
    </row>
    <row r="172" spans="1:22" x14ac:dyDescent="0.2">
      <c r="A172" s="2"/>
      <c r="B172" s="4"/>
      <c r="C172" s="4"/>
      <c r="D172" s="4"/>
      <c r="E172" s="4"/>
      <c r="F172" s="4">
        <f t="shared" si="22"/>
        <v>0</v>
      </c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5"/>
    </row>
    <row r="173" spans="1:22" x14ac:dyDescent="0.2">
      <c r="A173" s="2"/>
      <c r="B173" s="4"/>
      <c r="C173" s="4"/>
      <c r="D173" s="4"/>
      <c r="E173" s="4"/>
      <c r="F173" s="4">
        <f t="shared" si="22"/>
        <v>0</v>
      </c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5"/>
    </row>
    <row r="174" spans="1:22" x14ac:dyDescent="0.2">
      <c r="A174" s="2"/>
      <c r="B174" s="4"/>
      <c r="C174" s="4"/>
      <c r="D174" s="4"/>
      <c r="E174" s="4"/>
      <c r="F174" s="4">
        <f t="shared" si="22"/>
        <v>0</v>
      </c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5"/>
    </row>
    <row r="175" spans="1:22" x14ac:dyDescent="0.2">
      <c r="A175" s="2"/>
      <c r="B175" s="4"/>
      <c r="C175" s="4"/>
      <c r="D175" s="4"/>
      <c r="E175" s="4"/>
      <c r="F175" s="4">
        <f t="shared" si="22"/>
        <v>0</v>
      </c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5"/>
    </row>
    <row r="176" spans="1:22" x14ac:dyDescent="0.2">
      <c r="A176" s="2"/>
      <c r="B176" s="4"/>
      <c r="C176" s="4"/>
      <c r="D176" s="4"/>
      <c r="E176" s="4"/>
      <c r="F176" s="4">
        <f t="shared" si="22"/>
        <v>0</v>
      </c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5"/>
    </row>
    <row r="177" spans="1:22" x14ac:dyDescent="0.2">
      <c r="A177" s="2"/>
      <c r="B177" s="4"/>
      <c r="C177" s="4"/>
      <c r="D177" s="4"/>
      <c r="E177" s="4"/>
      <c r="F177" s="4">
        <f t="shared" si="22"/>
        <v>0</v>
      </c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5"/>
      <c r="U177" s="5"/>
      <c r="V177" s="5"/>
    </row>
    <row r="178" spans="1:22" x14ac:dyDescent="0.2">
      <c r="A178" s="2"/>
      <c r="B178" s="4"/>
      <c r="C178" s="4"/>
      <c r="D178" s="4"/>
      <c r="E178" s="4"/>
      <c r="F178" s="4">
        <f t="shared" si="22"/>
        <v>0</v>
      </c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5"/>
      <c r="U178" s="5"/>
      <c r="V178" s="5"/>
    </row>
    <row r="179" spans="1:22" x14ac:dyDescent="0.2">
      <c r="A179" s="2"/>
      <c r="B179" s="4"/>
      <c r="C179" s="4"/>
      <c r="D179" s="4"/>
      <c r="E179" s="4"/>
      <c r="F179" s="4">
        <f t="shared" si="22"/>
        <v>0</v>
      </c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5"/>
      <c r="U179" s="5"/>
      <c r="V179" s="5"/>
    </row>
    <row r="180" spans="1:22" x14ac:dyDescent="0.2">
      <c r="A180" s="2"/>
      <c r="B180" s="4"/>
      <c r="C180" s="4"/>
      <c r="D180" s="4"/>
      <c r="E180" s="4"/>
      <c r="F180" s="4">
        <f t="shared" si="22"/>
        <v>0</v>
      </c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5"/>
      <c r="U180" s="5"/>
      <c r="V180" s="5"/>
    </row>
    <row r="181" spans="1:22" x14ac:dyDescent="0.2">
      <c r="A181" s="2"/>
      <c r="B181" s="4"/>
      <c r="C181" s="4"/>
      <c r="D181" s="4"/>
      <c r="E181" s="4"/>
      <c r="F181" s="4">
        <f t="shared" si="22"/>
        <v>0</v>
      </c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5"/>
      <c r="U181" s="5"/>
      <c r="V181" s="5"/>
    </row>
    <row r="182" spans="1:22" x14ac:dyDescent="0.2">
      <c r="A182" s="2"/>
      <c r="B182" s="4"/>
      <c r="C182" s="4"/>
      <c r="D182" s="4"/>
      <c r="E182" s="4"/>
      <c r="F182" s="4">
        <f t="shared" si="22"/>
        <v>0</v>
      </c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5"/>
      <c r="U182" s="5"/>
      <c r="V182" s="5"/>
    </row>
    <row r="183" spans="1:22" x14ac:dyDescent="0.2">
      <c r="A183" s="2"/>
      <c r="B183" s="4"/>
      <c r="C183" s="4"/>
      <c r="D183" s="4"/>
      <c r="E183" s="4"/>
      <c r="F183" s="4">
        <f t="shared" si="22"/>
        <v>0</v>
      </c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5"/>
      <c r="U183" s="5"/>
      <c r="V183" s="5"/>
    </row>
    <row r="184" spans="1:22" x14ac:dyDescent="0.2">
      <c r="A184" s="2"/>
      <c r="B184" s="4"/>
      <c r="C184" s="4"/>
      <c r="D184" s="4"/>
      <c r="E184" s="4"/>
      <c r="F184" s="4">
        <f t="shared" si="22"/>
        <v>0</v>
      </c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5"/>
      <c r="U184" s="5"/>
      <c r="V184" s="5"/>
    </row>
    <row r="185" spans="1:22" x14ac:dyDescent="0.2">
      <c r="A185" s="2"/>
      <c r="B185" s="4"/>
      <c r="C185" s="4"/>
      <c r="D185" s="4"/>
      <c r="E185" s="4"/>
      <c r="F185" s="4">
        <f t="shared" si="22"/>
        <v>0</v>
      </c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5"/>
      <c r="U185" s="5"/>
      <c r="V185" s="8"/>
    </row>
    <row r="186" spans="1:22" x14ac:dyDescent="0.2">
      <c r="A186" s="2"/>
      <c r="B186" s="4"/>
      <c r="C186" s="4"/>
      <c r="D186" s="4"/>
      <c r="E186" s="4"/>
      <c r="F186" s="4">
        <f t="shared" si="22"/>
        <v>0</v>
      </c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5"/>
      <c r="U186" s="5"/>
      <c r="V186" s="8"/>
    </row>
    <row r="187" spans="1:22" x14ac:dyDescent="0.2">
      <c r="A187" s="2"/>
      <c r="B187" s="4"/>
      <c r="C187" s="4"/>
      <c r="D187" s="4"/>
      <c r="E187" s="4"/>
      <c r="F187" s="4">
        <f>F188+E187</f>
        <v>0</v>
      </c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5"/>
      <c r="U187" s="5"/>
      <c r="V187" s="8"/>
    </row>
    <row r="188" spans="1:22" x14ac:dyDescent="0.2">
      <c r="A188" s="6"/>
      <c r="B188" s="4"/>
      <c r="C188" s="4"/>
      <c r="D188" s="4"/>
      <c r="E188" s="4"/>
      <c r="F188" s="4">
        <f>F189+E188</f>
        <v>0</v>
      </c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5"/>
      <c r="U188" s="5"/>
      <c r="V188" s="8"/>
    </row>
    <row r="189" spans="1:22" x14ac:dyDescent="0.2">
      <c r="A189" s="6"/>
      <c r="B189" s="4"/>
      <c r="C189" s="4"/>
      <c r="D189" s="4"/>
      <c r="E189" s="4"/>
      <c r="F189" s="4">
        <f>E189</f>
        <v>0</v>
      </c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5"/>
      <c r="U189" s="5"/>
      <c r="V189" s="8"/>
    </row>
    <row r="190" spans="1:22" x14ac:dyDescent="0.2">
      <c r="A190" s="6"/>
      <c r="B190" s="4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5"/>
      <c r="U190" s="5"/>
      <c r="V190" s="8"/>
    </row>
    <row r="191" spans="1:22" x14ac:dyDescent="0.2">
      <c r="A191" s="6"/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5"/>
      <c r="U191" s="5"/>
      <c r="V191" s="8"/>
    </row>
    <row r="192" spans="1:22" x14ac:dyDescent="0.2">
      <c r="A192" s="6"/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5"/>
      <c r="U192" s="5"/>
      <c r="V192" s="8"/>
    </row>
    <row r="193" spans="1:22" x14ac:dyDescent="0.2">
      <c r="A193" s="2"/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5"/>
      <c r="U193" s="5"/>
      <c r="V193" s="8"/>
    </row>
    <row r="194" spans="1:22" x14ac:dyDescent="0.2">
      <c r="A194" s="2"/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5"/>
      <c r="U194" s="5"/>
      <c r="V194" s="8"/>
    </row>
    <row r="195" spans="1:22" x14ac:dyDescent="0.2">
      <c r="A195" s="2"/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5"/>
      <c r="U195" s="5"/>
      <c r="V195" s="8"/>
    </row>
    <row r="196" spans="1:22" x14ac:dyDescent="0.2">
      <c r="A196" s="2"/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5"/>
      <c r="U196" s="5"/>
      <c r="V196" s="8"/>
    </row>
    <row r="197" spans="1:22" x14ac:dyDescent="0.2">
      <c r="A197" s="2"/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5"/>
      <c r="U197" s="5"/>
      <c r="V197" s="8"/>
    </row>
    <row r="223" spans="1:3" x14ac:dyDescent="0.2">
      <c r="A223" t="e" cm="1">
        <f t="array" aca="1" ref="A223" ca="1">INDIRECT("'" &amp; E1 &amp; "'!$A$2:$A$66")</f>
        <v>#REF!</v>
      </c>
      <c r="B223" t="e" cm="1">
        <f t="array" aca="1" ref="B223" ca="1">INDIRECT("'" &amp; E1 &amp; "'!$B$2:$B$66")</f>
        <v>#REF!</v>
      </c>
      <c r="C223" t="e" cm="1">
        <f t="array" aca="1" ref="C223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1A333F-EF72-5C44-B0AC-A6640A44E255}">
  <sheetPr codeName="Sheet17"/>
  <dimension ref="A1:V223"/>
  <sheetViews>
    <sheetView topLeftCell="E1" workbookViewId="0">
      <pane ySplit="2" topLeftCell="A3" activePane="bottomLeft" state="frozen"/>
      <selection activeCell="F17" sqref="F17"/>
      <selection pane="bottomLeft" activeCell="F17" sqref="F17"/>
    </sheetView>
  </sheetViews>
  <sheetFormatPr baseColWidth="10" defaultRowHeight="16" x14ac:dyDescent="0.2"/>
  <cols>
    <col min="1" max="1" width="21.1640625" customWidth="1"/>
    <col min="2" max="2" width="13.6640625" customWidth="1"/>
    <col min="3" max="4" width="14.33203125" customWidth="1"/>
    <col min="5" max="5" width="21.6640625" customWidth="1"/>
    <col min="6" max="6" width="21.5" customWidth="1"/>
    <col min="7" max="7" width="13.83203125" customWidth="1"/>
    <col min="8" max="8" width="12.83203125" customWidth="1"/>
    <col min="9" max="9" width="14" customWidth="1"/>
    <col min="10" max="10" width="18.33203125" customWidth="1"/>
    <col min="11" max="11" width="16.6640625" customWidth="1"/>
    <col min="18" max="18" width="13" customWidth="1"/>
    <col min="19" max="19" width="15.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252</v>
      </c>
      <c r="U2" s="1" t="s">
        <v>253</v>
      </c>
      <c r="V2" s="1" t="s">
        <v>236</v>
      </c>
    </row>
    <row r="3" spans="1:22" x14ac:dyDescent="0.2">
      <c r="A3" s="16" t="s">
        <v>357</v>
      </c>
      <c r="B3" s="4">
        <v>2036500</v>
      </c>
      <c r="C3" s="4">
        <v>710300</v>
      </c>
      <c r="D3" s="4">
        <v>1326200</v>
      </c>
      <c r="E3" s="4">
        <v>25754560000</v>
      </c>
      <c r="F3" s="4">
        <f t="shared" ref="F3:F11" si="0">E3+F4</f>
        <v>-2178381956374</v>
      </c>
      <c r="G3" s="4">
        <v>814400</v>
      </c>
      <c r="H3" s="4">
        <v>3532700</v>
      </c>
      <c r="I3" s="4">
        <v>-2718300</v>
      </c>
      <c r="J3" s="4">
        <v>-52297070000</v>
      </c>
      <c r="K3" s="4">
        <f t="shared" ref="K3:K11" si="1">K4+J3</f>
        <v>-257007177000</v>
      </c>
      <c r="L3" s="4">
        <v>1027</v>
      </c>
      <c r="M3" s="4">
        <v>1691</v>
      </c>
      <c r="N3" s="4">
        <v>147</v>
      </c>
      <c r="O3" s="4">
        <v>201</v>
      </c>
      <c r="P3" s="4">
        <v>4030900</v>
      </c>
      <c r="Q3" s="4">
        <v>4396900</v>
      </c>
      <c r="R3" s="5">
        <v>-2.5000000000000001E-3</v>
      </c>
      <c r="S3" s="4">
        <v>11325800</v>
      </c>
      <c r="T3" s="4">
        <f t="shared" ref="T3:T38" si="2">AVERAGE(S4:S13)</f>
        <v>23604060.100000001</v>
      </c>
      <c r="U3" s="4">
        <f t="shared" ref="U3:U11" si="3">MIN(S4:S8)</f>
        <v>12592700</v>
      </c>
      <c r="V3" s="5">
        <v>1.8000000000000002E-2</v>
      </c>
    </row>
    <row r="4" spans="1:22" x14ac:dyDescent="0.2">
      <c r="A4" s="16" t="s">
        <v>356</v>
      </c>
      <c r="B4" s="4">
        <v>2724000</v>
      </c>
      <c r="C4" s="4">
        <v>324800</v>
      </c>
      <c r="D4" s="4">
        <v>2399200</v>
      </c>
      <c r="E4" s="4">
        <v>46360510000</v>
      </c>
      <c r="F4" s="4">
        <f t="shared" si="0"/>
        <v>-2204136516374</v>
      </c>
      <c r="G4" s="4">
        <v>942300</v>
      </c>
      <c r="H4" s="4">
        <v>4059100</v>
      </c>
      <c r="I4" s="4">
        <v>-3116800</v>
      </c>
      <c r="J4" s="4">
        <v>-59691915000</v>
      </c>
      <c r="K4" s="4">
        <f t="shared" si="1"/>
        <v>-204710107000</v>
      </c>
      <c r="L4" s="4">
        <v>1611</v>
      </c>
      <c r="M4" s="4">
        <v>2495</v>
      </c>
      <c r="N4" s="4">
        <v>162</v>
      </c>
      <c r="O4" s="4">
        <v>175</v>
      </c>
      <c r="P4" s="4">
        <v>5050100</v>
      </c>
      <c r="Q4" s="4">
        <v>6049000</v>
      </c>
      <c r="R4" s="5">
        <v>7.8000000000000005E-3</v>
      </c>
      <c r="S4" s="4">
        <v>14941300</v>
      </c>
      <c r="T4" s="4">
        <f t="shared" si="2"/>
        <v>24310150.100000001</v>
      </c>
      <c r="U4" s="4">
        <f t="shared" si="3"/>
        <v>12592700</v>
      </c>
      <c r="V4" s="5">
        <v>2.3199999999999998E-2</v>
      </c>
    </row>
    <row r="5" spans="1:22" x14ac:dyDescent="0.2">
      <c r="A5" s="16" t="s">
        <v>355</v>
      </c>
      <c r="B5" s="4">
        <v>1772100</v>
      </c>
      <c r="C5" s="4">
        <v>441200</v>
      </c>
      <c r="D5" s="4">
        <v>1330900</v>
      </c>
      <c r="E5" s="4">
        <v>25833190000</v>
      </c>
      <c r="F5" s="4">
        <f t="shared" si="0"/>
        <v>-2250497026374</v>
      </c>
      <c r="G5" s="4">
        <v>3370400</v>
      </c>
      <c r="H5" s="4">
        <v>1130100</v>
      </c>
      <c r="I5" s="4">
        <v>2240300</v>
      </c>
      <c r="J5" s="4">
        <v>43752575000</v>
      </c>
      <c r="K5" s="4">
        <f t="shared" si="1"/>
        <v>-145018192000</v>
      </c>
      <c r="L5" s="4">
        <v>1831</v>
      </c>
      <c r="M5" s="4">
        <v>1827</v>
      </c>
      <c r="N5" s="4">
        <v>258</v>
      </c>
      <c r="O5" s="4">
        <v>256</v>
      </c>
      <c r="P5" s="4">
        <v>6135600</v>
      </c>
      <c r="Q5" s="4">
        <v>5971600</v>
      </c>
      <c r="R5" s="5">
        <v>-2.5000000000000001E-3</v>
      </c>
      <c r="S5" s="4">
        <v>12592700</v>
      </c>
      <c r="T5" s="4">
        <f t="shared" si="2"/>
        <v>25081420.100000001</v>
      </c>
      <c r="U5" s="4">
        <f t="shared" si="3"/>
        <v>13901301</v>
      </c>
      <c r="V5" s="5">
        <v>2.0499999999999997E-2</v>
      </c>
    </row>
    <row r="6" spans="1:22" x14ac:dyDescent="0.2">
      <c r="A6" s="16" t="s">
        <v>354</v>
      </c>
      <c r="B6" s="4">
        <v>2919800</v>
      </c>
      <c r="C6" s="4">
        <v>1758300</v>
      </c>
      <c r="D6" s="4">
        <v>1161500</v>
      </c>
      <c r="E6" s="4">
        <v>22531680000</v>
      </c>
      <c r="F6" s="4">
        <f t="shared" si="0"/>
        <v>-2276330216374</v>
      </c>
      <c r="G6" s="4">
        <v>0</v>
      </c>
      <c r="H6" s="4">
        <v>0</v>
      </c>
      <c r="I6" s="4">
        <v>0</v>
      </c>
      <c r="J6" s="4">
        <v>-69688480000</v>
      </c>
      <c r="K6" s="4">
        <f t="shared" si="1"/>
        <v>-188770767000</v>
      </c>
      <c r="L6" s="4">
        <v>1895</v>
      </c>
      <c r="M6" s="4">
        <v>2673</v>
      </c>
      <c r="N6" s="4">
        <v>254</v>
      </c>
      <c r="O6" s="4">
        <v>343</v>
      </c>
      <c r="P6" s="4">
        <v>7610700</v>
      </c>
      <c r="Q6" s="4">
        <v>8641800</v>
      </c>
      <c r="R6" s="5">
        <v>-1.03E-2</v>
      </c>
      <c r="S6" s="4">
        <v>20634600</v>
      </c>
      <c r="T6" s="4">
        <f t="shared" si="2"/>
        <v>24425750.100000001</v>
      </c>
      <c r="U6" s="4">
        <f t="shared" si="3"/>
        <v>13901301</v>
      </c>
      <c r="V6" s="5">
        <v>1.29E-2</v>
      </c>
    </row>
    <row r="7" spans="1:22" x14ac:dyDescent="0.2">
      <c r="A7" s="16" t="s">
        <v>353</v>
      </c>
      <c r="B7" s="4">
        <v>3206973</v>
      </c>
      <c r="C7" s="4">
        <v>4039100</v>
      </c>
      <c r="D7" s="4">
        <v>-832127</v>
      </c>
      <c r="E7" s="4">
        <v>-16179870000</v>
      </c>
      <c r="F7" s="4">
        <f t="shared" si="0"/>
        <v>-2298861896374</v>
      </c>
      <c r="G7" s="4">
        <v>3168000</v>
      </c>
      <c r="H7" s="4">
        <v>2371000</v>
      </c>
      <c r="I7" s="4">
        <v>797000</v>
      </c>
      <c r="J7" s="4">
        <v>15493150000</v>
      </c>
      <c r="K7" s="4">
        <f t="shared" si="1"/>
        <v>-119082287000</v>
      </c>
      <c r="L7" s="4">
        <v>3786</v>
      </c>
      <c r="M7" s="4">
        <v>3626</v>
      </c>
      <c r="N7" s="4">
        <v>489</v>
      </c>
      <c r="O7" s="4">
        <v>388</v>
      </c>
      <c r="P7" s="4">
        <v>14027400</v>
      </c>
      <c r="Q7" s="4">
        <v>10870400</v>
      </c>
      <c r="R7" s="5">
        <v>-5.1000000000000004E-3</v>
      </c>
      <c r="S7" s="4">
        <v>26646800</v>
      </c>
      <c r="T7" s="4">
        <f t="shared" si="2"/>
        <v>23426280.100000001</v>
      </c>
      <c r="U7" s="4">
        <f t="shared" si="3"/>
        <v>13901301</v>
      </c>
      <c r="V7" s="5">
        <v>3.5799999999999998E-2</v>
      </c>
    </row>
    <row r="8" spans="1:22" x14ac:dyDescent="0.2">
      <c r="A8" s="16" t="s">
        <v>352</v>
      </c>
      <c r="B8" s="4">
        <v>525400</v>
      </c>
      <c r="C8" s="4">
        <v>1782900</v>
      </c>
      <c r="D8" s="4">
        <v>-1257500</v>
      </c>
      <c r="E8" s="4">
        <v>-24581960000</v>
      </c>
      <c r="F8" s="4">
        <f t="shared" si="0"/>
        <v>-2282682026374</v>
      </c>
      <c r="G8" s="4">
        <v>2076100</v>
      </c>
      <c r="H8" s="4">
        <v>1245601</v>
      </c>
      <c r="I8" s="4">
        <v>830499</v>
      </c>
      <c r="J8" s="4">
        <v>16425532000</v>
      </c>
      <c r="K8" s="4">
        <f t="shared" si="1"/>
        <v>-134575437000</v>
      </c>
      <c r="L8" s="4">
        <v>1686</v>
      </c>
      <c r="M8" s="4">
        <v>2432</v>
      </c>
      <c r="N8" s="4">
        <v>206</v>
      </c>
      <c r="O8" s="4">
        <v>243</v>
      </c>
      <c r="P8" s="4">
        <v>4689700</v>
      </c>
      <c r="Q8" s="4">
        <v>6578300</v>
      </c>
      <c r="R8" s="5">
        <v>-5.0000000000000001E-3</v>
      </c>
      <c r="S8" s="4">
        <v>13901301</v>
      </c>
      <c r="T8" s="4">
        <f t="shared" si="2"/>
        <v>24918160</v>
      </c>
      <c r="U8" s="4">
        <f t="shared" si="3"/>
        <v>21113300</v>
      </c>
      <c r="V8" s="5">
        <v>1.52E-2</v>
      </c>
    </row>
    <row r="9" spans="1:22" x14ac:dyDescent="0.2">
      <c r="A9" s="16" t="s">
        <v>351</v>
      </c>
      <c r="B9" s="4">
        <v>3660100</v>
      </c>
      <c r="C9" s="4">
        <v>879300</v>
      </c>
      <c r="D9" s="4">
        <v>2780800</v>
      </c>
      <c r="E9" s="4">
        <v>54704030000</v>
      </c>
      <c r="F9" s="4">
        <f t="shared" si="0"/>
        <v>-2258100066374</v>
      </c>
      <c r="G9" s="4">
        <v>12062700</v>
      </c>
      <c r="H9" s="4">
        <v>1310000</v>
      </c>
      <c r="I9" s="4">
        <v>10752700</v>
      </c>
      <c r="J9" s="4">
        <v>220688565000</v>
      </c>
      <c r="K9" s="4">
        <f t="shared" si="1"/>
        <v>-151000969000</v>
      </c>
      <c r="L9" s="4">
        <v>3152</v>
      </c>
      <c r="M9" s="4">
        <v>1935</v>
      </c>
      <c r="N9" s="4">
        <v>401</v>
      </c>
      <c r="O9" s="4">
        <v>286</v>
      </c>
      <c r="P9" s="4">
        <v>12552100</v>
      </c>
      <c r="Q9" s="4">
        <v>6977600</v>
      </c>
      <c r="R9" s="5">
        <v>5.1000000000000004E-3</v>
      </c>
      <c r="S9" s="4">
        <v>33675400</v>
      </c>
      <c r="T9" s="4">
        <f t="shared" si="2"/>
        <v>23069060</v>
      </c>
      <c r="U9" s="4">
        <f t="shared" si="3"/>
        <v>21113300</v>
      </c>
      <c r="V9" s="5">
        <v>1.77E-2</v>
      </c>
    </row>
    <row r="10" spans="1:22" x14ac:dyDescent="0.2">
      <c r="A10" s="16" t="s">
        <v>350</v>
      </c>
      <c r="B10" s="4">
        <v>1842043</v>
      </c>
      <c r="C10" s="4">
        <v>286844</v>
      </c>
      <c r="D10" s="4">
        <v>1555199</v>
      </c>
      <c r="E10" s="4">
        <v>30486850000</v>
      </c>
      <c r="F10" s="4">
        <f t="shared" si="0"/>
        <v>-2312804096374</v>
      </c>
      <c r="G10" s="4">
        <v>0</v>
      </c>
      <c r="H10" s="4">
        <v>0</v>
      </c>
      <c r="I10" s="4">
        <v>0</v>
      </c>
      <c r="J10" s="4">
        <v>27144220000</v>
      </c>
      <c r="K10" s="4">
        <f t="shared" si="1"/>
        <v>-371689534000</v>
      </c>
      <c r="L10" s="4">
        <v>2352</v>
      </c>
      <c r="M10" s="4">
        <v>1772</v>
      </c>
      <c r="N10" s="4">
        <v>294</v>
      </c>
      <c r="O10" s="4">
        <v>232</v>
      </c>
      <c r="P10" s="4">
        <v>7565300</v>
      </c>
      <c r="Q10" s="4">
        <v>5680000</v>
      </c>
      <c r="R10" s="5">
        <v>2.5999999999999999E-3</v>
      </c>
      <c r="S10" s="4">
        <v>21113300</v>
      </c>
      <c r="T10" s="4">
        <f t="shared" si="2"/>
        <v>21990010</v>
      </c>
      <c r="U10" s="4">
        <f t="shared" si="3"/>
        <v>20305400</v>
      </c>
      <c r="V10" s="5">
        <v>1.52E-2</v>
      </c>
    </row>
    <row r="11" spans="1:22" x14ac:dyDescent="0.2">
      <c r="A11" s="16" t="s">
        <v>349</v>
      </c>
      <c r="B11" s="4">
        <v>1809300</v>
      </c>
      <c r="C11" s="4">
        <v>2665188</v>
      </c>
      <c r="D11" s="4">
        <v>-855888</v>
      </c>
      <c r="E11" s="4">
        <v>-16683940000</v>
      </c>
      <c r="F11" s="4">
        <f t="shared" si="0"/>
        <v>-2343290946374</v>
      </c>
      <c r="G11" s="4">
        <v>706500</v>
      </c>
      <c r="H11" s="4">
        <v>2110000</v>
      </c>
      <c r="I11" s="4">
        <v>-1403500</v>
      </c>
      <c r="J11" s="4">
        <v>-27378075000</v>
      </c>
      <c r="K11" s="4">
        <f t="shared" si="1"/>
        <v>-398833754000</v>
      </c>
      <c r="L11" s="4">
        <v>2050</v>
      </c>
      <c r="M11" s="4">
        <v>2799</v>
      </c>
      <c r="N11" s="4">
        <v>294</v>
      </c>
      <c r="O11" s="4">
        <v>314</v>
      </c>
      <c r="P11" s="4">
        <v>7431200</v>
      </c>
      <c r="Q11" s="4">
        <v>7744800</v>
      </c>
      <c r="R11" s="5">
        <v>0</v>
      </c>
      <c r="S11" s="4">
        <v>24434600</v>
      </c>
      <c r="T11" s="4">
        <f t="shared" si="2"/>
        <v>20797390</v>
      </c>
      <c r="U11" s="4">
        <f t="shared" si="3"/>
        <v>14077900</v>
      </c>
      <c r="V11" s="5">
        <v>2.0299999999999999E-2</v>
      </c>
    </row>
    <row r="12" spans="1:22" x14ac:dyDescent="0.2">
      <c r="A12" s="16" t="s">
        <v>348</v>
      </c>
      <c r="B12" s="4">
        <v>6451800</v>
      </c>
      <c r="C12" s="4">
        <v>1588900</v>
      </c>
      <c r="D12" s="4">
        <v>4862900</v>
      </c>
      <c r="E12" s="4">
        <v>94186580000</v>
      </c>
      <c r="F12" s="4">
        <f t="shared" ref="F12:F38" si="4">E12+F13</f>
        <v>-2326607006374</v>
      </c>
      <c r="G12" s="4">
        <v>2561100</v>
      </c>
      <c r="H12" s="4">
        <v>942700</v>
      </c>
      <c r="I12" s="4">
        <v>1618400</v>
      </c>
      <c r="J12" s="4">
        <v>31516990000</v>
      </c>
      <c r="K12" s="4">
        <f t="shared" ref="K12:K38" si="5">K13+J12</f>
        <v>-371455679000</v>
      </c>
      <c r="L12" s="4">
        <v>6023</v>
      </c>
      <c r="M12" s="4">
        <v>3341</v>
      </c>
      <c r="N12" s="4">
        <v>882</v>
      </c>
      <c r="O12" s="4">
        <v>447</v>
      </c>
      <c r="P12" s="4">
        <v>21878000</v>
      </c>
      <c r="Q12" s="4">
        <v>15148700</v>
      </c>
      <c r="R12" s="5">
        <v>3.7100000000000001E-2</v>
      </c>
      <c r="S12" s="4">
        <v>43837300</v>
      </c>
      <c r="T12" s="4">
        <f t="shared" si="2"/>
        <v>17720900</v>
      </c>
      <c r="U12" s="4">
        <f t="shared" ref="U12:U38" si="6">MIN(S13:S17)</f>
        <v>14077900</v>
      </c>
      <c r="V12" s="5">
        <v>3.5799999999999998E-2</v>
      </c>
    </row>
    <row r="13" spans="1:22" x14ac:dyDescent="0.2">
      <c r="A13" s="16" t="s">
        <v>347</v>
      </c>
      <c r="B13" s="4">
        <v>595500</v>
      </c>
      <c r="C13" s="4">
        <v>1181900</v>
      </c>
      <c r="D13" s="4">
        <v>-586400</v>
      </c>
      <c r="E13" s="4">
        <v>-11024660000</v>
      </c>
      <c r="F13" s="4">
        <f t="shared" si="4"/>
        <v>-2420793586374</v>
      </c>
      <c r="G13" s="4">
        <v>1060700</v>
      </c>
      <c r="H13" s="4">
        <v>3586400</v>
      </c>
      <c r="I13" s="4">
        <v>-2525700</v>
      </c>
      <c r="J13" s="4">
        <v>-47418355000</v>
      </c>
      <c r="K13" s="4">
        <f t="shared" si="5"/>
        <v>-402972669000</v>
      </c>
      <c r="L13" s="4">
        <v>2739</v>
      </c>
      <c r="M13" s="4">
        <v>2620</v>
      </c>
      <c r="N13" s="4">
        <v>416</v>
      </c>
      <c r="O13" s="4">
        <v>379</v>
      </c>
      <c r="P13" s="4">
        <v>9855200</v>
      </c>
      <c r="Q13" s="4">
        <v>9507300</v>
      </c>
      <c r="R13" s="5">
        <v>5.4000000000000003E-3</v>
      </c>
      <c r="S13" s="4">
        <v>24263300</v>
      </c>
      <c r="T13" s="4">
        <f t="shared" si="2"/>
        <v>17352210</v>
      </c>
      <c r="U13" s="4">
        <f t="shared" si="6"/>
        <v>14077900</v>
      </c>
      <c r="V13" s="5">
        <v>2.6200000000000001E-2</v>
      </c>
    </row>
    <row r="14" spans="1:22" x14ac:dyDescent="0.2">
      <c r="A14" s="16" t="s">
        <v>340</v>
      </c>
      <c r="B14" s="4">
        <v>1029000</v>
      </c>
      <c r="C14" s="4">
        <v>1969600</v>
      </c>
      <c r="D14" s="4">
        <v>-940600</v>
      </c>
      <c r="E14" s="4">
        <v>-17699960000</v>
      </c>
      <c r="F14" s="4">
        <f t="shared" si="4"/>
        <v>-2409768926374</v>
      </c>
      <c r="G14" s="4">
        <v>1220800</v>
      </c>
      <c r="H14" s="4">
        <v>2319200</v>
      </c>
      <c r="I14" s="4">
        <v>-1098400</v>
      </c>
      <c r="J14" s="4">
        <v>-20654905000</v>
      </c>
      <c r="K14" s="4">
        <f t="shared" si="5"/>
        <v>-355554314000</v>
      </c>
      <c r="L14" s="4">
        <v>2333</v>
      </c>
      <c r="M14" s="4">
        <v>3186</v>
      </c>
      <c r="N14" s="4">
        <v>248</v>
      </c>
      <c r="O14" s="4">
        <v>377</v>
      </c>
      <c r="P14" s="4">
        <v>5858700</v>
      </c>
      <c r="Q14" s="4">
        <v>8562000</v>
      </c>
      <c r="R14" s="5">
        <v>2.7000000000000001E-3</v>
      </c>
      <c r="S14" s="4">
        <v>22002200</v>
      </c>
      <c r="T14" s="4">
        <f t="shared" si="2"/>
        <v>18744030</v>
      </c>
      <c r="U14" s="4">
        <f t="shared" si="6"/>
        <v>14077900</v>
      </c>
      <c r="V14" s="5">
        <v>1.8500000000000003E-2</v>
      </c>
    </row>
    <row r="15" spans="1:22" x14ac:dyDescent="0.2">
      <c r="A15" s="16" t="s">
        <v>339</v>
      </c>
      <c r="B15" s="4">
        <v>956501</v>
      </c>
      <c r="C15" s="4">
        <v>1490300</v>
      </c>
      <c r="D15" s="4">
        <v>-533799</v>
      </c>
      <c r="E15" s="4">
        <v>-10011810000</v>
      </c>
      <c r="F15" s="4">
        <f t="shared" si="4"/>
        <v>-2392068966374</v>
      </c>
      <c r="G15" s="4">
        <v>3358600</v>
      </c>
      <c r="H15" s="4">
        <v>1168700</v>
      </c>
      <c r="I15" s="4">
        <v>2189900</v>
      </c>
      <c r="J15" s="4">
        <v>41092530000</v>
      </c>
      <c r="K15" s="4">
        <f t="shared" si="5"/>
        <v>-334899409000</v>
      </c>
      <c r="L15" s="4">
        <v>3036</v>
      </c>
      <c r="M15" s="4">
        <v>2271</v>
      </c>
      <c r="N15" s="4">
        <v>463</v>
      </c>
      <c r="O15" s="4">
        <v>192</v>
      </c>
      <c r="P15" s="4">
        <v>9975700</v>
      </c>
      <c r="Q15" s="4">
        <v>5850800</v>
      </c>
      <c r="R15" s="5">
        <v>5.4000000000000003E-3</v>
      </c>
      <c r="S15" s="4">
        <v>20305400</v>
      </c>
      <c r="T15" s="4">
        <f t="shared" si="2"/>
        <v>17908100</v>
      </c>
      <c r="U15" s="4">
        <f t="shared" si="6"/>
        <v>10322800</v>
      </c>
      <c r="V15" s="5">
        <v>2.12E-2</v>
      </c>
    </row>
    <row r="16" spans="1:22" x14ac:dyDescent="0.2">
      <c r="A16" s="16" t="s">
        <v>338</v>
      </c>
      <c r="B16" s="4">
        <v>851500</v>
      </c>
      <c r="C16" s="4">
        <v>2825061</v>
      </c>
      <c r="D16" s="4">
        <v>-1973561</v>
      </c>
      <c r="E16" s="4">
        <v>-36295190000</v>
      </c>
      <c r="F16" s="4">
        <f t="shared" si="4"/>
        <v>-2382057156374</v>
      </c>
      <c r="G16" s="4">
        <v>2261900</v>
      </c>
      <c r="H16" s="4">
        <v>2956100</v>
      </c>
      <c r="I16" s="4">
        <v>-694200</v>
      </c>
      <c r="J16" s="4">
        <v>-12532495000</v>
      </c>
      <c r="K16" s="4">
        <f t="shared" si="5"/>
        <v>-375991939000</v>
      </c>
      <c r="L16" s="4">
        <v>2972</v>
      </c>
      <c r="M16" s="4">
        <v>2987</v>
      </c>
      <c r="N16" s="4">
        <v>231</v>
      </c>
      <c r="O16" s="4">
        <v>230</v>
      </c>
      <c r="P16" s="4">
        <v>5748900</v>
      </c>
      <c r="Q16" s="4">
        <v>5191300</v>
      </c>
      <c r="R16" s="5">
        <v>2.76E-2</v>
      </c>
      <c r="S16" s="4">
        <v>14077900</v>
      </c>
      <c r="T16" s="4">
        <f t="shared" si="2"/>
        <v>17855485</v>
      </c>
      <c r="U16" s="4">
        <f t="shared" si="6"/>
        <v>10322800</v>
      </c>
      <c r="V16" s="5">
        <v>2.4199999999999999E-2</v>
      </c>
    </row>
    <row r="17" spans="1:22" x14ac:dyDescent="0.2">
      <c r="A17" s="16" t="s">
        <v>337</v>
      </c>
      <c r="B17" s="4">
        <v>236359</v>
      </c>
      <c r="C17" s="4">
        <v>4593164</v>
      </c>
      <c r="D17" s="4">
        <v>-4356805</v>
      </c>
      <c r="E17" s="4">
        <v>-79348710000</v>
      </c>
      <c r="F17" s="4">
        <f t="shared" si="4"/>
        <v>-2345761966374</v>
      </c>
      <c r="G17" s="4">
        <v>303600</v>
      </c>
      <c r="H17" s="4">
        <v>4484400</v>
      </c>
      <c r="I17" s="4">
        <v>-4180800</v>
      </c>
      <c r="J17" s="4">
        <v>-76037605000</v>
      </c>
      <c r="K17" s="4">
        <f t="shared" si="5"/>
        <v>-363459444000</v>
      </c>
      <c r="L17" s="4">
        <v>1622</v>
      </c>
      <c r="M17" s="4">
        <v>4860</v>
      </c>
      <c r="N17" s="4">
        <v>172</v>
      </c>
      <c r="O17" s="4">
        <v>297</v>
      </c>
      <c r="P17" s="4">
        <v>4189700</v>
      </c>
      <c r="Q17" s="4">
        <v>8083800</v>
      </c>
      <c r="R17" s="5">
        <v>-2.7000000000000001E-3</v>
      </c>
      <c r="S17" s="4">
        <v>16652100</v>
      </c>
      <c r="T17" s="4">
        <f t="shared" si="2"/>
        <v>17169175</v>
      </c>
      <c r="U17" s="4">
        <f t="shared" si="6"/>
        <v>10322800</v>
      </c>
      <c r="V17" s="5">
        <v>2.1700000000000001E-2</v>
      </c>
    </row>
    <row r="18" spans="1:22" x14ac:dyDescent="0.2">
      <c r="A18" s="16" t="s">
        <v>336</v>
      </c>
      <c r="B18" s="4">
        <v>787046</v>
      </c>
      <c r="C18" s="4">
        <v>7927100</v>
      </c>
      <c r="D18" s="4">
        <v>-7140054</v>
      </c>
      <c r="E18" s="4">
        <v>-130674460000</v>
      </c>
      <c r="F18" s="4">
        <f t="shared" si="4"/>
        <v>-2266413256374</v>
      </c>
      <c r="G18" s="4">
        <v>2757201</v>
      </c>
      <c r="H18" s="4">
        <v>3189100</v>
      </c>
      <c r="I18" s="4">
        <v>-431899</v>
      </c>
      <c r="J18" s="4">
        <v>-8318366000</v>
      </c>
      <c r="K18" s="4">
        <f t="shared" si="5"/>
        <v>-287421839000</v>
      </c>
      <c r="L18" s="4">
        <v>3188</v>
      </c>
      <c r="M18" s="4">
        <v>6719</v>
      </c>
      <c r="N18" s="4">
        <v>326</v>
      </c>
      <c r="O18" s="4">
        <v>511</v>
      </c>
      <c r="P18" s="4">
        <v>8034300</v>
      </c>
      <c r="Q18" s="4">
        <v>15107700</v>
      </c>
      <c r="R18" s="5">
        <v>-2.4700000000000003E-2</v>
      </c>
      <c r="S18" s="4">
        <v>28820100</v>
      </c>
      <c r="T18" s="4">
        <f t="shared" si="2"/>
        <v>15891840</v>
      </c>
      <c r="U18" s="4">
        <f t="shared" si="6"/>
        <v>10322800</v>
      </c>
      <c r="V18" s="5">
        <v>4.0199999999999993E-2</v>
      </c>
    </row>
    <row r="19" spans="1:22" x14ac:dyDescent="0.2">
      <c r="A19" s="16" t="s">
        <v>335</v>
      </c>
      <c r="B19" s="4">
        <v>1083460</v>
      </c>
      <c r="C19" s="4">
        <v>5657700</v>
      </c>
      <c r="D19" s="4">
        <v>-4574240</v>
      </c>
      <c r="E19" s="4">
        <v>-85216880000</v>
      </c>
      <c r="F19" s="4">
        <f t="shared" si="4"/>
        <v>-2135738796374</v>
      </c>
      <c r="G19" s="4">
        <v>1631200</v>
      </c>
      <c r="H19" s="4">
        <v>1156900</v>
      </c>
      <c r="I19" s="4">
        <v>474300</v>
      </c>
      <c r="J19" s="4">
        <v>8936205000</v>
      </c>
      <c r="K19" s="4">
        <f t="shared" si="5"/>
        <v>-279103473000</v>
      </c>
      <c r="L19" s="4">
        <v>1823</v>
      </c>
      <c r="M19" s="4">
        <v>4717</v>
      </c>
      <c r="N19" s="4">
        <v>244</v>
      </c>
      <c r="O19" s="4">
        <v>393</v>
      </c>
      <c r="P19" s="4">
        <v>4557600</v>
      </c>
      <c r="Q19" s="4">
        <v>8306500</v>
      </c>
      <c r="R19" s="5">
        <v>-8.0000000000000002E-3</v>
      </c>
      <c r="S19" s="4">
        <v>15184400</v>
      </c>
      <c r="T19" s="4">
        <f t="shared" si="2"/>
        <v>15749790</v>
      </c>
      <c r="U19" s="4">
        <f t="shared" si="6"/>
        <v>10322800</v>
      </c>
      <c r="V19" s="5">
        <v>1.3300000000000001E-2</v>
      </c>
    </row>
    <row r="20" spans="1:22" x14ac:dyDescent="0.2">
      <c r="A20" s="16" t="s">
        <v>334</v>
      </c>
      <c r="B20" s="4">
        <v>392660</v>
      </c>
      <c r="C20" s="4">
        <v>2567768</v>
      </c>
      <c r="D20" s="4">
        <v>-2175108</v>
      </c>
      <c r="E20" s="4">
        <v>-40990050000</v>
      </c>
      <c r="F20" s="4">
        <f t="shared" si="4"/>
        <v>-2050521916374</v>
      </c>
      <c r="G20" s="4">
        <v>1031700</v>
      </c>
      <c r="H20" s="4">
        <v>1377100</v>
      </c>
      <c r="I20" s="4">
        <v>-345400</v>
      </c>
      <c r="J20" s="4">
        <v>-6487985000</v>
      </c>
      <c r="K20" s="4">
        <f t="shared" si="5"/>
        <v>-288039678000</v>
      </c>
      <c r="L20" s="4">
        <v>1665</v>
      </c>
      <c r="M20" s="4">
        <v>3394</v>
      </c>
      <c r="N20" s="4">
        <v>127</v>
      </c>
      <c r="O20" s="4">
        <v>202</v>
      </c>
      <c r="P20" s="4">
        <v>3838400</v>
      </c>
      <c r="Q20" s="4">
        <v>5710400</v>
      </c>
      <c r="R20" s="5">
        <v>-1.32E-2</v>
      </c>
      <c r="S20" s="4">
        <v>10322800</v>
      </c>
      <c r="T20" s="4">
        <f t="shared" si="2"/>
        <v>16640080</v>
      </c>
      <c r="U20" s="4">
        <f t="shared" si="6"/>
        <v>11946100</v>
      </c>
      <c r="V20" s="5">
        <v>2.3599999999999999E-2</v>
      </c>
    </row>
    <row r="21" spans="1:22" x14ac:dyDescent="0.2">
      <c r="A21" s="16" t="s">
        <v>333</v>
      </c>
      <c r="B21" s="4">
        <v>994300</v>
      </c>
      <c r="C21" s="4">
        <v>745400</v>
      </c>
      <c r="D21" s="4">
        <v>248900</v>
      </c>
      <c r="E21" s="4">
        <v>4701120000</v>
      </c>
      <c r="F21" s="4">
        <f t="shared" si="4"/>
        <v>-2009531866374</v>
      </c>
      <c r="G21" s="4">
        <v>2769900</v>
      </c>
      <c r="H21" s="4">
        <v>1693000</v>
      </c>
      <c r="I21" s="4">
        <v>1076900</v>
      </c>
      <c r="J21" s="4">
        <v>20598345000</v>
      </c>
      <c r="K21" s="4">
        <f t="shared" si="5"/>
        <v>-281551693000</v>
      </c>
      <c r="L21" s="4">
        <v>2532</v>
      </c>
      <c r="M21" s="4">
        <v>2085</v>
      </c>
      <c r="N21" s="4">
        <v>270</v>
      </c>
      <c r="O21" s="4">
        <v>114</v>
      </c>
      <c r="P21" s="4">
        <v>6568500</v>
      </c>
      <c r="Q21" s="4">
        <v>3946500</v>
      </c>
      <c r="R21" s="5">
        <v>2.7000000000000003E-2</v>
      </c>
      <c r="S21" s="4">
        <v>12508400</v>
      </c>
      <c r="T21" s="4">
        <f t="shared" si="2"/>
        <v>17617780</v>
      </c>
      <c r="U21" s="4">
        <f t="shared" si="6"/>
        <v>11946100</v>
      </c>
      <c r="V21" s="5">
        <v>2.6200000000000001E-2</v>
      </c>
    </row>
    <row r="22" spans="1:22" x14ac:dyDescent="0.2">
      <c r="A22" s="16" t="s">
        <v>332</v>
      </c>
      <c r="B22" s="4">
        <v>343900</v>
      </c>
      <c r="C22" s="4">
        <v>1282000</v>
      </c>
      <c r="D22" s="4">
        <v>-938100</v>
      </c>
      <c r="E22" s="4">
        <v>-17451690000</v>
      </c>
      <c r="F22" s="4">
        <f t="shared" si="4"/>
        <v>-2014232986374</v>
      </c>
      <c r="G22" s="4">
        <v>894700</v>
      </c>
      <c r="H22" s="4">
        <v>2561600</v>
      </c>
      <c r="I22" s="4">
        <v>-1666900</v>
      </c>
      <c r="J22" s="4">
        <v>-30975110000</v>
      </c>
      <c r="K22" s="4">
        <f t="shared" si="5"/>
        <v>-302150038000</v>
      </c>
      <c r="L22" s="4">
        <v>1597</v>
      </c>
      <c r="M22" s="4">
        <v>4986</v>
      </c>
      <c r="N22" s="4">
        <v>153</v>
      </c>
      <c r="O22" s="4">
        <v>199</v>
      </c>
      <c r="P22" s="4">
        <v>3869500</v>
      </c>
      <c r="Q22" s="4">
        <v>6603800</v>
      </c>
      <c r="R22" s="5">
        <v>0</v>
      </c>
      <c r="S22" s="4">
        <v>13072400</v>
      </c>
      <c r="T22" s="4">
        <f t="shared" si="2"/>
        <v>18490750</v>
      </c>
      <c r="U22" s="4">
        <f t="shared" si="6"/>
        <v>9789000</v>
      </c>
      <c r="V22" s="5">
        <v>1.34E-2</v>
      </c>
    </row>
    <row r="23" spans="1:22" x14ac:dyDescent="0.2">
      <c r="A23" s="16" t="s">
        <v>331</v>
      </c>
      <c r="B23" s="4">
        <v>974607</v>
      </c>
      <c r="C23" s="4">
        <v>3572100</v>
      </c>
      <c r="D23" s="4">
        <v>-2597493</v>
      </c>
      <c r="E23" s="4">
        <v>-49033810000</v>
      </c>
      <c r="F23" s="4">
        <f t="shared" si="4"/>
        <v>-1996781296374</v>
      </c>
      <c r="G23" s="4">
        <v>1817300</v>
      </c>
      <c r="H23" s="4">
        <v>1636400</v>
      </c>
      <c r="I23" s="4">
        <v>180900</v>
      </c>
      <c r="J23" s="4">
        <v>3461465000</v>
      </c>
      <c r="K23" s="4">
        <f t="shared" si="5"/>
        <v>-271174928000</v>
      </c>
      <c r="L23" s="4">
        <v>2304</v>
      </c>
      <c r="M23" s="4">
        <v>6439</v>
      </c>
      <c r="N23" s="4">
        <v>190</v>
      </c>
      <c r="O23" s="4">
        <v>343</v>
      </c>
      <c r="P23" s="4">
        <v>5004700</v>
      </c>
      <c r="Q23" s="4">
        <v>10726200</v>
      </c>
      <c r="R23" s="5">
        <v>-2.4199999999999999E-2</v>
      </c>
      <c r="S23" s="4">
        <v>20576400</v>
      </c>
      <c r="T23" s="4">
        <f t="shared" si="2"/>
        <v>17721140.100000001</v>
      </c>
      <c r="U23" s="4">
        <f t="shared" si="6"/>
        <v>9789000</v>
      </c>
      <c r="V23" s="5">
        <v>2.8799999999999999E-2</v>
      </c>
    </row>
    <row r="24" spans="1:22" x14ac:dyDescent="0.2">
      <c r="A24" s="16" t="s">
        <v>330</v>
      </c>
      <c r="B24" s="4">
        <v>931908</v>
      </c>
      <c r="C24" s="4">
        <v>6481200</v>
      </c>
      <c r="D24" s="4">
        <v>-5549292</v>
      </c>
      <c r="E24" s="4">
        <v>-105951480000</v>
      </c>
      <c r="F24" s="4">
        <f t="shared" si="4"/>
        <v>-1947747486374</v>
      </c>
      <c r="G24" s="4">
        <v>3641800</v>
      </c>
      <c r="H24" s="4">
        <v>2293500</v>
      </c>
      <c r="I24" s="4">
        <v>1348300</v>
      </c>
      <c r="J24" s="4">
        <v>26169920000</v>
      </c>
      <c r="K24" s="4">
        <f t="shared" si="5"/>
        <v>-274636393000</v>
      </c>
      <c r="L24" s="4">
        <v>2779</v>
      </c>
      <c r="M24" s="4">
        <v>9859</v>
      </c>
      <c r="N24" s="4">
        <v>327</v>
      </c>
      <c r="O24" s="4">
        <v>756</v>
      </c>
      <c r="P24" s="4">
        <v>9466900</v>
      </c>
      <c r="Q24" s="4">
        <v>20193400</v>
      </c>
      <c r="R24" s="5">
        <v>-2.3599999999999999E-2</v>
      </c>
      <c r="S24" s="4">
        <v>35920400</v>
      </c>
      <c r="T24" s="4">
        <f t="shared" si="2"/>
        <v>18843360.100000001</v>
      </c>
      <c r="U24" s="4">
        <f t="shared" si="6"/>
        <v>9789000</v>
      </c>
      <c r="V24" s="5">
        <v>2.8300000000000002E-2</v>
      </c>
    </row>
    <row r="25" spans="1:22" x14ac:dyDescent="0.2">
      <c r="A25" s="16" t="s">
        <v>329</v>
      </c>
      <c r="B25" s="4">
        <v>565325</v>
      </c>
      <c r="C25" s="4">
        <v>643800</v>
      </c>
      <c r="D25" s="4">
        <v>-78475</v>
      </c>
      <c r="E25" s="4">
        <v>-1531500000</v>
      </c>
      <c r="F25" s="4">
        <f t="shared" si="4"/>
        <v>-1841796006374</v>
      </c>
      <c r="G25" s="4">
        <v>1056300</v>
      </c>
      <c r="H25" s="4">
        <v>857500</v>
      </c>
      <c r="I25" s="4">
        <v>198800</v>
      </c>
      <c r="J25" s="4">
        <v>3884245000</v>
      </c>
      <c r="K25" s="4">
        <f t="shared" si="5"/>
        <v>-300806313000</v>
      </c>
      <c r="L25" s="4">
        <v>1105</v>
      </c>
      <c r="M25" s="4">
        <v>1654</v>
      </c>
      <c r="N25" s="4">
        <v>131</v>
      </c>
      <c r="O25" s="4">
        <v>196</v>
      </c>
      <c r="P25" s="4">
        <v>2943300</v>
      </c>
      <c r="Q25" s="4">
        <v>4436900</v>
      </c>
      <c r="R25" s="5">
        <v>2.5999999999999999E-3</v>
      </c>
      <c r="S25" s="4">
        <v>11946100</v>
      </c>
      <c r="T25" s="4">
        <f t="shared" si="2"/>
        <v>18904410.100000001</v>
      </c>
      <c r="U25" s="4">
        <f t="shared" si="6"/>
        <v>9789000</v>
      </c>
      <c r="V25" s="5">
        <v>1.03E-2</v>
      </c>
    </row>
    <row r="26" spans="1:22" x14ac:dyDescent="0.2">
      <c r="A26" s="16" t="s">
        <v>328</v>
      </c>
      <c r="B26" s="4">
        <v>1034500</v>
      </c>
      <c r="C26" s="4">
        <v>1097600</v>
      </c>
      <c r="D26" s="4">
        <v>-63100</v>
      </c>
      <c r="E26" s="4">
        <v>-1256060000</v>
      </c>
      <c r="F26" s="4">
        <f t="shared" si="4"/>
        <v>-1840264506374</v>
      </c>
      <c r="G26" s="4">
        <v>1121600</v>
      </c>
      <c r="H26" s="4">
        <v>2408400</v>
      </c>
      <c r="I26" s="4">
        <v>-1286800</v>
      </c>
      <c r="J26" s="4">
        <v>-25030575000</v>
      </c>
      <c r="K26" s="4">
        <f t="shared" si="5"/>
        <v>-304690558000</v>
      </c>
      <c r="L26" s="4">
        <v>1411</v>
      </c>
      <c r="M26" s="4">
        <v>2987</v>
      </c>
      <c r="N26" s="4">
        <v>159</v>
      </c>
      <c r="O26" s="4">
        <v>283</v>
      </c>
      <c r="P26" s="4">
        <v>3522900</v>
      </c>
      <c r="Q26" s="4">
        <v>6104900</v>
      </c>
      <c r="R26" s="5">
        <v>-1.8000000000000002E-2</v>
      </c>
      <c r="S26" s="4">
        <v>13551750</v>
      </c>
      <c r="T26" s="4">
        <f t="shared" si="2"/>
        <v>19566365.100000001</v>
      </c>
      <c r="U26" s="4">
        <f t="shared" si="6"/>
        <v>9789000</v>
      </c>
      <c r="V26" s="5">
        <v>2.7799999999999998E-2</v>
      </c>
    </row>
    <row r="27" spans="1:22" x14ac:dyDescent="0.2">
      <c r="A27" s="16" t="s">
        <v>327</v>
      </c>
      <c r="B27" s="4">
        <v>409900</v>
      </c>
      <c r="C27" s="4">
        <v>361148</v>
      </c>
      <c r="D27" s="4">
        <v>48752</v>
      </c>
      <c r="E27" s="4">
        <v>971030000</v>
      </c>
      <c r="F27" s="4">
        <f t="shared" si="4"/>
        <v>-1839008446374</v>
      </c>
      <c r="G27" s="4">
        <v>977700</v>
      </c>
      <c r="H27" s="4">
        <v>1331700</v>
      </c>
      <c r="I27" s="4">
        <v>-354000</v>
      </c>
      <c r="J27" s="4">
        <v>-6896185000</v>
      </c>
      <c r="K27" s="4">
        <f t="shared" si="5"/>
        <v>-279659983000</v>
      </c>
      <c r="L27" s="4">
        <v>1844</v>
      </c>
      <c r="M27" s="4">
        <v>1775</v>
      </c>
      <c r="N27" s="4">
        <v>180</v>
      </c>
      <c r="O27" s="4">
        <v>151</v>
      </c>
      <c r="P27" s="4">
        <v>4192600</v>
      </c>
      <c r="Q27" s="4">
        <v>3495600</v>
      </c>
      <c r="R27" s="5">
        <v>7.7000000000000002E-3</v>
      </c>
      <c r="S27" s="4">
        <v>9789000</v>
      </c>
      <c r="T27" s="4">
        <f t="shared" si="2"/>
        <v>20553105.100000001</v>
      </c>
      <c r="U27" s="4">
        <f t="shared" si="6"/>
        <v>13763900</v>
      </c>
      <c r="V27" s="5">
        <v>1.0200000000000001E-2</v>
      </c>
    </row>
    <row r="28" spans="1:22" x14ac:dyDescent="0.2">
      <c r="A28" s="16" t="s">
        <v>326</v>
      </c>
      <c r="B28" s="4">
        <v>737600</v>
      </c>
      <c r="C28" s="4">
        <v>1030800</v>
      </c>
      <c r="D28" s="4">
        <v>-293200</v>
      </c>
      <c r="E28" s="4">
        <v>-5752930000</v>
      </c>
      <c r="F28" s="4">
        <f t="shared" si="4"/>
        <v>-1839979476374</v>
      </c>
      <c r="G28" s="4">
        <v>1034900</v>
      </c>
      <c r="H28" s="4">
        <v>1674000</v>
      </c>
      <c r="I28" s="4">
        <v>-639100</v>
      </c>
      <c r="J28" s="4">
        <v>-12521985000</v>
      </c>
      <c r="K28" s="4">
        <f t="shared" si="5"/>
        <v>-272763798000</v>
      </c>
      <c r="L28" s="4">
        <v>1893</v>
      </c>
      <c r="M28" s="4">
        <v>3322</v>
      </c>
      <c r="N28" s="4">
        <v>215</v>
      </c>
      <c r="O28" s="4">
        <v>281</v>
      </c>
      <c r="P28" s="4">
        <v>4976900</v>
      </c>
      <c r="Q28" s="4">
        <v>7035500</v>
      </c>
      <c r="R28" s="5">
        <v>-2.5000000000000001E-3</v>
      </c>
      <c r="S28" s="4">
        <v>16046750</v>
      </c>
      <c r="T28" s="4">
        <f t="shared" si="2"/>
        <v>20404670.100000001</v>
      </c>
      <c r="U28" s="4">
        <f t="shared" si="6"/>
        <v>12880301</v>
      </c>
      <c r="V28" s="5">
        <v>1.0200000000000001E-2</v>
      </c>
    </row>
    <row r="29" spans="1:22" x14ac:dyDescent="0.2">
      <c r="A29" s="16" t="s">
        <v>325</v>
      </c>
      <c r="B29" s="4">
        <v>1064000</v>
      </c>
      <c r="C29" s="4">
        <v>1275800</v>
      </c>
      <c r="D29" s="4">
        <v>-211800</v>
      </c>
      <c r="E29" s="4">
        <v>-4181830000</v>
      </c>
      <c r="F29" s="4">
        <f t="shared" si="4"/>
        <v>-1834226546374</v>
      </c>
      <c r="G29" s="4">
        <v>1491100</v>
      </c>
      <c r="H29" s="4">
        <v>920400</v>
      </c>
      <c r="I29" s="4">
        <v>570700</v>
      </c>
      <c r="J29" s="4">
        <v>11311140000</v>
      </c>
      <c r="K29" s="4">
        <f t="shared" si="5"/>
        <v>-260241813000</v>
      </c>
      <c r="L29" s="4">
        <v>1554</v>
      </c>
      <c r="M29" s="4">
        <v>2624</v>
      </c>
      <c r="N29" s="4">
        <v>163</v>
      </c>
      <c r="O29" s="4">
        <v>197</v>
      </c>
      <c r="P29" s="4">
        <v>3652700</v>
      </c>
      <c r="Q29" s="4">
        <v>4919000</v>
      </c>
      <c r="R29" s="5">
        <v>-1.2699999999999999E-2</v>
      </c>
      <c r="S29" s="4">
        <v>13763900</v>
      </c>
      <c r="T29" s="4">
        <f t="shared" si="2"/>
        <v>19870550.100000001</v>
      </c>
      <c r="U29" s="4">
        <f t="shared" si="6"/>
        <v>12880301</v>
      </c>
      <c r="V29" s="5">
        <v>1.26E-2</v>
      </c>
    </row>
    <row r="30" spans="1:22" x14ac:dyDescent="0.2">
      <c r="A30" s="16" t="s">
        <v>324</v>
      </c>
      <c r="B30" s="4">
        <v>2345200</v>
      </c>
      <c r="C30" s="4">
        <v>2278100</v>
      </c>
      <c r="D30" s="4">
        <v>67100</v>
      </c>
      <c r="E30" s="4">
        <v>1329500000</v>
      </c>
      <c r="F30" s="4">
        <f t="shared" si="4"/>
        <v>-1830044716374</v>
      </c>
      <c r="G30" s="4">
        <v>1259200</v>
      </c>
      <c r="H30" s="4">
        <v>651400</v>
      </c>
      <c r="I30" s="4">
        <v>607800</v>
      </c>
      <c r="J30" s="4">
        <v>11971410000</v>
      </c>
      <c r="K30" s="4">
        <f t="shared" si="5"/>
        <v>-271552953000</v>
      </c>
      <c r="L30" s="4">
        <v>2503</v>
      </c>
      <c r="M30" s="4">
        <v>3655</v>
      </c>
      <c r="N30" s="4">
        <v>295</v>
      </c>
      <c r="O30" s="4">
        <v>342</v>
      </c>
      <c r="P30" s="4">
        <v>7129200</v>
      </c>
      <c r="Q30" s="4">
        <v>9019400</v>
      </c>
      <c r="R30" s="5">
        <v>0</v>
      </c>
      <c r="S30" s="4">
        <v>19225700</v>
      </c>
      <c r="T30" s="4">
        <f t="shared" si="2"/>
        <v>19957190.100000001</v>
      </c>
      <c r="U30" s="4">
        <f t="shared" si="6"/>
        <v>12556600</v>
      </c>
      <c r="V30" s="5">
        <v>2.7300000000000001E-2</v>
      </c>
    </row>
    <row r="31" spans="1:22" x14ac:dyDescent="0.2">
      <c r="A31" s="16" t="s">
        <v>323</v>
      </c>
      <c r="B31" s="4">
        <v>3755500</v>
      </c>
      <c r="C31" s="4">
        <v>1830500</v>
      </c>
      <c r="D31" s="4">
        <v>1925000</v>
      </c>
      <c r="E31" s="4">
        <v>37992370000</v>
      </c>
      <c r="F31" s="4">
        <f t="shared" si="4"/>
        <v>-1831374216374</v>
      </c>
      <c r="G31" s="4">
        <v>1196800</v>
      </c>
      <c r="H31" s="4">
        <v>1295700</v>
      </c>
      <c r="I31" s="4">
        <v>-98900</v>
      </c>
      <c r="J31" s="4">
        <v>-1878135000</v>
      </c>
      <c r="K31" s="4">
        <f t="shared" si="5"/>
        <v>-283524363000</v>
      </c>
      <c r="L31" s="4">
        <v>3541</v>
      </c>
      <c r="M31" s="4">
        <v>3344</v>
      </c>
      <c r="N31" s="4">
        <v>472</v>
      </c>
      <c r="O31" s="4">
        <v>304</v>
      </c>
      <c r="P31" s="4">
        <v>10966800</v>
      </c>
      <c r="Q31" s="4">
        <v>8156600</v>
      </c>
      <c r="R31" s="5">
        <v>2.8500000000000001E-2</v>
      </c>
      <c r="S31" s="4">
        <v>22285400</v>
      </c>
      <c r="T31" s="4">
        <f t="shared" si="2"/>
        <v>18800910.100000001</v>
      </c>
      <c r="U31" s="4">
        <f t="shared" si="6"/>
        <v>12556600</v>
      </c>
      <c r="V31" s="5">
        <v>2.52E-2</v>
      </c>
    </row>
    <row r="32" spans="1:22" x14ac:dyDescent="0.2">
      <c r="A32" s="16" t="s">
        <v>322</v>
      </c>
      <c r="B32" s="4">
        <v>1619700</v>
      </c>
      <c r="C32" s="4">
        <v>5401498</v>
      </c>
      <c r="D32" s="4">
        <v>-3781798</v>
      </c>
      <c r="E32" s="4">
        <v>-72952980000</v>
      </c>
      <c r="F32" s="4">
        <f t="shared" si="4"/>
        <v>-1869366586374</v>
      </c>
      <c r="G32" s="4">
        <v>664300</v>
      </c>
      <c r="H32" s="4">
        <v>2251448</v>
      </c>
      <c r="I32" s="4">
        <v>-1587148</v>
      </c>
      <c r="J32" s="4">
        <v>-30522444000</v>
      </c>
      <c r="K32" s="4">
        <f t="shared" si="5"/>
        <v>-281646228000</v>
      </c>
      <c r="L32" s="4">
        <v>2450</v>
      </c>
      <c r="M32" s="4">
        <v>2789</v>
      </c>
      <c r="N32" s="4">
        <v>282</v>
      </c>
      <c r="O32" s="4">
        <v>324</v>
      </c>
      <c r="P32" s="4">
        <v>8271300</v>
      </c>
      <c r="Q32" s="4">
        <v>9461100</v>
      </c>
      <c r="R32" s="5">
        <v>5.1999999999999998E-3</v>
      </c>
      <c r="S32" s="4">
        <v>21802100</v>
      </c>
      <c r="T32" s="4">
        <f t="shared" si="2"/>
        <v>17218600.100000001</v>
      </c>
      <c r="U32" s="4">
        <f t="shared" si="6"/>
        <v>12556600</v>
      </c>
      <c r="V32" s="5">
        <v>1.54E-2</v>
      </c>
    </row>
    <row r="33" spans="1:22" x14ac:dyDescent="0.2">
      <c r="A33" s="16" t="s">
        <v>321</v>
      </c>
      <c r="B33" s="4">
        <v>295110</v>
      </c>
      <c r="C33" s="4">
        <v>5398973</v>
      </c>
      <c r="D33" s="4">
        <v>-5103863</v>
      </c>
      <c r="E33" s="4">
        <v>-98621600000</v>
      </c>
      <c r="F33" s="4">
        <f t="shared" si="4"/>
        <v>-1796413606374</v>
      </c>
      <c r="G33" s="4">
        <v>1806700</v>
      </c>
      <c r="H33" s="4">
        <v>1222901</v>
      </c>
      <c r="I33" s="4">
        <v>583799</v>
      </c>
      <c r="J33" s="4">
        <v>11368427000</v>
      </c>
      <c r="K33" s="4">
        <f t="shared" si="5"/>
        <v>-251123784000</v>
      </c>
      <c r="L33" s="4">
        <v>2186</v>
      </c>
      <c r="M33" s="4">
        <v>2959</v>
      </c>
      <c r="N33" s="4">
        <v>205</v>
      </c>
      <c r="O33" s="4">
        <v>313</v>
      </c>
      <c r="P33" s="4">
        <v>5228200</v>
      </c>
      <c r="Q33" s="4">
        <v>6997700</v>
      </c>
      <c r="R33" s="5">
        <v>-1.29E-2</v>
      </c>
      <c r="S33" s="4">
        <v>12880301</v>
      </c>
      <c r="T33" s="4">
        <f t="shared" si="2"/>
        <v>17144810</v>
      </c>
      <c r="U33" s="4">
        <f t="shared" si="6"/>
        <v>12556600</v>
      </c>
      <c r="V33" s="5">
        <v>1.8000000000000002E-2</v>
      </c>
    </row>
    <row r="34" spans="1:22" x14ac:dyDescent="0.2">
      <c r="A34" s="16" t="s">
        <v>320</v>
      </c>
      <c r="B34" s="4">
        <v>2208300</v>
      </c>
      <c r="C34" s="4">
        <v>12044158</v>
      </c>
      <c r="D34" s="4">
        <v>-9835858</v>
      </c>
      <c r="E34" s="4">
        <v>-195597250000</v>
      </c>
      <c r="F34" s="4">
        <f t="shared" si="4"/>
        <v>-1697792006374</v>
      </c>
      <c r="G34" s="4">
        <v>1993900</v>
      </c>
      <c r="H34" s="4">
        <v>949500</v>
      </c>
      <c r="I34" s="4">
        <v>1044400</v>
      </c>
      <c r="J34" s="4">
        <v>20750285000</v>
      </c>
      <c r="K34" s="4">
        <f t="shared" si="5"/>
        <v>-262492211000</v>
      </c>
      <c r="L34" s="4">
        <v>6409</v>
      </c>
      <c r="M34" s="4">
        <v>5938</v>
      </c>
      <c r="N34" s="4">
        <v>1013</v>
      </c>
      <c r="O34" s="4">
        <v>850</v>
      </c>
      <c r="P34" s="4">
        <v>21534700</v>
      </c>
      <c r="Q34" s="4">
        <v>19686500</v>
      </c>
      <c r="R34" s="5">
        <v>-1.0200000000000001E-2</v>
      </c>
      <c r="S34" s="4">
        <v>47142600</v>
      </c>
      <c r="T34" s="4">
        <f t="shared" si="2"/>
        <v>14436680</v>
      </c>
      <c r="U34" s="4">
        <f t="shared" si="6"/>
        <v>8422700</v>
      </c>
      <c r="V34" s="5">
        <v>3.7100000000000001E-2</v>
      </c>
    </row>
    <row r="35" spans="1:22" x14ac:dyDescent="0.2">
      <c r="A35" s="16" t="s">
        <v>319</v>
      </c>
      <c r="B35" s="4">
        <v>385810</v>
      </c>
      <c r="C35" s="4">
        <v>6319178</v>
      </c>
      <c r="D35" s="4">
        <v>-5933368</v>
      </c>
      <c r="E35" s="4">
        <v>-116988070000</v>
      </c>
      <c r="F35" s="4">
        <f t="shared" si="4"/>
        <v>-1502194756374</v>
      </c>
      <c r="G35" s="4">
        <v>501000</v>
      </c>
      <c r="H35" s="4">
        <v>641300</v>
      </c>
      <c r="I35" s="4">
        <v>-140300</v>
      </c>
      <c r="J35" s="4">
        <v>-2731750000</v>
      </c>
      <c r="K35" s="4">
        <f t="shared" si="5"/>
        <v>-283242496000</v>
      </c>
      <c r="L35" s="4">
        <v>1999</v>
      </c>
      <c r="M35" s="4">
        <v>2084</v>
      </c>
      <c r="N35" s="4">
        <v>198</v>
      </c>
      <c r="O35" s="4">
        <v>193</v>
      </c>
      <c r="P35" s="4">
        <v>4645900</v>
      </c>
      <c r="Q35" s="4">
        <v>4501400</v>
      </c>
      <c r="R35" s="5">
        <v>-2.5000000000000001E-3</v>
      </c>
      <c r="S35" s="4">
        <v>12556600</v>
      </c>
      <c r="T35" s="4">
        <f t="shared" si="2"/>
        <v>13984730</v>
      </c>
      <c r="U35" s="4">
        <f t="shared" si="6"/>
        <v>8422700</v>
      </c>
      <c r="V35" s="5">
        <v>1.5100000000000001E-2</v>
      </c>
    </row>
    <row r="36" spans="1:22" x14ac:dyDescent="0.2">
      <c r="A36" s="16" t="s">
        <v>318</v>
      </c>
      <c r="B36" s="4">
        <v>2507200</v>
      </c>
      <c r="C36" s="4">
        <v>5030300</v>
      </c>
      <c r="D36" s="4">
        <v>-2523100</v>
      </c>
      <c r="E36" s="4">
        <v>-49663330000</v>
      </c>
      <c r="F36" s="4">
        <f t="shared" si="4"/>
        <v>-1385206686374</v>
      </c>
      <c r="G36" s="4">
        <v>1117200</v>
      </c>
      <c r="H36" s="4">
        <v>1627400</v>
      </c>
      <c r="I36" s="4">
        <v>-510200</v>
      </c>
      <c r="J36" s="4">
        <v>-10068635000</v>
      </c>
      <c r="K36" s="4">
        <f t="shared" si="5"/>
        <v>-280510746000</v>
      </c>
      <c r="L36" s="4">
        <v>3304</v>
      </c>
      <c r="M36" s="4">
        <v>3228</v>
      </c>
      <c r="N36" s="4">
        <v>366</v>
      </c>
      <c r="O36" s="4">
        <v>354</v>
      </c>
      <c r="P36" s="4">
        <v>8858100</v>
      </c>
      <c r="Q36" s="4">
        <v>7969900</v>
      </c>
      <c r="R36" s="5">
        <v>7.7000000000000002E-3</v>
      </c>
      <c r="S36" s="4">
        <v>20171300</v>
      </c>
      <c r="T36" s="4">
        <f t="shared" si="2"/>
        <v>14107770</v>
      </c>
      <c r="U36" s="4">
        <f t="shared" si="6"/>
        <v>8422700</v>
      </c>
      <c r="V36" s="5">
        <v>0.02</v>
      </c>
    </row>
    <row r="37" spans="1:22" x14ac:dyDescent="0.2">
      <c r="A37" s="16" t="s">
        <v>317</v>
      </c>
      <c r="B37" s="4">
        <v>1638100</v>
      </c>
      <c r="C37" s="4">
        <v>5442102</v>
      </c>
      <c r="D37" s="4">
        <v>-3804002</v>
      </c>
      <c r="E37" s="4">
        <v>-74608100000</v>
      </c>
      <c r="F37" s="4">
        <f t="shared" si="4"/>
        <v>-1335543356374</v>
      </c>
      <c r="G37" s="4">
        <v>1723900</v>
      </c>
      <c r="H37" s="4">
        <v>1904900</v>
      </c>
      <c r="I37" s="4">
        <v>-181000</v>
      </c>
      <c r="J37" s="4">
        <v>-3607950000</v>
      </c>
      <c r="K37" s="4">
        <f t="shared" si="5"/>
        <v>-270442111000</v>
      </c>
      <c r="L37" s="4">
        <v>2237</v>
      </c>
      <c r="M37" s="4">
        <v>3842</v>
      </c>
      <c r="N37" s="4">
        <v>248</v>
      </c>
      <c r="O37" s="4">
        <v>332</v>
      </c>
      <c r="P37" s="4">
        <v>6175500</v>
      </c>
      <c r="Q37" s="4">
        <v>8546600</v>
      </c>
      <c r="R37" s="5">
        <v>-1.0200000000000001E-2</v>
      </c>
      <c r="S37" s="4">
        <v>19656400</v>
      </c>
      <c r="T37" s="4">
        <f t="shared" si="2"/>
        <v>13175360</v>
      </c>
      <c r="U37" s="4">
        <f t="shared" si="6"/>
        <v>5979000</v>
      </c>
      <c r="V37" s="5">
        <v>1.2699999999999999E-2</v>
      </c>
    </row>
    <row r="38" spans="1:22" x14ac:dyDescent="0.2">
      <c r="A38" s="16" t="s">
        <v>316</v>
      </c>
      <c r="B38" s="4">
        <v>638200</v>
      </c>
      <c r="C38" s="4">
        <v>1537500</v>
      </c>
      <c r="D38" s="4">
        <v>-899300</v>
      </c>
      <c r="E38" s="4">
        <v>-17798120000</v>
      </c>
      <c r="F38" s="4">
        <f t="shared" si="4"/>
        <v>-1260935256374</v>
      </c>
      <c r="G38" s="4">
        <v>866700</v>
      </c>
      <c r="H38" s="4">
        <v>1691100</v>
      </c>
      <c r="I38" s="4">
        <v>-824400</v>
      </c>
      <c r="J38" s="4">
        <v>-16276250000</v>
      </c>
      <c r="K38" s="4">
        <f t="shared" si="5"/>
        <v>-266834161000</v>
      </c>
      <c r="L38" s="4">
        <v>1676</v>
      </c>
      <c r="M38" s="4">
        <v>2594</v>
      </c>
      <c r="N38" s="4">
        <v>213</v>
      </c>
      <c r="O38" s="4">
        <v>282</v>
      </c>
      <c r="P38" s="4">
        <v>4467100</v>
      </c>
      <c r="Q38" s="4">
        <v>5847200</v>
      </c>
      <c r="R38" s="5">
        <v>-2.5000000000000001E-3</v>
      </c>
      <c r="S38" s="4">
        <v>14562400</v>
      </c>
      <c r="T38" s="4">
        <f t="shared" si="2"/>
        <v>12208080</v>
      </c>
      <c r="U38" s="4">
        <f t="shared" si="6"/>
        <v>5979000</v>
      </c>
      <c r="V38" s="5">
        <v>1.5100000000000001E-2</v>
      </c>
    </row>
    <row r="39" spans="1:22" x14ac:dyDescent="0.2">
      <c r="A39" s="16" t="s">
        <v>315</v>
      </c>
      <c r="B39" s="4">
        <v>682810</v>
      </c>
      <c r="C39" s="4">
        <v>1675400</v>
      </c>
      <c r="D39" s="4">
        <v>-992590</v>
      </c>
      <c r="E39" s="4">
        <v>-19667340000</v>
      </c>
      <c r="F39" s="4">
        <f t="shared" ref="F39:F44" si="7">E39+F40</f>
        <v>-1243137136374</v>
      </c>
      <c r="G39" s="4">
        <v>1118500</v>
      </c>
      <c r="H39" s="4">
        <v>535900</v>
      </c>
      <c r="I39" s="4">
        <v>582600</v>
      </c>
      <c r="J39" s="4">
        <v>11582565000</v>
      </c>
      <c r="K39" s="4">
        <f t="shared" ref="K39:K44" si="8">K40+J39</f>
        <v>-250557911000</v>
      </c>
      <c r="L39" s="4">
        <v>1310</v>
      </c>
      <c r="M39" s="4">
        <v>1617</v>
      </c>
      <c r="N39" s="4">
        <v>129</v>
      </c>
      <c r="O39" s="4">
        <v>157</v>
      </c>
      <c r="P39" s="4">
        <v>3501100</v>
      </c>
      <c r="Q39" s="4">
        <v>3823600</v>
      </c>
      <c r="R39" s="5">
        <v>2.5999999999999999E-3</v>
      </c>
      <c r="S39" s="4">
        <v>8422700</v>
      </c>
      <c r="T39" s="4">
        <f t="shared" ref="T39:T44" si="9">AVERAGE(S40:S49)</f>
        <v>12120440</v>
      </c>
      <c r="U39" s="4">
        <f t="shared" ref="U39:U44" si="10">MIN(S40:S44)</f>
        <v>5979000</v>
      </c>
      <c r="V39" s="5">
        <v>1.26E-2</v>
      </c>
    </row>
    <row r="40" spans="1:22" x14ac:dyDescent="0.2">
      <c r="A40" s="16" t="s">
        <v>314</v>
      </c>
      <c r="B40" s="4">
        <v>1633300</v>
      </c>
      <c r="C40" s="4">
        <v>3101419</v>
      </c>
      <c r="D40" s="4">
        <v>-1468119</v>
      </c>
      <c r="E40" s="4">
        <v>-28883250000</v>
      </c>
      <c r="F40" s="4">
        <f t="shared" si="7"/>
        <v>-1223469796374</v>
      </c>
      <c r="G40" s="4">
        <v>788400</v>
      </c>
      <c r="H40" s="4">
        <v>2869000</v>
      </c>
      <c r="I40" s="4">
        <v>-2080600</v>
      </c>
      <c r="J40" s="4">
        <v>-41223735000</v>
      </c>
      <c r="K40" s="4">
        <f t="shared" si="8"/>
        <v>-262140476000</v>
      </c>
      <c r="L40" s="4">
        <v>3896</v>
      </c>
      <c r="M40" s="4">
        <v>3100</v>
      </c>
      <c r="N40" s="4">
        <v>494</v>
      </c>
      <c r="O40" s="4">
        <v>371</v>
      </c>
      <c r="P40" s="4">
        <v>10424100</v>
      </c>
      <c r="Q40" s="4">
        <v>8049300</v>
      </c>
      <c r="R40" s="5">
        <v>1.03E-2</v>
      </c>
      <c r="S40" s="4">
        <v>20092100</v>
      </c>
      <c r="T40" s="4">
        <f t="shared" si="9"/>
        <v>10803430</v>
      </c>
      <c r="U40" s="4">
        <f t="shared" si="10"/>
        <v>5979000</v>
      </c>
      <c r="V40" s="5">
        <v>2.7300000000000001E-2</v>
      </c>
    </row>
    <row r="41" spans="1:22" x14ac:dyDescent="0.2">
      <c r="A41" s="16" t="s">
        <v>310</v>
      </c>
      <c r="B41" s="4">
        <v>1955530</v>
      </c>
      <c r="C41" s="4">
        <v>494300</v>
      </c>
      <c r="D41" s="4">
        <v>1461230</v>
      </c>
      <c r="E41" s="4">
        <v>28425290000</v>
      </c>
      <c r="F41" s="4">
        <f t="shared" si="7"/>
        <v>-1194586546374</v>
      </c>
      <c r="G41" s="4">
        <v>994000</v>
      </c>
      <c r="H41" s="4">
        <v>791200</v>
      </c>
      <c r="I41" s="4">
        <v>202800</v>
      </c>
      <c r="J41" s="4">
        <v>4052220000</v>
      </c>
      <c r="K41" s="4">
        <f t="shared" si="8"/>
        <v>-220916741000</v>
      </c>
      <c r="L41" s="4">
        <v>2580</v>
      </c>
      <c r="M41" s="4">
        <v>1488</v>
      </c>
      <c r="N41" s="4">
        <v>230</v>
      </c>
      <c r="O41" s="4">
        <v>153</v>
      </c>
      <c r="P41" s="4">
        <v>5810900</v>
      </c>
      <c r="Q41" s="4">
        <v>4187600</v>
      </c>
      <c r="R41" s="5">
        <v>1.5600000000000001E-2</v>
      </c>
      <c r="S41" s="4">
        <v>10722600</v>
      </c>
      <c r="T41" s="4">
        <f t="shared" si="9"/>
        <v>10680860</v>
      </c>
      <c r="U41" s="4">
        <f t="shared" si="10"/>
        <v>5979000</v>
      </c>
      <c r="V41" s="5">
        <v>1.54E-2</v>
      </c>
    </row>
    <row r="42" spans="1:22" x14ac:dyDescent="0.2">
      <c r="A42" s="16" t="s">
        <v>309</v>
      </c>
      <c r="B42" s="4">
        <v>911300</v>
      </c>
      <c r="C42" s="4">
        <v>821300</v>
      </c>
      <c r="D42" s="4">
        <v>90000</v>
      </c>
      <c r="E42" s="4">
        <v>1776660000</v>
      </c>
      <c r="F42" s="4">
        <f t="shared" si="7"/>
        <v>-1223011836374</v>
      </c>
      <c r="G42" s="4">
        <v>284600</v>
      </c>
      <c r="H42" s="4">
        <v>510100</v>
      </c>
      <c r="I42" s="4">
        <v>-225500</v>
      </c>
      <c r="J42" s="4">
        <v>-4313745000</v>
      </c>
      <c r="K42" s="4">
        <f t="shared" si="8"/>
        <v>-224968961000</v>
      </c>
      <c r="L42" s="4">
        <v>1515</v>
      </c>
      <c r="M42" s="4">
        <v>1120</v>
      </c>
      <c r="N42" s="4">
        <v>86</v>
      </c>
      <c r="O42" s="4">
        <v>129</v>
      </c>
      <c r="P42" s="4">
        <v>2579800</v>
      </c>
      <c r="Q42" s="4">
        <v>2844200</v>
      </c>
      <c r="R42" s="5">
        <v>5.3E-3</v>
      </c>
      <c r="S42" s="4">
        <v>5979000</v>
      </c>
      <c r="T42" s="4">
        <f t="shared" si="9"/>
        <v>11316150</v>
      </c>
      <c r="U42" s="4">
        <f t="shared" si="10"/>
        <v>8037100</v>
      </c>
      <c r="V42" s="5">
        <v>1.04E-2</v>
      </c>
    </row>
    <row r="43" spans="1:22" x14ac:dyDescent="0.2">
      <c r="A43" s="16" t="s">
        <v>306</v>
      </c>
      <c r="B43" s="4">
        <v>2010200</v>
      </c>
      <c r="C43" s="4">
        <v>1628700</v>
      </c>
      <c r="D43" s="4">
        <v>381500</v>
      </c>
      <c r="E43" s="4">
        <v>7325600000</v>
      </c>
      <c r="F43" s="4">
        <f t="shared" si="7"/>
        <v>-1224788496374</v>
      </c>
      <c r="G43" s="4">
        <v>1945000</v>
      </c>
      <c r="H43" s="4">
        <v>1733600</v>
      </c>
      <c r="I43" s="4">
        <v>211400</v>
      </c>
      <c r="J43" s="4">
        <v>4305130000</v>
      </c>
      <c r="K43" s="4">
        <f t="shared" si="8"/>
        <v>-220655216000</v>
      </c>
      <c r="L43" s="4">
        <v>2435</v>
      </c>
      <c r="M43" s="4">
        <v>1300</v>
      </c>
      <c r="N43" s="4">
        <v>287</v>
      </c>
      <c r="O43" s="4">
        <v>170</v>
      </c>
      <c r="P43" s="4">
        <v>6632600</v>
      </c>
      <c r="Q43" s="4">
        <v>3553400</v>
      </c>
      <c r="R43" s="5">
        <v>2.1299999999999999E-2</v>
      </c>
      <c r="S43" s="4">
        <v>12142400</v>
      </c>
      <c r="T43" s="4">
        <f t="shared" si="9"/>
        <v>11715410</v>
      </c>
      <c r="U43" s="4">
        <f t="shared" si="10"/>
        <v>4889600</v>
      </c>
      <c r="V43" s="5">
        <v>3.0899999999999997E-2</v>
      </c>
    </row>
    <row r="44" spans="1:22" x14ac:dyDescent="0.2">
      <c r="A44" s="16" t="s">
        <v>305</v>
      </c>
      <c r="B44" s="4">
        <v>1352100</v>
      </c>
      <c r="C44" s="4">
        <v>3580700</v>
      </c>
      <c r="D44" s="4">
        <v>-2228600</v>
      </c>
      <c r="E44" s="4">
        <v>-42441400000</v>
      </c>
      <c r="F44" s="4">
        <f t="shared" si="7"/>
        <v>-1232114096374</v>
      </c>
      <c r="G44" s="4">
        <v>487600</v>
      </c>
      <c r="H44" s="4">
        <v>939000</v>
      </c>
      <c r="I44" s="4">
        <v>-451400</v>
      </c>
      <c r="J44" s="4">
        <v>-8537220000</v>
      </c>
      <c r="K44" s="4">
        <f t="shared" si="8"/>
        <v>-224960346000</v>
      </c>
      <c r="L44" s="4">
        <v>2028</v>
      </c>
      <c r="M44" s="4">
        <v>3999</v>
      </c>
      <c r="N44" s="4">
        <v>186</v>
      </c>
      <c r="O44" s="4">
        <v>321</v>
      </c>
      <c r="P44" s="4">
        <v>4115800</v>
      </c>
      <c r="Q44" s="4">
        <v>8986000</v>
      </c>
      <c r="R44" s="5">
        <v>-1.8600000000000002E-2</v>
      </c>
      <c r="S44" s="4">
        <v>20061300</v>
      </c>
      <c r="T44" s="4">
        <f t="shared" si="9"/>
        <v>12053290</v>
      </c>
      <c r="U44" s="4">
        <f t="shared" si="10"/>
        <v>4889600</v>
      </c>
      <c r="V44" s="5">
        <v>2.0899999999999998E-2</v>
      </c>
    </row>
    <row r="45" spans="1:22" x14ac:dyDescent="0.2">
      <c r="A45" s="16" t="s">
        <v>304</v>
      </c>
      <c r="B45" s="4">
        <v>403300</v>
      </c>
      <c r="C45" s="4">
        <v>1811100</v>
      </c>
      <c r="D45" s="4">
        <v>-1407800</v>
      </c>
      <c r="E45" s="4">
        <v>-27015288463</v>
      </c>
      <c r="F45" s="4">
        <f t="shared" ref="F45:F55" si="11">E45+F46</f>
        <v>-1189672696374</v>
      </c>
      <c r="G45" s="4">
        <v>616100</v>
      </c>
      <c r="H45" s="4">
        <v>490800</v>
      </c>
      <c r="I45" s="4">
        <v>125300</v>
      </c>
      <c r="J45" s="4">
        <v>2406350000</v>
      </c>
      <c r="K45" s="4">
        <f t="shared" ref="K45:K55" si="12">K46+J45</f>
        <v>-216423126000</v>
      </c>
      <c r="L45" s="4">
        <v>1030</v>
      </c>
      <c r="M45" s="4">
        <v>1870</v>
      </c>
      <c r="N45" s="4">
        <v>85</v>
      </c>
      <c r="O45" s="4">
        <v>147</v>
      </c>
      <c r="P45" s="4">
        <v>2231600</v>
      </c>
      <c r="Q45" s="4">
        <v>3815500</v>
      </c>
      <c r="R45" s="5">
        <v>-1.3000000000000001E-2</v>
      </c>
      <c r="S45" s="4">
        <v>8037100</v>
      </c>
      <c r="T45" s="4">
        <f t="shared" ref="T45:T61" si="13">AVERAGE(S46:S55)</f>
        <v>12244370</v>
      </c>
      <c r="U45" s="4">
        <f t="shared" ref="U45:U55" si="14">MIN(S46:S50)</f>
        <v>4889600</v>
      </c>
      <c r="V45" s="5">
        <v>1.3000000000000001E-2</v>
      </c>
    </row>
    <row r="46" spans="1:22" x14ac:dyDescent="0.2">
      <c r="A46" s="16" t="s">
        <v>303</v>
      </c>
      <c r="B46" s="4">
        <v>4477820</v>
      </c>
      <c r="C46" s="4">
        <v>2229600</v>
      </c>
      <c r="D46" s="4">
        <v>2248220</v>
      </c>
      <c r="E46" s="4">
        <v>43182600000</v>
      </c>
      <c r="F46" s="4">
        <f t="shared" si="11"/>
        <v>-1162657407911</v>
      </c>
      <c r="G46" s="4">
        <v>927100</v>
      </c>
      <c r="H46" s="4">
        <v>1359300</v>
      </c>
      <c r="I46" s="4">
        <v>-432200</v>
      </c>
      <c r="J46" s="4">
        <v>-8236160000</v>
      </c>
      <c r="K46" s="4">
        <f t="shared" si="12"/>
        <v>-218829476000</v>
      </c>
      <c r="L46" s="4">
        <v>3063</v>
      </c>
      <c r="M46" s="4">
        <v>4240</v>
      </c>
      <c r="N46" s="4">
        <v>215</v>
      </c>
      <c r="O46" s="4">
        <v>415</v>
      </c>
      <c r="P46" s="4">
        <v>7029700</v>
      </c>
      <c r="Q46" s="4">
        <v>11117500</v>
      </c>
      <c r="R46" s="5">
        <v>-1.54E-2</v>
      </c>
      <c r="S46" s="4">
        <v>21401700</v>
      </c>
      <c r="T46" s="4">
        <f t="shared" si="13"/>
        <v>11297855.1</v>
      </c>
      <c r="U46" s="4">
        <f t="shared" si="14"/>
        <v>4889600</v>
      </c>
      <c r="V46" s="5">
        <v>2.7999999999999997E-2</v>
      </c>
    </row>
    <row r="47" spans="1:22" x14ac:dyDescent="0.2">
      <c r="A47" s="16" t="s">
        <v>299</v>
      </c>
      <c r="B47" s="4">
        <v>1521000</v>
      </c>
      <c r="C47" s="4">
        <v>990581</v>
      </c>
      <c r="D47" s="4">
        <v>530419</v>
      </c>
      <c r="E47" s="4">
        <v>10486350000</v>
      </c>
      <c r="F47" s="4">
        <f t="shared" si="11"/>
        <v>-1205840007911</v>
      </c>
      <c r="G47" s="4">
        <v>1108500</v>
      </c>
      <c r="H47" s="4">
        <v>301850</v>
      </c>
      <c r="I47" s="4">
        <v>806650</v>
      </c>
      <c r="J47" s="4">
        <v>15933695000</v>
      </c>
      <c r="K47" s="4">
        <f t="shared" si="12"/>
        <v>-210593316000</v>
      </c>
      <c r="L47" s="4">
        <v>1213</v>
      </c>
      <c r="M47" s="4">
        <v>1899</v>
      </c>
      <c r="N47" s="4">
        <v>117</v>
      </c>
      <c r="O47" s="4">
        <v>123</v>
      </c>
      <c r="P47" s="4">
        <v>2775300</v>
      </c>
      <c r="Q47" s="4">
        <v>4029800</v>
      </c>
      <c r="R47" s="5">
        <v>-2.5000000000000001E-3</v>
      </c>
      <c r="S47" s="4">
        <v>10332300</v>
      </c>
      <c r="T47" s="4">
        <f t="shared" si="13"/>
        <v>11224195.1</v>
      </c>
      <c r="U47" s="4">
        <f t="shared" si="14"/>
        <v>4889600</v>
      </c>
      <c r="V47" s="5">
        <v>1.01E-2</v>
      </c>
    </row>
    <row r="48" spans="1:22" x14ac:dyDescent="0.2">
      <c r="A48" s="16" t="s">
        <v>298</v>
      </c>
      <c r="B48" s="4">
        <v>1612300</v>
      </c>
      <c r="C48" s="4">
        <v>486899</v>
      </c>
      <c r="D48" s="4">
        <v>1125401</v>
      </c>
      <c r="E48" s="4">
        <v>22214070000</v>
      </c>
      <c r="F48" s="4">
        <f t="shared" si="11"/>
        <v>-1216326357911</v>
      </c>
      <c r="G48" s="4">
        <v>643600</v>
      </c>
      <c r="H48" s="4">
        <v>146200</v>
      </c>
      <c r="I48" s="4">
        <v>497400</v>
      </c>
      <c r="J48" s="4">
        <v>9793415000</v>
      </c>
      <c r="K48" s="4">
        <f t="shared" si="12"/>
        <v>-226527011000</v>
      </c>
      <c r="L48" s="4">
        <v>805</v>
      </c>
      <c r="M48" s="4">
        <v>1237</v>
      </c>
      <c r="N48" s="4">
        <v>56</v>
      </c>
      <c r="O48" s="4">
        <v>85</v>
      </c>
      <c r="P48" s="4">
        <v>1178100</v>
      </c>
      <c r="Q48" s="4">
        <v>2372200</v>
      </c>
      <c r="R48" s="5">
        <v>0</v>
      </c>
      <c r="S48" s="4">
        <v>4889600</v>
      </c>
      <c r="T48" s="4">
        <f t="shared" si="13"/>
        <v>11869542.1</v>
      </c>
      <c r="U48" s="4">
        <f t="shared" si="14"/>
        <v>6922000</v>
      </c>
      <c r="V48" s="5">
        <v>1.0200000000000001E-2</v>
      </c>
    </row>
    <row r="49" spans="1:22" x14ac:dyDescent="0.2">
      <c r="A49" s="16" t="s">
        <v>286</v>
      </c>
      <c r="B49" s="4">
        <v>1959000</v>
      </c>
      <c r="C49" s="4">
        <v>8600</v>
      </c>
      <c r="D49" s="4">
        <v>1950400</v>
      </c>
      <c r="E49" s="4">
        <v>38464480000</v>
      </c>
      <c r="F49" s="4">
        <f t="shared" si="11"/>
        <v>-1238540427911</v>
      </c>
      <c r="G49" s="4">
        <v>2255500</v>
      </c>
      <c r="H49" s="4">
        <v>205200</v>
      </c>
      <c r="I49" s="4">
        <v>2050300</v>
      </c>
      <c r="J49" s="4">
        <v>40390440000</v>
      </c>
      <c r="K49" s="4">
        <f t="shared" si="12"/>
        <v>-236320426000</v>
      </c>
      <c r="L49" s="4">
        <v>1567</v>
      </c>
      <c r="M49" s="4">
        <v>893</v>
      </c>
      <c r="N49" s="4">
        <v>205</v>
      </c>
      <c r="O49" s="4">
        <v>105</v>
      </c>
      <c r="P49" s="4">
        <v>4397500</v>
      </c>
      <c r="Q49" s="4">
        <v>2527000</v>
      </c>
      <c r="R49" s="5">
        <v>5.1000000000000004E-3</v>
      </c>
      <c r="S49" s="4">
        <v>7546300</v>
      </c>
      <c r="T49" s="4">
        <f t="shared" si="13"/>
        <v>13617373.9</v>
      </c>
      <c r="U49" s="4">
        <f t="shared" si="14"/>
        <v>6922000</v>
      </c>
      <c r="V49" s="5">
        <v>5.1000000000000004E-3</v>
      </c>
    </row>
    <row r="50" spans="1:22" x14ac:dyDescent="0.2">
      <c r="A50" s="16" t="s">
        <v>285</v>
      </c>
      <c r="B50" s="4">
        <v>1582800</v>
      </c>
      <c r="C50" s="4">
        <v>437000</v>
      </c>
      <c r="D50" s="4">
        <v>1145800</v>
      </c>
      <c r="E50" s="4">
        <v>22522980000</v>
      </c>
      <c r="F50" s="4">
        <f t="shared" si="11"/>
        <v>-1277004907911</v>
      </c>
      <c r="G50" s="4">
        <v>328600</v>
      </c>
      <c r="H50" s="4">
        <v>1007100</v>
      </c>
      <c r="I50" s="4">
        <v>-678500</v>
      </c>
      <c r="J50" s="4">
        <v>-13300385000</v>
      </c>
      <c r="K50" s="4">
        <f t="shared" si="12"/>
        <v>-276710866000</v>
      </c>
      <c r="L50" s="4">
        <v>869</v>
      </c>
      <c r="M50" s="4">
        <v>1156</v>
      </c>
      <c r="N50" s="4">
        <v>111</v>
      </c>
      <c r="O50" s="4">
        <v>91</v>
      </c>
      <c r="P50" s="4">
        <v>2487000</v>
      </c>
      <c r="Q50" s="4">
        <v>2147200</v>
      </c>
      <c r="R50" s="5">
        <v>0</v>
      </c>
      <c r="S50" s="4">
        <v>6922000</v>
      </c>
      <c r="T50" s="4">
        <f t="shared" si="13"/>
        <v>14719385.6</v>
      </c>
      <c r="U50" s="4">
        <f t="shared" si="14"/>
        <v>9496900</v>
      </c>
      <c r="V50" s="5">
        <v>7.7000000000000002E-3</v>
      </c>
    </row>
    <row r="51" spans="1:22" x14ac:dyDescent="0.2">
      <c r="A51" s="16" t="s">
        <v>284</v>
      </c>
      <c r="B51" s="4">
        <v>2039973</v>
      </c>
      <c r="C51" s="4">
        <v>453900</v>
      </c>
      <c r="D51" s="4">
        <v>1586073</v>
      </c>
      <c r="E51" s="4">
        <v>31255760000</v>
      </c>
      <c r="F51" s="4">
        <f t="shared" si="11"/>
        <v>-1299527887911</v>
      </c>
      <c r="G51" s="4">
        <v>1037600</v>
      </c>
      <c r="H51" s="4">
        <v>1329200</v>
      </c>
      <c r="I51" s="4">
        <v>-291600</v>
      </c>
      <c r="J51" s="4">
        <v>-5775885000</v>
      </c>
      <c r="K51" s="4">
        <f t="shared" si="12"/>
        <v>-263410481000</v>
      </c>
      <c r="L51" s="4">
        <v>1199</v>
      </c>
      <c r="M51" s="4">
        <v>1696</v>
      </c>
      <c r="N51" s="4">
        <v>146</v>
      </c>
      <c r="O51" s="4">
        <v>222</v>
      </c>
      <c r="P51" s="4">
        <v>2755300</v>
      </c>
      <c r="Q51" s="4">
        <v>4286000</v>
      </c>
      <c r="R51" s="5">
        <v>-2.5000000000000001E-3</v>
      </c>
      <c r="S51" s="4">
        <v>9496900</v>
      </c>
      <c r="T51" s="4">
        <f t="shared" si="13"/>
        <v>16927114.699999999</v>
      </c>
      <c r="U51" s="4">
        <f t="shared" si="14"/>
        <v>9947900</v>
      </c>
      <c r="V51" s="5">
        <v>1.2699999999999999E-2</v>
      </c>
    </row>
    <row r="52" spans="1:22" x14ac:dyDescent="0.2">
      <c r="A52" s="16" t="s">
        <v>283</v>
      </c>
      <c r="B52" s="4">
        <v>2769200</v>
      </c>
      <c r="C52" s="4">
        <v>419300</v>
      </c>
      <c r="D52" s="4">
        <v>2349900</v>
      </c>
      <c r="E52" s="4">
        <v>46390620000</v>
      </c>
      <c r="F52" s="4">
        <f t="shared" si="11"/>
        <v>-1330783647911</v>
      </c>
      <c r="G52" s="4">
        <v>332800</v>
      </c>
      <c r="H52" s="4">
        <v>3920700</v>
      </c>
      <c r="I52" s="4">
        <v>-3587900</v>
      </c>
      <c r="J52" s="4">
        <v>-70660280000</v>
      </c>
      <c r="K52" s="4">
        <f t="shared" si="12"/>
        <v>-257634596000</v>
      </c>
      <c r="L52" s="4">
        <v>1186</v>
      </c>
      <c r="M52" s="4">
        <v>2111</v>
      </c>
      <c r="N52" s="4">
        <v>179</v>
      </c>
      <c r="O52" s="4">
        <v>334</v>
      </c>
      <c r="P52" s="4">
        <v>3799900</v>
      </c>
      <c r="Q52" s="4">
        <v>6638200</v>
      </c>
      <c r="R52" s="5">
        <v>-5.0000000000000001E-3</v>
      </c>
      <c r="S52" s="4">
        <v>12331900</v>
      </c>
      <c r="T52" s="4">
        <f t="shared" si="13"/>
        <v>16339074.699999999</v>
      </c>
      <c r="U52" s="4">
        <f t="shared" si="14"/>
        <v>9595700</v>
      </c>
      <c r="V52" s="5">
        <v>1.26E-2</v>
      </c>
    </row>
    <row r="53" spans="1:22" x14ac:dyDescent="0.2">
      <c r="A53" s="16" t="s">
        <v>282</v>
      </c>
      <c r="B53" s="4">
        <v>3121000</v>
      </c>
      <c r="C53" s="4">
        <v>2431400</v>
      </c>
      <c r="D53" s="4">
        <v>689600</v>
      </c>
      <c r="E53" s="4">
        <v>13680820000</v>
      </c>
      <c r="F53" s="4">
        <f t="shared" si="11"/>
        <v>-1377174267911</v>
      </c>
      <c r="G53" s="4">
        <v>1126800</v>
      </c>
      <c r="H53" s="4">
        <v>359300</v>
      </c>
      <c r="I53" s="4">
        <v>767500</v>
      </c>
      <c r="J53" s="4">
        <v>15223340000</v>
      </c>
      <c r="K53" s="4">
        <f t="shared" si="12"/>
        <v>-186974316000</v>
      </c>
      <c r="L53" s="4">
        <v>3587</v>
      </c>
      <c r="M53" s="4">
        <v>2441</v>
      </c>
      <c r="N53" s="4">
        <v>316</v>
      </c>
      <c r="O53" s="4">
        <v>286</v>
      </c>
      <c r="P53" s="4">
        <v>8478500</v>
      </c>
      <c r="Q53" s="4">
        <v>6761500</v>
      </c>
      <c r="R53" s="5">
        <v>5.1000000000000004E-3</v>
      </c>
      <c r="S53" s="4">
        <v>16135000</v>
      </c>
      <c r="T53" s="4">
        <f t="shared" si="13"/>
        <v>15627199</v>
      </c>
      <c r="U53" s="4">
        <f t="shared" si="14"/>
        <v>9595700</v>
      </c>
      <c r="V53" s="5">
        <v>1.26E-2</v>
      </c>
    </row>
    <row r="54" spans="1:22" x14ac:dyDescent="0.2">
      <c r="A54" s="16" t="s">
        <v>281</v>
      </c>
      <c r="B54" s="4">
        <v>3189400</v>
      </c>
      <c r="C54" s="4">
        <v>747900</v>
      </c>
      <c r="D54" s="4">
        <v>2441500</v>
      </c>
      <c r="E54" s="4">
        <v>47993720000</v>
      </c>
      <c r="F54" s="4">
        <f t="shared" si="11"/>
        <v>-1390855087911</v>
      </c>
      <c r="G54" s="4">
        <v>1372600</v>
      </c>
      <c r="H54" s="4">
        <v>822300</v>
      </c>
      <c r="I54" s="4">
        <v>550300</v>
      </c>
      <c r="J54" s="4">
        <v>10826340000</v>
      </c>
      <c r="K54" s="4">
        <f t="shared" si="12"/>
        <v>-202197656000</v>
      </c>
      <c r="L54" s="4">
        <v>2212</v>
      </c>
      <c r="M54" s="4">
        <v>2413</v>
      </c>
      <c r="N54" s="4">
        <v>268</v>
      </c>
      <c r="O54" s="4">
        <v>362</v>
      </c>
      <c r="P54" s="4">
        <v>7263300</v>
      </c>
      <c r="Q54" s="4">
        <v>8605700</v>
      </c>
      <c r="R54" s="5">
        <v>1.03E-2</v>
      </c>
      <c r="S54" s="4">
        <v>23440100</v>
      </c>
      <c r="T54" s="4">
        <f t="shared" si="13"/>
        <v>14274123.800000001</v>
      </c>
      <c r="U54" s="4">
        <f t="shared" si="14"/>
        <v>9595700</v>
      </c>
      <c r="V54" s="5">
        <v>1.0200000000000001E-2</v>
      </c>
    </row>
    <row r="55" spans="1:22" x14ac:dyDescent="0.2">
      <c r="A55" s="16" t="s">
        <v>280</v>
      </c>
      <c r="B55" s="4">
        <v>1924000</v>
      </c>
      <c r="C55" s="4">
        <v>218154</v>
      </c>
      <c r="D55" s="4">
        <v>1705846</v>
      </c>
      <c r="E55" s="4">
        <v>33218670000</v>
      </c>
      <c r="F55" s="4">
        <f t="shared" si="11"/>
        <v>-1438848807911</v>
      </c>
      <c r="G55" s="4">
        <v>1483000</v>
      </c>
      <c r="H55" s="4">
        <v>451500</v>
      </c>
      <c r="I55" s="4">
        <v>1031500</v>
      </c>
      <c r="J55" s="4">
        <v>20039905000</v>
      </c>
      <c r="K55" s="4">
        <f t="shared" si="12"/>
        <v>-213023996000</v>
      </c>
      <c r="L55" s="4">
        <v>2538</v>
      </c>
      <c r="M55" s="4">
        <v>1239</v>
      </c>
      <c r="N55" s="4">
        <v>240</v>
      </c>
      <c r="O55" s="4">
        <v>135</v>
      </c>
      <c r="P55" s="4">
        <v>5501300</v>
      </c>
      <c r="Q55" s="4">
        <v>2567800</v>
      </c>
      <c r="R55" s="5">
        <v>1.04E-2</v>
      </c>
      <c r="S55" s="4">
        <v>9947900</v>
      </c>
      <c r="T55" s="4">
        <f t="shared" si="13"/>
        <v>15812085.199999999</v>
      </c>
      <c r="U55" s="4">
        <f t="shared" si="14"/>
        <v>9595700</v>
      </c>
      <c r="V55" s="5">
        <v>1.2800000000000001E-2</v>
      </c>
    </row>
    <row r="56" spans="1:22" x14ac:dyDescent="0.2">
      <c r="A56" s="16" t="s">
        <v>279</v>
      </c>
      <c r="B56" s="4">
        <v>2434000</v>
      </c>
      <c r="C56" s="4">
        <v>735340</v>
      </c>
      <c r="D56" s="4">
        <v>1698660</v>
      </c>
      <c r="E56" s="4">
        <v>32965020000</v>
      </c>
      <c r="F56" s="4">
        <f t="shared" ref="F56:F130" si="15">E56+F57</f>
        <v>-1472067477911</v>
      </c>
      <c r="G56" s="4">
        <v>1519000</v>
      </c>
      <c r="H56" s="4">
        <v>3165500</v>
      </c>
      <c r="I56" s="4">
        <v>-1646500</v>
      </c>
      <c r="J56" s="4">
        <v>-31852535000</v>
      </c>
      <c r="K56" s="4">
        <f t="shared" ref="K56:K76" si="16">K57+J56</f>
        <v>-233063901000</v>
      </c>
      <c r="L56" s="4">
        <v>1419</v>
      </c>
      <c r="M56" s="4">
        <v>2740</v>
      </c>
      <c r="N56" s="4">
        <v>155</v>
      </c>
      <c r="O56" s="4">
        <v>292</v>
      </c>
      <c r="P56" s="4">
        <v>3628400</v>
      </c>
      <c r="Q56" s="4">
        <v>7691200</v>
      </c>
      <c r="R56" s="5">
        <v>-7.7000000000000002E-3</v>
      </c>
      <c r="S56" s="4">
        <v>11936551</v>
      </c>
      <c r="T56" s="4">
        <f t="shared" si="13"/>
        <v>15440689.800000001</v>
      </c>
      <c r="U56" s="4">
        <f t="shared" ref="U56:U123" si="17">MIN(S57:S61)</f>
        <v>9595700</v>
      </c>
      <c r="V56" s="5">
        <v>1.54E-2</v>
      </c>
    </row>
    <row r="57" spans="1:22" x14ac:dyDescent="0.2">
      <c r="A57" s="16" t="s">
        <v>278</v>
      </c>
      <c r="B57" s="4">
        <v>3026790</v>
      </c>
      <c r="C57" s="4">
        <v>398500</v>
      </c>
      <c r="D57" s="4">
        <v>2628290</v>
      </c>
      <c r="E57" s="4">
        <v>50912330000</v>
      </c>
      <c r="F57" s="4">
        <f t="shared" si="15"/>
        <v>-1505032497911</v>
      </c>
      <c r="G57" s="4">
        <v>608300</v>
      </c>
      <c r="H57" s="4">
        <v>1901500</v>
      </c>
      <c r="I57" s="4">
        <v>-1293200</v>
      </c>
      <c r="J57" s="4">
        <v>-25029610000</v>
      </c>
      <c r="K57" s="4">
        <f t="shared" si="16"/>
        <v>-201211366000</v>
      </c>
      <c r="L57" s="4">
        <v>1788</v>
      </c>
      <c r="M57" s="4">
        <v>2322</v>
      </c>
      <c r="N57" s="4">
        <v>217</v>
      </c>
      <c r="O57" s="4">
        <v>175</v>
      </c>
      <c r="P57" s="4">
        <v>5161400</v>
      </c>
      <c r="Q57" s="4">
        <v>4431000</v>
      </c>
      <c r="R57" s="5">
        <v>5.1999999999999998E-3</v>
      </c>
      <c r="S57" s="4">
        <v>9595700</v>
      </c>
      <c r="T57" s="4">
        <f t="shared" si="13"/>
        <v>15361247.1</v>
      </c>
      <c r="U57" s="4">
        <f t="shared" si="17"/>
        <v>6451500</v>
      </c>
      <c r="V57" s="5">
        <v>1.29E-2</v>
      </c>
    </row>
    <row r="58" spans="1:22" x14ac:dyDescent="0.2">
      <c r="A58" s="16" t="s">
        <v>275</v>
      </c>
      <c r="B58" s="4">
        <v>1249600</v>
      </c>
      <c r="C58" s="4">
        <v>1283718</v>
      </c>
      <c r="D58" s="4">
        <v>-34118</v>
      </c>
      <c r="E58" s="4">
        <v>-756990000</v>
      </c>
      <c r="F58" s="4">
        <f t="shared" si="15"/>
        <v>-1555944827911</v>
      </c>
      <c r="G58" s="4">
        <v>1317500</v>
      </c>
      <c r="H58" s="4">
        <v>1120500</v>
      </c>
      <c r="I58" s="4">
        <v>197000</v>
      </c>
      <c r="J58" s="4">
        <v>3995715000</v>
      </c>
      <c r="K58" s="4">
        <f t="shared" si="16"/>
        <v>-176181756000</v>
      </c>
      <c r="L58" s="4">
        <v>1003</v>
      </c>
      <c r="M58" s="4">
        <v>2746</v>
      </c>
      <c r="N58" s="4">
        <v>183</v>
      </c>
      <c r="O58" s="4">
        <v>289</v>
      </c>
      <c r="P58" s="4">
        <v>3406700</v>
      </c>
      <c r="Q58" s="4">
        <v>7933400</v>
      </c>
      <c r="R58" s="5">
        <v>-1.52E-2</v>
      </c>
      <c r="S58" s="4">
        <v>11343070</v>
      </c>
      <c r="T58" s="4">
        <f t="shared" si="13"/>
        <v>15928296.300000001</v>
      </c>
      <c r="U58" s="4">
        <f t="shared" si="17"/>
        <v>6451500</v>
      </c>
      <c r="V58" s="5">
        <v>2.2799999999999997E-2</v>
      </c>
    </row>
    <row r="59" spans="1:22" x14ac:dyDescent="0.2">
      <c r="A59" s="16" t="s">
        <v>274</v>
      </c>
      <c r="B59" s="4">
        <v>4484000</v>
      </c>
      <c r="C59" s="4">
        <v>1490498</v>
      </c>
      <c r="D59" s="4">
        <v>2993502</v>
      </c>
      <c r="E59" s="4">
        <v>58765130000</v>
      </c>
      <c r="F59" s="4">
        <f t="shared" si="15"/>
        <v>-1555187837911</v>
      </c>
      <c r="G59" s="4">
        <v>1258000</v>
      </c>
      <c r="H59" s="4">
        <v>4329400</v>
      </c>
      <c r="I59" s="4">
        <v>-3071400</v>
      </c>
      <c r="J59" s="4">
        <v>-59879895000</v>
      </c>
      <c r="K59" s="4">
        <f t="shared" si="16"/>
        <v>-180177471000</v>
      </c>
      <c r="L59" s="4">
        <v>4528</v>
      </c>
      <c r="M59" s="4">
        <v>5266</v>
      </c>
      <c r="N59" s="4">
        <v>455</v>
      </c>
      <c r="O59" s="4">
        <v>414</v>
      </c>
      <c r="P59" s="4">
        <v>13712000</v>
      </c>
      <c r="Q59" s="4">
        <v>12407200</v>
      </c>
      <c r="R59" s="5">
        <v>0</v>
      </c>
      <c r="S59" s="4">
        <v>25024618</v>
      </c>
      <c r="T59" s="4">
        <f t="shared" si="13"/>
        <v>14457647.300000001</v>
      </c>
      <c r="U59" s="4">
        <f t="shared" si="17"/>
        <v>6451500</v>
      </c>
      <c r="V59" s="5">
        <v>2.2799999999999997E-2</v>
      </c>
    </row>
    <row r="60" spans="1:22" x14ac:dyDescent="0.2">
      <c r="A60" s="16" t="s">
        <v>273</v>
      </c>
      <c r="B60" s="4">
        <v>3395600</v>
      </c>
      <c r="C60" s="4">
        <v>901600</v>
      </c>
      <c r="D60" s="4">
        <v>2494000</v>
      </c>
      <c r="E60" s="4">
        <v>49178320000</v>
      </c>
      <c r="F60" s="4">
        <f t="shared" si="15"/>
        <v>-1613952967911</v>
      </c>
      <c r="G60" s="4">
        <v>801900</v>
      </c>
      <c r="H60" s="4">
        <v>15504900</v>
      </c>
      <c r="I60" s="4">
        <v>-14703000</v>
      </c>
      <c r="J60" s="4">
        <v>-282170870000</v>
      </c>
      <c r="K60" s="4">
        <f t="shared" si="16"/>
        <v>-120297576000</v>
      </c>
      <c r="L60" s="4">
        <v>3040</v>
      </c>
      <c r="M60" s="4">
        <v>3927</v>
      </c>
      <c r="N60" s="4">
        <v>276</v>
      </c>
      <c r="O60" s="4">
        <v>407</v>
      </c>
      <c r="P60" s="4">
        <v>8179100</v>
      </c>
      <c r="Q60" s="4">
        <v>9758400</v>
      </c>
      <c r="R60" s="5">
        <v>2.5999999999999999E-3</v>
      </c>
      <c r="S60" s="4">
        <v>17942117</v>
      </c>
      <c r="T60" s="4">
        <f t="shared" si="13"/>
        <v>13431107.800000001</v>
      </c>
      <c r="U60" s="4">
        <f t="shared" si="17"/>
        <v>6451500</v>
      </c>
      <c r="V60" s="5">
        <v>1.52E-2</v>
      </c>
    </row>
    <row r="61" spans="1:22" x14ac:dyDescent="0.2">
      <c r="A61" s="16" t="s">
        <v>268</v>
      </c>
      <c r="B61" s="4">
        <v>799800</v>
      </c>
      <c r="C61" s="4">
        <v>723900</v>
      </c>
      <c r="D61" s="4">
        <v>75900</v>
      </c>
      <c r="E61" s="4">
        <v>1491130000</v>
      </c>
      <c r="F61" s="4">
        <f t="shared" si="15"/>
        <v>-1663131287911</v>
      </c>
      <c r="G61" s="4">
        <v>1226000</v>
      </c>
      <c r="H61" s="4">
        <v>2406000</v>
      </c>
      <c r="I61" s="4">
        <v>-1180000</v>
      </c>
      <c r="J61" s="4">
        <v>-22993640000</v>
      </c>
      <c r="K61" s="4">
        <f t="shared" si="16"/>
        <v>161873294000</v>
      </c>
      <c r="L61" s="4">
        <v>6500</v>
      </c>
      <c r="M61" s="4">
        <v>4287</v>
      </c>
      <c r="N61" s="4">
        <v>675</v>
      </c>
      <c r="O61" s="4">
        <v>488</v>
      </c>
      <c r="P61" s="4">
        <v>18537500</v>
      </c>
      <c r="Q61" s="4">
        <v>11938300</v>
      </c>
      <c r="R61" s="5">
        <v>2.35E-2</v>
      </c>
      <c r="S61" s="4">
        <v>31574191</v>
      </c>
      <c r="T61" s="4">
        <f t="shared" si="13"/>
        <v>11114197.4</v>
      </c>
      <c r="U61" s="4">
        <f t="shared" si="17"/>
        <v>6451500</v>
      </c>
      <c r="V61" s="5">
        <v>3.3000000000000002E-2</v>
      </c>
    </row>
    <row r="62" spans="1:22" x14ac:dyDescent="0.2">
      <c r="A62" s="16" t="s">
        <v>266</v>
      </c>
      <c r="B62" s="4">
        <v>159000</v>
      </c>
      <c r="C62" s="4">
        <v>97925</v>
      </c>
      <c r="D62" s="4">
        <v>61075</v>
      </c>
      <c r="E62" s="4">
        <v>1169210000</v>
      </c>
      <c r="F62" s="4">
        <f t="shared" si="15"/>
        <v>-1664622417911</v>
      </c>
      <c r="G62" s="4">
        <v>780300</v>
      </c>
      <c r="H62" s="4">
        <v>445600</v>
      </c>
      <c r="I62" s="4">
        <v>334700</v>
      </c>
      <c r="J62" s="4">
        <v>6422635000</v>
      </c>
      <c r="K62" s="4">
        <f t="shared" si="16"/>
        <v>184866934000</v>
      </c>
      <c r="L62" s="4">
        <v>1088</v>
      </c>
      <c r="M62" s="4">
        <v>2158</v>
      </c>
      <c r="N62" s="4">
        <v>97</v>
      </c>
      <c r="O62" s="4">
        <v>157</v>
      </c>
      <c r="P62" s="4">
        <v>2253200</v>
      </c>
      <c r="Q62" s="4">
        <v>3883500</v>
      </c>
      <c r="R62" s="5">
        <v>-5.1000000000000004E-3</v>
      </c>
      <c r="S62" s="4">
        <v>6451500</v>
      </c>
      <c r="T62" s="4">
        <f t="shared" ref="T62:T115" si="18">AVERAGE(S63:S72)</f>
        <v>11332757.4</v>
      </c>
      <c r="U62" s="4">
        <f t="shared" si="17"/>
        <v>8222597</v>
      </c>
      <c r="V62" s="5">
        <v>1.3000000000000001E-2</v>
      </c>
    </row>
    <row r="63" spans="1:22" x14ac:dyDescent="0.2">
      <c r="A63" s="16" t="s">
        <v>265</v>
      </c>
      <c r="B63" s="4">
        <v>1234100</v>
      </c>
      <c r="C63" s="4">
        <v>74200</v>
      </c>
      <c r="D63" s="4">
        <v>1159900</v>
      </c>
      <c r="E63" s="4">
        <v>22320090000</v>
      </c>
      <c r="F63" s="4">
        <f t="shared" si="15"/>
        <v>-1665791627911</v>
      </c>
      <c r="G63" s="4">
        <v>902400</v>
      </c>
      <c r="H63" s="4">
        <v>696700</v>
      </c>
      <c r="I63" s="4">
        <v>205700</v>
      </c>
      <c r="J63" s="4">
        <v>4001615000</v>
      </c>
      <c r="K63" s="4">
        <f t="shared" si="16"/>
        <v>178444299000</v>
      </c>
      <c r="L63" s="4">
        <v>1366</v>
      </c>
      <c r="M63" s="4">
        <v>2348</v>
      </c>
      <c r="N63" s="4">
        <v>147</v>
      </c>
      <c r="O63" s="4">
        <v>197</v>
      </c>
      <c r="P63" s="4">
        <v>3304600</v>
      </c>
      <c r="Q63" s="4">
        <v>5260600</v>
      </c>
      <c r="R63" s="5">
        <v>2.7000000000000001E-3</v>
      </c>
      <c r="S63" s="4">
        <v>9016243</v>
      </c>
      <c r="T63" s="4">
        <f t="shared" si="18"/>
        <v>11467262</v>
      </c>
      <c r="U63" s="4">
        <f t="shared" si="17"/>
        <v>8222597</v>
      </c>
      <c r="V63" s="5">
        <v>1.29E-2</v>
      </c>
    </row>
    <row r="64" spans="1:22" x14ac:dyDescent="0.2">
      <c r="A64" s="16" t="s">
        <v>247</v>
      </c>
      <c r="B64" s="4">
        <v>2239400</v>
      </c>
      <c r="C64" s="4">
        <v>175900</v>
      </c>
      <c r="D64" s="4">
        <v>2063500</v>
      </c>
      <c r="E64" s="4">
        <v>39627130000</v>
      </c>
      <c r="F64" s="4">
        <f t="shared" si="15"/>
        <v>-1688111717911</v>
      </c>
      <c r="G64" s="4">
        <v>1481800</v>
      </c>
      <c r="H64" s="4">
        <v>995700</v>
      </c>
      <c r="I64" s="4">
        <v>486100</v>
      </c>
      <c r="J64" s="4">
        <v>9484645000</v>
      </c>
      <c r="K64" s="4">
        <f t="shared" si="16"/>
        <v>174442684000</v>
      </c>
      <c r="L64" s="4">
        <v>1680</v>
      </c>
      <c r="M64" s="4">
        <v>2973</v>
      </c>
      <c r="N64" s="4">
        <v>177</v>
      </c>
      <c r="O64" s="4">
        <v>187</v>
      </c>
      <c r="P64" s="4">
        <v>4243900</v>
      </c>
      <c r="Q64" s="4">
        <v>4685100</v>
      </c>
      <c r="R64" s="5">
        <v>-7.7000000000000002E-3</v>
      </c>
      <c r="S64" s="4">
        <v>9909348</v>
      </c>
      <c r="T64" s="4">
        <f t="shared" si="18"/>
        <v>11435760</v>
      </c>
      <c r="U64" s="4">
        <f t="shared" si="17"/>
        <v>8222597</v>
      </c>
      <c r="V64" s="5">
        <v>1.8000000000000002E-2</v>
      </c>
    </row>
    <row r="65" spans="1:22" x14ac:dyDescent="0.2">
      <c r="A65" s="16" t="s">
        <v>239</v>
      </c>
      <c r="B65" s="4">
        <v>4288200</v>
      </c>
      <c r="C65" s="4">
        <v>831900</v>
      </c>
      <c r="D65" s="4">
        <v>3456300</v>
      </c>
      <c r="E65" s="4">
        <v>67179420000</v>
      </c>
      <c r="F65" s="4">
        <f t="shared" si="15"/>
        <v>-1727738847911</v>
      </c>
      <c r="G65" s="4">
        <v>4238700</v>
      </c>
      <c r="H65" s="4">
        <v>2785000</v>
      </c>
      <c r="I65" s="4">
        <v>1453700</v>
      </c>
      <c r="J65" s="4">
        <v>28743440000</v>
      </c>
      <c r="K65" s="4">
        <f t="shared" si="16"/>
        <v>164958039000</v>
      </c>
      <c r="L65" s="4">
        <v>5386</v>
      </c>
      <c r="M65" s="4">
        <v>5284</v>
      </c>
      <c r="N65" s="4">
        <v>598</v>
      </c>
      <c r="O65" s="4">
        <v>410</v>
      </c>
      <c r="P65" s="4">
        <v>14170100</v>
      </c>
      <c r="Q65" s="4">
        <v>10358400</v>
      </c>
      <c r="R65" s="5">
        <v>1.3100000000000001E-2</v>
      </c>
      <c r="S65" s="4">
        <v>25327514</v>
      </c>
      <c r="T65" s="4">
        <f t="shared" si="18"/>
        <v>9674689.5</v>
      </c>
      <c r="U65" s="4">
        <f t="shared" si="17"/>
        <v>7676722</v>
      </c>
      <c r="V65" s="5">
        <v>3.5699999999999996E-2</v>
      </c>
    </row>
    <row r="66" spans="1:22" x14ac:dyDescent="0.2">
      <c r="A66" s="16" t="s">
        <v>238</v>
      </c>
      <c r="B66" s="4">
        <v>818600</v>
      </c>
      <c r="C66" s="4">
        <v>53500</v>
      </c>
      <c r="D66" s="4">
        <v>765100</v>
      </c>
      <c r="E66" s="4">
        <v>14499910000</v>
      </c>
      <c r="F66" s="4">
        <f t="shared" si="15"/>
        <v>-1794918267911</v>
      </c>
      <c r="G66" s="4">
        <v>533800</v>
      </c>
      <c r="H66" s="4">
        <v>3386445</v>
      </c>
      <c r="I66" s="4">
        <v>-2852645</v>
      </c>
      <c r="J66" s="4">
        <v>-53705661000</v>
      </c>
      <c r="K66" s="4">
        <f t="shared" si="16"/>
        <v>136214599000</v>
      </c>
      <c r="L66" s="4">
        <v>1317</v>
      </c>
      <c r="M66" s="4">
        <v>2102</v>
      </c>
      <c r="N66" s="4">
        <v>149</v>
      </c>
      <c r="O66" s="4">
        <v>144</v>
      </c>
      <c r="P66" s="4">
        <v>4517100</v>
      </c>
      <c r="Q66" s="4">
        <v>3702700</v>
      </c>
      <c r="R66" s="5">
        <v>1.3300000000000001E-2</v>
      </c>
      <c r="S66" s="4">
        <v>8222597</v>
      </c>
      <c r="T66" s="4">
        <f t="shared" si="18"/>
        <v>10043405.300000001</v>
      </c>
      <c r="U66" s="4">
        <f t="shared" si="17"/>
        <v>7676722</v>
      </c>
      <c r="V66" s="5">
        <v>2.3599999999999999E-2</v>
      </c>
    </row>
    <row r="67" spans="1:22" x14ac:dyDescent="0.2">
      <c r="A67" s="16" t="s">
        <v>237</v>
      </c>
      <c r="B67" s="4">
        <v>1798000</v>
      </c>
      <c r="C67" s="4">
        <v>923500</v>
      </c>
      <c r="D67" s="4">
        <v>874500</v>
      </c>
      <c r="E67" s="4">
        <v>16696730000</v>
      </c>
      <c r="F67" s="4">
        <f t="shared" si="15"/>
        <v>-1809418177911</v>
      </c>
      <c r="G67" s="4">
        <v>785600</v>
      </c>
      <c r="H67" s="4">
        <v>2216800</v>
      </c>
      <c r="I67" s="4">
        <v>-1431200</v>
      </c>
      <c r="J67" s="4">
        <v>-27139100000</v>
      </c>
      <c r="K67" s="4">
        <f t="shared" si="16"/>
        <v>189920260000</v>
      </c>
      <c r="L67" s="4">
        <v>1364</v>
      </c>
      <c r="M67" s="4">
        <v>2879</v>
      </c>
      <c r="N67" s="4">
        <v>134</v>
      </c>
      <c r="O67" s="4">
        <v>211</v>
      </c>
      <c r="P67" s="4">
        <v>3035700</v>
      </c>
      <c r="Q67" s="4">
        <v>5142800</v>
      </c>
      <c r="R67" s="5">
        <v>-1.8200000000000001E-2</v>
      </c>
      <c r="S67" s="4">
        <v>8801273</v>
      </c>
      <c r="T67" s="4">
        <f t="shared" si="18"/>
        <v>11374506.699999999</v>
      </c>
      <c r="U67" s="4">
        <f t="shared" si="17"/>
        <v>7676722</v>
      </c>
      <c r="V67" s="5">
        <v>1.83E-2</v>
      </c>
    </row>
    <row r="68" spans="1:22" x14ac:dyDescent="0.2">
      <c r="A68" s="16" t="s">
        <v>233</v>
      </c>
      <c r="B68" s="4">
        <v>1576100</v>
      </c>
      <c r="C68" s="4">
        <v>269600</v>
      </c>
      <c r="D68" s="4">
        <v>1306500</v>
      </c>
      <c r="E68" s="4">
        <v>24733300000</v>
      </c>
      <c r="F68" s="4">
        <f t="shared" si="15"/>
        <v>-1826114907911</v>
      </c>
      <c r="G68" s="4">
        <v>16916300</v>
      </c>
      <c r="H68" s="4">
        <v>2120100</v>
      </c>
      <c r="I68" s="4">
        <v>14796200</v>
      </c>
      <c r="J68" s="4">
        <v>285369180000</v>
      </c>
      <c r="K68" s="4">
        <f t="shared" si="16"/>
        <v>217059360000</v>
      </c>
      <c r="L68" s="4">
        <v>3885</v>
      </c>
      <c r="M68" s="4">
        <v>1628</v>
      </c>
      <c r="N68" s="4">
        <v>203</v>
      </c>
      <c r="O68" s="4">
        <v>135</v>
      </c>
      <c r="P68" s="4">
        <v>472400</v>
      </c>
      <c r="Q68" s="4">
        <v>881200</v>
      </c>
      <c r="R68" s="5">
        <v>2.1299999999999999E-2</v>
      </c>
      <c r="S68" s="4">
        <v>17013562</v>
      </c>
      <c r="T68" s="4">
        <f t="shared" si="18"/>
        <v>10882644.199999999</v>
      </c>
      <c r="U68" s="4">
        <f t="shared" si="17"/>
        <v>7676722</v>
      </c>
    </row>
    <row r="69" spans="1:22" x14ac:dyDescent="0.2">
      <c r="A69" s="16" t="s">
        <v>232</v>
      </c>
      <c r="B69" s="4">
        <v>1660800</v>
      </c>
      <c r="C69" s="4">
        <v>355428</v>
      </c>
      <c r="D69" s="4">
        <v>1305372</v>
      </c>
      <c r="E69" s="4">
        <v>24165400000</v>
      </c>
      <c r="F69" s="4">
        <f t="shared" si="15"/>
        <v>-1850848207911</v>
      </c>
      <c r="G69" s="4">
        <v>1774000</v>
      </c>
      <c r="H69" s="4">
        <v>1540200</v>
      </c>
      <c r="I69" s="4">
        <v>233800</v>
      </c>
      <c r="J69" s="4">
        <v>4452630000</v>
      </c>
      <c r="K69" s="4">
        <f t="shared" si="16"/>
        <v>-68309820000</v>
      </c>
      <c r="L69" s="4"/>
      <c r="M69" s="4"/>
      <c r="N69" s="4"/>
      <c r="O69" s="4"/>
      <c r="P69" s="4">
        <v>4426500</v>
      </c>
      <c r="Q69" s="4">
        <v>4041800</v>
      </c>
      <c r="R69" s="5">
        <v>1.6299999999999999E-2</v>
      </c>
      <c r="S69" s="4">
        <v>10318128</v>
      </c>
      <c r="T69" s="4">
        <f t="shared" si="18"/>
        <v>10794473.300000001</v>
      </c>
      <c r="U69" s="4">
        <f t="shared" si="17"/>
        <v>7676722</v>
      </c>
    </row>
    <row r="70" spans="1:22" x14ac:dyDescent="0.2">
      <c r="A70" s="16" t="s">
        <v>231</v>
      </c>
      <c r="B70" s="4">
        <v>1693800</v>
      </c>
      <c r="C70" s="4">
        <v>688897</v>
      </c>
      <c r="D70" s="4">
        <v>1004903</v>
      </c>
      <c r="E70" s="4">
        <v>18607770000</v>
      </c>
      <c r="F70" s="4">
        <f t="shared" si="15"/>
        <v>-1875013607911</v>
      </c>
      <c r="G70" s="4">
        <v>1031900</v>
      </c>
      <c r="H70" s="4">
        <v>56800</v>
      </c>
      <c r="I70" s="4">
        <v>975100</v>
      </c>
      <c r="J70" s="4">
        <v>18054980000</v>
      </c>
      <c r="K70" s="4">
        <f t="shared" si="16"/>
        <v>-72762450000</v>
      </c>
      <c r="L70" s="4"/>
      <c r="M70" s="4"/>
      <c r="N70" s="4"/>
      <c r="O70" s="4"/>
      <c r="P70" s="4">
        <v>3438700</v>
      </c>
      <c r="Q70" s="4">
        <v>2880200</v>
      </c>
      <c r="R70" s="5">
        <v>0</v>
      </c>
      <c r="S70" s="4">
        <v>7676722</v>
      </c>
      <c r="T70" s="4">
        <f t="shared" si="18"/>
        <v>11023253</v>
      </c>
      <c r="U70" s="4">
        <f t="shared" si="17"/>
        <v>7716809</v>
      </c>
    </row>
    <row r="71" spans="1:22" x14ac:dyDescent="0.2">
      <c r="A71" s="16" t="s">
        <v>230</v>
      </c>
      <c r="B71" s="4">
        <v>1960000</v>
      </c>
      <c r="C71" s="4">
        <v>1437131</v>
      </c>
      <c r="D71" s="4">
        <v>522869</v>
      </c>
      <c r="E71" s="4">
        <v>9618740000</v>
      </c>
      <c r="F71" s="4">
        <f t="shared" si="15"/>
        <v>-1893621377911</v>
      </c>
      <c r="G71" s="4">
        <v>2635200</v>
      </c>
      <c r="H71" s="4">
        <v>1684800</v>
      </c>
      <c r="I71" s="4">
        <v>950400</v>
      </c>
      <c r="J71" s="4">
        <v>17558835000</v>
      </c>
      <c r="K71" s="4">
        <f t="shared" si="16"/>
        <v>-90817430000</v>
      </c>
      <c r="L71" s="4"/>
      <c r="M71" s="4"/>
      <c r="N71" s="4"/>
      <c r="O71" s="4"/>
      <c r="P71" s="4">
        <v>2938500</v>
      </c>
      <c r="Q71" s="4">
        <v>4442200</v>
      </c>
      <c r="R71" s="5">
        <v>0</v>
      </c>
      <c r="S71" s="4">
        <v>8405087</v>
      </c>
      <c r="T71" s="4">
        <f t="shared" si="18"/>
        <v>10865285.1</v>
      </c>
      <c r="U71" s="4">
        <f t="shared" si="17"/>
        <v>7716809</v>
      </c>
    </row>
    <row r="72" spans="1:22" x14ac:dyDescent="0.2">
      <c r="A72" s="16" t="s">
        <v>229</v>
      </c>
      <c r="B72" s="4">
        <v>699600</v>
      </c>
      <c r="C72" s="4">
        <v>1655646</v>
      </c>
      <c r="D72" s="4">
        <v>-956046</v>
      </c>
      <c r="E72" s="4">
        <v>-17630840000</v>
      </c>
      <c r="F72" s="4">
        <f t="shared" si="15"/>
        <v>-1903240117911</v>
      </c>
      <c r="G72" s="4">
        <v>2320200</v>
      </c>
      <c r="H72" s="4">
        <v>805100</v>
      </c>
      <c r="I72" s="4">
        <v>1515100</v>
      </c>
      <c r="J72" s="4">
        <v>27959320000</v>
      </c>
      <c r="K72" s="4">
        <f t="shared" si="16"/>
        <v>-108376265000</v>
      </c>
      <c r="L72" s="4"/>
      <c r="M72" s="4"/>
      <c r="N72" s="4"/>
      <c r="O72" s="4"/>
      <c r="P72" s="4">
        <v>3550200</v>
      </c>
      <c r="Q72" s="4">
        <v>4117800</v>
      </c>
      <c r="R72" s="5">
        <v>1.9299999999999998E-2</v>
      </c>
      <c r="S72" s="4">
        <v>8637100</v>
      </c>
      <c r="T72" s="4">
        <f t="shared" si="18"/>
        <v>10769334.4</v>
      </c>
      <c r="U72" s="4">
        <f t="shared" si="17"/>
        <v>7716809</v>
      </c>
    </row>
    <row r="73" spans="1:22" x14ac:dyDescent="0.2">
      <c r="A73" s="16" t="s">
        <v>228</v>
      </c>
      <c r="B73" s="4">
        <v>1212300</v>
      </c>
      <c r="C73" s="4">
        <v>3498900</v>
      </c>
      <c r="D73" s="4">
        <v>-2286600</v>
      </c>
      <c r="E73" s="4">
        <v>-41347550000</v>
      </c>
      <c r="F73" s="4">
        <f t="shared" si="15"/>
        <v>-1885609277911</v>
      </c>
      <c r="G73" s="4">
        <v>673700</v>
      </c>
      <c r="H73" s="4">
        <v>2243400</v>
      </c>
      <c r="I73" s="4">
        <v>-1569700</v>
      </c>
      <c r="J73" s="4">
        <v>-28338795000</v>
      </c>
      <c r="K73" s="4">
        <f t="shared" si="16"/>
        <v>-136335585000</v>
      </c>
      <c r="L73" s="4"/>
      <c r="M73" s="4"/>
      <c r="N73" s="4"/>
      <c r="O73" s="4"/>
      <c r="P73" s="4">
        <v>4213800</v>
      </c>
      <c r="Q73" s="4">
        <v>5100000</v>
      </c>
      <c r="R73" s="5">
        <v>-2.7000000000000001E-3</v>
      </c>
      <c r="S73" s="4">
        <v>10361289</v>
      </c>
      <c r="T73" s="4">
        <f t="shared" si="18"/>
        <v>10567389.9</v>
      </c>
      <c r="U73" s="4">
        <f t="shared" si="17"/>
        <v>7716809</v>
      </c>
    </row>
    <row r="74" spans="1:22" x14ac:dyDescent="0.2">
      <c r="A74" s="16" t="s">
        <v>227</v>
      </c>
      <c r="B74" s="4">
        <v>1723700</v>
      </c>
      <c r="C74" s="4">
        <v>1656571</v>
      </c>
      <c r="D74" s="4">
        <v>67129</v>
      </c>
      <c r="E74" s="4">
        <v>1246160000</v>
      </c>
      <c r="F74" s="4">
        <f t="shared" si="15"/>
        <v>-1844261727911</v>
      </c>
      <c r="G74" s="4">
        <v>1343700</v>
      </c>
      <c r="H74" s="4">
        <v>933900</v>
      </c>
      <c r="I74" s="4">
        <v>409800</v>
      </c>
      <c r="J74" s="4">
        <v>7448770000</v>
      </c>
      <c r="K74" s="4">
        <f t="shared" si="16"/>
        <v>-107996790000</v>
      </c>
      <c r="L74" s="4"/>
      <c r="M74" s="4"/>
      <c r="N74" s="4"/>
      <c r="O74" s="4"/>
      <c r="P74" s="4">
        <v>3315900</v>
      </c>
      <c r="Q74" s="4">
        <v>4751300</v>
      </c>
      <c r="R74" s="5">
        <v>-2.7000000000000001E-3</v>
      </c>
      <c r="S74" s="4">
        <v>9594328</v>
      </c>
      <c r="T74" s="4">
        <f t="shared" si="18"/>
        <v>11323986.1</v>
      </c>
      <c r="U74" s="4">
        <f t="shared" si="17"/>
        <v>7716809</v>
      </c>
    </row>
    <row r="75" spans="1:22" x14ac:dyDescent="0.2">
      <c r="A75" s="16" t="s">
        <v>221</v>
      </c>
      <c r="B75" s="4">
        <v>566687</v>
      </c>
      <c r="C75" s="4">
        <v>1600700</v>
      </c>
      <c r="D75" s="4">
        <v>-1034013</v>
      </c>
      <c r="E75" s="4">
        <v>-18765250000</v>
      </c>
      <c r="F75" s="4">
        <f t="shared" si="15"/>
        <v>-1845507887911</v>
      </c>
      <c r="G75" s="4">
        <v>336600</v>
      </c>
      <c r="H75" s="4">
        <v>2128300</v>
      </c>
      <c r="I75" s="4">
        <v>-1791700</v>
      </c>
      <c r="J75" s="4">
        <v>-32547820000</v>
      </c>
      <c r="K75" s="4">
        <f t="shared" si="16"/>
        <v>-115445560000</v>
      </c>
      <c r="L75" s="4"/>
      <c r="M75" s="4"/>
      <c r="N75" s="4"/>
      <c r="O75" s="4"/>
      <c r="P75" s="4">
        <v>1801600</v>
      </c>
      <c r="Q75" s="4">
        <v>4442200</v>
      </c>
      <c r="R75" s="5">
        <v>-2.7000000000000001E-3</v>
      </c>
      <c r="S75" s="4">
        <v>7716809</v>
      </c>
      <c r="T75" s="4">
        <f t="shared" si="18"/>
        <v>11499799.800000001</v>
      </c>
      <c r="U75" s="4">
        <f t="shared" si="17"/>
        <v>9436419</v>
      </c>
    </row>
    <row r="76" spans="1:22" x14ac:dyDescent="0.2">
      <c r="A76" s="16" t="s">
        <v>212</v>
      </c>
      <c r="B76" s="4">
        <v>2263100</v>
      </c>
      <c r="C76" s="4">
        <v>3475150</v>
      </c>
      <c r="D76" s="4">
        <v>-1212050</v>
      </c>
      <c r="E76" s="4">
        <v>-21816690000</v>
      </c>
      <c r="F76" s="4">
        <f t="shared" si="15"/>
        <v>-1826742637911</v>
      </c>
      <c r="G76" s="4">
        <v>2390000</v>
      </c>
      <c r="H76" s="4">
        <v>4867200</v>
      </c>
      <c r="I76" s="4">
        <v>-2477200</v>
      </c>
      <c r="J76" s="4">
        <v>-45126675000</v>
      </c>
      <c r="K76" s="4">
        <f t="shared" si="16"/>
        <v>-82897740000</v>
      </c>
      <c r="L76" s="4"/>
      <c r="M76" s="4"/>
      <c r="N76" s="4"/>
      <c r="O76" s="4"/>
      <c r="P76" s="4">
        <v>2481700</v>
      </c>
      <c r="Q76" s="4">
        <v>7522500</v>
      </c>
      <c r="R76" s="5">
        <v>-5.4000000000000003E-3</v>
      </c>
      <c r="S76" s="4">
        <v>11909755</v>
      </c>
      <c r="T76" s="4">
        <f t="shared" si="18"/>
        <v>11459610</v>
      </c>
      <c r="U76" s="4">
        <f t="shared" si="17"/>
        <v>6825408</v>
      </c>
    </row>
    <row r="77" spans="1:22" x14ac:dyDescent="0.2">
      <c r="A77" s="16" t="s">
        <v>211</v>
      </c>
      <c r="B77" s="4">
        <v>2145100</v>
      </c>
      <c r="C77" s="4">
        <v>5158200</v>
      </c>
      <c r="D77" s="4">
        <v>-3013100</v>
      </c>
      <c r="E77" s="4">
        <v>-54833730000</v>
      </c>
      <c r="F77" s="4">
        <f t="shared" si="15"/>
        <v>-1804925947911</v>
      </c>
      <c r="G77" s="4">
        <v>1374200</v>
      </c>
      <c r="H77" s="4">
        <v>3499200</v>
      </c>
      <c r="I77" s="4">
        <v>-2125000</v>
      </c>
      <c r="J77" s="4">
        <v>-38740165000</v>
      </c>
      <c r="K77" s="4">
        <f>K78+J77</f>
        <v>-37771065000</v>
      </c>
      <c r="L77" s="4"/>
      <c r="M77" s="4"/>
      <c r="N77" s="4"/>
      <c r="O77" s="4"/>
      <c r="P77" s="4">
        <v>6215400</v>
      </c>
      <c r="Q77" s="4">
        <v>13738400</v>
      </c>
      <c r="R77" s="5">
        <v>-1.6E-2</v>
      </c>
      <c r="S77" s="4">
        <v>22112287</v>
      </c>
      <c r="T77" s="4">
        <f t="shared" si="18"/>
        <v>10333686.699999999</v>
      </c>
      <c r="U77" s="4">
        <f t="shared" si="17"/>
        <v>6825408</v>
      </c>
    </row>
    <row r="78" spans="1:22" x14ac:dyDescent="0.2">
      <c r="A78" s="16" t="s">
        <v>210</v>
      </c>
      <c r="B78" s="4">
        <v>1565675</v>
      </c>
      <c r="C78" s="4">
        <v>4087810</v>
      </c>
      <c r="D78" s="4">
        <v>-2522135</v>
      </c>
      <c r="E78" s="4">
        <v>-48141090000</v>
      </c>
      <c r="F78" s="4">
        <f t="shared" si="15"/>
        <v>-1750092217911</v>
      </c>
      <c r="G78" s="4">
        <v>1910100</v>
      </c>
      <c r="H78" s="4">
        <v>1267300</v>
      </c>
      <c r="I78" s="4">
        <v>642800</v>
      </c>
      <c r="J78" s="4">
        <v>12116630000</v>
      </c>
      <c r="K78" s="4">
        <f>J78+K80</f>
        <v>969100000</v>
      </c>
      <c r="R78" s="5">
        <v>-1.5700000000000002E-2</v>
      </c>
      <c r="S78" s="4">
        <v>12094937</v>
      </c>
      <c r="T78" s="4">
        <f t="shared" si="18"/>
        <v>9611478</v>
      </c>
      <c r="U78" s="4">
        <f t="shared" si="17"/>
        <v>6825408</v>
      </c>
    </row>
    <row r="79" spans="1:22" x14ac:dyDescent="0.2">
      <c r="A79" s="16" t="s">
        <v>209</v>
      </c>
      <c r="B79" s="4">
        <v>1290999</v>
      </c>
      <c r="C79" s="4">
        <v>3230145</v>
      </c>
      <c r="D79" s="4">
        <v>-1939146</v>
      </c>
      <c r="E79" s="4">
        <v>-36977150000</v>
      </c>
      <c r="F79" s="4">
        <f t="shared" si="15"/>
        <v>-1701951127911</v>
      </c>
      <c r="L79" s="4"/>
      <c r="M79" s="4"/>
      <c r="N79" s="4"/>
      <c r="O79" s="4"/>
      <c r="P79" s="4">
        <v>2368900</v>
      </c>
      <c r="Q79" s="4">
        <v>6109400</v>
      </c>
      <c r="R79" s="5">
        <v>-1.04E-2</v>
      </c>
      <c r="S79" s="4">
        <v>9436419</v>
      </c>
      <c r="T79" s="4">
        <f t="shared" si="18"/>
        <v>9342993.4000000004</v>
      </c>
      <c r="U79" s="4">
        <f t="shared" si="17"/>
        <v>6825408</v>
      </c>
    </row>
    <row r="80" spans="1:22" x14ac:dyDescent="0.2">
      <c r="A80" s="16" t="s">
        <v>208</v>
      </c>
      <c r="B80" s="4">
        <v>345600</v>
      </c>
      <c r="C80" s="4">
        <v>2693400</v>
      </c>
      <c r="D80" s="4">
        <v>-2347800</v>
      </c>
      <c r="E80" s="4">
        <v>-45095440000</v>
      </c>
      <c r="F80" s="4">
        <f t="shared" si="15"/>
        <v>-1664973977911</v>
      </c>
      <c r="G80" s="4">
        <v>821300</v>
      </c>
      <c r="H80" s="4">
        <v>1383300</v>
      </c>
      <c r="I80" s="4">
        <v>-562000</v>
      </c>
      <c r="J80" s="4">
        <v>-11147530000</v>
      </c>
      <c r="K80" s="4">
        <f>J80</f>
        <v>-11147530000</v>
      </c>
      <c r="R80" s="5">
        <v>-1.2800000000000001E-2</v>
      </c>
      <c r="S80" s="4">
        <v>9964519</v>
      </c>
      <c r="T80" s="4">
        <f t="shared" si="18"/>
        <v>8894458.5999999996</v>
      </c>
      <c r="U80" s="4">
        <f t="shared" si="17"/>
        <v>6825408</v>
      </c>
    </row>
    <row r="81" spans="1:21" x14ac:dyDescent="0.2">
      <c r="A81" s="16" t="s">
        <v>207</v>
      </c>
      <c r="B81" s="4">
        <v>1288000</v>
      </c>
      <c r="C81" s="4">
        <v>3027500</v>
      </c>
      <c r="D81" s="4">
        <v>-1739500</v>
      </c>
      <c r="E81" s="4">
        <v>-33516830000</v>
      </c>
      <c r="F81" s="4">
        <f t="shared" si="15"/>
        <v>-1619878537911</v>
      </c>
      <c r="R81" s="5">
        <v>2.5999999999999999E-3</v>
      </c>
      <c r="S81" s="4">
        <v>6825408</v>
      </c>
      <c r="T81" s="4">
        <f t="shared" si="18"/>
        <v>8786691.3000000007</v>
      </c>
      <c r="U81" s="4">
        <f t="shared" si="17"/>
        <v>7677593</v>
      </c>
    </row>
    <row r="82" spans="1:21" x14ac:dyDescent="0.2">
      <c r="A82" s="16" t="s">
        <v>206</v>
      </c>
      <c r="B82" s="4">
        <v>1068200</v>
      </c>
      <c r="C82" s="4">
        <v>3525243</v>
      </c>
      <c r="D82" s="4">
        <v>-2457043</v>
      </c>
      <c r="E82" s="4">
        <v>-47556000000</v>
      </c>
      <c r="F82" s="4">
        <f t="shared" si="15"/>
        <v>-1586361707911</v>
      </c>
      <c r="R82" s="5">
        <v>-1.0200000000000001E-2</v>
      </c>
      <c r="S82" s="4">
        <v>7677593</v>
      </c>
      <c r="T82" s="4">
        <f t="shared" si="18"/>
        <v>8819811.9000000004</v>
      </c>
      <c r="U82" s="4">
        <f t="shared" si="17"/>
        <v>8341844</v>
      </c>
    </row>
    <row r="83" spans="1:21" x14ac:dyDescent="0.2">
      <c r="A83" s="16" t="s">
        <v>205</v>
      </c>
      <c r="B83" s="4">
        <v>2958700</v>
      </c>
      <c r="C83" s="4">
        <v>2308700</v>
      </c>
      <c r="D83" s="4">
        <v>650000</v>
      </c>
      <c r="E83" s="4">
        <v>12687060000</v>
      </c>
      <c r="F83" s="4">
        <f t="shared" si="15"/>
        <v>-1538805707911</v>
      </c>
      <c r="R83" s="5">
        <v>-2.5000000000000001E-3</v>
      </c>
      <c r="S83" s="4">
        <v>8341844</v>
      </c>
      <c r="T83" s="4">
        <f t="shared" si="18"/>
        <v>9070624.1999999993</v>
      </c>
      <c r="U83" s="4">
        <f t="shared" si="17"/>
        <v>4872850</v>
      </c>
    </row>
    <row r="84" spans="1:21" x14ac:dyDescent="0.2">
      <c r="A84" s="16" t="s">
        <v>204</v>
      </c>
      <c r="B84" s="4">
        <v>2641000</v>
      </c>
      <c r="C84" s="4">
        <v>3895990</v>
      </c>
      <c r="D84" s="4">
        <v>-1254990</v>
      </c>
      <c r="E84" s="4">
        <v>-24158040000</v>
      </c>
      <c r="F84" s="4">
        <f t="shared" si="15"/>
        <v>-1551492767911</v>
      </c>
      <c r="R84" s="5">
        <v>1.29E-2</v>
      </c>
      <c r="S84" s="4">
        <v>17160290</v>
      </c>
      <c r="T84" s="4">
        <f t="shared" si="18"/>
        <v>8414352.1999999993</v>
      </c>
      <c r="U84" s="4">
        <f t="shared" si="17"/>
        <v>4872850</v>
      </c>
    </row>
    <row r="85" spans="1:21" x14ac:dyDescent="0.2">
      <c r="A85" s="16" t="s">
        <v>203</v>
      </c>
      <c r="B85" s="4">
        <v>2982043</v>
      </c>
      <c r="C85" s="4">
        <v>4331520</v>
      </c>
      <c r="D85" s="4">
        <v>-1349477</v>
      </c>
      <c r="E85" s="4">
        <v>-26079720000</v>
      </c>
      <c r="F85" s="4">
        <f t="shared" si="15"/>
        <v>-1527334727911</v>
      </c>
      <c r="R85" s="5">
        <v>1.3100000000000001E-2</v>
      </c>
      <c r="S85" s="4">
        <v>9474946</v>
      </c>
      <c r="T85" s="4">
        <f t="shared" si="18"/>
        <v>8199026</v>
      </c>
      <c r="U85" s="4">
        <f t="shared" si="17"/>
        <v>4872850</v>
      </c>
    </row>
    <row r="86" spans="1:21" x14ac:dyDescent="0.2">
      <c r="A86" s="16" t="s">
        <v>202</v>
      </c>
      <c r="B86" s="4">
        <v>1281300</v>
      </c>
      <c r="C86" s="4">
        <v>5233690</v>
      </c>
      <c r="D86" s="4">
        <v>-3952390</v>
      </c>
      <c r="E86" s="4">
        <v>-76291340000</v>
      </c>
      <c r="F86" s="4">
        <f t="shared" si="15"/>
        <v>-1501255007911</v>
      </c>
      <c r="R86" s="5">
        <v>-1.7899999999999999E-2</v>
      </c>
      <c r="S86" s="4">
        <v>11507857</v>
      </c>
      <c r="T86" s="4">
        <f t="shared" si="18"/>
        <v>7916442.2000000002</v>
      </c>
      <c r="U86" s="4">
        <f t="shared" si="17"/>
        <v>4872850</v>
      </c>
    </row>
    <row r="87" spans="1:21" x14ac:dyDescent="0.2">
      <c r="A87" s="16" t="s">
        <v>201</v>
      </c>
      <c r="B87" s="4">
        <v>2387400</v>
      </c>
      <c r="C87" s="4">
        <v>2588385</v>
      </c>
      <c r="D87" s="4">
        <v>-200985</v>
      </c>
      <c r="E87" s="4">
        <v>-3863680000</v>
      </c>
      <c r="F87" s="4">
        <f t="shared" si="15"/>
        <v>-1424963667911</v>
      </c>
      <c r="R87" s="5">
        <v>1.04E-2</v>
      </c>
      <c r="S87" s="4">
        <v>10853054</v>
      </c>
      <c r="T87" s="4">
        <f t="shared" si="18"/>
        <v>8018334.2999999998</v>
      </c>
      <c r="U87" s="4">
        <f t="shared" si="17"/>
        <v>4872850</v>
      </c>
    </row>
    <row r="88" spans="1:21" x14ac:dyDescent="0.2">
      <c r="A88" s="16" t="s">
        <v>200</v>
      </c>
      <c r="B88" s="4">
        <v>539900</v>
      </c>
      <c r="C88" s="4">
        <v>674900</v>
      </c>
      <c r="D88" s="4">
        <v>-135000</v>
      </c>
      <c r="E88" s="4">
        <v>-2575400000</v>
      </c>
      <c r="F88" s="4">
        <f t="shared" si="15"/>
        <v>-1421099987911</v>
      </c>
      <c r="R88" s="5">
        <v>1.0500000000000001E-2</v>
      </c>
      <c r="S88" s="4">
        <v>4872850</v>
      </c>
      <c r="T88" s="4">
        <f t="shared" si="18"/>
        <v>9050910.3000000007</v>
      </c>
      <c r="U88" s="4">
        <f t="shared" si="17"/>
        <v>5479171</v>
      </c>
    </row>
    <row r="89" spans="1:21" x14ac:dyDescent="0.2">
      <c r="A89" s="16" t="s">
        <v>199</v>
      </c>
      <c r="B89" s="4">
        <v>2945000</v>
      </c>
      <c r="C89" s="4">
        <v>3710400</v>
      </c>
      <c r="D89" s="4">
        <v>-765400</v>
      </c>
      <c r="E89" s="4">
        <v>-14697600000</v>
      </c>
      <c r="F89" s="4">
        <f t="shared" si="15"/>
        <v>-1418524587911</v>
      </c>
      <c r="R89" s="5">
        <v>-7.7000000000000002E-3</v>
      </c>
      <c r="S89" s="4">
        <v>6751573</v>
      </c>
      <c r="T89" s="4">
        <f t="shared" si="18"/>
        <v>9366319.5</v>
      </c>
      <c r="U89" s="4">
        <f t="shared" si="17"/>
        <v>5479171</v>
      </c>
    </row>
    <row r="90" spans="1:21" x14ac:dyDescent="0.2">
      <c r="A90" s="16" t="s">
        <v>198</v>
      </c>
      <c r="B90" s="4">
        <v>689450</v>
      </c>
      <c r="C90" s="4">
        <v>1465000</v>
      </c>
      <c r="D90" s="4">
        <v>-775550</v>
      </c>
      <c r="E90" s="4">
        <v>-14983790000</v>
      </c>
      <c r="F90" s="4">
        <f t="shared" si="15"/>
        <v>-1403826987911</v>
      </c>
      <c r="R90" s="5">
        <v>-5.1000000000000004E-3</v>
      </c>
      <c r="S90" s="4">
        <v>5479171</v>
      </c>
      <c r="T90" s="4">
        <f t="shared" si="18"/>
        <v>10611833.699999999</v>
      </c>
      <c r="U90" s="4">
        <f t="shared" si="17"/>
        <v>5747735</v>
      </c>
    </row>
    <row r="91" spans="1:21" x14ac:dyDescent="0.2">
      <c r="A91" s="16" t="s">
        <v>197</v>
      </c>
      <c r="B91" s="4">
        <v>2520800</v>
      </c>
      <c r="C91" s="4">
        <v>768600</v>
      </c>
      <c r="D91" s="4">
        <v>1752200</v>
      </c>
      <c r="E91" s="4">
        <v>33630810000</v>
      </c>
      <c r="F91" s="4">
        <f t="shared" si="15"/>
        <v>-1388843197911</v>
      </c>
      <c r="R91" s="5">
        <v>7.9000000000000008E-3</v>
      </c>
      <c r="S91" s="4">
        <v>5747735</v>
      </c>
      <c r="T91" s="4">
        <f t="shared" si="18"/>
        <v>11307615.800000001</v>
      </c>
      <c r="U91" s="4">
        <f t="shared" si="17"/>
        <v>7321684</v>
      </c>
    </row>
    <row r="92" spans="1:21" x14ac:dyDescent="0.2">
      <c r="A92" s="16" t="s">
        <v>196</v>
      </c>
      <c r="B92" s="4">
        <v>4477930</v>
      </c>
      <c r="C92" s="4">
        <v>2775500</v>
      </c>
      <c r="D92" s="4">
        <v>1702430</v>
      </c>
      <c r="E92" s="4">
        <v>32818620000</v>
      </c>
      <c r="F92" s="4">
        <f t="shared" si="15"/>
        <v>-1422474007911</v>
      </c>
      <c r="R92" s="5">
        <v>0</v>
      </c>
      <c r="S92" s="4">
        <v>8008799</v>
      </c>
      <c r="T92" s="4">
        <f t="shared" si="18"/>
        <v>11553643.5</v>
      </c>
      <c r="U92" s="4">
        <f t="shared" si="17"/>
        <v>7321684</v>
      </c>
    </row>
    <row r="93" spans="1:21" x14ac:dyDescent="0.2">
      <c r="A93" s="16" t="s">
        <v>195</v>
      </c>
      <c r="B93" s="4">
        <v>2117200</v>
      </c>
      <c r="C93" s="4">
        <v>80000</v>
      </c>
      <c r="D93" s="4">
        <v>2037200</v>
      </c>
      <c r="E93" s="4">
        <v>39270130000</v>
      </c>
      <c r="F93" s="4">
        <f t="shared" si="15"/>
        <v>-1455292627911</v>
      </c>
      <c r="R93" s="5">
        <v>2.7000000000000001E-3</v>
      </c>
      <c r="S93" s="4">
        <v>10849967</v>
      </c>
      <c r="T93" s="4">
        <f t="shared" si="18"/>
        <v>11684666.699999999</v>
      </c>
      <c r="U93" s="4">
        <f t="shared" si="17"/>
        <v>7321684</v>
      </c>
    </row>
    <row r="94" spans="1:21" x14ac:dyDescent="0.2">
      <c r="A94" s="16" t="s">
        <v>194</v>
      </c>
      <c r="B94" s="4">
        <v>1021330</v>
      </c>
      <c r="C94" s="4">
        <v>4576980</v>
      </c>
      <c r="D94" s="4">
        <v>-3555650</v>
      </c>
      <c r="E94" s="4">
        <v>-71527320000</v>
      </c>
      <c r="F94" s="4">
        <f t="shared" si="15"/>
        <v>-1494562757911</v>
      </c>
      <c r="R94" s="5">
        <v>-2.5399999999999999E-2</v>
      </c>
      <c r="S94" s="4">
        <v>10597570</v>
      </c>
      <c r="T94" s="4">
        <f t="shared" si="18"/>
        <v>11985136.4</v>
      </c>
      <c r="U94" s="4">
        <f t="shared" si="17"/>
        <v>7321684</v>
      </c>
    </row>
    <row r="95" spans="1:21" x14ac:dyDescent="0.2">
      <c r="A95" s="16" t="s">
        <v>193</v>
      </c>
      <c r="B95" s="4">
        <v>1126700</v>
      </c>
      <c r="C95" s="4">
        <v>24249430</v>
      </c>
      <c r="D95" s="4">
        <v>-23122730</v>
      </c>
      <c r="E95" s="4">
        <v>-484697340000</v>
      </c>
      <c r="F95" s="4">
        <f t="shared" si="15"/>
        <v>-1423035437911</v>
      </c>
      <c r="R95" s="5">
        <v>0</v>
      </c>
      <c r="S95" s="4">
        <v>7321684</v>
      </c>
      <c r="T95" s="4">
        <f t="shared" si="18"/>
        <v>12611550.4</v>
      </c>
      <c r="U95" s="4">
        <f t="shared" si="17"/>
        <v>8682019</v>
      </c>
    </row>
    <row r="96" spans="1:21" x14ac:dyDescent="0.2">
      <c r="A96" s="16" t="s">
        <v>192</v>
      </c>
      <c r="B96" s="4">
        <v>4209600</v>
      </c>
      <c r="C96" s="4">
        <v>14927330</v>
      </c>
      <c r="D96" s="4">
        <v>-10717730</v>
      </c>
      <c r="E96" s="4">
        <v>-211073489874</v>
      </c>
      <c r="F96" s="4">
        <f t="shared" si="15"/>
        <v>-938338097911</v>
      </c>
      <c r="R96" s="5">
        <v>7.7000000000000002E-3</v>
      </c>
      <c r="S96" s="4">
        <v>8682019</v>
      </c>
      <c r="T96" s="4">
        <f t="shared" si="18"/>
        <v>12377792.6</v>
      </c>
      <c r="U96" s="4">
        <f t="shared" si="17"/>
        <v>9905665</v>
      </c>
    </row>
    <row r="97" spans="1:21" x14ac:dyDescent="0.2">
      <c r="A97" s="16" t="s">
        <v>191</v>
      </c>
      <c r="B97" s="4">
        <v>1489400</v>
      </c>
      <c r="C97" s="4">
        <v>1073400</v>
      </c>
      <c r="D97" s="4">
        <v>416000</v>
      </c>
      <c r="E97" s="4">
        <v>8403620000</v>
      </c>
      <c r="F97" s="4">
        <f t="shared" si="15"/>
        <v>-727264608037</v>
      </c>
      <c r="R97" s="5">
        <v>1.04E-2</v>
      </c>
      <c r="S97" s="4">
        <v>11871975</v>
      </c>
      <c r="T97" s="4">
        <f t="shared" si="18"/>
        <v>12149156.9</v>
      </c>
      <c r="U97" s="4">
        <f t="shared" si="17"/>
        <v>9905665</v>
      </c>
    </row>
    <row r="98" spans="1:21" x14ac:dyDescent="0.2">
      <c r="A98" s="16" t="s">
        <v>190</v>
      </c>
      <c r="B98" s="4">
        <v>444000</v>
      </c>
      <c r="C98" s="4">
        <v>2623700</v>
      </c>
      <c r="D98" s="4">
        <v>-2179700</v>
      </c>
      <c r="E98" s="4">
        <v>-42596580000</v>
      </c>
      <c r="F98" s="4">
        <f t="shared" si="15"/>
        <v>-735668228037</v>
      </c>
      <c r="R98" s="5">
        <v>-3.0099999999999998E-2</v>
      </c>
      <c r="S98" s="4">
        <v>15198610</v>
      </c>
      <c r="T98" s="4">
        <f t="shared" si="18"/>
        <v>11982702</v>
      </c>
      <c r="U98" s="4">
        <f t="shared" si="17"/>
        <v>9905665</v>
      </c>
    </row>
    <row r="99" spans="1:21" x14ac:dyDescent="0.2">
      <c r="A99" s="16" t="s">
        <v>189</v>
      </c>
      <c r="B99" s="4">
        <v>2600100</v>
      </c>
      <c r="C99" s="4">
        <v>3228691</v>
      </c>
      <c r="D99" s="4">
        <v>-628591</v>
      </c>
      <c r="E99" s="4">
        <v>-12473910000</v>
      </c>
      <c r="F99" s="4">
        <f t="shared" si="15"/>
        <v>-693071648037</v>
      </c>
      <c r="R99" s="5">
        <v>-2.5000000000000001E-3</v>
      </c>
      <c r="S99" s="4">
        <v>9905665</v>
      </c>
      <c r="T99" s="4">
        <f t="shared" si="18"/>
        <v>11608207.1</v>
      </c>
      <c r="U99" s="4">
        <f t="shared" si="17"/>
        <v>10469076</v>
      </c>
    </row>
    <row r="100" spans="1:21" x14ac:dyDescent="0.2">
      <c r="A100" s="16" t="s">
        <v>188</v>
      </c>
      <c r="B100" s="4">
        <v>1897100</v>
      </c>
      <c r="C100" s="4">
        <v>2139200</v>
      </c>
      <c r="D100" s="4">
        <v>-242100</v>
      </c>
      <c r="E100" s="4">
        <v>-4833120000</v>
      </c>
      <c r="F100" s="4">
        <f t="shared" si="15"/>
        <v>-680597738037</v>
      </c>
      <c r="R100" s="5">
        <v>1.7899999999999999E-2</v>
      </c>
      <c r="S100" s="4">
        <v>17934313</v>
      </c>
      <c r="T100" s="4">
        <f t="shared" si="18"/>
        <v>10295920.5</v>
      </c>
      <c r="U100" s="4">
        <f t="shared" si="17"/>
        <v>10469076</v>
      </c>
    </row>
    <row r="101" spans="1:21" x14ac:dyDescent="0.2">
      <c r="A101" s="16" t="s">
        <v>187</v>
      </c>
      <c r="B101" s="4">
        <v>358800</v>
      </c>
      <c r="C101" s="4">
        <v>1161400</v>
      </c>
      <c r="D101" s="4">
        <v>-802600</v>
      </c>
      <c r="E101" s="4">
        <v>-15705630000</v>
      </c>
      <c r="F101" s="4">
        <f t="shared" si="15"/>
        <v>-675764618037</v>
      </c>
      <c r="R101" s="5">
        <v>2.0899999999999998E-2</v>
      </c>
      <c r="S101" s="4">
        <v>12705556</v>
      </c>
      <c r="T101" s="4">
        <f t="shared" si="18"/>
        <v>9719383.4000000004</v>
      </c>
      <c r="U101" s="4">
        <f t="shared" si="17"/>
        <v>6344441</v>
      </c>
    </row>
    <row r="102" spans="1:21" x14ac:dyDescent="0.2">
      <c r="A102" s="16" t="s">
        <v>186</v>
      </c>
      <c r="B102" s="4">
        <v>589000</v>
      </c>
      <c r="C102" s="4">
        <v>1286245</v>
      </c>
      <c r="D102" s="4">
        <v>-697245</v>
      </c>
      <c r="E102" s="4">
        <v>-13535420000</v>
      </c>
      <c r="F102" s="4">
        <f t="shared" si="15"/>
        <v>-660058988037</v>
      </c>
      <c r="R102" s="5">
        <v>-1.7899999999999999E-2</v>
      </c>
      <c r="S102" s="4">
        <v>10469076</v>
      </c>
      <c r="T102" s="4">
        <f t="shared" si="18"/>
        <v>9164796.8000000007</v>
      </c>
      <c r="U102" s="4">
        <f t="shared" si="17"/>
        <v>6344441</v>
      </c>
    </row>
    <row r="103" spans="1:21" x14ac:dyDescent="0.2">
      <c r="A103" s="16" t="s">
        <v>185</v>
      </c>
      <c r="B103" s="4">
        <v>298600</v>
      </c>
      <c r="C103" s="4">
        <v>1325500</v>
      </c>
      <c r="D103" s="4">
        <v>-1026900</v>
      </c>
      <c r="E103" s="4">
        <v>-20275510000</v>
      </c>
      <c r="F103" s="4">
        <f t="shared" si="15"/>
        <v>-646523568037</v>
      </c>
      <c r="R103" s="5">
        <v>-2.2499999999999999E-2</v>
      </c>
      <c r="S103" s="4">
        <v>12160199</v>
      </c>
      <c r="T103" s="4">
        <f t="shared" si="18"/>
        <v>8518252.1999999993</v>
      </c>
      <c r="U103" s="4">
        <f t="shared" si="17"/>
        <v>6344441</v>
      </c>
    </row>
    <row r="104" spans="1:21" x14ac:dyDescent="0.2">
      <c r="A104" s="16" t="s">
        <v>184</v>
      </c>
      <c r="B104" s="4">
        <v>1726950</v>
      </c>
      <c r="C104" s="4">
        <v>3013900</v>
      </c>
      <c r="D104" s="4">
        <v>-1286950</v>
      </c>
      <c r="E104" s="4">
        <v>-26147390000</v>
      </c>
      <c r="F104" s="4">
        <f t="shared" si="15"/>
        <v>-626248058037</v>
      </c>
      <c r="R104" s="5">
        <v>-1.7100000000000001E-2</v>
      </c>
      <c r="S104" s="4">
        <v>13602267</v>
      </c>
      <c r="T104" s="4">
        <f t="shared" si="18"/>
        <v>8895001</v>
      </c>
      <c r="U104" s="4">
        <f t="shared" si="17"/>
        <v>6160716</v>
      </c>
    </row>
    <row r="105" spans="1:21" x14ac:dyDescent="0.2">
      <c r="A105" s="16" t="s">
        <v>183</v>
      </c>
      <c r="B105" s="4">
        <v>2120400</v>
      </c>
      <c r="C105" s="4">
        <v>1341200</v>
      </c>
      <c r="D105" s="4">
        <v>779200</v>
      </c>
      <c r="E105" s="4">
        <v>16657640000</v>
      </c>
      <c r="F105" s="4">
        <f t="shared" si="15"/>
        <v>-600100668037</v>
      </c>
      <c r="R105" s="5">
        <v>3.15E-2</v>
      </c>
      <c r="S105" s="4">
        <v>13585824</v>
      </c>
      <c r="T105" s="4">
        <f t="shared" si="18"/>
        <v>8052633.5999999996</v>
      </c>
      <c r="U105" s="4">
        <f t="shared" si="17"/>
        <v>4811447</v>
      </c>
    </row>
    <row r="106" spans="1:21" x14ac:dyDescent="0.2">
      <c r="A106" s="16" t="s">
        <v>182</v>
      </c>
      <c r="B106" s="4">
        <v>208839</v>
      </c>
      <c r="C106" s="4">
        <v>906500</v>
      </c>
      <c r="D106" s="4">
        <v>-697661</v>
      </c>
      <c r="E106" s="4">
        <v>-14541150000</v>
      </c>
      <c r="F106" s="4">
        <f t="shared" si="15"/>
        <v>-616758308037</v>
      </c>
      <c r="R106" s="5">
        <v>-4.7999999999999996E-3</v>
      </c>
      <c r="S106" s="4">
        <v>6344441</v>
      </c>
      <c r="T106" s="4">
        <f t="shared" si="18"/>
        <v>7965329.2999999998</v>
      </c>
      <c r="U106" s="4">
        <f t="shared" si="17"/>
        <v>4811447</v>
      </c>
    </row>
    <row r="107" spans="1:21" x14ac:dyDescent="0.2">
      <c r="A107" s="16" t="s">
        <v>181</v>
      </c>
      <c r="B107" s="4">
        <v>2056700</v>
      </c>
      <c r="C107" s="4">
        <v>968700</v>
      </c>
      <c r="D107" s="4">
        <v>1088000</v>
      </c>
      <c r="E107" s="4">
        <v>22394770000</v>
      </c>
      <c r="F107" s="4">
        <f t="shared" si="15"/>
        <v>-602217158037</v>
      </c>
      <c r="R107" s="5">
        <v>5.0599999999999999E-2</v>
      </c>
      <c r="S107" s="4">
        <v>9585618</v>
      </c>
      <c r="T107" s="4">
        <f t="shared" si="18"/>
        <v>8366504.5</v>
      </c>
      <c r="U107" s="4">
        <f t="shared" si="17"/>
        <v>4811447</v>
      </c>
    </row>
    <row r="108" spans="1:21" x14ac:dyDescent="0.2">
      <c r="A108" s="16" t="s">
        <v>180</v>
      </c>
      <c r="B108" s="4">
        <v>995400</v>
      </c>
      <c r="C108" s="4">
        <v>1977307</v>
      </c>
      <c r="D108" s="4">
        <v>-981907</v>
      </c>
      <c r="E108" s="4">
        <v>-19869130000</v>
      </c>
      <c r="F108" s="4">
        <f t="shared" si="15"/>
        <v>-624611928037</v>
      </c>
      <c r="R108" s="5">
        <v>-2.46E-2</v>
      </c>
      <c r="S108" s="4">
        <v>13534061</v>
      </c>
      <c r="T108" s="4">
        <f t="shared" si="18"/>
        <v>8093844.2999999998</v>
      </c>
      <c r="U108" s="4">
        <f t="shared" si="17"/>
        <v>4811447</v>
      </c>
    </row>
    <row r="109" spans="1:21" x14ac:dyDescent="0.2">
      <c r="A109" s="16" t="s">
        <v>179</v>
      </c>
      <c r="B109" s="4">
        <v>615900</v>
      </c>
      <c r="C109" s="4">
        <v>1466420</v>
      </c>
      <c r="D109" s="4">
        <v>-850520</v>
      </c>
      <c r="E109" s="4">
        <v>-17091778133</v>
      </c>
      <c r="F109" s="4">
        <f t="shared" si="15"/>
        <v>-604742798037</v>
      </c>
      <c r="R109" s="5">
        <v>2.53E-2</v>
      </c>
      <c r="S109" s="4">
        <v>6160716</v>
      </c>
      <c r="T109" s="4">
        <f t="shared" si="18"/>
        <v>8625049.9000000004</v>
      </c>
      <c r="U109" s="4">
        <f t="shared" si="17"/>
        <v>4811447</v>
      </c>
    </row>
    <row r="110" spans="1:21" x14ac:dyDescent="0.2">
      <c r="A110" s="16" t="s">
        <v>178</v>
      </c>
      <c r="B110" s="4">
        <v>624400</v>
      </c>
      <c r="C110" s="4">
        <v>2350490</v>
      </c>
      <c r="D110" s="4">
        <v>-1726090</v>
      </c>
      <c r="E110" s="4">
        <v>-34462030000</v>
      </c>
      <c r="F110" s="4">
        <f t="shared" si="15"/>
        <v>-587651019904</v>
      </c>
      <c r="R110" s="5">
        <v>-0.01</v>
      </c>
      <c r="S110" s="4">
        <v>4811447</v>
      </c>
      <c r="T110" s="4">
        <f t="shared" si="18"/>
        <v>12118166.1</v>
      </c>
      <c r="U110" s="4">
        <f t="shared" si="17"/>
        <v>4923210</v>
      </c>
    </row>
    <row r="111" spans="1:21" x14ac:dyDescent="0.2">
      <c r="A111" s="16" t="s">
        <v>177</v>
      </c>
      <c r="B111" s="4">
        <v>988300</v>
      </c>
      <c r="C111" s="4">
        <v>820000</v>
      </c>
      <c r="D111" s="4">
        <v>168300</v>
      </c>
      <c r="E111" s="4">
        <v>3340280000</v>
      </c>
      <c r="F111" s="4">
        <f t="shared" si="15"/>
        <v>-553188989904</v>
      </c>
      <c r="R111" s="5">
        <v>5.1000000000000004E-3</v>
      </c>
      <c r="S111" s="4">
        <v>6940185</v>
      </c>
      <c r="T111" s="4">
        <f t="shared" si="18"/>
        <v>14021995.4</v>
      </c>
      <c r="U111" s="4">
        <f t="shared" si="17"/>
        <v>4923210</v>
      </c>
    </row>
    <row r="112" spans="1:21" x14ac:dyDescent="0.2">
      <c r="A112" s="16" t="s">
        <v>176</v>
      </c>
      <c r="B112" s="4">
        <v>732700</v>
      </c>
      <c r="C112" s="4">
        <v>1226200</v>
      </c>
      <c r="D112" s="4">
        <v>-493500</v>
      </c>
      <c r="E112" s="4">
        <v>-9861130000</v>
      </c>
      <c r="F112" s="4">
        <f t="shared" si="15"/>
        <v>-556529269904</v>
      </c>
      <c r="R112" s="5">
        <v>-1.4800000000000001E-2</v>
      </c>
      <c r="S112" s="4">
        <v>4923210</v>
      </c>
      <c r="T112" s="4">
        <f t="shared" si="18"/>
        <v>16139750.4</v>
      </c>
      <c r="U112" s="4">
        <f t="shared" si="17"/>
        <v>5162150</v>
      </c>
    </row>
    <row r="113" spans="1:21" x14ac:dyDescent="0.2">
      <c r="A113" s="16" t="s">
        <v>175</v>
      </c>
      <c r="B113" s="4">
        <v>372766</v>
      </c>
      <c r="C113" s="4">
        <v>1654157</v>
      </c>
      <c r="D113" s="4">
        <v>-1281391</v>
      </c>
      <c r="E113" s="4">
        <v>-25785240000</v>
      </c>
      <c r="F113" s="4">
        <f t="shared" si="15"/>
        <v>-546668139904</v>
      </c>
      <c r="R113" s="5">
        <v>0</v>
      </c>
      <c r="S113" s="4">
        <v>5694753</v>
      </c>
      <c r="T113" s="4">
        <f t="shared" si="18"/>
        <v>16941828.100000001</v>
      </c>
      <c r="U113" s="4">
        <f t="shared" si="17"/>
        <v>5162150</v>
      </c>
    </row>
    <row r="114" spans="1:21" x14ac:dyDescent="0.2">
      <c r="A114" s="16" t="s">
        <v>174</v>
      </c>
      <c r="B114" s="4">
        <v>1182730</v>
      </c>
      <c r="C114" s="4">
        <v>1472800</v>
      </c>
      <c r="D114" s="4">
        <v>-290070</v>
      </c>
      <c r="E114" s="4">
        <v>-5714740000</v>
      </c>
      <c r="F114" s="4">
        <f t="shared" si="15"/>
        <v>-520882899904</v>
      </c>
      <c r="R114" s="5">
        <v>-3.7999999999999999E-2</v>
      </c>
      <c r="S114" s="4">
        <v>17369755</v>
      </c>
      <c r="T114" s="4">
        <f t="shared" si="18"/>
        <v>16245024.9</v>
      </c>
      <c r="U114" s="4">
        <f t="shared" si="17"/>
        <v>5162150</v>
      </c>
    </row>
    <row r="115" spans="1:21" x14ac:dyDescent="0.2">
      <c r="A115" s="16" t="s">
        <v>173</v>
      </c>
      <c r="B115" s="4">
        <v>652300</v>
      </c>
      <c r="C115" s="4">
        <v>1263500</v>
      </c>
      <c r="D115" s="4">
        <v>-611200</v>
      </c>
      <c r="E115" s="4">
        <v>-12887740000</v>
      </c>
      <c r="F115" s="4">
        <f t="shared" si="15"/>
        <v>-515168159904</v>
      </c>
      <c r="R115" s="5">
        <v>-2.3E-3</v>
      </c>
      <c r="S115" s="4">
        <v>5162150</v>
      </c>
      <c r="T115" s="4">
        <f t="shared" si="18"/>
        <v>16621870.6</v>
      </c>
      <c r="U115" s="4">
        <f t="shared" si="17"/>
        <v>5471398</v>
      </c>
    </row>
    <row r="116" spans="1:21" x14ac:dyDescent="0.2">
      <c r="A116" s="16" t="s">
        <v>172</v>
      </c>
      <c r="B116" s="4">
        <v>1070303</v>
      </c>
      <c r="C116" s="4">
        <v>691630</v>
      </c>
      <c r="D116" s="4">
        <v>378673</v>
      </c>
      <c r="E116" s="4">
        <v>8046910000</v>
      </c>
      <c r="F116" s="4">
        <f t="shared" si="15"/>
        <v>-502280419904</v>
      </c>
      <c r="R116" s="5">
        <v>0</v>
      </c>
      <c r="S116" s="4">
        <v>5471398</v>
      </c>
      <c r="T116" s="4">
        <f t="shared" ref="T116:T121" si="19">AVERAGE(S117:S126)</f>
        <v>17244262.399999999</v>
      </c>
      <c r="U116" s="4">
        <f t="shared" si="17"/>
        <v>10807459</v>
      </c>
    </row>
    <row r="117" spans="1:21" x14ac:dyDescent="0.2">
      <c r="A117" s="16" t="s">
        <v>171</v>
      </c>
      <c r="B117" s="4">
        <v>431400</v>
      </c>
      <c r="C117" s="4">
        <v>2843900</v>
      </c>
      <c r="D117" s="4">
        <v>-2412500</v>
      </c>
      <c r="E117" s="4">
        <v>-50658130000</v>
      </c>
      <c r="F117" s="4">
        <f t="shared" si="15"/>
        <v>-510327329904</v>
      </c>
      <c r="R117" s="5">
        <v>-2.5399999999999999E-2</v>
      </c>
      <c r="S117" s="4">
        <v>13597370</v>
      </c>
      <c r="T117" s="4">
        <f t="shared" si="19"/>
        <v>17244813.600000001</v>
      </c>
      <c r="U117" s="4">
        <f t="shared" si="17"/>
        <v>10807459</v>
      </c>
    </row>
    <row r="118" spans="1:21" x14ac:dyDescent="0.2">
      <c r="A118" s="16" t="s">
        <v>170</v>
      </c>
      <c r="B118" s="4">
        <v>1104900</v>
      </c>
      <c r="C118" s="4">
        <v>1565400</v>
      </c>
      <c r="D118" s="4">
        <v>-460500</v>
      </c>
      <c r="E118" s="4">
        <v>-9928780000</v>
      </c>
      <c r="F118" s="4">
        <f t="shared" si="15"/>
        <v>-459669199904</v>
      </c>
      <c r="R118" s="5">
        <v>6.9999999999999993E-3</v>
      </c>
      <c r="S118" s="4">
        <v>10807459</v>
      </c>
      <c r="T118" s="4">
        <f t="shared" si="19"/>
        <v>16999267.600000001</v>
      </c>
      <c r="U118" s="4">
        <f t="shared" si="17"/>
        <v>11472772</v>
      </c>
    </row>
    <row r="119" spans="1:21" x14ac:dyDescent="0.2">
      <c r="A119" s="16" t="s">
        <v>169</v>
      </c>
      <c r="B119" s="4">
        <v>1672700</v>
      </c>
      <c r="C119" s="4">
        <v>769900</v>
      </c>
      <c r="D119" s="4">
        <v>902800</v>
      </c>
      <c r="E119" s="4">
        <v>20098130000</v>
      </c>
      <c r="F119" s="4">
        <f t="shared" si="15"/>
        <v>-449740419904</v>
      </c>
      <c r="R119" s="5">
        <v>-4.6600000000000003E-2</v>
      </c>
      <c r="S119" s="4">
        <v>11472772</v>
      </c>
      <c r="T119" s="4">
        <f t="shared" si="19"/>
        <v>16420317.5</v>
      </c>
      <c r="U119" s="4">
        <f t="shared" si="17"/>
        <v>10401723</v>
      </c>
    </row>
    <row r="120" spans="1:21" x14ac:dyDescent="0.2">
      <c r="A120" s="16" t="s">
        <v>168</v>
      </c>
      <c r="B120" s="4">
        <v>1451100</v>
      </c>
      <c r="C120" s="4">
        <v>2395154</v>
      </c>
      <c r="D120" s="4">
        <v>-944054</v>
      </c>
      <c r="E120" s="4">
        <v>-22109760000</v>
      </c>
      <c r="F120" s="4">
        <f t="shared" si="15"/>
        <v>-469838549904</v>
      </c>
      <c r="R120" s="5">
        <v>-8.8000000000000005E-3</v>
      </c>
      <c r="S120" s="4">
        <v>39742609</v>
      </c>
      <c r="T120" s="4">
        <f t="shared" si="19"/>
        <v>13143702.300000001</v>
      </c>
      <c r="U120" s="4">
        <f t="shared" si="17"/>
        <v>8930607</v>
      </c>
    </row>
    <row r="121" spans="1:21" x14ac:dyDescent="0.2">
      <c r="A121" s="16" t="s">
        <v>167</v>
      </c>
      <c r="B121" s="4">
        <v>401800</v>
      </c>
      <c r="C121" s="4">
        <v>4244356</v>
      </c>
      <c r="D121" s="4">
        <v>-3842556</v>
      </c>
      <c r="E121" s="4">
        <v>-86481340000</v>
      </c>
      <c r="F121" s="4">
        <f t="shared" si="15"/>
        <v>-447728789904</v>
      </c>
      <c r="R121" s="5">
        <v>8.8999999999999999E-3</v>
      </c>
      <c r="S121" s="4">
        <v>25978478</v>
      </c>
      <c r="T121" s="4">
        <f t="shared" si="19"/>
        <v>11831797</v>
      </c>
      <c r="U121" s="4">
        <f t="shared" si="17"/>
        <v>8930607</v>
      </c>
    </row>
    <row r="122" spans="1:21" x14ac:dyDescent="0.2">
      <c r="A122" s="16" t="s">
        <v>166</v>
      </c>
      <c r="B122" s="4">
        <v>286800</v>
      </c>
      <c r="C122" s="4">
        <v>3319501</v>
      </c>
      <c r="D122" s="4">
        <v>-3032701</v>
      </c>
      <c r="E122" s="4">
        <v>-66919300000</v>
      </c>
      <c r="F122" s="4">
        <f t="shared" si="15"/>
        <v>-361247449904</v>
      </c>
      <c r="R122" s="5">
        <v>2.5099999999999997E-2</v>
      </c>
      <c r="S122" s="4">
        <v>26100760</v>
      </c>
      <c r="T122" s="4">
        <f>AVERAGE(S123:S132)</f>
        <v>10349231.5</v>
      </c>
      <c r="U122" s="4">
        <f t="shared" si="17"/>
        <v>8930607</v>
      </c>
    </row>
    <row r="123" spans="1:21" x14ac:dyDescent="0.2">
      <c r="A123" s="16" t="s">
        <v>165</v>
      </c>
      <c r="B123" s="4">
        <v>53400</v>
      </c>
      <c r="C123" s="4">
        <v>2386300</v>
      </c>
      <c r="D123" s="4">
        <v>-2332900</v>
      </c>
      <c r="E123" s="4">
        <v>-50418830000</v>
      </c>
      <c r="F123" s="4">
        <f t="shared" si="15"/>
        <v>-294328149904</v>
      </c>
      <c r="R123" s="5">
        <v>4.5999999999999999E-3</v>
      </c>
      <c r="S123" s="4">
        <v>13715530</v>
      </c>
      <c r="U123" s="4">
        <f t="shared" si="17"/>
        <v>8351999</v>
      </c>
    </row>
    <row r="124" spans="1:21" x14ac:dyDescent="0.2">
      <c r="A124" s="16" t="s">
        <v>164</v>
      </c>
      <c r="B124" s="4">
        <v>746500</v>
      </c>
      <c r="C124" s="4">
        <v>3029300</v>
      </c>
      <c r="D124" s="4">
        <v>-2282800</v>
      </c>
      <c r="E124" s="4">
        <v>-49326220000</v>
      </c>
      <c r="F124" s="4">
        <f t="shared" si="15"/>
        <v>-243909319904</v>
      </c>
      <c r="R124" s="5">
        <v>2.3E-3</v>
      </c>
      <c r="S124" s="4">
        <v>10401723</v>
      </c>
      <c r="U124" s="4">
        <f t="shared" ref="U124:U126" si="20">MIN(S125:S129)</f>
        <v>5683271</v>
      </c>
    </row>
    <row r="125" spans="1:21" x14ac:dyDescent="0.2">
      <c r="A125" s="16" t="s">
        <v>163</v>
      </c>
      <c r="B125" s="4">
        <v>994755</v>
      </c>
      <c r="C125" s="4">
        <v>2369600</v>
      </c>
      <c r="D125" s="4">
        <v>-1374845</v>
      </c>
      <c r="E125" s="4">
        <v>-29632430000</v>
      </c>
      <c r="F125" s="4">
        <f t="shared" si="15"/>
        <v>-194583099904</v>
      </c>
      <c r="R125" s="5">
        <v>9.300000000000001E-3</v>
      </c>
      <c r="S125" s="4">
        <v>8930607</v>
      </c>
      <c r="U125" s="4">
        <f t="shared" si="20"/>
        <v>5683271</v>
      </c>
    </row>
    <row r="126" spans="1:21" x14ac:dyDescent="0.2">
      <c r="A126" s="16" t="s">
        <v>162</v>
      </c>
      <c r="B126" s="4">
        <v>220588</v>
      </c>
      <c r="C126" s="4">
        <v>4077700</v>
      </c>
      <c r="D126" s="4">
        <v>-3857112</v>
      </c>
      <c r="E126" s="4">
        <v>-82816460000</v>
      </c>
      <c r="F126" s="4">
        <f t="shared" si="15"/>
        <v>-164950669904</v>
      </c>
      <c r="R126" s="5">
        <v>9.3999999999999986E-3</v>
      </c>
      <c r="S126" s="4">
        <v>11695316</v>
      </c>
      <c r="U126" s="4">
        <f t="shared" si="20"/>
        <v>5683271</v>
      </c>
    </row>
    <row r="127" spans="1:21" x14ac:dyDescent="0.2">
      <c r="A127" s="16" t="s">
        <v>161</v>
      </c>
      <c r="B127" s="4">
        <v>455701</v>
      </c>
      <c r="C127" s="4">
        <v>475600</v>
      </c>
      <c r="D127" s="4">
        <v>-19899</v>
      </c>
      <c r="E127" s="4">
        <v>-344600000</v>
      </c>
      <c r="F127" s="4">
        <f t="shared" si="15"/>
        <v>-82134209904</v>
      </c>
      <c r="R127" s="5">
        <v>2.1499999999999998E-2</v>
      </c>
      <c r="S127" s="4">
        <v>13602882</v>
      </c>
      <c r="U127" s="4">
        <f>MIN(S128:S132)</f>
        <v>5683271</v>
      </c>
    </row>
    <row r="128" spans="1:21" x14ac:dyDescent="0.2">
      <c r="A128" s="16" t="s">
        <v>160</v>
      </c>
      <c r="B128" s="4">
        <v>1554600</v>
      </c>
      <c r="C128" s="4">
        <v>1715800</v>
      </c>
      <c r="D128" s="4">
        <v>-161200</v>
      </c>
      <c r="E128" s="4">
        <v>-3418590000</v>
      </c>
      <c r="F128" s="4">
        <f t="shared" si="15"/>
        <v>-81789609904</v>
      </c>
      <c r="R128" s="5">
        <v>7.3000000000000001E-3</v>
      </c>
      <c r="S128" s="4">
        <v>8351999</v>
      </c>
    </row>
    <row r="129" spans="1:22" x14ac:dyDescent="0.2">
      <c r="A129" s="16" t="s">
        <v>159</v>
      </c>
      <c r="B129" s="4">
        <v>580672</v>
      </c>
      <c r="C129" s="4">
        <v>677400</v>
      </c>
      <c r="D129" s="4">
        <v>-96728</v>
      </c>
      <c r="E129" s="4">
        <v>-2021580000</v>
      </c>
      <c r="F129" s="4">
        <f t="shared" si="15"/>
        <v>-78371019904</v>
      </c>
      <c r="R129" s="5">
        <v>-9.4999999999999998E-3</v>
      </c>
      <c r="S129" s="4">
        <v>5683271</v>
      </c>
    </row>
    <row r="130" spans="1:22" x14ac:dyDescent="0.2">
      <c r="A130" s="16" t="s">
        <v>158</v>
      </c>
      <c r="B130" s="4">
        <v>1144700</v>
      </c>
      <c r="C130" s="4">
        <v>981400</v>
      </c>
      <c r="D130" s="4">
        <v>163300</v>
      </c>
      <c r="E130" s="4">
        <v>3418130000</v>
      </c>
      <c r="F130" s="4">
        <f t="shared" si="15"/>
        <v>-76349439904</v>
      </c>
      <c r="R130" s="5">
        <v>0</v>
      </c>
      <c r="S130" s="4">
        <v>6976457</v>
      </c>
    </row>
    <row r="131" spans="1:22" x14ac:dyDescent="0.2">
      <c r="A131" s="16" t="s">
        <v>157</v>
      </c>
      <c r="B131" s="4">
        <v>595600</v>
      </c>
      <c r="C131" s="4">
        <v>2775700</v>
      </c>
      <c r="D131" s="4">
        <v>-2180100</v>
      </c>
      <c r="E131" s="4">
        <v>-46042830000</v>
      </c>
      <c r="F131" s="4">
        <f>E131+F132</f>
        <v>-79767569904</v>
      </c>
      <c r="R131" s="5">
        <v>-3.6600000000000001E-2</v>
      </c>
      <c r="S131" s="4">
        <v>12859425</v>
      </c>
    </row>
    <row r="132" spans="1:22" x14ac:dyDescent="0.2">
      <c r="A132" s="16" t="s">
        <v>156</v>
      </c>
      <c r="B132" s="4">
        <v>180900</v>
      </c>
      <c r="C132" s="4">
        <v>1738606</v>
      </c>
      <c r="D132" s="4">
        <v>-1557706</v>
      </c>
      <c r="E132" s="4">
        <v>-33724739904</v>
      </c>
      <c r="F132" s="4">
        <f>E132</f>
        <v>-33724739904</v>
      </c>
      <c r="R132" s="5">
        <v>4.6999999999999993E-3</v>
      </c>
      <c r="S132" s="4">
        <v>11275105</v>
      </c>
    </row>
    <row r="133" spans="1:22" x14ac:dyDescent="0.2">
      <c r="A133" s="2"/>
      <c r="B133" s="4"/>
      <c r="C133" s="4"/>
      <c r="D133" s="4"/>
      <c r="E133" s="4"/>
      <c r="F133" s="4">
        <f>E133</f>
        <v>0</v>
      </c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>
        <f t="shared" ref="F134:F162" si="21">F135+E134</f>
        <v>0</v>
      </c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>
        <f t="shared" si="21"/>
        <v>0</v>
      </c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>
        <f t="shared" si="21"/>
        <v>0</v>
      </c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>
        <f t="shared" si="21"/>
        <v>0</v>
      </c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>
        <f t="shared" si="21"/>
        <v>0</v>
      </c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>
        <f t="shared" si="21"/>
        <v>0</v>
      </c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>
        <f t="shared" si="21"/>
        <v>0</v>
      </c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>
        <f t="shared" si="21"/>
        <v>0</v>
      </c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>
        <f t="shared" si="21"/>
        <v>0</v>
      </c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6"/>
      <c r="B143" s="4"/>
      <c r="C143" s="4"/>
      <c r="D143" s="4"/>
      <c r="E143" s="4"/>
      <c r="F143" s="4">
        <f t="shared" si="21"/>
        <v>0</v>
      </c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6"/>
      <c r="B144" s="4"/>
      <c r="C144" s="4"/>
      <c r="D144" s="4"/>
      <c r="E144" s="4"/>
      <c r="F144" s="4">
        <f t="shared" si="21"/>
        <v>0</v>
      </c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6"/>
      <c r="B145" s="4"/>
      <c r="C145" s="4"/>
      <c r="D145" s="4"/>
      <c r="E145" s="4"/>
      <c r="F145" s="4">
        <f t="shared" si="21"/>
        <v>0</v>
      </c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6"/>
      <c r="B146" s="4"/>
      <c r="C146" s="4"/>
      <c r="D146" s="4"/>
      <c r="E146" s="4"/>
      <c r="F146" s="4">
        <f t="shared" si="21"/>
        <v>0</v>
      </c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6"/>
      <c r="B147" s="4"/>
      <c r="C147" s="4"/>
      <c r="D147" s="4"/>
      <c r="E147" s="4"/>
      <c r="F147" s="4">
        <f t="shared" si="21"/>
        <v>0</v>
      </c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6"/>
      <c r="B148" s="4"/>
      <c r="C148" s="4"/>
      <c r="D148" s="4"/>
      <c r="E148" s="4"/>
      <c r="F148" s="4">
        <f t="shared" si="21"/>
        <v>0</v>
      </c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6"/>
      <c r="B149" s="4"/>
      <c r="C149" s="4"/>
      <c r="D149" s="4"/>
      <c r="E149" s="4"/>
      <c r="F149" s="4">
        <f t="shared" si="21"/>
        <v>0</v>
      </c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5"/>
    </row>
    <row r="150" spans="1:22" x14ac:dyDescent="0.2">
      <c r="A150" s="6"/>
      <c r="B150" s="4"/>
      <c r="C150" s="4"/>
      <c r="D150" s="4"/>
      <c r="E150" s="4"/>
      <c r="F150" s="4">
        <f t="shared" si="21"/>
        <v>0</v>
      </c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5"/>
    </row>
    <row r="151" spans="1:22" x14ac:dyDescent="0.2">
      <c r="A151" s="6"/>
      <c r="B151" s="4"/>
      <c r="C151" s="4"/>
      <c r="D151" s="4"/>
      <c r="E151" s="4"/>
      <c r="F151" s="4">
        <f t="shared" si="21"/>
        <v>0</v>
      </c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5"/>
    </row>
    <row r="152" spans="1:22" x14ac:dyDescent="0.2">
      <c r="A152" s="6"/>
      <c r="B152" s="4"/>
      <c r="C152" s="4"/>
      <c r="D152" s="4"/>
      <c r="E152" s="4"/>
      <c r="F152" s="4">
        <f t="shared" si="21"/>
        <v>0</v>
      </c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5"/>
    </row>
    <row r="153" spans="1:22" x14ac:dyDescent="0.2">
      <c r="A153" s="2"/>
      <c r="B153" s="4"/>
      <c r="C153" s="4"/>
      <c r="D153" s="4"/>
      <c r="E153" s="4"/>
      <c r="F153" s="4">
        <f t="shared" si="21"/>
        <v>0</v>
      </c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5"/>
    </row>
    <row r="154" spans="1:22" x14ac:dyDescent="0.2">
      <c r="A154" s="2"/>
      <c r="B154" s="4"/>
      <c r="C154" s="4"/>
      <c r="D154" s="4"/>
      <c r="E154" s="4"/>
      <c r="F154" s="4">
        <f t="shared" si="21"/>
        <v>0</v>
      </c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5"/>
    </row>
    <row r="155" spans="1:22" x14ac:dyDescent="0.2">
      <c r="A155" s="6"/>
      <c r="B155" s="4"/>
      <c r="C155" s="4"/>
      <c r="D155" s="4"/>
      <c r="E155" s="4"/>
      <c r="F155" s="4">
        <f t="shared" si="21"/>
        <v>0</v>
      </c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5"/>
    </row>
    <row r="156" spans="1:22" x14ac:dyDescent="0.2">
      <c r="A156" s="6"/>
      <c r="B156" s="4"/>
      <c r="C156" s="4"/>
      <c r="D156" s="4"/>
      <c r="E156" s="4"/>
      <c r="F156" s="4">
        <f t="shared" si="21"/>
        <v>0</v>
      </c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5"/>
    </row>
    <row r="157" spans="1:22" x14ac:dyDescent="0.2">
      <c r="A157" s="6"/>
      <c r="B157" s="4"/>
      <c r="C157" s="4"/>
      <c r="D157" s="4"/>
      <c r="E157" s="4"/>
      <c r="F157" s="4">
        <f t="shared" si="21"/>
        <v>0</v>
      </c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5"/>
    </row>
    <row r="158" spans="1:22" x14ac:dyDescent="0.2">
      <c r="A158" s="6"/>
      <c r="B158" s="4"/>
      <c r="C158" s="4"/>
      <c r="D158" s="4"/>
      <c r="E158" s="4"/>
      <c r="F158" s="4">
        <f t="shared" si="21"/>
        <v>0</v>
      </c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5"/>
    </row>
    <row r="159" spans="1:22" x14ac:dyDescent="0.2">
      <c r="A159" s="6"/>
      <c r="B159" s="4"/>
      <c r="C159" s="4"/>
      <c r="D159" s="4"/>
      <c r="E159" s="4"/>
      <c r="F159" s="4">
        <f t="shared" si="21"/>
        <v>0</v>
      </c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5"/>
    </row>
    <row r="160" spans="1:22" x14ac:dyDescent="0.2">
      <c r="A160" s="6"/>
      <c r="B160" s="4"/>
      <c r="C160" s="4"/>
      <c r="D160" s="4"/>
      <c r="E160" s="4"/>
      <c r="F160" s="4">
        <f t="shared" si="21"/>
        <v>0</v>
      </c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5"/>
    </row>
    <row r="161" spans="1:22" x14ac:dyDescent="0.2">
      <c r="A161" s="6"/>
      <c r="B161" s="4"/>
      <c r="C161" s="4"/>
      <c r="D161" s="4"/>
      <c r="E161" s="4"/>
      <c r="F161" s="4">
        <f t="shared" si="21"/>
        <v>0</v>
      </c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5"/>
    </row>
    <row r="162" spans="1:22" x14ac:dyDescent="0.2">
      <c r="A162" s="6"/>
      <c r="B162" s="4"/>
      <c r="C162" s="4"/>
      <c r="D162" s="4"/>
      <c r="E162" s="4"/>
      <c r="F162" s="4">
        <f t="shared" si="21"/>
        <v>0</v>
      </c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5"/>
      <c r="U162" s="5"/>
      <c r="V162" s="5"/>
    </row>
    <row r="163" spans="1:22" x14ac:dyDescent="0.2">
      <c r="A163" s="6"/>
      <c r="B163" s="4"/>
      <c r="C163" s="4"/>
      <c r="D163" s="4"/>
      <c r="E163" s="4"/>
      <c r="F163" s="4">
        <f t="shared" ref="F163:F186" si="22">F164+E163</f>
        <v>0</v>
      </c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5"/>
      <c r="U163" s="5"/>
      <c r="V163" s="5"/>
    </row>
    <row r="164" spans="1:22" x14ac:dyDescent="0.2">
      <c r="A164" s="6"/>
      <c r="B164" s="4"/>
      <c r="C164" s="4"/>
      <c r="D164" s="4"/>
      <c r="E164" s="4"/>
      <c r="F164" s="4">
        <f t="shared" si="22"/>
        <v>0</v>
      </c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5"/>
      <c r="U164" s="5"/>
      <c r="V164" s="5"/>
    </row>
    <row r="165" spans="1:22" x14ac:dyDescent="0.2">
      <c r="A165" s="6"/>
      <c r="B165" s="4"/>
      <c r="C165" s="4"/>
      <c r="D165" s="4"/>
      <c r="E165" s="4"/>
      <c r="F165" s="4">
        <f t="shared" si="22"/>
        <v>0</v>
      </c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5"/>
      <c r="U165" s="5"/>
      <c r="V165" s="5"/>
    </row>
    <row r="166" spans="1:22" x14ac:dyDescent="0.2">
      <c r="A166" s="6"/>
      <c r="B166" s="4"/>
      <c r="C166" s="4"/>
      <c r="D166" s="4"/>
      <c r="E166" s="4"/>
      <c r="F166" s="4">
        <f t="shared" si="22"/>
        <v>0</v>
      </c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5"/>
      <c r="U166" s="5"/>
      <c r="V166" s="5"/>
    </row>
    <row r="167" spans="1:22" x14ac:dyDescent="0.2">
      <c r="A167" s="6"/>
      <c r="B167" s="4"/>
      <c r="C167" s="4"/>
      <c r="D167" s="4"/>
      <c r="E167" s="4"/>
      <c r="F167" s="4">
        <f t="shared" si="22"/>
        <v>0</v>
      </c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5"/>
      <c r="U167" s="5"/>
      <c r="V167" s="5"/>
    </row>
    <row r="168" spans="1:22" x14ac:dyDescent="0.2">
      <c r="A168" s="2"/>
      <c r="B168" s="4"/>
      <c r="C168" s="4"/>
      <c r="D168" s="4"/>
      <c r="E168" s="4"/>
      <c r="F168" s="4">
        <f t="shared" si="22"/>
        <v>0</v>
      </c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5"/>
    </row>
    <row r="169" spans="1:22" x14ac:dyDescent="0.2">
      <c r="A169" s="2"/>
      <c r="B169" s="4"/>
      <c r="C169" s="4"/>
      <c r="D169" s="4"/>
      <c r="E169" s="4"/>
      <c r="F169" s="4">
        <f t="shared" si="22"/>
        <v>0</v>
      </c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5"/>
    </row>
    <row r="170" spans="1:22" x14ac:dyDescent="0.2">
      <c r="A170" s="2"/>
      <c r="B170" s="4"/>
      <c r="C170" s="4"/>
      <c r="D170" s="4"/>
      <c r="E170" s="4"/>
      <c r="F170" s="4">
        <f t="shared" si="22"/>
        <v>0</v>
      </c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5"/>
    </row>
    <row r="171" spans="1:22" x14ac:dyDescent="0.2">
      <c r="A171" s="2"/>
      <c r="B171" s="4"/>
      <c r="C171" s="4"/>
      <c r="D171" s="4"/>
      <c r="E171" s="4"/>
      <c r="F171" s="4">
        <f t="shared" si="22"/>
        <v>0</v>
      </c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5"/>
    </row>
    <row r="172" spans="1:22" x14ac:dyDescent="0.2">
      <c r="A172" s="2"/>
      <c r="B172" s="4"/>
      <c r="C172" s="4"/>
      <c r="D172" s="4"/>
      <c r="E172" s="4"/>
      <c r="F172" s="4">
        <f t="shared" si="22"/>
        <v>0</v>
      </c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5"/>
    </row>
    <row r="173" spans="1:22" x14ac:dyDescent="0.2">
      <c r="A173" s="2"/>
      <c r="B173" s="4"/>
      <c r="C173" s="4"/>
      <c r="D173" s="4"/>
      <c r="E173" s="4"/>
      <c r="F173" s="4">
        <f t="shared" si="22"/>
        <v>0</v>
      </c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5"/>
    </row>
    <row r="174" spans="1:22" x14ac:dyDescent="0.2">
      <c r="A174" s="2"/>
      <c r="B174" s="4"/>
      <c r="C174" s="4"/>
      <c r="D174" s="4"/>
      <c r="E174" s="4"/>
      <c r="F174" s="4">
        <f t="shared" si="22"/>
        <v>0</v>
      </c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5"/>
    </row>
    <row r="175" spans="1:22" x14ac:dyDescent="0.2">
      <c r="A175" s="2"/>
      <c r="B175" s="4"/>
      <c r="C175" s="4"/>
      <c r="D175" s="4"/>
      <c r="E175" s="4"/>
      <c r="F175" s="4">
        <f t="shared" si="22"/>
        <v>0</v>
      </c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5"/>
    </row>
    <row r="176" spans="1:22" x14ac:dyDescent="0.2">
      <c r="A176" s="2"/>
      <c r="B176" s="4"/>
      <c r="C176" s="4"/>
      <c r="D176" s="4"/>
      <c r="E176" s="4"/>
      <c r="F176" s="4">
        <f t="shared" si="22"/>
        <v>0</v>
      </c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5"/>
    </row>
    <row r="177" spans="1:22" x14ac:dyDescent="0.2">
      <c r="A177" s="2"/>
      <c r="B177" s="4"/>
      <c r="C177" s="4"/>
      <c r="D177" s="4"/>
      <c r="E177" s="4"/>
      <c r="F177" s="4">
        <f t="shared" si="22"/>
        <v>0</v>
      </c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5"/>
      <c r="U177" s="5"/>
      <c r="V177" s="5"/>
    </row>
    <row r="178" spans="1:22" x14ac:dyDescent="0.2">
      <c r="A178" s="2"/>
      <c r="B178" s="4"/>
      <c r="C178" s="4"/>
      <c r="D178" s="4"/>
      <c r="E178" s="4"/>
      <c r="F178" s="4">
        <f t="shared" si="22"/>
        <v>0</v>
      </c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5"/>
      <c r="U178" s="5"/>
      <c r="V178" s="5"/>
    </row>
    <row r="179" spans="1:22" x14ac:dyDescent="0.2">
      <c r="A179" s="2"/>
      <c r="B179" s="4"/>
      <c r="C179" s="4"/>
      <c r="D179" s="4"/>
      <c r="E179" s="4"/>
      <c r="F179" s="4">
        <f t="shared" si="22"/>
        <v>0</v>
      </c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5"/>
      <c r="U179" s="5"/>
      <c r="V179" s="5"/>
    </row>
    <row r="180" spans="1:22" x14ac:dyDescent="0.2">
      <c r="A180" s="2"/>
      <c r="B180" s="4"/>
      <c r="C180" s="4"/>
      <c r="D180" s="4"/>
      <c r="E180" s="4"/>
      <c r="F180" s="4">
        <f t="shared" si="22"/>
        <v>0</v>
      </c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5"/>
      <c r="U180" s="5"/>
      <c r="V180" s="5"/>
    </row>
    <row r="181" spans="1:22" x14ac:dyDescent="0.2">
      <c r="A181" s="2"/>
      <c r="B181" s="4"/>
      <c r="C181" s="4"/>
      <c r="D181" s="4"/>
      <c r="E181" s="4"/>
      <c r="F181" s="4">
        <f t="shared" si="22"/>
        <v>0</v>
      </c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5"/>
      <c r="U181" s="5"/>
      <c r="V181" s="5"/>
    </row>
    <row r="182" spans="1:22" x14ac:dyDescent="0.2">
      <c r="A182" s="2"/>
      <c r="B182" s="4"/>
      <c r="C182" s="4"/>
      <c r="D182" s="4"/>
      <c r="E182" s="4"/>
      <c r="F182" s="4">
        <f t="shared" si="22"/>
        <v>0</v>
      </c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5"/>
      <c r="U182" s="5"/>
      <c r="V182" s="5"/>
    </row>
    <row r="183" spans="1:22" x14ac:dyDescent="0.2">
      <c r="A183" s="2"/>
      <c r="B183" s="4"/>
      <c r="C183" s="4"/>
      <c r="D183" s="4"/>
      <c r="E183" s="4"/>
      <c r="F183" s="4">
        <f t="shared" si="22"/>
        <v>0</v>
      </c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5"/>
      <c r="U183" s="5"/>
      <c r="V183" s="5"/>
    </row>
    <row r="184" spans="1:22" x14ac:dyDescent="0.2">
      <c r="A184" s="2"/>
      <c r="B184" s="4"/>
      <c r="C184" s="4"/>
      <c r="D184" s="4"/>
      <c r="E184" s="4"/>
      <c r="F184" s="4">
        <f t="shared" si="22"/>
        <v>0</v>
      </c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5"/>
      <c r="U184" s="5"/>
      <c r="V184" s="5"/>
    </row>
    <row r="185" spans="1:22" x14ac:dyDescent="0.2">
      <c r="A185" s="2"/>
      <c r="B185" s="4"/>
      <c r="C185" s="4"/>
      <c r="D185" s="4"/>
      <c r="E185" s="4"/>
      <c r="F185" s="4">
        <f t="shared" si="22"/>
        <v>0</v>
      </c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5"/>
      <c r="U185" s="5"/>
      <c r="V185" s="8"/>
    </row>
    <row r="186" spans="1:22" x14ac:dyDescent="0.2">
      <c r="A186" s="2"/>
      <c r="B186" s="4"/>
      <c r="C186" s="4"/>
      <c r="D186" s="4"/>
      <c r="E186" s="4"/>
      <c r="F186" s="4">
        <f t="shared" si="22"/>
        <v>0</v>
      </c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5"/>
      <c r="U186" s="5"/>
      <c r="V186" s="8"/>
    </row>
    <row r="187" spans="1:22" x14ac:dyDescent="0.2">
      <c r="A187" s="2"/>
      <c r="B187" s="4"/>
      <c r="C187" s="4"/>
      <c r="D187" s="4"/>
      <c r="E187" s="4"/>
      <c r="F187" s="4">
        <f>F188+E187</f>
        <v>0</v>
      </c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5"/>
      <c r="U187" s="5"/>
      <c r="V187" s="8"/>
    </row>
    <row r="188" spans="1:22" x14ac:dyDescent="0.2">
      <c r="A188" s="6"/>
      <c r="B188" s="4"/>
      <c r="C188" s="4"/>
      <c r="D188" s="4"/>
      <c r="E188" s="4"/>
      <c r="F188" s="4">
        <f>F189+E188</f>
        <v>0</v>
      </c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5"/>
      <c r="U188" s="5"/>
      <c r="V188" s="8"/>
    </row>
    <row r="189" spans="1:22" x14ac:dyDescent="0.2">
      <c r="A189" s="6"/>
      <c r="B189" s="4"/>
      <c r="C189" s="4"/>
      <c r="D189" s="4"/>
      <c r="E189" s="4"/>
      <c r="F189" s="4">
        <f>E189</f>
        <v>0</v>
      </c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5"/>
      <c r="U189" s="5"/>
      <c r="V189" s="8"/>
    </row>
    <row r="190" spans="1:22" x14ac:dyDescent="0.2">
      <c r="A190" s="6"/>
      <c r="B190" s="4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5"/>
      <c r="U190" s="5"/>
      <c r="V190" s="8"/>
    </row>
    <row r="191" spans="1:22" x14ac:dyDescent="0.2">
      <c r="A191" s="6"/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5"/>
      <c r="U191" s="5"/>
      <c r="V191" s="8"/>
    </row>
    <row r="192" spans="1:22" x14ac:dyDescent="0.2">
      <c r="A192" s="6"/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5"/>
      <c r="U192" s="5"/>
      <c r="V192" s="8"/>
    </row>
    <row r="193" spans="1:22" x14ac:dyDescent="0.2">
      <c r="A193" s="2"/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5"/>
      <c r="U193" s="5"/>
      <c r="V193" s="8"/>
    </row>
    <row r="194" spans="1:22" x14ac:dyDescent="0.2">
      <c r="A194" s="2"/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5"/>
      <c r="U194" s="5"/>
      <c r="V194" s="8"/>
    </row>
    <row r="195" spans="1:22" x14ac:dyDescent="0.2">
      <c r="A195" s="2"/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5"/>
      <c r="U195" s="5"/>
      <c r="V195" s="8"/>
    </row>
    <row r="196" spans="1:22" x14ac:dyDescent="0.2">
      <c r="A196" s="2"/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5"/>
      <c r="U196" s="5"/>
      <c r="V196" s="8"/>
    </row>
    <row r="197" spans="1:22" x14ac:dyDescent="0.2">
      <c r="A197" s="2"/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5"/>
      <c r="U197" s="5"/>
      <c r="V197" s="8"/>
    </row>
    <row r="223" spans="1:3" x14ac:dyDescent="0.2">
      <c r="A223" t="e" cm="1">
        <f t="array" aca="1" ref="A223" ca="1">INDIRECT("'" &amp; E1 &amp; "'!$A$2:$A$66")</f>
        <v>#REF!</v>
      </c>
      <c r="B223" t="e" cm="1">
        <f t="array" aca="1" ref="B223" ca="1">INDIRECT("'" &amp; E1 &amp; "'!$B$2:$B$66")</f>
        <v>#REF!</v>
      </c>
      <c r="C223" t="e" cm="1">
        <f t="array" aca="1" ref="C223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475104-D6F6-2241-8015-9892D0371958}">
  <sheetPr codeName="Sheet18"/>
  <dimension ref="A1:V223"/>
  <sheetViews>
    <sheetView workbookViewId="0">
      <pane ySplit="2" topLeftCell="A3" activePane="bottomLeft" state="frozen"/>
      <selection activeCell="F17" sqref="F17"/>
      <selection pane="bottomLeft" activeCell="F17" sqref="F17"/>
    </sheetView>
  </sheetViews>
  <sheetFormatPr baseColWidth="10" defaultRowHeight="16" x14ac:dyDescent="0.2"/>
  <cols>
    <col min="1" max="1" width="21.1640625" customWidth="1"/>
    <col min="5" max="5" width="17.1640625" customWidth="1"/>
    <col min="6" max="6" width="21.5" customWidth="1"/>
    <col min="10" max="10" width="18.33203125" customWidth="1"/>
    <col min="11" max="11" width="16.6640625" customWidth="1"/>
    <col min="18" max="18" width="13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252</v>
      </c>
      <c r="U2" s="1" t="s">
        <v>253</v>
      </c>
      <c r="V2" s="1" t="s">
        <v>236</v>
      </c>
    </row>
    <row r="3" spans="1:22" x14ac:dyDescent="0.2">
      <c r="A3" s="16" t="s">
        <v>357</v>
      </c>
      <c r="B3" s="4">
        <v>7203</v>
      </c>
      <c r="C3" s="4">
        <v>0</v>
      </c>
      <c r="D3" s="4">
        <v>7203</v>
      </c>
      <c r="E3" s="4">
        <v>102640000</v>
      </c>
      <c r="F3" s="4">
        <f t="shared" ref="F3:F11" si="0">E3+F4</f>
        <v>851029919264</v>
      </c>
      <c r="G3" s="4">
        <v>236100</v>
      </c>
      <c r="H3" s="4">
        <v>116000</v>
      </c>
      <c r="I3" s="4">
        <v>120100</v>
      </c>
      <c r="J3" s="4">
        <v>1717805000</v>
      </c>
      <c r="K3" s="4">
        <f t="shared" ref="K3:K11" si="1">K4+J3</f>
        <v>-62592973000</v>
      </c>
      <c r="L3" s="4">
        <v>682</v>
      </c>
      <c r="M3" s="4">
        <v>1462</v>
      </c>
      <c r="N3" s="4">
        <v>32</v>
      </c>
      <c r="O3" s="4">
        <v>99</v>
      </c>
      <c r="P3" s="4">
        <v>1185100</v>
      </c>
      <c r="Q3" s="4">
        <v>2806700</v>
      </c>
      <c r="R3" s="5">
        <v>0</v>
      </c>
      <c r="S3" s="4">
        <v>4038000</v>
      </c>
      <c r="T3" s="4">
        <f t="shared" ref="T3:T38" si="2">AVERAGE(S4:S13)</f>
        <v>12160010</v>
      </c>
      <c r="U3" s="4">
        <f t="shared" ref="U3:U11" si="3">MIN(S4:S8)</f>
        <v>6663200</v>
      </c>
      <c r="V3" s="5">
        <v>1.3899999999999999E-2</v>
      </c>
    </row>
    <row r="4" spans="1:22" x14ac:dyDescent="0.2">
      <c r="A4" s="16" t="s">
        <v>356</v>
      </c>
      <c r="B4" s="4">
        <v>0</v>
      </c>
      <c r="C4" s="4">
        <v>1000</v>
      </c>
      <c r="D4" s="4">
        <v>-1000</v>
      </c>
      <c r="E4" s="4">
        <v>-14300000</v>
      </c>
      <c r="F4" s="4">
        <f t="shared" si="0"/>
        <v>850927279264</v>
      </c>
      <c r="G4" s="4">
        <v>227500</v>
      </c>
      <c r="H4" s="4">
        <v>114500</v>
      </c>
      <c r="I4" s="4">
        <v>113000</v>
      </c>
      <c r="J4" s="4">
        <v>1620205000</v>
      </c>
      <c r="K4" s="4">
        <f t="shared" si="1"/>
        <v>-64310778000</v>
      </c>
      <c r="L4" s="4">
        <v>1068</v>
      </c>
      <c r="M4" s="4">
        <v>1786</v>
      </c>
      <c r="N4" s="4">
        <v>58</v>
      </c>
      <c r="O4" s="4">
        <v>102</v>
      </c>
      <c r="P4" s="4">
        <v>2120000</v>
      </c>
      <c r="Q4" s="4">
        <v>3151800</v>
      </c>
      <c r="R4" s="5">
        <v>-1.3999999999999999E-2</v>
      </c>
      <c r="S4" s="4">
        <v>7661300</v>
      </c>
      <c r="T4" s="4">
        <f t="shared" si="2"/>
        <v>13144180</v>
      </c>
      <c r="U4" s="4">
        <f t="shared" si="3"/>
        <v>6663200</v>
      </c>
      <c r="V4" s="5">
        <v>1.3899999999999999E-2</v>
      </c>
    </row>
    <row r="5" spans="1:22" x14ac:dyDescent="0.2">
      <c r="A5" s="16" t="s">
        <v>355</v>
      </c>
      <c r="B5" s="4">
        <v>0</v>
      </c>
      <c r="C5" s="4">
        <v>25100</v>
      </c>
      <c r="D5" s="4">
        <v>-25100</v>
      </c>
      <c r="E5" s="4">
        <v>-364250000</v>
      </c>
      <c r="F5" s="4">
        <f t="shared" si="0"/>
        <v>850941579264</v>
      </c>
      <c r="G5" s="4">
        <v>681600</v>
      </c>
      <c r="H5" s="4">
        <v>2000</v>
      </c>
      <c r="I5" s="4">
        <v>679600</v>
      </c>
      <c r="J5" s="4">
        <v>9854215000</v>
      </c>
      <c r="K5" s="4">
        <f t="shared" si="1"/>
        <v>-65930983000</v>
      </c>
      <c r="L5" s="4">
        <v>769</v>
      </c>
      <c r="M5" s="4">
        <v>1451</v>
      </c>
      <c r="N5" s="4">
        <v>52</v>
      </c>
      <c r="O5" s="4">
        <v>85</v>
      </c>
      <c r="P5" s="4">
        <v>1735300</v>
      </c>
      <c r="Q5" s="4">
        <v>2646000</v>
      </c>
      <c r="R5" s="5">
        <v>-1.04E-2</v>
      </c>
      <c r="S5" s="4">
        <v>8075000</v>
      </c>
      <c r="T5" s="4">
        <f t="shared" si="2"/>
        <v>14372960</v>
      </c>
      <c r="U5" s="4">
        <f t="shared" si="3"/>
        <v>6663200</v>
      </c>
      <c r="V5" s="5">
        <v>1.37E-2</v>
      </c>
    </row>
    <row r="6" spans="1:22" x14ac:dyDescent="0.2">
      <c r="A6" s="16" t="s">
        <v>354</v>
      </c>
      <c r="B6" s="4">
        <v>0</v>
      </c>
      <c r="C6" s="4">
        <v>251000</v>
      </c>
      <c r="D6" s="4">
        <v>-251000</v>
      </c>
      <c r="E6" s="4">
        <v>-3689400000</v>
      </c>
      <c r="F6" s="4">
        <f t="shared" si="0"/>
        <v>851305829264</v>
      </c>
      <c r="G6" s="4">
        <v>300000</v>
      </c>
      <c r="H6" s="4">
        <v>248700</v>
      </c>
      <c r="I6" s="4">
        <v>51300</v>
      </c>
      <c r="J6" s="4">
        <v>740525000</v>
      </c>
      <c r="K6" s="4">
        <f t="shared" si="1"/>
        <v>-75785198000</v>
      </c>
      <c r="L6" s="4">
        <v>1501</v>
      </c>
      <c r="M6" s="4">
        <v>3318</v>
      </c>
      <c r="N6" s="4">
        <v>179</v>
      </c>
      <c r="O6" s="4">
        <v>196</v>
      </c>
      <c r="P6" s="4">
        <v>4811800</v>
      </c>
      <c r="Q6" s="4">
        <v>6448800</v>
      </c>
      <c r="R6" s="5">
        <v>-3.4000000000000002E-3</v>
      </c>
      <c r="S6" s="4">
        <v>14766600</v>
      </c>
      <c r="T6" s="4">
        <f t="shared" si="2"/>
        <v>13971800</v>
      </c>
      <c r="U6" s="4">
        <f t="shared" si="3"/>
        <v>6663200</v>
      </c>
      <c r="V6" s="5">
        <v>2.6800000000000001E-2</v>
      </c>
    </row>
    <row r="7" spans="1:22" x14ac:dyDescent="0.2">
      <c r="A7" s="16" t="s">
        <v>353</v>
      </c>
      <c r="B7" s="4">
        <v>0</v>
      </c>
      <c r="C7" s="4">
        <v>13050</v>
      </c>
      <c r="D7" s="4">
        <v>-13050</v>
      </c>
      <c r="E7" s="4">
        <v>-187270000</v>
      </c>
      <c r="F7" s="4">
        <f t="shared" si="0"/>
        <v>854995229264</v>
      </c>
      <c r="G7" s="4">
        <v>92200</v>
      </c>
      <c r="H7" s="4">
        <v>68400</v>
      </c>
      <c r="I7" s="4">
        <v>23800</v>
      </c>
      <c r="J7" s="4">
        <v>350410000</v>
      </c>
      <c r="K7" s="4">
        <f t="shared" si="1"/>
        <v>-76525723000</v>
      </c>
      <c r="L7" s="4">
        <v>1544</v>
      </c>
      <c r="M7" s="4">
        <v>1814</v>
      </c>
      <c r="N7" s="4">
        <v>67</v>
      </c>
      <c r="O7" s="4">
        <v>111</v>
      </c>
      <c r="P7" s="4">
        <v>2661900</v>
      </c>
      <c r="Q7" s="4">
        <v>3805400</v>
      </c>
      <c r="R7" s="5">
        <v>1.3899999999999999E-2</v>
      </c>
      <c r="S7" s="4">
        <v>6663200</v>
      </c>
      <c r="T7" s="4">
        <f t="shared" si="2"/>
        <v>15990241</v>
      </c>
      <c r="U7" s="4">
        <f t="shared" si="3"/>
        <v>10087400</v>
      </c>
      <c r="V7" s="5">
        <v>3.0800000000000001E-2</v>
      </c>
    </row>
    <row r="8" spans="1:22" x14ac:dyDescent="0.2">
      <c r="F8" s="4">
        <f t="shared" si="0"/>
        <v>855182499264</v>
      </c>
      <c r="G8" s="4">
        <v>205000</v>
      </c>
      <c r="H8" s="4">
        <v>68400</v>
      </c>
      <c r="I8" s="4">
        <v>136600</v>
      </c>
      <c r="J8" s="4">
        <v>1982355000</v>
      </c>
      <c r="K8" s="4">
        <f t="shared" si="1"/>
        <v>-76876133000</v>
      </c>
      <c r="L8" s="4">
        <v>929</v>
      </c>
      <c r="M8" s="4">
        <v>1978</v>
      </c>
      <c r="N8" s="4">
        <v>68</v>
      </c>
      <c r="O8" s="4">
        <v>136</v>
      </c>
      <c r="P8" s="4">
        <v>2026800</v>
      </c>
      <c r="Q8" s="4">
        <v>3987100</v>
      </c>
      <c r="R8" s="5">
        <v>-1.04E-2</v>
      </c>
      <c r="S8" s="4">
        <v>10087400</v>
      </c>
      <c r="T8" s="4">
        <f t="shared" si="2"/>
        <v>17561661</v>
      </c>
      <c r="U8" s="4">
        <f t="shared" si="3"/>
        <v>11221400</v>
      </c>
      <c r="V8" s="5">
        <v>1.72E-2</v>
      </c>
    </row>
    <row r="9" spans="1:22" x14ac:dyDescent="0.2">
      <c r="F9" s="4">
        <f t="shared" si="0"/>
        <v>855182499264</v>
      </c>
      <c r="G9" s="4">
        <v>0</v>
      </c>
      <c r="H9" s="4">
        <v>0</v>
      </c>
      <c r="I9" s="4">
        <v>0</v>
      </c>
      <c r="J9" s="4">
        <v>2050400000</v>
      </c>
      <c r="K9" s="4">
        <f t="shared" si="1"/>
        <v>-78858488000</v>
      </c>
      <c r="L9" s="4">
        <v>1226</v>
      </c>
      <c r="M9" s="4">
        <v>2730</v>
      </c>
      <c r="N9" s="4">
        <v>78</v>
      </c>
      <c r="O9" s="4">
        <v>171</v>
      </c>
      <c r="P9" s="4">
        <v>2427800</v>
      </c>
      <c r="Q9" s="4">
        <v>5258800</v>
      </c>
      <c r="R9" s="5">
        <v>-2.4E-2</v>
      </c>
      <c r="S9" s="4">
        <v>11481300</v>
      </c>
      <c r="T9" s="4">
        <f t="shared" si="2"/>
        <v>18422221</v>
      </c>
      <c r="U9" s="4">
        <f t="shared" si="3"/>
        <v>11221400</v>
      </c>
      <c r="V9" s="5">
        <v>1.6899999999999998E-2</v>
      </c>
    </row>
    <row r="10" spans="1:22" x14ac:dyDescent="0.2">
      <c r="A10" s="16" t="s">
        <v>350</v>
      </c>
      <c r="B10" s="4">
        <v>409000</v>
      </c>
      <c r="C10" s="4">
        <v>0</v>
      </c>
      <c r="D10" s="4">
        <v>409000</v>
      </c>
      <c r="E10" s="4">
        <v>6084692845</v>
      </c>
      <c r="F10" s="4">
        <f t="shared" si="0"/>
        <v>855182499264</v>
      </c>
      <c r="G10" s="4">
        <v>0</v>
      </c>
      <c r="H10" s="4">
        <v>0</v>
      </c>
      <c r="I10" s="4">
        <v>0</v>
      </c>
      <c r="J10" s="4">
        <v>2050400000</v>
      </c>
      <c r="K10" s="4">
        <f t="shared" si="1"/>
        <v>-80908888000</v>
      </c>
      <c r="L10" s="4">
        <v>956</v>
      </c>
      <c r="M10" s="4">
        <v>1629</v>
      </c>
      <c r="N10" s="4">
        <v>60</v>
      </c>
      <c r="O10" s="4">
        <v>87</v>
      </c>
      <c r="P10" s="4">
        <v>2099300</v>
      </c>
      <c r="Q10" s="4">
        <v>3194400</v>
      </c>
      <c r="R10" s="5">
        <v>1.0200000000000001E-2</v>
      </c>
      <c r="S10" s="4">
        <v>16909300</v>
      </c>
      <c r="T10" s="4">
        <f t="shared" si="2"/>
        <v>17905821</v>
      </c>
      <c r="U10" s="4">
        <f t="shared" si="3"/>
        <v>11221400</v>
      </c>
      <c r="V10" s="5">
        <v>0.02</v>
      </c>
    </row>
    <row r="11" spans="1:22" x14ac:dyDescent="0.2">
      <c r="A11" s="16" t="s">
        <v>349</v>
      </c>
      <c r="B11" s="4">
        <v>3900</v>
      </c>
      <c r="C11" s="4">
        <v>0</v>
      </c>
      <c r="D11" s="4">
        <v>3900</v>
      </c>
      <c r="E11" s="4">
        <v>58110000</v>
      </c>
      <c r="F11" s="4">
        <f t="shared" si="0"/>
        <v>849097806419</v>
      </c>
      <c r="G11" s="4">
        <v>75000</v>
      </c>
      <c r="H11" s="4">
        <v>282300</v>
      </c>
      <c r="I11" s="4">
        <v>-207300</v>
      </c>
      <c r="J11" s="4">
        <v>-3077725000</v>
      </c>
      <c r="K11" s="4">
        <f t="shared" si="1"/>
        <v>-82959288000</v>
      </c>
      <c r="L11" s="4">
        <v>599</v>
      </c>
      <c r="M11" s="4">
        <v>1378</v>
      </c>
      <c r="N11" s="4">
        <v>53</v>
      </c>
      <c r="O11" s="4">
        <v>115</v>
      </c>
      <c r="P11" s="4">
        <v>1706900</v>
      </c>
      <c r="Q11" s="4">
        <v>3349400</v>
      </c>
      <c r="R11" s="5">
        <v>-3.3E-3</v>
      </c>
      <c r="S11" s="4">
        <v>16853600</v>
      </c>
      <c r="T11" s="4">
        <f t="shared" si="2"/>
        <v>17591621</v>
      </c>
      <c r="U11" s="4">
        <f t="shared" si="3"/>
        <v>10755000</v>
      </c>
      <c r="V11" s="5">
        <v>1.01E-2</v>
      </c>
    </row>
    <row r="12" spans="1:22" x14ac:dyDescent="0.2">
      <c r="A12" s="16" t="s">
        <v>348</v>
      </c>
      <c r="B12" s="4">
        <v>800</v>
      </c>
      <c r="C12" s="4">
        <v>0</v>
      </c>
      <c r="D12" s="4">
        <v>800</v>
      </c>
      <c r="E12" s="4">
        <v>11760000</v>
      </c>
      <c r="F12" s="4">
        <f t="shared" ref="F12:F38" si="4">E12+F13</f>
        <v>849039696419</v>
      </c>
      <c r="G12" s="4">
        <v>0</v>
      </c>
      <c r="H12" s="4">
        <v>0</v>
      </c>
      <c r="I12" s="4">
        <v>0</v>
      </c>
      <c r="J12" s="4">
        <v>-626905000</v>
      </c>
      <c r="K12" s="4">
        <f t="shared" ref="K12:K38" si="5">K13+J12</f>
        <v>-79881563000</v>
      </c>
      <c r="L12" s="4">
        <v>927</v>
      </c>
      <c r="M12" s="4">
        <v>1254</v>
      </c>
      <c r="N12" s="4">
        <v>62</v>
      </c>
      <c r="O12" s="4">
        <v>92</v>
      </c>
      <c r="P12" s="4">
        <v>2269600</v>
      </c>
      <c r="Q12" s="4">
        <v>2934200</v>
      </c>
      <c r="R12" s="5">
        <v>3.4000000000000002E-3</v>
      </c>
      <c r="S12" s="4">
        <v>17881000</v>
      </c>
      <c r="T12" s="4">
        <f t="shared" si="2"/>
        <v>16648811</v>
      </c>
      <c r="U12" s="4">
        <f t="shared" ref="U12:U38" si="6">MIN(S13:S17)</f>
        <v>10755000</v>
      </c>
      <c r="V12" s="5">
        <v>1.3500000000000002E-2</v>
      </c>
    </row>
    <row r="13" spans="1:22" x14ac:dyDescent="0.2">
      <c r="A13" s="16" t="s">
        <v>347</v>
      </c>
      <c r="B13" s="4">
        <v>1495200</v>
      </c>
      <c r="C13" s="4">
        <v>1609000</v>
      </c>
      <c r="D13" s="4">
        <v>-113800</v>
      </c>
      <c r="E13" s="4">
        <v>-1691800000</v>
      </c>
      <c r="F13" s="4">
        <f t="shared" si="4"/>
        <v>849027936419</v>
      </c>
      <c r="G13" s="4">
        <v>0</v>
      </c>
      <c r="H13" s="4">
        <v>0</v>
      </c>
      <c r="I13" s="4">
        <v>0</v>
      </c>
      <c r="J13" s="4">
        <v>-5275765000</v>
      </c>
      <c r="K13" s="4">
        <f t="shared" si="5"/>
        <v>-79254658000</v>
      </c>
      <c r="L13" s="4">
        <v>1161</v>
      </c>
      <c r="M13" s="4">
        <v>3030</v>
      </c>
      <c r="N13" s="4">
        <v>78</v>
      </c>
      <c r="O13" s="4">
        <v>175</v>
      </c>
      <c r="P13" s="4">
        <v>2589100</v>
      </c>
      <c r="Q13" s="4">
        <v>6017200</v>
      </c>
      <c r="R13" s="5">
        <v>-2.0299999999999999E-2</v>
      </c>
      <c r="S13" s="4">
        <v>11221400</v>
      </c>
      <c r="T13" s="4">
        <f t="shared" si="2"/>
        <v>17441591</v>
      </c>
      <c r="U13" s="4">
        <f t="shared" si="6"/>
        <v>10755000</v>
      </c>
      <c r="V13" s="5">
        <v>2.3300000000000001E-2</v>
      </c>
    </row>
    <row r="14" spans="1:22" x14ac:dyDescent="0.2">
      <c r="A14" s="16" t="s">
        <v>340</v>
      </c>
      <c r="B14" s="4">
        <v>0</v>
      </c>
      <c r="C14" s="4">
        <v>3900</v>
      </c>
      <c r="D14" s="4">
        <v>-3900</v>
      </c>
      <c r="E14" s="4">
        <v>-59190000</v>
      </c>
      <c r="F14" s="4">
        <f t="shared" si="4"/>
        <v>850719736419</v>
      </c>
      <c r="G14" s="4">
        <v>179000</v>
      </c>
      <c r="H14" s="4">
        <v>528400</v>
      </c>
      <c r="I14" s="4">
        <v>-349400</v>
      </c>
      <c r="J14" s="4">
        <v>-5275765000</v>
      </c>
      <c r="K14" s="4">
        <f t="shared" si="5"/>
        <v>-73978893000</v>
      </c>
      <c r="L14" s="4">
        <v>2863</v>
      </c>
      <c r="M14" s="4">
        <v>3027</v>
      </c>
      <c r="N14" s="4">
        <v>244</v>
      </c>
      <c r="O14" s="4">
        <v>199</v>
      </c>
      <c r="P14" s="4">
        <v>7454000</v>
      </c>
      <c r="Q14" s="4">
        <v>6683600</v>
      </c>
      <c r="R14" s="5">
        <v>1.01E-2</v>
      </c>
      <c r="S14" s="4">
        <v>17503000</v>
      </c>
      <c r="T14" s="4">
        <f t="shared" si="2"/>
        <v>18228271</v>
      </c>
      <c r="U14" s="4">
        <f t="shared" si="6"/>
        <v>10755000</v>
      </c>
      <c r="V14" s="5">
        <v>3.2500000000000001E-2</v>
      </c>
    </row>
    <row r="15" spans="1:22" x14ac:dyDescent="0.2">
      <c r="A15" s="16" t="s">
        <v>339</v>
      </c>
      <c r="B15" s="4">
        <v>110400</v>
      </c>
      <c r="C15" s="4">
        <v>800</v>
      </c>
      <c r="D15" s="4">
        <v>109600</v>
      </c>
      <c r="E15" s="4">
        <v>1633220000</v>
      </c>
      <c r="F15" s="4">
        <f t="shared" si="4"/>
        <v>850778926419</v>
      </c>
      <c r="G15" s="4">
        <v>0</v>
      </c>
      <c r="H15" s="4">
        <v>0</v>
      </c>
      <c r="I15" s="4">
        <v>0</v>
      </c>
      <c r="J15" s="4">
        <v>-2560335000</v>
      </c>
      <c r="K15" s="4">
        <f t="shared" si="5"/>
        <v>-68703128000</v>
      </c>
      <c r="L15" s="4">
        <v>1767</v>
      </c>
      <c r="M15" s="4">
        <v>2260</v>
      </c>
      <c r="N15" s="4">
        <v>121</v>
      </c>
      <c r="O15" s="4">
        <v>100</v>
      </c>
      <c r="P15" s="4">
        <v>3844900</v>
      </c>
      <c r="Q15" s="4">
        <v>3990700</v>
      </c>
      <c r="R15" s="5">
        <v>6.8000000000000005E-3</v>
      </c>
      <c r="S15" s="4">
        <v>20362800</v>
      </c>
      <c r="T15" s="4">
        <f t="shared" si="2"/>
        <v>17341988</v>
      </c>
      <c r="U15" s="4">
        <f t="shared" si="6"/>
        <v>10755000</v>
      </c>
      <c r="V15" s="5">
        <v>2.0099999999999996E-2</v>
      </c>
    </row>
    <row r="16" spans="1:22" x14ac:dyDescent="0.2">
      <c r="A16" s="16" t="s">
        <v>338</v>
      </c>
      <c r="B16" s="4">
        <v>0</v>
      </c>
      <c r="C16" s="4">
        <v>295200</v>
      </c>
      <c r="D16" s="4">
        <v>-295200</v>
      </c>
      <c r="E16" s="4">
        <v>-4324150000</v>
      </c>
      <c r="F16" s="4">
        <f t="shared" si="4"/>
        <v>849145706419</v>
      </c>
      <c r="G16" s="4">
        <v>129600</v>
      </c>
      <c r="H16" s="4">
        <v>1252400</v>
      </c>
      <c r="I16" s="4">
        <v>-1122800</v>
      </c>
      <c r="J16" s="4">
        <v>-16306320000</v>
      </c>
      <c r="K16" s="4">
        <f t="shared" si="5"/>
        <v>-66142793000</v>
      </c>
      <c r="L16" s="4">
        <v>2660</v>
      </c>
      <c r="M16" s="4">
        <v>2562</v>
      </c>
      <c r="N16" s="4">
        <v>157</v>
      </c>
      <c r="O16" s="4">
        <v>142</v>
      </c>
      <c r="P16" s="4">
        <v>5449900</v>
      </c>
      <c r="Q16" s="4">
        <v>4867800</v>
      </c>
      <c r="R16" s="5">
        <v>3.1400000000000004E-2</v>
      </c>
      <c r="S16" s="4">
        <v>10755000</v>
      </c>
      <c r="T16" s="4">
        <f t="shared" si="2"/>
        <v>17407018</v>
      </c>
      <c r="U16" s="4">
        <f t="shared" si="6"/>
        <v>11745300</v>
      </c>
      <c r="V16" s="5">
        <v>3.3799999999999997E-2</v>
      </c>
    </row>
    <row r="17" spans="1:22" x14ac:dyDescent="0.2">
      <c r="A17" s="16" t="s">
        <v>337</v>
      </c>
      <c r="B17" s="4">
        <v>23700</v>
      </c>
      <c r="C17" s="4">
        <v>0</v>
      </c>
      <c r="D17" s="4">
        <v>23700</v>
      </c>
      <c r="E17" s="4">
        <v>337800000</v>
      </c>
      <c r="F17" s="4">
        <f t="shared" si="4"/>
        <v>853469856419</v>
      </c>
      <c r="G17" s="4">
        <v>0</v>
      </c>
      <c r="H17" s="4">
        <v>0</v>
      </c>
      <c r="I17" s="4">
        <v>0</v>
      </c>
      <c r="J17" s="4">
        <v>-21464970000</v>
      </c>
      <c r="K17" s="4">
        <f t="shared" si="5"/>
        <v>-49836473000</v>
      </c>
      <c r="L17" s="4">
        <v>1000</v>
      </c>
      <c r="M17" s="4">
        <v>3775</v>
      </c>
      <c r="N17" s="4">
        <v>54</v>
      </c>
      <c r="O17" s="4">
        <v>92</v>
      </c>
      <c r="P17" s="4">
        <v>1895300</v>
      </c>
      <c r="Q17" s="4">
        <v>3997600</v>
      </c>
      <c r="R17" s="5">
        <v>1.06E-2</v>
      </c>
      <c r="S17" s="4">
        <v>26847610</v>
      </c>
      <c r="T17" s="4">
        <f t="shared" si="2"/>
        <v>15926577</v>
      </c>
      <c r="U17" s="4">
        <f t="shared" si="6"/>
        <v>8452900</v>
      </c>
      <c r="V17" s="5">
        <v>2.1000000000000001E-2</v>
      </c>
    </row>
    <row r="18" spans="1:22" x14ac:dyDescent="0.2">
      <c r="A18" s="16" t="s">
        <v>336</v>
      </c>
      <c r="B18" s="4">
        <v>100</v>
      </c>
      <c r="C18" s="4">
        <v>110400</v>
      </c>
      <c r="D18" s="4">
        <v>-110300</v>
      </c>
      <c r="E18" s="4">
        <v>-1574250000</v>
      </c>
      <c r="F18" s="4">
        <f t="shared" si="4"/>
        <v>853132056419</v>
      </c>
      <c r="G18" s="4">
        <v>185900</v>
      </c>
      <c r="H18" s="4">
        <v>276000</v>
      </c>
      <c r="I18" s="4">
        <v>-90100</v>
      </c>
      <c r="J18" s="4">
        <v>-1344165000</v>
      </c>
      <c r="K18" s="4">
        <f t="shared" si="5"/>
        <v>-28371503000</v>
      </c>
      <c r="L18" s="4">
        <v>2600</v>
      </c>
      <c r="M18" s="4">
        <v>5190</v>
      </c>
      <c r="N18" s="4">
        <v>156</v>
      </c>
      <c r="O18" s="4">
        <v>312</v>
      </c>
      <c r="P18" s="4">
        <v>4815000</v>
      </c>
      <c r="Q18" s="4">
        <v>11410600</v>
      </c>
      <c r="R18" s="5">
        <v>-3.5200000000000002E-2</v>
      </c>
      <c r="S18" s="4">
        <v>25801600</v>
      </c>
      <c r="T18" s="4">
        <f t="shared" si="2"/>
        <v>15138487</v>
      </c>
      <c r="U18" s="4">
        <f t="shared" si="6"/>
        <v>8452900</v>
      </c>
      <c r="V18" s="5">
        <v>6.7400000000000002E-2</v>
      </c>
    </row>
    <row r="19" spans="1:22" x14ac:dyDescent="0.2">
      <c r="A19" s="16" t="s">
        <v>335</v>
      </c>
      <c r="B19" s="4">
        <v>2184</v>
      </c>
      <c r="C19" s="4">
        <v>0</v>
      </c>
      <c r="D19" s="4">
        <v>2184</v>
      </c>
      <c r="E19" s="4">
        <v>31890000</v>
      </c>
      <c r="F19" s="4">
        <f t="shared" si="4"/>
        <v>854706306419</v>
      </c>
      <c r="G19" s="4">
        <v>183900</v>
      </c>
      <c r="H19" s="4">
        <v>93900</v>
      </c>
      <c r="I19" s="4">
        <v>90000</v>
      </c>
      <c r="J19" s="4">
        <v>1312300000</v>
      </c>
      <c r="K19" s="4">
        <f t="shared" si="5"/>
        <v>-27027338000</v>
      </c>
      <c r="L19" s="4">
        <v>2127</v>
      </c>
      <c r="M19" s="4">
        <v>2761</v>
      </c>
      <c r="N19" s="4">
        <v>136</v>
      </c>
      <c r="O19" s="4">
        <v>169</v>
      </c>
      <c r="P19" s="4">
        <v>4245700</v>
      </c>
      <c r="Q19" s="4">
        <v>5418600</v>
      </c>
      <c r="R19" s="5">
        <v>0</v>
      </c>
      <c r="S19" s="4">
        <v>20086900</v>
      </c>
      <c r="T19" s="4">
        <f t="shared" si="2"/>
        <v>15010897</v>
      </c>
      <c r="U19" s="4">
        <f t="shared" si="6"/>
        <v>8452900</v>
      </c>
      <c r="V19" s="5">
        <v>2.3700000000000002E-2</v>
      </c>
    </row>
    <row r="20" spans="1:22" x14ac:dyDescent="0.2">
      <c r="A20" s="16" t="s">
        <v>334</v>
      </c>
      <c r="B20" s="4">
        <v>916</v>
      </c>
      <c r="C20" s="4">
        <v>23700</v>
      </c>
      <c r="D20" s="4">
        <v>-22784</v>
      </c>
      <c r="E20" s="4">
        <v>-337280000</v>
      </c>
      <c r="F20" s="4">
        <f t="shared" si="4"/>
        <v>854674416419</v>
      </c>
      <c r="G20" s="4">
        <v>0</v>
      </c>
      <c r="H20" s="4">
        <v>0</v>
      </c>
      <c r="I20" s="4">
        <v>0</v>
      </c>
      <c r="J20" s="4">
        <v>1088485000</v>
      </c>
      <c r="K20" s="4">
        <f t="shared" si="5"/>
        <v>-28339638000</v>
      </c>
      <c r="L20" s="4">
        <v>1251</v>
      </c>
      <c r="M20" s="4">
        <v>2918</v>
      </c>
      <c r="N20" s="4">
        <v>59</v>
      </c>
      <c r="O20" s="4">
        <v>154</v>
      </c>
      <c r="P20" s="4">
        <v>2550100</v>
      </c>
      <c r="Q20" s="4">
        <v>5155300</v>
      </c>
      <c r="R20" s="5">
        <v>-1.7000000000000001E-2</v>
      </c>
      <c r="S20" s="4">
        <v>11745300</v>
      </c>
      <c r="T20" s="4">
        <f t="shared" si="2"/>
        <v>17770777</v>
      </c>
      <c r="U20" s="4">
        <f t="shared" si="6"/>
        <v>8452900</v>
      </c>
      <c r="V20" s="5">
        <v>2.3300000000000001E-2</v>
      </c>
    </row>
    <row r="21" spans="1:22" x14ac:dyDescent="0.2">
      <c r="A21" s="16" t="s">
        <v>333</v>
      </c>
      <c r="B21" s="4">
        <v>169000</v>
      </c>
      <c r="C21" s="4">
        <v>100</v>
      </c>
      <c r="D21" s="4">
        <v>168900</v>
      </c>
      <c r="E21" s="4">
        <v>2485890000</v>
      </c>
      <c r="F21" s="4">
        <f t="shared" si="4"/>
        <v>855011696419</v>
      </c>
      <c r="G21" s="4">
        <v>0</v>
      </c>
      <c r="H21" s="4">
        <v>0</v>
      </c>
      <c r="I21" s="4">
        <v>0</v>
      </c>
      <c r="J21" s="4">
        <v>1088485000</v>
      </c>
      <c r="K21" s="4">
        <f t="shared" si="5"/>
        <v>-29428123000</v>
      </c>
      <c r="L21" s="4">
        <v>1943</v>
      </c>
      <c r="M21" s="4">
        <v>1749</v>
      </c>
      <c r="N21" s="4">
        <v>106</v>
      </c>
      <c r="O21" s="4">
        <v>89</v>
      </c>
      <c r="P21" s="4">
        <v>3399500</v>
      </c>
      <c r="Q21" s="4">
        <v>3034100</v>
      </c>
      <c r="R21" s="5">
        <v>1.7100000000000001E-2</v>
      </c>
      <c r="S21" s="4">
        <v>13711600</v>
      </c>
      <c r="T21" s="4">
        <f t="shared" si="2"/>
        <v>21813807</v>
      </c>
      <c r="U21" s="4">
        <f t="shared" si="6"/>
        <v>8452900</v>
      </c>
      <c r="V21" s="5">
        <v>2.3399999999999997E-2</v>
      </c>
    </row>
    <row r="22" spans="1:22" x14ac:dyDescent="0.2">
      <c r="A22" s="16" t="s">
        <v>332</v>
      </c>
      <c r="B22" s="4">
        <v>147100</v>
      </c>
      <c r="C22" s="4">
        <v>2100</v>
      </c>
      <c r="D22" s="4">
        <v>145000</v>
      </c>
      <c r="E22" s="4">
        <v>2138280000</v>
      </c>
      <c r="F22" s="4">
        <f t="shared" si="4"/>
        <v>852525806419</v>
      </c>
      <c r="G22" s="4">
        <v>133500</v>
      </c>
      <c r="H22" s="4">
        <v>58800</v>
      </c>
      <c r="I22" s="4">
        <v>74700</v>
      </c>
      <c r="J22" s="4">
        <v>1094015000</v>
      </c>
      <c r="K22" s="4">
        <f t="shared" si="5"/>
        <v>-30516608000</v>
      </c>
      <c r="L22" s="4">
        <v>1410</v>
      </c>
      <c r="M22" s="4">
        <v>3244</v>
      </c>
      <c r="N22" s="4">
        <v>112</v>
      </c>
      <c r="O22" s="4">
        <v>128</v>
      </c>
      <c r="P22" s="4">
        <v>3233800</v>
      </c>
      <c r="Q22" s="4">
        <v>4644800</v>
      </c>
      <c r="R22" s="5">
        <v>0</v>
      </c>
      <c r="S22" s="4">
        <v>8452900</v>
      </c>
      <c r="T22" s="4">
        <f t="shared" si="2"/>
        <v>22214787</v>
      </c>
      <c r="U22" s="4">
        <f t="shared" si="6"/>
        <v>11405300</v>
      </c>
      <c r="V22" s="5">
        <v>1.3600000000000001E-2</v>
      </c>
    </row>
    <row r="23" spans="1:22" x14ac:dyDescent="0.2">
      <c r="A23" s="16" t="s">
        <v>331</v>
      </c>
      <c r="B23" s="4">
        <v>911400</v>
      </c>
      <c r="C23" s="4">
        <v>1000</v>
      </c>
      <c r="D23" s="4">
        <v>910400</v>
      </c>
      <c r="E23" s="4">
        <v>13439710000</v>
      </c>
      <c r="F23" s="4">
        <f t="shared" si="4"/>
        <v>850387526419</v>
      </c>
      <c r="G23" s="4">
        <v>0</v>
      </c>
      <c r="H23" s="4">
        <v>0</v>
      </c>
      <c r="I23" s="4">
        <v>0</v>
      </c>
      <c r="J23" s="4">
        <v>-781425000</v>
      </c>
      <c r="K23" s="4">
        <f t="shared" si="5"/>
        <v>-31610623000</v>
      </c>
      <c r="L23" s="4">
        <v>1793</v>
      </c>
      <c r="M23" s="4">
        <v>3256</v>
      </c>
      <c r="N23" s="4">
        <v>99</v>
      </c>
      <c r="O23" s="4">
        <v>163</v>
      </c>
      <c r="P23" s="4">
        <v>3041000</v>
      </c>
      <c r="Q23" s="4">
        <v>5532100</v>
      </c>
      <c r="R23" s="5">
        <v>-1.0200000000000001E-2</v>
      </c>
      <c r="S23" s="4">
        <v>19149200</v>
      </c>
      <c r="T23" s="4">
        <f t="shared" si="2"/>
        <v>22135307</v>
      </c>
      <c r="U23" s="4">
        <f t="shared" si="6"/>
        <v>11405300</v>
      </c>
      <c r="V23" s="5">
        <v>2.0199999999999999E-2</v>
      </c>
    </row>
    <row r="24" spans="1:22" x14ac:dyDescent="0.2">
      <c r="A24" s="16" t="s">
        <v>330</v>
      </c>
      <c r="B24" s="4">
        <v>121800</v>
      </c>
      <c r="C24" s="4">
        <v>169000</v>
      </c>
      <c r="D24" s="4">
        <v>-47200</v>
      </c>
      <c r="E24" s="4">
        <v>-679530000</v>
      </c>
      <c r="F24" s="4">
        <f t="shared" si="4"/>
        <v>836947816419</v>
      </c>
      <c r="G24" s="4">
        <v>104000</v>
      </c>
      <c r="H24" s="4">
        <v>318200</v>
      </c>
      <c r="I24" s="4">
        <v>-214200</v>
      </c>
      <c r="J24" s="4">
        <v>-3210600000</v>
      </c>
      <c r="K24" s="4">
        <f t="shared" si="5"/>
        <v>-30829198000</v>
      </c>
      <c r="L24" s="4">
        <v>3158</v>
      </c>
      <c r="M24" s="4">
        <v>6989</v>
      </c>
      <c r="N24" s="4">
        <v>152</v>
      </c>
      <c r="O24" s="4">
        <v>435</v>
      </c>
      <c r="P24" s="4">
        <v>5612100</v>
      </c>
      <c r="Q24" s="4">
        <v>15403500</v>
      </c>
      <c r="R24" s="5">
        <v>-3.3599999999999998E-2</v>
      </c>
      <c r="S24" s="4">
        <v>25369800</v>
      </c>
      <c r="T24" s="4">
        <f t="shared" si="2"/>
        <v>22269667</v>
      </c>
      <c r="U24" s="4">
        <f t="shared" si="6"/>
        <v>11405300</v>
      </c>
      <c r="V24" s="5">
        <v>3.8900000000000004E-2</v>
      </c>
    </row>
    <row r="25" spans="1:22" x14ac:dyDescent="0.2">
      <c r="A25" s="16" t="s">
        <v>329</v>
      </c>
      <c r="B25" s="4">
        <v>749370</v>
      </c>
      <c r="C25" s="4">
        <v>409170</v>
      </c>
      <c r="D25" s="4">
        <v>340200</v>
      </c>
      <c r="E25" s="4">
        <v>5257200000</v>
      </c>
      <c r="F25" s="4">
        <f t="shared" si="4"/>
        <v>837627346419</v>
      </c>
      <c r="G25" s="4">
        <v>0</v>
      </c>
      <c r="H25" s="4">
        <v>0</v>
      </c>
      <c r="I25" s="4">
        <v>0</v>
      </c>
      <c r="J25" s="4">
        <v>-19184135000</v>
      </c>
      <c r="K25" s="4">
        <f t="shared" si="5"/>
        <v>-27618598000</v>
      </c>
      <c r="L25" s="4">
        <v>1607</v>
      </c>
      <c r="M25" s="4">
        <v>3765</v>
      </c>
      <c r="N25" s="4">
        <v>92</v>
      </c>
      <c r="O25" s="4">
        <v>203</v>
      </c>
      <c r="P25" s="4">
        <v>2912900</v>
      </c>
      <c r="Q25" s="4">
        <v>6697000</v>
      </c>
      <c r="R25" s="5">
        <v>-9.7000000000000003E-3</v>
      </c>
      <c r="S25" s="4">
        <v>11499970</v>
      </c>
      <c r="T25" s="4">
        <f t="shared" si="2"/>
        <v>22560190</v>
      </c>
      <c r="U25" s="4">
        <f t="shared" si="6"/>
        <v>11405300</v>
      </c>
      <c r="V25" s="5">
        <v>1.9299999999999998E-2</v>
      </c>
    </row>
    <row r="26" spans="1:22" x14ac:dyDescent="0.2">
      <c r="A26" s="16" t="s">
        <v>328</v>
      </c>
      <c r="B26" s="4">
        <v>389700</v>
      </c>
      <c r="C26" s="4">
        <v>960400</v>
      </c>
      <c r="D26" s="4">
        <v>-570700</v>
      </c>
      <c r="E26" s="4">
        <v>-8795110000</v>
      </c>
      <c r="F26" s="4">
        <f t="shared" si="4"/>
        <v>832370146419</v>
      </c>
      <c r="G26" s="4">
        <v>0</v>
      </c>
      <c r="H26" s="4">
        <v>0</v>
      </c>
      <c r="I26" s="4">
        <v>0</v>
      </c>
      <c r="J26" s="4">
        <v>-2284195000</v>
      </c>
      <c r="K26" s="4">
        <f t="shared" si="5"/>
        <v>-8434463000</v>
      </c>
      <c r="L26" s="4">
        <v>1523</v>
      </c>
      <c r="M26" s="4">
        <v>2227</v>
      </c>
      <c r="N26" s="4">
        <v>91</v>
      </c>
      <c r="O26" s="4">
        <v>113</v>
      </c>
      <c r="P26" s="4">
        <v>3136900</v>
      </c>
      <c r="Q26" s="4">
        <v>3927700</v>
      </c>
      <c r="R26" s="5">
        <v>-1.29E-2</v>
      </c>
      <c r="S26" s="4">
        <v>11405300</v>
      </c>
      <c r="T26" s="4">
        <f t="shared" si="2"/>
        <v>26524240</v>
      </c>
      <c r="U26" s="4">
        <f t="shared" si="6"/>
        <v>12043200</v>
      </c>
      <c r="V26" s="5">
        <v>3.15E-2</v>
      </c>
    </row>
    <row r="27" spans="1:22" x14ac:dyDescent="0.2">
      <c r="A27" s="16" t="s">
        <v>327</v>
      </c>
      <c r="B27" s="4">
        <v>577000</v>
      </c>
      <c r="C27" s="4">
        <v>121800</v>
      </c>
      <c r="D27" s="4">
        <v>455200</v>
      </c>
      <c r="E27" s="4">
        <v>7092620000</v>
      </c>
      <c r="F27" s="4">
        <f t="shared" si="4"/>
        <v>841165256419</v>
      </c>
      <c r="G27" s="4">
        <v>0</v>
      </c>
      <c r="H27" s="4">
        <v>0</v>
      </c>
      <c r="I27" s="4">
        <v>0</v>
      </c>
      <c r="J27" s="4">
        <v>-4707479000</v>
      </c>
      <c r="K27" s="4">
        <f t="shared" si="5"/>
        <v>-6150268000</v>
      </c>
      <c r="L27" s="4">
        <v>1489</v>
      </c>
      <c r="M27" s="4">
        <v>1854</v>
      </c>
      <c r="N27" s="4">
        <v>108</v>
      </c>
      <c r="O27" s="4">
        <v>103</v>
      </c>
      <c r="P27" s="4">
        <v>3461100</v>
      </c>
      <c r="Q27" s="4">
        <v>3413200</v>
      </c>
      <c r="R27" s="5">
        <v>9.7000000000000003E-3</v>
      </c>
      <c r="S27" s="4">
        <v>12043200</v>
      </c>
      <c r="T27" s="4">
        <f t="shared" si="2"/>
        <v>29105980</v>
      </c>
      <c r="U27" s="4">
        <f t="shared" si="6"/>
        <v>12462700</v>
      </c>
      <c r="V27" s="5">
        <v>1.2800000000000001E-2</v>
      </c>
    </row>
    <row r="28" spans="1:22" x14ac:dyDescent="0.2">
      <c r="A28" s="16" t="s">
        <v>326</v>
      </c>
      <c r="B28" s="4">
        <v>114900</v>
      </c>
      <c r="C28" s="4">
        <v>634300</v>
      </c>
      <c r="D28" s="4">
        <v>-519400</v>
      </c>
      <c r="E28" s="4">
        <v>-8079690000</v>
      </c>
      <c r="F28" s="4">
        <f t="shared" si="4"/>
        <v>834072636419</v>
      </c>
      <c r="G28" s="4">
        <v>312500</v>
      </c>
      <c r="H28" s="4">
        <v>235200</v>
      </c>
      <c r="I28" s="4">
        <v>77300</v>
      </c>
      <c r="J28" s="4">
        <v>1190735000</v>
      </c>
      <c r="K28" s="4">
        <f t="shared" si="5"/>
        <v>-1442789000</v>
      </c>
      <c r="L28" s="4">
        <v>2540</v>
      </c>
      <c r="M28" s="4">
        <v>4578</v>
      </c>
      <c r="N28" s="4">
        <v>146</v>
      </c>
      <c r="O28" s="4">
        <v>217</v>
      </c>
      <c r="P28" s="4">
        <v>4620100</v>
      </c>
      <c r="Q28" s="4">
        <v>7929000</v>
      </c>
      <c r="R28" s="5">
        <v>-1.2800000000000001E-2</v>
      </c>
      <c r="S28" s="4">
        <v>17920700</v>
      </c>
      <c r="T28" s="4">
        <f t="shared" si="2"/>
        <v>30516970</v>
      </c>
      <c r="U28" s="4">
        <f t="shared" si="6"/>
        <v>12462700</v>
      </c>
      <c r="V28" s="5">
        <v>1.9099999999999999E-2</v>
      </c>
    </row>
    <row r="29" spans="1:22" x14ac:dyDescent="0.2">
      <c r="A29" s="16" t="s">
        <v>325</v>
      </c>
      <c r="B29" s="4">
        <v>6850900</v>
      </c>
      <c r="C29" s="4">
        <v>6089700</v>
      </c>
      <c r="D29" s="4">
        <v>761200</v>
      </c>
      <c r="E29" s="4">
        <v>12116100000</v>
      </c>
      <c r="F29" s="4">
        <f t="shared" si="4"/>
        <v>842152326419</v>
      </c>
      <c r="G29" s="4">
        <v>0</v>
      </c>
      <c r="H29" s="4">
        <v>0</v>
      </c>
      <c r="I29" s="4">
        <v>0</v>
      </c>
      <c r="J29" s="4">
        <v>-4628785000</v>
      </c>
      <c r="K29" s="4">
        <f t="shared" si="5"/>
        <v>-2633524000</v>
      </c>
      <c r="L29" s="4">
        <v>2288</v>
      </c>
      <c r="M29" s="4">
        <v>2938</v>
      </c>
      <c r="N29" s="4">
        <v>139</v>
      </c>
      <c r="O29" s="4">
        <v>155</v>
      </c>
      <c r="P29" s="4">
        <v>4589700</v>
      </c>
      <c r="Q29" s="4">
        <v>5433200</v>
      </c>
      <c r="R29" s="5">
        <v>-9.4999999999999998E-3</v>
      </c>
      <c r="S29" s="4">
        <v>18811000</v>
      </c>
      <c r="T29" s="4">
        <f t="shared" si="2"/>
        <v>30378430</v>
      </c>
      <c r="U29" s="4">
        <f t="shared" si="6"/>
        <v>12462700</v>
      </c>
      <c r="V29" s="5">
        <v>2.5099999999999997E-2</v>
      </c>
    </row>
    <row r="30" spans="1:22" x14ac:dyDescent="0.2">
      <c r="A30" s="16" t="s">
        <v>324</v>
      </c>
      <c r="B30" s="4">
        <v>20298900</v>
      </c>
      <c r="C30" s="4">
        <v>20777000</v>
      </c>
      <c r="D30" s="4">
        <v>-478100</v>
      </c>
      <c r="E30" s="4">
        <v>-7716620000</v>
      </c>
      <c r="F30" s="4">
        <f t="shared" si="4"/>
        <v>830036226419</v>
      </c>
      <c r="G30" s="4">
        <v>330400</v>
      </c>
      <c r="H30" s="4">
        <v>181100</v>
      </c>
      <c r="I30" s="4">
        <v>149300</v>
      </c>
      <c r="J30" s="4">
        <v>2377975000</v>
      </c>
      <c r="K30" s="4">
        <f t="shared" si="5"/>
        <v>1995261000</v>
      </c>
      <c r="L30" s="4">
        <v>4167</v>
      </c>
      <c r="M30" s="4">
        <v>4716</v>
      </c>
      <c r="N30" s="4">
        <v>306</v>
      </c>
      <c r="O30" s="4">
        <v>281</v>
      </c>
      <c r="P30" s="4">
        <v>9004800</v>
      </c>
      <c r="Q30" s="4">
        <v>9178300</v>
      </c>
      <c r="R30" s="5">
        <v>6.4000000000000003E-3</v>
      </c>
      <c r="S30" s="4">
        <v>39344100</v>
      </c>
      <c r="T30" s="4">
        <f t="shared" si="2"/>
        <v>30279060</v>
      </c>
      <c r="U30" s="4">
        <f t="shared" si="6"/>
        <v>12462700</v>
      </c>
      <c r="V30" s="5">
        <v>3.6499999999999998E-2</v>
      </c>
    </row>
    <row r="31" spans="1:22" x14ac:dyDescent="0.2">
      <c r="A31" s="16" t="s">
        <v>323</v>
      </c>
      <c r="B31" s="4">
        <v>29186100</v>
      </c>
      <c r="C31" s="4">
        <v>26914900</v>
      </c>
      <c r="D31" s="4">
        <v>2271200</v>
      </c>
      <c r="E31" s="4">
        <v>35258490000</v>
      </c>
      <c r="F31" s="4">
        <f t="shared" si="4"/>
        <v>837752846419</v>
      </c>
      <c r="G31" s="4">
        <v>0</v>
      </c>
      <c r="H31" s="4">
        <v>0</v>
      </c>
      <c r="I31" s="4">
        <v>0</v>
      </c>
      <c r="J31" s="4">
        <v>-1294740000</v>
      </c>
      <c r="K31" s="4">
        <f t="shared" si="5"/>
        <v>-382714000</v>
      </c>
      <c r="L31" s="4">
        <v>2644</v>
      </c>
      <c r="M31" s="4">
        <v>2880</v>
      </c>
      <c r="N31" s="4">
        <v>296</v>
      </c>
      <c r="O31" s="4">
        <v>252</v>
      </c>
      <c r="P31" s="4">
        <v>7558200</v>
      </c>
      <c r="Q31" s="4">
        <v>7479800</v>
      </c>
      <c r="R31" s="5">
        <v>1.9400000000000001E-2</v>
      </c>
      <c r="S31" s="4">
        <v>54141900</v>
      </c>
      <c r="T31" s="4">
        <f t="shared" si="2"/>
        <v>25611280</v>
      </c>
      <c r="U31" s="4">
        <f t="shared" si="6"/>
        <v>12462700</v>
      </c>
      <c r="V31" s="5">
        <v>3.1699999999999999E-2</v>
      </c>
    </row>
    <row r="32" spans="1:22" x14ac:dyDescent="0.2">
      <c r="A32" s="16" t="s">
        <v>322</v>
      </c>
      <c r="B32" s="4">
        <v>364800</v>
      </c>
      <c r="C32" s="4">
        <v>846800</v>
      </c>
      <c r="D32" s="4">
        <v>-482000</v>
      </c>
      <c r="E32" s="4">
        <v>-7776790000</v>
      </c>
      <c r="F32" s="4">
        <f t="shared" si="4"/>
        <v>802494356419</v>
      </c>
      <c r="G32" s="4">
        <v>0</v>
      </c>
      <c r="H32" s="4">
        <v>0</v>
      </c>
      <c r="I32" s="4">
        <v>0</v>
      </c>
      <c r="J32" s="4">
        <v>-1294740000</v>
      </c>
      <c r="K32" s="4">
        <f t="shared" si="5"/>
        <v>912026000</v>
      </c>
      <c r="L32" s="4">
        <v>1722</v>
      </c>
      <c r="M32" s="4">
        <v>2846</v>
      </c>
      <c r="N32" s="4">
        <v>117</v>
      </c>
      <c r="O32" s="4">
        <v>193</v>
      </c>
      <c r="P32" s="4">
        <v>3694000</v>
      </c>
      <c r="Q32" s="4">
        <v>5967400</v>
      </c>
      <c r="R32" s="5">
        <v>-3.2000000000000002E-3</v>
      </c>
      <c r="S32" s="4">
        <v>12462700</v>
      </c>
      <c r="T32" s="4">
        <f t="shared" si="2"/>
        <v>24848220</v>
      </c>
      <c r="U32" s="4">
        <f t="shared" si="6"/>
        <v>14405200</v>
      </c>
      <c r="V32" s="5">
        <v>1.6E-2</v>
      </c>
    </row>
    <row r="33" spans="1:22" x14ac:dyDescent="0.2">
      <c r="A33" s="16" t="s">
        <v>321</v>
      </c>
      <c r="B33" s="4">
        <v>619900</v>
      </c>
      <c r="C33" s="4">
        <v>402900</v>
      </c>
      <c r="D33" s="4">
        <v>217000</v>
      </c>
      <c r="E33" s="4">
        <v>2793980000</v>
      </c>
      <c r="F33" s="4">
        <f t="shared" si="4"/>
        <v>810271146419</v>
      </c>
      <c r="G33" s="4">
        <v>0</v>
      </c>
      <c r="H33" s="4">
        <v>0</v>
      </c>
      <c r="I33" s="4">
        <v>0</v>
      </c>
      <c r="J33" s="4">
        <v>-3870995000</v>
      </c>
      <c r="K33" s="4">
        <f t="shared" si="5"/>
        <v>2206766000</v>
      </c>
      <c r="L33" s="4">
        <v>1821</v>
      </c>
      <c r="M33" s="4">
        <v>2261</v>
      </c>
      <c r="N33" s="4">
        <v>178</v>
      </c>
      <c r="O33" s="4">
        <v>181</v>
      </c>
      <c r="P33" s="4">
        <v>4603600</v>
      </c>
      <c r="Q33" s="4">
        <v>5620100</v>
      </c>
      <c r="R33" s="5">
        <v>9.7999999999999997E-3</v>
      </c>
      <c r="S33" s="4">
        <v>18354400</v>
      </c>
      <c r="T33" s="4">
        <f t="shared" si="2"/>
        <v>23740260</v>
      </c>
      <c r="U33" s="4">
        <f t="shared" si="6"/>
        <v>14405200</v>
      </c>
      <c r="V33" s="5">
        <v>1.61E-2</v>
      </c>
    </row>
    <row r="34" spans="1:22" x14ac:dyDescent="0.2">
      <c r="A34" s="16" t="s">
        <v>320</v>
      </c>
      <c r="B34" s="4">
        <v>1351750</v>
      </c>
      <c r="C34" s="4">
        <v>632700</v>
      </c>
      <c r="D34" s="4">
        <v>719050</v>
      </c>
      <c r="E34" s="4">
        <v>9914520000</v>
      </c>
      <c r="F34" s="4">
        <f t="shared" si="4"/>
        <v>807477166419</v>
      </c>
      <c r="G34" s="4">
        <v>0</v>
      </c>
      <c r="H34" s="4">
        <v>0</v>
      </c>
      <c r="I34" s="4">
        <v>0</v>
      </c>
      <c r="J34" s="4">
        <v>-189000000</v>
      </c>
      <c r="K34" s="4">
        <f t="shared" si="5"/>
        <v>6077761000</v>
      </c>
      <c r="L34" s="4">
        <v>4080</v>
      </c>
      <c r="M34" s="4">
        <v>4444</v>
      </c>
      <c r="N34" s="4">
        <v>437</v>
      </c>
      <c r="O34" s="4">
        <v>391</v>
      </c>
      <c r="P34" s="4">
        <v>12663600</v>
      </c>
      <c r="Q34" s="4">
        <v>11262800</v>
      </c>
      <c r="R34" s="5">
        <v>-1.9400000000000001E-2</v>
      </c>
      <c r="S34" s="4">
        <v>26713400</v>
      </c>
      <c r="T34" s="4">
        <f t="shared" si="2"/>
        <v>21616740</v>
      </c>
      <c r="U34" s="4">
        <f t="shared" si="6"/>
        <v>14405200</v>
      </c>
      <c r="V34" s="5">
        <v>4.9699999999999994E-2</v>
      </c>
    </row>
    <row r="35" spans="1:22" x14ac:dyDescent="0.2">
      <c r="A35" s="16" t="s">
        <v>319</v>
      </c>
      <c r="B35" s="4">
        <v>749750</v>
      </c>
      <c r="C35" s="4">
        <v>2216300</v>
      </c>
      <c r="D35" s="4">
        <v>-1466550</v>
      </c>
      <c r="E35" s="4">
        <v>-23197720000</v>
      </c>
      <c r="F35" s="4">
        <f t="shared" si="4"/>
        <v>797562646419</v>
      </c>
      <c r="G35" s="4">
        <v>839700</v>
      </c>
      <c r="H35" s="4">
        <v>9800</v>
      </c>
      <c r="I35" s="4">
        <v>829900</v>
      </c>
      <c r="J35" s="4">
        <v>12981215000</v>
      </c>
      <c r="K35" s="4">
        <f t="shared" si="5"/>
        <v>6266761000</v>
      </c>
      <c r="L35" s="4">
        <v>2473</v>
      </c>
      <c r="M35" s="4">
        <v>2999</v>
      </c>
      <c r="N35" s="4">
        <v>246</v>
      </c>
      <c r="O35" s="4">
        <v>243</v>
      </c>
      <c r="P35" s="4">
        <v>6278500</v>
      </c>
      <c r="Q35" s="4">
        <v>7037700</v>
      </c>
      <c r="R35" s="5">
        <v>-9.4999999999999998E-3</v>
      </c>
      <c r="S35" s="4">
        <v>14405200</v>
      </c>
      <c r="T35" s="4">
        <f t="shared" si="2"/>
        <v>20888970</v>
      </c>
      <c r="U35" s="4">
        <f t="shared" si="6"/>
        <v>17425600</v>
      </c>
      <c r="V35" s="5">
        <v>2.53E-2</v>
      </c>
    </row>
    <row r="36" spans="1:22" x14ac:dyDescent="0.2">
      <c r="A36" s="16" t="s">
        <v>318</v>
      </c>
      <c r="B36" s="4">
        <v>31229700</v>
      </c>
      <c r="C36" s="4">
        <v>668900</v>
      </c>
      <c r="D36" s="4">
        <v>30560800</v>
      </c>
      <c r="E36" s="4">
        <v>449523260000</v>
      </c>
      <c r="F36" s="4">
        <f t="shared" si="4"/>
        <v>820760366419</v>
      </c>
      <c r="G36" s="4">
        <v>66500</v>
      </c>
      <c r="H36" s="4">
        <v>358900</v>
      </c>
      <c r="I36" s="4">
        <v>-292400</v>
      </c>
      <c r="J36" s="4">
        <v>-4580925000</v>
      </c>
      <c r="K36" s="4">
        <f t="shared" si="5"/>
        <v>-6714454000</v>
      </c>
      <c r="L36" s="4">
        <v>4310</v>
      </c>
      <c r="M36" s="4">
        <v>2763</v>
      </c>
      <c r="N36" s="4">
        <v>506</v>
      </c>
      <c r="O36" s="4">
        <v>315</v>
      </c>
      <c r="P36" s="4">
        <v>14019600</v>
      </c>
      <c r="Q36" s="4">
        <v>8251900</v>
      </c>
      <c r="R36" s="5">
        <v>1.61E-2</v>
      </c>
      <c r="S36" s="4">
        <v>51045800</v>
      </c>
      <c r="T36" s="4">
        <f t="shared" si="2"/>
        <v>16348320</v>
      </c>
      <c r="U36" s="4">
        <f t="shared" si="6"/>
        <v>7464100</v>
      </c>
      <c r="V36" s="5">
        <v>4.6500000000000007E-2</v>
      </c>
    </row>
    <row r="37" spans="1:22" x14ac:dyDescent="0.2">
      <c r="A37" s="16" t="s">
        <v>317</v>
      </c>
      <c r="B37" s="4">
        <v>16400100</v>
      </c>
      <c r="C37" s="4">
        <v>1351750</v>
      </c>
      <c r="D37" s="4">
        <v>15048350</v>
      </c>
      <c r="E37" s="4">
        <v>219158950000</v>
      </c>
      <c r="F37" s="4">
        <f t="shared" si="4"/>
        <v>371237106419</v>
      </c>
      <c r="G37" s="4">
        <v>109800</v>
      </c>
      <c r="H37" s="4">
        <v>0</v>
      </c>
      <c r="I37" s="4">
        <v>109800</v>
      </c>
      <c r="J37" s="4">
        <v>1705460000</v>
      </c>
      <c r="K37" s="4">
        <f t="shared" si="5"/>
        <v>-2133529000</v>
      </c>
      <c r="L37" s="4">
        <v>2030</v>
      </c>
      <c r="M37" s="4">
        <v>2121</v>
      </c>
      <c r="N37" s="4">
        <v>170</v>
      </c>
      <c r="O37" s="4">
        <v>195</v>
      </c>
      <c r="P37" s="4">
        <v>4721100</v>
      </c>
      <c r="Q37" s="4">
        <v>4863300</v>
      </c>
      <c r="R37" s="5">
        <v>0</v>
      </c>
      <c r="S37" s="4">
        <v>37860600</v>
      </c>
      <c r="T37" s="4">
        <f t="shared" si="2"/>
        <v>13219460</v>
      </c>
      <c r="U37" s="4">
        <f t="shared" si="6"/>
        <v>4832100</v>
      </c>
      <c r="V37" s="5">
        <v>2.2400000000000003E-2</v>
      </c>
    </row>
    <row r="38" spans="1:22" x14ac:dyDescent="0.2">
      <c r="A38" s="16" t="s">
        <v>316</v>
      </c>
      <c r="B38" s="4">
        <v>1659000</v>
      </c>
      <c r="C38" s="4">
        <v>236400</v>
      </c>
      <c r="D38" s="4">
        <v>1422600</v>
      </c>
      <c r="E38" s="4">
        <v>22035700000</v>
      </c>
      <c r="F38" s="4">
        <f t="shared" si="4"/>
        <v>152078156419</v>
      </c>
      <c r="G38" s="4">
        <v>436400</v>
      </c>
      <c r="H38" s="4">
        <v>54500</v>
      </c>
      <c r="I38" s="4">
        <v>381900</v>
      </c>
      <c r="J38" s="4">
        <v>5970505000</v>
      </c>
      <c r="K38" s="4">
        <f t="shared" si="5"/>
        <v>-3838989000</v>
      </c>
      <c r="L38" s="4">
        <v>3694</v>
      </c>
      <c r="M38" s="4">
        <v>3697</v>
      </c>
      <c r="N38" s="4">
        <v>432</v>
      </c>
      <c r="O38" s="4">
        <v>395</v>
      </c>
      <c r="P38" s="4">
        <v>12676300</v>
      </c>
      <c r="Q38" s="4">
        <v>9893800</v>
      </c>
      <c r="R38" s="5">
        <v>2.64E-2</v>
      </c>
      <c r="S38" s="4">
        <v>32030600</v>
      </c>
      <c r="T38" s="4">
        <f t="shared" si="2"/>
        <v>11296600</v>
      </c>
      <c r="U38" s="4">
        <f t="shared" si="6"/>
        <v>4832100</v>
      </c>
      <c r="V38" s="5">
        <v>4.7199999999999999E-2</v>
      </c>
    </row>
    <row r="39" spans="1:22" x14ac:dyDescent="0.2">
      <c r="A39" s="16" t="s">
        <v>315</v>
      </c>
      <c r="B39" s="4">
        <v>249500</v>
      </c>
      <c r="C39" s="4">
        <v>138800</v>
      </c>
      <c r="D39" s="4">
        <v>110700</v>
      </c>
      <c r="E39" s="4">
        <v>1680710000</v>
      </c>
      <c r="F39" s="4">
        <f t="shared" ref="F39:F44" si="7">E39+F40</f>
        <v>130042456419</v>
      </c>
      <c r="G39" s="4">
        <v>88600</v>
      </c>
      <c r="H39" s="4">
        <v>15000</v>
      </c>
      <c r="I39" s="4">
        <v>73600</v>
      </c>
      <c r="J39" s="4">
        <v>1112375000</v>
      </c>
      <c r="K39" s="4">
        <f t="shared" ref="K39:K44" si="8">K40+J39</f>
        <v>-9809494000</v>
      </c>
      <c r="L39" s="4">
        <v>1721</v>
      </c>
      <c r="M39" s="4">
        <v>2580</v>
      </c>
      <c r="N39" s="4">
        <v>144</v>
      </c>
      <c r="O39" s="4">
        <v>164</v>
      </c>
      <c r="P39" s="4">
        <v>4527600</v>
      </c>
      <c r="Q39" s="4">
        <v>5405800</v>
      </c>
      <c r="R39" s="5">
        <v>0.01</v>
      </c>
      <c r="S39" s="4">
        <v>17425600</v>
      </c>
      <c r="T39" s="4">
        <f t="shared" ref="T39:T44" si="9">AVERAGE(S40:S49)</f>
        <v>9858540</v>
      </c>
      <c r="U39" s="4">
        <f t="shared" ref="U39:U44" si="10">MIN(S40:S44)</f>
        <v>4832100</v>
      </c>
      <c r="V39" s="5">
        <v>2.29E-2</v>
      </c>
    </row>
    <row r="40" spans="1:22" x14ac:dyDescent="0.2">
      <c r="A40" s="16" t="s">
        <v>314</v>
      </c>
      <c r="B40" s="4">
        <v>8366400</v>
      </c>
      <c r="C40" s="4">
        <v>106900</v>
      </c>
      <c r="D40" s="4">
        <v>8259500</v>
      </c>
      <c r="E40" s="4">
        <v>122711410000</v>
      </c>
      <c r="F40" s="4">
        <f t="shared" si="7"/>
        <v>128361746419</v>
      </c>
      <c r="G40" s="4">
        <v>0</v>
      </c>
      <c r="H40" s="4">
        <v>0</v>
      </c>
      <c r="I40" s="4">
        <v>0</v>
      </c>
      <c r="J40" s="4">
        <v>210700000</v>
      </c>
      <c r="K40" s="4">
        <f t="shared" si="8"/>
        <v>-10921869000</v>
      </c>
      <c r="L40" s="4">
        <v>5494</v>
      </c>
      <c r="M40" s="4">
        <v>3760</v>
      </c>
      <c r="N40" s="4">
        <v>641</v>
      </c>
      <c r="O40" s="4">
        <v>397</v>
      </c>
      <c r="P40" s="4">
        <v>19990300</v>
      </c>
      <c r="Q40" s="4">
        <v>14943300</v>
      </c>
      <c r="R40" s="5">
        <v>6.7400000000000002E-2</v>
      </c>
      <c r="S40" s="4">
        <v>38350400</v>
      </c>
      <c r="T40" s="4">
        <f t="shared" si="9"/>
        <v>6963470</v>
      </c>
      <c r="U40" s="4">
        <f t="shared" si="10"/>
        <v>4832100</v>
      </c>
      <c r="V40" s="5">
        <v>5.6500000000000002E-2</v>
      </c>
    </row>
    <row r="41" spans="1:22" x14ac:dyDescent="0.2">
      <c r="A41" s="16" t="s">
        <v>310</v>
      </c>
      <c r="B41" s="4">
        <v>245300</v>
      </c>
      <c r="C41" s="4">
        <v>0</v>
      </c>
      <c r="D41" s="4">
        <v>245300</v>
      </c>
      <c r="E41" s="4">
        <v>3425080000</v>
      </c>
      <c r="F41" s="4">
        <f t="shared" si="7"/>
        <v>5650336419</v>
      </c>
      <c r="K41" s="4">
        <f t="shared" si="8"/>
        <v>-11132569000</v>
      </c>
      <c r="L41" s="4">
        <v>1127</v>
      </c>
      <c r="M41" s="4">
        <v>858</v>
      </c>
      <c r="N41" s="4">
        <v>105</v>
      </c>
      <c r="O41" s="4">
        <v>111</v>
      </c>
      <c r="P41" s="4">
        <v>3188200</v>
      </c>
      <c r="Q41" s="4">
        <v>3102300</v>
      </c>
      <c r="R41" s="5">
        <v>1.0800000000000001E-2</v>
      </c>
      <c r="S41" s="4">
        <v>7464100</v>
      </c>
      <c r="T41" s="4">
        <f t="shared" si="9"/>
        <v>6727460</v>
      </c>
      <c r="U41" s="4">
        <f t="shared" si="10"/>
        <v>4832100</v>
      </c>
      <c r="V41" s="5">
        <v>1.4199999999999999E-2</v>
      </c>
    </row>
    <row r="42" spans="1:22" x14ac:dyDescent="0.2">
      <c r="A42" s="16" t="s">
        <v>309</v>
      </c>
      <c r="B42" s="4">
        <v>33000</v>
      </c>
      <c r="C42" s="4">
        <v>0</v>
      </c>
      <c r="D42" s="4">
        <v>33000</v>
      </c>
      <c r="E42" s="4">
        <v>458700000</v>
      </c>
      <c r="F42" s="4">
        <f t="shared" si="7"/>
        <v>2225256419</v>
      </c>
      <c r="G42" s="4">
        <v>0</v>
      </c>
      <c r="H42" s="4">
        <v>0</v>
      </c>
      <c r="I42" s="4">
        <v>0</v>
      </c>
      <c r="J42" s="4">
        <v>2930000</v>
      </c>
      <c r="K42" s="4">
        <f t="shared" si="8"/>
        <v>-11132569000</v>
      </c>
      <c r="L42" s="4">
        <v>846</v>
      </c>
      <c r="M42" s="4">
        <v>619</v>
      </c>
      <c r="N42" s="4">
        <v>48</v>
      </c>
      <c r="O42" s="4">
        <v>79</v>
      </c>
      <c r="P42" s="4">
        <v>1875400</v>
      </c>
      <c r="Q42" s="4">
        <v>1964700</v>
      </c>
      <c r="R42" s="5">
        <v>3.5999999999999999E-3</v>
      </c>
      <c r="S42" s="4">
        <v>4832100</v>
      </c>
      <c r="T42" s="4">
        <f t="shared" si="9"/>
        <v>6693700</v>
      </c>
      <c r="U42" s="4">
        <f t="shared" si="10"/>
        <v>5478200</v>
      </c>
      <c r="V42" s="5">
        <v>1.0800000000000001E-2</v>
      </c>
    </row>
    <row r="43" spans="1:22" x14ac:dyDescent="0.2">
      <c r="A43" s="16" t="s">
        <v>306</v>
      </c>
      <c r="B43" s="4">
        <v>0</v>
      </c>
      <c r="C43" s="4">
        <v>26600</v>
      </c>
      <c r="D43" s="4">
        <v>-26600</v>
      </c>
      <c r="E43" s="4">
        <v>-363660000</v>
      </c>
      <c r="F43" s="4">
        <f t="shared" si="7"/>
        <v>1766556419</v>
      </c>
      <c r="G43" s="4">
        <v>0</v>
      </c>
      <c r="H43" s="4">
        <v>0</v>
      </c>
      <c r="I43" s="4">
        <v>0</v>
      </c>
      <c r="J43" s="4">
        <v>-2735055000</v>
      </c>
      <c r="K43" s="4">
        <f t="shared" si="8"/>
        <v>-11135499000</v>
      </c>
      <c r="L43" s="4">
        <v>1148</v>
      </c>
      <c r="M43" s="4">
        <v>647</v>
      </c>
      <c r="N43" s="4">
        <v>130</v>
      </c>
      <c r="O43" s="4">
        <v>75</v>
      </c>
      <c r="P43" s="4">
        <v>3347000</v>
      </c>
      <c r="Q43" s="4">
        <v>2218800</v>
      </c>
      <c r="R43" s="5">
        <v>2.9700000000000001E-2</v>
      </c>
      <c r="S43" s="4">
        <v>7274800</v>
      </c>
      <c r="T43" s="4">
        <f t="shared" si="9"/>
        <v>6713320</v>
      </c>
      <c r="U43" s="4">
        <f t="shared" si="10"/>
        <v>5478200</v>
      </c>
      <c r="V43" s="5">
        <v>2.52E-2</v>
      </c>
    </row>
    <row r="44" spans="1:22" x14ac:dyDescent="0.2">
      <c r="A44" s="16" t="s">
        <v>305</v>
      </c>
      <c r="B44" s="4">
        <v>6600</v>
      </c>
      <c r="C44" s="4">
        <v>100000</v>
      </c>
      <c r="D44" s="4">
        <v>-93400</v>
      </c>
      <c r="E44" s="4">
        <v>-1260620000</v>
      </c>
      <c r="F44" s="4">
        <f t="shared" si="7"/>
        <v>2130216419</v>
      </c>
      <c r="G44" s="4">
        <v>0</v>
      </c>
      <c r="H44" s="4">
        <v>0</v>
      </c>
      <c r="I44" s="4">
        <v>0</v>
      </c>
      <c r="J44" s="4">
        <v>-1242875000</v>
      </c>
      <c r="K44" s="4">
        <f t="shared" si="8"/>
        <v>-8400444000</v>
      </c>
      <c r="L44" s="4">
        <v>745</v>
      </c>
      <c r="M44" s="4">
        <v>732</v>
      </c>
      <c r="N44" s="4">
        <v>49</v>
      </c>
      <c r="O44" s="4">
        <v>57</v>
      </c>
      <c r="P44" s="4">
        <v>1564900</v>
      </c>
      <c r="Q44" s="4">
        <v>3811800</v>
      </c>
      <c r="R44" s="5">
        <v>0</v>
      </c>
      <c r="S44" s="4">
        <v>5478200</v>
      </c>
      <c r="T44" s="4">
        <f t="shared" si="9"/>
        <v>7060390</v>
      </c>
      <c r="U44" s="4">
        <f t="shared" si="10"/>
        <v>3045000</v>
      </c>
      <c r="V44" s="5">
        <v>1.11E-2</v>
      </c>
    </row>
    <row r="45" spans="1:22" x14ac:dyDescent="0.2">
      <c r="A45" s="16" t="s">
        <v>304</v>
      </c>
      <c r="B45" s="4">
        <v>3200</v>
      </c>
      <c r="C45" s="4">
        <v>200000</v>
      </c>
      <c r="D45" s="4">
        <v>-196800</v>
      </c>
      <c r="E45" s="4">
        <v>-2671276155</v>
      </c>
      <c r="F45" s="4">
        <f t="shared" ref="F45:F55" si="11">E45+F46</f>
        <v>3390836419</v>
      </c>
      <c r="G45" s="4">
        <v>0</v>
      </c>
      <c r="H45" s="4">
        <v>0</v>
      </c>
      <c r="I45" s="4">
        <v>0</v>
      </c>
      <c r="J45" s="4">
        <v>-108320000</v>
      </c>
      <c r="K45" s="4">
        <f t="shared" ref="K45:K55" si="12">K46+J45</f>
        <v>-7157569000</v>
      </c>
      <c r="L45" s="4">
        <v>645</v>
      </c>
      <c r="M45" s="4">
        <v>1250</v>
      </c>
      <c r="N45" s="4">
        <v>63</v>
      </c>
      <c r="O45" s="4">
        <v>84</v>
      </c>
      <c r="P45" s="4">
        <v>1983700</v>
      </c>
      <c r="Q45" s="4">
        <v>3501200</v>
      </c>
      <c r="R45" s="5">
        <v>-7.4000000000000003E-3</v>
      </c>
      <c r="S45" s="4">
        <v>7127500</v>
      </c>
      <c r="T45" s="4">
        <f t="shared" ref="T45:T61" si="13">AVERAGE(S46:S55)</f>
        <v>6783470</v>
      </c>
      <c r="U45" s="4">
        <f t="shared" ref="U45:U55" si="14">MIN(S46:S50)</f>
        <v>3045000</v>
      </c>
      <c r="V45" s="5">
        <v>1.46E-2</v>
      </c>
    </row>
    <row r="46" spans="1:22" x14ac:dyDescent="0.2">
      <c r="A46" s="16" t="s">
        <v>303</v>
      </c>
      <c r="B46" s="4">
        <v>0</v>
      </c>
      <c r="C46" s="4">
        <v>1000</v>
      </c>
      <c r="D46" s="4">
        <v>-1000</v>
      </c>
      <c r="E46" s="4">
        <v>-13731280</v>
      </c>
      <c r="F46" s="4">
        <f t="shared" si="11"/>
        <v>6062112574</v>
      </c>
      <c r="G46" s="4">
        <v>0</v>
      </c>
      <c r="H46" s="4">
        <v>0</v>
      </c>
      <c r="I46" s="4">
        <v>0</v>
      </c>
      <c r="J46" s="4">
        <v>-826519000</v>
      </c>
      <c r="K46" s="4">
        <f t="shared" si="12"/>
        <v>-7049249000</v>
      </c>
      <c r="L46" s="4">
        <v>510</v>
      </c>
      <c r="M46" s="4">
        <v>1766</v>
      </c>
      <c r="N46" s="4">
        <v>49</v>
      </c>
      <c r="O46" s="4">
        <v>132</v>
      </c>
      <c r="P46" s="4">
        <v>1438600</v>
      </c>
      <c r="Q46" s="4">
        <v>3928500</v>
      </c>
      <c r="R46" s="5">
        <v>-2.2000000000000002E-2</v>
      </c>
      <c r="S46" s="4">
        <v>5639300</v>
      </c>
      <c r="T46" s="4">
        <f t="shared" si="13"/>
        <v>6759728.7000000002</v>
      </c>
      <c r="U46" s="4">
        <f t="shared" si="14"/>
        <v>3045000</v>
      </c>
      <c r="V46" s="5">
        <v>2.87E-2</v>
      </c>
    </row>
    <row r="47" spans="1:22" x14ac:dyDescent="0.2">
      <c r="A47" s="16" t="s">
        <v>299</v>
      </c>
      <c r="B47" s="4">
        <v>8200</v>
      </c>
      <c r="C47" s="4">
        <v>1000</v>
      </c>
      <c r="D47" s="4">
        <v>7200</v>
      </c>
      <c r="E47" s="4">
        <v>99470000</v>
      </c>
      <c r="F47" s="4">
        <f t="shared" si="11"/>
        <v>6075843854</v>
      </c>
      <c r="G47" s="4">
        <v>0</v>
      </c>
      <c r="H47" s="4">
        <v>0</v>
      </c>
      <c r="I47" s="4">
        <v>0</v>
      </c>
      <c r="J47" s="4">
        <v>-826519000</v>
      </c>
      <c r="K47" s="4">
        <f t="shared" si="12"/>
        <v>-6222730000</v>
      </c>
      <c r="L47" s="4">
        <v>903</v>
      </c>
      <c r="M47" s="4">
        <v>908</v>
      </c>
      <c r="N47" s="4">
        <v>90</v>
      </c>
      <c r="O47" s="4">
        <v>71</v>
      </c>
      <c r="P47" s="4">
        <v>2837800</v>
      </c>
      <c r="Q47" s="4">
        <v>3552200</v>
      </c>
      <c r="R47" s="5">
        <v>3.7000000000000002E-3</v>
      </c>
      <c r="S47" s="4">
        <v>6572000</v>
      </c>
      <c r="T47" s="4">
        <f t="shared" si="13"/>
        <v>6560420.0999999996</v>
      </c>
      <c r="U47" s="4">
        <f t="shared" si="14"/>
        <v>3045000</v>
      </c>
      <c r="V47" s="5">
        <v>2.4799999999999999E-2</v>
      </c>
    </row>
    <row r="48" spans="1:22" x14ac:dyDescent="0.2">
      <c r="A48" s="16" t="s">
        <v>298</v>
      </c>
      <c r="B48" s="4">
        <v>7500</v>
      </c>
      <c r="C48" s="4">
        <v>8800</v>
      </c>
      <c r="D48" s="4">
        <v>-1300</v>
      </c>
      <c r="E48" s="4">
        <v>-17320000</v>
      </c>
      <c r="F48" s="4">
        <f t="shared" si="11"/>
        <v>5976373854</v>
      </c>
      <c r="K48" s="4">
        <f t="shared" si="12"/>
        <v>-5396211000</v>
      </c>
      <c r="L48" s="4">
        <v>358</v>
      </c>
      <c r="M48" s="4">
        <v>702</v>
      </c>
      <c r="N48" s="4">
        <v>40</v>
      </c>
      <c r="O48" s="4">
        <v>78</v>
      </c>
      <c r="P48" s="4">
        <v>1296200</v>
      </c>
      <c r="Q48" s="4">
        <v>2397200</v>
      </c>
      <c r="R48" s="5">
        <v>0</v>
      </c>
      <c r="S48" s="4">
        <v>12802000</v>
      </c>
      <c r="T48" s="4">
        <f t="shared" si="13"/>
        <v>5763787.2999999998</v>
      </c>
      <c r="U48" s="4">
        <f t="shared" si="14"/>
        <v>3045000</v>
      </c>
      <c r="V48" s="5">
        <v>1.0800000000000001E-2</v>
      </c>
    </row>
    <row r="49" spans="1:22" x14ac:dyDescent="0.2">
      <c r="A49" s="16" t="s">
        <v>286</v>
      </c>
      <c r="B49" s="4">
        <v>8200</v>
      </c>
      <c r="C49" s="4">
        <v>0</v>
      </c>
      <c r="D49" s="4">
        <v>8200</v>
      </c>
      <c r="E49" s="4">
        <v>112750000</v>
      </c>
      <c r="F49" s="4">
        <f t="shared" si="11"/>
        <v>5993693854</v>
      </c>
      <c r="G49" s="4">
        <v>0</v>
      </c>
      <c r="H49" s="4">
        <v>0</v>
      </c>
      <c r="I49" s="4">
        <v>0</v>
      </c>
      <c r="J49" s="4">
        <v>101105000</v>
      </c>
      <c r="K49" s="4">
        <f t="shared" si="12"/>
        <v>-5396211000</v>
      </c>
      <c r="L49" s="4">
        <v>452</v>
      </c>
      <c r="M49" s="4">
        <v>407</v>
      </c>
      <c r="N49" s="4">
        <v>57</v>
      </c>
      <c r="O49" s="4">
        <v>37</v>
      </c>
      <c r="P49" s="4">
        <v>1455300</v>
      </c>
      <c r="Q49" s="4">
        <v>1238700</v>
      </c>
      <c r="R49" s="5">
        <v>7.3000000000000001E-3</v>
      </c>
      <c r="S49" s="4">
        <v>3045000</v>
      </c>
      <c r="T49" s="4">
        <f t="shared" si="13"/>
        <v>6399065.4000000004</v>
      </c>
      <c r="U49" s="4">
        <f t="shared" si="14"/>
        <v>4494500</v>
      </c>
      <c r="V49" s="5">
        <v>1.0800000000000001E-2</v>
      </c>
    </row>
    <row r="50" spans="1:22" x14ac:dyDescent="0.2">
      <c r="A50" s="16" t="s">
        <v>285</v>
      </c>
      <c r="B50" s="4">
        <v>0</v>
      </c>
      <c r="C50" s="4">
        <v>8200</v>
      </c>
      <c r="D50" s="4">
        <v>-8200</v>
      </c>
      <c r="E50" s="4">
        <v>-113160000</v>
      </c>
      <c r="F50" s="4">
        <f t="shared" si="11"/>
        <v>5880943854</v>
      </c>
      <c r="G50" s="4">
        <v>0</v>
      </c>
      <c r="H50" s="4">
        <v>0</v>
      </c>
      <c r="I50" s="4">
        <v>0</v>
      </c>
      <c r="J50" s="4">
        <v>-4789420000</v>
      </c>
      <c r="K50" s="4">
        <f t="shared" si="12"/>
        <v>-5497316000</v>
      </c>
      <c r="L50" s="4">
        <v>495</v>
      </c>
      <c r="M50" s="4">
        <v>901</v>
      </c>
      <c r="N50" s="4">
        <v>27</v>
      </c>
      <c r="O50" s="4">
        <v>55</v>
      </c>
      <c r="P50" s="4">
        <v>1078000</v>
      </c>
      <c r="Q50" s="4">
        <v>2023400</v>
      </c>
      <c r="R50" s="5">
        <v>-7.1999999999999998E-3</v>
      </c>
      <c r="S50" s="4">
        <v>9399700</v>
      </c>
      <c r="T50" s="4">
        <f t="shared" si="13"/>
        <v>6784419.7999999998</v>
      </c>
      <c r="U50" s="4">
        <f t="shared" si="14"/>
        <v>4358300</v>
      </c>
      <c r="V50" s="5">
        <v>7.3000000000000001E-3</v>
      </c>
    </row>
    <row r="51" spans="1:22" x14ac:dyDescent="0.2">
      <c r="A51" s="16" t="s">
        <v>284</v>
      </c>
      <c r="B51" s="4">
        <v>38200</v>
      </c>
      <c r="C51" s="4">
        <v>7500</v>
      </c>
      <c r="D51" s="4">
        <v>30700</v>
      </c>
      <c r="E51" s="4">
        <v>430540000</v>
      </c>
      <c r="F51" s="4">
        <f t="shared" si="11"/>
        <v>5994103854</v>
      </c>
      <c r="G51" s="4">
        <v>0</v>
      </c>
      <c r="H51" s="4">
        <v>0</v>
      </c>
      <c r="I51" s="4">
        <v>0</v>
      </c>
      <c r="J51" s="4">
        <v>567275000</v>
      </c>
      <c r="K51" s="4">
        <f t="shared" si="12"/>
        <v>-707896000</v>
      </c>
      <c r="L51" s="4">
        <v>428</v>
      </c>
      <c r="M51" s="4">
        <v>1057</v>
      </c>
      <c r="N51" s="4">
        <v>39</v>
      </c>
      <c r="O51" s="4">
        <v>88</v>
      </c>
      <c r="P51" s="4">
        <v>1412100</v>
      </c>
      <c r="Q51" s="4">
        <v>2984600</v>
      </c>
      <c r="R51" s="5">
        <v>-7.1999999999999998E-3</v>
      </c>
      <c r="S51" s="4">
        <v>5104000</v>
      </c>
      <c r="T51" s="4">
        <f t="shared" si="13"/>
        <v>7514917.0999999996</v>
      </c>
      <c r="U51" s="4">
        <f t="shared" si="14"/>
        <v>4358300</v>
      </c>
      <c r="V51" s="5">
        <v>1.43E-2</v>
      </c>
    </row>
    <row r="52" spans="1:22" x14ac:dyDescent="0.2">
      <c r="A52" s="16" t="s">
        <v>283</v>
      </c>
      <c r="B52" s="4">
        <v>86600</v>
      </c>
      <c r="C52" s="4">
        <v>8200</v>
      </c>
      <c r="D52" s="4">
        <v>78400</v>
      </c>
      <c r="E52" s="4">
        <v>1114880000</v>
      </c>
      <c r="F52" s="4">
        <f t="shared" si="11"/>
        <v>5563563854</v>
      </c>
      <c r="G52" s="4">
        <v>0</v>
      </c>
      <c r="H52" s="4">
        <v>0</v>
      </c>
      <c r="I52" s="4">
        <v>0</v>
      </c>
      <c r="J52" s="4">
        <v>-1135710000</v>
      </c>
      <c r="K52" s="4">
        <f t="shared" si="12"/>
        <v>-1275171000</v>
      </c>
      <c r="L52" s="4">
        <v>481</v>
      </c>
      <c r="M52" s="4">
        <v>979</v>
      </c>
      <c r="N52" s="4">
        <v>37</v>
      </c>
      <c r="O52" s="4">
        <v>96</v>
      </c>
      <c r="P52" s="4">
        <v>1417900</v>
      </c>
      <c r="Q52" s="4">
        <v>2944000</v>
      </c>
      <c r="R52" s="5">
        <v>-1.0700000000000001E-2</v>
      </c>
      <c r="S52" s="4">
        <v>4494500</v>
      </c>
      <c r="T52" s="4">
        <f t="shared" si="13"/>
        <v>8305027.0999999996</v>
      </c>
      <c r="U52" s="4">
        <f t="shared" si="14"/>
        <v>4358300</v>
      </c>
      <c r="V52" s="5">
        <v>2.12E-2</v>
      </c>
    </row>
    <row r="53" spans="1:22" x14ac:dyDescent="0.2">
      <c r="A53" s="16" t="s">
        <v>282</v>
      </c>
      <c r="B53" s="4">
        <v>0</v>
      </c>
      <c r="C53" s="4">
        <v>0</v>
      </c>
      <c r="D53" s="4">
        <v>0</v>
      </c>
      <c r="E53" s="4">
        <v>0</v>
      </c>
      <c r="F53" s="4">
        <f t="shared" si="11"/>
        <v>4448683854</v>
      </c>
      <c r="G53" s="4">
        <v>0</v>
      </c>
      <c r="H53" s="4">
        <v>0</v>
      </c>
      <c r="I53" s="4">
        <v>0</v>
      </c>
      <c r="J53" s="4">
        <v>-201980000</v>
      </c>
      <c r="K53" s="4">
        <f t="shared" si="12"/>
        <v>-139461000</v>
      </c>
      <c r="L53" s="4">
        <v>851</v>
      </c>
      <c r="M53" s="4">
        <v>974</v>
      </c>
      <c r="N53" s="4">
        <v>88</v>
      </c>
      <c r="O53" s="4">
        <v>98</v>
      </c>
      <c r="P53" s="4">
        <v>2754500</v>
      </c>
      <c r="Q53" s="4">
        <v>3022600</v>
      </c>
      <c r="R53" s="5">
        <v>3.5999999999999999E-3</v>
      </c>
      <c r="S53" s="4">
        <v>7471000</v>
      </c>
      <c r="T53" s="4">
        <f t="shared" si="13"/>
        <v>8417029.3000000007</v>
      </c>
      <c r="U53" s="4">
        <f t="shared" si="14"/>
        <v>4358300</v>
      </c>
      <c r="V53" s="5">
        <v>1.41E-2</v>
      </c>
    </row>
    <row r="54" spans="1:22" x14ac:dyDescent="0.2">
      <c r="A54" s="16" t="s">
        <v>281</v>
      </c>
      <c r="B54" s="4">
        <v>0</v>
      </c>
      <c r="C54" s="4">
        <v>38200</v>
      </c>
      <c r="D54" s="4">
        <v>-38200</v>
      </c>
      <c r="E54" s="4">
        <v>-531400000</v>
      </c>
      <c r="F54" s="4">
        <f t="shared" si="11"/>
        <v>4448683854</v>
      </c>
      <c r="K54" s="4">
        <f t="shared" si="12"/>
        <v>62519000</v>
      </c>
      <c r="L54" s="4">
        <v>1524</v>
      </c>
      <c r="M54" s="4">
        <v>1492</v>
      </c>
      <c r="N54" s="4">
        <v>137</v>
      </c>
      <c r="O54" s="4">
        <v>106</v>
      </c>
      <c r="P54" s="4">
        <v>4609400</v>
      </c>
      <c r="Q54" s="4">
        <v>3782100</v>
      </c>
      <c r="R54" s="5">
        <v>1.4499999999999999E-2</v>
      </c>
      <c r="S54" s="4">
        <v>8948900</v>
      </c>
      <c r="T54" s="4">
        <f t="shared" si="13"/>
        <v>8246646</v>
      </c>
      <c r="U54" s="4">
        <f t="shared" si="14"/>
        <v>4358300</v>
      </c>
      <c r="V54" s="5">
        <v>1.43E-2</v>
      </c>
    </row>
    <row r="55" spans="1:22" x14ac:dyDescent="0.2">
      <c r="A55" s="16" t="s">
        <v>280</v>
      </c>
      <c r="B55" s="4">
        <v>0</v>
      </c>
      <c r="C55" s="4">
        <v>86600</v>
      </c>
      <c r="D55" s="4">
        <v>-86600</v>
      </c>
      <c r="E55" s="4">
        <v>-1190480000</v>
      </c>
      <c r="F55" s="4">
        <f t="shared" si="11"/>
        <v>4980083854</v>
      </c>
      <c r="G55" s="4">
        <v>60000</v>
      </c>
      <c r="H55" s="4">
        <v>32767</v>
      </c>
      <c r="I55" s="4">
        <v>27233</v>
      </c>
      <c r="J55" s="4">
        <v>380454000</v>
      </c>
      <c r="K55" s="4">
        <f t="shared" si="12"/>
        <v>62519000</v>
      </c>
      <c r="L55" s="4">
        <v>537</v>
      </c>
      <c r="M55" s="4">
        <v>1304</v>
      </c>
      <c r="N55" s="4">
        <v>62</v>
      </c>
      <c r="O55" s="4">
        <v>64</v>
      </c>
      <c r="P55" s="4">
        <v>1758300</v>
      </c>
      <c r="Q55" s="4">
        <v>2198700</v>
      </c>
      <c r="R55" s="5">
        <v>3.7000000000000002E-3</v>
      </c>
      <c r="S55" s="4">
        <v>4358300</v>
      </c>
      <c r="T55" s="4">
        <f t="shared" si="13"/>
        <v>10077790.1</v>
      </c>
      <c r="U55" s="4">
        <f t="shared" si="14"/>
        <v>4578914</v>
      </c>
      <c r="V55" s="5">
        <v>1.09E-2</v>
      </c>
    </row>
    <row r="56" spans="1:22" x14ac:dyDescent="0.2">
      <c r="A56" s="16" t="s">
        <v>279</v>
      </c>
      <c r="B56" s="4">
        <v>0</v>
      </c>
      <c r="C56" s="4">
        <v>0</v>
      </c>
      <c r="D56" s="4">
        <v>0</v>
      </c>
      <c r="E56" s="4">
        <v>0</v>
      </c>
      <c r="F56" s="4">
        <f t="shared" ref="F56:F130" si="15">E56+F57</f>
        <v>6170563854</v>
      </c>
      <c r="G56" s="4">
        <v>43800</v>
      </c>
      <c r="H56" s="4">
        <v>2700</v>
      </c>
      <c r="I56" s="4">
        <v>41100</v>
      </c>
      <c r="J56" s="4">
        <v>568560000</v>
      </c>
      <c r="K56" s="4">
        <f t="shared" ref="K56:K76" si="16">K57+J56</f>
        <v>-317935000</v>
      </c>
      <c r="L56" s="4">
        <v>583</v>
      </c>
      <c r="M56" s="4">
        <v>817</v>
      </c>
      <c r="N56" s="4">
        <v>60</v>
      </c>
      <c r="O56" s="4">
        <v>105</v>
      </c>
      <c r="P56" s="4">
        <v>1757700</v>
      </c>
      <c r="Q56" s="4">
        <v>3089200</v>
      </c>
      <c r="R56" s="5">
        <v>-7.0999999999999995E-3</v>
      </c>
      <c r="S56" s="4">
        <v>5401887</v>
      </c>
      <c r="T56" s="4">
        <f t="shared" si="13"/>
        <v>10205773.300000001</v>
      </c>
      <c r="U56" s="4">
        <f t="shared" ref="U56:U123" si="17">MIN(S57:S61)</f>
        <v>4578914</v>
      </c>
      <c r="V56" s="5">
        <v>1.0800000000000001E-2</v>
      </c>
    </row>
    <row r="57" spans="1:22" x14ac:dyDescent="0.2">
      <c r="A57" s="16" t="s">
        <v>278</v>
      </c>
      <c r="B57" s="4">
        <v>0</v>
      </c>
      <c r="C57" s="4">
        <v>0</v>
      </c>
      <c r="D57" s="4">
        <v>0</v>
      </c>
      <c r="E57" s="4">
        <v>0</v>
      </c>
      <c r="F57" s="4">
        <f t="shared" si="15"/>
        <v>6170563854</v>
      </c>
      <c r="G57" s="4">
        <v>0</v>
      </c>
      <c r="H57" s="4">
        <v>0</v>
      </c>
      <c r="I57" s="4">
        <v>0</v>
      </c>
      <c r="J57" s="4">
        <v>-209330000</v>
      </c>
      <c r="K57" s="4">
        <f t="shared" si="16"/>
        <v>-886495000</v>
      </c>
      <c r="L57" s="4">
        <v>865</v>
      </c>
      <c r="M57" s="4">
        <v>867</v>
      </c>
      <c r="N57" s="4">
        <v>83</v>
      </c>
      <c r="O57" s="4">
        <v>62</v>
      </c>
      <c r="P57" s="4">
        <v>2452900</v>
      </c>
      <c r="Q57" s="4">
        <v>2124600</v>
      </c>
      <c r="R57" s="5">
        <v>1.46E-2</v>
      </c>
      <c r="S57" s="4">
        <v>4578914</v>
      </c>
      <c r="T57" s="4">
        <f t="shared" si="13"/>
        <v>10199552.199999999</v>
      </c>
      <c r="U57" s="4">
        <f t="shared" si="17"/>
        <v>4835672</v>
      </c>
      <c r="V57" s="5">
        <v>1.8000000000000002E-2</v>
      </c>
    </row>
    <row r="58" spans="1:22" x14ac:dyDescent="0.2">
      <c r="A58" s="16" t="s">
        <v>275</v>
      </c>
      <c r="B58" s="4">
        <v>0</v>
      </c>
      <c r="C58" s="4">
        <v>0</v>
      </c>
      <c r="D58" s="4">
        <v>0</v>
      </c>
      <c r="E58" s="4">
        <v>0</v>
      </c>
      <c r="F58" s="4">
        <f t="shared" si="15"/>
        <v>6170563854</v>
      </c>
      <c r="G58" s="4">
        <v>0</v>
      </c>
      <c r="H58" s="4">
        <v>0</v>
      </c>
      <c r="I58" s="4">
        <v>0</v>
      </c>
      <c r="J58" s="4">
        <v>-82225000</v>
      </c>
      <c r="K58" s="4">
        <f t="shared" si="16"/>
        <v>-677165000</v>
      </c>
      <c r="L58" s="4">
        <v>480</v>
      </c>
      <c r="M58" s="4">
        <v>1072</v>
      </c>
      <c r="N58" s="4">
        <v>40</v>
      </c>
      <c r="O58" s="4">
        <v>118</v>
      </c>
      <c r="P58" s="4">
        <v>1115500</v>
      </c>
      <c r="Q58" s="4">
        <v>3496200</v>
      </c>
      <c r="R58" s="5">
        <v>-1.7899999999999999E-2</v>
      </c>
      <c r="S58" s="4">
        <v>4835672</v>
      </c>
      <c r="T58" s="4">
        <f t="shared" si="13"/>
        <v>10389342.6</v>
      </c>
      <c r="U58" s="4">
        <f t="shared" si="17"/>
        <v>8591022</v>
      </c>
      <c r="V58" s="5">
        <v>3.1899999999999998E-2</v>
      </c>
    </row>
    <row r="59" spans="1:22" x14ac:dyDescent="0.2">
      <c r="A59" s="16" t="s">
        <v>274</v>
      </c>
      <c r="B59" s="4">
        <v>0</v>
      </c>
      <c r="C59" s="4">
        <v>0</v>
      </c>
      <c r="D59" s="4">
        <v>0</v>
      </c>
      <c r="E59" s="4">
        <v>0</v>
      </c>
      <c r="F59" s="4">
        <f t="shared" si="15"/>
        <v>6170563854</v>
      </c>
      <c r="G59" s="4">
        <v>104900</v>
      </c>
      <c r="H59" s="4">
        <v>482900</v>
      </c>
      <c r="I59" s="4">
        <v>-378000</v>
      </c>
      <c r="J59" s="4">
        <v>-5244520000</v>
      </c>
      <c r="K59" s="4">
        <f t="shared" si="16"/>
        <v>-594940000</v>
      </c>
      <c r="L59" s="4">
        <v>1307</v>
      </c>
      <c r="M59" s="4">
        <v>1774</v>
      </c>
      <c r="N59" s="4">
        <v>105</v>
      </c>
      <c r="O59" s="4">
        <v>157</v>
      </c>
      <c r="P59" s="4">
        <v>3478400</v>
      </c>
      <c r="Q59" s="4">
        <v>5635400</v>
      </c>
      <c r="R59" s="5">
        <v>3.5999999999999999E-3</v>
      </c>
      <c r="S59" s="4">
        <v>9397781</v>
      </c>
      <c r="T59" s="4">
        <f t="shared" si="13"/>
        <v>9723654.5</v>
      </c>
      <c r="U59" s="4">
        <f t="shared" si="17"/>
        <v>7245067</v>
      </c>
      <c r="V59" s="5">
        <v>2.5000000000000001E-2</v>
      </c>
    </row>
    <row r="60" spans="1:22" x14ac:dyDescent="0.2">
      <c r="A60" s="16" t="s">
        <v>273</v>
      </c>
      <c r="B60" s="4">
        <v>0</v>
      </c>
      <c r="C60" s="4">
        <v>1000</v>
      </c>
      <c r="D60" s="4">
        <v>-1000</v>
      </c>
      <c r="E60" s="4">
        <v>-14150000</v>
      </c>
      <c r="F60" s="4">
        <f t="shared" si="15"/>
        <v>6170563854</v>
      </c>
      <c r="G60" s="4">
        <v>311900</v>
      </c>
      <c r="H60" s="4">
        <v>15000</v>
      </c>
      <c r="I60" s="4">
        <v>296900</v>
      </c>
      <c r="J60" s="4">
        <v>4130810000</v>
      </c>
      <c r="K60" s="4">
        <f t="shared" si="16"/>
        <v>4649580000</v>
      </c>
      <c r="L60" s="4">
        <v>2443</v>
      </c>
      <c r="M60" s="4">
        <v>1850</v>
      </c>
      <c r="N60" s="4">
        <v>216</v>
      </c>
      <c r="O60" s="4">
        <v>178</v>
      </c>
      <c r="P60" s="4">
        <v>7178000</v>
      </c>
      <c r="Q60" s="4">
        <v>5889300</v>
      </c>
      <c r="R60" s="5">
        <v>3.7000000000000002E-3</v>
      </c>
      <c r="S60" s="4">
        <v>13253244</v>
      </c>
      <c r="T60" s="4">
        <f t="shared" si="13"/>
        <v>8910063</v>
      </c>
      <c r="U60" s="4">
        <f t="shared" si="17"/>
        <v>7245067</v>
      </c>
      <c r="V60" s="5">
        <v>2.8199999999999999E-2</v>
      </c>
    </row>
    <row r="61" spans="1:22" x14ac:dyDescent="0.2">
      <c r="A61" s="16" t="s">
        <v>268</v>
      </c>
      <c r="B61" s="4">
        <v>500000</v>
      </c>
      <c r="C61" s="4">
        <v>13500</v>
      </c>
      <c r="D61" s="4">
        <v>486500</v>
      </c>
      <c r="E61" s="4">
        <v>6707240000</v>
      </c>
      <c r="F61" s="4">
        <f t="shared" si="15"/>
        <v>6184713854</v>
      </c>
      <c r="K61" s="4">
        <f t="shared" si="16"/>
        <v>518770000</v>
      </c>
      <c r="L61" s="4">
        <v>2069</v>
      </c>
      <c r="M61" s="4">
        <v>1446</v>
      </c>
      <c r="N61" s="4">
        <v>227</v>
      </c>
      <c r="O61" s="4">
        <v>172</v>
      </c>
      <c r="P61" s="4">
        <v>6873700</v>
      </c>
      <c r="Q61" s="4">
        <v>5258800</v>
      </c>
      <c r="R61" s="5">
        <v>3.7000000000000002E-3</v>
      </c>
      <c r="S61" s="4">
        <v>12408973</v>
      </c>
      <c r="T61" s="4">
        <f t="shared" si="13"/>
        <v>7937306.0999999996</v>
      </c>
      <c r="U61" s="4">
        <f t="shared" si="17"/>
        <v>6681719</v>
      </c>
      <c r="V61" s="5">
        <v>1.8000000000000002E-2</v>
      </c>
    </row>
    <row r="62" spans="1:22" x14ac:dyDescent="0.2">
      <c r="A62" s="16" t="s">
        <v>266</v>
      </c>
      <c r="B62" s="4">
        <v>576500</v>
      </c>
      <c r="C62" s="4">
        <v>1000</v>
      </c>
      <c r="D62" s="4">
        <v>575500</v>
      </c>
      <c r="E62" s="4">
        <v>7827000000</v>
      </c>
      <c r="F62" s="4">
        <f t="shared" si="15"/>
        <v>-522526146</v>
      </c>
      <c r="K62" s="4">
        <f t="shared" si="16"/>
        <v>518770000</v>
      </c>
      <c r="L62" s="4">
        <v>2051</v>
      </c>
      <c r="M62" s="4">
        <v>1638</v>
      </c>
      <c r="N62" s="4">
        <v>221</v>
      </c>
      <c r="O62" s="4">
        <v>183</v>
      </c>
      <c r="P62" s="4">
        <v>6878900</v>
      </c>
      <c r="Q62" s="4">
        <v>5437100</v>
      </c>
      <c r="R62" s="5">
        <v>1.4800000000000001E-2</v>
      </c>
      <c r="S62" s="4">
        <v>12395600</v>
      </c>
      <c r="T62" s="4">
        <f t="shared" ref="T62:T115" si="18">AVERAGE(S63:S72)</f>
        <v>7036316.0999999996</v>
      </c>
      <c r="U62" s="4">
        <f t="shared" si="17"/>
        <v>4516703</v>
      </c>
      <c r="V62" s="5">
        <v>2.52E-2</v>
      </c>
    </row>
    <row r="63" spans="1:22" x14ac:dyDescent="0.2">
      <c r="A63" s="16" t="s">
        <v>265</v>
      </c>
      <c r="B63" s="4">
        <v>773100</v>
      </c>
      <c r="C63" s="4">
        <v>1000</v>
      </c>
      <c r="D63" s="4">
        <v>772100</v>
      </c>
      <c r="E63" s="4">
        <v>10385880000</v>
      </c>
      <c r="F63" s="4">
        <f t="shared" si="15"/>
        <v>-8349526146</v>
      </c>
      <c r="K63" s="4">
        <f t="shared" si="16"/>
        <v>518770000</v>
      </c>
      <c r="L63" s="4">
        <v>1364</v>
      </c>
      <c r="M63" s="4">
        <v>1278</v>
      </c>
      <c r="N63" s="4">
        <v>138</v>
      </c>
      <c r="O63" s="4">
        <v>135</v>
      </c>
      <c r="P63" s="4">
        <v>4332700</v>
      </c>
      <c r="Q63" s="4">
        <v>4084000</v>
      </c>
      <c r="R63" s="5">
        <v>3.7000000000000002E-3</v>
      </c>
      <c r="S63" s="4">
        <v>8591022</v>
      </c>
      <c r="T63" s="4">
        <f t="shared" si="18"/>
        <v>6432712.7999999998</v>
      </c>
      <c r="U63" s="4">
        <f t="shared" si="17"/>
        <v>4516703</v>
      </c>
      <c r="V63" s="5">
        <v>2.5499999999999998E-2</v>
      </c>
    </row>
    <row r="64" spans="1:22" x14ac:dyDescent="0.2">
      <c r="A64" s="16" t="s">
        <v>247</v>
      </c>
      <c r="B64" s="4">
        <v>487900</v>
      </c>
      <c r="C64" s="4">
        <v>500000</v>
      </c>
      <c r="D64" s="4">
        <v>-12100</v>
      </c>
      <c r="E64" s="4">
        <v>-132600000</v>
      </c>
      <c r="F64" s="4">
        <f t="shared" si="15"/>
        <v>-18735406146</v>
      </c>
      <c r="K64" s="4">
        <f t="shared" si="16"/>
        <v>518770000</v>
      </c>
      <c r="L64" s="4">
        <v>981</v>
      </c>
      <c r="M64" s="4">
        <v>1522</v>
      </c>
      <c r="N64" s="4">
        <v>100</v>
      </c>
      <c r="O64" s="4">
        <v>114</v>
      </c>
      <c r="P64" s="4">
        <v>3243500</v>
      </c>
      <c r="Q64" s="4">
        <v>3639300</v>
      </c>
      <c r="R64" s="5">
        <v>7.4999999999999997E-3</v>
      </c>
      <c r="S64" s="4">
        <v>7245067</v>
      </c>
      <c r="T64" s="4">
        <f t="shared" si="18"/>
        <v>5938755.0999999996</v>
      </c>
      <c r="U64" s="4">
        <f t="shared" si="17"/>
        <v>2740900</v>
      </c>
      <c r="V64" s="5">
        <v>1.4800000000000001E-2</v>
      </c>
    </row>
    <row r="65" spans="1:22" x14ac:dyDescent="0.2">
      <c r="A65" s="16" t="s">
        <v>239</v>
      </c>
      <c r="B65" s="4">
        <v>5177100</v>
      </c>
      <c r="C65" s="4">
        <v>576500</v>
      </c>
      <c r="D65" s="4">
        <v>4600600</v>
      </c>
      <c r="E65" s="4">
        <v>62050620000</v>
      </c>
      <c r="F65" s="4">
        <f t="shared" si="15"/>
        <v>-18602806146</v>
      </c>
      <c r="K65" s="4">
        <f t="shared" si="16"/>
        <v>518770000</v>
      </c>
      <c r="L65" s="4">
        <v>4717</v>
      </c>
      <c r="M65" s="4">
        <v>2232</v>
      </c>
      <c r="N65" s="4">
        <v>425</v>
      </c>
      <c r="O65" s="4">
        <v>225</v>
      </c>
      <c r="P65" s="4">
        <v>14547200</v>
      </c>
      <c r="Q65" s="4">
        <v>7539900</v>
      </c>
      <c r="R65" s="5">
        <v>3.0699999999999998E-2</v>
      </c>
      <c r="S65" s="4">
        <v>22669741</v>
      </c>
      <c r="T65" s="4">
        <f t="shared" si="18"/>
        <v>3953782.4</v>
      </c>
      <c r="U65" s="4">
        <f t="shared" si="17"/>
        <v>2740900</v>
      </c>
      <c r="V65" s="5">
        <v>5.4400000000000004E-2</v>
      </c>
    </row>
    <row r="66" spans="1:22" x14ac:dyDescent="0.2">
      <c r="A66" s="16" t="s">
        <v>238</v>
      </c>
      <c r="B66" s="4">
        <v>17000</v>
      </c>
      <c r="C66" s="4">
        <v>754100</v>
      </c>
      <c r="D66" s="4">
        <v>-737100</v>
      </c>
      <c r="E66" s="4">
        <v>-9529150000</v>
      </c>
      <c r="F66" s="4">
        <f t="shared" si="15"/>
        <v>-80653426146</v>
      </c>
      <c r="K66" s="4">
        <f t="shared" si="16"/>
        <v>518770000</v>
      </c>
      <c r="L66" s="4">
        <v>833</v>
      </c>
      <c r="M66" s="4">
        <v>1117</v>
      </c>
      <c r="N66" s="4">
        <v>58</v>
      </c>
      <c r="O66" s="4">
        <v>110</v>
      </c>
      <c r="P66" s="4">
        <v>1855400</v>
      </c>
      <c r="Q66" s="4">
        <v>4052600</v>
      </c>
      <c r="R66" s="5">
        <v>3.9000000000000003E-3</v>
      </c>
      <c r="S66" s="4">
        <v>6681719</v>
      </c>
      <c r="T66" s="4">
        <f t="shared" si="18"/>
        <v>3560134.3</v>
      </c>
      <c r="U66" s="4">
        <f t="shared" si="17"/>
        <v>2681404</v>
      </c>
      <c r="V66" s="5">
        <v>1.9199999999999998E-2</v>
      </c>
    </row>
    <row r="67" spans="1:22" x14ac:dyDescent="0.2">
      <c r="A67" s="16" t="s">
        <v>237</v>
      </c>
      <c r="B67" s="4">
        <v>101800</v>
      </c>
      <c r="C67" s="4">
        <v>453800</v>
      </c>
      <c r="D67" s="4">
        <v>-352000</v>
      </c>
      <c r="E67" s="4">
        <v>-4565910000</v>
      </c>
      <c r="F67" s="4">
        <f t="shared" si="15"/>
        <v>-71124276146</v>
      </c>
      <c r="K67" s="4">
        <f t="shared" si="16"/>
        <v>518770000</v>
      </c>
      <c r="L67" s="4">
        <v>916</v>
      </c>
      <c r="M67" s="4">
        <v>866</v>
      </c>
      <c r="N67" s="4">
        <v>49</v>
      </c>
      <c r="O67" s="4">
        <v>59</v>
      </c>
      <c r="P67" s="4">
        <v>2172900</v>
      </c>
      <c r="Q67" s="4">
        <v>2044800</v>
      </c>
      <c r="R67" s="5">
        <v>0</v>
      </c>
      <c r="S67" s="4">
        <v>4516703</v>
      </c>
      <c r="T67" s="4">
        <f t="shared" si="18"/>
        <v>3362526.2</v>
      </c>
      <c r="U67" s="4">
        <f t="shared" si="17"/>
        <v>2681404</v>
      </c>
      <c r="V67" s="5">
        <v>1.15E-2</v>
      </c>
    </row>
    <row r="68" spans="1:22" x14ac:dyDescent="0.2">
      <c r="A68" s="16" t="s">
        <v>233</v>
      </c>
      <c r="B68" s="4">
        <v>9200</v>
      </c>
      <c r="C68" s="4">
        <v>504500</v>
      </c>
      <c r="D68" s="4">
        <v>-495300</v>
      </c>
      <c r="E68" s="4">
        <v>-6386780000</v>
      </c>
      <c r="F68" s="4">
        <f t="shared" si="15"/>
        <v>-66558366146</v>
      </c>
      <c r="G68" s="4">
        <v>70500</v>
      </c>
      <c r="H68" s="4">
        <v>54000</v>
      </c>
      <c r="I68" s="4">
        <v>16500</v>
      </c>
      <c r="J68" s="4">
        <v>200945000</v>
      </c>
      <c r="K68" s="4">
        <f t="shared" si="16"/>
        <v>518770000</v>
      </c>
      <c r="L68" s="4">
        <v>1157</v>
      </c>
      <c r="M68" s="4">
        <v>591</v>
      </c>
      <c r="N68" s="4">
        <v>124</v>
      </c>
      <c r="O68" s="4">
        <v>42</v>
      </c>
      <c r="P68" s="4">
        <v>534200</v>
      </c>
      <c r="Q68" s="4">
        <v>119600</v>
      </c>
      <c r="R68" s="5">
        <v>1.5700000000000002E-2</v>
      </c>
      <c r="S68" s="4">
        <v>6733576</v>
      </c>
      <c r="T68" s="4">
        <f t="shared" si="18"/>
        <v>2905126.5</v>
      </c>
      <c r="U68" s="4">
        <f t="shared" si="17"/>
        <v>2554989</v>
      </c>
    </row>
    <row r="69" spans="1:22" x14ac:dyDescent="0.2">
      <c r="A69" s="16" t="s">
        <v>232</v>
      </c>
      <c r="B69" s="4">
        <v>7000</v>
      </c>
      <c r="C69" s="4">
        <v>24600</v>
      </c>
      <c r="D69" s="4">
        <v>-17600</v>
      </c>
      <c r="E69" s="4">
        <v>-224980000</v>
      </c>
      <c r="F69" s="4">
        <f t="shared" si="15"/>
        <v>-60171586146</v>
      </c>
      <c r="K69" s="4">
        <f t="shared" si="16"/>
        <v>317825000</v>
      </c>
      <c r="L69" s="4"/>
      <c r="M69" s="4"/>
      <c r="N69" s="4"/>
      <c r="O69" s="4"/>
      <c r="P69" s="4">
        <v>1212300</v>
      </c>
      <c r="Q69" s="4">
        <v>1245000</v>
      </c>
      <c r="R69" s="5">
        <v>0</v>
      </c>
      <c r="S69" s="4">
        <v>2740900</v>
      </c>
      <c r="T69" s="4">
        <f t="shared" si="18"/>
        <v>2878163.7</v>
      </c>
      <c r="U69" s="4">
        <f t="shared" si="17"/>
        <v>2305490</v>
      </c>
    </row>
    <row r="70" spans="1:22" x14ac:dyDescent="0.2">
      <c r="A70" s="16" t="s">
        <v>231</v>
      </c>
      <c r="B70" s="4">
        <v>119000</v>
      </c>
      <c r="C70" s="4">
        <v>1008400</v>
      </c>
      <c r="D70" s="4">
        <v>-889400</v>
      </c>
      <c r="E70" s="4">
        <v>-11261580000</v>
      </c>
      <c r="F70" s="4">
        <f t="shared" si="15"/>
        <v>-59946606146</v>
      </c>
      <c r="K70" s="4">
        <f t="shared" si="16"/>
        <v>317825000</v>
      </c>
      <c r="L70" s="4"/>
      <c r="M70" s="4"/>
      <c r="N70" s="4"/>
      <c r="O70" s="4"/>
      <c r="P70" s="4">
        <v>1973500</v>
      </c>
      <c r="Q70" s="4">
        <v>2795500</v>
      </c>
      <c r="R70" s="5">
        <v>7.9000000000000008E-3</v>
      </c>
      <c r="S70" s="4">
        <v>5117329</v>
      </c>
      <c r="T70" s="4">
        <f t="shared" si="18"/>
        <v>2806933.8</v>
      </c>
      <c r="U70" s="4">
        <f t="shared" si="17"/>
        <v>2305490</v>
      </c>
    </row>
    <row r="71" spans="1:22" x14ac:dyDescent="0.2">
      <c r="A71" s="16" t="s">
        <v>230</v>
      </c>
      <c r="B71" s="4">
        <v>80500</v>
      </c>
      <c r="C71" s="4">
        <v>1002600</v>
      </c>
      <c r="D71" s="4">
        <v>-922100</v>
      </c>
      <c r="E71" s="4">
        <v>-11636680000</v>
      </c>
      <c r="F71" s="4">
        <f t="shared" si="15"/>
        <v>-48685026146</v>
      </c>
      <c r="K71" s="4">
        <f t="shared" si="16"/>
        <v>317825000</v>
      </c>
      <c r="L71" s="4"/>
      <c r="M71" s="4"/>
      <c r="N71" s="4"/>
      <c r="O71" s="4"/>
      <c r="P71" s="4">
        <v>645100</v>
      </c>
      <c r="Q71" s="4">
        <v>1896300</v>
      </c>
      <c r="R71" s="5">
        <v>0</v>
      </c>
      <c r="S71" s="4">
        <v>2681404</v>
      </c>
      <c r="T71" s="4">
        <f t="shared" si="18"/>
        <v>2766982.2</v>
      </c>
      <c r="U71" s="4">
        <f t="shared" si="17"/>
        <v>2305490</v>
      </c>
    </row>
    <row r="72" spans="1:22" x14ac:dyDescent="0.2">
      <c r="A72" s="16" t="s">
        <v>229</v>
      </c>
      <c r="B72" s="4">
        <v>3100</v>
      </c>
      <c r="C72" s="4">
        <v>1020700</v>
      </c>
      <c r="D72" s="4">
        <v>-1017600</v>
      </c>
      <c r="E72" s="4">
        <v>-12886530000</v>
      </c>
      <c r="F72" s="4">
        <f t="shared" si="15"/>
        <v>-37048346146</v>
      </c>
      <c r="K72" s="4">
        <f t="shared" si="16"/>
        <v>317825000</v>
      </c>
      <c r="L72" s="4"/>
      <c r="M72" s="4"/>
      <c r="N72" s="4"/>
      <c r="O72" s="4"/>
      <c r="P72" s="4">
        <v>1276600</v>
      </c>
      <c r="Q72" s="4">
        <v>1947800</v>
      </c>
      <c r="R72" s="5">
        <v>8.0000000000000002E-3</v>
      </c>
      <c r="S72" s="4">
        <v>3385700</v>
      </c>
      <c r="T72" s="4">
        <f t="shared" si="18"/>
        <v>2684434.6</v>
      </c>
      <c r="U72" s="4">
        <f t="shared" si="17"/>
        <v>2305490</v>
      </c>
    </row>
    <row r="73" spans="1:22" x14ac:dyDescent="0.2">
      <c r="A73" s="16" t="s">
        <v>228</v>
      </c>
      <c r="B73" s="4">
        <v>61000</v>
      </c>
      <c r="C73" s="4">
        <v>529900</v>
      </c>
      <c r="D73" s="4">
        <v>-468900</v>
      </c>
      <c r="E73" s="4">
        <v>-5883030000</v>
      </c>
      <c r="F73" s="4">
        <f t="shared" si="15"/>
        <v>-24161816146</v>
      </c>
      <c r="K73" s="4">
        <f t="shared" si="16"/>
        <v>317825000</v>
      </c>
      <c r="L73" s="4"/>
      <c r="M73" s="4"/>
      <c r="N73" s="4"/>
      <c r="O73" s="4"/>
      <c r="P73" s="4">
        <v>986400</v>
      </c>
      <c r="Q73" s="4">
        <v>1369100</v>
      </c>
      <c r="R73" s="5">
        <v>0</v>
      </c>
      <c r="S73" s="4">
        <v>2554989</v>
      </c>
      <c r="T73" s="4">
        <f t="shared" si="18"/>
        <v>2857959.7</v>
      </c>
      <c r="U73" s="4">
        <f t="shared" si="17"/>
        <v>2159579</v>
      </c>
    </row>
    <row r="74" spans="1:22" x14ac:dyDescent="0.2">
      <c r="A74" s="16" t="s">
        <v>227</v>
      </c>
      <c r="B74" s="4">
        <v>14000</v>
      </c>
      <c r="C74" s="4">
        <v>539400</v>
      </c>
      <c r="D74" s="4">
        <v>-525400</v>
      </c>
      <c r="E74" s="4">
        <v>-6581830000</v>
      </c>
      <c r="F74" s="4">
        <f t="shared" si="15"/>
        <v>-18278786146</v>
      </c>
      <c r="K74" s="4">
        <f t="shared" si="16"/>
        <v>317825000</v>
      </c>
      <c r="L74" s="4"/>
      <c r="M74" s="4"/>
      <c r="N74" s="4"/>
      <c r="O74" s="4"/>
      <c r="P74" s="4">
        <v>1005400</v>
      </c>
      <c r="Q74" s="4">
        <v>1098000</v>
      </c>
      <c r="R74" s="5">
        <v>4.0000000000000001E-3</v>
      </c>
      <c r="S74" s="4">
        <v>2305490</v>
      </c>
      <c r="T74" s="4">
        <f t="shared" si="18"/>
        <v>3322875</v>
      </c>
      <c r="U74" s="4">
        <f t="shared" si="17"/>
        <v>2159579</v>
      </c>
    </row>
    <row r="75" spans="1:22" x14ac:dyDescent="0.2">
      <c r="A75" s="16" t="s">
        <v>221</v>
      </c>
      <c r="B75" s="4">
        <v>0</v>
      </c>
      <c r="C75" s="4">
        <v>531400</v>
      </c>
      <c r="D75" s="4">
        <v>-531400</v>
      </c>
      <c r="E75" s="4">
        <v>-6690920000</v>
      </c>
      <c r="F75" s="4">
        <f t="shared" si="15"/>
        <v>-11696956146</v>
      </c>
      <c r="K75" s="4">
        <f t="shared" si="16"/>
        <v>317825000</v>
      </c>
      <c r="L75" s="4"/>
      <c r="M75" s="4"/>
      <c r="N75" s="4"/>
      <c r="O75" s="4"/>
      <c r="P75" s="4">
        <v>893000</v>
      </c>
      <c r="Q75" s="4">
        <v>1794800</v>
      </c>
      <c r="R75" s="5">
        <v>-7.9000000000000008E-3</v>
      </c>
      <c r="S75" s="4">
        <v>2820014</v>
      </c>
      <c r="T75" s="4">
        <f t="shared" si="18"/>
        <v>3431043.9</v>
      </c>
      <c r="U75" s="4">
        <f t="shared" si="17"/>
        <v>2159579</v>
      </c>
    </row>
    <row r="76" spans="1:22" x14ac:dyDescent="0.2">
      <c r="A76" s="16" t="s">
        <v>212</v>
      </c>
      <c r="B76" s="4">
        <v>0</v>
      </c>
      <c r="C76" s="4">
        <v>551700</v>
      </c>
      <c r="D76" s="4">
        <v>-551700</v>
      </c>
      <c r="E76" s="4">
        <v>-6941600000</v>
      </c>
      <c r="F76" s="4">
        <f t="shared" si="15"/>
        <v>-5006036146</v>
      </c>
      <c r="G76" s="4">
        <v>359500</v>
      </c>
      <c r="H76" s="4">
        <v>337800</v>
      </c>
      <c r="I76" s="4">
        <v>21700</v>
      </c>
      <c r="J76" s="4">
        <v>280645000</v>
      </c>
      <c r="K76" s="4">
        <f t="shared" si="16"/>
        <v>317825000</v>
      </c>
      <c r="L76" s="4"/>
      <c r="M76" s="4"/>
      <c r="N76" s="4"/>
      <c r="O76" s="4"/>
      <c r="P76" s="4">
        <v>821600</v>
      </c>
      <c r="Q76" s="4">
        <v>1644900</v>
      </c>
      <c r="R76" s="5">
        <v>-3.9000000000000003E-3</v>
      </c>
      <c r="S76" s="4">
        <v>2745238</v>
      </c>
      <c r="T76" s="4">
        <f t="shared" si="18"/>
        <v>3452155.9</v>
      </c>
      <c r="U76" s="4">
        <f t="shared" si="17"/>
        <v>2159579</v>
      </c>
    </row>
    <row r="77" spans="1:22" x14ac:dyDescent="0.2">
      <c r="A77" s="16" t="s">
        <v>211</v>
      </c>
      <c r="B77" s="4">
        <v>9300</v>
      </c>
      <c r="C77" s="4">
        <v>18600</v>
      </c>
      <c r="D77" s="4">
        <v>-9300</v>
      </c>
      <c r="E77" s="4">
        <v>-114890000</v>
      </c>
      <c r="F77" s="4">
        <f t="shared" si="15"/>
        <v>1935563854</v>
      </c>
      <c r="G77" s="4">
        <v>340200</v>
      </c>
      <c r="H77" s="4">
        <v>337800</v>
      </c>
      <c r="I77" s="4">
        <v>2400</v>
      </c>
      <c r="J77" s="4">
        <v>37180000</v>
      </c>
      <c r="K77" s="4">
        <f>K78+J77</f>
        <v>37180000</v>
      </c>
      <c r="L77" s="4"/>
      <c r="M77" s="4"/>
      <c r="N77" s="4"/>
      <c r="O77" s="4"/>
      <c r="P77" s="4">
        <v>823300</v>
      </c>
      <c r="Q77" s="4">
        <v>1366200</v>
      </c>
      <c r="R77" s="5">
        <v>0</v>
      </c>
      <c r="S77" s="4">
        <v>2540622</v>
      </c>
      <c r="T77" s="4">
        <f t="shared" si="18"/>
        <v>3661476.2</v>
      </c>
      <c r="U77" s="4">
        <f t="shared" si="17"/>
        <v>2159579</v>
      </c>
    </row>
    <row r="78" spans="1:22" x14ac:dyDescent="0.2">
      <c r="A78" s="16" t="s">
        <v>210</v>
      </c>
      <c r="B78" s="4">
        <v>0</v>
      </c>
      <c r="C78" s="4">
        <v>32600</v>
      </c>
      <c r="D78" s="4">
        <v>-32600</v>
      </c>
      <c r="E78" s="4">
        <v>-414020000</v>
      </c>
      <c r="F78" s="4">
        <f t="shared" si="15"/>
        <v>2050453854</v>
      </c>
      <c r="K78">
        <f>J78+K80</f>
        <v>0</v>
      </c>
      <c r="R78" s="5">
        <v>-7.8000000000000005E-3</v>
      </c>
      <c r="S78" s="4">
        <v>2159579</v>
      </c>
      <c r="T78" s="4">
        <f t="shared" si="18"/>
        <v>3606757.8</v>
      </c>
      <c r="U78" s="4">
        <f t="shared" si="17"/>
        <v>2281888</v>
      </c>
    </row>
    <row r="79" spans="1:22" x14ac:dyDescent="0.2">
      <c r="A79" s="16" t="s">
        <v>209</v>
      </c>
      <c r="B79" s="4">
        <v>0</v>
      </c>
      <c r="C79" s="4">
        <v>0</v>
      </c>
      <c r="D79" s="4">
        <v>0</v>
      </c>
      <c r="E79" s="4">
        <v>0</v>
      </c>
      <c r="F79" s="4">
        <f t="shared" si="15"/>
        <v>2464473854</v>
      </c>
      <c r="L79" s="4"/>
      <c r="M79" s="4"/>
      <c r="N79" s="4"/>
      <c r="O79" s="4"/>
      <c r="P79" s="4">
        <v>578600</v>
      </c>
      <c r="Q79" s="4">
        <v>1631200</v>
      </c>
      <c r="R79" s="5">
        <v>4.0000000000000001E-3</v>
      </c>
      <c r="S79" s="4">
        <v>2471272</v>
      </c>
      <c r="T79" s="4">
        <f t="shared" si="18"/>
        <v>3595364.1</v>
      </c>
      <c r="U79" s="4">
        <f t="shared" si="17"/>
        <v>2281888</v>
      </c>
    </row>
    <row r="80" spans="1:22" x14ac:dyDescent="0.2">
      <c r="A80" s="16" t="s">
        <v>208</v>
      </c>
      <c r="B80" s="4">
        <v>2900</v>
      </c>
      <c r="C80" s="4">
        <v>9300</v>
      </c>
      <c r="D80" s="4">
        <v>-6400</v>
      </c>
      <c r="E80" s="4">
        <v>-81840000</v>
      </c>
      <c r="F80" s="4">
        <f t="shared" si="15"/>
        <v>2464473854</v>
      </c>
      <c r="K80">
        <f>J80</f>
        <v>0</v>
      </c>
      <c r="R80" s="5">
        <v>-1.54E-2</v>
      </c>
      <c r="S80" s="4">
        <v>4405030</v>
      </c>
      <c r="T80" s="4">
        <f t="shared" si="18"/>
        <v>3333494.6</v>
      </c>
      <c r="U80" s="4">
        <f t="shared" si="17"/>
        <v>2281888</v>
      </c>
    </row>
    <row r="81" spans="1:21" x14ac:dyDescent="0.2">
      <c r="A81" s="16" t="s">
        <v>207</v>
      </c>
      <c r="B81" s="4">
        <v>18000</v>
      </c>
      <c r="C81" s="4">
        <v>0</v>
      </c>
      <c r="D81" s="4">
        <v>18000</v>
      </c>
      <c r="E81" s="4">
        <v>233210000</v>
      </c>
      <c r="F81" s="4">
        <f t="shared" si="15"/>
        <v>2546313854</v>
      </c>
      <c r="R81" s="5">
        <v>0</v>
      </c>
      <c r="S81" s="4">
        <v>2281888</v>
      </c>
      <c r="T81" s="4">
        <f t="shared" si="18"/>
        <v>3396292.1</v>
      </c>
      <c r="U81" s="4">
        <f t="shared" si="17"/>
        <v>2560224</v>
      </c>
    </row>
    <row r="82" spans="1:21" x14ac:dyDescent="0.2">
      <c r="A82" s="16" t="s">
        <v>206</v>
      </c>
      <c r="B82" s="4">
        <v>0</v>
      </c>
      <c r="C82" s="4">
        <v>0</v>
      </c>
      <c r="D82" s="4">
        <v>0</v>
      </c>
      <c r="E82" s="4">
        <v>0</v>
      </c>
      <c r="F82" s="4">
        <f t="shared" si="15"/>
        <v>2313103854</v>
      </c>
      <c r="R82" s="5">
        <v>-7.6E-3</v>
      </c>
      <c r="S82" s="4">
        <v>2560224</v>
      </c>
      <c r="T82" s="4">
        <f t="shared" si="18"/>
        <v>3434914.1</v>
      </c>
      <c r="U82" s="4">
        <f t="shared" si="17"/>
        <v>2956358</v>
      </c>
    </row>
    <row r="83" spans="1:21" x14ac:dyDescent="0.2">
      <c r="A83" s="16" t="s">
        <v>205</v>
      </c>
      <c r="B83" s="4">
        <v>0</v>
      </c>
      <c r="C83" s="4">
        <v>4000</v>
      </c>
      <c r="D83" s="4">
        <v>-4000</v>
      </c>
      <c r="E83" s="4">
        <v>-52200000</v>
      </c>
      <c r="F83" s="4">
        <f t="shared" si="15"/>
        <v>2313103854</v>
      </c>
      <c r="R83" s="5">
        <v>3.9000000000000003E-3</v>
      </c>
      <c r="S83" s="4">
        <v>4290240</v>
      </c>
      <c r="T83" s="4">
        <f t="shared" si="18"/>
        <v>3508015.1</v>
      </c>
      <c r="U83" s="4">
        <f t="shared" si="17"/>
        <v>1612395</v>
      </c>
    </row>
    <row r="84" spans="1:21" x14ac:dyDescent="0.2">
      <c r="A84" s="16" t="s">
        <v>204</v>
      </c>
      <c r="B84" s="4">
        <v>200</v>
      </c>
      <c r="C84" s="4">
        <v>81300</v>
      </c>
      <c r="D84" s="4">
        <v>-81100</v>
      </c>
      <c r="E84" s="4">
        <v>-1053100000</v>
      </c>
      <c r="F84" s="4">
        <f t="shared" si="15"/>
        <v>2365303854</v>
      </c>
      <c r="R84" s="5">
        <v>0</v>
      </c>
      <c r="S84" s="4">
        <v>6954643</v>
      </c>
      <c r="T84" s="4">
        <f t="shared" si="18"/>
        <v>3239877.6</v>
      </c>
      <c r="U84" s="4">
        <f t="shared" si="17"/>
        <v>1612395</v>
      </c>
    </row>
    <row r="85" spans="1:21" x14ac:dyDescent="0.2">
      <c r="A85" s="16" t="s">
        <v>203</v>
      </c>
      <c r="B85" s="4">
        <v>7500</v>
      </c>
      <c r="C85" s="4">
        <v>0</v>
      </c>
      <c r="D85" s="4">
        <v>7500</v>
      </c>
      <c r="E85" s="4">
        <v>96890000</v>
      </c>
      <c r="F85" s="4">
        <f t="shared" si="15"/>
        <v>3418403854</v>
      </c>
      <c r="R85" s="5">
        <v>7.8000000000000005E-3</v>
      </c>
      <c r="S85" s="4">
        <v>3901703</v>
      </c>
      <c r="T85" s="4">
        <f t="shared" si="18"/>
        <v>3088754.9</v>
      </c>
      <c r="U85" s="4">
        <f t="shared" si="17"/>
        <v>1612395</v>
      </c>
    </row>
    <row r="86" spans="1:21" x14ac:dyDescent="0.2">
      <c r="A86" s="16" t="s">
        <v>202</v>
      </c>
      <c r="B86" s="4">
        <v>0</v>
      </c>
      <c r="C86" s="4">
        <v>0</v>
      </c>
      <c r="D86" s="4">
        <v>0</v>
      </c>
      <c r="E86" s="4">
        <v>0</v>
      </c>
      <c r="F86" s="4">
        <f t="shared" si="15"/>
        <v>3321513854</v>
      </c>
      <c r="R86" s="5">
        <v>-7.6E-3</v>
      </c>
      <c r="S86" s="4">
        <v>2956358</v>
      </c>
      <c r="T86" s="4">
        <f t="shared" si="18"/>
        <v>3171382.5</v>
      </c>
      <c r="U86" s="4">
        <f t="shared" si="17"/>
        <v>1612395</v>
      </c>
    </row>
    <row r="87" spans="1:21" x14ac:dyDescent="0.2">
      <c r="A87" s="16" t="s">
        <v>201</v>
      </c>
      <c r="B87" s="4">
        <v>12800</v>
      </c>
      <c r="C87" s="4">
        <v>11300</v>
      </c>
      <c r="D87" s="4">
        <v>1500</v>
      </c>
      <c r="E87" s="4">
        <v>18140000</v>
      </c>
      <c r="F87" s="4">
        <f t="shared" si="15"/>
        <v>3321513854</v>
      </c>
      <c r="R87" s="5">
        <v>1.5700000000000002E-2</v>
      </c>
      <c r="S87" s="4">
        <v>4633825</v>
      </c>
      <c r="T87" s="4">
        <f t="shared" si="18"/>
        <v>3148842.3</v>
      </c>
      <c r="U87" s="4">
        <f t="shared" si="17"/>
        <v>1612395</v>
      </c>
    </row>
    <row r="88" spans="1:21" x14ac:dyDescent="0.2">
      <c r="A88" s="16" t="s">
        <v>200</v>
      </c>
      <c r="B88" s="4">
        <v>22300</v>
      </c>
      <c r="C88" s="4">
        <v>7900</v>
      </c>
      <c r="D88" s="4">
        <v>14400</v>
      </c>
      <c r="E88" s="4">
        <v>182030000</v>
      </c>
      <c r="F88" s="4">
        <f t="shared" si="15"/>
        <v>3303373854</v>
      </c>
      <c r="R88" s="5">
        <v>0</v>
      </c>
      <c r="S88" s="4">
        <v>1612395</v>
      </c>
      <c r="T88" s="4">
        <f t="shared" si="18"/>
        <v>3796094.7</v>
      </c>
      <c r="U88" s="4">
        <f t="shared" si="17"/>
        <v>1786335</v>
      </c>
    </row>
    <row r="89" spans="1:21" x14ac:dyDescent="0.2">
      <c r="A89" s="16" t="s">
        <v>199</v>
      </c>
      <c r="B89" s="4">
        <v>0</v>
      </c>
      <c r="C89" s="4">
        <v>2500</v>
      </c>
      <c r="D89" s="4">
        <v>-2500</v>
      </c>
      <c r="E89" s="4">
        <v>-32020000</v>
      </c>
      <c r="F89" s="4">
        <f t="shared" si="15"/>
        <v>3121343854</v>
      </c>
      <c r="R89" s="5">
        <v>0</v>
      </c>
      <c r="S89" s="4">
        <v>2357335</v>
      </c>
      <c r="T89" s="4">
        <f t="shared" si="18"/>
        <v>3962506.5</v>
      </c>
      <c r="U89" s="4">
        <f t="shared" si="17"/>
        <v>1786335</v>
      </c>
    </row>
    <row r="90" spans="1:21" x14ac:dyDescent="0.2">
      <c r="A90" s="16" t="s">
        <v>198</v>
      </c>
      <c r="B90" s="4">
        <v>344274</v>
      </c>
      <c r="C90" s="4">
        <v>0</v>
      </c>
      <c r="D90" s="4">
        <v>344274</v>
      </c>
      <c r="E90" s="4">
        <v>4394500000</v>
      </c>
      <c r="F90" s="4">
        <f t="shared" si="15"/>
        <v>3153363854</v>
      </c>
      <c r="R90" s="5">
        <v>4.0000000000000001E-3</v>
      </c>
      <c r="S90" s="4">
        <v>1786335</v>
      </c>
      <c r="T90" s="4">
        <f t="shared" si="18"/>
        <v>4304770.3</v>
      </c>
      <c r="U90" s="4">
        <f t="shared" si="17"/>
        <v>2390476</v>
      </c>
    </row>
    <row r="91" spans="1:21" x14ac:dyDescent="0.2">
      <c r="A91" s="16" t="s">
        <v>197</v>
      </c>
      <c r="B91" s="4">
        <v>567100</v>
      </c>
      <c r="C91" s="4">
        <v>61100</v>
      </c>
      <c r="D91" s="4">
        <v>506000</v>
      </c>
      <c r="E91" s="4">
        <v>6411640000</v>
      </c>
      <c r="F91" s="4">
        <f t="shared" si="15"/>
        <v>-1241136146</v>
      </c>
      <c r="R91" s="5">
        <v>4.0000000000000001E-3</v>
      </c>
      <c r="S91" s="4">
        <v>2909863</v>
      </c>
      <c r="T91" s="4">
        <f t="shared" si="18"/>
        <v>5410846.0999999996</v>
      </c>
      <c r="U91" s="4">
        <f t="shared" si="17"/>
        <v>2390476</v>
      </c>
    </row>
    <row r="92" spans="1:21" x14ac:dyDescent="0.2">
      <c r="A92" s="16" t="s">
        <v>196</v>
      </c>
      <c r="B92" s="4">
        <v>515900</v>
      </c>
      <c r="C92" s="4">
        <v>0</v>
      </c>
      <c r="D92" s="4">
        <v>515900</v>
      </c>
      <c r="E92" s="4">
        <v>6589520000</v>
      </c>
      <c r="F92" s="4">
        <f t="shared" si="15"/>
        <v>-7652776146</v>
      </c>
      <c r="R92" s="5">
        <v>-1.1599999999999999E-2</v>
      </c>
      <c r="S92" s="4">
        <v>2946444</v>
      </c>
      <c r="T92" s="4">
        <f t="shared" si="18"/>
        <v>5542321.7000000002</v>
      </c>
      <c r="U92" s="4">
        <f t="shared" si="17"/>
        <v>2390476</v>
      </c>
    </row>
    <row r="93" spans="1:21" x14ac:dyDescent="0.2">
      <c r="A93" s="16" t="s">
        <v>195</v>
      </c>
      <c r="B93" s="4">
        <v>2200</v>
      </c>
      <c r="C93" s="4">
        <v>0</v>
      </c>
      <c r="D93" s="4">
        <v>2200</v>
      </c>
      <c r="E93" s="4">
        <v>27890000</v>
      </c>
      <c r="F93" s="4">
        <f t="shared" si="15"/>
        <v>-14242296146</v>
      </c>
      <c r="R93" s="5">
        <v>0</v>
      </c>
      <c r="S93" s="4">
        <v>5021250</v>
      </c>
      <c r="T93" s="4">
        <f t="shared" si="18"/>
        <v>5700345.2999999998</v>
      </c>
      <c r="U93" s="4">
        <f t="shared" si="17"/>
        <v>2390476</v>
      </c>
    </row>
    <row r="94" spans="1:21" x14ac:dyDescent="0.2">
      <c r="A94" s="16" t="s">
        <v>194</v>
      </c>
      <c r="B94" s="4">
        <v>134000</v>
      </c>
      <c r="C94" s="4">
        <v>0</v>
      </c>
      <c r="D94" s="4">
        <v>134000</v>
      </c>
      <c r="E94" s="4">
        <v>1755650000</v>
      </c>
      <c r="F94" s="4">
        <f t="shared" si="15"/>
        <v>-14270186146</v>
      </c>
      <c r="R94" s="5">
        <v>-1.5300000000000001E-2</v>
      </c>
      <c r="S94" s="4">
        <v>4273268</v>
      </c>
      <c r="T94" s="4">
        <f t="shared" si="18"/>
        <v>5926627.7999999998</v>
      </c>
      <c r="U94" s="4">
        <f t="shared" si="17"/>
        <v>2390476</v>
      </c>
    </row>
    <row r="95" spans="1:21" x14ac:dyDescent="0.2">
      <c r="A95" s="16" t="s">
        <v>193</v>
      </c>
      <c r="B95" s="4">
        <v>29300</v>
      </c>
      <c r="C95" s="4">
        <v>5004</v>
      </c>
      <c r="D95" s="4">
        <v>24296</v>
      </c>
      <c r="E95" s="4">
        <v>315930000</v>
      </c>
      <c r="F95" s="4">
        <f t="shared" si="15"/>
        <v>-16025836146</v>
      </c>
      <c r="R95" s="5">
        <v>3.9000000000000003E-3</v>
      </c>
      <c r="S95" s="4">
        <v>2390476</v>
      </c>
      <c r="T95" s="4">
        <f t="shared" si="18"/>
        <v>6325425.0999999996</v>
      </c>
      <c r="U95" s="4">
        <f t="shared" si="17"/>
        <v>3782634</v>
      </c>
    </row>
    <row r="96" spans="1:21" x14ac:dyDescent="0.2">
      <c r="A96" s="16" t="s">
        <v>192</v>
      </c>
      <c r="B96" s="4">
        <v>93100</v>
      </c>
      <c r="C96" s="4">
        <v>10100</v>
      </c>
      <c r="D96" s="4">
        <v>83000</v>
      </c>
      <c r="E96" s="4">
        <v>1082210000</v>
      </c>
      <c r="F96" s="4">
        <f t="shared" si="15"/>
        <v>-16341766146</v>
      </c>
      <c r="R96" s="5">
        <v>0</v>
      </c>
      <c r="S96" s="4">
        <v>3782634</v>
      </c>
      <c r="T96" s="4">
        <f t="shared" si="18"/>
        <v>6390758.2000000002</v>
      </c>
      <c r="U96" s="4">
        <f t="shared" si="17"/>
        <v>4021453</v>
      </c>
    </row>
    <row r="97" spans="1:21" x14ac:dyDescent="0.2">
      <c r="A97" s="16" t="s">
        <v>191</v>
      </c>
      <c r="B97" s="4">
        <v>109800</v>
      </c>
      <c r="C97" s="4">
        <v>0</v>
      </c>
      <c r="D97" s="4">
        <v>109800</v>
      </c>
      <c r="E97" s="4">
        <v>1422050000</v>
      </c>
      <c r="F97" s="4">
        <f t="shared" si="15"/>
        <v>-17423976146</v>
      </c>
      <c r="R97" s="5">
        <v>-7.6E-3</v>
      </c>
      <c r="S97" s="4">
        <v>4408423</v>
      </c>
      <c r="T97" s="4">
        <f t="shared" si="18"/>
        <v>6513286.7000000002</v>
      </c>
      <c r="U97" s="4">
        <f t="shared" si="17"/>
        <v>4021453</v>
      </c>
    </row>
    <row r="98" spans="1:21" x14ac:dyDescent="0.2">
      <c r="A98" s="16" t="s">
        <v>190</v>
      </c>
      <c r="B98" s="4">
        <v>615800</v>
      </c>
      <c r="C98" s="4">
        <v>42800</v>
      </c>
      <c r="D98" s="4">
        <v>573000</v>
      </c>
      <c r="E98" s="4">
        <v>7650570000</v>
      </c>
      <c r="F98" s="4">
        <f t="shared" si="15"/>
        <v>-18846026146</v>
      </c>
      <c r="R98" s="5">
        <v>-2.6000000000000002E-2</v>
      </c>
      <c r="S98" s="4">
        <v>8084919</v>
      </c>
      <c r="T98" s="4">
        <f t="shared" si="18"/>
        <v>7049465.0999999996</v>
      </c>
      <c r="U98" s="4">
        <f t="shared" si="17"/>
        <v>4021453</v>
      </c>
    </row>
    <row r="99" spans="1:21" x14ac:dyDescent="0.2">
      <c r="A99" s="16" t="s">
        <v>189</v>
      </c>
      <c r="B99" s="4">
        <v>625000</v>
      </c>
      <c r="C99" s="4">
        <v>9070</v>
      </c>
      <c r="D99" s="4">
        <v>615930</v>
      </c>
      <c r="E99" s="4">
        <v>8261710000</v>
      </c>
      <c r="F99" s="4">
        <f t="shared" si="15"/>
        <v>-26496596146</v>
      </c>
      <c r="R99" s="5">
        <v>-3.7000000000000002E-3</v>
      </c>
      <c r="S99" s="4">
        <v>4021453</v>
      </c>
      <c r="T99" s="4">
        <f t="shared" si="18"/>
        <v>7264872.7000000002</v>
      </c>
      <c r="U99" s="4">
        <f t="shared" si="17"/>
        <v>4261200</v>
      </c>
    </row>
    <row r="100" spans="1:21" x14ac:dyDescent="0.2">
      <c r="A100" s="16" t="s">
        <v>188</v>
      </c>
      <c r="B100" s="4">
        <v>700</v>
      </c>
      <c r="C100" s="4">
        <v>10500</v>
      </c>
      <c r="D100" s="4">
        <v>-9800</v>
      </c>
      <c r="E100" s="4">
        <v>-132450000</v>
      </c>
      <c r="F100" s="4">
        <f t="shared" si="15"/>
        <v>-34758306146</v>
      </c>
      <c r="R100" s="5">
        <v>0</v>
      </c>
      <c r="S100" s="4">
        <v>5208973</v>
      </c>
      <c r="T100" s="4">
        <f t="shared" si="18"/>
        <v>7195941.5</v>
      </c>
      <c r="U100" s="4">
        <f t="shared" si="17"/>
        <v>4261200</v>
      </c>
    </row>
    <row r="101" spans="1:21" x14ac:dyDescent="0.2">
      <c r="A101" s="16" t="s">
        <v>187</v>
      </c>
      <c r="B101" s="4">
        <v>43300</v>
      </c>
      <c r="C101" s="4">
        <v>3000</v>
      </c>
      <c r="D101" s="4">
        <v>40300</v>
      </c>
      <c r="E101" s="4">
        <v>544580000</v>
      </c>
      <c r="F101" s="4">
        <f t="shared" si="15"/>
        <v>-34625856146</v>
      </c>
      <c r="R101" s="5">
        <v>2.6699999999999998E-2</v>
      </c>
      <c r="S101" s="4">
        <v>13970621</v>
      </c>
      <c r="T101" s="4">
        <f t="shared" si="18"/>
        <v>6225957.0999999996</v>
      </c>
      <c r="U101" s="4">
        <f t="shared" si="17"/>
        <v>4261200</v>
      </c>
    </row>
    <row r="102" spans="1:21" x14ac:dyDescent="0.2">
      <c r="A102" s="16" t="s">
        <v>186</v>
      </c>
      <c r="B102" s="4">
        <v>25800</v>
      </c>
      <c r="C102" s="4">
        <v>17700</v>
      </c>
      <c r="D102" s="4">
        <v>8100</v>
      </c>
      <c r="E102" s="4">
        <v>109090000</v>
      </c>
      <c r="F102" s="4">
        <f t="shared" si="15"/>
        <v>-35170436146</v>
      </c>
      <c r="R102" s="5">
        <v>0</v>
      </c>
      <c r="S102" s="4">
        <v>4261200</v>
      </c>
      <c r="T102" s="4">
        <f t="shared" si="18"/>
        <v>6153139.9000000004</v>
      </c>
      <c r="U102" s="4">
        <f t="shared" si="17"/>
        <v>4435965</v>
      </c>
    </row>
    <row r="103" spans="1:21" x14ac:dyDescent="0.2">
      <c r="A103" s="16" t="s">
        <v>185</v>
      </c>
      <c r="B103" s="4">
        <v>691000</v>
      </c>
      <c r="C103" s="4">
        <v>166100</v>
      </c>
      <c r="D103" s="4">
        <v>524900</v>
      </c>
      <c r="E103" s="4">
        <v>6886860000</v>
      </c>
      <c r="F103" s="4">
        <f t="shared" si="15"/>
        <v>-35279526146</v>
      </c>
      <c r="R103" s="5">
        <v>-3.7000000000000002E-3</v>
      </c>
      <c r="S103" s="4">
        <v>6601486</v>
      </c>
      <c r="T103" s="4">
        <f t="shared" si="18"/>
        <v>6146218.7999999998</v>
      </c>
      <c r="U103" s="4">
        <f t="shared" si="17"/>
        <v>4435965</v>
      </c>
    </row>
    <row r="104" spans="1:21" x14ac:dyDescent="0.2">
      <c r="A104" s="16" t="s">
        <v>184</v>
      </c>
      <c r="B104" s="4">
        <v>65200</v>
      </c>
      <c r="C104" s="4">
        <v>80300</v>
      </c>
      <c r="D104" s="4">
        <v>-15100</v>
      </c>
      <c r="E104" s="4">
        <v>-203630000</v>
      </c>
      <c r="F104" s="4">
        <f t="shared" si="15"/>
        <v>-42166386146</v>
      </c>
      <c r="R104" s="5">
        <v>-1.1200000000000002E-2</v>
      </c>
      <c r="S104" s="4">
        <v>6536093</v>
      </c>
      <c r="T104" s="4">
        <f t="shared" si="18"/>
        <v>6846721.7999999998</v>
      </c>
      <c r="U104" s="4">
        <f t="shared" si="17"/>
        <v>4435965</v>
      </c>
    </row>
    <row r="105" spans="1:21" x14ac:dyDescent="0.2">
      <c r="A105" s="16" t="s">
        <v>183</v>
      </c>
      <c r="B105" s="4">
        <v>11400</v>
      </c>
      <c r="C105" s="4">
        <v>0</v>
      </c>
      <c r="D105" s="4">
        <v>11400</v>
      </c>
      <c r="E105" s="4">
        <v>149130000</v>
      </c>
      <c r="F105" s="4">
        <f t="shared" si="15"/>
        <v>-41962756146</v>
      </c>
      <c r="R105" s="5">
        <v>3.49E-2</v>
      </c>
      <c r="S105" s="4">
        <v>6378449</v>
      </c>
      <c r="T105" s="4">
        <f t="shared" si="18"/>
        <v>6684121.0999999996</v>
      </c>
      <c r="U105" s="4">
        <f t="shared" si="17"/>
        <v>4435965</v>
      </c>
    </row>
    <row r="106" spans="1:21" x14ac:dyDescent="0.2">
      <c r="A106" s="16" t="s">
        <v>182</v>
      </c>
      <c r="B106" s="4">
        <v>0</v>
      </c>
      <c r="C106" s="4">
        <v>1023500</v>
      </c>
      <c r="D106" s="4">
        <v>-1023500</v>
      </c>
      <c r="E106" s="4">
        <v>-13516770000</v>
      </c>
      <c r="F106" s="4">
        <f t="shared" si="15"/>
        <v>-42111886146</v>
      </c>
      <c r="R106" s="5">
        <v>-0.03</v>
      </c>
      <c r="S106" s="4">
        <v>4435965</v>
      </c>
      <c r="T106" s="4">
        <f t="shared" si="18"/>
        <v>6613100.4000000004</v>
      </c>
      <c r="U106" s="4">
        <f t="shared" si="17"/>
        <v>4270777</v>
      </c>
    </row>
    <row r="107" spans="1:21" x14ac:dyDescent="0.2">
      <c r="A107" s="16" t="s">
        <v>181</v>
      </c>
      <c r="B107" s="4">
        <v>50000</v>
      </c>
      <c r="C107" s="4">
        <v>650000</v>
      </c>
      <c r="D107" s="4">
        <v>-600000</v>
      </c>
      <c r="E107" s="4">
        <v>-7892240000</v>
      </c>
      <c r="F107" s="4">
        <f t="shared" si="15"/>
        <v>-28595116146</v>
      </c>
      <c r="R107" s="5">
        <v>0</v>
      </c>
      <c r="S107" s="4">
        <v>5633708</v>
      </c>
      <c r="T107" s="4">
        <f t="shared" si="18"/>
        <v>6439731.2999999998</v>
      </c>
      <c r="U107" s="4">
        <f t="shared" si="17"/>
        <v>3533028</v>
      </c>
    </row>
    <row r="108" spans="1:21" x14ac:dyDescent="0.2">
      <c r="A108" s="16" t="s">
        <v>180</v>
      </c>
      <c r="B108" s="4">
        <v>1010600</v>
      </c>
      <c r="C108" s="4">
        <v>0</v>
      </c>
      <c r="D108" s="4">
        <v>1010600</v>
      </c>
      <c r="E108" s="4">
        <v>13334380000</v>
      </c>
      <c r="F108" s="4">
        <f t="shared" si="15"/>
        <v>-20702876146</v>
      </c>
      <c r="R108" s="5">
        <v>2.3099999999999999E-2</v>
      </c>
      <c r="S108" s="4">
        <v>13446703</v>
      </c>
      <c r="T108" s="4">
        <f t="shared" si="18"/>
        <v>5651363.0999999996</v>
      </c>
      <c r="U108" s="4">
        <f t="shared" si="17"/>
        <v>3533028</v>
      </c>
    </row>
    <row r="109" spans="1:21" x14ac:dyDescent="0.2">
      <c r="A109" s="16" t="s">
        <v>179</v>
      </c>
      <c r="B109" s="4">
        <v>0</v>
      </c>
      <c r="C109" s="4">
        <v>0</v>
      </c>
      <c r="D109" s="4">
        <v>0</v>
      </c>
      <c r="E109" s="4">
        <v>0</v>
      </c>
      <c r="F109" s="4">
        <f t="shared" si="15"/>
        <v>-34037256146</v>
      </c>
      <c r="R109" s="5">
        <v>3.1800000000000002E-2</v>
      </c>
      <c r="S109" s="4">
        <v>6175529</v>
      </c>
      <c r="T109" s="4">
        <f t="shared" si="18"/>
        <v>5770233.2999999998</v>
      </c>
      <c r="U109" s="4">
        <f t="shared" si="17"/>
        <v>3533028</v>
      </c>
    </row>
    <row r="110" spans="1:21" x14ac:dyDescent="0.2">
      <c r="A110" s="16" t="s">
        <v>178</v>
      </c>
      <c r="B110" s="4">
        <v>516300</v>
      </c>
      <c r="C110" s="4">
        <v>5000</v>
      </c>
      <c r="D110" s="4">
        <v>511300</v>
      </c>
      <c r="E110" s="4">
        <v>6282790000</v>
      </c>
      <c r="F110" s="4">
        <f t="shared" si="15"/>
        <v>-34037256146</v>
      </c>
      <c r="R110" s="5">
        <v>2.86E-2</v>
      </c>
      <c r="S110" s="4">
        <v>4519661</v>
      </c>
      <c r="T110" s="4">
        <f t="shared" si="18"/>
        <v>6063742.2000000002</v>
      </c>
      <c r="U110" s="4">
        <f t="shared" si="17"/>
        <v>3533028</v>
      </c>
    </row>
    <row r="111" spans="1:21" x14ac:dyDescent="0.2">
      <c r="A111" s="16" t="s">
        <v>177</v>
      </c>
      <c r="B111" s="4">
        <v>502400</v>
      </c>
      <c r="C111" s="4">
        <v>136200</v>
      </c>
      <c r="D111" s="4">
        <v>366200</v>
      </c>
      <c r="E111" s="4">
        <v>4506270000</v>
      </c>
      <c r="F111" s="4">
        <f t="shared" si="15"/>
        <v>-40320046146</v>
      </c>
      <c r="R111" s="5">
        <v>-8.0000000000000002E-3</v>
      </c>
      <c r="S111" s="4">
        <v>4270777</v>
      </c>
      <c r="T111" s="4">
        <f t="shared" si="18"/>
        <v>6211970</v>
      </c>
      <c r="U111" s="4">
        <f t="shared" si="17"/>
        <v>3533028</v>
      </c>
    </row>
    <row r="112" spans="1:21" x14ac:dyDescent="0.2">
      <c r="A112" s="16" t="s">
        <v>176</v>
      </c>
      <c r="B112" s="4">
        <v>220000</v>
      </c>
      <c r="C112" s="4">
        <v>100000</v>
      </c>
      <c r="D112" s="4">
        <v>120000</v>
      </c>
      <c r="E112" s="4">
        <v>1491853854</v>
      </c>
      <c r="F112" s="4">
        <f t="shared" si="15"/>
        <v>-44826316146</v>
      </c>
      <c r="R112" s="5">
        <v>4.0999999999999995E-3</v>
      </c>
      <c r="S112" s="4">
        <v>3533028</v>
      </c>
      <c r="T112" s="4">
        <f t="shared" si="18"/>
        <v>6218753.7999999998</v>
      </c>
      <c r="U112" s="4">
        <f t="shared" si="17"/>
        <v>3725758</v>
      </c>
    </row>
    <row r="113" spans="1:21" x14ac:dyDescent="0.2">
      <c r="A113" s="16" t="s">
        <v>175</v>
      </c>
      <c r="B113" s="4">
        <v>714100</v>
      </c>
      <c r="C113" s="4">
        <v>1503800</v>
      </c>
      <c r="D113" s="4">
        <v>-789700</v>
      </c>
      <c r="E113" s="4">
        <v>-9593450000</v>
      </c>
      <c r="F113" s="4">
        <f t="shared" si="15"/>
        <v>-46318170000</v>
      </c>
      <c r="R113" s="5">
        <v>8.199999999999999E-3</v>
      </c>
      <c r="S113" s="4">
        <v>6532275</v>
      </c>
      <c r="T113" s="4">
        <f t="shared" si="18"/>
        <v>5939962.5999999996</v>
      </c>
      <c r="U113" s="4">
        <f t="shared" si="17"/>
        <v>3725758</v>
      </c>
    </row>
    <row r="114" spans="1:21" x14ac:dyDescent="0.2">
      <c r="A114" s="16" t="s">
        <v>174</v>
      </c>
      <c r="B114" s="4">
        <v>205400</v>
      </c>
      <c r="C114" s="4">
        <v>1789800</v>
      </c>
      <c r="D114" s="4">
        <v>-1584400</v>
      </c>
      <c r="E114" s="4">
        <v>-19338970000</v>
      </c>
      <c r="F114" s="4">
        <f t="shared" si="15"/>
        <v>-36724720000</v>
      </c>
      <c r="R114" s="5">
        <v>-6.5099999999999991E-2</v>
      </c>
      <c r="S114" s="4">
        <v>13541123</v>
      </c>
      <c r="T114" s="4">
        <f t="shared" si="18"/>
        <v>5234008.7</v>
      </c>
      <c r="U114" s="4">
        <f t="shared" si="17"/>
        <v>3725758</v>
      </c>
    </row>
    <row r="115" spans="1:21" x14ac:dyDescent="0.2">
      <c r="A115" s="16" t="s">
        <v>173</v>
      </c>
      <c r="B115" s="4">
        <v>369600</v>
      </c>
      <c r="C115" s="4">
        <v>620300</v>
      </c>
      <c r="D115" s="4">
        <v>-250700</v>
      </c>
      <c r="E115" s="4">
        <v>-3267970000</v>
      </c>
      <c r="F115" s="4">
        <f t="shared" si="15"/>
        <v>-17385750000</v>
      </c>
      <c r="R115" s="5">
        <v>3.9000000000000003E-3</v>
      </c>
      <c r="S115" s="4">
        <v>4752442</v>
      </c>
      <c r="T115" s="4">
        <f t="shared" si="18"/>
        <v>5181753.3</v>
      </c>
      <c r="U115" s="4">
        <f t="shared" si="17"/>
        <v>3725758</v>
      </c>
    </row>
    <row r="116" spans="1:21" x14ac:dyDescent="0.2">
      <c r="A116" s="16" t="s">
        <v>172</v>
      </c>
      <c r="B116" s="4">
        <v>70600</v>
      </c>
      <c r="C116" s="4">
        <v>690800</v>
      </c>
      <c r="D116" s="4">
        <v>-620200</v>
      </c>
      <c r="E116" s="4">
        <v>-8019440000</v>
      </c>
      <c r="F116" s="4">
        <f t="shared" si="15"/>
        <v>-14117780000</v>
      </c>
      <c r="R116" s="5">
        <v>1.5700000000000002E-2</v>
      </c>
      <c r="S116" s="4">
        <v>3725758</v>
      </c>
      <c r="T116" s="4">
        <f t="shared" ref="T116:T121" si="19">AVERAGE(S117:S126)</f>
        <v>5308342.0999999996</v>
      </c>
      <c r="U116" s="4">
        <f t="shared" si="17"/>
        <v>3900017</v>
      </c>
    </row>
    <row r="117" spans="1:21" x14ac:dyDescent="0.2">
      <c r="A117" s="16" t="s">
        <v>171</v>
      </c>
      <c r="B117" s="4">
        <v>176400</v>
      </c>
      <c r="C117" s="4">
        <v>228700</v>
      </c>
      <c r="D117" s="4">
        <v>-52300</v>
      </c>
      <c r="E117" s="4">
        <v>-669790000</v>
      </c>
      <c r="F117" s="4">
        <f t="shared" si="15"/>
        <v>-6098340000</v>
      </c>
      <c r="R117" s="5">
        <v>-1.5300000000000001E-2</v>
      </c>
      <c r="S117" s="4">
        <v>3900017</v>
      </c>
      <c r="T117" s="4">
        <f t="shared" si="19"/>
        <v>5212543.3</v>
      </c>
      <c r="U117" s="4">
        <f t="shared" si="17"/>
        <v>3600866</v>
      </c>
    </row>
    <row r="118" spans="1:21" x14ac:dyDescent="0.2">
      <c r="A118" s="16" t="s">
        <v>170</v>
      </c>
      <c r="B118" s="4">
        <v>500</v>
      </c>
      <c r="C118" s="4">
        <v>369600</v>
      </c>
      <c r="D118" s="4">
        <v>-369100</v>
      </c>
      <c r="E118" s="4">
        <v>-4710300000</v>
      </c>
      <c r="F118" s="4">
        <f t="shared" si="15"/>
        <v>-5428550000</v>
      </c>
      <c r="R118" s="5">
        <v>2.7699999999999999E-2</v>
      </c>
      <c r="S118" s="4">
        <v>5563021</v>
      </c>
      <c r="T118" s="4">
        <f t="shared" si="19"/>
        <v>5007840.5999999996</v>
      </c>
      <c r="U118" s="4">
        <f t="shared" si="17"/>
        <v>3600866</v>
      </c>
    </row>
    <row r="119" spans="1:21" x14ac:dyDescent="0.2">
      <c r="A119" s="16" t="s">
        <v>169</v>
      </c>
      <c r="B119" s="4">
        <v>0</v>
      </c>
      <c r="C119" s="4">
        <v>70600</v>
      </c>
      <c r="D119" s="4">
        <v>-70600</v>
      </c>
      <c r="E119" s="4">
        <v>-921660000</v>
      </c>
      <c r="F119" s="4">
        <f t="shared" si="15"/>
        <v>-718250000</v>
      </c>
      <c r="R119" s="5">
        <v>-3.7999999999999999E-2</v>
      </c>
      <c r="S119" s="4">
        <v>7364231</v>
      </c>
      <c r="T119" s="4">
        <f t="shared" si="19"/>
        <v>4580413.9000000004</v>
      </c>
      <c r="U119" s="4">
        <f t="shared" si="17"/>
        <v>3600866</v>
      </c>
    </row>
    <row r="120" spans="1:21" x14ac:dyDescent="0.2">
      <c r="A120" s="16" t="s">
        <v>168</v>
      </c>
      <c r="B120" s="4">
        <v>1400</v>
      </c>
      <c r="C120" s="4">
        <v>34050</v>
      </c>
      <c r="D120" s="4">
        <v>-32650</v>
      </c>
      <c r="E120" s="4">
        <v>-439770000</v>
      </c>
      <c r="F120" s="4">
        <f t="shared" si="15"/>
        <v>203410000</v>
      </c>
      <c r="R120" s="5">
        <v>-2.5899999999999999E-2</v>
      </c>
      <c r="S120" s="4">
        <v>7454750</v>
      </c>
      <c r="T120" s="4">
        <f t="shared" si="19"/>
        <v>4241548.9000000004</v>
      </c>
      <c r="U120" s="4">
        <f t="shared" si="17"/>
        <v>3600866</v>
      </c>
    </row>
    <row r="121" spans="1:21" x14ac:dyDescent="0.2">
      <c r="A121" s="16" t="s">
        <v>167</v>
      </c>
      <c r="B121" s="4">
        <v>10500</v>
      </c>
      <c r="C121" s="4">
        <v>45400</v>
      </c>
      <c r="D121" s="4">
        <v>-34900</v>
      </c>
      <c r="E121" s="4">
        <v>-478040000</v>
      </c>
      <c r="F121" s="4">
        <f t="shared" si="15"/>
        <v>643180000</v>
      </c>
      <c r="R121" s="5">
        <v>-1.4499999999999999E-2</v>
      </c>
      <c r="S121" s="4">
        <v>5753055</v>
      </c>
      <c r="T121" s="4">
        <f t="shared" si="19"/>
        <v>4396743.5999999996</v>
      </c>
      <c r="U121" s="4">
        <f t="shared" si="17"/>
        <v>3600866</v>
      </c>
    </row>
    <row r="122" spans="1:21" x14ac:dyDescent="0.2">
      <c r="A122" s="16" t="s">
        <v>166</v>
      </c>
      <c r="B122" s="4">
        <v>0</v>
      </c>
      <c r="C122" s="4">
        <v>13100</v>
      </c>
      <c r="D122" s="4">
        <v>-13100</v>
      </c>
      <c r="E122" s="4">
        <v>-180370000</v>
      </c>
      <c r="F122" s="4">
        <f t="shared" si="15"/>
        <v>1121220000</v>
      </c>
      <c r="R122" s="5">
        <v>-1.7899999999999999E-2</v>
      </c>
      <c r="S122" s="4">
        <v>3600866</v>
      </c>
      <c r="T122" s="4">
        <f>AVERAGE(S123:S132)</f>
        <v>4660789.3</v>
      </c>
      <c r="U122" s="4">
        <f t="shared" si="17"/>
        <v>2942029</v>
      </c>
    </row>
    <row r="123" spans="1:21" x14ac:dyDescent="0.2">
      <c r="A123" s="16" t="s">
        <v>165</v>
      </c>
      <c r="B123" s="4">
        <v>6600</v>
      </c>
      <c r="C123" s="4">
        <v>1800</v>
      </c>
      <c r="D123" s="4">
        <v>4800</v>
      </c>
      <c r="E123" s="4">
        <v>66620000</v>
      </c>
      <c r="F123" s="4">
        <f t="shared" si="15"/>
        <v>1301590000</v>
      </c>
      <c r="R123" s="5">
        <v>-7.0999999999999995E-3</v>
      </c>
      <c r="S123" s="4">
        <v>3744363</v>
      </c>
      <c r="U123" s="4">
        <f t="shared" si="17"/>
        <v>2942029</v>
      </c>
    </row>
    <row r="124" spans="1:21" x14ac:dyDescent="0.2">
      <c r="A124" s="16" t="s">
        <v>164</v>
      </c>
      <c r="B124" s="4">
        <v>10500</v>
      </c>
      <c r="C124" s="4">
        <v>8500</v>
      </c>
      <c r="D124" s="4">
        <v>2000</v>
      </c>
      <c r="E124" s="4">
        <v>28070000</v>
      </c>
      <c r="F124" s="4">
        <f t="shared" si="15"/>
        <v>1234970000</v>
      </c>
      <c r="R124" s="5">
        <v>3.5999999999999999E-3</v>
      </c>
      <c r="S124" s="4">
        <v>6481584</v>
      </c>
      <c r="U124" s="4">
        <f t="shared" ref="U124:U126" si="20">MIN(S125:S129)</f>
        <v>2942029</v>
      </c>
    </row>
    <row r="125" spans="1:21" x14ac:dyDescent="0.2">
      <c r="A125" s="16" t="s">
        <v>163</v>
      </c>
      <c r="B125" s="4">
        <v>800</v>
      </c>
      <c r="C125" s="4">
        <v>12000</v>
      </c>
      <c r="D125" s="4">
        <v>-11200</v>
      </c>
      <c r="E125" s="4">
        <v>-155160000</v>
      </c>
      <c r="F125" s="4">
        <f t="shared" si="15"/>
        <v>1206900000</v>
      </c>
      <c r="R125" s="5">
        <v>3.5999999999999999E-3</v>
      </c>
      <c r="S125" s="4">
        <v>4229888</v>
      </c>
      <c r="U125" s="4">
        <f t="shared" si="20"/>
        <v>2942029</v>
      </c>
    </row>
    <row r="126" spans="1:21" x14ac:dyDescent="0.2">
      <c r="A126" s="16" t="s">
        <v>162</v>
      </c>
      <c r="B126" s="4">
        <v>0</v>
      </c>
      <c r="C126" s="4">
        <v>500</v>
      </c>
      <c r="D126" s="4">
        <v>-500</v>
      </c>
      <c r="E126" s="4">
        <v>-7000000</v>
      </c>
      <c r="F126" s="4">
        <f t="shared" si="15"/>
        <v>1362060000</v>
      </c>
      <c r="R126" s="5">
        <v>3.5999999999999999E-3</v>
      </c>
      <c r="S126" s="4">
        <v>4991646</v>
      </c>
      <c r="U126" s="4">
        <f t="shared" si="20"/>
        <v>2942029</v>
      </c>
    </row>
    <row r="127" spans="1:21" x14ac:dyDescent="0.2">
      <c r="A127" s="16" t="s">
        <v>161</v>
      </c>
      <c r="B127" s="4">
        <v>0</v>
      </c>
      <c r="C127" s="4">
        <v>53000</v>
      </c>
      <c r="D127" s="4">
        <v>-53000</v>
      </c>
      <c r="E127" s="4">
        <v>-734050000</v>
      </c>
      <c r="F127" s="4">
        <f t="shared" si="15"/>
        <v>1369060000</v>
      </c>
      <c r="R127" s="5">
        <v>3.7000000000000002E-3</v>
      </c>
      <c r="S127" s="4">
        <v>2942029</v>
      </c>
      <c r="U127" s="4">
        <f>MIN(S128:S132)</f>
        <v>3089964</v>
      </c>
    </row>
    <row r="128" spans="1:21" x14ac:dyDescent="0.2">
      <c r="A128" s="16" t="s">
        <v>160</v>
      </c>
      <c r="B128" s="4">
        <v>15000</v>
      </c>
      <c r="C128" s="4">
        <v>0</v>
      </c>
      <c r="D128" s="4">
        <v>15000</v>
      </c>
      <c r="E128" s="4">
        <v>204910000</v>
      </c>
      <c r="F128" s="4">
        <f t="shared" si="15"/>
        <v>2103110000</v>
      </c>
      <c r="R128" s="5">
        <v>1.84E-2</v>
      </c>
      <c r="S128" s="4">
        <v>3515994</v>
      </c>
    </row>
    <row r="129" spans="1:22" x14ac:dyDescent="0.2">
      <c r="A129" s="16" t="s">
        <v>159</v>
      </c>
      <c r="B129" s="4">
        <v>1100</v>
      </c>
      <c r="C129" s="4">
        <v>400</v>
      </c>
      <c r="D129" s="4">
        <v>700</v>
      </c>
      <c r="E129" s="4">
        <v>9590000</v>
      </c>
      <c r="F129" s="4">
        <f t="shared" si="15"/>
        <v>1898200000</v>
      </c>
      <c r="R129" s="5">
        <v>-1.44E-2</v>
      </c>
      <c r="S129" s="4">
        <v>3089964</v>
      </c>
    </row>
    <row r="130" spans="1:22" x14ac:dyDescent="0.2">
      <c r="A130" s="16" t="s">
        <v>158</v>
      </c>
      <c r="B130" s="4">
        <v>12400</v>
      </c>
      <c r="C130" s="4">
        <v>0</v>
      </c>
      <c r="D130" s="4">
        <v>12400</v>
      </c>
      <c r="E130" s="4">
        <v>167590000</v>
      </c>
      <c r="F130" s="4">
        <f t="shared" si="15"/>
        <v>1888610000</v>
      </c>
      <c r="R130" s="5">
        <v>2.23E-2</v>
      </c>
      <c r="S130" s="4">
        <v>4066100</v>
      </c>
    </row>
    <row r="131" spans="1:22" x14ac:dyDescent="0.2">
      <c r="A131" s="16" t="s">
        <v>157</v>
      </c>
      <c r="B131" s="4">
        <v>100</v>
      </c>
      <c r="C131" s="4">
        <v>40800</v>
      </c>
      <c r="D131" s="4">
        <v>-40700</v>
      </c>
      <c r="E131" s="4">
        <v>-560970000</v>
      </c>
      <c r="F131" s="4">
        <f>E131+F132</f>
        <v>1721020000</v>
      </c>
      <c r="R131" s="5">
        <v>-3.5699999999999996E-2</v>
      </c>
      <c r="S131" s="4">
        <v>7305002</v>
      </c>
    </row>
    <row r="132" spans="1:22" x14ac:dyDescent="0.2">
      <c r="A132" s="16" t="s">
        <v>156</v>
      </c>
      <c r="B132" s="4">
        <v>164400</v>
      </c>
      <c r="C132" s="4">
        <v>0</v>
      </c>
      <c r="D132" s="4">
        <v>164400</v>
      </c>
      <c r="E132" s="4">
        <v>2281990000</v>
      </c>
      <c r="F132" s="4">
        <f>E132</f>
        <v>2281990000</v>
      </c>
      <c r="R132" s="5">
        <v>1.8200000000000001E-2</v>
      </c>
      <c r="S132" s="4">
        <v>6241323</v>
      </c>
    </row>
    <row r="133" spans="1:22" x14ac:dyDescent="0.2">
      <c r="A133" s="2"/>
      <c r="B133" s="4"/>
      <c r="C133" s="4"/>
      <c r="D133" s="4"/>
      <c r="E133" s="4"/>
      <c r="F133" s="4">
        <f>E133</f>
        <v>0</v>
      </c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6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6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6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6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6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5"/>
    </row>
    <row r="150" spans="1:22" x14ac:dyDescent="0.2">
      <c r="A150" s="6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5"/>
    </row>
    <row r="151" spans="1:22" x14ac:dyDescent="0.2">
      <c r="A151" s="6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5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5"/>
    </row>
    <row r="153" spans="1:22" x14ac:dyDescent="0.2">
      <c r="A153" s="2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5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5"/>
    </row>
    <row r="155" spans="1:22" x14ac:dyDescent="0.2">
      <c r="A155" s="6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5"/>
    </row>
    <row r="156" spans="1:22" x14ac:dyDescent="0.2">
      <c r="A156" s="6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5"/>
    </row>
    <row r="157" spans="1:22" x14ac:dyDescent="0.2">
      <c r="A157" s="6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5"/>
    </row>
    <row r="158" spans="1:22" x14ac:dyDescent="0.2">
      <c r="A158" s="6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5"/>
    </row>
    <row r="159" spans="1:22" x14ac:dyDescent="0.2">
      <c r="A159" s="6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5"/>
    </row>
    <row r="160" spans="1:22" x14ac:dyDescent="0.2">
      <c r="A160" s="6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5"/>
    </row>
    <row r="161" spans="1:22" x14ac:dyDescent="0.2">
      <c r="A161" s="6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5"/>
    </row>
    <row r="162" spans="1:22" x14ac:dyDescent="0.2">
      <c r="A162" s="6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5"/>
      <c r="U162" s="5"/>
      <c r="V162" s="5"/>
    </row>
    <row r="163" spans="1:22" x14ac:dyDescent="0.2">
      <c r="A163" s="6"/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5"/>
      <c r="U163" s="5"/>
      <c r="V163" s="5"/>
    </row>
    <row r="164" spans="1:22" x14ac:dyDescent="0.2">
      <c r="A164" s="6"/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5"/>
      <c r="U164" s="5"/>
      <c r="V164" s="5"/>
    </row>
    <row r="165" spans="1:22" x14ac:dyDescent="0.2">
      <c r="A165" s="6"/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5"/>
      <c r="U165" s="5"/>
      <c r="V165" s="5"/>
    </row>
    <row r="166" spans="1:22" x14ac:dyDescent="0.2">
      <c r="A166" s="6"/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5"/>
      <c r="U166" s="5"/>
      <c r="V166" s="5"/>
    </row>
    <row r="167" spans="1:22" x14ac:dyDescent="0.2">
      <c r="A167" s="6"/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5"/>
      <c r="U167" s="5"/>
      <c r="V167" s="5"/>
    </row>
    <row r="168" spans="1:22" x14ac:dyDescent="0.2">
      <c r="A168" s="2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5"/>
    </row>
    <row r="169" spans="1:22" x14ac:dyDescent="0.2">
      <c r="A169" s="2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5"/>
    </row>
    <row r="170" spans="1:22" x14ac:dyDescent="0.2">
      <c r="A170" s="2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5"/>
    </row>
    <row r="171" spans="1:22" x14ac:dyDescent="0.2">
      <c r="A171" s="2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5"/>
    </row>
    <row r="172" spans="1:22" x14ac:dyDescent="0.2">
      <c r="A172" s="2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5"/>
    </row>
    <row r="173" spans="1:22" x14ac:dyDescent="0.2">
      <c r="A173" s="2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5"/>
    </row>
    <row r="174" spans="1:22" x14ac:dyDescent="0.2">
      <c r="A174" s="2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5"/>
    </row>
    <row r="175" spans="1:22" x14ac:dyDescent="0.2">
      <c r="A175" s="2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5"/>
    </row>
    <row r="176" spans="1:22" x14ac:dyDescent="0.2">
      <c r="A176" s="2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5"/>
    </row>
    <row r="177" spans="1:22" x14ac:dyDescent="0.2">
      <c r="A177" s="2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5"/>
      <c r="U177" s="5"/>
      <c r="V177" s="5"/>
    </row>
    <row r="178" spans="1:22" x14ac:dyDescent="0.2">
      <c r="A178" s="2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5"/>
      <c r="U178" s="5"/>
      <c r="V178" s="5"/>
    </row>
    <row r="179" spans="1:22" x14ac:dyDescent="0.2">
      <c r="A179" s="2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5"/>
      <c r="U179" s="5"/>
      <c r="V179" s="5"/>
    </row>
    <row r="180" spans="1:22" x14ac:dyDescent="0.2">
      <c r="A180" s="2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5"/>
      <c r="U180" s="5"/>
      <c r="V180" s="5"/>
    </row>
    <row r="181" spans="1:22" x14ac:dyDescent="0.2">
      <c r="A181" s="2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5"/>
      <c r="U181" s="5"/>
      <c r="V181" s="5"/>
    </row>
    <row r="182" spans="1:22" x14ac:dyDescent="0.2">
      <c r="A182" s="2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5"/>
      <c r="U182" s="5"/>
      <c r="V182" s="5"/>
    </row>
    <row r="183" spans="1:22" x14ac:dyDescent="0.2">
      <c r="A183" s="2"/>
      <c r="B183" s="4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5"/>
      <c r="U183" s="5"/>
      <c r="V183" s="8"/>
    </row>
    <row r="184" spans="1:22" x14ac:dyDescent="0.2">
      <c r="A184" s="2"/>
      <c r="B184" s="4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5"/>
      <c r="U184" s="5"/>
      <c r="V184" s="8"/>
    </row>
    <row r="185" spans="1:22" x14ac:dyDescent="0.2">
      <c r="A185" s="2"/>
      <c r="B185" s="4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5"/>
      <c r="U185" s="5"/>
      <c r="V185" s="8"/>
    </row>
    <row r="186" spans="1:22" x14ac:dyDescent="0.2">
      <c r="A186" s="2"/>
      <c r="B186" s="4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5"/>
      <c r="U186" s="5"/>
      <c r="V186" s="8"/>
    </row>
    <row r="187" spans="1:22" x14ac:dyDescent="0.2">
      <c r="A187" s="2"/>
      <c r="B187" s="4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5"/>
      <c r="U187" s="5"/>
      <c r="V187" s="8"/>
    </row>
    <row r="188" spans="1:22" x14ac:dyDescent="0.2">
      <c r="A188" s="6"/>
      <c r="B188" s="4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5"/>
      <c r="U188" s="5"/>
      <c r="V188" s="8"/>
    </row>
    <row r="189" spans="1:22" x14ac:dyDescent="0.2">
      <c r="A189" s="6"/>
      <c r="B189" s="4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5"/>
      <c r="U189" s="5"/>
      <c r="V189" s="8"/>
    </row>
    <row r="190" spans="1:22" x14ac:dyDescent="0.2">
      <c r="A190" s="6"/>
      <c r="B190" s="4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5"/>
      <c r="U190" s="5"/>
      <c r="V190" s="8"/>
    </row>
    <row r="191" spans="1:22" x14ac:dyDescent="0.2">
      <c r="A191" s="6"/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5"/>
      <c r="U191" s="5"/>
      <c r="V191" s="8"/>
    </row>
    <row r="192" spans="1:22" x14ac:dyDescent="0.2">
      <c r="A192" s="6"/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5"/>
      <c r="U192" s="5"/>
      <c r="V192" s="8"/>
    </row>
    <row r="193" spans="1:22" x14ac:dyDescent="0.2">
      <c r="A193" s="2"/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5"/>
      <c r="U193" s="5"/>
      <c r="V193" s="8"/>
    </row>
    <row r="194" spans="1:22" x14ac:dyDescent="0.2">
      <c r="A194" s="2"/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5"/>
      <c r="U194" s="5"/>
      <c r="V194" s="8"/>
    </row>
    <row r="195" spans="1:22" x14ac:dyDescent="0.2">
      <c r="A195" s="2"/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5"/>
      <c r="U195" s="5"/>
      <c r="V195" s="8"/>
    </row>
    <row r="196" spans="1:22" x14ac:dyDescent="0.2">
      <c r="A196" s="2"/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5"/>
      <c r="U196" s="5"/>
      <c r="V196" s="8"/>
    </row>
    <row r="197" spans="1:22" x14ac:dyDescent="0.2">
      <c r="A197" s="2"/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5"/>
      <c r="U197" s="5"/>
      <c r="V197" s="8"/>
    </row>
    <row r="223" spans="1:3" x14ac:dyDescent="0.2">
      <c r="A223" t="e" cm="1">
        <f t="array" aca="1" ref="A223" ca="1">INDIRECT("'" &amp; E1 &amp; "'!$A$2:$A$66")</f>
        <v>#REF!</v>
      </c>
      <c r="B223" t="e" cm="1">
        <f t="array" aca="1" ref="B223" ca="1">INDIRECT("'" &amp; E1 &amp; "'!$B$2:$B$66")</f>
        <v>#REF!</v>
      </c>
      <c r="C223" t="e" cm="1">
        <f t="array" aca="1" ref="C223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179448-6C07-9643-92F5-BCCC93FEAC55}">
  <sheetPr codeName="Sheet19"/>
  <dimension ref="A1:V223"/>
  <sheetViews>
    <sheetView workbookViewId="0">
      <pane ySplit="2" topLeftCell="A3" activePane="bottomLeft" state="frozen"/>
      <selection activeCell="F17" sqref="F17"/>
      <selection pane="bottomLeft" activeCell="F17" sqref="F17"/>
    </sheetView>
  </sheetViews>
  <sheetFormatPr baseColWidth="10" defaultRowHeight="16" x14ac:dyDescent="0.2"/>
  <cols>
    <col min="1" max="1" width="21.1640625" customWidth="1"/>
    <col min="5" max="5" width="18.33203125" customWidth="1"/>
    <col min="6" max="6" width="21.5" customWidth="1"/>
    <col min="10" max="10" width="18.33203125" customWidth="1"/>
    <col min="11" max="11" width="16.6640625" customWidth="1"/>
    <col min="18" max="18" width="13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252</v>
      </c>
      <c r="U2" s="1" t="s">
        <v>253</v>
      </c>
      <c r="V2" s="1" t="s">
        <v>236</v>
      </c>
    </row>
    <row r="3" spans="1:22" x14ac:dyDescent="0.2">
      <c r="A3" s="16" t="s">
        <v>357</v>
      </c>
      <c r="B3" s="4">
        <v>481500</v>
      </c>
      <c r="C3" s="4">
        <v>61600</v>
      </c>
      <c r="D3" s="4">
        <v>419900</v>
      </c>
      <c r="E3" s="4">
        <v>7308070000</v>
      </c>
      <c r="F3" s="4">
        <f t="shared" ref="F3:F11" si="0">E3+F4</f>
        <v>-799258441453</v>
      </c>
      <c r="G3" s="4">
        <v>0</v>
      </c>
      <c r="H3" s="4">
        <v>0</v>
      </c>
      <c r="I3" s="4">
        <v>0</v>
      </c>
      <c r="J3" s="4">
        <v>2279340000</v>
      </c>
      <c r="K3">
        <f t="shared" ref="K3:K11" si="1">K4+J3</f>
        <v>25290079000</v>
      </c>
      <c r="L3" s="4">
        <v>597</v>
      </c>
      <c r="M3" s="4">
        <v>808</v>
      </c>
      <c r="N3" s="4">
        <v>60</v>
      </c>
      <c r="O3" s="4">
        <v>51</v>
      </c>
      <c r="P3" s="4">
        <v>1883500</v>
      </c>
      <c r="Q3" s="4">
        <v>1344900</v>
      </c>
      <c r="R3" s="5">
        <v>1.47E-2</v>
      </c>
      <c r="S3" s="4">
        <v>3198600</v>
      </c>
      <c r="T3" s="4">
        <f t="shared" ref="T3:T38" si="2">AVERAGE(S4:S13)</f>
        <v>4258460</v>
      </c>
      <c r="U3" s="4">
        <f t="shared" ref="U3:U11" si="3">MIN(S4:S8)</f>
        <v>2948700</v>
      </c>
      <c r="V3" s="5">
        <v>2.29E-2</v>
      </c>
    </row>
    <row r="4" spans="1:22" x14ac:dyDescent="0.2">
      <c r="A4" s="16" t="s">
        <v>356</v>
      </c>
      <c r="B4" s="4">
        <v>334800</v>
      </c>
      <c r="C4" s="4">
        <v>379200</v>
      </c>
      <c r="D4" s="4">
        <v>-44400</v>
      </c>
      <c r="E4" s="4">
        <v>-769670000</v>
      </c>
      <c r="F4" s="4">
        <f t="shared" si="0"/>
        <v>-806566511453</v>
      </c>
      <c r="G4" s="4">
        <v>0</v>
      </c>
      <c r="H4" s="4">
        <v>0</v>
      </c>
      <c r="I4" s="4">
        <v>0</v>
      </c>
      <c r="J4" s="4">
        <v>1739320000</v>
      </c>
      <c r="K4">
        <f t="shared" si="1"/>
        <v>23010739000</v>
      </c>
      <c r="L4" s="4">
        <v>329</v>
      </c>
      <c r="M4" s="4">
        <v>1133</v>
      </c>
      <c r="N4" s="4">
        <v>39</v>
      </c>
      <c r="O4" s="4">
        <v>52</v>
      </c>
      <c r="P4" s="4">
        <v>1202800</v>
      </c>
      <c r="Q4" s="4">
        <v>1817200</v>
      </c>
      <c r="R4" s="5">
        <v>3.0000000000000001E-3</v>
      </c>
      <c r="S4" s="4">
        <v>3065000</v>
      </c>
      <c r="T4" s="4">
        <f t="shared" si="2"/>
        <v>4339580</v>
      </c>
      <c r="U4" s="4">
        <f t="shared" si="3"/>
        <v>2948700</v>
      </c>
      <c r="V4" s="5">
        <v>2.3199999999999998E-2</v>
      </c>
    </row>
    <row r="5" spans="1:22" x14ac:dyDescent="0.2">
      <c r="A5" s="16" t="s">
        <v>355</v>
      </c>
      <c r="B5" s="4">
        <v>115500</v>
      </c>
      <c r="C5" s="4">
        <v>279300</v>
      </c>
      <c r="D5" s="4">
        <v>-163800</v>
      </c>
      <c r="E5" s="4">
        <v>-2805820000</v>
      </c>
      <c r="F5" s="4">
        <f t="shared" si="0"/>
        <v>-805796841453</v>
      </c>
      <c r="G5" s="4">
        <v>0</v>
      </c>
      <c r="H5" s="4">
        <v>0</v>
      </c>
      <c r="I5" s="4">
        <v>0</v>
      </c>
      <c r="J5" s="4">
        <v>1739320000</v>
      </c>
      <c r="K5">
        <f t="shared" si="1"/>
        <v>21271419000</v>
      </c>
      <c r="L5" s="4">
        <v>293</v>
      </c>
      <c r="M5" s="4">
        <v>905</v>
      </c>
      <c r="N5" s="4">
        <v>34</v>
      </c>
      <c r="O5" s="4">
        <v>81</v>
      </c>
      <c r="P5" s="4">
        <v>879900</v>
      </c>
      <c r="Q5" s="4">
        <v>2303500</v>
      </c>
      <c r="R5" s="5">
        <v>-1.1699999999999999E-2</v>
      </c>
      <c r="S5" s="4">
        <v>3497500</v>
      </c>
      <c r="T5" s="4">
        <f t="shared" si="2"/>
        <v>4354920</v>
      </c>
      <c r="U5" s="4">
        <f t="shared" si="3"/>
        <v>2948700</v>
      </c>
      <c r="V5" s="5">
        <v>1.7299999999999999E-2</v>
      </c>
    </row>
    <row r="6" spans="1:22" x14ac:dyDescent="0.2">
      <c r="A6" s="16" t="s">
        <v>354</v>
      </c>
      <c r="B6" s="4">
        <v>158400</v>
      </c>
      <c r="C6" s="4">
        <v>531300</v>
      </c>
      <c r="D6" s="4">
        <v>-372900</v>
      </c>
      <c r="E6" s="4">
        <v>-6486530000</v>
      </c>
      <c r="F6" s="4">
        <f t="shared" si="0"/>
        <v>-802991021453</v>
      </c>
      <c r="G6" s="4">
        <v>0</v>
      </c>
      <c r="H6" s="4">
        <v>0</v>
      </c>
      <c r="I6" s="4">
        <v>0</v>
      </c>
      <c r="J6" s="4">
        <v>-8197825000</v>
      </c>
      <c r="K6">
        <f t="shared" si="1"/>
        <v>19532099000</v>
      </c>
      <c r="L6" s="4">
        <v>535</v>
      </c>
      <c r="M6" s="4">
        <v>1173</v>
      </c>
      <c r="N6" s="4">
        <v>46</v>
      </c>
      <c r="O6" s="4">
        <v>86</v>
      </c>
      <c r="P6" s="4">
        <v>1633600</v>
      </c>
      <c r="Q6" s="4">
        <v>2603300</v>
      </c>
      <c r="R6" s="5">
        <v>-5.6999999999999993E-3</v>
      </c>
      <c r="S6" s="4">
        <v>4259900</v>
      </c>
      <c r="T6" s="4">
        <f t="shared" si="2"/>
        <v>4564840</v>
      </c>
      <c r="U6" s="4">
        <f t="shared" si="3"/>
        <v>2710400</v>
      </c>
      <c r="V6" s="5">
        <v>1.7100000000000001E-2</v>
      </c>
    </row>
    <row r="7" spans="1:22" x14ac:dyDescent="0.2">
      <c r="A7" s="16" t="s">
        <v>353</v>
      </c>
      <c r="B7" s="4">
        <v>24645</v>
      </c>
      <c r="C7" s="4">
        <v>786300</v>
      </c>
      <c r="D7" s="4">
        <v>-761655</v>
      </c>
      <c r="E7" s="4">
        <v>-13197300000</v>
      </c>
      <c r="F7" s="4">
        <f t="shared" si="0"/>
        <v>-796504491453</v>
      </c>
      <c r="G7" s="4">
        <v>0</v>
      </c>
      <c r="H7" s="4">
        <v>0</v>
      </c>
      <c r="I7" s="4">
        <v>0</v>
      </c>
      <c r="J7" s="4">
        <v>-1048665000</v>
      </c>
      <c r="K7">
        <f t="shared" si="1"/>
        <v>27729924000</v>
      </c>
      <c r="L7" s="4">
        <v>595</v>
      </c>
      <c r="M7" s="4">
        <v>1337</v>
      </c>
      <c r="N7" s="4">
        <v>99</v>
      </c>
      <c r="O7" s="4">
        <v>144</v>
      </c>
      <c r="P7" s="4">
        <v>3105000</v>
      </c>
      <c r="Q7" s="4">
        <v>4069500</v>
      </c>
      <c r="R7" s="5">
        <v>2.8999999999999998E-3</v>
      </c>
      <c r="S7" s="4">
        <v>7301400</v>
      </c>
      <c r="T7" s="4">
        <f t="shared" si="2"/>
        <v>4001960</v>
      </c>
      <c r="U7" s="4">
        <f t="shared" si="3"/>
        <v>2710400</v>
      </c>
      <c r="V7" s="5">
        <v>2.58E-2</v>
      </c>
    </row>
    <row r="8" spans="1:22" x14ac:dyDescent="0.2">
      <c r="A8" s="16" t="s">
        <v>352</v>
      </c>
      <c r="B8" s="4">
        <v>48700</v>
      </c>
      <c r="C8" s="4">
        <v>570752</v>
      </c>
      <c r="D8" s="4">
        <v>-522052</v>
      </c>
      <c r="E8" s="4">
        <v>-9093010000</v>
      </c>
      <c r="F8" s="4">
        <f t="shared" si="0"/>
        <v>-783307191453</v>
      </c>
      <c r="G8" s="4">
        <v>0</v>
      </c>
      <c r="H8" s="4">
        <v>0</v>
      </c>
      <c r="I8" s="4">
        <v>0</v>
      </c>
      <c r="J8" s="4">
        <v>777665000</v>
      </c>
      <c r="K8">
        <f t="shared" si="1"/>
        <v>28778589000</v>
      </c>
      <c r="L8" s="4">
        <v>334</v>
      </c>
      <c r="M8" s="4">
        <v>793</v>
      </c>
      <c r="N8" s="4">
        <v>26</v>
      </c>
      <c r="O8" s="4">
        <v>100</v>
      </c>
      <c r="P8" s="4">
        <v>660700</v>
      </c>
      <c r="Q8" s="4">
        <v>2265000</v>
      </c>
      <c r="R8" s="5">
        <v>-1.44E-2</v>
      </c>
      <c r="S8" s="4">
        <v>2948700</v>
      </c>
      <c r="T8" s="4">
        <f t="shared" si="2"/>
        <v>4388480</v>
      </c>
      <c r="U8" s="4">
        <f t="shared" si="3"/>
        <v>2710400</v>
      </c>
      <c r="V8" s="5">
        <v>0.02</v>
      </c>
    </row>
    <row r="9" spans="1:22" x14ac:dyDescent="0.2">
      <c r="A9" s="16" t="s">
        <v>351</v>
      </c>
      <c r="B9" s="4">
        <v>299800</v>
      </c>
      <c r="C9" s="4">
        <v>76600</v>
      </c>
      <c r="D9" s="4">
        <v>223200</v>
      </c>
      <c r="E9" s="4">
        <v>3844120000</v>
      </c>
      <c r="F9" s="4">
        <f t="shared" si="0"/>
        <v>-774214181453</v>
      </c>
      <c r="G9" s="4">
        <v>0</v>
      </c>
      <c r="H9" s="4">
        <v>0</v>
      </c>
      <c r="I9" s="4">
        <v>0</v>
      </c>
      <c r="J9" s="4">
        <v>3172695000</v>
      </c>
      <c r="K9">
        <f t="shared" si="1"/>
        <v>28000924000</v>
      </c>
      <c r="L9" s="4">
        <v>2041</v>
      </c>
      <c r="M9" s="4">
        <v>1124</v>
      </c>
      <c r="N9" s="4">
        <v>177</v>
      </c>
      <c r="O9" s="4">
        <v>78</v>
      </c>
      <c r="P9" s="4">
        <v>5158600</v>
      </c>
      <c r="Q9" s="4">
        <v>2131700</v>
      </c>
      <c r="R9" s="5">
        <v>3.85E-2</v>
      </c>
      <c r="S9" s="4">
        <v>8054000</v>
      </c>
      <c r="T9" s="4">
        <f t="shared" si="2"/>
        <v>4109920</v>
      </c>
      <c r="U9" s="4">
        <f t="shared" si="3"/>
        <v>2710400</v>
      </c>
      <c r="V9" s="5">
        <v>3.7100000000000001E-2</v>
      </c>
    </row>
    <row r="10" spans="1:22" x14ac:dyDescent="0.2">
      <c r="A10" s="16" t="s">
        <v>350</v>
      </c>
      <c r="B10" s="4">
        <v>75200</v>
      </c>
      <c r="C10" s="4">
        <v>438534</v>
      </c>
      <c r="D10" s="4">
        <v>-363334</v>
      </c>
      <c r="E10" s="4">
        <v>-6120210000</v>
      </c>
      <c r="F10" s="4">
        <f t="shared" si="0"/>
        <v>-778058301453</v>
      </c>
      <c r="G10" s="4">
        <v>0</v>
      </c>
      <c r="H10" s="4">
        <v>0</v>
      </c>
      <c r="I10" s="4">
        <v>0</v>
      </c>
      <c r="J10" s="4">
        <v>3172695000</v>
      </c>
      <c r="K10">
        <f t="shared" si="1"/>
        <v>24828229000</v>
      </c>
      <c r="L10" s="4">
        <v>374</v>
      </c>
      <c r="M10" s="4">
        <v>905</v>
      </c>
      <c r="N10" s="4">
        <v>58</v>
      </c>
      <c r="O10" s="4">
        <v>88</v>
      </c>
      <c r="P10" s="4">
        <v>1686500</v>
      </c>
      <c r="Q10" s="4">
        <v>2341400</v>
      </c>
      <c r="R10" s="5">
        <v>9.0000000000000011E-3</v>
      </c>
      <c r="S10" s="4">
        <v>4320700</v>
      </c>
      <c r="T10" s="4">
        <f t="shared" si="2"/>
        <v>3944550</v>
      </c>
      <c r="U10" s="4">
        <f t="shared" si="3"/>
        <v>2710400</v>
      </c>
      <c r="V10" s="5">
        <v>8.8999999999999999E-3</v>
      </c>
    </row>
    <row r="11" spans="1:22" x14ac:dyDescent="0.2">
      <c r="A11" s="16" t="s">
        <v>349</v>
      </c>
      <c r="B11" s="4">
        <v>49700</v>
      </c>
      <c r="C11" s="4">
        <v>287100</v>
      </c>
      <c r="D11" s="4">
        <v>-237400</v>
      </c>
      <c r="E11" s="4">
        <v>-3997120000</v>
      </c>
      <c r="F11" s="4">
        <f t="shared" si="0"/>
        <v>-771938091453</v>
      </c>
      <c r="G11" s="4">
        <v>0</v>
      </c>
      <c r="H11" s="4">
        <v>0</v>
      </c>
      <c r="I11" s="4">
        <v>0</v>
      </c>
      <c r="J11" s="4">
        <v>-1991410000</v>
      </c>
      <c r="K11">
        <f t="shared" si="1"/>
        <v>21655534000</v>
      </c>
      <c r="L11" s="4">
        <v>225</v>
      </c>
      <c r="M11" s="4">
        <v>711</v>
      </c>
      <c r="N11" s="4">
        <v>32</v>
      </c>
      <c r="O11" s="4">
        <v>45</v>
      </c>
      <c r="P11" s="4">
        <v>1076600</v>
      </c>
      <c r="Q11" s="4">
        <v>1180700</v>
      </c>
      <c r="R11" s="5">
        <v>-5.8999999999999999E-3</v>
      </c>
      <c r="S11" s="4">
        <v>2710400</v>
      </c>
      <c r="T11" s="4">
        <f t="shared" si="2"/>
        <v>4036580</v>
      </c>
      <c r="U11" s="4">
        <f t="shared" si="3"/>
        <v>2819700</v>
      </c>
      <c r="V11" s="5">
        <v>1.4800000000000001E-2</v>
      </c>
    </row>
    <row r="12" spans="1:22" x14ac:dyDescent="0.2">
      <c r="A12" s="16" t="s">
        <v>348</v>
      </c>
      <c r="B12" s="4">
        <v>59100</v>
      </c>
      <c r="C12" s="4">
        <v>287131</v>
      </c>
      <c r="D12" s="4">
        <v>-228031</v>
      </c>
      <c r="E12" s="4">
        <v>-3818110000</v>
      </c>
      <c r="F12" s="4">
        <f t="shared" ref="F12:F38" si="4">E12+F13</f>
        <v>-767940971453</v>
      </c>
      <c r="G12" s="4">
        <v>0</v>
      </c>
      <c r="H12" s="4">
        <v>0</v>
      </c>
      <c r="I12" s="4">
        <v>0</v>
      </c>
      <c r="J12" s="4">
        <v>-415510000</v>
      </c>
      <c r="K12">
        <f t="shared" ref="K12:K38" si="5">K13+J12</f>
        <v>23646944000</v>
      </c>
      <c r="L12" s="4">
        <v>310</v>
      </c>
      <c r="M12" s="4">
        <v>820</v>
      </c>
      <c r="N12" s="4">
        <v>25</v>
      </c>
      <c r="O12" s="4">
        <v>49</v>
      </c>
      <c r="P12" s="4">
        <v>1101400</v>
      </c>
      <c r="Q12" s="4">
        <v>1686600</v>
      </c>
      <c r="R12" s="5">
        <v>1.8200000000000001E-2</v>
      </c>
      <c r="S12" s="4">
        <v>2819700</v>
      </c>
      <c r="T12" s="4">
        <f t="shared" si="2"/>
        <v>4164320</v>
      </c>
      <c r="U12" s="4">
        <f t="shared" ref="U12:U38" si="6">MIN(S13:S17)</f>
        <v>1672600</v>
      </c>
      <c r="V12" s="5">
        <v>2.3700000000000002E-2</v>
      </c>
    </row>
    <row r="13" spans="1:22" x14ac:dyDescent="0.2">
      <c r="A13" s="16" t="s">
        <v>347</v>
      </c>
      <c r="B13" s="4">
        <v>178700</v>
      </c>
      <c r="C13" s="4">
        <v>575817</v>
      </c>
      <c r="D13" s="4">
        <v>-397117</v>
      </c>
      <c r="E13" s="4">
        <v>-6648210000</v>
      </c>
      <c r="F13" s="4">
        <f t="shared" si="4"/>
        <v>-764122861453</v>
      </c>
      <c r="G13" s="4">
        <v>0</v>
      </c>
      <c r="H13" s="4">
        <v>0</v>
      </c>
      <c r="I13" s="4">
        <v>0</v>
      </c>
      <c r="J13" s="4">
        <v>1994460000</v>
      </c>
      <c r="K13">
        <f t="shared" si="5"/>
        <v>24062454000</v>
      </c>
      <c r="L13" s="4">
        <v>260</v>
      </c>
      <c r="M13" s="4">
        <v>1375</v>
      </c>
      <c r="N13" s="4">
        <v>47</v>
      </c>
      <c r="O13" s="4">
        <v>65</v>
      </c>
      <c r="P13" s="4">
        <v>1188800</v>
      </c>
      <c r="Q13" s="4">
        <v>2371000</v>
      </c>
      <c r="R13" s="5">
        <v>-1.5100000000000001E-2</v>
      </c>
      <c r="S13" s="4">
        <v>3607300</v>
      </c>
      <c r="T13" s="4">
        <f t="shared" si="2"/>
        <v>4382710</v>
      </c>
      <c r="U13" s="4">
        <f t="shared" si="6"/>
        <v>1672600</v>
      </c>
      <c r="V13" s="5">
        <v>2.0799999999999999E-2</v>
      </c>
    </row>
    <row r="14" spans="1:22" x14ac:dyDescent="0.2">
      <c r="A14" s="16" t="s">
        <v>340</v>
      </c>
      <c r="B14" s="4">
        <v>120500</v>
      </c>
      <c r="C14" s="4">
        <v>742696</v>
      </c>
      <c r="D14" s="4">
        <v>-622196</v>
      </c>
      <c r="E14" s="4">
        <v>-10541790000</v>
      </c>
      <c r="F14" s="4">
        <f t="shared" si="4"/>
        <v>-757474651453</v>
      </c>
      <c r="G14" s="4">
        <v>0</v>
      </c>
      <c r="H14" s="4">
        <v>0</v>
      </c>
      <c r="I14" s="4">
        <v>0</v>
      </c>
      <c r="J14" s="4">
        <v>1994460000</v>
      </c>
      <c r="K14">
        <f t="shared" si="5"/>
        <v>22067994000</v>
      </c>
      <c r="L14" s="4">
        <v>666</v>
      </c>
      <c r="M14" s="4">
        <v>1380</v>
      </c>
      <c r="N14" s="4">
        <v>55</v>
      </c>
      <c r="O14" s="4">
        <v>75</v>
      </c>
      <c r="P14" s="4">
        <v>1423500</v>
      </c>
      <c r="Q14" s="4">
        <v>2206300</v>
      </c>
      <c r="R14" s="5">
        <v>-2.8999999999999998E-3</v>
      </c>
      <c r="S14" s="4">
        <v>3876200</v>
      </c>
      <c r="T14" s="4">
        <f t="shared" si="2"/>
        <v>4603620</v>
      </c>
      <c r="U14" s="4">
        <f t="shared" si="6"/>
        <v>1672600</v>
      </c>
      <c r="V14" s="5">
        <v>1.7600000000000001E-2</v>
      </c>
    </row>
    <row r="15" spans="1:22" x14ac:dyDescent="0.2">
      <c r="A15" s="16" t="s">
        <v>339</v>
      </c>
      <c r="B15" s="4">
        <v>79900</v>
      </c>
      <c r="C15" s="4">
        <v>593520</v>
      </c>
      <c r="D15" s="4">
        <v>-513620</v>
      </c>
      <c r="E15" s="4">
        <v>-8686980000</v>
      </c>
      <c r="F15" s="4">
        <f t="shared" si="4"/>
        <v>-746932861453</v>
      </c>
      <c r="G15" s="4">
        <v>0</v>
      </c>
      <c r="H15" s="4">
        <v>0</v>
      </c>
      <c r="I15" s="4">
        <v>0</v>
      </c>
      <c r="J15" s="4">
        <v>2406820000</v>
      </c>
      <c r="K15">
        <f t="shared" si="5"/>
        <v>20073534000</v>
      </c>
      <c r="L15" s="4">
        <v>420</v>
      </c>
      <c r="M15" s="4">
        <v>1234</v>
      </c>
      <c r="N15" s="4">
        <v>44</v>
      </c>
      <c r="O15" s="4">
        <v>84</v>
      </c>
      <c r="P15" s="4">
        <v>1112900</v>
      </c>
      <c r="Q15" s="4">
        <v>2491300</v>
      </c>
      <c r="R15" s="5">
        <v>-8.8999999999999999E-3</v>
      </c>
      <c r="S15" s="4">
        <v>3650900</v>
      </c>
      <c r="T15" s="4">
        <f t="shared" si="2"/>
        <v>6281774.5</v>
      </c>
      <c r="U15" s="4">
        <f t="shared" si="6"/>
        <v>1672600</v>
      </c>
      <c r="V15" s="5">
        <v>2.0499999999999997E-2</v>
      </c>
    </row>
    <row r="16" spans="1:22" x14ac:dyDescent="0.2">
      <c r="A16" s="16" t="s">
        <v>338</v>
      </c>
      <c r="B16" s="4">
        <v>572900</v>
      </c>
      <c r="C16" s="4">
        <v>585000</v>
      </c>
      <c r="D16" s="4">
        <v>-12100</v>
      </c>
      <c r="E16" s="4">
        <v>-282120000</v>
      </c>
      <c r="F16" s="4">
        <f t="shared" si="4"/>
        <v>-738245881453</v>
      </c>
      <c r="G16" s="4">
        <v>0</v>
      </c>
      <c r="H16" s="4">
        <v>0</v>
      </c>
      <c r="I16" s="4">
        <v>0</v>
      </c>
      <c r="J16" s="4">
        <v>4349710000</v>
      </c>
      <c r="K16">
        <f t="shared" si="5"/>
        <v>17666714000</v>
      </c>
      <c r="L16" s="4">
        <v>911</v>
      </c>
      <c r="M16" s="4">
        <v>1350</v>
      </c>
      <c r="N16" s="4">
        <v>119</v>
      </c>
      <c r="O16" s="4">
        <v>60</v>
      </c>
      <c r="P16" s="4">
        <v>4295200</v>
      </c>
      <c r="Q16" s="4">
        <v>2029300</v>
      </c>
      <c r="R16" s="5">
        <v>5.2699999999999997E-2</v>
      </c>
      <c r="S16" s="4">
        <v>6359100</v>
      </c>
      <c r="T16" s="4">
        <f t="shared" si="2"/>
        <v>6436844.5</v>
      </c>
      <c r="U16" s="4">
        <f t="shared" si="6"/>
        <v>1672600</v>
      </c>
      <c r="V16" s="5">
        <v>5.0099999999999999E-2</v>
      </c>
    </row>
    <row r="17" spans="1:22" x14ac:dyDescent="0.2">
      <c r="A17" s="16" t="s">
        <v>337</v>
      </c>
      <c r="B17" s="4">
        <v>42000</v>
      </c>
      <c r="C17" s="4">
        <v>147046</v>
      </c>
      <c r="D17" s="4">
        <v>-105046</v>
      </c>
      <c r="E17" s="4">
        <v>-1688680000</v>
      </c>
      <c r="F17" s="4">
        <f t="shared" si="4"/>
        <v>-737963761453</v>
      </c>
      <c r="G17" s="4">
        <v>0</v>
      </c>
      <c r="H17" s="4">
        <v>0</v>
      </c>
      <c r="I17" s="4">
        <v>0</v>
      </c>
      <c r="J17" s="4">
        <v>-962925000</v>
      </c>
      <c r="K17">
        <f t="shared" si="5"/>
        <v>13317004000</v>
      </c>
      <c r="L17" s="4">
        <v>292</v>
      </c>
      <c r="M17" s="4">
        <v>1593</v>
      </c>
      <c r="N17" s="4">
        <v>15</v>
      </c>
      <c r="O17" s="4">
        <v>20</v>
      </c>
      <c r="P17" s="4">
        <v>417000</v>
      </c>
      <c r="Q17" s="4">
        <v>1072500</v>
      </c>
      <c r="R17" s="5">
        <v>6.3E-3</v>
      </c>
      <c r="S17" s="4">
        <v>1672600</v>
      </c>
      <c r="T17" s="4">
        <f t="shared" si="2"/>
        <v>8743424.5</v>
      </c>
      <c r="U17" s="4">
        <f t="shared" si="6"/>
        <v>2667000</v>
      </c>
      <c r="V17" s="5">
        <v>1.54E-2</v>
      </c>
    </row>
    <row r="18" spans="1:22" x14ac:dyDescent="0.2">
      <c r="A18" s="16" t="s">
        <v>336</v>
      </c>
      <c r="B18" s="4">
        <v>277100</v>
      </c>
      <c r="C18" s="4">
        <v>719395</v>
      </c>
      <c r="D18" s="4">
        <v>-442295</v>
      </c>
      <c r="E18" s="4">
        <v>-7154260000</v>
      </c>
      <c r="F18" s="4">
        <f t="shared" si="4"/>
        <v>-736275081453</v>
      </c>
      <c r="G18" s="4">
        <v>0</v>
      </c>
      <c r="H18" s="4">
        <v>0</v>
      </c>
      <c r="I18" s="4">
        <v>0</v>
      </c>
      <c r="J18" s="4">
        <v>-5498529000</v>
      </c>
      <c r="K18">
        <f t="shared" si="5"/>
        <v>14279929000</v>
      </c>
      <c r="L18" s="4">
        <v>451</v>
      </c>
      <c r="M18" s="4">
        <v>2496</v>
      </c>
      <c r="N18" s="4">
        <v>40</v>
      </c>
      <c r="O18" s="4">
        <v>133</v>
      </c>
      <c r="P18" s="4">
        <v>1120500</v>
      </c>
      <c r="Q18" s="4">
        <v>5485000</v>
      </c>
      <c r="R18" s="5">
        <v>-3.1099999999999999E-2</v>
      </c>
      <c r="S18" s="4">
        <v>6813900</v>
      </c>
      <c r="T18" s="4">
        <f t="shared" si="2"/>
        <v>10356957.1</v>
      </c>
      <c r="U18" s="4">
        <f t="shared" si="6"/>
        <v>2667000</v>
      </c>
      <c r="V18" s="5">
        <v>5.1100000000000007E-2</v>
      </c>
    </row>
    <row r="19" spans="1:22" x14ac:dyDescent="0.2">
      <c r="A19" s="16" t="s">
        <v>335</v>
      </c>
      <c r="B19" s="4">
        <v>5100</v>
      </c>
      <c r="C19" s="4">
        <v>590300</v>
      </c>
      <c r="D19" s="4">
        <v>-585200</v>
      </c>
      <c r="E19" s="4">
        <v>-9708430000</v>
      </c>
      <c r="F19" s="4">
        <f t="shared" si="4"/>
        <v>-729120821453</v>
      </c>
      <c r="G19" s="4">
        <v>0</v>
      </c>
      <c r="H19" s="4">
        <v>0</v>
      </c>
      <c r="I19" s="4">
        <v>0</v>
      </c>
      <c r="J19" s="4">
        <v>-1243650000</v>
      </c>
      <c r="K19">
        <f t="shared" si="5"/>
        <v>19778458000</v>
      </c>
      <c r="L19" s="4">
        <v>377</v>
      </c>
      <c r="M19" s="4">
        <v>1648</v>
      </c>
      <c r="N19" s="4">
        <v>44</v>
      </c>
      <c r="O19" s="4">
        <v>116</v>
      </c>
      <c r="P19" s="4">
        <v>1230200</v>
      </c>
      <c r="Q19" s="4">
        <v>3776000</v>
      </c>
      <c r="R19" s="5">
        <v>-1.2E-2</v>
      </c>
      <c r="S19" s="4">
        <v>5268400</v>
      </c>
      <c r="T19" s="4">
        <f t="shared" si="2"/>
        <v>12217087.1</v>
      </c>
      <c r="U19" s="4">
        <f t="shared" si="6"/>
        <v>2667000</v>
      </c>
      <c r="V19" s="5">
        <v>1.4999999999999999E-2</v>
      </c>
    </row>
    <row r="20" spans="1:22" x14ac:dyDescent="0.2">
      <c r="A20" s="16" t="s">
        <v>334</v>
      </c>
      <c r="B20" s="4">
        <v>67000</v>
      </c>
      <c r="C20" s="4">
        <v>675526</v>
      </c>
      <c r="D20" s="4">
        <v>-608526</v>
      </c>
      <c r="E20" s="4">
        <v>-10314910000</v>
      </c>
      <c r="F20" s="4">
        <f t="shared" si="4"/>
        <v>-719412391453</v>
      </c>
      <c r="G20" s="4">
        <v>0</v>
      </c>
      <c r="H20" s="4">
        <v>0</v>
      </c>
      <c r="I20" s="4">
        <v>0</v>
      </c>
      <c r="J20" s="4">
        <v>71740000</v>
      </c>
      <c r="K20">
        <f t="shared" si="5"/>
        <v>21022108000</v>
      </c>
      <c r="L20" s="4">
        <v>295</v>
      </c>
      <c r="M20" s="4">
        <v>1660</v>
      </c>
      <c r="N20" s="4">
        <v>28</v>
      </c>
      <c r="O20" s="4">
        <v>55</v>
      </c>
      <c r="P20" s="4">
        <v>708000</v>
      </c>
      <c r="Q20" s="4">
        <v>1809100</v>
      </c>
      <c r="R20" s="5">
        <v>-1.49E-2</v>
      </c>
      <c r="S20" s="4">
        <v>2667000</v>
      </c>
      <c r="T20" s="4">
        <f t="shared" si="2"/>
        <v>14661297.1</v>
      </c>
      <c r="U20" s="4">
        <f t="shared" si="6"/>
        <v>3630700</v>
      </c>
      <c r="V20" s="5">
        <v>2.0499999999999997E-2</v>
      </c>
    </row>
    <row r="21" spans="1:22" x14ac:dyDescent="0.2">
      <c r="A21" s="16" t="s">
        <v>333</v>
      </c>
      <c r="B21" s="4">
        <v>57000</v>
      </c>
      <c r="C21" s="4">
        <v>475700</v>
      </c>
      <c r="D21" s="4">
        <v>-418700</v>
      </c>
      <c r="E21" s="4">
        <v>-7089860000</v>
      </c>
      <c r="F21" s="4">
        <f t="shared" si="4"/>
        <v>-709097481453</v>
      </c>
      <c r="G21" s="4">
        <v>0</v>
      </c>
      <c r="H21" s="4">
        <v>0</v>
      </c>
      <c r="I21" s="4">
        <v>0</v>
      </c>
      <c r="J21" s="4">
        <v>71740000</v>
      </c>
      <c r="K21">
        <f t="shared" si="5"/>
        <v>20950368000</v>
      </c>
      <c r="L21" s="4">
        <v>428</v>
      </c>
      <c r="M21" s="4">
        <v>1084</v>
      </c>
      <c r="N21" s="4">
        <v>58</v>
      </c>
      <c r="O21" s="4">
        <v>45</v>
      </c>
      <c r="P21" s="4">
        <v>1976500</v>
      </c>
      <c r="Q21" s="4">
        <v>1346700</v>
      </c>
      <c r="R21" s="5">
        <v>9.0000000000000011E-3</v>
      </c>
      <c r="S21" s="4">
        <v>3630700</v>
      </c>
      <c r="T21" s="4">
        <f t="shared" si="2"/>
        <v>14579557.1</v>
      </c>
      <c r="U21" s="4">
        <f t="shared" si="6"/>
        <v>4097100</v>
      </c>
      <c r="V21" s="5">
        <v>1.47E-2</v>
      </c>
    </row>
    <row r="22" spans="1:22" x14ac:dyDescent="0.2">
      <c r="A22" s="16" t="s">
        <v>332</v>
      </c>
      <c r="B22" s="4">
        <v>36900</v>
      </c>
      <c r="C22" s="4">
        <v>412200</v>
      </c>
      <c r="D22" s="4">
        <v>-375300</v>
      </c>
      <c r="E22" s="4">
        <v>-6290090000</v>
      </c>
      <c r="F22" s="4">
        <f t="shared" si="4"/>
        <v>-702007621453</v>
      </c>
      <c r="K22">
        <f t="shared" si="5"/>
        <v>20878628000</v>
      </c>
      <c r="L22" s="4">
        <v>485</v>
      </c>
      <c r="M22" s="4">
        <v>1284</v>
      </c>
      <c r="N22" s="4">
        <v>58</v>
      </c>
      <c r="O22" s="4">
        <v>53</v>
      </c>
      <c r="P22" s="4">
        <v>2011100</v>
      </c>
      <c r="Q22" s="4">
        <v>1657300</v>
      </c>
      <c r="R22" s="5">
        <v>1.8200000000000001E-2</v>
      </c>
      <c r="S22" s="4">
        <v>4097100</v>
      </c>
      <c r="T22" s="4">
        <f t="shared" si="2"/>
        <v>14422997.1</v>
      </c>
      <c r="U22" s="4">
        <f t="shared" si="6"/>
        <v>5791200</v>
      </c>
      <c r="V22" s="5">
        <v>2.3700000000000002E-2</v>
      </c>
    </row>
    <row r="23" spans="1:22" x14ac:dyDescent="0.2">
      <c r="A23" s="16" t="s">
        <v>331</v>
      </c>
      <c r="B23" s="4">
        <v>364100</v>
      </c>
      <c r="C23" s="4">
        <v>609500</v>
      </c>
      <c r="D23" s="4">
        <v>-245400</v>
      </c>
      <c r="E23" s="4">
        <v>-4091060000</v>
      </c>
      <c r="F23" s="4">
        <f t="shared" si="4"/>
        <v>-695717531453</v>
      </c>
      <c r="G23" s="4">
        <v>0</v>
      </c>
      <c r="H23" s="4">
        <v>0</v>
      </c>
      <c r="I23" s="4">
        <v>0</v>
      </c>
      <c r="J23" s="4">
        <v>977245000</v>
      </c>
      <c r="K23">
        <f t="shared" si="5"/>
        <v>20878628000</v>
      </c>
      <c r="L23" s="4">
        <v>549</v>
      </c>
      <c r="M23" s="4">
        <v>2977</v>
      </c>
      <c r="N23" s="4">
        <v>44</v>
      </c>
      <c r="O23" s="4">
        <v>154</v>
      </c>
      <c r="P23" s="4">
        <v>1221400</v>
      </c>
      <c r="Q23" s="4">
        <v>4223000</v>
      </c>
      <c r="R23" s="5">
        <v>-3.32E-2</v>
      </c>
      <c r="S23" s="4">
        <v>5791200</v>
      </c>
      <c r="T23" s="4">
        <f t="shared" si="2"/>
        <v>14019657.1</v>
      </c>
      <c r="U23" s="4">
        <f t="shared" si="6"/>
        <v>6085300</v>
      </c>
      <c r="V23" s="5">
        <v>4.07E-2</v>
      </c>
    </row>
    <row r="24" spans="1:22" x14ac:dyDescent="0.2">
      <c r="A24" s="16" t="s">
        <v>330</v>
      </c>
      <c r="B24" s="4">
        <v>89000</v>
      </c>
      <c r="C24" s="4">
        <v>1154400</v>
      </c>
      <c r="D24" s="4">
        <v>-1065400</v>
      </c>
      <c r="E24" s="4">
        <v>-18476810000</v>
      </c>
      <c r="F24" s="4">
        <f t="shared" si="4"/>
        <v>-691626471453</v>
      </c>
      <c r="K24">
        <f t="shared" si="5"/>
        <v>19901383000</v>
      </c>
      <c r="L24" s="4">
        <v>852</v>
      </c>
      <c r="M24" s="4">
        <v>2376</v>
      </c>
      <c r="N24" s="4">
        <v>72</v>
      </c>
      <c r="O24" s="4">
        <v>119</v>
      </c>
      <c r="P24" s="4">
        <v>2064000</v>
      </c>
      <c r="Q24" s="4">
        <v>3612700</v>
      </c>
      <c r="R24" s="5">
        <v>-3.5000000000000003E-2</v>
      </c>
      <c r="S24" s="4">
        <v>6085300</v>
      </c>
      <c r="T24" s="4">
        <f t="shared" si="2"/>
        <v>13973527.1</v>
      </c>
      <c r="U24" s="4">
        <f t="shared" si="6"/>
        <v>7909800</v>
      </c>
      <c r="V24" s="5">
        <v>4.2199999999999994E-2</v>
      </c>
    </row>
    <row r="25" spans="1:22" x14ac:dyDescent="0.2">
      <c r="A25" s="16" t="s">
        <v>329</v>
      </c>
      <c r="B25" s="4">
        <v>11000</v>
      </c>
      <c r="C25" s="4">
        <v>395100</v>
      </c>
      <c r="D25" s="4">
        <v>-384100</v>
      </c>
      <c r="E25" s="4">
        <v>-6820980000</v>
      </c>
      <c r="F25" s="4">
        <f t="shared" si="4"/>
        <v>-673149661453</v>
      </c>
      <c r="G25" s="4">
        <v>0</v>
      </c>
      <c r="H25" s="4">
        <v>0</v>
      </c>
      <c r="I25" s="4">
        <v>0</v>
      </c>
      <c r="J25" s="4">
        <v>-1488955000</v>
      </c>
      <c r="K25">
        <f t="shared" si="5"/>
        <v>19901383000</v>
      </c>
      <c r="L25" s="4">
        <v>375</v>
      </c>
      <c r="M25" s="4">
        <v>995</v>
      </c>
      <c r="N25" s="4">
        <v>26</v>
      </c>
      <c r="O25" s="4">
        <v>69</v>
      </c>
      <c r="P25" s="4">
        <v>761100</v>
      </c>
      <c r="Q25" s="4">
        <v>2030200</v>
      </c>
      <c r="R25" s="5">
        <v>-8.3999999999999995E-3</v>
      </c>
      <c r="S25" s="4">
        <v>20432445</v>
      </c>
      <c r="T25" s="4">
        <f t="shared" si="2"/>
        <v>12162872.6</v>
      </c>
      <c r="U25" s="4">
        <f t="shared" si="6"/>
        <v>7909800</v>
      </c>
      <c r="V25" s="5">
        <v>1.1200000000000002E-2</v>
      </c>
    </row>
    <row r="26" spans="1:22" x14ac:dyDescent="0.2">
      <c r="A26" s="16" t="s">
        <v>328</v>
      </c>
      <c r="B26" s="4">
        <v>176800</v>
      </c>
      <c r="C26" s="4">
        <v>833052</v>
      </c>
      <c r="D26" s="4">
        <v>-656252</v>
      </c>
      <c r="E26" s="4">
        <v>-11851760000</v>
      </c>
      <c r="F26" s="4">
        <f t="shared" si="4"/>
        <v>-666328681453</v>
      </c>
      <c r="G26" s="4">
        <v>0</v>
      </c>
      <c r="H26" s="4">
        <v>0</v>
      </c>
      <c r="I26" s="4">
        <v>0</v>
      </c>
      <c r="J26" s="4">
        <v>1525865000</v>
      </c>
      <c r="K26">
        <f t="shared" si="5"/>
        <v>21390338000</v>
      </c>
      <c r="L26" s="4">
        <v>2014</v>
      </c>
      <c r="M26" s="4">
        <v>2064</v>
      </c>
      <c r="N26" s="4">
        <v>160</v>
      </c>
      <c r="O26" s="4">
        <v>104</v>
      </c>
      <c r="P26" s="4">
        <v>3969300</v>
      </c>
      <c r="Q26" s="4">
        <v>3423300</v>
      </c>
      <c r="R26" s="5">
        <v>1.1399999999999999E-2</v>
      </c>
      <c r="S26" s="4">
        <v>7909800</v>
      </c>
      <c r="T26" s="4">
        <f t="shared" si="2"/>
        <v>11613432.6</v>
      </c>
      <c r="U26" s="4">
        <f t="shared" si="6"/>
        <v>2813300</v>
      </c>
      <c r="V26" s="5">
        <v>3.7900000000000003E-2</v>
      </c>
    </row>
    <row r="27" spans="1:22" x14ac:dyDescent="0.2">
      <c r="A27" s="16" t="s">
        <v>327</v>
      </c>
      <c r="B27" s="4">
        <v>31500</v>
      </c>
      <c r="C27" s="4">
        <v>397121</v>
      </c>
      <c r="D27" s="4">
        <v>-365621</v>
      </c>
      <c r="E27" s="4">
        <v>-6394900000</v>
      </c>
      <c r="F27" s="4">
        <f t="shared" si="4"/>
        <v>-654476921453</v>
      </c>
      <c r="G27" s="4">
        <v>0</v>
      </c>
      <c r="H27" s="4">
        <v>0</v>
      </c>
      <c r="I27" s="4">
        <v>0</v>
      </c>
      <c r="J27" s="4">
        <v>540850000</v>
      </c>
      <c r="K27">
        <f t="shared" si="5"/>
        <v>19864473000</v>
      </c>
      <c r="L27" s="4">
        <v>815</v>
      </c>
      <c r="M27" s="4">
        <v>1252</v>
      </c>
      <c r="N27" s="4">
        <v>65</v>
      </c>
      <c r="O27" s="4">
        <v>39</v>
      </c>
      <c r="P27" s="4">
        <v>1904500</v>
      </c>
      <c r="Q27" s="4">
        <v>1523700</v>
      </c>
      <c r="R27" s="5">
        <v>2.6200000000000001E-2</v>
      </c>
      <c r="S27" s="4">
        <v>24738400</v>
      </c>
      <c r="T27" s="4">
        <f t="shared" si="2"/>
        <v>9324102.5999999996</v>
      </c>
      <c r="U27" s="4">
        <f t="shared" si="6"/>
        <v>2531500</v>
      </c>
      <c r="V27" s="5">
        <v>2.2700000000000001E-2</v>
      </c>
    </row>
    <row r="28" spans="1:22" x14ac:dyDescent="0.2">
      <c r="A28" s="16" t="s">
        <v>326</v>
      </c>
      <c r="B28" s="4">
        <v>23826</v>
      </c>
      <c r="C28" s="4">
        <v>583429</v>
      </c>
      <c r="D28" s="4">
        <v>-559603</v>
      </c>
      <c r="E28" s="4">
        <v>-9618880000</v>
      </c>
      <c r="F28" s="4">
        <f t="shared" si="4"/>
        <v>-648082021453</v>
      </c>
      <c r="G28" s="4">
        <v>0</v>
      </c>
      <c r="H28" s="4">
        <v>0</v>
      </c>
      <c r="I28" s="4">
        <v>0</v>
      </c>
      <c r="J28" s="4">
        <v>-1489655000</v>
      </c>
      <c r="K28">
        <f t="shared" si="5"/>
        <v>19323623000</v>
      </c>
      <c r="L28" s="4">
        <v>493</v>
      </c>
      <c r="M28" s="4">
        <v>1349</v>
      </c>
      <c r="N28" s="4">
        <v>65</v>
      </c>
      <c r="O28" s="4">
        <v>57</v>
      </c>
      <c r="P28" s="4">
        <v>2207000</v>
      </c>
      <c r="Q28" s="4">
        <v>1949200</v>
      </c>
      <c r="R28" s="5">
        <v>8.8000000000000005E-3</v>
      </c>
      <c r="S28" s="4">
        <v>22949226</v>
      </c>
      <c r="T28" s="4">
        <f t="shared" si="2"/>
        <v>7374240</v>
      </c>
      <c r="U28" s="4">
        <f t="shared" si="6"/>
        <v>1757800</v>
      </c>
      <c r="V28" s="5">
        <v>1.7299999999999999E-2</v>
      </c>
    </row>
    <row r="29" spans="1:22" x14ac:dyDescent="0.2">
      <c r="A29" s="16" t="s">
        <v>325</v>
      </c>
      <c r="B29" s="4">
        <v>248000</v>
      </c>
      <c r="C29" s="4">
        <v>406657</v>
      </c>
      <c r="D29" s="4">
        <v>-158657</v>
      </c>
      <c r="E29" s="4">
        <v>-2708040000</v>
      </c>
      <c r="F29" s="4">
        <f t="shared" si="4"/>
        <v>-638463141453</v>
      </c>
      <c r="G29" s="4">
        <v>0</v>
      </c>
      <c r="H29" s="4">
        <v>0</v>
      </c>
      <c r="I29" s="4">
        <v>0</v>
      </c>
      <c r="J29" s="4">
        <v>-1852195000</v>
      </c>
      <c r="K29">
        <f t="shared" si="5"/>
        <v>20813278000</v>
      </c>
      <c r="L29" s="4">
        <v>293</v>
      </c>
      <c r="M29" s="4">
        <v>1556</v>
      </c>
      <c r="N29" s="4">
        <v>30</v>
      </c>
      <c r="O29" s="4">
        <v>86</v>
      </c>
      <c r="P29" s="4">
        <v>785100</v>
      </c>
      <c r="Q29" s="4">
        <v>2295600</v>
      </c>
      <c r="R29" s="5">
        <v>-2.8999999999999998E-3</v>
      </c>
      <c r="S29" s="4">
        <v>23869700</v>
      </c>
      <c r="T29" s="4">
        <f t="shared" si="2"/>
        <v>5349570</v>
      </c>
      <c r="U29" s="4">
        <f t="shared" si="6"/>
        <v>1757800</v>
      </c>
      <c r="V29" s="5">
        <v>1.4499999999999999E-2</v>
      </c>
    </row>
    <row r="30" spans="1:22" x14ac:dyDescent="0.2">
      <c r="A30" s="16" t="s">
        <v>324</v>
      </c>
      <c r="B30" s="4">
        <v>40100</v>
      </c>
      <c r="C30" s="4">
        <v>430800</v>
      </c>
      <c r="D30" s="4">
        <v>-390700</v>
      </c>
      <c r="E30" s="4">
        <v>-6720180000</v>
      </c>
      <c r="F30" s="4">
        <f t="shared" si="4"/>
        <v>-635755101453</v>
      </c>
      <c r="G30" s="4">
        <v>0</v>
      </c>
      <c r="H30" s="4">
        <v>0</v>
      </c>
      <c r="I30" s="4">
        <v>0</v>
      </c>
      <c r="J30" s="4">
        <v>-1022550000</v>
      </c>
      <c r="K30">
        <f t="shared" si="5"/>
        <v>22665473000</v>
      </c>
      <c r="L30" s="4">
        <v>339</v>
      </c>
      <c r="M30" s="4">
        <v>1435</v>
      </c>
      <c r="N30" s="4">
        <v>19</v>
      </c>
      <c r="O30" s="4">
        <v>65</v>
      </c>
      <c r="P30" s="4">
        <v>566800</v>
      </c>
      <c r="Q30" s="4">
        <v>2058800</v>
      </c>
      <c r="R30" s="5">
        <v>-1.1599999999999999E-2</v>
      </c>
      <c r="S30" s="4">
        <v>27109100</v>
      </c>
      <c r="T30" s="4">
        <f t="shared" si="2"/>
        <v>2865260</v>
      </c>
      <c r="U30" s="4">
        <f t="shared" si="6"/>
        <v>1757800</v>
      </c>
      <c r="V30" s="5">
        <v>2.0099999999999996E-2</v>
      </c>
    </row>
    <row r="31" spans="1:22" x14ac:dyDescent="0.2">
      <c r="A31" s="16" t="s">
        <v>323</v>
      </c>
      <c r="B31" s="4">
        <v>472200</v>
      </c>
      <c r="C31" s="4">
        <v>254169</v>
      </c>
      <c r="D31" s="4">
        <v>218031</v>
      </c>
      <c r="E31" s="4">
        <v>3794170000</v>
      </c>
      <c r="F31" s="4">
        <f t="shared" si="4"/>
        <v>-629034921453</v>
      </c>
      <c r="G31" s="4">
        <v>0</v>
      </c>
      <c r="H31" s="4">
        <v>0</v>
      </c>
      <c r="I31" s="4">
        <v>0</v>
      </c>
      <c r="J31" s="4">
        <v>-898480000</v>
      </c>
      <c r="K31">
        <f t="shared" si="5"/>
        <v>23688023000</v>
      </c>
      <c r="L31" s="4">
        <v>494</v>
      </c>
      <c r="M31" s="4">
        <v>756</v>
      </c>
      <c r="N31" s="4">
        <v>54</v>
      </c>
      <c r="O31" s="4">
        <v>53</v>
      </c>
      <c r="P31" s="4">
        <v>1290500</v>
      </c>
      <c r="Q31" s="4">
        <v>1522800</v>
      </c>
      <c r="R31" s="5">
        <v>5.8999999999999999E-3</v>
      </c>
      <c r="S31" s="4">
        <v>2813300</v>
      </c>
      <c r="T31" s="4">
        <f t="shared" si="2"/>
        <v>2900640</v>
      </c>
      <c r="U31" s="4">
        <f t="shared" si="6"/>
        <v>1757800</v>
      </c>
      <c r="V31" s="5">
        <v>8.6E-3</v>
      </c>
    </row>
    <row r="32" spans="1:22" x14ac:dyDescent="0.2">
      <c r="A32" s="16" t="s">
        <v>322</v>
      </c>
      <c r="B32" s="4">
        <v>861900</v>
      </c>
      <c r="C32" s="4">
        <v>313200</v>
      </c>
      <c r="D32" s="4">
        <v>548700</v>
      </c>
      <c r="E32" s="4">
        <v>9532450000</v>
      </c>
      <c r="F32" s="4">
        <f t="shared" si="4"/>
        <v>-632829091453</v>
      </c>
      <c r="G32" s="4">
        <v>0</v>
      </c>
      <c r="H32" s="4">
        <v>0</v>
      </c>
      <c r="I32" s="4">
        <v>0</v>
      </c>
      <c r="J32" s="4">
        <v>-898480000</v>
      </c>
      <c r="K32">
        <f t="shared" si="5"/>
        <v>24586503000</v>
      </c>
      <c r="L32" s="4">
        <v>272</v>
      </c>
      <c r="M32" s="4">
        <v>1180</v>
      </c>
      <c r="N32" s="4">
        <v>44</v>
      </c>
      <c r="O32" s="4">
        <v>41</v>
      </c>
      <c r="P32" s="4">
        <v>940500</v>
      </c>
      <c r="Q32" s="4">
        <v>1390300</v>
      </c>
      <c r="R32" s="5">
        <v>0</v>
      </c>
      <c r="S32" s="4">
        <v>2531500</v>
      </c>
      <c r="T32" s="4">
        <f t="shared" si="2"/>
        <v>2849340</v>
      </c>
      <c r="U32" s="4">
        <f t="shared" si="6"/>
        <v>1757800</v>
      </c>
      <c r="V32" s="5">
        <v>1.72E-2</v>
      </c>
    </row>
    <row r="33" spans="1:22" x14ac:dyDescent="0.2">
      <c r="A33" s="16" t="s">
        <v>321</v>
      </c>
      <c r="B33" s="4">
        <v>21700</v>
      </c>
      <c r="C33" s="4">
        <v>107900</v>
      </c>
      <c r="D33" s="4">
        <v>-86200</v>
      </c>
      <c r="E33" s="4">
        <v>-1486750000</v>
      </c>
      <c r="F33" s="4">
        <f t="shared" si="4"/>
        <v>-642361541453</v>
      </c>
      <c r="G33" s="4">
        <v>0</v>
      </c>
      <c r="H33" s="4">
        <v>0</v>
      </c>
      <c r="I33" s="4">
        <v>0</v>
      </c>
      <c r="J33" s="4">
        <v>-533910000</v>
      </c>
      <c r="K33">
        <f t="shared" si="5"/>
        <v>25484983000</v>
      </c>
      <c r="L33" s="4">
        <v>344</v>
      </c>
      <c r="M33" s="4">
        <v>746</v>
      </c>
      <c r="N33" s="4">
        <v>26</v>
      </c>
      <c r="O33" s="4">
        <v>29</v>
      </c>
      <c r="P33" s="4">
        <v>679700</v>
      </c>
      <c r="Q33" s="4">
        <v>858000</v>
      </c>
      <c r="R33" s="5">
        <v>5.8999999999999999E-3</v>
      </c>
      <c r="S33" s="4">
        <v>1757800</v>
      </c>
      <c r="T33" s="4">
        <f t="shared" si="2"/>
        <v>3054380</v>
      </c>
      <c r="U33" s="4">
        <f t="shared" si="6"/>
        <v>1845100</v>
      </c>
      <c r="V33" s="5">
        <v>1.1599999999999999E-2</v>
      </c>
    </row>
    <row r="34" spans="1:22" x14ac:dyDescent="0.2">
      <c r="A34" s="16" t="s">
        <v>320</v>
      </c>
      <c r="B34" s="4">
        <v>643300</v>
      </c>
      <c r="C34" s="4">
        <v>512200</v>
      </c>
      <c r="D34" s="4">
        <v>131100</v>
      </c>
      <c r="E34" s="4">
        <v>2398650000</v>
      </c>
      <c r="F34" s="4">
        <f t="shared" si="4"/>
        <v>-640874791453</v>
      </c>
      <c r="G34" s="4">
        <v>0</v>
      </c>
      <c r="H34" s="4">
        <v>0</v>
      </c>
      <c r="I34" s="4">
        <v>0</v>
      </c>
      <c r="J34" s="4">
        <v>2725450000</v>
      </c>
      <c r="K34">
        <f t="shared" si="5"/>
        <v>26018893000</v>
      </c>
      <c r="L34" s="4">
        <v>680</v>
      </c>
      <c r="M34" s="4">
        <v>2044</v>
      </c>
      <c r="N34" s="4">
        <v>93</v>
      </c>
      <c r="O34" s="4">
        <v>86</v>
      </c>
      <c r="P34" s="4">
        <v>2101100</v>
      </c>
      <c r="Q34" s="4">
        <v>3473200</v>
      </c>
      <c r="R34" s="5">
        <v>-3.5000000000000003E-2</v>
      </c>
      <c r="S34" s="4">
        <v>5624000</v>
      </c>
      <c r="T34" s="4">
        <f t="shared" si="2"/>
        <v>3004320</v>
      </c>
      <c r="U34" s="4">
        <f t="shared" si="6"/>
        <v>1845100</v>
      </c>
      <c r="V34" s="5">
        <v>5.2699999999999997E-2</v>
      </c>
    </row>
    <row r="35" spans="1:22" x14ac:dyDescent="0.2">
      <c r="A35" s="16" t="s">
        <v>319</v>
      </c>
      <c r="B35" s="4">
        <v>167600</v>
      </c>
      <c r="C35" s="4">
        <v>230100</v>
      </c>
      <c r="D35" s="4">
        <v>-62500</v>
      </c>
      <c r="E35" s="4">
        <v>-1094730000</v>
      </c>
      <c r="F35" s="4">
        <f t="shared" si="4"/>
        <v>-643273441453</v>
      </c>
      <c r="G35" s="4">
        <v>0</v>
      </c>
      <c r="H35" s="4">
        <v>0</v>
      </c>
      <c r="I35" s="4">
        <v>0</v>
      </c>
      <c r="J35" s="4">
        <v>252180000</v>
      </c>
      <c r="K35">
        <f t="shared" si="5"/>
        <v>23293443000</v>
      </c>
      <c r="L35" s="4">
        <v>171</v>
      </c>
      <c r="M35" s="4">
        <v>1140</v>
      </c>
      <c r="N35" s="4">
        <v>30</v>
      </c>
      <c r="O35" s="4">
        <v>40</v>
      </c>
      <c r="P35" s="4">
        <v>754500</v>
      </c>
      <c r="Q35" s="4">
        <v>1219600</v>
      </c>
      <c r="R35" s="5">
        <v>-2.8000000000000004E-3</v>
      </c>
      <c r="S35" s="4">
        <v>2325900</v>
      </c>
      <c r="T35" s="4">
        <f t="shared" si="2"/>
        <v>3557460</v>
      </c>
      <c r="U35" s="4">
        <f t="shared" si="6"/>
        <v>1845100</v>
      </c>
      <c r="V35" s="5">
        <v>1.3999999999999999E-2</v>
      </c>
    </row>
    <row r="36" spans="1:22" x14ac:dyDescent="0.2">
      <c r="A36" s="16" t="s">
        <v>318</v>
      </c>
      <c r="B36" s="4">
        <v>104900</v>
      </c>
      <c r="C36" s="4">
        <v>672737</v>
      </c>
      <c r="D36" s="4">
        <v>-567837</v>
      </c>
      <c r="E36" s="4">
        <v>-10100810000</v>
      </c>
      <c r="F36" s="4">
        <f t="shared" si="4"/>
        <v>-642178711453</v>
      </c>
      <c r="G36" s="4">
        <v>0</v>
      </c>
      <c r="H36" s="4">
        <v>0</v>
      </c>
      <c r="I36" s="4">
        <v>0</v>
      </c>
      <c r="J36" s="4">
        <v>699735000</v>
      </c>
      <c r="K36">
        <f t="shared" si="5"/>
        <v>23041263000</v>
      </c>
      <c r="L36" s="4">
        <v>352</v>
      </c>
      <c r="M36" s="4">
        <v>1054</v>
      </c>
      <c r="N36" s="4">
        <v>33</v>
      </c>
      <c r="O36" s="4">
        <v>38</v>
      </c>
      <c r="P36" s="4">
        <v>865200</v>
      </c>
      <c r="Q36" s="4">
        <v>1301200</v>
      </c>
      <c r="R36" s="5">
        <v>0</v>
      </c>
      <c r="S36" s="4">
        <v>2415400</v>
      </c>
      <c r="T36" s="4">
        <f t="shared" si="2"/>
        <v>4097160</v>
      </c>
      <c r="U36" s="4">
        <f t="shared" si="6"/>
        <v>1845100</v>
      </c>
      <c r="V36" s="5">
        <v>1.3999999999999999E-2</v>
      </c>
    </row>
    <row r="37" spans="1:22" x14ac:dyDescent="0.2">
      <c r="A37" s="16" t="s">
        <v>317</v>
      </c>
      <c r="B37" s="4">
        <v>32400</v>
      </c>
      <c r="C37" s="4">
        <v>215900</v>
      </c>
      <c r="D37" s="4">
        <v>-183500</v>
      </c>
      <c r="E37" s="4">
        <v>-3256230000</v>
      </c>
      <c r="F37" s="4">
        <f t="shared" si="4"/>
        <v>-632077901453</v>
      </c>
      <c r="G37" s="4">
        <v>0</v>
      </c>
      <c r="H37" s="4">
        <v>0</v>
      </c>
      <c r="I37" s="4">
        <v>0</v>
      </c>
      <c r="J37" s="4">
        <v>418300000</v>
      </c>
      <c r="K37">
        <f t="shared" si="5"/>
        <v>22341528000</v>
      </c>
      <c r="L37" s="4">
        <v>288</v>
      </c>
      <c r="M37" s="4">
        <v>872</v>
      </c>
      <c r="N37" s="4">
        <v>29</v>
      </c>
      <c r="O37" s="4">
        <v>28</v>
      </c>
      <c r="P37" s="4">
        <v>686600</v>
      </c>
      <c r="Q37" s="4">
        <v>972500</v>
      </c>
      <c r="R37" s="5">
        <v>2.8999999999999998E-3</v>
      </c>
      <c r="S37" s="4">
        <v>1845100</v>
      </c>
      <c r="T37" s="4">
        <f t="shared" si="2"/>
        <v>4608610</v>
      </c>
      <c r="U37" s="4">
        <f t="shared" si="6"/>
        <v>2018500</v>
      </c>
      <c r="V37" s="5">
        <v>8.5000000000000006E-3</v>
      </c>
    </row>
    <row r="38" spans="1:22" x14ac:dyDescent="0.2">
      <c r="A38" s="16" t="s">
        <v>316</v>
      </c>
      <c r="B38" s="4">
        <v>99100</v>
      </c>
      <c r="C38" s="4">
        <v>924835</v>
      </c>
      <c r="D38" s="4">
        <v>-825735</v>
      </c>
      <c r="E38" s="4">
        <v>-14659450000</v>
      </c>
      <c r="F38" s="4">
        <f t="shared" si="4"/>
        <v>-628821671453</v>
      </c>
      <c r="G38" s="4">
        <v>0</v>
      </c>
      <c r="H38" s="4">
        <v>0</v>
      </c>
      <c r="I38" s="4">
        <v>0</v>
      </c>
      <c r="J38" s="4">
        <v>2645430000</v>
      </c>
      <c r="K38">
        <f t="shared" si="5"/>
        <v>21923228000</v>
      </c>
      <c r="L38" s="4">
        <v>564</v>
      </c>
      <c r="M38" s="4">
        <v>1310</v>
      </c>
      <c r="N38" s="4">
        <v>56</v>
      </c>
      <c r="O38" s="4">
        <v>67</v>
      </c>
      <c r="P38" s="4">
        <v>1332500</v>
      </c>
      <c r="Q38" s="4">
        <v>1840100</v>
      </c>
      <c r="R38" s="5">
        <v>-1.41E-2</v>
      </c>
      <c r="S38" s="4">
        <v>3450600</v>
      </c>
      <c r="T38" s="4">
        <f t="shared" si="2"/>
        <v>5255300</v>
      </c>
      <c r="U38" s="4">
        <f t="shared" si="6"/>
        <v>2018500</v>
      </c>
      <c r="V38" s="5">
        <v>1.6799999999999999E-2</v>
      </c>
    </row>
    <row r="39" spans="1:22" x14ac:dyDescent="0.2">
      <c r="A39" s="16" t="s">
        <v>315</v>
      </c>
      <c r="B39" s="4">
        <v>48600</v>
      </c>
      <c r="C39" s="4">
        <v>1220900</v>
      </c>
      <c r="D39" s="4">
        <v>-1172300</v>
      </c>
      <c r="E39" s="4">
        <v>-21091940000</v>
      </c>
      <c r="F39" s="4">
        <f t="shared" ref="F39:F44" si="7">E39+F40</f>
        <v>-614162221453</v>
      </c>
      <c r="G39" s="4">
        <v>0</v>
      </c>
      <c r="H39" s="4">
        <v>0</v>
      </c>
      <c r="I39" s="4">
        <v>0</v>
      </c>
      <c r="J39" s="4">
        <v>2693250000</v>
      </c>
      <c r="K39">
        <f t="shared" ref="K39:K44" si="8">K40+J39</f>
        <v>19277798000</v>
      </c>
      <c r="L39" s="4">
        <v>342</v>
      </c>
      <c r="M39" s="4">
        <v>1250</v>
      </c>
      <c r="N39" s="4">
        <v>35</v>
      </c>
      <c r="O39" s="4">
        <v>101</v>
      </c>
      <c r="P39" s="4">
        <v>855200</v>
      </c>
      <c r="Q39" s="4">
        <v>2766200</v>
      </c>
      <c r="R39" s="5">
        <v>-1.3899999999999999E-2</v>
      </c>
      <c r="S39" s="4">
        <v>3623000</v>
      </c>
      <c r="T39" s="4">
        <f t="shared" ref="T39:T44" si="9">AVERAGE(S40:S49)</f>
        <v>5104630</v>
      </c>
      <c r="U39" s="4">
        <f t="shared" ref="U39:U44" si="10">MIN(S40:S44)</f>
        <v>2018500</v>
      </c>
      <c r="V39" s="5">
        <v>2.4700000000000003E-2</v>
      </c>
    </row>
    <row r="40" spans="1:22" x14ac:dyDescent="0.2">
      <c r="A40" s="16" t="s">
        <v>314</v>
      </c>
      <c r="B40" s="4">
        <v>282900</v>
      </c>
      <c r="C40" s="4">
        <v>269800</v>
      </c>
      <c r="D40" s="4">
        <v>13100</v>
      </c>
      <c r="E40" s="4">
        <v>255360000</v>
      </c>
      <c r="F40" s="4">
        <f t="shared" si="7"/>
        <v>-593070281453</v>
      </c>
      <c r="G40" s="4">
        <v>0</v>
      </c>
      <c r="H40" s="4">
        <v>0</v>
      </c>
      <c r="I40" s="4">
        <v>0</v>
      </c>
      <c r="J40" s="4">
        <v>2693250000</v>
      </c>
      <c r="K40">
        <f t="shared" si="8"/>
        <v>16584548000</v>
      </c>
      <c r="L40" s="4">
        <v>459</v>
      </c>
      <c r="M40" s="4">
        <v>383</v>
      </c>
      <c r="N40" s="4">
        <v>39</v>
      </c>
      <c r="O40" s="4">
        <v>45</v>
      </c>
      <c r="P40" s="4">
        <v>893600</v>
      </c>
      <c r="Q40" s="4">
        <v>1324900</v>
      </c>
      <c r="R40" s="5">
        <v>2.8000000000000004E-3</v>
      </c>
      <c r="S40" s="4">
        <v>2266000</v>
      </c>
      <c r="T40" s="4">
        <f t="shared" si="9"/>
        <v>5280510</v>
      </c>
      <c r="U40" s="4">
        <f t="shared" si="10"/>
        <v>2018500</v>
      </c>
      <c r="V40" s="5">
        <v>1.3600000000000001E-2</v>
      </c>
    </row>
    <row r="41" spans="1:22" x14ac:dyDescent="0.2">
      <c r="A41" s="16" t="s">
        <v>310</v>
      </c>
      <c r="B41" s="4">
        <v>1600</v>
      </c>
      <c r="C41" s="4">
        <v>1368700</v>
      </c>
      <c r="D41" s="4">
        <v>-1367100</v>
      </c>
      <c r="E41" s="4">
        <v>-24667260000</v>
      </c>
      <c r="F41" s="4">
        <f t="shared" si="7"/>
        <v>-593325641453</v>
      </c>
      <c r="G41" s="4">
        <v>0</v>
      </c>
      <c r="H41" s="4">
        <v>0</v>
      </c>
      <c r="I41" s="4">
        <v>0</v>
      </c>
      <c r="J41" s="4">
        <v>-5430000</v>
      </c>
      <c r="K41">
        <f t="shared" si="8"/>
        <v>13891298000</v>
      </c>
      <c r="L41" s="4">
        <v>423</v>
      </c>
      <c r="M41" s="4">
        <v>990</v>
      </c>
      <c r="N41" s="4">
        <v>61</v>
      </c>
      <c r="O41" s="4">
        <v>80</v>
      </c>
      <c r="P41" s="4">
        <v>1081900</v>
      </c>
      <c r="Q41" s="4">
        <v>2084300</v>
      </c>
      <c r="R41" s="5">
        <v>2.8000000000000004E-3</v>
      </c>
      <c r="S41" s="4">
        <v>3167100</v>
      </c>
      <c r="T41" s="4">
        <f t="shared" si="9"/>
        <v>5310010</v>
      </c>
      <c r="U41" s="4">
        <f t="shared" si="10"/>
        <v>2018500</v>
      </c>
      <c r="V41" s="5">
        <v>1.9199999999999998E-2</v>
      </c>
    </row>
    <row r="42" spans="1:22" x14ac:dyDescent="0.2">
      <c r="A42" s="16" t="s">
        <v>309</v>
      </c>
      <c r="B42" s="4">
        <v>180900</v>
      </c>
      <c r="C42" s="4">
        <v>839485</v>
      </c>
      <c r="D42" s="4">
        <v>-658585</v>
      </c>
      <c r="E42" s="4">
        <v>-11966860000</v>
      </c>
      <c r="F42" s="4">
        <f t="shared" si="7"/>
        <v>-568658381453</v>
      </c>
      <c r="G42" s="4">
        <v>0</v>
      </c>
      <c r="H42" s="4">
        <v>0</v>
      </c>
      <c r="I42" s="4">
        <v>0</v>
      </c>
      <c r="J42" s="4">
        <v>-356000000</v>
      </c>
      <c r="K42">
        <f t="shared" si="8"/>
        <v>13896728000</v>
      </c>
      <c r="L42" s="4">
        <v>359</v>
      </c>
      <c r="M42" s="4">
        <v>724</v>
      </c>
      <c r="N42" s="4">
        <v>26</v>
      </c>
      <c r="O42" s="4">
        <v>53</v>
      </c>
      <c r="P42" s="4">
        <v>675200</v>
      </c>
      <c r="Q42" s="4">
        <v>1280300</v>
      </c>
      <c r="R42" s="5">
        <v>-5.5000000000000005E-3</v>
      </c>
      <c r="S42" s="4">
        <v>2018500</v>
      </c>
      <c r="T42" s="4">
        <f t="shared" si="9"/>
        <v>5414660</v>
      </c>
      <c r="U42" s="4">
        <f t="shared" si="10"/>
        <v>3808200</v>
      </c>
      <c r="V42" s="5">
        <v>2.4399999999999998E-2</v>
      </c>
    </row>
    <row r="43" spans="1:22" x14ac:dyDescent="0.2">
      <c r="A43" s="16" t="s">
        <v>306</v>
      </c>
      <c r="B43" s="4">
        <v>340200</v>
      </c>
      <c r="C43" s="4">
        <v>385479</v>
      </c>
      <c r="D43" s="4">
        <v>-45279</v>
      </c>
      <c r="E43" s="4">
        <v>-833940000</v>
      </c>
      <c r="F43" s="4">
        <f t="shared" si="7"/>
        <v>-556691521453</v>
      </c>
      <c r="G43" s="4">
        <v>0</v>
      </c>
      <c r="H43" s="4">
        <v>0</v>
      </c>
      <c r="I43" s="4">
        <v>0</v>
      </c>
      <c r="J43" s="4">
        <v>395100000</v>
      </c>
      <c r="K43">
        <f t="shared" si="8"/>
        <v>14252728000</v>
      </c>
      <c r="L43" s="4">
        <v>773</v>
      </c>
      <c r="M43" s="4">
        <v>932</v>
      </c>
      <c r="N43" s="4">
        <v>79</v>
      </c>
      <c r="O43" s="4">
        <v>86</v>
      </c>
      <c r="P43" s="4">
        <v>1744300</v>
      </c>
      <c r="Q43" s="4">
        <v>1864300</v>
      </c>
      <c r="R43" s="5">
        <v>2.2499999999999999E-2</v>
      </c>
      <c r="S43" s="4">
        <v>3808200</v>
      </c>
      <c r="T43" s="4">
        <f t="shared" si="9"/>
        <v>5504530</v>
      </c>
      <c r="U43" s="4">
        <f t="shared" si="10"/>
        <v>5123400</v>
      </c>
      <c r="V43" s="5">
        <v>3.5499999999999997E-2</v>
      </c>
    </row>
    <row r="44" spans="1:22" x14ac:dyDescent="0.2">
      <c r="A44" s="16" t="s">
        <v>305</v>
      </c>
      <c r="B44" s="4">
        <v>125600</v>
      </c>
      <c r="C44" s="4">
        <v>1569100</v>
      </c>
      <c r="D44" s="4">
        <v>-1443500</v>
      </c>
      <c r="E44" s="4">
        <v>-25887060000</v>
      </c>
      <c r="F44" s="4">
        <f t="shared" si="7"/>
        <v>-555857581453</v>
      </c>
      <c r="G44" s="4">
        <v>0</v>
      </c>
      <c r="H44" s="4">
        <v>0</v>
      </c>
      <c r="I44" s="4">
        <v>0</v>
      </c>
      <c r="J44" s="4">
        <v>-13068110000</v>
      </c>
      <c r="K44">
        <f t="shared" si="8"/>
        <v>13857628000</v>
      </c>
      <c r="L44" s="4">
        <v>529</v>
      </c>
      <c r="M44" s="4">
        <v>903</v>
      </c>
      <c r="N44" s="4">
        <v>61</v>
      </c>
      <c r="O44" s="4">
        <v>116</v>
      </c>
      <c r="P44" s="4">
        <v>1718100</v>
      </c>
      <c r="Q44" s="4">
        <v>3106400</v>
      </c>
      <c r="R44" s="5">
        <v>-5.6000000000000008E-3</v>
      </c>
      <c r="S44" s="4">
        <v>5123400</v>
      </c>
      <c r="T44" s="4">
        <f t="shared" si="9"/>
        <v>5435700</v>
      </c>
      <c r="U44" s="4">
        <f t="shared" si="10"/>
        <v>2116300</v>
      </c>
      <c r="V44" s="5">
        <v>2.2000000000000002E-2</v>
      </c>
    </row>
    <row r="45" spans="1:22" x14ac:dyDescent="0.2">
      <c r="A45" s="16" t="s">
        <v>304</v>
      </c>
      <c r="B45" s="4">
        <v>151300</v>
      </c>
      <c r="C45" s="4">
        <v>1810450</v>
      </c>
      <c r="D45" s="4">
        <v>-1659150</v>
      </c>
      <c r="E45" s="4">
        <v>-29966111857</v>
      </c>
      <c r="F45" s="4">
        <f t="shared" ref="F45:F55" si="11">E45+F46</f>
        <v>-529970521453</v>
      </c>
      <c r="G45" s="4">
        <v>0</v>
      </c>
      <c r="H45" s="4">
        <v>0</v>
      </c>
      <c r="I45" s="4">
        <v>0</v>
      </c>
      <c r="J45" s="4">
        <v>-536060000</v>
      </c>
      <c r="K45">
        <f t="shared" ref="K45:K55" si="12">K46+J45</f>
        <v>26925738000</v>
      </c>
      <c r="L45" s="4">
        <v>1069</v>
      </c>
      <c r="M45" s="4">
        <v>1726</v>
      </c>
      <c r="N45" s="4">
        <v>98</v>
      </c>
      <c r="O45" s="4">
        <v>156</v>
      </c>
      <c r="P45" s="4">
        <v>3270100</v>
      </c>
      <c r="Q45" s="4">
        <v>3908200</v>
      </c>
      <c r="R45" s="5">
        <v>1.4199999999999999E-2</v>
      </c>
      <c r="S45" s="4">
        <v>7857300</v>
      </c>
      <c r="T45" s="4">
        <f t="shared" ref="T45:T61" si="13">AVERAGE(S46:S55)</f>
        <v>5947300</v>
      </c>
      <c r="U45" s="4">
        <f t="shared" ref="U45:U55" si="14">MIN(S46:S50)</f>
        <v>2116300</v>
      </c>
      <c r="V45" s="5">
        <v>3.8199999999999998E-2</v>
      </c>
    </row>
    <row r="46" spans="1:22" x14ac:dyDescent="0.2">
      <c r="A46" s="16" t="s">
        <v>303</v>
      </c>
      <c r="B46" s="4">
        <v>109800</v>
      </c>
      <c r="C46" s="4">
        <v>1440800</v>
      </c>
      <c r="D46" s="4">
        <v>-1331000</v>
      </c>
      <c r="E46" s="4">
        <v>-23615340394</v>
      </c>
      <c r="F46" s="4">
        <f t="shared" si="11"/>
        <v>-500004409596</v>
      </c>
      <c r="G46" s="4">
        <v>0</v>
      </c>
      <c r="H46" s="4">
        <v>0</v>
      </c>
      <c r="I46" s="4">
        <v>0</v>
      </c>
      <c r="J46" s="4">
        <v>-8448000</v>
      </c>
      <c r="K46">
        <f t="shared" si="12"/>
        <v>27461798000</v>
      </c>
      <c r="L46" s="4">
        <v>488</v>
      </c>
      <c r="M46" s="4">
        <v>1714</v>
      </c>
      <c r="N46" s="4">
        <v>66</v>
      </c>
      <c r="O46" s="4">
        <v>182</v>
      </c>
      <c r="P46" s="4">
        <v>1626700</v>
      </c>
      <c r="Q46" s="4">
        <v>5564500</v>
      </c>
      <c r="R46" s="5">
        <v>-5.6000000000000008E-3</v>
      </c>
      <c r="S46" s="4">
        <v>7812400</v>
      </c>
      <c r="T46" s="4">
        <f t="shared" si="13"/>
        <v>6786307.7000000002</v>
      </c>
      <c r="U46" s="4">
        <f t="shared" si="14"/>
        <v>2116300</v>
      </c>
      <c r="V46" s="5">
        <v>1.6799999999999999E-2</v>
      </c>
    </row>
    <row r="47" spans="1:22" x14ac:dyDescent="0.2">
      <c r="A47" s="16" t="s">
        <v>299</v>
      </c>
      <c r="B47" s="4">
        <v>63588</v>
      </c>
      <c r="C47" s="4">
        <v>950447</v>
      </c>
      <c r="D47" s="4">
        <v>-886859</v>
      </c>
      <c r="E47" s="4">
        <v>-15926890000</v>
      </c>
      <c r="F47" s="4">
        <f t="shared" si="11"/>
        <v>-476389069202</v>
      </c>
      <c r="G47" s="4">
        <v>0</v>
      </c>
      <c r="H47" s="4">
        <v>0</v>
      </c>
      <c r="I47" s="4">
        <v>0</v>
      </c>
      <c r="J47" s="4">
        <v>-8448000</v>
      </c>
      <c r="K47">
        <f t="shared" si="12"/>
        <v>27470246000</v>
      </c>
      <c r="L47" s="4">
        <v>1027</v>
      </c>
      <c r="M47" s="4">
        <v>1224</v>
      </c>
      <c r="N47" s="4">
        <v>127</v>
      </c>
      <c r="O47" s="4">
        <v>130</v>
      </c>
      <c r="P47" s="4">
        <v>3133700</v>
      </c>
      <c r="Q47" s="4">
        <v>3823400</v>
      </c>
      <c r="R47" s="5">
        <v>8.6E-3</v>
      </c>
      <c r="S47" s="4">
        <v>6959600</v>
      </c>
      <c r="T47" s="4">
        <f t="shared" si="13"/>
        <v>6743603.4000000004</v>
      </c>
      <c r="U47" s="4">
        <f t="shared" si="14"/>
        <v>2116300</v>
      </c>
      <c r="V47" s="5">
        <v>2.4900000000000002E-2</v>
      </c>
    </row>
    <row r="48" spans="1:22" x14ac:dyDescent="0.2">
      <c r="A48" s="16" t="s">
        <v>298</v>
      </c>
      <c r="B48" s="4">
        <v>6600</v>
      </c>
      <c r="C48" s="4">
        <v>1540670</v>
      </c>
      <c r="D48" s="4">
        <v>-1534070</v>
      </c>
      <c r="E48" s="4">
        <v>-27277450000</v>
      </c>
      <c r="F48" s="4">
        <f t="shared" si="11"/>
        <v>-460462179202</v>
      </c>
      <c r="G48" s="4">
        <v>0</v>
      </c>
      <c r="H48" s="4">
        <v>0</v>
      </c>
      <c r="I48" s="4">
        <v>0</v>
      </c>
      <c r="J48" s="4">
        <v>2984050000</v>
      </c>
      <c r="K48">
        <f t="shared" si="12"/>
        <v>27478694000</v>
      </c>
      <c r="L48" s="4">
        <v>1562</v>
      </c>
      <c r="M48" s="4">
        <v>2048</v>
      </c>
      <c r="N48" s="4">
        <v>174</v>
      </c>
      <c r="O48" s="4">
        <v>154</v>
      </c>
      <c r="P48" s="4">
        <v>5412500</v>
      </c>
      <c r="Q48" s="4">
        <v>4087100</v>
      </c>
      <c r="R48" s="5">
        <v>8.6E-3</v>
      </c>
      <c r="S48" s="4">
        <v>9917500</v>
      </c>
      <c r="T48" s="4">
        <f t="shared" si="13"/>
        <v>6366902.5</v>
      </c>
      <c r="U48" s="4">
        <f t="shared" si="14"/>
        <v>2116300</v>
      </c>
      <c r="V48" s="5">
        <v>3.6200000000000003E-2</v>
      </c>
    </row>
    <row r="49" spans="1:22" x14ac:dyDescent="0.2">
      <c r="A49" s="16" t="s">
        <v>286</v>
      </c>
      <c r="B49" s="4">
        <v>0</v>
      </c>
      <c r="C49" s="4">
        <v>182400</v>
      </c>
      <c r="D49" s="4">
        <v>-182400</v>
      </c>
      <c r="E49" s="4">
        <v>-3183280000</v>
      </c>
      <c r="F49" s="4">
        <f t="shared" si="11"/>
        <v>-433184729202</v>
      </c>
      <c r="G49" s="4">
        <v>0</v>
      </c>
      <c r="H49" s="4">
        <v>0</v>
      </c>
      <c r="I49" s="4">
        <v>0</v>
      </c>
      <c r="J49" s="4">
        <v>66500000</v>
      </c>
      <c r="K49">
        <f t="shared" si="12"/>
        <v>24494644000</v>
      </c>
      <c r="L49" s="4">
        <v>244</v>
      </c>
      <c r="M49" s="4">
        <v>767</v>
      </c>
      <c r="N49" s="4">
        <v>26</v>
      </c>
      <c r="O49" s="4">
        <v>58</v>
      </c>
      <c r="P49" s="4">
        <v>626400</v>
      </c>
      <c r="Q49" s="4">
        <v>1257500</v>
      </c>
      <c r="R49" s="5">
        <v>0</v>
      </c>
      <c r="S49" s="4">
        <v>2116300</v>
      </c>
      <c r="T49" s="4">
        <f t="shared" si="13"/>
        <v>7179932</v>
      </c>
      <c r="U49" s="4">
        <f t="shared" si="14"/>
        <v>3065000</v>
      </c>
      <c r="V49" s="5">
        <v>8.6E-3</v>
      </c>
    </row>
    <row r="50" spans="1:22" x14ac:dyDescent="0.2">
      <c r="A50" s="16" t="s">
        <v>285</v>
      </c>
      <c r="B50" s="4">
        <v>0</v>
      </c>
      <c r="C50" s="4">
        <v>394077</v>
      </c>
      <c r="D50" s="4">
        <v>-394077</v>
      </c>
      <c r="E50" s="4">
        <v>-6837270000</v>
      </c>
      <c r="F50" s="4">
        <f t="shared" si="11"/>
        <v>-430001449202</v>
      </c>
      <c r="G50" s="4">
        <v>0</v>
      </c>
      <c r="H50" s="4">
        <v>0</v>
      </c>
      <c r="I50" s="4">
        <v>0</v>
      </c>
      <c r="J50" s="4">
        <v>12913000000</v>
      </c>
      <c r="K50">
        <f t="shared" si="12"/>
        <v>24428144000</v>
      </c>
      <c r="L50" s="4">
        <v>196</v>
      </c>
      <c r="M50" s="4">
        <v>745</v>
      </c>
      <c r="N50" s="4">
        <v>45</v>
      </c>
      <c r="O50" s="4">
        <v>71</v>
      </c>
      <c r="P50" s="4">
        <v>1064200</v>
      </c>
      <c r="Q50" s="4">
        <v>2139000</v>
      </c>
      <c r="R50" s="5">
        <v>8.6999999999999994E-3</v>
      </c>
      <c r="S50" s="4">
        <v>4024800</v>
      </c>
      <c r="T50" s="4">
        <f t="shared" si="13"/>
        <v>7467299.5</v>
      </c>
      <c r="U50" s="4">
        <f t="shared" si="14"/>
        <v>3065000</v>
      </c>
      <c r="V50" s="5">
        <v>1.15E-2</v>
      </c>
    </row>
    <row r="51" spans="1:22" x14ac:dyDescent="0.2">
      <c r="A51" s="16" t="s">
        <v>284</v>
      </c>
      <c r="B51" s="4">
        <v>674000</v>
      </c>
      <c r="C51" s="4">
        <v>400400</v>
      </c>
      <c r="D51" s="4">
        <v>273600</v>
      </c>
      <c r="E51" s="4">
        <v>4755240000</v>
      </c>
      <c r="F51" s="4">
        <f t="shared" si="11"/>
        <v>-423164179202</v>
      </c>
      <c r="G51" s="4">
        <v>0</v>
      </c>
      <c r="H51" s="4">
        <v>0</v>
      </c>
      <c r="I51" s="4">
        <v>0</v>
      </c>
      <c r="J51" s="4">
        <v>-8650000</v>
      </c>
      <c r="K51">
        <f t="shared" si="12"/>
        <v>11515144000</v>
      </c>
      <c r="L51" s="4">
        <v>836</v>
      </c>
      <c r="M51" s="4">
        <v>1094</v>
      </c>
      <c r="N51" s="4">
        <v>32</v>
      </c>
      <c r="O51" s="4">
        <v>83</v>
      </c>
      <c r="P51" s="4">
        <v>1079500</v>
      </c>
      <c r="Q51" s="4">
        <v>2190000</v>
      </c>
      <c r="R51" s="5">
        <v>2.8999999999999998E-3</v>
      </c>
      <c r="S51" s="4">
        <v>3462100</v>
      </c>
      <c r="T51" s="4">
        <f t="shared" si="13"/>
        <v>7528016.9000000004</v>
      </c>
      <c r="U51" s="4">
        <f t="shared" si="14"/>
        <v>3065000</v>
      </c>
      <c r="V51" s="5">
        <v>1.44E-2</v>
      </c>
    </row>
    <row r="52" spans="1:22" x14ac:dyDescent="0.2">
      <c r="A52" s="16" t="s">
        <v>283</v>
      </c>
      <c r="B52" s="4">
        <v>137800</v>
      </c>
      <c r="C52" s="4">
        <v>323741</v>
      </c>
      <c r="D52" s="4">
        <v>-185941</v>
      </c>
      <c r="E52" s="4">
        <v>-3201990000</v>
      </c>
      <c r="F52" s="4">
        <f t="shared" si="11"/>
        <v>-427919419202</v>
      </c>
      <c r="K52">
        <f t="shared" si="12"/>
        <v>11523794000</v>
      </c>
      <c r="L52" s="4">
        <v>378</v>
      </c>
      <c r="M52" s="4">
        <v>816</v>
      </c>
      <c r="N52" s="4">
        <v>41</v>
      </c>
      <c r="O52" s="4">
        <v>64</v>
      </c>
      <c r="P52" s="4">
        <v>905200</v>
      </c>
      <c r="Q52" s="4">
        <v>1868500</v>
      </c>
      <c r="R52" s="5">
        <v>0</v>
      </c>
      <c r="S52" s="4">
        <v>3065000</v>
      </c>
      <c r="T52" s="4">
        <f t="shared" si="13"/>
        <v>7478706.9000000004</v>
      </c>
      <c r="U52" s="4">
        <f t="shared" si="14"/>
        <v>4435100</v>
      </c>
      <c r="V52" s="5">
        <v>1.15E-2</v>
      </c>
    </row>
    <row r="53" spans="1:22" x14ac:dyDescent="0.2">
      <c r="A53" s="16" t="s">
        <v>282</v>
      </c>
      <c r="B53" s="4">
        <v>179200</v>
      </c>
      <c r="C53" s="4">
        <v>517500</v>
      </c>
      <c r="D53" s="4">
        <v>-338300</v>
      </c>
      <c r="E53" s="4">
        <v>-5818620000</v>
      </c>
      <c r="F53" s="4">
        <f t="shared" si="11"/>
        <v>-424717429202</v>
      </c>
      <c r="G53" s="4">
        <v>0</v>
      </c>
      <c r="H53" s="4">
        <v>0</v>
      </c>
      <c r="I53" s="4">
        <v>0</v>
      </c>
      <c r="J53" s="4">
        <v>-1646000</v>
      </c>
      <c r="K53">
        <f t="shared" si="12"/>
        <v>11523794000</v>
      </c>
      <c r="L53" s="4">
        <v>472</v>
      </c>
      <c r="M53" s="4">
        <v>1487</v>
      </c>
      <c r="N53" s="4">
        <v>39</v>
      </c>
      <c r="O53" s="4">
        <v>112</v>
      </c>
      <c r="P53" s="4">
        <v>1250500</v>
      </c>
      <c r="Q53" s="4">
        <v>3301000</v>
      </c>
      <c r="R53" s="5">
        <v>-8.6E-3</v>
      </c>
      <c r="S53" s="4">
        <v>4706900</v>
      </c>
      <c r="T53" s="4">
        <f t="shared" si="13"/>
        <v>7458821.2999999998</v>
      </c>
      <c r="U53" s="4">
        <f t="shared" si="14"/>
        <v>4435100</v>
      </c>
      <c r="V53" s="5">
        <v>2.5699999999999997E-2</v>
      </c>
    </row>
    <row r="54" spans="1:22" x14ac:dyDescent="0.2">
      <c r="A54" s="16" t="s">
        <v>281</v>
      </c>
      <c r="B54" s="4">
        <v>90500</v>
      </c>
      <c r="C54" s="4">
        <v>940800</v>
      </c>
      <c r="D54" s="4">
        <v>-850300</v>
      </c>
      <c r="E54" s="4">
        <v>-14833650000</v>
      </c>
      <c r="F54" s="4">
        <f t="shared" si="11"/>
        <v>-418898809202</v>
      </c>
      <c r="K54">
        <f t="shared" si="12"/>
        <v>11525440000</v>
      </c>
      <c r="L54" s="4">
        <v>524</v>
      </c>
      <c r="M54" s="4">
        <v>2001</v>
      </c>
      <c r="N54" s="4">
        <v>48</v>
      </c>
      <c r="O54" s="4">
        <v>96</v>
      </c>
      <c r="P54" s="4">
        <v>1185000</v>
      </c>
      <c r="Q54" s="4">
        <v>2859200</v>
      </c>
      <c r="R54" s="5">
        <v>0</v>
      </c>
      <c r="S54" s="4">
        <v>4435100</v>
      </c>
      <c r="T54" s="4">
        <f t="shared" si="13"/>
        <v>7246661.2999999998</v>
      </c>
      <c r="U54" s="4">
        <f t="shared" si="14"/>
        <v>6150491</v>
      </c>
      <c r="V54" s="5">
        <v>1.7100000000000001E-2</v>
      </c>
    </row>
    <row r="55" spans="1:22" x14ac:dyDescent="0.2">
      <c r="A55" s="16" t="s">
        <v>280</v>
      </c>
      <c r="B55" s="4">
        <v>75300</v>
      </c>
      <c r="C55" s="4">
        <v>1891351</v>
      </c>
      <c r="D55" s="4">
        <v>-1816051</v>
      </c>
      <c r="E55" s="4">
        <v>-31549870000</v>
      </c>
      <c r="F55" s="4">
        <f t="shared" si="11"/>
        <v>-404065159202</v>
      </c>
      <c r="G55" s="4">
        <v>0</v>
      </c>
      <c r="H55" s="4">
        <v>0</v>
      </c>
      <c r="I55" s="4">
        <v>0</v>
      </c>
      <c r="J55" s="4">
        <v>385230000</v>
      </c>
      <c r="K55">
        <f t="shared" si="12"/>
        <v>11525440000</v>
      </c>
      <c r="L55" s="4">
        <v>1696</v>
      </c>
      <c r="M55" s="4">
        <v>2501</v>
      </c>
      <c r="N55" s="4">
        <v>210</v>
      </c>
      <c r="O55" s="4">
        <v>231</v>
      </c>
      <c r="P55" s="4">
        <v>6300300</v>
      </c>
      <c r="Q55" s="4">
        <v>5919200</v>
      </c>
      <c r="R55" s="5">
        <v>2.9600000000000001E-2</v>
      </c>
      <c r="S55" s="4">
        <v>12973300</v>
      </c>
      <c r="T55" s="4">
        <f t="shared" si="13"/>
        <v>6697286.4000000004</v>
      </c>
      <c r="U55" s="4">
        <f t="shared" si="14"/>
        <v>6150491</v>
      </c>
      <c r="V55" s="5">
        <v>3.7000000000000005E-2</v>
      </c>
    </row>
    <row r="56" spans="1:22" x14ac:dyDescent="0.2">
      <c r="A56" s="16" t="s">
        <v>279</v>
      </c>
      <c r="B56" s="4">
        <v>140600</v>
      </c>
      <c r="C56" s="4">
        <v>2699936</v>
      </c>
      <c r="D56" s="4">
        <v>-2559336</v>
      </c>
      <c r="E56" s="4">
        <v>-43569290000</v>
      </c>
      <c r="F56" s="4">
        <f t="shared" ref="F56:F130" si="15">E56+F57</f>
        <v>-372515289202</v>
      </c>
      <c r="G56" s="4">
        <v>0</v>
      </c>
      <c r="H56" s="4">
        <v>0</v>
      </c>
      <c r="I56" s="4">
        <v>0</v>
      </c>
      <c r="J56" s="4">
        <v>121940000</v>
      </c>
      <c r="K56">
        <f t="shared" ref="K56:K76" si="16">K57+J56</f>
        <v>11140210000</v>
      </c>
      <c r="L56" s="4">
        <v>2220</v>
      </c>
      <c r="M56" s="4">
        <v>3114</v>
      </c>
      <c r="N56" s="4">
        <v>268</v>
      </c>
      <c r="O56" s="4">
        <v>225</v>
      </c>
      <c r="P56" s="4">
        <v>9409500</v>
      </c>
      <c r="Q56" s="4">
        <v>5973600</v>
      </c>
      <c r="R56" s="5">
        <v>1.2E-2</v>
      </c>
      <c r="S56" s="4">
        <v>16202477</v>
      </c>
      <c r="T56" s="4">
        <f t="shared" si="13"/>
        <v>5362288.3</v>
      </c>
      <c r="U56" s="4">
        <f t="shared" ref="U56:U123" si="17">MIN(S57:S61)</f>
        <v>4069274</v>
      </c>
      <c r="V56" s="5">
        <v>4.0300000000000002E-2</v>
      </c>
    </row>
    <row r="57" spans="1:22" x14ac:dyDescent="0.2">
      <c r="A57" s="16" t="s">
        <v>278</v>
      </c>
      <c r="B57" s="4">
        <v>1053200</v>
      </c>
      <c r="C57" s="4">
        <v>652579</v>
      </c>
      <c r="D57" s="4">
        <v>400621</v>
      </c>
      <c r="E57" s="4">
        <v>6733350000</v>
      </c>
      <c r="F57" s="4">
        <f t="shared" si="15"/>
        <v>-328945999202</v>
      </c>
      <c r="K57">
        <f t="shared" si="16"/>
        <v>11018270000</v>
      </c>
      <c r="L57" s="4">
        <v>1279</v>
      </c>
      <c r="M57" s="4">
        <v>1735</v>
      </c>
      <c r="N57" s="4">
        <v>97</v>
      </c>
      <c r="O57" s="4">
        <v>111</v>
      </c>
      <c r="P57" s="4">
        <v>3069300</v>
      </c>
      <c r="Q57" s="4">
        <v>3447400</v>
      </c>
      <c r="R57" s="5">
        <v>6.0999999999999995E-3</v>
      </c>
      <c r="S57" s="4">
        <v>6532557</v>
      </c>
      <c r="T57" s="4">
        <f t="shared" si="13"/>
        <v>5095114.3</v>
      </c>
      <c r="U57" s="4">
        <f t="shared" si="17"/>
        <v>2571900</v>
      </c>
      <c r="V57" s="5">
        <v>2.3599999999999999E-2</v>
      </c>
    </row>
    <row r="58" spans="1:22" x14ac:dyDescent="0.2">
      <c r="A58" s="16" t="s">
        <v>275</v>
      </c>
      <c r="B58" s="4">
        <v>43228</v>
      </c>
      <c r="C58" s="4">
        <v>1114563</v>
      </c>
      <c r="D58" s="4">
        <v>-1071335</v>
      </c>
      <c r="E58" s="4">
        <v>-18005800000</v>
      </c>
      <c r="F58" s="4">
        <f t="shared" si="15"/>
        <v>-335679349202</v>
      </c>
      <c r="K58">
        <f t="shared" si="16"/>
        <v>11018270000</v>
      </c>
      <c r="L58" s="4">
        <v>779</v>
      </c>
      <c r="M58" s="4">
        <v>2188</v>
      </c>
      <c r="N58" s="4">
        <v>78</v>
      </c>
      <c r="O58" s="4">
        <v>113</v>
      </c>
      <c r="P58" s="4">
        <v>2211600</v>
      </c>
      <c r="Q58" s="4">
        <v>3930600</v>
      </c>
      <c r="R58" s="5">
        <v>0</v>
      </c>
      <c r="S58" s="4">
        <v>6150491</v>
      </c>
      <c r="T58" s="4">
        <f t="shared" si="13"/>
        <v>4652011.5</v>
      </c>
      <c r="U58" s="4">
        <f t="shared" si="17"/>
        <v>2571900</v>
      </c>
      <c r="V58" s="5">
        <v>2.64E-2</v>
      </c>
    </row>
    <row r="59" spans="1:22" x14ac:dyDescent="0.2">
      <c r="A59" s="16" t="s">
        <v>274</v>
      </c>
      <c r="B59" s="4">
        <v>135300</v>
      </c>
      <c r="C59" s="4">
        <v>1044680</v>
      </c>
      <c r="D59" s="4">
        <v>-909380</v>
      </c>
      <c r="E59" s="4">
        <v>-14972052451</v>
      </c>
      <c r="F59" s="4">
        <f t="shared" si="15"/>
        <v>-317673549202</v>
      </c>
      <c r="G59" s="4">
        <v>0</v>
      </c>
      <c r="H59" s="4">
        <v>0</v>
      </c>
      <c r="I59" s="4">
        <v>0</v>
      </c>
      <c r="J59" s="4">
        <v>11018270000</v>
      </c>
      <c r="K59">
        <f t="shared" si="16"/>
        <v>11018270000</v>
      </c>
      <c r="L59" s="4">
        <v>1016</v>
      </c>
      <c r="M59" s="4">
        <v>2304</v>
      </c>
      <c r="N59" s="4">
        <v>145</v>
      </c>
      <c r="O59" s="4">
        <v>172</v>
      </c>
      <c r="P59" s="4">
        <v>4799900</v>
      </c>
      <c r="Q59" s="4">
        <v>5224800</v>
      </c>
      <c r="R59" s="5">
        <v>3.0999999999999999E-3</v>
      </c>
      <c r="S59" s="4">
        <v>10246595</v>
      </c>
      <c r="T59" s="4">
        <f t="shared" si="13"/>
        <v>3862152.4</v>
      </c>
      <c r="U59" s="4">
        <f t="shared" si="17"/>
        <v>2313500</v>
      </c>
      <c r="V59" s="5">
        <v>3.0099999999999998E-2</v>
      </c>
    </row>
    <row r="60" spans="1:22" x14ac:dyDescent="0.2">
      <c r="A60" s="16" t="s">
        <v>273</v>
      </c>
      <c r="B60" s="4">
        <v>93700</v>
      </c>
      <c r="C60" s="4">
        <v>426900</v>
      </c>
      <c r="D60" s="4">
        <v>-333200</v>
      </c>
      <c r="E60" s="4">
        <v>-5603580000</v>
      </c>
      <c r="F60" s="4">
        <f t="shared" si="15"/>
        <v>-302701496751</v>
      </c>
      <c r="K60">
        <f t="shared" si="16"/>
        <v>0</v>
      </c>
      <c r="L60" s="4">
        <v>882</v>
      </c>
      <c r="M60" s="4">
        <v>1934</v>
      </c>
      <c r="N60" s="4">
        <v>101</v>
      </c>
      <c r="O60" s="4">
        <v>128</v>
      </c>
      <c r="P60" s="4">
        <v>2948100</v>
      </c>
      <c r="Q60" s="4">
        <v>3811400</v>
      </c>
      <c r="R60" s="5">
        <v>3.0999999999999999E-3</v>
      </c>
      <c r="S60" s="4">
        <v>6898475</v>
      </c>
      <c r="T60" s="4">
        <f t="shared" si="13"/>
        <v>3404239.1</v>
      </c>
      <c r="U60" s="4">
        <f t="shared" si="17"/>
        <v>2313500</v>
      </c>
      <c r="V60" s="5">
        <v>3.2400000000000005E-2</v>
      </c>
    </row>
    <row r="61" spans="1:22" x14ac:dyDescent="0.2">
      <c r="A61" s="16" t="s">
        <v>268</v>
      </c>
      <c r="B61" s="4">
        <v>64000</v>
      </c>
      <c r="C61" s="4">
        <v>366800</v>
      </c>
      <c r="D61" s="4">
        <v>-302800</v>
      </c>
      <c r="E61" s="4">
        <v>-5011360000</v>
      </c>
      <c r="F61" s="4">
        <f t="shared" si="15"/>
        <v>-297097916751</v>
      </c>
      <c r="K61">
        <f t="shared" si="16"/>
        <v>0</v>
      </c>
      <c r="L61" s="4">
        <v>541</v>
      </c>
      <c r="M61" s="4">
        <v>1334</v>
      </c>
      <c r="N61" s="4">
        <v>49</v>
      </c>
      <c r="O61" s="4">
        <v>70</v>
      </c>
      <c r="P61" s="4">
        <v>1715900</v>
      </c>
      <c r="Q61" s="4">
        <v>2184900</v>
      </c>
      <c r="R61" s="5">
        <v>3.0999999999999999E-3</v>
      </c>
      <c r="S61" s="4">
        <v>4069274</v>
      </c>
      <c r="T61" s="4">
        <f t="shared" si="13"/>
        <v>3180834.9</v>
      </c>
      <c r="U61" s="4">
        <f t="shared" si="17"/>
        <v>2313500</v>
      </c>
      <c r="V61" s="5">
        <v>1.8000000000000002E-2</v>
      </c>
    </row>
    <row r="62" spans="1:22" x14ac:dyDescent="0.2">
      <c r="A62" s="16" t="s">
        <v>266</v>
      </c>
      <c r="B62" s="4">
        <v>29100</v>
      </c>
      <c r="C62" s="4">
        <v>194000</v>
      </c>
      <c r="D62" s="4">
        <v>-164900</v>
      </c>
      <c r="E62" s="4">
        <v>-2719750000</v>
      </c>
      <c r="F62" s="4">
        <f t="shared" si="15"/>
        <v>-292086556751</v>
      </c>
      <c r="K62">
        <f t="shared" si="16"/>
        <v>0</v>
      </c>
      <c r="L62" s="4">
        <v>422</v>
      </c>
      <c r="M62" s="4">
        <v>1085</v>
      </c>
      <c r="N62" s="4">
        <v>25</v>
      </c>
      <c r="O62" s="4">
        <v>48</v>
      </c>
      <c r="P62" s="4">
        <v>860800</v>
      </c>
      <c r="Q62" s="4">
        <v>1540500</v>
      </c>
      <c r="R62" s="5">
        <v>-6.0000000000000001E-3</v>
      </c>
      <c r="S62" s="4">
        <v>2571900</v>
      </c>
      <c r="T62" s="4">
        <f t="shared" ref="T62:T115" si="18">AVERAGE(S63:S72)</f>
        <v>3052294.9</v>
      </c>
      <c r="U62" s="4">
        <f t="shared" si="17"/>
        <v>2313500</v>
      </c>
      <c r="V62" s="5">
        <v>2.4E-2</v>
      </c>
    </row>
    <row r="63" spans="1:22" x14ac:dyDescent="0.2">
      <c r="A63" s="16" t="s">
        <v>265</v>
      </c>
      <c r="B63" s="4">
        <v>89900</v>
      </c>
      <c r="C63" s="4">
        <v>860160</v>
      </c>
      <c r="D63" s="4">
        <v>-770260</v>
      </c>
      <c r="E63" s="4">
        <v>-12865590000</v>
      </c>
      <c r="F63" s="4">
        <f t="shared" si="15"/>
        <v>-289366806751</v>
      </c>
      <c r="K63">
        <f t="shared" si="16"/>
        <v>0</v>
      </c>
      <c r="L63" s="4">
        <v>622</v>
      </c>
      <c r="M63" s="4">
        <v>1275</v>
      </c>
      <c r="N63" s="4">
        <v>71</v>
      </c>
      <c r="O63" s="4">
        <v>80</v>
      </c>
      <c r="P63" s="4">
        <v>1988600</v>
      </c>
      <c r="Q63" s="4">
        <v>2514000</v>
      </c>
      <c r="R63" s="5">
        <v>-3.0000000000000001E-3</v>
      </c>
      <c r="S63" s="4">
        <v>4508044</v>
      </c>
      <c r="T63" s="4">
        <f t="shared" si="18"/>
        <v>2810863.8</v>
      </c>
      <c r="U63" s="4">
        <f t="shared" si="17"/>
        <v>1719463</v>
      </c>
      <c r="V63" s="5">
        <v>2.0799999999999999E-2</v>
      </c>
    </row>
    <row r="64" spans="1:22" x14ac:dyDescent="0.2">
      <c r="A64" s="16" t="s">
        <v>247</v>
      </c>
      <c r="B64" s="4">
        <v>110800</v>
      </c>
      <c r="C64" s="4">
        <v>212000</v>
      </c>
      <c r="D64" s="4">
        <v>-101200</v>
      </c>
      <c r="E64" s="4">
        <v>-1670850000</v>
      </c>
      <c r="F64" s="4">
        <f t="shared" si="15"/>
        <v>-276501216751</v>
      </c>
      <c r="K64">
        <f t="shared" si="16"/>
        <v>0</v>
      </c>
      <c r="L64" s="4">
        <v>323</v>
      </c>
      <c r="M64" s="4">
        <v>882</v>
      </c>
      <c r="N64" s="4">
        <v>22</v>
      </c>
      <c r="O64" s="4">
        <v>48</v>
      </c>
      <c r="P64" s="4">
        <v>789600</v>
      </c>
      <c r="Q64" s="4">
        <v>1521800</v>
      </c>
      <c r="R64" s="5">
        <v>6.0999999999999995E-3</v>
      </c>
      <c r="S64" s="4">
        <v>2313500</v>
      </c>
      <c r="T64" s="4">
        <f t="shared" si="18"/>
        <v>2731069.6</v>
      </c>
      <c r="U64" s="4">
        <f t="shared" si="17"/>
        <v>1719463</v>
      </c>
      <c r="V64" s="5">
        <v>2.0899999999999998E-2</v>
      </c>
    </row>
    <row r="65" spans="1:22" x14ac:dyDescent="0.2">
      <c r="A65" s="16" t="s">
        <v>239</v>
      </c>
      <c r="B65" s="4">
        <v>128700</v>
      </c>
      <c r="C65" s="4">
        <v>1412467</v>
      </c>
      <c r="D65" s="4">
        <v>-1283767</v>
      </c>
      <c r="E65" s="4">
        <v>-21237330000</v>
      </c>
      <c r="F65" s="4">
        <f t="shared" si="15"/>
        <v>-274830366751</v>
      </c>
      <c r="K65">
        <f t="shared" si="16"/>
        <v>0</v>
      </c>
      <c r="L65" s="4">
        <v>1743</v>
      </c>
      <c r="M65" s="4">
        <v>2472</v>
      </c>
      <c r="N65" s="4">
        <v>130</v>
      </c>
      <c r="O65" s="4">
        <v>102</v>
      </c>
      <c r="P65" s="4">
        <v>3836600</v>
      </c>
      <c r="Q65" s="4">
        <v>3625400</v>
      </c>
      <c r="R65" s="5">
        <v>1.54E-2</v>
      </c>
      <c r="S65" s="4">
        <v>7479551</v>
      </c>
      <c r="T65" s="4">
        <f t="shared" si="18"/>
        <v>2093864.4</v>
      </c>
      <c r="U65" s="4">
        <f t="shared" si="17"/>
        <v>1719463</v>
      </c>
      <c r="V65" s="5">
        <v>3.8599999999999995E-2</v>
      </c>
    </row>
    <row r="66" spans="1:22" x14ac:dyDescent="0.2">
      <c r="A66" s="16" t="s">
        <v>238</v>
      </c>
      <c r="B66" s="4">
        <v>101200</v>
      </c>
      <c r="C66" s="4">
        <v>834735</v>
      </c>
      <c r="D66" s="4">
        <v>-733535</v>
      </c>
      <c r="E66" s="4">
        <v>-11806040000</v>
      </c>
      <c r="F66" s="4">
        <f t="shared" si="15"/>
        <v>-253593036751</v>
      </c>
      <c r="K66">
        <f t="shared" si="16"/>
        <v>0</v>
      </c>
      <c r="L66" s="4">
        <v>352</v>
      </c>
      <c r="M66" s="4">
        <v>1682</v>
      </c>
      <c r="N66" s="4">
        <v>28</v>
      </c>
      <c r="O66" s="4">
        <v>33</v>
      </c>
      <c r="P66" s="4">
        <v>1053500</v>
      </c>
      <c r="Q66" s="4">
        <v>1794200</v>
      </c>
      <c r="R66" s="5">
        <v>1.2500000000000001E-2</v>
      </c>
      <c r="S66" s="4">
        <v>2852496</v>
      </c>
      <c r="T66" s="4">
        <f t="shared" si="18"/>
        <v>2010512</v>
      </c>
      <c r="U66" s="4">
        <f t="shared" si="17"/>
        <v>1719463</v>
      </c>
      <c r="V66" s="5">
        <v>1.54E-2</v>
      </c>
    </row>
    <row r="67" spans="1:22" x14ac:dyDescent="0.2">
      <c r="A67" s="16" t="s">
        <v>237</v>
      </c>
      <c r="B67" s="4">
        <v>54700</v>
      </c>
      <c r="C67" s="4">
        <v>1155200</v>
      </c>
      <c r="D67" s="4">
        <v>-1100500</v>
      </c>
      <c r="E67" s="4">
        <v>-17737770000</v>
      </c>
      <c r="F67" s="4">
        <f t="shared" si="15"/>
        <v>-241786996751</v>
      </c>
      <c r="K67">
        <f t="shared" si="16"/>
        <v>0</v>
      </c>
      <c r="L67" s="4">
        <v>1105</v>
      </c>
      <c r="M67" s="4">
        <v>966</v>
      </c>
      <c r="N67" s="4">
        <v>54</v>
      </c>
      <c r="O67" s="4">
        <v>62</v>
      </c>
      <c r="P67" s="4">
        <v>1972100</v>
      </c>
      <c r="Q67" s="4">
        <v>1857100</v>
      </c>
      <c r="R67" s="5">
        <v>1.9099999999999999E-2</v>
      </c>
      <c r="S67" s="4">
        <v>3860817</v>
      </c>
      <c r="T67" s="4">
        <f t="shared" si="18"/>
        <v>1835170.9</v>
      </c>
      <c r="U67" s="4">
        <f t="shared" si="17"/>
        <v>1286500</v>
      </c>
      <c r="V67" s="5">
        <v>3.0699999999999998E-2</v>
      </c>
    </row>
    <row r="68" spans="1:22" x14ac:dyDescent="0.2">
      <c r="A68" s="16" t="s">
        <v>233</v>
      </c>
      <c r="B68" s="4">
        <v>8000</v>
      </c>
      <c r="C68" s="4">
        <v>575800</v>
      </c>
      <c r="D68" s="4">
        <v>-567800</v>
      </c>
      <c r="E68" s="4">
        <v>-8993770000</v>
      </c>
      <c r="F68" s="4">
        <f t="shared" si="15"/>
        <v>-224049226751</v>
      </c>
      <c r="K68">
        <f t="shared" si="16"/>
        <v>0</v>
      </c>
      <c r="L68" s="4">
        <v>154</v>
      </c>
      <c r="M68" s="4">
        <v>632</v>
      </c>
      <c r="N68" s="4">
        <v>15</v>
      </c>
      <c r="O68" s="4">
        <v>31</v>
      </c>
      <c r="P68" s="4">
        <v>15600</v>
      </c>
      <c r="Q68" s="4">
        <v>80600</v>
      </c>
      <c r="R68" s="5">
        <v>-3.0999999999999999E-3</v>
      </c>
      <c r="S68" s="4">
        <v>1719463</v>
      </c>
      <c r="T68" s="4">
        <f t="shared" si="18"/>
        <v>1824215.3</v>
      </c>
      <c r="U68" s="4">
        <f t="shared" si="17"/>
        <v>1286500</v>
      </c>
    </row>
    <row r="69" spans="1:22" x14ac:dyDescent="0.2">
      <c r="A69" s="16" t="s">
        <v>232</v>
      </c>
      <c r="B69" s="4">
        <v>15000</v>
      </c>
      <c r="C69" s="4">
        <v>396040</v>
      </c>
      <c r="D69" s="4">
        <v>-381040</v>
      </c>
      <c r="E69" s="4">
        <v>-6028170000</v>
      </c>
      <c r="F69" s="4">
        <f t="shared" si="15"/>
        <v>-215055456751</v>
      </c>
      <c r="K69">
        <f t="shared" si="16"/>
        <v>0</v>
      </c>
      <c r="L69" s="4"/>
      <c r="M69" s="4"/>
      <c r="N69" s="4"/>
      <c r="O69" s="4"/>
      <c r="P69" s="4">
        <v>1273200</v>
      </c>
      <c r="Q69" s="4">
        <v>880200</v>
      </c>
      <c r="R69" s="5">
        <v>6.4000000000000003E-3</v>
      </c>
      <c r="S69" s="4">
        <v>2348004</v>
      </c>
      <c r="T69" s="4">
        <f t="shared" si="18"/>
        <v>1775810.1</v>
      </c>
      <c r="U69" s="4">
        <f t="shared" si="17"/>
        <v>1286500</v>
      </c>
    </row>
    <row r="70" spans="1:22" x14ac:dyDescent="0.2">
      <c r="A70" s="16" t="s">
        <v>231</v>
      </c>
      <c r="B70" s="4">
        <v>300000</v>
      </c>
      <c r="C70" s="4">
        <v>392500</v>
      </c>
      <c r="D70" s="4">
        <v>-92500</v>
      </c>
      <c r="E70" s="4">
        <v>-1449060000</v>
      </c>
      <c r="F70" s="4">
        <f t="shared" si="15"/>
        <v>-209027286751</v>
      </c>
      <c r="K70">
        <f t="shared" si="16"/>
        <v>0</v>
      </c>
      <c r="L70" s="4"/>
      <c r="M70" s="4"/>
      <c r="N70" s="4"/>
      <c r="O70" s="4"/>
      <c r="P70" s="4">
        <v>932500</v>
      </c>
      <c r="Q70" s="4">
        <v>1236500</v>
      </c>
      <c r="R70" s="5">
        <v>3.2000000000000002E-3</v>
      </c>
      <c r="S70" s="4">
        <v>2319342</v>
      </c>
      <c r="T70" s="4">
        <f t="shared" si="18"/>
        <v>1805534.8</v>
      </c>
      <c r="U70" s="4">
        <f t="shared" si="17"/>
        <v>1107499</v>
      </c>
    </row>
    <row r="71" spans="1:22" x14ac:dyDescent="0.2">
      <c r="A71" s="16" t="s">
        <v>230</v>
      </c>
      <c r="B71" s="4">
        <v>459900</v>
      </c>
      <c r="C71" s="4">
        <v>697900</v>
      </c>
      <c r="D71" s="4">
        <v>-238000</v>
      </c>
      <c r="E71" s="4">
        <v>-3742440000</v>
      </c>
      <c r="F71" s="4">
        <f t="shared" si="15"/>
        <v>-207578226751</v>
      </c>
      <c r="K71">
        <f t="shared" si="16"/>
        <v>0</v>
      </c>
      <c r="L71" s="4"/>
      <c r="M71" s="4"/>
      <c r="N71" s="4"/>
      <c r="O71" s="4"/>
      <c r="P71" s="4">
        <v>447500</v>
      </c>
      <c r="Q71" s="4">
        <v>1271700</v>
      </c>
      <c r="R71" s="5">
        <v>3.3E-3</v>
      </c>
      <c r="S71" s="4">
        <v>1835232</v>
      </c>
      <c r="T71" s="4">
        <f t="shared" si="18"/>
        <v>1967316.3</v>
      </c>
      <c r="U71" s="4">
        <f t="shared" si="17"/>
        <v>1107499</v>
      </c>
    </row>
    <row r="72" spans="1:22" x14ac:dyDescent="0.2">
      <c r="A72" s="16" t="s">
        <v>229</v>
      </c>
      <c r="B72" s="4">
        <v>8800</v>
      </c>
      <c r="C72" s="4">
        <v>250628</v>
      </c>
      <c r="D72" s="4">
        <v>-241828</v>
      </c>
      <c r="E72" s="4">
        <v>-3790370000</v>
      </c>
      <c r="F72" s="4">
        <f t="shared" si="15"/>
        <v>-203835786751</v>
      </c>
      <c r="K72">
        <f t="shared" si="16"/>
        <v>0</v>
      </c>
      <c r="L72" s="4"/>
      <c r="M72" s="4"/>
      <c r="N72" s="4"/>
      <c r="O72" s="4"/>
      <c r="P72" s="4">
        <v>251900</v>
      </c>
      <c r="Q72" s="4">
        <v>924200</v>
      </c>
      <c r="R72" s="5">
        <v>0</v>
      </c>
      <c r="S72" s="4">
        <v>1286500</v>
      </c>
      <c r="T72" s="4">
        <f t="shared" si="18"/>
        <v>2521099.7000000002</v>
      </c>
      <c r="U72" s="4">
        <f t="shared" si="17"/>
        <v>1107499</v>
      </c>
    </row>
    <row r="73" spans="1:22" x14ac:dyDescent="0.2">
      <c r="A73" s="16" t="s">
        <v>228</v>
      </c>
      <c r="B73" s="4">
        <v>0</v>
      </c>
      <c r="C73" s="4">
        <v>383100</v>
      </c>
      <c r="D73" s="4">
        <v>-383100</v>
      </c>
      <c r="E73" s="4">
        <v>-5953650000</v>
      </c>
      <c r="F73" s="4">
        <f t="shared" si="15"/>
        <v>-200045416751</v>
      </c>
      <c r="K73">
        <f t="shared" si="16"/>
        <v>0</v>
      </c>
      <c r="L73" s="4"/>
      <c r="M73" s="4"/>
      <c r="N73" s="4"/>
      <c r="O73" s="4"/>
      <c r="P73" s="4">
        <v>967400</v>
      </c>
      <c r="Q73" s="4">
        <v>925200</v>
      </c>
      <c r="R73" s="5">
        <v>1.6299999999999999E-2</v>
      </c>
      <c r="S73" s="4">
        <v>2093733</v>
      </c>
      <c r="T73" s="4">
        <f t="shared" si="18"/>
        <v>3253758.6</v>
      </c>
      <c r="U73" s="4">
        <f t="shared" si="17"/>
        <v>1107499</v>
      </c>
    </row>
    <row r="74" spans="1:22" x14ac:dyDescent="0.2">
      <c r="A74" s="16" t="s">
        <v>227</v>
      </c>
      <c r="B74" s="4">
        <v>200</v>
      </c>
      <c r="C74" s="4">
        <v>381500</v>
      </c>
      <c r="D74" s="4">
        <v>-381300</v>
      </c>
      <c r="E74" s="4">
        <v>-5868850000</v>
      </c>
      <c r="F74" s="4">
        <f t="shared" si="15"/>
        <v>-194091766751</v>
      </c>
      <c r="K74">
        <f t="shared" si="16"/>
        <v>0</v>
      </c>
      <c r="L74" s="4"/>
      <c r="M74" s="4"/>
      <c r="N74" s="4"/>
      <c r="O74" s="4"/>
      <c r="P74" s="4">
        <v>484200</v>
      </c>
      <c r="Q74" s="4">
        <v>950300</v>
      </c>
      <c r="R74" s="5">
        <v>-3.2000000000000002E-3</v>
      </c>
      <c r="S74" s="4">
        <v>1515558</v>
      </c>
      <c r="T74" s="4">
        <f t="shared" si="18"/>
        <v>4172599</v>
      </c>
      <c r="U74" s="4">
        <f t="shared" si="17"/>
        <v>1107499</v>
      </c>
    </row>
    <row r="75" spans="1:22" x14ac:dyDescent="0.2">
      <c r="A75" s="16" t="s">
        <v>221</v>
      </c>
      <c r="B75" s="4">
        <v>15400</v>
      </c>
      <c r="C75" s="4">
        <v>278900</v>
      </c>
      <c r="D75" s="4">
        <v>-263500</v>
      </c>
      <c r="E75" s="4">
        <v>-4080170000</v>
      </c>
      <c r="F75" s="4">
        <f t="shared" si="15"/>
        <v>-188222916751</v>
      </c>
      <c r="K75">
        <f t="shared" si="16"/>
        <v>0</v>
      </c>
      <c r="L75" s="4"/>
      <c r="M75" s="4"/>
      <c r="N75" s="4"/>
      <c r="O75" s="4"/>
      <c r="P75" s="4">
        <v>360500</v>
      </c>
      <c r="Q75" s="4">
        <v>629900</v>
      </c>
      <c r="R75" s="5">
        <v>6.6E-3</v>
      </c>
      <c r="S75" s="4">
        <v>1107499</v>
      </c>
      <c r="T75" s="4">
        <f t="shared" si="18"/>
        <v>5139033.9000000004</v>
      </c>
      <c r="U75" s="4">
        <f t="shared" si="17"/>
        <v>1609907</v>
      </c>
    </row>
    <row r="76" spans="1:22" x14ac:dyDescent="0.2">
      <c r="A76" s="16" t="s">
        <v>212</v>
      </c>
      <c r="B76" s="4">
        <v>300</v>
      </c>
      <c r="C76" s="4">
        <v>458100</v>
      </c>
      <c r="D76" s="4">
        <v>-457800</v>
      </c>
      <c r="E76" s="4">
        <v>-7024430000</v>
      </c>
      <c r="F76" s="4">
        <f t="shared" si="15"/>
        <v>-184142746751</v>
      </c>
      <c r="K76">
        <f t="shared" si="16"/>
        <v>0</v>
      </c>
      <c r="L76" s="4"/>
      <c r="M76" s="4"/>
      <c r="N76" s="4"/>
      <c r="O76" s="4"/>
      <c r="P76" s="4">
        <v>456200</v>
      </c>
      <c r="Q76" s="4">
        <v>1392600</v>
      </c>
      <c r="R76" s="5">
        <v>-9.7000000000000003E-3</v>
      </c>
      <c r="S76" s="4">
        <v>2018972</v>
      </c>
      <c r="T76" s="4">
        <f t="shared" si="18"/>
        <v>5257439.3</v>
      </c>
      <c r="U76" s="4">
        <f t="shared" si="17"/>
        <v>1609907</v>
      </c>
    </row>
    <row r="77" spans="1:22" x14ac:dyDescent="0.2">
      <c r="A77" s="16" t="s">
        <v>211</v>
      </c>
      <c r="B77" s="4">
        <v>6900</v>
      </c>
      <c r="C77" s="4">
        <v>582209</v>
      </c>
      <c r="D77" s="4">
        <v>-575309</v>
      </c>
      <c r="E77" s="4">
        <v>-8999480000</v>
      </c>
      <c r="F77" s="4">
        <f t="shared" si="15"/>
        <v>-177118316751</v>
      </c>
      <c r="K77">
        <f>K78+J77</f>
        <v>0</v>
      </c>
      <c r="L77" s="4"/>
      <c r="M77" s="4"/>
      <c r="N77" s="4"/>
      <c r="O77" s="4"/>
      <c r="P77" s="4">
        <v>226300</v>
      </c>
      <c r="Q77" s="4">
        <v>1512900</v>
      </c>
      <c r="R77" s="5">
        <v>-1.5900000000000001E-2</v>
      </c>
      <c r="S77" s="4">
        <v>2107406</v>
      </c>
      <c r="T77" s="4">
        <f t="shared" si="18"/>
        <v>5389851.2999999998</v>
      </c>
      <c r="U77" s="4">
        <f t="shared" si="17"/>
        <v>1609907</v>
      </c>
    </row>
    <row r="78" spans="1:22" x14ac:dyDescent="0.2">
      <c r="A78" s="16" t="s">
        <v>210</v>
      </c>
      <c r="B78" s="4">
        <v>200</v>
      </c>
      <c r="C78" s="4">
        <v>264200</v>
      </c>
      <c r="D78" s="4">
        <v>-264000</v>
      </c>
      <c r="E78" s="4">
        <v>-4152450000</v>
      </c>
      <c r="F78" s="4">
        <f t="shared" si="15"/>
        <v>-168118836751</v>
      </c>
      <c r="K78">
        <f>J78+K80</f>
        <v>0</v>
      </c>
      <c r="R78" s="5">
        <v>3.2000000000000002E-3</v>
      </c>
      <c r="S78" s="4">
        <v>1609907</v>
      </c>
      <c r="T78" s="4">
        <f t="shared" si="18"/>
        <v>5349625.2</v>
      </c>
      <c r="U78" s="4">
        <f t="shared" si="17"/>
        <v>1863952</v>
      </c>
    </row>
    <row r="79" spans="1:22" x14ac:dyDescent="0.2">
      <c r="A79" s="16" t="s">
        <v>209</v>
      </c>
      <c r="B79" s="4">
        <v>12100</v>
      </c>
      <c r="C79" s="4">
        <v>430100</v>
      </c>
      <c r="D79" s="4">
        <v>-418000</v>
      </c>
      <c r="E79" s="4">
        <v>-6604900000</v>
      </c>
      <c r="F79" s="4">
        <f t="shared" si="15"/>
        <v>-163966386751</v>
      </c>
      <c r="L79" s="4"/>
      <c r="M79" s="4"/>
      <c r="N79" s="4"/>
      <c r="O79" s="4"/>
      <c r="P79" s="4">
        <v>353000</v>
      </c>
      <c r="Q79" s="4">
        <v>1062800</v>
      </c>
      <c r="R79" s="5">
        <v>-9.3999999999999986E-3</v>
      </c>
      <c r="S79" s="4">
        <v>1863952</v>
      </c>
      <c r="T79" s="4">
        <f t="shared" si="18"/>
        <v>5622577.5</v>
      </c>
      <c r="U79" s="4">
        <f t="shared" si="17"/>
        <v>2616589</v>
      </c>
    </row>
    <row r="80" spans="1:22" x14ac:dyDescent="0.2">
      <c r="A80" s="16" t="s">
        <v>208</v>
      </c>
      <c r="B80" s="4">
        <v>400</v>
      </c>
      <c r="C80" s="4">
        <v>298900</v>
      </c>
      <c r="D80" s="4">
        <v>-298500</v>
      </c>
      <c r="E80" s="4">
        <v>-4758150000</v>
      </c>
      <c r="F80" s="4">
        <f t="shared" si="15"/>
        <v>-157361486751</v>
      </c>
      <c r="K80">
        <f>J80</f>
        <v>0</v>
      </c>
      <c r="R80" s="5">
        <v>-1.55E-2</v>
      </c>
      <c r="S80" s="4">
        <v>2616589</v>
      </c>
      <c r="T80" s="4">
        <f t="shared" si="18"/>
        <v>5880501.5999999996</v>
      </c>
      <c r="U80" s="4">
        <f t="shared" si="17"/>
        <v>3453047</v>
      </c>
    </row>
    <row r="81" spans="1:21" x14ac:dyDescent="0.2">
      <c r="A81" s="16" t="s">
        <v>207</v>
      </c>
      <c r="B81" s="4">
        <v>34700</v>
      </c>
      <c r="C81" s="4">
        <v>748200</v>
      </c>
      <c r="D81" s="4">
        <v>-713500</v>
      </c>
      <c r="E81" s="4">
        <v>-11566360000</v>
      </c>
      <c r="F81" s="4">
        <f t="shared" si="15"/>
        <v>-152603336751</v>
      </c>
      <c r="R81" s="5">
        <v>-9.1999999999999998E-3</v>
      </c>
      <c r="S81" s="4">
        <v>3453047</v>
      </c>
      <c r="T81" s="4">
        <f t="shared" si="18"/>
        <v>5704865.2999999998</v>
      </c>
      <c r="U81" s="4">
        <f t="shared" si="17"/>
        <v>3203026</v>
      </c>
    </row>
    <row r="82" spans="1:21" x14ac:dyDescent="0.2">
      <c r="A82" s="16" t="s">
        <v>206</v>
      </c>
      <c r="B82" s="4">
        <v>48300</v>
      </c>
      <c r="C82" s="4">
        <v>679330</v>
      </c>
      <c r="D82" s="4">
        <v>-631030</v>
      </c>
      <c r="E82" s="4">
        <v>-10366340000</v>
      </c>
      <c r="F82" s="4">
        <f t="shared" si="15"/>
        <v>-141036976751</v>
      </c>
      <c r="R82" s="5">
        <v>-9.1000000000000004E-3</v>
      </c>
      <c r="S82" s="4">
        <v>6824334</v>
      </c>
      <c r="T82" s="4">
        <f t="shared" si="18"/>
        <v>5181374.4000000004</v>
      </c>
      <c r="U82" s="4">
        <f t="shared" si="17"/>
        <v>3203026</v>
      </c>
    </row>
    <row r="83" spans="1:21" x14ac:dyDescent="0.2">
      <c r="A83" s="16" t="s">
        <v>205</v>
      </c>
      <c r="B83" s="4">
        <v>14000</v>
      </c>
      <c r="C83" s="4">
        <v>1253740</v>
      </c>
      <c r="D83" s="4">
        <v>-1239740</v>
      </c>
      <c r="E83" s="4">
        <v>-20260150000</v>
      </c>
      <c r="F83" s="4">
        <f t="shared" si="15"/>
        <v>-130670636751</v>
      </c>
      <c r="R83" s="5">
        <v>2.1899999999999999E-2</v>
      </c>
      <c r="S83" s="4">
        <v>9420322</v>
      </c>
      <c r="T83" s="4">
        <f t="shared" si="18"/>
        <v>4399614.8</v>
      </c>
      <c r="U83" s="4">
        <f t="shared" si="17"/>
        <v>1207646</v>
      </c>
    </row>
    <row r="84" spans="1:21" x14ac:dyDescent="0.2">
      <c r="A84" s="16" t="s">
        <v>204</v>
      </c>
      <c r="B84" s="4">
        <v>66600</v>
      </c>
      <c r="C84" s="4">
        <v>1330840</v>
      </c>
      <c r="D84" s="4">
        <v>-1264240</v>
      </c>
      <c r="E84" s="4">
        <v>-20185190000</v>
      </c>
      <c r="F84" s="4">
        <f t="shared" si="15"/>
        <v>-110410486751</v>
      </c>
      <c r="R84" s="5">
        <v>1.5900000000000001E-2</v>
      </c>
      <c r="S84" s="4">
        <v>10703962</v>
      </c>
      <c r="T84" s="4">
        <f t="shared" si="18"/>
        <v>3587601.2</v>
      </c>
      <c r="U84" s="4">
        <f t="shared" si="17"/>
        <v>1207646</v>
      </c>
    </row>
    <row r="85" spans="1:21" x14ac:dyDescent="0.2">
      <c r="A85" s="16" t="s">
        <v>203</v>
      </c>
      <c r="B85" s="4">
        <v>54000</v>
      </c>
      <c r="C85" s="4">
        <v>349560</v>
      </c>
      <c r="D85" s="4">
        <v>-295560</v>
      </c>
      <c r="E85" s="4">
        <v>-4635820000</v>
      </c>
      <c r="F85" s="4">
        <f t="shared" si="15"/>
        <v>-90225296751</v>
      </c>
      <c r="R85" s="5">
        <v>2.6099999999999998E-2</v>
      </c>
      <c r="S85" s="4">
        <v>10771848</v>
      </c>
      <c r="T85" s="4">
        <f t="shared" si="18"/>
        <v>2679064.7000000002</v>
      </c>
      <c r="U85" s="4">
        <f t="shared" si="17"/>
        <v>1207646</v>
      </c>
    </row>
    <row r="86" spans="1:21" x14ac:dyDescent="0.2">
      <c r="A86" s="16" t="s">
        <v>202</v>
      </c>
      <c r="B86" s="4">
        <v>55800</v>
      </c>
      <c r="C86" s="4">
        <v>331700</v>
      </c>
      <c r="D86" s="4">
        <v>-275900</v>
      </c>
      <c r="E86" s="4">
        <v>-4241030000</v>
      </c>
      <c r="F86" s="4">
        <f t="shared" si="15"/>
        <v>-85589476751</v>
      </c>
      <c r="R86" s="5">
        <v>3.3E-3</v>
      </c>
      <c r="S86" s="4">
        <v>3203026</v>
      </c>
      <c r="T86" s="4">
        <f t="shared" si="18"/>
        <v>2598147.9</v>
      </c>
      <c r="U86" s="4">
        <f t="shared" si="17"/>
        <v>1207646</v>
      </c>
    </row>
    <row r="87" spans="1:21" x14ac:dyDescent="0.2">
      <c r="A87" s="16" t="s">
        <v>201</v>
      </c>
      <c r="B87" s="4">
        <v>35500</v>
      </c>
      <c r="C87" s="4">
        <v>339690</v>
      </c>
      <c r="D87" s="4">
        <v>-304190</v>
      </c>
      <c r="E87" s="4">
        <v>-4663150000</v>
      </c>
      <c r="F87" s="4">
        <f t="shared" si="15"/>
        <v>-81348446751</v>
      </c>
      <c r="R87" s="5">
        <v>0</v>
      </c>
      <c r="S87" s="4">
        <v>3431526</v>
      </c>
      <c r="T87" s="4">
        <f t="shared" si="18"/>
        <v>2443464.7000000002</v>
      </c>
      <c r="U87" s="4">
        <f t="shared" si="17"/>
        <v>1207646</v>
      </c>
    </row>
    <row r="88" spans="1:21" x14ac:dyDescent="0.2">
      <c r="A88" s="16" t="s">
        <v>200</v>
      </c>
      <c r="B88" s="4">
        <v>3000</v>
      </c>
      <c r="C88" s="4">
        <v>152400</v>
      </c>
      <c r="D88" s="4">
        <v>-149400</v>
      </c>
      <c r="E88" s="4">
        <v>-2286200000</v>
      </c>
      <c r="F88" s="4">
        <f t="shared" si="15"/>
        <v>-76685296751</v>
      </c>
      <c r="R88" s="5">
        <v>0</v>
      </c>
      <c r="S88" s="4">
        <v>1207646</v>
      </c>
      <c r="T88" s="4">
        <f t="shared" si="18"/>
        <v>2576476.9</v>
      </c>
      <c r="U88" s="4">
        <f t="shared" si="17"/>
        <v>1589425</v>
      </c>
    </row>
    <row r="89" spans="1:21" x14ac:dyDescent="0.2">
      <c r="A89" s="16" t="s">
        <v>199</v>
      </c>
      <c r="B89" s="4">
        <v>5100</v>
      </c>
      <c r="C89" s="4">
        <v>500947</v>
      </c>
      <c r="D89" s="4">
        <v>-495847</v>
      </c>
      <c r="E89" s="4">
        <v>-7670710000</v>
      </c>
      <c r="F89" s="4">
        <f t="shared" si="15"/>
        <v>-74399096751</v>
      </c>
      <c r="R89" s="5">
        <v>6.6E-3</v>
      </c>
      <c r="S89" s="4">
        <v>4593475</v>
      </c>
      <c r="T89" s="4">
        <f t="shared" si="18"/>
        <v>2240738.9</v>
      </c>
      <c r="U89" s="4">
        <f t="shared" si="17"/>
        <v>1589425</v>
      </c>
    </row>
    <row r="90" spans="1:21" x14ac:dyDescent="0.2">
      <c r="A90" s="16" t="s">
        <v>198</v>
      </c>
      <c r="B90" s="4">
        <v>5400</v>
      </c>
      <c r="C90" s="4">
        <v>446000</v>
      </c>
      <c r="D90" s="4">
        <v>-440600</v>
      </c>
      <c r="E90" s="4">
        <v>-6754190000</v>
      </c>
      <c r="F90" s="4">
        <f t="shared" si="15"/>
        <v>-66728386751</v>
      </c>
      <c r="R90" s="5">
        <v>1.34E-2</v>
      </c>
      <c r="S90" s="4">
        <v>5195830</v>
      </c>
      <c r="T90" s="4">
        <f t="shared" si="18"/>
        <v>1954750.6</v>
      </c>
      <c r="U90" s="4">
        <f t="shared" si="17"/>
        <v>1589425</v>
      </c>
    </row>
    <row r="91" spans="1:21" x14ac:dyDescent="0.2">
      <c r="A91" s="16" t="s">
        <v>197</v>
      </c>
      <c r="B91" s="4">
        <v>6500</v>
      </c>
      <c r="C91" s="4">
        <v>208250</v>
      </c>
      <c r="D91" s="4">
        <v>-201750</v>
      </c>
      <c r="E91" s="4">
        <v>-2977290000</v>
      </c>
      <c r="F91" s="4">
        <f t="shared" si="15"/>
        <v>-59974196751</v>
      </c>
      <c r="R91" s="5">
        <v>1.3600000000000001E-2</v>
      </c>
      <c r="S91" s="4">
        <v>1696684</v>
      </c>
      <c r="T91" s="4">
        <f t="shared" si="18"/>
        <v>2307613.4</v>
      </c>
      <c r="U91" s="4">
        <f t="shared" si="17"/>
        <v>1589425</v>
      </c>
    </row>
    <row r="92" spans="1:21" x14ac:dyDescent="0.2">
      <c r="A92" s="16" t="s">
        <v>196</v>
      </c>
      <c r="B92" s="4">
        <v>13600</v>
      </c>
      <c r="C92" s="4">
        <v>142200</v>
      </c>
      <c r="D92" s="4">
        <v>-128600</v>
      </c>
      <c r="E92" s="4">
        <v>-1947150000</v>
      </c>
      <c r="F92" s="4">
        <f t="shared" si="15"/>
        <v>-56996906751</v>
      </c>
      <c r="R92" s="5">
        <v>-2.3099999999999999E-2</v>
      </c>
      <c r="S92" s="4">
        <v>1589425</v>
      </c>
      <c r="T92" s="4">
        <f t="shared" si="18"/>
        <v>2291246.2999999998</v>
      </c>
      <c r="U92" s="4">
        <f t="shared" si="17"/>
        <v>1602726</v>
      </c>
    </row>
    <row r="93" spans="1:21" x14ac:dyDescent="0.2">
      <c r="A93" s="16" t="s">
        <v>195</v>
      </c>
      <c r="B93" s="4">
        <v>200</v>
      </c>
      <c r="C93" s="4">
        <v>5301</v>
      </c>
      <c r="D93" s="4">
        <v>-5101</v>
      </c>
      <c r="E93" s="4">
        <v>-77520000</v>
      </c>
      <c r="F93" s="4">
        <f t="shared" si="15"/>
        <v>-55049756751</v>
      </c>
      <c r="R93" s="5">
        <v>0.01</v>
      </c>
      <c r="S93" s="4">
        <v>1602726</v>
      </c>
      <c r="T93" s="4">
        <f t="shared" si="18"/>
        <v>2350708.6</v>
      </c>
      <c r="U93" s="4">
        <f t="shared" si="17"/>
        <v>1686483</v>
      </c>
    </row>
    <row r="94" spans="1:21" x14ac:dyDescent="0.2">
      <c r="A94" s="16" t="s">
        <v>194</v>
      </c>
      <c r="B94" s="4">
        <v>500000</v>
      </c>
      <c r="C94" s="4">
        <v>103900</v>
      </c>
      <c r="D94" s="4">
        <v>396100</v>
      </c>
      <c r="E94" s="4">
        <v>6153340000</v>
      </c>
      <c r="F94" s="4">
        <f t="shared" si="15"/>
        <v>-54972236751</v>
      </c>
      <c r="R94" s="5">
        <v>-2.9100000000000001E-2</v>
      </c>
      <c r="S94" s="4">
        <v>2583826</v>
      </c>
      <c r="T94" s="4">
        <f t="shared" si="18"/>
        <v>2308025</v>
      </c>
      <c r="U94" s="4">
        <f t="shared" si="17"/>
        <v>1236095</v>
      </c>
    </row>
    <row r="95" spans="1:21" x14ac:dyDescent="0.2">
      <c r="A95" s="16" t="s">
        <v>193</v>
      </c>
      <c r="B95" s="4">
        <v>36827</v>
      </c>
      <c r="C95" s="4">
        <v>9600</v>
      </c>
      <c r="D95" s="4">
        <v>27227</v>
      </c>
      <c r="E95" s="4">
        <v>421990000</v>
      </c>
      <c r="F95" s="4">
        <f t="shared" si="15"/>
        <v>-61125576751</v>
      </c>
      <c r="R95" s="5">
        <v>-9.5999999999999992E-3</v>
      </c>
      <c r="S95" s="4">
        <v>1686483</v>
      </c>
      <c r="T95" s="4">
        <f t="shared" si="18"/>
        <v>2366540.6</v>
      </c>
      <c r="U95" s="4">
        <f t="shared" si="17"/>
        <v>1236095</v>
      </c>
    </row>
    <row r="96" spans="1:21" x14ac:dyDescent="0.2">
      <c r="A96" s="16" t="s">
        <v>192</v>
      </c>
      <c r="B96" s="4">
        <v>532400</v>
      </c>
      <c r="C96" s="4">
        <v>0</v>
      </c>
      <c r="D96" s="4">
        <v>532400</v>
      </c>
      <c r="E96" s="4">
        <v>8247950000</v>
      </c>
      <c r="F96" s="4">
        <f t="shared" si="15"/>
        <v>-61547566751</v>
      </c>
      <c r="R96" s="5">
        <v>1.6299999999999999E-2</v>
      </c>
      <c r="S96" s="4">
        <v>2393858</v>
      </c>
      <c r="T96" s="4">
        <f t="shared" si="18"/>
        <v>2303726.7000000002</v>
      </c>
      <c r="U96" s="4">
        <f t="shared" si="17"/>
        <v>1236095</v>
      </c>
    </row>
    <row r="97" spans="1:21" x14ac:dyDescent="0.2">
      <c r="A97" s="16" t="s">
        <v>191</v>
      </c>
      <c r="B97" s="4">
        <v>586900</v>
      </c>
      <c r="C97" s="4">
        <v>17800</v>
      </c>
      <c r="D97" s="4">
        <v>569100</v>
      </c>
      <c r="E97" s="4">
        <v>8791280000</v>
      </c>
      <c r="F97" s="4">
        <f t="shared" si="15"/>
        <v>-69795516751</v>
      </c>
      <c r="R97" s="5">
        <v>0</v>
      </c>
      <c r="S97" s="4">
        <v>1884694</v>
      </c>
      <c r="T97" s="4">
        <f t="shared" si="18"/>
        <v>2563893.9</v>
      </c>
      <c r="U97" s="4">
        <f t="shared" si="17"/>
        <v>1236095</v>
      </c>
    </row>
    <row r="98" spans="1:21" x14ac:dyDescent="0.2">
      <c r="A98" s="16" t="s">
        <v>190</v>
      </c>
      <c r="B98" s="4">
        <v>300</v>
      </c>
      <c r="C98" s="4">
        <v>325400</v>
      </c>
      <c r="D98" s="4">
        <v>-325100</v>
      </c>
      <c r="E98" s="4">
        <v>-5064100000</v>
      </c>
      <c r="F98" s="4">
        <f t="shared" si="15"/>
        <v>-78586796751</v>
      </c>
      <c r="R98" s="5">
        <v>-1.9099999999999999E-2</v>
      </c>
      <c r="S98" s="4">
        <v>2537768</v>
      </c>
      <c r="T98" s="4">
        <f t="shared" si="18"/>
        <v>2650029.7999999998</v>
      </c>
      <c r="U98" s="4">
        <f t="shared" si="17"/>
        <v>1236095</v>
      </c>
    </row>
    <row r="99" spans="1:21" x14ac:dyDescent="0.2">
      <c r="A99" s="16" t="s">
        <v>189</v>
      </c>
      <c r="B99" s="4">
        <v>300000</v>
      </c>
      <c r="C99" s="4">
        <v>153200</v>
      </c>
      <c r="D99" s="4">
        <v>146800</v>
      </c>
      <c r="E99" s="4">
        <v>2293010000</v>
      </c>
      <c r="F99" s="4">
        <f t="shared" si="15"/>
        <v>-73522696751</v>
      </c>
      <c r="R99" s="5">
        <v>-3.0999999999999999E-3</v>
      </c>
      <c r="S99" s="4">
        <v>1236095</v>
      </c>
      <c r="T99" s="4">
        <f t="shared" si="18"/>
        <v>2729366.7</v>
      </c>
      <c r="U99" s="4">
        <f t="shared" si="17"/>
        <v>1425754</v>
      </c>
    </row>
    <row r="100" spans="1:21" x14ac:dyDescent="0.2">
      <c r="A100" s="16" t="s">
        <v>188</v>
      </c>
      <c r="B100" s="4">
        <v>2100</v>
      </c>
      <c r="C100" s="4">
        <v>371500</v>
      </c>
      <c r="D100" s="4">
        <v>-369400</v>
      </c>
      <c r="E100" s="4">
        <v>-5838980000</v>
      </c>
      <c r="F100" s="4">
        <f t="shared" si="15"/>
        <v>-75815706751</v>
      </c>
      <c r="R100" s="5">
        <v>0</v>
      </c>
      <c r="S100" s="4">
        <v>2335947</v>
      </c>
      <c r="T100" s="4">
        <f t="shared" si="18"/>
        <v>2690327.1</v>
      </c>
      <c r="U100" s="4">
        <f t="shared" si="17"/>
        <v>1425754</v>
      </c>
    </row>
    <row r="101" spans="1:21" x14ac:dyDescent="0.2">
      <c r="A101" s="16" t="s">
        <v>187</v>
      </c>
      <c r="B101" s="4">
        <v>523300</v>
      </c>
      <c r="C101" s="4">
        <v>14241</v>
      </c>
      <c r="D101" s="4">
        <v>509059</v>
      </c>
      <c r="E101" s="4">
        <v>8042810000</v>
      </c>
      <c r="F101" s="4">
        <f t="shared" si="15"/>
        <v>-69976726751</v>
      </c>
      <c r="R101" s="5">
        <v>2.6200000000000001E-2</v>
      </c>
      <c r="S101" s="4">
        <v>5225312</v>
      </c>
      <c r="T101" s="4">
        <f t="shared" si="18"/>
        <v>2535979</v>
      </c>
      <c r="U101" s="4">
        <f t="shared" si="17"/>
        <v>1425754</v>
      </c>
    </row>
    <row r="102" spans="1:21" x14ac:dyDescent="0.2">
      <c r="A102" s="16" t="s">
        <v>186</v>
      </c>
      <c r="B102" s="4">
        <v>601100</v>
      </c>
      <c r="C102" s="4">
        <v>45300</v>
      </c>
      <c r="D102" s="4">
        <v>555800</v>
      </c>
      <c r="E102" s="4">
        <v>8552350000</v>
      </c>
      <c r="F102" s="4">
        <f t="shared" si="15"/>
        <v>-78019536751</v>
      </c>
      <c r="R102" s="5">
        <v>0</v>
      </c>
      <c r="S102" s="4">
        <v>1425754</v>
      </c>
      <c r="T102" s="4">
        <f t="shared" si="18"/>
        <v>2573734.4</v>
      </c>
      <c r="U102" s="4">
        <f t="shared" si="17"/>
        <v>1765719</v>
      </c>
    </row>
    <row r="103" spans="1:21" x14ac:dyDescent="0.2">
      <c r="A103" s="16" t="s">
        <v>185</v>
      </c>
      <c r="B103" s="4">
        <v>3784</v>
      </c>
      <c r="C103" s="4">
        <v>78600</v>
      </c>
      <c r="D103" s="4">
        <v>-74816</v>
      </c>
      <c r="E103" s="4">
        <v>-1164160000</v>
      </c>
      <c r="F103" s="4">
        <f t="shared" si="15"/>
        <v>-86571886751</v>
      </c>
      <c r="R103" s="5">
        <v>-2.5399999999999999E-2</v>
      </c>
      <c r="S103" s="4">
        <v>2197349</v>
      </c>
      <c r="T103" s="4">
        <f t="shared" si="18"/>
        <v>2998529.4</v>
      </c>
      <c r="U103" s="4">
        <f t="shared" si="17"/>
        <v>1765719</v>
      </c>
    </row>
    <row r="104" spans="1:21" x14ac:dyDescent="0.2">
      <c r="A104" s="16" t="s">
        <v>184</v>
      </c>
      <c r="B104" s="4">
        <v>4900</v>
      </c>
      <c r="C104" s="4">
        <v>429600</v>
      </c>
      <c r="D104" s="4">
        <v>-424700</v>
      </c>
      <c r="E104" s="4">
        <v>-6691150000</v>
      </c>
      <c r="F104" s="4">
        <f t="shared" si="15"/>
        <v>-85407726751</v>
      </c>
      <c r="R104" s="5">
        <v>-3.0999999999999999E-3</v>
      </c>
      <c r="S104" s="4">
        <v>2156990</v>
      </c>
      <c r="T104" s="4">
        <f t="shared" si="18"/>
        <v>3457910.3</v>
      </c>
      <c r="U104" s="4">
        <f t="shared" si="17"/>
        <v>1765719</v>
      </c>
    </row>
    <row r="105" spans="1:21" x14ac:dyDescent="0.2">
      <c r="A105" s="16" t="s">
        <v>183</v>
      </c>
      <c r="B105" s="4">
        <v>24800</v>
      </c>
      <c r="C105" s="4">
        <v>241200</v>
      </c>
      <c r="D105" s="4">
        <v>-216400</v>
      </c>
      <c r="E105" s="4">
        <v>-3366220000</v>
      </c>
      <c r="F105" s="4">
        <f t="shared" si="15"/>
        <v>-78716576751</v>
      </c>
      <c r="R105" s="5">
        <v>1.6200000000000003E-2</v>
      </c>
      <c r="S105" s="4">
        <v>2271639</v>
      </c>
      <c r="T105" s="4">
        <f t="shared" si="18"/>
        <v>3470060.4</v>
      </c>
      <c r="U105" s="4">
        <f t="shared" si="17"/>
        <v>1765719</v>
      </c>
    </row>
    <row r="106" spans="1:21" x14ac:dyDescent="0.2">
      <c r="A106" s="16" t="s">
        <v>182</v>
      </c>
      <c r="B106" s="4">
        <v>360200</v>
      </c>
      <c r="C106" s="4">
        <v>127014</v>
      </c>
      <c r="D106" s="4">
        <v>233186</v>
      </c>
      <c r="E106" s="4">
        <v>3650510000</v>
      </c>
      <c r="F106" s="4">
        <f t="shared" si="15"/>
        <v>-75350356751</v>
      </c>
      <c r="R106" s="5">
        <v>6.5000000000000006E-3</v>
      </c>
      <c r="S106" s="4">
        <v>1765719</v>
      </c>
      <c r="T106" s="4">
        <f t="shared" si="18"/>
        <v>3545820.4</v>
      </c>
      <c r="U106" s="4">
        <f t="shared" si="17"/>
        <v>1945551</v>
      </c>
    </row>
    <row r="107" spans="1:21" x14ac:dyDescent="0.2">
      <c r="A107" s="16" t="s">
        <v>181</v>
      </c>
      <c r="B107" s="4">
        <v>450021</v>
      </c>
      <c r="C107" s="4">
        <v>364902</v>
      </c>
      <c r="D107" s="4">
        <v>85119</v>
      </c>
      <c r="E107" s="4">
        <v>1362340000</v>
      </c>
      <c r="F107" s="4">
        <f t="shared" si="15"/>
        <v>-79000866751</v>
      </c>
      <c r="R107" s="5">
        <v>9.8999999999999991E-3</v>
      </c>
      <c r="S107" s="4">
        <v>4486366</v>
      </c>
      <c r="T107" s="4">
        <f t="shared" si="18"/>
        <v>3356721.1</v>
      </c>
      <c r="U107" s="4">
        <f t="shared" si="17"/>
        <v>1803308</v>
      </c>
    </row>
    <row r="108" spans="1:21" x14ac:dyDescent="0.2">
      <c r="A108" s="16" t="s">
        <v>180</v>
      </c>
      <c r="B108" s="4">
        <v>70400</v>
      </c>
      <c r="C108" s="4">
        <v>214500</v>
      </c>
      <c r="D108" s="4">
        <v>-144100</v>
      </c>
      <c r="E108" s="4">
        <v>-2232220000</v>
      </c>
      <c r="F108" s="4">
        <f t="shared" si="15"/>
        <v>-80363206751</v>
      </c>
      <c r="R108" s="5">
        <v>-9.7000000000000003E-3</v>
      </c>
      <c r="S108" s="4">
        <v>3399127</v>
      </c>
      <c r="T108" s="4">
        <f t="shared" si="18"/>
        <v>3419260.6</v>
      </c>
      <c r="U108" s="4">
        <f t="shared" si="17"/>
        <v>1803308</v>
      </c>
    </row>
    <row r="109" spans="1:21" x14ac:dyDescent="0.2">
      <c r="A109" s="16" t="s">
        <v>179</v>
      </c>
      <c r="B109" s="4">
        <v>210600</v>
      </c>
      <c r="C109" s="4">
        <v>141200</v>
      </c>
      <c r="D109" s="4">
        <v>69400</v>
      </c>
      <c r="E109" s="4">
        <v>1060833249</v>
      </c>
      <c r="F109" s="4">
        <f t="shared" si="15"/>
        <v>-78130986751</v>
      </c>
      <c r="R109" s="5">
        <v>1.9900000000000001E-2</v>
      </c>
      <c r="S109" s="4">
        <v>2029464</v>
      </c>
      <c r="T109" s="4">
        <f t="shared" si="18"/>
        <v>3493650.4</v>
      </c>
      <c r="U109" s="4">
        <f t="shared" si="17"/>
        <v>1803308</v>
      </c>
    </row>
    <row r="110" spans="1:21" x14ac:dyDescent="0.2">
      <c r="A110" s="16" t="s">
        <v>178</v>
      </c>
      <c r="B110" s="4">
        <v>538600</v>
      </c>
      <c r="C110" s="4">
        <v>68100</v>
      </c>
      <c r="D110" s="4">
        <v>470500</v>
      </c>
      <c r="E110" s="4">
        <v>7047190000</v>
      </c>
      <c r="F110" s="4">
        <f t="shared" si="15"/>
        <v>-79191820000</v>
      </c>
      <c r="R110" s="5">
        <v>3.0800000000000001E-2</v>
      </c>
      <c r="S110" s="4">
        <v>1945551</v>
      </c>
      <c r="T110" s="4">
        <f t="shared" si="18"/>
        <v>3701095.3</v>
      </c>
      <c r="U110" s="4">
        <f t="shared" si="17"/>
        <v>1803308</v>
      </c>
    </row>
    <row r="111" spans="1:21" x14ac:dyDescent="0.2">
      <c r="A111" s="16" t="s">
        <v>177</v>
      </c>
      <c r="B111" s="4">
        <v>474700</v>
      </c>
      <c r="C111" s="4">
        <v>182400</v>
      </c>
      <c r="D111" s="4">
        <v>292300</v>
      </c>
      <c r="E111" s="4">
        <v>4380210000</v>
      </c>
      <c r="F111" s="4">
        <f t="shared" si="15"/>
        <v>-86239010000</v>
      </c>
      <c r="R111" s="5">
        <v>1.3899999999999999E-2</v>
      </c>
      <c r="S111" s="4">
        <v>3681831</v>
      </c>
      <c r="T111" s="4">
        <f t="shared" si="18"/>
        <v>3571094.3</v>
      </c>
      <c r="U111" s="4">
        <f t="shared" si="17"/>
        <v>1803308</v>
      </c>
    </row>
    <row r="112" spans="1:21" x14ac:dyDescent="0.2">
      <c r="A112" s="16" t="s">
        <v>176</v>
      </c>
      <c r="B112" s="4">
        <v>67828</v>
      </c>
      <c r="C112" s="4">
        <v>270200</v>
      </c>
      <c r="D112" s="4">
        <v>-202372</v>
      </c>
      <c r="E112" s="4">
        <v>-3097950000</v>
      </c>
      <c r="F112" s="4">
        <f t="shared" si="15"/>
        <v>-90619220000</v>
      </c>
      <c r="R112" s="5">
        <v>-5.5500000000000001E-2</v>
      </c>
      <c r="S112" s="4">
        <v>1803308</v>
      </c>
      <c r="T112" s="4">
        <f t="shared" si="18"/>
        <v>3663827.9</v>
      </c>
      <c r="U112" s="4">
        <f t="shared" si="17"/>
        <v>2393140</v>
      </c>
    </row>
    <row r="113" spans="1:21" x14ac:dyDescent="0.2">
      <c r="A113" s="16" t="s">
        <v>175</v>
      </c>
      <c r="B113" s="4">
        <v>792400</v>
      </c>
      <c r="C113" s="4">
        <v>15100</v>
      </c>
      <c r="D113" s="4">
        <v>777300</v>
      </c>
      <c r="E113" s="4">
        <v>11634710000</v>
      </c>
      <c r="F113" s="4">
        <f t="shared" si="15"/>
        <v>-87521270000</v>
      </c>
      <c r="R113" s="5">
        <v>7.0000000000000007E-2</v>
      </c>
      <c r="S113" s="4">
        <v>6445299</v>
      </c>
      <c r="T113" s="4">
        <f t="shared" si="18"/>
        <v>3205646.8</v>
      </c>
      <c r="U113" s="4">
        <f t="shared" si="17"/>
        <v>2393140</v>
      </c>
    </row>
    <row r="114" spans="1:21" x14ac:dyDescent="0.2">
      <c r="A114" s="16" t="s">
        <v>174</v>
      </c>
      <c r="B114" s="4">
        <v>408100</v>
      </c>
      <c r="C114" s="4">
        <v>356728</v>
      </c>
      <c r="D114" s="4">
        <v>51372</v>
      </c>
      <c r="E114" s="4">
        <v>766960000</v>
      </c>
      <c r="F114" s="4">
        <f t="shared" si="15"/>
        <v>-99155980000</v>
      </c>
      <c r="R114" s="5">
        <v>-3.7000000000000005E-2</v>
      </c>
      <c r="S114" s="4">
        <v>6750799</v>
      </c>
      <c r="T114" s="4">
        <f t="shared" si="18"/>
        <v>2883927.8</v>
      </c>
      <c r="U114" s="4">
        <f t="shared" si="17"/>
        <v>2393140</v>
      </c>
    </row>
    <row r="115" spans="1:21" x14ac:dyDescent="0.2">
      <c r="A115" s="16" t="s">
        <v>173</v>
      </c>
      <c r="B115" s="4">
        <v>1000</v>
      </c>
      <c r="C115" s="4">
        <v>462200</v>
      </c>
      <c r="D115" s="4">
        <v>-461200</v>
      </c>
      <c r="E115" s="4">
        <v>-6867460000</v>
      </c>
      <c r="F115" s="4">
        <f t="shared" si="15"/>
        <v>-99922940000</v>
      </c>
      <c r="R115" s="5">
        <v>6.8000000000000005E-3</v>
      </c>
      <c r="S115" s="4">
        <v>2393140</v>
      </c>
      <c r="T115" s="4">
        <f t="shared" si="18"/>
        <v>2835342.8</v>
      </c>
      <c r="U115" s="4">
        <f t="shared" si="17"/>
        <v>2523319</v>
      </c>
    </row>
    <row r="116" spans="1:21" x14ac:dyDescent="0.2">
      <c r="A116" s="16" t="s">
        <v>172</v>
      </c>
      <c r="B116" s="4">
        <v>5500</v>
      </c>
      <c r="C116" s="4">
        <v>337921</v>
      </c>
      <c r="D116" s="4">
        <v>-332421</v>
      </c>
      <c r="E116" s="4">
        <v>-4907400000</v>
      </c>
      <c r="F116" s="4">
        <f t="shared" si="15"/>
        <v>-93055480000</v>
      </c>
      <c r="R116" s="5">
        <v>3.4999999999999996E-3</v>
      </c>
      <c r="S116" s="4">
        <v>2523319</v>
      </c>
      <c r="T116" s="4">
        <f t="shared" ref="T116:T121" si="19">AVERAGE(S117:S126)</f>
        <v>2977447.5</v>
      </c>
      <c r="U116" s="4">
        <f t="shared" si="17"/>
        <v>2381821</v>
      </c>
    </row>
    <row r="117" spans="1:21" x14ac:dyDescent="0.2">
      <c r="A117" s="16" t="s">
        <v>171</v>
      </c>
      <c r="B117" s="4">
        <v>25900</v>
      </c>
      <c r="C117" s="4">
        <v>536200</v>
      </c>
      <c r="D117" s="4">
        <v>-510300</v>
      </c>
      <c r="E117" s="4">
        <v>-7514350000</v>
      </c>
      <c r="F117" s="4">
        <f t="shared" si="15"/>
        <v>-88148080000</v>
      </c>
      <c r="R117" s="5">
        <v>1.04E-2</v>
      </c>
      <c r="S117" s="4">
        <v>2595373</v>
      </c>
      <c r="T117" s="4">
        <f t="shared" si="19"/>
        <v>3013253.1</v>
      </c>
      <c r="U117" s="4">
        <f t="shared" si="17"/>
        <v>2381821</v>
      </c>
    </row>
    <row r="118" spans="1:21" x14ac:dyDescent="0.2">
      <c r="A118" s="16" t="s">
        <v>170</v>
      </c>
      <c r="B118" s="4">
        <v>75900</v>
      </c>
      <c r="C118" s="4">
        <v>515959</v>
      </c>
      <c r="D118" s="4">
        <v>-440059</v>
      </c>
      <c r="E118" s="4">
        <v>-6332210000</v>
      </c>
      <c r="F118" s="4">
        <f t="shared" si="15"/>
        <v>-80633730000</v>
      </c>
      <c r="R118" s="5">
        <v>3.56E-2</v>
      </c>
      <c r="S118" s="4">
        <v>4024522</v>
      </c>
      <c r="T118" s="4">
        <f t="shared" si="19"/>
        <v>3156081.6</v>
      </c>
      <c r="U118" s="4">
        <f t="shared" si="17"/>
        <v>1863488</v>
      </c>
    </row>
    <row r="119" spans="1:21" x14ac:dyDescent="0.2">
      <c r="A119" s="16" t="s">
        <v>169</v>
      </c>
      <c r="B119" s="4">
        <v>13900</v>
      </c>
      <c r="C119" s="4">
        <v>360998</v>
      </c>
      <c r="D119" s="4">
        <v>-347098</v>
      </c>
      <c r="E119" s="4">
        <v>-4895660000</v>
      </c>
      <c r="F119" s="4">
        <f t="shared" si="15"/>
        <v>-74301520000</v>
      </c>
      <c r="R119" s="5">
        <v>3.5999999999999999E-3</v>
      </c>
      <c r="S119" s="4">
        <v>2773362</v>
      </c>
      <c r="T119" s="4">
        <f t="shared" si="19"/>
        <v>3075740.6</v>
      </c>
      <c r="U119" s="4">
        <f t="shared" si="17"/>
        <v>1863488</v>
      </c>
    </row>
    <row r="120" spans="1:21" x14ac:dyDescent="0.2">
      <c r="A120" s="16" t="s">
        <v>168</v>
      </c>
      <c r="B120" s="4">
        <v>1100</v>
      </c>
      <c r="C120" s="4">
        <v>754200</v>
      </c>
      <c r="D120" s="4">
        <v>-753100</v>
      </c>
      <c r="E120" s="4">
        <v>-10613090000</v>
      </c>
      <c r="F120" s="4">
        <f t="shared" si="15"/>
        <v>-69405860000</v>
      </c>
      <c r="R120" s="5">
        <v>0</v>
      </c>
      <c r="S120" s="4">
        <v>4020000</v>
      </c>
      <c r="T120" s="4">
        <f t="shared" si="19"/>
        <v>2867220.9</v>
      </c>
      <c r="U120" s="4">
        <f t="shared" si="17"/>
        <v>1863488</v>
      </c>
    </row>
    <row r="121" spans="1:21" x14ac:dyDescent="0.2">
      <c r="A121" s="16" t="s">
        <v>167</v>
      </c>
      <c r="B121" s="4">
        <v>600</v>
      </c>
      <c r="C121" s="4">
        <v>378477</v>
      </c>
      <c r="D121" s="4">
        <v>-377877</v>
      </c>
      <c r="E121" s="4">
        <v>-5362570000</v>
      </c>
      <c r="F121" s="4">
        <f t="shared" si="15"/>
        <v>-58792770000</v>
      </c>
      <c r="R121" s="5">
        <v>-1.06E-2</v>
      </c>
      <c r="S121" s="4">
        <v>2381821</v>
      </c>
      <c r="T121" s="4">
        <f t="shared" si="19"/>
        <v>2924697.3</v>
      </c>
      <c r="U121" s="4">
        <f t="shared" si="17"/>
        <v>1863488</v>
      </c>
    </row>
    <row r="122" spans="1:21" x14ac:dyDescent="0.2">
      <c r="A122" s="16" t="s">
        <v>166</v>
      </c>
      <c r="B122" s="4">
        <v>2000</v>
      </c>
      <c r="C122" s="4">
        <v>351929</v>
      </c>
      <c r="D122" s="4">
        <v>-349929</v>
      </c>
      <c r="E122" s="4">
        <v>-4945980000</v>
      </c>
      <c r="F122" s="4">
        <f t="shared" si="15"/>
        <v>-53430200000</v>
      </c>
      <c r="R122" s="5">
        <v>-3.4999999999999996E-3</v>
      </c>
      <c r="S122" s="4">
        <v>2730644</v>
      </c>
      <c r="T122" s="4">
        <f>AVERAGE(S123:S132)</f>
        <v>2804067.7</v>
      </c>
      <c r="U122" s="4">
        <f t="shared" si="17"/>
        <v>1863488</v>
      </c>
    </row>
    <row r="123" spans="1:21" x14ac:dyDescent="0.2">
      <c r="A123" s="16" t="s">
        <v>165</v>
      </c>
      <c r="B123" s="4">
        <v>0</v>
      </c>
      <c r="C123" s="4">
        <v>395556</v>
      </c>
      <c r="D123" s="4">
        <v>-395556</v>
      </c>
      <c r="E123" s="4">
        <v>-5628090000</v>
      </c>
      <c r="F123" s="4">
        <f t="shared" si="15"/>
        <v>-48484220000</v>
      </c>
      <c r="R123" s="5">
        <v>0</v>
      </c>
      <c r="S123" s="4">
        <v>1863488</v>
      </c>
      <c r="U123" s="4">
        <f t="shared" si="17"/>
        <v>1907290</v>
      </c>
    </row>
    <row r="124" spans="1:21" x14ac:dyDescent="0.2">
      <c r="A124" s="16" t="s">
        <v>164</v>
      </c>
      <c r="B124" s="4">
        <v>100</v>
      </c>
      <c r="C124" s="4">
        <v>302300</v>
      </c>
      <c r="D124" s="4">
        <v>-302200</v>
      </c>
      <c r="E124" s="4">
        <v>-4319290000</v>
      </c>
      <c r="F124" s="4">
        <f t="shared" si="15"/>
        <v>-42856130000</v>
      </c>
      <c r="R124" s="5">
        <v>0</v>
      </c>
      <c r="S124" s="4">
        <v>3533609</v>
      </c>
      <c r="U124" s="4">
        <f t="shared" ref="U124:U126" si="20">MIN(S125:S129)</f>
        <v>1907290</v>
      </c>
    </row>
    <row r="125" spans="1:21" x14ac:dyDescent="0.2">
      <c r="A125" s="16" t="s">
        <v>163</v>
      </c>
      <c r="B125" s="4">
        <v>9500</v>
      </c>
      <c r="C125" s="4">
        <v>365800</v>
      </c>
      <c r="D125" s="4">
        <v>-356300</v>
      </c>
      <c r="E125" s="4">
        <v>-5045470000</v>
      </c>
      <c r="F125" s="4">
        <f t="shared" si="15"/>
        <v>-38536840000</v>
      </c>
      <c r="R125" s="5">
        <v>3.5999999999999999E-3</v>
      </c>
      <c r="S125" s="4">
        <v>1907290</v>
      </c>
      <c r="U125" s="4">
        <f t="shared" si="20"/>
        <v>1934803</v>
      </c>
    </row>
    <row r="126" spans="1:21" x14ac:dyDescent="0.2">
      <c r="A126" s="16" t="s">
        <v>162</v>
      </c>
      <c r="B126" s="4">
        <v>17500</v>
      </c>
      <c r="C126" s="4">
        <v>412100</v>
      </c>
      <c r="D126" s="4">
        <v>-394600</v>
      </c>
      <c r="E126" s="4">
        <v>-5586350000</v>
      </c>
      <c r="F126" s="4">
        <f t="shared" si="15"/>
        <v>-33491370000</v>
      </c>
      <c r="R126" s="5">
        <v>3.5999999999999999E-3</v>
      </c>
      <c r="S126" s="4">
        <v>3944366</v>
      </c>
      <c r="U126" s="4">
        <f t="shared" si="20"/>
        <v>1934803</v>
      </c>
    </row>
    <row r="127" spans="1:21" x14ac:dyDescent="0.2">
      <c r="A127" s="16" t="s">
        <v>161</v>
      </c>
      <c r="B127" s="4">
        <v>11500</v>
      </c>
      <c r="C127" s="4">
        <v>302000</v>
      </c>
      <c r="D127" s="4">
        <v>-290500</v>
      </c>
      <c r="E127" s="4">
        <v>-4043300000</v>
      </c>
      <c r="F127" s="4">
        <f t="shared" si="15"/>
        <v>-27905020000</v>
      </c>
      <c r="R127" s="5">
        <v>2.5499999999999998E-2</v>
      </c>
      <c r="S127" s="4">
        <v>2953429</v>
      </c>
      <c r="U127" s="4">
        <f>MIN(S128:S132)</f>
        <v>1524348</v>
      </c>
    </row>
    <row r="128" spans="1:21" x14ac:dyDescent="0.2">
      <c r="A128" s="16" t="s">
        <v>160</v>
      </c>
      <c r="B128" s="4">
        <v>114300</v>
      </c>
      <c r="C128" s="4">
        <v>300000</v>
      </c>
      <c r="D128" s="4">
        <v>-185700</v>
      </c>
      <c r="E128" s="4">
        <v>-2542820000</v>
      </c>
      <c r="F128" s="4">
        <f t="shared" si="15"/>
        <v>-23861720000</v>
      </c>
      <c r="R128" s="5">
        <v>1.11E-2</v>
      </c>
      <c r="S128" s="4">
        <v>5452807</v>
      </c>
    </row>
    <row r="129" spans="1:22" x14ac:dyDescent="0.2">
      <c r="A129" s="16" t="s">
        <v>159</v>
      </c>
      <c r="B129" s="4">
        <v>8000</v>
      </c>
      <c r="C129" s="4">
        <v>355300</v>
      </c>
      <c r="D129" s="4">
        <v>-347300</v>
      </c>
      <c r="E129" s="4">
        <v>-4723330000</v>
      </c>
      <c r="F129" s="4">
        <f t="shared" si="15"/>
        <v>-21318900000</v>
      </c>
      <c r="R129" s="5">
        <v>7.4999999999999997E-3</v>
      </c>
      <c r="S129" s="4">
        <v>1969952</v>
      </c>
    </row>
    <row r="130" spans="1:22" x14ac:dyDescent="0.2">
      <c r="A130" s="16" t="s">
        <v>158</v>
      </c>
      <c r="B130" s="4">
        <v>138930</v>
      </c>
      <c r="C130" s="4">
        <v>302706</v>
      </c>
      <c r="D130" s="4">
        <v>-163776</v>
      </c>
      <c r="E130" s="4">
        <v>-2190640000</v>
      </c>
      <c r="F130" s="4">
        <f t="shared" si="15"/>
        <v>-16595570000</v>
      </c>
      <c r="R130" s="5">
        <v>2.6699999999999998E-2</v>
      </c>
      <c r="S130" s="4">
        <v>1934803</v>
      </c>
    </row>
    <row r="131" spans="1:22" x14ac:dyDescent="0.2">
      <c r="A131" s="16" t="s">
        <v>157</v>
      </c>
      <c r="B131" s="4">
        <v>1650</v>
      </c>
      <c r="C131" s="4">
        <v>547300</v>
      </c>
      <c r="D131" s="4">
        <v>-545650</v>
      </c>
      <c r="E131" s="4">
        <v>-7306730000</v>
      </c>
      <c r="F131" s="4">
        <f>E131+F132</f>
        <v>-14404930000</v>
      </c>
      <c r="R131" s="5">
        <v>-3.6600000000000001E-2</v>
      </c>
      <c r="S131" s="4">
        <v>2956585</v>
      </c>
    </row>
    <row r="132" spans="1:22" x14ac:dyDescent="0.2">
      <c r="A132" s="16" t="s">
        <v>156</v>
      </c>
      <c r="B132" s="4">
        <v>1272</v>
      </c>
      <c r="C132" s="4">
        <v>514800</v>
      </c>
      <c r="D132" s="4">
        <v>-513528</v>
      </c>
      <c r="E132" s="4">
        <v>-7098200000</v>
      </c>
      <c r="F132" s="4">
        <f>E132</f>
        <v>-7098200000</v>
      </c>
      <c r="R132" s="5">
        <v>-1.44E-2</v>
      </c>
      <c r="S132" s="4">
        <v>1524348</v>
      </c>
    </row>
    <row r="133" spans="1:22" x14ac:dyDescent="0.2">
      <c r="A133" s="2"/>
      <c r="B133" s="4"/>
      <c r="C133" s="4"/>
      <c r="D133" s="4"/>
      <c r="E133" s="4"/>
      <c r="F133" s="4">
        <f>E133</f>
        <v>0</v>
      </c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6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6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6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6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6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5"/>
    </row>
    <row r="150" spans="1:22" x14ac:dyDescent="0.2">
      <c r="A150" s="6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5"/>
    </row>
    <row r="151" spans="1:22" x14ac:dyDescent="0.2">
      <c r="A151" s="6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5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5"/>
    </row>
    <row r="153" spans="1:22" x14ac:dyDescent="0.2">
      <c r="A153" s="2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5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5"/>
    </row>
    <row r="155" spans="1:22" x14ac:dyDescent="0.2">
      <c r="A155" s="6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5"/>
    </row>
    <row r="156" spans="1:22" x14ac:dyDescent="0.2">
      <c r="A156" s="6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5"/>
    </row>
    <row r="157" spans="1:22" x14ac:dyDescent="0.2">
      <c r="A157" s="6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5"/>
    </row>
    <row r="158" spans="1:22" x14ac:dyDescent="0.2">
      <c r="A158" s="6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5"/>
    </row>
    <row r="159" spans="1:22" x14ac:dyDescent="0.2">
      <c r="A159" s="6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5"/>
    </row>
    <row r="160" spans="1:22" x14ac:dyDescent="0.2">
      <c r="A160" s="6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5"/>
    </row>
    <row r="161" spans="1:22" x14ac:dyDescent="0.2">
      <c r="A161" s="6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5"/>
    </row>
    <row r="162" spans="1:22" x14ac:dyDescent="0.2">
      <c r="A162" s="6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5"/>
      <c r="U162" s="5"/>
      <c r="V162" s="5"/>
    </row>
    <row r="163" spans="1:22" x14ac:dyDescent="0.2">
      <c r="A163" s="6"/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5"/>
      <c r="U163" s="5"/>
      <c r="V163" s="5"/>
    </row>
    <row r="164" spans="1:22" x14ac:dyDescent="0.2">
      <c r="A164" s="6"/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5"/>
      <c r="U164" s="5"/>
      <c r="V164" s="5"/>
    </row>
    <row r="165" spans="1:22" x14ac:dyDescent="0.2">
      <c r="A165" s="6"/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5"/>
      <c r="U165" s="5"/>
      <c r="V165" s="5"/>
    </row>
    <row r="166" spans="1:22" x14ac:dyDescent="0.2">
      <c r="A166" s="6"/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5"/>
      <c r="U166" s="5"/>
      <c r="V166" s="5"/>
    </row>
    <row r="167" spans="1:22" x14ac:dyDescent="0.2">
      <c r="A167" s="6"/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5"/>
      <c r="U167" s="5"/>
      <c r="V167" s="5"/>
    </row>
    <row r="168" spans="1:22" x14ac:dyDescent="0.2">
      <c r="A168" s="2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5"/>
    </row>
    <row r="169" spans="1:22" x14ac:dyDescent="0.2">
      <c r="A169" s="2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5"/>
    </row>
    <row r="170" spans="1:22" x14ac:dyDescent="0.2">
      <c r="A170" s="2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5"/>
    </row>
    <row r="171" spans="1:22" x14ac:dyDescent="0.2">
      <c r="A171" s="2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5"/>
    </row>
    <row r="172" spans="1:22" x14ac:dyDescent="0.2">
      <c r="A172" s="2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5"/>
    </row>
    <row r="173" spans="1:22" x14ac:dyDescent="0.2">
      <c r="A173" s="2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5"/>
    </row>
    <row r="174" spans="1:22" x14ac:dyDescent="0.2">
      <c r="A174" s="2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5"/>
    </row>
    <row r="175" spans="1:22" x14ac:dyDescent="0.2">
      <c r="A175" s="2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5"/>
    </row>
    <row r="176" spans="1:22" x14ac:dyDescent="0.2">
      <c r="A176" s="2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5"/>
    </row>
    <row r="177" spans="1:22" x14ac:dyDescent="0.2">
      <c r="A177" s="2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5"/>
      <c r="U177" s="5"/>
      <c r="V177" s="5"/>
    </row>
    <row r="178" spans="1:22" x14ac:dyDescent="0.2">
      <c r="A178" s="2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5"/>
      <c r="U178" s="5"/>
      <c r="V178" s="5"/>
    </row>
    <row r="179" spans="1:22" x14ac:dyDescent="0.2">
      <c r="A179" s="2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5"/>
      <c r="U179" s="5"/>
      <c r="V179" s="5"/>
    </row>
    <row r="180" spans="1:22" x14ac:dyDescent="0.2">
      <c r="A180" s="2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5"/>
      <c r="U180" s="5"/>
      <c r="V180" s="5"/>
    </row>
    <row r="181" spans="1:22" x14ac:dyDescent="0.2">
      <c r="A181" s="2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5"/>
      <c r="U181" s="5"/>
      <c r="V181" s="5"/>
    </row>
    <row r="182" spans="1:22" x14ac:dyDescent="0.2">
      <c r="A182" s="2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5"/>
      <c r="U182" s="5"/>
      <c r="V182" s="5"/>
    </row>
    <row r="183" spans="1:22" x14ac:dyDescent="0.2">
      <c r="A183" s="2"/>
      <c r="B183" s="4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5"/>
      <c r="U183" s="5"/>
      <c r="V183" s="8"/>
    </row>
    <row r="184" spans="1:22" x14ac:dyDescent="0.2">
      <c r="A184" s="2"/>
      <c r="B184" s="4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5"/>
      <c r="U184" s="5"/>
      <c r="V184" s="8"/>
    </row>
    <row r="185" spans="1:22" x14ac:dyDescent="0.2">
      <c r="A185" s="2"/>
      <c r="B185" s="4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5"/>
      <c r="U185" s="5"/>
      <c r="V185" s="8"/>
    </row>
    <row r="186" spans="1:22" x14ac:dyDescent="0.2">
      <c r="A186" s="2"/>
      <c r="B186" s="4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5"/>
      <c r="U186" s="5"/>
      <c r="V186" s="8"/>
    </row>
    <row r="187" spans="1:22" x14ac:dyDescent="0.2">
      <c r="A187" s="2"/>
      <c r="B187" s="4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5"/>
      <c r="U187" s="5"/>
      <c r="V187" s="8"/>
    </row>
    <row r="188" spans="1:22" x14ac:dyDescent="0.2">
      <c r="A188" s="6"/>
      <c r="B188" s="4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5"/>
      <c r="U188" s="5"/>
      <c r="V188" s="8"/>
    </row>
    <row r="189" spans="1:22" x14ac:dyDescent="0.2">
      <c r="A189" s="6"/>
      <c r="B189" s="4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5"/>
      <c r="U189" s="5"/>
      <c r="V189" s="8"/>
    </row>
    <row r="190" spans="1:22" x14ac:dyDescent="0.2">
      <c r="A190" s="6"/>
      <c r="B190" s="4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5"/>
      <c r="U190" s="5"/>
      <c r="V190" s="8"/>
    </row>
    <row r="191" spans="1:22" x14ac:dyDescent="0.2">
      <c r="A191" s="6"/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5"/>
      <c r="U191" s="5"/>
      <c r="V191" s="8"/>
    </row>
    <row r="192" spans="1:22" x14ac:dyDescent="0.2">
      <c r="A192" s="6"/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5"/>
      <c r="U192" s="5"/>
      <c r="V192" s="8"/>
    </row>
    <row r="193" spans="1:22" x14ac:dyDescent="0.2">
      <c r="A193" s="2"/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5"/>
      <c r="U193" s="5"/>
      <c r="V193" s="8"/>
    </row>
    <row r="194" spans="1:22" x14ac:dyDescent="0.2">
      <c r="A194" s="2"/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5"/>
      <c r="U194" s="5"/>
      <c r="V194" s="8"/>
    </row>
    <row r="195" spans="1:22" x14ac:dyDescent="0.2">
      <c r="A195" s="2"/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5"/>
      <c r="U195" s="5"/>
      <c r="V195" s="8"/>
    </row>
    <row r="196" spans="1:22" x14ac:dyDescent="0.2">
      <c r="A196" s="2"/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5"/>
      <c r="U196" s="5"/>
      <c r="V196" s="8"/>
    </row>
    <row r="197" spans="1:22" x14ac:dyDescent="0.2">
      <c r="A197" s="2"/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5"/>
      <c r="U197" s="5"/>
      <c r="V197" s="8"/>
    </row>
    <row r="223" spans="1:3" x14ac:dyDescent="0.2">
      <c r="A223" t="e" cm="1">
        <f t="array" aca="1" ref="A223" ca="1">INDIRECT("'" &amp; E1 &amp; "'!$A$2:$A$66")</f>
        <v>#REF!</v>
      </c>
      <c r="B223" t="e" cm="1">
        <f t="array" aca="1" ref="B223" ca="1">INDIRECT("'" &amp; E1 &amp; "'!$B$2:$B$66")</f>
        <v>#REF!</v>
      </c>
      <c r="C223" t="e" cm="1">
        <f t="array" aca="1" ref="C223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2B3C42-E72F-B24B-B85F-99DD3E5C7B36}">
  <sheetPr codeName="Sheet20"/>
  <dimension ref="A1:V223"/>
  <sheetViews>
    <sheetView workbookViewId="0">
      <pane ySplit="2" topLeftCell="A3" activePane="bottomLeft" state="frozen"/>
      <selection activeCell="F17" sqref="F17"/>
      <selection pane="bottomLeft" activeCell="F17" sqref="F17"/>
    </sheetView>
  </sheetViews>
  <sheetFormatPr baseColWidth="10" defaultRowHeight="16" x14ac:dyDescent="0.2"/>
  <cols>
    <col min="1" max="1" width="21.1640625" customWidth="1"/>
    <col min="6" max="6" width="21.5" customWidth="1"/>
    <col min="10" max="10" width="18.33203125" customWidth="1"/>
    <col min="11" max="11" width="16.6640625" customWidth="1"/>
    <col min="18" max="18" width="13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252</v>
      </c>
      <c r="U2" s="1" t="s">
        <v>253</v>
      </c>
      <c r="V2" s="1" t="s">
        <v>236</v>
      </c>
    </row>
    <row r="3" spans="1:22" x14ac:dyDescent="0.2">
      <c r="F3" s="4">
        <f t="shared" ref="F3:F11" si="0">E3+F4</f>
        <v>-9550236603</v>
      </c>
      <c r="G3" s="4">
        <v>211300</v>
      </c>
      <c r="H3" s="4">
        <v>830800</v>
      </c>
      <c r="I3" s="4">
        <v>-619500</v>
      </c>
      <c r="J3" s="4">
        <v>-14079005000</v>
      </c>
      <c r="K3" s="4">
        <f t="shared" ref="K3:K11" si="1">K4+J3</f>
        <v>-81875136000</v>
      </c>
      <c r="L3" s="4">
        <v>1072</v>
      </c>
      <c r="M3" s="4">
        <v>1690</v>
      </c>
      <c r="N3" s="4">
        <v>183</v>
      </c>
      <c r="O3" s="4">
        <v>213</v>
      </c>
      <c r="P3" s="4">
        <v>4683800</v>
      </c>
      <c r="Q3" s="4">
        <v>3716100</v>
      </c>
      <c r="R3" s="5">
        <v>0</v>
      </c>
      <c r="S3" s="4">
        <v>8400200</v>
      </c>
      <c r="T3" s="4">
        <f t="shared" ref="T3:T38" si="2">AVERAGE(S4:S13)</f>
        <v>9867440.5</v>
      </c>
      <c r="U3" s="4">
        <f t="shared" ref="U3:U11" si="3">MIN(S4:S8)</f>
        <v>7470900</v>
      </c>
      <c r="V3" s="5">
        <v>1.32E-2</v>
      </c>
    </row>
    <row r="4" spans="1:22" x14ac:dyDescent="0.2">
      <c r="A4" s="16" t="s">
        <v>356</v>
      </c>
      <c r="B4" s="4">
        <v>0</v>
      </c>
      <c r="C4" s="4">
        <v>3400</v>
      </c>
      <c r="D4" s="4">
        <v>-3400</v>
      </c>
      <c r="E4" s="4">
        <v>-77860000</v>
      </c>
      <c r="F4" s="4">
        <f t="shared" si="0"/>
        <v>-9550236603</v>
      </c>
      <c r="G4" s="4">
        <v>611000</v>
      </c>
      <c r="H4" s="4">
        <v>475100</v>
      </c>
      <c r="I4" s="4">
        <v>135900</v>
      </c>
      <c r="J4" s="4">
        <v>2984885000</v>
      </c>
      <c r="K4" s="4">
        <f t="shared" si="1"/>
        <v>-67796131000</v>
      </c>
      <c r="L4" s="4">
        <v>1316</v>
      </c>
      <c r="M4" s="4">
        <v>1947</v>
      </c>
      <c r="N4" s="4">
        <v>123</v>
      </c>
      <c r="O4" s="4">
        <v>185</v>
      </c>
      <c r="P4" s="4">
        <v>3341600</v>
      </c>
      <c r="Q4" s="4">
        <v>4027700</v>
      </c>
      <c r="R4" s="5">
        <v>-2.2000000000000002E-2</v>
      </c>
      <c r="S4" s="4">
        <v>7470900</v>
      </c>
      <c r="T4" s="4">
        <f t="shared" si="2"/>
        <v>10452320.6</v>
      </c>
      <c r="U4" s="4">
        <f t="shared" si="3"/>
        <v>7718001</v>
      </c>
      <c r="V4" s="5">
        <v>1.9599999999999999E-2</v>
      </c>
    </row>
    <row r="5" spans="1:22" x14ac:dyDescent="0.2">
      <c r="A5" s="16" t="s">
        <v>355</v>
      </c>
      <c r="B5" s="4">
        <v>15800</v>
      </c>
      <c r="C5" s="4">
        <v>0</v>
      </c>
      <c r="D5" s="4">
        <v>15800</v>
      </c>
      <c r="E5" s="4">
        <v>372090000</v>
      </c>
      <c r="F5" s="4">
        <f t="shared" si="0"/>
        <v>-9472376603</v>
      </c>
      <c r="G5" s="4">
        <v>1054300</v>
      </c>
      <c r="H5" s="4">
        <v>471401</v>
      </c>
      <c r="I5" s="4">
        <v>582899</v>
      </c>
      <c r="J5" s="4">
        <v>13734303000</v>
      </c>
      <c r="K5" s="4">
        <f t="shared" si="1"/>
        <v>-70781016000</v>
      </c>
      <c r="L5" s="4">
        <v>1349</v>
      </c>
      <c r="M5" s="4">
        <v>2072</v>
      </c>
      <c r="N5" s="4">
        <v>170</v>
      </c>
      <c r="O5" s="4">
        <v>263</v>
      </c>
      <c r="P5" s="4">
        <v>2873500</v>
      </c>
      <c r="Q5" s="4">
        <v>4277900</v>
      </c>
      <c r="R5" s="5">
        <v>-1.4999999999999999E-2</v>
      </c>
      <c r="S5" s="4">
        <v>7718001</v>
      </c>
      <c r="T5" s="4">
        <f t="shared" si="2"/>
        <v>10722860.6</v>
      </c>
      <c r="U5" s="4">
        <f t="shared" si="3"/>
        <v>8953202</v>
      </c>
      <c r="V5" s="5">
        <v>2.1099999999999997E-2</v>
      </c>
    </row>
    <row r="6" spans="1:22" x14ac:dyDescent="0.2">
      <c r="F6" s="4">
        <f t="shared" si="0"/>
        <v>-9844466603</v>
      </c>
      <c r="G6" s="4">
        <v>79000</v>
      </c>
      <c r="H6" s="4">
        <v>1365800</v>
      </c>
      <c r="I6" s="4">
        <v>-1286800</v>
      </c>
      <c r="J6" s="4">
        <v>-30642830000</v>
      </c>
      <c r="K6" s="4">
        <f t="shared" si="1"/>
        <v>-84515319000</v>
      </c>
      <c r="L6" s="4">
        <v>987</v>
      </c>
      <c r="M6" s="4">
        <v>3116</v>
      </c>
      <c r="N6" s="4">
        <v>125</v>
      </c>
      <c r="O6" s="4">
        <v>356</v>
      </c>
      <c r="P6" s="4">
        <v>2063000</v>
      </c>
      <c r="Q6" s="4">
        <v>6698200</v>
      </c>
      <c r="R6" s="5">
        <v>-2.3300000000000001E-2</v>
      </c>
      <c r="S6" s="4">
        <v>11790800</v>
      </c>
      <c r="T6" s="4">
        <f t="shared" si="2"/>
        <v>12278320.6</v>
      </c>
      <c r="U6" s="4">
        <f t="shared" si="3"/>
        <v>8953202</v>
      </c>
      <c r="V6" s="5">
        <v>2.4900000000000002E-2</v>
      </c>
    </row>
    <row r="7" spans="1:22" x14ac:dyDescent="0.2">
      <c r="A7" s="16" t="s">
        <v>353</v>
      </c>
      <c r="B7" s="4">
        <v>49</v>
      </c>
      <c r="C7" s="4">
        <v>43</v>
      </c>
      <c r="D7" s="4">
        <v>6</v>
      </c>
      <c r="E7" s="4">
        <v>150000</v>
      </c>
      <c r="F7" s="4">
        <f t="shared" si="0"/>
        <v>-9844466603</v>
      </c>
      <c r="G7" s="4">
        <v>588200</v>
      </c>
      <c r="H7" s="4">
        <v>226300</v>
      </c>
      <c r="I7" s="4">
        <v>361900</v>
      </c>
      <c r="J7" s="4">
        <v>8637005000</v>
      </c>
      <c r="K7" s="4">
        <f t="shared" si="1"/>
        <v>-53872489000</v>
      </c>
      <c r="L7" s="4">
        <v>1757</v>
      </c>
      <c r="M7" s="4">
        <v>2901</v>
      </c>
      <c r="N7" s="4">
        <v>288</v>
      </c>
      <c r="O7" s="4">
        <v>406</v>
      </c>
      <c r="P7" s="4">
        <v>4439600</v>
      </c>
      <c r="Q7" s="4">
        <v>6881600</v>
      </c>
      <c r="R7" s="5">
        <v>-8.199999999999999E-3</v>
      </c>
      <c r="S7" s="4">
        <v>15290200</v>
      </c>
      <c r="T7" s="4">
        <f t="shared" si="2"/>
        <v>11152460.699999999</v>
      </c>
      <c r="U7" s="4">
        <f t="shared" si="3"/>
        <v>8562901</v>
      </c>
      <c r="V7" s="5">
        <v>3.0899999999999997E-2</v>
      </c>
    </row>
    <row r="8" spans="1:22" x14ac:dyDescent="0.2">
      <c r="A8" s="16" t="s">
        <v>352</v>
      </c>
      <c r="B8" s="4">
        <v>0</v>
      </c>
      <c r="C8" s="4">
        <v>15800</v>
      </c>
      <c r="D8" s="4">
        <v>-15800</v>
      </c>
      <c r="E8" s="4">
        <v>-379990000</v>
      </c>
      <c r="F8" s="4">
        <f t="shared" si="0"/>
        <v>-9844616603</v>
      </c>
      <c r="G8" s="4">
        <v>658900</v>
      </c>
      <c r="H8" s="4">
        <v>326502</v>
      </c>
      <c r="I8" s="4">
        <v>332398</v>
      </c>
      <c r="J8" s="4">
        <v>8156324000</v>
      </c>
      <c r="K8" s="4">
        <f t="shared" si="1"/>
        <v>-62509494000</v>
      </c>
      <c r="L8" s="4">
        <v>1278</v>
      </c>
      <c r="M8" s="4">
        <v>1500</v>
      </c>
      <c r="N8" s="4">
        <v>162</v>
      </c>
      <c r="O8" s="4">
        <v>211</v>
      </c>
      <c r="P8" s="4">
        <v>2448600</v>
      </c>
      <c r="Q8" s="4">
        <v>3160800</v>
      </c>
      <c r="R8" s="5">
        <v>-1.23E-2</v>
      </c>
      <c r="S8" s="4">
        <v>8953202</v>
      </c>
      <c r="T8" s="4">
        <f t="shared" si="2"/>
        <v>10885440.9</v>
      </c>
      <c r="U8" s="4">
        <f t="shared" si="3"/>
        <v>8090900</v>
      </c>
      <c r="V8" s="5">
        <v>2.6499999999999999E-2</v>
      </c>
    </row>
    <row r="9" spans="1:22" x14ac:dyDescent="0.2">
      <c r="F9" s="4">
        <f t="shared" si="0"/>
        <v>-9464626603</v>
      </c>
      <c r="G9" s="4">
        <v>440600</v>
      </c>
      <c r="H9" s="4">
        <v>440400</v>
      </c>
      <c r="I9" s="4">
        <v>200</v>
      </c>
      <c r="J9" s="4">
        <v>11935000</v>
      </c>
      <c r="K9" s="4">
        <f t="shared" si="1"/>
        <v>-70665818000</v>
      </c>
      <c r="L9" s="4">
        <v>1973</v>
      </c>
      <c r="M9" s="4">
        <v>1175</v>
      </c>
      <c r="N9" s="4">
        <v>200</v>
      </c>
      <c r="O9" s="4">
        <v>139</v>
      </c>
      <c r="P9" s="4">
        <v>3791100</v>
      </c>
      <c r="Q9" s="4">
        <v>2384600</v>
      </c>
      <c r="R9" s="5">
        <v>1.4499999999999999E-2</v>
      </c>
      <c r="S9" s="4">
        <v>10050700</v>
      </c>
      <c r="T9" s="4">
        <f t="shared" si="2"/>
        <v>10732971</v>
      </c>
      <c r="U9" s="4">
        <f t="shared" si="3"/>
        <v>8090900</v>
      </c>
      <c r="V9" s="5">
        <v>0.04</v>
      </c>
    </row>
    <row r="10" spans="1:22" x14ac:dyDescent="0.2">
      <c r="A10" s="16" t="s">
        <v>350</v>
      </c>
      <c r="B10" s="4">
        <v>0</v>
      </c>
      <c r="C10" s="4">
        <v>50</v>
      </c>
      <c r="D10" s="4">
        <v>-50</v>
      </c>
      <c r="E10" s="4">
        <v>-1212687</v>
      </c>
      <c r="F10" s="4">
        <f t="shared" si="0"/>
        <v>-9464626603</v>
      </c>
      <c r="G10" s="4">
        <v>0</v>
      </c>
      <c r="H10" s="4">
        <v>0</v>
      </c>
      <c r="I10" s="4">
        <v>0</v>
      </c>
      <c r="J10" s="4">
        <v>19701850000</v>
      </c>
      <c r="K10" s="4">
        <f t="shared" si="1"/>
        <v>-70677753000</v>
      </c>
      <c r="L10" s="4">
        <v>929</v>
      </c>
      <c r="M10" s="4">
        <v>1511</v>
      </c>
      <c r="N10" s="4">
        <v>192</v>
      </c>
      <c r="O10" s="4">
        <v>291</v>
      </c>
      <c r="P10" s="4">
        <v>3528900</v>
      </c>
      <c r="Q10" s="4">
        <v>4139100</v>
      </c>
      <c r="R10" s="5">
        <v>2.0999999999999999E-3</v>
      </c>
      <c r="S10" s="4">
        <v>11213000</v>
      </c>
      <c r="T10" s="4">
        <f t="shared" si="2"/>
        <v>9997561</v>
      </c>
      <c r="U10" s="4">
        <f t="shared" si="3"/>
        <v>8090900</v>
      </c>
      <c r="V10" s="5">
        <v>3.2400000000000005E-2</v>
      </c>
    </row>
    <row r="11" spans="1:22" x14ac:dyDescent="0.2">
      <c r="A11" s="16" t="s">
        <v>349</v>
      </c>
      <c r="B11" s="4">
        <v>6000</v>
      </c>
      <c r="C11" s="4">
        <v>0</v>
      </c>
      <c r="D11" s="4">
        <v>6000</v>
      </c>
      <c r="E11" s="4">
        <v>146100000</v>
      </c>
      <c r="F11" s="4">
        <f t="shared" si="0"/>
        <v>-9463413916</v>
      </c>
      <c r="G11" s="4">
        <v>420600</v>
      </c>
      <c r="H11" s="4">
        <v>379501</v>
      </c>
      <c r="I11" s="4">
        <v>41099</v>
      </c>
      <c r="J11" s="4">
        <v>985672000</v>
      </c>
      <c r="K11" s="4">
        <f t="shared" si="1"/>
        <v>-90379603000</v>
      </c>
      <c r="L11" s="4">
        <v>1046</v>
      </c>
      <c r="M11" s="4">
        <v>1558</v>
      </c>
      <c r="N11" s="4">
        <v>121</v>
      </c>
      <c r="O11" s="4">
        <v>169</v>
      </c>
      <c r="P11" s="4">
        <v>2285700</v>
      </c>
      <c r="Q11" s="4">
        <v>3263200</v>
      </c>
      <c r="R11" s="5">
        <v>-6.0999999999999995E-3</v>
      </c>
      <c r="S11" s="4">
        <v>9533801</v>
      </c>
      <c r="T11" s="4">
        <f t="shared" si="2"/>
        <v>9452180.9000000004</v>
      </c>
      <c r="U11" s="4">
        <f t="shared" si="3"/>
        <v>8090900</v>
      </c>
      <c r="V11" s="5">
        <v>1.6500000000000001E-2</v>
      </c>
    </row>
    <row r="12" spans="1:22" x14ac:dyDescent="0.2">
      <c r="A12" s="16" t="s">
        <v>348</v>
      </c>
      <c r="B12" s="4">
        <v>40424</v>
      </c>
      <c r="C12" s="4">
        <v>30</v>
      </c>
      <c r="D12" s="4">
        <v>40394</v>
      </c>
      <c r="E12" s="4">
        <v>965420000</v>
      </c>
      <c r="F12" s="4">
        <f t="shared" ref="F12:F38" si="4">E12+F13</f>
        <v>-9609513916</v>
      </c>
      <c r="G12" s="4">
        <v>411200</v>
      </c>
      <c r="H12" s="4">
        <v>162401</v>
      </c>
      <c r="I12" s="4">
        <v>248799</v>
      </c>
      <c r="J12" s="4">
        <v>6045558000</v>
      </c>
      <c r="K12" s="4">
        <f t="shared" ref="K12:K38" si="5">K13+J12</f>
        <v>-91365275000</v>
      </c>
      <c r="L12" s="4">
        <v>1003</v>
      </c>
      <c r="M12" s="4">
        <v>768</v>
      </c>
      <c r="N12" s="4">
        <v>146</v>
      </c>
      <c r="O12" s="4">
        <v>110</v>
      </c>
      <c r="P12" s="4">
        <v>3065300</v>
      </c>
      <c r="Q12" s="4">
        <v>1990300</v>
      </c>
      <c r="R12" s="5">
        <v>1.6799999999999999E-2</v>
      </c>
      <c r="S12" s="4">
        <v>8562901</v>
      </c>
      <c r="T12" s="4">
        <f t="shared" si="2"/>
        <v>8947400.8000000007</v>
      </c>
      <c r="U12" s="4">
        <f t="shared" ref="U12:U38" si="6">MIN(S13:S17)</f>
        <v>4031601</v>
      </c>
      <c r="V12" s="5">
        <v>2.2599999999999999E-2</v>
      </c>
    </row>
    <row r="13" spans="1:22" x14ac:dyDescent="0.2">
      <c r="A13" s="16" t="s">
        <v>347</v>
      </c>
      <c r="B13" s="4">
        <v>473100</v>
      </c>
      <c r="C13" s="4">
        <v>8424</v>
      </c>
      <c r="D13" s="4">
        <v>464676</v>
      </c>
      <c r="E13" s="4">
        <v>11614250000</v>
      </c>
      <c r="F13" s="4">
        <f t="shared" si="4"/>
        <v>-10574933916</v>
      </c>
      <c r="G13" s="4">
        <v>1297800</v>
      </c>
      <c r="H13" s="4">
        <v>758600</v>
      </c>
      <c r="I13" s="4">
        <v>539200</v>
      </c>
      <c r="J13" s="4">
        <v>13119805000</v>
      </c>
      <c r="K13" s="4">
        <f t="shared" si="5"/>
        <v>-97410833000</v>
      </c>
      <c r="L13" s="4">
        <v>1243</v>
      </c>
      <c r="M13" s="4">
        <v>1703</v>
      </c>
      <c r="N13" s="4">
        <v>212</v>
      </c>
      <c r="O13" s="4">
        <v>251</v>
      </c>
      <c r="P13" s="4">
        <v>3433300</v>
      </c>
      <c r="Q13" s="4">
        <v>3713700</v>
      </c>
      <c r="R13" s="5">
        <v>-1.04E-2</v>
      </c>
      <c r="S13" s="4">
        <v>8090900</v>
      </c>
      <c r="T13" s="4">
        <f t="shared" si="2"/>
        <v>8476970.8000000007</v>
      </c>
      <c r="U13" s="4">
        <f t="shared" si="6"/>
        <v>4031601</v>
      </c>
      <c r="V13" s="5">
        <v>4.4500000000000005E-2</v>
      </c>
    </row>
    <row r="14" spans="1:22" x14ac:dyDescent="0.2">
      <c r="A14" s="16" t="s">
        <v>340</v>
      </c>
      <c r="B14" s="4">
        <v>0</v>
      </c>
      <c r="C14" s="4">
        <v>6000</v>
      </c>
      <c r="D14" s="4">
        <v>-6000</v>
      </c>
      <c r="E14" s="4">
        <v>-144300000</v>
      </c>
      <c r="F14" s="4">
        <f t="shared" si="4"/>
        <v>-22189183916</v>
      </c>
      <c r="G14" s="4">
        <v>180500</v>
      </c>
      <c r="H14" s="4">
        <v>705401</v>
      </c>
      <c r="I14" s="4">
        <v>-524901</v>
      </c>
      <c r="J14" s="4">
        <v>-12657608000</v>
      </c>
      <c r="K14" s="4">
        <f t="shared" si="5"/>
        <v>-110530638000</v>
      </c>
      <c r="L14" s="4">
        <v>1492</v>
      </c>
      <c r="M14" s="4">
        <v>2605</v>
      </c>
      <c r="N14" s="4">
        <v>195</v>
      </c>
      <c r="O14" s="4">
        <v>348</v>
      </c>
      <c r="P14" s="4">
        <v>3334800</v>
      </c>
      <c r="Q14" s="4">
        <v>5659600</v>
      </c>
      <c r="R14" s="5">
        <v>-4.0999999999999995E-3</v>
      </c>
      <c r="S14" s="4">
        <v>13319701</v>
      </c>
      <c r="T14" s="4">
        <f t="shared" si="2"/>
        <v>7888100.7000000002</v>
      </c>
      <c r="U14" s="4">
        <f t="shared" si="6"/>
        <v>4031601</v>
      </c>
      <c r="V14" s="5">
        <v>3.4500000000000003E-2</v>
      </c>
    </row>
    <row r="15" spans="1:22" x14ac:dyDescent="0.2">
      <c r="A15" s="16" t="s">
        <v>339</v>
      </c>
      <c r="B15" s="4">
        <v>10800</v>
      </c>
      <c r="C15" s="4">
        <v>61424</v>
      </c>
      <c r="D15" s="4">
        <v>-50624</v>
      </c>
      <c r="E15" s="4">
        <v>-1215900000</v>
      </c>
      <c r="F15" s="4">
        <f t="shared" si="4"/>
        <v>-22044883916</v>
      </c>
      <c r="G15" s="4">
        <v>687200</v>
      </c>
      <c r="H15" s="4">
        <v>654901</v>
      </c>
      <c r="I15" s="4">
        <v>32299</v>
      </c>
      <c r="J15" s="4">
        <v>770628000</v>
      </c>
      <c r="K15" s="4">
        <f t="shared" si="5"/>
        <v>-97873030000</v>
      </c>
      <c r="L15" s="4">
        <v>2720</v>
      </c>
      <c r="M15" s="4">
        <v>1408</v>
      </c>
      <c r="N15" s="4">
        <v>400</v>
      </c>
      <c r="O15" s="4">
        <v>203</v>
      </c>
      <c r="P15" s="4">
        <v>6491200</v>
      </c>
      <c r="Q15" s="4">
        <v>3381000</v>
      </c>
      <c r="R15" s="5">
        <v>2.9700000000000001E-2</v>
      </c>
      <c r="S15" s="4">
        <v>10423401</v>
      </c>
      <c r="T15" s="4">
        <f t="shared" si="2"/>
        <v>7416450.7000000002</v>
      </c>
      <c r="U15" s="4">
        <f t="shared" si="6"/>
        <v>3858900</v>
      </c>
      <c r="V15" s="5">
        <v>3.0800000000000001E-2</v>
      </c>
    </row>
    <row r="16" spans="1:22" x14ac:dyDescent="0.2">
      <c r="A16" s="16" t="s">
        <v>338</v>
      </c>
      <c r="B16" s="4">
        <v>14520</v>
      </c>
      <c r="C16" s="4">
        <v>473100</v>
      </c>
      <c r="D16" s="4">
        <v>-458580</v>
      </c>
      <c r="E16" s="4">
        <v>-10717840000</v>
      </c>
      <c r="F16" s="4">
        <f t="shared" si="4"/>
        <v>-20828983916</v>
      </c>
      <c r="G16" s="4">
        <v>370600</v>
      </c>
      <c r="H16" s="4">
        <v>3727100</v>
      </c>
      <c r="I16" s="4">
        <v>-3356500</v>
      </c>
      <c r="J16" s="4">
        <v>-78312910000</v>
      </c>
      <c r="K16" s="4">
        <f t="shared" si="5"/>
        <v>-98643658000</v>
      </c>
      <c r="L16" s="4">
        <v>6325</v>
      </c>
      <c r="M16" s="4">
        <v>3290</v>
      </c>
      <c r="N16" s="4">
        <v>961</v>
      </c>
      <c r="O16" s="4">
        <v>503</v>
      </c>
      <c r="P16" s="4">
        <v>17953100</v>
      </c>
      <c r="Q16" s="4">
        <v>9060900</v>
      </c>
      <c r="R16" s="5">
        <v>6.7900000000000002E-2</v>
      </c>
      <c r="S16" s="4">
        <v>27345400</v>
      </c>
      <c r="T16" s="4">
        <f t="shared" si="2"/>
        <v>5211290.8</v>
      </c>
      <c r="U16" s="4">
        <f t="shared" si="6"/>
        <v>3858900</v>
      </c>
      <c r="V16" s="5">
        <v>6.7799999999999999E-2</v>
      </c>
    </row>
    <row r="17" spans="1:22" x14ac:dyDescent="0.2">
      <c r="A17" s="16" t="s">
        <v>337</v>
      </c>
      <c r="B17" s="4">
        <v>37900</v>
      </c>
      <c r="C17" s="4">
        <v>9400</v>
      </c>
      <c r="D17" s="4">
        <v>28500</v>
      </c>
      <c r="E17" s="4">
        <v>633160000</v>
      </c>
      <c r="F17" s="4">
        <f t="shared" si="4"/>
        <v>-10111143916</v>
      </c>
      <c r="G17" s="4">
        <v>47500</v>
      </c>
      <c r="H17" s="4">
        <v>1291301</v>
      </c>
      <c r="I17" s="4">
        <v>-1243801</v>
      </c>
      <c r="J17" s="4">
        <v>-27463576000</v>
      </c>
      <c r="K17" s="4">
        <f t="shared" si="5"/>
        <v>-20330748000</v>
      </c>
      <c r="L17" s="4">
        <v>445</v>
      </c>
      <c r="M17" s="4">
        <v>1776</v>
      </c>
      <c r="N17" s="4">
        <v>50</v>
      </c>
      <c r="O17" s="4">
        <v>149</v>
      </c>
      <c r="P17" s="4">
        <v>776800</v>
      </c>
      <c r="Q17" s="4">
        <v>3122700</v>
      </c>
      <c r="R17" s="5">
        <v>-6.7000000000000002E-3</v>
      </c>
      <c r="S17" s="4">
        <v>4031601</v>
      </c>
      <c r="T17" s="4">
        <f t="shared" si="2"/>
        <v>5138840.8</v>
      </c>
      <c r="U17" s="4">
        <f t="shared" si="6"/>
        <v>3515100</v>
      </c>
      <c r="V17" s="5">
        <v>2.0199999999999999E-2</v>
      </c>
    </row>
    <row r="18" spans="1:22" x14ac:dyDescent="0.2">
      <c r="A18" s="16" t="s">
        <v>336</v>
      </c>
      <c r="B18" s="4">
        <v>56000</v>
      </c>
      <c r="C18" s="4">
        <v>52800</v>
      </c>
      <c r="D18" s="4">
        <v>3200</v>
      </c>
      <c r="E18" s="4">
        <v>89810000</v>
      </c>
      <c r="F18" s="4">
        <f t="shared" si="4"/>
        <v>-10744303916</v>
      </c>
      <c r="G18" s="4">
        <v>690900</v>
      </c>
      <c r="H18" s="4">
        <v>384504</v>
      </c>
      <c r="I18" s="4">
        <v>306396</v>
      </c>
      <c r="J18" s="4">
        <v>6661026000</v>
      </c>
      <c r="K18" s="4">
        <f t="shared" si="5"/>
        <v>7132828000</v>
      </c>
      <c r="L18" s="4">
        <v>1165</v>
      </c>
      <c r="M18" s="4">
        <v>1954</v>
      </c>
      <c r="N18" s="4">
        <v>155</v>
      </c>
      <c r="O18" s="4">
        <v>208</v>
      </c>
      <c r="P18" s="4">
        <v>2606300</v>
      </c>
      <c r="Q18" s="4">
        <v>3663700</v>
      </c>
      <c r="R18" s="5">
        <v>-1.1200000000000002E-2</v>
      </c>
      <c r="S18" s="4">
        <v>6283004</v>
      </c>
      <c r="T18" s="4">
        <f t="shared" si="2"/>
        <v>5300820.5</v>
      </c>
      <c r="U18" s="4">
        <f t="shared" si="6"/>
        <v>3386600</v>
      </c>
      <c r="V18" s="5">
        <v>4.4000000000000004E-2</v>
      </c>
    </row>
    <row r="19" spans="1:22" x14ac:dyDescent="0.2">
      <c r="A19" s="16" t="s">
        <v>335</v>
      </c>
      <c r="B19" s="4">
        <v>4</v>
      </c>
      <c r="C19" s="4">
        <v>93520</v>
      </c>
      <c r="D19" s="4">
        <v>-93516</v>
      </c>
      <c r="E19" s="4">
        <v>-2050700000</v>
      </c>
      <c r="F19" s="4">
        <f t="shared" si="4"/>
        <v>-10834113916</v>
      </c>
      <c r="G19" s="4">
        <v>258200</v>
      </c>
      <c r="H19" s="4">
        <v>455701</v>
      </c>
      <c r="I19" s="4">
        <v>-197501</v>
      </c>
      <c r="J19" s="4">
        <v>-4376185000</v>
      </c>
      <c r="K19" s="4">
        <f t="shared" si="5"/>
        <v>471802000</v>
      </c>
      <c r="L19" s="4">
        <v>2112</v>
      </c>
      <c r="M19" s="4">
        <v>1305</v>
      </c>
      <c r="N19" s="4">
        <v>289</v>
      </c>
      <c r="O19" s="4">
        <v>184</v>
      </c>
      <c r="P19" s="4">
        <v>4786500</v>
      </c>
      <c r="Q19" s="4">
        <v>2890200</v>
      </c>
      <c r="R19" s="5">
        <v>3.6900000000000002E-2</v>
      </c>
      <c r="S19" s="4">
        <v>8526001</v>
      </c>
      <c r="T19" s="4">
        <f t="shared" si="2"/>
        <v>4933150.5999999996</v>
      </c>
      <c r="U19" s="4">
        <f t="shared" si="6"/>
        <v>3386600</v>
      </c>
      <c r="V19" s="5">
        <v>3.9900000000000005E-2</v>
      </c>
    </row>
    <row r="20" spans="1:22" x14ac:dyDescent="0.2">
      <c r="A20" s="16" t="s">
        <v>334</v>
      </c>
      <c r="B20" s="4">
        <v>20200</v>
      </c>
      <c r="C20" s="4">
        <v>37900</v>
      </c>
      <c r="D20" s="4">
        <v>-17700</v>
      </c>
      <c r="E20" s="4">
        <v>-385080000</v>
      </c>
      <c r="F20" s="4">
        <f t="shared" si="4"/>
        <v>-8783413916</v>
      </c>
      <c r="G20" s="4">
        <v>459000</v>
      </c>
      <c r="H20" s="4">
        <v>143800</v>
      </c>
      <c r="I20" s="4">
        <v>315200</v>
      </c>
      <c r="J20" s="4">
        <v>6849200000</v>
      </c>
      <c r="K20" s="4">
        <f t="shared" si="5"/>
        <v>4847987000</v>
      </c>
      <c r="L20" s="4">
        <v>551</v>
      </c>
      <c r="M20" s="4">
        <v>1189</v>
      </c>
      <c r="N20" s="4">
        <v>69</v>
      </c>
      <c r="O20" s="4">
        <v>140</v>
      </c>
      <c r="P20" s="4">
        <v>1310600</v>
      </c>
      <c r="Q20" s="4">
        <v>2519200</v>
      </c>
      <c r="R20" s="5">
        <v>-1.61E-2</v>
      </c>
      <c r="S20" s="4">
        <v>3858900</v>
      </c>
      <c r="T20" s="4">
        <f t="shared" si="2"/>
        <v>5185500.9000000004</v>
      </c>
      <c r="U20" s="4">
        <f t="shared" si="6"/>
        <v>3386600</v>
      </c>
      <c r="V20" s="5">
        <v>2.4900000000000002E-2</v>
      </c>
    </row>
    <row r="21" spans="1:22" x14ac:dyDescent="0.2">
      <c r="A21" s="16" t="s">
        <v>333</v>
      </c>
      <c r="B21" s="4">
        <v>31700</v>
      </c>
      <c r="C21" s="4">
        <v>56000</v>
      </c>
      <c r="D21" s="4">
        <v>-24300</v>
      </c>
      <c r="E21" s="4">
        <v>-536840000</v>
      </c>
      <c r="F21" s="4">
        <f t="shared" si="4"/>
        <v>-8398333916</v>
      </c>
      <c r="G21" s="4">
        <v>336000</v>
      </c>
      <c r="H21" s="4">
        <v>193600</v>
      </c>
      <c r="I21" s="4">
        <v>142400</v>
      </c>
      <c r="J21" s="4">
        <v>3167560000</v>
      </c>
      <c r="K21" s="4">
        <f t="shared" si="5"/>
        <v>-2001213000</v>
      </c>
      <c r="L21" s="4">
        <v>1185</v>
      </c>
      <c r="M21" s="4">
        <v>834</v>
      </c>
      <c r="N21" s="4">
        <v>137</v>
      </c>
      <c r="O21" s="4">
        <v>83</v>
      </c>
      <c r="P21" s="4">
        <v>2263700</v>
      </c>
      <c r="Q21" s="4">
        <v>1763800</v>
      </c>
      <c r="R21" s="5">
        <v>3.5299999999999998E-2</v>
      </c>
      <c r="S21" s="4">
        <v>4080000</v>
      </c>
      <c r="T21" s="4">
        <f t="shared" si="2"/>
        <v>5308334.333333333</v>
      </c>
      <c r="U21" s="4">
        <f t="shared" si="6"/>
        <v>3386600</v>
      </c>
      <c r="V21" s="5">
        <v>3.85E-2</v>
      </c>
    </row>
    <row r="22" spans="1:22" x14ac:dyDescent="0.2">
      <c r="A22" s="16" t="s">
        <v>332</v>
      </c>
      <c r="B22" s="4">
        <v>33800</v>
      </c>
      <c r="C22" s="4">
        <v>4</v>
      </c>
      <c r="D22" s="4">
        <v>33796</v>
      </c>
      <c r="E22" s="4">
        <v>723230000</v>
      </c>
      <c r="F22" s="4">
        <f t="shared" si="4"/>
        <v>-7861493916</v>
      </c>
      <c r="G22" s="4">
        <v>291000</v>
      </c>
      <c r="H22" s="4">
        <v>503700</v>
      </c>
      <c r="I22" s="4">
        <v>-212700</v>
      </c>
      <c r="J22" s="4">
        <v>-4539855000</v>
      </c>
      <c r="K22" s="4">
        <f t="shared" si="5"/>
        <v>-5168773000</v>
      </c>
      <c r="L22" s="4">
        <v>448</v>
      </c>
      <c r="M22" s="4">
        <v>1810</v>
      </c>
      <c r="N22" s="4">
        <v>71</v>
      </c>
      <c r="O22" s="4">
        <v>119</v>
      </c>
      <c r="P22" s="4">
        <v>1093200</v>
      </c>
      <c r="Q22" s="4">
        <v>2196900</v>
      </c>
      <c r="R22" s="5">
        <v>0</v>
      </c>
      <c r="S22" s="4">
        <v>3515100</v>
      </c>
      <c r="T22" s="4">
        <f t="shared" si="2"/>
        <v>5643056.555555556</v>
      </c>
      <c r="U22" s="4">
        <f t="shared" si="6"/>
        <v>3307101</v>
      </c>
      <c r="V22" s="5">
        <v>9.3999999999999986E-3</v>
      </c>
    </row>
    <row r="23" spans="1:22" x14ac:dyDescent="0.2">
      <c r="A23" s="16" t="s">
        <v>331</v>
      </c>
      <c r="B23" s="4">
        <v>0</v>
      </c>
      <c r="C23" s="4">
        <v>20200</v>
      </c>
      <c r="D23" s="4">
        <v>-20200</v>
      </c>
      <c r="E23" s="4">
        <v>-434700000</v>
      </c>
      <c r="F23" s="4">
        <f t="shared" si="4"/>
        <v>-8584723916</v>
      </c>
      <c r="G23" s="4">
        <v>302700</v>
      </c>
      <c r="H23" s="4">
        <v>69800</v>
      </c>
      <c r="I23" s="4">
        <v>232900</v>
      </c>
      <c r="J23" s="4">
        <v>5011050000</v>
      </c>
      <c r="K23" s="4">
        <f t="shared" si="5"/>
        <v>-628918000</v>
      </c>
      <c r="L23" s="4">
        <v>473</v>
      </c>
      <c r="M23" s="4">
        <v>1521</v>
      </c>
      <c r="N23" s="4">
        <v>38</v>
      </c>
      <c r="O23" s="4">
        <v>128</v>
      </c>
      <c r="P23" s="4">
        <v>742600</v>
      </c>
      <c r="Q23" s="4">
        <v>2638400</v>
      </c>
      <c r="R23" s="5">
        <v>-1.1699999999999999E-2</v>
      </c>
      <c r="S23" s="4">
        <v>3386600</v>
      </c>
      <c r="T23" s="4">
        <f t="shared" si="2"/>
        <v>5746490</v>
      </c>
      <c r="U23" s="4">
        <f t="shared" si="6"/>
        <v>3307101</v>
      </c>
      <c r="V23" s="5">
        <v>1.6200000000000003E-2</v>
      </c>
    </row>
    <row r="24" spans="1:22" x14ac:dyDescent="0.2">
      <c r="A24" s="16" t="s">
        <v>330</v>
      </c>
      <c r="B24" s="4">
        <v>18500</v>
      </c>
      <c r="C24" s="4">
        <v>31700</v>
      </c>
      <c r="D24" s="4">
        <v>-13200</v>
      </c>
      <c r="E24" s="4">
        <v>-282170000</v>
      </c>
      <c r="F24" s="4">
        <f t="shared" si="4"/>
        <v>-8150023916</v>
      </c>
      <c r="G24" s="4">
        <v>635900</v>
      </c>
      <c r="H24" s="4">
        <v>838000</v>
      </c>
      <c r="I24" s="4">
        <v>-202100</v>
      </c>
      <c r="J24" s="4">
        <v>-4379845000</v>
      </c>
      <c r="K24" s="4">
        <f t="shared" si="5"/>
        <v>-5639968000</v>
      </c>
      <c r="L24" s="4">
        <v>616</v>
      </c>
      <c r="M24" s="4">
        <v>2643</v>
      </c>
      <c r="N24" s="4">
        <v>106</v>
      </c>
      <c r="O24" s="4">
        <v>238</v>
      </c>
      <c r="P24" s="4">
        <v>1762300</v>
      </c>
      <c r="Q24" s="4">
        <v>4628300</v>
      </c>
      <c r="R24" s="5">
        <v>-1.3899999999999999E-2</v>
      </c>
      <c r="S24" s="4">
        <v>7431000</v>
      </c>
      <c r="T24" s="4">
        <f t="shared" si="2"/>
        <v>6566190.111111111</v>
      </c>
      <c r="U24" s="4">
        <f t="shared" si="6"/>
        <v>3307101</v>
      </c>
      <c r="V24" s="5">
        <v>2.0499999999999997E-2</v>
      </c>
    </row>
    <row r="25" spans="1:22" x14ac:dyDescent="0.2">
      <c r="A25" s="16" t="s">
        <v>329</v>
      </c>
      <c r="B25" s="4">
        <v>0</v>
      </c>
      <c r="C25" s="4">
        <v>99800</v>
      </c>
      <c r="D25" s="4">
        <v>-99800</v>
      </c>
      <c r="E25" s="4">
        <v>-2180700000</v>
      </c>
      <c r="F25" s="4">
        <f t="shared" si="4"/>
        <v>-7867853916</v>
      </c>
      <c r="G25" s="4">
        <v>713600</v>
      </c>
      <c r="H25" s="4">
        <v>677501</v>
      </c>
      <c r="I25" s="4">
        <v>36099</v>
      </c>
      <c r="J25" s="4">
        <v>815515000</v>
      </c>
      <c r="K25" s="4">
        <f t="shared" si="5"/>
        <v>-1260123000</v>
      </c>
      <c r="L25" s="4">
        <v>584</v>
      </c>
      <c r="M25" s="4">
        <v>1103</v>
      </c>
      <c r="N25" s="4">
        <v>109</v>
      </c>
      <c r="O25" s="4">
        <v>186</v>
      </c>
      <c r="P25" s="4">
        <v>1812200</v>
      </c>
      <c r="Q25" s="4">
        <v>3718400</v>
      </c>
      <c r="R25" s="5">
        <v>-2.2000000000000001E-3</v>
      </c>
      <c r="S25" s="4">
        <v>5706901</v>
      </c>
      <c r="T25" s="4">
        <f t="shared" si="2"/>
        <v>6402779</v>
      </c>
      <c r="U25" s="4">
        <f t="shared" si="6"/>
        <v>3307101</v>
      </c>
      <c r="V25" s="5">
        <v>9.1999999999999998E-3</v>
      </c>
    </row>
    <row r="26" spans="1:22" x14ac:dyDescent="0.2">
      <c r="A26" s="16" t="s">
        <v>328</v>
      </c>
      <c r="B26" s="4">
        <v>45900</v>
      </c>
      <c r="C26" s="4">
        <v>0</v>
      </c>
      <c r="D26" s="4">
        <v>45900</v>
      </c>
      <c r="E26" s="4">
        <v>1018980000</v>
      </c>
      <c r="F26" s="4">
        <f t="shared" si="4"/>
        <v>-5687153916</v>
      </c>
      <c r="G26" s="4">
        <v>1020800</v>
      </c>
      <c r="H26" s="4">
        <v>529901</v>
      </c>
      <c r="I26" s="4">
        <v>490899</v>
      </c>
      <c r="J26" s="4">
        <v>10902664000</v>
      </c>
      <c r="K26" s="4">
        <f t="shared" si="5"/>
        <v>-2075638000</v>
      </c>
      <c r="L26" s="4">
        <v>957</v>
      </c>
      <c r="M26" s="4">
        <v>1200</v>
      </c>
      <c r="N26" s="4">
        <v>112</v>
      </c>
      <c r="O26" s="4">
        <v>139</v>
      </c>
      <c r="P26" s="4">
        <v>2121200</v>
      </c>
      <c r="Q26" s="4">
        <v>2590900</v>
      </c>
      <c r="R26" s="5">
        <v>-9.1000000000000004E-3</v>
      </c>
      <c r="S26" s="4">
        <v>5293801</v>
      </c>
      <c r="T26" s="4">
        <f t="shared" si="2"/>
        <v>6441223.333333333</v>
      </c>
      <c r="U26" s="4">
        <f t="shared" si="6"/>
        <v>3307101</v>
      </c>
      <c r="V26" s="5">
        <v>2.2400000000000003E-2</v>
      </c>
    </row>
    <row r="27" spans="1:22" x14ac:dyDescent="0.2">
      <c r="A27" s="16" t="s">
        <v>327</v>
      </c>
      <c r="B27" s="4">
        <v>0</v>
      </c>
      <c r="C27" s="4">
        <v>18500</v>
      </c>
      <c r="D27" s="4">
        <v>-18500</v>
      </c>
      <c r="E27" s="4">
        <v>-405150000</v>
      </c>
      <c r="F27" s="4">
        <f t="shared" si="4"/>
        <v>-6706133916</v>
      </c>
      <c r="G27" s="4">
        <v>489600</v>
      </c>
      <c r="H27" s="4">
        <v>388801</v>
      </c>
      <c r="I27" s="4">
        <v>100799</v>
      </c>
      <c r="J27" s="4">
        <v>2232044000</v>
      </c>
      <c r="K27" s="4">
        <f t="shared" si="5"/>
        <v>-12978302000</v>
      </c>
      <c r="L27" s="4">
        <v>740</v>
      </c>
      <c r="M27" s="4">
        <v>701</v>
      </c>
      <c r="N27" s="4">
        <v>65</v>
      </c>
      <c r="O27" s="4">
        <v>72</v>
      </c>
      <c r="P27" s="4">
        <v>1465000</v>
      </c>
      <c r="Q27" s="4">
        <v>1277500</v>
      </c>
      <c r="R27" s="5">
        <v>4.5999999999999999E-3</v>
      </c>
      <c r="S27" s="4">
        <v>3307101</v>
      </c>
      <c r="T27" s="4">
        <f t="shared" si="2"/>
        <v>6822612.222222222</v>
      </c>
      <c r="U27" s="4">
        <f t="shared" si="6"/>
        <v>4849302</v>
      </c>
      <c r="V27" s="5">
        <v>1.3600000000000001E-2</v>
      </c>
    </row>
    <row r="28" spans="1:22" x14ac:dyDescent="0.2">
      <c r="A28" s="16" t="s">
        <v>326</v>
      </c>
      <c r="B28" s="4">
        <v>0</v>
      </c>
      <c r="C28" s="4">
        <v>18200</v>
      </c>
      <c r="D28" s="4">
        <v>-18200</v>
      </c>
      <c r="E28" s="4">
        <v>-399490000</v>
      </c>
      <c r="F28" s="4">
        <f t="shared" si="4"/>
        <v>-6300983916</v>
      </c>
      <c r="G28" s="4">
        <v>195600</v>
      </c>
      <c r="H28" s="4">
        <v>389001</v>
      </c>
      <c r="I28" s="4">
        <v>-193401</v>
      </c>
      <c r="J28" s="4">
        <v>-4269780000</v>
      </c>
      <c r="K28" s="4">
        <f t="shared" si="5"/>
        <v>-15210346000</v>
      </c>
      <c r="L28" s="4">
        <v>1219</v>
      </c>
      <c r="M28" s="4">
        <v>1229</v>
      </c>
      <c r="N28" s="4">
        <v>180</v>
      </c>
      <c r="O28" s="4">
        <v>207</v>
      </c>
      <c r="P28" s="4">
        <v>3672100</v>
      </c>
      <c r="Q28" s="4">
        <v>3700200</v>
      </c>
      <c r="R28" s="5">
        <v>4.5999999999999999E-3</v>
      </c>
      <c r="S28" s="4">
        <v>7902801</v>
      </c>
      <c r="T28" s="4">
        <f t="shared" si="2"/>
        <v>6777301</v>
      </c>
      <c r="U28" s="4">
        <f t="shared" si="6"/>
        <v>4317501</v>
      </c>
      <c r="V28" s="5">
        <v>2.4900000000000002E-2</v>
      </c>
    </row>
    <row r="29" spans="1:22" x14ac:dyDescent="0.2">
      <c r="A29" s="16" t="s">
        <v>325</v>
      </c>
      <c r="B29" s="4">
        <v>0</v>
      </c>
      <c r="C29" s="4">
        <v>87900</v>
      </c>
      <c r="D29" s="4">
        <v>-87900</v>
      </c>
      <c r="E29" s="4">
        <v>-1912850000</v>
      </c>
      <c r="F29" s="4">
        <f t="shared" si="4"/>
        <v>-5901493916</v>
      </c>
      <c r="G29" s="4">
        <v>203500</v>
      </c>
      <c r="H29" s="4">
        <v>618602</v>
      </c>
      <c r="I29" s="4">
        <v>-415102</v>
      </c>
      <c r="J29" s="4">
        <v>-8991696000</v>
      </c>
      <c r="K29" s="4">
        <f t="shared" si="5"/>
        <v>-10940566000</v>
      </c>
      <c r="L29" s="4">
        <v>826</v>
      </c>
      <c r="M29" s="4">
        <v>1520</v>
      </c>
      <c r="N29" s="4">
        <v>91</v>
      </c>
      <c r="O29" s="4">
        <v>172</v>
      </c>
      <c r="P29" s="4">
        <v>1724800</v>
      </c>
      <c r="Q29" s="4">
        <v>3077200</v>
      </c>
      <c r="R29" s="5">
        <v>0</v>
      </c>
      <c r="S29" s="4">
        <v>4849302</v>
      </c>
      <c r="T29" s="4">
        <f t="shared" si="2"/>
        <v>6926178.555555556</v>
      </c>
      <c r="U29" s="4">
        <f t="shared" si="6"/>
        <v>4317501</v>
      </c>
      <c r="V29" s="5">
        <v>1.6E-2</v>
      </c>
    </row>
    <row r="30" spans="1:22" x14ac:dyDescent="0.2">
      <c r="A30" s="16" t="s">
        <v>324</v>
      </c>
      <c r="B30" s="4">
        <v>95800</v>
      </c>
      <c r="C30" s="4">
        <v>5900</v>
      </c>
      <c r="D30" s="4">
        <v>89900</v>
      </c>
      <c r="E30" s="4">
        <v>2015050000</v>
      </c>
      <c r="F30" s="4">
        <f t="shared" si="4"/>
        <v>-3988643916</v>
      </c>
      <c r="G30" s="4">
        <v>222500</v>
      </c>
      <c r="H30" s="4">
        <v>634503</v>
      </c>
      <c r="I30" s="4">
        <v>-412003</v>
      </c>
      <c r="J30" s="4">
        <v>-9036447000</v>
      </c>
      <c r="K30" s="4">
        <f t="shared" si="5"/>
        <v>-1948870000</v>
      </c>
      <c r="L30" s="4">
        <v>902</v>
      </c>
      <c r="M30" s="4">
        <v>1442</v>
      </c>
      <c r="N30" s="4">
        <v>178</v>
      </c>
      <c r="O30" s="4">
        <v>191</v>
      </c>
      <c r="P30" s="4">
        <v>3107400</v>
      </c>
      <c r="Q30" s="4">
        <v>3025100</v>
      </c>
      <c r="R30" s="5">
        <v>-9.1000000000000004E-3</v>
      </c>
      <c r="S30" s="4">
        <v>6382403</v>
      </c>
      <c r="T30" s="4">
        <f t="shared" si="2"/>
        <v>7832922.666666667</v>
      </c>
      <c r="U30" s="4">
        <f t="shared" si="6"/>
        <v>4236201</v>
      </c>
      <c r="V30" s="5">
        <v>2.6800000000000001E-2</v>
      </c>
    </row>
    <row r="31" spans="1:22" x14ac:dyDescent="0.2">
      <c r="F31" s="4">
        <f t="shared" si="4"/>
        <v>-6003693916</v>
      </c>
      <c r="G31" s="4">
        <v>208200</v>
      </c>
      <c r="H31" s="4">
        <v>241604</v>
      </c>
      <c r="I31" s="4">
        <v>-33404</v>
      </c>
      <c r="J31" s="4">
        <v>-798892000</v>
      </c>
      <c r="K31" s="4">
        <f t="shared" si="5"/>
        <v>7087577000</v>
      </c>
      <c r="L31" s="4">
        <v>860</v>
      </c>
      <c r="M31" s="4">
        <v>1247</v>
      </c>
      <c r="N31" s="4">
        <v>115</v>
      </c>
      <c r="O31" s="4">
        <v>124</v>
      </c>
      <c r="P31" s="4">
        <v>2226200</v>
      </c>
      <c r="Q31" s="4">
        <v>2450100</v>
      </c>
      <c r="T31" s="4">
        <f t="shared" si="2"/>
        <v>8250110.4000000004</v>
      </c>
      <c r="U31" s="4">
        <f t="shared" si="6"/>
        <v>4236201</v>
      </c>
    </row>
    <row r="32" spans="1:22" x14ac:dyDescent="0.2">
      <c r="A32" s="16" t="s">
        <v>322</v>
      </c>
      <c r="B32" s="4">
        <v>0</v>
      </c>
      <c r="C32" s="4">
        <v>122</v>
      </c>
      <c r="D32" s="4">
        <v>-122</v>
      </c>
      <c r="E32" s="4">
        <v>-2670000</v>
      </c>
      <c r="F32" s="4">
        <f t="shared" si="4"/>
        <v>-6003693916</v>
      </c>
      <c r="G32" s="4">
        <v>0</v>
      </c>
      <c r="H32" s="4">
        <v>0</v>
      </c>
      <c r="I32" s="4">
        <v>0</v>
      </c>
      <c r="J32" s="4">
        <v>-6107735000</v>
      </c>
      <c r="K32" s="4">
        <f t="shared" si="5"/>
        <v>7886469000</v>
      </c>
      <c r="L32" s="4">
        <v>621</v>
      </c>
      <c r="M32" s="4">
        <v>1667</v>
      </c>
      <c r="N32" s="4">
        <v>101</v>
      </c>
      <c r="O32" s="4">
        <v>173</v>
      </c>
      <c r="P32" s="4">
        <v>1592200</v>
      </c>
      <c r="Q32" s="4">
        <v>3121200</v>
      </c>
      <c r="R32" s="5">
        <v>0</v>
      </c>
      <c r="S32" s="4">
        <v>6527600</v>
      </c>
      <c r="T32" s="4">
        <f t="shared" si="2"/>
        <v>8352300.4000000004</v>
      </c>
      <c r="U32" s="4">
        <f t="shared" si="6"/>
        <v>4236201</v>
      </c>
      <c r="V32" s="5">
        <v>1.1399999999999999E-2</v>
      </c>
    </row>
    <row r="33" spans="1:22" x14ac:dyDescent="0.2">
      <c r="A33" s="16" t="s">
        <v>321</v>
      </c>
      <c r="B33" s="4">
        <v>0</v>
      </c>
      <c r="C33" s="4">
        <v>95800</v>
      </c>
      <c r="D33" s="4">
        <v>-95800</v>
      </c>
      <c r="E33" s="4">
        <v>-2094010000</v>
      </c>
      <c r="F33" s="4">
        <f t="shared" si="4"/>
        <v>-6001023916</v>
      </c>
      <c r="G33" s="4">
        <v>251500</v>
      </c>
      <c r="H33" s="4">
        <v>369001</v>
      </c>
      <c r="I33" s="4">
        <v>-117501</v>
      </c>
      <c r="J33" s="4">
        <v>-2579376000</v>
      </c>
      <c r="K33" s="4">
        <f t="shared" si="5"/>
        <v>13994204000</v>
      </c>
      <c r="L33" s="4">
        <v>876</v>
      </c>
      <c r="M33" s="4">
        <v>1086</v>
      </c>
      <c r="N33" s="4">
        <v>107</v>
      </c>
      <c r="O33" s="4">
        <v>136</v>
      </c>
      <c r="P33" s="4">
        <v>1900600</v>
      </c>
      <c r="Q33" s="4">
        <v>2202600</v>
      </c>
      <c r="R33" s="5">
        <v>-2.2000000000000001E-3</v>
      </c>
      <c r="S33" s="4">
        <v>4317501</v>
      </c>
      <c r="T33" s="4">
        <f t="shared" si="2"/>
        <v>9200200.3000000007</v>
      </c>
      <c r="U33" s="4">
        <f t="shared" si="6"/>
        <v>4236201</v>
      </c>
      <c r="V33" s="5">
        <v>1.6E-2</v>
      </c>
    </row>
    <row r="34" spans="1:22" x14ac:dyDescent="0.2">
      <c r="A34" s="16" t="s">
        <v>320</v>
      </c>
      <c r="B34" s="4">
        <v>67400</v>
      </c>
      <c r="C34" s="4">
        <v>0</v>
      </c>
      <c r="D34" s="4">
        <v>67400</v>
      </c>
      <c r="E34" s="4">
        <v>1516500000</v>
      </c>
      <c r="F34" s="4">
        <f t="shared" si="4"/>
        <v>-3907013916</v>
      </c>
      <c r="G34" s="4">
        <v>257500</v>
      </c>
      <c r="H34" s="4">
        <v>259701</v>
      </c>
      <c r="I34" s="4">
        <v>-2201</v>
      </c>
      <c r="J34" s="4">
        <v>-31506000</v>
      </c>
      <c r="K34" s="4">
        <f t="shared" si="5"/>
        <v>16573580000</v>
      </c>
      <c r="L34" s="4">
        <v>1480</v>
      </c>
      <c r="M34" s="4">
        <v>1996</v>
      </c>
      <c r="N34" s="4">
        <v>268</v>
      </c>
      <c r="O34" s="4">
        <v>381</v>
      </c>
      <c r="P34" s="4">
        <v>6215300</v>
      </c>
      <c r="Q34" s="4">
        <v>8575600</v>
      </c>
      <c r="R34" s="5">
        <v>-2.2700000000000001E-2</v>
      </c>
      <c r="S34" s="4">
        <v>14808301</v>
      </c>
      <c r="T34" s="4">
        <f t="shared" si="2"/>
        <v>8471770.1999999993</v>
      </c>
      <c r="U34" s="4">
        <f t="shared" si="6"/>
        <v>4236201</v>
      </c>
      <c r="V34" s="5">
        <v>3.7400000000000003E-2</v>
      </c>
    </row>
    <row r="35" spans="1:22" x14ac:dyDescent="0.2">
      <c r="A35" s="16" t="s">
        <v>319</v>
      </c>
      <c r="B35" s="4">
        <v>120021</v>
      </c>
      <c r="C35" s="4">
        <v>0</v>
      </c>
      <c r="D35" s="4">
        <v>120021</v>
      </c>
      <c r="E35" s="4">
        <v>2688490000</v>
      </c>
      <c r="F35" s="4">
        <f t="shared" si="4"/>
        <v>-5423513916</v>
      </c>
      <c r="G35" s="4">
        <v>0</v>
      </c>
      <c r="H35" s="4">
        <v>0</v>
      </c>
      <c r="I35" s="4">
        <v>0</v>
      </c>
      <c r="J35" s="4">
        <v>-1173596000</v>
      </c>
      <c r="K35" s="4">
        <f t="shared" si="5"/>
        <v>16605086000</v>
      </c>
      <c r="L35" s="4">
        <v>820</v>
      </c>
      <c r="M35" s="4">
        <v>499</v>
      </c>
      <c r="N35" s="4">
        <v>101</v>
      </c>
      <c r="O35" s="4">
        <v>81</v>
      </c>
      <c r="P35" s="4">
        <v>2519000</v>
      </c>
      <c r="Q35" s="4">
        <v>1696500</v>
      </c>
      <c r="R35" s="5">
        <v>9.0000000000000011E-3</v>
      </c>
      <c r="S35" s="4">
        <v>4236201</v>
      </c>
      <c r="T35" s="4">
        <f t="shared" si="2"/>
        <v>8483210.0999999996</v>
      </c>
      <c r="U35" s="4">
        <f t="shared" si="6"/>
        <v>5639800</v>
      </c>
      <c r="V35" s="5">
        <v>1.34E-2</v>
      </c>
    </row>
    <row r="36" spans="1:22" x14ac:dyDescent="0.2">
      <c r="A36" s="16" t="s">
        <v>318</v>
      </c>
      <c r="B36" s="4">
        <v>445000</v>
      </c>
      <c r="C36" s="4">
        <v>2700</v>
      </c>
      <c r="D36" s="4">
        <v>442300</v>
      </c>
      <c r="E36" s="4">
        <v>9952150000</v>
      </c>
      <c r="F36" s="4">
        <f t="shared" si="4"/>
        <v>-8112003916</v>
      </c>
      <c r="G36" s="4">
        <v>0</v>
      </c>
      <c r="H36" s="4">
        <v>0</v>
      </c>
      <c r="I36" s="4">
        <v>0</v>
      </c>
      <c r="J36" s="4">
        <v>-8150290000</v>
      </c>
      <c r="K36" s="4">
        <f t="shared" si="5"/>
        <v>17778682000</v>
      </c>
      <c r="L36" s="4">
        <v>1233</v>
      </c>
      <c r="M36" s="4">
        <v>1030</v>
      </c>
      <c r="N36" s="4">
        <v>157</v>
      </c>
      <c r="O36" s="4">
        <v>156</v>
      </c>
      <c r="P36" s="4">
        <v>2495600</v>
      </c>
      <c r="Q36" s="4">
        <v>2912100</v>
      </c>
      <c r="R36" s="5">
        <v>4.5999999999999999E-3</v>
      </c>
      <c r="S36" s="4">
        <v>5639800</v>
      </c>
      <c r="T36" s="4">
        <f t="shared" si="2"/>
        <v>8494960.0999999996</v>
      </c>
      <c r="U36" s="4">
        <f t="shared" si="6"/>
        <v>6189200</v>
      </c>
      <c r="V36" s="5">
        <v>1.5600000000000001E-2</v>
      </c>
    </row>
    <row r="37" spans="1:22" x14ac:dyDescent="0.2">
      <c r="A37" s="16" t="s">
        <v>317</v>
      </c>
      <c r="B37" s="4">
        <v>109400</v>
      </c>
      <c r="C37" s="4">
        <v>88400</v>
      </c>
      <c r="D37" s="4">
        <v>21000</v>
      </c>
      <c r="E37" s="4">
        <v>452530000</v>
      </c>
      <c r="F37" s="4">
        <f t="shared" si="4"/>
        <v>-18064153916</v>
      </c>
      <c r="G37" s="4">
        <v>68500</v>
      </c>
      <c r="H37" s="4">
        <v>191401</v>
      </c>
      <c r="I37" s="4">
        <v>-122901</v>
      </c>
      <c r="J37" s="4">
        <v>-2712091000</v>
      </c>
      <c r="K37" s="4">
        <f t="shared" si="5"/>
        <v>25928972000</v>
      </c>
      <c r="L37" s="4">
        <v>1459</v>
      </c>
      <c r="M37" s="4">
        <v>1200</v>
      </c>
      <c r="N37" s="4">
        <v>235</v>
      </c>
      <c r="O37" s="4">
        <v>166</v>
      </c>
      <c r="P37" s="4">
        <v>3754800</v>
      </c>
      <c r="Q37" s="4">
        <v>2781600</v>
      </c>
      <c r="R37" s="5">
        <v>9.1000000000000004E-3</v>
      </c>
      <c r="S37" s="4">
        <v>6739601</v>
      </c>
      <c r="T37" s="4">
        <f t="shared" si="2"/>
        <v>8180450.0999999996</v>
      </c>
      <c r="U37" s="4">
        <f t="shared" si="6"/>
        <v>6189200</v>
      </c>
      <c r="V37" s="5">
        <v>2.8900000000000002E-2</v>
      </c>
    </row>
    <row r="38" spans="1:22" x14ac:dyDescent="0.2">
      <c r="A38" s="16" t="s">
        <v>316</v>
      </c>
      <c r="B38" s="4">
        <v>45600</v>
      </c>
      <c r="C38" s="4">
        <v>162021</v>
      </c>
      <c r="D38" s="4">
        <v>-116421</v>
      </c>
      <c r="E38" s="4">
        <v>-2535140000</v>
      </c>
      <c r="F38" s="4">
        <f t="shared" si="4"/>
        <v>-18516683916</v>
      </c>
      <c r="G38" s="4">
        <v>0</v>
      </c>
      <c r="H38" s="4">
        <v>0</v>
      </c>
      <c r="I38" s="4">
        <v>0</v>
      </c>
      <c r="J38" s="4">
        <v>-5667154000</v>
      </c>
      <c r="K38" s="4">
        <f t="shared" si="5"/>
        <v>28641063000</v>
      </c>
      <c r="L38" s="4">
        <v>829</v>
      </c>
      <c r="M38" s="4">
        <v>1686</v>
      </c>
      <c r="N38" s="4">
        <v>154</v>
      </c>
      <c r="O38" s="4">
        <v>246</v>
      </c>
      <c r="P38" s="4">
        <v>2636700</v>
      </c>
      <c r="Q38" s="4">
        <v>4363200</v>
      </c>
      <c r="R38" s="5">
        <v>-4.5000000000000005E-3</v>
      </c>
      <c r="S38" s="4">
        <v>7495000</v>
      </c>
      <c r="T38" s="4">
        <f t="shared" si="2"/>
        <v>7648540.0999999996</v>
      </c>
      <c r="U38" s="4">
        <f t="shared" si="6"/>
        <v>6189200</v>
      </c>
      <c r="V38" s="5">
        <v>2.0299999999999999E-2</v>
      </c>
    </row>
    <row r="39" spans="1:22" x14ac:dyDescent="0.2">
      <c r="A39" s="16" t="s">
        <v>315</v>
      </c>
      <c r="B39" s="4">
        <v>381100</v>
      </c>
      <c r="C39" s="4">
        <v>487000</v>
      </c>
      <c r="D39" s="4">
        <v>-105900</v>
      </c>
      <c r="E39" s="4">
        <v>-1755610000</v>
      </c>
      <c r="F39" s="4">
        <f t="shared" ref="F39:F44" si="7">E39+F40</f>
        <v>-15981543916</v>
      </c>
      <c r="G39" s="4">
        <v>152800</v>
      </c>
      <c r="H39" s="4">
        <v>189040</v>
      </c>
      <c r="I39" s="4">
        <v>-36240</v>
      </c>
      <c r="J39" s="4">
        <v>-789587000</v>
      </c>
      <c r="K39" s="4">
        <f t="shared" ref="K39:K44" si="8">K40+J39</f>
        <v>34308217000</v>
      </c>
      <c r="L39" s="4">
        <v>868</v>
      </c>
      <c r="M39" s="4">
        <v>1195</v>
      </c>
      <c r="N39" s="4">
        <v>101</v>
      </c>
      <c r="O39" s="4">
        <v>169</v>
      </c>
      <c r="P39" s="4">
        <v>2313300</v>
      </c>
      <c r="Q39" s="4">
        <v>2910900</v>
      </c>
      <c r="R39" s="5">
        <v>0</v>
      </c>
      <c r="S39" s="4">
        <v>6189200</v>
      </c>
      <c r="T39" s="4">
        <f t="shared" ref="T39:T44" si="9">AVERAGE(S40:S49)</f>
        <v>7246850.0999999996</v>
      </c>
      <c r="U39" s="4">
        <f t="shared" ref="U39:U44" si="10">MIN(S40:S44)</f>
        <v>7524000</v>
      </c>
      <c r="V39" s="5">
        <v>2.0199999999999999E-2</v>
      </c>
    </row>
    <row r="40" spans="1:22" x14ac:dyDescent="0.2">
      <c r="A40" s="16" t="s">
        <v>314</v>
      </c>
      <c r="B40" s="4">
        <v>4000</v>
      </c>
      <c r="C40" s="4">
        <v>109400</v>
      </c>
      <c r="D40" s="4">
        <v>-105400</v>
      </c>
      <c r="E40" s="4">
        <v>-2329740000</v>
      </c>
      <c r="F40" s="4">
        <f t="shared" si="7"/>
        <v>-14225933916</v>
      </c>
      <c r="G40" s="4">
        <v>82900</v>
      </c>
      <c r="H40" s="4">
        <v>559000</v>
      </c>
      <c r="I40" s="4">
        <v>-476100</v>
      </c>
      <c r="J40" s="4">
        <v>-10555425000</v>
      </c>
      <c r="K40" s="4">
        <f t="shared" si="8"/>
        <v>35097804000</v>
      </c>
      <c r="L40" s="4">
        <v>1704</v>
      </c>
      <c r="M40" s="4">
        <v>1640</v>
      </c>
      <c r="N40" s="4">
        <v>347</v>
      </c>
      <c r="O40" s="4">
        <v>326</v>
      </c>
      <c r="P40" s="4">
        <v>7332200</v>
      </c>
      <c r="Q40" s="4">
        <v>7210000</v>
      </c>
      <c r="R40" s="5">
        <v>1.8500000000000003E-2</v>
      </c>
      <c r="S40" s="4">
        <v>14543100</v>
      </c>
      <c r="T40" s="4">
        <f t="shared" si="9"/>
        <v>6176910.0999999996</v>
      </c>
      <c r="U40" s="4">
        <f t="shared" si="10"/>
        <v>4350600</v>
      </c>
      <c r="V40" s="5">
        <v>2.0199999999999999E-2</v>
      </c>
    </row>
    <row r="41" spans="1:22" x14ac:dyDescent="0.2">
      <c r="A41" s="16" t="s">
        <v>310</v>
      </c>
      <c r="B41" s="4">
        <v>618400</v>
      </c>
      <c r="C41" s="4">
        <v>45600</v>
      </c>
      <c r="D41" s="4">
        <v>572800</v>
      </c>
      <c r="E41" s="4">
        <v>12624810000</v>
      </c>
      <c r="F41" s="4">
        <f t="shared" si="7"/>
        <v>-11896193916</v>
      </c>
      <c r="G41" s="4">
        <v>180400</v>
      </c>
      <c r="H41" s="4">
        <v>100</v>
      </c>
      <c r="I41" s="4">
        <v>180300</v>
      </c>
      <c r="J41" s="4">
        <v>3895005000</v>
      </c>
      <c r="K41" s="4">
        <f t="shared" si="8"/>
        <v>45653229000</v>
      </c>
      <c r="L41" s="4">
        <v>1363</v>
      </c>
      <c r="M41" s="4">
        <v>1153</v>
      </c>
      <c r="N41" s="4">
        <v>245</v>
      </c>
      <c r="O41" s="4">
        <v>253</v>
      </c>
      <c r="P41" s="4">
        <v>5439000</v>
      </c>
      <c r="Q41" s="4">
        <v>5761700</v>
      </c>
      <c r="R41" s="5">
        <v>1.41E-2</v>
      </c>
      <c r="S41" s="4">
        <v>12004800</v>
      </c>
      <c r="T41" s="4">
        <f t="shared" si="9"/>
        <v>5204870.0999999996</v>
      </c>
      <c r="U41" s="4">
        <f t="shared" si="10"/>
        <v>4350600</v>
      </c>
      <c r="V41" s="5">
        <v>1.3899999999999999E-2</v>
      </c>
    </row>
    <row r="42" spans="1:22" x14ac:dyDescent="0.2">
      <c r="A42" s="16" t="s">
        <v>309</v>
      </c>
      <c r="B42" s="4">
        <v>625000</v>
      </c>
      <c r="C42" s="4">
        <v>497100</v>
      </c>
      <c r="D42" s="4">
        <v>127900</v>
      </c>
      <c r="E42" s="4">
        <v>2790620000</v>
      </c>
      <c r="F42" s="4">
        <f t="shared" si="7"/>
        <v>-24521003916</v>
      </c>
      <c r="G42" s="4">
        <v>325700</v>
      </c>
      <c r="H42" s="4">
        <v>105900</v>
      </c>
      <c r="I42" s="4">
        <v>219800</v>
      </c>
      <c r="J42" s="4">
        <v>4690280000</v>
      </c>
      <c r="K42" s="4">
        <f t="shared" si="8"/>
        <v>41758224000</v>
      </c>
      <c r="L42" s="4">
        <v>859</v>
      </c>
      <c r="M42" s="4">
        <v>1067</v>
      </c>
      <c r="N42" s="4">
        <v>146</v>
      </c>
      <c r="O42" s="4">
        <v>186</v>
      </c>
      <c r="P42" s="4">
        <v>3318100</v>
      </c>
      <c r="Q42" s="4">
        <v>3933400</v>
      </c>
      <c r="R42" s="5">
        <v>9.4999999999999998E-3</v>
      </c>
      <c r="S42" s="4">
        <v>7549500</v>
      </c>
      <c r="T42" s="4">
        <f t="shared" si="9"/>
        <v>4873000.4000000004</v>
      </c>
      <c r="U42" s="4">
        <f t="shared" si="10"/>
        <v>3594501</v>
      </c>
      <c r="V42" s="5">
        <v>2.7400000000000001E-2</v>
      </c>
    </row>
    <row r="43" spans="1:22" x14ac:dyDescent="0.2">
      <c r="A43" s="16" t="s">
        <v>306</v>
      </c>
      <c r="B43" s="4">
        <v>625900</v>
      </c>
      <c r="C43" s="4">
        <v>4000</v>
      </c>
      <c r="D43" s="4">
        <v>621900</v>
      </c>
      <c r="E43" s="4">
        <v>13416970000</v>
      </c>
      <c r="F43" s="4">
        <f t="shared" si="7"/>
        <v>-27311623916</v>
      </c>
      <c r="G43" s="4">
        <v>1783200</v>
      </c>
      <c r="H43" s="4">
        <v>795700</v>
      </c>
      <c r="I43" s="4">
        <v>987500</v>
      </c>
      <c r="J43" s="4">
        <v>20409140000</v>
      </c>
      <c r="K43" s="4">
        <f t="shared" si="8"/>
        <v>37067944000</v>
      </c>
      <c r="L43" s="4">
        <v>2306</v>
      </c>
      <c r="M43" s="4">
        <v>832</v>
      </c>
      <c r="N43" s="4">
        <v>342</v>
      </c>
      <c r="O43" s="4">
        <v>126</v>
      </c>
      <c r="P43" s="4">
        <v>7372500</v>
      </c>
      <c r="Q43" s="4">
        <v>2837000</v>
      </c>
      <c r="R43" s="5">
        <v>4.7E-2</v>
      </c>
      <c r="S43" s="4">
        <v>12796500</v>
      </c>
      <c r="T43" s="4">
        <f t="shared" si="9"/>
        <v>4012760.4</v>
      </c>
      <c r="U43" s="4">
        <f t="shared" si="10"/>
        <v>2175900</v>
      </c>
      <c r="V43" s="5">
        <v>4.7E-2</v>
      </c>
    </row>
    <row r="44" spans="1:22" x14ac:dyDescent="0.2">
      <c r="A44" s="16" t="s">
        <v>305</v>
      </c>
      <c r="B44" s="4">
        <v>0</v>
      </c>
      <c r="C44" s="4">
        <v>618400</v>
      </c>
      <c r="D44" s="4">
        <v>-618400</v>
      </c>
      <c r="E44" s="4">
        <v>-12645730000</v>
      </c>
      <c r="F44" s="4">
        <f t="shared" si="7"/>
        <v>-40728593916</v>
      </c>
      <c r="G44" s="4">
        <v>0</v>
      </c>
      <c r="H44" s="4">
        <v>0</v>
      </c>
      <c r="I44" s="4">
        <v>0</v>
      </c>
      <c r="J44" s="4">
        <v>-2042945000</v>
      </c>
      <c r="K44" s="4">
        <f t="shared" si="8"/>
        <v>16658804000</v>
      </c>
      <c r="L44" s="4">
        <v>441</v>
      </c>
      <c r="M44" s="4">
        <v>1094</v>
      </c>
      <c r="N44" s="4">
        <v>65</v>
      </c>
      <c r="O44" s="4">
        <v>188</v>
      </c>
      <c r="P44" s="4">
        <v>1291300</v>
      </c>
      <c r="Q44" s="4">
        <v>3094100</v>
      </c>
      <c r="R44" s="5">
        <v>-1.9699999999999999E-2</v>
      </c>
      <c r="S44" s="4">
        <v>7524000</v>
      </c>
      <c r="T44" s="4">
        <f t="shared" si="9"/>
        <v>3618120.4</v>
      </c>
      <c r="U44" s="4">
        <f t="shared" si="10"/>
        <v>2172300</v>
      </c>
      <c r="V44" s="5">
        <v>1.9400000000000001E-2</v>
      </c>
    </row>
    <row r="45" spans="1:22" x14ac:dyDescent="0.2">
      <c r="A45" s="16" t="s">
        <v>304</v>
      </c>
      <c r="B45" s="4">
        <v>0</v>
      </c>
      <c r="C45" s="4">
        <v>625000</v>
      </c>
      <c r="D45" s="4">
        <v>-625000</v>
      </c>
      <c r="E45" s="4">
        <v>-12859763916</v>
      </c>
      <c r="F45" s="4">
        <f t="shared" ref="F45:F55" si="11">E45+F46</f>
        <v>-28082863916</v>
      </c>
      <c r="G45" s="4">
        <v>118300</v>
      </c>
      <c r="H45" s="4">
        <v>217300</v>
      </c>
      <c r="I45" s="4">
        <v>-99000</v>
      </c>
      <c r="J45" s="4">
        <v>-2042945000</v>
      </c>
      <c r="K45" s="4">
        <f t="shared" ref="K45:K55" si="12">K46+J45</f>
        <v>18701749000</v>
      </c>
      <c r="L45" s="4">
        <v>421</v>
      </c>
      <c r="M45" s="4">
        <v>1151</v>
      </c>
      <c r="N45" s="4">
        <v>62</v>
      </c>
      <c r="O45" s="4">
        <v>248</v>
      </c>
      <c r="P45" s="4">
        <v>847000</v>
      </c>
      <c r="Q45" s="4">
        <v>3187200</v>
      </c>
      <c r="R45" s="5">
        <v>-4.7999999999999996E-3</v>
      </c>
      <c r="S45" s="4">
        <v>4350600</v>
      </c>
      <c r="T45" s="4">
        <f t="shared" ref="T45:T61" si="13">AVERAGE(S46:S55)</f>
        <v>3551040.4</v>
      </c>
      <c r="U45" s="4">
        <f t="shared" ref="U45:U55" si="14">MIN(S46:S50)</f>
        <v>2172300</v>
      </c>
      <c r="V45" s="5">
        <v>1.6899999999999998E-2</v>
      </c>
    </row>
    <row r="46" spans="1:22" x14ac:dyDescent="0.2">
      <c r="A46" s="16" t="s">
        <v>303</v>
      </c>
      <c r="B46" s="4">
        <v>0</v>
      </c>
      <c r="C46" s="4">
        <v>625900</v>
      </c>
      <c r="D46" s="4">
        <v>-625900</v>
      </c>
      <c r="E46" s="4">
        <v>-13020570000</v>
      </c>
      <c r="F46" s="4">
        <f t="shared" si="11"/>
        <v>-15223100000</v>
      </c>
      <c r="G46" s="4">
        <v>45900</v>
      </c>
      <c r="H46" s="4">
        <v>442900</v>
      </c>
      <c r="I46" s="4">
        <v>-397000</v>
      </c>
      <c r="J46" s="4">
        <v>-8232680000</v>
      </c>
      <c r="K46" s="4">
        <f t="shared" si="12"/>
        <v>20744694000</v>
      </c>
      <c r="L46" s="4">
        <v>490</v>
      </c>
      <c r="M46" s="4">
        <v>868</v>
      </c>
      <c r="N46" s="4">
        <v>85</v>
      </c>
      <c r="O46" s="4">
        <v>183</v>
      </c>
      <c r="P46" s="4">
        <v>2659600</v>
      </c>
      <c r="Q46" s="4">
        <v>2984800</v>
      </c>
      <c r="R46" s="5">
        <v>-7.1999999999999998E-3</v>
      </c>
      <c r="S46" s="4">
        <v>5757300</v>
      </c>
      <c r="T46" s="4">
        <f t="shared" si="13"/>
        <v>3470331.9</v>
      </c>
      <c r="U46" s="4">
        <f t="shared" si="14"/>
        <v>2172300</v>
      </c>
      <c r="V46" s="5">
        <v>2.3799999999999998E-2</v>
      </c>
    </row>
    <row r="47" spans="1:22" x14ac:dyDescent="0.2">
      <c r="A47" s="16" t="s">
        <v>299</v>
      </c>
      <c r="B47" s="4">
        <v>0</v>
      </c>
      <c r="C47" s="4">
        <v>0</v>
      </c>
      <c r="D47" s="4">
        <v>0</v>
      </c>
      <c r="E47" s="4">
        <v>0</v>
      </c>
      <c r="F47" s="4">
        <f t="shared" si="11"/>
        <v>-2202530000</v>
      </c>
      <c r="G47" s="4">
        <v>229400</v>
      </c>
      <c r="H47" s="4">
        <v>74801</v>
      </c>
      <c r="I47" s="4">
        <v>154599</v>
      </c>
      <c r="J47" s="4">
        <v>3200781000</v>
      </c>
      <c r="K47" s="4">
        <f t="shared" si="12"/>
        <v>28977374000</v>
      </c>
      <c r="L47" s="4">
        <v>311</v>
      </c>
      <c r="M47" s="4">
        <v>713</v>
      </c>
      <c r="N47" s="4">
        <v>75</v>
      </c>
      <c r="O47" s="4">
        <v>180</v>
      </c>
      <c r="P47" s="4">
        <v>1354000</v>
      </c>
      <c r="Q47" s="4">
        <v>2240500</v>
      </c>
      <c r="R47" s="5">
        <v>4.8999999999999998E-3</v>
      </c>
      <c r="S47" s="4">
        <v>3594501</v>
      </c>
      <c r="T47" s="4">
        <f t="shared" si="13"/>
        <v>3535943</v>
      </c>
      <c r="U47" s="4">
        <f t="shared" si="14"/>
        <v>2172300</v>
      </c>
      <c r="V47" s="5">
        <v>1.44E-2</v>
      </c>
    </row>
    <row r="48" spans="1:22" x14ac:dyDescent="0.2">
      <c r="A48" s="16" t="s">
        <v>298</v>
      </c>
      <c r="B48" s="4">
        <v>0</v>
      </c>
      <c r="C48" s="4">
        <v>0</v>
      </c>
      <c r="D48" s="4">
        <v>0</v>
      </c>
      <c r="E48" s="4">
        <v>0</v>
      </c>
      <c r="F48" s="4">
        <f t="shared" si="11"/>
        <v>-2202530000</v>
      </c>
      <c r="G48" s="4">
        <v>0</v>
      </c>
      <c r="H48" s="4">
        <v>0</v>
      </c>
      <c r="I48" s="4">
        <v>0</v>
      </c>
      <c r="J48" s="4">
        <v>-1992035000</v>
      </c>
      <c r="K48" s="4">
        <f t="shared" si="12"/>
        <v>25776593000</v>
      </c>
      <c r="L48" s="4">
        <v>244</v>
      </c>
      <c r="M48" s="4">
        <v>562</v>
      </c>
      <c r="N48" s="4">
        <v>45</v>
      </c>
      <c r="O48" s="4">
        <v>103</v>
      </c>
      <c r="P48" s="4">
        <v>693400</v>
      </c>
      <c r="Q48" s="4">
        <v>1437300</v>
      </c>
      <c r="R48" s="5">
        <v>0</v>
      </c>
      <c r="S48" s="4">
        <v>2175900</v>
      </c>
      <c r="T48" s="4">
        <f t="shared" si="13"/>
        <v>3962729.5</v>
      </c>
      <c r="U48" s="4">
        <f t="shared" si="14"/>
        <v>2172300</v>
      </c>
      <c r="V48" s="5">
        <v>9.5999999999999992E-3</v>
      </c>
    </row>
    <row r="49" spans="1:22" x14ac:dyDescent="0.2">
      <c r="A49" s="16" t="s">
        <v>286</v>
      </c>
      <c r="B49" s="4">
        <v>0</v>
      </c>
      <c r="C49" s="4">
        <v>0</v>
      </c>
      <c r="D49" s="4">
        <v>0</v>
      </c>
      <c r="E49" s="4">
        <v>0</v>
      </c>
      <c r="F49" s="4">
        <f t="shared" si="11"/>
        <v>-2202530000</v>
      </c>
      <c r="G49" s="4">
        <v>483800</v>
      </c>
      <c r="H49" s="4">
        <v>214000</v>
      </c>
      <c r="I49" s="4">
        <v>269800</v>
      </c>
      <c r="J49" s="4">
        <v>5606990000</v>
      </c>
      <c r="K49" s="4">
        <f t="shared" si="12"/>
        <v>27768628000</v>
      </c>
      <c r="L49" s="4">
        <v>425</v>
      </c>
      <c r="M49" s="4">
        <v>302</v>
      </c>
      <c r="N49" s="4">
        <v>87</v>
      </c>
      <c r="O49" s="4">
        <v>41</v>
      </c>
      <c r="P49" s="4">
        <v>1286200</v>
      </c>
      <c r="Q49" s="4">
        <v>800900</v>
      </c>
      <c r="R49" s="5">
        <v>9.7999999999999997E-3</v>
      </c>
      <c r="S49" s="4">
        <v>2172300</v>
      </c>
      <c r="T49" s="4">
        <f t="shared" si="13"/>
        <v>4711624.5</v>
      </c>
      <c r="U49" s="4">
        <f t="shared" si="14"/>
        <v>2284400</v>
      </c>
      <c r="V49" s="5">
        <v>9.5999999999999992E-3</v>
      </c>
    </row>
    <row r="50" spans="1:22" x14ac:dyDescent="0.2">
      <c r="A50" s="16" t="s">
        <v>285</v>
      </c>
      <c r="B50" s="4">
        <v>0</v>
      </c>
      <c r="C50" s="4">
        <v>0</v>
      </c>
      <c r="D50" s="4">
        <v>0</v>
      </c>
      <c r="E50" s="4">
        <v>0</v>
      </c>
      <c r="F50" s="4">
        <f t="shared" si="11"/>
        <v>-2202530000</v>
      </c>
      <c r="G50" s="4">
        <v>88500</v>
      </c>
      <c r="H50" s="4">
        <v>346600</v>
      </c>
      <c r="I50" s="4">
        <v>-258100</v>
      </c>
      <c r="J50" s="4">
        <v>-5307665000</v>
      </c>
      <c r="K50" s="4">
        <f t="shared" si="12"/>
        <v>22161638000</v>
      </c>
      <c r="L50" s="4">
        <v>320</v>
      </c>
      <c r="M50" s="4">
        <v>663</v>
      </c>
      <c r="N50" s="4">
        <v>57</v>
      </c>
      <c r="O50" s="4">
        <v>118</v>
      </c>
      <c r="P50" s="4">
        <v>753200</v>
      </c>
      <c r="Q50" s="4">
        <v>2510600</v>
      </c>
      <c r="R50" s="5">
        <v>-1.21E-2</v>
      </c>
      <c r="S50" s="4">
        <v>3843700</v>
      </c>
      <c r="T50" s="4">
        <f t="shared" si="13"/>
        <v>5022159.9000000004</v>
      </c>
      <c r="U50" s="4">
        <f t="shared" si="14"/>
        <v>2284400</v>
      </c>
      <c r="V50" s="5">
        <v>1.6799999999999999E-2</v>
      </c>
    </row>
    <row r="51" spans="1:22" x14ac:dyDescent="0.2">
      <c r="A51" s="16" t="s">
        <v>284</v>
      </c>
      <c r="B51" s="4">
        <v>0</v>
      </c>
      <c r="C51" s="4">
        <v>1134</v>
      </c>
      <c r="D51" s="4">
        <v>-1134</v>
      </c>
      <c r="E51" s="4">
        <v>-23750000</v>
      </c>
      <c r="F51" s="4">
        <f t="shared" si="11"/>
        <v>-2202530000</v>
      </c>
      <c r="G51" s="4">
        <v>133000</v>
      </c>
      <c r="H51" s="4">
        <v>234800</v>
      </c>
      <c r="I51" s="4">
        <v>-101800</v>
      </c>
      <c r="J51" s="4">
        <v>-2116460000</v>
      </c>
      <c r="K51" s="4">
        <f t="shared" si="12"/>
        <v>27469303000</v>
      </c>
      <c r="L51" s="4">
        <v>331</v>
      </c>
      <c r="M51" s="4">
        <v>614</v>
      </c>
      <c r="N51" s="4">
        <v>54</v>
      </c>
      <c r="O51" s="4">
        <v>75</v>
      </c>
      <c r="P51" s="4">
        <v>907200</v>
      </c>
      <c r="Q51" s="4">
        <v>1314600</v>
      </c>
      <c r="R51" s="5">
        <v>-4.6999999999999993E-3</v>
      </c>
      <c r="S51" s="4">
        <v>2284400</v>
      </c>
      <c r="T51" s="4">
        <f t="shared" si="13"/>
        <v>5272250.0999999996</v>
      </c>
      <c r="U51" s="4">
        <f t="shared" si="14"/>
        <v>3577600</v>
      </c>
      <c r="V51" s="5">
        <v>1.1899999999999999E-2</v>
      </c>
    </row>
    <row r="52" spans="1:22" x14ac:dyDescent="0.2">
      <c r="A52" s="16" t="s">
        <v>283</v>
      </c>
      <c r="B52" s="4">
        <v>0</v>
      </c>
      <c r="C52" s="4">
        <v>0</v>
      </c>
      <c r="D52" s="4">
        <v>0</v>
      </c>
      <c r="E52" s="4">
        <v>0</v>
      </c>
      <c r="F52" s="4">
        <f t="shared" si="11"/>
        <v>-2178780000</v>
      </c>
      <c r="G52" s="4">
        <v>100000</v>
      </c>
      <c r="H52" s="4">
        <v>1117703</v>
      </c>
      <c r="I52" s="4">
        <v>-1017703</v>
      </c>
      <c r="J52" s="4">
        <v>-21371789000</v>
      </c>
      <c r="K52" s="4">
        <f t="shared" si="12"/>
        <v>29585763000</v>
      </c>
      <c r="L52" s="4">
        <v>478</v>
      </c>
      <c r="M52" s="4">
        <v>819</v>
      </c>
      <c r="N52" s="4">
        <v>78</v>
      </c>
      <c r="O52" s="4">
        <v>172</v>
      </c>
      <c r="P52" s="4">
        <v>1420900</v>
      </c>
      <c r="Q52" s="4">
        <v>2581600</v>
      </c>
      <c r="R52" s="5">
        <v>-7.0999999999999995E-3</v>
      </c>
      <c r="S52" s="4">
        <v>4230803</v>
      </c>
      <c r="T52" s="4">
        <f t="shared" si="13"/>
        <v>5238349.8</v>
      </c>
      <c r="U52" s="4">
        <f t="shared" si="14"/>
        <v>3577600</v>
      </c>
      <c r="V52" s="5">
        <v>1.6500000000000001E-2</v>
      </c>
    </row>
    <row r="53" spans="1:22" x14ac:dyDescent="0.2">
      <c r="A53" s="16" t="s">
        <v>282</v>
      </c>
      <c r="B53" s="4">
        <v>0</v>
      </c>
      <c r="C53" s="4">
        <v>0</v>
      </c>
      <c r="D53" s="4">
        <v>0</v>
      </c>
      <c r="E53" s="4">
        <v>0</v>
      </c>
      <c r="F53" s="4">
        <f t="shared" si="11"/>
        <v>-2178780000</v>
      </c>
      <c r="G53" s="4">
        <v>150900</v>
      </c>
      <c r="H53" s="4">
        <v>179200</v>
      </c>
      <c r="I53" s="4">
        <v>-28300</v>
      </c>
      <c r="J53" s="4">
        <v>-594330000</v>
      </c>
      <c r="K53" s="4">
        <f t="shared" si="12"/>
        <v>50957552000</v>
      </c>
      <c r="L53" s="4">
        <v>554</v>
      </c>
      <c r="M53" s="4">
        <v>1363</v>
      </c>
      <c r="N53" s="4">
        <v>86</v>
      </c>
      <c r="O53" s="4">
        <v>111</v>
      </c>
      <c r="P53" s="4">
        <v>1909300</v>
      </c>
      <c r="Q53" s="4">
        <v>2282300</v>
      </c>
      <c r="R53" s="5">
        <v>0</v>
      </c>
      <c r="S53" s="4">
        <v>4194100</v>
      </c>
      <c r="T53" s="4">
        <f t="shared" si="13"/>
        <v>5435249.2000000002</v>
      </c>
      <c r="U53" s="4">
        <f t="shared" si="14"/>
        <v>3577600</v>
      </c>
      <c r="V53" s="5">
        <v>1.8799999999999997E-2</v>
      </c>
    </row>
    <row r="54" spans="1:22" x14ac:dyDescent="0.2">
      <c r="A54" s="16" t="s">
        <v>281</v>
      </c>
      <c r="B54" s="4">
        <v>99</v>
      </c>
      <c r="C54" s="4">
        <v>0</v>
      </c>
      <c r="D54" s="4">
        <v>99</v>
      </c>
      <c r="E54" s="4">
        <v>2110000</v>
      </c>
      <c r="F54" s="4">
        <f t="shared" si="11"/>
        <v>-2178780000</v>
      </c>
      <c r="G54" s="4">
        <v>297900</v>
      </c>
      <c r="H54" s="4">
        <v>79400</v>
      </c>
      <c r="I54" s="4">
        <v>218500</v>
      </c>
      <c r="J54" s="4">
        <v>4594925000</v>
      </c>
      <c r="K54" s="4">
        <f t="shared" si="12"/>
        <v>51551882000</v>
      </c>
      <c r="L54" s="4">
        <v>782</v>
      </c>
      <c r="M54" s="4">
        <v>535</v>
      </c>
      <c r="N54" s="4">
        <v>140</v>
      </c>
      <c r="O54" s="4">
        <v>69</v>
      </c>
      <c r="P54" s="4">
        <v>2290000</v>
      </c>
      <c r="Q54" s="4">
        <v>1287600</v>
      </c>
      <c r="R54" s="5">
        <v>-1.4199999999999999E-2</v>
      </c>
      <c r="S54" s="4">
        <v>3577600</v>
      </c>
      <c r="T54" s="4">
        <f t="shared" si="13"/>
        <v>5521435.4000000004</v>
      </c>
      <c r="U54" s="4">
        <f t="shared" si="14"/>
        <v>3679800</v>
      </c>
      <c r="V54" s="5">
        <v>1.1899999999999999E-2</v>
      </c>
    </row>
    <row r="55" spans="1:22" x14ac:dyDescent="0.2">
      <c r="A55" s="16" t="s">
        <v>280</v>
      </c>
      <c r="B55" s="4">
        <v>60776</v>
      </c>
      <c r="C55" s="4">
        <v>0</v>
      </c>
      <c r="D55" s="4">
        <v>60776</v>
      </c>
      <c r="E55" s="4">
        <v>1365660000</v>
      </c>
      <c r="F55" s="4">
        <f t="shared" si="11"/>
        <v>-2180890000</v>
      </c>
      <c r="G55" s="4">
        <v>500100</v>
      </c>
      <c r="H55" s="4">
        <v>333100</v>
      </c>
      <c r="I55" s="4">
        <v>167000</v>
      </c>
      <c r="J55" s="4">
        <v>3489801000</v>
      </c>
      <c r="K55" s="4">
        <f t="shared" si="12"/>
        <v>46956957000</v>
      </c>
      <c r="L55" s="4">
        <v>887</v>
      </c>
      <c r="M55" s="4">
        <v>559</v>
      </c>
      <c r="N55" s="4">
        <v>93</v>
      </c>
      <c r="O55" s="4">
        <v>81</v>
      </c>
      <c r="P55" s="4">
        <v>1695200</v>
      </c>
      <c r="Q55" s="4">
        <v>1692800</v>
      </c>
      <c r="R55" s="5">
        <v>0</v>
      </c>
      <c r="S55" s="4">
        <v>3679800</v>
      </c>
      <c r="T55" s="4">
        <f t="shared" si="13"/>
        <v>6170295</v>
      </c>
      <c r="U55" s="4">
        <f t="shared" si="14"/>
        <v>4250612</v>
      </c>
      <c r="V55" s="5">
        <v>1.1699999999999999E-2</v>
      </c>
    </row>
    <row r="56" spans="1:22" x14ac:dyDescent="0.2">
      <c r="A56" s="16" t="s">
        <v>279</v>
      </c>
      <c r="B56" s="4">
        <v>0</v>
      </c>
      <c r="C56" s="4">
        <v>0</v>
      </c>
      <c r="D56" s="4">
        <v>0</v>
      </c>
      <c r="E56" s="4">
        <v>0</v>
      </c>
      <c r="F56" s="4">
        <f t="shared" ref="F56:F130" si="15">E56+F57</f>
        <v>-3546550000</v>
      </c>
      <c r="G56" s="4">
        <v>210400</v>
      </c>
      <c r="H56" s="4">
        <v>970202</v>
      </c>
      <c r="I56" s="4">
        <v>-759802</v>
      </c>
      <c r="J56" s="4">
        <v>-16315595000</v>
      </c>
      <c r="K56" s="4">
        <f t="shared" ref="K56:K76" si="16">K57+J56</f>
        <v>43467156000</v>
      </c>
      <c r="L56" s="4">
        <v>586</v>
      </c>
      <c r="M56" s="4">
        <v>765</v>
      </c>
      <c r="N56" s="4">
        <v>98</v>
      </c>
      <c r="O56" s="4">
        <v>148</v>
      </c>
      <c r="P56" s="4">
        <v>1580300</v>
      </c>
      <c r="Q56" s="4">
        <v>2855900</v>
      </c>
      <c r="R56" s="5">
        <v>-4.5999999999999999E-3</v>
      </c>
      <c r="S56" s="4">
        <v>4950215</v>
      </c>
      <c r="T56" s="4">
        <f t="shared" si="13"/>
        <v>6122453.7000000002</v>
      </c>
      <c r="U56" s="4">
        <f t="shared" ref="U56:U123" si="17">MIN(S57:S61)</f>
        <v>4250612</v>
      </c>
      <c r="V56" s="5">
        <v>1.1599999999999999E-2</v>
      </c>
    </row>
    <row r="57" spans="1:22" x14ac:dyDescent="0.2">
      <c r="A57" s="16" t="s">
        <v>278</v>
      </c>
      <c r="B57" s="4">
        <v>0</v>
      </c>
      <c r="C57" s="4">
        <v>99</v>
      </c>
      <c r="D57" s="4">
        <v>-99</v>
      </c>
      <c r="E57" s="4">
        <v>-2090000</v>
      </c>
      <c r="F57" s="4">
        <f t="shared" si="15"/>
        <v>-3546550000</v>
      </c>
      <c r="G57" s="4">
        <v>143900</v>
      </c>
      <c r="H57" s="4">
        <v>471100</v>
      </c>
      <c r="I57" s="4">
        <v>-327200</v>
      </c>
      <c r="J57" s="4">
        <v>-6972665000</v>
      </c>
      <c r="K57" s="4">
        <f t="shared" si="16"/>
        <v>59782751000</v>
      </c>
      <c r="L57" s="4">
        <v>1459</v>
      </c>
      <c r="M57" s="4">
        <v>488</v>
      </c>
      <c r="N57" s="4">
        <v>128</v>
      </c>
      <c r="O57" s="4">
        <v>71</v>
      </c>
      <c r="P57" s="4">
        <v>2993700</v>
      </c>
      <c r="Q57" s="4">
        <v>1246300</v>
      </c>
      <c r="R57" s="5">
        <v>1.4199999999999999E-2</v>
      </c>
      <c r="S57" s="4">
        <v>4250612</v>
      </c>
      <c r="T57" s="4">
        <f t="shared" si="13"/>
        <v>6135976.0999999996</v>
      </c>
      <c r="U57" s="4">
        <f t="shared" si="17"/>
        <v>3891800</v>
      </c>
      <c r="V57" s="5">
        <v>2.1000000000000001E-2</v>
      </c>
    </row>
    <row r="58" spans="1:22" x14ac:dyDescent="0.2">
      <c r="A58" s="16" t="s">
        <v>275</v>
      </c>
      <c r="B58" s="4">
        <v>0</v>
      </c>
      <c r="C58" s="4">
        <v>148776</v>
      </c>
      <c r="D58" s="4">
        <v>-148776</v>
      </c>
      <c r="E58" s="4">
        <v>-3182680000</v>
      </c>
      <c r="F58" s="4">
        <f t="shared" si="15"/>
        <v>-3544460000</v>
      </c>
      <c r="G58" s="4">
        <v>258500</v>
      </c>
      <c r="H58" s="4">
        <v>193201</v>
      </c>
      <c r="I58" s="4">
        <v>65299</v>
      </c>
      <c r="J58" s="4">
        <v>1394490000</v>
      </c>
      <c r="K58" s="4">
        <f t="shared" si="16"/>
        <v>66755416000</v>
      </c>
      <c r="L58" s="4">
        <v>1002</v>
      </c>
      <c r="M58" s="4">
        <v>802</v>
      </c>
      <c r="N58" s="4">
        <v>172</v>
      </c>
      <c r="O58" s="4">
        <v>161</v>
      </c>
      <c r="P58" s="4">
        <v>3265900</v>
      </c>
      <c r="Q58" s="4">
        <v>3173000</v>
      </c>
      <c r="R58" s="5">
        <v>7.1999999999999998E-3</v>
      </c>
      <c r="S58" s="4">
        <v>6443765</v>
      </c>
      <c r="T58" s="4">
        <f t="shared" si="13"/>
        <v>6387603.4000000004</v>
      </c>
      <c r="U58" s="4">
        <f t="shared" si="17"/>
        <v>3891800</v>
      </c>
      <c r="V58" s="5">
        <v>2.0899999999999998E-2</v>
      </c>
    </row>
    <row r="59" spans="1:22" x14ac:dyDescent="0.2">
      <c r="A59" s="16" t="s">
        <v>274</v>
      </c>
      <c r="B59" s="4">
        <v>0</v>
      </c>
      <c r="C59" s="4">
        <v>0</v>
      </c>
      <c r="D59" s="4">
        <v>0</v>
      </c>
      <c r="E59" s="4">
        <v>0</v>
      </c>
      <c r="F59" s="4">
        <f t="shared" si="15"/>
        <v>-361780000</v>
      </c>
      <c r="G59" s="4">
        <v>484100</v>
      </c>
      <c r="H59" s="4">
        <v>2162500</v>
      </c>
      <c r="I59" s="4">
        <v>-1678400</v>
      </c>
      <c r="J59" s="4">
        <v>-35266770000</v>
      </c>
      <c r="K59" s="4">
        <f t="shared" si="16"/>
        <v>65360926000</v>
      </c>
      <c r="L59" s="4">
        <v>1058</v>
      </c>
      <c r="M59" s="4">
        <v>1186</v>
      </c>
      <c r="N59" s="4">
        <v>200</v>
      </c>
      <c r="O59" s="4">
        <v>215</v>
      </c>
      <c r="P59" s="4">
        <v>4398500</v>
      </c>
      <c r="Q59" s="4">
        <v>5251800</v>
      </c>
      <c r="R59" s="5">
        <v>-4.6999999999999993E-3</v>
      </c>
      <c r="S59" s="4">
        <v>9661250</v>
      </c>
      <c r="T59" s="4">
        <f t="shared" si="13"/>
        <v>5936738.7000000002</v>
      </c>
      <c r="U59" s="4">
        <f t="shared" si="17"/>
        <v>3891800</v>
      </c>
      <c r="V59" s="5">
        <v>1.89E-2</v>
      </c>
    </row>
    <row r="60" spans="1:22" x14ac:dyDescent="0.2">
      <c r="A60" s="16" t="s">
        <v>273</v>
      </c>
      <c r="B60" s="4">
        <v>0</v>
      </c>
      <c r="C60" s="4">
        <v>0</v>
      </c>
      <c r="D60" s="4">
        <v>0</v>
      </c>
      <c r="E60" s="4">
        <v>0</v>
      </c>
      <c r="F60" s="4">
        <f t="shared" si="15"/>
        <v>-361780000</v>
      </c>
      <c r="G60" s="4">
        <v>452000</v>
      </c>
      <c r="H60" s="4">
        <v>115800</v>
      </c>
      <c r="I60" s="4">
        <v>336200</v>
      </c>
      <c r="J60" s="4">
        <v>7117635000</v>
      </c>
      <c r="K60" s="4">
        <f t="shared" si="16"/>
        <v>100627696000</v>
      </c>
      <c r="L60" s="4">
        <v>1253</v>
      </c>
      <c r="M60" s="4">
        <v>805</v>
      </c>
      <c r="N60" s="4">
        <v>151</v>
      </c>
      <c r="O60" s="4">
        <v>161</v>
      </c>
      <c r="P60" s="4">
        <v>3066800</v>
      </c>
      <c r="Q60" s="4">
        <v>3876900</v>
      </c>
      <c r="R60" s="5">
        <v>4.7999999999999996E-3</v>
      </c>
      <c r="S60" s="4">
        <v>6949054</v>
      </c>
      <c r="T60" s="4">
        <f t="shared" si="13"/>
        <v>5431945.0999999996</v>
      </c>
      <c r="U60" s="4">
        <f t="shared" si="17"/>
        <v>3891800</v>
      </c>
      <c r="V60" s="5">
        <v>1.6500000000000001E-2</v>
      </c>
    </row>
    <row r="61" spans="1:22" x14ac:dyDescent="0.2">
      <c r="A61" s="16" t="s">
        <v>268</v>
      </c>
      <c r="B61" s="4">
        <v>0</v>
      </c>
      <c r="C61" s="4">
        <v>1600</v>
      </c>
      <c r="D61" s="4">
        <v>-1600</v>
      </c>
      <c r="E61" s="4">
        <v>-33520000</v>
      </c>
      <c r="F61" s="4">
        <f t="shared" si="15"/>
        <v>-361780000</v>
      </c>
      <c r="K61" s="4">
        <f t="shared" si="16"/>
        <v>93510061000</v>
      </c>
      <c r="L61" s="4">
        <v>1126</v>
      </c>
      <c r="M61" s="4">
        <v>777</v>
      </c>
      <c r="N61" s="4">
        <v>157</v>
      </c>
      <c r="O61" s="4">
        <v>113</v>
      </c>
      <c r="P61" s="4">
        <v>2637700</v>
      </c>
      <c r="Q61" s="4">
        <v>1991600</v>
      </c>
      <c r="R61" s="5">
        <v>4.7999999999999996E-3</v>
      </c>
      <c r="S61" s="4">
        <v>4785302</v>
      </c>
      <c r="T61" s="4">
        <f t="shared" si="13"/>
        <v>5126555.3</v>
      </c>
      <c r="U61" s="4">
        <f t="shared" si="17"/>
        <v>3891800</v>
      </c>
      <c r="V61" s="5">
        <v>1.66E-2</v>
      </c>
    </row>
    <row r="62" spans="1:22" x14ac:dyDescent="0.2">
      <c r="A62" s="16" t="s">
        <v>266</v>
      </c>
      <c r="B62" s="4">
        <v>0</v>
      </c>
      <c r="C62" s="4">
        <v>0</v>
      </c>
      <c r="D62" s="4">
        <v>0</v>
      </c>
      <c r="E62" s="4">
        <v>0</v>
      </c>
      <c r="F62" s="4">
        <f t="shared" si="15"/>
        <v>-328260000</v>
      </c>
      <c r="G62" s="4">
        <v>158300</v>
      </c>
      <c r="H62" s="4">
        <v>201600</v>
      </c>
      <c r="I62" s="4">
        <v>-43300</v>
      </c>
      <c r="J62" s="4">
        <v>-901510000</v>
      </c>
      <c r="K62" s="4">
        <f t="shared" si="16"/>
        <v>93510061000</v>
      </c>
      <c r="L62" s="4">
        <v>705</v>
      </c>
      <c r="M62" s="4">
        <v>914</v>
      </c>
      <c r="N62" s="4">
        <v>84</v>
      </c>
      <c r="O62" s="4">
        <v>115</v>
      </c>
      <c r="P62" s="4">
        <v>1478400</v>
      </c>
      <c r="Q62" s="4">
        <v>2346700</v>
      </c>
      <c r="R62" s="5">
        <v>2.3999999999999998E-3</v>
      </c>
      <c r="S62" s="4">
        <v>3891800</v>
      </c>
      <c r="T62" s="4">
        <f t="shared" ref="T62:T115" si="18">AVERAGE(S63:S72)</f>
        <v>4890195.3</v>
      </c>
      <c r="U62" s="4">
        <f t="shared" si="17"/>
        <v>4385836</v>
      </c>
      <c r="V62" s="5">
        <v>9.5999999999999992E-3</v>
      </c>
    </row>
    <row r="63" spans="1:22" x14ac:dyDescent="0.2">
      <c r="A63" s="16" t="s">
        <v>265</v>
      </c>
      <c r="B63" s="4">
        <v>0</v>
      </c>
      <c r="C63" s="4">
        <v>0</v>
      </c>
      <c r="D63" s="4">
        <v>0</v>
      </c>
      <c r="E63" s="4">
        <v>0</v>
      </c>
      <c r="F63" s="4">
        <f t="shared" si="15"/>
        <v>-328260000</v>
      </c>
      <c r="G63" s="4">
        <v>446300</v>
      </c>
      <c r="H63" s="4">
        <v>474201</v>
      </c>
      <c r="I63" s="4">
        <v>-27901</v>
      </c>
      <c r="J63" s="4">
        <v>-568634000</v>
      </c>
      <c r="K63" s="4">
        <f t="shared" si="16"/>
        <v>94411571000</v>
      </c>
      <c r="L63" s="4">
        <v>1481</v>
      </c>
      <c r="M63" s="4">
        <v>815</v>
      </c>
      <c r="N63" s="4">
        <v>160</v>
      </c>
      <c r="O63" s="4">
        <v>137</v>
      </c>
      <c r="P63" s="4">
        <v>3528200</v>
      </c>
      <c r="Q63" s="4">
        <v>2516100</v>
      </c>
      <c r="R63" s="5">
        <v>9.7000000000000003E-3</v>
      </c>
      <c r="S63" s="4">
        <v>6163094</v>
      </c>
      <c r="T63" s="4">
        <f t="shared" si="18"/>
        <v>4462075.7</v>
      </c>
      <c r="U63" s="4">
        <f t="shared" si="17"/>
        <v>4385836</v>
      </c>
      <c r="V63" s="5">
        <v>1.43E-2</v>
      </c>
    </row>
    <row r="64" spans="1:22" x14ac:dyDescent="0.2">
      <c r="A64" s="16" t="s">
        <v>247</v>
      </c>
      <c r="B64" s="4">
        <v>0</v>
      </c>
      <c r="C64" s="4">
        <v>0</v>
      </c>
      <c r="D64" s="4">
        <v>0</v>
      </c>
      <c r="E64" s="4">
        <v>0</v>
      </c>
      <c r="F64" s="4">
        <f t="shared" si="15"/>
        <v>-328260000</v>
      </c>
      <c r="G64" s="4">
        <v>583400</v>
      </c>
      <c r="H64" s="4">
        <v>174000</v>
      </c>
      <c r="I64" s="4">
        <v>409400</v>
      </c>
      <c r="J64" s="4">
        <v>8389650000</v>
      </c>
      <c r="K64" s="4">
        <f t="shared" si="16"/>
        <v>94980205000</v>
      </c>
      <c r="L64" s="4">
        <v>868</v>
      </c>
      <c r="M64" s="4">
        <v>638</v>
      </c>
      <c r="N64" s="4">
        <v>121</v>
      </c>
      <c r="O64" s="4">
        <v>120</v>
      </c>
      <c r="P64" s="4">
        <v>2272600</v>
      </c>
      <c r="Q64" s="4">
        <v>1856300</v>
      </c>
      <c r="R64" s="5">
        <v>1.4800000000000001E-2</v>
      </c>
      <c r="S64" s="4">
        <v>4439462</v>
      </c>
      <c r="T64" s="4">
        <f t="shared" si="18"/>
        <v>4157215</v>
      </c>
      <c r="U64" s="4">
        <f t="shared" si="17"/>
        <v>4385836</v>
      </c>
      <c r="V64" s="5">
        <v>1.4499999999999999E-2</v>
      </c>
    </row>
    <row r="65" spans="1:22" x14ac:dyDescent="0.2">
      <c r="A65" s="16" t="s">
        <v>239</v>
      </c>
      <c r="B65" s="4">
        <v>0</v>
      </c>
      <c r="C65" s="4">
        <v>0</v>
      </c>
      <c r="D65" s="4">
        <v>0</v>
      </c>
      <c r="E65" s="4">
        <v>0</v>
      </c>
      <c r="F65" s="4">
        <f t="shared" si="15"/>
        <v>-328260000</v>
      </c>
      <c r="G65" s="4">
        <v>1819600</v>
      </c>
      <c r="H65" s="4">
        <v>357200</v>
      </c>
      <c r="I65" s="4">
        <v>1462400</v>
      </c>
      <c r="J65" s="4">
        <v>29846145000</v>
      </c>
      <c r="K65" s="4">
        <f t="shared" si="16"/>
        <v>86590555000</v>
      </c>
      <c r="L65" s="4">
        <v>2385</v>
      </c>
      <c r="M65" s="4">
        <v>1324</v>
      </c>
      <c r="N65" s="4">
        <v>333</v>
      </c>
      <c r="O65" s="4">
        <v>188</v>
      </c>
      <c r="P65" s="4">
        <v>6236300</v>
      </c>
      <c r="Q65" s="4">
        <v>3866100</v>
      </c>
      <c r="R65" s="5">
        <v>1.4999999999999999E-2</v>
      </c>
      <c r="S65" s="4">
        <v>10168396</v>
      </c>
      <c r="T65" s="4">
        <f t="shared" si="18"/>
        <v>3311391.6</v>
      </c>
      <c r="U65" s="4">
        <f t="shared" si="17"/>
        <v>1901118</v>
      </c>
      <c r="V65" s="5">
        <v>4.07E-2</v>
      </c>
    </row>
    <row r="66" spans="1:22" x14ac:dyDescent="0.2">
      <c r="A66" s="16" t="s">
        <v>238</v>
      </c>
      <c r="B66" s="4">
        <v>984782</v>
      </c>
      <c r="C66" s="4">
        <v>984782</v>
      </c>
      <c r="D66" s="4">
        <v>0</v>
      </c>
      <c r="E66" s="4">
        <v>0</v>
      </c>
      <c r="F66" s="4">
        <f t="shared" si="15"/>
        <v>-328260000</v>
      </c>
      <c r="G66" s="4">
        <v>1791500</v>
      </c>
      <c r="H66" s="4">
        <v>610120</v>
      </c>
      <c r="I66" s="4">
        <v>1181380</v>
      </c>
      <c r="J66" s="4">
        <v>23594997000</v>
      </c>
      <c r="K66" s="4">
        <f t="shared" si="16"/>
        <v>56744410000</v>
      </c>
      <c r="L66" s="4">
        <v>872</v>
      </c>
      <c r="M66" s="4">
        <v>774</v>
      </c>
      <c r="N66" s="4">
        <v>124</v>
      </c>
      <c r="O66" s="4">
        <v>35</v>
      </c>
      <c r="P66" s="4">
        <v>3217700</v>
      </c>
      <c r="Q66" s="4">
        <v>1186200</v>
      </c>
      <c r="R66" s="5">
        <v>1.52E-2</v>
      </c>
      <c r="S66" s="4">
        <v>4471802</v>
      </c>
      <c r="T66" s="4">
        <f t="shared" si="18"/>
        <v>3074527.4</v>
      </c>
      <c r="U66" s="4">
        <f t="shared" si="17"/>
        <v>1731404</v>
      </c>
      <c r="V66" s="5">
        <v>0.02</v>
      </c>
    </row>
    <row r="67" spans="1:22" x14ac:dyDescent="0.2">
      <c r="A67" s="16" t="s">
        <v>237</v>
      </c>
      <c r="B67" s="4">
        <v>31752</v>
      </c>
      <c r="C67" s="4">
        <v>0</v>
      </c>
      <c r="D67" s="4">
        <v>31752</v>
      </c>
      <c r="E67" s="4">
        <v>623940000</v>
      </c>
      <c r="F67" s="4">
        <f t="shared" si="15"/>
        <v>-328260000</v>
      </c>
      <c r="G67" s="4">
        <v>940600</v>
      </c>
      <c r="H67" s="4">
        <v>295802</v>
      </c>
      <c r="I67" s="4">
        <v>644798</v>
      </c>
      <c r="J67" s="4">
        <v>12755033000</v>
      </c>
      <c r="K67" s="4">
        <f t="shared" si="16"/>
        <v>33149413000</v>
      </c>
      <c r="L67" s="4">
        <v>1013</v>
      </c>
      <c r="M67" s="4">
        <v>699</v>
      </c>
      <c r="N67" s="4">
        <v>116</v>
      </c>
      <c r="O67" s="4">
        <v>77</v>
      </c>
      <c r="P67" s="4">
        <v>2514600</v>
      </c>
      <c r="Q67" s="4">
        <v>1868900</v>
      </c>
      <c r="R67" s="5">
        <v>1.03E-2</v>
      </c>
      <c r="S67" s="4">
        <v>4385836</v>
      </c>
      <c r="T67" s="4">
        <f t="shared" si="18"/>
        <v>3011352.6</v>
      </c>
      <c r="U67" s="4">
        <f t="shared" si="17"/>
        <v>1528200</v>
      </c>
      <c r="V67" s="5">
        <v>1.26E-2</v>
      </c>
    </row>
    <row r="68" spans="1:22" x14ac:dyDescent="0.2">
      <c r="A68" s="16" t="s">
        <v>233</v>
      </c>
      <c r="B68" s="4">
        <v>0</v>
      </c>
      <c r="C68" s="4">
        <v>0</v>
      </c>
      <c r="D68" s="4">
        <v>0</v>
      </c>
      <c r="E68" s="4">
        <v>0</v>
      </c>
      <c r="F68" s="4">
        <f t="shared" si="15"/>
        <v>-952200000</v>
      </c>
      <c r="G68" s="4">
        <v>1836940</v>
      </c>
      <c r="H68" s="4">
        <v>201800</v>
      </c>
      <c r="I68" s="4">
        <v>1635140</v>
      </c>
      <c r="J68" s="4">
        <v>32594025000</v>
      </c>
      <c r="K68" s="4">
        <f t="shared" si="16"/>
        <v>20394380000</v>
      </c>
      <c r="L68" s="4">
        <v>1143</v>
      </c>
      <c r="M68" s="4">
        <v>801</v>
      </c>
      <c r="N68" s="4">
        <v>149</v>
      </c>
      <c r="O68" s="4">
        <v>141</v>
      </c>
      <c r="P68" s="4">
        <v>291100</v>
      </c>
      <c r="Q68" s="4">
        <v>516900</v>
      </c>
      <c r="R68" s="5">
        <v>-2.5000000000000001E-3</v>
      </c>
      <c r="S68" s="4">
        <v>8960038</v>
      </c>
      <c r="T68" s="4">
        <f t="shared" si="18"/>
        <v>2293513.2000000002</v>
      </c>
      <c r="U68" s="4">
        <f t="shared" si="17"/>
        <v>1528200</v>
      </c>
    </row>
    <row r="69" spans="1:22" x14ac:dyDescent="0.2">
      <c r="A69" s="16" t="s">
        <v>232</v>
      </c>
      <c r="B69" s="4">
        <v>0</v>
      </c>
      <c r="C69" s="4">
        <v>0</v>
      </c>
      <c r="D69" s="4">
        <v>0</v>
      </c>
      <c r="E69" s="4">
        <v>0</v>
      </c>
      <c r="F69" s="4">
        <f t="shared" si="15"/>
        <v>-952200000</v>
      </c>
      <c r="G69" s="4">
        <v>607500</v>
      </c>
      <c r="H69" s="4">
        <v>460100</v>
      </c>
      <c r="I69" s="4">
        <v>147400</v>
      </c>
      <c r="J69" s="4">
        <v>2900425000</v>
      </c>
      <c r="K69" s="4">
        <f t="shared" si="16"/>
        <v>-12199645000</v>
      </c>
      <c r="L69" s="4"/>
      <c r="M69" s="4"/>
      <c r="N69" s="4"/>
      <c r="O69" s="4"/>
      <c r="P69" s="4">
        <v>2853400</v>
      </c>
      <c r="Q69" s="4">
        <v>1859800</v>
      </c>
      <c r="R69" s="5">
        <v>2.35E-2</v>
      </c>
      <c r="S69" s="4">
        <v>5152603</v>
      </c>
      <c r="T69" s="4">
        <f t="shared" si="18"/>
        <v>2083693.9</v>
      </c>
      <c r="U69" s="4">
        <f t="shared" si="17"/>
        <v>1390855</v>
      </c>
    </row>
    <row r="70" spans="1:22" x14ac:dyDescent="0.2">
      <c r="A70" s="16" t="s">
        <v>231</v>
      </c>
      <c r="B70" s="4">
        <v>0</v>
      </c>
      <c r="C70" s="4">
        <v>31752</v>
      </c>
      <c r="D70" s="4">
        <v>-31752</v>
      </c>
      <c r="E70" s="4">
        <v>-606460000</v>
      </c>
      <c r="F70" s="4">
        <f t="shared" si="15"/>
        <v>-952200000</v>
      </c>
      <c r="G70" s="4">
        <v>207600</v>
      </c>
      <c r="H70" s="4">
        <v>19600</v>
      </c>
      <c r="I70" s="4">
        <v>188000</v>
      </c>
      <c r="J70" s="4">
        <v>3612600000</v>
      </c>
      <c r="K70" s="4">
        <f t="shared" si="16"/>
        <v>-15100070000</v>
      </c>
      <c r="L70" s="4"/>
      <c r="M70" s="4"/>
      <c r="N70" s="4"/>
      <c r="O70" s="4"/>
      <c r="P70" s="4">
        <v>1063300</v>
      </c>
      <c r="Q70" s="4">
        <v>678400</v>
      </c>
      <c r="R70" s="5">
        <v>2.7000000000000001E-3</v>
      </c>
      <c r="S70" s="4">
        <v>1901118</v>
      </c>
      <c r="T70" s="4">
        <f t="shared" si="18"/>
        <v>2226774.2999999998</v>
      </c>
      <c r="U70" s="4">
        <f t="shared" si="17"/>
        <v>1390855</v>
      </c>
    </row>
    <row r="71" spans="1:22" x14ac:dyDescent="0.2">
      <c r="A71" s="16" t="s">
        <v>230</v>
      </c>
      <c r="B71" s="4">
        <v>2200</v>
      </c>
      <c r="C71" s="4">
        <v>0</v>
      </c>
      <c r="D71" s="4">
        <v>2200</v>
      </c>
      <c r="E71" s="4">
        <v>41910000</v>
      </c>
      <c r="F71" s="4">
        <f t="shared" si="15"/>
        <v>-345740000</v>
      </c>
      <c r="G71" s="4">
        <v>590400</v>
      </c>
      <c r="H71" s="4">
        <v>255300</v>
      </c>
      <c r="I71" s="4">
        <v>335100</v>
      </c>
      <c r="J71" s="4">
        <v>6381020000</v>
      </c>
      <c r="K71" s="4">
        <f t="shared" si="16"/>
        <v>-18712670000</v>
      </c>
      <c r="L71" s="4"/>
      <c r="M71" s="4"/>
      <c r="N71" s="4"/>
      <c r="O71" s="4"/>
      <c r="P71" s="4">
        <v>711100</v>
      </c>
      <c r="Q71" s="4">
        <v>854700</v>
      </c>
      <c r="R71" s="5">
        <v>5.3E-3</v>
      </c>
      <c r="S71" s="4">
        <v>1731404</v>
      </c>
      <c r="T71" s="4">
        <f t="shared" si="18"/>
        <v>2280007.4</v>
      </c>
      <c r="U71" s="4">
        <f t="shared" si="17"/>
        <v>1390855</v>
      </c>
    </row>
    <row r="72" spans="1:22" x14ac:dyDescent="0.2">
      <c r="A72" s="16" t="s">
        <v>229</v>
      </c>
      <c r="B72" s="4">
        <v>324</v>
      </c>
      <c r="C72" s="4">
        <v>5637</v>
      </c>
      <c r="D72" s="4">
        <v>-5313</v>
      </c>
      <c r="E72" s="4">
        <v>-101270000</v>
      </c>
      <c r="F72" s="4">
        <f t="shared" si="15"/>
        <v>-387650000</v>
      </c>
      <c r="G72" s="4">
        <v>395500</v>
      </c>
      <c r="H72" s="4">
        <v>50800</v>
      </c>
      <c r="I72" s="4">
        <v>344700</v>
      </c>
      <c r="J72" s="4">
        <v>6561565000</v>
      </c>
      <c r="K72" s="4">
        <f t="shared" si="16"/>
        <v>-25093690000</v>
      </c>
      <c r="L72" s="4"/>
      <c r="M72" s="4"/>
      <c r="N72" s="4"/>
      <c r="O72" s="4"/>
      <c r="P72" s="4">
        <v>1040200</v>
      </c>
      <c r="Q72" s="4">
        <v>431900</v>
      </c>
      <c r="R72" s="5">
        <v>1.6E-2</v>
      </c>
      <c r="S72" s="4">
        <v>1528200</v>
      </c>
      <c r="T72" s="4">
        <f t="shared" si="18"/>
        <v>2348141.6</v>
      </c>
      <c r="U72" s="4">
        <f t="shared" si="17"/>
        <v>1390855</v>
      </c>
    </row>
    <row r="73" spans="1:22" x14ac:dyDescent="0.2">
      <c r="A73" s="16" t="s">
        <v>228</v>
      </c>
      <c r="B73" s="4">
        <v>0</v>
      </c>
      <c r="C73" s="4">
        <v>0</v>
      </c>
      <c r="D73" s="4">
        <v>0</v>
      </c>
      <c r="E73" s="4">
        <v>0</v>
      </c>
      <c r="F73" s="4">
        <f t="shared" si="15"/>
        <v>-286380000</v>
      </c>
      <c r="K73" s="4">
        <f t="shared" si="16"/>
        <v>-31655255000</v>
      </c>
      <c r="L73" s="4"/>
      <c r="M73" s="4"/>
      <c r="N73" s="4"/>
      <c r="O73" s="4"/>
      <c r="P73" s="4">
        <v>374700</v>
      </c>
      <c r="Q73" s="4">
        <v>1365700</v>
      </c>
      <c r="R73" s="5">
        <v>0</v>
      </c>
      <c r="S73" s="4">
        <v>1881898</v>
      </c>
      <c r="T73" s="4">
        <f t="shared" si="18"/>
        <v>2613709.5</v>
      </c>
      <c r="U73" s="4">
        <f t="shared" si="17"/>
        <v>1390855</v>
      </c>
    </row>
    <row r="74" spans="1:22" x14ac:dyDescent="0.2">
      <c r="A74" s="16" t="s">
        <v>227</v>
      </c>
      <c r="B74" s="4">
        <v>0</v>
      </c>
      <c r="C74" s="4">
        <v>2200</v>
      </c>
      <c r="D74" s="4">
        <v>-2200</v>
      </c>
      <c r="E74" s="4">
        <v>-41030000</v>
      </c>
      <c r="F74" s="4">
        <f t="shared" si="15"/>
        <v>-286380000</v>
      </c>
      <c r="G74" s="4">
        <v>94600</v>
      </c>
      <c r="H74" s="4">
        <v>613100</v>
      </c>
      <c r="I74" s="4">
        <v>-518500</v>
      </c>
      <c r="J74" s="4">
        <v>-9682195000</v>
      </c>
      <c r="K74" s="4">
        <f t="shared" si="16"/>
        <v>-31655255000</v>
      </c>
      <c r="L74" s="4"/>
      <c r="M74" s="4"/>
      <c r="N74" s="4"/>
      <c r="O74" s="4"/>
      <c r="P74" s="4">
        <v>575000</v>
      </c>
      <c r="Q74" s="4">
        <v>628900</v>
      </c>
      <c r="R74" s="5">
        <v>2.7000000000000001E-3</v>
      </c>
      <c r="S74" s="4">
        <v>1390855</v>
      </c>
      <c r="T74" s="4">
        <f t="shared" si="18"/>
        <v>3177509</v>
      </c>
      <c r="U74" s="4">
        <f t="shared" si="17"/>
        <v>1710162</v>
      </c>
    </row>
    <row r="75" spans="1:22" x14ac:dyDescent="0.2">
      <c r="A75" s="16" t="s">
        <v>221</v>
      </c>
      <c r="B75" s="4">
        <v>0</v>
      </c>
      <c r="C75" s="4">
        <v>324</v>
      </c>
      <c r="D75" s="4">
        <v>-324</v>
      </c>
      <c r="E75" s="4">
        <v>-6090000</v>
      </c>
      <c r="F75" s="4">
        <f t="shared" si="15"/>
        <v>-245350000</v>
      </c>
      <c r="G75" s="4">
        <v>48300</v>
      </c>
      <c r="H75" s="4">
        <v>423700</v>
      </c>
      <c r="I75" s="4">
        <v>-375400</v>
      </c>
      <c r="J75" s="4">
        <v>-7017395000</v>
      </c>
      <c r="K75" s="4">
        <f t="shared" si="16"/>
        <v>-21973060000</v>
      </c>
      <c r="L75" s="4"/>
      <c r="M75" s="4"/>
      <c r="N75" s="4"/>
      <c r="O75" s="4"/>
      <c r="P75" s="4">
        <v>748000</v>
      </c>
      <c r="Q75" s="4">
        <v>866900</v>
      </c>
      <c r="R75" s="5">
        <v>2.7000000000000001E-3</v>
      </c>
      <c r="S75" s="4">
        <v>1710162</v>
      </c>
      <c r="T75" s="4">
        <f t="shared" si="18"/>
        <v>3475300.9</v>
      </c>
      <c r="U75" s="4">
        <f t="shared" si="17"/>
        <v>1781644</v>
      </c>
    </row>
    <row r="76" spans="1:22" x14ac:dyDescent="0.2">
      <c r="A76" s="16" t="s">
        <v>212</v>
      </c>
      <c r="B76" s="4">
        <v>6500</v>
      </c>
      <c r="C76" s="4">
        <v>0</v>
      </c>
      <c r="D76" s="4">
        <v>6500</v>
      </c>
      <c r="E76" s="4">
        <v>119600000</v>
      </c>
      <c r="F76" s="4">
        <f t="shared" si="15"/>
        <v>-239260000</v>
      </c>
      <c r="G76" s="4">
        <v>375400</v>
      </c>
      <c r="H76" s="4">
        <v>733100</v>
      </c>
      <c r="I76" s="4">
        <v>-357700</v>
      </c>
      <c r="J76" s="4">
        <v>-6643425000</v>
      </c>
      <c r="K76" s="4">
        <f t="shared" si="16"/>
        <v>-14955665000</v>
      </c>
      <c r="L76" s="4"/>
      <c r="M76" s="4"/>
      <c r="N76" s="4"/>
      <c r="O76" s="4"/>
      <c r="P76" s="4">
        <v>795400</v>
      </c>
      <c r="Q76" s="4">
        <v>1192300</v>
      </c>
      <c r="R76" s="5">
        <v>5.4000000000000003E-3</v>
      </c>
      <c r="S76" s="4">
        <v>2103160</v>
      </c>
      <c r="T76" s="4">
        <f t="shared" si="18"/>
        <v>3522004.2</v>
      </c>
      <c r="U76" s="4">
        <f t="shared" si="17"/>
        <v>1781644</v>
      </c>
    </row>
    <row r="77" spans="1:22" x14ac:dyDescent="0.2">
      <c r="A77" s="16" t="s">
        <v>211</v>
      </c>
      <c r="B77" s="4">
        <v>0</v>
      </c>
      <c r="C77" s="4">
        <v>0</v>
      </c>
      <c r="D77" s="4">
        <v>0</v>
      </c>
      <c r="E77" s="4">
        <v>0</v>
      </c>
      <c r="F77" s="4">
        <f t="shared" si="15"/>
        <v>-358860000</v>
      </c>
      <c r="G77" s="4">
        <v>344500</v>
      </c>
      <c r="H77" s="4">
        <v>535900</v>
      </c>
      <c r="I77" s="4">
        <v>-191400</v>
      </c>
      <c r="J77" s="4">
        <v>-3568850000</v>
      </c>
      <c r="K77" s="4">
        <f>K78+J77</f>
        <v>-8312240000</v>
      </c>
      <c r="L77" s="4"/>
      <c r="M77" s="4"/>
      <c r="N77" s="4"/>
      <c r="O77" s="4"/>
      <c r="P77" s="4">
        <v>1140600</v>
      </c>
      <c r="Q77" s="4">
        <v>2223600</v>
      </c>
      <c r="R77" s="5">
        <v>-1.32E-2</v>
      </c>
      <c r="S77" s="4">
        <v>3754088</v>
      </c>
      <c r="T77" s="4">
        <f t="shared" si="18"/>
        <v>3974817.3</v>
      </c>
      <c r="U77" s="4">
        <f t="shared" si="17"/>
        <v>1781644</v>
      </c>
    </row>
    <row r="78" spans="1:22" x14ac:dyDescent="0.2">
      <c r="A78" s="16" t="s">
        <v>210</v>
      </c>
      <c r="B78" s="4">
        <v>34</v>
      </c>
      <c r="C78" s="4">
        <v>600</v>
      </c>
      <c r="D78" s="4">
        <v>-566</v>
      </c>
      <c r="E78" s="4">
        <v>-10680000</v>
      </c>
      <c r="F78" s="4">
        <f t="shared" si="15"/>
        <v>-358860000</v>
      </c>
      <c r="G78" s="4">
        <v>262700</v>
      </c>
      <c r="H78" s="4">
        <v>295800</v>
      </c>
      <c r="I78" s="4">
        <v>-33100</v>
      </c>
      <c r="J78" s="4">
        <v>-625525000</v>
      </c>
      <c r="K78" s="4">
        <f>J78+K80</f>
        <v>-4743390000</v>
      </c>
      <c r="R78" s="5">
        <v>-5.1999999999999998E-3</v>
      </c>
      <c r="S78" s="4">
        <v>1781644</v>
      </c>
      <c r="T78" s="4">
        <f t="shared" si="18"/>
        <v>3970270</v>
      </c>
      <c r="U78" s="4">
        <f t="shared" si="17"/>
        <v>2209542</v>
      </c>
    </row>
    <row r="79" spans="1:22" x14ac:dyDescent="0.2">
      <c r="A79" s="16" t="s">
        <v>209</v>
      </c>
      <c r="B79" s="4">
        <v>0</v>
      </c>
      <c r="C79" s="4">
        <v>6500</v>
      </c>
      <c r="D79" s="4">
        <v>-6500</v>
      </c>
      <c r="E79" s="4">
        <v>-124800000</v>
      </c>
      <c r="F79" s="4">
        <f t="shared" si="15"/>
        <v>-348180000</v>
      </c>
      <c r="L79" s="4"/>
      <c r="M79" s="4"/>
      <c r="N79" s="4"/>
      <c r="O79" s="4"/>
      <c r="P79" s="4">
        <v>874200</v>
      </c>
      <c r="Q79" s="4">
        <v>1946800</v>
      </c>
      <c r="R79" s="5">
        <v>-7.8000000000000005E-3</v>
      </c>
      <c r="S79" s="4">
        <v>3054410</v>
      </c>
      <c r="T79" s="4">
        <f t="shared" si="18"/>
        <v>3795612.6</v>
      </c>
      <c r="U79" s="4">
        <f t="shared" si="17"/>
        <v>2209542</v>
      </c>
    </row>
    <row r="80" spans="1:22" x14ac:dyDescent="0.2">
      <c r="A80" s="16" t="s">
        <v>208</v>
      </c>
      <c r="B80" s="4">
        <v>0</v>
      </c>
      <c r="C80" s="4">
        <v>0</v>
      </c>
      <c r="D80" s="4">
        <v>0</v>
      </c>
      <c r="E80" s="4">
        <v>0</v>
      </c>
      <c r="F80" s="4">
        <f t="shared" si="15"/>
        <v>-223380000</v>
      </c>
      <c r="G80" s="4">
        <v>140800</v>
      </c>
      <c r="H80" s="4">
        <v>355000</v>
      </c>
      <c r="I80" s="4">
        <v>-214200</v>
      </c>
      <c r="J80" s="4">
        <v>-4117865000</v>
      </c>
      <c r="K80" s="4">
        <f>J80</f>
        <v>-4117865000</v>
      </c>
      <c r="R80" s="5">
        <v>-7.8000000000000005E-3</v>
      </c>
      <c r="S80" s="4">
        <v>3331922</v>
      </c>
      <c r="T80" s="4">
        <f t="shared" si="18"/>
        <v>3638207.6</v>
      </c>
      <c r="U80" s="4">
        <f t="shared" si="17"/>
        <v>2209542</v>
      </c>
    </row>
    <row r="81" spans="1:21" x14ac:dyDescent="0.2">
      <c r="A81" s="16" t="s">
        <v>207</v>
      </c>
      <c r="B81" s="4">
        <v>4200</v>
      </c>
      <c r="C81" s="4">
        <v>34</v>
      </c>
      <c r="D81" s="4">
        <v>4166</v>
      </c>
      <c r="E81" s="4">
        <v>80410000</v>
      </c>
      <c r="F81" s="4">
        <f t="shared" si="15"/>
        <v>-223380000</v>
      </c>
      <c r="R81" s="5">
        <v>0</v>
      </c>
      <c r="S81" s="4">
        <v>2263735</v>
      </c>
      <c r="T81" s="4">
        <f t="shared" si="18"/>
        <v>3573667.1</v>
      </c>
      <c r="U81" s="4">
        <f t="shared" si="17"/>
        <v>2209542</v>
      </c>
    </row>
    <row r="82" spans="1:21" x14ac:dyDescent="0.2">
      <c r="A82" s="16" t="s">
        <v>206</v>
      </c>
      <c r="B82" s="4">
        <v>0</v>
      </c>
      <c r="C82" s="4">
        <v>6800</v>
      </c>
      <c r="D82" s="4">
        <v>-6800</v>
      </c>
      <c r="E82" s="4">
        <v>-130900000</v>
      </c>
      <c r="F82" s="4">
        <f t="shared" si="15"/>
        <v>-303790000</v>
      </c>
      <c r="R82" s="5">
        <v>-7.7000000000000002E-3</v>
      </c>
      <c r="S82" s="4">
        <v>2209542</v>
      </c>
      <c r="T82" s="4">
        <f t="shared" si="18"/>
        <v>3606747.4</v>
      </c>
      <c r="U82" s="4">
        <f t="shared" si="17"/>
        <v>2570193</v>
      </c>
    </row>
    <row r="83" spans="1:21" x14ac:dyDescent="0.2">
      <c r="A83" s="16" t="s">
        <v>205</v>
      </c>
      <c r="B83" s="4">
        <v>0</v>
      </c>
      <c r="C83" s="4">
        <v>0</v>
      </c>
      <c r="D83" s="4">
        <v>0</v>
      </c>
      <c r="E83" s="4">
        <v>0</v>
      </c>
      <c r="F83" s="4">
        <f t="shared" si="15"/>
        <v>-172890000</v>
      </c>
      <c r="R83" s="5">
        <v>2.5999999999999999E-3</v>
      </c>
      <c r="S83" s="4">
        <v>4537577</v>
      </c>
      <c r="T83" s="4">
        <f t="shared" si="18"/>
        <v>3418934.3</v>
      </c>
      <c r="U83" s="4">
        <f t="shared" si="17"/>
        <v>1736171</v>
      </c>
    </row>
    <row r="84" spans="1:21" x14ac:dyDescent="0.2">
      <c r="A84" s="16" t="s">
        <v>204</v>
      </c>
      <c r="B84" s="4">
        <v>0</v>
      </c>
      <c r="C84" s="4">
        <v>4200</v>
      </c>
      <c r="D84" s="4">
        <v>-4200</v>
      </c>
      <c r="E84" s="4">
        <v>-80850000</v>
      </c>
      <c r="F84" s="4">
        <f t="shared" si="15"/>
        <v>-172890000</v>
      </c>
      <c r="R84" s="5">
        <v>5.3E-3</v>
      </c>
      <c r="S84" s="4">
        <v>7028850</v>
      </c>
      <c r="T84" s="4">
        <f t="shared" si="18"/>
        <v>2976439.9</v>
      </c>
      <c r="U84" s="4">
        <f t="shared" si="17"/>
        <v>1307836</v>
      </c>
    </row>
    <row r="85" spans="1:21" x14ac:dyDescent="0.2">
      <c r="A85" s="16" t="s">
        <v>203</v>
      </c>
      <c r="B85" s="4">
        <v>18100</v>
      </c>
      <c r="C85" s="4">
        <v>0</v>
      </c>
      <c r="D85" s="4">
        <v>18100</v>
      </c>
      <c r="E85" s="4">
        <v>347520000</v>
      </c>
      <c r="F85" s="4">
        <f t="shared" si="15"/>
        <v>-92040000</v>
      </c>
      <c r="R85" s="5">
        <v>2.7000000000000001E-3</v>
      </c>
      <c r="S85" s="4">
        <v>4688081</v>
      </c>
      <c r="T85" s="4">
        <f t="shared" si="18"/>
        <v>2742205.5</v>
      </c>
      <c r="U85" s="4">
        <f t="shared" si="17"/>
        <v>1307836</v>
      </c>
    </row>
    <row r="86" spans="1:21" x14ac:dyDescent="0.2">
      <c r="A86" s="16" t="s">
        <v>202</v>
      </c>
      <c r="B86" s="4">
        <v>0</v>
      </c>
      <c r="C86" s="4">
        <v>0</v>
      </c>
      <c r="D86" s="4">
        <v>0</v>
      </c>
      <c r="E86" s="4">
        <v>0</v>
      </c>
      <c r="F86" s="4">
        <f t="shared" si="15"/>
        <v>-439560000</v>
      </c>
      <c r="R86" s="5">
        <v>0</v>
      </c>
      <c r="S86" s="4">
        <v>2570193</v>
      </c>
      <c r="T86" s="4">
        <f t="shared" si="18"/>
        <v>2688664.5</v>
      </c>
      <c r="U86" s="4">
        <f t="shared" si="17"/>
        <v>1307836</v>
      </c>
    </row>
    <row r="87" spans="1:21" x14ac:dyDescent="0.2">
      <c r="A87" s="16" t="s">
        <v>201</v>
      </c>
      <c r="B87" s="4">
        <v>0</v>
      </c>
      <c r="C87" s="4">
        <v>0</v>
      </c>
      <c r="D87" s="4">
        <v>0</v>
      </c>
      <c r="E87" s="4">
        <v>0</v>
      </c>
      <c r="F87" s="4">
        <f t="shared" si="15"/>
        <v>-439560000</v>
      </c>
      <c r="R87" s="5">
        <v>1.06E-2</v>
      </c>
      <c r="S87" s="4">
        <v>8282219</v>
      </c>
      <c r="T87" s="4">
        <f t="shared" si="18"/>
        <v>2179337.1</v>
      </c>
      <c r="U87" s="4">
        <f t="shared" si="17"/>
        <v>1307836</v>
      </c>
    </row>
    <row r="88" spans="1:21" x14ac:dyDescent="0.2">
      <c r="A88" s="16" t="s">
        <v>200</v>
      </c>
      <c r="B88" s="4">
        <v>0</v>
      </c>
      <c r="C88" s="4">
        <v>18100</v>
      </c>
      <c r="D88" s="4">
        <v>-18100</v>
      </c>
      <c r="E88" s="4">
        <v>-339380000</v>
      </c>
      <c r="F88" s="4">
        <f t="shared" si="15"/>
        <v>-439560000</v>
      </c>
      <c r="R88" s="5">
        <v>1.34E-2</v>
      </c>
      <c r="S88" s="4">
        <v>1736171</v>
      </c>
      <c r="T88" s="4">
        <f t="shared" si="18"/>
        <v>2458984.5</v>
      </c>
      <c r="U88" s="4">
        <f t="shared" si="17"/>
        <v>1307836</v>
      </c>
    </row>
    <row r="89" spans="1:21" x14ac:dyDescent="0.2">
      <c r="A89" s="16" t="s">
        <v>199</v>
      </c>
      <c r="B89" s="4">
        <v>0</v>
      </c>
      <c r="C89" s="4">
        <v>0</v>
      </c>
      <c r="D89" s="4">
        <v>0</v>
      </c>
      <c r="E89" s="4">
        <v>0</v>
      </c>
      <c r="F89" s="4">
        <f t="shared" si="15"/>
        <v>-100180000</v>
      </c>
      <c r="R89" s="5">
        <v>-5.3E-3</v>
      </c>
      <c r="S89" s="4">
        <v>1307836</v>
      </c>
      <c r="T89" s="4">
        <f t="shared" si="18"/>
        <v>2588733.1</v>
      </c>
      <c r="U89" s="4">
        <f t="shared" si="17"/>
        <v>1618330</v>
      </c>
    </row>
    <row r="90" spans="1:21" x14ac:dyDescent="0.2">
      <c r="A90" s="16" t="s">
        <v>198</v>
      </c>
      <c r="B90" s="4">
        <v>0</v>
      </c>
      <c r="C90" s="4">
        <v>0</v>
      </c>
      <c r="D90" s="4">
        <v>0</v>
      </c>
      <c r="E90" s="4">
        <v>0</v>
      </c>
      <c r="F90" s="4">
        <f t="shared" si="15"/>
        <v>-100180000</v>
      </c>
      <c r="R90" s="5">
        <v>5.4000000000000003E-3</v>
      </c>
      <c r="S90" s="4">
        <v>1757872</v>
      </c>
      <c r="T90" s="4">
        <f t="shared" si="18"/>
        <v>2950283.8</v>
      </c>
      <c r="U90" s="4">
        <f t="shared" si="17"/>
        <v>1618330</v>
      </c>
    </row>
    <row r="91" spans="1:21" x14ac:dyDescent="0.2">
      <c r="A91" s="16" t="s">
        <v>197</v>
      </c>
      <c r="B91" s="4">
        <v>0</v>
      </c>
      <c r="C91" s="4">
        <v>0</v>
      </c>
      <c r="D91" s="4">
        <v>0</v>
      </c>
      <c r="E91" s="4">
        <v>0</v>
      </c>
      <c r="F91" s="4">
        <f t="shared" si="15"/>
        <v>-100180000</v>
      </c>
      <c r="R91" s="5">
        <v>1.3600000000000001E-2</v>
      </c>
      <c r="S91" s="4">
        <v>1618330</v>
      </c>
      <c r="T91" s="4">
        <f t="shared" si="18"/>
        <v>3469676</v>
      </c>
      <c r="U91" s="4">
        <f t="shared" si="17"/>
        <v>2034783</v>
      </c>
    </row>
    <row r="92" spans="1:21" x14ac:dyDescent="0.2">
      <c r="A92" s="16" t="s">
        <v>196</v>
      </c>
      <c r="B92" s="4">
        <v>0</v>
      </c>
      <c r="C92" s="4">
        <v>0</v>
      </c>
      <c r="D92" s="4">
        <v>0</v>
      </c>
      <c r="E92" s="4">
        <v>0</v>
      </c>
      <c r="F92" s="4">
        <f t="shared" si="15"/>
        <v>-100180000</v>
      </c>
      <c r="R92" s="5">
        <v>-1.8600000000000002E-2</v>
      </c>
      <c r="S92" s="4">
        <v>2540345</v>
      </c>
      <c r="T92" s="4">
        <f t="shared" si="18"/>
        <v>3512805.3</v>
      </c>
      <c r="U92" s="4">
        <f t="shared" si="17"/>
        <v>2034783</v>
      </c>
    </row>
    <row r="93" spans="1:21" x14ac:dyDescent="0.2">
      <c r="A93" s="16" t="s">
        <v>195</v>
      </c>
      <c r="B93" s="4">
        <v>0</v>
      </c>
      <c r="C93" s="4">
        <v>0</v>
      </c>
      <c r="D93" s="4">
        <v>0</v>
      </c>
      <c r="E93" s="4">
        <v>0</v>
      </c>
      <c r="F93" s="4">
        <f t="shared" si="15"/>
        <v>-100180000</v>
      </c>
      <c r="R93" s="5">
        <v>0</v>
      </c>
      <c r="S93" s="4">
        <v>2659446</v>
      </c>
      <c r="T93" s="4">
        <f t="shared" si="18"/>
        <v>3644063.8</v>
      </c>
      <c r="U93" s="4">
        <f t="shared" si="17"/>
        <v>2034783</v>
      </c>
    </row>
    <row r="94" spans="1:21" x14ac:dyDescent="0.2">
      <c r="A94" s="16" t="s">
        <v>194</v>
      </c>
      <c r="B94" s="4">
        <v>0</v>
      </c>
      <c r="C94" s="4">
        <v>0</v>
      </c>
      <c r="D94" s="4">
        <v>0</v>
      </c>
      <c r="E94" s="4">
        <v>0</v>
      </c>
      <c r="F94" s="4">
        <f t="shared" si="15"/>
        <v>-100180000</v>
      </c>
      <c r="R94" s="5">
        <v>-2.0799999999999999E-2</v>
      </c>
      <c r="S94" s="4">
        <v>2603906</v>
      </c>
      <c r="T94" s="4">
        <f t="shared" si="18"/>
        <v>3684741.6</v>
      </c>
      <c r="U94" s="4">
        <f t="shared" si="17"/>
        <v>2034783</v>
      </c>
    </row>
    <row r="95" spans="1:21" x14ac:dyDescent="0.2">
      <c r="A95" s="16" t="s">
        <v>193</v>
      </c>
      <c r="B95" s="4">
        <v>0</v>
      </c>
      <c r="C95" s="4">
        <v>0</v>
      </c>
      <c r="D95" s="4">
        <v>0</v>
      </c>
      <c r="E95" s="4">
        <v>0</v>
      </c>
      <c r="F95" s="4">
        <f t="shared" si="15"/>
        <v>-100180000</v>
      </c>
      <c r="R95" s="5">
        <v>7.9000000000000008E-3</v>
      </c>
      <c r="S95" s="4">
        <v>2345737</v>
      </c>
      <c r="T95" s="4">
        <f t="shared" si="18"/>
        <v>3808510.1</v>
      </c>
      <c r="U95" s="4">
        <f t="shared" si="17"/>
        <v>2034783</v>
      </c>
    </row>
    <row r="96" spans="1:21" x14ac:dyDescent="0.2">
      <c r="A96" s="16" t="s">
        <v>192</v>
      </c>
      <c r="B96" s="4">
        <v>0</v>
      </c>
      <c r="C96" s="4">
        <v>0</v>
      </c>
      <c r="D96" s="4">
        <v>0</v>
      </c>
      <c r="E96" s="4">
        <v>0</v>
      </c>
      <c r="F96" s="4">
        <f t="shared" si="15"/>
        <v>-100180000</v>
      </c>
      <c r="R96" s="5">
        <v>2.7000000000000001E-3</v>
      </c>
      <c r="S96" s="4">
        <v>2034783</v>
      </c>
      <c r="T96" s="4">
        <f t="shared" si="18"/>
        <v>3838263.5</v>
      </c>
      <c r="U96" s="4">
        <f t="shared" si="17"/>
        <v>2605322</v>
      </c>
    </row>
    <row r="97" spans="1:21" x14ac:dyDescent="0.2">
      <c r="A97" s="16" t="s">
        <v>191</v>
      </c>
      <c r="B97" s="4">
        <v>0</v>
      </c>
      <c r="C97" s="4">
        <v>0</v>
      </c>
      <c r="D97" s="4">
        <v>0</v>
      </c>
      <c r="E97" s="4">
        <v>0</v>
      </c>
      <c r="F97" s="4">
        <f t="shared" si="15"/>
        <v>-100180000</v>
      </c>
      <c r="R97" s="5">
        <v>-7.8000000000000005E-3</v>
      </c>
      <c r="S97" s="4">
        <v>3188945</v>
      </c>
      <c r="T97" s="4">
        <f t="shared" si="18"/>
        <v>3772555.8</v>
      </c>
      <c r="U97" s="4">
        <f t="shared" si="17"/>
        <v>2605322</v>
      </c>
    </row>
    <row r="98" spans="1:21" x14ac:dyDescent="0.2">
      <c r="A98" s="16" t="s">
        <v>190</v>
      </c>
      <c r="B98" s="4">
        <v>68</v>
      </c>
      <c r="C98" s="4">
        <v>0</v>
      </c>
      <c r="D98" s="4">
        <v>68</v>
      </c>
      <c r="E98" s="4">
        <v>1340000</v>
      </c>
      <c r="F98" s="4">
        <f t="shared" si="15"/>
        <v>-100180000</v>
      </c>
      <c r="R98" s="5">
        <v>-2.29E-2</v>
      </c>
      <c r="S98" s="4">
        <v>4532645</v>
      </c>
      <c r="T98" s="4">
        <f t="shared" si="18"/>
        <v>3652990.8</v>
      </c>
      <c r="U98" s="4">
        <f t="shared" si="17"/>
        <v>2605322</v>
      </c>
    </row>
    <row r="99" spans="1:21" x14ac:dyDescent="0.2">
      <c r="A99" s="16" t="s">
        <v>189</v>
      </c>
      <c r="B99" s="4">
        <v>0</v>
      </c>
      <c r="C99" s="4">
        <v>0</v>
      </c>
      <c r="D99" s="4">
        <v>0</v>
      </c>
      <c r="E99" s="4">
        <v>0</v>
      </c>
      <c r="F99" s="4">
        <f t="shared" si="15"/>
        <v>-101520000</v>
      </c>
      <c r="R99" s="5">
        <v>-2.5000000000000001E-3</v>
      </c>
      <c r="S99" s="4">
        <v>2605322</v>
      </c>
      <c r="T99" s="4">
        <f t="shared" si="18"/>
        <v>3700520.4</v>
      </c>
      <c r="U99" s="4">
        <f t="shared" si="17"/>
        <v>2971638</v>
      </c>
    </row>
    <row r="100" spans="1:21" x14ac:dyDescent="0.2">
      <c r="A100" s="16" t="s">
        <v>188</v>
      </c>
      <c r="B100" s="4">
        <v>0</v>
      </c>
      <c r="C100" s="4">
        <v>0</v>
      </c>
      <c r="D100" s="4">
        <v>0</v>
      </c>
      <c r="E100" s="4">
        <v>0</v>
      </c>
      <c r="F100" s="4">
        <f t="shared" si="15"/>
        <v>-101520000</v>
      </c>
      <c r="R100" s="5">
        <v>2.5999999999999999E-3</v>
      </c>
      <c r="S100" s="4">
        <v>5373379</v>
      </c>
      <c r="T100" s="4">
        <f t="shared" si="18"/>
        <v>3404758.5</v>
      </c>
      <c r="U100" s="4">
        <f t="shared" si="17"/>
        <v>2971638</v>
      </c>
    </row>
    <row r="101" spans="1:21" x14ac:dyDescent="0.2">
      <c r="A101" s="16" t="s">
        <v>187</v>
      </c>
      <c r="B101" s="4">
        <v>0</v>
      </c>
      <c r="C101" s="4">
        <v>68</v>
      </c>
      <c r="D101" s="4">
        <v>-68</v>
      </c>
      <c r="E101" s="4">
        <v>-1310000</v>
      </c>
      <c r="F101" s="4">
        <f t="shared" si="15"/>
        <v>-101520000</v>
      </c>
      <c r="R101" s="5">
        <v>2.0899999999999998E-2</v>
      </c>
      <c r="S101" s="4">
        <v>6812252</v>
      </c>
      <c r="T101" s="4">
        <f t="shared" si="18"/>
        <v>3086403.7</v>
      </c>
      <c r="U101" s="4">
        <f t="shared" si="17"/>
        <v>2332317</v>
      </c>
    </row>
    <row r="102" spans="1:21" x14ac:dyDescent="0.2">
      <c r="A102" s="16" t="s">
        <v>186</v>
      </c>
      <c r="B102" s="4">
        <v>58200</v>
      </c>
      <c r="C102" s="4">
        <v>0</v>
      </c>
      <c r="D102" s="4">
        <v>58200</v>
      </c>
      <c r="E102" s="4">
        <v>1117440000</v>
      </c>
      <c r="F102" s="4">
        <f t="shared" si="15"/>
        <v>-100210000</v>
      </c>
      <c r="R102" s="5">
        <v>1.06E-2</v>
      </c>
      <c r="S102" s="4">
        <v>2971638</v>
      </c>
      <c r="T102" s="4">
        <f t="shared" si="18"/>
        <v>2963792.4</v>
      </c>
      <c r="U102" s="4">
        <f t="shared" si="17"/>
        <v>2332317</v>
      </c>
    </row>
    <row r="103" spans="1:21" x14ac:dyDescent="0.2">
      <c r="A103" s="16" t="s">
        <v>185</v>
      </c>
      <c r="B103" s="4">
        <v>7200</v>
      </c>
      <c r="C103" s="4">
        <v>0</v>
      </c>
      <c r="D103" s="4">
        <v>7200</v>
      </c>
      <c r="E103" s="4">
        <v>136800000</v>
      </c>
      <c r="F103" s="4">
        <f t="shared" si="15"/>
        <v>-1217650000</v>
      </c>
      <c r="R103" s="5">
        <v>-1.55E-2</v>
      </c>
      <c r="S103" s="4">
        <v>3972031</v>
      </c>
      <c r="T103" s="4">
        <f t="shared" si="18"/>
        <v>2816027.5</v>
      </c>
      <c r="U103" s="4">
        <f t="shared" si="17"/>
        <v>2332317</v>
      </c>
    </row>
    <row r="104" spans="1:21" x14ac:dyDescent="0.2">
      <c r="A104" s="16" t="s">
        <v>184</v>
      </c>
      <c r="B104" s="4">
        <v>5000</v>
      </c>
      <c r="C104" s="4">
        <v>27100</v>
      </c>
      <c r="D104" s="4">
        <v>-22100</v>
      </c>
      <c r="E104" s="4">
        <v>-427290000</v>
      </c>
      <c r="F104" s="4">
        <f t="shared" si="15"/>
        <v>-1354450000</v>
      </c>
      <c r="R104" s="5">
        <v>-5.1000000000000004E-3</v>
      </c>
      <c r="S104" s="4">
        <v>3010684</v>
      </c>
      <c r="T104" s="4">
        <f t="shared" si="18"/>
        <v>3127379.6</v>
      </c>
      <c r="U104" s="4">
        <f t="shared" si="17"/>
        <v>2332317</v>
      </c>
    </row>
    <row r="105" spans="1:21" x14ac:dyDescent="0.2">
      <c r="A105" s="16" t="s">
        <v>183</v>
      </c>
      <c r="B105" s="4">
        <v>56800</v>
      </c>
      <c r="C105" s="4">
        <v>58200</v>
      </c>
      <c r="D105" s="4">
        <v>-1400</v>
      </c>
      <c r="E105" s="4">
        <v>19270000</v>
      </c>
      <c r="F105" s="4">
        <f t="shared" si="15"/>
        <v>-927160000</v>
      </c>
      <c r="R105" s="5">
        <v>3.7499999999999999E-2</v>
      </c>
      <c r="S105" s="4">
        <v>3583422</v>
      </c>
      <c r="T105" s="4">
        <f t="shared" si="18"/>
        <v>2995637.6</v>
      </c>
      <c r="U105" s="4">
        <f t="shared" si="17"/>
        <v>2332317</v>
      </c>
    </row>
    <row r="106" spans="1:21" x14ac:dyDescent="0.2">
      <c r="A106" s="16" t="s">
        <v>182</v>
      </c>
      <c r="B106" s="4">
        <v>173800</v>
      </c>
      <c r="C106" s="4">
        <v>7200</v>
      </c>
      <c r="D106" s="4">
        <v>166600</v>
      </c>
      <c r="E106" s="4">
        <v>3166410000</v>
      </c>
      <c r="F106" s="4">
        <f t="shared" si="15"/>
        <v>-946430000</v>
      </c>
      <c r="R106" s="5">
        <v>-1.0500000000000001E-2</v>
      </c>
      <c r="S106" s="4">
        <v>2332317</v>
      </c>
      <c r="T106" s="4">
        <f t="shared" si="18"/>
        <v>2968751.1</v>
      </c>
      <c r="U106" s="4">
        <f t="shared" si="17"/>
        <v>2415760</v>
      </c>
    </row>
    <row r="107" spans="1:21" x14ac:dyDescent="0.2">
      <c r="A107" s="16" t="s">
        <v>181</v>
      </c>
      <c r="B107" s="4">
        <v>106000</v>
      </c>
      <c r="C107" s="4">
        <v>5000</v>
      </c>
      <c r="D107" s="4">
        <v>101000</v>
      </c>
      <c r="E107" s="4">
        <v>1914270000</v>
      </c>
      <c r="F107" s="4">
        <f t="shared" si="15"/>
        <v>-4112840000</v>
      </c>
      <c r="R107" s="5">
        <v>1.6200000000000003E-2</v>
      </c>
      <c r="S107" s="4">
        <v>2531868</v>
      </c>
      <c r="T107" s="4">
        <f t="shared" si="18"/>
        <v>2986251.9</v>
      </c>
      <c r="U107" s="4">
        <f t="shared" si="17"/>
        <v>1745525</v>
      </c>
    </row>
    <row r="108" spans="1:21" x14ac:dyDescent="0.2">
      <c r="A108" s="16" t="s">
        <v>180</v>
      </c>
      <c r="B108" s="4">
        <v>116600</v>
      </c>
      <c r="C108" s="4">
        <v>56800</v>
      </c>
      <c r="D108" s="4">
        <v>59800</v>
      </c>
      <c r="E108" s="4">
        <v>1144100000</v>
      </c>
      <c r="F108" s="4">
        <f t="shared" si="15"/>
        <v>-6027110000</v>
      </c>
      <c r="R108" s="5">
        <v>2.7000000000000001E-3</v>
      </c>
      <c r="S108" s="4">
        <v>3336995</v>
      </c>
      <c r="T108" s="4">
        <f t="shared" si="18"/>
        <v>3053292.4</v>
      </c>
      <c r="U108" s="4">
        <f t="shared" si="17"/>
        <v>1745525</v>
      </c>
    </row>
    <row r="109" spans="1:21" x14ac:dyDescent="0.2">
      <c r="A109" s="16" t="s">
        <v>179</v>
      </c>
      <c r="B109" s="4">
        <v>0</v>
      </c>
      <c r="C109" s="4">
        <v>173800</v>
      </c>
      <c r="D109" s="4">
        <v>-173800</v>
      </c>
      <c r="E109" s="4">
        <v>-3184460000</v>
      </c>
      <c r="F109" s="4">
        <f t="shared" si="15"/>
        <v>-7171210000</v>
      </c>
      <c r="R109" s="5">
        <v>3.0600000000000002E-2</v>
      </c>
      <c r="S109" s="4">
        <v>3080618</v>
      </c>
      <c r="T109" s="4">
        <f t="shared" si="18"/>
        <v>3167281.5</v>
      </c>
      <c r="U109" s="4">
        <f t="shared" si="17"/>
        <v>1745525</v>
      </c>
    </row>
    <row r="110" spans="1:21" x14ac:dyDescent="0.2">
      <c r="A110" s="16" t="s">
        <v>178</v>
      </c>
      <c r="B110" s="4">
        <v>0</v>
      </c>
      <c r="C110" s="4">
        <v>106000</v>
      </c>
      <c r="D110" s="4">
        <v>-106000</v>
      </c>
      <c r="E110" s="4">
        <v>-1895300000</v>
      </c>
      <c r="F110" s="4">
        <f t="shared" si="15"/>
        <v>-3986750000</v>
      </c>
      <c r="R110" s="5">
        <v>5.6000000000000008E-3</v>
      </c>
      <c r="S110" s="4">
        <v>2415760</v>
      </c>
      <c r="T110" s="4">
        <f t="shared" si="18"/>
        <v>3271388</v>
      </c>
      <c r="U110" s="4">
        <f t="shared" si="17"/>
        <v>1745525</v>
      </c>
    </row>
    <row r="111" spans="1:21" x14ac:dyDescent="0.2">
      <c r="A111" s="16" t="s">
        <v>177</v>
      </c>
      <c r="B111" s="4">
        <v>0</v>
      </c>
      <c r="C111" s="4">
        <v>116600</v>
      </c>
      <c r="D111" s="4">
        <v>-116600</v>
      </c>
      <c r="E111" s="4">
        <v>-2085580000</v>
      </c>
      <c r="F111" s="4">
        <f t="shared" si="15"/>
        <v>-2091450000</v>
      </c>
      <c r="R111" s="5">
        <v>1.7100000000000001E-2</v>
      </c>
      <c r="S111" s="4">
        <v>3628704</v>
      </c>
      <c r="T111" s="4">
        <f t="shared" si="18"/>
        <v>3179494.6</v>
      </c>
      <c r="U111" s="4">
        <f t="shared" si="17"/>
        <v>1745525</v>
      </c>
    </row>
    <row r="112" spans="1:21" x14ac:dyDescent="0.2">
      <c r="A112" s="16" t="s">
        <v>176</v>
      </c>
      <c r="B112" s="4">
        <v>0</v>
      </c>
      <c r="C112" s="4">
        <v>0</v>
      </c>
      <c r="D112" s="4">
        <v>0</v>
      </c>
      <c r="E112" s="4">
        <v>0</v>
      </c>
      <c r="F112" s="4">
        <f t="shared" si="15"/>
        <v>-5870000</v>
      </c>
      <c r="R112" s="5">
        <v>-2.76E-2</v>
      </c>
      <c r="S112" s="4">
        <v>1745525</v>
      </c>
      <c r="T112" s="4">
        <f t="shared" si="18"/>
        <v>3356975.1</v>
      </c>
      <c r="U112" s="4">
        <f t="shared" si="17"/>
        <v>2063452</v>
      </c>
    </row>
    <row r="113" spans="1:21" x14ac:dyDescent="0.2">
      <c r="A113" s="16" t="s">
        <v>175</v>
      </c>
      <c r="B113" s="4">
        <v>0</v>
      </c>
      <c r="C113" s="4">
        <v>0</v>
      </c>
      <c r="D113" s="4">
        <v>0</v>
      </c>
      <c r="E113" s="4">
        <v>0</v>
      </c>
      <c r="F113" s="4">
        <f t="shared" si="15"/>
        <v>-5870000</v>
      </c>
      <c r="R113" s="5">
        <v>4.3299999999999998E-2</v>
      </c>
      <c r="S113" s="4">
        <v>2494382</v>
      </c>
      <c r="T113" s="4">
        <f t="shared" si="18"/>
        <v>3308233.1</v>
      </c>
      <c r="U113" s="4">
        <f t="shared" si="17"/>
        <v>2063452</v>
      </c>
    </row>
    <row r="114" spans="1:21" x14ac:dyDescent="0.2">
      <c r="A114" s="16" t="s">
        <v>174</v>
      </c>
      <c r="B114" s="4">
        <v>0</v>
      </c>
      <c r="C114" s="4">
        <v>0</v>
      </c>
      <c r="D114" s="4">
        <v>0</v>
      </c>
      <c r="E114" s="4">
        <v>0</v>
      </c>
      <c r="F114" s="4">
        <f t="shared" si="15"/>
        <v>-5870000</v>
      </c>
      <c r="R114" s="5">
        <v>-5.1900000000000002E-2</v>
      </c>
      <c r="S114" s="4">
        <v>6124205</v>
      </c>
      <c r="T114" s="4">
        <f t="shared" si="18"/>
        <v>2962108.5</v>
      </c>
      <c r="U114" s="4">
        <f t="shared" si="17"/>
        <v>2063452</v>
      </c>
    </row>
    <row r="115" spans="1:21" x14ac:dyDescent="0.2">
      <c r="A115" s="16" t="s">
        <v>173</v>
      </c>
      <c r="B115" s="4">
        <v>0</v>
      </c>
      <c r="C115" s="4">
        <v>0</v>
      </c>
      <c r="D115" s="4">
        <v>0</v>
      </c>
      <c r="E115" s="4">
        <v>0</v>
      </c>
      <c r="F115" s="4">
        <f t="shared" si="15"/>
        <v>-5870000</v>
      </c>
      <c r="R115" s="5">
        <v>-1.0800000000000001E-2</v>
      </c>
      <c r="S115" s="4">
        <v>2266002</v>
      </c>
      <c r="T115" s="4">
        <f t="shared" si="18"/>
        <v>2941234.2</v>
      </c>
      <c r="U115" s="4">
        <f t="shared" si="17"/>
        <v>2063452</v>
      </c>
    </row>
    <row r="116" spans="1:21" x14ac:dyDescent="0.2">
      <c r="A116" s="16" t="s">
        <v>172</v>
      </c>
      <c r="B116" s="4">
        <v>18</v>
      </c>
      <c r="C116" s="4">
        <v>0</v>
      </c>
      <c r="D116" s="4">
        <v>18</v>
      </c>
      <c r="E116" s="4">
        <v>340000</v>
      </c>
      <c r="F116" s="4">
        <f t="shared" si="15"/>
        <v>-5870000</v>
      </c>
      <c r="R116" s="5">
        <v>2.5000000000000001E-2</v>
      </c>
      <c r="S116" s="4">
        <v>2063452</v>
      </c>
      <c r="T116" s="4">
        <f t="shared" ref="T116:T121" si="19">AVERAGE(S117:S126)</f>
        <v>3148843</v>
      </c>
      <c r="U116" s="4">
        <f t="shared" si="17"/>
        <v>2706876</v>
      </c>
    </row>
    <row r="117" spans="1:21" x14ac:dyDescent="0.2">
      <c r="A117" s="16" t="s">
        <v>171</v>
      </c>
      <c r="B117" s="4">
        <v>39100</v>
      </c>
      <c r="C117" s="4">
        <v>0</v>
      </c>
      <c r="D117" s="4">
        <v>39100</v>
      </c>
      <c r="E117" s="4">
        <v>717490000</v>
      </c>
      <c r="F117" s="4">
        <f t="shared" si="15"/>
        <v>-6210000</v>
      </c>
      <c r="R117" s="5">
        <v>-1.6299999999999999E-2</v>
      </c>
      <c r="S117" s="4">
        <v>2706876</v>
      </c>
      <c r="T117" s="4">
        <f t="shared" si="19"/>
        <v>3221786.8</v>
      </c>
      <c r="U117" s="4">
        <f t="shared" si="17"/>
        <v>2709770</v>
      </c>
    </row>
    <row r="118" spans="1:21" x14ac:dyDescent="0.2">
      <c r="A118" s="16" t="s">
        <v>170</v>
      </c>
      <c r="B118" s="4">
        <v>0</v>
      </c>
      <c r="C118" s="4">
        <v>0</v>
      </c>
      <c r="D118" s="4">
        <v>0</v>
      </c>
      <c r="E118" s="4">
        <v>0</v>
      </c>
      <c r="F118" s="4">
        <f t="shared" si="15"/>
        <v>-723700000</v>
      </c>
      <c r="R118" s="5">
        <v>5.5000000000000005E-3</v>
      </c>
      <c r="S118" s="4">
        <v>4007400</v>
      </c>
      <c r="T118" s="4">
        <f t="shared" si="19"/>
        <v>3139718.6</v>
      </c>
      <c r="U118" s="4">
        <f t="shared" si="17"/>
        <v>2006962</v>
      </c>
    </row>
    <row r="119" spans="1:21" x14ac:dyDescent="0.2">
      <c r="A119" s="16" t="s">
        <v>169</v>
      </c>
      <c r="B119" s="4">
        <v>0</v>
      </c>
      <c r="C119" s="4">
        <v>18</v>
      </c>
      <c r="D119" s="4">
        <v>-18</v>
      </c>
      <c r="E119" s="4">
        <v>-330000</v>
      </c>
      <c r="F119" s="4">
        <f t="shared" si="15"/>
        <v>-723700000</v>
      </c>
      <c r="R119" s="5">
        <v>-1.0800000000000001E-2</v>
      </c>
      <c r="S119" s="4">
        <v>4220509</v>
      </c>
      <c r="T119" s="4">
        <f t="shared" si="19"/>
        <v>3057556.6</v>
      </c>
      <c r="U119" s="4">
        <f t="shared" si="17"/>
        <v>2006962</v>
      </c>
    </row>
    <row r="120" spans="1:21" x14ac:dyDescent="0.2">
      <c r="A120" s="16" t="s">
        <v>168</v>
      </c>
      <c r="B120" s="4">
        <v>0</v>
      </c>
      <c r="C120" s="4">
        <v>39100</v>
      </c>
      <c r="D120" s="4">
        <v>-39100</v>
      </c>
      <c r="E120" s="4">
        <v>-723430000</v>
      </c>
      <c r="F120" s="4">
        <f t="shared" si="15"/>
        <v>-723370000</v>
      </c>
      <c r="R120" s="5">
        <v>-1.0700000000000001E-2</v>
      </c>
      <c r="S120" s="4">
        <v>3456825</v>
      </c>
      <c r="T120" s="4">
        <f t="shared" si="19"/>
        <v>2934191.4</v>
      </c>
      <c r="U120" s="4">
        <f t="shared" si="17"/>
        <v>2006962</v>
      </c>
    </row>
    <row r="121" spans="1:21" x14ac:dyDescent="0.2">
      <c r="A121" s="16" t="s">
        <v>167</v>
      </c>
      <c r="B121" s="4">
        <v>0</v>
      </c>
      <c r="C121" s="4">
        <v>0</v>
      </c>
      <c r="D121" s="4">
        <v>0</v>
      </c>
      <c r="E121" s="4">
        <v>0</v>
      </c>
      <c r="F121" s="4">
        <f t="shared" si="15"/>
        <v>60000</v>
      </c>
      <c r="R121" s="5">
        <v>-1.06E-2</v>
      </c>
      <c r="S121" s="4">
        <v>2709770</v>
      </c>
      <c r="T121" s="4">
        <f t="shared" si="19"/>
        <v>3319474.4</v>
      </c>
      <c r="U121" s="4">
        <f t="shared" si="17"/>
        <v>2006962</v>
      </c>
    </row>
    <row r="122" spans="1:21" x14ac:dyDescent="0.2">
      <c r="A122" s="16" t="s">
        <v>166</v>
      </c>
      <c r="B122" s="4">
        <v>0</v>
      </c>
      <c r="C122" s="4">
        <v>0</v>
      </c>
      <c r="D122" s="4">
        <v>0</v>
      </c>
      <c r="E122" s="4">
        <v>0</v>
      </c>
      <c r="F122" s="4">
        <f t="shared" si="15"/>
        <v>60000</v>
      </c>
      <c r="R122" s="5">
        <v>-2.58E-2</v>
      </c>
      <c r="S122" s="4">
        <v>3520330</v>
      </c>
      <c r="T122" s="4">
        <f>AVERAGE(S123:S132)</f>
        <v>3172042.1</v>
      </c>
      <c r="U122" s="4">
        <f t="shared" si="17"/>
        <v>2006962</v>
      </c>
    </row>
    <row r="123" spans="1:21" x14ac:dyDescent="0.2">
      <c r="A123" s="16" t="s">
        <v>165</v>
      </c>
      <c r="B123" s="4">
        <v>1300</v>
      </c>
      <c r="C123" s="4">
        <v>0</v>
      </c>
      <c r="D123" s="4">
        <v>1300</v>
      </c>
      <c r="E123" s="4">
        <v>24830000</v>
      </c>
      <c r="F123" s="4">
        <f t="shared" si="15"/>
        <v>60000</v>
      </c>
      <c r="R123" s="5">
        <v>-1.52E-2</v>
      </c>
      <c r="S123" s="4">
        <v>2006962</v>
      </c>
      <c r="U123" s="4">
        <f t="shared" si="17"/>
        <v>2057259</v>
      </c>
    </row>
    <row r="124" spans="1:21" x14ac:dyDescent="0.2">
      <c r="A124" s="16" t="s">
        <v>164</v>
      </c>
      <c r="B124" s="4">
        <v>0</v>
      </c>
      <c r="C124" s="4">
        <v>0</v>
      </c>
      <c r="D124" s="4">
        <v>0</v>
      </c>
      <c r="E124" s="4">
        <v>0</v>
      </c>
      <c r="F124" s="4">
        <f t="shared" si="15"/>
        <v>-24770000</v>
      </c>
      <c r="R124" s="5">
        <v>2.5999999999999999E-3</v>
      </c>
      <c r="S124" s="4">
        <v>2662959</v>
      </c>
      <c r="U124" s="4">
        <f t="shared" ref="U124:U126" si="20">MIN(S125:S129)</f>
        <v>2057259</v>
      </c>
    </row>
    <row r="125" spans="1:21" x14ac:dyDescent="0.2">
      <c r="A125" s="16" t="s">
        <v>163</v>
      </c>
      <c r="B125" s="4">
        <v>0</v>
      </c>
      <c r="C125" s="4">
        <v>0</v>
      </c>
      <c r="D125" s="4">
        <v>0</v>
      </c>
      <c r="E125" s="4">
        <v>0</v>
      </c>
      <c r="F125" s="4">
        <f t="shared" si="15"/>
        <v>-24770000</v>
      </c>
      <c r="R125" s="5">
        <v>1.04E-2</v>
      </c>
      <c r="S125" s="4">
        <v>2057259</v>
      </c>
      <c r="U125" s="4">
        <f t="shared" si="20"/>
        <v>2223173</v>
      </c>
    </row>
    <row r="126" spans="1:21" x14ac:dyDescent="0.2">
      <c r="A126" s="16" t="s">
        <v>162</v>
      </c>
      <c r="B126" s="4">
        <v>0</v>
      </c>
      <c r="C126" s="4">
        <v>1300</v>
      </c>
      <c r="D126" s="4">
        <v>-1300</v>
      </c>
      <c r="E126" s="4">
        <v>-24770000</v>
      </c>
      <c r="F126" s="4">
        <f t="shared" si="15"/>
        <v>-24770000</v>
      </c>
      <c r="R126" s="5">
        <v>2.3799999999999998E-2</v>
      </c>
      <c r="S126" s="4">
        <v>4139540</v>
      </c>
      <c r="U126" s="4">
        <f t="shared" si="20"/>
        <v>2223173</v>
      </c>
    </row>
    <row r="127" spans="1:21" x14ac:dyDescent="0.2">
      <c r="A127" s="16" t="s">
        <v>161</v>
      </c>
      <c r="B127" s="4">
        <v>100</v>
      </c>
      <c r="C127" s="4">
        <v>0</v>
      </c>
      <c r="D127" s="4">
        <v>100</v>
      </c>
      <c r="E127" s="4">
        <v>1870000</v>
      </c>
      <c r="F127" s="4">
        <f t="shared" si="15"/>
        <v>0</v>
      </c>
      <c r="R127" s="5">
        <v>1.34E-2</v>
      </c>
      <c r="S127" s="4">
        <v>3436314</v>
      </c>
      <c r="U127" s="4">
        <f>MIN(S128:S132)</f>
        <v>2046007</v>
      </c>
    </row>
    <row r="128" spans="1:21" x14ac:dyDescent="0.2">
      <c r="A128" s="16" t="s">
        <v>160</v>
      </c>
      <c r="B128" s="4">
        <v>0</v>
      </c>
      <c r="C128" s="4">
        <v>0</v>
      </c>
      <c r="D128" s="4">
        <v>0</v>
      </c>
      <c r="E128" s="4">
        <v>0</v>
      </c>
      <c r="F128" s="4">
        <f t="shared" si="15"/>
        <v>-1870000</v>
      </c>
      <c r="R128" s="5">
        <v>1.09E-2</v>
      </c>
      <c r="S128" s="4">
        <v>3186718</v>
      </c>
    </row>
    <row r="129" spans="1:22" x14ac:dyDescent="0.2">
      <c r="A129" s="16" t="s">
        <v>159</v>
      </c>
      <c r="B129" s="4">
        <v>0</v>
      </c>
      <c r="C129" s="4">
        <v>0</v>
      </c>
      <c r="D129" s="4">
        <v>0</v>
      </c>
      <c r="E129" s="4">
        <v>0</v>
      </c>
      <c r="F129" s="4">
        <f t="shared" si="15"/>
        <v>-1870000</v>
      </c>
      <c r="R129" s="5">
        <v>-2.1099999999999997E-2</v>
      </c>
      <c r="S129" s="4">
        <v>3398889</v>
      </c>
    </row>
    <row r="130" spans="1:22" x14ac:dyDescent="0.2">
      <c r="A130" s="16" t="s">
        <v>158</v>
      </c>
      <c r="B130" s="4">
        <v>0</v>
      </c>
      <c r="C130" s="4">
        <v>100</v>
      </c>
      <c r="D130" s="4">
        <v>-100</v>
      </c>
      <c r="E130" s="4">
        <v>-1870000</v>
      </c>
      <c r="F130" s="4">
        <f t="shared" si="15"/>
        <v>-1870000</v>
      </c>
      <c r="R130" s="5">
        <v>5.4000000000000003E-3</v>
      </c>
      <c r="S130" s="4">
        <v>2223173</v>
      </c>
    </row>
    <row r="131" spans="1:22" x14ac:dyDescent="0.2">
      <c r="A131" s="16" t="s">
        <v>157</v>
      </c>
      <c r="B131" s="4">
        <v>0</v>
      </c>
      <c r="C131" s="4">
        <v>0</v>
      </c>
      <c r="D131" s="4">
        <v>0</v>
      </c>
      <c r="E131" s="4">
        <v>0</v>
      </c>
      <c r="F131" s="4">
        <f>E131+F132</f>
        <v>0</v>
      </c>
      <c r="R131" s="5">
        <v>-3.3399999999999999E-2</v>
      </c>
      <c r="S131" s="4">
        <v>6562600</v>
      </c>
    </row>
    <row r="132" spans="1:22" x14ac:dyDescent="0.2">
      <c r="A132" s="16" t="s">
        <v>156</v>
      </c>
      <c r="B132" s="4">
        <v>0</v>
      </c>
      <c r="C132" s="4">
        <v>0</v>
      </c>
      <c r="D132" s="4">
        <v>0</v>
      </c>
      <c r="E132" s="4">
        <v>0</v>
      </c>
      <c r="F132" s="4">
        <f>E132</f>
        <v>0</v>
      </c>
      <c r="R132" s="5">
        <v>5.1999999999999998E-3</v>
      </c>
      <c r="S132" s="4">
        <v>2046007</v>
      </c>
    </row>
    <row r="133" spans="1:22" x14ac:dyDescent="0.2">
      <c r="A133" s="2"/>
      <c r="B133" s="4"/>
      <c r="C133" s="4"/>
      <c r="D133" s="4"/>
      <c r="E133" s="4"/>
      <c r="F133" s="4">
        <f>E133</f>
        <v>0</v>
      </c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6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6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6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6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6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5"/>
    </row>
    <row r="150" spans="1:22" x14ac:dyDescent="0.2">
      <c r="A150" s="6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5"/>
    </row>
    <row r="151" spans="1:22" x14ac:dyDescent="0.2">
      <c r="A151" s="6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5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5"/>
    </row>
    <row r="153" spans="1:22" x14ac:dyDescent="0.2">
      <c r="A153" s="2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5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5"/>
    </row>
    <row r="155" spans="1:22" x14ac:dyDescent="0.2">
      <c r="A155" s="6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5"/>
    </row>
    <row r="156" spans="1:22" x14ac:dyDescent="0.2">
      <c r="A156" s="6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5"/>
    </row>
    <row r="157" spans="1:22" x14ac:dyDescent="0.2">
      <c r="A157" s="6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5"/>
    </row>
    <row r="158" spans="1:22" x14ac:dyDescent="0.2">
      <c r="A158" s="6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5"/>
    </row>
    <row r="159" spans="1:22" x14ac:dyDescent="0.2">
      <c r="A159" s="6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5"/>
    </row>
    <row r="160" spans="1:22" x14ac:dyDescent="0.2">
      <c r="A160" s="6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5"/>
    </row>
    <row r="161" spans="1:22" x14ac:dyDescent="0.2">
      <c r="A161" s="6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5"/>
    </row>
    <row r="162" spans="1:22" x14ac:dyDescent="0.2">
      <c r="A162" s="6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5"/>
      <c r="U162" s="5"/>
      <c r="V162" s="5"/>
    </row>
    <row r="163" spans="1:22" x14ac:dyDescent="0.2">
      <c r="A163" s="6"/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5"/>
      <c r="U163" s="5"/>
      <c r="V163" s="5"/>
    </row>
    <row r="164" spans="1:22" x14ac:dyDescent="0.2">
      <c r="A164" s="6"/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5"/>
      <c r="U164" s="5"/>
      <c r="V164" s="5"/>
    </row>
    <row r="165" spans="1:22" x14ac:dyDescent="0.2">
      <c r="A165" s="6"/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5"/>
      <c r="U165" s="5"/>
      <c r="V165" s="5"/>
    </row>
    <row r="166" spans="1:22" x14ac:dyDescent="0.2">
      <c r="A166" s="6"/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5"/>
      <c r="U166" s="5"/>
      <c r="V166" s="5"/>
    </row>
    <row r="167" spans="1:22" x14ac:dyDescent="0.2">
      <c r="A167" s="6"/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5"/>
      <c r="U167" s="5"/>
      <c r="V167" s="5"/>
    </row>
    <row r="168" spans="1:22" x14ac:dyDescent="0.2">
      <c r="A168" s="2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5"/>
    </row>
    <row r="169" spans="1:22" x14ac:dyDescent="0.2">
      <c r="A169" s="2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5"/>
    </row>
    <row r="170" spans="1:22" x14ac:dyDescent="0.2">
      <c r="A170" s="2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5"/>
    </row>
    <row r="171" spans="1:22" x14ac:dyDescent="0.2">
      <c r="A171" s="2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5"/>
    </row>
    <row r="172" spans="1:22" x14ac:dyDescent="0.2">
      <c r="A172" s="2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5"/>
    </row>
    <row r="173" spans="1:22" x14ac:dyDescent="0.2">
      <c r="A173" s="2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5"/>
    </row>
    <row r="174" spans="1:22" x14ac:dyDescent="0.2">
      <c r="A174" s="2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5"/>
    </row>
    <row r="175" spans="1:22" x14ac:dyDescent="0.2">
      <c r="A175" s="2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5"/>
    </row>
    <row r="176" spans="1:22" x14ac:dyDescent="0.2">
      <c r="A176" s="2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5"/>
    </row>
    <row r="177" spans="1:22" x14ac:dyDescent="0.2">
      <c r="A177" s="2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5"/>
      <c r="U177" s="5"/>
      <c r="V177" s="5"/>
    </row>
    <row r="178" spans="1:22" x14ac:dyDescent="0.2">
      <c r="A178" s="2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5"/>
      <c r="U178" s="5"/>
      <c r="V178" s="5"/>
    </row>
    <row r="179" spans="1:22" x14ac:dyDescent="0.2">
      <c r="A179" s="2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5"/>
      <c r="U179" s="5"/>
      <c r="V179" s="5"/>
    </row>
    <row r="180" spans="1:22" x14ac:dyDescent="0.2">
      <c r="A180" s="2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5"/>
      <c r="U180" s="5"/>
      <c r="V180" s="5"/>
    </row>
    <row r="181" spans="1:22" x14ac:dyDescent="0.2">
      <c r="A181" s="2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5"/>
      <c r="U181" s="5"/>
      <c r="V181" s="5"/>
    </row>
    <row r="182" spans="1:22" x14ac:dyDescent="0.2">
      <c r="A182" s="2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5"/>
      <c r="U182" s="5"/>
      <c r="V182" s="5"/>
    </row>
    <row r="183" spans="1:22" x14ac:dyDescent="0.2">
      <c r="A183" s="2"/>
      <c r="B183" s="4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5"/>
      <c r="U183" s="5"/>
      <c r="V183" s="8"/>
    </row>
    <row r="184" spans="1:22" x14ac:dyDescent="0.2">
      <c r="A184" s="2"/>
      <c r="B184" s="4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5"/>
      <c r="U184" s="5"/>
      <c r="V184" s="8"/>
    </row>
    <row r="185" spans="1:22" x14ac:dyDescent="0.2">
      <c r="A185" s="2"/>
      <c r="B185" s="4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5"/>
      <c r="U185" s="5"/>
      <c r="V185" s="8"/>
    </row>
    <row r="186" spans="1:22" x14ac:dyDescent="0.2">
      <c r="A186" s="2"/>
      <c r="B186" s="4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5"/>
      <c r="U186" s="5"/>
      <c r="V186" s="8"/>
    </row>
    <row r="187" spans="1:22" x14ac:dyDescent="0.2">
      <c r="A187" s="2"/>
      <c r="B187" s="4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5"/>
      <c r="U187" s="5"/>
      <c r="V187" s="8"/>
    </row>
    <row r="188" spans="1:22" x14ac:dyDescent="0.2">
      <c r="A188" s="6"/>
      <c r="B188" s="4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5"/>
      <c r="U188" s="5"/>
      <c r="V188" s="8"/>
    </row>
    <row r="189" spans="1:22" x14ac:dyDescent="0.2">
      <c r="A189" s="6"/>
      <c r="B189" s="4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5"/>
      <c r="U189" s="5"/>
      <c r="V189" s="8"/>
    </row>
    <row r="190" spans="1:22" x14ac:dyDescent="0.2">
      <c r="A190" s="6"/>
      <c r="B190" s="4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5"/>
      <c r="U190" s="5"/>
      <c r="V190" s="8"/>
    </row>
    <row r="191" spans="1:22" x14ac:dyDescent="0.2">
      <c r="A191" s="6"/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5"/>
      <c r="U191" s="5"/>
      <c r="V191" s="8"/>
    </row>
    <row r="192" spans="1:22" x14ac:dyDescent="0.2">
      <c r="A192" s="6"/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5"/>
      <c r="U192" s="5"/>
      <c r="V192" s="8"/>
    </row>
    <row r="193" spans="1:22" x14ac:dyDescent="0.2">
      <c r="A193" s="2"/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5"/>
      <c r="U193" s="5"/>
      <c r="V193" s="8"/>
    </row>
    <row r="194" spans="1:22" x14ac:dyDescent="0.2">
      <c r="A194" s="2"/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5"/>
      <c r="U194" s="5"/>
      <c r="V194" s="8"/>
    </row>
    <row r="195" spans="1:22" x14ac:dyDescent="0.2">
      <c r="A195" s="2"/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5"/>
      <c r="U195" s="5"/>
      <c r="V195" s="8"/>
    </row>
    <row r="196" spans="1:22" x14ac:dyDescent="0.2">
      <c r="A196" s="2"/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5"/>
      <c r="U196" s="5"/>
      <c r="V196" s="8"/>
    </row>
    <row r="197" spans="1:22" x14ac:dyDescent="0.2">
      <c r="A197" s="2"/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5"/>
      <c r="U197" s="5"/>
      <c r="V197" s="8"/>
    </row>
    <row r="223" spans="1:3" x14ac:dyDescent="0.2">
      <c r="A223" t="e" cm="1">
        <f t="array" aca="1" ref="A223" ca="1">INDIRECT("'" &amp; E1 &amp; "'!$A$2:$A$66")</f>
        <v>#REF!</v>
      </c>
      <c r="B223" t="e" cm="1">
        <f t="array" aca="1" ref="B223" ca="1">INDIRECT("'" &amp; E1 &amp; "'!$B$2:$B$66")</f>
        <v>#REF!</v>
      </c>
      <c r="C223" t="e" cm="1">
        <f t="array" aca="1" ref="C223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998697-206F-DC49-AF62-816618FCBCD0}">
  <sheetPr codeName="Sheet21"/>
  <dimension ref="A1:V223"/>
  <sheetViews>
    <sheetView workbookViewId="0">
      <pane ySplit="2" topLeftCell="A3" activePane="bottomLeft" state="frozen"/>
      <selection activeCell="F17" sqref="F17"/>
      <selection pane="bottomLeft" activeCell="F17" sqref="F17"/>
    </sheetView>
  </sheetViews>
  <sheetFormatPr baseColWidth="10" defaultRowHeight="16" x14ac:dyDescent="0.2"/>
  <cols>
    <col min="1" max="1" width="21.1640625" customWidth="1"/>
    <col min="6" max="6" width="21.5" customWidth="1"/>
    <col min="10" max="10" width="18.33203125" customWidth="1"/>
    <col min="11" max="11" width="16.6640625" customWidth="1"/>
    <col min="18" max="18" width="13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252</v>
      </c>
      <c r="U2" s="1" t="s">
        <v>253</v>
      </c>
      <c r="V2" s="1" t="s">
        <v>236</v>
      </c>
    </row>
    <row r="3" spans="1:22" x14ac:dyDescent="0.2">
      <c r="F3" s="4">
        <f t="shared" ref="F3:F11" si="0">E3+F4</f>
        <v>-8783776</v>
      </c>
      <c r="G3" s="4">
        <v>598200</v>
      </c>
      <c r="H3" s="4">
        <v>1749400</v>
      </c>
      <c r="I3" s="4">
        <v>-1151200</v>
      </c>
      <c r="J3" s="4">
        <v>-31184735000</v>
      </c>
      <c r="K3" s="4">
        <f t="shared" ref="K3:K11" si="1">K4+J3</f>
        <v>-279418630000</v>
      </c>
      <c r="L3" s="4">
        <v>1250</v>
      </c>
      <c r="M3" s="4">
        <v>1921</v>
      </c>
      <c r="N3" s="4">
        <v>202</v>
      </c>
      <c r="O3" s="4">
        <v>218</v>
      </c>
      <c r="P3" s="4">
        <v>2918700</v>
      </c>
      <c r="Q3" s="4">
        <v>3405500</v>
      </c>
      <c r="R3" s="5">
        <v>0</v>
      </c>
      <c r="S3" s="4">
        <v>6869300</v>
      </c>
      <c r="T3" s="4">
        <f t="shared" ref="T3:T38" si="2">AVERAGE(S4:S13)</f>
        <v>16086049.1</v>
      </c>
      <c r="U3" s="4">
        <f t="shared" ref="U3:U11" si="3">MIN(S4:S8)</f>
        <v>7494900</v>
      </c>
      <c r="V3" s="5">
        <v>1.11E-2</v>
      </c>
    </row>
    <row r="4" spans="1:22" x14ac:dyDescent="0.2">
      <c r="A4" s="16" t="s">
        <v>356</v>
      </c>
      <c r="B4" s="4">
        <v>150000</v>
      </c>
      <c r="C4" s="4">
        <v>150000</v>
      </c>
      <c r="D4" s="4">
        <v>0</v>
      </c>
      <c r="E4" s="4">
        <v>0</v>
      </c>
      <c r="F4" s="4">
        <f t="shared" si="0"/>
        <v>-8783776</v>
      </c>
      <c r="G4" s="4">
        <v>478700</v>
      </c>
      <c r="H4" s="4">
        <v>907286</v>
      </c>
      <c r="I4" s="4">
        <v>-428586</v>
      </c>
      <c r="J4" s="4">
        <v>-11688888000</v>
      </c>
      <c r="K4" s="4">
        <f t="shared" si="1"/>
        <v>-248233895000</v>
      </c>
      <c r="L4" s="4">
        <v>2083</v>
      </c>
      <c r="M4" s="4">
        <v>2411</v>
      </c>
      <c r="N4" s="4">
        <v>290</v>
      </c>
      <c r="O4" s="4">
        <v>365</v>
      </c>
      <c r="P4" s="4">
        <v>4813700</v>
      </c>
      <c r="Q4" s="4">
        <v>6289800</v>
      </c>
      <c r="R4" s="5">
        <v>-1.47E-2</v>
      </c>
      <c r="S4" s="4">
        <v>12439500</v>
      </c>
      <c r="T4" s="4">
        <f t="shared" si="2"/>
        <v>31644699.100000001</v>
      </c>
      <c r="U4" s="4">
        <f t="shared" si="3"/>
        <v>7494900</v>
      </c>
      <c r="V4" s="5">
        <v>1.1000000000000001E-2</v>
      </c>
    </row>
    <row r="5" spans="1:22" x14ac:dyDescent="0.2">
      <c r="A5" s="16" t="s">
        <v>355</v>
      </c>
      <c r="B5" s="4">
        <v>223600</v>
      </c>
      <c r="C5" s="4">
        <v>223600</v>
      </c>
      <c r="D5" s="4">
        <v>0</v>
      </c>
      <c r="E5" s="4">
        <v>0</v>
      </c>
      <c r="F5" s="4">
        <f t="shared" si="0"/>
        <v>-8783776</v>
      </c>
      <c r="G5" s="4">
        <v>1610600</v>
      </c>
      <c r="H5" s="4">
        <v>709300</v>
      </c>
      <c r="I5" s="4">
        <v>901300</v>
      </c>
      <c r="J5" s="4">
        <v>25309285000</v>
      </c>
      <c r="K5" s="4">
        <f t="shared" si="1"/>
        <v>-236545007000</v>
      </c>
      <c r="L5" s="4">
        <v>1336</v>
      </c>
      <c r="M5" s="4">
        <v>2385</v>
      </c>
      <c r="N5" s="4">
        <v>266</v>
      </c>
      <c r="O5" s="4">
        <v>372</v>
      </c>
      <c r="P5" s="4">
        <v>4040400</v>
      </c>
      <c r="Q5" s="4">
        <v>6005800</v>
      </c>
      <c r="R5" s="5">
        <v>-1.6299999999999999E-2</v>
      </c>
      <c r="S5" s="4">
        <v>11379500</v>
      </c>
      <c r="T5" s="4">
        <f t="shared" si="2"/>
        <v>33896387.888888888</v>
      </c>
      <c r="U5" s="4">
        <f t="shared" si="3"/>
        <v>7494900</v>
      </c>
      <c r="V5" s="5">
        <v>1.7899999999999999E-2</v>
      </c>
    </row>
    <row r="6" spans="1:22" x14ac:dyDescent="0.2">
      <c r="A6" s="16" t="s">
        <v>354</v>
      </c>
      <c r="B6" s="4">
        <v>2000000</v>
      </c>
      <c r="C6" s="4">
        <v>2000000</v>
      </c>
      <c r="D6" s="4">
        <v>0</v>
      </c>
      <c r="E6" s="4">
        <v>0</v>
      </c>
      <c r="F6" s="4">
        <f t="shared" si="0"/>
        <v>-8783776</v>
      </c>
      <c r="G6" s="4">
        <v>0</v>
      </c>
      <c r="H6" s="4">
        <v>0</v>
      </c>
      <c r="I6" s="4">
        <v>0</v>
      </c>
      <c r="J6" s="4">
        <v>-42819599000</v>
      </c>
      <c r="K6" s="4">
        <f t="shared" si="1"/>
        <v>-261854292000</v>
      </c>
      <c r="L6" s="4">
        <v>953</v>
      </c>
      <c r="M6" s="4">
        <v>2087</v>
      </c>
      <c r="N6" s="4">
        <v>160</v>
      </c>
      <c r="O6" s="4">
        <v>385</v>
      </c>
      <c r="P6" s="4">
        <v>2427000</v>
      </c>
      <c r="Q6" s="4">
        <v>6565700</v>
      </c>
      <c r="R6" s="5">
        <v>-1.4199999999999999E-2</v>
      </c>
      <c r="S6" s="4">
        <v>12199403</v>
      </c>
      <c r="T6" s="4">
        <f t="shared" si="2"/>
        <v>34134476.444444448</v>
      </c>
      <c r="U6" s="4">
        <f t="shared" si="3"/>
        <v>6318100</v>
      </c>
      <c r="V6" s="5">
        <v>1.77E-2</v>
      </c>
    </row>
    <row r="7" spans="1:22" x14ac:dyDescent="0.2">
      <c r="A7" s="16" t="s">
        <v>353</v>
      </c>
      <c r="B7" s="4">
        <v>3730086</v>
      </c>
      <c r="C7" s="4">
        <v>3730000</v>
      </c>
      <c r="D7" s="4">
        <v>86</v>
      </c>
      <c r="E7" s="4">
        <v>2440000</v>
      </c>
      <c r="F7" s="4">
        <f t="shared" si="0"/>
        <v>-8783776</v>
      </c>
      <c r="G7" s="4">
        <v>808100</v>
      </c>
      <c r="H7" s="4">
        <v>625300</v>
      </c>
      <c r="I7" s="4">
        <v>182800</v>
      </c>
      <c r="J7" s="4">
        <v>5092015000</v>
      </c>
      <c r="K7" s="4">
        <f t="shared" si="1"/>
        <v>-219034693000</v>
      </c>
      <c r="L7" s="4">
        <v>1583</v>
      </c>
      <c r="M7" s="4">
        <v>2069</v>
      </c>
      <c r="N7" s="4">
        <v>296</v>
      </c>
      <c r="O7" s="4">
        <v>303</v>
      </c>
      <c r="P7" s="4">
        <v>4113900</v>
      </c>
      <c r="Q7" s="4">
        <v>5475100</v>
      </c>
      <c r="R7" s="5">
        <v>-1.7000000000000001E-3</v>
      </c>
      <c r="S7" s="4">
        <v>14139700</v>
      </c>
      <c r="T7" s="4">
        <f t="shared" si="2"/>
        <v>36633823.5</v>
      </c>
      <c r="U7" s="4">
        <f t="shared" si="3"/>
        <v>6318100</v>
      </c>
      <c r="V7" s="5">
        <v>1.77E-2</v>
      </c>
    </row>
    <row r="8" spans="1:22" x14ac:dyDescent="0.2">
      <c r="A8" s="16" t="s">
        <v>352</v>
      </c>
      <c r="B8" s="4">
        <v>1300000</v>
      </c>
      <c r="C8" s="4">
        <v>1300000</v>
      </c>
      <c r="D8" s="4">
        <v>0</v>
      </c>
      <c r="E8" s="4">
        <v>0</v>
      </c>
      <c r="F8" s="4">
        <f t="shared" si="0"/>
        <v>-11223776</v>
      </c>
      <c r="G8" s="4">
        <v>962900</v>
      </c>
      <c r="H8" s="4">
        <v>386100</v>
      </c>
      <c r="I8" s="4">
        <v>576800</v>
      </c>
      <c r="J8" s="4">
        <v>16377765000</v>
      </c>
      <c r="K8" s="4">
        <f t="shared" si="1"/>
        <v>-224126708000</v>
      </c>
      <c r="L8" s="4">
        <v>1385</v>
      </c>
      <c r="M8" s="4">
        <v>1428</v>
      </c>
      <c r="N8" s="4">
        <v>215</v>
      </c>
      <c r="O8" s="4">
        <v>215</v>
      </c>
      <c r="P8" s="4">
        <v>2779700</v>
      </c>
      <c r="Q8" s="4">
        <v>3017400</v>
      </c>
      <c r="R8" s="5">
        <v>-1.7000000000000001E-3</v>
      </c>
      <c r="S8" s="4">
        <v>7494900</v>
      </c>
      <c r="T8" s="4">
        <f t="shared" si="2"/>
        <v>37480623.625</v>
      </c>
      <c r="U8" s="4">
        <f t="shared" si="3"/>
        <v>6318100</v>
      </c>
      <c r="V8" s="5">
        <v>1.41E-2</v>
      </c>
    </row>
    <row r="9" spans="1:22" x14ac:dyDescent="0.2">
      <c r="A9" s="16" t="s">
        <v>351</v>
      </c>
      <c r="B9" s="4">
        <v>2850000</v>
      </c>
      <c r="C9" s="4">
        <v>2850000</v>
      </c>
      <c r="D9" s="4">
        <v>0</v>
      </c>
      <c r="E9" s="4">
        <v>0</v>
      </c>
      <c r="F9" s="4">
        <f t="shared" si="0"/>
        <v>-11223776</v>
      </c>
      <c r="G9" s="4">
        <v>181300</v>
      </c>
      <c r="H9" s="4">
        <v>611101</v>
      </c>
      <c r="I9" s="4">
        <v>-429801</v>
      </c>
      <c r="J9" s="4">
        <v>-12172061000</v>
      </c>
      <c r="K9" s="4">
        <f t="shared" si="1"/>
        <v>-240504473000</v>
      </c>
      <c r="L9" s="4">
        <v>1863</v>
      </c>
      <c r="M9" s="4">
        <v>1799</v>
      </c>
      <c r="N9" s="4">
        <v>354</v>
      </c>
      <c r="O9" s="4">
        <v>315</v>
      </c>
      <c r="P9" s="4">
        <v>6433300</v>
      </c>
      <c r="Q9" s="4">
        <v>6566000</v>
      </c>
      <c r="R9" s="5">
        <v>5.3E-3</v>
      </c>
      <c r="S9" s="4">
        <v>16419701</v>
      </c>
      <c r="T9" s="4">
        <f t="shared" si="2"/>
        <v>40489326.857142858</v>
      </c>
      <c r="U9" s="4">
        <f t="shared" si="3"/>
        <v>6318100</v>
      </c>
      <c r="V9" s="5">
        <v>1.7500000000000002E-2</v>
      </c>
    </row>
    <row r="10" spans="1:22" x14ac:dyDescent="0.2">
      <c r="A10" s="16" t="s">
        <v>350</v>
      </c>
      <c r="B10" s="4">
        <v>48907100</v>
      </c>
      <c r="C10" s="4">
        <v>48907190</v>
      </c>
      <c r="D10" s="4">
        <v>-90</v>
      </c>
      <c r="E10" s="4">
        <v>-2553776</v>
      </c>
      <c r="F10" s="4">
        <f t="shared" si="0"/>
        <v>-11223776</v>
      </c>
      <c r="G10" s="4">
        <v>0</v>
      </c>
      <c r="H10" s="4">
        <v>0</v>
      </c>
      <c r="I10" s="4">
        <v>0</v>
      </c>
      <c r="J10" s="4">
        <v>36585531000</v>
      </c>
      <c r="K10" s="4">
        <f t="shared" si="1"/>
        <v>-228332412000</v>
      </c>
      <c r="L10" s="4">
        <v>2439</v>
      </c>
      <c r="M10" s="4">
        <v>2856</v>
      </c>
      <c r="N10" s="4">
        <v>380</v>
      </c>
      <c r="O10" s="4">
        <v>445</v>
      </c>
      <c r="P10" s="4">
        <v>5514100</v>
      </c>
      <c r="Q10" s="4">
        <v>6206600</v>
      </c>
      <c r="R10" s="5">
        <v>1.26E-2</v>
      </c>
      <c r="S10" s="4">
        <v>61330586</v>
      </c>
      <c r="T10" s="4">
        <f t="shared" si="2"/>
        <v>37015783.666666664</v>
      </c>
      <c r="U10" s="4">
        <f t="shared" si="3"/>
        <v>6318100</v>
      </c>
      <c r="V10" s="5">
        <v>1.3999999999999999E-2</v>
      </c>
    </row>
    <row r="11" spans="1:22" x14ac:dyDescent="0.2">
      <c r="A11" s="16" t="s">
        <v>349</v>
      </c>
      <c r="B11" s="4">
        <v>98000</v>
      </c>
      <c r="C11" s="4">
        <v>98000</v>
      </c>
      <c r="D11" s="4">
        <v>0</v>
      </c>
      <c r="E11" s="4">
        <v>0</v>
      </c>
      <c r="F11" s="4">
        <f t="shared" si="0"/>
        <v>-8670000</v>
      </c>
      <c r="G11" s="4">
        <v>662200</v>
      </c>
      <c r="H11" s="4">
        <v>1106700</v>
      </c>
      <c r="I11" s="4">
        <v>-444500</v>
      </c>
      <c r="J11" s="4">
        <v>-12329590000</v>
      </c>
      <c r="K11" s="4">
        <f t="shared" si="1"/>
        <v>-264917943000</v>
      </c>
      <c r="L11" s="4">
        <v>1363</v>
      </c>
      <c r="M11" s="4">
        <v>1461</v>
      </c>
      <c r="N11" s="4">
        <v>139</v>
      </c>
      <c r="O11" s="4">
        <v>213</v>
      </c>
      <c r="P11" s="4">
        <v>2280300</v>
      </c>
      <c r="Q11" s="4">
        <v>2807200</v>
      </c>
      <c r="R11" s="5">
        <v>1.8E-3</v>
      </c>
      <c r="S11" s="4">
        <v>6318100</v>
      </c>
      <c r="T11" s="4">
        <f t="shared" si="2"/>
        <v>37468483.833333336</v>
      </c>
      <c r="U11" s="4">
        <f t="shared" si="3"/>
        <v>6363401</v>
      </c>
      <c r="V11" s="5">
        <v>1.61E-2</v>
      </c>
    </row>
    <row r="12" spans="1:22" x14ac:dyDescent="0.2">
      <c r="F12" s="4">
        <f t="shared" ref="F12:F38" si="4">E12+F13</f>
        <v>-8670000</v>
      </c>
      <c r="G12" s="4">
        <v>865000</v>
      </c>
      <c r="H12" s="4">
        <v>483001</v>
      </c>
      <c r="I12" s="4">
        <v>381999</v>
      </c>
      <c r="J12" s="4">
        <v>10665274000</v>
      </c>
      <c r="K12" s="4">
        <f t="shared" ref="K12:K38" si="5">K13+J12</f>
        <v>-252588353000</v>
      </c>
      <c r="L12" s="4">
        <v>1745</v>
      </c>
      <c r="M12" s="4">
        <v>1504</v>
      </c>
      <c r="N12" s="4">
        <v>256</v>
      </c>
      <c r="O12" s="4">
        <v>206</v>
      </c>
      <c r="P12" s="4">
        <v>3072600</v>
      </c>
      <c r="Q12" s="4">
        <v>2718000</v>
      </c>
      <c r="R12" s="5">
        <v>1.6399999999999998E-2</v>
      </c>
      <c r="S12" s="4">
        <v>6363401</v>
      </c>
      <c r="T12" s="4">
        <f t="shared" si="2"/>
        <v>43689500.399999999</v>
      </c>
      <c r="U12" s="4">
        <f t="shared" ref="U12:U38" si="6">MIN(S13:S17)</f>
        <v>12775700</v>
      </c>
      <c r="V12" s="5">
        <v>2.1499999999999998E-2</v>
      </c>
    </row>
    <row r="13" spans="1:22" x14ac:dyDescent="0.2">
      <c r="A13" s="16" t="s">
        <v>347</v>
      </c>
      <c r="B13" s="4">
        <v>2300000</v>
      </c>
      <c r="C13" s="4">
        <v>2300000</v>
      </c>
      <c r="D13" s="4">
        <v>0</v>
      </c>
      <c r="E13" s="4">
        <v>0</v>
      </c>
      <c r="F13" s="4">
        <f t="shared" si="4"/>
        <v>-8670000</v>
      </c>
      <c r="G13" s="4">
        <v>356500</v>
      </c>
      <c r="H13" s="4">
        <v>1985900</v>
      </c>
      <c r="I13" s="4">
        <v>-1629400</v>
      </c>
      <c r="J13" s="4">
        <v>-45407150000</v>
      </c>
      <c r="K13" s="4">
        <f t="shared" si="5"/>
        <v>-263253627000</v>
      </c>
      <c r="L13" s="4">
        <v>1535</v>
      </c>
      <c r="M13" s="4">
        <v>3519</v>
      </c>
      <c r="N13" s="4">
        <v>171</v>
      </c>
      <c r="O13" s="4">
        <v>412</v>
      </c>
      <c r="P13" s="4">
        <v>2406800</v>
      </c>
      <c r="Q13" s="4">
        <v>6160800</v>
      </c>
      <c r="R13" s="5">
        <v>-2.3599999999999999E-2</v>
      </c>
      <c r="S13" s="4">
        <v>12775700</v>
      </c>
      <c r="T13" s="4">
        <f t="shared" si="2"/>
        <v>43727520.399999999</v>
      </c>
      <c r="U13" s="4">
        <f t="shared" si="6"/>
        <v>14269301</v>
      </c>
      <c r="V13" s="5">
        <v>1.9699999999999999E-2</v>
      </c>
    </row>
    <row r="14" spans="1:22" x14ac:dyDescent="0.2">
      <c r="A14" s="16" t="s">
        <v>340</v>
      </c>
      <c r="B14" s="4">
        <v>145000000</v>
      </c>
      <c r="C14" s="4">
        <v>145000000</v>
      </c>
      <c r="D14" s="4">
        <v>0</v>
      </c>
      <c r="E14" s="4">
        <v>0</v>
      </c>
      <c r="F14" s="4">
        <f t="shared" si="4"/>
        <v>-8670000</v>
      </c>
      <c r="G14" s="4">
        <v>562600</v>
      </c>
      <c r="H14" s="4">
        <v>1844400</v>
      </c>
      <c r="I14" s="4">
        <v>-1281800</v>
      </c>
      <c r="J14" s="4">
        <v>-36246420000</v>
      </c>
      <c r="K14" s="4">
        <f t="shared" si="5"/>
        <v>-217846477000</v>
      </c>
      <c r="L14" s="4">
        <v>4304</v>
      </c>
      <c r="M14" s="4">
        <v>5844</v>
      </c>
      <c r="N14" s="4">
        <v>584</v>
      </c>
      <c r="O14" s="4">
        <v>825</v>
      </c>
      <c r="P14" s="4">
        <v>9207000</v>
      </c>
      <c r="Q14" s="4">
        <v>12348400</v>
      </c>
      <c r="R14" s="5">
        <v>5.4000000000000003E-3</v>
      </c>
      <c r="S14" s="4">
        <v>168026000</v>
      </c>
      <c r="T14" s="4">
        <f t="shared" si="2"/>
        <v>15125720.4</v>
      </c>
      <c r="U14" s="4">
        <f t="shared" si="6"/>
        <v>14269301</v>
      </c>
      <c r="V14" s="5">
        <v>3.6299999999999999E-2</v>
      </c>
    </row>
    <row r="15" spans="1:22" x14ac:dyDescent="0.2">
      <c r="F15" s="4">
        <f t="shared" si="4"/>
        <v>-8670000</v>
      </c>
      <c r="G15" s="4">
        <v>2184200</v>
      </c>
      <c r="H15" s="4">
        <v>1016200</v>
      </c>
      <c r="I15" s="4">
        <v>1168000</v>
      </c>
      <c r="J15" s="4">
        <v>32240935000</v>
      </c>
      <c r="K15" s="4">
        <f t="shared" si="5"/>
        <v>-181600057000</v>
      </c>
      <c r="L15" s="4">
        <v>3041</v>
      </c>
      <c r="M15" s="4">
        <v>1920</v>
      </c>
      <c r="N15" s="4">
        <v>572</v>
      </c>
      <c r="O15" s="4">
        <v>273</v>
      </c>
      <c r="P15" s="4">
        <v>6557800</v>
      </c>
      <c r="Q15" s="4">
        <v>4255300</v>
      </c>
      <c r="T15" s="4">
        <f t="shared" si="2"/>
        <v>15125720.4</v>
      </c>
      <c r="U15" s="4">
        <f t="shared" si="6"/>
        <v>14269301</v>
      </c>
    </row>
    <row r="16" spans="1:22" x14ac:dyDescent="0.2">
      <c r="A16" s="16" t="s">
        <v>338</v>
      </c>
      <c r="B16" s="4">
        <v>100000</v>
      </c>
      <c r="C16" s="4">
        <v>100000</v>
      </c>
      <c r="D16" s="4">
        <v>0</v>
      </c>
      <c r="E16" s="4">
        <v>0</v>
      </c>
      <c r="F16" s="4">
        <f t="shared" si="4"/>
        <v>-8670000</v>
      </c>
      <c r="G16" s="4">
        <v>1731400</v>
      </c>
      <c r="H16" s="4">
        <v>2645500</v>
      </c>
      <c r="I16" s="4">
        <v>-914100</v>
      </c>
      <c r="J16" s="4">
        <v>-24626775000</v>
      </c>
      <c r="K16" s="4">
        <f t="shared" si="5"/>
        <v>-213840992000</v>
      </c>
      <c r="L16" s="4">
        <v>3791</v>
      </c>
      <c r="M16" s="4">
        <v>2794</v>
      </c>
      <c r="N16" s="4">
        <v>615</v>
      </c>
      <c r="O16" s="4">
        <v>386</v>
      </c>
      <c r="P16" s="4">
        <v>8510400</v>
      </c>
      <c r="Q16" s="4">
        <v>5119200</v>
      </c>
      <c r="R16" s="5">
        <v>2.4300000000000002E-2</v>
      </c>
      <c r="S16" s="4">
        <v>14342200</v>
      </c>
      <c r="T16" s="4">
        <f t="shared" si="2"/>
        <v>14435600.800000001</v>
      </c>
      <c r="U16" s="4">
        <f t="shared" si="6"/>
        <v>9034301</v>
      </c>
      <c r="V16" s="5">
        <v>3.2500000000000001E-2</v>
      </c>
    </row>
    <row r="17" spans="1:22" x14ac:dyDescent="0.2">
      <c r="F17" s="4">
        <f t="shared" si="4"/>
        <v>-8670000</v>
      </c>
      <c r="G17" s="4">
        <v>115600</v>
      </c>
      <c r="H17" s="4">
        <v>2773001</v>
      </c>
      <c r="I17" s="4">
        <v>-2657401</v>
      </c>
      <c r="J17" s="4">
        <v>-71324250000</v>
      </c>
      <c r="K17" s="4">
        <f t="shared" si="5"/>
        <v>-189214217000</v>
      </c>
      <c r="L17" s="4">
        <v>905</v>
      </c>
      <c r="M17" s="4">
        <v>2945</v>
      </c>
      <c r="N17" s="4">
        <v>109</v>
      </c>
      <c r="O17" s="4">
        <v>282</v>
      </c>
      <c r="P17" s="4">
        <v>1671100</v>
      </c>
      <c r="Q17" s="4">
        <v>4777400</v>
      </c>
      <c r="T17" s="4">
        <f t="shared" si="2"/>
        <v>14435600.800000001</v>
      </c>
      <c r="U17" s="4">
        <f t="shared" si="6"/>
        <v>9034301</v>
      </c>
    </row>
    <row r="18" spans="1:22" x14ac:dyDescent="0.2">
      <c r="A18" s="16" t="s">
        <v>336</v>
      </c>
      <c r="B18" s="4">
        <v>150000</v>
      </c>
      <c r="C18" s="4">
        <v>150000</v>
      </c>
      <c r="D18" s="4">
        <v>0</v>
      </c>
      <c r="E18" s="4">
        <v>0</v>
      </c>
      <c r="F18" s="4">
        <f t="shared" si="4"/>
        <v>-8670000</v>
      </c>
      <c r="G18" s="4">
        <v>1968100</v>
      </c>
      <c r="H18" s="4">
        <v>999201</v>
      </c>
      <c r="I18" s="4">
        <v>968899</v>
      </c>
      <c r="J18" s="4">
        <v>25932355000</v>
      </c>
      <c r="K18" s="4">
        <f t="shared" si="5"/>
        <v>-117889967000</v>
      </c>
      <c r="L18" s="4">
        <v>2672</v>
      </c>
      <c r="M18" s="4">
        <v>3351</v>
      </c>
      <c r="N18" s="4">
        <v>312</v>
      </c>
      <c r="O18" s="4">
        <v>512</v>
      </c>
      <c r="P18" s="4">
        <v>5156200</v>
      </c>
      <c r="Q18" s="4">
        <v>8603700</v>
      </c>
      <c r="R18" s="5">
        <v>-1.67E-2</v>
      </c>
      <c r="S18" s="4">
        <v>14269301</v>
      </c>
      <c r="T18" s="4">
        <f t="shared" si="2"/>
        <v>14365041</v>
      </c>
      <c r="U18" s="4">
        <f t="shared" si="6"/>
        <v>9034301</v>
      </c>
      <c r="V18" s="5">
        <v>2.3799999999999998E-2</v>
      </c>
    </row>
    <row r="19" spans="1:22" x14ac:dyDescent="0.2">
      <c r="F19" s="4">
        <f t="shared" si="4"/>
        <v>-8670000</v>
      </c>
      <c r="G19" s="4">
        <v>571800</v>
      </c>
      <c r="H19" s="4">
        <v>442700</v>
      </c>
      <c r="I19" s="4">
        <v>129100</v>
      </c>
      <c r="J19" s="4">
        <v>3567480000</v>
      </c>
      <c r="K19" s="4">
        <f t="shared" si="5"/>
        <v>-143822322000</v>
      </c>
      <c r="L19" s="4">
        <v>1557</v>
      </c>
      <c r="M19" s="4">
        <v>1945</v>
      </c>
      <c r="N19" s="4">
        <v>228</v>
      </c>
      <c r="O19" s="4">
        <v>268</v>
      </c>
      <c r="P19" s="4">
        <v>3072900</v>
      </c>
      <c r="Q19" s="4">
        <v>4367600</v>
      </c>
      <c r="T19" s="4">
        <f t="shared" si="2"/>
        <v>13836501</v>
      </c>
      <c r="U19" s="4">
        <f t="shared" si="6"/>
        <v>9034301</v>
      </c>
    </row>
    <row r="20" spans="1:22" x14ac:dyDescent="0.2">
      <c r="F20" s="4">
        <f t="shared" si="4"/>
        <v>-8670000</v>
      </c>
      <c r="G20" s="4">
        <v>557500</v>
      </c>
      <c r="H20" s="4">
        <v>203001</v>
      </c>
      <c r="I20" s="4">
        <v>354499</v>
      </c>
      <c r="J20" s="4">
        <v>9673194000</v>
      </c>
      <c r="K20" s="4">
        <f t="shared" si="5"/>
        <v>-147389802000</v>
      </c>
      <c r="L20" s="4">
        <v>1502</v>
      </c>
      <c r="M20" s="4">
        <v>3211</v>
      </c>
      <c r="N20" s="4">
        <v>167</v>
      </c>
      <c r="O20" s="4">
        <v>328</v>
      </c>
      <c r="P20" s="4">
        <v>2598300</v>
      </c>
      <c r="Q20" s="4">
        <v>5103900</v>
      </c>
      <c r="T20" s="4">
        <f t="shared" si="2"/>
        <v>13836501</v>
      </c>
      <c r="U20" s="4">
        <f t="shared" si="6"/>
        <v>9034301</v>
      </c>
    </row>
    <row r="21" spans="1:22" x14ac:dyDescent="0.2">
      <c r="A21" s="16" t="s">
        <v>333</v>
      </c>
      <c r="B21" s="4">
        <v>100000</v>
      </c>
      <c r="C21" s="4">
        <v>100000</v>
      </c>
      <c r="D21" s="4">
        <v>0</v>
      </c>
      <c r="E21" s="4">
        <v>0</v>
      </c>
      <c r="F21" s="4">
        <f t="shared" si="4"/>
        <v>-8670000</v>
      </c>
      <c r="G21" s="4">
        <v>1159500</v>
      </c>
      <c r="H21" s="4">
        <v>483801</v>
      </c>
      <c r="I21" s="4">
        <v>675699</v>
      </c>
      <c r="J21" s="4">
        <v>18566700000</v>
      </c>
      <c r="K21" s="4">
        <f t="shared" si="5"/>
        <v>-157062996000</v>
      </c>
      <c r="L21" s="4">
        <v>2403</v>
      </c>
      <c r="M21" s="4">
        <v>1677</v>
      </c>
      <c r="N21" s="4">
        <v>336</v>
      </c>
      <c r="O21" s="4">
        <v>191</v>
      </c>
      <c r="P21" s="4">
        <v>4785500</v>
      </c>
      <c r="Q21" s="4">
        <v>3072600</v>
      </c>
      <c r="R21" s="5">
        <v>3.3700000000000001E-2</v>
      </c>
      <c r="S21" s="4">
        <v>9034301</v>
      </c>
      <c r="T21" s="4">
        <f t="shared" si="2"/>
        <v>14082584.166666666</v>
      </c>
      <c r="U21" s="4">
        <f t="shared" si="6"/>
        <v>10891602</v>
      </c>
      <c r="V21" s="5">
        <v>3.2599999999999997E-2</v>
      </c>
    </row>
    <row r="22" spans="1:22" x14ac:dyDescent="0.2">
      <c r="F22" s="4">
        <f t="shared" si="4"/>
        <v>-8670000</v>
      </c>
      <c r="G22" s="4">
        <v>247800</v>
      </c>
      <c r="H22" s="4">
        <v>875700</v>
      </c>
      <c r="I22" s="4">
        <v>-627900</v>
      </c>
      <c r="J22" s="4">
        <v>-16785510000</v>
      </c>
      <c r="K22" s="4">
        <f t="shared" si="5"/>
        <v>-175629696000</v>
      </c>
      <c r="L22" s="4">
        <v>1182</v>
      </c>
      <c r="M22" s="4">
        <v>4036</v>
      </c>
      <c r="N22" s="4">
        <v>160</v>
      </c>
      <c r="O22" s="4">
        <v>268</v>
      </c>
      <c r="P22" s="4">
        <v>2698800</v>
      </c>
      <c r="Q22" s="4">
        <v>5102100</v>
      </c>
      <c r="T22" s="4">
        <f t="shared" si="2"/>
        <v>14082584.166666666</v>
      </c>
      <c r="U22" s="4">
        <f t="shared" si="6"/>
        <v>10891602</v>
      </c>
    </row>
    <row r="23" spans="1:22" x14ac:dyDescent="0.2">
      <c r="A23" s="16" t="s">
        <v>331</v>
      </c>
      <c r="B23" s="4">
        <v>950000</v>
      </c>
      <c r="C23" s="4">
        <v>950000</v>
      </c>
      <c r="D23" s="4">
        <v>0</v>
      </c>
      <c r="E23" s="4">
        <v>0</v>
      </c>
      <c r="F23" s="4">
        <f t="shared" si="4"/>
        <v>-8670000</v>
      </c>
      <c r="G23" s="4">
        <v>803800</v>
      </c>
      <c r="H23" s="4">
        <v>322600</v>
      </c>
      <c r="I23" s="4">
        <v>481200</v>
      </c>
      <c r="J23" s="4">
        <v>12939635000</v>
      </c>
      <c r="K23" s="4">
        <f t="shared" si="5"/>
        <v>-158844186000</v>
      </c>
      <c r="L23" s="4">
        <v>1616</v>
      </c>
      <c r="M23" s="4">
        <v>3959</v>
      </c>
      <c r="N23" s="4">
        <v>255</v>
      </c>
      <c r="O23" s="4">
        <v>476</v>
      </c>
      <c r="P23" s="4">
        <v>3570200</v>
      </c>
      <c r="Q23" s="4">
        <v>7747700</v>
      </c>
      <c r="R23" s="5">
        <v>-1.1200000000000002E-2</v>
      </c>
      <c r="S23" s="4">
        <v>12965800</v>
      </c>
      <c r="T23" s="4">
        <f t="shared" si="2"/>
        <v>14305941</v>
      </c>
      <c r="U23" s="4">
        <f t="shared" si="6"/>
        <v>10891602</v>
      </c>
      <c r="V23" s="5">
        <v>1.67E-2</v>
      </c>
    </row>
    <row r="24" spans="1:22" x14ac:dyDescent="0.2">
      <c r="A24" s="16" t="s">
        <v>330</v>
      </c>
      <c r="B24" s="4">
        <v>2000000</v>
      </c>
      <c r="C24" s="4">
        <v>2000000</v>
      </c>
      <c r="D24" s="4">
        <v>0</v>
      </c>
      <c r="E24" s="4">
        <v>0</v>
      </c>
      <c r="F24" s="4">
        <f t="shared" si="4"/>
        <v>-8670000</v>
      </c>
      <c r="G24" s="4">
        <v>1787900</v>
      </c>
      <c r="H24" s="4">
        <v>2032300</v>
      </c>
      <c r="I24" s="4">
        <v>-244400</v>
      </c>
      <c r="J24" s="4">
        <v>-6655000000</v>
      </c>
      <c r="K24" s="4">
        <f t="shared" si="5"/>
        <v>-171783821000</v>
      </c>
      <c r="L24" s="4">
        <v>2180</v>
      </c>
      <c r="M24" s="4">
        <v>7977</v>
      </c>
      <c r="N24" s="4">
        <v>306</v>
      </c>
      <c r="O24" s="4">
        <v>893</v>
      </c>
      <c r="P24" s="4">
        <v>4816800</v>
      </c>
      <c r="Q24" s="4">
        <v>16906700</v>
      </c>
      <c r="R24" s="5">
        <v>-1.66E-2</v>
      </c>
      <c r="S24" s="4">
        <v>25017000</v>
      </c>
      <c r="T24" s="4">
        <f t="shared" si="2"/>
        <v>14497661.199999999</v>
      </c>
      <c r="U24" s="4">
        <f t="shared" si="6"/>
        <v>10891602</v>
      </c>
      <c r="V24" s="5">
        <v>2.3599999999999999E-2</v>
      </c>
    </row>
    <row r="25" spans="1:22" x14ac:dyDescent="0.2">
      <c r="F25" s="4">
        <f t="shared" si="4"/>
        <v>-8670000</v>
      </c>
      <c r="G25" s="4">
        <v>828200</v>
      </c>
      <c r="H25" s="4">
        <v>451301</v>
      </c>
      <c r="I25" s="4">
        <v>376899</v>
      </c>
      <c r="J25" s="4">
        <v>10384134000</v>
      </c>
      <c r="K25" s="4">
        <f t="shared" si="5"/>
        <v>-165128821000</v>
      </c>
      <c r="L25" s="4">
        <v>1859</v>
      </c>
      <c r="M25" s="4">
        <v>2569</v>
      </c>
      <c r="N25" s="4">
        <v>291</v>
      </c>
      <c r="O25" s="4">
        <v>381</v>
      </c>
      <c r="P25" s="4">
        <v>4226900</v>
      </c>
      <c r="Q25" s="4">
        <v>5588300</v>
      </c>
      <c r="T25" s="4">
        <f t="shared" si="2"/>
        <v>13881684.333333334</v>
      </c>
      <c r="U25" s="4">
        <f t="shared" si="6"/>
        <v>10891602</v>
      </c>
    </row>
    <row r="26" spans="1:22" x14ac:dyDescent="0.2">
      <c r="A26" s="16" t="s">
        <v>328</v>
      </c>
      <c r="B26" s="4">
        <v>1000000</v>
      </c>
      <c r="C26" s="4">
        <v>1000000</v>
      </c>
      <c r="D26" s="4">
        <v>0</v>
      </c>
      <c r="E26" s="4">
        <v>0</v>
      </c>
      <c r="F26" s="4">
        <f t="shared" si="4"/>
        <v>-8670000</v>
      </c>
      <c r="G26" s="4">
        <v>904600</v>
      </c>
      <c r="H26" s="4">
        <v>1123802</v>
      </c>
      <c r="I26" s="4">
        <v>-219202</v>
      </c>
      <c r="J26" s="4">
        <v>-5990782000</v>
      </c>
      <c r="K26" s="4">
        <f t="shared" si="5"/>
        <v>-175512955000</v>
      </c>
      <c r="L26" s="4">
        <v>1563</v>
      </c>
      <c r="M26" s="4">
        <v>2398</v>
      </c>
      <c r="N26" s="4">
        <v>230</v>
      </c>
      <c r="O26" s="4">
        <v>383</v>
      </c>
      <c r="P26" s="4">
        <v>3139300</v>
      </c>
      <c r="Q26" s="4">
        <v>5315500</v>
      </c>
      <c r="R26" s="5">
        <v>-1.26E-2</v>
      </c>
      <c r="S26" s="4">
        <v>10891602</v>
      </c>
      <c r="T26" s="4">
        <f t="shared" si="2"/>
        <v>13809900.666666666</v>
      </c>
      <c r="U26" s="4">
        <f t="shared" si="6"/>
        <v>10510800</v>
      </c>
      <c r="V26" s="5">
        <v>2.1400000000000002E-2</v>
      </c>
    </row>
    <row r="27" spans="1:22" x14ac:dyDescent="0.2">
      <c r="F27" s="4">
        <f t="shared" si="4"/>
        <v>-8670000</v>
      </c>
      <c r="G27" s="4">
        <v>254100</v>
      </c>
      <c r="H27" s="4">
        <v>944400</v>
      </c>
      <c r="I27" s="4">
        <v>-690300</v>
      </c>
      <c r="J27" s="4">
        <v>-19183995000</v>
      </c>
      <c r="K27" s="4">
        <f t="shared" si="5"/>
        <v>-169522173000</v>
      </c>
      <c r="L27" s="4">
        <v>1679</v>
      </c>
      <c r="M27" s="4">
        <v>1456</v>
      </c>
      <c r="N27" s="4">
        <v>194</v>
      </c>
      <c r="O27" s="4">
        <v>172</v>
      </c>
      <c r="P27" s="4">
        <v>3103200</v>
      </c>
      <c r="Q27" s="4">
        <v>2393300</v>
      </c>
      <c r="T27" s="4">
        <f t="shared" si="2"/>
        <v>13176543.428571429</v>
      </c>
      <c r="U27" s="4">
        <f t="shared" si="6"/>
        <v>10510800</v>
      </c>
    </row>
    <row r="28" spans="1:22" x14ac:dyDescent="0.2">
      <c r="A28" s="16" t="s">
        <v>326</v>
      </c>
      <c r="B28" s="4">
        <v>700000</v>
      </c>
      <c r="C28" s="4">
        <v>700000</v>
      </c>
      <c r="D28" s="4">
        <v>0</v>
      </c>
      <c r="E28" s="4">
        <v>0</v>
      </c>
      <c r="F28" s="4">
        <f t="shared" si="4"/>
        <v>-8670000</v>
      </c>
      <c r="G28" s="4">
        <v>505500</v>
      </c>
      <c r="H28" s="4">
        <v>946502</v>
      </c>
      <c r="I28" s="4">
        <v>-441002</v>
      </c>
      <c r="J28" s="4">
        <v>-12340287000</v>
      </c>
      <c r="K28" s="4">
        <f t="shared" si="5"/>
        <v>-150338178000</v>
      </c>
      <c r="L28" s="4">
        <v>3178</v>
      </c>
      <c r="M28" s="4">
        <v>3209</v>
      </c>
      <c r="N28" s="4">
        <v>476</v>
      </c>
      <c r="O28" s="4">
        <v>453</v>
      </c>
      <c r="P28" s="4">
        <v>6571400</v>
      </c>
      <c r="Q28" s="4">
        <v>6352700</v>
      </c>
      <c r="R28" s="5">
        <v>0</v>
      </c>
      <c r="S28" s="4">
        <v>13916502</v>
      </c>
      <c r="T28" s="4">
        <f t="shared" si="2"/>
        <v>13040886</v>
      </c>
      <c r="U28" s="4">
        <f t="shared" si="6"/>
        <v>10510800</v>
      </c>
      <c r="V28" s="5">
        <v>2.8399999999999998E-2</v>
      </c>
    </row>
    <row r="29" spans="1:22" x14ac:dyDescent="0.2">
      <c r="A29" s="16" t="s">
        <v>325</v>
      </c>
      <c r="B29" s="4">
        <v>1000000</v>
      </c>
      <c r="C29" s="4">
        <v>1000000</v>
      </c>
      <c r="D29" s="4">
        <v>0</v>
      </c>
      <c r="E29" s="4">
        <v>0</v>
      </c>
      <c r="F29" s="4">
        <f t="shared" si="4"/>
        <v>-8670000</v>
      </c>
      <c r="G29" s="4">
        <v>546000</v>
      </c>
      <c r="H29" s="4">
        <v>509601</v>
      </c>
      <c r="I29" s="4">
        <v>36399</v>
      </c>
      <c r="J29" s="4">
        <v>1003474000</v>
      </c>
      <c r="K29" s="4">
        <f t="shared" si="5"/>
        <v>-137997891000</v>
      </c>
      <c r="L29" s="4">
        <v>2106</v>
      </c>
      <c r="M29" s="4">
        <v>3086</v>
      </c>
      <c r="N29" s="4">
        <v>314</v>
      </c>
      <c r="O29" s="4">
        <v>361</v>
      </c>
      <c r="P29" s="4">
        <v>4402400</v>
      </c>
      <c r="Q29" s="4">
        <v>5399200</v>
      </c>
      <c r="R29" s="5">
        <v>-7.0999999999999995E-3</v>
      </c>
      <c r="S29" s="4">
        <v>11193801</v>
      </c>
      <c r="T29" s="4">
        <f t="shared" si="2"/>
        <v>12812543</v>
      </c>
      <c r="U29" s="4">
        <f t="shared" si="6"/>
        <v>10510800</v>
      </c>
      <c r="V29" s="5">
        <v>1.61E-2</v>
      </c>
    </row>
    <row r="30" spans="1:22" x14ac:dyDescent="0.2">
      <c r="F30" s="4">
        <f t="shared" si="4"/>
        <v>-8670000</v>
      </c>
      <c r="G30" s="4">
        <v>676400</v>
      </c>
      <c r="H30" s="4">
        <v>537500</v>
      </c>
      <c r="I30" s="4">
        <v>138900</v>
      </c>
      <c r="J30" s="4">
        <v>3788930000</v>
      </c>
      <c r="K30" s="4">
        <f t="shared" si="5"/>
        <v>-139001365000</v>
      </c>
      <c r="L30" s="4">
        <v>1369</v>
      </c>
      <c r="M30" s="4">
        <v>2433</v>
      </c>
      <c r="N30" s="4">
        <v>244</v>
      </c>
      <c r="O30" s="4">
        <v>378</v>
      </c>
      <c r="P30" s="4">
        <v>3277200</v>
      </c>
      <c r="Q30" s="4">
        <v>6056800</v>
      </c>
      <c r="T30" s="4">
        <f t="shared" si="2"/>
        <v>13116512.625</v>
      </c>
      <c r="U30" s="4">
        <f t="shared" si="6"/>
        <v>10510800</v>
      </c>
    </row>
    <row r="31" spans="1:22" x14ac:dyDescent="0.2">
      <c r="A31" s="16" t="s">
        <v>323</v>
      </c>
      <c r="B31" s="4">
        <v>50000</v>
      </c>
      <c r="C31" s="4">
        <v>50000</v>
      </c>
      <c r="D31" s="4">
        <v>0</v>
      </c>
      <c r="E31" s="4">
        <v>0</v>
      </c>
      <c r="F31" s="4">
        <f t="shared" si="4"/>
        <v>-8670000</v>
      </c>
      <c r="G31" s="4">
        <v>349700</v>
      </c>
      <c r="H31" s="4">
        <v>551300</v>
      </c>
      <c r="I31" s="4">
        <v>-201600</v>
      </c>
      <c r="J31" s="4">
        <v>-5567700000</v>
      </c>
      <c r="K31" s="4">
        <f t="shared" si="5"/>
        <v>-142790295000</v>
      </c>
      <c r="L31" s="4">
        <v>2394</v>
      </c>
      <c r="M31" s="4">
        <v>2700</v>
      </c>
      <c r="N31" s="4">
        <v>321</v>
      </c>
      <c r="O31" s="4">
        <v>303</v>
      </c>
      <c r="P31" s="4">
        <v>4647800</v>
      </c>
      <c r="Q31" s="4">
        <v>4906500</v>
      </c>
      <c r="R31" s="5">
        <v>1.4499999999999999E-2</v>
      </c>
      <c r="S31" s="4">
        <v>10510800</v>
      </c>
      <c r="T31" s="4">
        <f t="shared" si="2"/>
        <v>13393600.125</v>
      </c>
      <c r="U31" s="4">
        <f t="shared" si="6"/>
        <v>10460900</v>
      </c>
      <c r="V31" s="5">
        <v>1.61E-2</v>
      </c>
    </row>
    <row r="32" spans="1:22" x14ac:dyDescent="0.2">
      <c r="F32" s="4">
        <f t="shared" si="4"/>
        <v>-8670000</v>
      </c>
      <c r="G32" s="4">
        <v>260000</v>
      </c>
      <c r="H32" s="4">
        <v>794193</v>
      </c>
      <c r="I32" s="4">
        <v>-534193</v>
      </c>
      <c r="J32" s="4">
        <v>-14668082000</v>
      </c>
      <c r="K32" s="4">
        <f t="shared" si="5"/>
        <v>-137222595000</v>
      </c>
      <c r="L32" s="4">
        <v>1517</v>
      </c>
      <c r="M32" s="4">
        <v>2464</v>
      </c>
      <c r="N32" s="4">
        <v>282</v>
      </c>
      <c r="O32" s="4">
        <v>480</v>
      </c>
      <c r="P32" s="4">
        <v>4631000</v>
      </c>
      <c r="Q32" s="4">
        <v>6873600</v>
      </c>
      <c r="T32" s="4">
        <f t="shared" si="2"/>
        <v>13747855.666666666</v>
      </c>
      <c r="U32" s="4">
        <f t="shared" si="6"/>
        <v>9376400</v>
      </c>
    </row>
    <row r="33" spans="1:22" x14ac:dyDescent="0.2">
      <c r="F33" s="4">
        <f t="shared" si="4"/>
        <v>-8670000</v>
      </c>
      <c r="G33" s="4">
        <v>930700</v>
      </c>
      <c r="H33" s="4">
        <v>1491601</v>
      </c>
      <c r="I33" s="4">
        <v>-560901</v>
      </c>
      <c r="J33" s="4">
        <v>-15328150000</v>
      </c>
      <c r="K33" s="4">
        <f t="shared" si="5"/>
        <v>-122554513000</v>
      </c>
      <c r="L33" s="4">
        <v>2319</v>
      </c>
      <c r="M33" s="4">
        <v>1817</v>
      </c>
      <c r="N33" s="4">
        <v>288</v>
      </c>
      <c r="O33" s="4">
        <v>336</v>
      </c>
      <c r="P33" s="4">
        <v>4730900</v>
      </c>
      <c r="Q33" s="4">
        <v>4606300</v>
      </c>
      <c r="T33" s="4">
        <f t="shared" si="2"/>
        <v>15319930.1</v>
      </c>
      <c r="U33" s="4">
        <f t="shared" si="6"/>
        <v>9376400</v>
      </c>
    </row>
    <row r="34" spans="1:22" x14ac:dyDescent="0.2">
      <c r="A34" s="16" t="s">
        <v>320</v>
      </c>
      <c r="B34" s="4">
        <v>0</v>
      </c>
      <c r="C34" s="4">
        <v>0</v>
      </c>
      <c r="D34" s="4">
        <v>0</v>
      </c>
      <c r="E34" s="4">
        <v>0</v>
      </c>
      <c r="F34" s="4">
        <f t="shared" si="4"/>
        <v>-8670000</v>
      </c>
      <c r="G34" s="4">
        <v>570600</v>
      </c>
      <c r="H34" s="4">
        <v>1639001</v>
      </c>
      <c r="I34" s="4">
        <v>-1068401</v>
      </c>
      <c r="J34" s="4">
        <v>-29536986000</v>
      </c>
      <c r="K34" s="4">
        <f t="shared" si="5"/>
        <v>-107226363000</v>
      </c>
      <c r="L34" s="4">
        <v>4937</v>
      </c>
      <c r="M34" s="4">
        <v>4310</v>
      </c>
      <c r="N34" s="4">
        <v>794</v>
      </c>
      <c r="O34" s="4">
        <v>730</v>
      </c>
      <c r="P34" s="4">
        <v>12780200</v>
      </c>
      <c r="Q34" s="4">
        <v>10699800</v>
      </c>
      <c r="R34" s="5">
        <v>-1.2800000000000001E-2</v>
      </c>
      <c r="S34" s="4">
        <v>25975601</v>
      </c>
      <c r="T34" s="4">
        <f t="shared" si="2"/>
        <v>14274290</v>
      </c>
      <c r="U34" s="4">
        <f t="shared" si="6"/>
        <v>9376400</v>
      </c>
      <c r="V34" s="5">
        <v>3.8800000000000001E-2</v>
      </c>
    </row>
    <row r="35" spans="1:22" x14ac:dyDescent="0.2">
      <c r="A35" s="16" t="s">
        <v>319</v>
      </c>
      <c r="B35" s="4">
        <v>0</v>
      </c>
      <c r="C35" s="4">
        <v>0</v>
      </c>
      <c r="D35" s="4">
        <v>0</v>
      </c>
      <c r="E35" s="4">
        <v>0</v>
      </c>
      <c r="F35" s="4">
        <f t="shared" si="4"/>
        <v>-8670000</v>
      </c>
      <c r="G35" s="4">
        <v>70800</v>
      </c>
      <c r="H35" s="4">
        <v>454800</v>
      </c>
      <c r="I35" s="4">
        <v>-384000</v>
      </c>
      <c r="J35" s="4">
        <v>-10624590000</v>
      </c>
      <c r="K35" s="4">
        <f t="shared" si="5"/>
        <v>-77689377000</v>
      </c>
      <c r="L35" s="4">
        <v>2178</v>
      </c>
      <c r="M35" s="4">
        <v>1798</v>
      </c>
      <c r="N35" s="4">
        <v>222</v>
      </c>
      <c r="O35" s="4">
        <v>278</v>
      </c>
      <c r="P35" s="4">
        <v>3227900</v>
      </c>
      <c r="Q35" s="4">
        <v>3553200</v>
      </c>
      <c r="R35" s="5">
        <v>-1.8E-3</v>
      </c>
      <c r="S35" s="4">
        <v>10801800</v>
      </c>
      <c r="T35" s="4">
        <f t="shared" si="2"/>
        <v>13829220</v>
      </c>
      <c r="U35" s="4">
        <f t="shared" si="6"/>
        <v>9376400</v>
      </c>
      <c r="V35" s="5">
        <v>9.1000000000000004E-3</v>
      </c>
    </row>
    <row r="36" spans="1:22" x14ac:dyDescent="0.2">
      <c r="A36" s="16" t="s">
        <v>318</v>
      </c>
      <c r="B36" s="4">
        <v>100000</v>
      </c>
      <c r="C36" s="4">
        <v>100000</v>
      </c>
      <c r="D36" s="4">
        <v>0</v>
      </c>
      <c r="E36" s="4">
        <v>0</v>
      </c>
      <c r="F36" s="4">
        <f t="shared" si="4"/>
        <v>-8670000</v>
      </c>
      <c r="G36" s="4">
        <v>54600</v>
      </c>
      <c r="H36" s="4">
        <v>940500</v>
      </c>
      <c r="I36" s="4">
        <v>-885900</v>
      </c>
      <c r="J36" s="4">
        <v>-24432600000</v>
      </c>
      <c r="K36" s="4">
        <f t="shared" si="5"/>
        <v>-67064787000</v>
      </c>
      <c r="L36" s="4">
        <v>2166</v>
      </c>
      <c r="M36" s="4">
        <v>2124</v>
      </c>
      <c r="N36" s="4">
        <v>308</v>
      </c>
      <c r="O36" s="4">
        <v>397</v>
      </c>
      <c r="P36" s="4">
        <v>4610400</v>
      </c>
      <c r="Q36" s="4">
        <v>5195200</v>
      </c>
      <c r="R36" s="5">
        <v>5.5000000000000005E-3</v>
      </c>
      <c r="S36" s="4">
        <v>10460900</v>
      </c>
      <c r="T36" s="4">
        <f t="shared" si="2"/>
        <v>14058940</v>
      </c>
      <c r="U36" s="4">
        <f t="shared" si="6"/>
        <v>9376400</v>
      </c>
      <c r="V36" s="5">
        <v>1.8000000000000002E-2</v>
      </c>
    </row>
    <row r="37" spans="1:22" x14ac:dyDescent="0.2">
      <c r="A37" s="16" t="s">
        <v>317</v>
      </c>
      <c r="B37" s="4">
        <v>2060000</v>
      </c>
      <c r="C37" s="4">
        <v>2060000</v>
      </c>
      <c r="D37" s="4">
        <v>0</v>
      </c>
      <c r="E37" s="4">
        <v>0</v>
      </c>
      <c r="F37" s="4">
        <f t="shared" si="4"/>
        <v>-8670000</v>
      </c>
      <c r="G37" s="4">
        <v>99800</v>
      </c>
      <c r="H37" s="4">
        <v>1154000</v>
      </c>
      <c r="I37" s="4">
        <v>-1054200</v>
      </c>
      <c r="J37" s="4">
        <v>-29017005000</v>
      </c>
      <c r="K37" s="4">
        <f t="shared" si="5"/>
        <v>-42632187000</v>
      </c>
      <c r="L37" s="4">
        <v>1426</v>
      </c>
      <c r="M37" s="4">
        <v>2079</v>
      </c>
      <c r="N37" s="4">
        <v>216</v>
      </c>
      <c r="O37" s="4">
        <v>285</v>
      </c>
      <c r="P37" s="4">
        <v>2879000</v>
      </c>
      <c r="Q37" s="4">
        <v>4040700</v>
      </c>
      <c r="R37" s="5">
        <v>-5.4000000000000003E-3</v>
      </c>
      <c r="S37" s="4">
        <v>9376400</v>
      </c>
      <c r="T37" s="4">
        <f t="shared" si="2"/>
        <v>14653565</v>
      </c>
      <c r="U37" s="4">
        <f t="shared" si="6"/>
        <v>9595400</v>
      </c>
      <c r="V37" s="5">
        <v>1.4499999999999999E-2</v>
      </c>
    </row>
    <row r="38" spans="1:22" x14ac:dyDescent="0.2">
      <c r="A38" s="16" t="s">
        <v>316</v>
      </c>
      <c r="B38" s="4">
        <v>1050000</v>
      </c>
      <c r="C38" s="4">
        <v>1050000</v>
      </c>
      <c r="D38" s="4">
        <v>0</v>
      </c>
      <c r="E38" s="4">
        <v>0</v>
      </c>
      <c r="F38" s="4">
        <f t="shared" si="4"/>
        <v>-8670000</v>
      </c>
      <c r="G38" s="4">
        <v>306800</v>
      </c>
      <c r="H38" s="4">
        <v>698100</v>
      </c>
      <c r="I38" s="4">
        <v>-391300</v>
      </c>
      <c r="J38" s="4">
        <v>-10740700000</v>
      </c>
      <c r="K38" s="4">
        <f t="shared" si="5"/>
        <v>-13615182000</v>
      </c>
      <c r="L38" s="4">
        <v>2230</v>
      </c>
      <c r="M38" s="4">
        <v>2871</v>
      </c>
      <c r="N38" s="4">
        <v>343</v>
      </c>
      <c r="O38" s="4">
        <v>397</v>
      </c>
      <c r="P38" s="4">
        <v>5040600</v>
      </c>
      <c r="Q38" s="4">
        <v>5837700</v>
      </c>
      <c r="R38" s="5">
        <v>3.7000000000000002E-3</v>
      </c>
      <c r="S38" s="4">
        <v>12966900</v>
      </c>
      <c r="T38" s="4">
        <f t="shared" si="2"/>
        <v>14553125</v>
      </c>
      <c r="U38" s="4">
        <f t="shared" si="6"/>
        <v>9595400</v>
      </c>
      <c r="V38" s="5">
        <v>1.8100000000000002E-2</v>
      </c>
    </row>
    <row r="39" spans="1:22" x14ac:dyDescent="0.2">
      <c r="A39" s="16" t="s">
        <v>315</v>
      </c>
      <c r="B39" s="4">
        <v>0</v>
      </c>
      <c r="C39" s="4">
        <v>0</v>
      </c>
      <c r="D39" s="4">
        <v>0</v>
      </c>
      <c r="E39" s="4">
        <v>0</v>
      </c>
      <c r="F39" s="4">
        <f t="shared" ref="F39:F44" si="7">E39+F40</f>
        <v>-8670000</v>
      </c>
      <c r="G39" s="4">
        <v>494000</v>
      </c>
      <c r="H39" s="4">
        <v>118440</v>
      </c>
      <c r="I39" s="4">
        <v>375560</v>
      </c>
      <c r="J39" s="4">
        <v>10269065000</v>
      </c>
      <c r="K39" s="4">
        <f t="shared" ref="K39:K44" si="8">K40+J39</f>
        <v>-2874482000</v>
      </c>
      <c r="L39" s="4">
        <v>1765</v>
      </c>
      <c r="M39" s="4">
        <v>2553</v>
      </c>
      <c r="N39" s="4">
        <v>237</v>
      </c>
      <c r="O39" s="4">
        <v>356</v>
      </c>
      <c r="P39" s="4">
        <v>3454200</v>
      </c>
      <c r="Q39" s="4">
        <v>5096000</v>
      </c>
      <c r="R39" s="5">
        <v>1.4800000000000001E-2</v>
      </c>
      <c r="S39" s="4">
        <v>9595400</v>
      </c>
      <c r="T39" s="4">
        <f t="shared" ref="T39:T44" si="9">AVERAGE(S40:S49)</f>
        <v>14286685</v>
      </c>
      <c r="U39" s="4">
        <f t="shared" ref="U39:U44" si="10">MIN(S40:S44)</f>
        <v>12727500</v>
      </c>
      <c r="V39" s="5">
        <v>1.09E-2</v>
      </c>
    </row>
    <row r="40" spans="1:22" x14ac:dyDescent="0.2">
      <c r="A40" s="16" t="s">
        <v>314</v>
      </c>
      <c r="B40" s="4">
        <v>1000000</v>
      </c>
      <c r="C40" s="4">
        <v>1000000</v>
      </c>
      <c r="D40" s="4">
        <v>0</v>
      </c>
      <c r="E40" s="4">
        <v>0</v>
      </c>
      <c r="F40" s="4">
        <f t="shared" si="7"/>
        <v>-8670000</v>
      </c>
      <c r="G40" s="4">
        <v>308600</v>
      </c>
      <c r="H40" s="4">
        <v>864200</v>
      </c>
      <c r="I40" s="4">
        <v>-555600</v>
      </c>
      <c r="J40" s="4">
        <v>-15689555000</v>
      </c>
      <c r="K40" s="4">
        <f t="shared" si="8"/>
        <v>-13143547000</v>
      </c>
      <c r="L40" s="4">
        <v>2028</v>
      </c>
      <c r="M40" s="4">
        <v>2603</v>
      </c>
      <c r="N40" s="4">
        <v>335</v>
      </c>
      <c r="O40" s="4">
        <v>398</v>
      </c>
      <c r="P40" s="4">
        <v>4979100</v>
      </c>
      <c r="Q40" s="4">
        <v>7689300</v>
      </c>
      <c r="R40" s="5">
        <v>-2.9399999999999999E-2</v>
      </c>
      <c r="S40" s="4">
        <v>15244300</v>
      </c>
      <c r="T40" s="4">
        <f t="shared" si="9"/>
        <v>13293885.1</v>
      </c>
      <c r="U40" s="4">
        <f t="shared" si="10"/>
        <v>6351100</v>
      </c>
      <c r="V40" s="5">
        <v>4.2300000000000004E-2</v>
      </c>
    </row>
    <row r="41" spans="1:22" x14ac:dyDescent="0.2">
      <c r="A41" s="16" t="s">
        <v>310</v>
      </c>
      <c r="B41" s="4">
        <v>833600</v>
      </c>
      <c r="C41" s="4">
        <v>833600</v>
      </c>
      <c r="D41" s="4">
        <v>0</v>
      </c>
      <c r="E41" s="4">
        <v>0</v>
      </c>
      <c r="F41" s="4">
        <f t="shared" si="7"/>
        <v>-8670000</v>
      </c>
      <c r="G41" s="4">
        <v>709900</v>
      </c>
      <c r="H41" s="4">
        <v>228200</v>
      </c>
      <c r="I41" s="4">
        <v>481700</v>
      </c>
      <c r="J41" s="4">
        <v>13537000000</v>
      </c>
      <c r="K41" s="4">
        <f t="shared" si="8"/>
        <v>2546008000</v>
      </c>
      <c r="L41" s="4">
        <v>2425</v>
      </c>
      <c r="M41" s="4">
        <v>1757</v>
      </c>
      <c r="N41" s="4">
        <v>380</v>
      </c>
      <c r="O41" s="4">
        <v>290</v>
      </c>
      <c r="P41" s="4">
        <v>6059500</v>
      </c>
      <c r="Q41" s="4">
        <v>4686100</v>
      </c>
      <c r="R41" s="5">
        <v>5.4000000000000003E-3</v>
      </c>
      <c r="S41" s="4">
        <v>12727500</v>
      </c>
      <c r="T41" s="4">
        <f t="shared" si="9"/>
        <v>13211535.199999999</v>
      </c>
      <c r="U41" s="4">
        <f t="shared" si="10"/>
        <v>6351100</v>
      </c>
      <c r="V41" s="5">
        <v>1.2500000000000001E-2</v>
      </c>
    </row>
    <row r="42" spans="1:22" x14ac:dyDescent="0.2">
      <c r="A42" s="16" t="s">
        <v>309</v>
      </c>
      <c r="B42" s="4">
        <v>4565300</v>
      </c>
      <c r="C42" s="4">
        <v>4565300</v>
      </c>
      <c r="D42" s="4">
        <v>0</v>
      </c>
      <c r="E42" s="4">
        <v>0</v>
      </c>
      <c r="F42" s="4">
        <f t="shared" si="7"/>
        <v>-8670000</v>
      </c>
      <c r="G42" s="4">
        <v>702500</v>
      </c>
      <c r="H42" s="4">
        <v>6729500</v>
      </c>
      <c r="I42" s="4">
        <v>-6027000</v>
      </c>
      <c r="J42" s="4">
        <v>-157627158000</v>
      </c>
      <c r="K42" s="4">
        <f t="shared" si="8"/>
        <v>-10990992000</v>
      </c>
      <c r="L42" s="4">
        <v>1333</v>
      </c>
      <c r="M42" s="4">
        <v>1755</v>
      </c>
      <c r="N42" s="4">
        <v>157</v>
      </c>
      <c r="O42" s="4">
        <v>179</v>
      </c>
      <c r="P42" s="4">
        <v>2297800</v>
      </c>
      <c r="Q42" s="4">
        <v>2696200</v>
      </c>
      <c r="R42" s="5">
        <v>1.8E-3</v>
      </c>
      <c r="S42" s="4">
        <v>16581900</v>
      </c>
      <c r="T42" s="4">
        <f t="shared" si="9"/>
        <v>12738495.199999999</v>
      </c>
      <c r="U42" s="4">
        <f t="shared" si="10"/>
        <v>6351100</v>
      </c>
      <c r="V42" s="5">
        <v>9.0000000000000011E-3</v>
      </c>
    </row>
    <row r="43" spans="1:22" x14ac:dyDescent="0.2">
      <c r="A43" s="16" t="s">
        <v>306</v>
      </c>
      <c r="B43" s="4">
        <v>1318200</v>
      </c>
      <c r="C43" s="4">
        <v>1318200</v>
      </c>
      <c r="D43" s="4">
        <v>0</v>
      </c>
      <c r="E43" s="4">
        <v>0</v>
      </c>
      <c r="F43" s="4">
        <f t="shared" si="7"/>
        <v>-8670000</v>
      </c>
      <c r="G43" s="4">
        <v>988500</v>
      </c>
      <c r="H43" s="4">
        <v>708400</v>
      </c>
      <c r="I43" s="4">
        <v>280100</v>
      </c>
      <c r="J43" s="4">
        <v>7672970000</v>
      </c>
      <c r="K43" s="4">
        <f t="shared" si="8"/>
        <v>146636166000</v>
      </c>
      <c r="L43" s="4">
        <v>6962</v>
      </c>
      <c r="M43" s="4">
        <v>3245</v>
      </c>
      <c r="N43" s="4">
        <v>1199</v>
      </c>
      <c r="O43" s="4">
        <v>451</v>
      </c>
      <c r="P43" s="4">
        <v>20274600</v>
      </c>
      <c r="Q43" s="4">
        <v>6923300</v>
      </c>
      <c r="R43" s="5">
        <v>5.91E-2</v>
      </c>
      <c r="S43" s="4">
        <v>29468600</v>
      </c>
      <c r="T43" s="4">
        <f t="shared" si="9"/>
        <v>10994755.300000001</v>
      </c>
      <c r="U43" s="4">
        <f t="shared" si="10"/>
        <v>6351100</v>
      </c>
      <c r="V43" s="5">
        <v>6.6100000000000006E-2</v>
      </c>
    </row>
    <row r="44" spans="1:22" x14ac:dyDescent="0.2">
      <c r="A44" s="16" t="s">
        <v>305</v>
      </c>
      <c r="B44" s="4">
        <v>500000</v>
      </c>
      <c r="C44" s="4">
        <v>500000</v>
      </c>
      <c r="D44" s="4">
        <v>0</v>
      </c>
      <c r="E44" s="4">
        <v>0</v>
      </c>
      <c r="F44" s="4">
        <f t="shared" si="7"/>
        <v>-8670000</v>
      </c>
      <c r="G44" s="4">
        <v>4404100</v>
      </c>
      <c r="H44" s="4">
        <v>519500</v>
      </c>
      <c r="I44" s="4">
        <v>3884600</v>
      </c>
      <c r="J44" s="4">
        <v>102339850000</v>
      </c>
      <c r="K44" s="4">
        <f t="shared" si="8"/>
        <v>138963196000</v>
      </c>
      <c r="L44" s="4">
        <v>1784</v>
      </c>
      <c r="M44" s="4">
        <v>1439</v>
      </c>
      <c r="N44" s="4">
        <v>332</v>
      </c>
      <c r="O44" s="4">
        <v>306</v>
      </c>
      <c r="P44" s="4">
        <v>4254000</v>
      </c>
      <c r="Q44" s="4">
        <v>4512200</v>
      </c>
      <c r="R44" s="5">
        <v>9.7000000000000003E-3</v>
      </c>
      <c r="S44" s="4">
        <v>15519200</v>
      </c>
      <c r="T44" s="4">
        <f t="shared" si="9"/>
        <v>10722965.300000001</v>
      </c>
      <c r="U44" s="4">
        <f t="shared" si="10"/>
        <v>6351100</v>
      </c>
      <c r="V44" s="5">
        <v>1.72E-2</v>
      </c>
    </row>
    <row r="45" spans="1:22" x14ac:dyDescent="0.2">
      <c r="A45" s="16" t="s">
        <v>304</v>
      </c>
      <c r="B45" s="4">
        <v>0</v>
      </c>
      <c r="C45" s="4">
        <v>0</v>
      </c>
      <c r="D45" s="4">
        <v>0</v>
      </c>
      <c r="E45" s="4">
        <v>0</v>
      </c>
      <c r="F45" s="4">
        <f t="shared" ref="F45:F55" si="11">E45+F46</f>
        <v>-8670000</v>
      </c>
      <c r="G45" s="4">
        <v>1817400</v>
      </c>
      <c r="H45" s="4">
        <v>208200</v>
      </c>
      <c r="I45" s="4">
        <v>1609200</v>
      </c>
      <c r="J45" s="4">
        <v>41806755000</v>
      </c>
      <c r="K45" s="4">
        <f t="shared" ref="K45:K55" si="12">K46+J45</f>
        <v>36623346000</v>
      </c>
      <c r="L45" s="4">
        <v>1807</v>
      </c>
      <c r="M45" s="4">
        <v>677</v>
      </c>
      <c r="N45" s="4">
        <v>240</v>
      </c>
      <c r="O45" s="4">
        <v>114</v>
      </c>
      <c r="P45" s="4">
        <v>4094100</v>
      </c>
      <c r="Q45" s="4">
        <v>1736600</v>
      </c>
      <c r="R45" s="5">
        <v>9.7999999999999997E-3</v>
      </c>
      <c r="S45" s="4">
        <v>6351100</v>
      </c>
      <c r="T45" s="4">
        <f t="shared" ref="T45:T61" si="13">AVERAGE(S46:S55)</f>
        <v>11161885.300000001</v>
      </c>
      <c r="U45" s="4">
        <f t="shared" ref="U45:U55" si="14">MIN(S46:S50)</f>
        <v>5316301</v>
      </c>
      <c r="V45" s="5">
        <v>1.54E-2</v>
      </c>
    </row>
    <row r="46" spans="1:22" x14ac:dyDescent="0.2">
      <c r="A46" s="16" t="s">
        <v>303</v>
      </c>
      <c r="B46" s="4">
        <v>500000</v>
      </c>
      <c r="C46" s="4">
        <v>500000</v>
      </c>
      <c r="D46" s="4">
        <v>0</v>
      </c>
      <c r="E46" s="4">
        <v>0</v>
      </c>
      <c r="F46" s="4">
        <f t="shared" si="11"/>
        <v>-8670000</v>
      </c>
      <c r="G46" s="4">
        <v>1068900</v>
      </c>
      <c r="H46" s="4">
        <v>1671500</v>
      </c>
      <c r="I46" s="4">
        <v>-602600</v>
      </c>
      <c r="J46" s="4">
        <v>-15608110000</v>
      </c>
      <c r="K46" s="4">
        <f t="shared" si="12"/>
        <v>-5183409000</v>
      </c>
      <c r="L46" s="4">
        <v>1421</v>
      </c>
      <c r="M46" s="4">
        <v>2964</v>
      </c>
      <c r="N46" s="4">
        <v>240</v>
      </c>
      <c r="O46" s="4">
        <v>493</v>
      </c>
      <c r="P46" s="4">
        <v>3666800</v>
      </c>
      <c r="Q46" s="4">
        <v>7853000</v>
      </c>
      <c r="R46" s="5">
        <v>-7.7000000000000002E-3</v>
      </c>
      <c r="S46" s="4">
        <v>12758100</v>
      </c>
      <c r="T46" s="4">
        <f t="shared" si="13"/>
        <v>10858151.199999999</v>
      </c>
      <c r="U46" s="4">
        <f t="shared" si="14"/>
        <v>5316301</v>
      </c>
      <c r="V46" s="5">
        <v>2.1099999999999997E-2</v>
      </c>
    </row>
    <row r="47" spans="1:22" x14ac:dyDescent="0.2">
      <c r="A47" s="16" t="s">
        <v>299</v>
      </c>
      <c r="B47" s="4">
        <v>8943650</v>
      </c>
      <c r="C47" s="4">
        <v>8943650</v>
      </c>
      <c r="D47" s="4">
        <v>0</v>
      </c>
      <c r="E47" s="4">
        <v>0</v>
      </c>
      <c r="F47" s="4">
        <f t="shared" si="11"/>
        <v>-8670000</v>
      </c>
      <c r="G47" s="4">
        <v>644200</v>
      </c>
      <c r="H47" s="4">
        <v>93795</v>
      </c>
      <c r="I47" s="4">
        <v>550405</v>
      </c>
      <c r="J47" s="4">
        <v>14308400000</v>
      </c>
      <c r="K47" s="4">
        <f t="shared" si="12"/>
        <v>10424701000</v>
      </c>
      <c r="L47" s="4">
        <v>855</v>
      </c>
      <c r="M47" s="4">
        <v>1142</v>
      </c>
      <c r="N47" s="4">
        <v>144</v>
      </c>
      <c r="O47" s="4">
        <v>222</v>
      </c>
      <c r="P47" s="4">
        <v>2208700</v>
      </c>
      <c r="Q47" s="4">
        <v>3768800</v>
      </c>
      <c r="R47" s="5">
        <v>0</v>
      </c>
      <c r="S47" s="4">
        <v>15322650</v>
      </c>
      <c r="T47" s="4">
        <f t="shared" si="13"/>
        <v>10564468.4</v>
      </c>
      <c r="U47" s="4">
        <f t="shared" si="14"/>
        <v>5316301</v>
      </c>
      <c r="V47" s="5">
        <v>1.15E-2</v>
      </c>
    </row>
    <row r="48" spans="1:22" x14ac:dyDescent="0.2">
      <c r="A48" s="16" t="s">
        <v>298</v>
      </c>
      <c r="B48" s="4">
        <v>2685900</v>
      </c>
      <c r="C48" s="4">
        <v>2685900</v>
      </c>
      <c r="D48" s="4">
        <v>0</v>
      </c>
      <c r="E48" s="4">
        <v>0</v>
      </c>
      <c r="F48" s="4">
        <f t="shared" si="11"/>
        <v>-8670000</v>
      </c>
      <c r="G48" s="4">
        <v>147100</v>
      </c>
      <c r="H48" s="4">
        <v>265400</v>
      </c>
      <c r="I48" s="4">
        <v>-118300</v>
      </c>
      <c r="J48" s="4">
        <v>-3107345000</v>
      </c>
      <c r="K48" s="4">
        <f t="shared" si="12"/>
        <v>-3883699000</v>
      </c>
      <c r="L48" s="4">
        <v>995</v>
      </c>
      <c r="M48" s="4">
        <v>1407</v>
      </c>
      <c r="N48" s="4">
        <v>206</v>
      </c>
      <c r="O48" s="4">
        <v>301</v>
      </c>
      <c r="P48" s="4">
        <v>3223700</v>
      </c>
      <c r="Q48" s="4">
        <v>5073200</v>
      </c>
      <c r="R48" s="5">
        <v>-1.34E-2</v>
      </c>
      <c r="S48" s="4">
        <v>11962500</v>
      </c>
      <c r="T48" s="4">
        <f t="shared" si="13"/>
        <v>10540772.800000001</v>
      </c>
      <c r="U48" s="4">
        <f t="shared" si="14"/>
        <v>5316301</v>
      </c>
      <c r="V48" s="5">
        <v>2.0799999999999999E-2</v>
      </c>
    </row>
    <row r="49" spans="1:22" x14ac:dyDescent="0.2">
      <c r="A49" s="16" t="s">
        <v>286</v>
      </c>
      <c r="B49" s="4">
        <v>0</v>
      </c>
      <c r="C49" s="4">
        <v>0</v>
      </c>
      <c r="D49" s="4">
        <v>0</v>
      </c>
      <c r="E49" s="4">
        <v>0</v>
      </c>
      <c r="F49" s="4">
        <f t="shared" si="11"/>
        <v>-8670000</v>
      </c>
      <c r="G49" s="4">
        <v>954800</v>
      </c>
      <c r="H49" s="4">
        <v>308300</v>
      </c>
      <c r="I49" s="4">
        <v>646500</v>
      </c>
      <c r="J49" s="4">
        <v>16976240000</v>
      </c>
      <c r="K49" s="4">
        <f t="shared" si="12"/>
        <v>-776354000</v>
      </c>
      <c r="L49" s="4">
        <v>1821</v>
      </c>
      <c r="M49" s="4">
        <v>775</v>
      </c>
      <c r="N49" s="4">
        <v>285</v>
      </c>
      <c r="O49" s="4">
        <v>131</v>
      </c>
      <c r="P49" s="4">
        <v>4474500</v>
      </c>
      <c r="Q49" s="4">
        <v>1867300</v>
      </c>
      <c r="R49" s="5">
        <v>1.9400000000000001E-2</v>
      </c>
      <c r="S49" s="4">
        <v>6931000</v>
      </c>
      <c r="T49" s="4">
        <f t="shared" si="13"/>
        <v>12405160.800000001</v>
      </c>
      <c r="U49" s="4">
        <f t="shared" si="14"/>
        <v>5316301</v>
      </c>
      <c r="V49" s="5">
        <v>2.0899999999999998E-2</v>
      </c>
    </row>
    <row r="50" spans="1:22" x14ac:dyDescent="0.2">
      <c r="A50" s="16" t="s">
        <v>285</v>
      </c>
      <c r="B50" s="4">
        <v>0</v>
      </c>
      <c r="C50" s="4">
        <v>0</v>
      </c>
      <c r="D50" s="4">
        <v>0</v>
      </c>
      <c r="E50" s="4">
        <v>0</v>
      </c>
      <c r="F50" s="4">
        <f t="shared" si="11"/>
        <v>-8670000</v>
      </c>
      <c r="G50" s="4">
        <v>221400</v>
      </c>
      <c r="H50" s="4">
        <v>331601</v>
      </c>
      <c r="I50" s="4">
        <v>-110201</v>
      </c>
      <c r="J50" s="4">
        <v>-2923989000</v>
      </c>
      <c r="K50" s="4">
        <f t="shared" si="12"/>
        <v>-17752594000</v>
      </c>
      <c r="L50" s="4">
        <v>834</v>
      </c>
      <c r="M50" s="4">
        <v>1143</v>
      </c>
      <c r="N50" s="4">
        <v>131</v>
      </c>
      <c r="O50" s="4">
        <v>172</v>
      </c>
      <c r="P50" s="4">
        <v>2104800</v>
      </c>
      <c r="Q50" s="4">
        <v>2647100</v>
      </c>
      <c r="R50" s="5">
        <v>0</v>
      </c>
      <c r="S50" s="4">
        <v>5316301</v>
      </c>
      <c r="T50" s="4">
        <f t="shared" si="13"/>
        <v>12867715.6</v>
      </c>
      <c r="U50" s="4">
        <f t="shared" si="14"/>
        <v>10740300</v>
      </c>
      <c r="V50" s="5">
        <v>1.1599999999999999E-2</v>
      </c>
    </row>
    <row r="51" spans="1:22" x14ac:dyDescent="0.2">
      <c r="A51" s="16" t="s">
        <v>284</v>
      </c>
      <c r="B51" s="4">
        <v>432100</v>
      </c>
      <c r="C51" s="4">
        <v>432100</v>
      </c>
      <c r="D51" s="4">
        <v>0</v>
      </c>
      <c r="E51" s="4">
        <v>0</v>
      </c>
      <c r="F51" s="4">
        <f t="shared" si="11"/>
        <v>-8670000</v>
      </c>
      <c r="G51" s="4">
        <v>570200</v>
      </c>
      <c r="H51" s="4">
        <v>452001</v>
      </c>
      <c r="I51" s="4">
        <v>118199</v>
      </c>
      <c r="J51" s="4">
        <v>3049426000</v>
      </c>
      <c r="K51" s="4">
        <f t="shared" si="12"/>
        <v>-14828605000</v>
      </c>
      <c r="L51" s="4">
        <v>1148</v>
      </c>
      <c r="M51" s="4">
        <v>2336</v>
      </c>
      <c r="N51" s="4">
        <v>234</v>
      </c>
      <c r="O51" s="4">
        <v>459</v>
      </c>
      <c r="P51" s="4">
        <v>3573800</v>
      </c>
      <c r="Q51" s="4">
        <v>7205400</v>
      </c>
      <c r="R51" s="5">
        <v>-9.5999999999999992E-3</v>
      </c>
      <c r="S51" s="4">
        <v>11904001</v>
      </c>
      <c r="T51" s="4">
        <f t="shared" si="13"/>
        <v>13438381.6</v>
      </c>
      <c r="U51" s="4">
        <f t="shared" si="14"/>
        <v>9720759</v>
      </c>
      <c r="V51" s="5">
        <v>1.54E-2</v>
      </c>
    </row>
    <row r="52" spans="1:22" x14ac:dyDescent="0.2">
      <c r="A52" s="16" t="s">
        <v>283</v>
      </c>
      <c r="B52" s="4">
        <v>20000</v>
      </c>
      <c r="C52" s="4">
        <v>20000</v>
      </c>
      <c r="D52" s="4">
        <v>0</v>
      </c>
      <c r="E52" s="4">
        <v>0</v>
      </c>
      <c r="F52" s="4">
        <f t="shared" si="11"/>
        <v>-8670000</v>
      </c>
      <c r="G52" s="4">
        <v>217000</v>
      </c>
      <c r="H52" s="4">
        <v>2307600</v>
      </c>
      <c r="I52" s="4">
        <v>-2090600</v>
      </c>
      <c r="J52" s="4">
        <v>-54936760000</v>
      </c>
      <c r="K52" s="4">
        <f t="shared" si="12"/>
        <v>-17878031000</v>
      </c>
      <c r="L52" s="4">
        <v>1163</v>
      </c>
      <c r="M52" s="4">
        <v>1681</v>
      </c>
      <c r="N52" s="4">
        <v>259</v>
      </c>
      <c r="O52" s="4">
        <v>391</v>
      </c>
      <c r="P52" s="4">
        <v>4029300</v>
      </c>
      <c r="Q52" s="4">
        <v>6341600</v>
      </c>
      <c r="R52" s="5">
        <v>-9.4999999999999998E-3</v>
      </c>
      <c r="S52" s="4">
        <v>11851500</v>
      </c>
      <c r="T52" s="4">
        <f t="shared" si="13"/>
        <v>13798181.6</v>
      </c>
      <c r="U52" s="4">
        <f t="shared" si="14"/>
        <v>9720759</v>
      </c>
      <c r="V52" s="5">
        <v>1.52E-2</v>
      </c>
    </row>
    <row r="53" spans="1:22" x14ac:dyDescent="0.2">
      <c r="A53" s="16" t="s">
        <v>282</v>
      </c>
      <c r="B53" s="4">
        <v>0</v>
      </c>
      <c r="C53" s="4">
        <v>0</v>
      </c>
      <c r="D53" s="4">
        <v>0</v>
      </c>
      <c r="E53" s="4">
        <v>0</v>
      </c>
      <c r="F53" s="4">
        <f t="shared" si="11"/>
        <v>-8670000</v>
      </c>
      <c r="G53" s="4">
        <v>479600</v>
      </c>
      <c r="H53" s="4">
        <v>94101</v>
      </c>
      <c r="I53" s="4">
        <v>385499</v>
      </c>
      <c r="J53" s="4">
        <v>10056476000</v>
      </c>
      <c r="K53" s="4">
        <f t="shared" si="12"/>
        <v>37058729000</v>
      </c>
      <c r="L53" s="4">
        <v>1809</v>
      </c>
      <c r="M53" s="4">
        <v>2205</v>
      </c>
      <c r="N53" s="4">
        <v>338</v>
      </c>
      <c r="O53" s="4">
        <v>370</v>
      </c>
      <c r="P53" s="4">
        <v>4887600</v>
      </c>
      <c r="Q53" s="4">
        <v>5748300</v>
      </c>
      <c r="R53" s="5">
        <v>1.3500000000000002E-2</v>
      </c>
      <c r="S53" s="4">
        <v>12031201</v>
      </c>
      <c r="T53" s="4">
        <f t="shared" si="13"/>
        <v>13834950</v>
      </c>
      <c r="U53" s="4">
        <f t="shared" si="14"/>
        <v>9720759</v>
      </c>
      <c r="V53" s="5">
        <v>1.9099999999999999E-2</v>
      </c>
    </row>
    <row r="54" spans="1:22" x14ac:dyDescent="0.2">
      <c r="A54" s="16" t="s">
        <v>281</v>
      </c>
      <c r="B54" s="4">
        <v>0</v>
      </c>
      <c r="C54" s="4">
        <v>0</v>
      </c>
      <c r="D54" s="4">
        <v>0</v>
      </c>
      <c r="E54" s="4">
        <v>0</v>
      </c>
      <c r="F54" s="4">
        <f t="shared" si="11"/>
        <v>-8670000</v>
      </c>
      <c r="G54" s="4">
        <v>847700</v>
      </c>
      <c r="H54" s="4">
        <v>119500</v>
      </c>
      <c r="I54" s="4">
        <v>728200</v>
      </c>
      <c r="J54" s="4">
        <v>18791405000</v>
      </c>
      <c r="K54" s="4">
        <f t="shared" si="12"/>
        <v>27002253000</v>
      </c>
      <c r="L54" s="4">
        <v>1958</v>
      </c>
      <c r="M54" s="4">
        <v>1306</v>
      </c>
      <c r="N54" s="4">
        <v>333</v>
      </c>
      <c r="O54" s="4">
        <v>289</v>
      </c>
      <c r="P54" s="4">
        <v>6034400</v>
      </c>
      <c r="Q54" s="4">
        <v>4855500</v>
      </c>
      <c r="R54" s="5">
        <v>1.37E-2</v>
      </c>
      <c r="S54" s="4">
        <v>12801300</v>
      </c>
      <c r="T54" s="4">
        <f t="shared" si="13"/>
        <v>13483079.800000001</v>
      </c>
      <c r="U54" s="4">
        <f t="shared" si="14"/>
        <v>9720759</v>
      </c>
      <c r="V54" s="5">
        <v>1.1599999999999999E-2</v>
      </c>
    </row>
    <row r="55" spans="1:22" x14ac:dyDescent="0.2">
      <c r="A55" s="16" t="s">
        <v>280</v>
      </c>
      <c r="B55" s="4">
        <v>1044000</v>
      </c>
      <c r="C55" s="4">
        <v>1044000</v>
      </c>
      <c r="D55" s="4">
        <v>0</v>
      </c>
      <c r="E55" s="4">
        <v>0</v>
      </c>
      <c r="F55" s="4">
        <f t="shared" si="11"/>
        <v>-8670000</v>
      </c>
      <c r="G55" s="4">
        <v>1134600</v>
      </c>
      <c r="H55" s="4">
        <v>319500</v>
      </c>
      <c r="I55" s="4">
        <v>815100</v>
      </c>
      <c r="J55" s="4">
        <v>20726335000</v>
      </c>
      <c r="K55" s="4">
        <f t="shared" si="12"/>
        <v>8210848000</v>
      </c>
      <c r="L55" s="4">
        <v>1691</v>
      </c>
      <c r="M55" s="4">
        <v>1494</v>
      </c>
      <c r="N55" s="4">
        <v>314</v>
      </c>
      <c r="O55" s="4">
        <v>276</v>
      </c>
      <c r="P55" s="4">
        <v>4982700</v>
      </c>
      <c r="Q55" s="4">
        <v>4156200</v>
      </c>
      <c r="R55" s="5">
        <v>7.9000000000000008E-3</v>
      </c>
      <c r="S55" s="4">
        <v>10740300</v>
      </c>
      <c r="T55" s="4">
        <f t="shared" si="13"/>
        <v>14769587.1</v>
      </c>
      <c r="U55" s="4">
        <f t="shared" si="14"/>
        <v>9720759</v>
      </c>
      <c r="V55" s="5">
        <v>1.5600000000000001E-2</v>
      </c>
    </row>
    <row r="56" spans="1:22" x14ac:dyDescent="0.2">
      <c r="A56" s="16" t="s">
        <v>279</v>
      </c>
      <c r="B56" s="4">
        <v>0</v>
      </c>
      <c r="C56" s="4">
        <v>0</v>
      </c>
      <c r="D56" s="4">
        <v>0</v>
      </c>
      <c r="E56" s="4">
        <v>0</v>
      </c>
      <c r="F56" s="4">
        <f t="shared" ref="F56:F130" si="15">E56+F57</f>
        <v>-8670000</v>
      </c>
      <c r="G56" s="4">
        <v>608400</v>
      </c>
      <c r="H56" s="4">
        <v>1790200</v>
      </c>
      <c r="I56" s="4">
        <v>-1181800</v>
      </c>
      <c r="J56" s="4">
        <v>-29998040000</v>
      </c>
      <c r="K56" s="4">
        <f t="shared" ref="K56:K76" si="16">K57+J56</f>
        <v>-12515487000</v>
      </c>
      <c r="L56" s="4">
        <v>1242</v>
      </c>
      <c r="M56" s="4">
        <v>1895</v>
      </c>
      <c r="N56" s="4">
        <v>267</v>
      </c>
      <c r="O56" s="4">
        <v>396</v>
      </c>
      <c r="P56" s="4">
        <v>3554100</v>
      </c>
      <c r="Q56" s="4">
        <v>5916800</v>
      </c>
      <c r="R56" s="5">
        <v>0</v>
      </c>
      <c r="S56" s="4">
        <v>9720759</v>
      </c>
      <c r="T56" s="4">
        <f t="shared" si="13"/>
        <v>14779291.9</v>
      </c>
      <c r="U56" s="4">
        <f t="shared" ref="U56:U123" si="17">MIN(S57:S61)</f>
        <v>9941849</v>
      </c>
      <c r="V56" s="5">
        <v>1.7500000000000002E-2</v>
      </c>
    </row>
    <row r="57" spans="1:22" x14ac:dyDescent="0.2">
      <c r="A57" s="16" t="s">
        <v>278</v>
      </c>
      <c r="B57" s="4">
        <v>500000</v>
      </c>
      <c r="C57" s="4">
        <v>500000</v>
      </c>
      <c r="D57" s="4">
        <v>0</v>
      </c>
      <c r="E57" s="4">
        <v>0</v>
      </c>
      <c r="F57" s="4">
        <f t="shared" si="15"/>
        <v>-8670000</v>
      </c>
      <c r="G57" s="4">
        <v>441600</v>
      </c>
      <c r="H57" s="4">
        <v>544100</v>
      </c>
      <c r="I57" s="4">
        <v>-102500</v>
      </c>
      <c r="J57" s="4">
        <v>-2591740000</v>
      </c>
      <c r="K57" s="4">
        <f t="shared" si="16"/>
        <v>17482553000</v>
      </c>
      <c r="L57" s="4">
        <v>1377</v>
      </c>
      <c r="M57" s="4">
        <v>2218</v>
      </c>
      <c r="N57" s="4">
        <v>272</v>
      </c>
      <c r="O57" s="4">
        <v>481</v>
      </c>
      <c r="P57" s="4">
        <v>3953400</v>
      </c>
      <c r="Q57" s="4">
        <v>7462200</v>
      </c>
      <c r="R57" s="5">
        <v>4.0000000000000001E-3</v>
      </c>
      <c r="S57" s="4">
        <v>12385822</v>
      </c>
      <c r="T57" s="4">
        <f t="shared" si="13"/>
        <v>14930403</v>
      </c>
      <c r="U57" s="4">
        <f t="shared" si="17"/>
        <v>9941849</v>
      </c>
      <c r="V57" s="5">
        <v>1.9599999999999999E-2</v>
      </c>
    </row>
    <row r="58" spans="1:22" x14ac:dyDescent="0.2">
      <c r="A58" s="16" t="s">
        <v>275</v>
      </c>
      <c r="B58" s="4">
        <v>2713100</v>
      </c>
      <c r="C58" s="4">
        <v>2713100</v>
      </c>
      <c r="D58" s="4">
        <v>0</v>
      </c>
      <c r="E58" s="4">
        <v>0</v>
      </c>
      <c r="F58" s="4">
        <f t="shared" si="15"/>
        <v>-8670000</v>
      </c>
      <c r="G58" s="4">
        <v>701000</v>
      </c>
      <c r="H58" s="4">
        <v>567900</v>
      </c>
      <c r="I58" s="4">
        <v>133100</v>
      </c>
      <c r="J58" s="4">
        <v>3365315000</v>
      </c>
      <c r="K58" s="4">
        <f t="shared" si="16"/>
        <v>20074293000</v>
      </c>
      <c r="L58" s="4">
        <v>1135</v>
      </c>
      <c r="M58" s="4">
        <v>2106</v>
      </c>
      <c r="N58" s="4">
        <v>242</v>
      </c>
      <c r="O58" s="4">
        <v>382</v>
      </c>
      <c r="P58" s="4">
        <v>4071400</v>
      </c>
      <c r="Q58" s="4">
        <v>6705800</v>
      </c>
      <c r="R58" s="5">
        <v>-1.9299999999999998E-2</v>
      </c>
      <c r="S58" s="4">
        <v>11725544</v>
      </c>
      <c r="T58" s="4">
        <f t="shared" si="13"/>
        <v>14678147.699999999</v>
      </c>
      <c r="U58" s="4">
        <f t="shared" si="17"/>
        <v>9941849</v>
      </c>
      <c r="V58" s="5">
        <v>2.7000000000000003E-2</v>
      </c>
    </row>
    <row r="59" spans="1:22" x14ac:dyDescent="0.2">
      <c r="A59" s="16" t="s">
        <v>274</v>
      </c>
      <c r="B59" s="4">
        <v>53300</v>
      </c>
      <c r="C59" s="4">
        <v>53300</v>
      </c>
      <c r="D59" s="4">
        <v>0</v>
      </c>
      <c r="E59" s="4">
        <v>0</v>
      </c>
      <c r="F59" s="4">
        <f t="shared" si="15"/>
        <v>-8670000</v>
      </c>
      <c r="G59" s="4">
        <v>374500</v>
      </c>
      <c r="H59" s="4">
        <v>3808100</v>
      </c>
      <c r="I59" s="4">
        <v>-3433600</v>
      </c>
      <c r="J59" s="4">
        <v>-88388215000</v>
      </c>
      <c r="K59" s="4">
        <f t="shared" si="16"/>
        <v>16708978000</v>
      </c>
      <c r="L59" s="4">
        <v>5123</v>
      </c>
      <c r="M59" s="4">
        <v>3066</v>
      </c>
      <c r="N59" s="4">
        <v>884</v>
      </c>
      <c r="O59" s="4">
        <v>630</v>
      </c>
      <c r="P59" s="4">
        <v>15352600</v>
      </c>
      <c r="Q59" s="4">
        <v>9563100</v>
      </c>
      <c r="R59" s="5">
        <v>2.18E-2</v>
      </c>
      <c r="S59" s="4">
        <v>25574880</v>
      </c>
      <c r="T59" s="4">
        <f t="shared" si="13"/>
        <v>13173356.1</v>
      </c>
      <c r="U59" s="4">
        <f t="shared" si="17"/>
        <v>9282598</v>
      </c>
      <c r="V59" s="5">
        <v>4.3899999999999995E-2</v>
      </c>
    </row>
    <row r="60" spans="1:22" x14ac:dyDescent="0.2">
      <c r="A60" s="16" t="s">
        <v>273</v>
      </c>
      <c r="B60" s="4">
        <v>0</v>
      </c>
      <c r="C60" s="4">
        <v>0</v>
      </c>
      <c r="D60" s="4">
        <v>0</v>
      </c>
      <c r="E60" s="4">
        <v>0</v>
      </c>
      <c r="F60" s="4">
        <f t="shared" si="15"/>
        <v>-8670000</v>
      </c>
      <c r="G60" s="4">
        <v>518800</v>
      </c>
      <c r="H60" s="4">
        <v>204900</v>
      </c>
      <c r="I60" s="4">
        <v>313900</v>
      </c>
      <c r="J60" s="4">
        <v>7940625000</v>
      </c>
      <c r="K60" s="4">
        <f t="shared" si="16"/>
        <v>105097193000</v>
      </c>
      <c r="L60" s="4">
        <v>1431</v>
      </c>
      <c r="M60" s="4">
        <v>1687</v>
      </c>
      <c r="N60" s="4">
        <v>242</v>
      </c>
      <c r="O60" s="4">
        <v>345</v>
      </c>
      <c r="P60" s="4">
        <v>4141600</v>
      </c>
      <c r="Q60" s="4">
        <v>5417800</v>
      </c>
      <c r="R60" s="5">
        <v>0</v>
      </c>
      <c r="S60" s="4">
        <v>9941849</v>
      </c>
      <c r="T60" s="4">
        <f t="shared" si="13"/>
        <v>12666111</v>
      </c>
      <c r="U60" s="4">
        <f t="shared" si="17"/>
        <v>9282598</v>
      </c>
      <c r="V60" s="5">
        <v>2.3399999999999997E-2</v>
      </c>
    </row>
    <row r="61" spans="1:22" x14ac:dyDescent="0.2">
      <c r="A61" s="16" t="s">
        <v>268</v>
      </c>
      <c r="B61" s="4">
        <v>99000</v>
      </c>
      <c r="C61" s="4">
        <v>99000</v>
      </c>
      <c r="D61" s="4">
        <v>0</v>
      </c>
      <c r="E61" s="4">
        <v>0</v>
      </c>
      <c r="F61" s="4">
        <f t="shared" si="15"/>
        <v>-8670000</v>
      </c>
      <c r="G61" s="4">
        <v>374500</v>
      </c>
      <c r="H61" s="4">
        <v>834300</v>
      </c>
      <c r="I61" s="4">
        <v>-459800</v>
      </c>
      <c r="J61" s="4">
        <v>-11608175000</v>
      </c>
      <c r="K61" s="4">
        <f t="shared" si="16"/>
        <v>97156568000</v>
      </c>
      <c r="L61" s="4">
        <v>2164</v>
      </c>
      <c r="M61" s="4">
        <v>2633</v>
      </c>
      <c r="N61" s="4">
        <v>491</v>
      </c>
      <c r="O61" s="4">
        <v>518</v>
      </c>
      <c r="P61" s="4">
        <v>8912300</v>
      </c>
      <c r="Q61" s="4">
        <v>8254700</v>
      </c>
      <c r="R61" s="5">
        <v>0.01</v>
      </c>
      <c r="S61" s="4">
        <v>17610661</v>
      </c>
      <c r="T61" s="4">
        <f t="shared" si="13"/>
        <v>11478168.199999999</v>
      </c>
      <c r="U61" s="4">
        <f t="shared" si="17"/>
        <v>9282598</v>
      </c>
      <c r="V61" s="5">
        <v>1.9699999999999999E-2</v>
      </c>
    </row>
    <row r="62" spans="1:22" x14ac:dyDescent="0.2">
      <c r="A62" s="16" t="s">
        <v>266</v>
      </c>
      <c r="B62" s="4">
        <v>50000</v>
      </c>
      <c r="C62" s="4">
        <v>50000</v>
      </c>
      <c r="D62" s="4">
        <v>0</v>
      </c>
      <c r="E62" s="4">
        <v>0</v>
      </c>
      <c r="F62" s="4">
        <f t="shared" si="15"/>
        <v>-8670000</v>
      </c>
      <c r="G62" s="4">
        <v>640300</v>
      </c>
      <c r="H62" s="4">
        <v>314301</v>
      </c>
      <c r="I62" s="4">
        <v>325999</v>
      </c>
      <c r="J62" s="4">
        <v>8170531000</v>
      </c>
      <c r="K62" s="4">
        <f t="shared" si="16"/>
        <v>108764743000</v>
      </c>
      <c r="L62" s="4">
        <v>1389</v>
      </c>
      <c r="M62" s="4">
        <v>3014</v>
      </c>
      <c r="N62" s="4">
        <v>231</v>
      </c>
      <c r="O62" s="4">
        <v>654</v>
      </c>
      <c r="P62" s="4">
        <v>4087200</v>
      </c>
      <c r="Q62" s="4">
        <v>10340400</v>
      </c>
      <c r="R62" s="5">
        <v>-1.38E-2</v>
      </c>
      <c r="S62" s="4">
        <v>15449500</v>
      </c>
      <c r="T62" s="4">
        <f t="shared" ref="T62:T115" si="18">AVERAGE(S63:S72)</f>
        <v>10691458.199999999</v>
      </c>
      <c r="U62" s="4">
        <f t="shared" si="17"/>
        <v>9282598</v>
      </c>
      <c r="V62" s="5">
        <v>1.5800000000000002E-2</v>
      </c>
    </row>
    <row r="63" spans="1:22" x14ac:dyDescent="0.2">
      <c r="A63" s="16" t="s">
        <v>265</v>
      </c>
      <c r="B63" s="4">
        <v>44300</v>
      </c>
      <c r="C63" s="4">
        <v>44300</v>
      </c>
      <c r="D63" s="4">
        <v>0</v>
      </c>
      <c r="E63" s="4">
        <v>0</v>
      </c>
      <c r="F63" s="4">
        <f t="shared" si="15"/>
        <v>-8670000</v>
      </c>
      <c r="G63" s="4">
        <v>1826700</v>
      </c>
      <c r="H63" s="4">
        <v>419000</v>
      </c>
      <c r="I63" s="4">
        <v>1407700</v>
      </c>
      <c r="J63" s="4">
        <v>35919905000</v>
      </c>
      <c r="K63" s="4">
        <f t="shared" si="16"/>
        <v>100594212000</v>
      </c>
      <c r="L63" s="4">
        <v>1555</v>
      </c>
      <c r="M63" s="4">
        <v>2089</v>
      </c>
      <c r="N63" s="4">
        <v>257</v>
      </c>
      <c r="O63" s="4">
        <v>395</v>
      </c>
      <c r="P63" s="4">
        <v>4518100</v>
      </c>
      <c r="Q63" s="4">
        <v>6833700</v>
      </c>
      <c r="R63" s="5">
        <v>-3.9000000000000003E-3</v>
      </c>
      <c r="S63" s="4">
        <v>12398885</v>
      </c>
      <c r="T63" s="4">
        <f t="shared" si="18"/>
        <v>9902815.3000000007</v>
      </c>
      <c r="U63" s="4">
        <f t="shared" si="17"/>
        <v>9202991</v>
      </c>
      <c r="V63" s="5">
        <v>2.1400000000000002E-2</v>
      </c>
    </row>
    <row r="64" spans="1:22" x14ac:dyDescent="0.2">
      <c r="A64" s="16" t="s">
        <v>247</v>
      </c>
      <c r="B64" s="4">
        <v>100000</v>
      </c>
      <c r="C64" s="4">
        <v>100000</v>
      </c>
      <c r="D64" s="4">
        <v>0</v>
      </c>
      <c r="E64" s="4">
        <v>0</v>
      </c>
      <c r="F64" s="4">
        <f t="shared" si="15"/>
        <v>-8670000</v>
      </c>
      <c r="G64" s="4">
        <v>967700</v>
      </c>
      <c r="H64" s="4">
        <v>467001</v>
      </c>
      <c r="I64" s="4">
        <v>500699</v>
      </c>
      <c r="J64" s="4">
        <v>12693696000</v>
      </c>
      <c r="K64" s="4">
        <f t="shared" si="16"/>
        <v>64674307000</v>
      </c>
      <c r="L64" s="4">
        <v>1419</v>
      </c>
      <c r="M64" s="4">
        <v>1452</v>
      </c>
      <c r="N64" s="4">
        <v>228</v>
      </c>
      <c r="O64" s="4">
        <v>274</v>
      </c>
      <c r="P64" s="4">
        <v>3740700</v>
      </c>
      <c r="Q64" s="4">
        <v>4345400</v>
      </c>
      <c r="R64" s="5">
        <v>6.0000000000000001E-3</v>
      </c>
      <c r="S64" s="4">
        <v>9282598</v>
      </c>
      <c r="T64" s="4">
        <f t="shared" si="18"/>
        <v>9683261</v>
      </c>
      <c r="U64" s="4">
        <f t="shared" si="17"/>
        <v>9202991</v>
      </c>
      <c r="V64" s="5">
        <v>1.5800000000000002E-2</v>
      </c>
    </row>
    <row r="65" spans="1:22" x14ac:dyDescent="0.2">
      <c r="A65" s="16" t="s">
        <v>239</v>
      </c>
      <c r="B65" s="4">
        <v>0</v>
      </c>
      <c r="C65" s="4">
        <v>0</v>
      </c>
      <c r="D65" s="4">
        <v>0</v>
      </c>
      <c r="E65" s="4">
        <v>0</v>
      </c>
      <c r="F65" s="4">
        <f t="shared" si="15"/>
        <v>-8670000</v>
      </c>
      <c r="G65" s="4">
        <v>1988200</v>
      </c>
      <c r="H65" s="4">
        <v>1648800</v>
      </c>
      <c r="I65" s="4">
        <v>339400</v>
      </c>
      <c r="J65" s="4">
        <v>8825685000</v>
      </c>
      <c r="K65" s="4">
        <f t="shared" si="16"/>
        <v>51980611000</v>
      </c>
      <c r="L65" s="4">
        <v>4156</v>
      </c>
      <c r="M65" s="4">
        <v>2439</v>
      </c>
      <c r="N65" s="4">
        <v>759</v>
      </c>
      <c r="O65" s="4">
        <v>452</v>
      </c>
      <c r="P65" s="4">
        <v>13783900</v>
      </c>
      <c r="Q65" s="4">
        <v>7666700</v>
      </c>
      <c r="R65" s="5">
        <v>1.2E-2</v>
      </c>
      <c r="S65" s="4">
        <v>23605373</v>
      </c>
      <c r="T65" s="4">
        <f t="shared" si="18"/>
        <v>8209283.2999999998</v>
      </c>
      <c r="U65" s="4">
        <f t="shared" si="17"/>
        <v>4869398</v>
      </c>
      <c r="V65" s="5">
        <v>2.1499999999999998E-2</v>
      </c>
    </row>
    <row r="66" spans="1:22" x14ac:dyDescent="0.2">
      <c r="A66" s="16" t="s">
        <v>238</v>
      </c>
      <c r="B66" s="4">
        <v>114600</v>
      </c>
      <c r="C66" s="4">
        <v>114600</v>
      </c>
      <c r="D66" s="4">
        <v>0</v>
      </c>
      <c r="E66" s="4">
        <v>0</v>
      </c>
      <c r="F66" s="4">
        <f t="shared" si="15"/>
        <v>-8670000</v>
      </c>
      <c r="G66" s="4">
        <v>127300</v>
      </c>
      <c r="H66" s="4">
        <v>1409591</v>
      </c>
      <c r="I66" s="4">
        <v>-1282291</v>
      </c>
      <c r="J66" s="4">
        <v>-31402483000</v>
      </c>
      <c r="K66" s="4">
        <f t="shared" si="16"/>
        <v>43154926000</v>
      </c>
      <c r="L66" s="4">
        <v>1805</v>
      </c>
      <c r="M66" s="4">
        <v>1519</v>
      </c>
      <c r="N66" s="4">
        <v>290</v>
      </c>
      <c r="O66" s="4">
        <v>162</v>
      </c>
      <c r="P66" s="4">
        <v>5353500</v>
      </c>
      <c r="Q66" s="4">
        <v>2736100</v>
      </c>
      <c r="R66" s="5">
        <v>2.2499999999999999E-2</v>
      </c>
      <c r="S66" s="4">
        <v>9817807</v>
      </c>
      <c r="T66" s="4">
        <f t="shared" si="18"/>
        <v>8375148.5</v>
      </c>
      <c r="U66" s="4">
        <f t="shared" si="17"/>
        <v>4869398</v>
      </c>
      <c r="V66" s="5">
        <v>0.03</v>
      </c>
    </row>
    <row r="67" spans="1:22" x14ac:dyDescent="0.2">
      <c r="A67" s="16" t="s">
        <v>237</v>
      </c>
      <c r="B67" s="4">
        <v>0</v>
      </c>
      <c r="C67" s="4">
        <v>0</v>
      </c>
      <c r="D67" s="4">
        <v>0</v>
      </c>
      <c r="E67" s="4">
        <v>0</v>
      </c>
      <c r="F67" s="4">
        <f t="shared" si="15"/>
        <v>-8670000</v>
      </c>
      <c r="G67" s="4">
        <v>754500</v>
      </c>
      <c r="H67" s="4">
        <v>574400</v>
      </c>
      <c r="I67" s="4">
        <v>180100</v>
      </c>
      <c r="J67" s="4">
        <v>4344085000</v>
      </c>
      <c r="K67" s="4">
        <f t="shared" si="16"/>
        <v>74557409000</v>
      </c>
      <c r="L67" s="4">
        <v>2900</v>
      </c>
      <c r="M67" s="4">
        <v>1787</v>
      </c>
      <c r="N67" s="4">
        <v>451</v>
      </c>
      <c r="O67" s="4">
        <v>345</v>
      </c>
      <c r="P67" s="4">
        <v>8508500</v>
      </c>
      <c r="Q67" s="4">
        <v>5049500</v>
      </c>
      <c r="R67" s="5">
        <v>2.3099999999999999E-2</v>
      </c>
      <c r="S67" s="4">
        <v>13896933</v>
      </c>
      <c r="T67" s="4">
        <f t="shared" si="18"/>
        <v>7624532.7000000002</v>
      </c>
      <c r="U67" s="4">
        <f t="shared" si="17"/>
        <v>4869398</v>
      </c>
      <c r="V67" s="5">
        <v>3.2400000000000005E-2</v>
      </c>
    </row>
    <row r="68" spans="1:22" x14ac:dyDescent="0.2">
      <c r="A68" s="16" t="s">
        <v>233</v>
      </c>
      <c r="B68" s="4">
        <v>0</v>
      </c>
      <c r="C68" s="4">
        <v>0</v>
      </c>
      <c r="D68" s="4">
        <v>0</v>
      </c>
      <c r="E68" s="4">
        <v>0</v>
      </c>
      <c r="F68" s="4">
        <f t="shared" si="15"/>
        <v>-8670000</v>
      </c>
      <c r="G68" s="4">
        <v>1664340</v>
      </c>
      <c r="H68" s="4">
        <v>346700</v>
      </c>
      <c r="I68" s="4">
        <v>1317640</v>
      </c>
      <c r="J68" s="4">
        <v>32515451000</v>
      </c>
      <c r="K68" s="4">
        <f t="shared" si="16"/>
        <v>70213324000</v>
      </c>
      <c r="L68" s="4">
        <v>1770</v>
      </c>
      <c r="M68" s="4">
        <v>986</v>
      </c>
      <c r="N68" s="4">
        <v>281</v>
      </c>
      <c r="O68" s="4">
        <v>167</v>
      </c>
      <c r="P68" s="4">
        <v>268700</v>
      </c>
      <c r="Q68" s="4">
        <v>462600</v>
      </c>
      <c r="R68" s="5">
        <v>6.4000000000000003E-3</v>
      </c>
      <c r="S68" s="4">
        <v>9202991</v>
      </c>
      <c r="T68" s="4">
        <f t="shared" si="18"/>
        <v>7323746.5</v>
      </c>
      <c r="U68" s="4">
        <f t="shared" si="17"/>
        <v>4512456</v>
      </c>
    </row>
    <row r="69" spans="1:22" x14ac:dyDescent="0.2">
      <c r="A69" s="16" t="s">
        <v>232</v>
      </c>
      <c r="B69" s="4">
        <v>0</v>
      </c>
      <c r="C69" s="4">
        <v>0</v>
      </c>
      <c r="D69" s="4">
        <v>0</v>
      </c>
      <c r="E69" s="4">
        <v>0</v>
      </c>
      <c r="F69" s="4">
        <f t="shared" si="15"/>
        <v>-8670000</v>
      </c>
      <c r="G69" s="4">
        <v>2399400</v>
      </c>
      <c r="H69" s="4">
        <v>883406</v>
      </c>
      <c r="I69" s="4">
        <v>1515994</v>
      </c>
      <c r="J69" s="4">
        <v>35731806000</v>
      </c>
      <c r="K69" s="4">
        <f t="shared" si="16"/>
        <v>37697873000</v>
      </c>
      <c r="L69" s="4"/>
      <c r="M69" s="4"/>
      <c r="N69" s="4"/>
      <c r="O69" s="4"/>
      <c r="P69" s="4">
        <v>7233300</v>
      </c>
      <c r="Q69" s="4">
        <v>2902500</v>
      </c>
      <c r="R69" s="5">
        <v>1.9400000000000001E-2</v>
      </c>
      <c r="S69" s="4">
        <v>10526964</v>
      </c>
      <c r="T69" s="4">
        <f t="shared" si="18"/>
        <v>6965994.2000000002</v>
      </c>
      <c r="U69" s="4">
        <f t="shared" si="17"/>
        <v>4512456</v>
      </c>
    </row>
    <row r="70" spans="1:22" x14ac:dyDescent="0.2">
      <c r="A70" s="16" t="s">
        <v>231</v>
      </c>
      <c r="B70" s="4">
        <v>0</v>
      </c>
      <c r="C70" s="4">
        <v>0</v>
      </c>
      <c r="D70" s="4">
        <v>0</v>
      </c>
      <c r="E70" s="4">
        <v>0</v>
      </c>
      <c r="F70" s="4">
        <f t="shared" si="15"/>
        <v>-8670000</v>
      </c>
      <c r="G70" s="4">
        <v>1036400</v>
      </c>
      <c r="H70" s="4">
        <v>37400</v>
      </c>
      <c r="I70" s="4">
        <v>999000</v>
      </c>
      <c r="J70" s="4">
        <v>23271930000</v>
      </c>
      <c r="K70" s="4">
        <f t="shared" si="16"/>
        <v>1966067000</v>
      </c>
      <c r="L70" s="4"/>
      <c r="M70" s="4"/>
      <c r="N70" s="4"/>
      <c r="O70" s="4"/>
      <c r="P70" s="4">
        <v>2290200</v>
      </c>
      <c r="Q70" s="4">
        <v>2336000</v>
      </c>
      <c r="R70" s="5">
        <v>2.2000000000000001E-3</v>
      </c>
      <c r="S70" s="4">
        <v>4869398</v>
      </c>
      <c r="T70" s="4">
        <f t="shared" si="18"/>
        <v>6872392.2999999998</v>
      </c>
      <c r="U70" s="4">
        <f t="shared" si="17"/>
        <v>4512456</v>
      </c>
    </row>
    <row r="71" spans="1:22" x14ac:dyDescent="0.2">
      <c r="A71" s="16" t="s">
        <v>230</v>
      </c>
      <c r="B71" s="4">
        <v>90</v>
      </c>
      <c r="C71" s="4">
        <v>0</v>
      </c>
      <c r="D71" s="4">
        <v>90</v>
      </c>
      <c r="E71" s="4">
        <v>2160000</v>
      </c>
      <c r="F71" s="4">
        <f t="shared" si="15"/>
        <v>-8670000</v>
      </c>
      <c r="G71" s="4">
        <v>1146200</v>
      </c>
      <c r="H71" s="4">
        <v>421300</v>
      </c>
      <c r="I71" s="4">
        <v>724900</v>
      </c>
      <c r="J71" s="4">
        <v>16942070000</v>
      </c>
      <c r="K71" s="4">
        <f t="shared" si="16"/>
        <v>-21305863000</v>
      </c>
      <c r="L71" s="4"/>
      <c r="M71" s="4"/>
      <c r="N71" s="4"/>
      <c r="O71" s="4"/>
      <c r="P71" s="4">
        <v>1568700</v>
      </c>
      <c r="Q71" s="4">
        <v>3822800</v>
      </c>
      <c r="R71" s="5">
        <v>-4.1999999999999997E-3</v>
      </c>
      <c r="S71" s="4">
        <v>5731233</v>
      </c>
      <c r="T71" s="4">
        <f t="shared" si="18"/>
        <v>6622309.7999999998</v>
      </c>
      <c r="U71" s="4">
        <f t="shared" si="17"/>
        <v>4512456</v>
      </c>
    </row>
    <row r="72" spans="1:22" x14ac:dyDescent="0.2">
      <c r="A72" s="16" t="s">
        <v>229</v>
      </c>
      <c r="B72" s="4">
        <v>0</v>
      </c>
      <c r="C72" s="4">
        <v>362</v>
      </c>
      <c r="D72" s="4">
        <v>-362</v>
      </c>
      <c r="E72" s="4">
        <v>-8450000</v>
      </c>
      <c r="F72" s="4">
        <f t="shared" si="15"/>
        <v>-10830000</v>
      </c>
      <c r="G72" s="4">
        <v>1075000</v>
      </c>
      <c r="H72" s="4">
        <v>68000</v>
      </c>
      <c r="I72" s="4">
        <v>1007000</v>
      </c>
      <c r="J72" s="4">
        <v>23520220000</v>
      </c>
      <c r="K72" s="4">
        <f t="shared" si="16"/>
        <v>-38247933000</v>
      </c>
      <c r="L72" s="4"/>
      <c r="M72" s="4"/>
      <c r="N72" s="4"/>
      <c r="O72" s="4"/>
      <c r="P72" s="4">
        <v>3902500</v>
      </c>
      <c r="Q72" s="4">
        <v>3476100</v>
      </c>
      <c r="R72" s="5">
        <v>6.5000000000000006E-3</v>
      </c>
      <c r="S72" s="4">
        <v>7582400</v>
      </c>
      <c r="T72" s="4">
        <f t="shared" si="18"/>
        <v>6091805.7000000002</v>
      </c>
      <c r="U72" s="4">
        <f t="shared" si="17"/>
        <v>4512456</v>
      </c>
    </row>
    <row r="73" spans="1:22" x14ac:dyDescent="0.2">
      <c r="A73" s="16" t="s">
        <v>228</v>
      </c>
      <c r="B73" s="4">
        <v>0</v>
      </c>
      <c r="C73" s="4">
        <v>0</v>
      </c>
      <c r="D73" s="4">
        <v>0</v>
      </c>
      <c r="E73" s="4">
        <v>0</v>
      </c>
      <c r="F73" s="4">
        <f t="shared" si="15"/>
        <v>-2380000</v>
      </c>
      <c r="G73" s="4">
        <v>85100</v>
      </c>
      <c r="H73" s="4">
        <v>204400</v>
      </c>
      <c r="I73" s="4">
        <v>-119300</v>
      </c>
      <c r="J73" s="4">
        <v>-2768315000</v>
      </c>
      <c r="K73" s="4">
        <f t="shared" si="16"/>
        <v>-61768153000</v>
      </c>
      <c r="L73" s="4"/>
      <c r="M73" s="4"/>
      <c r="N73" s="4"/>
      <c r="O73" s="4"/>
      <c r="P73" s="4">
        <v>1380200</v>
      </c>
      <c r="Q73" s="4">
        <v>2909000</v>
      </c>
      <c r="R73" s="5">
        <v>-2.0999999999999999E-3</v>
      </c>
      <c r="S73" s="4">
        <v>4512456</v>
      </c>
      <c r="T73" s="4">
        <f t="shared" si="18"/>
        <v>6022093.5</v>
      </c>
      <c r="U73" s="4">
        <f t="shared" si="17"/>
        <v>6195129</v>
      </c>
    </row>
    <row r="74" spans="1:22" x14ac:dyDescent="0.2">
      <c r="A74" s="16" t="s">
        <v>227</v>
      </c>
      <c r="B74" s="4">
        <v>178000</v>
      </c>
      <c r="C74" s="4">
        <v>178090</v>
      </c>
      <c r="D74" s="4">
        <v>-90</v>
      </c>
      <c r="E74" s="4">
        <v>-2230000</v>
      </c>
      <c r="F74" s="4">
        <f t="shared" si="15"/>
        <v>-2380000</v>
      </c>
      <c r="G74" s="4">
        <v>245890</v>
      </c>
      <c r="H74" s="4">
        <v>1466100</v>
      </c>
      <c r="I74" s="4">
        <v>-1220210</v>
      </c>
      <c r="J74" s="4">
        <v>-28245448000</v>
      </c>
      <c r="K74" s="4">
        <f t="shared" si="16"/>
        <v>-58999838000</v>
      </c>
      <c r="L74" s="4"/>
      <c r="M74" s="4"/>
      <c r="N74" s="4"/>
      <c r="O74" s="4"/>
      <c r="P74" s="4">
        <v>3161300</v>
      </c>
      <c r="Q74" s="4">
        <v>3560400</v>
      </c>
      <c r="R74" s="5">
        <v>2.2000000000000001E-3</v>
      </c>
      <c r="S74" s="4">
        <v>7087055</v>
      </c>
      <c r="T74" s="4">
        <f t="shared" si="18"/>
        <v>6037520</v>
      </c>
      <c r="U74" s="4">
        <f t="shared" si="17"/>
        <v>6195129</v>
      </c>
    </row>
    <row r="75" spans="1:22" x14ac:dyDescent="0.2">
      <c r="A75" s="16" t="s">
        <v>221</v>
      </c>
      <c r="B75" s="4">
        <v>162500</v>
      </c>
      <c r="C75" s="4">
        <v>162500</v>
      </c>
      <c r="D75" s="4">
        <v>0</v>
      </c>
      <c r="E75" s="4">
        <v>0</v>
      </c>
      <c r="F75" s="4">
        <f t="shared" si="15"/>
        <v>-150000</v>
      </c>
      <c r="G75" s="4">
        <v>180400</v>
      </c>
      <c r="H75" s="4">
        <v>828700</v>
      </c>
      <c r="I75" s="4">
        <v>-648300</v>
      </c>
      <c r="J75" s="4">
        <v>-15003950000</v>
      </c>
      <c r="K75" s="4">
        <f t="shared" si="16"/>
        <v>-30754390000</v>
      </c>
      <c r="L75" s="4"/>
      <c r="M75" s="4"/>
      <c r="N75" s="4"/>
      <c r="O75" s="4"/>
      <c r="P75" s="4">
        <v>5305500</v>
      </c>
      <c r="Q75" s="4">
        <v>3205400</v>
      </c>
      <c r="R75" s="5">
        <v>6.6E-3</v>
      </c>
      <c r="S75" s="4">
        <v>8865596</v>
      </c>
      <c r="T75" s="4">
        <f t="shared" si="18"/>
        <v>5430443.4000000004</v>
      </c>
      <c r="U75" s="4">
        <f t="shared" si="17"/>
        <v>3933379</v>
      </c>
    </row>
    <row r="76" spans="1:22" x14ac:dyDescent="0.2">
      <c r="A76" s="16" t="s">
        <v>212</v>
      </c>
      <c r="B76" s="4">
        <v>112500</v>
      </c>
      <c r="C76" s="4">
        <v>112500</v>
      </c>
      <c r="D76" s="4">
        <v>0</v>
      </c>
      <c r="E76" s="4">
        <v>0</v>
      </c>
      <c r="F76" s="4">
        <f t="shared" si="15"/>
        <v>-150000</v>
      </c>
      <c r="G76" s="4">
        <v>728400</v>
      </c>
      <c r="H76" s="4">
        <v>1231200</v>
      </c>
      <c r="I76" s="4">
        <v>-502800</v>
      </c>
      <c r="J76" s="4">
        <v>-11473280000</v>
      </c>
      <c r="K76" s="4">
        <f t="shared" si="16"/>
        <v>-15750440000</v>
      </c>
      <c r="L76" s="4"/>
      <c r="M76" s="4"/>
      <c r="N76" s="4"/>
      <c r="O76" s="4"/>
      <c r="P76" s="4">
        <v>4907200</v>
      </c>
      <c r="Q76" s="4">
        <v>5908200</v>
      </c>
      <c r="R76" s="5">
        <v>1.1000000000000001E-2</v>
      </c>
      <c r="S76" s="4">
        <v>11476459</v>
      </c>
      <c r="T76" s="4">
        <f t="shared" si="18"/>
        <v>4638819.9000000004</v>
      </c>
      <c r="U76" s="4">
        <f t="shared" si="17"/>
        <v>3230408</v>
      </c>
    </row>
    <row r="77" spans="1:22" x14ac:dyDescent="0.2">
      <c r="A77" s="16" t="s">
        <v>211</v>
      </c>
      <c r="B77" s="4">
        <v>1212000</v>
      </c>
      <c r="C77" s="4">
        <v>1212000</v>
      </c>
      <c r="D77" s="4">
        <v>0</v>
      </c>
      <c r="E77" s="4">
        <v>0</v>
      </c>
      <c r="F77" s="4">
        <f t="shared" si="15"/>
        <v>-150000</v>
      </c>
      <c r="G77" s="4">
        <v>536900</v>
      </c>
      <c r="H77" s="4">
        <v>734200</v>
      </c>
      <c r="I77" s="4">
        <v>-197300</v>
      </c>
      <c r="J77" s="4">
        <v>-4470770000</v>
      </c>
      <c r="K77" s="4">
        <f>K78+J77</f>
        <v>-4277160000</v>
      </c>
      <c r="L77" s="4"/>
      <c r="M77" s="4"/>
      <c r="N77" s="4"/>
      <c r="O77" s="4"/>
      <c r="P77" s="4">
        <v>3340100</v>
      </c>
      <c r="Q77" s="4">
        <v>2660800</v>
      </c>
      <c r="R77" s="5">
        <v>2.2000000000000001E-3</v>
      </c>
      <c r="S77" s="4">
        <v>6390775</v>
      </c>
      <c r="T77" s="4">
        <f t="shared" si="18"/>
        <v>4904212.9000000004</v>
      </c>
      <c r="U77" s="4">
        <f t="shared" si="17"/>
        <v>2277359</v>
      </c>
    </row>
    <row r="78" spans="1:22" x14ac:dyDescent="0.2">
      <c r="A78" s="16" t="s">
        <v>210</v>
      </c>
      <c r="B78" s="4">
        <v>0</v>
      </c>
      <c r="C78" s="4">
        <v>0</v>
      </c>
      <c r="D78" s="4">
        <v>0</v>
      </c>
      <c r="E78" s="4">
        <v>0</v>
      </c>
      <c r="F78" s="4">
        <f t="shared" si="15"/>
        <v>-150000</v>
      </c>
      <c r="G78" s="4">
        <v>674800</v>
      </c>
      <c r="H78" s="4">
        <v>303700</v>
      </c>
      <c r="I78" s="4">
        <v>371100</v>
      </c>
      <c r="J78" s="4">
        <v>8448955000</v>
      </c>
      <c r="K78" s="4">
        <f>J78+K80</f>
        <v>193610000</v>
      </c>
      <c r="R78" s="5">
        <v>1.1200000000000002E-2</v>
      </c>
      <c r="S78" s="4">
        <v>6195129</v>
      </c>
      <c r="T78" s="4">
        <f t="shared" si="18"/>
        <v>4858366.7</v>
      </c>
      <c r="U78" s="4">
        <f t="shared" si="17"/>
        <v>2277359</v>
      </c>
    </row>
    <row r="79" spans="1:22" x14ac:dyDescent="0.2">
      <c r="A79" s="16" t="s">
        <v>209</v>
      </c>
      <c r="B79" s="4">
        <v>0</v>
      </c>
      <c r="C79" s="4">
        <v>0</v>
      </c>
      <c r="D79" s="4">
        <v>0</v>
      </c>
      <c r="E79" s="4">
        <v>0</v>
      </c>
      <c r="F79" s="4">
        <f t="shared" si="15"/>
        <v>-150000</v>
      </c>
      <c r="L79" s="4"/>
      <c r="M79" s="4"/>
      <c r="N79" s="4"/>
      <c r="O79" s="4"/>
      <c r="P79" s="4">
        <v>3887300</v>
      </c>
      <c r="Q79" s="4">
        <v>2720800</v>
      </c>
      <c r="R79" s="5">
        <v>9.0000000000000011E-3</v>
      </c>
      <c r="S79" s="4">
        <v>6949441</v>
      </c>
      <c r="T79" s="4">
        <f t="shared" si="18"/>
        <v>4687983.4000000004</v>
      </c>
      <c r="U79" s="4">
        <f t="shared" si="17"/>
        <v>2277359</v>
      </c>
    </row>
    <row r="80" spans="1:22" x14ac:dyDescent="0.2">
      <c r="A80" s="16" t="s">
        <v>208</v>
      </c>
      <c r="B80" s="4">
        <v>170100</v>
      </c>
      <c r="C80" s="4">
        <v>170100</v>
      </c>
      <c r="D80" s="4">
        <v>0</v>
      </c>
      <c r="E80" s="4">
        <v>0</v>
      </c>
      <c r="F80" s="4">
        <f t="shared" si="15"/>
        <v>-150000</v>
      </c>
      <c r="G80" s="4">
        <v>154600</v>
      </c>
      <c r="H80" s="4">
        <v>521900</v>
      </c>
      <c r="I80" s="4">
        <v>-367300</v>
      </c>
      <c r="J80" s="4">
        <v>-8255345000</v>
      </c>
      <c r="K80" s="4">
        <f>J80</f>
        <v>-8255345000</v>
      </c>
      <c r="R80" s="5">
        <v>-8.8000000000000005E-3</v>
      </c>
      <c r="S80" s="4">
        <v>3933379</v>
      </c>
      <c r="T80" s="4">
        <f t="shared" si="18"/>
        <v>4777784.3</v>
      </c>
      <c r="U80" s="4">
        <f t="shared" si="17"/>
        <v>2277359</v>
      </c>
    </row>
    <row r="81" spans="1:21" x14ac:dyDescent="0.2">
      <c r="A81" s="16" t="s">
        <v>207</v>
      </c>
      <c r="B81" s="4">
        <v>0</v>
      </c>
      <c r="C81" s="4">
        <v>0</v>
      </c>
      <c r="D81" s="4">
        <v>0</v>
      </c>
      <c r="E81" s="4">
        <v>0</v>
      </c>
      <c r="F81" s="4">
        <f t="shared" si="15"/>
        <v>-150000</v>
      </c>
      <c r="R81" s="5">
        <v>4.5000000000000005E-3</v>
      </c>
      <c r="S81" s="4">
        <v>3230408</v>
      </c>
      <c r="T81" s="4">
        <f t="shared" si="18"/>
        <v>4873650.7</v>
      </c>
      <c r="U81" s="4">
        <f t="shared" si="17"/>
        <v>2277359</v>
      </c>
    </row>
    <row r="82" spans="1:21" x14ac:dyDescent="0.2">
      <c r="A82" s="16" t="s">
        <v>206</v>
      </c>
      <c r="B82" s="4">
        <v>0</v>
      </c>
      <c r="C82" s="4">
        <v>0</v>
      </c>
      <c r="D82" s="4">
        <v>0</v>
      </c>
      <c r="E82" s="4">
        <v>0</v>
      </c>
      <c r="F82" s="4">
        <f t="shared" si="15"/>
        <v>-150000</v>
      </c>
      <c r="R82" s="5">
        <v>0</v>
      </c>
      <c r="S82" s="4">
        <v>2277359</v>
      </c>
      <c r="T82" s="4">
        <f t="shared" si="18"/>
        <v>4972152.3</v>
      </c>
      <c r="U82" s="4">
        <f t="shared" si="17"/>
        <v>2794830</v>
      </c>
    </row>
    <row r="83" spans="1:21" x14ac:dyDescent="0.2">
      <c r="A83" s="16" t="s">
        <v>205</v>
      </c>
      <c r="B83" s="4">
        <v>0</v>
      </c>
      <c r="C83" s="4">
        <v>0</v>
      </c>
      <c r="D83" s="4">
        <v>0</v>
      </c>
      <c r="E83" s="4">
        <v>0</v>
      </c>
      <c r="F83" s="4">
        <f t="shared" si="15"/>
        <v>-150000</v>
      </c>
      <c r="R83" s="5">
        <v>0</v>
      </c>
      <c r="S83" s="4">
        <v>3815334</v>
      </c>
      <c r="T83" s="4">
        <f t="shared" si="18"/>
        <v>5380750.5999999996</v>
      </c>
      <c r="U83" s="4">
        <f t="shared" si="17"/>
        <v>2794830</v>
      </c>
    </row>
    <row r="84" spans="1:21" x14ac:dyDescent="0.2">
      <c r="A84" s="16" t="s">
        <v>204</v>
      </c>
      <c r="B84" s="4">
        <v>0</v>
      </c>
      <c r="C84" s="4">
        <v>0</v>
      </c>
      <c r="D84" s="4">
        <v>0</v>
      </c>
      <c r="E84" s="4">
        <v>0</v>
      </c>
      <c r="F84" s="4">
        <f t="shared" si="15"/>
        <v>-150000</v>
      </c>
      <c r="R84" s="5">
        <v>4.5000000000000005E-3</v>
      </c>
      <c r="S84" s="4">
        <v>7241320</v>
      </c>
      <c r="T84" s="4">
        <f t="shared" si="18"/>
        <v>5175130.9000000004</v>
      </c>
      <c r="U84" s="4">
        <f t="shared" si="17"/>
        <v>2794830</v>
      </c>
    </row>
    <row r="85" spans="1:21" x14ac:dyDescent="0.2">
      <c r="A85" s="16" t="s">
        <v>203</v>
      </c>
      <c r="B85" s="4">
        <v>0</v>
      </c>
      <c r="C85" s="4">
        <v>0</v>
      </c>
      <c r="D85" s="4">
        <v>0</v>
      </c>
      <c r="E85" s="4">
        <v>0</v>
      </c>
      <c r="F85" s="4">
        <f t="shared" si="15"/>
        <v>-150000</v>
      </c>
      <c r="R85" s="5">
        <v>6.8000000000000005E-3</v>
      </c>
      <c r="S85" s="4">
        <v>2794830</v>
      </c>
      <c r="T85" s="4">
        <f t="shared" si="18"/>
        <v>5335218.2</v>
      </c>
      <c r="U85" s="4">
        <f t="shared" si="17"/>
        <v>3560224</v>
      </c>
    </row>
    <row r="86" spans="1:21" x14ac:dyDescent="0.2">
      <c r="A86" s="16" t="s">
        <v>202</v>
      </c>
      <c r="B86" s="4">
        <v>0</v>
      </c>
      <c r="C86" s="4">
        <v>0</v>
      </c>
      <c r="D86" s="4">
        <v>0</v>
      </c>
      <c r="E86" s="4">
        <v>0</v>
      </c>
      <c r="F86" s="4">
        <f t="shared" si="15"/>
        <v>-150000</v>
      </c>
      <c r="R86" s="5">
        <v>-6.7000000000000002E-3</v>
      </c>
      <c r="S86" s="4">
        <v>3560224</v>
      </c>
      <c r="T86" s="4">
        <f t="shared" si="18"/>
        <v>5350717.0999999996</v>
      </c>
      <c r="U86" s="4">
        <f t="shared" si="17"/>
        <v>4189072</v>
      </c>
    </row>
    <row r="87" spans="1:21" x14ac:dyDescent="0.2">
      <c r="A87" s="16" t="s">
        <v>201</v>
      </c>
      <c r="B87" s="4">
        <v>0</v>
      </c>
      <c r="C87" s="4">
        <v>0</v>
      </c>
      <c r="D87" s="4">
        <v>0</v>
      </c>
      <c r="E87" s="4">
        <v>0</v>
      </c>
      <c r="F87" s="4">
        <f t="shared" si="15"/>
        <v>-150000</v>
      </c>
      <c r="R87" s="5">
        <v>1.6E-2</v>
      </c>
      <c r="S87" s="4">
        <v>9044705</v>
      </c>
      <c r="T87" s="4">
        <f t="shared" si="18"/>
        <v>5467407.7999999998</v>
      </c>
      <c r="U87" s="4">
        <f t="shared" si="17"/>
        <v>3262375</v>
      </c>
    </row>
    <row r="88" spans="1:21" x14ac:dyDescent="0.2">
      <c r="A88" s="16" t="s">
        <v>200</v>
      </c>
      <c r="B88" s="4">
        <v>0</v>
      </c>
      <c r="C88" s="4">
        <v>0</v>
      </c>
      <c r="D88" s="4">
        <v>0</v>
      </c>
      <c r="E88" s="4">
        <v>0</v>
      </c>
      <c r="F88" s="4">
        <f t="shared" si="15"/>
        <v>-150000</v>
      </c>
      <c r="R88" s="5">
        <v>0</v>
      </c>
      <c r="S88" s="4">
        <v>5736667</v>
      </c>
      <c r="T88" s="4">
        <f t="shared" si="18"/>
        <v>6129278.0999999996</v>
      </c>
      <c r="U88" s="4">
        <f t="shared" si="17"/>
        <v>3262375</v>
      </c>
    </row>
    <row r="89" spans="1:21" x14ac:dyDescent="0.2">
      <c r="A89" s="16" t="s">
        <v>199</v>
      </c>
      <c r="B89" s="4">
        <v>300</v>
      </c>
      <c r="C89" s="4">
        <v>0</v>
      </c>
      <c r="D89" s="4">
        <v>300</v>
      </c>
      <c r="E89" s="4">
        <v>6620000</v>
      </c>
      <c r="F89" s="4">
        <f t="shared" si="15"/>
        <v>-150000</v>
      </c>
      <c r="R89" s="5">
        <v>-4.5000000000000005E-3</v>
      </c>
      <c r="S89" s="4">
        <v>5245608</v>
      </c>
      <c r="T89" s="4">
        <f t="shared" si="18"/>
        <v>6413304.5999999996</v>
      </c>
      <c r="U89" s="4">
        <f t="shared" si="17"/>
        <v>3262375</v>
      </c>
    </row>
    <row r="90" spans="1:21" x14ac:dyDescent="0.2">
      <c r="A90" s="16" t="s">
        <v>198</v>
      </c>
      <c r="B90" s="4">
        <v>200</v>
      </c>
      <c r="C90" s="4">
        <v>0</v>
      </c>
      <c r="D90" s="4">
        <v>200</v>
      </c>
      <c r="E90" s="4">
        <v>4400000</v>
      </c>
      <c r="F90" s="4">
        <f t="shared" si="15"/>
        <v>-6770000</v>
      </c>
      <c r="R90" s="5">
        <v>6.8999999999999999E-3</v>
      </c>
      <c r="S90" s="4">
        <v>4831388</v>
      </c>
      <c r="T90" s="4">
        <f t="shared" si="18"/>
        <v>9164587.0999999996</v>
      </c>
      <c r="U90" s="4">
        <f t="shared" si="17"/>
        <v>3262375</v>
      </c>
    </row>
    <row r="91" spans="1:21" x14ac:dyDescent="0.2">
      <c r="A91" s="16" t="s">
        <v>197</v>
      </c>
      <c r="B91" s="4">
        <v>0</v>
      </c>
      <c r="C91" s="4">
        <v>0</v>
      </c>
      <c r="D91" s="4">
        <v>0</v>
      </c>
      <c r="E91" s="4">
        <v>0</v>
      </c>
      <c r="F91" s="4">
        <f t="shared" si="15"/>
        <v>-11170000</v>
      </c>
      <c r="R91" s="5">
        <v>2.3E-3</v>
      </c>
      <c r="S91" s="4">
        <v>4189072</v>
      </c>
      <c r="T91" s="4">
        <f t="shared" si="18"/>
        <v>9776316.6999999993</v>
      </c>
      <c r="U91" s="4">
        <f t="shared" si="17"/>
        <v>3262375</v>
      </c>
    </row>
    <row r="92" spans="1:21" x14ac:dyDescent="0.2">
      <c r="A92" s="16" t="s">
        <v>196</v>
      </c>
      <c r="B92" s="4">
        <v>0</v>
      </c>
      <c r="C92" s="4">
        <v>300</v>
      </c>
      <c r="D92" s="4">
        <v>-300</v>
      </c>
      <c r="E92" s="4">
        <v>-6620000</v>
      </c>
      <c r="F92" s="4">
        <f t="shared" si="15"/>
        <v>-11170000</v>
      </c>
      <c r="R92" s="5">
        <v>-9.0000000000000011E-3</v>
      </c>
      <c r="S92" s="4">
        <v>3262375</v>
      </c>
      <c r="T92" s="4">
        <f t="shared" si="18"/>
        <v>9791927.0999999996</v>
      </c>
      <c r="U92" s="4">
        <f t="shared" si="17"/>
        <v>3715213</v>
      </c>
    </row>
    <row r="93" spans="1:21" x14ac:dyDescent="0.2">
      <c r="A93" s="16" t="s">
        <v>195</v>
      </c>
      <c r="B93" s="4">
        <v>0</v>
      </c>
      <c r="C93" s="4">
        <v>200</v>
      </c>
      <c r="D93" s="4">
        <v>-200</v>
      </c>
      <c r="E93" s="4">
        <v>-4460000</v>
      </c>
      <c r="F93" s="4">
        <f t="shared" si="15"/>
        <v>-4550000</v>
      </c>
      <c r="R93" s="5">
        <v>-6.7000000000000002E-3</v>
      </c>
      <c r="S93" s="4">
        <v>7901317</v>
      </c>
      <c r="T93" s="4">
        <f t="shared" si="18"/>
        <v>9506926.5</v>
      </c>
      <c r="U93" s="4">
        <f t="shared" si="17"/>
        <v>3715213</v>
      </c>
    </row>
    <row r="94" spans="1:21" x14ac:dyDescent="0.2">
      <c r="A94" s="16" t="s">
        <v>194</v>
      </c>
      <c r="B94" s="4">
        <v>0</v>
      </c>
      <c r="C94" s="4">
        <v>0</v>
      </c>
      <c r="D94" s="4">
        <v>0</v>
      </c>
      <c r="E94" s="4">
        <v>0</v>
      </c>
      <c r="F94" s="4">
        <f t="shared" si="15"/>
        <v>-90000</v>
      </c>
      <c r="R94" s="5">
        <v>-2.2000000000000002E-2</v>
      </c>
      <c r="S94" s="4">
        <v>5185123</v>
      </c>
      <c r="T94" s="4">
        <f t="shared" si="18"/>
        <v>9465272.1999999993</v>
      </c>
      <c r="U94" s="4">
        <f t="shared" si="17"/>
        <v>3715213</v>
      </c>
    </row>
    <row r="95" spans="1:21" x14ac:dyDescent="0.2">
      <c r="A95" s="16" t="s">
        <v>193</v>
      </c>
      <c r="B95" s="4">
        <v>241700</v>
      </c>
      <c r="C95" s="4">
        <v>241700</v>
      </c>
      <c r="D95" s="4">
        <v>0</v>
      </c>
      <c r="E95" s="4">
        <v>0</v>
      </c>
      <c r="F95" s="4">
        <f t="shared" si="15"/>
        <v>-90000</v>
      </c>
      <c r="R95" s="5">
        <v>4.5000000000000005E-3</v>
      </c>
      <c r="S95" s="4">
        <v>4395703</v>
      </c>
      <c r="T95" s="4">
        <f t="shared" si="18"/>
        <v>9817294.1999999993</v>
      </c>
      <c r="U95" s="4">
        <f t="shared" si="17"/>
        <v>3715213</v>
      </c>
    </row>
    <row r="96" spans="1:21" x14ac:dyDescent="0.2">
      <c r="A96" s="16" t="s">
        <v>192</v>
      </c>
      <c r="B96" s="4">
        <v>0</v>
      </c>
      <c r="C96" s="4">
        <v>0</v>
      </c>
      <c r="D96" s="4">
        <v>0</v>
      </c>
      <c r="E96" s="4">
        <v>0</v>
      </c>
      <c r="F96" s="4">
        <f t="shared" si="15"/>
        <v>-90000</v>
      </c>
      <c r="R96" s="5">
        <v>4.5000000000000005E-3</v>
      </c>
      <c r="S96" s="4">
        <v>3715213</v>
      </c>
      <c r="T96" s="4">
        <f t="shared" si="18"/>
        <v>9678585.5</v>
      </c>
      <c r="U96" s="4">
        <f t="shared" si="17"/>
        <v>8085873</v>
      </c>
    </row>
    <row r="97" spans="1:21" x14ac:dyDescent="0.2">
      <c r="A97" s="16" t="s">
        <v>191</v>
      </c>
      <c r="B97" s="4">
        <v>0</v>
      </c>
      <c r="C97" s="4">
        <v>0</v>
      </c>
      <c r="D97" s="4">
        <v>0</v>
      </c>
      <c r="E97" s="4">
        <v>0</v>
      </c>
      <c r="F97" s="4">
        <f t="shared" si="15"/>
        <v>-90000</v>
      </c>
      <c r="R97" s="5">
        <v>-8.8000000000000005E-3</v>
      </c>
      <c r="S97" s="4">
        <v>10211612</v>
      </c>
      <c r="T97" s="4">
        <f t="shared" si="18"/>
        <v>9036626.4000000004</v>
      </c>
      <c r="U97" s="4">
        <f t="shared" si="17"/>
        <v>3418479</v>
      </c>
    </row>
    <row r="98" spans="1:21" x14ac:dyDescent="0.2">
      <c r="A98" s="16" t="s">
        <v>190</v>
      </c>
      <c r="B98" s="4">
        <v>0</v>
      </c>
      <c r="C98" s="4">
        <v>0</v>
      </c>
      <c r="D98" s="4">
        <v>0</v>
      </c>
      <c r="E98" s="4">
        <v>0</v>
      </c>
      <c r="F98" s="4">
        <f t="shared" si="15"/>
        <v>-90000</v>
      </c>
      <c r="R98" s="5">
        <v>-2.5699999999999997E-2</v>
      </c>
      <c r="S98" s="4">
        <v>12355370</v>
      </c>
      <c r="T98" s="4">
        <f t="shared" si="18"/>
        <v>8289985.9000000004</v>
      </c>
      <c r="U98" s="4">
        <f t="shared" si="17"/>
        <v>3418479</v>
      </c>
    </row>
    <row r="99" spans="1:21" x14ac:dyDescent="0.2">
      <c r="A99" s="16" t="s">
        <v>189</v>
      </c>
      <c r="B99" s="4">
        <v>436400</v>
      </c>
      <c r="C99" s="4">
        <v>436400</v>
      </c>
      <c r="D99" s="4">
        <v>0</v>
      </c>
      <c r="E99" s="4">
        <v>0</v>
      </c>
      <c r="F99" s="4">
        <f t="shared" si="15"/>
        <v>-90000</v>
      </c>
      <c r="R99" s="5">
        <v>2.2000000000000001E-3</v>
      </c>
      <c r="S99" s="4">
        <v>8085873</v>
      </c>
      <c r="T99" s="4">
        <f t="shared" si="18"/>
        <v>7996608.4000000004</v>
      </c>
      <c r="U99" s="4">
        <f t="shared" si="17"/>
        <v>3418479</v>
      </c>
    </row>
    <row r="100" spans="1:21" x14ac:dyDescent="0.2">
      <c r="A100" s="16" t="s">
        <v>188</v>
      </c>
      <c r="B100" s="4">
        <v>0</v>
      </c>
      <c r="C100" s="4">
        <v>0</v>
      </c>
      <c r="D100" s="4">
        <v>0</v>
      </c>
      <c r="E100" s="4">
        <v>0</v>
      </c>
      <c r="F100" s="4">
        <f t="shared" si="15"/>
        <v>-90000</v>
      </c>
      <c r="R100" s="5">
        <v>2.4300000000000002E-2</v>
      </c>
      <c r="S100" s="4">
        <v>32344213</v>
      </c>
      <c r="T100" s="4">
        <f t="shared" si="18"/>
        <v>5245702.8</v>
      </c>
      <c r="U100" s="4">
        <f t="shared" si="17"/>
        <v>3418479</v>
      </c>
    </row>
    <row r="101" spans="1:21" x14ac:dyDescent="0.2">
      <c r="A101" s="16" t="s">
        <v>187</v>
      </c>
      <c r="B101" s="4">
        <v>0</v>
      </c>
      <c r="C101" s="4">
        <v>0</v>
      </c>
      <c r="D101" s="4">
        <v>0</v>
      </c>
      <c r="E101" s="4">
        <v>0</v>
      </c>
      <c r="F101" s="4">
        <f t="shared" si="15"/>
        <v>-90000</v>
      </c>
      <c r="R101" s="5">
        <v>1.1200000000000002E-2</v>
      </c>
      <c r="S101" s="4">
        <v>10306368</v>
      </c>
      <c r="T101" s="4">
        <f t="shared" si="18"/>
        <v>4564263.7</v>
      </c>
      <c r="U101" s="4">
        <f t="shared" si="17"/>
        <v>2328126</v>
      </c>
    </row>
    <row r="102" spans="1:21" x14ac:dyDescent="0.2">
      <c r="A102" s="16" t="s">
        <v>186</v>
      </c>
      <c r="B102" s="4">
        <v>0</v>
      </c>
      <c r="C102" s="4">
        <v>0</v>
      </c>
      <c r="D102" s="4">
        <v>0</v>
      </c>
      <c r="E102" s="4">
        <v>0</v>
      </c>
      <c r="F102" s="4">
        <f t="shared" si="15"/>
        <v>-90000</v>
      </c>
      <c r="R102" s="5">
        <v>2.3E-3</v>
      </c>
      <c r="S102" s="4">
        <v>3418479</v>
      </c>
      <c r="T102" s="4">
        <f t="shared" si="18"/>
        <v>4608308.4000000004</v>
      </c>
      <c r="U102" s="4">
        <f t="shared" si="17"/>
        <v>2328126</v>
      </c>
    </row>
    <row r="103" spans="1:21" x14ac:dyDescent="0.2">
      <c r="A103" s="16" t="s">
        <v>185</v>
      </c>
      <c r="B103" s="4">
        <v>0</v>
      </c>
      <c r="C103" s="4">
        <v>0</v>
      </c>
      <c r="D103" s="4">
        <v>0</v>
      </c>
      <c r="E103" s="4">
        <v>0</v>
      </c>
      <c r="F103" s="4">
        <f t="shared" si="15"/>
        <v>-90000</v>
      </c>
      <c r="R103" s="5">
        <v>-6.6E-3</v>
      </c>
      <c r="S103" s="4">
        <v>5051311</v>
      </c>
      <c r="T103" s="4">
        <f t="shared" si="18"/>
        <v>4421470.0999999996</v>
      </c>
      <c r="U103" s="4">
        <f t="shared" si="17"/>
        <v>2328126</v>
      </c>
    </row>
    <row r="104" spans="1:21" x14ac:dyDescent="0.2">
      <c r="A104" s="16" t="s">
        <v>184</v>
      </c>
      <c r="B104" s="4">
        <v>0</v>
      </c>
      <c r="C104" s="4">
        <v>0</v>
      </c>
      <c r="D104" s="4">
        <v>0</v>
      </c>
      <c r="E104" s="4">
        <v>0</v>
      </c>
      <c r="F104" s="4">
        <f t="shared" si="15"/>
        <v>-90000</v>
      </c>
      <c r="R104" s="5">
        <v>-1.09E-2</v>
      </c>
      <c r="S104" s="4">
        <v>4768580</v>
      </c>
      <c r="T104" s="4">
        <f t="shared" si="18"/>
        <v>5204298</v>
      </c>
      <c r="U104" s="4">
        <f t="shared" si="17"/>
        <v>2328126</v>
      </c>
    </row>
    <row r="105" spans="1:21" x14ac:dyDescent="0.2">
      <c r="A105" s="16" t="s">
        <v>183</v>
      </c>
      <c r="B105" s="4">
        <v>0</v>
      </c>
      <c r="C105" s="4">
        <v>0</v>
      </c>
      <c r="D105" s="4">
        <v>0</v>
      </c>
      <c r="E105" s="4">
        <v>0</v>
      </c>
      <c r="F105" s="4">
        <f t="shared" si="15"/>
        <v>-90000</v>
      </c>
      <c r="R105" s="5">
        <v>3.1699999999999999E-2</v>
      </c>
      <c r="S105" s="4">
        <v>7915923</v>
      </c>
      <c r="T105" s="4">
        <f t="shared" si="18"/>
        <v>4661606.5</v>
      </c>
      <c r="U105" s="4">
        <f t="shared" si="17"/>
        <v>2328126</v>
      </c>
    </row>
    <row r="106" spans="1:21" x14ac:dyDescent="0.2">
      <c r="A106" s="16" t="s">
        <v>182</v>
      </c>
      <c r="B106" s="4">
        <v>0</v>
      </c>
      <c r="C106" s="4">
        <v>0</v>
      </c>
      <c r="D106" s="4">
        <v>0</v>
      </c>
      <c r="E106" s="4">
        <v>0</v>
      </c>
      <c r="F106" s="4">
        <f t="shared" si="15"/>
        <v>-90000</v>
      </c>
      <c r="R106" s="5">
        <v>-4.5000000000000005E-3</v>
      </c>
      <c r="S106" s="4">
        <v>2328126</v>
      </c>
      <c r="T106" s="4">
        <f t="shared" si="18"/>
        <v>4684115.5999999996</v>
      </c>
      <c r="U106" s="4">
        <f t="shared" si="17"/>
        <v>3491977</v>
      </c>
    </row>
    <row r="107" spans="1:21" x14ac:dyDescent="0.2">
      <c r="A107" s="16" t="s">
        <v>181</v>
      </c>
      <c r="B107" s="4">
        <v>811900</v>
      </c>
      <c r="C107" s="4">
        <v>811900</v>
      </c>
      <c r="D107" s="4">
        <v>0</v>
      </c>
      <c r="E107" s="4">
        <v>0</v>
      </c>
      <c r="F107" s="4">
        <f t="shared" si="15"/>
        <v>-90000</v>
      </c>
      <c r="R107" s="5">
        <v>6.8999999999999999E-3</v>
      </c>
      <c r="S107" s="4">
        <v>3792021</v>
      </c>
      <c r="T107" s="4">
        <f t="shared" si="18"/>
        <v>4544934.7</v>
      </c>
      <c r="U107" s="4">
        <f t="shared" si="17"/>
        <v>3491977</v>
      </c>
    </row>
    <row r="108" spans="1:21" x14ac:dyDescent="0.2">
      <c r="A108" s="16" t="s">
        <v>180</v>
      </c>
      <c r="B108" s="4">
        <v>440100</v>
      </c>
      <c r="C108" s="4">
        <v>440100</v>
      </c>
      <c r="D108" s="4">
        <v>0</v>
      </c>
      <c r="E108" s="4">
        <v>0</v>
      </c>
      <c r="F108" s="4">
        <f t="shared" si="15"/>
        <v>-90000</v>
      </c>
      <c r="R108" s="5">
        <v>-1.1200000000000002E-2</v>
      </c>
      <c r="S108" s="4">
        <v>4888965</v>
      </c>
      <c r="T108" s="4">
        <f t="shared" si="18"/>
        <v>4423297.4000000004</v>
      </c>
      <c r="U108" s="4">
        <f t="shared" si="17"/>
        <v>3182928</v>
      </c>
    </row>
    <row r="109" spans="1:21" x14ac:dyDescent="0.2">
      <c r="A109" s="16" t="s">
        <v>179</v>
      </c>
      <c r="B109" s="4">
        <v>0</v>
      </c>
      <c r="C109" s="4">
        <v>0</v>
      </c>
      <c r="D109" s="4">
        <v>0</v>
      </c>
      <c r="E109" s="4">
        <v>0</v>
      </c>
      <c r="F109" s="4">
        <f t="shared" si="15"/>
        <v>-90000</v>
      </c>
      <c r="R109" s="5">
        <v>3.2500000000000001E-2</v>
      </c>
      <c r="S109" s="4">
        <v>5152098</v>
      </c>
      <c r="T109" s="4">
        <f t="shared" si="18"/>
        <v>4529251.7</v>
      </c>
      <c r="U109" s="4">
        <f t="shared" si="17"/>
        <v>3182928</v>
      </c>
    </row>
    <row r="110" spans="1:21" x14ac:dyDescent="0.2">
      <c r="A110" s="16" t="s">
        <v>178</v>
      </c>
      <c r="B110" s="4">
        <v>0</v>
      </c>
      <c r="C110" s="4">
        <v>0</v>
      </c>
      <c r="D110" s="4">
        <v>0</v>
      </c>
      <c r="E110" s="4">
        <v>0</v>
      </c>
      <c r="F110" s="4">
        <f t="shared" si="15"/>
        <v>-90000</v>
      </c>
      <c r="R110" s="5">
        <v>9.3999999999999986E-3</v>
      </c>
      <c r="S110" s="4">
        <v>4835157</v>
      </c>
      <c r="T110" s="4">
        <f t="shared" si="18"/>
        <v>4666879.5999999996</v>
      </c>
      <c r="U110" s="4">
        <f t="shared" si="17"/>
        <v>2489008</v>
      </c>
    </row>
    <row r="111" spans="1:21" x14ac:dyDescent="0.2">
      <c r="A111" s="16" t="s">
        <v>177</v>
      </c>
      <c r="B111" s="4">
        <v>65</v>
      </c>
      <c r="C111" s="4">
        <v>0</v>
      </c>
      <c r="D111" s="4">
        <v>65</v>
      </c>
      <c r="E111" s="4">
        <v>1430000</v>
      </c>
      <c r="F111" s="4">
        <f t="shared" si="15"/>
        <v>-90000</v>
      </c>
      <c r="R111" s="5">
        <v>4.6999999999999993E-3</v>
      </c>
      <c r="S111" s="4">
        <v>3491977</v>
      </c>
      <c r="T111" s="4">
        <f t="shared" si="18"/>
        <v>4683665.3</v>
      </c>
      <c r="U111" s="4">
        <f t="shared" si="17"/>
        <v>2489008</v>
      </c>
    </row>
    <row r="112" spans="1:21" x14ac:dyDescent="0.2">
      <c r="A112" s="16" t="s">
        <v>176</v>
      </c>
      <c r="B112" s="4">
        <v>0</v>
      </c>
      <c r="C112" s="4">
        <v>0</v>
      </c>
      <c r="D112" s="4">
        <v>0</v>
      </c>
      <c r="E112" s="4">
        <v>0</v>
      </c>
      <c r="F112" s="4">
        <f t="shared" si="15"/>
        <v>-1520000</v>
      </c>
      <c r="R112" s="5">
        <v>-1.1599999999999999E-2</v>
      </c>
      <c r="S112" s="4">
        <v>3858926</v>
      </c>
      <c r="T112" s="4">
        <f t="shared" si="18"/>
        <v>4719992.3</v>
      </c>
      <c r="U112" s="4">
        <f t="shared" si="17"/>
        <v>2400212</v>
      </c>
    </row>
    <row r="113" spans="1:21" x14ac:dyDescent="0.2">
      <c r="A113" s="16" t="s">
        <v>175</v>
      </c>
      <c r="B113" s="4">
        <v>0</v>
      </c>
      <c r="C113" s="4">
        <v>0</v>
      </c>
      <c r="D113" s="4">
        <v>0</v>
      </c>
      <c r="E113" s="4">
        <v>0</v>
      </c>
      <c r="F113" s="4">
        <f t="shared" si="15"/>
        <v>-1520000</v>
      </c>
      <c r="R113" s="5">
        <v>2.1400000000000002E-2</v>
      </c>
      <c r="S113" s="4">
        <v>3182928</v>
      </c>
      <c r="T113" s="4">
        <f t="shared" si="18"/>
        <v>4871126.7</v>
      </c>
      <c r="U113" s="4">
        <f t="shared" si="17"/>
        <v>2400212</v>
      </c>
    </row>
    <row r="114" spans="1:21" x14ac:dyDescent="0.2">
      <c r="A114" s="16" t="s">
        <v>174</v>
      </c>
      <c r="B114" s="4">
        <v>213000</v>
      </c>
      <c r="C114" s="4">
        <v>213065</v>
      </c>
      <c r="D114" s="4">
        <v>-65</v>
      </c>
      <c r="E114" s="4">
        <v>-1520000</v>
      </c>
      <c r="F114" s="4">
        <f t="shared" si="15"/>
        <v>-1520000</v>
      </c>
      <c r="R114" s="5">
        <v>-3.6499999999999998E-2</v>
      </c>
      <c r="S114" s="4">
        <v>12596859</v>
      </c>
      <c r="T114" s="4">
        <f t="shared" si="18"/>
        <v>4175142.3</v>
      </c>
      <c r="U114" s="4">
        <f t="shared" si="17"/>
        <v>2400212</v>
      </c>
    </row>
    <row r="115" spans="1:21" x14ac:dyDescent="0.2">
      <c r="A115" s="16" t="s">
        <v>173</v>
      </c>
      <c r="B115" s="4">
        <v>149900</v>
      </c>
      <c r="C115" s="4">
        <v>149900</v>
      </c>
      <c r="D115" s="4">
        <v>0</v>
      </c>
      <c r="E115" s="4">
        <v>0</v>
      </c>
      <c r="F115" s="4">
        <f t="shared" si="15"/>
        <v>0</v>
      </c>
      <c r="R115" s="5">
        <v>0</v>
      </c>
      <c r="S115" s="4">
        <v>2489008</v>
      </c>
      <c r="T115" s="4">
        <f t="shared" si="18"/>
        <v>4211007.5999999996</v>
      </c>
      <c r="U115" s="4">
        <f t="shared" si="17"/>
        <v>2400212</v>
      </c>
    </row>
    <row r="116" spans="1:21" x14ac:dyDescent="0.2">
      <c r="A116" s="16" t="s">
        <v>172</v>
      </c>
      <c r="B116" s="4">
        <v>815900</v>
      </c>
      <c r="C116" s="4">
        <v>815900</v>
      </c>
      <c r="D116" s="4">
        <v>0</v>
      </c>
      <c r="E116" s="4">
        <v>0</v>
      </c>
      <c r="F116" s="4">
        <f t="shared" si="15"/>
        <v>0</v>
      </c>
      <c r="R116" s="5">
        <v>4.5999999999999999E-3</v>
      </c>
      <c r="S116" s="4">
        <v>2553217</v>
      </c>
      <c r="T116" s="4">
        <f t="shared" ref="T116:T121" si="19">AVERAGE(S117:S126)</f>
        <v>4609671.9000000004</v>
      </c>
      <c r="U116" s="4">
        <f t="shared" si="17"/>
        <v>2400212</v>
      </c>
    </row>
    <row r="117" spans="1:21" x14ac:dyDescent="0.2">
      <c r="A117" s="16" t="s">
        <v>171</v>
      </c>
      <c r="B117" s="4">
        <v>0</v>
      </c>
      <c r="C117" s="4">
        <v>0</v>
      </c>
      <c r="D117" s="4">
        <v>0</v>
      </c>
      <c r="E117" s="4">
        <v>0</v>
      </c>
      <c r="F117" s="4">
        <f t="shared" si="15"/>
        <v>0</v>
      </c>
      <c r="R117" s="5">
        <v>-4.5000000000000005E-3</v>
      </c>
      <c r="S117" s="4">
        <v>2400212</v>
      </c>
      <c r="T117" s="4">
        <f t="shared" si="19"/>
        <v>5267862.4000000004</v>
      </c>
      <c r="U117" s="4">
        <f t="shared" si="17"/>
        <v>3659834</v>
      </c>
    </row>
    <row r="118" spans="1:21" x14ac:dyDescent="0.2">
      <c r="A118" s="16" t="s">
        <v>170</v>
      </c>
      <c r="B118" s="4">
        <v>129900</v>
      </c>
      <c r="C118" s="4">
        <v>129900</v>
      </c>
      <c r="D118" s="4">
        <v>0</v>
      </c>
      <c r="E118" s="4">
        <v>0</v>
      </c>
      <c r="F118" s="4">
        <f t="shared" si="15"/>
        <v>0</v>
      </c>
      <c r="R118" s="5">
        <v>4.5999999999999999E-3</v>
      </c>
      <c r="S118" s="4">
        <v>3672592</v>
      </c>
      <c r="T118" s="4">
        <f t="shared" si="19"/>
        <v>5144963.5</v>
      </c>
      <c r="U118" s="4">
        <f t="shared" si="17"/>
        <v>3659834</v>
      </c>
    </row>
    <row r="119" spans="1:21" x14ac:dyDescent="0.2">
      <c r="A119" s="16" t="s">
        <v>169</v>
      </c>
      <c r="B119" s="4">
        <v>0</v>
      </c>
      <c r="C119" s="4">
        <v>0</v>
      </c>
      <c r="D119" s="4">
        <v>0</v>
      </c>
      <c r="E119" s="4">
        <v>0</v>
      </c>
      <c r="F119" s="4">
        <f t="shared" si="15"/>
        <v>0</v>
      </c>
      <c r="R119" s="5">
        <v>-1.1299999999999999E-2</v>
      </c>
      <c r="S119" s="4">
        <v>6211641</v>
      </c>
      <c r="T119" s="4">
        <f t="shared" si="19"/>
        <v>4859114.3</v>
      </c>
      <c r="U119" s="4">
        <f t="shared" si="17"/>
        <v>3659834</v>
      </c>
    </row>
    <row r="120" spans="1:21" x14ac:dyDescent="0.2">
      <c r="A120" s="16" t="s">
        <v>168</v>
      </c>
      <c r="B120" s="4">
        <v>0</v>
      </c>
      <c r="C120" s="4">
        <v>0</v>
      </c>
      <c r="D120" s="4">
        <v>0</v>
      </c>
      <c r="E120" s="4">
        <v>0</v>
      </c>
      <c r="F120" s="4">
        <f t="shared" si="15"/>
        <v>0</v>
      </c>
      <c r="R120" s="5">
        <v>-1.78E-2</v>
      </c>
      <c r="S120" s="4">
        <v>6211436</v>
      </c>
      <c r="T120" s="4">
        <f t="shared" si="19"/>
        <v>4556023.5</v>
      </c>
      <c r="U120" s="4">
        <f t="shared" si="17"/>
        <v>2847661</v>
      </c>
    </row>
    <row r="121" spans="1:21" x14ac:dyDescent="0.2">
      <c r="A121" s="16" t="s">
        <v>167</v>
      </c>
      <c r="B121" s="4">
        <v>0</v>
      </c>
      <c r="C121" s="4">
        <v>0</v>
      </c>
      <c r="D121" s="4">
        <v>0</v>
      </c>
      <c r="E121" s="4">
        <v>0</v>
      </c>
      <c r="F121" s="4">
        <f t="shared" si="15"/>
        <v>0</v>
      </c>
      <c r="R121" s="5">
        <v>-6.6E-3</v>
      </c>
      <c r="S121" s="4">
        <v>3659834</v>
      </c>
      <c r="T121" s="4">
        <f t="shared" si="19"/>
        <v>4741121.2</v>
      </c>
      <c r="U121" s="4">
        <f t="shared" si="17"/>
        <v>2847661</v>
      </c>
    </row>
    <row r="122" spans="1:21" x14ac:dyDescent="0.2">
      <c r="A122" s="16" t="s">
        <v>166</v>
      </c>
      <c r="B122" s="4">
        <v>0</v>
      </c>
      <c r="C122" s="4">
        <v>0</v>
      </c>
      <c r="D122" s="4">
        <v>0</v>
      </c>
      <c r="E122" s="4">
        <v>0</v>
      </c>
      <c r="F122" s="4">
        <f t="shared" si="15"/>
        <v>0</v>
      </c>
      <c r="R122" s="5">
        <v>-2.2000000000000001E-3</v>
      </c>
      <c r="S122" s="4">
        <v>4222196</v>
      </c>
      <c r="T122" s="4">
        <f>AVERAGE(S123:S132)</f>
        <v>4700070.5</v>
      </c>
      <c r="U122" s="4">
        <f t="shared" si="17"/>
        <v>2847661</v>
      </c>
    </row>
    <row r="123" spans="1:21" x14ac:dyDescent="0.2">
      <c r="A123" s="16" t="s">
        <v>165</v>
      </c>
      <c r="B123" s="4">
        <v>0</v>
      </c>
      <c r="C123" s="4">
        <v>0</v>
      </c>
      <c r="D123" s="4">
        <v>0</v>
      </c>
      <c r="E123" s="4">
        <v>0</v>
      </c>
      <c r="F123" s="4">
        <f t="shared" si="15"/>
        <v>0</v>
      </c>
      <c r="R123" s="5">
        <v>-2.2000000000000001E-3</v>
      </c>
      <c r="S123" s="4">
        <v>4694272</v>
      </c>
      <c r="U123" s="4">
        <f t="shared" si="17"/>
        <v>2443603</v>
      </c>
    </row>
    <row r="124" spans="1:21" x14ac:dyDescent="0.2">
      <c r="A124" s="16" t="s">
        <v>164</v>
      </c>
      <c r="B124" s="4">
        <v>0</v>
      </c>
      <c r="C124" s="4">
        <v>0</v>
      </c>
      <c r="D124" s="4">
        <v>0</v>
      </c>
      <c r="E124" s="4">
        <v>0</v>
      </c>
      <c r="F124" s="4">
        <f t="shared" si="15"/>
        <v>0</v>
      </c>
      <c r="R124" s="5">
        <v>0</v>
      </c>
      <c r="S124" s="4">
        <v>5637015</v>
      </c>
      <c r="U124" s="4">
        <f t="shared" ref="U124:U126" si="20">MIN(S125:S129)</f>
        <v>2443603</v>
      </c>
    </row>
    <row r="125" spans="1:21" x14ac:dyDescent="0.2">
      <c r="A125" s="16" t="s">
        <v>163</v>
      </c>
      <c r="B125" s="4">
        <v>0</v>
      </c>
      <c r="C125" s="4">
        <v>0</v>
      </c>
      <c r="D125" s="4">
        <v>0</v>
      </c>
      <c r="E125" s="4">
        <v>0</v>
      </c>
      <c r="F125" s="4">
        <f t="shared" si="15"/>
        <v>0</v>
      </c>
      <c r="R125" s="5">
        <v>-4.3E-3</v>
      </c>
      <c r="S125" s="4">
        <v>2847661</v>
      </c>
      <c r="U125" s="4">
        <f t="shared" si="20"/>
        <v>2443603</v>
      </c>
    </row>
    <row r="126" spans="1:21" x14ac:dyDescent="0.2">
      <c r="A126" s="16" t="s">
        <v>162</v>
      </c>
      <c r="B126" s="4">
        <v>0</v>
      </c>
      <c r="C126" s="4">
        <v>0</v>
      </c>
      <c r="D126" s="4">
        <v>0</v>
      </c>
      <c r="E126" s="4">
        <v>0</v>
      </c>
      <c r="F126" s="4">
        <f t="shared" si="15"/>
        <v>0</v>
      </c>
      <c r="R126" s="5">
        <v>1.34E-2</v>
      </c>
      <c r="S126" s="4">
        <v>6539860</v>
      </c>
      <c r="U126" s="4">
        <f t="shared" si="20"/>
        <v>2443603</v>
      </c>
    </row>
    <row r="127" spans="1:21" x14ac:dyDescent="0.2">
      <c r="A127" s="16" t="s">
        <v>161</v>
      </c>
      <c r="B127" s="4">
        <v>4201900</v>
      </c>
      <c r="C127" s="4">
        <v>4201900</v>
      </c>
      <c r="D127" s="4">
        <v>0</v>
      </c>
      <c r="E127" s="4">
        <v>0</v>
      </c>
      <c r="F127" s="4">
        <f t="shared" si="15"/>
        <v>0</v>
      </c>
      <c r="R127" s="5">
        <v>3.2199999999999999E-2</v>
      </c>
      <c r="S127" s="4">
        <v>8982117</v>
      </c>
      <c r="U127" s="4">
        <f>MIN(S128:S132)</f>
        <v>2443603</v>
      </c>
    </row>
    <row r="128" spans="1:21" x14ac:dyDescent="0.2">
      <c r="A128" s="16" t="s">
        <v>160</v>
      </c>
      <c r="B128" s="4">
        <v>0</v>
      </c>
      <c r="C128" s="4">
        <v>0</v>
      </c>
      <c r="D128" s="4">
        <v>0</v>
      </c>
      <c r="E128" s="4">
        <v>0</v>
      </c>
      <c r="F128" s="4">
        <f t="shared" si="15"/>
        <v>0</v>
      </c>
      <c r="R128" s="5">
        <v>9.300000000000001E-3</v>
      </c>
      <c r="S128" s="4">
        <v>2443603</v>
      </c>
    </row>
    <row r="129" spans="1:22" x14ac:dyDescent="0.2">
      <c r="A129" s="16" t="s">
        <v>159</v>
      </c>
      <c r="B129" s="4">
        <v>0</v>
      </c>
      <c r="C129" s="4">
        <v>0</v>
      </c>
      <c r="D129" s="4">
        <v>0</v>
      </c>
      <c r="E129" s="4">
        <v>0</v>
      </c>
      <c r="F129" s="4">
        <f t="shared" si="15"/>
        <v>0</v>
      </c>
      <c r="R129" s="5">
        <v>0</v>
      </c>
      <c r="S129" s="4">
        <v>3353149</v>
      </c>
    </row>
    <row r="130" spans="1:22" x14ac:dyDescent="0.2">
      <c r="A130" s="16" t="s">
        <v>158</v>
      </c>
      <c r="B130" s="4">
        <v>0</v>
      </c>
      <c r="C130" s="4">
        <v>0</v>
      </c>
      <c r="D130" s="4">
        <v>0</v>
      </c>
      <c r="E130" s="4">
        <v>0</v>
      </c>
      <c r="F130" s="4">
        <f t="shared" si="15"/>
        <v>0</v>
      </c>
      <c r="R130" s="5">
        <v>0</v>
      </c>
      <c r="S130" s="4">
        <v>3180528</v>
      </c>
    </row>
    <row r="131" spans="1:22" x14ac:dyDescent="0.2">
      <c r="A131" s="16" t="s">
        <v>157</v>
      </c>
      <c r="B131" s="4">
        <v>0</v>
      </c>
      <c r="C131" s="4">
        <v>0</v>
      </c>
      <c r="D131" s="4">
        <v>0</v>
      </c>
      <c r="E131" s="4">
        <v>0</v>
      </c>
      <c r="F131" s="4">
        <f>E131+F132</f>
        <v>0</v>
      </c>
      <c r="R131" s="5">
        <v>-1.3600000000000001E-2</v>
      </c>
      <c r="S131" s="4">
        <v>5510811</v>
      </c>
    </row>
    <row r="132" spans="1:22" x14ac:dyDescent="0.2">
      <c r="A132" s="16" t="s">
        <v>156</v>
      </c>
      <c r="B132" s="4">
        <v>0</v>
      </c>
      <c r="C132" s="4">
        <v>0</v>
      </c>
      <c r="D132" s="4">
        <v>0</v>
      </c>
      <c r="E132" s="4">
        <v>0</v>
      </c>
      <c r="F132" s="4">
        <f>E132</f>
        <v>0</v>
      </c>
      <c r="R132" s="5">
        <v>2.3E-3</v>
      </c>
      <c r="S132" s="4">
        <v>3811689</v>
      </c>
    </row>
    <row r="133" spans="1:22" x14ac:dyDescent="0.2">
      <c r="A133" s="2"/>
      <c r="B133" s="4"/>
      <c r="C133" s="4"/>
      <c r="D133" s="4"/>
      <c r="E133" s="4"/>
      <c r="F133" s="4">
        <f>E133</f>
        <v>0</v>
      </c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6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6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6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6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6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5"/>
    </row>
    <row r="150" spans="1:22" x14ac:dyDescent="0.2">
      <c r="A150" s="6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5"/>
    </row>
    <row r="151" spans="1:22" x14ac:dyDescent="0.2">
      <c r="A151" s="6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5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5"/>
    </row>
    <row r="153" spans="1:22" x14ac:dyDescent="0.2">
      <c r="A153" s="2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5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5"/>
    </row>
    <row r="155" spans="1:22" x14ac:dyDescent="0.2">
      <c r="A155" s="6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5"/>
    </row>
    <row r="156" spans="1:22" x14ac:dyDescent="0.2">
      <c r="A156" s="6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5"/>
    </row>
    <row r="157" spans="1:22" x14ac:dyDescent="0.2">
      <c r="A157" s="6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5"/>
    </row>
    <row r="158" spans="1:22" x14ac:dyDescent="0.2">
      <c r="A158" s="6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5"/>
    </row>
    <row r="159" spans="1:22" x14ac:dyDescent="0.2">
      <c r="A159" s="6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5"/>
    </row>
    <row r="160" spans="1:22" x14ac:dyDescent="0.2">
      <c r="A160" s="6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5"/>
    </row>
    <row r="161" spans="1:22" x14ac:dyDescent="0.2">
      <c r="A161" s="6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5"/>
    </row>
    <row r="162" spans="1:22" x14ac:dyDescent="0.2">
      <c r="A162" s="6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5"/>
      <c r="U162" s="5"/>
      <c r="V162" s="5"/>
    </row>
    <row r="163" spans="1:22" x14ac:dyDescent="0.2">
      <c r="A163" s="6"/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5"/>
      <c r="U163" s="5"/>
      <c r="V163" s="5"/>
    </row>
    <row r="164" spans="1:22" x14ac:dyDescent="0.2">
      <c r="A164" s="6"/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5"/>
      <c r="U164" s="5"/>
      <c r="V164" s="5"/>
    </row>
    <row r="165" spans="1:22" x14ac:dyDescent="0.2">
      <c r="A165" s="6"/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5"/>
      <c r="U165" s="5"/>
      <c r="V165" s="5"/>
    </row>
    <row r="166" spans="1:22" x14ac:dyDescent="0.2">
      <c r="A166" s="6"/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5"/>
      <c r="U166" s="5"/>
      <c r="V166" s="5"/>
    </row>
    <row r="167" spans="1:22" x14ac:dyDescent="0.2">
      <c r="A167" s="6"/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5"/>
      <c r="U167" s="5"/>
      <c r="V167" s="5"/>
    </row>
    <row r="168" spans="1:22" x14ac:dyDescent="0.2">
      <c r="A168" s="2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5"/>
    </row>
    <row r="169" spans="1:22" x14ac:dyDescent="0.2">
      <c r="A169" s="2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5"/>
    </row>
    <row r="170" spans="1:22" x14ac:dyDescent="0.2">
      <c r="A170" s="2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5"/>
    </row>
    <row r="171" spans="1:22" x14ac:dyDescent="0.2">
      <c r="A171" s="2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5"/>
    </row>
    <row r="172" spans="1:22" x14ac:dyDescent="0.2">
      <c r="A172" s="2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5"/>
    </row>
    <row r="173" spans="1:22" x14ac:dyDescent="0.2">
      <c r="A173" s="2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5"/>
    </row>
    <row r="174" spans="1:22" x14ac:dyDescent="0.2">
      <c r="A174" s="2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5"/>
    </row>
    <row r="175" spans="1:22" x14ac:dyDescent="0.2">
      <c r="A175" s="2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5"/>
    </row>
    <row r="176" spans="1:22" x14ac:dyDescent="0.2">
      <c r="A176" s="2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5"/>
    </row>
    <row r="177" spans="1:22" x14ac:dyDescent="0.2">
      <c r="A177" s="2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5"/>
      <c r="U177" s="5"/>
      <c r="V177" s="5"/>
    </row>
    <row r="178" spans="1:22" x14ac:dyDescent="0.2">
      <c r="A178" s="2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5"/>
      <c r="U178" s="5"/>
      <c r="V178" s="5"/>
    </row>
    <row r="179" spans="1:22" x14ac:dyDescent="0.2">
      <c r="A179" s="2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5"/>
      <c r="U179" s="5"/>
      <c r="V179" s="5"/>
    </row>
    <row r="180" spans="1:22" x14ac:dyDescent="0.2">
      <c r="A180" s="2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5"/>
      <c r="U180" s="5"/>
      <c r="V180" s="5"/>
    </row>
    <row r="181" spans="1:22" x14ac:dyDescent="0.2">
      <c r="A181" s="2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5"/>
      <c r="U181" s="5"/>
      <c r="V181" s="5"/>
    </row>
    <row r="182" spans="1:22" x14ac:dyDescent="0.2">
      <c r="A182" s="2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5"/>
      <c r="U182" s="5"/>
      <c r="V182" s="5"/>
    </row>
    <row r="183" spans="1:22" x14ac:dyDescent="0.2">
      <c r="A183" s="2"/>
      <c r="B183" s="4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5"/>
      <c r="U183" s="5"/>
      <c r="V183" s="8"/>
    </row>
    <row r="184" spans="1:22" x14ac:dyDescent="0.2">
      <c r="A184" s="2"/>
      <c r="B184" s="4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5"/>
      <c r="U184" s="5"/>
      <c r="V184" s="8"/>
    </row>
    <row r="185" spans="1:22" x14ac:dyDescent="0.2">
      <c r="A185" s="2"/>
      <c r="B185" s="4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5"/>
      <c r="U185" s="5"/>
      <c r="V185" s="8"/>
    </row>
    <row r="186" spans="1:22" x14ac:dyDescent="0.2">
      <c r="A186" s="2"/>
      <c r="B186" s="4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5"/>
      <c r="U186" s="5"/>
      <c r="V186" s="8"/>
    </row>
    <row r="187" spans="1:22" x14ac:dyDescent="0.2">
      <c r="A187" s="2"/>
      <c r="B187" s="4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5"/>
      <c r="U187" s="5"/>
      <c r="V187" s="8"/>
    </row>
    <row r="188" spans="1:22" x14ac:dyDescent="0.2">
      <c r="A188" s="6"/>
      <c r="B188" s="4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5"/>
      <c r="U188" s="5"/>
      <c r="V188" s="8"/>
    </row>
    <row r="189" spans="1:22" x14ac:dyDescent="0.2">
      <c r="A189" s="6"/>
      <c r="B189" s="4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5"/>
      <c r="U189" s="5"/>
      <c r="V189" s="8"/>
    </row>
    <row r="190" spans="1:22" x14ac:dyDescent="0.2">
      <c r="A190" s="6"/>
      <c r="B190" s="4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5"/>
      <c r="U190" s="5"/>
      <c r="V190" s="8"/>
    </row>
    <row r="191" spans="1:22" x14ac:dyDescent="0.2">
      <c r="A191" s="6"/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5"/>
      <c r="U191" s="5"/>
      <c r="V191" s="8"/>
    </row>
    <row r="192" spans="1:22" x14ac:dyDescent="0.2">
      <c r="A192" s="6"/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5"/>
      <c r="U192" s="5"/>
      <c r="V192" s="8"/>
    </row>
    <row r="193" spans="1:22" x14ac:dyDescent="0.2">
      <c r="A193" s="2"/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5"/>
      <c r="U193" s="5"/>
      <c r="V193" s="8"/>
    </row>
    <row r="194" spans="1:22" x14ac:dyDescent="0.2">
      <c r="A194" s="2"/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5"/>
      <c r="U194" s="5"/>
      <c r="V194" s="8"/>
    </row>
    <row r="195" spans="1:22" x14ac:dyDescent="0.2">
      <c r="A195" s="2"/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5"/>
      <c r="U195" s="5"/>
      <c r="V195" s="8"/>
    </row>
    <row r="196" spans="1:22" x14ac:dyDescent="0.2">
      <c r="A196" s="2"/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5"/>
      <c r="U196" s="5"/>
      <c r="V196" s="8"/>
    </row>
    <row r="197" spans="1:22" x14ac:dyDescent="0.2">
      <c r="A197" s="2"/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5"/>
      <c r="U197" s="5"/>
      <c r="V197" s="8"/>
    </row>
    <row r="223" spans="1:3" x14ac:dyDescent="0.2">
      <c r="A223" t="e" cm="1">
        <f t="array" aca="1" ref="A223" ca="1">INDIRECT("'" &amp; E1 &amp; "'!$A$2:$A$66")</f>
        <v>#REF!</v>
      </c>
      <c r="B223" t="e" cm="1">
        <f t="array" aca="1" ref="B223" ca="1">INDIRECT("'" &amp; E1 &amp; "'!$B$2:$B$66")</f>
        <v>#REF!</v>
      </c>
      <c r="C223" t="e" cm="1">
        <f t="array" aca="1" ref="C223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0A8E28-0B95-1444-A32B-280DC89FAE96}">
  <sheetPr codeName="Sheet22"/>
  <dimension ref="A1:V223"/>
  <sheetViews>
    <sheetView workbookViewId="0">
      <pane xSplit="1" topLeftCell="I1" activePane="topRight" state="frozen"/>
      <selection activeCell="F17" sqref="F17"/>
      <selection pane="topRight" activeCell="F17" sqref="F17"/>
    </sheetView>
  </sheetViews>
  <sheetFormatPr baseColWidth="10" defaultRowHeight="16" x14ac:dyDescent="0.2"/>
  <cols>
    <col min="1" max="1" width="21.1640625" customWidth="1"/>
    <col min="5" max="5" width="15.5" customWidth="1"/>
    <col min="6" max="6" width="21.5" customWidth="1"/>
    <col min="10" max="10" width="18.33203125" customWidth="1"/>
    <col min="11" max="11" width="16.6640625" customWidth="1"/>
    <col min="18" max="18" width="13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252</v>
      </c>
      <c r="U2" s="1" t="s">
        <v>253</v>
      </c>
      <c r="V2" s="1" t="s">
        <v>236</v>
      </c>
    </row>
    <row r="3" spans="1:22" x14ac:dyDescent="0.2">
      <c r="A3" s="16" t="s">
        <v>357</v>
      </c>
      <c r="B3" s="4">
        <v>1186500</v>
      </c>
      <c r="C3" s="4">
        <v>128900</v>
      </c>
      <c r="D3" s="4">
        <v>1057600</v>
      </c>
      <c r="E3" s="4">
        <v>35296590000</v>
      </c>
      <c r="F3" s="4">
        <f t="shared" ref="F3:F11" si="0">E3+F4</f>
        <v>301187767291</v>
      </c>
      <c r="G3" s="4">
        <v>96000</v>
      </c>
      <c r="H3" s="4">
        <v>440400</v>
      </c>
      <c r="I3" s="4">
        <v>-344400</v>
      </c>
      <c r="J3" s="4">
        <v>-11612780000</v>
      </c>
      <c r="K3" s="4">
        <f t="shared" ref="K3:K11" si="1">K4+J3</f>
        <v>-263005569000</v>
      </c>
      <c r="L3" s="4">
        <v>2541</v>
      </c>
      <c r="M3" s="4">
        <v>2657</v>
      </c>
      <c r="N3" s="4">
        <v>566</v>
      </c>
      <c r="O3" s="4">
        <v>304</v>
      </c>
      <c r="P3" s="4">
        <v>7528500</v>
      </c>
      <c r="Q3" s="4">
        <v>3758200</v>
      </c>
      <c r="R3" s="5">
        <v>9.1000000000000004E-3</v>
      </c>
      <c r="S3" s="4">
        <v>12347900</v>
      </c>
      <c r="T3" s="4">
        <f t="shared" ref="T3:T38" si="2">AVERAGE(S4:S13)</f>
        <v>7163980</v>
      </c>
      <c r="U3" s="4">
        <f t="shared" ref="U3:U11" si="3">MIN(S4:S8)</f>
        <v>7099000</v>
      </c>
      <c r="V3" s="5">
        <v>3.7999999999999999E-2</v>
      </c>
    </row>
    <row r="4" spans="1:22" x14ac:dyDescent="0.2">
      <c r="A4" s="16" t="s">
        <v>356</v>
      </c>
      <c r="B4" s="4">
        <v>2221400</v>
      </c>
      <c r="C4" s="4">
        <v>296611</v>
      </c>
      <c r="D4" s="4">
        <v>1924789</v>
      </c>
      <c r="E4" s="4">
        <v>64256410000</v>
      </c>
      <c r="F4" s="4">
        <f t="shared" si="0"/>
        <v>265891177291</v>
      </c>
      <c r="G4" s="4">
        <v>384300</v>
      </c>
      <c r="H4" s="4">
        <v>221900</v>
      </c>
      <c r="I4" s="4">
        <v>162400</v>
      </c>
      <c r="J4" s="4">
        <v>5430645000</v>
      </c>
      <c r="K4" s="4">
        <f t="shared" si="1"/>
        <v>-251392789000</v>
      </c>
      <c r="L4" s="4">
        <v>1740</v>
      </c>
      <c r="M4" s="4">
        <v>2604</v>
      </c>
      <c r="N4" s="4">
        <v>308</v>
      </c>
      <c r="O4" s="4">
        <v>330</v>
      </c>
      <c r="P4" s="4">
        <v>4330700</v>
      </c>
      <c r="Q4" s="4">
        <v>4618400</v>
      </c>
      <c r="R4" s="5">
        <v>-1.0500000000000001E-2</v>
      </c>
      <c r="S4" s="4">
        <v>9854200</v>
      </c>
      <c r="T4" s="4">
        <f t="shared" si="2"/>
        <v>7780240</v>
      </c>
      <c r="U4" s="4">
        <f t="shared" si="3"/>
        <v>4610100</v>
      </c>
      <c r="V4" s="5">
        <v>1.49E-2</v>
      </c>
    </row>
    <row r="5" spans="1:22" x14ac:dyDescent="0.2">
      <c r="A5" s="16" t="s">
        <v>355</v>
      </c>
      <c r="B5" s="4">
        <v>293500</v>
      </c>
      <c r="C5" s="4">
        <v>49200</v>
      </c>
      <c r="D5" s="4">
        <v>244300</v>
      </c>
      <c r="E5" s="4">
        <v>8263950000</v>
      </c>
      <c r="F5" s="4">
        <f t="shared" si="0"/>
        <v>201634767291</v>
      </c>
      <c r="G5" s="4">
        <v>510700</v>
      </c>
      <c r="H5" s="4">
        <v>85100</v>
      </c>
      <c r="I5" s="4">
        <v>425600</v>
      </c>
      <c r="J5" s="4">
        <v>14467050000</v>
      </c>
      <c r="K5" s="4">
        <f t="shared" si="1"/>
        <v>-256823434000</v>
      </c>
      <c r="L5" s="4">
        <v>1879</v>
      </c>
      <c r="M5" s="4">
        <v>3112</v>
      </c>
      <c r="N5" s="4">
        <v>229</v>
      </c>
      <c r="O5" s="4">
        <v>337</v>
      </c>
      <c r="P5" s="4">
        <v>2506800</v>
      </c>
      <c r="Q5" s="4">
        <v>3976300</v>
      </c>
      <c r="R5" s="5">
        <v>-1.49E-2</v>
      </c>
      <c r="S5" s="4">
        <v>7204500</v>
      </c>
      <c r="T5" s="4">
        <f t="shared" si="2"/>
        <v>7990710</v>
      </c>
      <c r="U5" s="4">
        <f t="shared" si="3"/>
        <v>4610100</v>
      </c>
      <c r="V5" s="5">
        <v>2.3399999999999997E-2</v>
      </c>
    </row>
    <row r="6" spans="1:22" x14ac:dyDescent="0.2">
      <c r="A6" s="16" t="s">
        <v>354</v>
      </c>
      <c r="B6" s="4">
        <v>817900</v>
      </c>
      <c r="C6" s="4">
        <v>696900</v>
      </c>
      <c r="D6" s="4">
        <v>121000</v>
      </c>
      <c r="E6" s="4">
        <v>4038590000</v>
      </c>
      <c r="F6" s="4">
        <f t="shared" si="0"/>
        <v>193370817291</v>
      </c>
      <c r="G6" s="4">
        <v>0</v>
      </c>
      <c r="H6" s="4">
        <v>0</v>
      </c>
      <c r="I6" s="4">
        <v>0</v>
      </c>
      <c r="J6" s="4">
        <v>-32314985000</v>
      </c>
      <c r="K6" s="4">
        <f t="shared" si="1"/>
        <v>-271290484000</v>
      </c>
      <c r="L6" s="4">
        <v>1618</v>
      </c>
      <c r="M6" s="4">
        <v>3807</v>
      </c>
      <c r="N6" s="4">
        <v>159</v>
      </c>
      <c r="O6" s="4">
        <v>403</v>
      </c>
      <c r="P6" s="4">
        <v>2247800</v>
      </c>
      <c r="Q6" s="4">
        <v>5795700</v>
      </c>
      <c r="R6" s="5">
        <v>-2.7900000000000001E-2</v>
      </c>
      <c r="S6" s="4">
        <v>9109200</v>
      </c>
      <c r="T6" s="4">
        <f t="shared" si="2"/>
        <v>8072160</v>
      </c>
      <c r="U6" s="4">
        <f t="shared" si="3"/>
        <v>4610100</v>
      </c>
      <c r="V6" s="5">
        <v>3.15E-2</v>
      </c>
    </row>
    <row r="7" spans="1:22" x14ac:dyDescent="0.2">
      <c r="A7" s="16" t="s">
        <v>353</v>
      </c>
      <c r="B7" s="4">
        <v>1309500</v>
      </c>
      <c r="C7" s="4">
        <v>380950</v>
      </c>
      <c r="D7" s="4">
        <v>928550</v>
      </c>
      <c r="E7" s="4">
        <v>32294300000</v>
      </c>
      <c r="F7" s="4">
        <f t="shared" si="0"/>
        <v>189332227291</v>
      </c>
      <c r="G7" s="4">
        <v>265000</v>
      </c>
      <c r="H7" s="4">
        <v>165200</v>
      </c>
      <c r="I7" s="4">
        <v>99800</v>
      </c>
      <c r="J7" s="4">
        <v>3444910000</v>
      </c>
      <c r="K7" s="4">
        <f t="shared" si="1"/>
        <v>-238975499000</v>
      </c>
      <c r="L7" s="4">
        <v>1780</v>
      </c>
      <c r="M7" s="4">
        <v>2501</v>
      </c>
      <c r="N7" s="4">
        <v>222</v>
      </c>
      <c r="O7" s="4">
        <v>300</v>
      </c>
      <c r="P7" s="4">
        <v>2597100</v>
      </c>
      <c r="Q7" s="4">
        <v>3748900</v>
      </c>
      <c r="R7" s="5">
        <v>0</v>
      </c>
      <c r="S7" s="4">
        <v>7099000</v>
      </c>
      <c r="T7" s="4">
        <f t="shared" si="2"/>
        <v>8192840</v>
      </c>
      <c r="U7" s="4">
        <f t="shared" si="3"/>
        <v>3801300</v>
      </c>
      <c r="V7" s="5">
        <v>3.1300000000000001E-2</v>
      </c>
    </row>
    <row r="8" spans="1:22" x14ac:dyDescent="0.2">
      <c r="A8" s="16" t="s">
        <v>352</v>
      </c>
      <c r="B8" s="4">
        <v>788200</v>
      </c>
      <c r="C8" s="4">
        <v>2001851</v>
      </c>
      <c r="D8" s="4">
        <v>-1213651</v>
      </c>
      <c r="E8" s="4">
        <v>-42379390000</v>
      </c>
      <c r="F8" s="4">
        <f t="shared" si="0"/>
        <v>157037927291</v>
      </c>
      <c r="G8" s="4">
        <v>256000</v>
      </c>
      <c r="H8" s="4">
        <v>222800</v>
      </c>
      <c r="I8" s="4">
        <v>33200</v>
      </c>
      <c r="J8" s="4">
        <v>1160120000</v>
      </c>
      <c r="K8" s="4">
        <f t="shared" si="1"/>
        <v>-242420409000</v>
      </c>
      <c r="L8" s="4">
        <v>1438</v>
      </c>
      <c r="M8" s="4">
        <v>2605</v>
      </c>
      <c r="N8" s="4">
        <v>230</v>
      </c>
      <c r="O8" s="4">
        <v>329</v>
      </c>
      <c r="P8" s="4">
        <v>2715000</v>
      </c>
      <c r="Q8" s="4">
        <v>4510700</v>
      </c>
      <c r="R8" s="5">
        <v>-1.5700000000000002E-2</v>
      </c>
      <c r="S8" s="4">
        <v>7918200</v>
      </c>
      <c r="T8" s="4">
        <f t="shared" si="2"/>
        <v>8539740</v>
      </c>
      <c r="U8" s="4">
        <f t="shared" si="3"/>
        <v>3801300</v>
      </c>
      <c r="V8" s="5">
        <v>1.84E-2</v>
      </c>
    </row>
    <row r="9" spans="1:22" x14ac:dyDescent="0.2">
      <c r="A9" s="16" t="s">
        <v>351</v>
      </c>
      <c r="B9" s="4">
        <v>1001200</v>
      </c>
      <c r="C9" s="4">
        <v>232199</v>
      </c>
      <c r="D9" s="4">
        <v>769001</v>
      </c>
      <c r="E9" s="4">
        <v>27315590000</v>
      </c>
      <c r="F9" s="4">
        <f t="shared" si="0"/>
        <v>199417317291</v>
      </c>
      <c r="G9" s="4">
        <v>119400</v>
      </c>
      <c r="H9" s="4">
        <v>162200</v>
      </c>
      <c r="I9" s="4">
        <v>-42800</v>
      </c>
      <c r="J9" s="4">
        <v>-1528515000</v>
      </c>
      <c r="K9" s="4">
        <f t="shared" si="1"/>
        <v>-243580529000</v>
      </c>
      <c r="L9" s="4">
        <v>951</v>
      </c>
      <c r="M9" s="4">
        <v>1644</v>
      </c>
      <c r="N9" s="4">
        <v>137</v>
      </c>
      <c r="O9" s="4">
        <v>186</v>
      </c>
      <c r="P9" s="4">
        <v>1483100</v>
      </c>
      <c r="Q9" s="4">
        <v>2151400</v>
      </c>
      <c r="R9" s="5">
        <v>-5.6000000000000008E-3</v>
      </c>
      <c r="S9" s="4">
        <v>4610100</v>
      </c>
      <c r="T9" s="4">
        <f t="shared" si="2"/>
        <v>9049380</v>
      </c>
      <c r="U9" s="4">
        <f t="shared" si="3"/>
        <v>3801300</v>
      </c>
      <c r="V9" s="5">
        <v>1.6799999999999999E-2</v>
      </c>
    </row>
    <row r="10" spans="1:22" x14ac:dyDescent="0.2">
      <c r="A10" s="16" t="s">
        <v>350</v>
      </c>
      <c r="B10" s="4">
        <v>176200</v>
      </c>
      <c r="C10" s="4">
        <v>1338940</v>
      </c>
      <c r="D10" s="4">
        <v>-1162740</v>
      </c>
      <c r="E10" s="4">
        <v>-41245820000</v>
      </c>
      <c r="F10" s="4">
        <f t="shared" si="0"/>
        <v>172101727291</v>
      </c>
      <c r="G10" s="4">
        <v>0</v>
      </c>
      <c r="H10" s="4">
        <v>0</v>
      </c>
      <c r="I10" s="4">
        <v>0</v>
      </c>
      <c r="J10" s="4">
        <v>2115505000</v>
      </c>
      <c r="K10" s="4">
        <f t="shared" si="1"/>
        <v>-242052014000</v>
      </c>
      <c r="L10" s="4">
        <v>1648</v>
      </c>
      <c r="M10" s="4">
        <v>2044</v>
      </c>
      <c r="N10" s="4">
        <v>272</v>
      </c>
      <c r="O10" s="4">
        <v>286</v>
      </c>
      <c r="P10" s="4">
        <v>2941400</v>
      </c>
      <c r="Q10" s="4">
        <v>3511900</v>
      </c>
      <c r="R10" s="5">
        <v>7.0999999999999995E-3</v>
      </c>
      <c r="S10" s="4">
        <v>7031500</v>
      </c>
      <c r="T10" s="4">
        <f t="shared" si="2"/>
        <v>9047240</v>
      </c>
      <c r="U10" s="4">
        <f t="shared" si="3"/>
        <v>3801300</v>
      </c>
      <c r="V10" s="5">
        <v>1.6799999999999999E-2</v>
      </c>
    </row>
    <row r="11" spans="1:22" x14ac:dyDescent="0.2">
      <c r="A11" s="16" t="s">
        <v>349</v>
      </c>
      <c r="B11" s="4">
        <v>151241</v>
      </c>
      <c r="C11" s="4">
        <v>324500</v>
      </c>
      <c r="D11" s="4">
        <v>-173259</v>
      </c>
      <c r="E11" s="4">
        <v>-6083280000</v>
      </c>
      <c r="F11" s="4">
        <f t="shared" si="0"/>
        <v>213347547291</v>
      </c>
      <c r="G11" s="4">
        <v>49800</v>
      </c>
      <c r="H11" s="4">
        <v>330200</v>
      </c>
      <c r="I11" s="4">
        <v>-280400</v>
      </c>
      <c r="J11" s="4">
        <v>-9811675000</v>
      </c>
      <c r="K11" s="4">
        <f t="shared" si="1"/>
        <v>-244167519000</v>
      </c>
      <c r="L11" s="4">
        <v>1279</v>
      </c>
      <c r="M11" s="4">
        <v>1719</v>
      </c>
      <c r="N11" s="4">
        <v>133</v>
      </c>
      <c r="O11" s="4">
        <v>233</v>
      </c>
      <c r="P11" s="4">
        <v>1743200</v>
      </c>
      <c r="Q11" s="4">
        <v>2681000</v>
      </c>
      <c r="R11" s="5">
        <v>8.6E-3</v>
      </c>
      <c r="S11" s="4">
        <v>5249500</v>
      </c>
      <c r="T11" s="4">
        <f t="shared" si="2"/>
        <v>9147340</v>
      </c>
      <c r="U11" s="4">
        <f t="shared" si="3"/>
        <v>3801300</v>
      </c>
      <c r="V11" s="5">
        <v>1.9799999999999998E-2</v>
      </c>
    </row>
    <row r="12" spans="1:22" x14ac:dyDescent="0.2">
      <c r="A12" s="16" t="s">
        <v>348</v>
      </c>
      <c r="B12" s="4">
        <v>101214</v>
      </c>
      <c r="C12" s="4">
        <v>69182</v>
      </c>
      <c r="D12" s="4">
        <v>32032</v>
      </c>
      <c r="E12" s="4">
        <v>1129350000</v>
      </c>
      <c r="F12" s="4">
        <f t="shared" ref="F12:F38" si="4">E12+F13</f>
        <v>219430827291</v>
      </c>
      <c r="G12" s="4">
        <v>210300</v>
      </c>
      <c r="H12" s="4">
        <v>101400</v>
      </c>
      <c r="I12" s="4">
        <v>108900</v>
      </c>
      <c r="J12" s="4">
        <v>3835735000</v>
      </c>
      <c r="K12" s="4">
        <f t="shared" ref="K12:K38" si="5">K13+J12</f>
        <v>-234355844000</v>
      </c>
      <c r="L12" s="4">
        <v>1399</v>
      </c>
      <c r="M12" s="4">
        <v>956</v>
      </c>
      <c r="N12" s="4">
        <v>179</v>
      </c>
      <c r="O12" s="4">
        <v>120</v>
      </c>
      <c r="P12" s="4">
        <v>2142300</v>
      </c>
      <c r="Q12" s="4">
        <v>1344200</v>
      </c>
      <c r="R12" s="5">
        <v>1.4499999999999999E-2</v>
      </c>
      <c r="S12" s="4">
        <v>3801300</v>
      </c>
      <c r="T12" s="4">
        <f t="shared" si="2"/>
        <v>9443270</v>
      </c>
      <c r="U12" s="4">
        <f t="shared" ref="U12:U38" si="6">MIN(S13:S17)</f>
        <v>8305800</v>
      </c>
      <c r="V12" s="5">
        <v>2.12E-2</v>
      </c>
    </row>
    <row r="13" spans="1:22" x14ac:dyDescent="0.2">
      <c r="A13" s="16" t="s">
        <v>347</v>
      </c>
      <c r="B13" s="4">
        <v>122200</v>
      </c>
      <c r="C13" s="4">
        <v>973666</v>
      </c>
      <c r="D13" s="4">
        <v>-851466</v>
      </c>
      <c r="E13" s="4">
        <v>-30012850000</v>
      </c>
      <c r="F13" s="4">
        <f t="shared" si="4"/>
        <v>218301477291</v>
      </c>
      <c r="G13" s="4">
        <v>151300</v>
      </c>
      <c r="H13" s="4">
        <v>439200</v>
      </c>
      <c r="I13" s="4">
        <v>-287900</v>
      </c>
      <c r="J13" s="4">
        <v>-10170740000</v>
      </c>
      <c r="K13" s="4">
        <f t="shared" si="5"/>
        <v>-238191579000</v>
      </c>
      <c r="L13" s="4">
        <v>2091</v>
      </c>
      <c r="M13" s="4">
        <v>3843</v>
      </c>
      <c r="N13" s="4">
        <v>251</v>
      </c>
      <c r="O13" s="4">
        <v>470</v>
      </c>
      <c r="P13" s="4">
        <v>3347800</v>
      </c>
      <c r="Q13" s="4">
        <v>5707300</v>
      </c>
      <c r="R13" s="5">
        <v>-2.8799999999999999E-2</v>
      </c>
      <c r="S13" s="4">
        <v>9762300</v>
      </c>
      <c r="T13" s="4">
        <f t="shared" si="2"/>
        <v>9265300</v>
      </c>
      <c r="U13" s="4">
        <f t="shared" si="6"/>
        <v>8305800</v>
      </c>
      <c r="V13" s="5">
        <v>3.3700000000000001E-2</v>
      </c>
    </row>
    <row r="14" spans="1:22" x14ac:dyDescent="0.2">
      <c r="A14" s="16" t="s">
        <v>340</v>
      </c>
      <c r="B14" s="4">
        <v>1110500</v>
      </c>
      <c r="C14" s="4">
        <v>594270</v>
      </c>
      <c r="D14" s="4">
        <v>516230</v>
      </c>
      <c r="E14" s="4">
        <v>18525400000</v>
      </c>
      <c r="F14" s="4">
        <f t="shared" si="4"/>
        <v>248314327291</v>
      </c>
      <c r="G14" s="4">
        <v>135400</v>
      </c>
      <c r="H14" s="4">
        <v>688800</v>
      </c>
      <c r="I14" s="4">
        <v>-553400</v>
      </c>
      <c r="J14" s="4">
        <v>-19774095000</v>
      </c>
      <c r="K14" s="4">
        <f t="shared" si="5"/>
        <v>-228020839000</v>
      </c>
      <c r="L14" s="4">
        <v>5022</v>
      </c>
      <c r="M14" s="4">
        <v>4286</v>
      </c>
      <c r="N14" s="4">
        <v>771</v>
      </c>
      <c r="O14" s="4">
        <v>583</v>
      </c>
      <c r="P14" s="4">
        <v>8821700</v>
      </c>
      <c r="Q14" s="4">
        <v>6669900</v>
      </c>
      <c r="R14" s="5">
        <v>2.3E-2</v>
      </c>
      <c r="S14" s="4">
        <v>16016800</v>
      </c>
      <c r="T14" s="4">
        <f t="shared" si="2"/>
        <v>9746450</v>
      </c>
      <c r="U14" s="4">
        <f t="shared" si="6"/>
        <v>8305800</v>
      </c>
      <c r="V14" s="5">
        <v>3.85E-2</v>
      </c>
    </row>
    <row r="15" spans="1:22" x14ac:dyDescent="0.2">
      <c r="A15" s="16" t="s">
        <v>339</v>
      </c>
      <c r="B15" s="4">
        <v>931500</v>
      </c>
      <c r="C15" s="4">
        <v>1716365</v>
      </c>
      <c r="D15" s="4">
        <v>-784865</v>
      </c>
      <c r="E15" s="4">
        <v>-26832440000</v>
      </c>
      <c r="F15" s="4">
        <f t="shared" si="4"/>
        <v>229788927291</v>
      </c>
      <c r="G15" s="4">
        <v>433900</v>
      </c>
      <c r="H15" s="4">
        <v>187500</v>
      </c>
      <c r="I15" s="4">
        <v>246400</v>
      </c>
      <c r="J15" s="4">
        <v>8471965000</v>
      </c>
      <c r="K15" s="4">
        <f t="shared" si="5"/>
        <v>-208246744000</v>
      </c>
      <c r="L15" s="4">
        <v>2387</v>
      </c>
      <c r="M15" s="4">
        <v>2335</v>
      </c>
      <c r="N15" s="4">
        <v>336</v>
      </c>
      <c r="O15" s="4">
        <v>405</v>
      </c>
      <c r="P15" s="4">
        <v>4076100</v>
      </c>
      <c r="Q15" s="4">
        <v>4100000</v>
      </c>
      <c r="R15" s="5">
        <v>1.61E-2</v>
      </c>
      <c r="S15" s="4">
        <v>9309200</v>
      </c>
      <c r="T15" s="4">
        <f t="shared" si="2"/>
        <v>9751577.3000000007</v>
      </c>
      <c r="U15" s="4">
        <f t="shared" si="6"/>
        <v>7010100</v>
      </c>
      <c r="V15" s="5">
        <v>2.4399999999999998E-2</v>
      </c>
    </row>
    <row r="16" spans="1:22" x14ac:dyDescent="0.2">
      <c r="A16" s="16" t="s">
        <v>338</v>
      </c>
      <c r="B16" s="4">
        <v>455800</v>
      </c>
      <c r="C16" s="4">
        <v>362500</v>
      </c>
      <c r="D16" s="4">
        <v>93300</v>
      </c>
      <c r="E16" s="4">
        <v>3257800000</v>
      </c>
      <c r="F16" s="4">
        <f t="shared" si="4"/>
        <v>256621367291</v>
      </c>
      <c r="G16" s="4">
        <v>280500</v>
      </c>
      <c r="H16" s="4">
        <v>631600</v>
      </c>
      <c r="I16" s="4">
        <v>-351100</v>
      </c>
      <c r="J16" s="4">
        <v>-11763450000</v>
      </c>
      <c r="K16" s="4">
        <f t="shared" si="5"/>
        <v>-216718709000</v>
      </c>
      <c r="L16" s="4">
        <v>3312</v>
      </c>
      <c r="M16" s="4">
        <v>2403</v>
      </c>
      <c r="N16" s="4">
        <v>448</v>
      </c>
      <c r="O16" s="4">
        <v>267</v>
      </c>
      <c r="P16" s="4">
        <v>5332500</v>
      </c>
      <c r="Q16" s="4">
        <v>3847000</v>
      </c>
      <c r="R16" s="5">
        <v>3.1600000000000003E-2</v>
      </c>
      <c r="S16" s="4">
        <v>9923700</v>
      </c>
      <c r="T16" s="4">
        <f t="shared" si="2"/>
        <v>9872697.3000000007</v>
      </c>
      <c r="U16" s="4">
        <f t="shared" si="6"/>
        <v>6250500</v>
      </c>
      <c r="V16" s="5">
        <v>4.3499999999999997E-2</v>
      </c>
    </row>
    <row r="17" spans="1:22" x14ac:dyDescent="0.2">
      <c r="A17" s="16" t="s">
        <v>337</v>
      </c>
      <c r="B17" s="4">
        <v>691300</v>
      </c>
      <c r="C17" s="4">
        <v>2874494</v>
      </c>
      <c r="D17" s="4">
        <v>-2183194</v>
      </c>
      <c r="E17" s="4">
        <v>-72344940000</v>
      </c>
      <c r="F17" s="4">
        <f t="shared" si="4"/>
        <v>253363567291</v>
      </c>
      <c r="G17" s="4">
        <v>22100</v>
      </c>
      <c r="H17" s="4">
        <v>765800</v>
      </c>
      <c r="I17" s="4">
        <v>-743700</v>
      </c>
      <c r="J17" s="4">
        <v>-24633260000</v>
      </c>
      <c r="K17" s="4">
        <f t="shared" si="5"/>
        <v>-204955259000</v>
      </c>
      <c r="L17" s="4">
        <v>1266</v>
      </c>
      <c r="M17" s="4">
        <v>3407</v>
      </c>
      <c r="N17" s="4">
        <v>176</v>
      </c>
      <c r="O17" s="4">
        <v>337</v>
      </c>
      <c r="P17" s="4">
        <v>1965900</v>
      </c>
      <c r="Q17" s="4">
        <v>4469700</v>
      </c>
      <c r="R17" s="5">
        <v>0</v>
      </c>
      <c r="S17" s="4">
        <v>8305800</v>
      </c>
      <c r="T17" s="4">
        <f t="shared" si="2"/>
        <v>9783947.3000000007</v>
      </c>
      <c r="U17" s="4">
        <f t="shared" si="6"/>
        <v>6250500</v>
      </c>
      <c r="V17" s="5">
        <v>2.52E-2</v>
      </c>
    </row>
    <row r="18" spans="1:22" x14ac:dyDescent="0.2">
      <c r="A18" s="16" t="s">
        <v>336</v>
      </c>
      <c r="B18" s="4">
        <v>352000</v>
      </c>
      <c r="C18" s="4">
        <v>873968</v>
      </c>
      <c r="D18" s="4">
        <v>-521968</v>
      </c>
      <c r="E18" s="4">
        <v>-17688380000</v>
      </c>
      <c r="F18" s="4">
        <f t="shared" si="4"/>
        <v>325708507291</v>
      </c>
      <c r="G18" s="4">
        <v>754501</v>
      </c>
      <c r="H18" s="4">
        <v>287900</v>
      </c>
      <c r="I18" s="4">
        <v>466601</v>
      </c>
      <c r="J18" s="4">
        <v>15128604000</v>
      </c>
      <c r="K18" s="4">
        <f t="shared" si="5"/>
        <v>-180321999000</v>
      </c>
      <c r="L18" s="4">
        <v>2397</v>
      </c>
      <c r="M18" s="4">
        <v>4540</v>
      </c>
      <c r="N18" s="4">
        <v>283</v>
      </c>
      <c r="O18" s="4">
        <v>543</v>
      </c>
      <c r="P18" s="4">
        <v>3327300</v>
      </c>
      <c r="Q18" s="4">
        <v>7563200</v>
      </c>
      <c r="R18" s="5">
        <v>-4.3499999999999997E-2</v>
      </c>
      <c r="S18" s="4">
        <v>11387200</v>
      </c>
      <c r="T18" s="4">
        <f t="shared" si="2"/>
        <v>10426713.6</v>
      </c>
      <c r="U18" s="4">
        <f t="shared" si="6"/>
        <v>6250500</v>
      </c>
      <c r="V18" s="5">
        <v>7.5800000000000006E-2</v>
      </c>
    </row>
    <row r="19" spans="1:22" x14ac:dyDescent="0.2">
      <c r="A19" s="16" t="s">
        <v>335</v>
      </c>
      <c r="B19" s="4">
        <v>721000</v>
      </c>
      <c r="C19" s="4">
        <v>150100</v>
      </c>
      <c r="D19" s="4">
        <v>570900</v>
      </c>
      <c r="E19" s="4">
        <v>19649230000</v>
      </c>
      <c r="F19" s="4">
        <f t="shared" si="4"/>
        <v>343396887291</v>
      </c>
      <c r="G19" s="4">
        <v>330000</v>
      </c>
      <c r="H19" s="4">
        <v>195500</v>
      </c>
      <c r="I19" s="4">
        <v>134500</v>
      </c>
      <c r="J19" s="4">
        <v>4640625000</v>
      </c>
      <c r="K19" s="4">
        <f t="shared" si="5"/>
        <v>-195450603000</v>
      </c>
      <c r="L19" s="4">
        <v>2328</v>
      </c>
      <c r="M19" s="4">
        <v>2607</v>
      </c>
      <c r="N19" s="4">
        <v>418</v>
      </c>
      <c r="O19" s="4">
        <v>431</v>
      </c>
      <c r="P19" s="4">
        <v>4720700</v>
      </c>
      <c r="Q19" s="4">
        <v>4528200</v>
      </c>
      <c r="R19" s="5">
        <v>8.8000000000000005E-3</v>
      </c>
      <c r="S19" s="4">
        <v>9706500</v>
      </c>
      <c r="T19" s="4">
        <f t="shared" si="2"/>
        <v>10378033.6</v>
      </c>
      <c r="U19" s="4">
        <f t="shared" si="6"/>
        <v>6250500</v>
      </c>
      <c r="V19" s="5">
        <v>4.0999999999999995E-2</v>
      </c>
    </row>
    <row r="20" spans="1:22" x14ac:dyDescent="0.2">
      <c r="A20" s="16" t="s">
        <v>334</v>
      </c>
      <c r="B20" s="4">
        <v>162716</v>
      </c>
      <c r="C20" s="4">
        <v>732098</v>
      </c>
      <c r="D20" s="4">
        <v>-569382</v>
      </c>
      <c r="E20" s="4">
        <v>-19750270000</v>
      </c>
      <c r="F20" s="4">
        <f t="shared" si="4"/>
        <v>323747657291</v>
      </c>
      <c r="G20" s="4">
        <v>117300</v>
      </c>
      <c r="H20" s="4">
        <v>215100</v>
      </c>
      <c r="I20" s="4">
        <v>-97800</v>
      </c>
      <c r="J20" s="4">
        <v>-3419000000</v>
      </c>
      <c r="K20" s="4">
        <f t="shared" si="5"/>
        <v>-200091228000</v>
      </c>
      <c r="L20" s="4">
        <v>1472</v>
      </c>
      <c r="M20" s="4">
        <v>3138</v>
      </c>
      <c r="N20" s="4">
        <v>174</v>
      </c>
      <c r="O20" s="4">
        <v>366</v>
      </c>
      <c r="P20" s="4">
        <v>2351700</v>
      </c>
      <c r="Q20" s="4">
        <v>4364400</v>
      </c>
      <c r="R20" s="5">
        <v>-2.0299999999999999E-2</v>
      </c>
      <c r="S20" s="4">
        <v>7010100</v>
      </c>
      <c r="T20" s="4">
        <f t="shared" si="2"/>
        <v>10966833.6</v>
      </c>
      <c r="U20" s="4">
        <f t="shared" si="6"/>
        <v>6250500</v>
      </c>
      <c r="V20" s="5">
        <v>2.8500000000000001E-2</v>
      </c>
    </row>
    <row r="21" spans="1:22" x14ac:dyDescent="0.2">
      <c r="A21" s="16" t="s">
        <v>333</v>
      </c>
      <c r="B21" s="4">
        <v>163600</v>
      </c>
      <c r="C21" s="4">
        <v>721317</v>
      </c>
      <c r="D21" s="4">
        <v>-557717</v>
      </c>
      <c r="E21" s="4">
        <v>-19201550000</v>
      </c>
      <c r="F21" s="4">
        <f t="shared" si="4"/>
        <v>343497927291</v>
      </c>
      <c r="G21" s="4">
        <v>294600</v>
      </c>
      <c r="H21" s="4">
        <v>267200</v>
      </c>
      <c r="I21" s="4">
        <v>27400</v>
      </c>
      <c r="J21" s="4">
        <v>1037320000</v>
      </c>
      <c r="K21" s="4">
        <f t="shared" si="5"/>
        <v>-196672228000</v>
      </c>
      <c r="L21" s="4">
        <v>1900</v>
      </c>
      <c r="M21" s="4">
        <v>2477</v>
      </c>
      <c r="N21" s="4">
        <v>279</v>
      </c>
      <c r="O21" s="4">
        <v>209</v>
      </c>
      <c r="P21" s="4">
        <v>2988200</v>
      </c>
      <c r="Q21" s="4">
        <v>2676300</v>
      </c>
      <c r="R21" s="5">
        <v>1.89E-2</v>
      </c>
      <c r="S21" s="4">
        <v>6250500</v>
      </c>
      <c r="T21" s="4">
        <f t="shared" si="2"/>
        <v>11324743.6</v>
      </c>
      <c r="U21" s="4">
        <f t="shared" si="6"/>
        <v>6760600</v>
      </c>
      <c r="V21" s="5">
        <v>2.7099999999999999E-2</v>
      </c>
    </row>
    <row r="22" spans="1:22" x14ac:dyDescent="0.2">
      <c r="A22" s="16" t="s">
        <v>332</v>
      </c>
      <c r="B22" s="4">
        <v>1014700</v>
      </c>
      <c r="C22" s="4">
        <v>406195</v>
      </c>
      <c r="D22" s="4">
        <v>608505</v>
      </c>
      <c r="E22" s="4">
        <v>20936960000</v>
      </c>
      <c r="F22" s="4">
        <f t="shared" si="4"/>
        <v>362699477291</v>
      </c>
      <c r="G22" s="4">
        <v>54600</v>
      </c>
      <c r="H22" s="4">
        <v>471600</v>
      </c>
      <c r="I22" s="4">
        <v>-417000</v>
      </c>
      <c r="J22" s="4">
        <v>-14277715000</v>
      </c>
      <c r="K22" s="4">
        <f t="shared" si="5"/>
        <v>-197709548000</v>
      </c>
      <c r="L22" s="4">
        <v>1526</v>
      </c>
      <c r="M22" s="4">
        <v>3005</v>
      </c>
      <c r="N22" s="4">
        <v>247</v>
      </c>
      <c r="O22" s="4">
        <v>303</v>
      </c>
      <c r="P22" s="4">
        <v>2588500</v>
      </c>
      <c r="Q22" s="4">
        <v>3573300</v>
      </c>
      <c r="R22" s="5">
        <v>1.03E-2</v>
      </c>
      <c r="S22" s="4">
        <v>6760600</v>
      </c>
      <c r="T22" s="4">
        <f t="shared" si="2"/>
        <v>11565283.6</v>
      </c>
      <c r="U22" s="4">
        <f t="shared" si="6"/>
        <v>7418300</v>
      </c>
      <c r="V22" s="5">
        <v>1.8799999999999997E-2</v>
      </c>
    </row>
    <row r="23" spans="1:22" x14ac:dyDescent="0.2">
      <c r="A23" s="16" t="s">
        <v>331</v>
      </c>
      <c r="B23" s="4">
        <v>799200</v>
      </c>
      <c r="C23" s="4">
        <v>212908</v>
      </c>
      <c r="D23" s="4">
        <v>586292</v>
      </c>
      <c r="E23" s="4">
        <v>20125440000</v>
      </c>
      <c r="F23" s="4">
        <f t="shared" si="4"/>
        <v>341762517291</v>
      </c>
      <c r="G23" s="4">
        <v>396100</v>
      </c>
      <c r="H23" s="4">
        <v>114300</v>
      </c>
      <c r="I23" s="4">
        <v>281800</v>
      </c>
      <c r="J23" s="4">
        <v>9650780000</v>
      </c>
      <c r="K23" s="4">
        <f t="shared" si="5"/>
        <v>-183431833000</v>
      </c>
      <c r="L23" s="4">
        <v>1368</v>
      </c>
      <c r="M23" s="4">
        <v>3696</v>
      </c>
      <c r="N23" s="4">
        <v>210</v>
      </c>
      <c r="O23" s="4">
        <v>375</v>
      </c>
      <c r="P23" s="4">
        <v>2115100</v>
      </c>
      <c r="Q23" s="4">
        <v>5010800</v>
      </c>
      <c r="R23" s="5">
        <v>-1.0200000000000001E-2</v>
      </c>
      <c r="S23" s="4">
        <v>7982600</v>
      </c>
      <c r="T23" s="4">
        <f t="shared" si="2"/>
        <v>11408203.6</v>
      </c>
      <c r="U23" s="4">
        <f t="shared" si="6"/>
        <v>7418300</v>
      </c>
      <c r="V23" s="5">
        <v>2.4500000000000001E-2</v>
      </c>
    </row>
    <row r="24" spans="1:22" x14ac:dyDescent="0.2">
      <c r="A24" s="16" t="s">
        <v>330</v>
      </c>
      <c r="B24" s="4">
        <v>648100</v>
      </c>
      <c r="C24" s="4">
        <v>2138430</v>
      </c>
      <c r="D24" s="4">
        <v>-1490330</v>
      </c>
      <c r="E24" s="4">
        <v>-52136070000</v>
      </c>
      <c r="F24" s="4">
        <f t="shared" si="4"/>
        <v>321637077291</v>
      </c>
      <c r="G24" s="4">
        <v>1047800</v>
      </c>
      <c r="H24" s="4">
        <v>430600</v>
      </c>
      <c r="I24" s="4">
        <v>617200</v>
      </c>
      <c r="J24" s="4">
        <v>21420090000</v>
      </c>
      <c r="K24" s="4">
        <f t="shared" si="5"/>
        <v>-193082613000</v>
      </c>
      <c r="L24" s="4">
        <v>3361</v>
      </c>
      <c r="M24" s="4">
        <v>7116</v>
      </c>
      <c r="N24" s="4">
        <v>536</v>
      </c>
      <c r="O24" s="4">
        <v>953</v>
      </c>
      <c r="P24" s="4">
        <v>6310200</v>
      </c>
      <c r="Q24" s="4">
        <v>12953700</v>
      </c>
      <c r="R24" s="5">
        <v>-3.7599999999999995E-2</v>
      </c>
      <c r="S24" s="4">
        <v>20828300</v>
      </c>
      <c r="T24" s="4">
        <f t="shared" si="2"/>
        <v>11911683.6</v>
      </c>
      <c r="U24" s="4">
        <f t="shared" si="6"/>
        <v>7418300</v>
      </c>
      <c r="V24" s="5">
        <v>3.7699999999999997E-2</v>
      </c>
    </row>
    <row r="25" spans="1:22" x14ac:dyDescent="0.2">
      <c r="A25" s="16" t="s">
        <v>329</v>
      </c>
      <c r="B25" s="4">
        <v>564673</v>
      </c>
      <c r="C25" s="4">
        <v>642788</v>
      </c>
      <c r="D25" s="4">
        <v>-78115</v>
      </c>
      <c r="E25" s="4">
        <v>-2796270000</v>
      </c>
      <c r="F25" s="4">
        <f t="shared" si="4"/>
        <v>373773147291</v>
      </c>
      <c r="G25" s="4">
        <v>128900</v>
      </c>
      <c r="H25" s="4">
        <v>161300</v>
      </c>
      <c r="I25" s="4">
        <v>-32400</v>
      </c>
      <c r="J25" s="4">
        <v>-1175490000</v>
      </c>
      <c r="K25" s="4">
        <f t="shared" si="5"/>
        <v>-214502703000</v>
      </c>
      <c r="L25" s="4">
        <v>1965</v>
      </c>
      <c r="M25" s="4">
        <v>3140</v>
      </c>
      <c r="N25" s="4">
        <v>264</v>
      </c>
      <c r="O25" s="4">
        <v>466</v>
      </c>
      <c r="P25" s="4">
        <v>3245100</v>
      </c>
      <c r="Q25" s="4">
        <v>5111800</v>
      </c>
      <c r="R25" s="5">
        <v>-8.3000000000000001E-3</v>
      </c>
      <c r="S25" s="4">
        <v>9360473</v>
      </c>
      <c r="T25" s="4">
        <f t="shared" si="2"/>
        <v>11683236.300000001</v>
      </c>
      <c r="U25" s="4">
        <f t="shared" si="6"/>
        <v>7418300</v>
      </c>
      <c r="V25" s="5">
        <v>1.67E-2</v>
      </c>
    </row>
    <row r="26" spans="1:22" x14ac:dyDescent="0.2">
      <c r="A26" s="16" t="s">
        <v>328</v>
      </c>
      <c r="B26" s="4">
        <v>2623926</v>
      </c>
      <c r="C26" s="4">
        <v>673964</v>
      </c>
      <c r="D26" s="4">
        <v>1949962</v>
      </c>
      <c r="E26" s="4">
        <v>71020810000</v>
      </c>
      <c r="F26" s="4">
        <f t="shared" si="4"/>
        <v>376569417291</v>
      </c>
      <c r="G26" s="4">
        <v>100400</v>
      </c>
      <c r="H26" s="4">
        <v>753800</v>
      </c>
      <c r="I26" s="4">
        <v>-653400</v>
      </c>
      <c r="J26" s="4">
        <v>-23684225000</v>
      </c>
      <c r="K26" s="4">
        <f t="shared" si="5"/>
        <v>-213327213000</v>
      </c>
      <c r="L26" s="4">
        <v>2523</v>
      </c>
      <c r="M26" s="4">
        <v>2132</v>
      </c>
      <c r="N26" s="4">
        <v>421</v>
      </c>
      <c r="O26" s="4">
        <v>386</v>
      </c>
      <c r="P26" s="4">
        <v>5070000</v>
      </c>
      <c r="Q26" s="4">
        <v>4247500</v>
      </c>
      <c r="R26" s="5">
        <v>-9.5999999999999992E-3</v>
      </c>
      <c r="S26" s="4">
        <v>11134900</v>
      </c>
      <c r="T26" s="4">
        <f t="shared" si="2"/>
        <v>11618906.300000001</v>
      </c>
      <c r="U26" s="4">
        <f t="shared" si="6"/>
        <v>7418300</v>
      </c>
      <c r="V26" s="5">
        <v>3.5200000000000002E-2</v>
      </c>
    </row>
    <row r="27" spans="1:22" x14ac:dyDescent="0.2">
      <c r="A27" s="16" t="s">
        <v>327</v>
      </c>
      <c r="B27" s="4">
        <v>509100</v>
      </c>
      <c r="C27" s="4">
        <v>1400987</v>
      </c>
      <c r="D27" s="4">
        <v>-891887</v>
      </c>
      <c r="E27" s="4">
        <v>-31879710000</v>
      </c>
      <c r="F27" s="4">
        <f t="shared" si="4"/>
        <v>305548607291</v>
      </c>
      <c r="G27" s="4">
        <v>67400</v>
      </c>
      <c r="H27" s="4">
        <v>406700</v>
      </c>
      <c r="I27" s="4">
        <v>-339300</v>
      </c>
      <c r="J27" s="4">
        <v>-12275740000</v>
      </c>
      <c r="K27" s="4">
        <f t="shared" si="5"/>
        <v>-189642988000</v>
      </c>
      <c r="L27" s="4">
        <v>1808</v>
      </c>
      <c r="M27" s="4">
        <v>1808</v>
      </c>
      <c r="N27" s="4">
        <v>274</v>
      </c>
      <c r="O27" s="4">
        <v>264</v>
      </c>
      <c r="P27" s="4">
        <v>2986900</v>
      </c>
      <c r="Q27" s="4">
        <v>3285800</v>
      </c>
      <c r="R27" s="5">
        <v>1.26E-2</v>
      </c>
      <c r="S27" s="4">
        <v>7418300</v>
      </c>
      <c r="T27" s="4">
        <f t="shared" si="2"/>
        <v>11565286.300000001</v>
      </c>
      <c r="U27" s="4">
        <f t="shared" si="6"/>
        <v>9166000</v>
      </c>
      <c r="V27" s="5">
        <v>1.9299999999999998E-2</v>
      </c>
    </row>
    <row r="28" spans="1:22" x14ac:dyDescent="0.2">
      <c r="A28" s="16" t="s">
        <v>326</v>
      </c>
      <c r="B28" s="4">
        <v>2480863</v>
      </c>
      <c r="C28" s="4">
        <v>1022821</v>
      </c>
      <c r="D28" s="4">
        <v>1458042</v>
      </c>
      <c r="E28" s="4">
        <v>51888630000</v>
      </c>
      <c r="F28" s="4">
        <f t="shared" si="4"/>
        <v>337428317291</v>
      </c>
      <c r="G28" s="4">
        <v>413900</v>
      </c>
      <c r="H28" s="4">
        <v>388200</v>
      </c>
      <c r="I28" s="4">
        <v>25700</v>
      </c>
      <c r="J28" s="4">
        <v>521675000</v>
      </c>
      <c r="K28" s="4">
        <f t="shared" si="5"/>
        <v>-177367248000</v>
      </c>
      <c r="L28" s="4">
        <v>5045</v>
      </c>
      <c r="M28" s="4">
        <v>3680</v>
      </c>
      <c r="N28" s="4">
        <v>764</v>
      </c>
      <c r="O28" s="4">
        <v>679</v>
      </c>
      <c r="P28" s="4">
        <v>9184600</v>
      </c>
      <c r="Q28" s="4">
        <v>8001500</v>
      </c>
      <c r="R28" s="5">
        <v>1.1299999999999999E-2</v>
      </c>
      <c r="S28" s="4">
        <v>17814863</v>
      </c>
      <c r="T28" s="4">
        <f t="shared" si="2"/>
        <v>10861550</v>
      </c>
      <c r="U28" s="4">
        <f t="shared" si="6"/>
        <v>6411800</v>
      </c>
      <c r="V28" s="5">
        <v>4.7500000000000001E-2</v>
      </c>
    </row>
    <row r="29" spans="1:22" x14ac:dyDescent="0.2">
      <c r="A29" s="16" t="s">
        <v>325</v>
      </c>
      <c r="B29" s="4">
        <v>343400</v>
      </c>
      <c r="C29" s="4">
        <v>70958</v>
      </c>
      <c r="D29" s="4">
        <v>272442</v>
      </c>
      <c r="E29" s="4">
        <v>9626560000</v>
      </c>
      <c r="F29" s="4">
        <f t="shared" si="4"/>
        <v>285539687291</v>
      </c>
      <c r="G29" s="4">
        <v>262300</v>
      </c>
      <c r="H29" s="4">
        <v>131000</v>
      </c>
      <c r="I29" s="4">
        <v>131300</v>
      </c>
      <c r="J29" s="4">
        <v>4629030000</v>
      </c>
      <c r="K29" s="4">
        <f t="shared" si="5"/>
        <v>-177888923000</v>
      </c>
      <c r="L29" s="4">
        <v>2734</v>
      </c>
      <c r="M29" s="4">
        <v>3029</v>
      </c>
      <c r="N29" s="4">
        <v>274</v>
      </c>
      <c r="O29" s="4">
        <v>449</v>
      </c>
      <c r="P29" s="4">
        <v>3628000</v>
      </c>
      <c r="Q29" s="4">
        <v>5099400</v>
      </c>
      <c r="R29" s="5">
        <v>1.5E-3</v>
      </c>
      <c r="S29" s="4">
        <v>9219700</v>
      </c>
      <c r="T29" s="4">
        <f t="shared" si="2"/>
        <v>10692070</v>
      </c>
      <c r="U29" s="4">
        <f t="shared" si="6"/>
        <v>6411800</v>
      </c>
      <c r="V29" s="5">
        <v>1.9699999999999999E-2</v>
      </c>
    </row>
    <row r="30" spans="1:22" x14ac:dyDescent="0.2">
      <c r="A30" s="16" t="s">
        <v>324</v>
      </c>
      <c r="B30" s="4">
        <v>764302</v>
      </c>
      <c r="C30" s="4">
        <v>1081982</v>
      </c>
      <c r="D30" s="4">
        <v>-317680</v>
      </c>
      <c r="E30" s="4">
        <v>-11406840000</v>
      </c>
      <c r="F30" s="4">
        <f t="shared" si="4"/>
        <v>275913127291</v>
      </c>
      <c r="G30" s="4">
        <v>229500</v>
      </c>
      <c r="H30" s="4">
        <v>411400</v>
      </c>
      <c r="I30" s="4">
        <v>-181900</v>
      </c>
      <c r="J30" s="4">
        <v>-6447750000</v>
      </c>
      <c r="K30" s="4">
        <f t="shared" si="5"/>
        <v>-182517953000</v>
      </c>
      <c r="L30" s="4">
        <v>2430</v>
      </c>
      <c r="M30" s="4">
        <v>4653</v>
      </c>
      <c r="N30" s="4">
        <v>346</v>
      </c>
      <c r="O30" s="4">
        <v>664</v>
      </c>
      <c r="P30" s="4">
        <v>4204700</v>
      </c>
      <c r="Q30" s="4">
        <v>7838700</v>
      </c>
      <c r="R30" s="5">
        <v>-1.1200000000000002E-2</v>
      </c>
      <c r="S30" s="4">
        <v>12898100</v>
      </c>
      <c r="T30" s="4">
        <f t="shared" si="2"/>
        <v>10297230</v>
      </c>
      <c r="U30" s="4">
        <f t="shared" si="6"/>
        <v>6411800</v>
      </c>
      <c r="V30" s="5">
        <v>3.04E-2</v>
      </c>
    </row>
    <row r="31" spans="1:22" x14ac:dyDescent="0.2">
      <c r="A31" s="16" t="s">
        <v>323</v>
      </c>
      <c r="B31" s="4">
        <v>364000</v>
      </c>
      <c r="C31" s="4">
        <v>1392573</v>
      </c>
      <c r="D31" s="4">
        <v>-1028573</v>
      </c>
      <c r="E31" s="4">
        <v>-37064640000</v>
      </c>
      <c r="F31" s="4">
        <f t="shared" si="4"/>
        <v>287319967291</v>
      </c>
      <c r="G31" s="4">
        <v>136400</v>
      </c>
      <c r="H31" s="4">
        <v>153400</v>
      </c>
      <c r="I31" s="4">
        <v>-17000</v>
      </c>
      <c r="J31" s="4">
        <v>-603915000</v>
      </c>
      <c r="K31" s="4">
        <f t="shared" si="5"/>
        <v>-176070203000</v>
      </c>
      <c r="L31" s="4">
        <v>1798</v>
      </c>
      <c r="M31" s="4">
        <v>2738</v>
      </c>
      <c r="N31" s="4">
        <v>376</v>
      </c>
      <c r="O31" s="4">
        <v>437</v>
      </c>
      <c r="P31" s="4">
        <v>3595800</v>
      </c>
      <c r="Q31" s="4">
        <v>5577900</v>
      </c>
      <c r="R31" s="5">
        <v>-5.5000000000000005E-3</v>
      </c>
      <c r="S31" s="4">
        <v>9829600</v>
      </c>
      <c r="T31" s="4">
        <f t="shared" si="2"/>
        <v>10679670</v>
      </c>
      <c r="U31" s="4">
        <f t="shared" si="6"/>
        <v>6411800</v>
      </c>
      <c r="V31" s="5">
        <v>2.2000000000000002E-2</v>
      </c>
    </row>
    <row r="32" spans="1:22" x14ac:dyDescent="0.2">
      <c r="A32" s="16" t="s">
        <v>322</v>
      </c>
      <c r="B32" s="4">
        <v>976300</v>
      </c>
      <c r="C32" s="4">
        <v>1424135</v>
      </c>
      <c r="D32" s="4">
        <v>-447835</v>
      </c>
      <c r="E32" s="4">
        <v>-15941020000</v>
      </c>
      <c r="F32" s="4">
        <f t="shared" si="4"/>
        <v>324384607291</v>
      </c>
      <c r="G32" s="4">
        <v>38000</v>
      </c>
      <c r="H32" s="4">
        <v>579494</v>
      </c>
      <c r="I32" s="4">
        <v>-541494</v>
      </c>
      <c r="J32" s="4">
        <v>-19383565000</v>
      </c>
      <c r="K32" s="4">
        <f t="shared" si="5"/>
        <v>-175466288000</v>
      </c>
      <c r="L32" s="4">
        <v>1970</v>
      </c>
      <c r="M32" s="4">
        <v>2529</v>
      </c>
      <c r="N32" s="4">
        <v>322</v>
      </c>
      <c r="O32" s="4">
        <v>427</v>
      </c>
      <c r="P32" s="4">
        <v>3565800</v>
      </c>
      <c r="Q32" s="4">
        <v>4739700</v>
      </c>
      <c r="R32" s="5">
        <v>1.41E-2</v>
      </c>
      <c r="S32" s="4">
        <v>9166000</v>
      </c>
      <c r="T32" s="4">
        <f t="shared" si="2"/>
        <v>10640930</v>
      </c>
      <c r="U32" s="4">
        <f t="shared" si="6"/>
        <v>6411800</v>
      </c>
      <c r="V32" s="5">
        <v>2.35E-2</v>
      </c>
    </row>
    <row r="33" spans="1:22" x14ac:dyDescent="0.2">
      <c r="A33" s="16" t="s">
        <v>321</v>
      </c>
      <c r="B33" s="4">
        <v>649900</v>
      </c>
      <c r="C33" s="4">
        <v>523723</v>
      </c>
      <c r="D33" s="4">
        <v>126177</v>
      </c>
      <c r="E33" s="4">
        <v>4546850000</v>
      </c>
      <c r="F33" s="4">
        <f t="shared" si="4"/>
        <v>340325627291</v>
      </c>
      <c r="G33" s="4">
        <v>180400</v>
      </c>
      <c r="H33" s="4">
        <v>87300</v>
      </c>
      <c r="I33" s="4">
        <v>93100</v>
      </c>
      <c r="J33" s="4">
        <v>3268140000</v>
      </c>
      <c r="K33" s="4">
        <f t="shared" si="5"/>
        <v>-156082723000</v>
      </c>
      <c r="L33" s="4">
        <v>1879</v>
      </c>
      <c r="M33" s="4">
        <v>1522</v>
      </c>
      <c r="N33" s="4">
        <v>313</v>
      </c>
      <c r="O33" s="4">
        <v>296</v>
      </c>
      <c r="P33" s="4">
        <v>3239300</v>
      </c>
      <c r="Q33" s="4">
        <v>2857300</v>
      </c>
      <c r="R33" s="5">
        <v>1.2800000000000001E-2</v>
      </c>
      <c r="S33" s="4">
        <v>6411800</v>
      </c>
      <c r="T33" s="4">
        <f t="shared" si="2"/>
        <v>12178970</v>
      </c>
      <c r="U33" s="4">
        <f t="shared" si="6"/>
        <v>6882100</v>
      </c>
      <c r="V33" s="5">
        <v>2.1000000000000001E-2</v>
      </c>
    </row>
    <row r="34" spans="1:22" x14ac:dyDescent="0.2">
      <c r="A34" s="16" t="s">
        <v>320</v>
      </c>
      <c r="B34" s="4">
        <v>1626329</v>
      </c>
      <c r="C34" s="4">
        <v>807123</v>
      </c>
      <c r="D34" s="4">
        <v>819206</v>
      </c>
      <c r="E34" s="4">
        <v>29692490000</v>
      </c>
      <c r="F34" s="4">
        <f t="shared" si="4"/>
        <v>335778777291</v>
      </c>
      <c r="G34" s="4">
        <v>239500</v>
      </c>
      <c r="H34" s="4">
        <v>244500</v>
      </c>
      <c r="I34" s="4">
        <v>-5000</v>
      </c>
      <c r="J34" s="4">
        <v>-191455000</v>
      </c>
      <c r="K34" s="4">
        <f t="shared" si="5"/>
        <v>-159350863000</v>
      </c>
      <c r="L34" s="4">
        <v>4964</v>
      </c>
      <c r="M34" s="4">
        <v>4124</v>
      </c>
      <c r="N34" s="4">
        <v>960</v>
      </c>
      <c r="O34" s="4">
        <v>826</v>
      </c>
      <c r="P34" s="4">
        <v>13991900</v>
      </c>
      <c r="Q34" s="4">
        <v>10339200</v>
      </c>
      <c r="R34" s="5">
        <v>-1.4199999999999999E-2</v>
      </c>
      <c r="S34" s="4">
        <v>25863100</v>
      </c>
      <c r="T34" s="4">
        <f t="shared" si="2"/>
        <v>10263594.199999999</v>
      </c>
      <c r="U34" s="4">
        <f t="shared" si="6"/>
        <v>6882100</v>
      </c>
      <c r="V34" s="5">
        <v>5.79E-2</v>
      </c>
    </row>
    <row r="35" spans="1:22" x14ac:dyDescent="0.2">
      <c r="A35" s="16" t="s">
        <v>319</v>
      </c>
      <c r="B35" s="4">
        <v>714300</v>
      </c>
      <c r="C35" s="4">
        <v>1275010</v>
      </c>
      <c r="D35" s="4">
        <v>-560710</v>
      </c>
      <c r="E35" s="4">
        <v>-19942060000</v>
      </c>
      <c r="F35" s="4">
        <f t="shared" si="4"/>
        <v>306086287291</v>
      </c>
      <c r="G35" s="4">
        <v>369900</v>
      </c>
      <c r="H35" s="4">
        <v>382400</v>
      </c>
      <c r="I35" s="4">
        <v>-12500</v>
      </c>
      <c r="J35" s="4">
        <v>-413665000</v>
      </c>
      <c r="K35" s="4">
        <f t="shared" si="5"/>
        <v>-159159408000</v>
      </c>
      <c r="L35" s="4">
        <v>2156</v>
      </c>
      <c r="M35" s="4">
        <v>1379</v>
      </c>
      <c r="N35" s="4">
        <v>298</v>
      </c>
      <c r="O35" s="4">
        <v>333</v>
      </c>
      <c r="P35" s="4">
        <v>3292000</v>
      </c>
      <c r="Q35" s="4">
        <v>3009000</v>
      </c>
      <c r="R35" s="5">
        <v>4.3E-3</v>
      </c>
      <c r="S35" s="4">
        <v>7076000</v>
      </c>
      <c r="T35" s="4">
        <f t="shared" si="2"/>
        <v>10070604.199999999</v>
      </c>
      <c r="U35" s="4">
        <f t="shared" si="6"/>
        <v>6882100</v>
      </c>
      <c r="V35" s="5">
        <v>1.3999999999999999E-2</v>
      </c>
    </row>
    <row r="36" spans="1:22" x14ac:dyDescent="0.2">
      <c r="A36" s="16" t="s">
        <v>318</v>
      </c>
      <c r="B36" s="4">
        <v>799908</v>
      </c>
      <c r="C36" s="4">
        <v>410208</v>
      </c>
      <c r="D36" s="4">
        <v>389700</v>
      </c>
      <c r="E36" s="4">
        <v>13853900000</v>
      </c>
      <c r="F36" s="4">
        <f t="shared" si="4"/>
        <v>326028347291</v>
      </c>
      <c r="G36" s="4">
        <v>27300</v>
      </c>
      <c r="H36" s="4">
        <v>328000</v>
      </c>
      <c r="I36" s="4">
        <v>-300700</v>
      </c>
      <c r="J36" s="4">
        <v>-10671450000</v>
      </c>
      <c r="K36" s="4">
        <f t="shared" si="5"/>
        <v>-158745743000</v>
      </c>
      <c r="L36" s="4">
        <v>2823</v>
      </c>
      <c r="M36" s="4">
        <v>2540</v>
      </c>
      <c r="N36" s="4">
        <v>530</v>
      </c>
      <c r="O36" s="4">
        <v>469</v>
      </c>
      <c r="P36" s="4">
        <v>5529200</v>
      </c>
      <c r="Q36" s="4">
        <v>4535700</v>
      </c>
      <c r="R36" s="5">
        <v>0.01</v>
      </c>
      <c r="S36" s="4">
        <v>10491600</v>
      </c>
      <c r="T36" s="4">
        <f t="shared" si="2"/>
        <v>10244954.199999999</v>
      </c>
      <c r="U36" s="4">
        <f t="shared" si="6"/>
        <v>6882100</v>
      </c>
      <c r="V36" s="5">
        <v>3.1800000000000002E-2</v>
      </c>
    </row>
    <row r="37" spans="1:22" x14ac:dyDescent="0.2">
      <c r="A37" s="16" t="s">
        <v>317</v>
      </c>
      <c r="B37" s="4">
        <v>76156</v>
      </c>
      <c r="C37" s="4">
        <v>929165</v>
      </c>
      <c r="D37" s="4">
        <v>-853009</v>
      </c>
      <c r="E37" s="4">
        <v>-29944140000</v>
      </c>
      <c r="F37" s="4">
        <f t="shared" si="4"/>
        <v>312174447291</v>
      </c>
      <c r="G37" s="4">
        <v>63200</v>
      </c>
      <c r="H37" s="4">
        <v>317900</v>
      </c>
      <c r="I37" s="4">
        <v>-254700</v>
      </c>
      <c r="J37" s="4">
        <v>-8947925000</v>
      </c>
      <c r="K37" s="4">
        <f t="shared" si="5"/>
        <v>-148074293000</v>
      </c>
      <c r="L37" s="4">
        <v>1707</v>
      </c>
      <c r="M37" s="4">
        <v>1700</v>
      </c>
      <c r="N37" s="4">
        <v>288</v>
      </c>
      <c r="O37" s="4">
        <v>320</v>
      </c>
      <c r="P37" s="4">
        <v>3028900</v>
      </c>
      <c r="Q37" s="4">
        <v>3423600</v>
      </c>
      <c r="R37" s="5">
        <v>-5.6000000000000008E-3</v>
      </c>
      <c r="S37" s="4">
        <v>6882100</v>
      </c>
      <c r="T37" s="4">
        <f t="shared" si="2"/>
        <v>10030519</v>
      </c>
      <c r="U37" s="4">
        <f t="shared" si="6"/>
        <v>7524900</v>
      </c>
      <c r="V37" s="5">
        <v>2.53E-2</v>
      </c>
    </row>
    <row r="38" spans="1:22" x14ac:dyDescent="0.2">
      <c r="A38" s="16" t="s">
        <v>316</v>
      </c>
      <c r="B38" s="4">
        <v>645580</v>
      </c>
      <c r="C38" s="4">
        <v>1709213</v>
      </c>
      <c r="D38" s="4">
        <v>-1063633</v>
      </c>
      <c r="E38" s="4">
        <v>-36808560000</v>
      </c>
      <c r="F38" s="4">
        <f t="shared" si="4"/>
        <v>342118587291</v>
      </c>
      <c r="G38" s="4">
        <v>114400</v>
      </c>
      <c r="H38" s="4">
        <v>271100</v>
      </c>
      <c r="I38" s="4">
        <v>-156700</v>
      </c>
      <c r="J38" s="4">
        <v>-5488195000</v>
      </c>
      <c r="K38" s="4">
        <f t="shared" si="5"/>
        <v>-139126368000</v>
      </c>
      <c r="L38" s="4">
        <v>1851</v>
      </c>
      <c r="M38" s="4">
        <v>3364</v>
      </c>
      <c r="N38" s="4">
        <v>323</v>
      </c>
      <c r="O38" s="4">
        <v>525</v>
      </c>
      <c r="P38" s="4">
        <v>3880800</v>
      </c>
      <c r="Q38" s="4">
        <v>6033100</v>
      </c>
      <c r="R38" s="5">
        <v>4.3E-3</v>
      </c>
      <c r="S38" s="4">
        <v>10777500</v>
      </c>
      <c r="T38" s="4">
        <f t="shared" si="2"/>
        <v>9771278.6999999993</v>
      </c>
      <c r="U38" s="4">
        <f t="shared" si="6"/>
        <v>7524900</v>
      </c>
      <c r="V38" s="5">
        <v>2.8199999999999999E-2</v>
      </c>
    </row>
    <row r="39" spans="1:22" x14ac:dyDescent="0.2">
      <c r="A39" s="16" t="s">
        <v>315</v>
      </c>
      <c r="B39" s="4">
        <v>73200</v>
      </c>
      <c r="C39" s="4">
        <v>376400</v>
      </c>
      <c r="D39" s="4">
        <v>-303200</v>
      </c>
      <c r="E39" s="4">
        <v>-10635890000</v>
      </c>
      <c r="F39" s="4">
        <f t="shared" ref="F39:F44" si="7">E39+F40</f>
        <v>378927147291</v>
      </c>
      <c r="G39" s="4">
        <v>136300</v>
      </c>
      <c r="H39" s="4">
        <v>54600</v>
      </c>
      <c r="I39" s="4">
        <v>81700</v>
      </c>
      <c r="J39" s="4">
        <v>2860365000</v>
      </c>
      <c r="K39" s="4">
        <f t="shared" ref="K39:K44" si="8">K40+J39</f>
        <v>-133638173000</v>
      </c>
      <c r="L39" s="4">
        <v>1474</v>
      </c>
      <c r="M39" s="4">
        <v>2076</v>
      </c>
      <c r="N39" s="4">
        <v>269</v>
      </c>
      <c r="O39" s="4">
        <v>354</v>
      </c>
      <c r="P39" s="4">
        <v>2832200</v>
      </c>
      <c r="Q39" s="4">
        <v>4117900</v>
      </c>
      <c r="R39" s="5">
        <v>7.1999999999999998E-3</v>
      </c>
      <c r="S39" s="4">
        <v>7524900</v>
      </c>
      <c r="T39" s="4">
        <f t="shared" ref="T39:T44" si="9">AVERAGE(S40:S49)</f>
        <v>9536428.6999999993</v>
      </c>
      <c r="U39" s="4">
        <f t="shared" ref="U39:U44" si="10">MIN(S40:S44)</f>
        <v>6709342</v>
      </c>
      <c r="V39" s="5">
        <v>1.8500000000000003E-2</v>
      </c>
    </row>
    <row r="40" spans="1:22" x14ac:dyDescent="0.2">
      <c r="A40" s="16" t="s">
        <v>314</v>
      </c>
      <c r="B40" s="4">
        <v>340200</v>
      </c>
      <c r="C40" s="4">
        <v>2931979</v>
      </c>
      <c r="D40" s="4">
        <v>-2591779</v>
      </c>
      <c r="E40" s="4">
        <v>-91972860000</v>
      </c>
      <c r="F40" s="4">
        <f t="shared" si="7"/>
        <v>389563037291</v>
      </c>
      <c r="G40" s="4">
        <v>83200</v>
      </c>
      <c r="H40" s="4">
        <v>312000</v>
      </c>
      <c r="I40" s="4">
        <v>-228800</v>
      </c>
      <c r="J40" s="4">
        <v>-8119575000</v>
      </c>
      <c r="K40" s="4">
        <f t="shared" si="8"/>
        <v>-136498538000</v>
      </c>
      <c r="L40" s="4">
        <v>1599</v>
      </c>
      <c r="M40" s="4">
        <v>2574</v>
      </c>
      <c r="N40" s="4">
        <v>295</v>
      </c>
      <c r="O40" s="4">
        <v>440</v>
      </c>
      <c r="P40" s="4">
        <v>3070600</v>
      </c>
      <c r="Q40" s="4">
        <v>5097900</v>
      </c>
      <c r="R40" s="5">
        <v>-1.4199999999999999E-2</v>
      </c>
      <c r="S40" s="4">
        <v>8949700</v>
      </c>
      <c r="T40" s="4">
        <f t="shared" si="9"/>
        <v>9269928.6999999993</v>
      </c>
      <c r="U40" s="4">
        <f t="shared" si="10"/>
        <v>5146100</v>
      </c>
      <c r="V40" s="5">
        <v>2.2400000000000003E-2</v>
      </c>
    </row>
    <row r="41" spans="1:22" x14ac:dyDescent="0.2">
      <c r="A41" s="16" t="s">
        <v>310</v>
      </c>
      <c r="B41" s="4">
        <v>3708300</v>
      </c>
      <c r="C41" s="4">
        <v>815534</v>
      </c>
      <c r="D41" s="4">
        <v>2892766</v>
      </c>
      <c r="E41" s="4">
        <v>103209480000</v>
      </c>
      <c r="F41" s="4">
        <f t="shared" si="7"/>
        <v>481535897291</v>
      </c>
      <c r="G41" s="4">
        <v>131300</v>
      </c>
      <c r="H41" s="4">
        <v>338700</v>
      </c>
      <c r="I41" s="4">
        <v>-207400</v>
      </c>
      <c r="J41" s="4">
        <v>-7041760000</v>
      </c>
      <c r="K41" s="4">
        <f t="shared" si="8"/>
        <v>-128378963000</v>
      </c>
      <c r="L41" s="4">
        <v>3775</v>
      </c>
      <c r="M41" s="4">
        <v>1975</v>
      </c>
      <c r="N41" s="4">
        <v>653</v>
      </c>
      <c r="O41" s="4">
        <v>397</v>
      </c>
      <c r="P41" s="4">
        <v>8022800</v>
      </c>
      <c r="Q41" s="4">
        <v>4473000</v>
      </c>
      <c r="R41" s="5">
        <v>3.2000000000000001E-2</v>
      </c>
      <c r="S41" s="4">
        <v>13654000</v>
      </c>
      <c r="T41" s="4">
        <f t="shared" si="9"/>
        <v>8464298.6999999993</v>
      </c>
      <c r="U41" s="4">
        <f t="shared" si="10"/>
        <v>5146100</v>
      </c>
      <c r="V41" s="5">
        <v>5.2400000000000002E-2</v>
      </c>
    </row>
    <row r="42" spans="1:22" x14ac:dyDescent="0.2">
      <c r="A42" s="16" t="s">
        <v>309</v>
      </c>
      <c r="B42" s="4">
        <v>4461600</v>
      </c>
      <c r="C42" s="4">
        <v>3572994</v>
      </c>
      <c r="D42" s="4">
        <v>888606</v>
      </c>
      <c r="E42" s="4">
        <v>30420570000</v>
      </c>
      <c r="F42" s="4">
        <f t="shared" si="7"/>
        <v>378326417291</v>
      </c>
      <c r="G42" s="4">
        <v>28900</v>
      </c>
      <c r="H42" s="4">
        <v>95500</v>
      </c>
      <c r="I42" s="4">
        <v>-66600</v>
      </c>
      <c r="J42" s="4">
        <v>-2190435000</v>
      </c>
      <c r="K42" s="4">
        <f t="shared" si="8"/>
        <v>-121337203000</v>
      </c>
      <c r="L42" s="4">
        <v>2311</v>
      </c>
      <c r="M42" s="4">
        <v>1614</v>
      </c>
      <c r="N42" s="4">
        <v>445</v>
      </c>
      <c r="O42" s="4">
        <v>424</v>
      </c>
      <c r="P42" s="4">
        <v>4406100</v>
      </c>
      <c r="Q42" s="4">
        <v>3780400</v>
      </c>
      <c r="R42" s="5">
        <v>1.4800000000000001E-2</v>
      </c>
      <c r="S42" s="4">
        <v>8778600</v>
      </c>
      <c r="T42" s="4">
        <f t="shared" si="9"/>
        <v>8622038.6999999993</v>
      </c>
      <c r="U42" s="4">
        <f t="shared" si="10"/>
        <v>4737748</v>
      </c>
      <c r="V42" s="5">
        <v>1.7500000000000002E-2</v>
      </c>
    </row>
    <row r="43" spans="1:22" x14ac:dyDescent="0.2">
      <c r="A43" s="16" t="s">
        <v>306</v>
      </c>
      <c r="B43" s="4">
        <v>6187200</v>
      </c>
      <c r="C43" s="4">
        <v>296998</v>
      </c>
      <c r="D43" s="4">
        <v>5890202</v>
      </c>
      <c r="E43" s="4">
        <v>195785200000</v>
      </c>
      <c r="F43" s="4">
        <f t="shared" si="7"/>
        <v>347905847291</v>
      </c>
      <c r="G43" s="4">
        <v>295700</v>
      </c>
      <c r="H43" s="4">
        <v>266800</v>
      </c>
      <c r="I43" s="4">
        <v>28900</v>
      </c>
      <c r="J43" s="4">
        <v>1017410000</v>
      </c>
      <c r="K43" s="4">
        <f t="shared" si="8"/>
        <v>-119146768000</v>
      </c>
      <c r="L43" s="4">
        <v>6924</v>
      </c>
      <c r="M43" s="4">
        <v>2665</v>
      </c>
      <c r="N43" s="4">
        <v>1082</v>
      </c>
      <c r="O43" s="4">
        <v>444</v>
      </c>
      <c r="P43" s="4">
        <v>15691900</v>
      </c>
      <c r="Q43" s="4">
        <v>5618200</v>
      </c>
      <c r="R43" s="5">
        <v>6.9500000000000006E-2</v>
      </c>
      <c r="S43" s="4">
        <v>21792200</v>
      </c>
      <c r="T43" s="4">
        <f t="shared" si="9"/>
        <v>7460798.7000000002</v>
      </c>
      <c r="U43" s="4">
        <f t="shared" si="10"/>
        <v>4737748</v>
      </c>
      <c r="V43" s="5">
        <v>6.3500000000000001E-2</v>
      </c>
    </row>
    <row r="44" spans="1:22" x14ac:dyDescent="0.2">
      <c r="A44" s="16" t="s">
        <v>305</v>
      </c>
      <c r="B44" s="4">
        <v>523100</v>
      </c>
      <c r="C44" s="4">
        <v>203170</v>
      </c>
      <c r="D44" s="4">
        <v>319930</v>
      </c>
      <c r="E44" s="4">
        <v>10182198203</v>
      </c>
      <c r="F44" s="4">
        <f t="shared" si="7"/>
        <v>152120647291</v>
      </c>
      <c r="G44" s="4">
        <v>623500</v>
      </c>
      <c r="H44" s="4">
        <v>116900</v>
      </c>
      <c r="I44" s="4">
        <v>506600</v>
      </c>
      <c r="J44" s="4">
        <v>16187805000</v>
      </c>
      <c r="K44" s="4">
        <f t="shared" si="8"/>
        <v>-120164178000</v>
      </c>
      <c r="L44" s="4">
        <v>880</v>
      </c>
      <c r="M44" s="4">
        <v>1185</v>
      </c>
      <c r="N44" s="4">
        <v>102</v>
      </c>
      <c r="O44" s="4">
        <v>187</v>
      </c>
      <c r="P44" s="4">
        <v>2299000</v>
      </c>
      <c r="Q44" s="4">
        <v>2223100</v>
      </c>
      <c r="R44" s="5">
        <v>-1.1000000000000001E-2</v>
      </c>
      <c r="S44" s="4">
        <v>6709342</v>
      </c>
      <c r="T44" s="4">
        <f t="shared" si="9"/>
        <v>8244694.5</v>
      </c>
      <c r="U44" s="4">
        <f t="shared" si="10"/>
        <v>4737748</v>
      </c>
      <c r="V44" s="5">
        <v>1.8700000000000001E-2</v>
      </c>
    </row>
    <row r="45" spans="1:22" x14ac:dyDescent="0.2">
      <c r="A45" s="16" t="s">
        <v>304</v>
      </c>
      <c r="B45" s="4">
        <v>632230</v>
      </c>
      <c r="C45" s="4">
        <v>97260</v>
      </c>
      <c r="D45" s="4">
        <v>534970</v>
      </c>
      <c r="E45" s="4">
        <v>17044540671</v>
      </c>
      <c r="F45" s="4">
        <f t="shared" ref="F45:F55" si="11">E45+F46</f>
        <v>141938449088</v>
      </c>
      <c r="G45" s="4">
        <v>1186400</v>
      </c>
      <c r="H45" s="4">
        <v>101000</v>
      </c>
      <c r="I45" s="4">
        <v>1085400</v>
      </c>
      <c r="J45" s="4">
        <v>34655240000</v>
      </c>
      <c r="K45" s="4">
        <f t="shared" ref="K45:K55" si="12">K46+J45</f>
        <v>-136351983000</v>
      </c>
      <c r="L45" s="4">
        <v>1911</v>
      </c>
      <c r="M45" s="4">
        <v>1218</v>
      </c>
      <c r="N45" s="4">
        <v>153</v>
      </c>
      <c r="O45" s="4">
        <v>153</v>
      </c>
      <c r="P45" s="4">
        <v>2489200</v>
      </c>
      <c r="Q45" s="4">
        <v>2231000</v>
      </c>
      <c r="R45" s="5">
        <v>1.43E-2</v>
      </c>
      <c r="S45" s="4">
        <v>5146100</v>
      </c>
      <c r="T45" s="4">
        <f t="shared" ref="T45:T61" si="13">AVERAGE(S46:S55)</f>
        <v>8614284.5</v>
      </c>
      <c r="U45" s="4">
        <f t="shared" ref="U45:U55" si="14">MIN(S46:S50)</f>
        <v>4737748</v>
      </c>
      <c r="V45" s="5">
        <v>2.0299999999999999E-2</v>
      </c>
    </row>
    <row r="46" spans="1:22" x14ac:dyDescent="0.2">
      <c r="A46" s="16" t="s">
        <v>303</v>
      </c>
      <c r="B46" s="4">
        <v>1079100</v>
      </c>
      <c r="C46" s="4">
        <v>1619000</v>
      </c>
      <c r="D46" s="4">
        <v>-539900</v>
      </c>
      <c r="E46" s="4">
        <v>-17126797117</v>
      </c>
      <c r="F46" s="4">
        <f t="shared" si="11"/>
        <v>124893908417</v>
      </c>
      <c r="G46" s="4">
        <v>44200</v>
      </c>
      <c r="H46" s="4">
        <v>683700</v>
      </c>
      <c r="I46" s="4">
        <v>-639500</v>
      </c>
      <c r="J46" s="4">
        <v>-20192355000</v>
      </c>
      <c r="K46" s="4">
        <f t="shared" si="12"/>
        <v>-171007223000</v>
      </c>
      <c r="L46" s="4">
        <v>1434</v>
      </c>
      <c r="M46" s="4">
        <v>3546</v>
      </c>
      <c r="N46" s="4">
        <v>204</v>
      </c>
      <c r="O46" s="4">
        <v>554</v>
      </c>
      <c r="P46" s="4">
        <v>2792000</v>
      </c>
      <c r="Q46" s="4">
        <v>8476300</v>
      </c>
      <c r="R46" s="5">
        <v>-1.89E-2</v>
      </c>
      <c r="S46" s="4">
        <v>12235100</v>
      </c>
      <c r="T46" s="4">
        <f t="shared" si="13"/>
        <v>8066674.5999999996</v>
      </c>
      <c r="U46" s="4">
        <f t="shared" si="14"/>
        <v>4737748</v>
      </c>
      <c r="V46" s="5">
        <v>3.7000000000000005E-2</v>
      </c>
    </row>
    <row r="47" spans="1:22" x14ac:dyDescent="0.2">
      <c r="A47" s="16" t="s">
        <v>299</v>
      </c>
      <c r="B47" s="4">
        <v>678700</v>
      </c>
      <c r="C47" s="4">
        <v>438190</v>
      </c>
      <c r="D47" s="4">
        <v>240510</v>
      </c>
      <c r="E47" s="4">
        <v>7744771977</v>
      </c>
      <c r="F47" s="4">
        <f t="shared" si="11"/>
        <v>142020705534</v>
      </c>
      <c r="G47" s="4">
        <v>166200</v>
      </c>
      <c r="H47" s="4">
        <v>38900</v>
      </c>
      <c r="I47" s="4">
        <v>127300</v>
      </c>
      <c r="J47" s="4">
        <v>4098325000</v>
      </c>
      <c r="K47" s="4">
        <f t="shared" si="12"/>
        <v>-150814868000</v>
      </c>
      <c r="L47" s="4">
        <v>568</v>
      </c>
      <c r="M47" s="4">
        <v>1549</v>
      </c>
      <c r="N47" s="4">
        <v>88</v>
      </c>
      <c r="O47" s="4">
        <v>159</v>
      </c>
      <c r="P47" s="4">
        <v>1077600</v>
      </c>
      <c r="Q47" s="4">
        <v>2226200</v>
      </c>
      <c r="R47" s="5">
        <v>-3.0999999999999999E-3</v>
      </c>
      <c r="S47" s="4">
        <v>4737748</v>
      </c>
      <c r="T47" s="4">
        <f t="shared" si="13"/>
        <v>8340218.4000000004</v>
      </c>
      <c r="U47" s="4">
        <f t="shared" si="14"/>
        <v>5176400</v>
      </c>
      <c r="V47" s="5">
        <v>1.24E-2</v>
      </c>
    </row>
    <row r="48" spans="1:22" x14ac:dyDescent="0.2">
      <c r="A48" s="16" t="s">
        <v>298</v>
      </c>
      <c r="B48" s="4">
        <v>1263000</v>
      </c>
      <c r="C48" s="4">
        <v>294105</v>
      </c>
      <c r="D48" s="4">
        <v>968895</v>
      </c>
      <c r="E48" s="4">
        <v>31492550000</v>
      </c>
      <c r="F48" s="4">
        <f t="shared" si="11"/>
        <v>134275933557</v>
      </c>
      <c r="G48" s="4">
        <v>79300</v>
      </c>
      <c r="H48" s="4">
        <v>18200</v>
      </c>
      <c r="I48" s="4">
        <v>61100</v>
      </c>
      <c r="J48" s="4">
        <v>1990800000</v>
      </c>
      <c r="K48" s="4">
        <f t="shared" si="12"/>
        <v>-154913193000</v>
      </c>
      <c r="L48" s="4">
        <v>1410</v>
      </c>
      <c r="M48" s="4">
        <v>1488</v>
      </c>
      <c r="N48" s="4">
        <v>206</v>
      </c>
      <c r="O48" s="4">
        <v>215</v>
      </c>
      <c r="P48" s="4">
        <v>2645000</v>
      </c>
      <c r="Q48" s="4">
        <v>3009400</v>
      </c>
      <c r="R48" s="5">
        <v>6.3E-3</v>
      </c>
      <c r="S48" s="4">
        <v>8185097</v>
      </c>
      <c r="T48" s="4">
        <f t="shared" si="13"/>
        <v>8217273.2999999998</v>
      </c>
      <c r="U48" s="4">
        <f t="shared" si="14"/>
        <v>5176400</v>
      </c>
      <c r="V48" s="5">
        <v>2.3E-2</v>
      </c>
    </row>
    <row r="49" spans="1:22" x14ac:dyDescent="0.2">
      <c r="A49" s="16" t="s">
        <v>286</v>
      </c>
      <c r="B49" s="4">
        <v>2545700</v>
      </c>
      <c r="C49" s="4">
        <v>1733489</v>
      </c>
      <c r="D49" s="4">
        <v>812211</v>
      </c>
      <c r="E49" s="4">
        <v>24182310000</v>
      </c>
      <c r="F49" s="4">
        <f t="shared" si="11"/>
        <v>102783383557</v>
      </c>
      <c r="G49" s="4">
        <v>354800</v>
      </c>
      <c r="H49" s="4">
        <v>13042</v>
      </c>
      <c r="I49" s="4">
        <v>341758</v>
      </c>
      <c r="J49" s="4">
        <v>10965730000</v>
      </c>
      <c r="K49" s="4">
        <f t="shared" si="12"/>
        <v>-156903993000</v>
      </c>
      <c r="L49" s="4">
        <v>1035</v>
      </c>
      <c r="M49" s="4">
        <v>834</v>
      </c>
      <c r="N49" s="4">
        <v>162</v>
      </c>
      <c r="O49" s="4">
        <v>136</v>
      </c>
      <c r="P49" s="4">
        <v>1945500</v>
      </c>
      <c r="Q49" s="4">
        <v>1601500</v>
      </c>
      <c r="R49" s="5">
        <v>1.6000000000000001E-3</v>
      </c>
      <c r="S49" s="4">
        <v>5176400</v>
      </c>
      <c r="T49" s="4">
        <f t="shared" si="13"/>
        <v>9418736.9000000004</v>
      </c>
      <c r="U49" s="4">
        <f t="shared" si="14"/>
        <v>5597700</v>
      </c>
      <c r="V49" s="5">
        <v>9.3999999999999986E-3</v>
      </c>
    </row>
    <row r="50" spans="1:22" x14ac:dyDescent="0.2">
      <c r="A50" s="16" t="s">
        <v>285</v>
      </c>
      <c r="B50" s="4">
        <v>2091046</v>
      </c>
      <c r="C50" s="4">
        <v>822889</v>
      </c>
      <c r="D50" s="4">
        <v>1268157</v>
      </c>
      <c r="E50" s="4">
        <v>41156910000</v>
      </c>
      <c r="F50" s="4">
        <f t="shared" si="11"/>
        <v>78601073557</v>
      </c>
      <c r="G50" s="4">
        <v>46600</v>
      </c>
      <c r="H50" s="4">
        <v>434056</v>
      </c>
      <c r="I50" s="4">
        <v>-387456</v>
      </c>
      <c r="J50" s="4">
        <v>-12356489000</v>
      </c>
      <c r="K50" s="4">
        <f t="shared" si="12"/>
        <v>-167869723000</v>
      </c>
      <c r="L50" s="4">
        <v>704</v>
      </c>
      <c r="M50" s="4">
        <v>1301</v>
      </c>
      <c r="N50" s="4">
        <v>108</v>
      </c>
      <c r="O50" s="4">
        <v>218</v>
      </c>
      <c r="P50" s="4">
        <v>1457500</v>
      </c>
      <c r="Q50" s="4">
        <v>2976300</v>
      </c>
      <c r="R50" s="5">
        <v>1.6000000000000001E-3</v>
      </c>
      <c r="S50" s="4">
        <v>6284700</v>
      </c>
      <c r="T50" s="4">
        <f t="shared" si="13"/>
        <v>9765434.0999999996</v>
      </c>
      <c r="U50" s="4">
        <f t="shared" si="14"/>
        <v>5597700</v>
      </c>
      <c r="V50" s="5">
        <v>1.5600000000000001E-2</v>
      </c>
    </row>
    <row r="51" spans="1:22" x14ac:dyDescent="0.2">
      <c r="A51" s="16" t="s">
        <v>284</v>
      </c>
      <c r="B51" s="4">
        <v>1217900</v>
      </c>
      <c r="C51" s="4">
        <v>484753</v>
      </c>
      <c r="D51" s="4">
        <v>733147</v>
      </c>
      <c r="E51" s="4">
        <v>23726970000</v>
      </c>
      <c r="F51" s="4">
        <f t="shared" si="11"/>
        <v>37444163557</v>
      </c>
      <c r="G51" s="4">
        <v>133800</v>
      </c>
      <c r="H51" s="4">
        <v>925300</v>
      </c>
      <c r="I51" s="4">
        <v>-791500</v>
      </c>
      <c r="J51" s="4">
        <v>-25428875000</v>
      </c>
      <c r="K51" s="4">
        <f t="shared" si="12"/>
        <v>-155513234000</v>
      </c>
      <c r="L51" s="4">
        <v>1600</v>
      </c>
      <c r="M51" s="4">
        <v>1536</v>
      </c>
      <c r="N51" s="4">
        <v>245</v>
      </c>
      <c r="O51" s="4">
        <v>157</v>
      </c>
      <c r="P51" s="4">
        <v>2416800</v>
      </c>
      <c r="Q51" s="4">
        <v>2293200</v>
      </c>
      <c r="R51" s="5">
        <v>-6.1999999999999998E-3</v>
      </c>
      <c r="S51" s="4">
        <v>5597700</v>
      </c>
      <c r="T51" s="4">
        <f t="shared" si="13"/>
        <v>10598831.1</v>
      </c>
      <c r="U51" s="4">
        <f t="shared" si="14"/>
        <v>6759001</v>
      </c>
      <c r="V51" s="5">
        <v>1.55E-2</v>
      </c>
    </row>
    <row r="52" spans="1:22" x14ac:dyDescent="0.2">
      <c r="A52" s="16" t="s">
        <v>283</v>
      </c>
      <c r="B52" s="4">
        <v>2321637</v>
      </c>
      <c r="C52" s="4">
        <v>1228732</v>
      </c>
      <c r="D52" s="4">
        <v>1092905</v>
      </c>
      <c r="E52" s="4">
        <v>35702340000</v>
      </c>
      <c r="F52" s="4">
        <f t="shared" si="11"/>
        <v>13717193557</v>
      </c>
      <c r="G52" s="4">
        <v>0</v>
      </c>
      <c r="H52" s="4">
        <v>0</v>
      </c>
      <c r="I52" s="4">
        <v>0</v>
      </c>
      <c r="J52" s="4">
        <v>-48615480000</v>
      </c>
      <c r="K52" s="4">
        <f t="shared" si="12"/>
        <v>-130084359000</v>
      </c>
      <c r="L52" s="4">
        <v>1240</v>
      </c>
      <c r="M52" s="4">
        <v>2548</v>
      </c>
      <c r="N52" s="4">
        <v>292</v>
      </c>
      <c r="O52" s="4">
        <v>422</v>
      </c>
      <c r="P52" s="4">
        <v>3405200</v>
      </c>
      <c r="Q52" s="4">
        <v>5373800</v>
      </c>
      <c r="R52" s="5">
        <v>-1.3899999999999999E-2</v>
      </c>
      <c r="S52" s="4">
        <v>10356000</v>
      </c>
      <c r="T52" s="4">
        <f t="shared" si="13"/>
        <v>10998391.1</v>
      </c>
      <c r="U52" s="4">
        <f t="shared" si="14"/>
        <v>6759001</v>
      </c>
      <c r="V52" s="5">
        <v>2.75E-2</v>
      </c>
    </row>
    <row r="53" spans="1:22" x14ac:dyDescent="0.2">
      <c r="A53" s="16" t="s">
        <v>282</v>
      </c>
      <c r="B53" s="4">
        <v>2670200</v>
      </c>
      <c r="C53" s="4">
        <v>618151</v>
      </c>
      <c r="D53" s="4">
        <v>2052049</v>
      </c>
      <c r="E53" s="4">
        <v>67354880000</v>
      </c>
      <c r="F53" s="4">
        <f t="shared" si="11"/>
        <v>-21985146443</v>
      </c>
      <c r="G53" s="4">
        <v>230700</v>
      </c>
      <c r="H53" s="4">
        <v>1035600</v>
      </c>
      <c r="I53" s="4">
        <v>-804900</v>
      </c>
      <c r="J53" s="4">
        <v>-25960645000</v>
      </c>
      <c r="K53" s="4">
        <f t="shared" si="12"/>
        <v>-81468879000</v>
      </c>
      <c r="L53" s="4">
        <v>1817</v>
      </c>
      <c r="M53" s="4">
        <v>3441</v>
      </c>
      <c r="N53" s="4">
        <v>249</v>
      </c>
      <c r="O53" s="4">
        <v>308</v>
      </c>
      <c r="P53" s="4">
        <v>4378300</v>
      </c>
      <c r="Q53" s="4">
        <v>4210500</v>
      </c>
      <c r="R53" s="5">
        <v>1.6000000000000001E-3</v>
      </c>
      <c r="S53" s="4">
        <v>10179800</v>
      </c>
      <c r="T53" s="4">
        <f t="shared" si="13"/>
        <v>11192294.199999999</v>
      </c>
      <c r="U53" s="4">
        <f t="shared" si="14"/>
        <v>6759001</v>
      </c>
      <c r="V53" s="5">
        <v>2.1499999999999998E-2</v>
      </c>
    </row>
    <row r="54" spans="1:22" x14ac:dyDescent="0.2">
      <c r="A54" s="16" t="s">
        <v>281</v>
      </c>
      <c r="B54" s="4">
        <v>1135632</v>
      </c>
      <c r="C54" s="4">
        <v>1192425</v>
      </c>
      <c r="D54" s="4">
        <v>-56793</v>
      </c>
      <c r="E54" s="4">
        <v>-1777300000</v>
      </c>
      <c r="F54" s="4">
        <f t="shared" si="11"/>
        <v>-89340026443</v>
      </c>
      <c r="G54" s="4">
        <v>294000</v>
      </c>
      <c r="H54" s="4">
        <v>936400</v>
      </c>
      <c r="I54" s="4">
        <v>-642400</v>
      </c>
      <c r="J54" s="4">
        <v>-20406660000</v>
      </c>
      <c r="K54" s="4">
        <f t="shared" si="12"/>
        <v>-55508234000</v>
      </c>
      <c r="L54" s="4">
        <v>3854</v>
      </c>
      <c r="M54" s="4">
        <v>1667</v>
      </c>
      <c r="N54" s="4">
        <v>490</v>
      </c>
      <c r="O54" s="4">
        <v>251</v>
      </c>
      <c r="P54" s="4">
        <v>7462200</v>
      </c>
      <c r="Q54" s="4">
        <v>4207800</v>
      </c>
      <c r="R54" s="5">
        <v>3.5000000000000003E-2</v>
      </c>
      <c r="S54" s="4">
        <v>14548300</v>
      </c>
      <c r="T54" s="4">
        <f t="shared" si="13"/>
        <v>10614277.800000001</v>
      </c>
      <c r="U54" s="4">
        <f t="shared" si="14"/>
        <v>6759001</v>
      </c>
      <c r="V54" s="5">
        <v>3.5299999999999998E-2</v>
      </c>
    </row>
    <row r="55" spans="1:22" x14ac:dyDescent="0.2">
      <c r="A55" s="16" t="s">
        <v>280</v>
      </c>
      <c r="B55" s="4">
        <v>854040</v>
      </c>
      <c r="C55" s="4">
        <v>755548</v>
      </c>
      <c r="D55" s="4">
        <v>98492</v>
      </c>
      <c r="E55" s="4">
        <v>3132930000</v>
      </c>
      <c r="F55" s="4">
        <f t="shared" si="11"/>
        <v>-87562726443</v>
      </c>
      <c r="G55" s="4">
        <v>355700</v>
      </c>
      <c r="H55" s="4">
        <v>280298</v>
      </c>
      <c r="I55" s="4">
        <v>75402</v>
      </c>
      <c r="J55" s="4">
        <v>2261376000</v>
      </c>
      <c r="K55" s="4">
        <f t="shared" si="12"/>
        <v>-35101574000</v>
      </c>
      <c r="L55" s="4">
        <v>2863</v>
      </c>
      <c r="M55" s="4">
        <v>1489</v>
      </c>
      <c r="N55" s="4">
        <v>449</v>
      </c>
      <c r="O55" s="4">
        <v>267</v>
      </c>
      <c r="P55" s="4">
        <v>5124500</v>
      </c>
      <c r="Q55" s="4">
        <v>3288100</v>
      </c>
      <c r="R55" s="5">
        <v>1.1299999999999999E-2</v>
      </c>
      <c r="S55" s="4">
        <v>8842000</v>
      </c>
      <c r="T55" s="4">
        <f t="shared" si="13"/>
        <v>11200044.1</v>
      </c>
      <c r="U55" s="4">
        <f t="shared" si="14"/>
        <v>6759001</v>
      </c>
      <c r="V55" s="5">
        <v>2.2200000000000001E-2</v>
      </c>
    </row>
    <row r="56" spans="1:22" x14ac:dyDescent="0.2">
      <c r="A56" s="16" t="s">
        <v>279</v>
      </c>
      <c r="B56" s="4">
        <v>550500</v>
      </c>
      <c r="C56" s="4">
        <v>1227202</v>
      </c>
      <c r="D56" s="4">
        <v>-676702</v>
      </c>
      <c r="E56" s="4">
        <v>-21077480000</v>
      </c>
      <c r="F56" s="4">
        <f t="shared" ref="F56:F130" si="15">E56+F57</f>
        <v>-90695656443</v>
      </c>
      <c r="G56" s="4">
        <v>318600</v>
      </c>
      <c r="H56" s="4">
        <v>597100</v>
      </c>
      <c r="I56" s="4">
        <v>-278500</v>
      </c>
      <c r="J56" s="4">
        <v>-8643280000</v>
      </c>
      <c r="K56" s="4">
        <f t="shared" ref="K56:K76" si="16">K57+J56</f>
        <v>-37362950000</v>
      </c>
      <c r="L56" s="4">
        <v>1095</v>
      </c>
      <c r="M56" s="4">
        <v>2338</v>
      </c>
      <c r="N56" s="4">
        <v>166</v>
      </c>
      <c r="O56" s="4">
        <v>318</v>
      </c>
      <c r="P56" s="4">
        <v>2036700</v>
      </c>
      <c r="Q56" s="4">
        <v>4299900</v>
      </c>
      <c r="R56" s="5">
        <v>-7.9000000000000008E-3</v>
      </c>
      <c r="S56" s="4">
        <v>6759001</v>
      </c>
      <c r="T56" s="4">
        <f t="shared" si="13"/>
        <v>10836695.5</v>
      </c>
      <c r="U56" s="4">
        <f t="shared" ref="U56:U123" si="17">MIN(S57:S61)</f>
        <v>6955646</v>
      </c>
      <c r="V56" s="5">
        <v>1.5900000000000001E-2</v>
      </c>
    </row>
    <row r="57" spans="1:22" x14ac:dyDescent="0.2">
      <c r="A57" s="16" t="s">
        <v>278</v>
      </c>
      <c r="B57" s="4">
        <v>621102</v>
      </c>
      <c r="C57" s="4">
        <v>195527</v>
      </c>
      <c r="D57" s="4">
        <v>425575</v>
      </c>
      <c r="E57" s="4">
        <v>13302420000</v>
      </c>
      <c r="F57" s="4">
        <f t="shared" si="15"/>
        <v>-69618176443</v>
      </c>
      <c r="G57" s="4">
        <v>92500</v>
      </c>
      <c r="H57" s="4">
        <v>245666</v>
      </c>
      <c r="I57" s="4">
        <v>-153166</v>
      </c>
      <c r="J57" s="4">
        <v>-4744417000</v>
      </c>
      <c r="K57" s="4">
        <f t="shared" si="16"/>
        <v>-28719670000</v>
      </c>
      <c r="L57" s="4">
        <v>1733</v>
      </c>
      <c r="M57" s="4">
        <v>2236</v>
      </c>
      <c r="N57" s="4">
        <v>192</v>
      </c>
      <c r="O57" s="4">
        <v>271</v>
      </c>
      <c r="P57" s="4">
        <v>2600800</v>
      </c>
      <c r="Q57" s="4">
        <v>3961900</v>
      </c>
      <c r="R57" s="5">
        <v>0</v>
      </c>
      <c r="S57" s="4">
        <v>7473186</v>
      </c>
      <c r="T57" s="4">
        <f t="shared" si="13"/>
        <v>10419594.1</v>
      </c>
      <c r="U57" s="4">
        <f t="shared" si="17"/>
        <v>6955646</v>
      </c>
      <c r="V57" s="5">
        <v>1.9199999999999998E-2</v>
      </c>
    </row>
    <row r="58" spans="1:22" x14ac:dyDescent="0.2">
      <c r="A58" s="16" t="s">
        <v>275</v>
      </c>
      <c r="B58" s="4">
        <v>2267278</v>
      </c>
      <c r="C58" s="4">
        <v>248400</v>
      </c>
      <c r="D58" s="4">
        <v>2018878</v>
      </c>
      <c r="E58" s="4">
        <v>63375710000</v>
      </c>
      <c r="F58" s="4">
        <f t="shared" si="15"/>
        <v>-82920596443</v>
      </c>
      <c r="G58" s="4">
        <v>169200</v>
      </c>
      <c r="H58" s="4">
        <v>165400</v>
      </c>
      <c r="I58" s="4">
        <v>3800</v>
      </c>
      <c r="J58" s="4">
        <v>131330000</v>
      </c>
      <c r="K58" s="4">
        <f t="shared" si="16"/>
        <v>-23975253000</v>
      </c>
      <c r="L58" s="4">
        <v>1340</v>
      </c>
      <c r="M58" s="4">
        <v>1398</v>
      </c>
      <c r="N58" s="4">
        <v>310</v>
      </c>
      <c r="O58" s="4">
        <v>292</v>
      </c>
      <c r="P58" s="4">
        <v>3177000</v>
      </c>
      <c r="Q58" s="4">
        <v>3255600</v>
      </c>
      <c r="R58" s="5">
        <v>-3.0999999999999999E-3</v>
      </c>
      <c r="S58" s="4">
        <v>6955646</v>
      </c>
      <c r="T58" s="4">
        <f t="shared" si="13"/>
        <v>10189790.800000001</v>
      </c>
      <c r="U58" s="4">
        <f t="shared" si="17"/>
        <v>9751672</v>
      </c>
      <c r="V58" s="5">
        <v>2.2099999999999998E-2</v>
      </c>
    </row>
    <row r="59" spans="1:22" x14ac:dyDescent="0.2">
      <c r="A59" s="16" t="s">
        <v>274</v>
      </c>
      <c r="B59" s="4">
        <v>3515000</v>
      </c>
      <c r="C59" s="4">
        <v>1839777</v>
      </c>
      <c r="D59" s="4">
        <v>1675223</v>
      </c>
      <c r="E59" s="4">
        <v>52975920000</v>
      </c>
      <c r="F59" s="4">
        <f t="shared" si="15"/>
        <v>-146296306443</v>
      </c>
      <c r="G59" s="4">
        <v>120800</v>
      </c>
      <c r="H59" s="4">
        <v>2897700</v>
      </c>
      <c r="I59" s="4">
        <v>-2776900</v>
      </c>
      <c r="J59" s="4">
        <v>-86715363000</v>
      </c>
      <c r="K59" s="4">
        <f t="shared" si="16"/>
        <v>-24106583000</v>
      </c>
      <c r="L59" s="4">
        <v>4876</v>
      </c>
      <c r="M59" s="4">
        <v>3341</v>
      </c>
      <c r="N59" s="4">
        <v>579</v>
      </c>
      <c r="O59" s="4">
        <v>588</v>
      </c>
      <c r="P59" s="4">
        <v>8181300</v>
      </c>
      <c r="Q59" s="4">
        <v>8355500</v>
      </c>
      <c r="R59" s="5">
        <v>1.6200000000000003E-2</v>
      </c>
      <c r="S59" s="4">
        <v>17191036</v>
      </c>
      <c r="T59" s="4">
        <f t="shared" si="13"/>
        <v>8769211.5</v>
      </c>
      <c r="U59" s="4">
        <f t="shared" si="17"/>
        <v>8768136</v>
      </c>
      <c r="V59" s="5">
        <v>3.9300000000000002E-2</v>
      </c>
    </row>
    <row r="60" spans="1:22" x14ac:dyDescent="0.2">
      <c r="A60" s="16" t="s">
        <v>273</v>
      </c>
      <c r="B60" s="4">
        <v>991900</v>
      </c>
      <c r="C60" s="4">
        <v>319000</v>
      </c>
      <c r="D60" s="4">
        <v>672900</v>
      </c>
      <c r="E60" s="4">
        <v>20798960000</v>
      </c>
      <c r="F60" s="4">
        <f t="shared" si="15"/>
        <v>-199272226443</v>
      </c>
      <c r="G60" s="4">
        <v>260100</v>
      </c>
      <c r="H60" s="4">
        <v>1171200</v>
      </c>
      <c r="I60" s="4">
        <v>-911100</v>
      </c>
      <c r="J60" s="4">
        <v>-28054140000</v>
      </c>
      <c r="K60" s="4">
        <f t="shared" si="16"/>
        <v>62608780000</v>
      </c>
      <c r="L60" s="4">
        <v>2001</v>
      </c>
      <c r="M60" s="4">
        <v>3575</v>
      </c>
      <c r="N60" s="4">
        <v>244</v>
      </c>
      <c r="O60" s="4">
        <v>410</v>
      </c>
      <c r="P60" s="4">
        <v>3306900</v>
      </c>
      <c r="Q60" s="4">
        <v>5948600</v>
      </c>
      <c r="R60" s="5">
        <v>0</v>
      </c>
      <c r="S60" s="4">
        <v>9751672</v>
      </c>
      <c r="T60" s="4">
        <f t="shared" si="13"/>
        <v>8095117.0999999996</v>
      </c>
      <c r="U60" s="4">
        <f t="shared" si="17"/>
        <v>8768136</v>
      </c>
      <c r="V60" s="5">
        <v>3.5000000000000003E-2</v>
      </c>
    </row>
    <row r="61" spans="1:22" x14ac:dyDescent="0.2">
      <c r="A61" s="16" t="s">
        <v>268</v>
      </c>
      <c r="B61" s="4">
        <v>3194800</v>
      </c>
      <c r="C61" s="4">
        <v>1092400</v>
      </c>
      <c r="D61" s="4">
        <v>2102400</v>
      </c>
      <c r="E61" s="4">
        <v>64008080000</v>
      </c>
      <c r="F61" s="4">
        <f t="shared" si="15"/>
        <v>-220071186443</v>
      </c>
      <c r="G61" s="4">
        <v>188000</v>
      </c>
      <c r="H61" s="4">
        <v>1965600</v>
      </c>
      <c r="I61" s="4">
        <v>-1777600</v>
      </c>
      <c r="J61" s="4">
        <v>-53783790000</v>
      </c>
      <c r="K61" s="4">
        <f t="shared" si="16"/>
        <v>90662920000</v>
      </c>
      <c r="L61" s="4">
        <v>4105</v>
      </c>
      <c r="M61" s="4">
        <v>3098</v>
      </c>
      <c r="N61" s="4">
        <v>487</v>
      </c>
      <c r="O61" s="4">
        <v>389</v>
      </c>
      <c r="P61" s="4">
        <v>7356200</v>
      </c>
      <c r="Q61" s="4">
        <v>5425700</v>
      </c>
      <c r="R61" s="5">
        <v>3.3399999999999999E-2</v>
      </c>
      <c r="S61" s="4">
        <v>13931670</v>
      </c>
      <c r="T61" s="4">
        <f t="shared" si="13"/>
        <v>7026882.4000000004</v>
      </c>
      <c r="U61" s="4">
        <f t="shared" si="17"/>
        <v>3125515</v>
      </c>
      <c r="V61" s="5">
        <v>4.1799999999999997E-2</v>
      </c>
    </row>
    <row r="62" spans="1:22" x14ac:dyDescent="0.2">
      <c r="A62" s="16" t="s">
        <v>266</v>
      </c>
      <c r="B62" s="4">
        <v>1055400</v>
      </c>
      <c r="C62" s="4">
        <v>2273130</v>
      </c>
      <c r="D62" s="4">
        <v>-1217730</v>
      </c>
      <c r="E62" s="4">
        <v>-36493410000</v>
      </c>
      <c r="F62" s="4">
        <f t="shared" si="15"/>
        <v>-284079266443</v>
      </c>
      <c r="G62" s="4">
        <v>424100</v>
      </c>
      <c r="H62" s="4">
        <v>550200</v>
      </c>
      <c r="I62" s="4">
        <v>-126100</v>
      </c>
      <c r="J62" s="4">
        <v>-3788645000</v>
      </c>
      <c r="K62" s="4">
        <f t="shared" si="16"/>
        <v>144446710000</v>
      </c>
      <c r="L62" s="4">
        <v>4242</v>
      </c>
      <c r="M62" s="4">
        <v>1771</v>
      </c>
      <c r="N62" s="4">
        <v>519</v>
      </c>
      <c r="O62" s="4">
        <v>316</v>
      </c>
      <c r="P62" s="4">
        <v>9685300</v>
      </c>
      <c r="Q62" s="4">
        <v>4437700</v>
      </c>
      <c r="R62" s="5">
        <v>1.5300000000000001E-2</v>
      </c>
      <c r="S62" s="4">
        <v>14351600</v>
      </c>
      <c r="T62" s="4">
        <f t="shared" ref="T62:T115" si="18">AVERAGE(S63:S72)</f>
        <v>6000072.4000000004</v>
      </c>
      <c r="U62" s="4">
        <f t="shared" si="17"/>
        <v>3125515</v>
      </c>
      <c r="V62" s="5">
        <v>2.8199999999999999E-2</v>
      </c>
    </row>
    <row r="63" spans="1:22" x14ac:dyDescent="0.2">
      <c r="A63" s="16" t="s">
        <v>265</v>
      </c>
      <c r="B63" s="4">
        <v>1381100</v>
      </c>
      <c r="C63" s="4">
        <v>1455100</v>
      </c>
      <c r="D63" s="4">
        <v>-74000</v>
      </c>
      <c r="E63" s="4">
        <v>-2164230000</v>
      </c>
      <c r="F63" s="4">
        <f t="shared" si="15"/>
        <v>-247585856443</v>
      </c>
      <c r="G63" s="4">
        <v>260300</v>
      </c>
      <c r="H63" s="4">
        <v>562800</v>
      </c>
      <c r="I63" s="4">
        <v>-302500</v>
      </c>
      <c r="J63" s="4">
        <v>-8924790000</v>
      </c>
      <c r="K63" s="4">
        <f t="shared" si="16"/>
        <v>148235355000</v>
      </c>
      <c r="L63" s="4">
        <v>2690</v>
      </c>
      <c r="M63" s="4">
        <v>2699</v>
      </c>
      <c r="N63" s="4">
        <v>334</v>
      </c>
      <c r="O63" s="4">
        <v>305</v>
      </c>
      <c r="P63" s="4">
        <v>5631800</v>
      </c>
      <c r="Q63" s="4">
        <v>4785100</v>
      </c>
      <c r="R63" s="5">
        <v>1.9E-2</v>
      </c>
      <c r="S63" s="4">
        <v>12118831</v>
      </c>
      <c r="T63" s="4">
        <f t="shared" si="18"/>
        <v>5005194.2</v>
      </c>
      <c r="U63" s="4">
        <f t="shared" si="17"/>
        <v>3125515</v>
      </c>
      <c r="V63" s="5">
        <v>2.52E-2</v>
      </c>
    </row>
    <row r="64" spans="1:22" x14ac:dyDescent="0.2">
      <c r="A64" s="16" t="s">
        <v>247</v>
      </c>
      <c r="B64" s="4">
        <v>1915113</v>
      </c>
      <c r="C64" s="4">
        <v>1906600</v>
      </c>
      <c r="D64" s="4">
        <v>8513</v>
      </c>
      <c r="E64" s="4">
        <v>271120000</v>
      </c>
      <c r="F64" s="4">
        <f t="shared" si="15"/>
        <v>-245421626443</v>
      </c>
      <c r="G64" s="4">
        <v>122700</v>
      </c>
      <c r="H64" s="4">
        <v>344500</v>
      </c>
      <c r="I64" s="4">
        <v>-221800</v>
      </c>
      <c r="J64" s="4">
        <v>-6442775000</v>
      </c>
      <c r="K64" s="4">
        <f t="shared" si="16"/>
        <v>157160145000</v>
      </c>
      <c r="L64" s="4">
        <v>3163</v>
      </c>
      <c r="M64" s="4">
        <v>1377</v>
      </c>
      <c r="N64" s="4">
        <v>292</v>
      </c>
      <c r="O64" s="4">
        <v>230</v>
      </c>
      <c r="P64" s="4">
        <v>5140200</v>
      </c>
      <c r="Q64" s="4">
        <v>3144500</v>
      </c>
      <c r="R64" s="5">
        <v>1.4E-2</v>
      </c>
      <c r="S64" s="4">
        <v>8768136</v>
      </c>
      <c r="T64" s="4">
        <f t="shared" si="18"/>
        <v>4386574.3</v>
      </c>
      <c r="U64" s="4">
        <f t="shared" si="17"/>
        <v>2985243</v>
      </c>
      <c r="V64" s="5">
        <v>1.55E-2</v>
      </c>
    </row>
    <row r="65" spans="1:22" x14ac:dyDescent="0.2">
      <c r="A65" s="16" t="s">
        <v>239</v>
      </c>
      <c r="B65" s="4">
        <v>2410600</v>
      </c>
      <c r="C65" s="4">
        <v>964700</v>
      </c>
      <c r="D65" s="4">
        <v>1445900</v>
      </c>
      <c r="E65" s="4">
        <v>41907090000</v>
      </c>
      <c r="F65" s="4">
        <f t="shared" si="15"/>
        <v>-245692746443</v>
      </c>
      <c r="G65" s="4">
        <v>423300</v>
      </c>
      <c r="H65" s="4">
        <v>1296800</v>
      </c>
      <c r="I65" s="4">
        <v>-873500</v>
      </c>
      <c r="J65" s="4">
        <v>-25267885000</v>
      </c>
      <c r="K65" s="4">
        <f t="shared" si="16"/>
        <v>163602920000</v>
      </c>
      <c r="L65" s="4">
        <v>5983</v>
      </c>
      <c r="M65" s="4">
        <v>2837</v>
      </c>
      <c r="N65" s="4">
        <v>562</v>
      </c>
      <c r="O65" s="4">
        <v>337</v>
      </c>
      <c r="P65" s="4">
        <v>8830100</v>
      </c>
      <c r="Q65" s="4">
        <v>5370200</v>
      </c>
      <c r="R65" s="5">
        <v>3.6299999999999999E-2</v>
      </c>
      <c r="S65" s="4">
        <v>14699663</v>
      </c>
      <c r="T65" s="4">
        <f t="shared" si="18"/>
        <v>3155545.1</v>
      </c>
      <c r="U65" s="4">
        <f t="shared" si="17"/>
        <v>2985243</v>
      </c>
      <c r="V65" s="5">
        <v>6.6199999999999995E-2</v>
      </c>
    </row>
    <row r="66" spans="1:22" x14ac:dyDescent="0.2">
      <c r="A66" s="16" t="s">
        <v>238</v>
      </c>
      <c r="B66" s="4">
        <v>105659</v>
      </c>
      <c r="C66" s="4">
        <v>314745</v>
      </c>
      <c r="D66" s="4">
        <v>-209086</v>
      </c>
      <c r="E66" s="4">
        <v>-5723020000</v>
      </c>
      <c r="F66" s="4">
        <f t="shared" si="15"/>
        <v>-287599836443</v>
      </c>
      <c r="G66" s="4">
        <v>39300</v>
      </c>
      <c r="H66" s="4">
        <v>329400</v>
      </c>
      <c r="I66" s="4">
        <v>-290100</v>
      </c>
      <c r="J66" s="4">
        <v>-7894475000</v>
      </c>
      <c r="K66" s="4">
        <f t="shared" si="16"/>
        <v>188870805000</v>
      </c>
      <c r="L66" s="4">
        <v>985</v>
      </c>
      <c r="M66" s="4">
        <v>1040</v>
      </c>
      <c r="N66" s="4">
        <v>114</v>
      </c>
      <c r="O66" s="4">
        <v>56</v>
      </c>
      <c r="P66" s="4">
        <v>1643600</v>
      </c>
      <c r="Q66" s="4">
        <v>1083400</v>
      </c>
      <c r="R66" s="5">
        <v>1.4800000000000001E-2</v>
      </c>
      <c r="S66" s="4">
        <v>3125515</v>
      </c>
      <c r="T66" s="4">
        <f t="shared" si="18"/>
        <v>3073909.5</v>
      </c>
      <c r="U66" s="4">
        <f t="shared" si="17"/>
        <v>2985243</v>
      </c>
      <c r="V66" s="5">
        <v>0.02</v>
      </c>
    </row>
    <row r="67" spans="1:22" x14ac:dyDescent="0.2">
      <c r="A67" s="16" t="s">
        <v>237</v>
      </c>
      <c r="B67" s="4">
        <v>256786</v>
      </c>
      <c r="C67" s="4">
        <v>398874</v>
      </c>
      <c r="D67" s="4">
        <v>-142088</v>
      </c>
      <c r="E67" s="4">
        <v>-3860570000</v>
      </c>
      <c r="F67" s="4">
        <f t="shared" si="15"/>
        <v>-281876816443</v>
      </c>
      <c r="G67" s="4">
        <v>147500</v>
      </c>
      <c r="H67" s="4">
        <v>169100</v>
      </c>
      <c r="I67" s="4">
        <v>-21600</v>
      </c>
      <c r="J67" s="4">
        <v>-589930000</v>
      </c>
      <c r="K67" s="4">
        <f t="shared" si="16"/>
        <v>196765280000</v>
      </c>
      <c r="L67" s="4">
        <v>927</v>
      </c>
      <c r="M67" s="4">
        <v>1047</v>
      </c>
      <c r="N67" s="4">
        <v>100</v>
      </c>
      <c r="O67" s="4">
        <v>129</v>
      </c>
      <c r="P67" s="4">
        <v>1390800</v>
      </c>
      <c r="Q67" s="4">
        <v>1759700</v>
      </c>
      <c r="R67" s="5">
        <v>3.7000000000000002E-3</v>
      </c>
      <c r="S67" s="4">
        <v>3302172</v>
      </c>
      <c r="T67" s="4">
        <f t="shared" si="18"/>
        <v>3127529</v>
      </c>
      <c r="U67" s="4">
        <f t="shared" si="17"/>
        <v>2985243</v>
      </c>
      <c r="V67" s="5">
        <v>7.4000000000000003E-3</v>
      </c>
    </row>
    <row r="68" spans="1:22" x14ac:dyDescent="0.2">
      <c r="A68" s="16" t="s">
        <v>233</v>
      </c>
      <c r="B68" s="4">
        <v>1285156</v>
      </c>
      <c r="C68" s="4">
        <v>727502</v>
      </c>
      <c r="D68" s="4">
        <v>557654</v>
      </c>
      <c r="E68" s="4">
        <v>15192340000</v>
      </c>
      <c r="F68" s="4">
        <f t="shared" si="15"/>
        <v>-278016246443</v>
      </c>
      <c r="G68" s="4">
        <v>186300</v>
      </c>
      <c r="H68" s="4">
        <v>99400</v>
      </c>
      <c r="I68" s="4">
        <v>86900</v>
      </c>
      <c r="J68" s="4">
        <v>2591770000</v>
      </c>
      <c r="K68" s="4">
        <f t="shared" si="16"/>
        <v>197355210000</v>
      </c>
      <c r="L68" s="41">
        <v>1418</v>
      </c>
      <c r="M68" s="41">
        <v>715</v>
      </c>
      <c r="N68" s="41">
        <v>131</v>
      </c>
      <c r="O68" s="41">
        <v>87</v>
      </c>
      <c r="P68" s="41">
        <v>202700</v>
      </c>
      <c r="Q68" s="41">
        <v>154000</v>
      </c>
      <c r="R68" s="42">
        <v>0</v>
      </c>
      <c r="S68" s="4">
        <v>4657613</v>
      </c>
      <c r="T68" s="4">
        <f t="shared" si="18"/>
        <v>3058849.5</v>
      </c>
      <c r="U68" s="4">
        <f t="shared" si="17"/>
        <v>2170049</v>
      </c>
    </row>
    <row r="69" spans="1:22" x14ac:dyDescent="0.2">
      <c r="A69" s="16" t="s">
        <v>232</v>
      </c>
      <c r="B69" s="4">
        <v>883281</v>
      </c>
      <c r="C69" s="4">
        <v>865264</v>
      </c>
      <c r="D69" s="4">
        <v>18017</v>
      </c>
      <c r="E69" s="4">
        <v>520030000</v>
      </c>
      <c r="F69" s="4">
        <f t="shared" si="15"/>
        <v>-293208586443</v>
      </c>
      <c r="G69" s="4">
        <v>531100</v>
      </c>
      <c r="H69" s="4">
        <v>172500</v>
      </c>
      <c r="I69" s="4">
        <v>358600</v>
      </c>
      <c r="J69" s="4">
        <v>9655565000</v>
      </c>
      <c r="K69" s="4">
        <f t="shared" si="16"/>
        <v>194763440000</v>
      </c>
      <c r="L69" s="4"/>
      <c r="M69" s="4"/>
      <c r="N69" s="4"/>
      <c r="O69" s="4"/>
      <c r="P69" s="4">
        <v>1553600</v>
      </c>
      <c r="Q69" s="4">
        <v>902100</v>
      </c>
      <c r="R69" s="5">
        <v>9.3999999999999986E-3</v>
      </c>
      <c r="S69" s="4">
        <v>2985243</v>
      </c>
      <c r="T69" s="4">
        <f t="shared" si="18"/>
        <v>3147861.7</v>
      </c>
      <c r="U69" s="4">
        <f t="shared" si="17"/>
        <v>2170049</v>
      </c>
    </row>
    <row r="70" spans="1:22" x14ac:dyDescent="0.2">
      <c r="A70" s="16" t="s">
        <v>231</v>
      </c>
      <c r="B70" s="4">
        <v>1323800</v>
      </c>
      <c r="C70" s="4">
        <v>1818300</v>
      </c>
      <c r="D70" s="4">
        <v>-494500</v>
      </c>
      <c r="E70" s="4">
        <v>-13270110000</v>
      </c>
      <c r="F70" s="4">
        <f t="shared" si="15"/>
        <v>-293728616443</v>
      </c>
      <c r="G70" s="4">
        <v>210200</v>
      </c>
      <c r="H70" s="4">
        <v>8000</v>
      </c>
      <c r="I70" s="4">
        <v>202200</v>
      </c>
      <c r="J70" s="4">
        <v>5432250000</v>
      </c>
      <c r="K70" s="4">
        <f t="shared" si="16"/>
        <v>185107875000</v>
      </c>
      <c r="L70" s="4"/>
      <c r="M70" s="4"/>
      <c r="N70" s="4"/>
      <c r="O70" s="4"/>
      <c r="P70" s="4">
        <v>951100</v>
      </c>
      <c r="Q70" s="4">
        <v>1695000</v>
      </c>
      <c r="R70" s="5">
        <v>1.9E-3</v>
      </c>
      <c r="S70" s="4">
        <v>3010728</v>
      </c>
      <c r="T70" s="4">
        <f t="shared" si="18"/>
        <v>3209941.3</v>
      </c>
      <c r="U70" s="4">
        <f t="shared" si="17"/>
        <v>2170049</v>
      </c>
    </row>
    <row r="71" spans="1:22" x14ac:dyDescent="0.2">
      <c r="A71" s="16" t="s">
        <v>230</v>
      </c>
      <c r="B71" s="4">
        <v>1656058</v>
      </c>
      <c r="C71" s="4">
        <v>746300</v>
      </c>
      <c r="D71" s="4">
        <v>909758</v>
      </c>
      <c r="E71" s="4">
        <v>24456530000</v>
      </c>
      <c r="F71" s="4">
        <f t="shared" si="15"/>
        <v>-280458506443</v>
      </c>
      <c r="G71" s="4">
        <v>515900</v>
      </c>
      <c r="H71" s="4">
        <v>269900</v>
      </c>
      <c r="I71" s="4">
        <v>246000</v>
      </c>
      <c r="J71" s="4">
        <v>6566920000</v>
      </c>
      <c r="K71" s="4">
        <f t="shared" si="16"/>
        <v>179675625000</v>
      </c>
      <c r="L71" s="4"/>
      <c r="M71" s="4"/>
      <c r="N71" s="4"/>
      <c r="O71" s="4"/>
      <c r="P71" s="4">
        <v>1818200</v>
      </c>
      <c r="Q71" s="4">
        <v>1139400</v>
      </c>
      <c r="R71" s="5">
        <v>-3.7000000000000002E-3</v>
      </c>
      <c r="S71" s="4">
        <v>3249323</v>
      </c>
      <c r="T71" s="4">
        <f t="shared" si="18"/>
        <v>3219734.8</v>
      </c>
      <c r="U71" s="4">
        <f t="shared" si="17"/>
        <v>2170049</v>
      </c>
    </row>
    <row r="72" spans="1:22" x14ac:dyDescent="0.2">
      <c r="A72" s="16" t="s">
        <v>229</v>
      </c>
      <c r="B72" s="4">
        <v>1740708</v>
      </c>
      <c r="C72" s="4">
        <v>1223275</v>
      </c>
      <c r="D72" s="4">
        <v>517433</v>
      </c>
      <c r="E72" s="4">
        <v>13832900000</v>
      </c>
      <c r="F72" s="4">
        <f t="shared" si="15"/>
        <v>-304915036443</v>
      </c>
      <c r="G72" s="4">
        <v>318900</v>
      </c>
      <c r="H72" s="4">
        <v>100800</v>
      </c>
      <c r="I72" s="4">
        <v>218100</v>
      </c>
      <c r="J72" s="4">
        <v>5814460000</v>
      </c>
      <c r="K72" s="4">
        <f t="shared" si="16"/>
        <v>173108705000</v>
      </c>
      <c r="L72" s="4"/>
      <c r="M72" s="4"/>
      <c r="N72" s="4"/>
      <c r="O72" s="4"/>
      <c r="P72" s="4">
        <v>2201500</v>
      </c>
      <c r="Q72" s="4">
        <v>1516900</v>
      </c>
      <c r="R72" s="5">
        <v>1.7100000000000001E-2</v>
      </c>
      <c r="S72" s="4">
        <v>4083500</v>
      </c>
      <c r="T72" s="4">
        <f t="shared" si="18"/>
        <v>3031862.2</v>
      </c>
      <c r="U72" s="4">
        <f t="shared" si="17"/>
        <v>2170049</v>
      </c>
    </row>
    <row r="73" spans="1:22" x14ac:dyDescent="0.2">
      <c r="A73" s="16" t="s">
        <v>228</v>
      </c>
      <c r="B73" s="4">
        <v>2088900</v>
      </c>
      <c r="C73" s="4">
        <v>2851410</v>
      </c>
      <c r="D73" s="4">
        <v>-762510</v>
      </c>
      <c r="E73" s="4">
        <v>-20149550000</v>
      </c>
      <c r="F73" s="4">
        <f t="shared" si="15"/>
        <v>-318747936443</v>
      </c>
      <c r="G73" s="4">
        <v>76700</v>
      </c>
      <c r="H73" s="4">
        <v>332900</v>
      </c>
      <c r="I73" s="4">
        <v>-256200</v>
      </c>
      <c r="J73" s="4">
        <v>-6779185000</v>
      </c>
      <c r="K73" s="4">
        <f t="shared" si="16"/>
        <v>167294245000</v>
      </c>
      <c r="L73" s="4"/>
      <c r="M73" s="4"/>
      <c r="N73" s="4"/>
      <c r="O73" s="4"/>
      <c r="P73" s="4">
        <v>570800</v>
      </c>
      <c r="Q73" s="4">
        <v>1441300</v>
      </c>
      <c r="R73" s="5">
        <v>-3.7000000000000002E-3</v>
      </c>
      <c r="S73" s="4">
        <v>2170049</v>
      </c>
      <c r="T73" s="4">
        <f t="shared" si="18"/>
        <v>3187008.1</v>
      </c>
      <c r="U73" s="4">
        <f t="shared" si="17"/>
        <v>2309159</v>
      </c>
    </row>
    <row r="74" spans="1:22" x14ac:dyDescent="0.2">
      <c r="A74" s="16" t="s">
        <v>227</v>
      </c>
      <c r="B74" s="4">
        <v>1267800</v>
      </c>
      <c r="C74" s="4">
        <v>1507545</v>
      </c>
      <c r="D74" s="4">
        <v>-239745</v>
      </c>
      <c r="E74" s="4">
        <v>-6350460000</v>
      </c>
      <c r="F74" s="4">
        <f t="shared" si="15"/>
        <v>-298598386443</v>
      </c>
      <c r="G74" s="4">
        <v>172500</v>
      </c>
      <c r="H74" s="4">
        <v>340600</v>
      </c>
      <c r="I74" s="4">
        <v>-168100</v>
      </c>
      <c r="J74" s="4">
        <v>-4431070000</v>
      </c>
      <c r="K74" s="4">
        <f t="shared" si="16"/>
        <v>174073430000</v>
      </c>
      <c r="L74" s="4"/>
      <c r="M74" s="4"/>
      <c r="N74" s="4"/>
      <c r="O74" s="4"/>
      <c r="P74" s="4">
        <v>806200</v>
      </c>
      <c r="Q74" s="4">
        <v>1628900</v>
      </c>
      <c r="R74" s="5">
        <v>0</v>
      </c>
      <c r="S74" s="4">
        <v>2581937</v>
      </c>
      <c r="T74" s="4">
        <f t="shared" si="18"/>
        <v>3494732.3</v>
      </c>
      <c r="U74" s="4">
        <f t="shared" si="17"/>
        <v>2309159</v>
      </c>
    </row>
    <row r="75" spans="1:22" x14ac:dyDescent="0.2">
      <c r="A75" s="16" t="s">
        <v>221</v>
      </c>
      <c r="B75" s="4">
        <v>8167004</v>
      </c>
      <c r="C75" s="4">
        <v>8017680</v>
      </c>
      <c r="D75" s="4">
        <v>149324</v>
      </c>
      <c r="E75" s="4">
        <v>4002900000</v>
      </c>
      <c r="F75" s="4">
        <f t="shared" si="15"/>
        <v>-292247926443</v>
      </c>
      <c r="G75" s="4">
        <v>17600</v>
      </c>
      <c r="H75" s="4">
        <v>7728100</v>
      </c>
      <c r="I75" s="4">
        <v>-7710500</v>
      </c>
      <c r="J75" s="4">
        <v>-205751510000</v>
      </c>
      <c r="K75" s="4">
        <f t="shared" si="16"/>
        <v>178504500000</v>
      </c>
      <c r="L75" s="4"/>
      <c r="M75" s="4"/>
      <c r="N75" s="4"/>
      <c r="O75" s="4"/>
      <c r="P75" s="4">
        <v>883300</v>
      </c>
      <c r="Q75" s="4">
        <v>1333700</v>
      </c>
      <c r="R75" s="5">
        <v>1.9E-3</v>
      </c>
      <c r="S75" s="4">
        <v>2389371</v>
      </c>
      <c r="T75" s="4">
        <f t="shared" si="18"/>
        <v>3576574.3</v>
      </c>
      <c r="U75" s="4">
        <f t="shared" si="17"/>
        <v>2309159</v>
      </c>
    </row>
    <row r="76" spans="1:22" x14ac:dyDescent="0.2">
      <c r="A76" s="16" t="s">
        <v>212</v>
      </c>
      <c r="B76" s="4">
        <v>204900</v>
      </c>
      <c r="C76" s="4">
        <v>1107300</v>
      </c>
      <c r="D76" s="4">
        <v>-902400</v>
      </c>
      <c r="E76" s="4">
        <v>-23486750000</v>
      </c>
      <c r="F76" s="4">
        <f t="shared" si="15"/>
        <v>-296250826443</v>
      </c>
      <c r="G76" s="4">
        <v>7713700</v>
      </c>
      <c r="H76" s="4">
        <v>576200</v>
      </c>
      <c r="I76" s="4">
        <v>7137500</v>
      </c>
      <c r="J76" s="4">
        <v>190684670000</v>
      </c>
      <c r="K76" s="4">
        <f t="shared" si="16"/>
        <v>384256010000</v>
      </c>
      <c r="L76" s="4"/>
      <c r="M76" s="4"/>
      <c r="N76" s="4"/>
      <c r="O76" s="4"/>
      <c r="P76" s="4">
        <v>543400</v>
      </c>
      <c r="Q76" s="4">
        <v>1578800</v>
      </c>
      <c r="R76" s="5">
        <v>1.7299999999999999E-2</v>
      </c>
      <c r="S76" s="4">
        <v>2309159</v>
      </c>
      <c r="T76" s="4">
        <f t="shared" si="18"/>
        <v>3600857.2</v>
      </c>
      <c r="U76" s="4">
        <f t="shared" si="17"/>
        <v>3347258</v>
      </c>
    </row>
    <row r="77" spans="1:22" x14ac:dyDescent="0.2">
      <c r="A77" s="16" t="s">
        <v>211</v>
      </c>
      <c r="B77" s="4">
        <v>7457900</v>
      </c>
      <c r="C77" s="4">
        <v>9363770</v>
      </c>
      <c r="D77" s="4">
        <v>-1905870</v>
      </c>
      <c r="E77" s="4">
        <v>-50026740000</v>
      </c>
      <c r="F77" s="4">
        <f t="shared" si="15"/>
        <v>-272764076443</v>
      </c>
      <c r="G77" s="4">
        <v>7572800</v>
      </c>
      <c r="H77" s="4">
        <v>304600</v>
      </c>
      <c r="I77" s="4">
        <v>7268200</v>
      </c>
      <c r="J77" s="4">
        <v>194083700000</v>
      </c>
      <c r="K77" s="4">
        <f>K78+J77</f>
        <v>193571340000</v>
      </c>
      <c r="L77" s="4"/>
      <c r="M77" s="4"/>
      <c r="N77" s="4"/>
      <c r="O77" s="4"/>
      <c r="P77" s="4">
        <v>918500</v>
      </c>
      <c r="Q77" s="4">
        <v>2565800</v>
      </c>
      <c r="R77" s="5">
        <v>-2.4300000000000002E-2</v>
      </c>
      <c r="S77" s="4">
        <v>3838367</v>
      </c>
      <c r="T77" s="4">
        <f t="shared" si="18"/>
        <v>3981123</v>
      </c>
      <c r="U77" s="4">
        <f t="shared" si="17"/>
        <v>2204774</v>
      </c>
    </row>
    <row r="78" spans="1:22" x14ac:dyDescent="0.2">
      <c r="A78" s="16" t="s">
        <v>210</v>
      </c>
      <c r="B78" s="4">
        <v>461100</v>
      </c>
      <c r="C78" s="4">
        <v>2217120</v>
      </c>
      <c r="D78" s="4">
        <v>-1756020</v>
      </c>
      <c r="E78" s="4">
        <v>-46623130000</v>
      </c>
      <c r="F78" s="4">
        <f t="shared" si="15"/>
        <v>-222737336443</v>
      </c>
      <c r="G78" s="4">
        <v>214400</v>
      </c>
      <c r="H78" s="4">
        <v>127000</v>
      </c>
      <c r="I78" s="4">
        <v>87400</v>
      </c>
      <c r="J78" s="4">
        <v>2322825000</v>
      </c>
      <c r="K78" s="4">
        <f>J78+K80</f>
        <v>-512360000</v>
      </c>
      <c r="R78" s="5">
        <v>-1.8E-3</v>
      </c>
      <c r="S78" s="4">
        <v>3970818</v>
      </c>
      <c r="T78" s="4">
        <f t="shared" si="18"/>
        <v>3780478.5</v>
      </c>
      <c r="U78" s="4">
        <f t="shared" si="17"/>
        <v>2204774</v>
      </c>
    </row>
    <row r="79" spans="1:22" x14ac:dyDescent="0.2">
      <c r="A79" s="16" t="s">
        <v>209</v>
      </c>
      <c r="B79" s="4">
        <v>314300</v>
      </c>
      <c r="C79" s="4">
        <v>2120426</v>
      </c>
      <c r="D79" s="4">
        <v>-1806126</v>
      </c>
      <c r="E79" s="4">
        <v>-48021720000</v>
      </c>
      <c r="F79" s="4">
        <f t="shared" si="15"/>
        <v>-176114206443</v>
      </c>
      <c r="L79" s="4"/>
      <c r="M79" s="4"/>
      <c r="N79" s="4"/>
      <c r="O79" s="4"/>
      <c r="P79" s="4">
        <v>944800</v>
      </c>
      <c r="Q79" s="4">
        <v>2493400</v>
      </c>
      <c r="R79" s="5">
        <v>0</v>
      </c>
      <c r="S79" s="4">
        <v>3875365</v>
      </c>
      <c r="T79" s="4">
        <f t="shared" si="18"/>
        <v>3658594.8</v>
      </c>
      <c r="U79" s="4">
        <f t="shared" si="17"/>
        <v>2204774</v>
      </c>
    </row>
    <row r="80" spans="1:22" x14ac:dyDescent="0.2">
      <c r="A80" s="16" t="s">
        <v>208</v>
      </c>
      <c r="B80" s="4">
        <v>87200</v>
      </c>
      <c r="C80" s="4">
        <v>484500</v>
      </c>
      <c r="D80" s="4">
        <v>-397300</v>
      </c>
      <c r="E80" s="4">
        <v>-10679600000</v>
      </c>
      <c r="F80" s="4">
        <f t="shared" si="15"/>
        <v>-128092486443</v>
      </c>
      <c r="G80" s="4">
        <v>78100</v>
      </c>
      <c r="H80" s="4">
        <v>182900</v>
      </c>
      <c r="I80" s="4">
        <v>-104800</v>
      </c>
      <c r="J80" s="4">
        <v>-2835185000</v>
      </c>
      <c r="K80" s="4">
        <f>J80</f>
        <v>-2835185000</v>
      </c>
      <c r="R80" s="5">
        <v>-9.1999999999999998E-3</v>
      </c>
      <c r="S80" s="4">
        <v>3631524</v>
      </c>
      <c r="T80" s="4">
        <f t="shared" si="18"/>
        <v>3550551.5</v>
      </c>
      <c r="U80" s="4">
        <f t="shared" si="17"/>
        <v>2204774</v>
      </c>
    </row>
    <row r="81" spans="1:21" x14ac:dyDescent="0.2">
      <c r="A81" s="16" t="s">
        <v>207</v>
      </c>
      <c r="B81" s="4">
        <v>864501</v>
      </c>
      <c r="C81" s="4">
        <v>559900</v>
      </c>
      <c r="D81" s="4">
        <v>304601</v>
      </c>
      <c r="E81" s="4">
        <v>8198740000</v>
      </c>
      <c r="F81" s="4">
        <f t="shared" si="15"/>
        <v>-117412886443</v>
      </c>
      <c r="R81" s="5">
        <v>5.6000000000000008E-3</v>
      </c>
      <c r="S81" s="4">
        <v>3347258</v>
      </c>
      <c r="T81" s="4">
        <f t="shared" si="18"/>
        <v>3422778.6</v>
      </c>
      <c r="U81" s="4">
        <f t="shared" si="17"/>
        <v>2204774</v>
      </c>
    </row>
    <row r="82" spans="1:21" x14ac:dyDescent="0.2">
      <c r="A82" s="16" t="s">
        <v>206</v>
      </c>
      <c r="B82" s="4">
        <v>43300</v>
      </c>
      <c r="C82" s="4">
        <v>98190</v>
      </c>
      <c r="D82" s="4">
        <v>-54890</v>
      </c>
      <c r="E82" s="4">
        <v>-1484040000</v>
      </c>
      <c r="F82" s="4">
        <f t="shared" si="15"/>
        <v>-125611626443</v>
      </c>
      <c r="R82" s="5">
        <v>-1.8E-3</v>
      </c>
      <c r="S82" s="4">
        <v>2204774</v>
      </c>
      <c r="T82" s="4">
        <f t="shared" si="18"/>
        <v>3345574.8</v>
      </c>
      <c r="U82" s="4">
        <f t="shared" si="17"/>
        <v>2551988</v>
      </c>
    </row>
    <row r="83" spans="1:21" x14ac:dyDescent="0.2">
      <c r="A83" s="16" t="s">
        <v>205</v>
      </c>
      <c r="B83" s="4">
        <v>1179800</v>
      </c>
      <c r="C83" s="4">
        <v>1702100</v>
      </c>
      <c r="D83" s="4">
        <v>-522300</v>
      </c>
      <c r="E83" s="4">
        <v>-14022110000</v>
      </c>
      <c r="F83" s="4">
        <f t="shared" si="15"/>
        <v>-124127586443</v>
      </c>
      <c r="R83" s="5">
        <v>0</v>
      </c>
      <c r="S83" s="4">
        <v>3721508</v>
      </c>
      <c r="T83" s="4">
        <f t="shared" si="18"/>
        <v>3282360.7</v>
      </c>
      <c r="U83" s="4">
        <f t="shared" si="17"/>
        <v>1964373</v>
      </c>
    </row>
    <row r="84" spans="1:21" x14ac:dyDescent="0.2">
      <c r="A84" s="16" t="s">
        <v>204</v>
      </c>
      <c r="B84" s="4">
        <v>558801</v>
      </c>
      <c r="C84" s="4">
        <v>953083</v>
      </c>
      <c r="D84" s="4">
        <v>-394282</v>
      </c>
      <c r="E84" s="4">
        <v>-10512170000</v>
      </c>
      <c r="F84" s="4">
        <f t="shared" si="15"/>
        <v>-110105476443</v>
      </c>
      <c r="R84" s="5">
        <v>9.3999999999999986E-3</v>
      </c>
      <c r="S84" s="4">
        <v>5659179</v>
      </c>
      <c r="T84" s="4">
        <f t="shared" si="18"/>
        <v>2907907.6</v>
      </c>
      <c r="U84" s="4">
        <f t="shared" si="17"/>
        <v>1964373</v>
      </c>
    </row>
    <row r="85" spans="1:21" x14ac:dyDescent="0.2">
      <c r="A85" s="16" t="s">
        <v>203</v>
      </c>
      <c r="B85" s="4">
        <v>217813</v>
      </c>
      <c r="C85" s="4">
        <v>344765</v>
      </c>
      <c r="D85" s="4">
        <v>-126952</v>
      </c>
      <c r="E85" s="4">
        <v>-3362360000</v>
      </c>
      <c r="F85" s="4">
        <f t="shared" si="15"/>
        <v>-99593306443</v>
      </c>
      <c r="R85" s="5">
        <v>5.6999999999999993E-3</v>
      </c>
      <c r="S85" s="4">
        <v>3207791</v>
      </c>
      <c r="T85" s="4">
        <f t="shared" si="18"/>
        <v>2772208.5</v>
      </c>
      <c r="U85" s="4">
        <f t="shared" si="17"/>
        <v>1964373</v>
      </c>
    </row>
    <row r="86" spans="1:21" x14ac:dyDescent="0.2">
      <c r="A86" s="16" t="s">
        <v>202</v>
      </c>
      <c r="B86" s="4">
        <v>65420</v>
      </c>
      <c r="C86" s="4">
        <v>591700</v>
      </c>
      <c r="D86" s="4">
        <v>-526280</v>
      </c>
      <c r="E86" s="4">
        <v>-13979570000</v>
      </c>
      <c r="F86" s="4">
        <f t="shared" si="15"/>
        <v>-96230946443</v>
      </c>
      <c r="R86" s="5">
        <v>-1.8E-3</v>
      </c>
      <c r="S86" s="4">
        <v>2551988</v>
      </c>
      <c r="T86" s="4">
        <f t="shared" si="18"/>
        <v>2700876.2</v>
      </c>
      <c r="U86" s="4">
        <f t="shared" si="17"/>
        <v>1964373</v>
      </c>
    </row>
    <row r="87" spans="1:21" x14ac:dyDescent="0.2">
      <c r="A87" s="16" t="s">
        <v>201</v>
      </c>
      <c r="B87" s="4">
        <v>740400</v>
      </c>
      <c r="C87" s="4">
        <v>743400</v>
      </c>
      <c r="D87" s="4">
        <v>-3000</v>
      </c>
      <c r="E87" s="4">
        <v>-8540000</v>
      </c>
      <c r="F87" s="4">
        <f t="shared" si="15"/>
        <v>-82251376443</v>
      </c>
      <c r="R87" s="5">
        <v>9.5999999999999992E-3</v>
      </c>
      <c r="S87" s="4">
        <v>7641025</v>
      </c>
      <c r="T87" s="4">
        <f t="shared" si="18"/>
        <v>2153796.6</v>
      </c>
      <c r="U87" s="4">
        <f t="shared" si="17"/>
        <v>1432736</v>
      </c>
    </row>
    <row r="88" spans="1:21" x14ac:dyDescent="0.2">
      <c r="A88" s="16" t="s">
        <v>200</v>
      </c>
      <c r="B88" s="4">
        <v>161600</v>
      </c>
      <c r="C88" s="4">
        <v>176600</v>
      </c>
      <c r="D88" s="4">
        <v>-15000</v>
      </c>
      <c r="E88" s="4">
        <v>-397460000</v>
      </c>
      <c r="F88" s="4">
        <f t="shared" si="15"/>
        <v>-82242836443</v>
      </c>
      <c r="R88" s="5">
        <v>0</v>
      </c>
      <c r="S88" s="4">
        <v>1964373</v>
      </c>
      <c r="T88" s="4">
        <f t="shared" si="18"/>
        <v>2385602.2999999998</v>
      </c>
      <c r="U88" s="4">
        <f t="shared" si="17"/>
        <v>1432736</v>
      </c>
    </row>
    <row r="89" spans="1:21" x14ac:dyDescent="0.2">
      <c r="A89" s="16" t="s">
        <v>199</v>
      </c>
      <c r="B89" s="4">
        <v>67427</v>
      </c>
      <c r="C89" s="4">
        <v>1256976</v>
      </c>
      <c r="D89" s="4">
        <v>-1189549</v>
      </c>
      <c r="E89" s="4">
        <v>-31399280000</v>
      </c>
      <c r="F89" s="4">
        <f t="shared" si="15"/>
        <v>-81845376443</v>
      </c>
      <c r="R89" s="5">
        <v>-2.9999999999999997E-4</v>
      </c>
      <c r="S89" s="4">
        <v>2656528</v>
      </c>
      <c r="T89" s="4">
        <f t="shared" si="18"/>
        <v>2344482</v>
      </c>
      <c r="U89" s="4">
        <f t="shared" si="17"/>
        <v>1432736</v>
      </c>
    </row>
    <row r="90" spans="1:21" x14ac:dyDescent="0.2">
      <c r="A90" s="16" t="s">
        <v>198</v>
      </c>
      <c r="B90" s="4">
        <v>558900</v>
      </c>
      <c r="C90" s="4">
        <v>370100</v>
      </c>
      <c r="D90" s="4">
        <v>188800</v>
      </c>
      <c r="E90" s="4">
        <v>5557140000</v>
      </c>
      <c r="F90" s="4">
        <f t="shared" si="15"/>
        <v>-50446096443</v>
      </c>
      <c r="R90" s="5">
        <v>3.4999999999999996E-3</v>
      </c>
      <c r="S90" s="4">
        <v>2551091</v>
      </c>
      <c r="T90" s="4">
        <f t="shared" si="18"/>
        <v>2626832.7000000002</v>
      </c>
      <c r="U90" s="4">
        <f t="shared" si="17"/>
        <v>1432736</v>
      </c>
    </row>
    <row r="91" spans="1:21" x14ac:dyDescent="0.2">
      <c r="A91" s="16" t="s">
        <v>197</v>
      </c>
      <c r="B91" s="4">
        <v>504300</v>
      </c>
      <c r="C91" s="4">
        <v>508700</v>
      </c>
      <c r="D91" s="4">
        <v>-4400</v>
      </c>
      <c r="E91" s="4">
        <v>-119260000</v>
      </c>
      <c r="F91" s="4">
        <f t="shared" si="15"/>
        <v>-56003236443</v>
      </c>
      <c r="R91" s="5">
        <v>-3.4000000000000002E-3</v>
      </c>
      <c r="S91" s="4">
        <v>2069529</v>
      </c>
      <c r="T91" s="4">
        <f t="shared" si="18"/>
        <v>2793302.4</v>
      </c>
      <c r="U91" s="4">
        <f t="shared" si="17"/>
        <v>1432736</v>
      </c>
    </row>
    <row r="92" spans="1:21" x14ac:dyDescent="0.2">
      <c r="A92" s="16" t="s">
        <v>196</v>
      </c>
      <c r="B92" s="4">
        <v>74800</v>
      </c>
      <c r="C92" s="4">
        <v>180506</v>
      </c>
      <c r="D92" s="4">
        <v>-105706</v>
      </c>
      <c r="E92" s="4">
        <v>-3094570000</v>
      </c>
      <c r="F92" s="4">
        <f t="shared" si="15"/>
        <v>-55883976443</v>
      </c>
      <c r="R92" s="5">
        <v>-6.7000000000000002E-3</v>
      </c>
      <c r="S92" s="4">
        <v>1432736</v>
      </c>
      <c r="T92" s="4">
        <f t="shared" si="18"/>
        <v>2963197.3</v>
      </c>
      <c r="U92" s="4">
        <f t="shared" si="17"/>
        <v>1838665</v>
      </c>
    </row>
    <row r="93" spans="1:21" x14ac:dyDescent="0.2">
      <c r="A93" s="16" t="s">
        <v>195</v>
      </c>
      <c r="B93" s="4">
        <v>1460900</v>
      </c>
      <c r="C93" s="4">
        <v>33800</v>
      </c>
      <c r="D93" s="4">
        <v>1427100</v>
      </c>
      <c r="E93" s="4">
        <v>41595310000</v>
      </c>
      <c r="F93" s="4">
        <f t="shared" si="15"/>
        <v>-52789406443</v>
      </c>
      <c r="R93" s="5">
        <v>1.37E-2</v>
      </c>
      <c r="S93" s="4">
        <v>3089367</v>
      </c>
      <c r="T93" s="4">
        <f t="shared" si="18"/>
        <v>3002159.8</v>
      </c>
      <c r="U93" s="4">
        <f t="shared" si="17"/>
        <v>1838665</v>
      </c>
    </row>
    <row r="94" spans="1:21" x14ac:dyDescent="0.2">
      <c r="A94" s="16" t="s">
        <v>194</v>
      </c>
      <c r="B94" s="4">
        <v>94201</v>
      </c>
      <c r="C94" s="4">
        <v>364900</v>
      </c>
      <c r="D94" s="4">
        <v>-270699</v>
      </c>
      <c r="E94" s="4">
        <v>-7974270000</v>
      </c>
      <c r="F94" s="4">
        <f t="shared" si="15"/>
        <v>-94384716443</v>
      </c>
      <c r="R94" s="5">
        <v>-1.3500000000000002E-2</v>
      </c>
      <c r="S94" s="4">
        <v>1914648</v>
      </c>
      <c r="T94" s="4">
        <f t="shared" si="18"/>
        <v>3271601.9</v>
      </c>
      <c r="U94" s="4">
        <f t="shared" si="17"/>
        <v>1838665</v>
      </c>
    </row>
    <row r="95" spans="1:21" x14ac:dyDescent="0.2">
      <c r="A95" s="16" t="s">
        <v>193</v>
      </c>
      <c r="B95" s="4">
        <v>639510</v>
      </c>
      <c r="C95" s="4">
        <v>642900</v>
      </c>
      <c r="D95" s="4">
        <v>-3390</v>
      </c>
      <c r="E95" s="4">
        <v>-79130000</v>
      </c>
      <c r="F95" s="4">
        <f t="shared" si="15"/>
        <v>-86410446443</v>
      </c>
      <c r="R95" s="5">
        <v>6.8999999999999999E-3</v>
      </c>
      <c r="S95" s="4">
        <v>1850800</v>
      </c>
      <c r="T95" s="4">
        <f t="shared" si="18"/>
        <v>3380171.7</v>
      </c>
      <c r="U95" s="4">
        <f t="shared" si="17"/>
        <v>1838665</v>
      </c>
    </row>
    <row r="96" spans="1:21" x14ac:dyDescent="0.2">
      <c r="A96" s="16" t="s">
        <v>192</v>
      </c>
      <c r="B96" s="4">
        <v>524600</v>
      </c>
      <c r="C96" s="4">
        <v>380400</v>
      </c>
      <c r="D96" s="4">
        <v>144200</v>
      </c>
      <c r="E96" s="4">
        <v>4255920000</v>
      </c>
      <c r="F96" s="4">
        <f t="shared" si="15"/>
        <v>-86331316443</v>
      </c>
      <c r="R96" s="5">
        <v>-5.0000000000000001E-3</v>
      </c>
      <c r="S96" s="4">
        <v>1838665</v>
      </c>
      <c r="T96" s="4">
        <f t="shared" si="18"/>
        <v>3424152.6</v>
      </c>
      <c r="U96" s="4">
        <f t="shared" si="17"/>
        <v>2170229</v>
      </c>
    </row>
    <row r="97" spans="1:21" x14ac:dyDescent="0.2">
      <c r="A97" s="16" t="s">
        <v>191</v>
      </c>
      <c r="B97" s="4">
        <v>374400</v>
      </c>
      <c r="C97" s="4">
        <v>353784</v>
      </c>
      <c r="D97" s="4">
        <v>20616</v>
      </c>
      <c r="E97" s="4">
        <v>621200000</v>
      </c>
      <c r="F97" s="4">
        <f t="shared" si="15"/>
        <v>-90587236443</v>
      </c>
      <c r="R97" s="5">
        <v>-5.0000000000000001E-3</v>
      </c>
      <c r="S97" s="4">
        <v>2170229</v>
      </c>
      <c r="T97" s="4">
        <f t="shared" si="18"/>
        <v>3440974.3</v>
      </c>
      <c r="U97" s="4">
        <f t="shared" si="17"/>
        <v>2245325</v>
      </c>
    </row>
    <row r="98" spans="1:21" x14ac:dyDescent="0.2">
      <c r="A98" s="16" t="s">
        <v>190</v>
      </c>
      <c r="B98" s="4">
        <v>1128300</v>
      </c>
      <c r="C98" s="4">
        <v>592900</v>
      </c>
      <c r="D98" s="4">
        <v>535400</v>
      </c>
      <c r="E98" s="4">
        <v>16095890000</v>
      </c>
      <c r="F98" s="4">
        <f t="shared" si="15"/>
        <v>-91208436443</v>
      </c>
      <c r="R98" s="5">
        <v>-1.8100000000000002E-2</v>
      </c>
      <c r="S98" s="4">
        <v>4282430</v>
      </c>
      <c r="T98" s="4">
        <f t="shared" si="18"/>
        <v>3368842.2</v>
      </c>
      <c r="U98" s="4">
        <f t="shared" si="17"/>
        <v>2245325</v>
      </c>
    </row>
    <row r="99" spans="1:21" x14ac:dyDescent="0.2">
      <c r="A99" s="16" t="s">
        <v>189</v>
      </c>
      <c r="B99" s="4">
        <v>128700</v>
      </c>
      <c r="C99" s="4">
        <v>641600</v>
      </c>
      <c r="D99" s="4">
        <v>-512900</v>
      </c>
      <c r="E99" s="4">
        <v>-15420390000</v>
      </c>
      <c r="F99" s="4">
        <f t="shared" si="15"/>
        <v>-107304326443</v>
      </c>
      <c r="R99" s="5">
        <v>1.7000000000000001E-3</v>
      </c>
      <c r="S99" s="4">
        <v>2245325</v>
      </c>
      <c r="T99" s="4">
        <f t="shared" si="18"/>
        <v>3381631.2</v>
      </c>
      <c r="U99" s="4">
        <f t="shared" si="17"/>
        <v>3131685</v>
      </c>
    </row>
    <row r="100" spans="1:21" x14ac:dyDescent="0.2">
      <c r="A100" s="16" t="s">
        <v>188</v>
      </c>
      <c r="B100" s="4">
        <v>1294100</v>
      </c>
      <c r="C100" s="4">
        <v>507500</v>
      </c>
      <c r="D100" s="4">
        <v>786600</v>
      </c>
      <c r="E100" s="4">
        <v>23880560000</v>
      </c>
      <c r="F100" s="4">
        <f t="shared" si="15"/>
        <v>-91883936443</v>
      </c>
      <c r="R100" s="5">
        <v>1.3500000000000002E-2</v>
      </c>
      <c r="S100" s="4">
        <v>5374598</v>
      </c>
      <c r="T100" s="4">
        <f t="shared" si="18"/>
        <v>3148173.4</v>
      </c>
      <c r="U100" s="4">
        <f t="shared" si="17"/>
        <v>2936498</v>
      </c>
    </row>
    <row r="101" spans="1:21" x14ac:dyDescent="0.2">
      <c r="A101" s="16" t="s">
        <v>187</v>
      </c>
      <c r="B101" s="4">
        <v>703600</v>
      </c>
      <c r="C101" s="4">
        <v>416106</v>
      </c>
      <c r="D101" s="4">
        <v>287494</v>
      </c>
      <c r="E101" s="4">
        <v>8554190000</v>
      </c>
      <c r="F101" s="4">
        <f t="shared" si="15"/>
        <v>-115764496443</v>
      </c>
      <c r="R101" s="5">
        <v>1.37E-2</v>
      </c>
      <c r="S101" s="4">
        <v>3734226</v>
      </c>
      <c r="T101" s="4">
        <f t="shared" si="18"/>
        <v>3058178.6</v>
      </c>
      <c r="U101" s="4">
        <f t="shared" si="17"/>
        <v>2278474</v>
      </c>
    </row>
    <row r="102" spans="1:21" x14ac:dyDescent="0.2">
      <c r="A102" s="16" t="s">
        <v>186</v>
      </c>
      <c r="B102" s="4">
        <v>1799400</v>
      </c>
      <c r="C102" s="4">
        <v>761185</v>
      </c>
      <c r="D102" s="4">
        <v>1038215</v>
      </c>
      <c r="E102" s="4">
        <v>30602710000</v>
      </c>
      <c r="F102" s="4">
        <f t="shared" si="15"/>
        <v>-124318686443</v>
      </c>
      <c r="R102" s="5">
        <v>0</v>
      </c>
      <c r="S102" s="4">
        <v>3131685</v>
      </c>
      <c r="T102" s="4">
        <f t="shared" si="18"/>
        <v>2918153.1</v>
      </c>
      <c r="U102" s="4">
        <f t="shared" si="17"/>
        <v>2278474</v>
      </c>
    </row>
    <row r="103" spans="1:21" x14ac:dyDescent="0.2">
      <c r="A103" s="16" t="s">
        <v>185</v>
      </c>
      <c r="B103" s="4">
        <v>537500</v>
      </c>
      <c r="C103" s="4">
        <v>1061800</v>
      </c>
      <c r="D103" s="4">
        <v>-524300</v>
      </c>
      <c r="E103" s="4">
        <v>-15228720000</v>
      </c>
      <c r="F103" s="4">
        <f t="shared" si="15"/>
        <v>-154921396443</v>
      </c>
      <c r="R103" s="5">
        <v>-3.3E-3</v>
      </c>
      <c r="S103" s="4">
        <v>3478992</v>
      </c>
      <c r="T103" s="4">
        <f t="shared" si="18"/>
        <v>2860455.1</v>
      </c>
      <c r="U103" s="4">
        <f t="shared" si="17"/>
        <v>2278474</v>
      </c>
    </row>
    <row r="104" spans="1:21" x14ac:dyDescent="0.2">
      <c r="A104" s="16" t="s">
        <v>184</v>
      </c>
      <c r="B104" s="4">
        <v>1767200</v>
      </c>
      <c r="C104" s="4">
        <v>765100</v>
      </c>
      <c r="D104" s="4">
        <v>1002100</v>
      </c>
      <c r="E104" s="4">
        <v>29555170000</v>
      </c>
      <c r="F104" s="4">
        <f t="shared" si="15"/>
        <v>-139692676443</v>
      </c>
      <c r="R104" s="5">
        <v>8.6E-3</v>
      </c>
      <c r="S104" s="4">
        <v>4609069</v>
      </c>
      <c r="T104" s="4">
        <f t="shared" si="18"/>
        <v>2997150.1</v>
      </c>
      <c r="U104" s="4">
        <f t="shared" si="17"/>
        <v>2278474</v>
      </c>
    </row>
    <row r="105" spans="1:21" x14ac:dyDescent="0.2">
      <c r="A105" s="16" t="s">
        <v>183</v>
      </c>
      <c r="B105" s="4">
        <v>322500</v>
      </c>
      <c r="C105" s="4">
        <v>210687</v>
      </c>
      <c r="D105" s="4">
        <v>111813</v>
      </c>
      <c r="E105" s="4">
        <v>3299870000</v>
      </c>
      <c r="F105" s="4">
        <f t="shared" si="15"/>
        <v>-169247846443</v>
      </c>
      <c r="R105" s="5">
        <v>2.46E-2</v>
      </c>
      <c r="S105" s="4">
        <v>2936498</v>
      </c>
      <c r="T105" s="4">
        <f t="shared" si="18"/>
        <v>2878498.1</v>
      </c>
      <c r="U105" s="4">
        <f t="shared" si="17"/>
        <v>2278474</v>
      </c>
    </row>
    <row r="106" spans="1:21" x14ac:dyDescent="0.2">
      <c r="A106" s="16" t="s">
        <v>182</v>
      </c>
      <c r="B106" s="4">
        <v>328400</v>
      </c>
      <c r="C106" s="4">
        <v>402800</v>
      </c>
      <c r="D106" s="4">
        <v>-74400</v>
      </c>
      <c r="E106" s="4">
        <v>-2109340000</v>
      </c>
      <c r="F106" s="4">
        <f t="shared" si="15"/>
        <v>-172547716443</v>
      </c>
      <c r="R106" s="5">
        <v>0</v>
      </c>
      <c r="S106" s="4">
        <v>2278474</v>
      </c>
      <c r="T106" s="4">
        <f t="shared" si="18"/>
        <v>2897524.8</v>
      </c>
      <c r="U106" s="4">
        <f t="shared" si="17"/>
        <v>2338446</v>
      </c>
    </row>
    <row r="107" spans="1:21" x14ac:dyDescent="0.2">
      <c r="A107" s="16" t="s">
        <v>181</v>
      </c>
      <c r="B107" s="4">
        <v>1321200</v>
      </c>
      <c r="C107" s="4">
        <v>330900</v>
      </c>
      <c r="D107" s="4">
        <v>990300</v>
      </c>
      <c r="E107" s="4">
        <v>28268220000</v>
      </c>
      <c r="F107" s="4">
        <f t="shared" si="15"/>
        <v>-170438376443</v>
      </c>
      <c r="R107" s="5">
        <v>1.9699999999999999E-2</v>
      </c>
      <c r="S107" s="4">
        <v>2338446</v>
      </c>
      <c r="T107" s="4">
        <f t="shared" si="18"/>
        <v>2822513.3</v>
      </c>
      <c r="U107" s="4">
        <f t="shared" si="17"/>
        <v>1731430</v>
      </c>
    </row>
    <row r="108" spans="1:21" x14ac:dyDescent="0.2">
      <c r="A108" s="16" t="s">
        <v>180</v>
      </c>
      <c r="B108" s="4">
        <v>158700</v>
      </c>
      <c r="C108" s="4">
        <v>515902</v>
      </c>
      <c r="D108" s="4">
        <v>-357202</v>
      </c>
      <c r="E108" s="4">
        <v>-10071000000</v>
      </c>
      <c r="F108" s="4">
        <f t="shared" si="15"/>
        <v>-198706596443</v>
      </c>
      <c r="R108" s="5">
        <v>-8.8000000000000005E-3</v>
      </c>
      <c r="S108" s="4">
        <v>3561109</v>
      </c>
      <c r="T108" s="4">
        <f t="shared" si="18"/>
        <v>2826694.1</v>
      </c>
      <c r="U108" s="4">
        <f t="shared" si="17"/>
        <v>1731430</v>
      </c>
    </row>
    <row r="109" spans="1:21" x14ac:dyDescent="0.2">
      <c r="A109" s="16" t="s">
        <v>179</v>
      </c>
      <c r="B109" s="4">
        <v>563000</v>
      </c>
      <c r="C109" s="4">
        <v>874690</v>
      </c>
      <c r="D109" s="4">
        <v>-311690</v>
      </c>
      <c r="E109" s="4">
        <v>-8752947465</v>
      </c>
      <c r="F109" s="4">
        <f t="shared" si="15"/>
        <v>-188635596443</v>
      </c>
      <c r="R109" s="5">
        <v>3.1099999999999999E-2</v>
      </c>
      <c r="S109" s="4">
        <v>2373215</v>
      </c>
      <c r="T109" s="4">
        <f t="shared" si="18"/>
        <v>2770487.3</v>
      </c>
      <c r="U109" s="4">
        <f t="shared" si="17"/>
        <v>1731430</v>
      </c>
    </row>
    <row r="110" spans="1:21" x14ac:dyDescent="0.2">
      <c r="A110" s="16" t="s">
        <v>178</v>
      </c>
      <c r="B110" s="4">
        <v>379400</v>
      </c>
      <c r="C110" s="4">
        <v>1277569</v>
      </c>
      <c r="D110" s="4">
        <v>-898169</v>
      </c>
      <c r="E110" s="4">
        <v>-24662000000</v>
      </c>
      <c r="F110" s="4">
        <f t="shared" si="15"/>
        <v>-179882648978</v>
      </c>
      <c r="R110" s="5">
        <v>-1.0800000000000001E-2</v>
      </c>
      <c r="S110" s="4">
        <v>3040020</v>
      </c>
      <c r="T110" s="4">
        <f t="shared" si="18"/>
        <v>2679154.5</v>
      </c>
      <c r="U110" s="4">
        <f t="shared" si="17"/>
        <v>1731430</v>
      </c>
    </row>
    <row r="111" spans="1:21" x14ac:dyDescent="0.2">
      <c r="A111" s="16" t="s">
        <v>177</v>
      </c>
      <c r="B111" s="4">
        <v>921100</v>
      </c>
      <c r="C111" s="4">
        <v>321000</v>
      </c>
      <c r="D111" s="4">
        <v>600100</v>
      </c>
      <c r="E111" s="4">
        <v>16699970000</v>
      </c>
      <c r="F111" s="4">
        <f t="shared" si="15"/>
        <v>-155220648978</v>
      </c>
      <c r="R111" s="5">
        <v>1.9E-3</v>
      </c>
      <c r="S111" s="4">
        <v>2834278</v>
      </c>
      <c r="T111" s="4">
        <f t="shared" si="18"/>
        <v>2560892.2000000002</v>
      </c>
      <c r="U111" s="4">
        <f t="shared" si="17"/>
        <v>1731430</v>
      </c>
    </row>
    <row r="112" spans="1:21" x14ac:dyDescent="0.2">
      <c r="A112" s="16" t="s">
        <v>176</v>
      </c>
      <c r="B112" s="4">
        <v>374800</v>
      </c>
      <c r="C112" s="4">
        <v>566300</v>
      </c>
      <c r="D112" s="4">
        <v>-191500</v>
      </c>
      <c r="E112" s="4">
        <v>-5350900000</v>
      </c>
      <c r="F112" s="4">
        <f t="shared" si="15"/>
        <v>-171920618978</v>
      </c>
      <c r="R112" s="5">
        <v>-1.95E-2</v>
      </c>
      <c r="S112" s="4">
        <v>1731430</v>
      </c>
      <c r="T112" s="4">
        <f t="shared" si="18"/>
        <v>2590405</v>
      </c>
      <c r="U112" s="4">
        <f t="shared" si="17"/>
        <v>1588331</v>
      </c>
    </row>
    <row r="113" spans="1:21" x14ac:dyDescent="0.2">
      <c r="A113" s="16" t="s">
        <v>175</v>
      </c>
      <c r="B113" s="4">
        <v>143500</v>
      </c>
      <c r="C113" s="4">
        <v>1842400</v>
      </c>
      <c r="D113" s="4">
        <v>-1698900</v>
      </c>
      <c r="E113" s="4">
        <v>-47560848978</v>
      </c>
      <c r="F113" s="4">
        <f t="shared" si="15"/>
        <v>-166569718978</v>
      </c>
      <c r="R113" s="5">
        <v>-5.1999999999999998E-3</v>
      </c>
      <c r="S113" s="4">
        <v>2902012</v>
      </c>
      <c r="T113" s="4">
        <f t="shared" si="18"/>
        <v>2446035.2000000002</v>
      </c>
      <c r="U113" s="4">
        <f t="shared" si="17"/>
        <v>1588331</v>
      </c>
    </row>
    <row r="114" spans="1:21" x14ac:dyDescent="0.2">
      <c r="A114" s="16" t="s">
        <v>174</v>
      </c>
      <c r="B114" s="4">
        <v>1670313</v>
      </c>
      <c r="C114" s="4">
        <v>383200</v>
      </c>
      <c r="D114" s="4">
        <v>1287113</v>
      </c>
      <c r="E114" s="4">
        <v>36017570000</v>
      </c>
      <c r="F114" s="4">
        <f t="shared" si="15"/>
        <v>-119008870000</v>
      </c>
      <c r="R114" s="5">
        <v>-2.2400000000000003E-2</v>
      </c>
      <c r="S114" s="4">
        <v>5976019</v>
      </c>
      <c r="T114" s="4">
        <f t="shared" si="18"/>
        <v>2057802</v>
      </c>
      <c r="U114" s="4">
        <f t="shared" si="17"/>
        <v>1588331</v>
      </c>
    </row>
    <row r="115" spans="1:21" x14ac:dyDescent="0.2">
      <c r="A115" s="16" t="s">
        <v>173</v>
      </c>
      <c r="B115" s="4">
        <v>26200</v>
      </c>
      <c r="C115" s="4">
        <v>522700</v>
      </c>
      <c r="D115" s="4">
        <v>-496500</v>
      </c>
      <c r="E115" s="4">
        <v>-14568120000</v>
      </c>
      <c r="F115" s="4">
        <f t="shared" si="15"/>
        <v>-155026440000</v>
      </c>
      <c r="R115" s="5">
        <v>-1.6899999999999998E-2</v>
      </c>
      <c r="S115" s="4">
        <v>1749978</v>
      </c>
      <c r="T115" s="4">
        <f t="shared" si="18"/>
        <v>2058835.7</v>
      </c>
      <c r="U115" s="4">
        <f t="shared" si="17"/>
        <v>1588331</v>
      </c>
    </row>
    <row r="116" spans="1:21" x14ac:dyDescent="0.2">
      <c r="A116" s="16" t="s">
        <v>172</v>
      </c>
      <c r="B116" s="4">
        <v>706700</v>
      </c>
      <c r="C116" s="4">
        <v>1117500</v>
      </c>
      <c r="D116" s="4">
        <v>-410800</v>
      </c>
      <c r="E116" s="4">
        <v>-12058330000</v>
      </c>
      <c r="F116" s="4">
        <f t="shared" si="15"/>
        <v>-140458320000</v>
      </c>
      <c r="R116" s="5">
        <v>6.8999999999999999E-3</v>
      </c>
      <c r="S116" s="4">
        <v>2468741</v>
      </c>
      <c r="T116" s="4">
        <f t="shared" ref="T116:T121" si="19">AVERAGE(S117:S126)</f>
        <v>2109100.2000000002</v>
      </c>
      <c r="U116" s="4">
        <f t="shared" si="17"/>
        <v>1588331</v>
      </c>
    </row>
    <row r="117" spans="1:21" x14ac:dyDescent="0.2">
      <c r="A117" s="16" t="s">
        <v>171</v>
      </c>
      <c r="B117" s="4">
        <v>203400</v>
      </c>
      <c r="C117" s="4">
        <v>370900</v>
      </c>
      <c r="D117" s="4">
        <v>-167500</v>
      </c>
      <c r="E117" s="4">
        <v>-4849160000</v>
      </c>
      <c r="F117" s="4">
        <f t="shared" si="15"/>
        <v>-128399990000</v>
      </c>
      <c r="R117" s="5">
        <v>-3.4000000000000002E-3</v>
      </c>
      <c r="S117" s="4">
        <v>1588331</v>
      </c>
      <c r="T117" s="4">
        <f t="shared" si="19"/>
        <v>2140588.7999999998</v>
      </c>
      <c r="U117" s="4">
        <f t="shared" si="17"/>
        <v>1651655</v>
      </c>
    </row>
    <row r="118" spans="1:21" x14ac:dyDescent="0.2">
      <c r="A118" s="16" t="s">
        <v>170</v>
      </c>
      <c r="B118" s="4">
        <v>1060159</v>
      </c>
      <c r="C118" s="4">
        <v>812700</v>
      </c>
      <c r="D118" s="4">
        <v>247459</v>
      </c>
      <c r="E118" s="4">
        <v>7993330000</v>
      </c>
      <c r="F118" s="4">
        <f t="shared" si="15"/>
        <v>-123550830000</v>
      </c>
      <c r="R118" s="5">
        <v>2.7999999999999997E-2</v>
      </c>
      <c r="S118" s="4">
        <v>3602917</v>
      </c>
      <c r="T118" s="4">
        <f t="shared" si="19"/>
        <v>2095850.8</v>
      </c>
      <c r="U118" s="4">
        <f t="shared" si="17"/>
        <v>1458314</v>
      </c>
    </row>
    <row r="119" spans="1:21" x14ac:dyDescent="0.2">
      <c r="A119" s="16" t="s">
        <v>169</v>
      </c>
      <c r="B119" s="4">
        <v>276600</v>
      </c>
      <c r="C119" s="4">
        <v>289636</v>
      </c>
      <c r="D119" s="4">
        <v>-13036</v>
      </c>
      <c r="E119" s="4">
        <v>-353240000</v>
      </c>
      <c r="F119" s="4">
        <f t="shared" si="15"/>
        <v>-131544160000</v>
      </c>
      <c r="R119" s="5">
        <v>8.8999999999999999E-3</v>
      </c>
      <c r="S119" s="4">
        <v>1811147</v>
      </c>
      <c r="T119" s="4">
        <f t="shared" si="19"/>
        <v>2403303</v>
      </c>
      <c r="U119" s="4">
        <f t="shared" si="17"/>
        <v>1458314</v>
      </c>
    </row>
    <row r="120" spans="1:21" x14ac:dyDescent="0.2">
      <c r="A120" s="16" t="s">
        <v>168</v>
      </c>
      <c r="B120" s="4">
        <v>265500</v>
      </c>
      <c r="C120" s="4">
        <v>283300</v>
      </c>
      <c r="D120" s="4">
        <v>-17800</v>
      </c>
      <c r="E120" s="4">
        <v>-512790000</v>
      </c>
      <c r="F120" s="4">
        <f t="shared" si="15"/>
        <v>-131190920000</v>
      </c>
      <c r="R120" s="5">
        <v>-8.6999999999999994E-3</v>
      </c>
      <c r="S120" s="4">
        <v>2126692</v>
      </c>
      <c r="T120" s="4">
        <f t="shared" si="19"/>
        <v>2498451.1</v>
      </c>
      <c r="U120" s="4">
        <f t="shared" si="17"/>
        <v>1458314</v>
      </c>
    </row>
    <row r="121" spans="1:21" x14ac:dyDescent="0.2">
      <c r="A121" s="16" t="s">
        <v>167</v>
      </c>
      <c r="B121" s="4">
        <v>489700</v>
      </c>
      <c r="C121" s="4">
        <v>310000</v>
      </c>
      <c r="D121" s="4">
        <v>179700</v>
      </c>
      <c r="E121" s="4">
        <v>5214360000</v>
      </c>
      <c r="F121" s="4">
        <f t="shared" si="15"/>
        <v>-130678130000</v>
      </c>
      <c r="R121" s="5">
        <v>-6.8999999999999999E-3</v>
      </c>
      <c r="S121" s="4">
        <v>1651655</v>
      </c>
      <c r="T121" s="4">
        <f t="shared" si="19"/>
        <v>3103932.2</v>
      </c>
      <c r="U121" s="4">
        <f t="shared" si="17"/>
        <v>1458314</v>
      </c>
    </row>
    <row r="122" spans="1:21" x14ac:dyDescent="0.2">
      <c r="A122" s="16" t="s">
        <v>166</v>
      </c>
      <c r="B122" s="4">
        <v>82500</v>
      </c>
      <c r="C122" s="4">
        <v>84300</v>
      </c>
      <c r="D122" s="4">
        <v>-1800</v>
      </c>
      <c r="E122" s="4">
        <v>-47710000</v>
      </c>
      <c r="F122" s="4">
        <f t="shared" si="15"/>
        <v>-135892490000</v>
      </c>
      <c r="R122" s="5">
        <v>-1.7000000000000001E-2</v>
      </c>
      <c r="S122" s="4">
        <v>2026558</v>
      </c>
      <c r="T122" s="4">
        <f>AVERAGE(S123:S132)</f>
        <v>3434967.4</v>
      </c>
      <c r="U122" s="4">
        <f t="shared" si="17"/>
        <v>1458314</v>
      </c>
    </row>
    <row r="123" spans="1:21" x14ac:dyDescent="0.2">
      <c r="A123" s="16" t="s">
        <v>165</v>
      </c>
      <c r="B123" s="4">
        <v>1500</v>
      </c>
      <c r="C123" s="4">
        <v>124800</v>
      </c>
      <c r="D123" s="4">
        <v>-123300</v>
      </c>
      <c r="E123" s="4">
        <v>-3589490000</v>
      </c>
      <c r="F123" s="4">
        <f t="shared" si="15"/>
        <v>-135844780000</v>
      </c>
      <c r="R123" s="5">
        <v>-1.01E-2</v>
      </c>
      <c r="S123" s="4">
        <v>1458314</v>
      </c>
      <c r="U123" s="4">
        <f t="shared" si="17"/>
        <v>1760315</v>
      </c>
    </row>
    <row r="124" spans="1:21" x14ac:dyDescent="0.2">
      <c r="A124" s="16" t="s">
        <v>164</v>
      </c>
      <c r="B124" s="4">
        <v>543400</v>
      </c>
      <c r="C124" s="4">
        <v>656206</v>
      </c>
      <c r="D124" s="4">
        <v>-112806</v>
      </c>
      <c r="E124" s="4">
        <v>-3323470000</v>
      </c>
      <c r="F124" s="4">
        <f t="shared" si="15"/>
        <v>-132255290000</v>
      </c>
      <c r="R124" s="5">
        <v>3.4000000000000002E-3</v>
      </c>
      <c r="S124" s="4">
        <v>2093687</v>
      </c>
      <c r="U124" s="4">
        <f t="shared" ref="U124:U126" si="20">MIN(S125:S129)</f>
        <v>1760315</v>
      </c>
    </row>
    <row r="125" spans="1:21" x14ac:dyDescent="0.2">
      <c r="A125" s="16" t="s">
        <v>163</v>
      </c>
      <c r="B125" s="4">
        <v>319700</v>
      </c>
      <c r="C125" s="4">
        <v>544310</v>
      </c>
      <c r="D125" s="4">
        <v>-224610</v>
      </c>
      <c r="E125" s="4">
        <v>-6543600000</v>
      </c>
      <c r="F125" s="4">
        <f t="shared" si="15"/>
        <v>-128931820000</v>
      </c>
      <c r="R125" s="5">
        <v>6.8999999999999999E-3</v>
      </c>
      <c r="S125" s="4">
        <v>1760315</v>
      </c>
      <c r="U125" s="4">
        <f t="shared" si="20"/>
        <v>1903217</v>
      </c>
    </row>
    <row r="126" spans="1:21" x14ac:dyDescent="0.2">
      <c r="A126" s="16" t="s">
        <v>162</v>
      </c>
      <c r="B126" s="4">
        <v>325110</v>
      </c>
      <c r="C126" s="4">
        <v>270600</v>
      </c>
      <c r="D126" s="4">
        <v>54510</v>
      </c>
      <c r="E126" s="4">
        <v>1605910000</v>
      </c>
      <c r="F126" s="4">
        <f t="shared" si="15"/>
        <v>-122388220000</v>
      </c>
      <c r="R126" s="5">
        <v>5.1999999999999998E-3</v>
      </c>
      <c r="S126" s="4">
        <v>2971386</v>
      </c>
      <c r="U126" s="4">
        <f t="shared" si="20"/>
        <v>1903217</v>
      </c>
    </row>
    <row r="127" spans="1:21" x14ac:dyDescent="0.2">
      <c r="A127" s="16" t="s">
        <v>161</v>
      </c>
      <c r="B127" s="4">
        <v>57600</v>
      </c>
      <c r="C127" s="4">
        <v>83277</v>
      </c>
      <c r="D127" s="4">
        <v>-25677</v>
      </c>
      <c r="E127" s="4">
        <v>-733440000</v>
      </c>
      <c r="F127" s="4">
        <f t="shared" si="15"/>
        <v>-123994130000</v>
      </c>
      <c r="R127" s="5">
        <v>1.5700000000000002E-2</v>
      </c>
      <c r="S127" s="4">
        <v>1903217</v>
      </c>
      <c r="U127" s="4">
        <f>MIN(S128:S132)</f>
        <v>3078173</v>
      </c>
    </row>
    <row r="128" spans="1:21" x14ac:dyDescent="0.2">
      <c r="A128" s="16" t="s">
        <v>160</v>
      </c>
      <c r="B128" s="4">
        <v>493900</v>
      </c>
      <c r="C128" s="4">
        <v>31700</v>
      </c>
      <c r="D128" s="4">
        <v>462200</v>
      </c>
      <c r="E128" s="4">
        <v>13135020000</v>
      </c>
      <c r="F128" s="4">
        <f t="shared" si="15"/>
        <v>-123260690000</v>
      </c>
      <c r="R128" s="5">
        <v>2.1400000000000002E-2</v>
      </c>
      <c r="S128" s="4">
        <v>3155537</v>
      </c>
    </row>
    <row r="129" spans="1:22" x14ac:dyDescent="0.2">
      <c r="A129" s="16" t="s">
        <v>159</v>
      </c>
      <c r="B129" s="4">
        <v>58600</v>
      </c>
      <c r="C129" s="4">
        <v>1464700</v>
      </c>
      <c r="D129" s="4">
        <v>-1406100</v>
      </c>
      <c r="E129" s="4">
        <v>-40329470000</v>
      </c>
      <c r="F129" s="4">
        <f t="shared" si="15"/>
        <v>-136395710000</v>
      </c>
      <c r="R129" s="5">
        <v>-2.76E-2</v>
      </c>
      <c r="S129" s="4">
        <v>4885669</v>
      </c>
    </row>
    <row r="130" spans="1:22" x14ac:dyDescent="0.2">
      <c r="A130" s="16" t="s">
        <v>158</v>
      </c>
      <c r="B130" s="4">
        <v>54400</v>
      </c>
      <c r="C130" s="4">
        <v>1655700</v>
      </c>
      <c r="D130" s="4">
        <v>-1601300</v>
      </c>
      <c r="E130" s="4">
        <v>-46328160000</v>
      </c>
      <c r="F130" s="4">
        <f t="shared" si="15"/>
        <v>-96066240000</v>
      </c>
      <c r="R130" s="5">
        <v>-6.8000000000000005E-3</v>
      </c>
      <c r="S130" s="4">
        <v>3078173</v>
      </c>
    </row>
    <row r="131" spans="1:22" x14ac:dyDescent="0.2">
      <c r="A131" s="16" t="s">
        <v>157</v>
      </c>
      <c r="B131" s="4">
        <v>310916</v>
      </c>
      <c r="C131" s="4">
        <v>2105432</v>
      </c>
      <c r="D131" s="4">
        <v>-1794516</v>
      </c>
      <c r="E131" s="4">
        <v>-51975340000</v>
      </c>
      <c r="F131" s="4">
        <f>E131+F132</f>
        <v>-49738080000</v>
      </c>
      <c r="R131" s="5">
        <v>-2.8300000000000002E-2</v>
      </c>
      <c r="S131" s="4">
        <v>7706466</v>
      </c>
    </row>
    <row r="132" spans="1:22" x14ac:dyDescent="0.2">
      <c r="A132" s="16" t="s">
        <v>156</v>
      </c>
      <c r="B132" s="4">
        <v>253000</v>
      </c>
      <c r="C132" s="4">
        <v>178995</v>
      </c>
      <c r="D132" s="4">
        <v>74005</v>
      </c>
      <c r="E132" s="4">
        <v>2237260000</v>
      </c>
      <c r="F132" s="4">
        <f>E132</f>
        <v>2237260000</v>
      </c>
      <c r="R132" s="5">
        <v>-3.3E-3</v>
      </c>
      <c r="S132" s="4">
        <v>5336910</v>
      </c>
    </row>
    <row r="133" spans="1:22" x14ac:dyDescent="0.2">
      <c r="A133" s="2"/>
      <c r="B133" s="4"/>
      <c r="C133" s="4"/>
      <c r="D133" s="4"/>
      <c r="E133" s="4"/>
      <c r="F133" s="4">
        <f>E133</f>
        <v>0</v>
      </c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6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6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6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6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6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5"/>
    </row>
    <row r="150" spans="1:22" x14ac:dyDescent="0.2">
      <c r="A150" s="6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5"/>
    </row>
    <row r="151" spans="1:22" x14ac:dyDescent="0.2">
      <c r="A151" s="6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5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5"/>
    </row>
    <row r="153" spans="1:22" x14ac:dyDescent="0.2">
      <c r="A153" s="2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5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5"/>
    </row>
    <row r="155" spans="1:22" x14ac:dyDescent="0.2">
      <c r="A155" s="6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5"/>
    </row>
    <row r="156" spans="1:22" x14ac:dyDescent="0.2">
      <c r="A156" s="6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5"/>
    </row>
    <row r="157" spans="1:22" x14ac:dyDescent="0.2">
      <c r="A157" s="6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5"/>
    </row>
    <row r="158" spans="1:22" x14ac:dyDescent="0.2">
      <c r="A158" s="6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5"/>
    </row>
    <row r="159" spans="1:22" x14ac:dyDescent="0.2">
      <c r="A159" s="6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5"/>
    </row>
    <row r="160" spans="1:22" x14ac:dyDescent="0.2">
      <c r="A160" s="6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5"/>
    </row>
    <row r="161" spans="1:22" x14ac:dyDescent="0.2">
      <c r="A161" s="6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5"/>
    </row>
    <row r="162" spans="1:22" x14ac:dyDescent="0.2">
      <c r="A162" s="6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5"/>
      <c r="U162" s="5"/>
      <c r="V162" s="5"/>
    </row>
    <row r="163" spans="1:22" x14ac:dyDescent="0.2">
      <c r="A163" s="6"/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5"/>
      <c r="U163" s="5"/>
      <c r="V163" s="5"/>
    </row>
    <row r="164" spans="1:22" x14ac:dyDescent="0.2">
      <c r="A164" s="6"/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5"/>
      <c r="U164" s="5"/>
      <c r="V164" s="5"/>
    </row>
    <row r="165" spans="1:22" x14ac:dyDescent="0.2">
      <c r="A165" s="6"/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5"/>
      <c r="U165" s="5"/>
      <c r="V165" s="5"/>
    </row>
    <row r="166" spans="1:22" x14ac:dyDescent="0.2">
      <c r="A166" s="6"/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5"/>
      <c r="U166" s="5"/>
      <c r="V166" s="5"/>
    </row>
    <row r="167" spans="1:22" x14ac:dyDescent="0.2">
      <c r="A167" s="6"/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5"/>
      <c r="U167" s="5"/>
      <c r="V167" s="5"/>
    </row>
    <row r="168" spans="1:22" x14ac:dyDescent="0.2">
      <c r="A168" s="2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5"/>
    </row>
    <row r="169" spans="1:22" x14ac:dyDescent="0.2">
      <c r="A169" s="2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5"/>
    </row>
    <row r="170" spans="1:22" x14ac:dyDescent="0.2">
      <c r="A170" s="2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5"/>
    </row>
    <row r="171" spans="1:22" x14ac:dyDescent="0.2">
      <c r="A171" s="2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5"/>
    </row>
    <row r="172" spans="1:22" x14ac:dyDescent="0.2">
      <c r="A172" s="2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5"/>
    </row>
    <row r="173" spans="1:22" x14ac:dyDescent="0.2">
      <c r="A173" s="2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5"/>
    </row>
    <row r="174" spans="1:22" x14ac:dyDescent="0.2">
      <c r="A174" s="2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5"/>
    </row>
    <row r="175" spans="1:22" x14ac:dyDescent="0.2">
      <c r="A175" s="2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5"/>
    </row>
    <row r="176" spans="1:22" x14ac:dyDescent="0.2">
      <c r="A176" s="2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5"/>
    </row>
    <row r="177" spans="1:22" x14ac:dyDescent="0.2">
      <c r="A177" s="2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5"/>
      <c r="U177" s="5"/>
      <c r="V177" s="5"/>
    </row>
    <row r="178" spans="1:22" x14ac:dyDescent="0.2">
      <c r="A178" s="2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5"/>
      <c r="U178" s="5"/>
      <c r="V178" s="5"/>
    </row>
    <row r="179" spans="1:22" x14ac:dyDescent="0.2">
      <c r="A179" s="2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5"/>
      <c r="U179" s="5"/>
      <c r="V179" s="5"/>
    </row>
    <row r="180" spans="1:22" x14ac:dyDescent="0.2">
      <c r="A180" s="2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5"/>
      <c r="U180" s="5"/>
      <c r="V180" s="5"/>
    </row>
    <row r="181" spans="1:22" x14ac:dyDescent="0.2">
      <c r="A181" s="2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5"/>
      <c r="U181" s="5"/>
      <c r="V181" s="5"/>
    </row>
    <row r="182" spans="1:22" x14ac:dyDescent="0.2">
      <c r="A182" s="2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5"/>
      <c r="U182" s="5"/>
      <c r="V182" s="5"/>
    </row>
    <row r="183" spans="1:22" x14ac:dyDescent="0.2">
      <c r="A183" s="2"/>
      <c r="B183" s="4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5"/>
      <c r="U183" s="5"/>
      <c r="V183" s="8"/>
    </row>
    <row r="184" spans="1:22" x14ac:dyDescent="0.2">
      <c r="A184" s="2"/>
      <c r="B184" s="4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5"/>
      <c r="U184" s="5"/>
      <c r="V184" s="8"/>
    </row>
    <row r="185" spans="1:22" x14ac:dyDescent="0.2">
      <c r="A185" s="2"/>
      <c r="B185" s="4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5"/>
      <c r="U185" s="5"/>
      <c r="V185" s="8"/>
    </row>
    <row r="186" spans="1:22" x14ac:dyDescent="0.2">
      <c r="A186" s="2"/>
      <c r="B186" s="4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5"/>
      <c r="U186" s="5"/>
      <c r="V186" s="8"/>
    </row>
    <row r="187" spans="1:22" x14ac:dyDescent="0.2">
      <c r="A187" s="2"/>
      <c r="B187" s="4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5"/>
      <c r="U187" s="5"/>
      <c r="V187" s="8"/>
    </row>
    <row r="188" spans="1:22" x14ac:dyDescent="0.2">
      <c r="A188" s="6"/>
      <c r="B188" s="4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5"/>
      <c r="U188" s="5"/>
      <c r="V188" s="8"/>
    </row>
    <row r="189" spans="1:22" x14ac:dyDescent="0.2">
      <c r="A189" s="6"/>
      <c r="B189" s="4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5"/>
      <c r="U189" s="5"/>
      <c r="V189" s="8"/>
    </row>
    <row r="190" spans="1:22" x14ac:dyDescent="0.2">
      <c r="A190" s="6"/>
      <c r="B190" s="4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5"/>
      <c r="U190" s="5"/>
      <c r="V190" s="8"/>
    </row>
    <row r="191" spans="1:22" x14ac:dyDescent="0.2">
      <c r="A191" s="6"/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5"/>
      <c r="U191" s="5"/>
      <c r="V191" s="8"/>
    </row>
    <row r="192" spans="1:22" x14ac:dyDescent="0.2">
      <c r="A192" s="6"/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5"/>
      <c r="U192" s="5"/>
      <c r="V192" s="8"/>
    </row>
    <row r="193" spans="1:22" x14ac:dyDescent="0.2">
      <c r="A193" s="2"/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5"/>
      <c r="U193" s="5"/>
      <c r="V193" s="8"/>
    </row>
    <row r="194" spans="1:22" x14ac:dyDescent="0.2">
      <c r="A194" s="2"/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5"/>
      <c r="U194" s="5"/>
      <c r="V194" s="8"/>
    </row>
    <row r="195" spans="1:22" x14ac:dyDescent="0.2">
      <c r="A195" s="2"/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5"/>
      <c r="U195" s="5"/>
      <c r="V195" s="8"/>
    </row>
    <row r="196" spans="1:22" x14ac:dyDescent="0.2">
      <c r="A196" s="2"/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5"/>
      <c r="U196" s="5"/>
      <c r="V196" s="8"/>
    </row>
    <row r="197" spans="1:22" x14ac:dyDescent="0.2">
      <c r="A197" s="2"/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5"/>
      <c r="U197" s="5"/>
      <c r="V197" s="8"/>
    </row>
    <row r="223" spans="1:3" x14ac:dyDescent="0.2">
      <c r="A223" t="e" cm="1">
        <f t="array" aca="1" ref="A223" ca="1">INDIRECT("'" &amp; E1 &amp; "'!$A$2:$A$66")</f>
        <v>#REF!</v>
      </c>
      <c r="B223" t="e" cm="1">
        <f t="array" aca="1" ref="B223" ca="1">INDIRECT("'" &amp; E1 &amp; "'!$B$2:$B$66")</f>
        <v>#REF!</v>
      </c>
      <c r="C223" t="e" cm="1">
        <f t="array" aca="1" ref="C223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1429B4-BFBB-BE44-A832-E82C333DC12D}">
  <sheetPr codeName="Sheet23"/>
  <dimension ref="A1:V223"/>
  <sheetViews>
    <sheetView workbookViewId="0">
      <pane ySplit="2" topLeftCell="A3" activePane="bottomLeft" state="frozen"/>
      <selection activeCell="F17" sqref="F17"/>
      <selection pane="bottomLeft" activeCell="F17" sqref="F17"/>
    </sheetView>
  </sheetViews>
  <sheetFormatPr baseColWidth="10" defaultRowHeight="16" x14ac:dyDescent="0.2"/>
  <cols>
    <col min="1" max="1" width="21.1640625" customWidth="1"/>
    <col min="2" max="2" width="14" customWidth="1"/>
    <col min="3" max="3" width="13.83203125" customWidth="1"/>
    <col min="4" max="4" width="14.33203125" customWidth="1"/>
    <col min="5" max="5" width="17" customWidth="1"/>
    <col min="6" max="6" width="21.5" customWidth="1"/>
    <col min="7" max="7" width="12.83203125" customWidth="1"/>
    <col min="8" max="8" width="12.33203125" customWidth="1"/>
    <col min="9" max="9" width="14.33203125" customWidth="1"/>
    <col min="10" max="10" width="18.33203125" customWidth="1"/>
    <col min="11" max="11" width="16.6640625" customWidth="1"/>
    <col min="18" max="18" width="13" customWidth="1"/>
    <col min="19" max="19" width="14.664062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252</v>
      </c>
      <c r="U2" s="1" t="s">
        <v>253</v>
      </c>
      <c r="V2" s="1" t="s">
        <v>236</v>
      </c>
    </row>
    <row r="3" spans="1:22" x14ac:dyDescent="0.2">
      <c r="A3" s="16" t="s">
        <v>357</v>
      </c>
      <c r="B3" s="4">
        <v>725000</v>
      </c>
      <c r="C3" s="4">
        <v>725000</v>
      </c>
      <c r="D3" s="4">
        <v>0</v>
      </c>
      <c r="E3" s="4">
        <v>0</v>
      </c>
      <c r="F3" s="4">
        <f t="shared" ref="F3:F11" si="0">E3+F4</f>
        <v>-3129196173</v>
      </c>
      <c r="G3" s="4">
        <v>275600</v>
      </c>
      <c r="H3" s="4">
        <v>1259300</v>
      </c>
      <c r="I3" s="4">
        <v>-983700</v>
      </c>
      <c r="J3" s="4">
        <v>-44702440000</v>
      </c>
      <c r="K3" s="4">
        <f t="shared" ref="K3:K11" si="1">K4+J3</f>
        <v>-600722901000</v>
      </c>
      <c r="L3" s="4">
        <v>2295</v>
      </c>
      <c r="M3" s="4">
        <v>2179</v>
      </c>
      <c r="N3" s="4">
        <v>470</v>
      </c>
      <c r="O3" s="4">
        <v>431</v>
      </c>
      <c r="P3" s="4">
        <v>5156600</v>
      </c>
      <c r="Q3" s="4">
        <v>5076700</v>
      </c>
      <c r="R3" s="5">
        <v>6.7000000000000002E-3</v>
      </c>
      <c r="S3" s="4">
        <v>10689400</v>
      </c>
      <c r="T3" s="4">
        <f t="shared" ref="T3:T38" si="2">AVERAGE(S4:S13)</f>
        <v>15254760.199999999</v>
      </c>
      <c r="U3" s="4">
        <f t="shared" ref="U3:U11" si="3">MIN(S4:S8)</f>
        <v>11082712</v>
      </c>
      <c r="V3" s="5">
        <v>2.0799999999999999E-2</v>
      </c>
    </row>
    <row r="4" spans="1:22" x14ac:dyDescent="0.2">
      <c r="A4" s="16" t="s">
        <v>356</v>
      </c>
      <c r="B4" s="4">
        <v>2000000</v>
      </c>
      <c r="C4" s="4">
        <v>2000000</v>
      </c>
      <c r="D4" s="4">
        <v>0</v>
      </c>
      <c r="E4" s="4">
        <v>0</v>
      </c>
      <c r="F4" s="4">
        <f t="shared" si="0"/>
        <v>-3129196173</v>
      </c>
      <c r="G4" s="4">
        <v>2474900</v>
      </c>
      <c r="H4" s="4">
        <v>669700</v>
      </c>
      <c r="I4" s="4">
        <v>1805200</v>
      </c>
      <c r="J4" s="4">
        <v>82102625000</v>
      </c>
      <c r="K4" s="4">
        <f t="shared" si="1"/>
        <v>-556020461000</v>
      </c>
      <c r="L4" s="4">
        <v>1959</v>
      </c>
      <c r="M4" s="4">
        <v>2529</v>
      </c>
      <c r="N4" s="4">
        <v>395</v>
      </c>
      <c r="O4" s="4">
        <v>487</v>
      </c>
      <c r="P4" s="4">
        <v>6513700</v>
      </c>
      <c r="Q4" s="4">
        <v>5573900</v>
      </c>
      <c r="R4" s="5">
        <v>-1.7600000000000001E-2</v>
      </c>
      <c r="S4" s="4">
        <v>14385600</v>
      </c>
      <c r="T4" s="4">
        <f t="shared" si="2"/>
        <v>15237520.300000001</v>
      </c>
      <c r="U4" s="4">
        <f t="shared" si="3"/>
        <v>9046100</v>
      </c>
      <c r="V4" s="5">
        <v>1.6399999999999998E-2</v>
      </c>
    </row>
    <row r="5" spans="1:22" x14ac:dyDescent="0.2">
      <c r="A5" s="16" t="s">
        <v>355</v>
      </c>
      <c r="B5" s="4">
        <v>325812</v>
      </c>
      <c r="C5" s="4">
        <v>325812</v>
      </c>
      <c r="D5" s="4">
        <v>0</v>
      </c>
      <c r="E5" s="4">
        <v>0</v>
      </c>
      <c r="F5" s="4">
        <f t="shared" si="0"/>
        <v>-3129196173</v>
      </c>
      <c r="G5" s="4">
        <v>1359300</v>
      </c>
      <c r="H5" s="4">
        <v>318800</v>
      </c>
      <c r="I5" s="4">
        <v>1040500</v>
      </c>
      <c r="J5" s="4">
        <v>48265530000</v>
      </c>
      <c r="K5" s="4">
        <f t="shared" si="1"/>
        <v>-638123086000</v>
      </c>
      <c r="L5" s="4">
        <v>2244</v>
      </c>
      <c r="M5" s="4">
        <v>2989</v>
      </c>
      <c r="N5" s="4">
        <v>434</v>
      </c>
      <c r="O5" s="4">
        <v>518</v>
      </c>
      <c r="P5" s="4">
        <v>3956200</v>
      </c>
      <c r="Q5" s="4">
        <v>6422900</v>
      </c>
      <c r="R5" s="5">
        <v>-1.7299999999999999E-2</v>
      </c>
      <c r="S5" s="4">
        <v>11082712</v>
      </c>
      <c r="T5" s="4">
        <f t="shared" si="2"/>
        <v>16093309.1</v>
      </c>
      <c r="U5" s="4">
        <f t="shared" si="3"/>
        <v>9046100</v>
      </c>
      <c r="V5" s="5">
        <v>1.72E-2</v>
      </c>
    </row>
    <row r="6" spans="1:22" x14ac:dyDescent="0.2">
      <c r="A6" s="16" t="s">
        <v>354</v>
      </c>
      <c r="B6" s="4">
        <v>1550000</v>
      </c>
      <c r="C6" s="4">
        <v>1550000</v>
      </c>
      <c r="D6" s="4">
        <v>0</v>
      </c>
      <c r="E6" s="4">
        <v>0</v>
      </c>
      <c r="F6" s="4">
        <f t="shared" si="0"/>
        <v>-3129196173</v>
      </c>
      <c r="G6" s="4">
        <v>14000</v>
      </c>
      <c r="H6" s="4">
        <v>786700</v>
      </c>
      <c r="I6" s="4">
        <v>-772700</v>
      </c>
      <c r="J6" s="4">
        <v>-36679980000</v>
      </c>
      <c r="K6" s="4">
        <f t="shared" si="1"/>
        <v>-686388616000</v>
      </c>
      <c r="L6" s="4">
        <v>1307</v>
      </c>
      <c r="M6" s="4">
        <v>2603</v>
      </c>
      <c r="N6" s="4">
        <v>273</v>
      </c>
      <c r="O6" s="4">
        <v>518</v>
      </c>
      <c r="P6" s="4">
        <v>2495500</v>
      </c>
      <c r="Q6" s="4">
        <v>4883200</v>
      </c>
      <c r="R6" s="5">
        <v>-1.8100000000000002E-2</v>
      </c>
      <c r="S6" s="4">
        <v>14928700</v>
      </c>
      <c r="T6" s="4">
        <f t="shared" si="2"/>
        <v>16424389.1</v>
      </c>
      <c r="U6" s="4">
        <f t="shared" si="3"/>
        <v>5976700</v>
      </c>
      <c r="V6" s="5">
        <v>2.4E-2</v>
      </c>
    </row>
    <row r="7" spans="1:22" x14ac:dyDescent="0.2">
      <c r="A7" s="16" t="s">
        <v>353</v>
      </c>
      <c r="B7" s="4">
        <v>13445750</v>
      </c>
      <c r="C7" s="4">
        <v>9477970</v>
      </c>
      <c r="D7" s="4">
        <v>3967780</v>
      </c>
      <c r="E7" s="4">
        <v>189695840000</v>
      </c>
      <c r="F7" s="4">
        <f t="shared" si="0"/>
        <v>-3129196173</v>
      </c>
      <c r="G7" s="4">
        <v>799900</v>
      </c>
      <c r="H7" s="4">
        <v>1866200</v>
      </c>
      <c r="I7" s="4">
        <v>-1066300</v>
      </c>
      <c r="J7" s="4">
        <v>-50982572000</v>
      </c>
      <c r="K7" s="4">
        <f t="shared" si="1"/>
        <v>-649708636000</v>
      </c>
      <c r="L7" s="4">
        <v>2471</v>
      </c>
      <c r="M7" s="4">
        <v>2317</v>
      </c>
      <c r="N7" s="4">
        <v>527</v>
      </c>
      <c r="O7" s="4">
        <v>464</v>
      </c>
      <c r="P7" s="4">
        <v>8324900</v>
      </c>
      <c r="Q7" s="4">
        <v>4849800</v>
      </c>
      <c r="R7" s="5">
        <v>4.3E-3</v>
      </c>
      <c r="S7" s="4">
        <v>28943770</v>
      </c>
      <c r="T7" s="4">
        <f t="shared" si="2"/>
        <v>14124402.1</v>
      </c>
      <c r="U7" s="4">
        <f t="shared" si="3"/>
        <v>5976700</v>
      </c>
      <c r="V7" s="5">
        <v>2.0899999999999998E-2</v>
      </c>
    </row>
    <row r="8" spans="1:22" x14ac:dyDescent="0.2">
      <c r="F8" s="4">
        <f t="shared" si="0"/>
        <v>-192825036173</v>
      </c>
      <c r="G8" s="4">
        <v>634400</v>
      </c>
      <c r="H8" s="4">
        <v>219000</v>
      </c>
      <c r="I8" s="4">
        <v>415400</v>
      </c>
      <c r="J8" s="4">
        <v>19632845000</v>
      </c>
      <c r="K8" s="4">
        <f t="shared" si="1"/>
        <v>-598726064000</v>
      </c>
      <c r="L8" s="4">
        <v>1857</v>
      </c>
      <c r="M8" s="4">
        <v>2445</v>
      </c>
      <c r="N8" s="4">
        <v>350</v>
      </c>
      <c r="O8" s="4">
        <v>447</v>
      </c>
      <c r="P8" s="4">
        <v>3420900</v>
      </c>
      <c r="Q8" s="4">
        <v>4585500</v>
      </c>
      <c r="R8" s="5">
        <v>-2.0999999999999999E-3</v>
      </c>
      <c r="S8" s="4">
        <v>11181000</v>
      </c>
      <c r="T8" s="4">
        <f t="shared" si="2"/>
        <v>14570612.1</v>
      </c>
      <c r="U8" s="4">
        <f t="shared" si="3"/>
        <v>5976700</v>
      </c>
      <c r="V8" s="5">
        <v>1.7899999999999999E-2</v>
      </c>
    </row>
    <row r="9" spans="1:22" x14ac:dyDescent="0.2">
      <c r="A9" s="16" t="s">
        <v>351</v>
      </c>
      <c r="B9" s="4">
        <v>0</v>
      </c>
      <c r="C9" s="4">
        <v>42000</v>
      </c>
      <c r="D9" s="4">
        <v>-42000</v>
      </c>
      <c r="E9" s="4">
        <v>-2000560000</v>
      </c>
      <c r="F9" s="4">
        <f t="shared" si="0"/>
        <v>-192825036173</v>
      </c>
      <c r="G9" s="4">
        <v>158900</v>
      </c>
      <c r="H9" s="4">
        <v>391700</v>
      </c>
      <c r="I9" s="4">
        <v>-232800</v>
      </c>
      <c r="J9" s="4">
        <v>-11115645000</v>
      </c>
      <c r="K9" s="4">
        <f t="shared" si="1"/>
        <v>-618358909000</v>
      </c>
      <c r="L9" s="4">
        <v>1376</v>
      </c>
      <c r="M9" s="4">
        <v>2206</v>
      </c>
      <c r="N9" s="4">
        <v>233</v>
      </c>
      <c r="O9" s="4">
        <v>347</v>
      </c>
      <c r="P9" s="4">
        <v>2183200</v>
      </c>
      <c r="Q9" s="4">
        <v>3595200</v>
      </c>
      <c r="R9" s="5">
        <v>-9.3999999999999986E-3</v>
      </c>
      <c r="S9" s="4">
        <v>9046100</v>
      </c>
      <c r="T9" s="4">
        <f t="shared" si="2"/>
        <v>14420082.1</v>
      </c>
      <c r="U9" s="4">
        <f t="shared" si="3"/>
        <v>5976700</v>
      </c>
      <c r="V9" s="5">
        <v>1.2500000000000001E-2</v>
      </c>
    </row>
    <row r="10" spans="1:22" x14ac:dyDescent="0.2">
      <c r="A10" s="16" t="s">
        <v>350</v>
      </c>
      <c r="B10" s="4">
        <v>630100</v>
      </c>
      <c r="C10" s="4">
        <v>4597880</v>
      </c>
      <c r="D10" s="4">
        <v>-3967780</v>
      </c>
      <c r="E10" s="4">
        <v>-192301632553</v>
      </c>
      <c r="F10" s="4">
        <f t="shared" si="0"/>
        <v>-190824476173</v>
      </c>
      <c r="G10" s="4">
        <v>0</v>
      </c>
      <c r="H10" s="4">
        <v>0</v>
      </c>
      <c r="I10" s="4">
        <v>0</v>
      </c>
      <c r="J10" s="4">
        <v>8327160000</v>
      </c>
      <c r="K10" s="4">
        <f t="shared" si="1"/>
        <v>-607243264000</v>
      </c>
      <c r="L10" s="4">
        <v>3774</v>
      </c>
      <c r="M10" s="4">
        <v>6088</v>
      </c>
      <c r="N10" s="4">
        <v>714</v>
      </c>
      <c r="O10" s="4">
        <v>1119</v>
      </c>
      <c r="P10" s="4">
        <v>7874000</v>
      </c>
      <c r="Q10" s="4">
        <v>12464100</v>
      </c>
      <c r="R10" s="5">
        <v>5.3800000000000001E-2</v>
      </c>
      <c r="S10" s="4">
        <v>31095100</v>
      </c>
      <c r="T10" s="4">
        <f t="shared" si="2"/>
        <v>12095122.1</v>
      </c>
      <c r="U10" s="4">
        <f t="shared" si="3"/>
        <v>5976700</v>
      </c>
      <c r="V10" s="5">
        <v>2.06E-2</v>
      </c>
    </row>
    <row r="11" spans="1:22" x14ac:dyDescent="0.2">
      <c r="A11" s="16" t="s">
        <v>349</v>
      </c>
      <c r="B11" s="4">
        <v>742500</v>
      </c>
      <c r="C11" s="4">
        <v>692500</v>
      </c>
      <c r="D11" s="4">
        <v>50000</v>
      </c>
      <c r="E11" s="4">
        <v>2366450000</v>
      </c>
      <c r="F11" s="4">
        <f t="shared" si="0"/>
        <v>1477156380</v>
      </c>
      <c r="G11" s="4">
        <v>251000</v>
      </c>
      <c r="H11" s="4">
        <v>803800</v>
      </c>
      <c r="I11" s="4">
        <v>-552800</v>
      </c>
      <c r="J11" s="4">
        <v>-25397200000</v>
      </c>
      <c r="K11" s="4">
        <f t="shared" si="1"/>
        <v>-615570424000</v>
      </c>
      <c r="L11" s="4">
        <v>1068</v>
      </c>
      <c r="M11" s="4">
        <v>1563</v>
      </c>
      <c r="N11" s="4">
        <v>186</v>
      </c>
      <c r="O11" s="4">
        <v>311</v>
      </c>
      <c r="P11" s="4">
        <v>1831800</v>
      </c>
      <c r="Q11" s="4">
        <v>2807700</v>
      </c>
      <c r="R11" s="5">
        <v>-8.6999999999999994E-3</v>
      </c>
      <c r="S11" s="4">
        <v>5976700</v>
      </c>
      <c r="T11" s="4">
        <f t="shared" si="2"/>
        <v>13534482.1</v>
      </c>
      <c r="U11" s="4">
        <f t="shared" si="3"/>
        <v>10522020</v>
      </c>
      <c r="V11" s="5">
        <v>2.3900000000000001E-2</v>
      </c>
    </row>
    <row r="12" spans="1:22" x14ac:dyDescent="0.2">
      <c r="A12" s="16" t="s">
        <v>348</v>
      </c>
      <c r="B12" s="4">
        <v>2710620</v>
      </c>
      <c r="C12" s="4">
        <v>2710820</v>
      </c>
      <c r="D12" s="4">
        <v>-200</v>
      </c>
      <c r="E12" s="4">
        <v>-9400000</v>
      </c>
      <c r="F12" s="4">
        <f t="shared" ref="F12:F38" si="4">E12+F13</f>
        <v>-889293620</v>
      </c>
      <c r="G12" s="4">
        <v>525100</v>
      </c>
      <c r="H12" s="4">
        <v>282100</v>
      </c>
      <c r="I12" s="4">
        <v>243000</v>
      </c>
      <c r="J12" s="4">
        <v>11287780000</v>
      </c>
      <c r="K12" s="4">
        <f t="shared" ref="K12:K38" si="5">K13+J12</f>
        <v>-590173224000</v>
      </c>
      <c r="L12" s="4">
        <v>2477</v>
      </c>
      <c r="M12" s="4">
        <v>1226</v>
      </c>
      <c r="N12" s="4">
        <v>474</v>
      </c>
      <c r="O12" s="4">
        <v>276</v>
      </c>
      <c r="P12" s="4">
        <v>5067300</v>
      </c>
      <c r="Q12" s="4">
        <v>2677000</v>
      </c>
      <c r="R12" s="5">
        <v>2.5699999999999997E-2</v>
      </c>
      <c r="S12" s="4">
        <v>10522020</v>
      </c>
      <c r="T12" s="4">
        <f t="shared" si="2"/>
        <v>13369990.1</v>
      </c>
      <c r="U12" s="4">
        <f t="shared" ref="U12:U38" si="6">MIN(S13:S17)</f>
        <v>5943900</v>
      </c>
      <c r="V12" s="5">
        <v>3.6799999999999999E-2</v>
      </c>
    </row>
    <row r="13" spans="1:22" x14ac:dyDescent="0.2">
      <c r="A13" s="16" t="s">
        <v>347</v>
      </c>
      <c r="B13" s="4">
        <v>100000</v>
      </c>
      <c r="C13" s="4">
        <v>100000</v>
      </c>
      <c r="D13" s="4">
        <v>0</v>
      </c>
      <c r="E13" s="4">
        <v>0</v>
      </c>
      <c r="F13" s="4">
        <f t="shared" si="4"/>
        <v>-879893620</v>
      </c>
      <c r="G13" s="4">
        <v>214900</v>
      </c>
      <c r="H13" s="4">
        <v>1324200</v>
      </c>
      <c r="I13" s="4">
        <v>-1109300</v>
      </c>
      <c r="J13" s="4">
        <v>-50237230000</v>
      </c>
      <c r="K13" s="4">
        <f t="shared" si="5"/>
        <v>-601461004000</v>
      </c>
      <c r="L13" s="4">
        <v>2067</v>
      </c>
      <c r="M13" s="4">
        <v>2892</v>
      </c>
      <c r="N13" s="4">
        <v>435</v>
      </c>
      <c r="O13" s="4">
        <v>591</v>
      </c>
      <c r="P13" s="4">
        <v>4829400</v>
      </c>
      <c r="Q13" s="4">
        <v>5483700</v>
      </c>
      <c r="R13" s="5">
        <v>-2.2000000000000001E-3</v>
      </c>
      <c r="S13" s="4">
        <v>15385900</v>
      </c>
      <c r="T13" s="4">
        <f t="shared" si="2"/>
        <v>12969560.1</v>
      </c>
      <c r="U13" s="4">
        <f t="shared" si="6"/>
        <v>5943900</v>
      </c>
      <c r="V13" s="5">
        <v>4.8499999999999995E-2</v>
      </c>
    </row>
    <row r="14" spans="1:22" x14ac:dyDescent="0.2">
      <c r="A14" s="16" t="s">
        <v>340</v>
      </c>
      <c r="B14" s="4">
        <v>2075600</v>
      </c>
      <c r="C14" s="4">
        <v>2125600</v>
      </c>
      <c r="D14" s="4">
        <v>-50000</v>
      </c>
      <c r="E14" s="4">
        <v>-2245000000</v>
      </c>
      <c r="F14" s="4">
        <f t="shared" si="4"/>
        <v>-879893620</v>
      </c>
      <c r="G14" s="4">
        <v>275400</v>
      </c>
      <c r="H14" s="4">
        <v>765601</v>
      </c>
      <c r="I14" s="4">
        <v>-490201</v>
      </c>
      <c r="J14" s="4">
        <v>-22110202000</v>
      </c>
      <c r="K14" s="4">
        <f t="shared" si="5"/>
        <v>-551223774000</v>
      </c>
      <c r="L14" s="4">
        <v>2709</v>
      </c>
      <c r="M14" s="4">
        <v>3458</v>
      </c>
      <c r="N14" s="4">
        <v>452</v>
      </c>
      <c r="O14" s="4">
        <v>562</v>
      </c>
      <c r="P14" s="4">
        <v>4659800</v>
      </c>
      <c r="Q14" s="4">
        <v>5556600</v>
      </c>
      <c r="R14" s="5">
        <v>-4.4000000000000003E-3</v>
      </c>
      <c r="S14" s="4">
        <v>14213201</v>
      </c>
      <c r="T14" s="4">
        <f t="shared" si="2"/>
        <v>13816970</v>
      </c>
      <c r="U14" s="4">
        <f t="shared" si="6"/>
        <v>5943900</v>
      </c>
      <c r="V14" s="5">
        <v>3.1899999999999998E-2</v>
      </c>
    </row>
    <row r="15" spans="1:22" x14ac:dyDescent="0.2">
      <c r="A15" s="16" t="s">
        <v>339</v>
      </c>
      <c r="B15" s="4">
        <v>2427200</v>
      </c>
      <c r="C15" s="4">
        <v>2427200</v>
      </c>
      <c r="D15" s="4">
        <v>0</v>
      </c>
      <c r="E15" s="4">
        <v>0</v>
      </c>
      <c r="F15" s="4">
        <f t="shared" si="4"/>
        <v>1365106380</v>
      </c>
      <c r="G15" s="4">
        <v>1254500</v>
      </c>
      <c r="H15" s="4">
        <v>655200</v>
      </c>
      <c r="I15" s="4">
        <v>599300</v>
      </c>
      <c r="J15" s="4">
        <v>25621505000</v>
      </c>
      <c r="K15" s="4">
        <f t="shared" si="5"/>
        <v>-529113572000</v>
      </c>
      <c r="L15" s="4">
        <v>6085</v>
      </c>
      <c r="M15" s="4">
        <v>2489</v>
      </c>
      <c r="N15" s="4">
        <v>1102</v>
      </c>
      <c r="O15" s="4">
        <v>425</v>
      </c>
      <c r="P15" s="4">
        <v>11138700</v>
      </c>
      <c r="Q15" s="4">
        <v>4270800</v>
      </c>
      <c r="R15" s="5">
        <v>6.6199999999999995E-2</v>
      </c>
      <c r="S15" s="4">
        <v>19640600</v>
      </c>
      <c r="T15" s="4">
        <f t="shared" si="2"/>
        <v>12651570</v>
      </c>
      <c r="U15" s="4">
        <f t="shared" si="6"/>
        <v>5943900</v>
      </c>
      <c r="V15" s="5">
        <v>5.5500000000000001E-2</v>
      </c>
    </row>
    <row r="16" spans="1:22" x14ac:dyDescent="0.2">
      <c r="A16" s="16" t="s">
        <v>338</v>
      </c>
      <c r="B16" s="4">
        <v>71400</v>
      </c>
      <c r="C16" s="4">
        <v>71400</v>
      </c>
      <c r="D16" s="4">
        <v>0</v>
      </c>
      <c r="E16" s="4">
        <v>0</v>
      </c>
      <c r="F16" s="4">
        <f t="shared" si="4"/>
        <v>1365106380</v>
      </c>
      <c r="G16" s="4">
        <v>1040500</v>
      </c>
      <c r="H16" s="4">
        <v>2093700</v>
      </c>
      <c r="I16" s="4">
        <v>-1053200</v>
      </c>
      <c r="J16" s="4">
        <v>-43235400000</v>
      </c>
      <c r="K16" s="4">
        <f t="shared" si="5"/>
        <v>-554735077000</v>
      </c>
      <c r="L16" s="4">
        <v>5532</v>
      </c>
      <c r="M16" s="4">
        <v>2733</v>
      </c>
      <c r="N16" s="4">
        <v>988</v>
      </c>
      <c r="O16" s="4">
        <v>552</v>
      </c>
      <c r="P16" s="4">
        <v>10514400</v>
      </c>
      <c r="Q16" s="4">
        <v>5491700</v>
      </c>
      <c r="R16" s="5">
        <v>4.9699999999999994E-2</v>
      </c>
      <c r="S16" s="4">
        <v>18239500</v>
      </c>
      <c r="T16" s="4">
        <f t="shared" si="2"/>
        <v>12267800</v>
      </c>
      <c r="U16" s="4">
        <f t="shared" si="6"/>
        <v>5943900</v>
      </c>
      <c r="V16" s="5">
        <v>5.6600000000000004E-2</v>
      </c>
    </row>
    <row r="17" spans="1:22" x14ac:dyDescent="0.2">
      <c r="A17" s="16" t="s">
        <v>337</v>
      </c>
      <c r="B17" s="4">
        <v>389400</v>
      </c>
      <c r="C17" s="4">
        <v>389400</v>
      </c>
      <c r="D17" s="4">
        <v>0</v>
      </c>
      <c r="E17" s="4">
        <v>0</v>
      </c>
      <c r="F17" s="4">
        <f t="shared" si="4"/>
        <v>1365106380</v>
      </c>
      <c r="G17" s="4">
        <v>112100</v>
      </c>
      <c r="H17" s="4">
        <v>1855900</v>
      </c>
      <c r="I17" s="4">
        <v>-1743800</v>
      </c>
      <c r="J17" s="4">
        <v>-69574140000</v>
      </c>
      <c r="K17" s="4">
        <f t="shared" si="5"/>
        <v>-511499677000</v>
      </c>
      <c r="L17" s="4">
        <v>945</v>
      </c>
      <c r="M17" s="4">
        <v>2785</v>
      </c>
      <c r="N17" s="4">
        <v>216</v>
      </c>
      <c r="O17" s="4">
        <v>297</v>
      </c>
      <c r="P17" s="4">
        <v>2089500</v>
      </c>
      <c r="Q17" s="4">
        <v>3023000</v>
      </c>
      <c r="R17" s="5">
        <v>5.0000000000000001E-3</v>
      </c>
      <c r="S17" s="4">
        <v>5943900</v>
      </c>
      <c r="T17" s="4">
        <f t="shared" si="2"/>
        <v>12527960</v>
      </c>
      <c r="U17" s="4">
        <f t="shared" si="6"/>
        <v>7540800</v>
      </c>
      <c r="V17" s="5">
        <v>1.9900000000000001E-2</v>
      </c>
    </row>
    <row r="18" spans="1:22" x14ac:dyDescent="0.2">
      <c r="A18" s="16">
        <v>45369</v>
      </c>
      <c r="F18" s="4">
        <f t="shared" si="4"/>
        <v>1365106380</v>
      </c>
      <c r="G18" s="4">
        <v>1434800</v>
      </c>
      <c r="H18" s="4">
        <v>647400</v>
      </c>
      <c r="I18" s="4">
        <v>787400</v>
      </c>
      <c r="J18" s="4">
        <v>31141080000</v>
      </c>
      <c r="K18" s="4">
        <f t="shared" si="5"/>
        <v>-441925537000</v>
      </c>
      <c r="L18" s="4">
        <v>2063</v>
      </c>
      <c r="M18" s="4">
        <v>3721</v>
      </c>
      <c r="N18" s="4">
        <v>373</v>
      </c>
      <c r="O18" s="4">
        <v>597</v>
      </c>
      <c r="P18" s="4">
        <v>3948100</v>
      </c>
      <c r="Q18" s="4">
        <v>6655400</v>
      </c>
      <c r="R18" s="5">
        <v>-3.2399999999999998E-2</v>
      </c>
      <c r="S18" s="4">
        <v>15643100</v>
      </c>
      <c r="T18" s="4">
        <f t="shared" si="2"/>
        <v>11911830</v>
      </c>
      <c r="U18" s="4">
        <f t="shared" si="6"/>
        <v>7540800</v>
      </c>
    </row>
    <row r="19" spans="1:22" x14ac:dyDescent="0.2">
      <c r="A19" s="16">
        <v>45366</v>
      </c>
      <c r="F19" s="4">
        <f t="shared" si="4"/>
        <v>1365106380</v>
      </c>
      <c r="G19" s="4">
        <v>542600</v>
      </c>
      <c r="H19" s="4">
        <v>285900</v>
      </c>
      <c r="I19" s="4">
        <v>256700</v>
      </c>
      <c r="J19" s="4">
        <v>10562810000</v>
      </c>
      <c r="K19" s="4">
        <f t="shared" si="5"/>
        <v>-473066617000</v>
      </c>
      <c r="L19" s="4">
        <v>1647</v>
      </c>
      <c r="M19" s="4">
        <v>2364</v>
      </c>
      <c r="N19" s="4">
        <v>337</v>
      </c>
      <c r="O19" s="4">
        <v>387</v>
      </c>
      <c r="P19" s="4">
        <v>3209200</v>
      </c>
      <c r="Q19" s="4">
        <v>3853700</v>
      </c>
      <c r="R19" s="5">
        <v>0</v>
      </c>
      <c r="S19" s="4">
        <v>7540800</v>
      </c>
      <c r="T19" s="4">
        <f t="shared" si="2"/>
        <v>12426760</v>
      </c>
      <c r="U19" s="4">
        <f t="shared" si="6"/>
        <v>7845500</v>
      </c>
    </row>
    <row r="20" spans="1:22" x14ac:dyDescent="0.2">
      <c r="A20" s="16" t="s">
        <v>334</v>
      </c>
      <c r="B20" s="4">
        <v>1057000</v>
      </c>
      <c r="C20" s="4">
        <v>1057000</v>
      </c>
      <c r="D20" s="4">
        <v>0</v>
      </c>
      <c r="E20" s="4">
        <v>0</v>
      </c>
      <c r="F20" s="4">
        <f t="shared" si="4"/>
        <v>1365106380</v>
      </c>
      <c r="G20" s="4">
        <v>305400</v>
      </c>
      <c r="H20" s="4">
        <v>273900</v>
      </c>
      <c r="I20" s="4">
        <v>31500</v>
      </c>
      <c r="J20" s="4">
        <v>1277985000</v>
      </c>
      <c r="K20" s="4">
        <f t="shared" si="5"/>
        <v>-483629427000</v>
      </c>
      <c r="L20" s="4">
        <v>980</v>
      </c>
      <c r="M20" s="4">
        <v>2070</v>
      </c>
      <c r="N20" s="4">
        <v>210</v>
      </c>
      <c r="O20" s="4">
        <v>344</v>
      </c>
      <c r="P20" s="4">
        <v>2833700</v>
      </c>
      <c r="Q20" s="4">
        <v>3773200</v>
      </c>
      <c r="R20" s="5">
        <v>-1.44E-2</v>
      </c>
      <c r="S20" s="4">
        <v>7845500</v>
      </c>
      <c r="T20" s="4">
        <f t="shared" si="2"/>
        <v>12893520</v>
      </c>
      <c r="U20" s="4">
        <f t="shared" si="6"/>
        <v>7986600</v>
      </c>
      <c r="V20" s="5">
        <v>2.0199999999999999E-2</v>
      </c>
    </row>
    <row r="21" spans="1:22" x14ac:dyDescent="0.2">
      <c r="A21" s="16">
        <v>45364</v>
      </c>
      <c r="F21" s="4">
        <f t="shared" si="4"/>
        <v>1365106380</v>
      </c>
      <c r="G21" s="4">
        <v>597200</v>
      </c>
      <c r="H21" s="4">
        <v>382300</v>
      </c>
      <c r="I21" s="4">
        <v>214900</v>
      </c>
      <c r="J21" s="4">
        <v>9132440000</v>
      </c>
      <c r="K21" s="4">
        <f t="shared" si="5"/>
        <v>-484907412000</v>
      </c>
      <c r="L21" s="4">
        <v>1744</v>
      </c>
      <c r="M21" s="4">
        <v>1463</v>
      </c>
      <c r="N21" s="4">
        <v>409</v>
      </c>
      <c r="O21" s="4">
        <v>285</v>
      </c>
      <c r="P21" s="4">
        <v>4273800</v>
      </c>
      <c r="Q21" s="4">
        <v>3031400</v>
      </c>
      <c r="R21" s="5">
        <v>1.95E-2</v>
      </c>
      <c r="S21" s="4">
        <v>20370300</v>
      </c>
      <c r="T21" s="4">
        <f t="shared" si="2"/>
        <v>11698250</v>
      </c>
      <c r="U21" s="4">
        <f t="shared" si="6"/>
        <v>7986600</v>
      </c>
    </row>
    <row r="22" spans="1:22" x14ac:dyDescent="0.2">
      <c r="A22" s="16" t="s">
        <v>332</v>
      </c>
      <c r="B22" s="4">
        <v>301000</v>
      </c>
      <c r="C22" s="4">
        <v>301000</v>
      </c>
      <c r="D22" s="4">
        <v>0</v>
      </c>
      <c r="E22" s="4">
        <v>0</v>
      </c>
      <c r="F22" s="4">
        <f t="shared" si="4"/>
        <v>1365106380</v>
      </c>
      <c r="G22" s="4">
        <v>86000</v>
      </c>
      <c r="H22" s="4">
        <v>695200</v>
      </c>
      <c r="I22" s="4">
        <v>-609200</v>
      </c>
      <c r="J22" s="4">
        <v>-24832380000</v>
      </c>
      <c r="K22" s="4">
        <f t="shared" si="5"/>
        <v>-494039852000</v>
      </c>
      <c r="L22" s="4">
        <v>1833</v>
      </c>
      <c r="M22" s="4">
        <v>2332</v>
      </c>
      <c r="N22" s="4">
        <v>357</v>
      </c>
      <c r="O22" s="4">
        <v>321</v>
      </c>
      <c r="P22" s="4">
        <v>4207100</v>
      </c>
      <c r="Q22" s="4">
        <v>3791000</v>
      </c>
      <c r="R22" s="5">
        <v>1.9900000000000001E-2</v>
      </c>
      <c r="S22" s="4">
        <v>8877100</v>
      </c>
      <c r="T22" s="4">
        <f t="shared" si="2"/>
        <v>11795040.1</v>
      </c>
      <c r="U22" s="4">
        <f t="shared" si="6"/>
        <v>7986600</v>
      </c>
      <c r="V22" s="5">
        <v>2.9100000000000001E-2</v>
      </c>
    </row>
    <row r="23" spans="1:22" x14ac:dyDescent="0.2">
      <c r="A23" s="16" t="s">
        <v>331</v>
      </c>
      <c r="B23" s="4">
        <v>108000</v>
      </c>
      <c r="C23" s="4">
        <v>108000</v>
      </c>
      <c r="D23" s="4">
        <v>0</v>
      </c>
      <c r="E23" s="4">
        <v>0</v>
      </c>
      <c r="F23" s="4">
        <f t="shared" si="4"/>
        <v>1365106380</v>
      </c>
      <c r="G23" s="4">
        <v>645800</v>
      </c>
      <c r="H23" s="4">
        <v>199700</v>
      </c>
      <c r="I23" s="4">
        <v>446100</v>
      </c>
      <c r="J23" s="4">
        <v>18088055000</v>
      </c>
      <c r="K23" s="4">
        <f t="shared" si="5"/>
        <v>-469207472000</v>
      </c>
      <c r="L23" s="4">
        <v>1768</v>
      </c>
      <c r="M23" s="4">
        <v>3707</v>
      </c>
      <c r="N23" s="4">
        <v>326</v>
      </c>
      <c r="O23" s="4">
        <v>641</v>
      </c>
      <c r="P23" s="4">
        <v>3378000</v>
      </c>
      <c r="Q23" s="4">
        <v>7091400</v>
      </c>
      <c r="R23" s="5">
        <v>-1.4800000000000001E-2</v>
      </c>
      <c r="S23" s="4">
        <v>11381600</v>
      </c>
      <c r="T23" s="4">
        <f t="shared" si="2"/>
        <v>11954460.1</v>
      </c>
      <c r="U23" s="4">
        <f t="shared" si="6"/>
        <v>7986600</v>
      </c>
      <c r="V23" s="5">
        <v>3.1600000000000003E-2</v>
      </c>
    </row>
    <row r="24" spans="1:22" x14ac:dyDescent="0.2">
      <c r="A24" s="16" t="s">
        <v>330</v>
      </c>
      <c r="B24" s="4">
        <v>38000</v>
      </c>
      <c r="C24" s="4">
        <v>38000</v>
      </c>
      <c r="D24" s="4">
        <v>0</v>
      </c>
      <c r="E24" s="4">
        <v>0</v>
      </c>
      <c r="F24" s="4">
        <f t="shared" si="4"/>
        <v>1365106380</v>
      </c>
      <c r="G24" s="4">
        <v>828400</v>
      </c>
      <c r="H24" s="4">
        <v>918500</v>
      </c>
      <c r="I24" s="4">
        <v>-90100</v>
      </c>
      <c r="J24" s="4">
        <v>-3884905000</v>
      </c>
      <c r="K24" s="4">
        <f t="shared" si="5"/>
        <v>-487295527000</v>
      </c>
      <c r="L24" s="4">
        <v>2205</v>
      </c>
      <c r="M24" s="4">
        <v>5648</v>
      </c>
      <c r="N24" s="4">
        <v>479</v>
      </c>
      <c r="O24" s="4">
        <v>975</v>
      </c>
      <c r="P24" s="4">
        <v>4994700</v>
      </c>
      <c r="Q24" s="4">
        <v>15124300</v>
      </c>
      <c r="R24" s="5">
        <v>-3.9E-2</v>
      </c>
      <c r="S24" s="4">
        <v>22687300</v>
      </c>
      <c r="T24" s="4">
        <f t="shared" si="2"/>
        <v>12228590.1</v>
      </c>
      <c r="U24" s="4">
        <f t="shared" si="6"/>
        <v>7986600</v>
      </c>
      <c r="V24" s="5">
        <v>3.7599999999999995E-2</v>
      </c>
    </row>
    <row r="25" spans="1:22" x14ac:dyDescent="0.2">
      <c r="A25" s="16" t="s">
        <v>329</v>
      </c>
      <c r="B25" s="4">
        <v>305900</v>
      </c>
      <c r="C25" s="4">
        <v>305900</v>
      </c>
      <c r="D25" s="4">
        <v>0</v>
      </c>
      <c r="E25" s="4">
        <v>0</v>
      </c>
      <c r="F25" s="4">
        <f t="shared" si="4"/>
        <v>1365106380</v>
      </c>
      <c r="G25" s="4">
        <v>291700</v>
      </c>
      <c r="H25" s="4">
        <v>1921300</v>
      </c>
      <c r="I25" s="4">
        <v>-1629600</v>
      </c>
      <c r="J25" s="4">
        <v>-69315090000</v>
      </c>
      <c r="K25" s="4">
        <f t="shared" si="5"/>
        <v>-483410622000</v>
      </c>
      <c r="L25" s="4">
        <v>1454</v>
      </c>
      <c r="M25" s="4">
        <v>1906</v>
      </c>
      <c r="N25" s="4">
        <v>237</v>
      </c>
      <c r="O25" s="4">
        <v>460</v>
      </c>
      <c r="P25" s="4">
        <v>3161600</v>
      </c>
      <c r="Q25" s="4">
        <v>4036500</v>
      </c>
      <c r="R25" s="5">
        <v>-3.4999999999999996E-3</v>
      </c>
      <c r="S25" s="4">
        <v>7986600</v>
      </c>
      <c r="T25" s="4">
        <f t="shared" si="2"/>
        <v>12705250.1</v>
      </c>
      <c r="U25" s="4">
        <f t="shared" si="6"/>
        <v>8545500</v>
      </c>
      <c r="V25" s="5">
        <v>2.0799999999999999E-2</v>
      </c>
    </row>
    <row r="26" spans="1:22" x14ac:dyDescent="0.2">
      <c r="A26" s="16" t="s">
        <v>328</v>
      </c>
      <c r="B26" s="4">
        <v>1065000</v>
      </c>
      <c r="C26" s="4">
        <v>1066710</v>
      </c>
      <c r="D26" s="4">
        <v>-1710</v>
      </c>
      <c r="E26" s="4">
        <v>-74040000</v>
      </c>
      <c r="F26" s="4">
        <f t="shared" si="4"/>
        <v>1365106380</v>
      </c>
      <c r="G26" s="4">
        <v>124600</v>
      </c>
      <c r="H26" s="4">
        <v>1095500</v>
      </c>
      <c r="I26" s="4">
        <v>-970900</v>
      </c>
      <c r="J26" s="4">
        <v>-41430270000</v>
      </c>
      <c r="K26" s="4">
        <f t="shared" si="5"/>
        <v>-414095532000</v>
      </c>
      <c r="L26" s="4">
        <v>2630</v>
      </c>
      <c r="M26" s="4">
        <v>2097</v>
      </c>
      <c r="N26" s="4">
        <v>400</v>
      </c>
      <c r="O26" s="4">
        <v>425</v>
      </c>
      <c r="P26" s="4">
        <v>4624700</v>
      </c>
      <c r="Q26" s="4">
        <v>4883000</v>
      </c>
      <c r="R26" s="5">
        <v>1.3100000000000001E-2</v>
      </c>
      <c r="S26" s="4">
        <v>14401800</v>
      </c>
      <c r="T26" s="4">
        <f t="shared" si="2"/>
        <v>12793690.1</v>
      </c>
      <c r="U26" s="4">
        <f t="shared" si="6"/>
        <v>8417600</v>
      </c>
      <c r="V26" s="5">
        <v>3.9100000000000003E-2</v>
      </c>
    </row>
    <row r="27" spans="1:22" x14ac:dyDescent="0.2">
      <c r="A27" s="16" t="s">
        <v>327</v>
      </c>
      <c r="B27" s="4">
        <v>1670100</v>
      </c>
      <c r="C27" s="4">
        <v>1670100</v>
      </c>
      <c r="D27" s="4">
        <v>0</v>
      </c>
      <c r="E27" s="4">
        <v>0</v>
      </c>
      <c r="F27" s="4">
        <f t="shared" si="4"/>
        <v>1439146380</v>
      </c>
      <c r="G27" s="4">
        <v>411400</v>
      </c>
      <c r="H27" s="4">
        <v>576400</v>
      </c>
      <c r="I27" s="4">
        <v>-165000</v>
      </c>
      <c r="J27" s="4">
        <v>-6896895000</v>
      </c>
      <c r="K27" s="4">
        <f t="shared" si="5"/>
        <v>-372665262000</v>
      </c>
      <c r="L27" s="4">
        <v>1284</v>
      </c>
      <c r="M27" s="4">
        <v>1385</v>
      </c>
      <c r="N27" s="4">
        <v>272</v>
      </c>
      <c r="O27" s="4">
        <v>275</v>
      </c>
      <c r="P27" s="4">
        <v>2931700</v>
      </c>
      <c r="Q27" s="4">
        <v>2541100</v>
      </c>
      <c r="R27" s="5">
        <v>8.3999999999999995E-3</v>
      </c>
      <c r="S27" s="4">
        <v>8545500</v>
      </c>
      <c r="T27" s="4">
        <f t="shared" si="2"/>
        <v>13168760.1</v>
      </c>
      <c r="U27" s="4">
        <f t="shared" si="6"/>
        <v>8417600</v>
      </c>
      <c r="V27" s="5">
        <v>1.9E-2</v>
      </c>
    </row>
    <row r="28" spans="1:22" x14ac:dyDescent="0.2">
      <c r="A28" s="16" t="s">
        <v>326</v>
      </c>
      <c r="B28" s="4">
        <v>209400</v>
      </c>
      <c r="C28" s="4">
        <v>209400</v>
      </c>
      <c r="D28" s="4">
        <v>0</v>
      </c>
      <c r="E28" s="4">
        <v>0</v>
      </c>
      <c r="F28" s="4">
        <f t="shared" si="4"/>
        <v>1439146380</v>
      </c>
      <c r="G28" s="4">
        <v>399600</v>
      </c>
      <c r="H28" s="4">
        <v>534300</v>
      </c>
      <c r="I28" s="4">
        <v>-134700</v>
      </c>
      <c r="J28" s="4">
        <v>-5730710000</v>
      </c>
      <c r="K28" s="4">
        <f t="shared" si="5"/>
        <v>-365768367000</v>
      </c>
      <c r="L28" s="4">
        <v>1928</v>
      </c>
      <c r="M28" s="4">
        <v>1895</v>
      </c>
      <c r="N28" s="4">
        <v>387</v>
      </c>
      <c r="O28" s="4">
        <v>401</v>
      </c>
      <c r="P28" s="4">
        <v>3665100</v>
      </c>
      <c r="Q28" s="4">
        <v>4091400</v>
      </c>
      <c r="R28" s="5">
        <v>0</v>
      </c>
      <c r="S28" s="4">
        <v>9481800</v>
      </c>
      <c r="T28" s="4">
        <f t="shared" si="2"/>
        <v>13900010.199999999</v>
      </c>
      <c r="U28" s="4">
        <f t="shared" si="6"/>
        <v>8417600</v>
      </c>
      <c r="V28" s="5">
        <v>2.0199999999999999E-2</v>
      </c>
    </row>
    <row r="29" spans="1:22" x14ac:dyDescent="0.2">
      <c r="A29" s="16" t="s">
        <v>325</v>
      </c>
      <c r="B29" s="4">
        <v>79000</v>
      </c>
      <c r="C29" s="4">
        <v>79000</v>
      </c>
      <c r="D29" s="4">
        <v>0</v>
      </c>
      <c r="E29" s="4">
        <v>0</v>
      </c>
      <c r="F29" s="4">
        <f t="shared" si="4"/>
        <v>1439146380</v>
      </c>
      <c r="G29" s="4">
        <v>294700</v>
      </c>
      <c r="H29" s="4">
        <v>519200</v>
      </c>
      <c r="I29" s="4">
        <v>-224500</v>
      </c>
      <c r="J29" s="4">
        <v>-9382875000</v>
      </c>
      <c r="K29" s="4">
        <f t="shared" si="5"/>
        <v>-360037657000</v>
      </c>
      <c r="L29" s="4">
        <v>1524</v>
      </c>
      <c r="M29" s="4">
        <v>2782</v>
      </c>
      <c r="N29" s="4">
        <v>313</v>
      </c>
      <c r="O29" s="4">
        <v>446</v>
      </c>
      <c r="P29" s="4">
        <v>3299000</v>
      </c>
      <c r="Q29" s="4">
        <v>5137900</v>
      </c>
      <c r="R29" s="5">
        <v>-8.3000000000000001E-3</v>
      </c>
      <c r="S29" s="4">
        <v>12690100</v>
      </c>
      <c r="T29" s="4">
        <f t="shared" si="2"/>
        <v>13472883.199999999</v>
      </c>
      <c r="U29" s="4">
        <f t="shared" si="6"/>
        <v>8417600</v>
      </c>
      <c r="V29" s="5">
        <v>1.44E-2</v>
      </c>
    </row>
    <row r="30" spans="1:22" x14ac:dyDescent="0.2">
      <c r="A30" s="16" t="s">
        <v>324</v>
      </c>
      <c r="B30" s="4">
        <v>2687800</v>
      </c>
      <c r="C30" s="4">
        <v>2687800</v>
      </c>
      <c r="D30" s="4">
        <v>0</v>
      </c>
      <c r="E30" s="4">
        <v>0</v>
      </c>
      <c r="F30" s="4">
        <f t="shared" si="4"/>
        <v>1439146380</v>
      </c>
      <c r="G30" s="4">
        <v>905400</v>
      </c>
      <c r="H30" s="4">
        <v>470800</v>
      </c>
      <c r="I30" s="4">
        <v>434600</v>
      </c>
      <c r="J30" s="4">
        <v>18335045000</v>
      </c>
      <c r="K30" s="4">
        <f t="shared" si="5"/>
        <v>-350654782000</v>
      </c>
      <c r="L30" s="4">
        <v>1701</v>
      </c>
      <c r="M30" s="4">
        <v>2599</v>
      </c>
      <c r="N30" s="4">
        <v>372</v>
      </c>
      <c r="O30" s="4">
        <v>499</v>
      </c>
      <c r="P30" s="4">
        <v>3530300</v>
      </c>
      <c r="Q30" s="4">
        <v>5138200</v>
      </c>
      <c r="R30" s="5">
        <v>0</v>
      </c>
      <c r="S30" s="4">
        <v>12513100</v>
      </c>
      <c r="T30" s="4">
        <f t="shared" si="2"/>
        <v>13818423.199999999</v>
      </c>
      <c r="U30" s="4">
        <f t="shared" si="6"/>
        <v>8417600</v>
      </c>
      <c r="V30" s="5">
        <v>2.6000000000000002E-2</v>
      </c>
    </row>
    <row r="31" spans="1:22" x14ac:dyDescent="0.2">
      <c r="A31" s="16" t="s">
        <v>323</v>
      </c>
      <c r="B31" s="4">
        <v>123500</v>
      </c>
      <c r="C31" s="4">
        <v>123500</v>
      </c>
      <c r="D31" s="4">
        <v>0</v>
      </c>
      <c r="E31" s="4">
        <v>0</v>
      </c>
      <c r="F31" s="4">
        <f t="shared" si="4"/>
        <v>1439146380</v>
      </c>
      <c r="G31" s="4">
        <v>205000</v>
      </c>
      <c r="H31" s="4">
        <v>518800</v>
      </c>
      <c r="I31" s="4">
        <v>-313800</v>
      </c>
      <c r="J31" s="4">
        <v>-12839935000</v>
      </c>
      <c r="K31" s="4">
        <f t="shared" si="5"/>
        <v>-368989827000</v>
      </c>
      <c r="L31" s="4">
        <v>1520</v>
      </c>
      <c r="M31" s="4">
        <v>2319</v>
      </c>
      <c r="N31" s="4">
        <v>267</v>
      </c>
      <c r="O31" s="4">
        <v>365</v>
      </c>
      <c r="P31" s="4">
        <v>2701400</v>
      </c>
      <c r="Q31" s="4">
        <v>4296500</v>
      </c>
      <c r="R31" s="5">
        <v>6.0000000000000001E-3</v>
      </c>
      <c r="S31" s="4">
        <v>8417600</v>
      </c>
      <c r="T31" s="4">
        <f t="shared" si="2"/>
        <v>14228883.199999999</v>
      </c>
      <c r="U31" s="4">
        <f t="shared" si="6"/>
        <v>9845001</v>
      </c>
      <c r="V31" s="5">
        <v>1.89E-2</v>
      </c>
    </row>
    <row r="32" spans="1:22" x14ac:dyDescent="0.2">
      <c r="A32" s="16" t="s">
        <v>322</v>
      </c>
      <c r="B32" s="4">
        <v>1331900</v>
      </c>
      <c r="C32" s="4">
        <v>1331900</v>
      </c>
      <c r="D32" s="4">
        <v>0</v>
      </c>
      <c r="E32" s="4">
        <v>0</v>
      </c>
      <c r="F32" s="4">
        <f t="shared" si="4"/>
        <v>1439146380</v>
      </c>
      <c r="G32" s="4">
        <v>0</v>
      </c>
      <c r="H32" s="4">
        <v>0</v>
      </c>
      <c r="I32" s="4">
        <v>0</v>
      </c>
      <c r="J32" s="4">
        <v>-27718983000</v>
      </c>
      <c r="K32" s="4">
        <f t="shared" si="5"/>
        <v>-356149892000</v>
      </c>
      <c r="L32" s="4">
        <v>1709</v>
      </c>
      <c r="M32" s="4">
        <v>1749</v>
      </c>
      <c r="N32" s="4">
        <v>361</v>
      </c>
      <c r="O32" s="4">
        <v>457</v>
      </c>
      <c r="P32" s="4">
        <v>3425100</v>
      </c>
      <c r="Q32" s="4">
        <v>4241200</v>
      </c>
      <c r="R32" s="5">
        <v>1.83E-2</v>
      </c>
      <c r="S32" s="4">
        <v>9845001</v>
      </c>
      <c r="T32" s="4">
        <f t="shared" si="2"/>
        <v>13671573.1</v>
      </c>
      <c r="U32" s="4">
        <f t="shared" si="6"/>
        <v>12296200</v>
      </c>
      <c r="V32" s="5">
        <v>2.2700000000000001E-2</v>
      </c>
    </row>
    <row r="33" spans="1:22" x14ac:dyDescent="0.2">
      <c r="A33" s="16" t="s">
        <v>321</v>
      </c>
      <c r="B33" s="4">
        <v>201400</v>
      </c>
      <c r="C33" s="4">
        <v>201400</v>
      </c>
      <c r="D33" s="4">
        <v>0</v>
      </c>
      <c r="E33" s="4">
        <v>0</v>
      </c>
      <c r="F33" s="4">
        <f t="shared" si="4"/>
        <v>1439146380</v>
      </c>
      <c r="G33" s="4">
        <v>580200</v>
      </c>
      <c r="H33" s="4">
        <v>603500</v>
      </c>
      <c r="I33" s="4">
        <v>-23300</v>
      </c>
      <c r="J33" s="4">
        <v>-973085000</v>
      </c>
      <c r="K33" s="4">
        <f t="shared" si="5"/>
        <v>-328430909000</v>
      </c>
      <c r="L33" s="4">
        <v>2475</v>
      </c>
      <c r="M33" s="4">
        <v>1863</v>
      </c>
      <c r="N33" s="4">
        <v>498</v>
      </c>
      <c r="O33" s="4">
        <v>466</v>
      </c>
      <c r="P33" s="4">
        <v>5223200</v>
      </c>
      <c r="Q33" s="4">
        <v>4142500</v>
      </c>
      <c r="R33" s="5">
        <v>2.75E-2</v>
      </c>
      <c r="S33" s="4">
        <v>12975800</v>
      </c>
      <c r="T33" s="4">
        <f t="shared" si="2"/>
        <v>13382883.1</v>
      </c>
      <c r="U33" s="4">
        <f t="shared" si="6"/>
        <v>12296200</v>
      </c>
      <c r="V33" s="5">
        <v>3.1400000000000004E-2</v>
      </c>
    </row>
    <row r="34" spans="1:22" x14ac:dyDescent="0.2">
      <c r="A34" s="16" t="s">
        <v>320</v>
      </c>
      <c r="B34" s="4">
        <v>522400</v>
      </c>
      <c r="C34" s="4">
        <v>522400</v>
      </c>
      <c r="D34" s="4">
        <v>0</v>
      </c>
      <c r="E34" s="4">
        <v>0</v>
      </c>
      <c r="F34" s="4">
        <f t="shared" si="4"/>
        <v>1439146380</v>
      </c>
      <c r="G34" s="4">
        <v>460100</v>
      </c>
      <c r="H34" s="4">
        <v>659700</v>
      </c>
      <c r="I34" s="4">
        <v>-199600</v>
      </c>
      <c r="J34" s="4">
        <v>-7923550000</v>
      </c>
      <c r="K34" s="4">
        <f t="shared" si="5"/>
        <v>-327457824000</v>
      </c>
      <c r="L34" s="4">
        <v>5018</v>
      </c>
      <c r="M34" s="4">
        <v>4322</v>
      </c>
      <c r="N34" s="4">
        <v>718</v>
      </c>
      <c r="O34" s="4">
        <v>670</v>
      </c>
      <c r="P34" s="4">
        <v>7838400</v>
      </c>
      <c r="Q34" s="4">
        <v>8579100</v>
      </c>
      <c r="R34" s="5">
        <v>-4.8999999999999998E-3</v>
      </c>
      <c r="S34" s="4">
        <v>25428600</v>
      </c>
      <c r="T34" s="4">
        <f t="shared" si="2"/>
        <v>11813540</v>
      </c>
      <c r="U34" s="4">
        <f t="shared" si="6"/>
        <v>8418830</v>
      </c>
      <c r="V34" s="5">
        <v>5.5500000000000001E-2</v>
      </c>
    </row>
    <row r="35" spans="1:22" x14ac:dyDescent="0.2">
      <c r="A35" s="16" t="s">
        <v>319</v>
      </c>
      <c r="B35" s="4">
        <v>2550000</v>
      </c>
      <c r="C35" s="4">
        <v>2550000</v>
      </c>
      <c r="D35" s="4">
        <v>0</v>
      </c>
      <c r="E35" s="4">
        <v>0</v>
      </c>
      <c r="F35" s="4">
        <f t="shared" si="4"/>
        <v>1439146380</v>
      </c>
      <c r="G35" s="4">
        <v>1503000</v>
      </c>
      <c r="H35" s="4">
        <v>616069</v>
      </c>
      <c r="I35" s="4">
        <v>886931</v>
      </c>
      <c r="J35" s="4">
        <v>35101487000</v>
      </c>
      <c r="K35" s="4">
        <f t="shared" si="5"/>
        <v>-319534274000</v>
      </c>
      <c r="L35" s="4">
        <v>4205</v>
      </c>
      <c r="M35" s="4">
        <v>1279</v>
      </c>
      <c r="N35" s="4">
        <v>571</v>
      </c>
      <c r="O35" s="4">
        <v>294</v>
      </c>
      <c r="P35" s="4">
        <v>6670700</v>
      </c>
      <c r="Q35" s="4">
        <v>2962300</v>
      </c>
      <c r="R35" s="5">
        <v>3.3399999999999999E-2</v>
      </c>
      <c r="S35" s="4">
        <v>12753200</v>
      </c>
      <c r="T35" s="4">
        <f t="shared" si="2"/>
        <v>11630630</v>
      </c>
      <c r="U35" s="4">
        <f t="shared" si="6"/>
        <v>8418830</v>
      </c>
      <c r="V35" s="5">
        <v>3.4700000000000002E-2</v>
      </c>
    </row>
    <row r="36" spans="1:22" x14ac:dyDescent="0.2">
      <c r="A36" s="16" t="s">
        <v>318</v>
      </c>
      <c r="B36" s="4">
        <v>1020300</v>
      </c>
      <c r="C36" s="4">
        <v>1020300</v>
      </c>
      <c r="D36" s="4">
        <v>0</v>
      </c>
      <c r="E36" s="4">
        <v>0</v>
      </c>
      <c r="F36" s="4">
        <f t="shared" si="4"/>
        <v>1439146380</v>
      </c>
      <c r="G36" s="4">
        <v>191900</v>
      </c>
      <c r="H36" s="4">
        <v>773200</v>
      </c>
      <c r="I36" s="4">
        <v>-581300</v>
      </c>
      <c r="J36" s="4">
        <v>-22489720000</v>
      </c>
      <c r="K36" s="4">
        <f t="shared" si="5"/>
        <v>-354635761000</v>
      </c>
      <c r="L36" s="4">
        <v>1958</v>
      </c>
      <c r="M36" s="4">
        <v>1304</v>
      </c>
      <c r="N36" s="4">
        <v>356</v>
      </c>
      <c r="O36" s="4">
        <v>374</v>
      </c>
      <c r="P36" s="4">
        <v>3811600</v>
      </c>
      <c r="Q36" s="4">
        <v>3651000</v>
      </c>
      <c r="R36" s="5">
        <v>2.5999999999999999E-3</v>
      </c>
      <c r="S36" s="4">
        <v>15286200</v>
      </c>
      <c r="T36" s="4">
        <f t="shared" si="2"/>
        <v>11085343.199999999</v>
      </c>
      <c r="U36" s="4">
        <f t="shared" si="6"/>
        <v>8418830</v>
      </c>
      <c r="V36" s="5">
        <v>1.9099999999999999E-2</v>
      </c>
    </row>
    <row r="37" spans="1:22" x14ac:dyDescent="0.2">
      <c r="A37" s="16" t="s">
        <v>317</v>
      </c>
      <c r="B37" s="4">
        <v>6000000</v>
      </c>
      <c r="C37" s="4">
        <v>6000000</v>
      </c>
      <c r="D37" s="4">
        <v>0</v>
      </c>
      <c r="E37" s="4">
        <v>0</v>
      </c>
      <c r="F37" s="4">
        <f t="shared" si="4"/>
        <v>1439146380</v>
      </c>
      <c r="G37" s="4">
        <v>260300</v>
      </c>
      <c r="H37" s="4">
        <v>943800</v>
      </c>
      <c r="I37" s="4">
        <v>-683500</v>
      </c>
      <c r="J37" s="4">
        <v>-26446705000</v>
      </c>
      <c r="K37" s="4">
        <f t="shared" si="5"/>
        <v>-332146041000</v>
      </c>
      <c r="L37" s="4">
        <v>1225</v>
      </c>
      <c r="M37" s="4">
        <v>1464</v>
      </c>
      <c r="N37" s="4">
        <v>221</v>
      </c>
      <c r="O37" s="4">
        <v>275</v>
      </c>
      <c r="P37" s="4">
        <v>2269900</v>
      </c>
      <c r="Q37" s="4">
        <v>2811200</v>
      </c>
      <c r="R37" s="5">
        <v>0</v>
      </c>
      <c r="S37" s="4">
        <v>12296200</v>
      </c>
      <c r="T37" s="4">
        <f t="shared" si="2"/>
        <v>10438103.199999999</v>
      </c>
      <c r="U37" s="4">
        <f t="shared" si="6"/>
        <v>4271900</v>
      </c>
      <c r="V37" s="5">
        <v>1.29E-2</v>
      </c>
    </row>
    <row r="38" spans="1:22" x14ac:dyDescent="0.2">
      <c r="A38" s="16" t="s">
        <v>316</v>
      </c>
      <c r="B38" s="4">
        <v>513700</v>
      </c>
      <c r="C38" s="4">
        <v>513700</v>
      </c>
      <c r="D38" s="4">
        <v>0</v>
      </c>
      <c r="E38" s="4">
        <v>0</v>
      </c>
      <c r="F38" s="4">
        <f t="shared" si="4"/>
        <v>1439146380</v>
      </c>
      <c r="G38" s="4">
        <v>221200</v>
      </c>
      <c r="H38" s="4">
        <v>1496601</v>
      </c>
      <c r="I38" s="4">
        <v>-1275401</v>
      </c>
      <c r="J38" s="4">
        <v>-49330906000</v>
      </c>
      <c r="K38" s="4">
        <f t="shared" si="5"/>
        <v>-305699336000</v>
      </c>
      <c r="L38" s="4">
        <v>2035</v>
      </c>
      <c r="M38" s="4">
        <v>1783</v>
      </c>
      <c r="N38" s="4">
        <v>393</v>
      </c>
      <c r="O38" s="4">
        <v>406</v>
      </c>
      <c r="P38" s="4">
        <v>4559800</v>
      </c>
      <c r="Q38" s="4">
        <v>5172000</v>
      </c>
      <c r="R38" s="5">
        <v>1.04E-2</v>
      </c>
      <c r="S38" s="4">
        <v>16794301</v>
      </c>
      <c r="T38" s="4">
        <f t="shared" si="2"/>
        <v>9479583.0999999996</v>
      </c>
      <c r="U38" s="4">
        <f t="shared" si="6"/>
        <v>4271900</v>
      </c>
      <c r="V38" s="5">
        <v>1.54E-2</v>
      </c>
    </row>
    <row r="39" spans="1:22" x14ac:dyDescent="0.2">
      <c r="A39" s="16" t="s">
        <v>315</v>
      </c>
      <c r="B39" s="4">
        <v>637530</v>
      </c>
      <c r="C39" s="4">
        <v>637530</v>
      </c>
      <c r="D39" s="4">
        <v>0</v>
      </c>
      <c r="E39" s="4">
        <v>0</v>
      </c>
      <c r="F39" s="4">
        <f t="shared" ref="F39:F44" si="7">E39+F40</f>
        <v>1439146380</v>
      </c>
      <c r="G39" s="4">
        <v>498400</v>
      </c>
      <c r="H39" s="4">
        <v>463000</v>
      </c>
      <c r="I39" s="4">
        <v>35400</v>
      </c>
      <c r="J39" s="4">
        <v>1391795000</v>
      </c>
      <c r="K39" s="4">
        <f t="shared" ref="K39:K44" si="8">K40+J39</f>
        <v>-256368430000</v>
      </c>
      <c r="L39" s="4">
        <v>1419</v>
      </c>
      <c r="M39" s="4">
        <v>2049</v>
      </c>
      <c r="N39" s="4">
        <v>258</v>
      </c>
      <c r="O39" s="4">
        <v>363</v>
      </c>
      <c r="P39" s="4">
        <v>2777900</v>
      </c>
      <c r="Q39" s="4">
        <v>3833100</v>
      </c>
      <c r="R39" s="5">
        <v>2.7000000000000001E-3</v>
      </c>
      <c r="S39" s="4">
        <v>8418830</v>
      </c>
      <c r="T39" s="4">
        <f t="shared" ref="T39:T44" si="9">AVERAGE(S40:S49)</f>
        <v>8987920.0999999996</v>
      </c>
      <c r="U39" s="4">
        <f t="shared" ref="U39:U44" si="10">MIN(S40:S44)</f>
        <v>4271900</v>
      </c>
      <c r="V39" s="5">
        <v>2.07E-2</v>
      </c>
    </row>
    <row r="40" spans="1:22" x14ac:dyDescent="0.2">
      <c r="A40" s="16" t="s">
        <v>314</v>
      </c>
      <c r="B40" s="4">
        <v>2467100</v>
      </c>
      <c r="C40" s="4">
        <v>2467100</v>
      </c>
      <c r="D40" s="4">
        <v>0</v>
      </c>
      <c r="E40" s="4">
        <v>0</v>
      </c>
      <c r="F40" s="4">
        <f t="shared" si="7"/>
        <v>1439146380</v>
      </c>
      <c r="G40" s="4">
        <v>359200</v>
      </c>
      <c r="H40" s="4">
        <v>1181000</v>
      </c>
      <c r="I40" s="4">
        <v>-821800</v>
      </c>
      <c r="J40" s="4">
        <v>-31537985000</v>
      </c>
      <c r="K40" s="4">
        <f t="shared" si="8"/>
        <v>-257760225000</v>
      </c>
      <c r="L40" s="4">
        <v>3739</v>
      </c>
      <c r="M40" s="4">
        <v>2659</v>
      </c>
      <c r="N40" s="4">
        <v>664</v>
      </c>
      <c r="O40" s="4">
        <v>431</v>
      </c>
      <c r="P40" s="4">
        <v>8038800</v>
      </c>
      <c r="Q40" s="4">
        <v>4892000</v>
      </c>
      <c r="R40" s="5">
        <v>2.9500000000000002E-2</v>
      </c>
      <c r="S40" s="4">
        <v>15968500</v>
      </c>
      <c r="T40" s="4">
        <f t="shared" si="9"/>
        <v>7950810.0999999996</v>
      </c>
      <c r="U40" s="4">
        <f t="shared" si="10"/>
        <v>4271900</v>
      </c>
      <c r="V40" s="5">
        <v>3.8599999999999995E-2</v>
      </c>
    </row>
    <row r="41" spans="1:22" x14ac:dyDescent="0.2">
      <c r="A41" s="16" t="s">
        <v>310</v>
      </c>
      <c r="B41" s="4">
        <v>1275169</v>
      </c>
      <c r="C41" s="4">
        <v>1275100</v>
      </c>
      <c r="D41" s="4">
        <v>69</v>
      </c>
      <c r="E41" s="4">
        <v>2580000</v>
      </c>
      <c r="F41" s="4">
        <f t="shared" si="7"/>
        <v>1439146380</v>
      </c>
      <c r="G41" s="4">
        <v>526600</v>
      </c>
      <c r="H41" s="4">
        <v>911000</v>
      </c>
      <c r="I41" s="4">
        <v>-384400</v>
      </c>
      <c r="J41" s="4">
        <v>-13770770000</v>
      </c>
      <c r="K41" s="4">
        <f t="shared" si="8"/>
        <v>-226222240000</v>
      </c>
      <c r="L41" s="4">
        <v>3975</v>
      </c>
      <c r="M41" s="4">
        <v>1367</v>
      </c>
      <c r="N41" s="4">
        <v>563</v>
      </c>
      <c r="O41" s="4">
        <v>258</v>
      </c>
      <c r="P41" s="4">
        <v>7099700</v>
      </c>
      <c r="Q41" s="4">
        <v>2896100</v>
      </c>
      <c r="R41" s="5">
        <v>4.6300000000000001E-2</v>
      </c>
      <c r="S41" s="4">
        <v>12522200</v>
      </c>
      <c r="T41" s="4">
        <f t="shared" si="9"/>
        <v>7108890.0999999996</v>
      </c>
      <c r="U41" s="4">
        <f t="shared" si="10"/>
        <v>4271900</v>
      </c>
      <c r="V41" s="5">
        <v>4.0300000000000002E-2</v>
      </c>
    </row>
    <row r="42" spans="1:22" x14ac:dyDescent="0.2">
      <c r="A42" s="16" t="s">
        <v>309</v>
      </c>
      <c r="B42" s="4">
        <v>0</v>
      </c>
      <c r="C42" s="4">
        <v>0</v>
      </c>
      <c r="D42" s="4">
        <v>0</v>
      </c>
      <c r="E42" s="4">
        <v>0</v>
      </c>
      <c r="F42" s="4">
        <f t="shared" si="7"/>
        <v>1436566380</v>
      </c>
      <c r="G42" s="4">
        <v>376400</v>
      </c>
      <c r="H42" s="4">
        <v>523000</v>
      </c>
      <c r="I42" s="4">
        <v>-146600</v>
      </c>
      <c r="J42" s="4">
        <v>-5233135000</v>
      </c>
      <c r="K42" s="4">
        <f t="shared" si="8"/>
        <v>-212451470000</v>
      </c>
      <c r="L42" s="4">
        <v>873</v>
      </c>
      <c r="M42" s="4">
        <v>996</v>
      </c>
      <c r="N42" s="4">
        <v>151</v>
      </c>
      <c r="O42" s="4">
        <v>184</v>
      </c>
      <c r="P42" s="4">
        <v>2117100</v>
      </c>
      <c r="Q42" s="4">
        <v>1896500</v>
      </c>
      <c r="R42" s="5">
        <v>4.3E-3</v>
      </c>
      <c r="S42" s="4">
        <v>4271900</v>
      </c>
      <c r="T42" s="4">
        <f t="shared" si="9"/>
        <v>8103990.0999999996</v>
      </c>
      <c r="U42" s="4">
        <f t="shared" si="10"/>
        <v>5823800</v>
      </c>
      <c r="V42" s="5">
        <v>1.66E-2</v>
      </c>
    </row>
    <row r="43" spans="1:22" x14ac:dyDescent="0.2">
      <c r="A43" s="16" t="s">
        <v>306</v>
      </c>
      <c r="B43" s="4">
        <v>67808</v>
      </c>
      <c r="C43" s="4">
        <v>53600</v>
      </c>
      <c r="D43" s="4">
        <v>14208</v>
      </c>
      <c r="E43" s="4">
        <v>489470000</v>
      </c>
      <c r="F43" s="4">
        <f t="shared" si="7"/>
        <v>1436566380</v>
      </c>
      <c r="G43" s="4">
        <v>648700</v>
      </c>
      <c r="H43" s="4">
        <v>696500</v>
      </c>
      <c r="I43" s="4">
        <v>-47800</v>
      </c>
      <c r="J43" s="4">
        <v>-1606860000</v>
      </c>
      <c r="K43" s="4">
        <f t="shared" si="8"/>
        <v>-207218335000</v>
      </c>
      <c r="L43" s="4">
        <v>2750</v>
      </c>
      <c r="M43" s="4">
        <v>1119</v>
      </c>
      <c r="N43" s="4">
        <v>525</v>
      </c>
      <c r="O43" s="4">
        <v>251</v>
      </c>
      <c r="P43" s="4">
        <v>6319100</v>
      </c>
      <c r="Q43" s="4">
        <v>2931500</v>
      </c>
      <c r="R43" s="5">
        <v>3.9599999999999996E-2</v>
      </c>
      <c r="S43" s="4">
        <v>10088900</v>
      </c>
      <c r="T43" s="4">
        <f t="shared" si="9"/>
        <v>7670690.0999999996</v>
      </c>
      <c r="U43" s="4">
        <f t="shared" si="10"/>
        <v>5823800</v>
      </c>
      <c r="V43" s="5">
        <v>4.4500000000000005E-2</v>
      </c>
    </row>
    <row r="44" spans="1:22" x14ac:dyDescent="0.2">
      <c r="A44" s="16" t="s">
        <v>305</v>
      </c>
      <c r="B44" s="4">
        <v>1870400</v>
      </c>
      <c r="C44" s="4">
        <v>1870469</v>
      </c>
      <c r="D44" s="4">
        <v>-69</v>
      </c>
      <c r="E44" s="4">
        <v>-2520000</v>
      </c>
      <c r="F44" s="4">
        <f t="shared" si="7"/>
        <v>947096380</v>
      </c>
      <c r="G44" s="4">
        <v>201069</v>
      </c>
      <c r="H44" s="4">
        <v>162000</v>
      </c>
      <c r="I44" s="4">
        <v>39069</v>
      </c>
      <c r="J44" s="4">
        <v>1338124000</v>
      </c>
      <c r="K44" s="4">
        <f t="shared" si="8"/>
        <v>-205611475000</v>
      </c>
      <c r="L44" s="4">
        <v>667</v>
      </c>
      <c r="M44" s="4">
        <v>622</v>
      </c>
      <c r="N44" s="4">
        <v>138</v>
      </c>
      <c r="O44" s="4">
        <v>129</v>
      </c>
      <c r="P44" s="4">
        <v>1677400</v>
      </c>
      <c r="Q44" s="4">
        <v>6185400</v>
      </c>
      <c r="R44" s="5">
        <v>0</v>
      </c>
      <c r="S44" s="4">
        <v>9735169</v>
      </c>
      <c r="T44" s="4">
        <f t="shared" si="9"/>
        <v>7527013.2000000002</v>
      </c>
      <c r="U44" s="4">
        <f t="shared" si="10"/>
        <v>3502200</v>
      </c>
      <c r="V44" s="5">
        <v>1.3100000000000001E-2</v>
      </c>
    </row>
    <row r="45" spans="1:22" x14ac:dyDescent="0.2">
      <c r="A45" s="16" t="s">
        <v>304</v>
      </c>
      <c r="B45" s="4">
        <v>1992200</v>
      </c>
      <c r="C45" s="4">
        <v>1992200</v>
      </c>
      <c r="D45" s="4">
        <v>0</v>
      </c>
      <c r="E45" s="4">
        <v>0</v>
      </c>
      <c r="F45" s="4">
        <f t="shared" ref="F45:F55" si="11">E45+F46</f>
        <v>949616380</v>
      </c>
      <c r="G45" s="4">
        <v>140900</v>
      </c>
      <c r="H45" s="4">
        <v>233500</v>
      </c>
      <c r="I45" s="4">
        <v>-92600</v>
      </c>
      <c r="J45" s="4">
        <v>-3190195000</v>
      </c>
      <c r="K45" s="4">
        <f t="shared" ref="K45:K55" si="12">K46+J45</f>
        <v>-206949599000</v>
      </c>
      <c r="L45" s="4">
        <v>1101</v>
      </c>
      <c r="M45" s="4">
        <v>2062</v>
      </c>
      <c r="N45" s="4">
        <v>162</v>
      </c>
      <c r="O45" s="4">
        <v>381</v>
      </c>
      <c r="P45" s="4">
        <v>1952100</v>
      </c>
      <c r="Q45" s="4">
        <v>4036300</v>
      </c>
      <c r="R45" s="5">
        <v>-1.1699999999999999E-2</v>
      </c>
      <c r="S45" s="4">
        <v>10924100</v>
      </c>
      <c r="T45" s="4">
        <f t="shared" ref="T45:T61" si="13">AVERAGE(S46:S55)</f>
        <v>7058143.2000000002</v>
      </c>
      <c r="U45" s="4">
        <f t="shared" ref="U45:U55" si="14">MIN(S46:S50)</f>
        <v>3502200</v>
      </c>
      <c r="V45" s="5">
        <v>1.8799999999999997E-2</v>
      </c>
    </row>
    <row r="46" spans="1:22" x14ac:dyDescent="0.2">
      <c r="A46" s="16" t="s">
        <v>303</v>
      </c>
      <c r="B46" s="4">
        <v>3460130</v>
      </c>
      <c r="C46" s="4">
        <v>3474340</v>
      </c>
      <c r="D46" s="4">
        <v>-14210</v>
      </c>
      <c r="E46" s="4">
        <v>-493453620</v>
      </c>
      <c r="F46" s="4">
        <f t="shared" si="11"/>
        <v>949616380</v>
      </c>
      <c r="G46" s="4">
        <v>378300</v>
      </c>
      <c r="H46" s="4">
        <v>203500</v>
      </c>
      <c r="I46" s="4">
        <v>174800</v>
      </c>
      <c r="J46" s="4">
        <v>6095960000</v>
      </c>
      <c r="K46" s="4">
        <f t="shared" si="12"/>
        <v>-203759404000</v>
      </c>
      <c r="L46" s="4">
        <v>728</v>
      </c>
      <c r="M46" s="4">
        <v>2092</v>
      </c>
      <c r="N46" s="4">
        <v>92</v>
      </c>
      <c r="O46" s="4">
        <v>304</v>
      </c>
      <c r="P46" s="4">
        <v>1290300</v>
      </c>
      <c r="Q46" s="4">
        <v>3527300</v>
      </c>
      <c r="R46" s="5">
        <v>-1.8799999999999997E-2</v>
      </c>
      <c r="S46" s="4">
        <v>9833332</v>
      </c>
      <c r="T46" s="4">
        <f t="shared" si="13"/>
        <v>6516907.2999999998</v>
      </c>
      <c r="U46" s="4">
        <f t="shared" si="14"/>
        <v>3502200</v>
      </c>
      <c r="V46" s="5">
        <v>2.4199999999999999E-2</v>
      </c>
    </row>
    <row r="47" spans="1:22" x14ac:dyDescent="0.2">
      <c r="A47" s="16" t="s">
        <v>299</v>
      </c>
      <c r="B47" s="4">
        <v>500000</v>
      </c>
      <c r="C47" s="4">
        <v>500000</v>
      </c>
      <c r="D47" s="4">
        <v>0</v>
      </c>
      <c r="E47" s="4">
        <v>0</v>
      </c>
      <c r="F47" s="4">
        <f t="shared" si="11"/>
        <v>1443070000</v>
      </c>
      <c r="G47" s="4">
        <v>552200</v>
      </c>
      <c r="H47" s="4">
        <v>146600</v>
      </c>
      <c r="I47" s="4">
        <v>405600</v>
      </c>
      <c r="J47" s="4">
        <v>14179990000</v>
      </c>
      <c r="K47" s="4">
        <f t="shared" si="12"/>
        <v>-209855364000</v>
      </c>
      <c r="L47" s="4">
        <v>661</v>
      </c>
      <c r="M47" s="4">
        <v>1475</v>
      </c>
      <c r="N47" s="4">
        <v>140</v>
      </c>
      <c r="O47" s="4">
        <v>342</v>
      </c>
      <c r="P47" s="4">
        <v>1405600</v>
      </c>
      <c r="Q47" s="4">
        <v>3420800</v>
      </c>
      <c r="R47" s="5">
        <v>-1.4000000000000002E-3</v>
      </c>
      <c r="S47" s="4">
        <v>5823800</v>
      </c>
      <c r="T47" s="4">
        <f t="shared" si="13"/>
        <v>6380552</v>
      </c>
      <c r="U47" s="4">
        <f t="shared" si="14"/>
        <v>3502200</v>
      </c>
      <c r="V47" s="5">
        <v>1.5700000000000002E-2</v>
      </c>
    </row>
    <row r="48" spans="1:22" x14ac:dyDescent="0.2">
      <c r="A48" s="16" t="s">
        <v>298</v>
      </c>
      <c r="B48" s="4">
        <v>2792300</v>
      </c>
      <c r="C48" s="4">
        <v>2792300</v>
      </c>
      <c r="D48" s="4">
        <v>0</v>
      </c>
      <c r="E48" s="4">
        <v>0</v>
      </c>
      <c r="F48" s="4">
        <f t="shared" si="11"/>
        <v>1443070000</v>
      </c>
      <c r="G48" s="4">
        <v>30400</v>
      </c>
      <c r="H48" s="4">
        <v>35900</v>
      </c>
      <c r="I48" s="4">
        <v>-5500</v>
      </c>
      <c r="J48" s="4">
        <v>-199450000</v>
      </c>
      <c r="K48" s="4">
        <f t="shared" si="12"/>
        <v>-224035354000</v>
      </c>
      <c r="L48" s="4">
        <v>455</v>
      </c>
      <c r="M48" s="4">
        <v>806</v>
      </c>
      <c r="N48" s="4">
        <v>86</v>
      </c>
      <c r="O48" s="4">
        <v>198</v>
      </c>
      <c r="P48" s="4">
        <v>969700</v>
      </c>
      <c r="Q48" s="4">
        <v>2153600</v>
      </c>
      <c r="R48" s="5">
        <v>-4.1999999999999997E-3</v>
      </c>
      <c r="S48" s="4">
        <v>7209100</v>
      </c>
      <c r="T48" s="4">
        <f t="shared" si="13"/>
        <v>6032507.0999999996</v>
      </c>
      <c r="U48" s="4">
        <f t="shared" si="14"/>
        <v>3502200</v>
      </c>
      <c r="V48" s="5">
        <v>1.2699999999999999E-2</v>
      </c>
    </row>
    <row r="49" spans="1:22" x14ac:dyDescent="0.2">
      <c r="A49" s="16" t="s">
        <v>286</v>
      </c>
      <c r="B49" s="4">
        <v>0</v>
      </c>
      <c r="C49" s="4">
        <v>0</v>
      </c>
      <c r="D49" s="4">
        <v>0</v>
      </c>
      <c r="E49" s="4">
        <v>0</v>
      </c>
      <c r="F49" s="4">
        <f t="shared" si="11"/>
        <v>1443070000</v>
      </c>
      <c r="G49" s="4">
        <v>1056400</v>
      </c>
      <c r="H49" s="4">
        <v>48000</v>
      </c>
      <c r="I49" s="4">
        <v>1008400</v>
      </c>
      <c r="J49" s="4">
        <v>35589105000</v>
      </c>
      <c r="K49" s="4">
        <f t="shared" si="12"/>
        <v>-223835904000</v>
      </c>
      <c r="L49" s="4">
        <v>700</v>
      </c>
      <c r="M49" s="4">
        <v>544</v>
      </c>
      <c r="N49" s="4">
        <v>167</v>
      </c>
      <c r="O49" s="4">
        <v>123</v>
      </c>
      <c r="P49" s="4">
        <v>1663800</v>
      </c>
      <c r="Q49" s="4">
        <v>1241400</v>
      </c>
      <c r="R49" s="5">
        <v>1.15E-2</v>
      </c>
      <c r="S49" s="4">
        <v>3502200</v>
      </c>
      <c r="T49" s="4">
        <f t="shared" si="13"/>
        <v>6701105.7999999998</v>
      </c>
      <c r="U49" s="4">
        <f t="shared" si="14"/>
        <v>4103000</v>
      </c>
      <c r="V49" s="5">
        <v>1.41E-2</v>
      </c>
    </row>
    <row r="50" spans="1:22" x14ac:dyDescent="0.2">
      <c r="A50" s="16" t="s">
        <v>285</v>
      </c>
      <c r="B50" s="4">
        <v>974000</v>
      </c>
      <c r="C50" s="4">
        <v>974000</v>
      </c>
      <c r="D50" s="4">
        <v>0</v>
      </c>
      <c r="E50" s="4">
        <v>0</v>
      </c>
      <c r="F50" s="4">
        <f t="shared" si="11"/>
        <v>1443070000</v>
      </c>
      <c r="G50" s="4">
        <v>254600</v>
      </c>
      <c r="H50" s="4">
        <v>109700</v>
      </c>
      <c r="I50" s="4">
        <v>144900</v>
      </c>
      <c r="J50" s="4">
        <v>5076845000</v>
      </c>
      <c r="K50" s="4">
        <f t="shared" si="12"/>
        <v>-259425009000</v>
      </c>
      <c r="L50" s="4">
        <v>587</v>
      </c>
      <c r="M50" s="4">
        <v>1123</v>
      </c>
      <c r="N50" s="4">
        <v>120</v>
      </c>
      <c r="O50" s="4">
        <v>236</v>
      </c>
      <c r="P50" s="4">
        <v>1217600</v>
      </c>
      <c r="Q50" s="4">
        <v>2806800</v>
      </c>
      <c r="R50" s="5">
        <v>-7.0999999999999995E-3</v>
      </c>
      <c r="S50" s="4">
        <v>5597400</v>
      </c>
      <c r="T50" s="4">
        <f t="shared" si="13"/>
        <v>6814683.7999999998</v>
      </c>
      <c r="U50" s="4">
        <f t="shared" si="14"/>
        <v>4103000</v>
      </c>
      <c r="V50" s="5">
        <v>0.01</v>
      </c>
    </row>
    <row r="51" spans="1:22" x14ac:dyDescent="0.2">
      <c r="A51" s="16" t="s">
        <v>284</v>
      </c>
      <c r="B51" s="4">
        <v>961600</v>
      </c>
      <c r="C51" s="4">
        <v>961600</v>
      </c>
      <c r="D51" s="4">
        <v>0</v>
      </c>
      <c r="E51" s="4">
        <v>0</v>
      </c>
      <c r="F51" s="4">
        <f t="shared" si="11"/>
        <v>1443070000</v>
      </c>
      <c r="G51" s="4">
        <v>217900</v>
      </c>
      <c r="H51" s="4">
        <v>368700</v>
      </c>
      <c r="I51" s="4">
        <v>-150800</v>
      </c>
      <c r="J51" s="4">
        <v>-5329395000</v>
      </c>
      <c r="K51" s="4">
        <f t="shared" si="12"/>
        <v>-264501854000</v>
      </c>
      <c r="L51" s="4">
        <v>627</v>
      </c>
      <c r="M51" s="4">
        <v>723</v>
      </c>
      <c r="N51" s="4">
        <v>135</v>
      </c>
      <c r="O51" s="4">
        <v>149</v>
      </c>
      <c r="P51" s="4">
        <v>1658100</v>
      </c>
      <c r="Q51" s="4">
        <v>1483300</v>
      </c>
      <c r="R51" s="5">
        <v>-5.6000000000000008E-3</v>
      </c>
      <c r="S51" s="4">
        <v>4103000</v>
      </c>
      <c r="T51" s="4">
        <f t="shared" si="13"/>
        <v>7123556.2000000002</v>
      </c>
      <c r="U51" s="4">
        <f t="shared" si="14"/>
        <v>4420973</v>
      </c>
      <c r="V51" s="5">
        <v>8.5000000000000006E-3</v>
      </c>
    </row>
    <row r="52" spans="1:22" x14ac:dyDescent="0.2">
      <c r="A52" s="16" t="s">
        <v>283</v>
      </c>
      <c r="B52" s="4">
        <v>3274600</v>
      </c>
      <c r="C52" s="4">
        <v>3274600</v>
      </c>
      <c r="D52" s="4">
        <v>0</v>
      </c>
      <c r="E52" s="4">
        <v>0</v>
      </c>
      <c r="F52" s="4">
        <f t="shared" si="11"/>
        <v>1443070000</v>
      </c>
      <c r="G52" s="4">
        <v>767500</v>
      </c>
      <c r="H52" s="4">
        <v>1721400</v>
      </c>
      <c r="I52" s="4">
        <v>-953900</v>
      </c>
      <c r="J52" s="4">
        <v>-33874985000</v>
      </c>
      <c r="K52" s="4">
        <f t="shared" si="12"/>
        <v>-259172459000</v>
      </c>
      <c r="L52" s="4">
        <v>1391</v>
      </c>
      <c r="M52" s="4">
        <v>1929</v>
      </c>
      <c r="N52" s="4">
        <v>290</v>
      </c>
      <c r="O52" s="4">
        <v>528</v>
      </c>
      <c r="P52" s="4">
        <v>3989200</v>
      </c>
      <c r="Q52" s="4">
        <v>5834300</v>
      </c>
      <c r="R52" s="5">
        <v>1.44E-2</v>
      </c>
      <c r="S52" s="4">
        <v>14222900</v>
      </c>
      <c r="T52" s="4">
        <f t="shared" si="13"/>
        <v>6391316.2000000002</v>
      </c>
      <c r="U52" s="4">
        <f t="shared" si="14"/>
        <v>4420973</v>
      </c>
      <c r="V52" s="5">
        <v>1.67E-2</v>
      </c>
    </row>
    <row r="53" spans="1:22" x14ac:dyDescent="0.2">
      <c r="A53" s="16" t="s">
        <v>282</v>
      </c>
      <c r="B53" s="4">
        <v>23200</v>
      </c>
      <c r="C53" s="4">
        <v>24676</v>
      </c>
      <c r="D53" s="4">
        <v>-1476</v>
      </c>
      <c r="E53" s="4">
        <v>-51370000</v>
      </c>
      <c r="F53" s="4">
        <f t="shared" si="11"/>
        <v>1443070000</v>
      </c>
      <c r="G53" s="4">
        <v>343200</v>
      </c>
      <c r="H53" s="4">
        <v>83200</v>
      </c>
      <c r="I53" s="4">
        <v>260000</v>
      </c>
      <c r="J53" s="4">
        <v>9062300000</v>
      </c>
      <c r="K53" s="4">
        <f t="shared" si="12"/>
        <v>-225297474000</v>
      </c>
      <c r="L53" s="4">
        <v>650</v>
      </c>
      <c r="M53" s="4">
        <v>1514</v>
      </c>
      <c r="N53" s="4">
        <v>166</v>
      </c>
      <c r="O53" s="4">
        <v>231</v>
      </c>
      <c r="P53" s="4">
        <v>1988700</v>
      </c>
      <c r="Q53" s="4">
        <v>2324800</v>
      </c>
      <c r="R53" s="5">
        <v>0</v>
      </c>
      <c r="S53" s="4">
        <v>5755900</v>
      </c>
      <c r="T53" s="4">
        <f t="shared" si="13"/>
        <v>6448389.5</v>
      </c>
      <c r="U53" s="4">
        <f t="shared" si="14"/>
        <v>3728651</v>
      </c>
      <c r="V53" s="5">
        <v>1.7000000000000001E-2</v>
      </c>
    </row>
    <row r="54" spans="1:22" x14ac:dyDescent="0.2">
      <c r="A54" s="16" t="s">
        <v>281</v>
      </c>
      <c r="B54" s="4">
        <v>125000</v>
      </c>
      <c r="C54" s="4">
        <v>125000</v>
      </c>
      <c r="D54" s="4">
        <v>0</v>
      </c>
      <c r="E54" s="4">
        <v>0</v>
      </c>
      <c r="F54" s="4">
        <f t="shared" si="11"/>
        <v>1494440000</v>
      </c>
      <c r="G54" s="4">
        <v>581200</v>
      </c>
      <c r="H54" s="4">
        <v>131900</v>
      </c>
      <c r="I54" s="4">
        <v>449300</v>
      </c>
      <c r="J54" s="4">
        <v>15598890000</v>
      </c>
      <c r="K54" s="4">
        <f t="shared" si="12"/>
        <v>-234359774000</v>
      </c>
      <c r="L54" s="4">
        <v>2048</v>
      </c>
      <c r="M54" s="4">
        <v>881</v>
      </c>
      <c r="N54" s="4">
        <v>409</v>
      </c>
      <c r="O54" s="4">
        <v>185</v>
      </c>
      <c r="P54" s="4">
        <v>5670900</v>
      </c>
      <c r="Q54" s="4">
        <v>2273300</v>
      </c>
      <c r="R54" s="5">
        <v>1.6E-2</v>
      </c>
      <c r="S54" s="4">
        <v>8298400</v>
      </c>
      <c r="T54" s="4">
        <f t="shared" si="13"/>
        <v>5975688.5</v>
      </c>
      <c r="U54" s="4">
        <f t="shared" si="14"/>
        <v>3728651</v>
      </c>
      <c r="V54" s="5">
        <v>1.8500000000000003E-2</v>
      </c>
    </row>
    <row r="55" spans="1:22" x14ac:dyDescent="0.2">
      <c r="A55" s="16" t="s">
        <v>280</v>
      </c>
      <c r="B55" s="4">
        <v>637200</v>
      </c>
      <c r="C55" s="4">
        <v>637200</v>
      </c>
      <c r="D55" s="4">
        <v>0</v>
      </c>
      <c r="E55" s="4">
        <v>0</v>
      </c>
      <c r="F55" s="4">
        <f t="shared" si="11"/>
        <v>1494440000</v>
      </c>
      <c r="G55" s="4">
        <v>947700</v>
      </c>
      <c r="H55" s="4">
        <v>770600</v>
      </c>
      <c r="I55" s="4">
        <v>177100</v>
      </c>
      <c r="J55" s="4">
        <v>5926610000</v>
      </c>
      <c r="K55" s="4">
        <f t="shared" si="12"/>
        <v>-249958664000</v>
      </c>
      <c r="L55" s="4">
        <v>828</v>
      </c>
      <c r="M55" s="4">
        <v>945</v>
      </c>
      <c r="N55" s="4">
        <v>178</v>
      </c>
      <c r="O55" s="4">
        <v>210</v>
      </c>
      <c r="P55" s="4">
        <v>1636800</v>
      </c>
      <c r="Q55" s="4">
        <v>2238200</v>
      </c>
      <c r="R55" s="5">
        <v>1.03E-2</v>
      </c>
      <c r="S55" s="4">
        <v>6235400</v>
      </c>
      <c r="T55" s="4">
        <f t="shared" si="13"/>
        <v>6359772.2000000002</v>
      </c>
      <c r="U55" s="4">
        <f t="shared" si="14"/>
        <v>3728651</v>
      </c>
      <c r="V55" s="5">
        <v>1.5900000000000001E-2</v>
      </c>
    </row>
    <row r="56" spans="1:22" x14ac:dyDescent="0.2">
      <c r="A56" s="16" t="s">
        <v>279</v>
      </c>
      <c r="B56" s="4">
        <v>495200</v>
      </c>
      <c r="C56" s="4">
        <v>495200</v>
      </c>
      <c r="D56" s="4">
        <v>0</v>
      </c>
      <c r="E56" s="4">
        <v>0</v>
      </c>
      <c r="F56" s="4">
        <f t="shared" ref="F56:F130" si="15">E56+F57</f>
        <v>1494440000</v>
      </c>
      <c r="G56" s="4">
        <v>1394700</v>
      </c>
      <c r="H56" s="4">
        <v>1445301</v>
      </c>
      <c r="I56" s="4">
        <v>-50601</v>
      </c>
      <c r="J56" s="4">
        <v>-1445092000</v>
      </c>
      <c r="K56" s="4">
        <f t="shared" ref="K56:K76" si="16">K57+J56</f>
        <v>-255885274000</v>
      </c>
      <c r="L56" s="4">
        <v>594</v>
      </c>
      <c r="M56" s="4">
        <v>1212</v>
      </c>
      <c r="N56" s="4">
        <v>125</v>
      </c>
      <c r="O56" s="4">
        <v>254</v>
      </c>
      <c r="P56" s="4">
        <v>1669800</v>
      </c>
      <c r="Q56" s="4">
        <v>2621800</v>
      </c>
      <c r="R56" s="5">
        <v>-2.8999999999999998E-3</v>
      </c>
      <c r="S56" s="4">
        <v>4420973</v>
      </c>
      <c r="T56" s="4">
        <f t="shared" si="13"/>
        <v>6478883.9000000004</v>
      </c>
      <c r="U56" s="4">
        <f t="shared" ref="U56:U123" si="17">MIN(S57:S61)</f>
        <v>3728651</v>
      </c>
      <c r="V56" s="5">
        <v>1.8799999999999997E-2</v>
      </c>
    </row>
    <row r="57" spans="1:22" x14ac:dyDescent="0.2">
      <c r="A57" s="16" t="s">
        <v>278</v>
      </c>
      <c r="B57" s="4">
        <v>509200</v>
      </c>
      <c r="C57" s="4">
        <v>509200</v>
      </c>
      <c r="D57" s="4">
        <v>0</v>
      </c>
      <c r="E57" s="4">
        <v>0</v>
      </c>
      <c r="F57" s="4">
        <f t="shared" si="15"/>
        <v>1494440000</v>
      </c>
      <c r="G57" s="4">
        <v>489700</v>
      </c>
      <c r="H57" s="4">
        <v>394700</v>
      </c>
      <c r="I57" s="4">
        <v>95000</v>
      </c>
      <c r="J57" s="4">
        <v>3236055000</v>
      </c>
      <c r="K57" s="4">
        <f t="shared" si="16"/>
        <v>-254440182000</v>
      </c>
      <c r="L57" s="4">
        <v>835</v>
      </c>
      <c r="M57" s="4">
        <v>1197</v>
      </c>
      <c r="N57" s="4">
        <v>167</v>
      </c>
      <c r="O57" s="4">
        <v>227</v>
      </c>
      <c r="P57" s="4">
        <v>2002600</v>
      </c>
      <c r="Q57" s="4">
        <v>2432600</v>
      </c>
      <c r="R57" s="5">
        <v>-4.3E-3</v>
      </c>
      <c r="S57" s="4">
        <v>4460247</v>
      </c>
      <c r="T57" s="4">
        <f t="shared" si="13"/>
        <v>6404052.7999999998</v>
      </c>
      <c r="U57" s="4">
        <f t="shared" si="17"/>
        <v>3728651</v>
      </c>
      <c r="V57" s="5">
        <v>1.1699999999999999E-2</v>
      </c>
    </row>
    <row r="58" spans="1:22" x14ac:dyDescent="0.2">
      <c r="A58" s="16" t="s">
        <v>275</v>
      </c>
      <c r="B58" s="4">
        <v>45800</v>
      </c>
      <c r="C58" s="4">
        <v>45800</v>
      </c>
      <c r="D58" s="4">
        <v>0</v>
      </c>
      <c r="E58" s="4">
        <v>0</v>
      </c>
      <c r="F58" s="4">
        <f t="shared" si="15"/>
        <v>1494440000</v>
      </c>
      <c r="G58" s="4">
        <v>513300</v>
      </c>
      <c r="H58" s="4">
        <v>154100</v>
      </c>
      <c r="I58" s="4">
        <v>359200</v>
      </c>
      <c r="J58" s="4">
        <v>12358220000</v>
      </c>
      <c r="K58" s="4">
        <f t="shared" si="16"/>
        <v>-257676237000</v>
      </c>
      <c r="L58" s="4">
        <v>644</v>
      </c>
      <c r="M58" s="4">
        <v>1032</v>
      </c>
      <c r="N58" s="4">
        <v>123</v>
      </c>
      <c r="O58" s="4">
        <v>232</v>
      </c>
      <c r="P58" s="4">
        <v>1252800</v>
      </c>
      <c r="Q58" s="4">
        <v>2474500</v>
      </c>
      <c r="R58" s="5">
        <v>-1.01E-2</v>
      </c>
      <c r="S58" s="4">
        <v>3728651</v>
      </c>
      <c r="T58" s="4">
        <f t="shared" si="13"/>
        <v>6454496.5</v>
      </c>
      <c r="U58" s="4">
        <f t="shared" si="17"/>
        <v>6326633</v>
      </c>
      <c r="V58" s="5">
        <v>1.44E-2</v>
      </c>
    </row>
    <row r="59" spans="1:22" x14ac:dyDescent="0.2">
      <c r="A59" s="16" t="s">
        <v>274</v>
      </c>
      <c r="B59" s="4">
        <v>755200</v>
      </c>
      <c r="C59" s="4">
        <v>755200</v>
      </c>
      <c r="D59" s="4">
        <v>0</v>
      </c>
      <c r="E59" s="4">
        <v>0</v>
      </c>
      <c r="F59" s="4">
        <f t="shared" si="15"/>
        <v>1494440000</v>
      </c>
      <c r="G59" s="4">
        <v>473900</v>
      </c>
      <c r="H59" s="4">
        <v>2147900</v>
      </c>
      <c r="I59" s="4">
        <v>-1674000</v>
      </c>
      <c r="J59" s="4">
        <v>-57304030000</v>
      </c>
      <c r="K59" s="4">
        <f t="shared" si="16"/>
        <v>-270034457000</v>
      </c>
      <c r="L59" s="4">
        <v>2222</v>
      </c>
      <c r="M59" s="4">
        <v>1624</v>
      </c>
      <c r="N59" s="4">
        <v>497</v>
      </c>
      <c r="O59" s="4">
        <v>429</v>
      </c>
      <c r="P59" s="4">
        <v>5433600</v>
      </c>
      <c r="Q59" s="4">
        <v>4194200</v>
      </c>
      <c r="R59" s="5">
        <v>1.47E-2</v>
      </c>
      <c r="S59" s="4">
        <v>10188187</v>
      </c>
      <c r="T59" s="4">
        <f t="shared" si="13"/>
        <v>6011159.2999999998</v>
      </c>
      <c r="U59" s="4">
        <f t="shared" si="17"/>
        <v>3571390</v>
      </c>
      <c r="V59" s="5">
        <v>3.32E-2</v>
      </c>
    </row>
    <row r="60" spans="1:22" x14ac:dyDescent="0.2">
      <c r="A60" s="16" t="s">
        <v>273</v>
      </c>
      <c r="B60" s="4">
        <v>229500</v>
      </c>
      <c r="C60" s="4">
        <v>229500</v>
      </c>
      <c r="D60" s="4">
        <v>0</v>
      </c>
      <c r="E60" s="4">
        <v>0</v>
      </c>
      <c r="F60" s="4">
        <f t="shared" si="15"/>
        <v>1494440000</v>
      </c>
      <c r="G60" s="4">
        <v>936300</v>
      </c>
      <c r="H60" s="4">
        <v>190000</v>
      </c>
      <c r="I60" s="4">
        <v>746300</v>
      </c>
      <c r="J60" s="4">
        <v>25558190000</v>
      </c>
      <c r="K60" s="4">
        <f t="shared" si="16"/>
        <v>-212730427000</v>
      </c>
      <c r="L60" s="4">
        <v>1998</v>
      </c>
      <c r="M60" s="4">
        <v>1305</v>
      </c>
      <c r="N60" s="4">
        <v>198</v>
      </c>
      <c r="O60" s="4">
        <v>279</v>
      </c>
      <c r="P60" s="4">
        <v>2856700</v>
      </c>
      <c r="Q60" s="4">
        <v>3497500</v>
      </c>
      <c r="R60" s="5">
        <v>-7.1999999999999998E-3</v>
      </c>
      <c r="S60" s="4">
        <v>6733180</v>
      </c>
      <c r="T60" s="4">
        <f t="shared" si="13"/>
        <v>5539484.7000000002</v>
      </c>
      <c r="U60" s="4">
        <f t="shared" si="17"/>
        <v>3571390</v>
      </c>
      <c r="V60" s="5">
        <v>2.3199999999999998E-2</v>
      </c>
    </row>
    <row r="61" spans="1:22" x14ac:dyDescent="0.2">
      <c r="A61" s="16" t="s">
        <v>268</v>
      </c>
      <c r="B61" s="4">
        <v>0</v>
      </c>
      <c r="C61" s="4">
        <v>0</v>
      </c>
      <c r="D61" s="4">
        <v>0</v>
      </c>
      <c r="E61" s="4">
        <v>0</v>
      </c>
      <c r="F61" s="4">
        <f t="shared" si="15"/>
        <v>1494440000</v>
      </c>
      <c r="G61" s="4">
        <v>61500</v>
      </c>
      <c r="H61" s="4">
        <v>741400</v>
      </c>
      <c r="I61" s="4">
        <v>-679900</v>
      </c>
      <c r="J61" s="4">
        <v>-23449330000</v>
      </c>
      <c r="K61" s="4">
        <f t="shared" si="16"/>
        <v>-238288617000</v>
      </c>
      <c r="L61" s="4">
        <v>1386</v>
      </c>
      <c r="M61" s="4">
        <v>1448</v>
      </c>
      <c r="N61" s="4">
        <v>304</v>
      </c>
      <c r="O61" s="4">
        <v>302</v>
      </c>
      <c r="P61" s="4">
        <v>3509700</v>
      </c>
      <c r="Q61" s="4">
        <v>4008800</v>
      </c>
      <c r="R61" s="5">
        <v>-2.8000000000000004E-3</v>
      </c>
      <c r="S61" s="4">
        <v>7191724</v>
      </c>
      <c r="T61" s="4">
        <f t="shared" si="13"/>
        <v>4971133.8</v>
      </c>
      <c r="U61" s="4">
        <f t="shared" si="17"/>
        <v>3571390</v>
      </c>
      <c r="V61" s="5">
        <v>1.3000000000000001E-2</v>
      </c>
    </row>
    <row r="62" spans="1:22" x14ac:dyDescent="0.2">
      <c r="A62" s="16" t="s">
        <v>266</v>
      </c>
      <c r="B62" s="4">
        <v>100000</v>
      </c>
      <c r="C62" s="4">
        <v>100000</v>
      </c>
      <c r="D62" s="4">
        <v>0</v>
      </c>
      <c r="E62" s="4">
        <v>0</v>
      </c>
      <c r="F62" s="4">
        <f t="shared" si="15"/>
        <v>1494440000</v>
      </c>
      <c r="G62" s="4">
        <v>275600</v>
      </c>
      <c r="H62" s="4">
        <v>342700</v>
      </c>
      <c r="I62" s="4">
        <v>-67100</v>
      </c>
      <c r="J62" s="4">
        <v>-2217415000</v>
      </c>
      <c r="K62" s="4">
        <f t="shared" si="16"/>
        <v>-214839287000</v>
      </c>
      <c r="L62" s="4">
        <v>2245</v>
      </c>
      <c r="M62" s="4">
        <v>1414</v>
      </c>
      <c r="N62" s="4">
        <v>279</v>
      </c>
      <c r="O62" s="4">
        <v>265</v>
      </c>
      <c r="P62" s="4">
        <v>3770700</v>
      </c>
      <c r="Q62" s="4">
        <v>3128800</v>
      </c>
      <c r="R62" s="5">
        <v>1.18E-2</v>
      </c>
      <c r="S62" s="4">
        <v>6900500</v>
      </c>
      <c r="T62" s="4">
        <f t="shared" ref="T62:T115" si="18">AVERAGE(S63:S72)</f>
        <v>4538353.8</v>
      </c>
      <c r="U62" s="4">
        <f t="shared" si="17"/>
        <v>3571390</v>
      </c>
      <c r="V62" s="5">
        <v>2.0299999999999999E-2</v>
      </c>
    </row>
    <row r="63" spans="1:22" x14ac:dyDescent="0.2">
      <c r="A63" s="16" t="s">
        <v>265</v>
      </c>
      <c r="B63" s="4">
        <v>0</v>
      </c>
      <c r="C63" s="4">
        <v>0</v>
      </c>
      <c r="D63" s="4">
        <v>0</v>
      </c>
      <c r="E63" s="4">
        <v>0</v>
      </c>
      <c r="F63" s="4">
        <f t="shared" si="15"/>
        <v>1494440000</v>
      </c>
      <c r="G63" s="4">
        <v>332800</v>
      </c>
      <c r="H63" s="4">
        <v>463900</v>
      </c>
      <c r="I63" s="4">
        <v>-131100</v>
      </c>
      <c r="J63" s="4">
        <v>-4410780000</v>
      </c>
      <c r="K63" s="4">
        <f t="shared" si="16"/>
        <v>-212621872000</v>
      </c>
      <c r="L63" s="4">
        <v>2816</v>
      </c>
      <c r="M63" s="4">
        <v>1382</v>
      </c>
      <c r="N63" s="4">
        <v>268</v>
      </c>
      <c r="O63" s="4">
        <v>252</v>
      </c>
      <c r="P63" s="4">
        <v>3281300</v>
      </c>
      <c r="Q63" s="4">
        <v>2785800</v>
      </c>
      <c r="R63" s="5">
        <v>2.7200000000000002E-2</v>
      </c>
      <c r="S63" s="4">
        <v>6326633</v>
      </c>
      <c r="T63" s="4">
        <f t="shared" si="18"/>
        <v>4091160.6</v>
      </c>
      <c r="U63" s="4">
        <f t="shared" si="17"/>
        <v>3571390</v>
      </c>
      <c r="V63" s="5">
        <v>2.35E-2</v>
      </c>
    </row>
    <row r="64" spans="1:22" x14ac:dyDescent="0.2">
      <c r="A64" s="16" t="s">
        <v>247</v>
      </c>
      <c r="B64" s="4">
        <v>0</v>
      </c>
      <c r="C64" s="4">
        <v>0</v>
      </c>
      <c r="D64" s="4">
        <v>0</v>
      </c>
      <c r="E64" s="4">
        <v>0</v>
      </c>
      <c r="F64" s="4">
        <f t="shared" si="15"/>
        <v>1494440000</v>
      </c>
      <c r="G64" s="4">
        <v>312600</v>
      </c>
      <c r="H64" s="4">
        <v>278800</v>
      </c>
      <c r="I64" s="4">
        <v>33800</v>
      </c>
      <c r="J64" s="4">
        <v>1136835000</v>
      </c>
      <c r="K64" s="4">
        <f t="shared" si="16"/>
        <v>-208211092000</v>
      </c>
      <c r="L64" s="4">
        <v>1097</v>
      </c>
      <c r="M64" s="4">
        <v>911</v>
      </c>
      <c r="N64" s="4">
        <v>132</v>
      </c>
      <c r="O64" s="4">
        <v>158</v>
      </c>
      <c r="P64" s="4">
        <v>1637500</v>
      </c>
      <c r="Q64" s="4">
        <v>1770400</v>
      </c>
      <c r="R64" s="5">
        <v>3.0999999999999999E-3</v>
      </c>
      <c r="S64" s="4">
        <v>3571390</v>
      </c>
      <c r="T64" s="4">
        <f t="shared" si="18"/>
        <v>3982343.8</v>
      </c>
      <c r="U64" s="4">
        <f t="shared" si="17"/>
        <v>3711936</v>
      </c>
      <c r="V64" s="5">
        <v>1.2E-2</v>
      </c>
    </row>
    <row r="65" spans="1:22" x14ac:dyDescent="0.2">
      <c r="A65" s="16" t="s">
        <v>239</v>
      </c>
      <c r="B65" s="4">
        <v>0</v>
      </c>
      <c r="C65" s="4">
        <v>0</v>
      </c>
      <c r="D65" s="4">
        <v>0</v>
      </c>
      <c r="E65" s="4">
        <v>0</v>
      </c>
      <c r="F65" s="4">
        <f t="shared" si="15"/>
        <v>1494440000</v>
      </c>
      <c r="G65" s="4">
        <v>1218600</v>
      </c>
      <c r="H65" s="4">
        <v>877600</v>
      </c>
      <c r="I65" s="4">
        <v>341000</v>
      </c>
      <c r="J65" s="4">
        <v>11826430000</v>
      </c>
      <c r="K65" s="4">
        <f t="shared" si="16"/>
        <v>-209347927000</v>
      </c>
      <c r="L65" s="4">
        <v>3828</v>
      </c>
      <c r="M65" s="4">
        <v>1741</v>
      </c>
      <c r="N65" s="4">
        <v>502</v>
      </c>
      <c r="O65" s="4">
        <v>316</v>
      </c>
      <c r="P65" s="4">
        <v>6034000</v>
      </c>
      <c r="Q65" s="4">
        <v>3847900</v>
      </c>
      <c r="R65" s="5">
        <v>1.54E-2</v>
      </c>
      <c r="S65" s="4">
        <v>10076237</v>
      </c>
      <c r="T65" s="4">
        <f t="shared" si="18"/>
        <v>3149443.4</v>
      </c>
      <c r="U65" s="4">
        <f t="shared" si="17"/>
        <v>2016434</v>
      </c>
      <c r="V65" s="5">
        <v>3.27E-2</v>
      </c>
    </row>
    <row r="66" spans="1:22" x14ac:dyDescent="0.2">
      <c r="A66" s="16" t="s">
        <v>238</v>
      </c>
      <c r="B66" s="4">
        <v>504900</v>
      </c>
      <c r="C66" s="4">
        <v>504900</v>
      </c>
      <c r="D66" s="4">
        <v>0</v>
      </c>
      <c r="E66" s="4">
        <v>0</v>
      </c>
      <c r="F66" s="4">
        <f t="shared" si="15"/>
        <v>1494440000</v>
      </c>
      <c r="G66" s="4">
        <v>54500</v>
      </c>
      <c r="H66" s="4">
        <v>1240100</v>
      </c>
      <c r="I66" s="4">
        <v>-1185600</v>
      </c>
      <c r="J66" s="4">
        <v>-38096795000</v>
      </c>
      <c r="K66" s="4">
        <f t="shared" si="16"/>
        <v>-221174357000</v>
      </c>
      <c r="L66" s="4">
        <v>1416</v>
      </c>
      <c r="M66" s="4">
        <v>1131</v>
      </c>
      <c r="N66" s="4">
        <v>235</v>
      </c>
      <c r="O66" s="4">
        <v>190</v>
      </c>
      <c r="P66" s="4">
        <v>3142000</v>
      </c>
      <c r="Q66" s="4">
        <v>2468600</v>
      </c>
      <c r="R66" s="5">
        <v>1.5600000000000001E-2</v>
      </c>
      <c r="S66" s="4">
        <v>5612090</v>
      </c>
      <c r="T66" s="4">
        <f t="shared" si="18"/>
        <v>2799282.6</v>
      </c>
      <c r="U66" s="4">
        <f t="shared" si="17"/>
        <v>1508215</v>
      </c>
      <c r="V66" s="5">
        <v>2.3099999999999999E-2</v>
      </c>
    </row>
    <row r="67" spans="1:22" x14ac:dyDescent="0.2">
      <c r="A67" s="16" t="s">
        <v>237</v>
      </c>
      <c r="B67" s="4">
        <v>905407</v>
      </c>
      <c r="C67" s="4">
        <v>905000</v>
      </c>
      <c r="D67" s="4">
        <v>407</v>
      </c>
      <c r="E67" s="4">
        <v>12980000</v>
      </c>
      <c r="F67" s="4">
        <f t="shared" si="15"/>
        <v>1494440000</v>
      </c>
      <c r="G67" s="4">
        <v>216700</v>
      </c>
      <c r="H67" s="4">
        <v>393101</v>
      </c>
      <c r="I67" s="4">
        <v>-176401</v>
      </c>
      <c r="J67" s="4">
        <v>-5665075000</v>
      </c>
      <c r="K67" s="4">
        <f t="shared" si="16"/>
        <v>-183077562000</v>
      </c>
      <c r="L67" s="4">
        <v>1035</v>
      </c>
      <c r="M67" s="4">
        <v>1131</v>
      </c>
      <c r="N67" s="4">
        <v>112</v>
      </c>
      <c r="O67" s="4">
        <v>184</v>
      </c>
      <c r="P67" s="4">
        <v>1545600</v>
      </c>
      <c r="Q67" s="4">
        <v>2164500</v>
      </c>
      <c r="R67" s="5">
        <v>9.4999999999999998E-3</v>
      </c>
      <c r="S67" s="4">
        <v>3711936</v>
      </c>
      <c r="T67" s="4">
        <f t="shared" si="18"/>
        <v>2666055.4</v>
      </c>
      <c r="U67" s="4">
        <f t="shared" si="17"/>
        <v>1508215</v>
      </c>
      <c r="V67" s="5">
        <v>1.3999999999999999E-2</v>
      </c>
    </row>
    <row r="68" spans="1:22" x14ac:dyDescent="0.2">
      <c r="A68" s="16" t="s">
        <v>233</v>
      </c>
      <c r="B68" s="4">
        <v>0</v>
      </c>
      <c r="C68" s="4">
        <v>0</v>
      </c>
      <c r="D68" s="4">
        <v>0</v>
      </c>
      <c r="E68" s="4">
        <v>0</v>
      </c>
      <c r="F68" s="4">
        <f t="shared" si="15"/>
        <v>1481460000</v>
      </c>
      <c r="G68" s="4">
        <v>692800</v>
      </c>
      <c r="H68" s="4">
        <v>369400</v>
      </c>
      <c r="I68" s="4">
        <v>323400</v>
      </c>
      <c r="J68" s="4">
        <v>11160640000</v>
      </c>
      <c r="K68" s="4">
        <f t="shared" si="16"/>
        <v>-177412487000</v>
      </c>
      <c r="L68" s="4">
        <v>1005</v>
      </c>
      <c r="M68" s="4">
        <v>1075</v>
      </c>
      <c r="N68" s="4">
        <v>107</v>
      </c>
      <c r="O68" s="4">
        <v>131</v>
      </c>
      <c r="P68" s="4">
        <v>73900</v>
      </c>
      <c r="Q68" s="4">
        <v>448600</v>
      </c>
      <c r="R68" s="5">
        <v>9.5999999999999992E-3</v>
      </c>
      <c r="S68" s="4">
        <v>4233088</v>
      </c>
      <c r="T68" s="4">
        <f t="shared" si="18"/>
        <v>2458123.1</v>
      </c>
      <c r="U68" s="4">
        <f t="shared" si="17"/>
        <v>1508215</v>
      </c>
    </row>
    <row r="69" spans="1:22" x14ac:dyDescent="0.2">
      <c r="A69" s="16" t="s">
        <v>232</v>
      </c>
      <c r="B69" s="4">
        <v>353000</v>
      </c>
      <c r="C69" s="4">
        <v>353000</v>
      </c>
      <c r="D69" s="4">
        <v>0</v>
      </c>
      <c r="E69" s="4">
        <v>0</v>
      </c>
      <c r="F69" s="4">
        <f t="shared" si="15"/>
        <v>1481460000</v>
      </c>
      <c r="G69" s="4">
        <v>816600</v>
      </c>
      <c r="H69" s="4">
        <v>885800</v>
      </c>
      <c r="I69" s="4">
        <v>-69200</v>
      </c>
      <c r="J69" s="4">
        <v>-2002190000</v>
      </c>
      <c r="K69" s="4">
        <f t="shared" si="16"/>
        <v>-188573127000</v>
      </c>
      <c r="L69" s="4"/>
      <c r="M69" s="4"/>
      <c r="N69" s="4"/>
      <c r="O69" s="4"/>
      <c r="P69" s="4">
        <v>3122700</v>
      </c>
      <c r="Q69" s="4">
        <v>2436200</v>
      </c>
      <c r="R69" s="5">
        <v>2.1099999999999997E-2</v>
      </c>
      <c r="S69" s="4">
        <v>5754815</v>
      </c>
      <c r="T69" s="4">
        <f t="shared" si="18"/>
        <v>2138009.5</v>
      </c>
      <c r="U69" s="4">
        <f t="shared" si="17"/>
        <v>1508215</v>
      </c>
    </row>
    <row r="70" spans="1:22" x14ac:dyDescent="0.2">
      <c r="A70" s="16" t="s">
        <v>231</v>
      </c>
      <c r="B70" s="4">
        <v>630000</v>
      </c>
      <c r="C70" s="4">
        <v>630408</v>
      </c>
      <c r="D70" s="4">
        <v>-408</v>
      </c>
      <c r="E70" s="4">
        <v>-12610000</v>
      </c>
      <c r="F70" s="4">
        <f t="shared" si="15"/>
        <v>1481460000</v>
      </c>
      <c r="G70" s="4">
        <v>302300</v>
      </c>
      <c r="H70" s="4">
        <v>27400</v>
      </c>
      <c r="I70" s="4">
        <v>274900</v>
      </c>
      <c r="J70" s="4">
        <v>8531265000</v>
      </c>
      <c r="K70" s="4">
        <f t="shared" si="16"/>
        <v>-186570937000</v>
      </c>
      <c r="L70" s="4"/>
      <c r="M70" s="4"/>
      <c r="N70" s="4"/>
      <c r="O70" s="4"/>
      <c r="P70" s="4">
        <v>984000</v>
      </c>
      <c r="Q70" s="4">
        <v>894700</v>
      </c>
      <c r="R70" s="5">
        <v>1.7000000000000001E-3</v>
      </c>
      <c r="S70" s="4">
        <v>2016434</v>
      </c>
      <c r="T70" s="4">
        <f t="shared" si="18"/>
        <v>2247354</v>
      </c>
      <c r="U70" s="4">
        <f t="shared" si="17"/>
        <v>1508215</v>
      </c>
    </row>
    <row r="71" spans="1:22" x14ac:dyDescent="0.2">
      <c r="A71" s="16" t="s">
        <v>230</v>
      </c>
      <c r="B71" s="4">
        <v>2513174</v>
      </c>
      <c r="C71" s="4">
        <v>2513174</v>
      </c>
      <c r="D71" s="4">
        <v>0</v>
      </c>
      <c r="E71" s="4">
        <v>0</v>
      </c>
      <c r="F71" s="4">
        <f t="shared" si="15"/>
        <v>1494070000</v>
      </c>
      <c r="G71" s="4">
        <v>704400</v>
      </c>
      <c r="H71" s="4">
        <v>2859874</v>
      </c>
      <c r="I71" s="4">
        <v>-2155474</v>
      </c>
      <c r="J71" s="4">
        <v>-70374830000</v>
      </c>
      <c r="K71" s="4">
        <f t="shared" si="16"/>
        <v>-195102202000</v>
      </c>
      <c r="L71" s="4"/>
      <c r="M71" s="4"/>
      <c r="N71" s="4"/>
      <c r="O71" s="4"/>
      <c r="P71" s="4">
        <v>365400</v>
      </c>
      <c r="Q71" s="4">
        <v>1043900</v>
      </c>
      <c r="R71" s="5">
        <v>-4.7999999999999996E-3</v>
      </c>
      <c r="S71" s="4">
        <v>1508215</v>
      </c>
      <c r="T71" s="4">
        <f t="shared" si="18"/>
        <v>2313397.1</v>
      </c>
      <c r="U71" s="4">
        <f t="shared" si="17"/>
        <v>1747233</v>
      </c>
    </row>
    <row r="72" spans="1:22" x14ac:dyDescent="0.2">
      <c r="A72" s="16" t="s">
        <v>229</v>
      </c>
      <c r="B72" s="4">
        <v>0</v>
      </c>
      <c r="C72" s="4">
        <v>0</v>
      </c>
      <c r="D72" s="4">
        <v>0</v>
      </c>
      <c r="E72" s="4">
        <v>0</v>
      </c>
      <c r="F72" s="4">
        <f t="shared" si="15"/>
        <v>1494070000</v>
      </c>
      <c r="G72" s="4">
        <v>671700</v>
      </c>
      <c r="H72" s="4">
        <v>151600</v>
      </c>
      <c r="I72" s="4">
        <v>520100</v>
      </c>
      <c r="J72" s="4">
        <v>16051175000</v>
      </c>
      <c r="K72" s="4">
        <f t="shared" si="16"/>
        <v>-124727372000</v>
      </c>
      <c r="L72" s="4"/>
      <c r="M72" s="4"/>
      <c r="N72" s="4"/>
      <c r="O72" s="4"/>
      <c r="P72" s="4">
        <v>1446500</v>
      </c>
      <c r="Q72" s="4">
        <v>1009700</v>
      </c>
      <c r="R72" s="5">
        <v>1.15E-2</v>
      </c>
      <c r="S72" s="4">
        <v>2572700</v>
      </c>
      <c r="T72" s="4">
        <f t="shared" si="18"/>
        <v>2217653.9</v>
      </c>
      <c r="U72" s="4">
        <f t="shared" si="17"/>
        <v>1747233</v>
      </c>
    </row>
    <row r="73" spans="1:22" x14ac:dyDescent="0.2">
      <c r="A73" s="16" t="s">
        <v>228</v>
      </c>
      <c r="B73" s="4">
        <v>1138400</v>
      </c>
      <c r="C73" s="4">
        <v>1138400</v>
      </c>
      <c r="D73" s="4">
        <v>0</v>
      </c>
      <c r="E73" s="4">
        <v>0</v>
      </c>
      <c r="F73" s="4">
        <f t="shared" si="15"/>
        <v>1494070000</v>
      </c>
      <c r="G73" s="4">
        <v>1173600</v>
      </c>
      <c r="H73" s="4">
        <v>324400</v>
      </c>
      <c r="I73" s="4">
        <v>849200</v>
      </c>
      <c r="J73" s="4">
        <v>26389914000</v>
      </c>
      <c r="K73" s="4">
        <f t="shared" si="16"/>
        <v>-140778547000</v>
      </c>
      <c r="L73" s="4"/>
      <c r="M73" s="4"/>
      <c r="N73" s="4"/>
      <c r="O73" s="4"/>
      <c r="P73" s="4">
        <v>826200</v>
      </c>
      <c r="Q73" s="4">
        <v>919600</v>
      </c>
      <c r="R73" s="5">
        <v>-1.6000000000000001E-3</v>
      </c>
      <c r="S73" s="4">
        <v>1854701</v>
      </c>
      <c r="T73" s="4">
        <f t="shared" si="18"/>
        <v>2307206.2999999998</v>
      </c>
      <c r="U73" s="4">
        <f t="shared" si="17"/>
        <v>1747233</v>
      </c>
    </row>
    <row r="74" spans="1:22" x14ac:dyDescent="0.2">
      <c r="A74" s="16" t="s">
        <v>227</v>
      </c>
      <c r="B74" s="4">
        <v>0</v>
      </c>
      <c r="C74" s="4">
        <v>0</v>
      </c>
      <c r="D74" s="4">
        <v>0</v>
      </c>
      <c r="E74" s="4">
        <v>0</v>
      </c>
      <c r="F74" s="4">
        <f t="shared" si="15"/>
        <v>1494070000</v>
      </c>
      <c r="G74" s="4">
        <v>439800</v>
      </c>
      <c r="H74" s="4">
        <v>1103800</v>
      </c>
      <c r="I74" s="4">
        <v>-664000</v>
      </c>
      <c r="J74" s="4">
        <v>-20116080000</v>
      </c>
      <c r="K74" s="4">
        <f t="shared" si="16"/>
        <v>-167168461000</v>
      </c>
      <c r="L74" s="4"/>
      <c r="M74" s="4"/>
      <c r="N74" s="4"/>
      <c r="O74" s="4"/>
      <c r="P74" s="4">
        <v>766300</v>
      </c>
      <c r="Q74" s="4">
        <v>1231800</v>
      </c>
      <c r="R74" s="5">
        <v>9.8999999999999991E-3</v>
      </c>
      <c r="S74" s="4">
        <v>2483222</v>
      </c>
      <c r="T74" s="4">
        <f t="shared" si="18"/>
        <v>2643479.5</v>
      </c>
      <c r="U74" s="4">
        <f t="shared" si="17"/>
        <v>1747233</v>
      </c>
    </row>
    <row r="75" spans="1:22" x14ac:dyDescent="0.2">
      <c r="A75" s="16" t="s">
        <v>221</v>
      </c>
      <c r="B75" s="4">
        <v>1272274</v>
      </c>
      <c r="C75" s="4">
        <v>1272274</v>
      </c>
      <c r="D75" s="4">
        <v>0</v>
      </c>
      <c r="E75" s="4">
        <v>0</v>
      </c>
      <c r="F75" s="4">
        <f t="shared" si="15"/>
        <v>1494070000</v>
      </c>
      <c r="G75" s="4">
        <v>1402474</v>
      </c>
      <c r="H75" s="4">
        <v>758100</v>
      </c>
      <c r="I75" s="4">
        <v>644374</v>
      </c>
      <c r="J75" s="4">
        <v>20669566000</v>
      </c>
      <c r="K75" s="4">
        <f t="shared" si="16"/>
        <v>-147052381000</v>
      </c>
      <c r="L75" s="4"/>
      <c r="M75" s="4"/>
      <c r="N75" s="4"/>
      <c r="O75" s="4"/>
      <c r="P75" s="4">
        <v>685200</v>
      </c>
      <c r="Q75" s="4">
        <v>939400</v>
      </c>
      <c r="R75" s="5">
        <v>-8.1000000000000013E-3</v>
      </c>
      <c r="S75" s="4">
        <v>1747233</v>
      </c>
      <c r="T75" s="4">
        <f t="shared" si="18"/>
        <v>2717810.3</v>
      </c>
      <c r="U75" s="4">
        <f t="shared" si="17"/>
        <v>2110482</v>
      </c>
    </row>
    <row r="76" spans="1:22" x14ac:dyDescent="0.2">
      <c r="A76" s="16" t="s">
        <v>212</v>
      </c>
      <c r="B76" s="4">
        <v>80390</v>
      </c>
      <c r="C76" s="4">
        <v>80000</v>
      </c>
      <c r="D76" s="4">
        <v>390</v>
      </c>
      <c r="E76" s="4">
        <v>11710000</v>
      </c>
      <c r="F76" s="4">
        <f t="shared" si="15"/>
        <v>1494070000</v>
      </c>
      <c r="G76" s="4">
        <v>788700</v>
      </c>
      <c r="H76" s="4">
        <v>1088900</v>
      </c>
      <c r="I76" s="4">
        <v>-300200</v>
      </c>
      <c r="J76" s="4">
        <v>-8934137000</v>
      </c>
      <c r="K76" s="4">
        <f t="shared" si="16"/>
        <v>-167721947000</v>
      </c>
      <c r="L76" s="4"/>
      <c r="M76" s="4"/>
      <c r="N76" s="4"/>
      <c r="O76" s="4"/>
      <c r="P76" s="4">
        <v>625200</v>
      </c>
      <c r="Q76" s="4">
        <v>1171300</v>
      </c>
      <c r="R76" s="5">
        <v>1.84E-2</v>
      </c>
      <c r="S76" s="4">
        <v>2110482</v>
      </c>
      <c r="T76" s="4">
        <f t="shared" si="18"/>
        <v>2816239.2</v>
      </c>
      <c r="U76" s="4">
        <f t="shared" si="17"/>
        <v>2153765</v>
      </c>
    </row>
    <row r="77" spans="1:22" x14ac:dyDescent="0.2">
      <c r="A77" s="16" t="s">
        <v>211</v>
      </c>
      <c r="B77" s="4">
        <v>104400</v>
      </c>
      <c r="C77" s="4">
        <v>102500</v>
      </c>
      <c r="D77" s="4">
        <v>1900</v>
      </c>
      <c r="E77" s="4">
        <v>58140000</v>
      </c>
      <c r="F77" s="4">
        <f t="shared" si="15"/>
        <v>1482360000</v>
      </c>
      <c r="G77" s="4">
        <v>719500</v>
      </c>
      <c r="H77" s="4">
        <v>734000</v>
      </c>
      <c r="I77" s="4">
        <v>-14500</v>
      </c>
      <c r="J77" s="4">
        <v>-385537000</v>
      </c>
      <c r="K77" s="4">
        <f>K78+J77</f>
        <v>-158787810000</v>
      </c>
      <c r="L77" s="4"/>
      <c r="M77" s="4"/>
      <c r="N77" s="4"/>
      <c r="O77" s="4"/>
      <c r="P77" s="4">
        <v>941800</v>
      </c>
      <c r="Q77" s="4">
        <v>1206600</v>
      </c>
      <c r="R77" s="5">
        <v>-1.7899999999999999E-2</v>
      </c>
      <c r="S77" s="4">
        <v>2379664</v>
      </c>
      <c r="T77" s="4">
        <f t="shared" si="18"/>
        <v>3054512.1</v>
      </c>
      <c r="U77" s="4">
        <f t="shared" si="17"/>
        <v>1615268</v>
      </c>
    </row>
    <row r="78" spans="1:22" x14ac:dyDescent="0.2">
      <c r="A78" s="16" t="s">
        <v>210</v>
      </c>
      <c r="B78" s="4">
        <v>0</v>
      </c>
      <c r="C78" s="4">
        <v>0</v>
      </c>
      <c r="D78" s="4">
        <v>0</v>
      </c>
      <c r="E78" s="4">
        <v>0</v>
      </c>
      <c r="F78" s="4">
        <f t="shared" si="15"/>
        <v>1424220000</v>
      </c>
      <c r="G78" s="4">
        <v>405100</v>
      </c>
      <c r="H78" s="4">
        <v>413200</v>
      </c>
      <c r="I78" s="4">
        <v>-8100</v>
      </c>
      <c r="J78" s="4">
        <v>-233685000</v>
      </c>
      <c r="K78" s="4">
        <f>J78+K80</f>
        <v>-158402273000</v>
      </c>
      <c r="R78" s="5">
        <v>1.7000000000000001E-3</v>
      </c>
      <c r="S78" s="4">
        <v>2153765</v>
      </c>
      <c r="T78" s="4">
        <f t="shared" si="18"/>
        <v>3108818.1</v>
      </c>
      <c r="U78" s="4">
        <f t="shared" si="17"/>
        <v>1615268</v>
      </c>
    </row>
    <row r="79" spans="1:22" x14ac:dyDescent="0.2">
      <c r="A79" s="16" t="s">
        <v>209</v>
      </c>
      <c r="B79" s="4">
        <v>76500</v>
      </c>
      <c r="C79" s="4">
        <v>76890</v>
      </c>
      <c r="D79" s="4">
        <v>-390</v>
      </c>
      <c r="E79" s="4">
        <v>-11970000</v>
      </c>
      <c r="F79" s="4">
        <f t="shared" si="15"/>
        <v>1424220000</v>
      </c>
      <c r="L79" s="4"/>
      <c r="M79" s="4"/>
      <c r="N79" s="4"/>
      <c r="O79" s="4"/>
      <c r="P79" s="4">
        <v>671000</v>
      </c>
      <c r="Q79" s="4">
        <v>1755900</v>
      </c>
      <c r="R79" s="5">
        <v>1.7000000000000001E-3</v>
      </c>
      <c r="S79" s="4">
        <v>2553679</v>
      </c>
      <c r="T79" s="4">
        <f t="shared" si="18"/>
        <v>3129236.7</v>
      </c>
      <c r="U79" s="4">
        <f t="shared" si="17"/>
        <v>1615268</v>
      </c>
    </row>
    <row r="80" spans="1:22" x14ac:dyDescent="0.2">
      <c r="A80" s="16" t="s">
        <v>208</v>
      </c>
      <c r="B80" s="4">
        <v>4404300</v>
      </c>
      <c r="C80" s="4">
        <v>4406200</v>
      </c>
      <c r="D80" s="4">
        <v>-1900</v>
      </c>
      <c r="E80" s="4">
        <v>-58330000</v>
      </c>
      <c r="F80" s="4">
        <f t="shared" si="15"/>
        <v>1436190000</v>
      </c>
      <c r="G80" s="4">
        <v>61200</v>
      </c>
      <c r="H80" s="4">
        <v>4979700</v>
      </c>
      <c r="I80" s="4">
        <v>-4918500</v>
      </c>
      <c r="J80" s="4">
        <v>-158168588000</v>
      </c>
      <c r="K80" s="4">
        <f>J80</f>
        <v>-158168588000</v>
      </c>
      <c r="R80" s="5">
        <v>-1.77E-2</v>
      </c>
      <c r="S80" s="4">
        <v>3109879</v>
      </c>
      <c r="T80" s="4">
        <f t="shared" si="18"/>
        <v>2996324.8</v>
      </c>
      <c r="U80" s="4">
        <f t="shared" si="17"/>
        <v>1615268</v>
      </c>
    </row>
    <row r="81" spans="1:21" x14ac:dyDescent="0.2">
      <c r="A81" s="16" t="s">
        <v>207</v>
      </c>
      <c r="B81" s="4">
        <v>0</v>
      </c>
      <c r="C81" s="4">
        <v>0</v>
      </c>
      <c r="D81" s="4">
        <v>0</v>
      </c>
      <c r="E81" s="4">
        <v>0</v>
      </c>
      <c r="F81" s="4">
        <f t="shared" si="15"/>
        <v>1494520000</v>
      </c>
      <c r="R81" s="5">
        <v>6.5000000000000006E-3</v>
      </c>
      <c r="S81" s="4">
        <v>2168646</v>
      </c>
      <c r="T81" s="4">
        <f t="shared" si="18"/>
        <v>3153321.5</v>
      </c>
      <c r="U81" s="4">
        <f t="shared" si="17"/>
        <v>1615268</v>
      </c>
    </row>
    <row r="82" spans="1:21" x14ac:dyDescent="0.2">
      <c r="A82" s="16" t="s">
        <v>206</v>
      </c>
      <c r="B82" s="4">
        <v>4354300</v>
      </c>
      <c r="C82" s="4">
        <v>4354300</v>
      </c>
      <c r="D82" s="4">
        <v>0</v>
      </c>
      <c r="E82" s="4">
        <v>0</v>
      </c>
      <c r="F82" s="4">
        <f t="shared" si="15"/>
        <v>1494520000</v>
      </c>
      <c r="R82" s="5">
        <v>-3.2000000000000002E-3</v>
      </c>
      <c r="S82" s="4">
        <v>1615268</v>
      </c>
      <c r="T82" s="4">
        <f t="shared" si="18"/>
        <v>3296859.7</v>
      </c>
      <c r="U82" s="4">
        <f t="shared" si="17"/>
        <v>2490541</v>
      </c>
    </row>
    <row r="83" spans="1:21" x14ac:dyDescent="0.2">
      <c r="A83" s="16" t="s">
        <v>205</v>
      </c>
      <c r="B83" s="4">
        <v>4755110</v>
      </c>
      <c r="C83" s="4">
        <v>4755110</v>
      </c>
      <c r="D83" s="4">
        <v>0</v>
      </c>
      <c r="E83" s="4">
        <v>0</v>
      </c>
      <c r="F83" s="4">
        <f t="shared" si="15"/>
        <v>1494520000</v>
      </c>
      <c r="R83" s="5">
        <v>3.3E-3</v>
      </c>
      <c r="S83" s="4">
        <v>2750225</v>
      </c>
      <c r="T83" s="4">
        <f t="shared" si="18"/>
        <v>3491712</v>
      </c>
      <c r="U83" s="4">
        <f t="shared" si="17"/>
        <v>2490541</v>
      </c>
    </row>
    <row r="84" spans="1:21" x14ac:dyDescent="0.2">
      <c r="A84" s="16" t="s">
        <v>204</v>
      </c>
      <c r="B84" s="4">
        <v>2000000</v>
      </c>
      <c r="C84" s="4">
        <v>2000000</v>
      </c>
      <c r="D84" s="4">
        <v>0</v>
      </c>
      <c r="E84" s="4">
        <v>0</v>
      </c>
      <c r="F84" s="4">
        <f t="shared" si="15"/>
        <v>1494520000</v>
      </c>
      <c r="R84" s="5">
        <v>1.49E-2</v>
      </c>
      <c r="S84" s="4">
        <v>5845954</v>
      </c>
      <c r="T84" s="4">
        <f t="shared" si="18"/>
        <v>3235202.5</v>
      </c>
      <c r="U84" s="4">
        <f t="shared" si="17"/>
        <v>2490541</v>
      </c>
    </row>
    <row r="85" spans="1:21" x14ac:dyDescent="0.2">
      <c r="A85" s="16" t="s">
        <v>203</v>
      </c>
      <c r="B85" s="4">
        <v>3000000</v>
      </c>
      <c r="C85" s="4">
        <v>3000000</v>
      </c>
      <c r="D85" s="4">
        <v>0</v>
      </c>
      <c r="E85" s="4">
        <v>0</v>
      </c>
      <c r="F85" s="4">
        <f t="shared" si="15"/>
        <v>1494520000</v>
      </c>
      <c r="R85" s="5">
        <v>1.1699999999999999E-2</v>
      </c>
      <c r="S85" s="4">
        <v>2490541</v>
      </c>
      <c r="T85" s="4">
        <f t="shared" si="18"/>
        <v>3169830.5</v>
      </c>
      <c r="U85" s="4">
        <f t="shared" si="17"/>
        <v>1780760</v>
      </c>
    </row>
    <row r="86" spans="1:21" x14ac:dyDescent="0.2">
      <c r="A86" s="16" t="s">
        <v>202</v>
      </c>
      <c r="B86" s="4">
        <v>0</v>
      </c>
      <c r="C86" s="4">
        <v>0</v>
      </c>
      <c r="D86" s="4">
        <v>0</v>
      </c>
      <c r="E86" s="4">
        <v>0</v>
      </c>
      <c r="F86" s="4">
        <f t="shared" si="15"/>
        <v>1494520000</v>
      </c>
      <c r="R86" s="5">
        <v>-4.8999999999999998E-3</v>
      </c>
      <c r="S86" s="4">
        <v>3094771</v>
      </c>
      <c r="T86" s="4">
        <f t="shared" si="18"/>
        <v>3084781.8</v>
      </c>
      <c r="U86" s="4">
        <f t="shared" si="17"/>
        <v>1780760</v>
      </c>
    </row>
    <row r="87" spans="1:21" x14ac:dyDescent="0.2">
      <c r="A87" s="16" t="s">
        <v>201</v>
      </c>
      <c r="B87" s="4">
        <v>0</v>
      </c>
      <c r="C87" s="4">
        <v>0</v>
      </c>
      <c r="D87" s="4">
        <v>0</v>
      </c>
      <c r="E87" s="4">
        <v>0</v>
      </c>
      <c r="F87" s="4">
        <f t="shared" si="15"/>
        <v>1494520000</v>
      </c>
      <c r="R87" s="5">
        <v>1.52E-2</v>
      </c>
      <c r="S87" s="4">
        <v>4762393</v>
      </c>
      <c r="T87" s="4">
        <f t="shared" si="18"/>
        <v>3040635.7</v>
      </c>
      <c r="U87" s="4">
        <f t="shared" si="17"/>
        <v>1780760</v>
      </c>
    </row>
    <row r="88" spans="1:21" x14ac:dyDescent="0.2">
      <c r="A88" s="16" t="s">
        <v>200</v>
      </c>
      <c r="B88" s="4">
        <v>2234210</v>
      </c>
      <c r="C88" s="4">
        <v>2234210</v>
      </c>
      <c r="D88" s="4">
        <v>0</v>
      </c>
      <c r="E88" s="4">
        <v>0</v>
      </c>
      <c r="F88" s="4">
        <f t="shared" si="15"/>
        <v>1494520000</v>
      </c>
      <c r="R88" s="5">
        <v>8.5000000000000006E-3</v>
      </c>
      <c r="S88" s="4">
        <v>2696825</v>
      </c>
      <c r="T88" s="4">
        <f t="shared" si="18"/>
        <v>3279364.1</v>
      </c>
      <c r="U88" s="4">
        <f t="shared" si="17"/>
        <v>1780760</v>
      </c>
    </row>
    <row r="89" spans="1:21" x14ac:dyDescent="0.2">
      <c r="A89" s="16" t="s">
        <v>199</v>
      </c>
      <c r="B89" s="4">
        <v>0</v>
      </c>
      <c r="C89" s="4">
        <v>0</v>
      </c>
      <c r="D89" s="4">
        <v>0</v>
      </c>
      <c r="E89" s="4">
        <v>0</v>
      </c>
      <c r="F89" s="4">
        <f t="shared" si="15"/>
        <v>1494520000</v>
      </c>
      <c r="R89" s="5">
        <v>-1.3300000000000001E-2</v>
      </c>
      <c r="S89" s="4">
        <v>2757865</v>
      </c>
      <c r="T89" s="4">
        <f t="shared" si="18"/>
        <v>3227715.1</v>
      </c>
      <c r="U89" s="4">
        <f t="shared" si="17"/>
        <v>1780760</v>
      </c>
    </row>
    <row r="90" spans="1:21" x14ac:dyDescent="0.2">
      <c r="A90" s="16" t="s">
        <v>198</v>
      </c>
      <c r="B90" s="4">
        <v>2029100</v>
      </c>
      <c r="C90" s="4">
        <v>2029100</v>
      </c>
      <c r="D90" s="4">
        <v>0</v>
      </c>
      <c r="E90" s="4">
        <v>0</v>
      </c>
      <c r="F90" s="4">
        <f t="shared" si="15"/>
        <v>1494520000</v>
      </c>
      <c r="R90" s="5">
        <v>-1.6000000000000001E-3</v>
      </c>
      <c r="S90" s="4">
        <v>1780760</v>
      </c>
      <c r="T90" s="4">
        <f t="shared" si="18"/>
        <v>3416922.4</v>
      </c>
      <c r="U90" s="4">
        <f t="shared" si="17"/>
        <v>1836821</v>
      </c>
    </row>
    <row r="91" spans="1:21" x14ac:dyDescent="0.2">
      <c r="A91" s="16" t="s">
        <v>197</v>
      </c>
      <c r="B91" s="4">
        <v>593400</v>
      </c>
      <c r="C91" s="4">
        <v>593400</v>
      </c>
      <c r="D91" s="4">
        <v>0</v>
      </c>
      <c r="E91" s="4">
        <v>0</v>
      </c>
      <c r="F91" s="4">
        <f t="shared" si="15"/>
        <v>1494520000</v>
      </c>
      <c r="R91" s="5">
        <v>2.2200000000000001E-2</v>
      </c>
      <c r="S91" s="4">
        <v>3738613</v>
      </c>
      <c r="T91" s="4">
        <f t="shared" si="18"/>
        <v>3441155.4</v>
      </c>
      <c r="U91" s="4">
        <f t="shared" si="17"/>
        <v>1836821</v>
      </c>
    </row>
    <row r="92" spans="1:21" x14ac:dyDescent="0.2">
      <c r="A92" s="16" t="s">
        <v>196</v>
      </c>
      <c r="B92" s="4">
        <v>27070</v>
      </c>
      <c r="C92" s="4">
        <v>27070</v>
      </c>
      <c r="D92" s="4">
        <v>0</v>
      </c>
      <c r="E92" s="4">
        <v>0</v>
      </c>
      <c r="F92" s="4">
        <f t="shared" si="15"/>
        <v>1494520000</v>
      </c>
      <c r="R92" s="5">
        <v>-2.4900000000000002E-2</v>
      </c>
      <c r="S92" s="4">
        <v>3050650</v>
      </c>
      <c r="T92" s="4">
        <f t="shared" si="18"/>
        <v>3382084.6</v>
      </c>
      <c r="U92" s="4">
        <f t="shared" si="17"/>
        <v>1836821</v>
      </c>
    </row>
    <row r="93" spans="1:21" x14ac:dyDescent="0.2">
      <c r="A93" s="16" t="s">
        <v>195</v>
      </c>
      <c r="B93" s="4">
        <v>2282400</v>
      </c>
      <c r="C93" s="4">
        <v>2282400</v>
      </c>
      <c r="D93" s="4">
        <v>0</v>
      </c>
      <c r="E93" s="4">
        <v>0</v>
      </c>
      <c r="F93" s="4">
        <f t="shared" si="15"/>
        <v>1494520000</v>
      </c>
      <c r="R93" s="5">
        <v>-1.15E-2</v>
      </c>
      <c r="S93" s="4">
        <v>4698748</v>
      </c>
      <c r="T93" s="4">
        <f t="shared" si="18"/>
        <v>3319694.2</v>
      </c>
      <c r="U93" s="4">
        <f t="shared" si="17"/>
        <v>1836821</v>
      </c>
    </row>
    <row r="94" spans="1:21" x14ac:dyDescent="0.2">
      <c r="A94" s="16" t="s">
        <v>194</v>
      </c>
      <c r="B94" s="4">
        <v>1633500</v>
      </c>
      <c r="C94" s="4">
        <v>1500000</v>
      </c>
      <c r="D94" s="4">
        <v>133500</v>
      </c>
      <c r="E94" s="4">
        <v>4255710000</v>
      </c>
      <c r="F94" s="4">
        <f t="shared" si="15"/>
        <v>1494520000</v>
      </c>
      <c r="R94" s="5">
        <v>-1.77E-2</v>
      </c>
      <c r="S94" s="4">
        <v>3280859</v>
      </c>
      <c r="T94" s="4">
        <f t="shared" si="18"/>
        <v>3417107.8</v>
      </c>
      <c r="U94" s="4">
        <f t="shared" si="17"/>
        <v>1836821</v>
      </c>
    </row>
    <row r="95" spans="1:21" x14ac:dyDescent="0.2">
      <c r="A95" s="16" t="s">
        <v>193</v>
      </c>
      <c r="B95" s="4">
        <v>2000000</v>
      </c>
      <c r="C95" s="4">
        <v>2000000</v>
      </c>
      <c r="D95" s="4">
        <v>0</v>
      </c>
      <c r="E95" s="4">
        <v>0</v>
      </c>
      <c r="F95" s="4">
        <f t="shared" si="15"/>
        <v>-2761190000</v>
      </c>
      <c r="R95" s="5">
        <v>4.8999999999999998E-3</v>
      </c>
      <c r="S95" s="4">
        <v>1836821</v>
      </c>
      <c r="T95" s="4">
        <f t="shared" si="18"/>
        <v>3621010.4</v>
      </c>
      <c r="U95" s="4">
        <f t="shared" si="17"/>
        <v>2241375</v>
      </c>
    </row>
    <row r="96" spans="1:21" x14ac:dyDescent="0.2">
      <c r="A96" s="16" t="s">
        <v>192</v>
      </c>
      <c r="B96" s="4">
        <v>788400</v>
      </c>
      <c r="C96" s="4">
        <v>788400</v>
      </c>
      <c r="D96" s="4">
        <v>0</v>
      </c>
      <c r="E96" s="4">
        <v>0</v>
      </c>
      <c r="F96" s="4">
        <f t="shared" si="15"/>
        <v>-2761190000</v>
      </c>
      <c r="R96" s="5">
        <v>-6.4000000000000003E-3</v>
      </c>
      <c r="S96" s="4">
        <v>2244284</v>
      </c>
      <c r="T96" s="4">
        <f t="shared" si="18"/>
        <v>3547490.7</v>
      </c>
      <c r="U96" s="4">
        <f t="shared" si="17"/>
        <v>2241375</v>
      </c>
    </row>
    <row r="97" spans="1:21" x14ac:dyDescent="0.2">
      <c r="A97" s="16" t="s">
        <v>191</v>
      </c>
      <c r="B97" s="4">
        <v>2416000</v>
      </c>
      <c r="C97" s="4">
        <v>2549500</v>
      </c>
      <c r="D97" s="4">
        <v>-133500</v>
      </c>
      <c r="E97" s="4">
        <v>-4108100000</v>
      </c>
      <c r="F97" s="4">
        <f t="shared" si="15"/>
        <v>-2761190000</v>
      </c>
      <c r="R97" s="5">
        <v>-4.7999999999999996E-3</v>
      </c>
      <c r="S97" s="4">
        <v>4320932</v>
      </c>
      <c r="T97" s="4">
        <f t="shared" si="18"/>
        <v>3445653.6</v>
      </c>
      <c r="U97" s="4">
        <f t="shared" si="17"/>
        <v>2241375</v>
      </c>
    </row>
    <row r="98" spans="1:21" x14ac:dyDescent="0.2">
      <c r="A98" s="16" t="s">
        <v>190</v>
      </c>
      <c r="B98" s="4">
        <v>30000</v>
      </c>
      <c r="C98" s="4">
        <v>30000</v>
      </c>
      <c r="D98" s="4">
        <v>0</v>
      </c>
      <c r="E98" s="4">
        <v>0</v>
      </c>
      <c r="F98" s="4">
        <f t="shared" si="15"/>
        <v>1346910000</v>
      </c>
      <c r="R98" s="5">
        <v>-1.7299999999999999E-2</v>
      </c>
      <c r="S98" s="4">
        <v>5084109</v>
      </c>
      <c r="T98" s="4">
        <f t="shared" si="18"/>
        <v>3747638.2</v>
      </c>
      <c r="U98" s="4">
        <f t="shared" si="17"/>
        <v>2241375</v>
      </c>
    </row>
    <row r="99" spans="1:21" x14ac:dyDescent="0.2">
      <c r="A99" s="16" t="s">
        <v>189</v>
      </c>
      <c r="B99" s="4">
        <v>207400</v>
      </c>
      <c r="C99" s="4">
        <v>200000</v>
      </c>
      <c r="D99" s="4">
        <v>7400</v>
      </c>
      <c r="E99" s="4">
        <v>233100000</v>
      </c>
      <c r="F99" s="4">
        <f t="shared" si="15"/>
        <v>1346910000</v>
      </c>
      <c r="R99" s="5">
        <v>4.7999999999999996E-3</v>
      </c>
      <c r="S99" s="4">
        <v>2241375</v>
      </c>
      <c r="T99" s="4">
        <f t="shared" si="18"/>
        <v>3994213.5</v>
      </c>
      <c r="U99" s="4">
        <f t="shared" si="17"/>
        <v>2459942</v>
      </c>
    </row>
    <row r="100" spans="1:21" x14ac:dyDescent="0.2">
      <c r="A100" s="16" t="s">
        <v>188</v>
      </c>
      <c r="B100" s="4">
        <v>0</v>
      </c>
      <c r="C100" s="4">
        <v>0</v>
      </c>
      <c r="D100" s="4">
        <v>0</v>
      </c>
      <c r="E100" s="4">
        <v>0</v>
      </c>
      <c r="F100" s="4">
        <f t="shared" si="15"/>
        <v>1113810000</v>
      </c>
      <c r="R100" s="5">
        <v>1.6000000000000001E-3</v>
      </c>
      <c r="S100" s="4">
        <v>3672833</v>
      </c>
      <c r="T100" s="4">
        <f t="shared" si="18"/>
        <v>4075073.3</v>
      </c>
      <c r="U100" s="4">
        <f t="shared" si="17"/>
        <v>2459942</v>
      </c>
    </row>
    <row r="101" spans="1:21" x14ac:dyDescent="0.2">
      <c r="A101" s="16" t="s">
        <v>187</v>
      </c>
      <c r="B101" s="4">
        <v>20000</v>
      </c>
      <c r="C101" s="4">
        <v>20000</v>
      </c>
      <c r="D101" s="4">
        <v>0</v>
      </c>
      <c r="E101" s="4">
        <v>0</v>
      </c>
      <c r="F101" s="4">
        <f t="shared" si="15"/>
        <v>1113810000</v>
      </c>
      <c r="R101" s="5">
        <v>1.95E-2</v>
      </c>
      <c r="S101" s="4">
        <v>3980943</v>
      </c>
      <c r="T101" s="4">
        <f t="shared" si="18"/>
        <v>4285926</v>
      </c>
      <c r="U101" s="4">
        <f t="shared" si="17"/>
        <v>1509087</v>
      </c>
    </row>
    <row r="102" spans="1:21" x14ac:dyDescent="0.2">
      <c r="A102" s="16" t="s">
        <v>186</v>
      </c>
      <c r="B102" s="4">
        <v>2299700</v>
      </c>
      <c r="C102" s="4">
        <v>2307100</v>
      </c>
      <c r="D102" s="4">
        <v>-7400</v>
      </c>
      <c r="E102" s="4">
        <v>-228870000</v>
      </c>
      <c r="F102" s="4">
        <f t="shared" si="15"/>
        <v>1113810000</v>
      </c>
      <c r="R102" s="5">
        <v>-4.7999999999999996E-3</v>
      </c>
      <c r="S102" s="4">
        <v>2459942</v>
      </c>
      <c r="T102" s="4">
        <f t="shared" si="18"/>
        <v>4699610.2</v>
      </c>
      <c r="U102" s="4">
        <f t="shared" si="17"/>
        <v>1509087</v>
      </c>
    </row>
    <row r="103" spans="1:21" x14ac:dyDescent="0.2">
      <c r="A103" s="16" t="s">
        <v>185</v>
      </c>
      <c r="B103" s="4">
        <v>3100</v>
      </c>
      <c r="C103" s="4">
        <v>0</v>
      </c>
      <c r="D103" s="4">
        <v>3100</v>
      </c>
      <c r="E103" s="4">
        <v>96720000</v>
      </c>
      <c r="F103" s="4">
        <f t="shared" si="15"/>
        <v>1342680000</v>
      </c>
      <c r="R103" s="5">
        <v>-1.4199999999999999E-2</v>
      </c>
      <c r="S103" s="4">
        <v>4074844</v>
      </c>
      <c r="T103" s="4">
        <f t="shared" si="18"/>
        <v>4679597.5999999996</v>
      </c>
      <c r="U103" s="4">
        <f t="shared" si="17"/>
        <v>1509087</v>
      </c>
    </row>
    <row r="104" spans="1:21" x14ac:dyDescent="0.2">
      <c r="A104" s="16" t="s">
        <v>184</v>
      </c>
      <c r="B104" s="4">
        <v>0</v>
      </c>
      <c r="C104" s="4">
        <v>0</v>
      </c>
      <c r="D104" s="4">
        <v>0</v>
      </c>
      <c r="E104" s="4">
        <v>0</v>
      </c>
      <c r="F104" s="4">
        <f t="shared" si="15"/>
        <v>1245960000</v>
      </c>
      <c r="R104" s="5">
        <v>-9.3999999999999986E-3</v>
      </c>
      <c r="S104" s="4">
        <v>4254995</v>
      </c>
      <c r="T104" s="4">
        <f t="shared" si="18"/>
        <v>4921951.5</v>
      </c>
      <c r="U104" s="4">
        <f t="shared" si="17"/>
        <v>1509087</v>
      </c>
    </row>
    <row r="105" spans="1:21" x14ac:dyDescent="0.2">
      <c r="A105" s="16" t="s">
        <v>183</v>
      </c>
      <c r="B105" s="4">
        <v>0</v>
      </c>
      <c r="C105" s="4">
        <v>0</v>
      </c>
      <c r="D105" s="4">
        <v>0</v>
      </c>
      <c r="E105" s="4">
        <v>0</v>
      </c>
      <c r="F105" s="4">
        <f t="shared" si="15"/>
        <v>1245960000</v>
      </c>
      <c r="R105" s="5">
        <v>3.9300000000000002E-2</v>
      </c>
      <c r="S105" s="4">
        <v>3875847</v>
      </c>
      <c r="T105" s="4">
        <f t="shared" si="18"/>
        <v>4746730.5999999996</v>
      </c>
      <c r="U105" s="4">
        <f t="shared" si="17"/>
        <v>1509087</v>
      </c>
    </row>
    <row r="106" spans="1:21" x14ac:dyDescent="0.2">
      <c r="A106" s="16" t="s">
        <v>182</v>
      </c>
      <c r="B106" s="4">
        <v>220100</v>
      </c>
      <c r="C106" s="4">
        <v>209500</v>
      </c>
      <c r="D106" s="4">
        <v>10600</v>
      </c>
      <c r="E106" s="4">
        <v>323430000</v>
      </c>
      <c r="F106" s="4">
        <f t="shared" si="15"/>
        <v>1245960000</v>
      </c>
      <c r="R106" s="5">
        <v>-1.29E-2</v>
      </c>
      <c r="S106" s="4">
        <v>1509087</v>
      </c>
      <c r="T106" s="4">
        <f t="shared" si="18"/>
        <v>4813212.5</v>
      </c>
      <c r="U106" s="4">
        <f t="shared" si="17"/>
        <v>3302561</v>
      </c>
    </row>
    <row r="107" spans="1:21" x14ac:dyDescent="0.2">
      <c r="A107" s="16" t="s">
        <v>181</v>
      </c>
      <c r="B107" s="4">
        <v>250000</v>
      </c>
      <c r="C107" s="4">
        <v>250000</v>
      </c>
      <c r="D107" s="4">
        <v>0</v>
      </c>
      <c r="E107" s="4">
        <v>0</v>
      </c>
      <c r="F107" s="4">
        <f t="shared" si="15"/>
        <v>922530000</v>
      </c>
      <c r="R107" s="5">
        <v>0</v>
      </c>
      <c r="S107" s="4">
        <v>3302561</v>
      </c>
      <c r="T107" s="4">
        <f t="shared" si="18"/>
        <v>4761911.8</v>
      </c>
      <c r="U107" s="4">
        <f t="shared" si="17"/>
        <v>4481431</v>
      </c>
    </row>
    <row r="108" spans="1:21" x14ac:dyDescent="0.2">
      <c r="A108" s="16" t="s">
        <v>180</v>
      </c>
      <c r="B108" s="4">
        <v>517500</v>
      </c>
      <c r="C108" s="4">
        <v>20000</v>
      </c>
      <c r="D108" s="4">
        <v>497500</v>
      </c>
      <c r="E108" s="4">
        <v>14906000000</v>
      </c>
      <c r="F108" s="4">
        <f t="shared" si="15"/>
        <v>922530000</v>
      </c>
      <c r="R108" s="5">
        <v>5.6299999999999996E-2</v>
      </c>
      <c r="S108" s="4">
        <v>8103955</v>
      </c>
      <c r="T108" s="4">
        <f t="shared" si="18"/>
        <v>4195021.5</v>
      </c>
      <c r="U108" s="4">
        <f t="shared" si="17"/>
        <v>3874718</v>
      </c>
    </row>
    <row r="109" spans="1:21" x14ac:dyDescent="0.2">
      <c r="A109" s="16" t="s">
        <v>179</v>
      </c>
      <c r="B109" s="4">
        <v>1508300</v>
      </c>
      <c r="C109" s="4">
        <v>13700</v>
      </c>
      <c r="D109" s="4">
        <v>1494600</v>
      </c>
      <c r="E109" s="4">
        <v>43350520000</v>
      </c>
      <c r="F109" s="4">
        <f t="shared" si="15"/>
        <v>-13983470000</v>
      </c>
      <c r="R109" s="5">
        <v>4.0800000000000003E-2</v>
      </c>
      <c r="S109" s="4">
        <v>4707128</v>
      </c>
      <c r="T109" s="4">
        <f t="shared" si="18"/>
        <v>4002876.8</v>
      </c>
      <c r="U109" s="4">
        <f t="shared" si="17"/>
        <v>3874718</v>
      </c>
    </row>
    <row r="110" spans="1:21" x14ac:dyDescent="0.2">
      <c r="A110" s="16" t="s">
        <v>178</v>
      </c>
      <c r="B110" s="4">
        <v>534700</v>
      </c>
      <c r="C110" s="4">
        <v>0</v>
      </c>
      <c r="D110" s="4">
        <v>534700</v>
      </c>
      <c r="E110" s="4">
        <v>15129730000</v>
      </c>
      <c r="F110" s="4">
        <f t="shared" si="15"/>
        <v>-57333990000</v>
      </c>
      <c r="R110" s="5">
        <v>1.8100000000000002E-2</v>
      </c>
      <c r="S110" s="4">
        <v>4481431</v>
      </c>
      <c r="T110" s="4">
        <f t="shared" si="18"/>
        <v>4026971.8</v>
      </c>
      <c r="U110" s="4">
        <f t="shared" si="17"/>
        <v>2123638</v>
      </c>
    </row>
    <row r="111" spans="1:21" x14ac:dyDescent="0.2">
      <c r="A111" s="16" t="s">
        <v>177</v>
      </c>
      <c r="B111" s="4">
        <v>987300</v>
      </c>
      <c r="C111" s="4">
        <v>1484800</v>
      </c>
      <c r="D111" s="4">
        <v>-497500</v>
      </c>
      <c r="E111" s="4">
        <v>-13929950000</v>
      </c>
      <c r="F111" s="4">
        <f t="shared" si="15"/>
        <v>-72463720000</v>
      </c>
      <c r="R111" s="5">
        <v>-1.4199999999999999E-2</v>
      </c>
      <c r="S111" s="4">
        <v>6089470</v>
      </c>
      <c r="T111" s="4">
        <f t="shared" si="18"/>
        <v>3600101.4</v>
      </c>
      <c r="U111" s="4">
        <f t="shared" si="17"/>
        <v>2123638</v>
      </c>
    </row>
    <row r="112" spans="1:21" x14ac:dyDescent="0.2">
      <c r="A112" s="16" t="s">
        <v>176</v>
      </c>
      <c r="B112" s="4">
        <v>500000</v>
      </c>
      <c r="C112" s="4">
        <v>2008300</v>
      </c>
      <c r="D112" s="4">
        <v>-1508300</v>
      </c>
      <c r="E112" s="4">
        <v>-43077510000</v>
      </c>
      <c r="F112" s="4">
        <f t="shared" si="15"/>
        <v>-58533770000</v>
      </c>
      <c r="R112" s="5">
        <v>-4.9000000000000002E-2</v>
      </c>
      <c r="S112" s="4">
        <v>6596784</v>
      </c>
      <c r="T112" s="4">
        <f t="shared" si="18"/>
        <v>3188222.4</v>
      </c>
      <c r="U112" s="4">
        <f t="shared" si="17"/>
        <v>2123638</v>
      </c>
    </row>
    <row r="113" spans="1:21" x14ac:dyDescent="0.2">
      <c r="A113" s="16" t="s">
        <v>175</v>
      </c>
      <c r="B113" s="4">
        <v>392632</v>
      </c>
      <c r="C113" s="4">
        <v>927332</v>
      </c>
      <c r="D113" s="4">
        <v>-534700</v>
      </c>
      <c r="E113" s="4">
        <v>-15710480000</v>
      </c>
      <c r="F113" s="4">
        <f t="shared" si="15"/>
        <v>-15456260000</v>
      </c>
      <c r="R113" s="5">
        <v>-8.3000000000000001E-3</v>
      </c>
      <c r="S113" s="4">
        <v>3874718</v>
      </c>
      <c r="T113" s="4">
        <f t="shared" si="18"/>
        <v>2995788.9</v>
      </c>
      <c r="U113" s="4">
        <f t="shared" si="17"/>
        <v>2123638</v>
      </c>
    </row>
    <row r="114" spans="1:21" x14ac:dyDescent="0.2">
      <c r="A114" s="16" t="s">
        <v>174</v>
      </c>
      <c r="B114" s="4">
        <v>35200</v>
      </c>
      <c r="C114" s="4">
        <v>25600</v>
      </c>
      <c r="D114" s="4">
        <v>9600</v>
      </c>
      <c r="E114" s="4">
        <v>295680000</v>
      </c>
      <c r="F114" s="4">
        <f t="shared" si="15"/>
        <v>254220000</v>
      </c>
      <c r="R114" s="5">
        <v>-4.4800000000000006E-2</v>
      </c>
      <c r="S114" s="4">
        <v>6678534</v>
      </c>
      <c r="T114" s="4">
        <f t="shared" si="18"/>
        <v>2574435</v>
      </c>
      <c r="U114" s="4">
        <f t="shared" si="17"/>
        <v>2123638</v>
      </c>
    </row>
    <row r="115" spans="1:21" x14ac:dyDescent="0.2">
      <c r="A115" s="16" t="s">
        <v>173</v>
      </c>
      <c r="B115" s="4">
        <v>300000</v>
      </c>
      <c r="C115" s="4">
        <v>300000</v>
      </c>
      <c r="D115" s="4">
        <v>0</v>
      </c>
      <c r="E115" s="4">
        <v>0</v>
      </c>
      <c r="F115" s="4">
        <f t="shared" si="15"/>
        <v>-41460000</v>
      </c>
      <c r="R115" s="5">
        <v>-4.6999999999999993E-3</v>
      </c>
      <c r="S115" s="4">
        <v>2123638</v>
      </c>
      <c r="T115" s="4">
        <f t="shared" si="18"/>
        <v>2582109.1</v>
      </c>
      <c r="U115" s="4">
        <f t="shared" si="17"/>
        <v>2173906</v>
      </c>
    </row>
    <row r="116" spans="1:21" x14ac:dyDescent="0.2">
      <c r="A116" s="16" t="s">
        <v>172</v>
      </c>
      <c r="B116" s="4">
        <v>1991300</v>
      </c>
      <c r="C116" s="4">
        <v>1910100</v>
      </c>
      <c r="D116" s="4">
        <v>81200</v>
      </c>
      <c r="E116" s="4">
        <v>2559260000</v>
      </c>
      <c r="F116" s="4">
        <f t="shared" si="15"/>
        <v>-41460000</v>
      </c>
      <c r="R116" s="5">
        <v>1.46E-2</v>
      </c>
      <c r="S116" s="4">
        <v>2173906</v>
      </c>
      <c r="T116" s="4">
        <f t="shared" ref="T116:T121" si="19">AVERAGE(S117:S126)</f>
        <v>2630815.6</v>
      </c>
      <c r="U116" s="4">
        <f t="shared" si="17"/>
        <v>1820766</v>
      </c>
    </row>
    <row r="117" spans="1:21" x14ac:dyDescent="0.2">
      <c r="A117" s="16" t="s">
        <v>171</v>
      </c>
      <c r="B117" s="4">
        <v>0</v>
      </c>
      <c r="C117" s="4">
        <v>9600</v>
      </c>
      <c r="D117" s="4">
        <v>-9600</v>
      </c>
      <c r="E117" s="4">
        <v>-295200000</v>
      </c>
      <c r="F117" s="4">
        <f t="shared" si="15"/>
        <v>-2600720000</v>
      </c>
      <c r="R117" s="5">
        <v>-6.4000000000000003E-3</v>
      </c>
      <c r="S117" s="4">
        <v>2789554</v>
      </c>
      <c r="T117" s="4">
        <f t="shared" si="19"/>
        <v>2631294.7000000002</v>
      </c>
      <c r="U117" s="4">
        <f t="shared" si="17"/>
        <v>1820766</v>
      </c>
    </row>
    <row r="118" spans="1:21" x14ac:dyDescent="0.2">
      <c r="A118" s="16" t="s">
        <v>170</v>
      </c>
      <c r="B118" s="4">
        <v>915500</v>
      </c>
      <c r="C118" s="4">
        <v>915500</v>
      </c>
      <c r="D118" s="4">
        <v>0</v>
      </c>
      <c r="E118" s="4">
        <v>0</v>
      </c>
      <c r="F118" s="4">
        <f t="shared" si="15"/>
        <v>-2305520000</v>
      </c>
      <c r="R118" s="5">
        <v>1.47E-2</v>
      </c>
      <c r="S118" s="4">
        <v>2435052</v>
      </c>
      <c r="T118" s="4">
        <f t="shared" si="19"/>
        <v>2643065.4</v>
      </c>
      <c r="U118" s="4">
        <f t="shared" si="17"/>
        <v>1820766</v>
      </c>
    </row>
    <row r="119" spans="1:21" x14ac:dyDescent="0.2">
      <c r="A119" s="16" t="s">
        <v>169</v>
      </c>
      <c r="B119" s="4">
        <v>59100</v>
      </c>
      <c r="C119" s="4">
        <v>140300</v>
      </c>
      <c r="D119" s="4">
        <v>-81200</v>
      </c>
      <c r="E119" s="4">
        <v>-2518160000</v>
      </c>
      <c r="F119" s="4">
        <f t="shared" si="15"/>
        <v>-2305520000</v>
      </c>
      <c r="R119" s="5">
        <v>-1.9199999999999998E-2</v>
      </c>
      <c r="S119" s="4">
        <v>2785681</v>
      </c>
      <c r="T119" s="4">
        <f t="shared" si="19"/>
        <v>2608907.2000000002</v>
      </c>
      <c r="U119" s="4">
        <f t="shared" si="17"/>
        <v>1820766</v>
      </c>
    </row>
    <row r="120" spans="1:21" x14ac:dyDescent="0.2">
      <c r="A120" s="16" t="s">
        <v>168</v>
      </c>
      <c r="B120" s="4">
        <v>249500</v>
      </c>
      <c r="C120" s="4">
        <v>249500</v>
      </c>
      <c r="D120" s="4">
        <v>0</v>
      </c>
      <c r="E120" s="4">
        <v>0</v>
      </c>
      <c r="F120" s="4">
        <f t="shared" si="15"/>
        <v>212640000</v>
      </c>
      <c r="R120" s="5">
        <v>-1.5700000000000002E-2</v>
      </c>
      <c r="S120" s="4">
        <v>4722381</v>
      </c>
      <c r="T120" s="4">
        <f t="shared" si="19"/>
        <v>2416334.2000000002</v>
      </c>
      <c r="U120" s="4">
        <f t="shared" si="17"/>
        <v>1820766</v>
      </c>
    </row>
    <row r="121" spans="1:21" x14ac:dyDescent="0.2">
      <c r="A121" s="16" t="s">
        <v>167</v>
      </c>
      <c r="B121" s="4">
        <v>1871900</v>
      </c>
      <c r="C121" s="4">
        <v>1871900</v>
      </c>
      <c r="D121" s="4">
        <v>0</v>
      </c>
      <c r="E121" s="4">
        <v>0</v>
      </c>
      <c r="F121" s="4">
        <f t="shared" si="15"/>
        <v>212640000</v>
      </c>
      <c r="R121" s="5">
        <v>-1.5E-3</v>
      </c>
      <c r="S121" s="4">
        <v>1820766</v>
      </c>
      <c r="T121" s="4">
        <f t="shared" si="19"/>
        <v>2699456.9</v>
      </c>
      <c r="U121" s="4">
        <f t="shared" si="17"/>
        <v>1950383</v>
      </c>
    </row>
    <row r="122" spans="1:21" x14ac:dyDescent="0.2">
      <c r="A122" s="16" t="s">
        <v>166</v>
      </c>
      <c r="B122" s="4">
        <v>305000</v>
      </c>
      <c r="C122" s="4">
        <v>305000</v>
      </c>
      <c r="D122" s="4">
        <v>0</v>
      </c>
      <c r="E122" s="4">
        <v>0</v>
      </c>
      <c r="F122" s="4">
        <f t="shared" si="15"/>
        <v>212640000</v>
      </c>
      <c r="R122" s="5">
        <v>-1.24E-2</v>
      </c>
      <c r="S122" s="4">
        <v>2477994</v>
      </c>
      <c r="T122" s="4">
        <f>AVERAGE(S123:S132)</f>
        <v>2665598.1</v>
      </c>
      <c r="U122" s="4">
        <f t="shared" si="17"/>
        <v>1950383</v>
      </c>
    </row>
    <row r="123" spans="1:21" x14ac:dyDescent="0.2">
      <c r="A123" s="16" t="s">
        <v>165</v>
      </c>
      <c r="B123" s="4">
        <v>305600</v>
      </c>
      <c r="C123" s="4">
        <v>305600</v>
      </c>
      <c r="D123" s="4">
        <v>0</v>
      </c>
      <c r="E123" s="4">
        <v>0</v>
      </c>
      <c r="F123" s="4">
        <f t="shared" si="15"/>
        <v>212640000</v>
      </c>
      <c r="R123" s="5">
        <v>-9.1999999999999998E-3</v>
      </c>
      <c r="S123" s="4">
        <v>1950383</v>
      </c>
      <c r="U123" s="4">
        <f t="shared" si="17"/>
        <v>2200379</v>
      </c>
    </row>
    <row r="124" spans="1:21" x14ac:dyDescent="0.2">
      <c r="A124" s="16" t="s">
        <v>164</v>
      </c>
      <c r="B124" s="4">
        <v>1190000</v>
      </c>
      <c r="C124" s="4">
        <v>1190000</v>
      </c>
      <c r="D124" s="4">
        <v>0</v>
      </c>
      <c r="E124" s="4">
        <v>0</v>
      </c>
      <c r="F124" s="4">
        <f t="shared" si="15"/>
        <v>212640000</v>
      </c>
      <c r="R124" s="5">
        <v>-3.0000000000000001E-3</v>
      </c>
      <c r="S124" s="4">
        <v>2464995</v>
      </c>
      <c r="U124" s="4">
        <f t="shared" ref="U124:U126" si="20">MIN(S125:S129)</f>
        <v>2200379</v>
      </c>
    </row>
    <row r="125" spans="1:21" x14ac:dyDescent="0.2">
      <c r="A125" s="16" t="s">
        <v>163</v>
      </c>
      <c r="B125" s="4">
        <v>2630200</v>
      </c>
      <c r="C125" s="4">
        <v>2630200</v>
      </c>
      <c r="D125" s="4">
        <v>0</v>
      </c>
      <c r="E125" s="4">
        <v>0</v>
      </c>
      <c r="F125" s="4">
        <f t="shared" si="15"/>
        <v>212640000</v>
      </c>
      <c r="R125" s="5">
        <v>3.0999999999999999E-3</v>
      </c>
      <c r="S125" s="4">
        <v>2200379</v>
      </c>
      <c r="U125" s="4">
        <f t="shared" si="20"/>
        <v>2444099</v>
      </c>
    </row>
    <row r="126" spans="1:21" x14ac:dyDescent="0.2">
      <c r="A126" s="16" t="s">
        <v>162</v>
      </c>
      <c r="B126" s="4">
        <v>1789800</v>
      </c>
      <c r="C126" s="4">
        <v>1789800</v>
      </c>
      <c r="D126" s="4">
        <v>0</v>
      </c>
      <c r="E126" s="4">
        <v>0</v>
      </c>
      <c r="F126" s="4">
        <f t="shared" si="15"/>
        <v>212640000</v>
      </c>
      <c r="R126" s="5">
        <v>1.2500000000000001E-2</v>
      </c>
      <c r="S126" s="4">
        <v>2660971</v>
      </c>
      <c r="U126" s="4">
        <f t="shared" si="20"/>
        <v>2444099</v>
      </c>
    </row>
    <row r="127" spans="1:21" x14ac:dyDescent="0.2">
      <c r="A127" s="16" t="s">
        <v>161</v>
      </c>
      <c r="B127" s="4">
        <v>357500</v>
      </c>
      <c r="C127" s="4">
        <v>357500</v>
      </c>
      <c r="D127" s="4">
        <v>0</v>
      </c>
      <c r="E127" s="4">
        <v>0</v>
      </c>
      <c r="F127" s="4">
        <f t="shared" si="15"/>
        <v>212640000</v>
      </c>
      <c r="R127" s="5">
        <v>1.6000000000000001E-3</v>
      </c>
      <c r="S127" s="4">
        <v>2794345</v>
      </c>
      <c r="U127" s="4">
        <f>MIN(S128:S132)</f>
        <v>2139406</v>
      </c>
    </row>
    <row r="128" spans="1:21" x14ac:dyDescent="0.2">
      <c r="A128" s="16" t="s">
        <v>160</v>
      </c>
      <c r="B128" s="4">
        <v>1485526</v>
      </c>
      <c r="C128" s="4">
        <v>1485526</v>
      </c>
      <c r="D128" s="4">
        <v>0</v>
      </c>
      <c r="E128" s="4">
        <v>0</v>
      </c>
      <c r="F128" s="4">
        <f t="shared" si="15"/>
        <v>212640000</v>
      </c>
      <c r="R128" s="5">
        <v>7.9000000000000008E-3</v>
      </c>
      <c r="S128" s="4">
        <v>2552759</v>
      </c>
    </row>
    <row r="129" spans="1:22" x14ac:dyDescent="0.2">
      <c r="A129" s="16" t="s">
        <v>159</v>
      </c>
      <c r="B129" s="4">
        <v>399500</v>
      </c>
      <c r="C129" s="4">
        <v>399500</v>
      </c>
      <c r="D129" s="4">
        <v>0</v>
      </c>
      <c r="E129" s="4">
        <v>0</v>
      </c>
      <c r="F129" s="4">
        <f t="shared" si="15"/>
        <v>212640000</v>
      </c>
      <c r="R129" s="5">
        <v>-1.3899999999999999E-2</v>
      </c>
      <c r="S129" s="4">
        <v>2444099</v>
      </c>
    </row>
    <row r="130" spans="1:22" x14ac:dyDescent="0.2">
      <c r="A130" s="16" t="s">
        <v>158</v>
      </c>
      <c r="B130" s="4">
        <v>0</v>
      </c>
      <c r="C130" s="4">
        <v>0</v>
      </c>
      <c r="D130" s="4">
        <v>0</v>
      </c>
      <c r="E130" s="4">
        <v>0</v>
      </c>
      <c r="F130" s="4">
        <f t="shared" si="15"/>
        <v>212640000</v>
      </c>
      <c r="R130" s="5">
        <v>-7.6E-3</v>
      </c>
      <c r="S130" s="4">
        <v>2796651</v>
      </c>
    </row>
    <row r="131" spans="1:22" x14ac:dyDescent="0.2">
      <c r="A131" s="16" t="s">
        <v>157</v>
      </c>
      <c r="B131" s="4">
        <v>0</v>
      </c>
      <c r="C131" s="4">
        <v>0</v>
      </c>
      <c r="D131" s="4">
        <v>0</v>
      </c>
      <c r="E131" s="4">
        <v>0</v>
      </c>
      <c r="F131" s="4">
        <f>E131+F132</f>
        <v>212640000</v>
      </c>
      <c r="R131" s="5">
        <v>-1.9599999999999999E-2</v>
      </c>
      <c r="S131" s="4">
        <v>4651993</v>
      </c>
    </row>
    <row r="132" spans="1:22" x14ac:dyDescent="0.2">
      <c r="A132" s="16" t="s">
        <v>156</v>
      </c>
      <c r="B132" s="4">
        <v>6318</v>
      </c>
      <c r="C132" s="4">
        <v>0</v>
      </c>
      <c r="D132" s="4">
        <v>6318</v>
      </c>
      <c r="E132" s="4">
        <v>212640000</v>
      </c>
      <c r="F132" s="4">
        <f>E132</f>
        <v>212640000</v>
      </c>
      <c r="R132" s="5">
        <v>-1.4800000000000001E-2</v>
      </c>
      <c r="S132" s="4">
        <v>2139406</v>
      </c>
    </row>
    <row r="133" spans="1:22" x14ac:dyDescent="0.2">
      <c r="A133" s="2"/>
      <c r="B133" s="4"/>
      <c r="C133" s="4"/>
      <c r="D133" s="4"/>
      <c r="E133" s="4"/>
      <c r="F133" s="4">
        <f>E133</f>
        <v>0</v>
      </c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6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6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6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6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6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5"/>
    </row>
    <row r="150" spans="1:22" x14ac:dyDescent="0.2">
      <c r="A150" s="6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5"/>
    </row>
    <row r="151" spans="1:22" x14ac:dyDescent="0.2">
      <c r="A151" s="6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5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5"/>
    </row>
    <row r="153" spans="1:22" x14ac:dyDescent="0.2">
      <c r="A153" s="2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5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5"/>
    </row>
    <row r="155" spans="1:22" x14ac:dyDescent="0.2">
      <c r="A155" s="6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5"/>
    </row>
    <row r="156" spans="1:22" x14ac:dyDescent="0.2">
      <c r="A156" s="6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5"/>
    </row>
    <row r="157" spans="1:22" x14ac:dyDescent="0.2">
      <c r="A157" s="6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5"/>
    </row>
    <row r="158" spans="1:22" x14ac:dyDescent="0.2">
      <c r="A158" s="6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5"/>
    </row>
    <row r="159" spans="1:22" x14ac:dyDescent="0.2">
      <c r="A159" s="6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5"/>
    </row>
    <row r="160" spans="1:22" x14ac:dyDescent="0.2">
      <c r="A160" s="6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5"/>
    </row>
    <row r="161" spans="1:22" x14ac:dyDescent="0.2">
      <c r="A161" s="6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5"/>
    </row>
    <row r="162" spans="1:22" x14ac:dyDescent="0.2">
      <c r="A162" s="6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5"/>
      <c r="U162" s="5"/>
      <c r="V162" s="5"/>
    </row>
    <row r="163" spans="1:22" x14ac:dyDescent="0.2">
      <c r="A163" s="6"/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5"/>
      <c r="U163" s="5"/>
      <c r="V163" s="5"/>
    </row>
    <row r="164" spans="1:22" x14ac:dyDescent="0.2">
      <c r="A164" s="6"/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5"/>
      <c r="U164" s="5"/>
      <c r="V164" s="5"/>
    </row>
    <row r="165" spans="1:22" x14ac:dyDescent="0.2">
      <c r="A165" s="6"/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5"/>
      <c r="U165" s="5"/>
      <c r="V165" s="5"/>
    </row>
    <row r="166" spans="1:22" x14ac:dyDescent="0.2">
      <c r="A166" s="6"/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5"/>
      <c r="U166" s="5"/>
      <c r="V166" s="5"/>
    </row>
    <row r="167" spans="1:22" x14ac:dyDescent="0.2">
      <c r="A167" s="6"/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5"/>
      <c r="U167" s="5"/>
      <c r="V167" s="5"/>
    </row>
    <row r="168" spans="1:22" x14ac:dyDescent="0.2">
      <c r="A168" s="2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5"/>
    </row>
    <row r="169" spans="1:22" x14ac:dyDescent="0.2">
      <c r="A169" s="2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5"/>
    </row>
    <row r="170" spans="1:22" x14ac:dyDescent="0.2">
      <c r="A170" s="2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5"/>
    </row>
    <row r="171" spans="1:22" x14ac:dyDescent="0.2">
      <c r="A171" s="2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5"/>
    </row>
    <row r="172" spans="1:22" x14ac:dyDescent="0.2">
      <c r="A172" s="2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5"/>
    </row>
    <row r="173" spans="1:22" x14ac:dyDescent="0.2">
      <c r="A173" s="2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5"/>
    </row>
    <row r="174" spans="1:22" x14ac:dyDescent="0.2">
      <c r="A174" s="2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5"/>
    </row>
    <row r="175" spans="1:22" x14ac:dyDescent="0.2">
      <c r="A175" s="2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5"/>
    </row>
    <row r="176" spans="1:22" x14ac:dyDescent="0.2">
      <c r="A176" s="2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5"/>
    </row>
    <row r="177" spans="1:22" x14ac:dyDescent="0.2">
      <c r="A177" s="2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5"/>
      <c r="U177" s="5"/>
      <c r="V177" s="5"/>
    </row>
    <row r="178" spans="1:22" x14ac:dyDescent="0.2">
      <c r="A178" s="2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5"/>
      <c r="U178" s="5"/>
      <c r="V178" s="5"/>
    </row>
    <row r="179" spans="1:22" x14ac:dyDescent="0.2">
      <c r="A179" s="2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5"/>
      <c r="U179" s="5"/>
      <c r="V179" s="5"/>
    </row>
    <row r="180" spans="1:22" x14ac:dyDescent="0.2">
      <c r="A180" s="2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5"/>
      <c r="U180" s="5"/>
      <c r="V180" s="5"/>
    </row>
    <row r="181" spans="1:22" x14ac:dyDescent="0.2">
      <c r="A181" s="2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5"/>
      <c r="U181" s="5"/>
      <c r="V181" s="5"/>
    </row>
    <row r="182" spans="1:22" x14ac:dyDescent="0.2">
      <c r="A182" s="2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5"/>
      <c r="U182" s="5"/>
      <c r="V182" s="5"/>
    </row>
    <row r="183" spans="1:22" x14ac:dyDescent="0.2">
      <c r="A183" s="2"/>
      <c r="B183" s="4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5"/>
      <c r="U183" s="5"/>
      <c r="V183" s="5"/>
    </row>
    <row r="184" spans="1:22" x14ac:dyDescent="0.2">
      <c r="A184" s="2"/>
      <c r="B184" s="4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5"/>
      <c r="U184" s="5"/>
      <c r="V184" s="5"/>
    </row>
    <row r="185" spans="1:22" x14ac:dyDescent="0.2">
      <c r="A185" s="2"/>
      <c r="B185" s="4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5"/>
      <c r="U185" s="5"/>
      <c r="V185" s="8"/>
    </row>
    <row r="186" spans="1:22" x14ac:dyDescent="0.2">
      <c r="A186" s="2"/>
      <c r="B186" s="4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5"/>
      <c r="U186" s="5"/>
      <c r="V186" s="8"/>
    </row>
    <row r="187" spans="1:22" x14ac:dyDescent="0.2">
      <c r="A187" s="2"/>
      <c r="B187" s="4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5"/>
      <c r="U187" s="5"/>
      <c r="V187" s="8"/>
    </row>
    <row r="188" spans="1:22" x14ac:dyDescent="0.2">
      <c r="A188" s="6"/>
      <c r="B188" s="4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5"/>
      <c r="U188" s="5"/>
      <c r="V188" s="8"/>
    </row>
    <row r="189" spans="1:22" x14ac:dyDescent="0.2">
      <c r="A189" s="6"/>
      <c r="B189" s="4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5"/>
      <c r="U189" s="5"/>
      <c r="V189" s="8"/>
    </row>
    <row r="190" spans="1:22" x14ac:dyDescent="0.2">
      <c r="A190" s="6"/>
      <c r="B190" s="4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5"/>
      <c r="U190" s="5"/>
      <c r="V190" s="8"/>
    </row>
    <row r="191" spans="1:22" x14ac:dyDescent="0.2">
      <c r="A191" s="6"/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5"/>
      <c r="U191" s="5"/>
      <c r="V191" s="8"/>
    </row>
    <row r="192" spans="1:22" x14ac:dyDescent="0.2">
      <c r="A192" s="6"/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5"/>
      <c r="U192" s="5"/>
      <c r="V192" s="8"/>
    </row>
    <row r="193" spans="1:22" x14ac:dyDescent="0.2">
      <c r="A193" s="2"/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5"/>
      <c r="U193" s="5"/>
      <c r="V193" s="8"/>
    </row>
    <row r="194" spans="1:22" x14ac:dyDescent="0.2">
      <c r="A194" s="2"/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5"/>
      <c r="U194" s="5"/>
      <c r="V194" s="8"/>
    </row>
    <row r="195" spans="1:22" x14ac:dyDescent="0.2">
      <c r="A195" s="2"/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5"/>
      <c r="U195" s="5"/>
      <c r="V195" s="8"/>
    </row>
    <row r="196" spans="1:22" x14ac:dyDescent="0.2">
      <c r="A196" s="2"/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5"/>
      <c r="U196" s="5"/>
      <c r="V196" s="8"/>
    </row>
    <row r="197" spans="1:22" x14ac:dyDescent="0.2">
      <c r="A197" s="2"/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5"/>
      <c r="U197" s="5"/>
      <c r="V197" s="8"/>
    </row>
    <row r="223" spans="1:3" x14ac:dyDescent="0.2">
      <c r="A223" t="e" cm="1">
        <f t="array" aca="1" ref="A223" ca="1">INDIRECT("'" &amp; E1 &amp; "'!$A$2:$A$66")</f>
        <v>#REF!</v>
      </c>
      <c r="B223" t="e" cm="1">
        <f t="array" aca="1" ref="B223" ca="1">INDIRECT("'" &amp; E1 &amp; "'!$B$2:$B$66")</f>
        <v>#REF!</v>
      </c>
      <c r="C223" t="e" cm="1">
        <f t="array" aca="1" ref="C223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D8D4AB-61DD-2249-AB13-2B6CF6D5FE58}">
  <sheetPr codeName="Sheet24"/>
  <dimension ref="A1:V223"/>
  <sheetViews>
    <sheetView workbookViewId="0">
      <pane ySplit="2" topLeftCell="A3" activePane="bottomLeft" state="frozen"/>
      <selection activeCell="F17" sqref="F17"/>
      <selection pane="bottomLeft" activeCell="F17" sqref="F17"/>
    </sheetView>
  </sheetViews>
  <sheetFormatPr baseColWidth="10" defaultRowHeight="16" x14ac:dyDescent="0.2"/>
  <cols>
    <col min="1" max="1" width="21.1640625" customWidth="1"/>
    <col min="2" max="2" width="13.5" customWidth="1"/>
    <col min="3" max="3" width="13" customWidth="1"/>
    <col min="4" max="4" width="13.33203125" customWidth="1"/>
    <col min="5" max="5" width="14.5" customWidth="1"/>
    <col min="6" max="6" width="21.5" customWidth="1"/>
    <col min="7" max="7" width="15.1640625" customWidth="1"/>
    <col min="8" max="8" width="14.5" customWidth="1"/>
    <col min="9" max="9" width="15.83203125" customWidth="1"/>
    <col min="10" max="10" width="18.33203125" customWidth="1"/>
    <col min="11" max="11" width="16.6640625" customWidth="1"/>
    <col min="18" max="18" width="13" customWidth="1"/>
    <col min="19" max="19" width="1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252</v>
      </c>
      <c r="U2" s="1" t="s">
        <v>253</v>
      </c>
      <c r="V2" s="1" t="s">
        <v>236</v>
      </c>
    </row>
    <row r="3" spans="1:22" x14ac:dyDescent="0.2">
      <c r="A3" s="16" t="s">
        <v>357</v>
      </c>
      <c r="B3" s="4">
        <v>1377200</v>
      </c>
      <c r="C3" s="4">
        <v>1377271</v>
      </c>
      <c r="D3" s="4">
        <v>-71</v>
      </c>
      <c r="E3" s="4">
        <v>-1660000</v>
      </c>
      <c r="F3" s="4">
        <f t="shared" ref="F3:F11" si="0">E3+F4</f>
        <v>-2554797117</v>
      </c>
      <c r="G3" s="4">
        <v>2158800</v>
      </c>
      <c r="H3" s="4">
        <v>1768300</v>
      </c>
      <c r="I3" s="4">
        <v>390500</v>
      </c>
      <c r="J3" s="4">
        <v>8977960000</v>
      </c>
      <c r="K3" s="4">
        <f t="shared" ref="K3:K11" si="1">K4+J3</f>
        <v>-312797596000</v>
      </c>
      <c r="L3" s="4">
        <v>3877</v>
      </c>
      <c r="M3" s="4">
        <v>4919</v>
      </c>
      <c r="N3" s="4">
        <v>670</v>
      </c>
      <c r="O3" s="4">
        <v>624</v>
      </c>
      <c r="P3" s="4">
        <v>12837100</v>
      </c>
      <c r="Q3" s="4">
        <v>11861500</v>
      </c>
      <c r="R3" s="5">
        <v>6.5000000000000006E-3</v>
      </c>
      <c r="S3" s="4">
        <v>26092000</v>
      </c>
      <c r="T3" s="4">
        <f t="shared" ref="T3:T38" si="2">AVERAGE(S4:S13)</f>
        <v>23347699.399999999</v>
      </c>
      <c r="U3" s="4">
        <f t="shared" ref="U3:U11" si="3">MIN(S4:S8)</f>
        <v>25263445</v>
      </c>
      <c r="V3" s="5">
        <v>2.7400000000000001E-2</v>
      </c>
    </row>
    <row r="4" spans="1:22" x14ac:dyDescent="0.2">
      <c r="A4" s="16" t="s">
        <v>356</v>
      </c>
      <c r="B4" s="4">
        <v>1046900</v>
      </c>
      <c r="C4" s="4">
        <v>1046900</v>
      </c>
      <c r="D4" s="4">
        <v>0</v>
      </c>
      <c r="E4" s="4">
        <v>0</v>
      </c>
      <c r="F4" s="4">
        <f t="shared" si="0"/>
        <v>-2553137117</v>
      </c>
      <c r="G4" s="4">
        <v>5506400</v>
      </c>
      <c r="H4" s="4">
        <v>852447</v>
      </c>
      <c r="I4" s="4">
        <v>4653953</v>
      </c>
      <c r="J4" s="4">
        <v>109641009000</v>
      </c>
      <c r="K4" s="4">
        <f t="shared" si="1"/>
        <v>-321775556000</v>
      </c>
      <c r="L4" s="4">
        <v>3899</v>
      </c>
      <c r="M4" s="4">
        <v>5113</v>
      </c>
      <c r="N4" s="4">
        <v>519</v>
      </c>
      <c r="O4" s="4">
        <v>634</v>
      </c>
      <c r="P4" s="4">
        <v>10383900</v>
      </c>
      <c r="Q4" s="4">
        <v>18351000</v>
      </c>
      <c r="R4" s="5">
        <v>-1.9199999999999998E-2</v>
      </c>
      <c r="S4" s="4">
        <v>26423600</v>
      </c>
      <c r="T4" s="4">
        <f t="shared" si="2"/>
        <v>24879609.399999999</v>
      </c>
      <c r="U4" s="4">
        <f t="shared" si="3"/>
        <v>13546401</v>
      </c>
      <c r="V4" s="5">
        <v>1.9E-2</v>
      </c>
    </row>
    <row r="5" spans="1:22" x14ac:dyDescent="0.2">
      <c r="A5" s="16" t="s">
        <v>355</v>
      </c>
      <c r="B5" s="4">
        <v>5729247</v>
      </c>
      <c r="C5" s="4">
        <v>5729200</v>
      </c>
      <c r="D5" s="4">
        <v>47</v>
      </c>
      <c r="E5" s="4">
        <v>1140000</v>
      </c>
      <c r="F5" s="4">
        <f t="shared" si="0"/>
        <v>-2553137117</v>
      </c>
      <c r="G5" s="4">
        <v>2390855</v>
      </c>
      <c r="H5" s="4">
        <v>1209300</v>
      </c>
      <c r="I5" s="4">
        <v>1181555</v>
      </c>
      <c r="J5" s="4">
        <v>28463768000</v>
      </c>
      <c r="K5" s="4">
        <f t="shared" si="1"/>
        <v>-431416565000</v>
      </c>
      <c r="L5" s="4">
        <v>3616</v>
      </c>
      <c r="M5" s="4">
        <v>5645</v>
      </c>
      <c r="N5" s="4">
        <v>575</v>
      </c>
      <c r="O5" s="4">
        <v>771</v>
      </c>
      <c r="P5" s="4">
        <v>11184000</v>
      </c>
      <c r="Q5" s="4">
        <v>15099300</v>
      </c>
      <c r="R5" s="5">
        <v>-1.6799999999999999E-2</v>
      </c>
      <c r="S5" s="4">
        <v>33522700</v>
      </c>
      <c r="T5" s="4">
        <f t="shared" si="2"/>
        <v>24980779.399999999</v>
      </c>
      <c r="U5" s="4">
        <f t="shared" si="3"/>
        <v>13546401</v>
      </c>
      <c r="V5" s="5">
        <v>1.8600000000000002E-2</v>
      </c>
    </row>
    <row r="6" spans="1:22" x14ac:dyDescent="0.2">
      <c r="A6" s="16" t="s">
        <v>354</v>
      </c>
      <c r="B6" s="4">
        <v>2703645</v>
      </c>
      <c r="C6" s="4">
        <v>2703645</v>
      </c>
      <c r="D6" s="4">
        <v>0</v>
      </c>
      <c r="E6" s="4">
        <v>0</v>
      </c>
      <c r="F6" s="4">
        <f t="shared" si="0"/>
        <v>-2554277117</v>
      </c>
      <c r="G6" s="4">
        <v>428800</v>
      </c>
      <c r="H6" s="4">
        <v>5317944</v>
      </c>
      <c r="I6" s="4">
        <v>-4889144</v>
      </c>
      <c r="J6" s="4">
        <v>-120006973000</v>
      </c>
      <c r="K6" s="4">
        <f t="shared" si="1"/>
        <v>-459880333000</v>
      </c>
      <c r="L6" s="4">
        <v>2365</v>
      </c>
      <c r="M6" s="4">
        <v>6138</v>
      </c>
      <c r="N6" s="4">
        <v>322</v>
      </c>
      <c r="O6" s="4">
        <v>755</v>
      </c>
      <c r="P6" s="4">
        <v>5317000</v>
      </c>
      <c r="Q6" s="4">
        <v>17212100</v>
      </c>
      <c r="R6" s="5">
        <v>-2.4700000000000003E-2</v>
      </c>
      <c r="S6" s="4">
        <v>25263445</v>
      </c>
      <c r="T6" s="4">
        <f t="shared" si="2"/>
        <v>26471964.899999999</v>
      </c>
      <c r="U6" s="4">
        <f t="shared" si="3"/>
        <v>13546401</v>
      </c>
      <c r="V6" s="5">
        <v>2.4199999999999999E-2</v>
      </c>
    </row>
    <row r="7" spans="1:22" x14ac:dyDescent="0.2">
      <c r="A7" s="16" t="s">
        <v>353</v>
      </c>
      <c r="B7" s="4">
        <v>4998490</v>
      </c>
      <c r="C7" s="4">
        <v>4998400</v>
      </c>
      <c r="D7" s="4">
        <v>90</v>
      </c>
      <c r="E7" s="4">
        <v>2250000</v>
      </c>
      <c r="F7" s="4">
        <f t="shared" si="0"/>
        <v>-2554277117</v>
      </c>
      <c r="G7" s="4">
        <v>1339800</v>
      </c>
      <c r="H7" s="4">
        <v>536600</v>
      </c>
      <c r="I7" s="4">
        <v>803200</v>
      </c>
      <c r="J7" s="4">
        <v>19568225000</v>
      </c>
      <c r="K7" s="4">
        <f t="shared" si="1"/>
        <v>-339873360000</v>
      </c>
      <c r="L7" s="4">
        <v>4563</v>
      </c>
      <c r="M7" s="4">
        <v>6931</v>
      </c>
      <c r="N7" s="4">
        <v>622</v>
      </c>
      <c r="O7" s="4">
        <v>941</v>
      </c>
      <c r="P7" s="4">
        <v>11336100</v>
      </c>
      <c r="Q7" s="4">
        <v>17635600</v>
      </c>
      <c r="R7" s="5">
        <v>-4.0000000000000001E-3</v>
      </c>
      <c r="S7" s="4">
        <v>34072800</v>
      </c>
      <c r="T7" s="4">
        <f t="shared" si="2"/>
        <v>25194175</v>
      </c>
      <c r="U7" s="4">
        <f t="shared" si="3"/>
        <v>13546401</v>
      </c>
      <c r="V7" s="5">
        <v>2.4199999999999999E-2</v>
      </c>
    </row>
    <row r="8" spans="1:22" x14ac:dyDescent="0.2">
      <c r="A8" s="16" t="s">
        <v>352</v>
      </c>
      <c r="B8" s="4">
        <v>9772000</v>
      </c>
      <c r="C8" s="4">
        <v>9772047</v>
      </c>
      <c r="D8" s="4">
        <v>-47</v>
      </c>
      <c r="E8" s="4">
        <v>-1280000</v>
      </c>
      <c r="F8" s="4">
        <f t="shared" si="0"/>
        <v>-2556527117</v>
      </c>
      <c r="G8" s="4">
        <v>1194647</v>
      </c>
      <c r="H8" s="4">
        <v>282101</v>
      </c>
      <c r="I8" s="4">
        <v>912546</v>
      </c>
      <c r="J8" s="4">
        <v>22864117000</v>
      </c>
      <c r="K8" s="4">
        <f t="shared" si="1"/>
        <v>-359441585000</v>
      </c>
      <c r="L8" s="4">
        <v>2848</v>
      </c>
      <c r="M8" s="4">
        <v>4957</v>
      </c>
      <c r="N8" s="4">
        <v>441</v>
      </c>
      <c r="O8" s="4">
        <v>695</v>
      </c>
      <c r="P8" s="4">
        <v>7165600</v>
      </c>
      <c r="Q8" s="4">
        <v>11229600</v>
      </c>
      <c r="R8" s="5">
        <v>-0.02</v>
      </c>
      <c r="S8" s="4">
        <v>29108248</v>
      </c>
      <c r="T8" s="4">
        <f t="shared" si="2"/>
        <v>25579610.199999999</v>
      </c>
      <c r="U8" s="4">
        <f t="shared" si="3"/>
        <v>13546401</v>
      </c>
      <c r="V8" s="5">
        <v>2.18E-2</v>
      </c>
    </row>
    <row r="9" spans="1:22" x14ac:dyDescent="0.2">
      <c r="A9" s="16" t="s">
        <v>351</v>
      </c>
      <c r="B9" s="4">
        <v>1620000</v>
      </c>
      <c r="C9" s="4">
        <v>1620076</v>
      </c>
      <c r="D9" s="4">
        <v>-76</v>
      </c>
      <c r="E9" s="4">
        <v>-1920000</v>
      </c>
      <c r="F9" s="4">
        <f t="shared" si="0"/>
        <v>-2555247117</v>
      </c>
      <c r="G9" s="4">
        <v>346500</v>
      </c>
      <c r="H9" s="4">
        <v>775501</v>
      </c>
      <c r="I9" s="4">
        <v>-429001</v>
      </c>
      <c r="J9" s="4">
        <v>-10853249000</v>
      </c>
      <c r="K9" s="4">
        <f t="shared" si="1"/>
        <v>-382305702000</v>
      </c>
      <c r="L9" s="4">
        <v>1881</v>
      </c>
      <c r="M9" s="4">
        <v>2510</v>
      </c>
      <c r="N9" s="4">
        <v>306</v>
      </c>
      <c r="O9" s="4">
        <v>351</v>
      </c>
      <c r="P9" s="4">
        <v>4993000</v>
      </c>
      <c r="Q9" s="4">
        <v>5785900</v>
      </c>
      <c r="R9" s="5">
        <v>-3.9000000000000003E-3</v>
      </c>
      <c r="S9" s="4">
        <v>13546401</v>
      </c>
      <c r="T9" s="4">
        <f t="shared" si="2"/>
        <v>26786580.100000001</v>
      </c>
      <c r="U9" s="4">
        <f t="shared" si="3"/>
        <v>14606400</v>
      </c>
      <c r="V9" s="5">
        <v>1.5700000000000002E-2</v>
      </c>
    </row>
    <row r="10" spans="1:22" x14ac:dyDescent="0.2">
      <c r="A10" s="16" t="s">
        <v>350</v>
      </c>
      <c r="B10" s="4">
        <v>0</v>
      </c>
      <c r="C10" s="4">
        <v>90</v>
      </c>
      <c r="D10" s="4">
        <v>-90</v>
      </c>
      <c r="E10" s="4">
        <v>-2270000</v>
      </c>
      <c r="F10" s="4">
        <f t="shared" si="0"/>
        <v>-2553327117</v>
      </c>
      <c r="G10" s="4">
        <v>0</v>
      </c>
      <c r="H10" s="4">
        <v>0</v>
      </c>
      <c r="I10" s="4">
        <v>0</v>
      </c>
      <c r="J10" s="4">
        <v>2011875000</v>
      </c>
      <c r="K10" s="4">
        <f t="shared" si="1"/>
        <v>-371452453000</v>
      </c>
      <c r="L10" s="4">
        <v>2216</v>
      </c>
      <c r="M10" s="4">
        <v>3042</v>
      </c>
      <c r="N10" s="4">
        <v>392</v>
      </c>
      <c r="O10" s="4">
        <v>531</v>
      </c>
      <c r="P10" s="4">
        <v>6668500</v>
      </c>
      <c r="Q10" s="4">
        <v>8230700</v>
      </c>
      <c r="R10" s="5">
        <v>8.0000000000000002E-3</v>
      </c>
      <c r="S10" s="4">
        <v>15988900</v>
      </c>
      <c r="T10" s="4">
        <f t="shared" si="2"/>
        <v>27260310.100000001</v>
      </c>
      <c r="U10" s="4">
        <f t="shared" si="3"/>
        <v>14606400</v>
      </c>
      <c r="V10" s="5">
        <v>1.95E-2</v>
      </c>
    </row>
    <row r="11" spans="1:22" x14ac:dyDescent="0.2">
      <c r="A11" s="16" t="s">
        <v>349</v>
      </c>
      <c r="B11" s="4">
        <v>2835220</v>
      </c>
      <c r="C11" s="4">
        <v>2833500</v>
      </c>
      <c r="D11" s="4">
        <v>1720</v>
      </c>
      <c r="E11" s="4">
        <v>43430000</v>
      </c>
      <c r="F11" s="4">
        <f t="shared" si="0"/>
        <v>-2551057117</v>
      </c>
      <c r="G11" s="4">
        <v>221600</v>
      </c>
      <c r="H11" s="4">
        <v>1057900</v>
      </c>
      <c r="I11" s="4">
        <v>-836300</v>
      </c>
      <c r="J11" s="4">
        <v>-21063065000</v>
      </c>
      <c r="K11" s="4">
        <f t="shared" si="1"/>
        <v>-373464328000</v>
      </c>
      <c r="L11" s="4">
        <v>3073</v>
      </c>
      <c r="M11" s="4">
        <v>2500</v>
      </c>
      <c r="N11" s="4">
        <v>297</v>
      </c>
      <c r="O11" s="4">
        <v>342</v>
      </c>
      <c r="P11" s="4">
        <v>5599800</v>
      </c>
      <c r="Q11" s="4">
        <v>4932600</v>
      </c>
      <c r="R11" s="5">
        <v>2E-3</v>
      </c>
      <c r="S11" s="4">
        <v>14606400</v>
      </c>
      <c r="T11" s="4">
        <f t="shared" si="2"/>
        <v>27598640.100000001</v>
      </c>
      <c r="U11" s="4">
        <f t="shared" si="3"/>
        <v>17175800</v>
      </c>
      <c r="V11" s="5">
        <v>1.5800000000000002E-2</v>
      </c>
    </row>
    <row r="12" spans="1:22" x14ac:dyDescent="0.2">
      <c r="A12" s="16" t="s">
        <v>348</v>
      </c>
      <c r="B12" s="4">
        <v>1500000</v>
      </c>
      <c r="C12" s="4">
        <v>1500000</v>
      </c>
      <c r="D12" s="4">
        <v>0</v>
      </c>
      <c r="E12" s="4">
        <v>0</v>
      </c>
      <c r="F12" s="4">
        <f t="shared" ref="F12:F38" si="4">E12+F13</f>
        <v>-2594487117</v>
      </c>
      <c r="G12" s="4">
        <v>1509300</v>
      </c>
      <c r="H12" s="4">
        <v>1082900</v>
      </c>
      <c r="I12" s="4">
        <v>426400</v>
      </c>
      <c r="J12" s="4">
        <v>10598190000</v>
      </c>
      <c r="K12" s="4">
        <f t="shared" ref="K12:K38" si="5">K13+J12</f>
        <v>-352401263000</v>
      </c>
      <c r="L12" s="4">
        <v>3356</v>
      </c>
      <c r="M12" s="4">
        <v>1963</v>
      </c>
      <c r="N12" s="4">
        <v>497</v>
      </c>
      <c r="O12" s="4">
        <v>356</v>
      </c>
      <c r="P12" s="4">
        <v>9001500</v>
      </c>
      <c r="Q12" s="4">
        <v>7261400</v>
      </c>
      <c r="R12" s="5">
        <v>2.23E-2</v>
      </c>
      <c r="S12" s="4">
        <v>17175800</v>
      </c>
      <c r="T12" s="4">
        <f t="shared" si="2"/>
        <v>28337080.100000001</v>
      </c>
      <c r="U12" s="4">
        <f t="shared" ref="U12:U38" si="6">MIN(S13:S17)</f>
        <v>21294901</v>
      </c>
      <c r="V12" s="5">
        <v>2.58E-2</v>
      </c>
    </row>
    <row r="13" spans="1:22" x14ac:dyDescent="0.2">
      <c r="A13" s="16" t="s">
        <v>347</v>
      </c>
      <c r="B13" s="4">
        <v>2226956</v>
      </c>
      <c r="C13" s="4">
        <v>2226400</v>
      </c>
      <c r="D13" s="4">
        <v>556</v>
      </c>
      <c r="E13" s="4">
        <v>13930000</v>
      </c>
      <c r="F13" s="4">
        <f t="shared" si="4"/>
        <v>-2594487117</v>
      </c>
      <c r="G13" s="4">
        <v>2241700</v>
      </c>
      <c r="H13" s="4">
        <v>2043700</v>
      </c>
      <c r="I13" s="4">
        <v>198000</v>
      </c>
      <c r="J13" s="4">
        <v>5077935000</v>
      </c>
      <c r="K13" s="4">
        <f t="shared" si="5"/>
        <v>-362999453000</v>
      </c>
      <c r="L13" s="4">
        <v>4076</v>
      </c>
      <c r="M13" s="4">
        <v>4720</v>
      </c>
      <c r="N13" s="4">
        <v>567</v>
      </c>
      <c r="O13" s="4">
        <v>732</v>
      </c>
      <c r="P13" s="4">
        <v>8973100</v>
      </c>
      <c r="Q13" s="4">
        <v>11601400</v>
      </c>
      <c r="R13" s="5">
        <v>-1.41E-2</v>
      </c>
      <c r="S13" s="4">
        <v>23768700</v>
      </c>
      <c r="T13" s="4">
        <f t="shared" si="2"/>
        <v>29801340.199999999</v>
      </c>
      <c r="U13" s="4">
        <f t="shared" si="6"/>
        <v>21294901</v>
      </c>
      <c r="V13" s="5">
        <v>2.9600000000000001E-2</v>
      </c>
    </row>
    <row r="14" spans="1:22" x14ac:dyDescent="0.2">
      <c r="A14" s="16" t="s">
        <v>340</v>
      </c>
      <c r="B14" s="4">
        <v>0</v>
      </c>
      <c r="C14" s="4">
        <v>1720</v>
      </c>
      <c r="D14" s="4">
        <v>-1720</v>
      </c>
      <c r="E14" s="4">
        <v>-43080000</v>
      </c>
      <c r="F14" s="4">
        <f t="shared" si="4"/>
        <v>-2608417117</v>
      </c>
      <c r="G14" s="4">
        <v>614300</v>
      </c>
      <c r="H14" s="4">
        <v>2097220</v>
      </c>
      <c r="I14" s="4">
        <v>-1482920</v>
      </c>
      <c r="J14" s="4">
        <v>-37600972000</v>
      </c>
      <c r="K14" s="4">
        <f t="shared" si="5"/>
        <v>-368077388000</v>
      </c>
      <c r="L14" s="4">
        <v>8361</v>
      </c>
      <c r="M14" s="4">
        <v>8408</v>
      </c>
      <c r="N14" s="4">
        <v>1210</v>
      </c>
      <c r="O14" s="4">
        <v>1190</v>
      </c>
      <c r="P14" s="4">
        <v>20581700</v>
      </c>
      <c r="Q14" s="4">
        <v>20328700</v>
      </c>
      <c r="R14" s="5">
        <v>1.2199999999999999E-2</v>
      </c>
      <c r="S14" s="4">
        <v>41742700</v>
      </c>
      <c r="T14" s="4">
        <f t="shared" si="2"/>
        <v>30747390.199999999</v>
      </c>
      <c r="U14" s="4">
        <f t="shared" si="6"/>
        <v>21294901</v>
      </c>
      <c r="V14" s="5">
        <v>3.3099999999999997E-2</v>
      </c>
    </row>
    <row r="15" spans="1:22" x14ac:dyDescent="0.2">
      <c r="A15" s="16" t="s">
        <v>339</v>
      </c>
      <c r="B15" s="4">
        <v>2963600</v>
      </c>
      <c r="C15" s="4">
        <v>2963780</v>
      </c>
      <c r="D15" s="4">
        <v>-180</v>
      </c>
      <c r="E15" s="4">
        <v>-4360000</v>
      </c>
      <c r="F15" s="4">
        <f t="shared" si="4"/>
        <v>-2565337117</v>
      </c>
      <c r="G15" s="4">
        <v>1610200</v>
      </c>
      <c r="H15" s="4">
        <v>1163400</v>
      </c>
      <c r="I15" s="4">
        <v>446800</v>
      </c>
      <c r="J15" s="4">
        <v>10741255000</v>
      </c>
      <c r="K15" s="4">
        <f t="shared" si="5"/>
        <v>-330476416000</v>
      </c>
      <c r="L15" s="4">
        <v>7213</v>
      </c>
      <c r="M15" s="4">
        <v>3744</v>
      </c>
      <c r="N15" s="4">
        <v>1202</v>
      </c>
      <c r="O15" s="4">
        <v>515</v>
      </c>
      <c r="P15" s="4">
        <v>18204400</v>
      </c>
      <c r="Q15" s="4">
        <v>8874600</v>
      </c>
      <c r="R15" s="5">
        <v>2.4900000000000002E-2</v>
      </c>
      <c r="S15" s="4">
        <v>34534400</v>
      </c>
      <c r="T15" s="4">
        <f t="shared" si="2"/>
        <v>29895639.199999999</v>
      </c>
      <c r="U15" s="4">
        <f t="shared" si="6"/>
        <v>20726200</v>
      </c>
      <c r="V15" s="5">
        <v>2.63E-2</v>
      </c>
    </row>
    <row r="16" spans="1:22" x14ac:dyDescent="0.2">
      <c r="A16" s="16" t="s">
        <v>338</v>
      </c>
      <c r="B16" s="4">
        <v>178000</v>
      </c>
      <c r="C16" s="4">
        <v>178556</v>
      </c>
      <c r="D16" s="4">
        <v>-556</v>
      </c>
      <c r="E16" s="4">
        <v>-13330000</v>
      </c>
      <c r="F16" s="4">
        <f t="shared" si="4"/>
        <v>-2560977117</v>
      </c>
      <c r="G16" s="4">
        <v>1287900</v>
      </c>
      <c r="H16" s="4">
        <v>3361800</v>
      </c>
      <c r="I16" s="4">
        <v>-2073900</v>
      </c>
      <c r="J16" s="4">
        <v>-48965090000</v>
      </c>
      <c r="K16" s="4">
        <f t="shared" si="5"/>
        <v>-341217671000</v>
      </c>
      <c r="L16" s="4">
        <v>9457</v>
      </c>
      <c r="M16" s="4">
        <v>6141</v>
      </c>
      <c r="N16" s="4">
        <v>1369</v>
      </c>
      <c r="O16" s="4">
        <v>899</v>
      </c>
      <c r="P16" s="4">
        <v>22662800</v>
      </c>
      <c r="Q16" s="4">
        <v>15842700</v>
      </c>
      <c r="R16" s="5">
        <v>4.0999999999999995E-2</v>
      </c>
      <c r="S16" s="4">
        <v>40175300</v>
      </c>
      <c r="T16" s="4">
        <f t="shared" si="2"/>
        <v>28900819.199999999</v>
      </c>
      <c r="U16" s="4">
        <f t="shared" si="6"/>
        <v>17989700</v>
      </c>
      <c r="V16" s="5">
        <v>5.33E-2</v>
      </c>
    </row>
    <row r="17" spans="1:22" x14ac:dyDescent="0.2">
      <c r="A17" s="16" t="s">
        <v>337</v>
      </c>
      <c r="B17" s="4">
        <v>7560195</v>
      </c>
      <c r="C17" s="4">
        <v>7560820</v>
      </c>
      <c r="D17" s="4">
        <v>-625</v>
      </c>
      <c r="E17" s="4">
        <v>-14480000</v>
      </c>
      <c r="F17" s="4">
        <f t="shared" si="4"/>
        <v>-2547647117</v>
      </c>
      <c r="G17" s="4">
        <v>2213600</v>
      </c>
      <c r="H17" s="4">
        <v>2955001</v>
      </c>
      <c r="I17" s="4">
        <v>-741401</v>
      </c>
      <c r="J17" s="4">
        <v>-17257497000</v>
      </c>
      <c r="K17" s="4">
        <f t="shared" si="5"/>
        <v>-292252581000</v>
      </c>
      <c r="L17" s="4">
        <v>1570</v>
      </c>
      <c r="M17" s="4">
        <v>4071</v>
      </c>
      <c r="N17" s="4">
        <v>175</v>
      </c>
      <c r="O17" s="4">
        <v>432</v>
      </c>
      <c r="P17" s="4">
        <v>3173800</v>
      </c>
      <c r="Q17" s="4">
        <v>9630500</v>
      </c>
      <c r="R17" s="5">
        <v>0</v>
      </c>
      <c r="S17" s="4">
        <v>21294901</v>
      </c>
      <c r="T17" s="4">
        <f t="shared" si="2"/>
        <v>29648219.199999999</v>
      </c>
      <c r="U17" s="4">
        <f t="shared" si="6"/>
        <v>17989700</v>
      </c>
      <c r="V17" s="5">
        <v>1.72E-2</v>
      </c>
    </row>
    <row r="18" spans="1:22" x14ac:dyDescent="0.2">
      <c r="A18" s="16" t="s">
        <v>336</v>
      </c>
      <c r="B18" s="4">
        <v>1084923</v>
      </c>
      <c r="C18" s="4">
        <v>1080140</v>
      </c>
      <c r="D18" s="4">
        <v>4783</v>
      </c>
      <c r="E18" s="4">
        <v>113600000</v>
      </c>
      <c r="F18" s="4">
        <f t="shared" si="4"/>
        <v>-2533167117</v>
      </c>
      <c r="G18" s="4">
        <v>4820300</v>
      </c>
      <c r="H18" s="4">
        <v>1478000</v>
      </c>
      <c r="I18" s="4">
        <v>3342300</v>
      </c>
      <c r="J18" s="4">
        <v>76633090000</v>
      </c>
      <c r="K18" s="4">
        <f t="shared" si="5"/>
        <v>-274995084000</v>
      </c>
      <c r="L18" s="4">
        <v>5958</v>
      </c>
      <c r="M18" s="4">
        <v>7445</v>
      </c>
      <c r="N18" s="4">
        <v>741</v>
      </c>
      <c r="O18" s="4">
        <v>929</v>
      </c>
      <c r="P18" s="4">
        <v>13577500</v>
      </c>
      <c r="Q18" s="4">
        <v>17820800</v>
      </c>
      <c r="R18" s="5">
        <v>-2.58E-2</v>
      </c>
      <c r="S18" s="4">
        <v>32962600</v>
      </c>
      <c r="T18" s="4">
        <f t="shared" si="2"/>
        <v>30059169.300000001</v>
      </c>
      <c r="U18" s="4">
        <f t="shared" si="6"/>
        <v>17989700</v>
      </c>
      <c r="V18" s="5">
        <v>5.8899999999999994E-2</v>
      </c>
    </row>
    <row r="19" spans="1:22" x14ac:dyDescent="0.2">
      <c r="A19" s="16" t="s">
        <v>335</v>
      </c>
      <c r="B19" s="4">
        <v>6738773</v>
      </c>
      <c r="C19" s="4">
        <v>6732182</v>
      </c>
      <c r="D19" s="4">
        <v>6591</v>
      </c>
      <c r="E19" s="4">
        <v>154760000</v>
      </c>
      <c r="F19" s="4">
        <f t="shared" si="4"/>
        <v>-2646767117</v>
      </c>
      <c r="G19" s="4">
        <v>962000</v>
      </c>
      <c r="H19" s="4">
        <v>1026300</v>
      </c>
      <c r="I19" s="4">
        <v>-64300</v>
      </c>
      <c r="J19" s="4">
        <v>-1458660000</v>
      </c>
      <c r="K19" s="4">
        <f t="shared" si="5"/>
        <v>-351628174000</v>
      </c>
      <c r="L19" s="4">
        <v>3170</v>
      </c>
      <c r="M19" s="4">
        <v>3885</v>
      </c>
      <c r="N19" s="4">
        <v>491</v>
      </c>
      <c r="O19" s="4">
        <v>520</v>
      </c>
      <c r="P19" s="4">
        <v>7962400</v>
      </c>
      <c r="Q19" s="4">
        <v>9506200</v>
      </c>
      <c r="R19" s="5">
        <v>1.4999999999999999E-2</v>
      </c>
      <c r="S19" s="4">
        <v>25616100</v>
      </c>
      <c r="T19" s="4">
        <f t="shared" si="2"/>
        <v>30239669.300000001</v>
      </c>
      <c r="U19" s="4">
        <f t="shared" si="6"/>
        <v>17989700</v>
      </c>
      <c r="V19" s="5">
        <v>2.9399999999999999E-2</v>
      </c>
    </row>
    <row r="20" spans="1:22" x14ac:dyDescent="0.2">
      <c r="A20" s="16" t="s">
        <v>334</v>
      </c>
      <c r="B20" s="4">
        <v>2267400</v>
      </c>
      <c r="C20" s="4">
        <v>2267595</v>
      </c>
      <c r="D20" s="4">
        <v>-195</v>
      </c>
      <c r="E20" s="4">
        <v>-4660000</v>
      </c>
      <c r="F20" s="4">
        <f t="shared" si="4"/>
        <v>-2801527117</v>
      </c>
      <c r="G20" s="4">
        <v>345700</v>
      </c>
      <c r="H20" s="4">
        <v>814100</v>
      </c>
      <c r="I20" s="4">
        <v>-468400</v>
      </c>
      <c r="J20" s="4">
        <v>-11079670000</v>
      </c>
      <c r="K20" s="4">
        <f t="shared" si="5"/>
        <v>-350169514000</v>
      </c>
      <c r="L20" s="4">
        <v>2387</v>
      </c>
      <c r="M20" s="4">
        <v>5327</v>
      </c>
      <c r="N20" s="4">
        <v>340</v>
      </c>
      <c r="O20" s="4">
        <v>601</v>
      </c>
      <c r="P20" s="4">
        <v>5779000</v>
      </c>
      <c r="Q20" s="4">
        <v>12577000</v>
      </c>
      <c r="R20" s="5">
        <v>-1.7000000000000001E-2</v>
      </c>
      <c r="S20" s="4">
        <v>20726200</v>
      </c>
      <c r="T20" s="4">
        <f t="shared" si="2"/>
        <v>30680469.300000001</v>
      </c>
      <c r="U20" s="4">
        <f t="shared" si="6"/>
        <v>17989700</v>
      </c>
      <c r="V20" s="5">
        <v>2.3E-2</v>
      </c>
    </row>
    <row r="21" spans="1:22" x14ac:dyDescent="0.2">
      <c r="A21" s="16" t="s">
        <v>333</v>
      </c>
      <c r="B21" s="4">
        <v>2704504</v>
      </c>
      <c r="C21" s="4">
        <v>2704923</v>
      </c>
      <c r="D21" s="4">
        <v>-419</v>
      </c>
      <c r="E21" s="4">
        <v>-9960000</v>
      </c>
      <c r="F21" s="4">
        <f t="shared" si="4"/>
        <v>-2796867117</v>
      </c>
      <c r="G21" s="4">
        <v>781600</v>
      </c>
      <c r="H21" s="4">
        <v>524700</v>
      </c>
      <c r="I21" s="4">
        <v>256900</v>
      </c>
      <c r="J21" s="4">
        <v>6189900000</v>
      </c>
      <c r="K21" s="4">
        <f t="shared" si="5"/>
        <v>-339089844000</v>
      </c>
      <c r="L21" s="4">
        <v>3640</v>
      </c>
      <c r="M21" s="4">
        <v>3114</v>
      </c>
      <c r="N21" s="4">
        <v>467</v>
      </c>
      <c r="O21" s="4">
        <v>339</v>
      </c>
      <c r="P21" s="4">
        <v>8353100</v>
      </c>
      <c r="Q21" s="4">
        <v>5809900</v>
      </c>
      <c r="R21" s="5">
        <v>3.2500000000000001E-2</v>
      </c>
      <c r="S21" s="4">
        <v>17989700</v>
      </c>
      <c r="T21" s="4">
        <f t="shared" si="2"/>
        <v>30820419.399999999</v>
      </c>
      <c r="U21" s="4">
        <f t="shared" si="6"/>
        <v>24560200</v>
      </c>
      <c r="V21" s="5">
        <v>3.15E-2</v>
      </c>
    </row>
    <row r="22" spans="1:22" x14ac:dyDescent="0.2">
      <c r="A22" s="16" t="s">
        <v>332</v>
      </c>
      <c r="B22" s="4">
        <v>5339800</v>
      </c>
      <c r="C22" s="4">
        <v>5348573</v>
      </c>
      <c r="D22" s="4">
        <v>-8773</v>
      </c>
      <c r="E22" s="4">
        <v>-201230000</v>
      </c>
      <c r="F22" s="4">
        <f t="shared" si="4"/>
        <v>-2786907117</v>
      </c>
      <c r="G22" s="4">
        <v>1729500</v>
      </c>
      <c r="H22" s="4">
        <v>1001300</v>
      </c>
      <c r="I22" s="4">
        <v>728200</v>
      </c>
      <c r="J22" s="4">
        <v>16763320000</v>
      </c>
      <c r="K22" s="4">
        <f t="shared" si="5"/>
        <v>-345279744000</v>
      </c>
      <c r="L22" s="4">
        <v>3632</v>
      </c>
      <c r="M22" s="4">
        <v>8307</v>
      </c>
      <c r="N22" s="4">
        <v>449</v>
      </c>
      <c r="O22" s="4">
        <v>468</v>
      </c>
      <c r="P22" s="4">
        <v>8059900</v>
      </c>
      <c r="Q22" s="4">
        <v>10356100</v>
      </c>
      <c r="R22" s="5">
        <v>6.6E-3</v>
      </c>
      <c r="S22" s="4">
        <v>24560200</v>
      </c>
      <c r="T22" s="4">
        <f t="shared" si="2"/>
        <v>30909809.399999999</v>
      </c>
      <c r="U22" s="4">
        <f t="shared" si="6"/>
        <v>26016890</v>
      </c>
      <c r="V22" s="5">
        <v>2.1600000000000001E-2</v>
      </c>
    </row>
    <row r="23" spans="1:22" x14ac:dyDescent="0.2">
      <c r="A23" s="16" t="s">
        <v>331</v>
      </c>
      <c r="B23" s="4">
        <v>3500000</v>
      </c>
      <c r="C23" s="4">
        <v>3500000</v>
      </c>
      <c r="D23" s="4">
        <v>0</v>
      </c>
      <c r="E23" s="4">
        <v>0</v>
      </c>
      <c r="F23" s="4">
        <f t="shared" si="4"/>
        <v>-2585677117</v>
      </c>
      <c r="G23" s="4">
        <v>915900</v>
      </c>
      <c r="H23" s="4">
        <v>624401</v>
      </c>
      <c r="I23" s="4">
        <v>291499</v>
      </c>
      <c r="J23" s="4">
        <v>6890923000</v>
      </c>
      <c r="K23" s="4">
        <f t="shared" si="5"/>
        <v>-362043064000</v>
      </c>
      <c r="L23" s="4">
        <v>4442</v>
      </c>
      <c r="M23" s="4">
        <v>10642</v>
      </c>
      <c r="N23" s="4">
        <v>617</v>
      </c>
      <c r="O23" s="4">
        <v>1143</v>
      </c>
      <c r="P23" s="4">
        <v>9993800</v>
      </c>
      <c r="Q23" s="4">
        <v>22807500</v>
      </c>
      <c r="R23" s="5">
        <v>-2.8300000000000002E-2</v>
      </c>
      <c r="S23" s="4">
        <v>38411301</v>
      </c>
      <c r="T23" s="4">
        <f t="shared" si="2"/>
        <v>29507029.300000001</v>
      </c>
      <c r="U23" s="4">
        <f t="shared" si="6"/>
        <v>26016890</v>
      </c>
      <c r="V23" s="5">
        <v>3.39E-2</v>
      </c>
    </row>
    <row r="24" spans="1:22" x14ac:dyDescent="0.2">
      <c r="A24" s="16" t="s">
        <v>330</v>
      </c>
      <c r="B24" s="4">
        <v>1828852</v>
      </c>
      <c r="C24" s="4">
        <v>1825504</v>
      </c>
      <c r="D24" s="4">
        <v>3348</v>
      </c>
      <c r="E24" s="4">
        <v>84030000</v>
      </c>
      <c r="F24" s="4">
        <f t="shared" si="4"/>
        <v>-2585677117</v>
      </c>
      <c r="G24" s="4">
        <v>1596800</v>
      </c>
      <c r="H24" s="4">
        <v>838500</v>
      </c>
      <c r="I24" s="4">
        <v>758300</v>
      </c>
      <c r="J24" s="4">
        <v>18099960000</v>
      </c>
      <c r="K24" s="4">
        <f t="shared" si="5"/>
        <v>-368933987000</v>
      </c>
      <c r="L24" s="4">
        <v>4526</v>
      </c>
      <c r="M24" s="4">
        <v>13055</v>
      </c>
      <c r="N24" s="4">
        <v>732</v>
      </c>
      <c r="O24" s="4">
        <v>1577</v>
      </c>
      <c r="P24" s="4">
        <v>12899300</v>
      </c>
      <c r="Q24" s="4">
        <v>33412600</v>
      </c>
      <c r="R24" s="5">
        <v>-3.3799999999999997E-2</v>
      </c>
      <c r="S24" s="4">
        <v>51203200</v>
      </c>
      <c r="T24" s="4">
        <f t="shared" si="2"/>
        <v>29926332.300000001</v>
      </c>
      <c r="U24" s="4">
        <f t="shared" si="6"/>
        <v>26016890</v>
      </c>
      <c r="V24" s="5">
        <v>3.6799999999999999E-2</v>
      </c>
    </row>
    <row r="25" spans="1:22" x14ac:dyDescent="0.2">
      <c r="A25" s="16" t="s">
        <v>329</v>
      </c>
      <c r="B25" s="4">
        <v>6257890</v>
      </c>
      <c r="C25" s="4">
        <v>6259290</v>
      </c>
      <c r="D25" s="4">
        <v>-1400</v>
      </c>
      <c r="E25" s="4">
        <v>-34480000</v>
      </c>
      <c r="F25" s="4">
        <f t="shared" si="4"/>
        <v>-2669707117</v>
      </c>
      <c r="G25" s="4">
        <v>995500</v>
      </c>
      <c r="H25" s="4">
        <v>489200</v>
      </c>
      <c r="I25" s="4">
        <v>506300</v>
      </c>
      <c r="J25" s="4">
        <v>12428645000</v>
      </c>
      <c r="K25" s="4">
        <f t="shared" si="5"/>
        <v>-387033947000</v>
      </c>
      <c r="L25" s="4">
        <v>2940</v>
      </c>
      <c r="M25" s="4">
        <v>3904</v>
      </c>
      <c r="N25" s="4">
        <v>466</v>
      </c>
      <c r="O25" s="4">
        <v>558</v>
      </c>
      <c r="P25" s="4">
        <v>7938000</v>
      </c>
      <c r="Q25" s="4">
        <v>10453800</v>
      </c>
      <c r="R25" s="5">
        <v>-8.1000000000000013E-3</v>
      </c>
      <c r="S25" s="4">
        <v>26016890</v>
      </c>
      <c r="T25" s="4">
        <f t="shared" si="2"/>
        <v>28844033.300000001</v>
      </c>
      <c r="U25" s="4">
        <f t="shared" si="6"/>
        <v>25134200</v>
      </c>
      <c r="V25" s="5">
        <v>1.8200000000000001E-2</v>
      </c>
    </row>
    <row r="26" spans="1:22" x14ac:dyDescent="0.2">
      <c r="A26" s="16" t="s">
        <v>328</v>
      </c>
      <c r="B26" s="4">
        <v>320000</v>
      </c>
      <c r="C26" s="4">
        <v>323743</v>
      </c>
      <c r="D26" s="4">
        <v>-3743</v>
      </c>
      <c r="E26" s="4">
        <v>-93570000</v>
      </c>
      <c r="F26" s="4">
        <f t="shared" si="4"/>
        <v>-2635227117</v>
      </c>
      <c r="G26" s="4">
        <v>255900</v>
      </c>
      <c r="H26" s="4">
        <v>2253300</v>
      </c>
      <c r="I26" s="4">
        <v>-1997400</v>
      </c>
      <c r="J26" s="4">
        <v>-49351320000</v>
      </c>
      <c r="K26" s="4">
        <f t="shared" si="5"/>
        <v>-399462592000</v>
      </c>
      <c r="L26" s="4">
        <v>4875</v>
      </c>
      <c r="M26" s="4">
        <v>5007</v>
      </c>
      <c r="N26" s="4">
        <v>635</v>
      </c>
      <c r="O26" s="4">
        <v>778</v>
      </c>
      <c r="P26" s="4">
        <v>12281800</v>
      </c>
      <c r="Q26" s="4">
        <v>15059000</v>
      </c>
      <c r="R26" s="5">
        <v>0</v>
      </c>
      <c r="S26" s="4">
        <v>30227100</v>
      </c>
      <c r="T26" s="4">
        <f t="shared" si="2"/>
        <v>28449743.300000001</v>
      </c>
      <c r="U26" s="4">
        <f t="shared" si="6"/>
        <v>19389201</v>
      </c>
      <c r="V26" s="5">
        <v>3.1899999999999998E-2</v>
      </c>
    </row>
    <row r="27" spans="1:22" x14ac:dyDescent="0.2">
      <c r="A27" s="16" t="s">
        <v>327</v>
      </c>
      <c r="B27" s="4">
        <v>6000000</v>
      </c>
      <c r="C27" s="4">
        <v>6007852</v>
      </c>
      <c r="D27" s="4">
        <v>-7852</v>
      </c>
      <c r="E27" s="4">
        <v>-190100000</v>
      </c>
      <c r="F27" s="4">
        <f t="shared" si="4"/>
        <v>-2541657117</v>
      </c>
      <c r="G27" s="4">
        <v>289400</v>
      </c>
      <c r="H27" s="4">
        <v>1051601</v>
      </c>
      <c r="I27" s="4">
        <v>-762201</v>
      </c>
      <c r="J27" s="4">
        <v>-18519453000</v>
      </c>
      <c r="K27" s="4">
        <f t="shared" si="5"/>
        <v>-350111272000</v>
      </c>
      <c r="L27" s="4">
        <v>4889</v>
      </c>
      <c r="M27" s="4">
        <v>2589</v>
      </c>
      <c r="N27" s="4">
        <v>704</v>
      </c>
      <c r="O27" s="4">
        <v>434</v>
      </c>
      <c r="P27" s="4">
        <v>12457800</v>
      </c>
      <c r="Q27" s="4">
        <v>8570700</v>
      </c>
      <c r="R27" s="5">
        <v>1.66E-2</v>
      </c>
      <c r="S27" s="4">
        <v>28768901</v>
      </c>
      <c r="T27" s="4">
        <f t="shared" si="2"/>
        <v>27860232.300000001</v>
      </c>
      <c r="U27" s="4">
        <f t="shared" si="6"/>
        <v>19389201</v>
      </c>
      <c r="V27" s="5">
        <v>2.2400000000000003E-2</v>
      </c>
    </row>
    <row r="28" spans="1:22" x14ac:dyDescent="0.2">
      <c r="A28" s="16" t="s">
        <v>326</v>
      </c>
      <c r="B28" s="4">
        <v>5122300</v>
      </c>
      <c r="C28" s="4">
        <v>5129500</v>
      </c>
      <c r="D28" s="4">
        <v>-7200</v>
      </c>
      <c r="E28" s="4">
        <v>-172740000</v>
      </c>
      <c r="F28" s="4">
        <f t="shared" si="4"/>
        <v>-2351557117</v>
      </c>
      <c r="G28" s="4">
        <v>592400</v>
      </c>
      <c r="H28" s="4">
        <v>1193701</v>
      </c>
      <c r="I28" s="4">
        <v>-601301</v>
      </c>
      <c r="J28" s="4">
        <v>-14604752000</v>
      </c>
      <c r="K28" s="4">
        <f t="shared" si="5"/>
        <v>-331591819000</v>
      </c>
      <c r="L28" s="4">
        <v>5537</v>
      </c>
      <c r="M28" s="4">
        <v>5255</v>
      </c>
      <c r="N28" s="4">
        <v>883</v>
      </c>
      <c r="O28" s="4">
        <v>911</v>
      </c>
      <c r="P28" s="4">
        <v>14585000</v>
      </c>
      <c r="Q28" s="4">
        <v>16224100</v>
      </c>
      <c r="R28" s="5">
        <v>8.3999999999999995E-3</v>
      </c>
      <c r="S28" s="4">
        <v>37072101</v>
      </c>
      <c r="T28" s="4">
        <f t="shared" si="2"/>
        <v>26265752.199999999</v>
      </c>
      <c r="U28" s="4">
        <f t="shared" si="6"/>
        <v>19389201</v>
      </c>
      <c r="V28" s="5">
        <v>2.87E-2</v>
      </c>
    </row>
    <row r="29" spans="1:22" x14ac:dyDescent="0.2">
      <c r="A29" s="16" t="s">
        <v>325</v>
      </c>
      <c r="B29" s="4">
        <v>6946500</v>
      </c>
      <c r="C29" s="4">
        <v>6955318</v>
      </c>
      <c r="D29" s="4">
        <v>-8818</v>
      </c>
      <c r="E29" s="4">
        <v>-211220000</v>
      </c>
      <c r="F29" s="4">
        <f t="shared" si="4"/>
        <v>-2178817117</v>
      </c>
      <c r="G29" s="4">
        <v>969800</v>
      </c>
      <c r="H29" s="4">
        <v>680900</v>
      </c>
      <c r="I29" s="4">
        <v>288900</v>
      </c>
      <c r="J29" s="4">
        <v>6906605000</v>
      </c>
      <c r="K29" s="4">
        <f t="shared" si="5"/>
        <v>-316987067000</v>
      </c>
      <c r="L29" s="4">
        <v>4212</v>
      </c>
      <c r="M29" s="4">
        <v>4430</v>
      </c>
      <c r="N29" s="4">
        <v>492</v>
      </c>
      <c r="O29" s="4">
        <v>648</v>
      </c>
      <c r="P29" s="4">
        <v>8584500</v>
      </c>
      <c r="Q29" s="4">
        <v>11745300</v>
      </c>
      <c r="R29" s="5">
        <v>-6.1999999999999998E-3</v>
      </c>
      <c r="S29" s="4">
        <v>27421100</v>
      </c>
      <c r="T29" s="4">
        <f t="shared" si="2"/>
        <v>25167162.199999999</v>
      </c>
      <c r="U29" s="4">
        <f t="shared" si="6"/>
        <v>19389201</v>
      </c>
      <c r="V29" s="5">
        <v>1.4499999999999999E-2</v>
      </c>
    </row>
    <row r="30" spans="1:22" x14ac:dyDescent="0.2">
      <c r="A30" s="16" t="s">
        <v>324</v>
      </c>
      <c r="B30" s="4">
        <v>1099700</v>
      </c>
      <c r="C30" s="4">
        <v>1079700</v>
      </c>
      <c r="D30" s="4">
        <v>20000</v>
      </c>
      <c r="E30" s="4">
        <v>522000000</v>
      </c>
      <c r="F30" s="4">
        <f t="shared" si="4"/>
        <v>-1967597117</v>
      </c>
      <c r="G30" s="4">
        <v>1288100</v>
      </c>
      <c r="H30" s="4">
        <v>887600</v>
      </c>
      <c r="I30" s="4">
        <v>400500</v>
      </c>
      <c r="J30" s="4">
        <v>9633180000</v>
      </c>
      <c r="K30" s="4">
        <f t="shared" si="5"/>
        <v>-323893672000</v>
      </c>
      <c r="L30" s="4">
        <v>2689</v>
      </c>
      <c r="M30" s="4">
        <v>5483</v>
      </c>
      <c r="N30" s="4">
        <v>428</v>
      </c>
      <c r="O30" s="4">
        <v>833</v>
      </c>
      <c r="P30" s="4">
        <v>6730600</v>
      </c>
      <c r="Q30" s="4">
        <v>16581900</v>
      </c>
      <c r="R30" s="5">
        <v>-1.03E-2</v>
      </c>
      <c r="S30" s="4">
        <v>25134200</v>
      </c>
      <c r="T30" s="4">
        <f t="shared" si="2"/>
        <v>25160992.199999999</v>
      </c>
      <c r="U30" s="4">
        <f t="shared" si="6"/>
        <v>15193900</v>
      </c>
      <c r="V30" s="5">
        <v>2.4500000000000001E-2</v>
      </c>
    </row>
    <row r="31" spans="1:22" x14ac:dyDescent="0.2">
      <c r="A31" s="16" t="s">
        <v>323</v>
      </c>
      <c r="B31" s="4">
        <v>113700</v>
      </c>
      <c r="C31" s="4">
        <v>115400</v>
      </c>
      <c r="D31" s="4">
        <v>-1700</v>
      </c>
      <c r="E31" s="4">
        <v>-41470000</v>
      </c>
      <c r="F31" s="4">
        <f t="shared" si="4"/>
        <v>-2489597117</v>
      </c>
      <c r="G31" s="4">
        <v>748500</v>
      </c>
      <c r="H31" s="4">
        <v>814701</v>
      </c>
      <c r="I31" s="4">
        <v>-66201</v>
      </c>
      <c r="J31" s="4">
        <v>-1563353000</v>
      </c>
      <c r="K31" s="4">
        <f t="shared" si="5"/>
        <v>-333526852000</v>
      </c>
      <c r="L31" s="4">
        <v>3047</v>
      </c>
      <c r="M31" s="4">
        <v>4072</v>
      </c>
      <c r="N31" s="4">
        <v>536</v>
      </c>
      <c r="O31" s="4">
        <v>503</v>
      </c>
      <c r="P31" s="4">
        <v>8412600</v>
      </c>
      <c r="Q31" s="4">
        <v>9989500</v>
      </c>
      <c r="R31" s="5">
        <v>6.1999999999999998E-3</v>
      </c>
      <c r="S31" s="4">
        <v>19389201</v>
      </c>
      <c r="T31" s="4">
        <f t="shared" si="2"/>
        <v>25413002.100000001</v>
      </c>
      <c r="U31" s="4">
        <f t="shared" si="6"/>
        <v>15193900</v>
      </c>
      <c r="V31" s="5">
        <v>1.6299999999999999E-2</v>
      </c>
    </row>
    <row r="32" spans="1:22" x14ac:dyDescent="0.2">
      <c r="A32" s="16" t="s">
        <v>322</v>
      </c>
      <c r="B32" s="4">
        <v>770000</v>
      </c>
      <c r="C32" s="4">
        <v>770135</v>
      </c>
      <c r="D32" s="4">
        <v>-135</v>
      </c>
      <c r="E32" s="4">
        <v>-3260000</v>
      </c>
      <c r="F32" s="4">
        <f t="shared" si="4"/>
        <v>-2448127117</v>
      </c>
      <c r="G32" s="4">
        <v>202200</v>
      </c>
      <c r="H32" s="4">
        <v>985718</v>
      </c>
      <c r="I32" s="4">
        <v>-783518</v>
      </c>
      <c r="J32" s="4">
        <v>-18879279000</v>
      </c>
      <c r="K32" s="4">
        <f t="shared" si="5"/>
        <v>-331963499000</v>
      </c>
      <c r="L32" s="4">
        <v>3086</v>
      </c>
      <c r="M32" s="4">
        <v>3565</v>
      </c>
      <c r="N32" s="4">
        <v>487</v>
      </c>
      <c r="O32" s="4">
        <v>735</v>
      </c>
      <c r="P32" s="4">
        <v>9682000</v>
      </c>
      <c r="Q32" s="4">
        <v>12180000</v>
      </c>
      <c r="R32" s="5">
        <v>1.0500000000000001E-2</v>
      </c>
      <c r="S32" s="4">
        <v>25454100</v>
      </c>
      <c r="T32" s="4">
        <f t="shared" si="2"/>
        <v>24044522.100000001</v>
      </c>
      <c r="U32" s="4">
        <f t="shared" si="6"/>
        <v>15193900</v>
      </c>
      <c r="V32" s="5">
        <v>2.46E-2</v>
      </c>
    </row>
    <row r="33" spans="1:22" x14ac:dyDescent="0.2">
      <c r="A33" s="16" t="s">
        <v>321</v>
      </c>
      <c r="B33" s="4">
        <v>3000000</v>
      </c>
      <c r="C33" s="4">
        <v>3020000</v>
      </c>
      <c r="D33" s="4">
        <v>-20000</v>
      </c>
      <c r="E33" s="4">
        <v>-478580000</v>
      </c>
      <c r="F33" s="4">
        <f t="shared" si="4"/>
        <v>-2444867117</v>
      </c>
      <c r="G33" s="4">
        <v>869200</v>
      </c>
      <c r="H33" s="4">
        <v>630200</v>
      </c>
      <c r="I33" s="4">
        <v>239000</v>
      </c>
      <c r="J33" s="4">
        <v>5626010000</v>
      </c>
      <c r="K33" s="4">
        <f t="shared" si="5"/>
        <v>-313084220000</v>
      </c>
      <c r="L33" s="4">
        <v>3346</v>
      </c>
      <c r="M33" s="4">
        <v>3742</v>
      </c>
      <c r="N33" s="4">
        <v>545</v>
      </c>
      <c r="O33" s="4">
        <v>640</v>
      </c>
      <c r="P33" s="4">
        <v>8673200</v>
      </c>
      <c r="Q33" s="4">
        <v>11900700</v>
      </c>
      <c r="R33" s="5">
        <v>4.1999999999999997E-3</v>
      </c>
      <c r="S33" s="4">
        <v>24383500</v>
      </c>
      <c r="T33" s="4">
        <f t="shared" si="2"/>
        <v>25349612.100000001</v>
      </c>
      <c r="U33" s="4">
        <f t="shared" si="6"/>
        <v>15193900</v>
      </c>
      <c r="V33" s="5">
        <v>1.67E-2</v>
      </c>
    </row>
    <row r="34" spans="1:22" x14ac:dyDescent="0.2">
      <c r="A34" s="16" t="s">
        <v>320</v>
      </c>
      <c r="B34" s="4">
        <v>3000000</v>
      </c>
      <c r="C34" s="4">
        <v>3001100</v>
      </c>
      <c r="D34" s="4">
        <v>-1100</v>
      </c>
      <c r="E34" s="4">
        <v>-26940000</v>
      </c>
      <c r="F34" s="4">
        <f t="shared" si="4"/>
        <v>-1966287117</v>
      </c>
      <c r="G34" s="4">
        <v>912500</v>
      </c>
      <c r="H34" s="4">
        <v>404000</v>
      </c>
      <c r="I34" s="4">
        <v>508500</v>
      </c>
      <c r="J34" s="4">
        <v>12348925000</v>
      </c>
      <c r="K34" s="4">
        <f t="shared" si="5"/>
        <v>-318710230000</v>
      </c>
      <c r="L34" s="4">
        <v>8538</v>
      </c>
      <c r="M34" s="4">
        <v>6682</v>
      </c>
      <c r="N34" s="4">
        <v>1475</v>
      </c>
      <c r="O34" s="4">
        <v>1199</v>
      </c>
      <c r="P34" s="4">
        <v>29000700</v>
      </c>
      <c r="Q34" s="4">
        <v>19941700</v>
      </c>
      <c r="R34" s="5">
        <v>-2E-3</v>
      </c>
      <c r="S34" s="4">
        <v>55396230</v>
      </c>
      <c r="T34" s="4">
        <f t="shared" si="2"/>
        <v>21735179.100000001</v>
      </c>
      <c r="U34" s="4">
        <f t="shared" si="6"/>
        <v>15193900</v>
      </c>
      <c r="V34" s="5">
        <v>3.85E-2</v>
      </c>
    </row>
    <row r="35" spans="1:22" x14ac:dyDescent="0.2">
      <c r="A35" s="16" t="s">
        <v>319</v>
      </c>
      <c r="B35" s="4">
        <v>250000</v>
      </c>
      <c r="C35" s="4">
        <v>250169</v>
      </c>
      <c r="D35" s="4">
        <v>-169</v>
      </c>
      <c r="E35" s="4">
        <v>-4050000</v>
      </c>
      <c r="F35" s="4">
        <f t="shared" si="4"/>
        <v>-1939347117</v>
      </c>
      <c r="G35" s="4">
        <v>116600</v>
      </c>
      <c r="H35" s="4">
        <v>664100</v>
      </c>
      <c r="I35" s="4">
        <v>-547500</v>
      </c>
      <c r="J35" s="4">
        <v>-13099680000</v>
      </c>
      <c r="K35" s="4">
        <f t="shared" si="5"/>
        <v>-331059155000</v>
      </c>
      <c r="L35" s="4">
        <v>2622</v>
      </c>
      <c r="M35" s="4">
        <v>2264</v>
      </c>
      <c r="N35" s="4">
        <v>336</v>
      </c>
      <c r="O35" s="4">
        <v>448</v>
      </c>
      <c r="P35" s="4">
        <v>6410300</v>
      </c>
      <c r="Q35" s="4">
        <v>7841300</v>
      </c>
      <c r="R35" s="5">
        <v>-2E-3</v>
      </c>
      <c r="S35" s="4">
        <v>15193900</v>
      </c>
      <c r="T35" s="4">
        <f t="shared" si="2"/>
        <v>21567109.100000001</v>
      </c>
      <c r="U35" s="4">
        <f t="shared" si="6"/>
        <v>16435200</v>
      </c>
      <c r="V35" s="5">
        <v>1.04E-2</v>
      </c>
    </row>
    <row r="36" spans="1:22" x14ac:dyDescent="0.2">
      <c r="A36" s="16" t="s">
        <v>318</v>
      </c>
      <c r="B36" s="4">
        <v>1000000</v>
      </c>
      <c r="C36" s="4">
        <v>1004758</v>
      </c>
      <c r="D36" s="4">
        <v>-4758</v>
      </c>
      <c r="E36" s="4">
        <v>-114670000</v>
      </c>
      <c r="F36" s="4">
        <f t="shared" si="4"/>
        <v>-1935297117</v>
      </c>
      <c r="G36" s="4">
        <v>224400</v>
      </c>
      <c r="H36" s="4">
        <v>1540132</v>
      </c>
      <c r="I36" s="4">
        <v>-1315732</v>
      </c>
      <c r="J36" s="4">
        <v>-31574670000</v>
      </c>
      <c r="K36" s="4">
        <f t="shared" si="5"/>
        <v>-317959475000</v>
      </c>
      <c r="L36" s="4">
        <v>4475</v>
      </c>
      <c r="M36" s="4">
        <v>2738</v>
      </c>
      <c r="N36" s="4">
        <v>813</v>
      </c>
      <c r="O36" s="4">
        <v>614</v>
      </c>
      <c r="P36" s="4">
        <v>14382900</v>
      </c>
      <c r="Q36" s="4">
        <v>9675800</v>
      </c>
      <c r="R36" s="5">
        <v>6.3E-3</v>
      </c>
      <c r="S36" s="4">
        <v>26284200</v>
      </c>
      <c r="T36" s="4">
        <f t="shared" si="2"/>
        <v>21725699.100000001</v>
      </c>
      <c r="U36" s="4">
        <f t="shared" si="6"/>
        <v>16435200</v>
      </c>
      <c r="V36" s="5">
        <v>2.07E-2</v>
      </c>
    </row>
    <row r="37" spans="1:22" x14ac:dyDescent="0.2">
      <c r="A37" s="16" t="s">
        <v>317</v>
      </c>
      <c r="B37" s="4">
        <v>2576971</v>
      </c>
      <c r="C37" s="4">
        <v>2560566</v>
      </c>
      <c r="D37" s="4">
        <v>16405</v>
      </c>
      <c r="E37" s="4">
        <v>391300000</v>
      </c>
      <c r="F37" s="4">
        <f t="shared" si="4"/>
        <v>-1820627117</v>
      </c>
      <c r="G37" s="4">
        <v>530800</v>
      </c>
      <c r="H37" s="4">
        <v>2957238</v>
      </c>
      <c r="I37" s="4">
        <v>-2426438</v>
      </c>
      <c r="J37" s="4">
        <v>-58008823000</v>
      </c>
      <c r="K37" s="4">
        <f t="shared" si="5"/>
        <v>-286384805000</v>
      </c>
      <c r="L37" s="4">
        <v>2536</v>
      </c>
      <c r="M37" s="4">
        <v>3460</v>
      </c>
      <c r="N37" s="4">
        <v>513</v>
      </c>
      <c r="O37" s="4">
        <v>607</v>
      </c>
      <c r="P37" s="4">
        <v>8297300</v>
      </c>
      <c r="Q37" s="4">
        <v>11505500</v>
      </c>
      <c r="R37" s="5">
        <v>-4.0999999999999995E-3</v>
      </c>
      <c r="S37" s="4">
        <v>22873791</v>
      </c>
      <c r="T37" s="4">
        <f t="shared" si="2"/>
        <v>20896830</v>
      </c>
      <c r="U37" s="4">
        <f t="shared" si="6"/>
        <v>11769300</v>
      </c>
      <c r="V37" s="5">
        <v>1.8700000000000001E-2</v>
      </c>
    </row>
    <row r="38" spans="1:22" x14ac:dyDescent="0.2">
      <c r="A38" s="16" t="s">
        <v>316</v>
      </c>
      <c r="B38" s="4">
        <v>182400</v>
      </c>
      <c r="C38" s="4">
        <v>181252</v>
      </c>
      <c r="D38" s="4">
        <v>1148</v>
      </c>
      <c r="E38" s="4">
        <v>28300000</v>
      </c>
      <c r="F38" s="4">
        <f t="shared" si="4"/>
        <v>-2211927117</v>
      </c>
      <c r="G38" s="4">
        <v>250000</v>
      </c>
      <c r="H38" s="4">
        <v>1495300</v>
      </c>
      <c r="I38" s="4">
        <v>-1245300</v>
      </c>
      <c r="J38" s="4">
        <v>-29732020000</v>
      </c>
      <c r="K38" s="4">
        <f t="shared" si="5"/>
        <v>-228375982000</v>
      </c>
      <c r="L38" s="4">
        <v>2977</v>
      </c>
      <c r="M38" s="4">
        <v>4372</v>
      </c>
      <c r="N38" s="4">
        <v>498</v>
      </c>
      <c r="O38" s="4">
        <v>697</v>
      </c>
      <c r="P38" s="4">
        <v>9218800</v>
      </c>
      <c r="Q38" s="4">
        <v>11060900</v>
      </c>
      <c r="R38" s="5">
        <v>-2E-3</v>
      </c>
      <c r="S38" s="4">
        <v>21127300</v>
      </c>
      <c r="T38" s="4">
        <f t="shared" si="2"/>
        <v>20352800.100000001</v>
      </c>
      <c r="U38" s="4">
        <f t="shared" si="6"/>
        <v>11769300</v>
      </c>
      <c r="V38" s="5">
        <v>2.0799999999999999E-2</v>
      </c>
    </row>
    <row r="39" spans="1:22" x14ac:dyDescent="0.2">
      <c r="A39" s="16" t="s">
        <v>315</v>
      </c>
      <c r="B39" s="4">
        <v>70000</v>
      </c>
      <c r="C39" s="4">
        <v>70000</v>
      </c>
      <c r="D39" s="4">
        <v>0</v>
      </c>
      <c r="E39" s="4">
        <v>0</v>
      </c>
      <c r="F39" s="4">
        <f t="shared" ref="F39:F44" si="7">E39+F40</f>
        <v>-2240227117</v>
      </c>
      <c r="G39" s="4">
        <v>460200</v>
      </c>
      <c r="H39" s="4">
        <v>879210</v>
      </c>
      <c r="I39" s="4">
        <v>-419010</v>
      </c>
      <c r="J39" s="4">
        <v>-9971124000</v>
      </c>
      <c r="K39" s="4">
        <f t="shared" ref="K39:K44" si="8">K40+J39</f>
        <v>-198643962000</v>
      </c>
      <c r="L39" s="4">
        <v>2328</v>
      </c>
      <c r="M39" s="4">
        <v>4285</v>
      </c>
      <c r="N39" s="4">
        <v>358</v>
      </c>
      <c r="O39" s="4">
        <v>590</v>
      </c>
      <c r="P39" s="4">
        <v>5715100</v>
      </c>
      <c r="Q39" s="4">
        <v>8885400</v>
      </c>
      <c r="R39" s="5">
        <v>-6.1999999999999998E-3</v>
      </c>
      <c r="S39" s="4">
        <v>16435200</v>
      </c>
      <c r="T39" s="4">
        <f t="shared" ref="T39:T44" si="9">AVERAGE(S40:S49)</f>
        <v>19662000.100000001</v>
      </c>
      <c r="U39" s="4">
        <f t="shared" ref="U39:U44" si="10">MIN(S40:S44)</f>
        <v>11769300</v>
      </c>
      <c r="V39" s="5">
        <v>1.66E-2</v>
      </c>
    </row>
    <row r="40" spans="1:22" x14ac:dyDescent="0.2">
      <c r="A40" s="16" t="s">
        <v>314</v>
      </c>
      <c r="B40" s="4">
        <v>992406</v>
      </c>
      <c r="C40" s="4">
        <v>997980</v>
      </c>
      <c r="D40" s="4">
        <v>-5574</v>
      </c>
      <c r="E40" s="4">
        <v>-134310000</v>
      </c>
      <c r="F40" s="4">
        <f t="shared" si="7"/>
        <v>-2240227117</v>
      </c>
      <c r="G40" s="4">
        <v>387900</v>
      </c>
      <c r="H40" s="4">
        <v>1506800</v>
      </c>
      <c r="I40" s="4">
        <v>-1118900</v>
      </c>
      <c r="J40" s="4">
        <v>-26741435000</v>
      </c>
      <c r="K40" s="4">
        <f t="shared" si="8"/>
        <v>-188672838000</v>
      </c>
      <c r="L40" s="4">
        <v>4073</v>
      </c>
      <c r="M40" s="4">
        <v>4073</v>
      </c>
      <c r="N40" s="4">
        <v>547</v>
      </c>
      <c r="O40" s="4">
        <v>546</v>
      </c>
      <c r="P40" s="4">
        <v>9861600</v>
      </c>
      <c r="Q40" s="4">
        <v>11752200</v>
      </c>
      <c r="R40" s="5">
        <v>2.7699999999999999E-2</v>
      </c>
      <c r="S40" s="4">
        <v>25072500</v>
      </c>
      <c r="T40" s="4">
        <f t="shared" si="9"/>
        <v>18635660.100000001</v>
      </c>
      <c r="U40" s="4">
        <f t="shared" si="10"/>
        <v>11769300</v>
      </c>
      <c r="V40" s="5">
        <v>2.69E-2</v>
      </c>
    </row>
    <row r="41" spans="1:22" x14ac:dyDescent="0.2">
      <c r="A41" s="16" t="s">
        <v>310</v>
      </c>
      <c r="B41" s="4">
        <v>728600</v>
      </c>
      <c r="C41" s="4">
        <v>735200</v>
      </c>
      <c r="D41" s="4">
        <v>-6600</v>
      </c>
      <c r="E41" s="4">
        <v>-155320000</v>
      </c>
      <c r="F41" s="4">
        <f t="shared" si="7"/>
        <v>-2105917117</v>
      </c>
      <c r="G41" s="4">
        <v>504700</v>
      </c>
      <c r="H41" s="4">
        <v>425000</v>
      </c>
      <c r="I41" s="4">
        <v>79700</v>
      </c>
      <c r="J41" s="4">
        <v>1923675000</v>
      </c>
      <c r="K41" s="4">
        <f t="shared" si="8"/>
        <v>-161931403000</v>
      </c>
      <c r="L41" s="4">
        <v>4398</v>
      </c>
      <c r="M41" s="4">
        <v>2715</v>
      </c>
      <c r="N41" s="4">
        <v>613</v>
      </c>
      <c r="O41" s="4">
        <v>427</v>
      </c>
      <c r="P41" s="4">
        <v>12160300</v>
      </c>
      <c r="Q41" s="4">
        <v>8465700</v>
      </c>
      <c r="R41" s="5">
        <v>1.9599999999999999E-2</v>
      </c>
      <c r="S41" s="4">
        <v>21909300</v>
      </c>
      <c r="T41" s="4">
        <f t="shared" si="9"/>
        <v>18463700.100000001</v>
      </c>
      <c r="U41" s="4">
        <f t="shared" si="10"/>
        <v>11769300</v>
      </c>
      <c r="V41" s="5">
        <v>2.5399999999999999E-2</v>
      </c>
    </row>
    <row r="42" spans="1:22" x14ac:dyDescent="0.2">
      <c r="A42" s="16" t="s">
        <v>309</v>
      </c>
      <c r="B42" s="4">
        <v>106571</v>
      </c>
      <c r="C42" s="4">
        <v>115719</v>
      </c>
      <c r="D42" s="4">
        <v>-9148</v>
      </c>
      <c r="E42" s="4">
        <v>-210810000</v>
      </c>
      <c r="F42" s="4">
        <f t="shared" si="7"/>
        <v>-1950597117</v>
      </c>
      <c r="G42" s="4">
        <v>304700</v>
      </c>
      <c r="H42" s="4">
        <v>447700</v>
      </c>
      <c r="I42" s="4">
        <v>-143000</v>
      </c>
      <c r="J42" s="4">
        <v>-3094445000</v>
      </c>
      <c r="K42" s="4">
        <f t="shared" si="8"/>
        <v>-163855078000</v>
      </c>
      <c r="L42" s="4">
        <v>2308</v>
      </c>
      <c r="M42" s="4">
        <v>2179</v>
      </c>
      <c r="N42" s="4">
        <v>272</v>
      </c>
      <c r="O42" s="4">
        <v>277</v>
      </c>
      <c r="P42" s="4">
        <v>5556100</v>
      </c>
      <c r="Q42" s="4">
        <v>5464600</v>
      </c>
      <c r="R42" s="5">
        <v>4.4000000000000003E-3</v>
      </c>
      <c r="S42" s="4">
        <v>11769300</v>
      </c>
      <c r="T42" s="4">
        <f t="shared" si="9"/>
        <v>19665840.100000001</v>
      </c>
      <c r="U42" s="4">
        <f t="shared" si="10"/>
        <v>13513200</v>
      </c>
      <c r="V42" s="5">
        <v>8.6999999999999994E-3</v>
      </c>
    </row>
    <row r="43" spans="1:22" x14ac:dyDescent="0.2">
      <c r="A43" s="16" t="s">
        <v>306</v>
      </c>
      <c r="B43" s="4">
        <v>356100</v>
      </c>
      <c r="C43" s="4">
        <v>352306</v>
      </c>
      <c r="D43" s="4">
        <v>3794</v>
      </c>
      <c r="E43" s="4">
        <v>68600000</v>
      </c>
      <c r="F43" s="4">
        <f t="shared" si="7"/>
        <v>-1739787117</v>
      </c>
      <c r="G43" s="4">
        <v>606700</v>
      </c>
      <c r="H43" s="4">
        <v>4640600</v>
      </c>
      <c r="I43" s="4">
        <v>-4033900</v>
      </c>
      <c r="J43" s="4">
        <v>-92144705000</v>
      </c>
      <c r="K43" s="4">
        <f t="shared" si="8"/>
        <v>-160760633000</v>
      </c>
      <c r="L43" s="4">
        <v>8541</v>
      </c>
      <c r="M43" s="4">
        <v>3904</v>
      </c>
      <c r="N43" s="4">
        <v>1334</v>
      </c>
      <c r="O43" s="4">
        <v>613</v>
      </c>
      <c r="P43" s="4">
        <v>24325400</v>
      </c>
      <c r="Q43" s="4">
        <v>11719200</v>
      </c>
      <c r="R43" s="5">
        <v>5.5199999999999999E-2</v>
      </c>
      <c r="S43" s="4">
        <v>37434400</v>
      </c>
      <c r="T43" s="4">
        <f t="shared" si="9"/>
        <v>19667543.199999999</v>
      </c>
      <c r="U43" s="4">
        <f t="shared" si="10"/>
        <v>13513200</v>
      </c>
      <c r="V43" s="5">
        <v>6.0499999999999998E-2</v>
      </c>
    </row>
    <row r="44" spans="1:22" x14ac:dyDescent="0.2">
      <c r="A44" s="16" t="s">
        <v>305</v>
      </c>
      <c r="B44" s="4">
        <v>4169300</v>
      </c>
      <c r="C44" s="4">
        <v>4169400</v>
      </c>
      <c r="D44" s="4">
        <v>-100</v>
      </c>
      <c r="E44" s="4">
        <v>-2140000</v>
      </c>
      <c r="F44" s="4">
        <f t="shared" si="7"/>
        <v>-1808387117</v>
      </c>
      <c r="G44" s="4">
        <v>408800</v>
      </c>
      <c r="H44" s="4">
        <v>223000</v>
      </c>
      <c r="I44" s="4">
        <v>185800</v>
      </c>
      <c r="J44" s="4">
        <v>4034535000</v>
      </c>
      <c r="K44" s="4">
        <f t="shared" si="8"/>
        <v>-68615928000</v>
      </c>
      <c r="L44" s="4">
        <v>1326</v>
      </c>
      <c r="M44" s="4">
        <v>2086</v>
      </c>
      <c r="N44" s="4">
        <v>232</v>
      </c>
      <c r="O44" s="4">
        <v>440</v>
      </c>
      <c r="P44" s="4">
        <v>3840000</v>
      </c>
      <c r="Q44" s="4">
        <v>7462500</v>
      </c>
      <c r="R44" s="5">
        <v>-6.8000000000000005E-3</v>
      </c>
      <c r="S44" s="4">
        <v>19251900</v>
      </c>
      <c r="T44" s="4">
        <f t="shared" si="9"/>
        <v>19950683.199999999</v>
      </c>
      <c r="U44" s="4">
        <f t="shared" si="10"/>
        <v>9527200</v>
      </c>
      <c r="V44" s="5">
        <v>1.1399999999999999E-2</v>
      </c>
    </row>
    <row r="45" spans="1:22" x14ac:dyDescent="0.2">
      <c r="A45" s="16" t="s">
        <v>304</v>
      </c>
      <c r="B45" s="4">
        <v>2117500</v>
      </c>
      <c r="C45" s="4">
        <v>2123070</v>
      </c>
      <c r="D45" s="4">
        <v>-5570</v>
      </c>
      <c r="E45" s="4">
        <v>-121399987</v>
      </c>
      <c r="F45" s="4">
        <f t="shared" ref="F45:F55" si="11">E45+F46</f>
        <v>-1806247117</v>
      </c>
      <c r="G45" s="4">
        <v>295800</v>
      </c>
      <c r="H45" s="4">
        <v>1243200</v>
      </c>
      <c r="I45" s="4">
        <v>-947400</v>
      </c>
      <c r="J45" s="4">
        <v>-20672805000</v>
      </c>
      <c r="K45" s="4">
        <f t="shared" ref="K45:K55" si="12">K46+J45</f>
        <v>-72650463000</v>
      </c>
      <c r="L45" s="4">
        <v>1796</v>
      </c>
      <c r="M45" s="4">
        <v>2077</v>
      </c>
      <c r="N45" s="4">
        <v>289</v>
      </c>
      <c r="O45" s="4">
        <v>394</v>
      </c>
      <c r="P45" s="4">
        <v>4707800</v>
      </c>
      <c r="Q45" s="4">
        <v>5729200</v>
      </c>
      <c r="R45" s="5">
        <v>6.8999999999999999E-3</v>
      </c>
      <c r="S45" s="4">
        <v>13513200</v>
      </c>
      <c r="T45" s="4">
        <f t="shared" ref="T45:T61" si="13">AVERAGE(S46:S55)</f>
        <v>20969993.199999999</v>
      </c>
      <c r="U45" s="4">
        <f t="shared" ref="U45:U55" si="14">MIN(S46:S50)</f>
        <v>9527200</v>
      </c>
      <c r="V45" s="5">
        <v>1.6E-2</v>
      </c>
    </row>
    <row r="46" spans="1:22" x14ac:dyDescent="0.2">
      <c r="A46" s="16" t="s">
        <v>303</v>
      </c>
      <c r="B46" s="4">
        <v>27000</v>
      </c>
      <c r="C46" s="4">
        <v>40000</v>
      </c>
      <c r="D46" s="4">
        <v>-13000</v>
      </c>
      <c r="E46" s="4">
        <v>-281750000</v>
      </c>
      <c r="F46" s="4">
        <f t="shared" si="11"/>
        <v>-1684847130</v>
      </c>
      <c r="G46" s="4">
        <v>1209500</v>
      </c>
      <c r="H46" s="4">
        <v>912700</v>
      </c>
      <c r="I46" s="4">
        <v>296800</v>
      </c>
      <c r="J46" s="4">
        <v>6567785000</v>
      </c>
      <c r="K46" s="4">
        <f t="shared" si="12"/>
        <v>-51977658000</v>
      </c>
      <c r="L46" s="4">
        <v>2227</v>
      </c>
      <c r="M46" s="4">
        <v>4923</v>
      </c>
      <c r="N46" s="4">
        <v>388</v>
      </c>
      <c r="O46" s="4">
        <v>916</v>
      </c>
      <c r="P46" s="4">
        <v>8076500</v>
      </c>
      <c r="Q46" s="4">
        <v>19070100</v>
      </c>
      <c r="R46" s="5">
        <v>-1.6E-2</v>
      </c>
      <c r="S46" s="4">
        <v>27870100</v>
      </c>
      <c r="T46" s="4">
        <f t="shared" si="13"/>
        <v>20232823.399999999</v>
      </c>
      <c r="U46" s="4">
        <f t="shared" si="14"/>
        <v>9527200</v>
      </c>
      <c r="V46" s="5">
        <v>2.7000000000000003E-2</v>
      </c>
    </row>
    <row r="47" spans="1:22" x14ac:dyDescent="0.2">
      <c r="A47" s="16" t="s">
        <v>299</v>
      </c>
      <c r="B47" s="4">
        <v>232400</v>
      </c>
      <c r="C47" s="4">
        <v>233400</v>
      </c>
      <c r="D47" s="4">
        <v>-1000</v>
      </c>
      <c r="E47" s="4">
        <v>-22056359</v>
      </c>
      <c r="F47" s="4">
        <f t="shared" si="11"/>
        <v>-1403097130</v>
      </c>
      <c r="G47" s="4">
        <v>1012900</v>
      </c>
      <c r="H47" s="4">
        <v>166682</v>
      </c>
      <c r="I47" s="4">
        <v>846218</v>
      </c>
      <c r="J47" s="4">
        <v>18669698000</v>
      </c>
      <c r="K47" s="4">
        <f t="shared" si="12"/>
        <v>-58545443000</v>
      </c>
      <c r="L47" s="4">
        <v>1331</v>
      </c>
      <c r="M47" s="4">
        <v>2258</v>
      </c>
      <c r="N47" s="4">
        <v>259</v>
      </c>
      <c r="O47" s="4">
        <v>504</v>
      </c>
      <c r="P47" s="4">
        <v>4789900</v>
      </c>
      <c r="Q47" s="4">
        <v>9532400</v>
      </c>
      <c r="R47" s="5">
        <v>-2.2000000000000001E-3</v>
      </c>
      <c r="S47" s="4">
        <v>14585100</v>
      </c>
      <c r="T47" s="4">
        <f t="shared" si="13"/>
        <v>20525084.300000001</v>
      </c>
      <c r="U47" s="4">
        <f t="shared" si="14"/>
        <v>9527200</v>
      </c>
      <c r="V47" s="5">
        <v>1.8000000000000002E-2</v>
      </c>
    </row>
    <row r="48" spans="1:22" x14ac:dyDescent="0.2">
      <c r="A48" s="16" t="s">
        <v>298</v>
      </c>
      <c r="B48" s="4">
        <v>0</v>
      </c>
      <c r="C48" s="4">
        <v>1000</v>
      </c>
      <c r="D48" s="4">
        <v>-1000</v>
      </c>
      <c r="E48" s="4">
        <v>-22250000</v>
      </c>
      <c r="F48" s="4">
        <f t="shared" si="11"/>
        <v>-1381040771</v>
      </c>
      <c r="G48" s="4">
        <v>282700</v>
      </c>
      <c r="H48" s="4">
        <v>1304001</v>
      </c>
      <c r="I48" s="4">
        <v>-1021301</v>
      </c>
      <c r="J48" s="4">
        <v>-22792521000</v>
      </c>
      <c r="K48" s="4">
        <f t="shared" si="12"/>
        <v>-77215141000</v>
      </c>
      <c r="L48" s="4">
        <v>2788</v>
      </c>
      <c r="M48" s="4">
        <v>2050</v>
      </c>
      <c r="N48" s="4">
        <v>409</v>
      </c>
      <c r="O48" s="4">
        <v>436</v>
      </c>
      <c r="P48" s="4">
        <v>7326400</v>
      </c>
      <c r="Q48" s="4">
        <v>7853100</v>
      </c>
      <c r="R48" s="5">
        <v>6.8999999999999999E-3</v>
      </c>
      <c r="S48" s="4">
        <v>15687001</v>
      </c>
      <c r="T48" s="4">
        <f t="shared" si="13"/>
        <v>21466579.800000001</v>
      </c>
      <c r="U48" s="4">
        <f t="shared" si="14"/>
        <v>9527200</v>
      </c>
      <c r="V48" s="5">
        <v>2.0099999999999996E-2</v>
      </c>
    </row>
    <row r="49" spans="1:22" x14ac:dyDescent="0.2">
      <c r="A49" s="16" t="s">
        <v>286</v>
      </c>
      <c r="B49" s="4">
        <v>34200</v>
      </c>
      <c r="C49" s="4">
        <v>2000</v>
      </c>
      <c r="D49" s="4">
        <v>32200</v>
      </c>
      <c r="E49" s="4">
        <v>756180000</v>
      </c>
      <c r="F49" s="4">
        <f t="shared" si="11"/>
        <v>-1358790771</v>
      </c>
      <c r="G49" s="4">
        <v>1322300</v>
      </c>
      <c r="H49" s="4">
        <v>862400</v>
      </c>
      <c r="I49" s="4">
        <v>459900</v>
      </c>
      <c r="J49" s="4">
        <v>10078625000</v>
      </c>
      <c r="K49" s="4">
        <f t="shared" si="12"/>
        <v>-54422620000</v>
      </c>
      <c r="L49" s="4">
        <v>1578</v>
      </c>
      <c r="M49" s="4">
        <v>1389</v>
      </c>
      <c r="N49" s="4">
        <v>256</v>
      </c>
      <c r="O49" s="4">
        <v>234</v>
      </c>
      <c r="P49" s="4">
        <v>4699200</v>
      </c>
      <c r="Q49" s="4">
        <v>4174500</v>
      </c>
      <c r="R49" s="5">
        <v>4.5999999999999999E-3</v>
      </c>
      <c r="S49" s="4">
        <v>9527200</v>
      </c>
      <c r="T49" s="4">
        <f t="shared" si="13"/>
        <v>25107782</v>
      </c>
      <c r="U49" s="4">
        <f t="shared" si="14"/>
        <v>14809100</v>
      </c>
      <c r="V49" s="5">
        <v>1.1299999999999999E-2</v>
      </c>
    </row>
    <row r="50" spans="1:22" x14ac:dyDescent="0.2">
      <c r="A50" s="16" t="s">
        <v>285</v>
      </c>
      <c r="B50" s="4">
        <v>0</v>
      </c>
      <c r="C50" s="4">
        <v>1000</v>
      </c>
      <c r="D50" s="4">
        <v>-1000</v>
      </c>
      <c r="E50" s="4">
        <v>-21850000</v>
      </c>
      <c r="F50" s="4">
        <f t="shared" si="11"/>
        <v>-2114970771</v>
      </c>
      <c r="G50" s="4">
        <v>639900</v>
      </c>
      <c r="H50" s="4">
        <v>1712800</v>
      </c>
      <c r="I50" s="4">
        <v>-1072900</v>
      </c>
      <c r="J50" s="4">
        <v>-23369765000</v>
      </c>
      <c r="K50" s="4">
        <f t="shared" si="12"/>
        <v>-64501245000</v>
      </c>
      <c r="L50" s="4">
        <v>1596</v>
      </c>
      <c r="M50" s="4">
        <v>2639</v>
      </c>
      <c r="N50" s="4">
        <v>309</v>
      </c>
      <c r="O50" s="4">
        <v>485</v>
      </c>
      <c r="P50" s="4">
        <v>5517900</v>
      </c>
      <c r="Q50" s="4">
        <v>8173000</v>
      </c>
      <c r="R50" s="5">
        <v>0</v>
      </c>
      <c r="S50" s="4">
        <v>14809100</v>
      </c>
      <c r="T50" s="4">
        <f t="shared" si="13"/>
        <v>26096779.199999999</v>
      </c>
      <c r="U50" s="4">
        <f t="shared" si="14"/>
        <v>20189700</v>
      </c>
      <c r="V50" s="5">
        <v>1.1399999999999999E-2</v>
      </c>
    </row>
    <row r="51" spans="1:22" x14ac:dyDescent="0.2">
      <c r="A51" s="16" t="s">
        <v>284</v>
      </c>
      <c r="B51" s="4">
        <v>7508238</v>
      </c>
      <c r="C51" s="4">
        <v>7500045</v>
      </c>
      <c r="D51" s="4">
        <v>8193</v>
      </c>
      <c r="E51" s="4">
        <v>179010000</v>
      </c>
      <c r="F51" s="4">
        <f t="shared" si="11"/>
        <v>-2093120771</v>
      </c>
      <c r="G51" s="4">
        <v>1603600</v>
      </c>
      <c r="H51" s="4">
        <v>669711</v>
      </c>
      <c r="I51" s="4">
        <v>933889</v>
      </c>
      <c r="J51" s="4">
        <v>20565324000</v>
      </c>
      <c r="K51" s="4">
        <f t="shared" si="12"/>
        <v>-41131480000</v>
      </c>
      <c r="L51" s="4">
        <v>1952</v>
      </c>
      <c r="M51" s="4">
        <v>2244</v>
      </c>
      <c r="N51" s="4">
        <v>306</v>
      </c>
      <c r="O51" s="4">
        <v>415</v>
      </c>
      <c r="P51" s="4">
        <v>5010100</v>
      </c>
      <c r="Q51" s="4">
        <v>6893900</v>
      </c>
      <c r="R51" s="5">
        <v>-2.2000000000000001E-3</v>
      </c>
      <c r="S51" s="4">
        <v>20189700</v>
      </c>
      <c r="T51" s="4">
        <f t="shared" si="13"/>
        <v>26548669.800000001</v>
      </c>
      <c r="U51" s="4">
        <f t="shared" si="14"/>
        <v>20498402</v>
      </c>
      <c r="V51" s="5">
        <v>1.5900000000000001E-2</v>
      </c>
    </row>
    <row r="52" spans="1:22" x14ac:dyDescent="0.2">
      <c r="A52" s="16" t="s">
        <v>283</v>
      </c>
      <c r="B52" s="4">
        <v>7500138</v>
      </c>
      <c r="C52" s="4">
        <v>7534200</v>
      </c>
      <c r="D52" s="4">
        <v>-34062</v>
      </c>
      <c r="E52" s="4">
        <v>-755510000</v>
      </c>
      <c r="F52" s="4">
        <f t="shared" si="11"/>
        <v>-2272130771</v>
      </c>
      <c r="G52" s="4">
        <v>394200</v>
      </c>
      <c r="H52" s="4">
        <v>2178400</v>
      </c>
      <c r="I52" s="4">
        <v>-1784200</v>
      </c>
      <c r="J52" s="4">
        <v>-39266440000</v>
      </c>
      <c r="K52" s="4">
        <f t="shared" si="12"/>
        <v>-61696804000</v>
      </c>
      <c r="L52" s="4">
        <v>1919</v>
      </c>
      <c r="M52" s="4">
        <v>3535</v>
      </c>
      <c r="N52" s="4">
        <v>300</v>
      </c>
      <c r="O52" s="4">
        <v>585</v>
      </c>
      <c r="P52" s="4">
        <v>5436800</v>
      </c>
      <c r="Q52" s="4">
        <v>9766900</v>
      </c>
      <c r="R52" s="5">
        <v>-6.8000000000000005E-3</v>
      </c>
      <c r="S52" s="4">
        <v>23790700</v>
      </c>
      <c r="T52" s="4">
        <f t="shared" si="13"/>
        <v>26148999.800000001</v>
      </c>
      <c r="U52" s="4">
        <f t="shared" si="14"/>
        <v>17507709</v>
      </c>
      <c r="V52" s="5">
        <v>2.0199999999999999E-2</v>
      </c>
    </row>
    <row r="53" spans="1:22" x14ac:dyDescent="0.2">
      <c r="A53" s="16" t="s">
        <v>282</v>
      </c>
      <c r="B53" s="4">
        <v>8322030</v>
      </c>
      <c r="C53" s="4">
        <v>8339471</v>
      </c>
      <c r="D53" s="4">
        <v>-17441</v>
      </c>
      <c r="E53" s="4">
        <v>-389020000</v>
      </c>
      <c r="F53" s="4">
        <f t="shared" si="11"/>
        <v>-1516620771</v>
      </c>
      <c r="G53" s="4">
        <v>733331</v>
      </c>
      <c r="H53" s="4">
        <v>268500</v>
      </c>
      <c r="I53" s="4">
        <v>464831</v>
      </c>
      <c r="J53" s="4">
        <v>10339995000</v>
      </c>
      <c r="K53" s="4">
        <f t="shared" si="12"/>
        <v>-22430364000</v>
      </c>
      <c r="L53" s="4">
        <v>3527</v>
      </c>
      <c r="M53" s="4">
        <v>4049</v>
      </c>
      <c r="N53" s="4">
        <v>586</v>
      </c>
      <c r="O53" s="4">
        <v>783</v>
      </c>
      <c r="P53" s="4">
        <v>10734100</v>
      </c>
      <c r="Q53" s="4">
        <v>16671600</v>
      </c>
      <c r="R53" s="5">
        <v>2.3E-3</v>
      </c>
      <c r="S53" s="4">
        <v>37451431</v>
      </c>
      <c r="T53" s="4">
        <f t="shared" si="13"/>
        <v>24420874.5</v>
      </c>
      <c r="U53" s="4">
        <f t="shared" si="14"/>
        <v>17507709</v>
      </c>
      <c r="V53" s="5">
        <v>2.4399999999999998E-2</v>
      </c>
    </row>
    <row r="54" spans="1:22" x14ac:dyDescent="0.2">
      <c r="A54" s="16" t="s">
        <v>281</v>
      </c>
      <c r="B54" s="4">
        <v>6884</v>
      </c>
      <c r="C54" s="4">
        <v>8238</v>
      </c>
      <c r="D54" s="4">
        <v>-1354</v>
      </c>
      <c r="E54" s="4">
        <v>-30750000</v>
      </c>
      <c r="F54" s="4">
        <f t="shared" si="11"/>
        <v>-1127600771</v>
      </c>
      <c r="G54" s="4">
        <v>1109000</v>
      </c>
      <c r="H54" s="4">
        <v>1696200</v>
      </c>
      <c r="I54" s="4">
        <v>-587200</v>
      </c>
      <c r="J54" s="4">
        <v>-12958850000</v>
      </c>
      <c r="K54" s="4">
        <f t="shared" si="12"/>
        <v>-32770359000</v>
      </c>
      <c r="L54" s="4">
        <v>4015</v>
      </c>
      <c r="M54" s="4">
        <v>2866</v>
      </c>
      <c r="N54" s="4">
        <v>582</v>
      </c>
      <c r="O54" s="4">
        <v>390</v>
      </c>
      <c r="P54" s="4">
        <v>11165800</v>
      </c>
      <c r="Q54" s="4">
        <v>8799200</v>
      </c>
      <c r="R54" s="5">
        <v>1.6200000000000003E-2</v>
      </c>
      <c r="S54" s="4">
        <v>22083300</v>
      </c>
      <c r="T54" s="4">
        <f t="shared" si="13"/>
        <v>24467069.699999999</v>
      </c>
      <c r="U54" s="4">
        <f t="shared" si="14"/>
        <v>17507709</v>
      </c>
      <c r="V54" s="5">
        <v>2.0400000000000001E-2</v>
      </c>
    </row>
    <row r="55" spans="1:22" x14ac:dyDescent="0.2">
      <c r="A55" s="16" t="s">
        <v>280</v>
      </c>
      <c r="B55" s="4">
        <v>82800</v>
      </c>
      <c r="C55" s="4">
        <v>82938</v>
      </c>
      <c r="D55" s="4">
        <v>-138</v>
      </c>
      <c r="E55" s="4">
        <v>-2960000</v>
      </c>
      <c r="F55" s="4">
        <f t="shared" si="11"/>
        <v>-1096850771</v>
      </c>
      <c r="G55" s="4">
        <v>2825300</v>
      </c>
      <c r="H55" s="4">
        <v>672600</v>
      </c>
      <c r="I55" s="4">
        <v>2152700</v>
      </c>
      <c r="J55" s="4">
        <v>46042940000</v>
      </c>
      <c r="K55" s="4">
        <f t="shared" si="12"/>
        <v>-19811509000</v>
      </c>
      <c r="L55" s="4">
        <v>3317</v>
      </c>
      <c r="M55" s="4">
        <v>2590</v>
      </c>
      <c r="N55" s="4">
        <v>553</v>
      </c>
      <c r="O55" s="4">
        <v>510</v>
      </c>
      <c r="P55" s="4">
        <v>11421800</v>
      </c>
      <c r="Q55" s="4">
        <v>11227700</v>
      </c>
      <c r="R55" s="5">
        <v>9.3999999999999986E-3</v>
      </c>
      <c r="S55" s="4">
        <v>23706300</v>
      </c>
      <c r="T55" s="4">
        <f t="shared" si="13"/>
        <v>27042466.100000001</v>
      </c>
      <c r="U55" s="4">
        <f t="shared" si="14"/>
        <v>17507709</v>
      </c>
      <c r="V55" s="5">
        <v>2.07E-2</v>
      </c>
    </row>
    <row r="56" spans="1:22" x14ac:dyDescent="0.2">
      <c r="A56" s="16" t="s">
        <v>279</v>
      </c>
      <c r="B56" s="4">
        <v>524900</v>
      </c>
      <c r="C56" s="4">
        <v>525030</v>
      </c>
      <c r="D56" s="4">
        <v>-130</v>
      </c>
      <c r="E56" s="4">
        <v>-2920000</v>
      </c>
      <c r="F56" s="4">
        <f t="shared" ref="F56:F130" si="15">E56+F57</f>
        <v>-1093890771</v>
      </c>
      <c r="G56" s="4">
        <v>913980</v>
      </c>
      <c r="H56" s="4">
        <v>2124200</v>
      </c>
      <c r="I56" s="4">
        <v>-1210220</v>
      </c>
      <c r="J56" s="4">
        <v>-26080500000</v>
      </c>
      <c r="K56" s="4">
        <f t="shared" ref="K56:K76" si="16">K57+J56</f>
        <v>-65854449000</v>
      </c>
      <c r="L56" s="4">
        <v>2441</v>
      </c>
      <c r="M56" s="4">
        <v>2760</v>
      </c>
      <c r="N56" s="4">
        <v>436</v>
      </c>
      <c r="O56" s="4">
        <v>577</v>
      </c>
      <c r="P56" s="4">
        <v>8625700</v>
      </c>
      <c r="Q56" s="4">
        <v>10465500</v>
      </c>
      <c r="R56" s="5">
        <v>0</v>
      </c>
      <c r="S56" s="4">
        <v>20498402</v>
      </c>
      <c r="T56" s="4">
        <f t="shared" si="13"/>
        <v>26379341.699999999</v>
      </c>
      <c r="U56" s="4">
        <f t="shared" ref="U56:U123" si="17">MIN(S57:S61)</f>
        <v>17507709</v>
      </c>
      <c r="V56" s="5">
        <v>2.3E-2</v>
      </c>
    </row>
    <row r="57" spans="1:22" x14ac:dyDescent="0.2">
      <c r="A57" s="16" t="s">
        <v>278</v>
      </c>
      <c r="B57" s="4">
        <v>500000</v>
      </c>
      <c r="C57" s="4">
        <v>506884</v>
      </c>
      <c r="D57" s="4">
        <v>-6884</v>
      </c>
      <c r="E57" s="4">
        <v>-147110000</v>
      </c>
      <c r="F57" s="4">
        <f t="shared" si="15"/>
        <v>-1090970771</v>
      </c>
      <c r="G57" s="4">
        <v>1023200</v>
      </c>
      <c r="H57" s="4">
        <v>409500</v>
      </c>
      <c r="I57" s="4">
        <v>613700</v>
      </c>
      <c r="J57" s="4">
        <v>13076555000</v>
      </c>
      <c r="K57" s="4">
        <f t="shared" si="16"/>
        <v>-39773949000</v>
      </c>
      <c r="L57" s="4">
        <v>2621</v>
      </c>
      <c r="M57" s="4">
        <v>2879</v>
      </c>
      <c r="N57" s="4">
        <v>397</v>
      </c>
      <c r="O57" s="4">
        <v>451</v>
      </c>
      <c r="P57" s="4">
        <v>7687100</v>
      </c>
      <c r="Q57" s="4">
        <v>8253600</v>
      </c>
      <c r="R57" s="5">
        <v>2.3999999999999998E-3</v>
      </c>
      <c r="S57" s="4">
        <v>17507709</v>
      </c>
      <c r="T57" s="4">
        <f t="shared" si="13"/>
        <v>26008163.899999999</v>
      </c>
      <c r="U57" s="4">
        <f t="shared" si="17"/>
        <v>19794000</v>
      </c>
      <c r="V57" s="5">
        <v>1.6299999999999999E-2</v>
      </c>
    </row>
    <row r="58" spans="1:22" x14ac:dyDescent="0.2">
      <c r="A58" s="16" t="s">
        <v>275</v>
      </c>
      <c r="B58" s="4">
        <v>80900</v>
      </c>
      <c r="C58" s="4">
        <v>98990</v>
      </c>
      <c r="D58" s="4">
        <v>-18090</v>
      </c>
      <c r="E58" s="4">
        <v>-394030000</v>
      </c>
      <c r="F58" s="4">
        <f t="shared" si="15"/>
        <v>-943860771</v>
      </c>
      <c r="G58" s="4">
        <v>1073100</v>
      </c>
      <c r="H58" s="4">
        <v>1143400</v>
      </c>
      <c r="I58" s="4">
        <v>-70300</v>
      </c>
      <c r="J58" s="4">
        <v>-1677755000</v>
      </c>
      <c r="K58" s="4">
        <f t="shared" si="16"/>
        <v>-52850504000</v>
      </c>
      <c r="L58" s="4">
        <v>4146</v>
      </c>
      <c r="M58" s="4">
        <v>3059</v>
      </c>
      <c r="N58" s="4">
        <v>658</v>
      </c>
      <c r="O58" s="4">
        <v>581</v>
      </c>
      <c r="P58" s="4">
        <v>13252800</v>
      </c>
      <c r="Q58" s="4">
        <v>11824100</v>
      </c>
      <c r="R58" s="5">
        <v>4.6999999999999993E-3</v>
      </c>
      <c r="S58" s="4">
        <v>25101956</v>
      </c>
      <c r="T58" s="4">
        <f t="shared" si="13"/>
        <v>24880399.300000001</v>
      </c>
      <c r="U58" s="4">
        <f t="shared" si="17"/>
        <v>19794000</v>
      </c>
      <c r="V58" s="5">
        <v>2.29E-2</v>
      </c>
    </row>
    <row r="59" spans="1:22" x14ac:dyDescent="0.2">
      <c r="A59" s="16" t="s">
        <v>274</v>
      </c>
      <c r="B59" s="4">
        <v>263100</v>
      </c>
      <c r="C59" s="4">
        <v>263600</v>
      </c>
      <c r="D59" s="4">
        <v>-500</v>
      </c>
      <c r="E59" s="4">
        <v>-10500000</v>
      </c>
      <c r="F59" s="4">
        <f t="shared" si="15"/>
        <v>-549830771</v>
      </c>
      <c r="G59" s="4">
        <v>1291600</v>
      </c>
      <c r="H59" s="4">
        <v>3911500</v>
      </c>
      <c r="I59" s="4">
        <v>-2619900</v>
      </c>
      <c r="J59" s="4">
        <v>-55335615000</v>
      </c>
      <c r="K59" s="4">
        <f t="shared" si="16"/>
        <v>-51172749000</v>
      </c>
      <c r="L59" s="4">
        <v>8216</v>
      </c>
      <c r="M59" s="4">
        <v>5293</v>
      </c>
      <c r="N59" s="4">
        <v>1250</v>
      </c>
      <c r="O59" s="4">
        <v>1022</v>
      </c>
      <c r="P59" s="4">
        <v>25188600</v>
      </c>
      <c r="Q59" s="4">
        <v>19516400</v>
      </c>
      <c r="R59" s="5">
        <v>3.39E-2</v>
      </c>
      <c r="S59" s="4">
        <v>45939222</v>
      </c>
      <c r="T59" s="4">
        <f t="shared" si="13"/>
        <v>21275578.5</v>
      </c>
      <c r="U59" s="4">
        <f t="shared" si="17"/>
        <v>19794000</v>
      </c>
      <c r="V59" s="5">
        <v>5.3399999999999996E-2</v>
      </c>
    </row>
    <row r="60" spans="1:22" x14ac:dyDescent="0.2">
      <c r="A60" s="16" t="s">
        <v>273</v>
      </c>
      <c r="B60" s="4">
        <v>6322650</v>
      </c>
      <c r="C60" s="4">
        <v>6354870</v>
      </c>
      <c r="D60" s="4">
        <v>-32220</v>
      </c>
      <c r="E60" s="4">
        <v>-670410000</v>
      </c>
      <c r="F60" s="4">
        <f t="shared" si="15"/>
        <v>-539330771</v>
      </c>
      <c r="G60" s="4">
        <v>2092900</v>
      </c>
      <c r="H60" s="4">
        <v>423700</v>
      </c>
      <c r="I60" s="4">
        <v>1669200</v>
      </c>
      <c r="J60" s="4">
        <v>34607510000</v>
      </c>
      <c r="K60" s="4">
        <f t="shared" si="16"/>
        <v>4162866000</v>
      </c>
      <c r="L60" s="4">
        <v>3868</v>
      </c>
      <c r="M60" s="4">
        <v>3944</v>
      </c>
      <c r="N60" s="4">
        <v>500</v>
      </c>
      <c r="O60" s="4">
        <v>680</v>
      </c>
      <c r="P60" s="4">
        <v>10397300</v>
      </c>
      <c r="Q60" s="4">
        <v>13112400</v>
      </c>
      <c r="R60" s="5">
        <v>-1.1899999999999999E-2</v>
      </c>
      <c r="S60" s="4">
        <v>24699072</v>
      </c>
      <c r="T60" s="4">
        <f t="shared" si="13"/>
        <v>19384787.5</v>
      </c>
      <c r="U60" s="4">
        <f t="shared" si="17"/>
        <v>19794000</v>
      </c>
      <c r="V60" s="5">
        <v>2.8500000000000001E-2</v>
      </c>
    </row>
    <row r="61" spans="1:22" x14ac:dyDescent="0.2">
      <c r="A61" s="16" t="s">
        <v>268</v>
      </c>
      <c r="B61" s="4">
        <v>1001000</v>
      </c>
      <c r="C61" s="4">
        <v>1003438</v>
      </c>
      <c r="D61" s="4">
        <v>-2438</v>
      </c>
      <c r="E61" s="4">
        <v>-50870000</v>
      </c>
      <c r="F61" s="4">
        <f t="shared" si="15"/>
        <v>131079229</v>
      </c>
      <c r="G61" s="4">
        <v>695400</v>
      </c>
      <c r="H61" s="4">
        <v>1516700</v>
      </c>
      <c r="I61" s="4">
        <v>-821300</v>
      </c>
      <c r="J61" s="4">
        <v>-17163800000</v>
      </c>
      <c r="K61" s="4">
        <f t="shared" si="16"/>
        <v>-30444644000</v>
      </c>
      <c r="L61" s="4">
        <v>4690</v>
      </c>
      <c r="M61" s="4">
        <v>3177</v>
      </c>
      <c r="N61" s="4">
        <v>720</v>
      </c>
      <c r="O61" s="4">
        <v>566</v>
      </c>
      <c r="P61" s="4">
        <v>13158900</v>
      </c>
      <c r="Q61" s="4">
        <v>10096700</v>
      </c>
      <c r="R61" s="5">
        <v>2.3999999999999998E-3</v>
      </c>
      <c r="S61" s="4">
        <v>24708606</v>
      </c>
      <c r="T61" s="4">
        <f t="shared" si="13"/>
        <v>17340563.199999999</v>
      </c>
      <c r="U61" s="4">
        <f t="shared" si="17"/>
        <v>13867158</v>
      </c>
      <c r="V61" s="5">
        <v>2.3700000000000002E-2</v>
      </c>
    </row>
    <row r="62" spans="1:22" x14ac:dyDescent="0.2">
      <c r="A62" s="16" t="s">
        <v>266</v>
      </c>
      <c r="B62" s="4">
        <v>6837100</v>
      </c>
      <c r="C62" s="4">
        <v>6833475</v>
      </c>
      <c r="D62" s="4">
        <v>3625</v>
      </c>
      <c r="E62" s="4">
        <v>75240000</v>
      </c>
      <c r="F62" s="4">
        <f t="shared" si="15"/>
        <v>181949229</v>
      </c>
      <c r="G62" s="4">
        <v>571900</v>
      </c>
      <c r="H62" s="4">
        <v>1230500</v>
      </c>
      <c r="I62" s="4">
        <v>-658600</v>
      </c>
      <c r="J62" s="4">
        <v>-13638700000</v>
      </c>
      <c r="K62" s="4">
        <f t="shared" si="16"/>
        <v>-13280844000</v>
      </c>
      <c r="L62" s="4">
        <v>3620</v>
      </c>
      <c r="M62" s="4">
        <v>2930</v>
      </c>
      <c r="N62" s="4">
        <v>545</v>
      </c>
      <c r="O62" s="4">
        <v>472</v>
      </c>
      <c r="P62" s="4">
        <v>10379500</v>
      </c>
      <c r="Q62" s="4">
        <v>8753100</v>
      </c>
      <c r="R62" s="5">
        <v>7.3000000000000001E-3</v>
      </c>
      <c r="S62" s="4">
        <v>19794000</v>
      </c>
      <c r="T62" s="4">
        <f t="shared" ref="T62:T115" si="18">AVERAGE(S63:S72)</f>
        <v>16019833.199999999</v>
      </c>
      <c r="U62" s="4">
        <f t="shared" si="17"/>
        <v>13795931</v>
      </c>
      <c r="V62" s="5">
        <v>1.9199999999999998E-2</v>
      </c>
    </row>
    <row r="63" spans="1:22" x14ac:dyDescent="0.2">
      <c r="A63" s="16" t="s">
        <v>265</v>
      </c>
      <c r="B63" s="4">
        <v>0</v>
      </c>
      <c r="C63" s="4">
        <v>5100</v>
      </c>
      <c r="D63" s="4">
        <v>-5100</v>
      </c>
      <c r="E63" s="4">
        <v>-104870000</v>
      </c>
      <c r="F63" s="4">
        <f t="shared" si="15"/>
        <v>106709229</v>
      </c>
      <c r="G63" s="4">
        <v>1147000</v>
      </c>
      <c r="H63" s="4">
        <v>1183200</v>
      </c>
      <c r="I63" s="4">
        <v>-36200</v>
      </c>
      <c r="J63" s="4">
        <v>-807310000</v>
      </c>
      <c r="K63" s="4">
        <f t="shared" si="16"/>
        <v>357856000</v>
      </c>
      <c r="L63" s="4">
        <v>3931</v>
      </c>
      <c r="M63" s="4">
        <v>3551</v>
      </c>
      <c r="N63" s="4">
        <v>529</v>
      </c>
      <c r="O63" s="4">
        <v>477</v>
      </c>
      <c r="P63" s="4">
        <v>10043700</v>
      </c>
      <c r="Q63" s="4">
        <v>8868300</v>
      </c>
      <c r="R63" s="5">
        <v>9.7999999999999997E-3</v>
      </c>
      <c r="S63" s="4">
        <v>20170178</v>
      </c>
      <c r="T63" s="4">
        <f t="shared" si="18"/>
        <v>14858425.300000001</v>
      </c>
      <c r="U63" s="4">
        <f t="shared" si="17"/>
        <v>13795931</v>
      </c>
      <c r="V63" s="5">
        <v>2.1600000000000001E-2</v>
      </c>
    </row>
    <row r="64" spans="1:22" x14ac:dyDescent="0.2">
      <c r="A64" s="16" t="s">
        <v>247</v>
      </c>
      <c r="B64" s="4">
        <v>3344800</v>
      </c>
      <c r="C64" s="4">
        <v>3345300</v>
      </c>
      <c r="D64" s="4">
        <v>-500</v>
      </c>
      <c r="E64" s="4">
        <v>-10450000</v>
      </c>
      <c r="F64" s="4">
        <f t="shared" si="15"/>
        <v>211579229</v>
      </c>
      <c r="G64" s="4">
        <v>1208400</v>
      </c>
      <c r="H64" s="4">
        <v>1964500</v>
      </c>
      <c r="I64" s="4">
        <v>-756100</v>
      </c>
      <c r="J64" s="4">
        <v>-15248330000</v>
      </c>
      <c r="K64" s="4">
        <f t="shared" si="16"/>
        <v>1165166000</v>
      </c>
      <c r="L64" s="4">
        <v>5200</v>
      </c>
      <c r="M64" s="4">
        <v>4270</v>
      </c>
      <c r="N64" s="4">
        <v>542</v>
      </c>
      <c r="O64" s="4">
        <v>516</v>
      </c>
      <c r="P64" s="4">
        <v>10359200</v>
      </c>
      <c r="Q64" s="4">
        <v>9642100</v>
      </c>
      <c r="R64" s="5">
        <v>0.02</v>
      </c>
      <c r="S64" s="4">
        <v>22545252</v>
      </c>
      <c r="T64" s="4">
        <f t="shared" si="18"/>
        <v>13002320.4</v>
      </c>
      <c r="U64" s="4">
        <f t="shared" si="17"/>
        <v>9891014</v>
      </c>
      <c r="V64" s="5">
        <v>1.9599999999999999E-2</v>
      </c>
    </row>
    <row r="65" spans="1:22" x14ac:dyDescent="0.2">
      <c r="A65" s="16" t="s">
        <v>239</v>
      </c>
      <c r="B65" s="4">
        <v>1455</v>
      </c>
      <c r="C65" s="4">
        <v>3800</v>
      </c>
      <c r="D65" s="4">
        <v>-2345</v>
      </c>
      <c r="E65" s="4">
        <v>-48580000</v>
      </c>
      <c r="F65" s="4">
        <f t="shared" si="15"/>
        <v>222029229</v>
      </c>
      <c r="G65" s="4">
        <v>2544300</v>
      </c>
      <c r="H65" s="4">
        <v>4138100</v>
      </c>
      <c r="I65" s="4">
        <v>-1593800</v>
      </c>
      <c r="J65" s="4">
        <v>-31194930000</v>
      </c>
      <c r="K65" s="4">
        <f t="shared" si="16"/>
        <v>16413496000</v>
      </c>
      <c r="L65" s="4">
        <v>12246</v>
      </c>
      <c r="M65" s="4">
        <v>5376</v>
      </c>
      <c r="N65" s="4">
        <v>1362</v>
      </c>
      <c r="O65" s="4">
        <v>677</v>
      </c>
      <c r="P65" s="4">
        <v>32891400</v>
      </c>
      <c r="Q65" s="4">
        <v>15817700</v>
      </c>
      <c r="R65" s="5">
        <v>4.9699999999999994E-2</v>
      </c>
      <c r="S65" s="4">
        <v>49460264</v>
      </c>
      <c r="T65" s="4">
        <f t="shared" si="18"/>
        <v>8365380.5999999996</v>
      </c>
      <c r="U65" s="4">
        <f t="shared" si="17"/>
        <v>5791162</v>
      </c>
      <c r="V65" s="5">
        <v>6.3600000000000004E-2</v>
      </c>
    </row>
    <row r="66" spans="1:22" x14ac:dyDescent="0.2">
      <c r="A66" s="16" t="s">
        <v>238</v>
      </c>
      <c r="B66" s="4">
        <v>0</v>
      </c>
      <c r="C66" s="4">
        <v>0</v>
      </c>
      <c r="D66" s="4">
        <v>0</v>
      </c>
      <c r="E66" s="4">
        <v>0</v>
      </c>
      <c r="F66" s="4">
        <f t="shared" si="15"/>
        <v>270609229</v>
      </c>
      <c r="G66" s="4">
        <v>137400</v>
      </c>
      <c r="H66" s="4">
        <v>3153600</v>
      </c>
      <c r="I66" s="4">
        <v>-3016200</v>
      </c>
      <c r="J66" s="4">
        <v>-57108050000</v>
      </c>
      <c r="K66" s="4">
        <f t="shared" si="16"/>
        <v>47608426000</v>
      </c>
      <c r="L66" s="4">
        <v>2418</v>
      </c>
      <c r="M66" s="4">
        <v>2483</v>
      </c>
      <c r="N66" s="4">
        <v>276</v>
      </c>
      <c r="O66" s="4">
        <v>260</v>
      </c>
      <c r="P66" s="4">
        <v>6951500</v>
      </c>
      <c r="Q66" s="4">
        <v>6152700</v>
      </c>
      <c r="R66" s="5">
        <v>1.6E-2</v>
      </c>
      <c r="S66" s="4">
        <v>13867158</v>
      </c>
      <c r="T66" s="4">
        <f t="shared" si="18"/>
        <v>7568759.7999999998</v>
      </c>
      <c r="U66" s="4">
        <f t="shared" si="17"/>
        <v>4266363</v>
      </c>
      <c r="V66" s="5">
        <v>2.6099999999999998E-2</v>
      </c>
    </row>
    <row r="67" spans="1:22" x14ac:dyDescent="0.2">
      <c r="A67" s="16" t="s">
        <v>237</v>
      </c>
      <c r="B67" s="4">
        <v>1333300</v>
      </c>
      <c r="C67" s="4">
        <v>1330500</v>
      </c>
      <c r="D67" s="4">
        <v>2800</v>
      </c>
      <c r="E67" s="4">
        <v>52280000</v>
      </c>
      <c r="F67" s="4">
        <f t="shared" si="15"/>
        <v>270609229</v>
      </c>
      <c r="G67" s="4">
        <v>750900</v>
      </c>
      <c r="H67" s="4">
        <v>2038400</v>
      </c>
      <c r="I67" s="4">
        <v>-1287500</v>
      </c>
      <c r="J67" s="4">
        <v>-24350300000</v>
      </c>
      <c r="K67" s="4">
        <f t="shared" si="16"/>
        <v>104716476000</v>
      </c>
      <c r="L67" s="4">
        <v>2161</v>
      </c>
      <c r="M67" s="4">
        <v>3365</v>
      </c>
      <c r="N67" s="4">
        <v>210</v>
      </c>
      <c r="O67" s="4">
        <v>327</v>
      </c>
      <c r="P67" s="4">
        <v>5990900</v>
      </c>
      <c r="Q67" s="4">
        <v>7499900</v>
      </c>
      <c r="R67" s="5">
        <v>1.0800000000000001E-2</v>
      </c>
      <c r="S67" s="4">
        <v>13795931</v>
      </c>
      <c r="T67" s="4">
        <f t="shared" si="18"/>
        <v>6717142.2999999998</v>
      </c>
      <c r="U67" s="4">
        <f t="shared" si="17"/>
        <v>4266363</v>
      </c>
      <c r="V67" s="5">
        <v>1.8500000000000003E-2</v>
      </c>
    </row>
    <row r="68" spans="1:22" x14ac:dyDescent="0.2">
      <c r="A68" s="16" t="s">
        <v>233</v>
      </c>
      <c r="B68" s="4">
        <v>150000</v>
      </c>
      <c r="C68" s="4">
        <v>151455</v>
      </c>
      <c r="D68" s="4">
        <v>-1455</v>
      </c>
      <c r="E68" s="4">
        <v>-27120000</v>
      </c>
      <c r="F68" s="4">
        <f t="shared" si="15"/>
        <v>218329229</v>
      </c>
      <c r="G68" s="4">
        <v>4076710</v>
      </c>
      <c r="H68" s="4">
        <v>4292100</v>
      </c>
      <c r="I68" s="4">
        <v>-215390</v>
      </c>
      <c r="J68" s="4">
        <v>-3254012000</v>
      </c>
      <c r="K68" s="4">
        <f t="shared" si="16"/>
        <v>129066776000</v>
      </c>
      <c r="L68" s="4">
        <v>2445</v>
      </c>
      <c r="M68" s="4">
        <v>2542</v>
      </c>
      <c r="N68" s="4">
        <v>231</v>
      </c>
      <c r="O68" s="4">
        <v>275</v>
      </c>
      <c r="P68" s="4">
        <v>383500</v>
      </c>
      <c r="Q68" s="4">
        <v>619100</v>
      </c>
      <c r="R68" s="5">
        <v>5.4000000000000003E-3</v>
      </c>
      <c r="S68" s="4">
        <v>13824310</v>
      </c>
      <c r="T68" s="4">
        <f t="shared" si="18"/>
        <v>5889238.7999999998</v>
      </c>
      <c r="U68" s="4">
        <f t="shared" si="17"/>
        <v>4266363</v>
      </c>
    </row>
    <row r="69" spans="1:22" x14ac:dyDescent="0.2">
      <c r="A69" s="16" t="s">
        <v>232</v>
      </c>
      <c r="B69" s="4">
        <v>1295000</v>
      </c>
      <c r="C69" s="4">
        <v>1295000</v>
      </c>
      <c r="D69" s="4">
        <v>0</v>
      </c>
      <c r="E69" s="4">
        <v>0</v>
      </c>
      <c r="F69" s="4">
        <f t="shared" si="15"/>
        <v>245449229</v>
      </c>
      <c r="G69" s="4">
        <v>1286000</v>
      </c>
      <c r="H69" s="4">
        <v>738447</v>
      </c>
      <c r="I69" s="4">
        <v>547553</v>
      </c>
      <c r="J69" s="4">
        <v>10204283000</v>
      </c>
      <c r="K69" s="4">
        <f t="shared" si="16"/>
        <v>132320788000</v>
      </c>
      <c r="L69" s="4"/>
      <c r="M69" s="4"/>
      <c r="N69" s="4"/>
      <c r="O69" s="4"/>
      <c r="P69" s="4">
        <v>5299800</v>
      </c>
      <c r="Q69" s="4">
        <v>4306700</v>
      </c>
      <c r="R69" s="5">
        <v>8.199999999999999E-3</v>
      </c>
      <c r="S69" s="4">
        <v>9891014</v>
      </c>
      <c r="T69" s="4">
        <f t="shared" si="18"/>
        <v>5430708.5</v>
      </c>
      <c r="U69" s="4">
        <f t="shared" si="17"/>
        <v>3984203</v>
      </c>
    </row>
    <row r="70" spans="1:22" x14ac:dyDescent="0.2">
      <c r="A70" s="16" t="s">
        <v>231</v>
      </c>
      <c r="B70" s="4">
        <v>790</v>
      </c>
      <c r="C70" s="4">
        <v>3300</v>
      </c>
      <c r="D70" s="4">
        <v>-2510</v>
      </c>
      <c r="E70" s="4">
        <v>-46110000</v>
      </c>
      <c r="F70" s="4">
        <f t="shared" si="15"/>
        <v>245449229</v>
      </c>
      <c r="G70" s="4">
        <v>473700</v>
      </c>
      <c r="H70" s="4">
        <v>269200</v>
      </c>
      <c r="I70" s="4">
        <v>204500</v>
      </c>
      <c r="J70" s="4">
        <v>3783935000</v>
      </c>
      <c r="K70" s="4">
        <f t="shared" si="16"/>
        <v>122116505000</v>
      </c>
      <c r="L70" s="4"/>
      <c r="M70" s="4"/>
      <c r="N70" s="4"/>
      <c r="O70" s="4"/>
      <c r="P70" s="4">
        <v>3659700</v>
      </c>
      <c r="Q70" s="4">
        <v>1868900</v>
      </c>
      <c r="R70" s="5">
        <v>-2.7000000000000001E-3</v>
      </c>
      <c r="S70" s="4">
        <v>5791162</v>
      </c>
      <c r="T70" s="4">
        <f t="shared" si="18"/>
        <v>5569694.2999999998</v>
      </c>
      <c r="U70" s="4">
        <f t="shared" si="17"/>
        <v>3090866</v>
      </c>
    </row>
    <row r="71" spans="1:22" x14ac:dyDescent="0.2">
      <c r="A71" s="16" t="s">
        <v>230</v>
      </c>
      <c r="B71" s="4">
        <v>1274700</v>
      </c>
      <c r="C71" s="4">
        <v>1265700</v>
      </c>
      <c r="D71" s="4">
        <v>9000</v>
      </c>
      <c r="E71" s="4">
        <v>165600000</v>
      </c>
      <c r="F71" s="4">
        <f t="shared" si="15"/>
        <v>291559229</v>
      </c>
      <c r="G71" s="4">
        <v>1341400</v>
      </c>
      <c r="H71" s="4">
        <v>521400</v>
      </c>
      <c r="I71" s="4">
        <v>820000</v>
      </c>
      <c r="J71" s="4">
        <v>15134505000</v>
      </c>
      <c r="K71" s="4">
        <f t="shared" si="16"/>
        <v>118332570000</v>
      </c>
      <c r="L71" s="4"/>
      <c r="M71" s="4"/>
      <c r="N71" s="4"/>
      <c r="O71" s="4"/>
      <c r="P71" s="4">
        <v>1391100</v>
      </c>
      <c r="Q71" s="4">
        <v>2653800</v>
      </c>
      <c r="R71" s="5">
        <v>2.8000000000000004E-3</v>
      </c>
      <c r="S71" s="4">
        <v>4266363</v>
      </c>
      <c r="T71" s="4">
        <f t="shared" si="18"/>
        <v>5631259.7999999998</v>
      </c>
      <c r="U71" s="4">
        <f t="shared" si="17"/>
        <v>3090866</v>
      </c>
    </row>
    <row r="72" spans="1:22" x14ac:dyDescent="0.2">
      <c r="A72" s="16" t="s">
        <v>229</v>
      </c>
      <c r="B72" s="4">
        <v>2539</v>
      </c>
      <c r="C72" s="4">
        <v>128</v>
      </c>
      <c r="D72" s="4">
        <v>2411</v>
      </c>
      <c r="E72" s="4">
        <v>44240000</v>
      </c>
      <c r="F72" s="4">
        <f t="shared" si="15"/>
        <v>125959229</v>
      </c>
      <c r="G72" s="4">
        <v>965100</v>
      </c>
      <c r="H72" s="4">
        <v>190000</v>
      </c>
      <c r="I72" s="4">
        <v>775100</v>
      </c>
      <c r="J72" s="4">
        <v>14305790000</v>
      </c>
      <c r="K72" s="4">
        <f t="shared" si="16"/>
        <v>103198065000</v>
      </c>
      <c r="L72" s="4"/>
      <c r="M72" s="4"/>
      <c r="N72" s="4"/>
      <c r="O72" s="4"/>
      <c r="P72" s="4">
        <v>3733700</v>
      </c>
      <c r="Q72" s="4">
        <v>2474500</v>
      </c>
      <c r="R72" s="5">
        <v>5.5000000000000005E-3</v>
      </c>
      <c r="S72" s="4">
        <v>6586700</v>
      </c>
      <c r="T72" s="4">
        <f t="shared" si="18"/>
        <v>5460701.2999999998</v>
      </c>
      <c r="U72" s="4">
        <f t="shared" si="17"/>
        <v>3090866</v>
      </c>
    </row>
    <row r="73" spans="1:22" x14ac:dyDescent="0.2">
      <c r="A73" s="16" t="s">
        <v>228</v>
      </c>
      <c r="B73" s="4">
        <v>1250017</v>
      </c>
      <c r="C73" s="4">
        <v>1254090</v>
      </c>
      <c r="D73" s="4">
        <v>-4073</v>
      </c>
      <c r="E73" s="4">
        <v>-74000000</v>
      </c>
      <c r="F73" s="4">
        <f t="shared" si="15"/>
        <v>81719229</v>
      </c>
      <c r="G73" s="4">
        <v>207100</v>
      </c>
      <c r="H73" s="4">
        <v>338800</v>
      </c>
      <c r="I73" s="4">
        <v>-131700</v>
      </c>
      <c r="J73" s="4">
        <v>-2369125000</v>
      </c>
      <c r="K73" s="4">
        <f t="shared" si="16"/>
        <v>88892275000</v>
      </c>
      <c r="L73" s="4"/>
      <c r="M73" s="4"/>
      <c r="N73" s="4"/>
      <c r="O73" s="4"/>
      <c r="P73" s="4">
        <v>5306100</v>
      </c>
      <c r="Q73" s="4">
        <v>2882000</v>
      </c>
      <c r="R73" s="5">
        <v>8.3000000000000001E-3</v>
      </c>
      <c r="S73" s="4">
        <v>8556099</v>
      </c>
      <c r="T73" s="4">
        <f t="shared" si="18"/>
        <v>5352597.5999999996</v>
      </c>
      <c r="U73" s="4">
        <f t="shared" si="17"/>
        <v>3090866</v>
      </c>
    </row>
    <row r="74" spans="1:22" x14ac:dyDescent="0.2">
      <c r="A74" s="16" t="s">
        <v>227</v>
      </c>
      <c r="B74" s="4">
        <v>478000</v>
      </c>
      <c r="C74" s="4">
        <v>487700</v>
      </c>
      <c r="D74" s="4">
        <v>-9700</v>
      </c>
      <c r="E74" s="4">
        <v>-175210000</v>
      </c>
      <c r="F74" s="4">
        <f t="shared" si="15"/>
        <v>155719229</v>
      </c>
      <c r="G74" s="4">
        <v>204200</v>
      </c>
      <c r="H74" s="4">
        <v>1298300</v>
      </c>
      <c r="I74" s="4">
        <v>-1094100</v>
      </c>
      <c r="J74" s="4">
        <v>-19766420000</v>
      </c>
      <c r="K74" s="4">
        <f t="shared" si="16"/>
        <v>91261400000</v>
      </c>
      <c r="L74" s="4"/>
      <c r="M74" s="4"/>
      <c r="N74" s="4"/>
      <c r="O74" s="4"/>
      <c r="P74" s="4">
        <v>1542700</v>
      </c>
      <c r="Q74" s="4">
        <v>2064200</v>
      </c>
      <c r="R74" s="5">
        <v>0</v>
      </c>
      <c r="S74" s="4">
        <v>3984203</v>
      </c>
      <c r="T74" s="4">
        <f t="shared" si="18"/>
        <v>6346610.7999999998</v>
      </c>
      <c r="U74" s="4">
        <f t="shared" si="17"/>
        <v>3090866</v>
      </c>
    </row>
    <row r="75" spans="1:22" x14ac:dyDescent="0.2">
      <c r="A75" s="16" t="s">
        <v>221</v>
      </c>
      <c r="B75" s="4">
        <v>9405300</v>
      </c>
      <c r="C75" s="4">
        <v>9407839</v>
      </c>
      <c r="D75" s="4">
        <v>-2539</v>
      </c>
      <c r="E75" s="4">
        <v>-46040000</v>
      </c>
      <c r="F75" s="4">
        <f t="shared" si="15"/>
        <v>330929229</v>
      </c>
      <c r="G75" s="4">
        <v>125900</v>
      </c>
      <c r="H75" s="4">
        <v>9197700</v>
      </c>
      <c r="I75" s="4">
        <v>-9071800</v>
      </c>
      <c r="J75" s="4">
        <v>-163805485000</v>
      </c>
      <c r="K75" s="4">
        <f t="shared" si="16"/>
        <v>111027820000</v>
      </c>
      <c r="L75" s="4"/>
      <c r="M75" s="4"/>
      <c r="N75" s="4"/>
      <c r="O75" s="4"/>
      <c r="P75" s="4">
        <v>1145700</v>
      </c>
      <c r="Q75" s="4">
        <v>1671000</v>
      </c>
      <c r="R75" s="5">
        <v>0</v>
      </c>
      <c r="S75" s="4">
        <v>3090866</v>
      </c>
      <c r="T75" s="4">
        <f t="shared" si="18"/>
        <v>6739586.0999999996</v>
      </c>
      <c r="U75" s="4">
        <f t="shared" si="17"/>
        <v>5279756</v>
      </c>
    </row>
    <row r="76" spans="1:22" x14ac:dyDescent="0.2">
      <c r="A76" s="16" t="s">
        <v>212</v>
      </c>
      <c r="B76" s="4">
        <v>2103663</v>
      </c>
      <c r="C76" s="4">
        <v>2101947</v>
      </c>
      <c r="D76" s="4">
        <v>1716</v>
      </c>
      <c r="E76" s="4">
        <v>30890000</v>
      </c>
      <c r="F76" s="4">
        <f t="shared" si="15"/>
        <v>376969229</v>
      </c>
      <c r="G76" s="4">
        <v>9206000</v>
      </c>
      <c r="H76" s="4">
        <v>1525900</v>
      </c>
      <c r="I76" s="4">
        <v>7680100</v>
      </c>
      <c r="J76" s="4">
        <v>138670100000</v>
      </c>
      <c r="K76" s="4">
        <f t="shared" si="16"/>
        <v>274833305000</v>
      </c>
      <c r="L76" s="4"/>
      <c r="M76" s="4"/>
      <c r="N76" s="4"/>
      <c r="O76" s="4"/>
      <c r="P76" s="4">
        <v>2856100</v>
      </c>
      <c r="Q76" s="4">
        <v>2907100</v>
      </c>
      <c r="R76" s="5">
        <v>8.3999999999999995E-3</v>
      </c>
      <c r="S76" s="4">
        <v>5900950</v>
      </c>
      <c r="T76" s="4">
        <f t="shared" si="18"/>
        <v>6761847.4000000004</v>
      </c>
      <c r="U76" s="4">
        <f t="shared" si="17"/>
        <v>4882018</v>
      </c>
    </row>
    <row r="77" spans="1:22" x14ac:dyDescent="0.2">
      <c r="A77" s="16" t="s">
        <v>211</v>
      </c>
      <c r="B77" s="4">
        <v>24036531</v>
      </c>
      <c r="C77" s="4">
        <v>24036400</v>
      </c>
      <c r="D77" s="4">
        <v>131</v>
      </c>
      <c r="E77" s="4">
        <v>2370000</v>
      </c>
      <c r="F77" s="4">
        <f t="shared" si="15"/>
        <v>346079229</v>
      </c>
      <c r="G77" s="4">
        <v>8978400</v>
      </c>
      <c r="H77" s="4">
        <v>1089100</v>
      </c>
      <c r="I77" s="4">
        <v>7889300</v>
      </c>
      <c r="J77" s="4">
        <v>142434345000</v>
      </c>
      <c r="K77" s="4">
        <f>K78+J77</f>
        <v>136163205000</v>
      </c>
      <c r="L77" s="4"/>
      <c r="M77" s="4"/>
      <c r="N77" s="4"/>
      <c r="O77" s="4"/>
      <c r="P77" s="4">
        <v>2090200</v>
      </c>
      <c r="Q77" s="4">
        <v>2758400</v>
      </c>
      <c r="R77" s="5">
        <v>-2.7000000000000001E-3</v>
      </c>
      <c r="S77" s="4">
        <v>5279756</v>
      </c>
      <c r="T77" s="4">
        <f t="shared" si="18"/>
        <v>7968188.7000000002</v>
      </c>
      <c r="U77" s="4">
        <f t="shared" si="17"/>
        <v>4881115</v>
      </c>
    </row>
    <row r="78" spans="1:22" x14ac:dyDescent="0.2">
      <c r="A78" s="16" t="s">
        <v>210</v>
      </c>
      <c r="B78" s="4">
        <v>7095340</v>
      </c>
      <c r="C78" s="4">
        <v>7097668</v>
      </c>
      <c r="D78" s="4">
        <v>-2328</v>
      </c>
      <c r="E78" s="4">
        <v>-42080000</v>
      </c>
      <c r="F78" s="4">
        <f t="shared" si="15"/>
        <v>343709229</v>
      </c>
      <c r="G78" s="4">
        <v>856100</v>
      </c>
      <c r="H78" s="4">
        <v>571300</v>
      </c>
      <c r="I78" s="4">
        <v>284800</v>
      </c>
      <c r="J78" s="4">
        <v>5158290000</v>
      </c>
      <c r="K78" s="4">
        <f>J78+K80</f>
        <v>-6271140000</v>
      </c>
      <c r="R78" s="5">
        <v>0</v>
      </c>
      <c r="S78" s="4">
        <v>5545275</v>
      </c>
      <c r="T78" s="4">
        <f t="shared" si="18"/>
        <v>7855064.2000000002</v>
      </c>
      <c r="U78" s="4">
        <f t="shared" si="17"/>
        <v>4881115</v>
      </c>
    </row>
    <row r="79" spans="1:22" x14ac:dyDescent="0.2">
      <c r="A79" s="16" t="s">
        <v>209</v>
      </c>
      <c r="B79" s="4">
        <v>5233800</v>
      </c>
      <c r="C79" s="4">
        <v>5235533</v>
      </c>
      <c r="D79" s="4">
        <v>-1733</v>
      </c>
      <c r="E79" s="4">
        <v>-31290000</v>
      </c>
      <c r="F79" s="4">
        <f t="shared" si="15"/>
        <v>385789229</v>
      </c>
      <c r="L79" s="4"/>
      <c r="M79" s="4"/>
      <c r="N79" s="4"/>
      <c r="O79" s="4"/>
      <c r="P79" s="4">
        <v>1922900</v>
      </c>
      <c r="Q79" s="4">
        <v>3258800</v>
      </c>
      <c r="R79" s="5">
        <v>0</v>
      </c>
      <c r="S79" s="4">
        <v>5305711</v>
      </c>
      <c r="T79" s="4">
        <f t="shared" si="18"/>
        <v>7891553.4000000004</v>
      </c>
      <c r="U79" s="4">
        <f t="shared" si="17"/>
        <v>4881115</v>
      </c>
    </row>
    <row r="80" spans="1:22" x14ac:dyDescent="0.2">
      <c r="A80" s="16" t="s">
        <v>208</v>
      </c>
      <c r="B80" s="4">
        <v>2967600</v>
      </c>
      <c r="C80" s="4">
        <v>2967731</v>
      </c>
      <c r="D80" s="4">
        <v>-131</v>
      </c>
      <c r="E80" s="4">
        <v>-2380000</v>
      </c>
      <c r="F80" s="4">
        <f t="shared" si="15"/>
        <v>417079229</v>
      </c>
      <c r="G80" s="4">
        <v>104600</v>
      </c>
      <c r="H80" s="4">
        <v>732300</v>
      </c>
      <c r="I80" s="4">
        <v>-627700</v>
      </c>
      <c r="J80" s="4">
        <v>-11429430000</v>
      </c>
      <c r="K80" s="4">
        <f>J80</f>
        <v>-11429430000</v>
      </c>
      <c r="R80" s="5">
        <v>-1.09E-2</v>
      </c>
      <c r="S80" s="4">
        <v>7181020</v>
      </c>
      <c r="T80" s="4">
        <f t="shared" si="18"/>
        <v>7718562</v>
      </c>
      <c r="U80" s="4">
        <f t="shared" si="17"/>
        <v>4881115</v>
      </c>
    </row>
    <row r="81" spans="1:21" x14ac:dyDescent="0.2">
      <c r="A81" s="16" t="s">
        <v>207</v>
      </c>
      <c r="B81" s="4">
        <v>2134000</v>
      </c>
      <c r="C81" s="4">
        <v>2134000</v>
      </c>
      <c r="D81" s="4">
        <v>0</v>
      </c>
      <c r="E81" s="4">
        <v>0</v>
      </c>
      <c r="F81" s="4">
        <f t="shared" si="15"/>
        <v>419459229</v>
      </c>
      <c r="R81" s="5">
        <v>5.6000000000000008E-3</v>
      </c>
      <c r="S81" s="4">
        <v>4882018</v>
      </c>
      <c r="T81" s="4">
        <f t="shared" si="18"/>
        <v>7895746.5999999996</v>
      </c>
      <c r="U81" s="4">
        <f t="shared" si="17"/>
        <v>4881115</v>
      </c>
    </row>
    <row r="82" spans="1:21" x14ac:dyDescent="0.2">
      <c r="A82" s="16" t="s">
        <v>206</v>
      </c>
      <c r="B82" s="4">
        <v>13795834</v>
      </c>
      <c r="C82" s="4">
        <v>13805534</v>
      </c>
      <c r="D82" s="4">
        <v>-9700</v>
      </c>
      <c r="E82" s="4">
        <v>-175620000</v>
      </c>
      <c r="F82" s="4">
        <f t="shared" si="15"/>
        <v>419459229</v>
      </c>
      <c r="R82" s="5">
        <v>-2.7000000000000001E-3</v>
      </c>
      <c r="S82" s="4">
        <v>4881115</v>
      </c>
      <c r="T82" s="4">
        <f t="shared" si="18"/>
        <v>8119228.7999999998</v>
      </c>
      <c r="U82" s="4">
        <f t="shared" si="17"/>
        <v>6123563</v>
      </c>
    </row>
    <row r="83" spans="1:21" x14ac:dyDescent="0.2">
      <c r="A83" s="16" t="s">
        <v>205</v>
      </c>
      <c r="B83" s="4">
        <v>1050000</v>
      </c>
      <c r="C83" s="4">
        <v>1050000</v>
      </c>
      <c r="D83" s="4">
        <v>0</v>
      </c>
      <c r="E83" s="4">
        <v>0</v>
      </c>
      <c r="F83" s="4">
        <f t="shared" si="15"/>
        <v>595079229</v>
      </c>
      <c r="R83" s="5">
        <v>-2.7000000000000001E-3</v>
      </c>
      <c r="S83" s="4">
        <v>7475062</v>
      </c>
      <c r="T83" s="4">
        <f t="shared" si="18"/>
        <v>8174370.5999999996</v>
      </c>
      <c r="U83" s="4">
        <f t="shared" si="17"/>
        <v>4414030</v>
      </c>
    </row>
    <row r="84" spans="1:21" x14ac:dyDescent="0.2">
      <c r="A84" s="16" t="s">
        <v>204</v>
      </c>
      <c r="B84" s="4">
        <v>4633800</v>
      </c>
      <c r="C84" s="4">
        <v>4633800</v>
      </c>
      <c r="D84" s="4">
        <v>0</v>
      </c>
      <c r="E84" s="4">
        <v>0</v>
      </c>
      <c r="F84" s="4">
        <f t="shared" si="15"/>
        <v>595079229</v>
      </c>
      <c r="R84" s="5">
        <v>8.3000000000000001E-3</v>
      </c>
      <c r="S84" s="4">
        <v>13924335</v>
      </c>
      <c r="T84" s="4">
        <f t="shared" si="18"/>
        <v>7485252.4000000004</v>
      </c>
      <c r="U84" s="4">
        <f t="shared" si="17"/>
        <v>4414030</v>
      </c>
    </row>
    <row r="85" spans="1:21" x14ac:dyDescent="0.2">
      <c r="A85" s="16" t="s">
        <v>203</v>
      </c>
      <c r="B85" s="4">
        <v>109590</v>
      </c>
      <c r="C85" s="4">
        <v>71990</v>
      </c>
      <c r="D85" s="4">
        <v>37600</v>
      </c>
      <c r="E85" s="4">
        <v>725680000</v>
      </c>
      <c r="F85" s="4">
        <f t="shared" si="15"/>
        <v>595079229</v>
      </c>
      <c r="R85" s="5">
        <v>2.8000000000000004E-3</v>
      </c>
      <c r="S85" s="4">
        <v>7020619</v>
      </c>
      <c r="T85" s="4">
        <f t="shared" si="18"/>
        <v>7544741.7999999998</v>
      </c>
      <c r="U85" s="4">
        <f t="shared" si="17"/>
        <v>4414030</v>
      </c>
    </row>
    <row r="86" spans="1:21" x14ac:dyDescent="0.2">
      <c r="A86" s="16" t="s">
        <v>202</v>
      </c>
      <c r="B86" s="4">
        <v>2100000</v>
      </c>
      <c r="C86" s="4">
        <v>2105123</v>
      </c>
      <c r="D86" s="4">
        <v>-5123</v>
      </c>
      <c r="E86" s="4">
        <v>-92330000</v>
      </c>
      <c r="F86" s="4">
        <f t="shared" si="15"/>
        <v>-130600771</v>
      </c>
      <c r="R86" s="5">
        <v>0</v>
      </c>
      <c r="S86" s="4">
        <v>6123563</v>
      </c>
      <c r="T86" s="4">
        <f t="shared" si="18"/>
        <v>7518642.5</v>
      </c>
      <c r="U86" s="4">
        <f t="shared" si="17"/>
        <v>4414030</v>
      </c>
    </row>
    <row r="87" spans="1:21" x14ac:dyDescent="0.2">
      <c r="A87" s="16" t="s">
        <v>201</v>
      </c>
      <c r="B87" s="4">
        <v>0</v>
      </c>
      <c r="C87" s="4">
        <v>0</v>
      </c>
      <c r="D87" s="4">
        <v>0</v>
      </c>
      <c r="E87" s="4">
        <v>0</v>
      </c>
      <c r="F87" s="4">
        <f t="shared" si="15"/>
        <v>-38270771</v>
      </c>
      <c r="R87" s="5">
        <v>1.41E-2</v>
      </c>
      <c r="S87" s="4">
        <v>17343169</v>
      </c>
      <c r="T87" s="4">
        <f t="shared" si="18"/>
        <v>6682950.2999999998</v>
      </c>
      <c r="U87" s="4">
        <f t="shared" si="17"/>
        <v>4414030</v>
      </c>
    </row>
    <row r="88" spans="1:21" x14ac:dyDescent="0.2">
      <c r="A88" s="16" t="s">
        <v>200</v>
      </c>
      <c r="B88" s="4">
        <v>4606</v>
      </c>
      <c r="C88" s="4">
        <v>37600</v>
      </c>
      <c r="D88" s="4">
        <v>-32994</v>
      </c>
      <c r="E88" s="4">
        <v>-585180000</v>
      </c>
      <c r="F88" s="4">
        <f t="shared" si="15"/>
        <v>-38270771</v>
      </c>
      <c r="R88" s="5">
        <v>0</v>
      </c>
      <c r="S88" s="4">
        <v>4414030</v>
      </c>
      <c r="T88" s="4">
        <f t="shared" si="18"/>
        <v>7571207.4000000004</v>
      </c>
      <c r="U88" s="4">
        <f t="shared" si="17"/>
        <v>5451106</v>
      </c>
    </row>
    <row r="89" spans="1:21" x14ac:dyDescent="0.2">
      <c r="A89" s="16" t="s">
        <v>199</v>
      </c>
      <c r="B89" s="4">
        <v>1800</v>
      </c>
      <c r="C89" s="4">
        <v>0</v>
      </c>
      <c r="D89" s="4">
        <v>1800</v>
      </c>
      <c r="E89" s="4">
        <v>32130000</v>
      </c>
      <c r="F89" s="4">
        <f t="shared" si="15"/>
        <v>546909229</v>
      </c>
      <c r="R89" s="5">
        <v>-2.8000000000000004E-3</v>
      </c>
      <c r="S89" s="4">
        <v>5670603</v>
      </c>
      <c r="T89" s="4">
        <f t="shared" si="18"/>
        <v>7511913.9000000004</v>
      </c>
      <c r="U89" s="4">
        <f t="shared" si="17"/>
        <v>5451106</v>
      </c>
    </row>
    <row r="90" spans="1:21" x14ac:dyDescent="0.2">
      <c r="A90" s="16" t="s">
        <v>198</v>
      </c>
      <c r="B90" s="4">
        <v>40000</v>
      </c>
      <c r="C90" s="4">
        <v>40000</v>
      </c>
      <c r="D90" s="4">
        <v>0</v>
      </c>
      <c r="E90" s="4">
        <v>0</v>
      </c>
      <c r="F90" s="4">
        <f t="shared" si="15"/>
        <v>514779229</v>
      </c>
      <c r="R90" s="5">
        <v>0</v>
      </c>
      <c r="S90" s="4">
        <v>5451106</v>
      </c>
      <c r="T90" s="4">
        <f t="shared" si="18"/>
        <v>8326631.0999999996</v>
      </c>
      <c r="U90" s="4">
        <f t="shared" si="17"/>
        <v>6653864</v>
      </c>
    </row>
    <row r="91" spans="1:21" x14ac:dyDescent="0.2">
      <c r="A91" s="16" t="s">
        <v>197</v>
      </c>
      <c r="B91" s="4">
        <v>151000</v>
      </c>
      <c r="C91" s="4">
        <v>155606</v>
      </c>
      <c r="D91" s="4">
        <v>-4606</v>
      </c>
      <c r="E91" s="4">
        <v>-80610000</v>
      </c>
      <c r="F91" s="4">
        <f t="shared" si="15"/>
        <v>514779229</v>
      </c>
      <c r="R91" s="5">
        <v>1.43E-2</v>
      </c>
      <c r="S91" s="4">
        <v>6653864</v>
      </c>
      <c r="T91" s="4">
        <f t="shared" si="18"/>
        <v>9045446.1999999993</v>
      </c>
      <c r="U91" s="4">
        <f t="shared" si="17"/>
        <v>5862570</v>
      </c>
    </row>
    <row r="92" spans="1:21" x14ac:dyDescent="0.2">
      <c r="A92" s="16" t="s">
        <v>196</v>
      </c>
      <c r="B92" s="4">
        <v>52</v>
      </c>
      <c r="C92" s="4">
        <v>1800</v>
      </c>
      <c r="D92" s="4">
        <v>-1748</v>
      </c>
      <c r="E92" s="4">
        <v>-31160000</v>
      </c>
      <c r="F92" s="4">
        <f t="shared" si="15"/>
        <v>595389229</v>
      </c>
      <c r="R92" s="5">
        <v>-1.3999999999999999E-2</v>
      </c>
      <c r="S92" s="4">
        <v>7115937</v>
      </c>
      <c r="T92" s="4">
        <f t="shared" si="18"/>
        <v>8999753.5</v>
      </c>
      <c r="U92" s="4">
        <f t="shared" si="17"/>
        <v>5862570</v>
      </c>
    </row>
    <row r="93" spans="1:21" x14ac:dyDescent="0.2">
      <c r="A93" s="16" t="s">
        <v>195</v>
      </c>
      <c r="B93" s="4">
        <v>885542</v>
      </c>
      <c r="C93" s="4">
        <v>885000</v>
      </c>
      <c r="D93" s="4">
        <v>542</v>
      </c>
      <c r="E93" s="4">
        <v>9720000</v>
      </c>
      <c r="F93" s="4">
        <f t="shared" si="15"/>
        <v>626549229</v>
      </c>
      <c r="R93" s="5">
        <v>-2.7000000000000001E-3</v>
      </c>
      <c r="S93" s="4">
        <v>8026480</v>
      </c>
      <c r="T93" s="4">
        <f t="shared" si="18"/>
        <v>9478354.3000000007</v>
      </c>
      <c r="U93" s="4">
        <f t="shared" si="17"/>
        <v>5862570</v>
      </c>
    </row>
    <row r="94" spans="1:21" x14ac:dyDescent="0.2">
      <c r="A94" s="16" t="s">
        <v>194</v>
      </c>
      <c r="B94" s="4">
        <v>0</v>
      </c>
      <c r="C94" s="4">
        <v>0</v>
      </c>
      <c r="D94" s="4">
        <v>0</v>
      </c>
      <c r="E94" s="4">
        <v>0</v>
      </c>
      <c r="F94" s="4">
        <f t="shared" si="15"/>
        <v>616829229</v>
      </c>
      <c r="R94" s="5">
        <v>-8.3000000000000001E-3</v>
      </c>
      <c r="S94" s="4">
        <v>7033153</v>
      </c>
      <c r="T94" s="4">
        <f t="shared" si="18"/>
        <v>9748732.4000000004</v>
      </c>
      <c r="U94" s="4">
        <f t="shared" si="17"/>
        <v>5077668</v>
      </c>
    </row>
    <row r="95" spans="1:21" x14ac:dyDescent="0.2">
      <c r="A95" s="16" t="s">
        <v>193</v>
      </c>
      <c r="B95" s="4">
        <v>842985</v>
      </c>
      <c r="C95" s="4">
        <v>835052</v>
      </c>
      <c r="D95" s="4">
        <v>7933</v>
      </c>
      <c r="E95" s="4">
        <v>144020000</v>
      </c>
      <c r="F95" s="4">
        <f t="shared" si="15"/>
        <v>616829229</v>
      </c>
      <c r="R95" s="5">
        <v>-2.7000000000000001E-3</v>
      </c>
      <c r="S95" s="4">
        <v>7615513</v>
      </c>
      <c r="T95" s="4">
        <f t="shared" si="18"/>
        <v>10059637.300000001</v>
      </c>
      <c r="U95" s="4">
        <f t="shared" si="17"/>
        <v>5077668</v>
      </c>
    </row>
    <row r="96" spans="1:21" x14ac:dyDescent="0.2">
      <c r="A96" s="16" t="s">
        <v>192</v>
      </c>
      <c r="B96" s="4">
        <v>263130</v>
      </c>
      <c r="C96" s="4">
        <v>254340</v>
      </c>
      <c r="D96" s="4">
        <v>8790</v>
      </c>
      <c r="E96" s="4">
        <v>158726130</v>
      </c>
      <c r="F96" s="4">
        <f t="shared" si="15"/>
        <v>472809229</v>
      </c>
      <c r="R96" s="5">
        <v>5.6000000000000008E-3</v>
      </c>
      <c r="S96" s="4">
        <v>5862570</v>
      </c>
      <c r="T96" s="4">
        <f t="shared" si="18"/>
        <v>9927647.5999999996</v>
      </c>
      <c r="U96" s="4">
        <f t="shared" si="17"/>
        <v>5077668</v>
      </c>
    </row>
    <row r="97" spans="1:21" x14ac:dyDescent="0.2">
      <c r="A97" s="16" t="s">
        <v>191</v>
      </c>
      <c r="B97" s="4">
        <v>4295800</v>
      </c>
      <c r="C97" s="4">
        <v>4295800</v>
      </c>
      <c r="D97" s="4">
        <v>0</v>
      </c>
      <c r="E97" s="4">
        <v>0</v>
      </c>
      <c r="F97" s="4">
        <f t="shared" si="15"/>
        <v>314083099</v>
      </c>
      <c r="R97" s="5">
        <v>-1.09E-2</v>
      </c>
      <c r="S97" s="4">
        <v>8986247</v>
      </c>
      <c r="T97" s="4">
        <f t="shared" si="18"/>
        <v>9896677.0999999996</v>
      </c>
      <c r="U97" s="4">
        <f t="shared" si="17"/>
        <v>5077668</v>
      </c>
    </row>
    <row r="98" spans="1:21" x14ac:dyDescent="0.2">
      <c r="A98" s="16" t="s">
        <v>190</v>
      </c>
      <c r="B98" s="4">
        <v>4928494</v>
      </c>
      <c r="C98" s="4">
        <v>4913385</v>
      </c>
      <c r="D98" s="4">
        <v>15109</v>
      </c>
      <c r="E98" s="4">
        <v>309810000</v>
      </c>
      <c r="F98" s="4">
        <f t="shared" si="15"/>
        <v>314083099</v>
      </c>
      <c r="R98" s="5">
        <v>-1.6200000000000003E-2</v>
      </c>
      <c r="S98" s="4">
        <v>13296601</v>
      </c>
      <c r="T98" s="4">
        <f t="shared" si="18"/>
        <v>9754166.3000000007</v>
      </c>
      <c r="U98" s="4">
        <f t="shared" si="17"/>
        <v>5077668</v>
      </c>
    </row>
    <row r="99" spans="1:21" x14ac:dyDescent="0.2">
      <c r="A99" s="16" t="s">
        <v>189</v>
      </c>
      <c r="B99" s="4">
        <v>2002600</v>
      </c>
      <c r="C99" s="4">
        <v>2009330</v>
      </c>
      <c r="D99" s="4">
        <v>-6730</v>
      </c>
      <c r="E99" s="4">
        <v>-124170000</v>
      </c>
      <c r="F99" s="4">
        <f t="shared" si="15"/>
        <v>4273099</v>
      </c>
      <c r="R99" s="5">
        <v>-2.5999999999999999E-3</v>
      </c>
      <c r="S99" s="4">
        <v>5077668</v>
      </c>
      <c r="T99" s="4">
        <f t="shared" si="18"/>
        <v>9939656.9000000004</v>
      </c>
      <c r="U99" s="4">
        <f t="shared" si="17"/>
        <v>6659010</v>
      </c>
    </row>
    <row r="100" spans="1:21" x14ac:dyDescent="0.2">
      <c r="A100" s="16" t="s">
        <v>188</v>
      </c>
      <c r="B100" s="4">
        <v>975000</v>
      </c>
      <c r="C100" s="4">
        <v>975000</v>
      </c>
      <c r="D100" s="4">
        <v>0</v>
      </c>
      <c r="E100" s="4">
        <v>0</v>
      </c>
      <c r="F100" s="4">
        <f t="shared" si="15"/>
        <v>128443099</v>
      </c>
      <c r="R100" s="5">
        <v>5.5000000000000005E-3</v>
      </c>
      <c r="S100" s="4">
        <v>13598278</v>
      </c>
      <c r="T100" s="4">
        <f t="shared" si="18"/>
        <v>9112390.3000000007</v>
      </c>
      <c r="U100" s="4">
        <f t="shared" si="17"/>
        <v>6659010</v>
      </c>
    </row>
    <row r="101" spans="1:21" x14ac:dyDescent="0.2">
      <c r="A101" s="16" t="s">
        <v>187</v>
      </c>
      <c r="B101" s="4">
        <v>0</v>
      </c>
      <c r="C101" s="4">
        <v>23094</v>
      </c>
      <c r="D101" s="4">
        <v>-23094</v>
      </c>
      <c r="E101" s="4">
        <v>-424160000</v>
      </c>
      <c r="F101" s="4">
        <f t="shared" si="15"/>
        <v>128443099</v>
      </c>
      <c r="R101" s="5">
        <v>1.9400000000000001E-2</v>
      </c>
      <c r="S101" s="4">
        <v>13842015</v>
      </c>
      <c r="T101" s="4">
        <f t="shared" si="18"/>
        <v>8387792.2000000002</v>
      </c>
      <c r="U101" s="4">
        <f t="shared" si="17"/>
        <v>4542673</v>
      </c>
    </row>
    <row r="102" spans="1:21" x14ac:dyDescent="0.2">
      <c r="A102" s="16" t="s">
        <v>186</v>
      </c>
      <c r="B102" s="4">
        <v>949629</v>
      </c>
      <c r="C102" s="4">
        <v>950929</v>
      </c>
      <c r="D102" s="4">
        <v>-1300</v>
      </c>
      <c r="E102" s="4">
        <v>-23400000</v>
      </c>
      <c r="F102" s="4">
        <f t="shared" si="15"/>
        <v>552603099</v>
      </c>
      <c r="R102" s="5">
        <v>5.6000000000000008E-3</v>
      </c>
      <c r="S102" s="4">
        <v>6659010</v>
      </c>
      <c r="T102" s="4">
        <f t="shared" si="18"/>
        <v>8056086.7000000002</v>
      </c>
      <c r="U102" s="4">
        <f t="shared" si="17"/>
        <v>4542673</v>
      </c>
    </row>
    <row r="103" spans="1:21" x14ac:dyDescent="0.2">
      <c r="A103" s="16" t="s">
        <v>185</v>
      </c>
      <c r="B103" s="4">
        <v>20150057</v>
      </c>
      <c r="C103" s="4">
        <v>20168600</v>
      </c>
      <c r="D103" s="4">
        <v>-18543</v>
      </c>
      <c r="E103" s="4">
        <v>-337430000</v>
      </c>
      <c r="F103" s="4">
        <f t="shared" si="15"/>
        <v>576003099</v>
      </c>
      <c r="R103" s="5">
        <v>-1.9E-2</v>
      </c>
      <c r="S103" s="4">
        <v>12812488</v>
      </c>
      <c r="T103" s="4">
        <f t="shared" si="18"/>
        <v>7682267.7999999998</v>
      </c>
      <c r="U103" s="4">
        <f t="shared" si="17"/>
        <v>4542673</v>
      </c>
    </row>
    <row r="104" spans="1:21" x14ac:dyDescent="0.2">
      <c r="A104" s="16" t="s">
        <v>184</v>
      </c>
      <c r="B104" s="4">
        <v>1126700</v>
      </c>
      <c r="C104" s="4">
        <v>1116800</v>
      </c>
      <c r="D104" s="4">
        <v>9900</v>
      </c>
      <c r="E104" s="4">
        <v>182160000</v>
      </c>
      <c r="F104" s="4">
        <f t="shared" si="15"/>
        <v>913433099</v>
      </c>
      <c r="R104" s="5">
        <v>0</v>
      </c>
      <c r="S104" s="4">
        <v>9736934</v>
      </c>
      <c r="T104" s="4">
        <f t="shared" si="18"/>
        <v>7944669.5</v>
      </c>
      <c r="U104" s="4">
        <f t="shared" si="17"/>
        <v>4542673</v>
      </c>
    </row>
    <row r="105" spans="1:21" x14ac:dyDescent="0.2">
      <c r="A105" s="16" t="s">
        <v>183</v>
      </c>
      <c r="B105" s="4">
        <v>541700</v>
      </c>
      <c r="C105" s="4">
        <v>543000</v>
      </c>
      <c r="D105" s="4">
        <v>-1300</v>
      </c>
      <c r="E105" s="4">
        <v>-23140000</v>
      </c>
      <c r="F105" s="4">
        <f t="shared" si="15"/>
        <v>731273099</v>
      </c>
      <c r="R105" s="5">
        <v>3.0899999999999997E-2</v>
      </c>
      <c r="S105" s="4">
        <v>10724562</v>
      </c>
      <c r="T105" s="4">
        <f t="shared" si="18"/>
        <v>7321920.0999999996</v>
      </c>
      <c r="U105" s="4">
        <f t="shared" si="17"/>
        <v>4542673</v>
      </c>
    </row>
    <row r="106" spans="1:21" x14ac:dyDescent="0.2">
      <c r="A106" s="16" t="s">
        <v>182</v>
      </c>
      <c r="B106" s="4">
        <v>715875</v>
      </c>
      <c r="C106" s="4">
        <v>715057</v>
      </c>
      <c r="D106" s="4">
        <v>818</v>
      </c>
      <c r="E106" s="4">
        <v>14720000</v>
      </c>
      <c r="F106" s="4">
        <f t="shared" si="15"/>
        <v>754413099</v>
      </c>
      <c r="R106" s="5">
        <v>-8.3000000000000001E-3</v>
      </c>
      <c r="S106" s="4">
        <v>4542673</v>
      </c>
      <c r="T106" s="4">
        <f t="shared" si="18"/>
        <v>7306620.7000000002</v>
      </c>
      <c r="U106" s="4">
        <f t="shared" si="17"/>
        <v>5325612</v>
      </c>
    </row>
    <row r="107" spans="1:21" x14ac:dyDescent="0.2">
      <c r="A107" s="16" t="s">
        <v>181</v>
      </c>
      <c r="B107" s="4">
        <v>0</v>
      </c>
      <c r="C107" s="4">
        <v>9900</v>
      </c>
      <c r="D107" s="4">
        <v>-9900</v>
      </c>
      <c r="E107" s="4">
        <v>-177710000</v>
      </c>
      <c r="F107" s="4">
        <f t="shared" si="15"/>
        <v>739693099</v>
      </c>
      <c r="R107" s="5">
        <v>3.1699999999999999E-2</v>
      </c>
      <c r="S107" s="4">
        <v>8676542</v>
      </c>
      <c r="T107" s="4">
        <f t="shared" si="18"/>
        <v>6811180.5</v>
      </c>
      <c r="U107" s="4">
        <f t="shared" si="17"/>
        <v>3341955</v>
      </c>
    </row>
    <row r="108" spans="1:21" x14ac:dyDescent="0.2">
      <c r="A108" s="16" t="s">
        <v>180</v>
      </c>
      <c r="B108" s="4">
        <v>1336231</v>
      </c>
      <c r="C108" s="4">
        <v>1335200</v>
      </c>
      <c r="D108" s="4">
        <v>1031</v>
      </c>
      <c r="E108" s="4">
        <v>18370000</v>
      </c>
      <c r="F108" s="4">
        <f t="shared" si="15"/>
        <v>917403099</v>
      </c>
      <c r="R108" s="5">
        <v>-1.6899999999999998E-2</v>
      </c>
      <c r="S108" s="4">
        <v>11871493</v>
      </c>
      <c r="T108" s="4">
        <f t="shared" si="18"/>
        <v>6142796.2000000002</v>
      </c>
      <c r="U108" s="4">
        <f t="shared" si="17"/>
        <v>3341955</v>
      </c>
    </row>
    <row r="109" spans="1:21" x14ac:dyDescent="0.2">
      <c r="A109" s="16" t="s">
        <v>179</v>
      </c>
      <c r="B109" s="4">
        <v>11000</v>
      </c>
      <c r="C109" s="4">
        <v>875</v>
      </c>
      <c r="D109" s="4">
        <v>10125</v>
      </c>
      <c r="E109" s="4">
        <v>175430000</v>
      </c>
      <c r="F109" s="4">
        <f t="shared" si="15"/>
        <v>899033099</v>
      </c>
      <c r="R109" s="5">
        <v>2.9100000000000001E-2</v>
      </c>
      <c r="S109" s="4">
        <v>6932574</v>
      </c>
      <c r="T109" s="4">
        <f t="shared" si="18"/>
        <v>6014803</v>
      </c>
      <c r="U109" s="4">
        <f t="shared" si="17"/>
        <v>3341955</v>
      </c>
    </row>
    <row r="110" spans="1:21" x14ac:dyDescent="0.2">
      <c r="A110" s="16" t="s">
        <v>178</v>
      </c>
      <c r="B110" s="4">
        <v>694000</v>
      </c>
      <c r="C110" s="4">
        <v>694000</v>
      </c>
      <c r="D110" s="4">
        <v>0</v>
      </c>
      <c r="E110" s="4">
        <v>0</v>
      </c>
      <c r="F110" s="4">
        <f t="shared" si="15"/>
        <v>723603099</v>
      </c>
      <c r="R110" s="5">
        <v>5.8999999999999999E-3</v>
      </c>
      <c r="S110" s="4">
        <v>5325612</v>
      </c>
      <c r="T110" s="4">
        <f t="shared" si="18"/>
        <v>6578192.2999999998</v>
      </c>
      <c r="U110" s="4">
        <f t="shared" si="17"/>
        <v>3341955</v>
      </c>
    </row>
    <row r="111" spans="1:21" x14ac:dyDescent="0.2">
      <c r="A111" s="16" t="s">
        <v>177</v>
      </c>
      <c r="B111" s="4">
        <v>0</v>
      </c>
      <c r="C111" s="4">
        <v>1031</v>
      </c>
      <c r="D111" s="4">
        <v>-1031</v>
      </c>
      <c r="E111" s="4">
        <v>-17730000</v>
      </c>
      <c r="F111" s="4">
        <f t="shared" si="15"/>
        <v>723603099</v>
      </c>
      <c r="R111" s="5">
        <v>5.8999999999999999E-3</v>
      </c>
      <c r="S111" s="4">
        <v>6596034</v>
      </c>
      <c r="T111" s="4">
        <f t="shared" si="18"/>
        <v>6463394.2000000002</v>
      </c>
      <c r="U111" s="4">
        <f t="shared" si="17"/>
        <v>3341955</v>
      </c>
    </row>
    <row r="112" spans="1:21" x14ac:dyDescent="0.2">
      <c r="A112" s="16" t="s">
        <v>176</v>
      </c>
      <c r="B112" s="4">
        <v>1174000</v>
      </c>
      <c r="C112" s="4">
        <v>1185000</v>
      </c>
      <c r="D112" s="4">
        <v>-11000</v>
      </c>
      <c r="E112" s="4">
        <v>-189830000</v>
      </c>
      <c r="F112" s="4">
        <f t="shared" si="15"/>
        <v>741333099</v>
      </c>
      <c r="R112" s="5">
        <v>-2.5699999999999997E-2</v>
      </c>
      <c r="S112" s="4">
        <v>3341955</v>
      </c>
      <c r="T112" s="4">
        <f t="shared" si="18"/>
        <v>6675837.4000000004</v>
      </c>
      <c r="U112" s="4">
        <f t="shared" si="17"/>
        <v>3722140</v>
      </c>
    </row>
    <row r="113" spans="1:21" x14ac:dyDescent="0.2">
      <c r="A113" s="16" t="s">
        <v>175</v>
      </c>
      <c r="B113" s="4">
        <v>1380000</v>
      </c>
      <c r="C113" s="4">
        <v>1380000</v>
      </c>
      <c r="D113" s="4">
        <v>0</v>
      </c>
      <c r="E113" s="4">
        <v>0</v>
      </c>
      <c r="F113" s="4">
        <f t="shared" si="15"/>
        <v>931163099</v>
      </c>
      <c r="R113" s="5">
        <v>1.46E-2</v>
      </c>
      <c r="S113" s="4">
        <v>9074299</v>
      </c>
      <c r="T113" s="4">
        <f t="shared" si="18"/>
        <v>6350850.9000000004</v>
      </c>
      <c r="U113" s="4">
        <f t="shared" si="17"/>
        <v>3722140</v>
      </c>
    </row>
    <row r="114" spans="1:21" x14ac:dyDescent="0.2">
      <c r="A114" s="16" t="s">
        <v>174</v>
      </c>
      <c r="B114" s="4">
        <v>3967620</v>
      </c>
      <c r="C114" s="4">
        <v>3967620</v>
      </c>
      <c r="D114" s="4">
        <v>0</v>
      </c>
      <c r="E114" s="4">
        <v>0</v>
      </c>
      <c r="F114" s="4">
        <f t="shared" si="15"/>
        <v>931163099</v>
      </c>
      <c r="R114" s="5">
        <v>-3.3700000000000001E-2</v>
      </c>
      <c r="S114" s="4">
        <v>12360951</v>
      </c>
      <c r="T114" s="4">
        <f t="shared" si="18"/>
        <v>5659806.0999999996</v>
      </c>
      <c r="U114" s="4">
        <f t="shared" si="17"/>
        <v>3722140</v>
      </c>
    </row>
    <row r="115" spans="1:21" x14ac:dyDescent="0.2">
      <c r="A115" s="16" t="s">
        <v>173</v>
      </c>
      <c r="B115" s="4">
        <v>894001</v>
      </c>
      <c r="C115" s="4">
        <v>894000</v>
      </c>
      <c r="D115" s="4">
        <v>1</v>
      </c>
      <c r="E115" s="4">
        <v>20000</v>
      </c>
      <c r="F115" s="4">
        <f t="shared" si="15"/>
        <v>931163099</v>
      </c>
      <c r="R115" s="5">
        <v>-5.5000000000000005E-3</v>
      </c>
      <c r="S115" s="4">
        <v>4497068</v>
      </c>
      <c r="T115" s="4">
        <f t="shared" si="18"/>
        <v>5691117.0999999996</v>
      </c>
      <c r="U115" s="4">
        <f t="shared" si="17"/>
        <v>3722140</v>
      </c>
    </row>
    <row r="116" spans="1:21" x14ac:dyDescent="0.2">
      <c r="A116" s="16" t="s">
        <v>172</v>
      </c>
      <c r="B116" s="4">
        <v>782900</v>
      </c>
      <c r="C116" s="4">
        <v>782969</v>
      </c>
      <c r="D116" s="4">
        <v>-69</v>
      </c>
      <c r="E116" s="4">
        <v>-1230000</v>
      </c>
      <c r="F116" s="4">
        <f t="shared" si="15"/>
        <v>931143099</v>
      </c>
      <c r="R116" s="5">
        <v>5.6999999999999993E-3</v>
      </c>
      <c r="S116" s="4">
        <v>4389679</v>
      </c>
      <c r="T116" s="4">
        <f t="shared" ref="T116:T121" si="19">AVERAGE(S117:S126)</f>
        <v>5989777.5</v>
      </c>
      <c r="U116" s="4">
        <f t="shared" si="17"/>
        <v>3722140</v>
      </c>
    </row>
    <row r="117" spans="1:21" x14ac:dyDescent="0.2">
      <c r="A117" s="16" t="s">
        <v>171</v>
      </c>
      <c r="B117" s="4">
        <v>0</v>
      </c>
      <c r="C117" s="4">
        <v>0</v>
      </c>
      <c r="D117" s="4">
        <v>0</v>
      </c>
      <c r="E117" s="4">
        <v>0</v>
      </c>
      <c r="F117" s="4">
        <f t="shared" si="15"/>
        <v>932373099</v>
      </c>
      <c r="R117" s="5">
        <v>-8.3000000000000001E-3</v>
      </c>
      <c r="S117" s="4">
        <v>3722140</v>
      </c>
      <c r="T117" s="4">
        <f t="shared" si="19"/>
        <v>6733949.2999999998</v>
      </c>
      <c r="U117" s="4">
        <f t="shared" si="17"/>
        <v>5187650</v>
      </c>
    </row>
    <row r="118" spans="1:21" x14ac:dyDescent="0.2">
      <c r="A118" s="16" t="s">
        <v>170</v>
      </c>
      <c r="B118" s="4">
        <v>2195826</v>
      </c>
      <c r="C118" s="4">
        <v>2195801</v>
      </c>
      <c r="D118" s="4">
        <v>25</v>
      </c>
      <c r="E118" s="4">
        <v>450000</v>
      </c>
      <c r="F118" s="4">
        <f t="shared" si="15"/>
        <v>932373099</v>
      </c>
      <c r="R118" s="5">
        <v>1.7000000000000001E-2</v>
      </c>
      <c r="S118" s="4">
        <v>5187650</v>
      </c>
      <c r="T118" s="4">
        <f t="shared" si="19"/>
        <v>6701987.7999999998</v>
      </c>
      <c r="U118" s="4">
        <f t="shared" si="17"/>
        <v>5448053</v>
      </c>
    </row>
    <row r="119" spans="1:21" x14ac:dyDescent="0.2">
      <c r="A119" s="16" t="s">
        <v>169</v>
      </c>
      <c r="B119" s="4">
        <v>590000</v>
      </c>
      <c r="C119" s="4">
        <v>590000</v>
      </c>
      <c r="D119" s="4">
        <v>0</v>
      </c>
      <c r="E119" s="4">
        <v>0</v>
      </c>
      <c r="F119" s="4">
        <f t="shared" si="15"/>
        <v>931923099</v>
      </c>
      <c r="R119" s="5">
        <v>-5.6000000000000008E-3</v>
      </c>
      <c r="S119" s="4">
        <v>5652642</v>
      </c>
      <c r="T119" s="4">
        <f t="shared" si="19"/>
        <v>6878916.2999999998</v>
      </c>
      <c r="U119" s="4">
        <f t="shared" si="17"/>
        <v>5448053</v>
      </c>
    </row>
    <row r="120" spans="1:21" x14ac:dyDescent="0.2">
      <c r="A120" s="16" t="s">
        <v>168</v>
      </c>
      <c r="B120" s="4">
        <v>1003700</v>
      </c>
      <c r="C120" s="4">
        <v>1000000</v>
      </c>
      <c r="D120" s="4">
        <v>3700</v>
      </c>
      <c r="E120" s="4">
        <v>66970000</v>
      </c>
      <c r="F120" s="4">
        <f t="shared" si="15"/>
        <v>931923099</v>
      </c>
      <c r="R120" s="5">
        <v>-1.9299999999999998E-2</v>
      </c>
      <c r="S120" s="4">
        <v>10959505</v>
      </c>
      <c r="T120" s="4">
        <f t="shared" si="19"/>
        <v>6524851.7999999998</v>
      </c>
      <c r="U120" s="4">
        <f t="shared" si="17"/>
        <v>4810178</v>
      </c>
    </row>
    <row r="121" spans="1:21" x14ac:dyDescent="0.2">
      <c r="A121" s="16" t="s">
        <v>167</v>
      </c>
      <c r="B121" s="4">
        <v>590486</v>
      </c>
      <c r="C121" s="4">
        <v>590026</v>
      </c>
      <c r="D121" s="4">
        <v>460</v>
      </c>
      <c r="E121" s="4">
        <v>8430000</v>
      </c>
      <c r="F121" s="4">
        <f t="shared" si="15"/>
        <v>864953099</v>
      </c>
      <c r="R121" s="5">
        <v>-5.4000000000000003E-3</v>
      </c>
      <c r="S121" s="4">
        <v>5448053</v>
      </c>
      <c r="T121" s="4">
        <f t="shared" si="19"/>
        <v>7106690.5999999996</v>
      </c>
      <c r="U121" s="4">
        <f t="shared" si="17"/>
        <v>4810178</v>
      </c>
    </row>
    <row r="122" spans="1:21" x14ac:dyDescent="0.2">
      <c r="A122" s="16" t="s">
        <v>166</v>
      </c>
      <c r="B122" s="4">
        <v>118800</v>
      </c>
      <c r="C122" s="4">
        <v>118800</v>
      </c>
      <c r="D122" s="4">
        <v>0</v>
      </c>
      <c r="E122" s="4">
        <v>0</v>
      </c>
      <c r="F122" s="4">
        <f t="shared" si="15"/>
        <v>856523099</v>
      </c>
      <c r="R122" s="5">
        <v>-1.3500000000000002E-2</v>
      </c>
      <c r="S122" s="4">
        <v>5466387</v>
      </c>
      <c r="T122" s="4">
        <f>AVERAGE(S123:S132)</f>
        <v>7012990</v>
      </c>
      <c r="U122" s="4">
        <f t="shared" si="17"/>
        <v>4810178</v>
      </c>
    </row>
    <row r="123" spans="1:21" x14ac:dyDescent="0.2">
      <c r="A123" s="16" t="s">
        <v>165</v>
      </c>
      <c r="B123" s="4">
        <v>628600</v>
      </c>
      <c r="C123" s="4">
        <v>632200</v>
      </c>
      <c r="D123" s="4">
        <v>-3600</v>
      </c>
      <c r="E123" s="4">
        <v>-66440000</v>
      </c>
      <c r="F123" s="4">
        <f t="shared" si="15"/>
        <v>856523099</v>
      </c>
      <c r="R123" s="5">
        <v>5.5000000000000005E-3</v>
      </c>
      <c r="S123" s="4">
        <v>5824434</v>
      </c>
      <c r="U123" s="4">
        <f t="shared" si="17"/>
        <v>4810178</v>
      </c>
    </row>
    <row r="124" spans="1:21" x14ac:dyDescent="0.2">
      <c r="A124" s="16" t="s">
        <v>164</v>
      </c>
      <c r="B124" s="4">
        <v>350480</v>
      </c>
      <c r="C124" s="4">
        <v>350886</v>
      </c>
      <c r="D124" s="4">
        <v>-406</v>
      </c>
      <c r="E124" s="4">
        <v>-7500000</v>
      </c>
      <c r="F124" s="4">
        <f t="shared" si="15"/>
        <v>922963099</v>
      </c>
      <c r="R124" s="5">
        <v>-8.1000000000000013E-3</v>
      </c>
      <c r="S124" s="4">
        <v>5450503</v>
      </c>
      <c r="U124" s="4">
        <f t="shared" ref="U124:U126" si="20">MIN(S125:S129)</f>
        <v>4810178</v>
      </c>
    </row>
    <row r="125" spans="1:21" x14ac:dyDescent="0.2">
      <c r="A125" s="16" t="s">
        <v>163</v>
      </c>
      <c r="B125" s="4">
        <v>550000</v>
      </c>
      <c r="C125" s="4">
        <v>550000</v>
      </c>
      <c r="D125" s="4">
        <v>0</v>
      </c>
      <c r="E125" s="4">
        <v>0</v>
      </c>
      <c r="F125" s="4">
        <f t="shared" si="15"/>
        <v>930463099</v>
      </c>
      <c r="R125" s="5">
        <v>2.8000000000000004E-3</v>
      </c>
      <c r="S125" s="4">
        <v>4810178</v>
      </c>
      <c r="U125" s="4">
        <f t="shared" si="20"/>
        <v>4868035</v>
      </c>
    </row>
    <row r="126" spans="1:21" x14ac:dyDescent="0.2">
      <c r="A126" s="16" t="s">
        <v>162</v>
      </c>
      <c r="B126" s="4">
        <v>1000038</v>
      </c>
      <c r="C126" s="4">
        <v>1000100</v>
      </c>
      <c r="D126" s="4">
        <v>-62</v>
      </c>
      <c r="E126" s="4">
        <v>-1150000</v>
      </c>
      <c r="F126" s="4">
        <f t="shared" si="15"/>
        <v>930463099</v>
      </c>
      <c r="R126" s="5">
        <v>8.199999999999999E-3</v>
      </c>
      <c r="S126" s="4">
        <v>7376283</v>
      </c>
      <c r="U126" s="4">
        <f t="shared" si="20"/>
        <v>4868035</v>
      </c>
    </row>
    <row r="127" spans="1:21" x14ac:dyDescent="0.2">
      <c r="A127" s="16" t="s">
        <v>161</v>
      </c>
      <c r="B127" s="4">
        <v>520000</v>
      </c>
      <c r="C127" s="4">
        <v>520080</v>
      </c>
      <c r="D127" s="4">
        <v>-80</v>
      </c>
      <c r="E127" s="4">
        <v>-1450000</v>
      </c>
      <c r="F127" s="4">
        <f t="shared" si="15"/>
        <v>931613099</v>
      </c>
      <c r="R127" s="5">
        <v>8.3000000000000001E-3</v>
      </c>
      <c r="S127" s="4">
        <v>11163858</v>
      </c>
      <c r="U127" s="4">
        <f>MIN(S128:S132)</f>
        <v>4529381</v>
      </c>
    </row>
    <row r="128" spans="1:21" x14ac:dyDescent="0.2">
      <c r="A128" s="16" t="s">
        <v>160</v>
      </c>
      <c r="B128" s="4">
        <v>63500</v>
      </c>
      <c r="C128" s="4">
        <v>54700</v>
      </c>
      <c r="D128" s="4">
        <v>8800</v>
      </c>
      <c r="E128" s="4">
        <v>158840000</v>
      </c>
      <c r="F128" s="4">
        <f t="shared" si="15"/>
        <v>933063099</v>
      </c>
      <c r="R128" s="5">
        <v>5.6000000000000008E-3</v>
      </c>
      <c r="S128" s="4">
        <v>4868035</v>
      </c>
    </row>
    <row r="129" spans="1:22" x14ac:dyDescent="0.2">
      <c r="A129" s="16" t="s">
        <v>159</v>
      </c>
      <c r="B129" s="4">
        <v>556469</v>
      </c>
      <c r="C129" s="4">
        <v>556438</v>
      </c>
      <c r="D129" s="4">
        <v>31</v>
      </c>
      <c r="E129" s="4">
        <v>570000</v>
      </c>
      <c r="F129" s="4">
        <f t="shared" si="15"/>
        <v>774223099</v>
      </c>
      <c r="R129" s="5">
        <v>-5.5000000000000005E-3</v>
      </c>
      <c r="S129" s="4">
        <v>7421927</v>
      </c>
    </row>
    <row r="130" spans="1:22" x14ac:dyDescent="0.2">
      <c r="A130" s="16" t="s">
        <v>158</v>
      </c>
      <c r="B130" s="4">
        <v>2100</v>
      </c>
      <c r="C130" s="4">
        <v>0</v>
      </c>
      <c r="D130" s="4">
        <v>2100</v>
      </c>
      <c r="E130" s="4">
        <v>37910000</v>
      </c>
      <c r="F130" s="4">
        <f t="shared" si="15"/>
        <v>773653099</v>
      </c>
      <c r="R130" s="5">
        <v>5.6000000000000008E-3</v>
      </c>
      <c r="S130" s="4">
        <v>7418860</v>
      </c>
    </row>
    <row r="131" spans="1:22" x14ac:dyDescent="0.2">
      <c r="A131" s="16" t="s">
        <v>157</v>
      </c>
      <c r="B131" s="4">
        <v>4662800</v>
      </c>
      <c r="C131" s="4">
        <v>4664900</v>
      </c>
      <c r="D131" s="4">
        <v>-2100</v>
      </c>
      <c r="E131" s="4">
        <v>-37740000</v>
      </c>
      <c r="F131" s="4">
        <f>E131+F132</f>
        <v>735743099</v>
      </c>
      <c r="R131" s="5">
        <v>-2.9500000000000002E-2</v>
      </c>
      <c r="S131" s="4">
        <v>11266441</v>
      </c>
    </row>
    <row r="132" spans="1:22" x14ac:dyDescent="0.2">
      <c r="A132" s="16" t="s">
        <v>156</v>
      </c>
      <c r="B132" s="4">
        <v>41754</v>
      </c>
      <c r="C132" s="4">
        <v>69</v>
      </c>
      <c r="D132" s="4">
        <v>41685</v>
      </c>
      <c r="E132" s="4">
        <v>773483099</v>
      </c>
      <c r="F132" s="4">
        <f>E132</f>
        <v>773483099</v>
      </c>
      <c r="R132" s="5">
        <v>5.5000000000000005E-3</v>
      </c>
      <c r="S132" s="4">
        <v>4529381</v>
      </c>
    </row>
    <row r="133" spans="1:22" x14ac:dyDescent="0.2">
      <c r="A133" s="2"/>
      <c r="B133" s="4"/>
      <c r="C133" s="4"/>
      <c r="D133" s="4"/>
      <c r="E133" s="4"/>
      <c r="F133" s="4">
        <f>E133</f>
        <v>0</v>
      </c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>
        <f t="shared" ref="F134:F162" si="21">F135+E134</f>
        <v>0</v>
      </c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>
        <f t="shared" si="21"/>
        <v>0</v>
      </c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>
        <f t="shared" si="21"/>
        <v>0</v>
      </c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>
        <f t="shared" si="21"/>
        <v>0</v>
      </c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>
        <f t="shared" si="21"/>
        <v>0</v>
      </c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>
        <f t="shared" si="21"/>
        <v>0</v>
      </c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>
        <f t="shared" si="21"/>
        <v>0</v>
      </c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>
        <f t="shared" si="21"/>
        <v>0</v>
      </c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>
        <f t="shared" si="21"/>
        <v>0</v>
      </c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6"/>
      <c r="B143" s="4"/>
      <c r="C143" s="4"/>
      <c r="D143" s="4"/>
      <c r="E143" s="4"/>
      <c r="F143" s="4">
        <f t="shared" si="21"/>
        <v>0</v>
      </c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6"/>
      <c r="B144" s="4"/>
      <c r="C144" s="4"/>
      <c r="D144" s="4"/>
      <c r="E144" s="4"/>
      <c r="F144" s="4">
        <f t="shared" si="21"/>
        <v>0</v>
      </c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6"/>
      <c r="B145" s="4"/>
      <c r="C145" s="4"/>
      <c r="D145" s="4"/>
      <c r="E145" s="4"/>
      <c r="F145" s="4">
        <f t="shared" si="21"/>
        <v>0</v>
      </c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6"/>
      <c r="B146" s="4"/>
      <c r="C146" s="4"/>
      <c r="D146" s="4"/>
      <c r="E146" s="4"/>
      <c r="F146" s="4">
        <f t="shared" si="21"/>
        <v>0</v>
      </c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6"/>
      <c r="B147" s="4"/>
      <c r="C147" s="4"/>
      <c r="D147" s="4"/>
      <c r="E147" s="4"/>
      <c r="F147" s="4">
        <f t="shared" si="21"/>
        <v>0</v>
      </c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6"/>
      <c r="B148" s="4"/>
      <c r="C148" s="4"/>
      <c r="D148" s="4"/>
      <c r="E148" s="4"/>
      <c r="F148" s="4">
        <f t="shared" si="21"/>
        <v>0</v>
      </c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6"/>
      <c r="B149" s="4"/>
      <c r="C149" s="4"/>
      <c r="D149" s="4"/>
      <c r="E149" s="4"/>
      <c r="F149" s="4">
        <f t="shared" si="21"/>
        <v>0</v>
      </c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5"/>
    </row>
    <row r="150" spans="1:22" x14ac:dyDescent="0.2">
      <c r="A150" s="6"/>
      <c r="B150" s="4"/>
      <c r="C150" s="4"/>
      <c r="D150" s="4"/>
      <c r="E150" s="4"/>
      <c r="F150" s="4">
        <f t="shared" si="21"/>
        <v>0</v>
      </c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5"/>
    </row>
    <row r="151" spans="1:22" x14ac:dyDescent="0.2">
      <c r="A151" s="6"/>
      <c r="B151" s="4"/>
      <c r="C151" s="4"/>
      <c r="D151" s="4"/>
      <c r="E151" s="4"/>
      <c r="F151" s="4">
        <f t="shared" si="21"/>
        <v>0</v>
      </c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5"/>
    </row>
    <row r="152" spans="1:22" x14ac:dyDescent="0.2">
      <c r="A152" s="6"/>
      <c r="B152" s="4"/>
      <c r="C152" s="4"/>
      <c r="D152" s="4"/>
      <c r="E152" s="4"/>
      <c r="F152" s="4">
        <f t="shared" si="21"/>
        <v>0</v>
      </c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5"/>
    </row>
    <row r="153" spans="1:22" x14ac:dyDescent="0.2">
      <c r="A153" s="2"/>
      <c r="B153" s="4"/>
      <c r="C153" s="4"/>
      <c r="D153" s="4"/>
      <c r="E153" s="4"/>
      <c r="F153" s="4">
        <f t="shared" si="21"/>
        <v>0</v>
      </c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5"/>
    </row>
    <row r="154" spans="1:22" x14ac:dyDescent="0.2">
      <c r="A154" s="2"/>
      <c r="B154" s="4"/>
      <c r="C154" s="4"/>
      <c r="D154" s="4"/>
      <c r="E154" s="4"/>
      <c r="F154" s="4">
        <f t="shared" si="21"/>
        <v>0</v>
      </c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5"/>
    </row>
    <row r="155" spans="1:22" x14ac:dyDescent="0.2">
      <c r="A155" s="6"/>
      <c r="B155" s="4"/>
      <c r="C155" s="4"/>
      <c r="D155" s="4"/>
      <c r="E155" s="4"/>
      <c r="F155" s="4">
        <f t="shared" si="21"/>
        <v>0</v>
      </c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5"/>
    </row>
    <row r="156" spans="1:22" x14ac:dyDescent="0.2">
      <c r="A156" s="6"/>
      <c r="B156" s="4"/>
      <c r="C156" s="4"/>
      <c r="D156" s="4"/>
      <c r="E156" s="4"/>
      <c r="F156" s="4">
        <f t="shared" si="21"/>
        <v>0</v>
      </c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5"/>
    </row>
    <row r="157" spans="1:22" x14ac:dyDescent="0.2">
      <c r="A157" s="6"/>
      <c r="B157" s="4"/>
      <c r="C157" s="4"/>
      <c r="D157" s="4"/>
      <c r="E157" s="4"/>
      <c r="F157" s="4">
        <f t="shared" si="21"/>
        <v>0</v>
      </c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5"/>
    </row>
    <row r="158" spans="1:22" x14ac:dyDescent="0.2">
      <c r="A158" s="6"/>
      <c r="B158" s="4"/>
      <c r="C158" s="4"/>
      <c r="D158" s="4"/>
      <c r="E158" s="4"/>
      <c r="F158" s="4">
        <f t="shared" si="21"/>
        <v>0</v>
      </c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5"/>
    </row>
    <row r="159" spans="1:22" x14ac:dyDescent="0.2">
      <c r="A159" s="6"/>
      <c r="B159" s="4"/>
      <c r="C159" s="4"/>
      <c r="D159" s="4"/>
      <c r="E159" s="4"/>
      <c r="F159" s="4">
        <f t="shared" si="21"/>
        <v>0</v>
      </c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5"/>
    </row>
    <row r="160" spans="1:22" x14ac:dyDescent="0.2">
      <c r="A160" s="6"/>
      <c r="B160" s="4"/>
      <c r="C160" s="4"/>
      <c r="D160" s="4"/>
      <c r="E160" s="4"/>
      <c r="F160" s="4">
        <f t="shared" si="21"/>
        <v>0</v>
      </c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5"/>
    </row>
    <row r="161" spans="1:22" x14ac:dyDescent="0.2">
      <c r="A161" s="6"/>
      <c r="B161" s="4"/>
      <c r="C161" s="4"/>
      <c r="D161" s="4"/>
      <c r="E161" s="4"/>
      <c r="F161" s="4">
        <f t="shared" si="21"/>
        <v>0</v>
      </c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5"/>
    </row>
    <row r="162" spans="1:22" x14ac:dyDescent="0.2">
      <c r="A162" s="6"/>
      <c r="B162" s="4"/>
      <c r="C162" s="4"/>
      <c r="D162" s="4"/>
      <c r="E162" s="4"/>
      <c r="F162" s="4">
        <f t="shared" si="21"/>
        <v>0</v>
      </c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5"/>
      <c r="U162" s="5"/>
      <c r="V162" s="5"/>
    </row>
    <row r="163" spans="1:22" x14ac:dyDescent="0.2">
      <c r="A163" s="6"/>
      <c r="B163" s="4"/>
      <c r="C163" s="4"/>
      <c r="D163" s="4"/>
      <c r="E163" s="4"/>
      <c r="F163" s="4">
        <f t="shared" ref="F163:F186" si="22">F164+E163</f>
        <v>0</v>
      </c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5"/>
      <c r="U163" s="5"/>
      <c r="V163" s="5"/>
    </row>
    <row r="164" spans="1:22" x14ac:dyDescent="0.2">
      <c r="A164" s="6"/>
      <c r="B164" s="4"/>
      <c r="C164" s="4"/>
      <c r="D164" s="4"/>
      <c r="E164" s="4"/>
      <c r="F164" s="4">
        <f t="shared" si="22"/>
        <v>0</v>
      </c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5"/>
      <c r="U164" s="5"/>
      <c r="V164" s="5"/>
    </row>
    <row r="165" spans="1:22" x14ac:dyDescent="0.2">
      <c r="A165" s="6"/>
      <c r="B165" s="4"/>
      <c r="C165" s="4"/>
      <c r="D165" s="4"/>
      <c r="E165" s="4"/>
      <c r="F165" s="4">
        <f t="shared" si="22"/>
        <v>0</v>
      </c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5"/>
      <c r="U165" s="5"/>
      <c r="V165" s="5"/>
    </row>
    <row r="166" spans="1:22" x14ac:dyDescent="0.2">
      <c r="A166" s="6"/>
      <c r="B166" s="4"/>
      <c r="C166" s="4"/>
      <c r="D166" s="4"/>
      <c r="E166" s="4"/>
      <c r="F166" s="4">
        <f t="shared" si="22"/>
        <v>0</v>
      </c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5"/>
      <c r="U166" s="5"/>
      <c r="V166" s="5"/>
    </row>
    <row r="167" spans="1:22" x14ac:dyDescent="0.2">
      <c r="A167" s="6"/>
      <c r="B167" s="4"/>
      <c r="C167" s="4"/>
      <c r="D167" s="4"/>
      <c r="E167" s="4"/>
      <c r="F167" s="4">
        <f t="shared" si="22"/>
        <v>0</v>
      </c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5"/>
      <c r="U167" s="5"/>
      <c r="V167" s="5"/>
    </row>
    <row r="168" spans="1:22" x14ac:dyDescent="0.2">
      <c r="A168" s="2"/>
      <c r="B168" s="4"/>
      <c r="C168" s="4"/>
      <c r="D168" s="4"/>
      <c r="E168" s="4"/>
      <c r="F168" s="4">
        <f t="shared" si="22"/>
        <v>0</v>
      </c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5"/>
    </row>
    <row r="169" spans="1:22" x14ac:dyDescent="0.2">
      <c r="A169" s="2"/>
      <c r="B169" s="4"/>
      <c r="C169" s="4"/>
      <c r="D169" s="4"/>
      <c r="E169" s="4"/>
      <c r="F169" s="4">
        <f t="shared" si="22"/>
        <v>0</v>
      </c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5"/>
    </row>
    <row r="170" spans="1:22" x14ac:dyDescent="0.2">
      <c r="A170" s="2"/>
      <c r="B170" s="4"/>
      <c r="C170" s="4"/>
      <c r="D170" s="4"/>
      <c r="E170" s="4"/>
      <c r="F170" s="4">
        <f t="shared" si="22"/>
        <v>0</v>
      </c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5"/>
    </row>
    <row r="171" spans="1:22" x14ac:dyDescent="0.2">
      <c r="A171" s="2"/>
      <c r="B171" s="4"/>
      <c r="C171" s="4"/>
      <c r="D171" s="4"/>
      <c r="E171" s="4"/>
      <c r="F171" s="4">
        <f t="shared" si="22"/>
        <v>0</v>
      </c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5"/>
    </row>
    <row r="172" spans="1:22" x14ac:dyDescent="0.2">
      <c r="A172" s="2"/>
      <c r="B172" s="4"/>
      <c r="C172" s="4"/>
      <c r="D172" s="4"/>
      <c r="E172" s="4"/>
      <c r="F172" s="4">
        <f t="shared" si="22"/>
        <v>0</v>
      </c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5"/>
    </row>
    <row r="173" spans="1:22" x14ac:dyDescent="0.2">
      <c r="A173" s="2"/>
      <c r="B173" s="4"/>
      <c r="C173" s="4"/>
      <c r="D173" s="4"/>
      <c r="E173" s="4"/>
      <c r="F173" s="4">
        <f t="shared" si="22"/>
        <v>0</v>
      </c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5"/>
    </row>
    <row r="174" spans="1:22" x14ac:dyDescent="0.2">
      <c r="A174" s="2"/>
      <c r="B174" s="4"/>
      <c r="C174" s="4"/>
      <c r="D174" s="4"/>
      <c r="E174" s="4"/>
      <c r="F174" s="4">
        <f t="shared" si="22"/>
        <v>0</v>
      </c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5"/>
    </row>
    <row r="175" spans="1:22" x14ac:dyDescent="0.2">
      <c r="A175" s="2"/>
      <c r="B175" s="4"/>
      <c r="C175" s="4"/>
      <c r="D175" s="4"/>
      <c r="E175" s="4"/>
      <c r="F175" s="4">
        <f t="shared" si="22"/>
        <v>0</v>
      </c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5"/>
    </row>
    <row r="176" spans="1:22" x14ac:dyDescent="0.2">
      <c r="A176" s="2"/>
      <c r="B176" s="4"/>
      <c r="C176" s="4"/>
      <c r="D176" s="4"/>
      <c r="E176" s="4"/>
      <c r="F176" s="4">
        <f t="shared" si="22"/>
        <v>0</v>
      </c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5"/>
    </row>
    <row r="177" spans="1:22" x14ac:dyDescent="0.2">
      <c r="A177" s="2"/>
      <c r="B177" s="4"/>
      <c r="C177" s="4"/>
      <c r="D177" s="4"/>
      <c r="E177" s="4"/>
      <c r="F177" s="4">
        <f t="shared" si="22"/>
        <v>0</v>
      </c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5"/>
      <c r="U177" s="5"/>
      <c r="V177" s="5"/>
    </row>
    <row r="178" spans="1:22" x14ac:dyDescent="0.2">
      <c r="A178" s="2"/>
      <c r="B178" s="4"/>
      <c r="C178" s="4"/>
      <c r="D178" s="4"/>
      <c r="E178" s="4"/>
      <c r="F178" s="4">
        <f t="shared" si="22"/>
        <v>0</v>
      </c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5"/>
      <c r="U178" s="5"/>
      <c r="V178" s="5"/>
    </row>
    <row r="179" spans="1:22" x14ac:dyDescent="0.2">
      <c r="A179" s="2"/>
      <c r="B179" s="4"/>
      <c r="C179" s="4"/>
      <c r="D179" s="4"/>
      <c r="E179" s="4"/>
      <c r="F179" s="4">
        <f t="shared" si="22"/>
        <v>0</v>
      </c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5"/>
      <c r="U179" s="5"/>
      <c r="V179" s="5"/>
    </row>
    <row r="180" spans="1:22" x14ac:dyDescent="0.2">
      <c r="A180" s="2"/>
      <c r="B180" s="4"/>
      <c r="C180" s="4"/>
      <c r="D180" s="4"/>
      <c r="E180" s="4"/>
      <c r="F180" s="4">
        <f t="shared" si="22"/>
        <v>0</v>
      </c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5"/>
      <c r="U180" s="5"/>
      <c r="V180" s="5"/>
    </row>
    <row r="181" spans="1:22" x14ac:dyDescent="0.2">
      <c r="A181" s="2"/>
      <c r="B181" s="4"/>
      <c r="C181" s="4"/>
      <c r="D181" s="4"/>
      <c r="E181" s="4"/>
      <c r="F181" s="4">
        <f t="shared" si="22"/>
        <v>0</v>
      </c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5"/>
      <c r="U181" s="5"/>
      <c r="V181" s="5"/>
    </row>
    <row r="182" spans="1:22" x14ac:dyDescent="0.2">
      <c r="A182" s="2"/>
      <c r="B182" s="4"/>
      <c r="C182" s="4"/>
      <c r="D182" s="4"/>
      <c r="E182" s="4"/>
      <c r="F182" s="4">
        <f t="shared" si="22"/>
        <v>0</v>
      </c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5"/>
      <c r="U182" s="5"/>
      <c r="V182" s="5"/>
    </row>
    <row r="183" spans="1:22" x14ac:dyDescent="0.2">
      <c r="A183" s="2"/>
      <c r="B183" s="4"/>
      <c r="C183" s="4"/>
      <c r="D183" s="4"/>
      <c r="E183" s="4"/>
      <c r="F183" s="4">
        <f t="shared" si="22"/>
        <v>0</v>
      </c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5"/>
      <c r="U183" s="5"/>
      <c r="V183" s="5"/>
    </row>
    <row r="184" spans="1:22" x14ac:dyDescent="0.2">
      <c r="A184" s="2"/>
      <c r="B184" s="4"/>
      <c r="C184" s="4"/>
      <c r="D184" s="4"/>
      <c r="E184" s="4"/>
      <c r="F184" s="4">
        <f t="shared" si="22"/>
        <v>0</v>
      </c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5"/>
      <c r="U184" s="5"/>
      <c r="V184" s="5"/>
    </row>
    <row r="185" spans="1:22" x14ac:dyDescent="0.2">
      <c r="A185" s="2"/>
      <c r="B185" s="4"/>
      <c r="C185" s="4"/>
      <c r="D185" s="4"/>
      <c r="E185" s="4"/>
      <c r="F185" s="4">
        <f t="shared" si="22"/>
        <v>0</v>
      </c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5"/>
      <c r="U185" s="5"/>
      <c r="V185" s="8"/>
    </row>
    <row r="186" spans="1:22" x14ac:dyDescent="0.2">
      <c r="A186" s="2"/>
      <c r="B186" s="4"/>
      <c r="C186" s="4"/>
      <c r="D186" s="4"/>
      <c r="E186" s="4"/>
      <c r="F186" s="4">
        <f t="shared" si="22"/>
        <v>0</v>
      </c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5"/>
      <c r="U186" s="5"/>
      <c r="V186" s="8"/>
    </row>
    <row r="187" spans="1:22" x14ac:dyDescent="0.2">
      <c r="A187" s="2"/>
      <c r="B187" s="4"/>
      <c r="C187" s="4"/>
      <c r="D187" s="4"/>
      <c r="E187" s="4"/>
      <c r="F187" s="4">
        <f>F188+E187</f>
        <v>0</v>
      </c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5"/>
      <c r="U187" s="5"/>
      <c r="V187" s="8"/>
    </row>
    <row r="188" spans="1:22" x14ac:dyDescent="0.2">
      <c r="A188" s="6"/>
      <c r="B188" s="4"/>
      <c r="C188" s="4"/>
      <c r="D188" s="4"/>
      <c r="E188" s="4"/>
      <c r="F188" s="4">
        <f>F189+E188</f>
        <v>0</v>
      </c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5"/>
      <c r="U188" s="5"/>
      <c r="V188" s="8"/>
    </row>
    <row r="189" spans="1:22" x14ac:dyDescent="0.2">
      <c r="A189" s="6"/>
      <c r="B189" s="4"/>
      <c r="C189" s="4"/>
      <c r="D189" s="4"/>
      <c r="E189" s="4"/>
      <c r="F189" s="4">
        <f>E189</f>
        <v>0</v>
      </c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5"/>
      <c r="U189" s="5"/>
      <c r="V189" s="8"/>
    </row>
    <row r="190" spans="1:22" x14ac:dyDescent="0.2">
      <c r="A190" s="6"/>
      <c r="B190" s="4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5"/>
      <c r="U190" s="5"/>
      <c r="V190" s="8"/>
    </row>
    <row r="191" spans="1:22" x14ac:dyDescent="0.2">
      <c r="A191" s="6"/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5"/>
      <c r="U191" s="5"/>
      <c r="V191" s="8"/>
    </row>
    <row r="192" spans="1:22" x14ac:dyDescent="0.2">
      <c r="A192" s="6"/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5"/>
      <c r="U192" s="5"/>
      <c r="V192" s="8"/>
    </row>
    <row r="193" spans="1:22" x14ac:dyDescent="0.2">
      <c r="A193" s="2"/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5"/>
      <c r="U193" s="5"/>
      <c r="V193" s="8"/>
    </row>
    <row r="194" spans="1:22" x14ac:dyDescent="0.2">
      <c r="A194" s="2"/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5"/>
      <c r="U194" s="5"/>
      <c r="V194" s="8"/>
    </row>
    <row r="195" spans="1:22" x14ac:dyDescent="0.2">
      <c r="A195" s="2"/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5"/>
      <c r="U195" s="5"/>
      <c r="V195" s="8"/>
    </row>
    <row r="196" spans="1:22" x14ac:dyDescent="0.2">
      <c r="A196" s="2"/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5"/>
      <c r="U196" s="5"/>
      <c r="V196" s="8"/>
    </row>
    <row r="197" spans="1:22" x14ac:dyDescent="0.2">
      <c r="A197" s="2"/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5"/>
      <c r="U197" s="5"/>
      <c r="V197" s="8"/>
    </row>
    <row r="223" spans="1:3" x14ac:dyDescent="0.2">
      <c r="A223" t="e" cm="1">
        <f t="array" aca="1" ref="A223" ca="1">INDIRECT("'" &amp; E1 &amp; "'!$A$2:$A$66")</f>
        <v>#REF!</v>
      </c>
      <c r="B223" t="e" cm="1">
        <f t="array" aca="1" ref="B223" ca="1">INDIRECT("'" &amp; E1 &amp; "'!$B$2:$B$66")</f>
        <v>#REF!</v>
      </c>
      <c r="C223" t="e" cm="1">
        <f t="array" aca="1" ref="C223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42C46A-4BBF-C94A-BEB2-2DBF587B4F77}">
  <sheetPr codeName="Sheet25"/>
  <dimension ref="A1:V223"/>
  <sheetViews>
    <sheetView workbookViewId="0">
      <pane xSplit="1" topLeftCell="H1" activePane="topRight" state="frozen"/>
      <selection activeCell="F17" sqref="F17"/>
      <selection pane="topRight" activeCell="F17" sqref="F17"/>
    </sheetView>
  </sheetViews>
  <sheetFormatPr baseColWidth="10" defaultRowHeight="16" x14ac:dyDescent="0.2"/>
  <cols>
    <col min="1" max="1" width="21.1640625" customWidth="1"/>
    <col min="2" max="2" width="14.83203125" customWidth="1"/>
    <col min="3" max="3" width="13.33203125" customWidth="1"/>
    <col min="4" max="4" width="12.83203125" customWidth="1"/>
    <col min="5" max="5" width="15.66406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4.8320312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252</v>
      </c>
      <c r="U2" s="1" t="s">
        <v>253</v>
      </c>
      <c r="V2" s="1" t="s">
        <v>236</v>
      </c>
    </row>
    <row r="3" spans="1:22" x14ac:dyDescent="0.2">
      <c r="A3" s="16" t="s">
        <v>357</v>
      </c>
      <c r="B3" s="4">
        <v>260800</v>
      </c>
      <c r="C3" s="4">
        <v>884000</v>
      </c>
      <c r="D3" s="4">
        <v>-623200</v>
      </c>
      <c r="E3" s="4">
        <v>-18202210000</v>
      </c>
      <c r="F3" s="4">
        <f t="shared" ref="F3:F11" si="0">E3+F4</f>
        <v>974002384089</v>
      </c>
      <c r="G3" s="4">
        <v>333500</v>
      </c>
      <c r="H3" s="4">
        <v>4520900</v>
      </c>
      <c r="I3" s="4">
        <v>-4187400</v>
      </c>
      <c r="J3" s="4">
        <v>-122038480000</v>
      </c>
      <c r="K3" s="4">
        <f t="shared" ref="K3:K11" si="1">K4+J3</f>
        <v>-493312749000</v>
      </c>
      <c r="L3" s="4">
        <v>2288</v>
      </c>
      <c r="M3" s="4">
        <v>4613</v>
      </c>
      <c r="N3" s="4">
        <v>502</v>
      </c>
      <c r="O3" s="4">
        <v>864</v>
      </c>
      <c r="P3" s="4">
        <v>10439000</v>
      </c>
      <c r="Q3" s="4">
        <v>15461200</v>
      </c>
      <c r="R3" s="5">
        <v>-2.06E-2</v>
      </c>
      <c r="S3" s="4">
        <v>26890900</v>
      </c>
      <c r="T3" s="4">
        <f t="shared" ref="T3:T38" si="2">AVERAGE(S4:S13)</f>
        <v>34202120</v>
      </c>
      <c r="U3" s="4">
        <f t="shared" ref="U3:U11" si="3">MIN(S4:S8)</f>
        <v>24211300</v>
      </c>
      <c r="V3" s="5">
        <v>1.7000000000000001E-2</v>
      </c>
    </row>
    <row r="4" spans="1:22" x14ac:dyDescent="0.2">
      <c r="A4" s="16" t="s">
        <v>356</v>
      </c>
      <c r="B4" s="4">
        <v>4175400</v>
      </c>
      <c r="C4" s="4">
        <v>2655200</v>
      </c>
      <c r="D4" s="4">
        <v>1520200</v>
      </c>
      <c r="E4" s="4">
        <v>44949160000</v>
      </c>
      <c r="F4" s="4">
        <f t="shared" si="0"/>
        <v>992204594089</v>
      </c>
      <c r="G4" s="4">
        <v>1111500</v>
      </c>
      <c r="H4" s="4">
        <v>1780700</v>
      </c>
      <c r="I4" s="4">
        <v>-669200</v>
      </c>
      <c r="J4" s="4">
        <v>-19866780000</v>
      </c>
      <c r="K4" s="4">
        <f t="shared" si="1"/>
        <v>-371274269000</v>
      </c>
      <c r="L4" s="4">
        <v>3415</v>
      </c>
      <c r="M4" s="4">
        <v>5535</v>
      </c>
      <c r="N4" s="4">
        <v>564</v>
      </c>
      <c r="O4" s="4">
        <v>904</v>
      </c>
      <c r="P4" s="4">
        <v>9511700</v>
      </c>
      <c r="Q4" s="4">
        <v>15944300</v>
      </c>
      <c r="R4" s="5">
        <v>-3.3E-3</v>
      </c>
      <c r="S4" s="4">
        <v>25476900</v>
      </c>
      <c r="T4" s="4">
        <f t="shared" si="2"/>
        <v>34958620</v>
      </c>
      <c r="U4" s="4">
        <f t="shared" si="3"/>
        <v>24211300</v>
      </c>
      <c r="V4" s="5">
        <v>2.35E-2</v>
      </c>
    </row>
    <row r="5" spans="1:22" x14ac:dyDescent="0.2">
      <c r="A5" s="16" t="s">
        <v>355</v>
      </c>
      <c r="B5" s="4">
        <v>2484700</v>
      </c>
      <c r="C5" s="4">
        <v>857500</v>
      </c>
      <c r="D5" s="4">
        <v>1627200</v>
      </c>
      <c r="E5" s="4">
        <v>48428820000</v>
      </c>
      <c r="F5" s="4">
        <f t="shared" si="0"/>
        <v>947255434089</v>
      </c>
      <c r="G5" s="4">
        <v>2046200</v>
      </c>
      <c r="H5" s="4">
        <v>3060100</v>
      </c>
      <c r="I5" s="4">
        <v>-1013900</v>
      </c>
      <c r="J5" s="4">
        <v>-30118435000</v>
      </c>
      <c r="K5" s="4">
        <f t="shared" si="1"/>
        <v>-351407489000</v>
      </c>
      <c r="L5" s="4">
        <v>2446</v>
      </c>
      <c r="M5" s="4">
        <v>5517</v>
      </c>
      <c r="N5" s="4">
        <v>492</v>
      </c>
      <c r="O5" s="4">
        <v>1046</v>
      </c>
      <c r="P5" s="4">
        <v>8332000</v>
      </c>
      <c r="Q5" s="4">
        <v>19730800</v>
      </c>
      <c r="R5" s="5">
        <v>-1.34E-2</v>
      </c>
      <c r="S5" s="4">
        <v>30271800</v>
      </c>
      <c r="T5" s="4">
        <f t="shared" si="2"/>
        <v>33523090</v>
      </c>
      <c r="U5" s="4">
        <f t="shared" si="3"/>
        <v>24211300</v>
      </c>
      <c r="V5" s="5">
        <v>1.83E-2</v>
      </c>
    </row>
    <row r="6" spans="1:22" x14ac:dyDescent="0.2">
      <c r="A6" s="16" t="s">
        <v>354</v>
      </c>
      <c r="B6" s="4">
        <v>4326400</v>
      </c>
      <c r="C6" s="4">
        <v>4943000</v>
      </c>
      <c r="D6" s="4">
        <v>-616600</v>
      </c>
      <c r="E6" s="4">
        <v>-18422160000</v>
      </c>
      <c r="F6" s="4">
        <f t="shared" si="0"/>
        <v>898826614089</v>
      </c>
      <c r="G6" s="4">
        <v>370100</v>
      </c>
      <c r="H6" s="4">
        <v>3000800</v>
      </c>
      <c r="I6" s="4">
        <v>-2630700</v>
      </c>
      <c r="J6" s="4">
        <v>-79904495000</v>
      </c>
      <c r="K6" s="4">
        <f t="shared" si="1"/>
        <v>-321289054000</v>
      </c>
      <c r="L6" s="4">
        <v>2966</v>
      </c>
      <c r="M6" s="4">
        <v>5739</v>
      </c>
      <c r="N6" s="4">
        <v>610</v>
      </c>
      <c r="O6" s="4">
        <v>1151</v>
      </c>
      <c r="P6" s="4">
        <v>10135400</v>
      </c>
      <c r="Q6" s="4">
        <v>19387400</v>
      </c>
      <c r="R6" s="5">
        <v>-3.3E-3</v>
      </c>
      <c r="S6" s="4">
        <v>30357600</v>
      </c>
      <c r="T6" s="4">
        <f t="shared" si="2"/>
        <v>33320610</v>
      </c>
      <c r="U6" s="4">
        <f t="shared" si="3"/>
        <v>15259100</v>
      </c>
      <c r="V6" s="5">
        <v>2.2799999999999997E-2</v>
      </c>
    </row>
    <row r="7" spans="1:22" x14ac:dyDescent="0.2">
      <c r="A7" s="16" t="s">
        <v>353</v>
      </c>
      <c r="B7" s="4">
        <v>5562810</v>
      </c>
      <c r="C7" s="4">
        <v>14983183</v>
      </c>
      <c r="D7" s="4">
        <v>-9420373</v>
      </c>
      <c r="E7" s="4">
        <v>-283068570000</v>
      </c>
      <c r="F7" s="4">
        <f t="shared" si="0"/>
        <v>917248774089</v>
      </c>
      <c r="G7" s="4">
        <v>3040200</v>
      </c>
      <c r="H7" s="4">
        <v>5554100</v>
      </c>
      <c r="I7" s="4">
        <v>-2513900</v>
      </c>
      <c r="J7" s="4">
        <v>-76272170000</v>
      </c>
      <c r="K7" s="4">
        <f t="shared" si="1"/>
        <v>-241384559000</v>
      </c>
      <c r="L7" s="4">
        <v>13026</v>
      </c>
      <c r="M7" s="4">
        <v>21198</v>
      </c>
      <c r="N7" s="4">
        <v>2356</v>
      </c>
      <c r="O7" s="4">
        <v>3155</v>
      </c>
      <c r="P7" s="4">
        <v>96938000</v>
      </c>
      <c r="Q7" s="4">
        <v>67021200</v>
      </c>
      <c r="R7" s="5">
        <v>-3.9699999999999999E-2</v>
      </c>
      <c r="S7" s="4">
        <v>105089800</v>
      </c>
      <c r="T7" s="4">
        <f t="shared" si="2"/>
        <v>24136080</v>
      </c>
      <c r="U7" s="4">
        <f t="shared" si="3"/>
        <v>15259100</v>
      </c>
      <c r="V7" s="5">
        <v>4.3700000000000003E-2</v>
      </c>
    </row>
    <row r="8" spans="1:22" x14ac:dyDescent="0.2">
      <c r="A8" s="16" t="s">
        <v>352</v>
      </c>
      <c r="B8" s="4">
        <v>5418300</v>
      </c>
      <c r="C8" s="4">
        <v>3915254</v>
      </c>
      <c r="D8" s="4">
        <v>1503046</v>
      </c>
      <c r="E8" s="4">
        <v>47098690000</v>
      </c>
      <c r="F8" s="4">
        <f t="shared" si="0"/>
        <v>1200317344089</v>
      </c>
      <c r="G8" s="4">
        <v>1704100</v>
      </c>
      <c r="H8" s="4">
        <v>1067200</v>
      </c>
      <c r="I8" s="4">
        <v>636900</v>
      </c>
      <c r="J8" s="4">
        <v>20042450000</v>
      </c>
      <c r="K8" s="4">
        <f t="shared" si="1"/>
        <v>-165112389000</v>
      </c>
      <c r="L8" s="4">
        <v>2642</v>
      </c>
      <c r="M8" s="4">
        <v>4489</v>
      </c>
      <c r="N8" s="4">
        <v>567</v>
      </c>
      <c r="O8" s="4">
        <v>962</v>
      </c>
      <c r="P8" s="4">
        <v>8941200</v>
      </c>
      <c r="Q8" s="4">
        <v>14419100</v>
      </c>
      <c r="R8" s="5">
        <v>-6.3E-3</v>
      </c>
      <c r="S8" s="4">
        <v>24211300</v>
      </c>
      <c r="T8" s="4">
        <f t="shared" si="2"/>
        <v>24335430</v>
      </c>
      <c r="U8" s="4">
        <f t="shared" si="3"/>
        <v>15259100</v>
      </c>
      <c r="V8" s="5">
        <v>2.06E-2</v>
      </c>
    </row>
    <row r="9" spans="1:22" x14ac:dyDescent="0.2">
      <c r="A9" s="16" t="s">
        <v>351</v>
      </c>
      <c r="B9" s="4">
        <v>644800</v>
      </c>
      <c r="C9" s="4">
        <v>5192100</v>
      </c>
      <c r="D9" s="4">
        <v>-4547300</v>
      </c>
      <c r="E9" s="4">
        <v>-145273450000</v>
      </c>
      <c r="F9" s="4">
        <f t="shared" si="0"/>
        <v>1153218654089</v>
      </c>
      <c r="G9" s="4">
        <v>2080900</v>
      </c>
      <c r="H9" s="4">
        <v>1752500</v>
      </c>
      <c r="I9" s="4">
        <v>328400</v>
      </c>
      <c r="J9" s="4">
        <v>10110870000</v>
      </c>
      <c r="K9" s="4">
        <f t="shared" si="1"/>
        <v>-185154839000</v>
      </c>
      <c r="L9" s="4">
        <v>4391</v>
      </c>
      <c r="M9" s="4">
        <v>7617</v>
      </c>
      <c r="N9" s="4">
        <v>835</v>
      </c>
      <c r="O9" s="4">
        <v>1411</v>
      </c>
      <c r="P9" s="4">
        <v>11854300</v>
      </c>
      <c r="Q9" s="4">
        <v>41801600</v>
      </c>
      <c r="R9" s="5">
        <v>-1.26E-2</v>
      </c>
      <c r="S9" s="4">
        <v>34619500</v>
      </c>
      <c r="T9" s="4">
        <f t="shared" si="2"/>
        <v>22622930</v>
      </c>
      <c r="U9" s="4">
        <f t="shared" si="3"/>
        <v>15259100</v>
      </c>
      <c r="V9" s="5">
        <v>3.0699999999999998E-2</v>
      </c>
    </row>
    <row r="10" spans="1:22" x14ac:dyDescent="0.2">
      <c r="A10" s="16" t="s">
        <v>350</v>
      </c>
      <c r="B10" s="4">
        <v>6665600</v>
      </c>
      <c r="C10" s="4">
        <v>801420</v>
      </c>
      <c r="D10" s="4">
        <v>5864180</v>
      </c>
      <c r="E10" s="4">
        <v>182560220000</v>
      </c>
      <c r="F10" s="4">
        <f t="shared" si="0"/>
        <v>1298492104089</v>
      </c>
      <c r="G10" s="4">
        <v>0</v>
      </c>
      <c r="H10" s="4">
        <v>0</v>
      </c>
      <c r="I10" s="4">
        <v>0</v>
      </c>
      <c r="J10" s="4">
        <v>10135895000</v>
      </c>
      <c r="K10" s="4">
        <f t="shared" si="1"/>
        <v>-195265709000</v>
      </c>
      <c r="L10" s="4">
        <v>5078</v>
      </c>
      <c r="M10" s="4">
        <v>3290</v>
      </c>
      <c r="N10" s="4">
        <v>1093</v>
      </c>
      <c r="O10" s="4">
        <v>629</v>
      </c>
      <c r="P10" s="4">
        <v>19541600</v>
      </c>
      <c r="Q10" s="4">
        <v>9902000</v>
      </c>
      <c r="R10" s="5">
        <v>3.56E-2</v>
      </c>
      <c r="S10" s="4">
        <v>32067700</v>
      </c>
      <c r="T10" s="4">
        <f t="shared" si="2"/>
        <v>21040390</v>
      </c>
      <c r="U10" s="4">
        <f t="shared" si="3"/>
        <v>15259100</v>
      </c>
      <c r="V10" s="5">
        <v>3.7499999999999999E-2</v>
      </c>
    </row>
    <row r="11" spans="1:22" x14ac:dyDescent="0.2">
      <c r="A11" s="16" t="s">
        <v>349</v>
      </c>
      <c r="B11" s="4">
        <v>135200</v>
      </c>
      <c r="C11" s="4">
        <v>1207200</v>
      </c>
      <c r="D11" s="4">
        <v>-1072000</v>
      </c>
      <c r="E11" s="4">
        <v>-33054060000</v>
      </c>
      <c r="F11" s="4">
        <f t="shared" si="0"/>
        <v>1115931884089</v>
      </c>
      <c r="G11" s="4">
        <v>772500</v>
      </c>
      <c r="H11" s="4">
        <v>1209100</v>
      </c>
      <c r="I11" s="4">
        <v>-436600</v>
      </c>
      <c r="J11" s="4">
        <v>-13453705000</v>
      </c>
      <c r="K11" s="4">
        <f t="shared" si="1"/>
        <v>-205401604000</v>
      </c>
      <c r="L11" s="4">
        <v>1196</v>
      </c>
      <c r="M11" s="4">
        <v>3393</v>
      </c>
      <c r="N11" s="4">
        <v>237</v>
      </c>
      <c r="O11" s="4">
        <v>597</v>
      </c>
      <c r="P11" s="4">
        <v>4295700</v>
      </c>
      <c r="Q11" s="4">
        <v>9970200</v>
      </c>
      <c r="R11" s="5">
        <v>-3.2000000000000002E-3</v>
      </c>
      <c r="S11" s="4">
        <v>15259100</v>
      </c>
      <c r="T11" s="4">
        <f t="shared" si="2"/>
        <v>21158080</v>
      </c>
      <c r="U11" s="4">
        <f t="shared" si="3"/>
        <v>15916500</v>
      </c>
      <c r="V11" s="5">
        <v>1.77E-2</v>
      </c>
    </row>
    <row r="12" spans="1:22" x14ac:dyDescent="0.2">
      <c r="A12" s="16" t="s">
        <v>348</v>
      </c>
      <c r="B12" s="4">
        <v>1048400</v>
      </c>
      <c r="C12" s="4">
        <v>2564598</v>
      </c>
      <c r="D12" s="4">
        <v>-1516198</v>
      </c>
      <c r="E12" s="4">
        <v>-46716650000</v>
      </c>
      <c r="F12" s="4">
        <f t="shared" ref="F12:F38" si="4">E12+F13</f>
        <v>1148985944089</v>
      </c>
      <c r="G12" s="4">
        <v>1327100</v>
      </c>
      <c r="H12" s="4">
        <v>486800</v>
      </c>
      <c r="I12" s="4">
        <v>840300</v>
      </c>
      <c r="J12" s="4">
        <v>25949155000</v>
      </c>
      <c r="K12" s="4">
        <f t="shared" ref="K12:K38" si="5">K13+J12</f>
        <v>-191947899000</v>
      </c>
      <c r="L12" s="4">
        <v>2123</v>
      </c>
      <c r="M12" s="4">
        <v>3333</v>
      </c>
      <c r="N12" s="4">
        <v>483</v>
      </c>
      <c r="O12" s="4">
        <v>774</v>
      </c>
      <c r="P12" s="4">
        <v>6987100</v>
      </c>
      <c r="Q12" s="4">
        <v>11079800</v>
      </c>
      <c r="R12" s="5">
        <v>4.8999999999999998E-3</v>
      </c>
      <c r="S12" s="4">
        <v>19366000</v>
      </c>
      <c r="T12" s="4">
        <f t="shared" si="2"/>
        <v>20550510</v>
      </c>
      <c r="U12" s="4">
        <f t="shared" ref="U12:U38" si="6">MIN(S13:S17)</f>
        <v>13244500</v>
      </c>
      <c r="V12" s="5">
        <v>8.1000000000000013E-3</v>
      </c>
    </row>
    <row r="13" spans="1:22" x14ac:dyDescent="0.2">
      <c r="A13" s="16" t="s">
        <v>347</v>
      </c>
      <c r="B13" s="4">
        <v>1931200</v>
      </c>
      <c r="C13" s="4">
        <v>620400</v>
      </c>
      <c r="D13" s="4">
        <v>1310800</v>
      </c>
      <c r="E13" s="4">
        <v>40767410000</v>
      </c>
      <c r="F13" s="4">
        <f t="shared" si="4"/>
        <v>1195702594089</v>
      </c>
      <c r="G13" s="4">
        <v>1211400</v>
      </c>
      <c r="H13" s="4">
        <v>2362600</v>
      </c>
      <c r="I13" s="4">
        <v>-1151200</v>
      </c>
      <c r="J13" s="4">
        <v>-36032895000</v>
      </c>
      <c r="K13" s="4">
        <f t="shared" si="5"/>
        <v>-217897054000</v>
      </c>
      <c r="L13" s="4">
        <v>2468</v>
      </c>
      <c r="M13" s="4">
        <v>5002</v>
      </c>
      <c r="N13" s="4">
        <v>471</v>
      </c>
      <c r="O13" s="4">
        <v>978</v>
      </c>
      <c r="P13" s="4">
        <v>7598300</v>
      </c>
      <c r="Q13" s="4">
        <v>15954500</v>
      </c>
      <c r="R13" s="5">
        <v>-2.5899999999999999E-2</v>
      </c>
      <c r="S13" s="4">
        <v>25301500</v>
      </c>
      <c r="T13" s="4">
        <f t="shared" si="2"/>
        <v>20075620</v>
      </c>
      <c r="U13" s="4">
        <f t="shared" si="6"/>
        <v>13244500</v>
      </c>
      <c r="V13" s="5">
        <v>2.8399999999999998E-2</v>
      </c>
    </row>
    <row r="14" spans="1:22" x14ac:dyDescent="0.2">
      <c r="A14" s="16" t="s">
        <v>340</v>
      </c>
      <c r="B14" s="4">
        <v>1862100</v>
      </c>
      <c r="C14" s="4">
        <v>545300</v>
      </c>
      <c r="D14" s="4">
        <v>1316800</v>
      </c>
      <c r="E14" s="4">
        <v>42039260000</v>
      </c>
      <c r="F14" s="4">
        <f t="shared" si="4"/>
        <v>1154935184089</v>
      </c>
      <c r="G14" s="4">
        <v>1569900</v>
      </c>
      <c r="H14" s="4">
        <v>3544100</v>
      </c>
      <c r="I14" s="4">
        <v>-1974200</v>
      </c>
      <c r="J14" s="4">
        <v>-63156570000</v>
      </c>
      <c r="K14" s="4">
        <f t="shared" si="5"/>
        <v>-181864159000</v>
      </c>
      <c r="L14" s="4">
        <v>7099</v>
      </c>
      <c r="M14" s="4">
        <v>5064</v>
      </c>
      <c r="N14" s="4">
        <v>1202</v>
      </c>
      <c r="O14" s="4">
        <v>911</v>
      </c>
      <c r="P14" s="4">
        <v>18537000</v>
      </c>
      <c r="Q14" s="4">
        <v>12799300</v>
      </c>
      <c r="R14" s="5">
        <v>4.7999999999999996E-3</v>
      </c>
      <c r="S14" s="4">
        <v>33041900</v>
      </c>
      <c r="T14" s="4">
        <f t="shared" si="2"/>
        <v>20262510</v>
      </c>
      <c r="U14" s="4">
        <f t="shared" si="6"/>
        <v>13244500</v>
      </c>
      <c r="V14" s="5">
        <v>2.63E-2</v>
      </c>
    </row>
    <row r="15" spans="1:22" x14ac:dyDescent="0.2">
      <c r="A15" s="16" t="s">
        <v>339</v>
      </c>
      <c r="B15" s="4">
        <v>2336100</v>
      </c>
      <c r="C15" s="4">
        <v>296514</v>
      </c>
      <c r="D15" s="4">
        <v>2039586</v>
      </c>
      <c r="E15" s="4">
        <v>63847550000</v>
      </c>
      <c r="F15" s="4">
        <f t="shared" si="4"/>
        <v>1112895924089</v>
      </c>
      <c r="G15" s="4">
        <v>2546700</v>
      </c>
      <c r="H15" s="4">
        <v>1178700</v>
      </c>
      <c r="I15" s="4">
        <v>1368000</v>
      </c>
      <c r="J15" s="4">
        <v>42898945000</v>
      </c>
      <c r="K15" s="4">
        <f t="shared" si="5"/>
        <v>-118707589000</v>
      </c>
      <c r="L15" s="4">
        <v>2940</v>
      </c>
      <c r="M15" s="4">
        <v>1980</v>
      </c>
      <c r="N15" s="4">
        <v>587</v>
      </c>
      <c r="O15" s="4">
        <v>399</v>
      </c>
      <c r="P15" s="4">
        <v>7710900</v>
      </c>
      <c r="Q15" s="4">
        <v>5529900</v>
      </c>
      <c r="R15" s="5">
        <v>1.1299999999999999E-2</v>
      </c>
      <c r="S15" s="4">
        <v>15916500</v>
      </c>
      <c r="T15" s="4">
        <f t="shared" si="2"/>
        <v>20413140</v>
      </c>
      <c r="U15" s="4">
        <f t="shared" si="6"/>
        <v>13244500</v>
      </c>
      <c r="V15" s="5">
        <v>1.2699999999999999E-2</v>
      </c>
    </row>
    <row r="16" spans="1:22" x14ac:dyDescent="0.2">
      <c r="A16" s="16" t="s">
        <v>338</v>
      </c>
      <c r="B16" s="4">
        <v>5017100</v>
      </c>
      <c r="C16" s="4">
        <v>1765400</v>
      </c>
      <c r="D16" s="4">
        <v>3251700</v>
      </c>
      <c r="E16" s="4">
        <v>101406880000</v>
      </c>
      <c r="F16" s="4">
        <f t="shared" si="4"/>
        <v>1049048374089</v>
      </c>
      <c r="G16" s="4">
        <v>2088300</v>
      </c>
      <c r="H16" s="4">
        <v>2276500</v>
      </c>
      <c r="I16" s="4">
        <v>-188200</v>
      </c>
      <c r="J16" s="4">
        <v>-5904445000</v>
      </c>
      <c r="K16" s="4">
        <f t="shared" si="5"/>
        <v>-161606534000</v>
      </c>
      <c r="L16" s="4">
        <v>5634</v>
      </c>
      <c r="M16" s="4">
        <v>2872</v>
      </c>
      <c r="N16" s="4">
        <v>1158</v>
      </c>
      <c r="O16" s="4">
        <v>555</v>
      </c>
      <c r="P16" s="4">
        <v>18792000</v>
      </c>
      <c r="Q16" s="4">
        <v>8098600</v>
      </c>
      <c r="R16" s="5">
        <v>2.4700000000000003E-2</v>
      </c>
      <c r="S16" s="4">
        <v>28332800</v>
      </c>
      <c r="T16" s="4">
        <f t="shared" si="2"/>
        <v>19442670</v>
      </c>
      <c r="U16" s="4">
        <f t="shared" si="6"/>
        <v>13244500</v>
      </c>
      <c r="V16" s="5">
        <v>3.5299999999999998E-2</v>
      </c>
    </row>
    <row r="17" spans="1:22" x14ac:dyDescent="0.2">
      <c r="A17" s="16" t="s">
        <v>337</v>
      </c>
      <c r="B17" s="4">
        <v>2856200</v>
      </c>
      <c r="C17" s="4">
        <v>3843800</v>
      </c>
      <c r="D17" s="4">
        <v>-987600</v>
      </c>
      <c r="E17" s="4">
        <v>-29635490000</v>
      </c>
      <c r="F17" s="4">
        <f t="shared" si="4"/>
        <v>947641494089</v>
      </c>
      <c r="G17" s="4">
        <v>906800</v>
      </c>
      <c r="H17" s="4">
        <v>1532800</v>
      </c>
      <c r="I17" s="4">
        <v>-626000</v>
      </c>
      <c r="J17" s="4">
        <v>-18840210000</v>
      </c>
      <c r="K17" s="4">
        <f t="shared" si="5"/>
        <v>-155702089000</v>
      </c>
      <c r="L17" s="4">
        <v>1890</v>
      </c>
      <c r="M17" s="4">
        <v>2686</v>
      </c>
      <c r="N17" s="4">
        <v>392</v>
      </c>
      <c r="O17" s="4">
        <v>461</v>
      </c>
      <c r="P17" s="4">
        <v>5754100</v>
      </c>
      <c r="Q17" s="4">
        <v>6427600</v>
      </c>
      <c r="R17" s="5">
        <v>5.0000000000000001E-3</v>
      </c>
      <c r="S17" s="4">
        <v>13244500</v>
      </c>
      <c r="T17" s="4">
        <f t="shared" si="2"/>
        <v>19365820</v>
      </c>
      <c r="U17" s="4">
        <f t="shared" si="6"/>
        <v>13290300</v>
      </c>
      <c r="V17" s="5">
        <v>2.1299999999999999E-2</v>
      </c>
    </row>
    <row r="18" spans="1:22" x14ac:dyDescent="0.2">
      <c r="A18" s="16" t="s">
        <v>336</v>
      </c>
      <c r="B18" s="4">
        <v>4781100</v>
      </c>
      <c r="C18" s="4">
        <v>2705700</v>
      </c>
      <c r="D18" s="4">
        <v>2075400</v>
      </c>
      <c r="E18" s="4">
        <v>62485620000</v>
      </c>
      <c r="F18" s="4">
        <f t="shared" si="4"/>
        <v>977276984089</v>
      </c>
      <c r="G18" s="4">
        <v>1905900</v>
      </c>
      <c r="H18" s="4">
        <v>1484100</v>
      </c>
      <c r="I18" s="4">
        <v>421800</v>
      </c>
      <c r="J18" s="4">
        <v>12325105000</v>
      </c>
      <c r="K18" s="4">
        <f t="shared" si="5"/>
        <v>-136861879000</v>
      </c>
      <c r="L18" s="4">
        <v>3048</v>
      </c>
      <c r="M18" s="4">
        <v>4436</v>
      </c>
      <c r="N18" s="4">
        <v>680</v>
      </c>
      <c r="O18" s="4">
        <v>1047</v>
      </c>
      <c r="P18" s="4">
        <v>9957800</v>
      </c>
      <c r="Q18" s="4">
        <v>14951300</v>
      </c>
      <c r="R18" s="5">
        <v>-8.199999999999999E-3</v>
      </c>
      <c r="S18" s="4">
        <v>26204800</v>
      </c>
      <c r="T18" s="4">
        <f t="shared" si="2"/>
        <v>18466120</v>
      </c>
      <c r="U18" s="4">
        <f t="shared" si="6"/>
        <v>13290300</v>
      </c>
      <c r="V18" s="5">
        <v>3.2599999999999997E-2</v>
      </c>
    </row>
    <row r="19" spans="1:22" x14ac:dyDescent="0.2">
      <c r="A19" s="16" t="s">
        <v>335</v>
      </c>
      <c r="B19" s="4">
        <v>911800</v>
      </c>
      <c r="C19" s="4">
        <v>4008442</v>
      </c>
      <c r="D19" s="4">
        <v>-3096642</v>
      </c>
      <c r="E19" s="4">
        <v>-94352270000</v>
      </c>
      <c r="F19" s="4">
        <f t="shared" si="4"/>
        <v>914791364089</v>
      </c>
      <c r="G19" s="4">
        <v>1323700</v>
      </c>
      <c r="H19" s="4">
        <v>1539900</v>
      </c>
      <c r="I19" s="4">
        <v>-216200</v>
      </c>
      <c r="J19" s="4">
        <v>-6387135000</v>
      </c>
      <c r="K19" s="4">
        <f t="shared" si="5"/>
        <v>-149186984000</v>
      </c>
      <c r="L19" s="4">
        <v>2837</v>
      </c>
      <c r="M19" s="4">
        <v>3035</v>
      </c>
      <c r="N19" s="4">
        <v>453</v>
      </c>
      <c r="O19" s="4">
        <v>465</v>
      </c>
      <c r="P19" s="4">
        <v>7120600</v>
      </c>
      <c r="Q19" s="4">
        <v>7232200</v>
      </c>
      <c r="R19" s="5">
        <v>1.7000000000000001E-3</v>
      </c>
      <c r="S19" s="4">
        <v>17494500</v>
      </c>
      <c r="T19" s="4">
        <f t="shared" si="2"/>
        <v>19435690</v>
      </c>
      <c r="U19" s="4">
        <f t="shared" si="6"/>
        <v>13290300</v>
      </c>
      <c r="V19" s="5">
        <v>1.7899999999999999E-2</v>
      </c>
    </row>
    <row r="20" spans="1:22" x14ac:dyDescent="0.2">
      <c r="A20" s="16" t="s">
        <v>334</v>
      </c>
      <c r="B20" s="4">
        <v>2779500</v>
      </c>
      <c r="C20" s="4">
        <v>4070009</v>
      </c>
      <c r="D20" s="4">
        <v>-1290509</v>
      </c>
      <c r="E20" s="4">
        <v>-39600370000</v>
      </c>
      <c r="F20" s="4">
        <f t="shared" si="4"/>
        <v>1009143634089</v>
      </c>
      <c r="G20" s="4">
        <v>981900</v>
      </c>
      <c r="H20" s="4">
        <v>1269700</v>
      </c>
      <c r="I20" s="4">
        <v>-287800</v>
      </c>
      <c r="J20" s="4">
        <v>-8736685000</v>
      </c>
      <c r="K20" s="4">
        <f t="shared" si="5"/>
        <v>-142799849000</v>
      </c>
      <c r="L20" s="4">
        <v>1752</v>
      </c>
      <c r="M20" s="4">
        <v>4019</v>
      </c>
      <c r="N20" s="4">
        <v>325</v>
      </c>
      <c r="O20" s="4">
        <v>723</v>
      </c>
      <c r="P20" s="4">
        <v>4752600</v>
      </c>
      <c r="Q20" s="4">
        <v>10233400</v>
      </c>
      <c r="R20" s="5">
        <v>-1.3100000000000001E-2</v>
      </c>
      <c r="S20" s="4">
        <v>16242300</v>
      </c>
      <c r="T20" s="4">
        <f t="shared" si="2"/>
        <v>20182820</v>
      </c>
      <c r="U20" s="4">
        <f t="shared" si="6"/>
        <v>13290300</v>
      </c>
      <c r="V20" s="5">
        <v>1.78E-2</v>
      </c>
    </row>
    <row r="21" spans="1:22" x14ac:dyDescent="0.2">
      <c r="A21" s="16" t="s">
        <v>333</v>
      </c>
      <c r="B21" s="4">
        <v>2001800</v>
      </c>
      <c r="C21" s="4">
        <v>2046989</v>
      </c>
      <c r="D21" s="4">
        <v>-45189</v>
      </c>
      <c r="E21" s="4">
        <v>-1096420000</v>
      </c>
      <c r="F21" s="4">
        <f t="shared" si="4"/>
        <v>1048744004089</v>
      </c>
      <c r="G21" s="4">
        <v>1392200</v>
      </c>
      <c r="H21" s="4">
        <v>1559900</v>
      </c>
      <c r="I21" s="4">
        <v>-167700</v>
      </c>
      <c r="J21" s="4">
        <v>-5057445000</v>
      </c>
      <c r="K21" s="4">
        <f t="shared" si="5"/>
        <v>-134063164000</v>
      </c>
      <c r="L21" s="4">
        <v>3086</v>
      </c>
      <c r="M21" s="4">
        <v>3012</v>
      </c>
      <c r="N21" s="4">
        <v>586</v>
      </c>
      <c r="O21" s="4">
        <v>437</v>
      </c>
      <c r="P21" s="4">
        <v>8752000</v>
      </c>
      <c r="Q21" s="4">
        <v>6849700</v>
      </c>
      <c r="R21" s="5">
        <v>1.9900000000000001E-2</v>
      </c>
      <c r="S21" s="4">
        <v>16436000</v>
      </c>
      <c r="T21" s="4">
        <f t="shared" si="2"/>
        <v>21387700</v>
      </c>
      <c r="U21" s="4">
        <f t="shared" si="6"/>
        <v>13290300</v>
      </c>
      <c r="V21" s="5">
        <v>2.2700000000000001E-2</v>
      </c>
    </row>
    <row r="22" spans="1:22" x14ac:dyDescent="0.2">
      <c r="A22" s="16" t="s">
        <v>332</v>
      </c>
      <c r="B22" s="4">
        <v>3058036</v>
      </c>
      <c r="C22" s="4">
        <v>1357800</v>
      </c>
      <c r="D22" s="4">
        <v>1700236</v>
      </c>
      <c r="E22" s="4">
        <v>51621270000</v>
      </c>
      <c r="F22" s="4">
        <f t="shared" si="4"/>
        <v>1049840424089</v>
      </c>
      <c r="G22" s="4">
        <v>1517901</v>
      </c>
      <c r="H22" s="4">
        <v>822200</v>
      </c>
      <c r="I22" s="4">
        <v>695701</v>
      </c>
      <c r="J22" s="4">
        <v>21058546000</v>
      </c>
      <c r="K22" s="4">
        <f t="shared" si="5"/>
        <v>-129005719000</v>
      </c>
      <c r="L22" s="4">
        <v>2823</v>
      </c>
      <c r="M22" s="4">
        <v>2876</v>
      </c>
      <c r="N22" s="4">
        <v>306</v>
      </c>
      <c r="O22" s="4">
        <v>433</v>
      </c>
      <c r="P22" s="4">
        <v>5654400</v>
      </c>
      <c r="Q22" s="4">
        <v>6760200</v>
      </c>
      <c r="R22" s="5">
        <v>1.7000000000000001E-3</v>
      </c>
      <c r="S22" s="4">
        <v>13290300</v>
      </c>
      <c r="T22" s="4">
        <f t="shared" si="2"/>
        <v>21603830</v>
      </c>
      <c r="U22" s="4">
        <f t="shared" si="6"/>
        <v>12476000</v>
      </c>
      <c r="V22" s="5">
        <v>1.4800000000000001E-2</v>
      </c>
    </row>
    <row r="23" spans="1:22" x14ac:dyDescent="0.2">
      <c r="A23" s="16" t="s">
        <v>331</v>
      </c>
      <c r="B23" s="4">
        <v>3104150</v>
      </c>
      <c r="C23" s="4">
        <v>1840600</v>
      </c>
      <c r="D23" s="4">
        <v>1263550</v>
      </c>
      <c r="E23" s="4">
        <v>38350850000</v>
      </c>
      <c r="F23" s="4">
        <f t="shared" si="4"/>
        <v>998219154089</v>
      </c>
      <c r="G23" s="4">
        <v>1994600</v>
      </c>
      <c r="H23" s="4">
        <v>735300</v>
      </c>
      <c r="I23" s="4">
        <v>1259300</v>
      </c>
      <c r="J23" s="4">
        <v>38229685000</v>
      </c>
      <c r="K23" s="4">
        <f t="shared" si="5"/>
        <v>-150064265000</v>
      </c>
      <c r="L23" s="4">
        <v>2465</v>
      </c>
      <c r="M23" s="4">
        <v>4719</v>
      </c>
      <c r="N23" s="4">
        <v>271</v>
      </c>
      <c r="O23" s="4">
        <v>663</v>
      </c>
      <c r="P23" s="4">
        <v>7590200</v>
      </c>
      <c r="Q23" s="4">
        <v>12728300</v>
      </c>
      <c r="R23" s="5">
        <v>-1.49E-2</v>
      </c>
      <c r="S23" s="4">
        <v>20552600</v>
      </c>
      <c r="T23" s="4">
        <f t="shared" si="2"/>
        <v>22024890</v>
      </c>
      <c r="U23" s="4">
        <f t="shared" si="6"/>
        <v>12476000</v>
      </c>
      <c r="V23" s="5">
        <v>1.9599999999999999E-2</v>
      </c>
    </row>
    <row r="24" spans="1:22" x14ac:dyDescent="0.2">
      <c r="A24" s="16" t="s">
        <v>330</v>
      </c>
      <c r="B24" s="4">
        <v>2301000</v>
      </c>
      <c r="C24" s="4">
        <v>2271500</v>
      </c>
      <c r="D24" s="4">
        <v>29500</v>
      </c>
      <c r="E24" s="4">
        <v>833760000</v>
      </c>
      <c r="F24" s="4">
        <f t="shared" si="4"/>
        <v>959868304089</v>
      </c>
      <c r="G24" s="4">
        <v>2719700</v>
      </c>
      <c r="H24" s="4">
        <v>1637700</v>
      </c>
      <c r="I24" s="4">
        <v>1082000</v>
      </c>
      <c r="J24" s="4">
        <v>33379355000</v>
      </c>
      <c r="K24" s="4">
        <f t="shared" si="5"/>
        <v>-188293950000</v>
      </c>
      <c r="L24" s="4">
        <v>3296</v>
      </c>
      <c r="M24" s="4">
        <v>6817</v>
      </c>
      <c r="N24" s="4">
        <v>687</v>
      </c>
      <c r="O24" s="4">
        <v>1280</v>
      </c>
      <c r="P24" s="4">
        <v>13798900</v>
      </c>
      <c r="Q24" s="4">
        <v>21065900</v>
      </c>
      <c r="R24" s="5">
        <v>-2.12E-2</v>
      </c>
      <c r="S24" s="4">
        <v>34910800</v>
      </c>
      <c r="T24" s="4">
        <f t="shared" si="2"/>
        <v>21888910</v>
      </c>
      <c r="U24" s="4">
        <f t="shared" si="6"/>
        <v>12476000</v>
      </c>
      <c r="V24" s="5">
        <v>2.86E-2</v>
      </c>
    </row>
    <row r="25" spans="1:22" x14ac:dyDescent="0.2">
      <c r="A25" s="16" t="s">
        <v>329</v>
      </c>
      <c r="B25" s="4">
        <v>2340800</v>
      </c>
      <c r="C25" s="4">
        <v>3110900</v>
      </c>
      <c r="D25" s="4">
        <v>-770100</v>
      </c>
      <c r="E25" s="4">
        <v>-24024510000</v>
      </c>
      <c r="F25" s="4">
        <f t="shared" si="4"/>
        <v>959034544089</v>
      </c>
      <c r="G25" s="4">
        <v>1739000</v>
      </c>
      <c r="H25" s="4">
        <v>605100</v>
      </c>
      <c r="I25" s="4">
        <v>1133900</v>
      </c>
      <c r="J25" s="4">
        <v>35472585000</v>
      </c>
      <c r="K25" s="4">
        <f t="shared" si="5"/>
        <v>-221673305000</v>
      </c>
      <c r="L25" s="4">
        <v>2591</v>
      </c>
      <c r="M25" s="4">
        <v>4571</v>
      </c>
      <c r="N25" s="4">
        <v>400</v>
      </c>
      <c r="O25" s="4">
        <v>837</v>
      </c>
      <c r="P25" s="4">
        <v>5651000</v>
      </c>
      <c r="Q25" s="4">
        <v>10891500</v>
      </c>
      <c r="R25" s="5">
        <v>-7.9000000000000008E-3</v>
      </c>
      <c r="S25" s="4">
        <v>17422800</v>
      </c>
      <c r="T25" s="4">
        <f t="shared" si="2"/>
        <v>21699230</v>
      </c>
      <c r="U25" s="4">
        <f t="shared" si="6"/>
        <v>12476000</v>
      </c>
      <c r="V25" s="5">
        <v>1.43E-2</v>
      </c>
    </row>
    <row r="26" spans="1:22" x14ac:dyDescent="0.2">
      <c r="A26" s="16" t="s">
        <v>328</v>
      </c>
      <c r="B26" s="4">
        <v>2718900</v>
      </c>
      <c r="C26" s="4">
        <v>1478100</v>
      </c>
      <c r="D26" s="4">
        <v>1240800</v>
      </c>
      <c r="E26" s="4">
        <v>39382900000</v>
      </c>
      <c r="F26" s="4">
        <f t="shared" si="4"/>
        <v>983059054089</v>
      </c>
      <c r="G26" s="4">
        <v>1065500</v>
      </c>
      <c r="H26" s="4">
        <v>1772300</v>
      </c>
      <c r="I26" s="4">
        <v>-706800</v>
      </c>
      <c r="J26" s="4">
        <v>-22417375000</v>
      </c>
      <c r="K26" s="4">
        <f t="shared" si="5"/>
        <v>-257145890000</v>
      </c>
      <c r="L26" s="4">
        <v>1855</v>
      </c>
      <c r="M26" s="4">
        <v>3630</v>
      </c>
      <c r="N26" s="4">
        <v>425</v>
      </c>
      <c r="O26" s="4">
        <v>693</v>
      </c>
      <c r="P26" s="4">
        <v>6302600</v>
      </c>
      <c r="Q26" s="4">
        <v>10081500</v>
      </c>
      <c r="R26" s="5">
        <v>-1.1000000000000001E-2</v>
      </c>
      <c r="S26" s="4">
        <v>18628100</v>
      </c>
      <c r="T26" s="4">
        <f t="shared" si="2"/>
        <v>24404230</v>
      </c>
      <c r="U26" s="4">
        <f t="shared" si="6"/>
        <v>12476000</v>
      </c>
      <c r="V26" s="5">
        <v>2.4900000000000002E-2</v>
      </c>
    </row>
    <row r="27" spans="1:22" x14ac:dyDescent="0.2">
      <c r="A27" s="16" t="s">
        <v>327</v>
      </c>
      <c r="B27" s="4">
        <v>3478500</v>
      </c>
      <c r="C27" s="4">
        <v>354600</v>
      </c>
      <c r="D27" s="4">
        <v>3123900</v>
      </c>
      <c r="E27" s="4">
        <v>99272440000</v>
      </c>
      <c r="F27" s="4">
        <f t="shared" si="4"/>
        <v>943676154089</v>
      </c>
      <c r="G27" s="4">
        <v>706300</v>
      </c>
      <c r="H27" s="4">
        <v>927200</v>
      </c>
      <c r="I27" s="4">
        <v>-220900</v>
      </c>
      <c r="J27" s="4">
        <v>-7057350000</v>
      </c>
      <c r="K27" s="4">
        <f t="shared" si="5"/>
        <v>-234728515000</v>
      </c>
      <c r="L27" s="4">
        <v>2115</v>
      </c>
      <c r="M27" s="4">
        <v>2430</v>
      </c>
      <c r="N27" s="4">
        <v>413</v>
      </c>
      <c r="O27" s="4">
        <v>460</v>
      </c>
      <c r="P27" s="4">
        <v>5484800</v>
      </c>
      <c r="Q27" s="4">
        <v>5924600</v>
      </c>
      <c r="R27" s="5">
        <v>4.7999999999999996E-3</v>
      </c>
      <c r="S27" s="4">
        <v>12476000</v>
      </c>
      <c r="T27" s="4">
        <f t="shared" si="2"/>
        <v>24788520</v>
      </c>
      <c r="U27" s="4">
        <f t="shared" si="6"/>
        <v>15451600</v>
      </c>
      <c r="V27" s="5">
        <v>1.26E-2</v>
      </c>
    </row>
    <row r="28" spans="1:22" x14ac:dyDescent="0.2">
      <c r="A28" s="16" t="s">
        <v>326</v>
      </c>
      <c r="B28" s="4">
        <v>1435800</v>
      </c>
      <c r="C28" s="4">
        <v>616300</v>
      </c>
      <c r="D28" s="4">
        <v>819500</v>
      </c>
      <c r="E28" s="4">
        <v>26165260000</v>
      </c>
      <c r="F28" s="4">
        <f t="shared" si="4"/>
        <v>844403714089</v>
      </c>
      <c r="G28" s="4">
        <v>776800</v>
      </c>
      <c r="H28" s="4">
        <v>713800</v>
      </c>
      <c r="I28" s="4">
        <v>63000</v>
      </c>
      <c r="J28" s="4">
        <v>2038285000</v>
      </c>
      <c r="K28" s="4">
        <f t="shared" si="5"/>
        <v>-227671165000</v>
      </c>
      <c r="L28" s="4">
        <v>2746</v>
      </c>
      <c r="M28" s="4">
        <v>3695</v>
      </c>
      <c r="N28" s="4">
        <v>552</v>
      </c>
      <c r="O28" s="4">
        <v>673</v>
      </c>
      <c r="P28" s="4">
        <v>6704900</v>
      </c>
      <c r="Q28" s="4">
        <v>9715300</v>
      </c>
      <c r="R28" s="5">
        <v>-6.1999999999999998E-3</v>
      </c>
      <c r="S28" s="4">
        <v>17207800</v>
      </c>
      <c r="T28" s="4">
        <f t="shared" si="2"/>
        <v>24695070</v>
      </c>
      <c r="U28" s="4">
        <f t="shared" si="6"/>
        <v>15451600</v>
      </c>
      <c r="V28" s="5">
        <v>1.7100000000000001E-2</v>
      </c>
    </row>
    <row r="29" spans="1:22" x14ac:dyDescent="0.2">
      <c r="A29" s="16" t="s">
        <v>325</v>
      </c>
      <c r="B29" s="4">
        <v>3610150</v>
      </c>
      <c r="C29" s="4">
        <v>249600</v>
      </c>
      <c r="D29" s="4">
        <v>3360550</v>
      </c>
      <c r="E29" s="4">
        <v>107398850000</v>
      </c>
      <c r="F29" s="4">
        <f t="shared" si="4"/>
        <v>818238454089</v>
      </c>
      <c r="G29" s="4">
        <v>1907400</v>
      </c>
      <c r="H29" s="4">
        <v>2290100</v>
      </c>
      <c r="I29" s="4">
        <v>-382700</v>
      </c>
      <c r="J29" s="4">
        <v>-12289440000</v>
      </c>
      <c r="K29" s="4">
        <f t="shared" si="5"/>
        <v>-229709450000</v>
      </c>
      <c r="L29" s="4">
        <v>5628</v>
      </c>
      <c r="M29" s="4">
        <v>4074</v>
      </c>
      <c r="N29" s="4">
        <v>1024</v>
      </c>
      <c r="O29" s="4">
        <v>812</v>
      </c>
      <c r="P29" s="4">
        <v>14389400</v>
      </c>
      <c r="Q29" s="4">
        <v>12081000</v>
      </c>
      <c r="R29" s="5">
        <v>1.2699999999999999E-2</v>
      </c>
      <c r="S29" s="4">
        <v>27190200</v>
      </c>
      <c r="T29" s="4">
        <f t="shared" si="2"/>
        <v>24064430</v>
      </c>
      <c r="U29" s="4">
        <f t="shared" si="6"/>
        <v>15451600</v>
      </c>
      <c r="V29" s="5">
        <v>1.5600000000000001E-2</v>
      </c>
    </row>
    <row r="30" spans="1:22" x14ac:dyDescent="0.2">
      <c r="A30" s="16" t="s">
        <v>324</v>
      </c>
      <c r="B30" s="4">
        <v>1923500</v>
      </c>
      <c r="C30" s="4">
        <v>1929000</v>
      </c>
      <c r="D30" s="4">
        <v>-5500</v>
      </c>
      <c r="E30" s="4">
        <v>9790000</v>
      </c>
      <c r="F30" s="4">
        <f t="shared" si="4"/>
        <v>710839604089</v>
      </c>
      <c r="G30" s="4">
        <v>1572300</v>
      </c>
      <c r="H30" s="4">
        <v>1959300</v>
      </c>
      <c r="I30" s="4">
        <v>-387000</v>
      </c>
      <c r="J30" s="4">
        <v>-12342220000</v>
      </c>
      <c r="K30" s="4">
        <f t="shared" si="5"/>
        <v>-217420010000</v>
      </c>
      <c r="L30" s="4">
        <v>3652</v>
      </c>
      <c r="M30" s="4">
        <v>4791</v>
      </c>
      <c r="N30" s="4">
        <v>721</v>
      </c>
      <c r="O30" s="4">
        <v>744</v>
      </c>
      <c r="P30" s="4">
        <v>11427800</v>
      </c>
      <c r="Q30" s="4">
        <v>14629200</v>
      </c>
      <c r="R30" s="5">
        <v>4.7999999999999996E-3</v>
      </c>
      <c r="S30" s="4">
        <v>23713600</v>
      </c>
      <c r="T30" s="4">
        <f t="shared" si="2"/>
        <v>23411890</v>
      </c>
      <c r="U30" s="4">
        <f t="shared" si="6"/>
        <v>15451600</v>
      </c>
      <c r="V30" s="5">
        <v>2.2099999999999998E-2</v>
      </c>
    </row>
    <row r="31" spans="1:22" x14ac:dyDescent="0.2">
      <c r="A31" s="16" t="s">
        <v>323</v>
      </c>
      <c r="B31" s="4">
        <v>1996300</v>
      </c>
      <c r="C31" s="4">
        <v>913100</v>
      </c>
      <c r="D31" s="4">
        <v>1083200</v>
      </c>
      <c r="E31" s="4">
        <v>33804620000</v>
      </c>
      <c r="F31" s="4">
        <f t="shared" si="4"/>
        <v>710829814089</v>
      </c>
      <c r="G31" s="4">
        <v>744900</v>
      </c>
      <c r="H31" s="4">
        <v>2445200</v>
      </c>
      <c r="I31" s="4">
        <v>-1700300</v>
      </c>
      <c r="J31" s="4">
        <v>-52890765000</v>
      </c>
      <c r="K31" s="4">
        <f t="shared" si="5"/>
        <v>-205077790000</v>
      </c>
      <c r="L31" s="4">
        <v>5276</v>
      </c>
      <c r="M31" s="4">
        <v>3957</v>
      </c>
      <c r="N31" s="4">
        <v>901</v>
      </c>
      <c r="O31" s="4">
        <v>673</v>
      </c>
      <c r="P31" s="4">
        <v>14563900</v>
      </c>
      <c r="Q31" s="4">
        <v>11097200</v>
      </c>
      <c r="R31" s="5">
        <v>2.12E-2</v>
      </c>
      <c r="S31" s="4">
        <v>28484800</v>
      </c>
      <c r="T31" s="4">
        <f t="shared" si="2"/>
        <v>21783630</v>
      </c>
      <c r="U31" s="4">
        <f t="shared" si="6"/>
        <v>15451600</v>
      </c>
      <c r="V31" s="5">
        <v>2.3900000000000001E-2</v>
      </c>
    </row>
    <row r="32" spans="1:22" x14ac:dyDescent="0.2">
      <c r="A32" s="16" t="s">
        <v>322</v>
      </c>
      <c r="B32" s="4">
        <v>1491800</v>
      </c>
      <c r="C32" s="4">
        <v>4339900</v>
      </c>
      <c r="D32" s="4">
        <v>-2848100</v>
      </c>
      <c r="E32" s="4">
        <v>-87174720000</v>
      </c>
      <c r="F32" s="4">
        <f t="shared" si="4"/>
        <v>677025194089</v>
      </c>
      <c r="G32" s="4">
        <v>1061900</v>
      </c>
      <c r="H32" s="4">
        <v>1062700</v>
      </c>
      <c r="I32" s="4">
        <v>-800</v>
      </c>
      <c r="J32" s="4">
        <v>9985000</v>
      </c>
      <c r="K32" s="4">
        <f t="shared" si="5"/>
        <v>-152187025000</v>
      </c>
      <c r="L32" s="4">
        <v>3945</v>
      </c>
      <c r="M32" s="4">
        <v>2274</v>
      </c>
      <c r="N32" s="4">
        <v>577</v>
      </c>
      <c r="O32" s="4">
        <v>543</v>
      </c>
      <c r="P32" s="4">
        <v>8258000</v>
      </c>
      <c r="Q32" s="4">
        <v>6496700</v>
      </c>
      <c r="R32" s="5">
        <v>8.199999999999999E-3</v>
      </c>
      <c r="S32" s="4">
        <v>15451600</v>
      </c>
      <c r="T32" s="4">
        <f t="shared" si="2"/>
        <v>21775790</v>
      </c>
      <c r="U32" s="4">
        <f t="shared" si="6"/>
        <v>15526000</v>
      </c>
      <c r="V32" s="5">
        <v>1.6299999999999999E-2</v>
      </c>
    </row>
    <row r="33" spans="1:22" x14ac:dyDescent="0.2">
      <c r="A33" s="16" t="s">
        <v>321</v>
      </c>
      <c r="B33" s="4">
        <v>522200</v>
      </c>
      <c r="C33" s="4">
        <v>6225000</v>
      </c>
      <c r="D33" s="4">
        <v>-5702800</v>
      </c>
      <c r="E33" s="4">
        <v>-173212390000</v>
      </c>
      <c r="F33" s="4">
        <f t="shared" si="4"/>
        <v>764199914089</v>
      </c>
      <c r="G33" s="4">
        <v>1483400</v>
      </c>
      <c r="H33" s="4">
        <v>610300</v>
      </c>
      <c r="I33" s="4">
        <v>873100</v>
      </c>
      <c r="J33" s="4">
        <v>26496345000</v>
      </c>
      <c r="K33" s="4">
        <f t="shared" si="5"/>
        <v>-152197010000</v>
      </c>
      <c r="L33" s="4">
        <v>2979</v>
      </c>
      <c r="M33" s="4">
        <v>4478</v>
      </c>
      <c r="N33" s="4">
        <v>625</v>
      </c>
      <c r="O33" s="4">
        <v>868</v>
      </c>
      <c r="P33" s="4">
        <v>8828700</v>
      </c>
      <c r="Q33" s="4">
        <v>15065600</v>
      </c>
      <c r="R33" s="5">
        <v>-4.8999999999999998E-3</v>
      </c>
      <c r="S33" s="4">
        <v>24763200</v>
      </c>
      <c r="T33" s="4">
        <f t="shared" si="2"/>
        <v>21331060</v>
      </c>
      <c r="U33" s="4">
        <f t="shared" si="6"/>
        <v>15526000</v>
      </c>
      <c r="V33" s="5">
        <v>1.9599999999999999E-2</v>
      </c>
    </row>
    <row r="34" spans="1:22" x14ac:dyDescent="0.2">
      <c r="A34" s="16" t="s">
        <v>320</v>
      </c>
      <c r="B34" s="4">
        <v>1414500</v>
      </c>
      <c r="C34" s="4">
        <v>944300</v>
      </c>
      <c r="D34" s="4">
        <v>470200</v>
      </c>
      <c r="E34" s="4">
        <v>14840140000</v>
      </c>
      <c r="F34" s="4">
        <f t="shared" si="4"/>
        <v>937412304089</v>
      </c>
      <c r="G34" s="4">
        <v>1572200</v>
      </c>
      <c r="H34" s="4">
        <v>1171600</v>
      </c>
      <c r="I34" s="4">
        <v>400600</v>
      </c>
      <c r="J34" s="4">
        <v>12240555000</v>
      </c>
      <c r="K34" s="4">
        <f t="shared" si="5"/>
        <v>-178693355000</v>
      </c>
      <c r="L34" s="4">
        <v>5361</v>
      </c>
      <c r="M34" s="4">
        <v>5322</v>
      </c>
      <c r="N34" s="4">
        <v>1018</v>
      </c>
      <c r="O34" s="4">
        <v>1069</v>
      </c>
      <c r="P34" s="4">
        <v>15988300</v>
      </c>
      <c r="Q34" s="4">
        <v>17513700</v>
      </c>
      <c r="R34" s="5">
        <v>-1.3000000000000001E-2</v>
      </c>
      <c r="S34" s="4">
        <v>33551000</v>
      </c>
      <c r="T34" s="4">
        <f t="shared" si="2"/>
        <v>19046310</v>
      </c>
      <c r="U34" s="4">
        <f t="shared" si="6"/>
        <v>15526000</v>
      </c>
      <c r="V34" s="5">
        <v>2.86E-2</v>
      </c>
    </row>
    <row r="35" spans="1:22" x14ac:dyDescent="0.2">
      <c r="A35" s="16" t="s">
        <v>319</v>
      </c>
      <c r="B35" s="4">
        <v>65100</v>
      </c>
      <c r="C35" s="4">
        <v>3156484</v>
      </c>
      <c r="D35" s="4">
        <v>-3091384</v>
      </c>
      <c r="E35" s="4">
        <v>-96350110000</v>
      </c>
      <c r="F35" s="4">
        <f t="shared" si="4"/>
        <v>922572164089</v>
      </c>
      <c r="G35" s="4">
        <v>511000</v>
      </c>
      <c r="H35" s="4">
        <v>633800</v>
      </c>
      <c r="I35" s="4">
        <v>-122800</v>
      </c>
      <c r="J35" s="4">
        <v>-3827430000</v>
      </c>
      <c r="K35" s="4">
        <f t="shared" si="5"/>
        <v>-190933910000</v>
      </c>
      <c r="L35" s="4">
        <v>2206</v>
      </c>
      <c r="M35" s="4">
        <v>3481</v>
      </c>
      <c r="N35" s="4">
        <v>353</v>
      </c>
      <c r="O35" s="4">
        <v>618</v>
      </c>
      <c r="P35" s="4">
        <v>5154500</v>
      </c>
      <c r="Q35" s="4">
        <v>10304300</v>
      </c>
      <c r="R35" s="5">
        <v>-1.44E-2</v>
      </c>
      <c r="S35" s="4">
        <v>15526000</v>
      </c>
      <c r="T35" s="4">
        <f t="shared" si="2"/>
        <v>18654120</v>
      </c>
      <c r="U35" s="4">
        <f t="shared" si="6"/>
        <v>16273300</v>
      </c>
      <c r="V35" s="5">
        <v>1.5900000000000001E-2</v>
      </c>
    </row>
    <row r="36" spans="1:22" x14ac:dyDescent="0.2">
      <c r="A36" s="16" t="s">
        <v>318</v>
      </c>
      <c r="B36" s="4">
        <v>6968200</v>
      </c>
      <c r="C36" s="4">
        <v>918294</v>
      </c>
      <c r="D36" s="4">
        <v>6049906</v>
      </c>
      <c r="E36" s="4">
        <v>191529280000</v>
      </c>
      <c r="F36" s="4">
        <f t="shared" si="4"/>
        <v>1018922274089</v>
      </c>
      <c r="G36" s="4">
        <v>1521000</v>
      </c>
      <c r="H36" s="4">
        <v>3469700</v>
      </c>
      <c r="I36" s="4">
        <v>-1948700</v>
      </c>
      <c r="J36" s="4">
        <v>-61733360000</v>
      </c>
      <c r="K36" s="4">
        <f t="shared" si="5"/>
        <v>-187106480000</v>
      </c>
      <c r="L36" s="4">
        <v>7582</v>
      </c>
      <c r="M36" s="4">
        <v>6369</v>
      </c>
      <c r="N36" s="4">
        <v>1544</v>
      </c>
      <c r="O36" s="4">
        <v>1269</v>
      </c>
      <c r="P36" s="4">
        <v>25219700</v>
      </c>
      <c r="Q36" s="4">
        <v>19186400</v>
      </c>
      <c r="R36" s="5">
        <v>2.6099999999999998E-2</v>
      </c>
      <c r="S36" s="4">
        <v>45678100</v>
      </c>
      <c r="T36" s="4">
        <f t="shared" si="2"/>
        <v>17531950</v>
      </c>
      <c r="U36" s="4">
        <f t="shared" si="6"/>
        <v>12202200</v>
      </c>
      <c r="V36" s="5">
        <v>3.6000000000000004E-2</v>
      </c>
    </row>
    <row r="37" spans="1:22" x14ac:dyDescent="0.2">
      <c r="A37" s="16" t="s">
        <v>317</v>
      </c>
      <c r="B37" s="4">
        <v>758800</v>
      </c>
      <c r="C37" s="4">
        <v>3517404</v>
      </c>
      <c r="D37" s="4">
        <v>-2758604</v>
      </c>
      <c r="E37" s="4">
        <v>-84834710000</v>
      </c>
      <c r="F37" s="4">
        <f t="shared" si="4"/>
        <v>827392994089</v>
      </c>
      <c r="G37" s="4">
        <v>426300</v>
      </c>
      <c r="H37" s="4">
        <v>934900</v>
      </c>
      <c r="I37" s="4">
        <v>-508600</v>
      </c>
      <c r="J37" s="4">
        <v>-15626915000</v>
      </c>
      <c r="K37" s="4">
        <f t="shared" si="5"/>
        <v>-125373120000</v>
      </c>
      <c r="L37" s="4">
        <v>2983</v>
      </c>
      <c r="M37" s="4">
        <v>2737</v>
      </c>
      <c r="N37" s="4">
        <v>623</v>
      </c>
      <c r="O37" s="4">
        <v>681</v>
      </c>
      <c r="P37" s="4">
        <v>7618200</v>
      </c>
      <c r="Q37" s="4">
        <v>8306900</v>
      </c>
      <c r="R37" s="5">
        <v>0</v>
      </c>
      <c r="S37" s="4">
        <v>16318900</v>
      </c>
      <c r="T37" s="4">
        <f t="shared" si="2"/>
        <v>17080800</v>
      </c>
      <c r="U37" s="4">
        <f t="shared" si="6"/>
        <v>12202200</v>
      </c>
      <c r="V37" s="5">
        <v>1.6200000000000003E-2</v>
      </c>
    </row>
    <row r="38" spans="1:22" x14ac:dyDescent="0.2">
      <c r="A38" s="16" t="s">
        <v>316</v>
      </c>
      <c r="B38" s="4">
        <v>275103</v>
      </c>
      <c r="C38" s="4">
        <v>1082300</v>
      </c>
      <c r="D38" s="4">
        <v>-807197</v>
      </c>
      <c r="E38" s="4">
        <v>-24763920000</v>
      </c>
      <c r="F38" s="4">
        <f t="shared" si="4"/>
        <v>912227704089</v>
      </c>
      <c r="G38" s="4">
        <v>479300</v>
      </c>
      <c r="H38" s="4">
        <v>873400</v>
      </c>
      <c r="I38" s="4">
        <v>-394100</v>
      </c>
      <c r="J38" s="4">
        <v>-12070830000</v>
      </c>
      <c r="K38" s="4">
        <f t="shared" si="5"/>
        <v>-109746205000</v>
      </c>
      <c r="L38" s="4">
        <v>2190</v>
      </c>
      <c r="M38" s="4">
        <v>4070</v>
      </c>
      <c r="N38" s="4">
        <v>381</v>
      </c>
      <c r="O38" s="4">
        <v>610</v>
      </c>
      <c r="P38" s="4">
        <v>5952600</v>
      </c>
      <c r="Q38" s="4">
        <v>9816900</v>
      </c>
      <c r="R38" s="5">
        <v>-3.2000000000000002E-3</v>
      </c>
      <c r="S38" s="4">
        <v>16273300</v>
      </c>
      <c r="T38" s="4">
        <f t="shared" si="2"/>
        <v>16346990</v>
      </c>
      <c r="U38" s="4">
        <f t="shared" si="6"/>
        <v>12202200</v>
      </c>
      <c r="V38" s="5">
        <v>1.6200000000000003E-2</v>
      </c>
    </row>
    <row r="39" spans="1:22" x14ac:dyDescent="0.2">
      <c r="A39" s="16" t="s">
        <v>315</v>
      </c>
      <c r="B39" s="4">
        <v>429150</v>
      </c>
      <c r="C39" s="4">
        <v>4269500</v>
      </c>
      <c r="D39" s="4">
        <v>-3840350</v>
      </c>
      <c r="E39" s="4">
        <v>-119090580000</v>
      </c>
      <c r="F39" s="4">
        <f t="shared" ref="F39:F44" si="7">E39+F40</f>
        <v>936991624089</v>
      </c>
      <c r="G39" s="4">
        <v>827900</v>
      </c>
      <c r="H39" s="4">
        <v>867500</v>
      </c>
      <c r="I39" s="4">
        <v>-39600</v>
      </c>
      <c r="J39" s="4">
        <v>-1248115000</v>
      </c>
      <c r="K39" s="4">
        <f t="shared" ref="K39:K44" si="8">K40+J39</f>
        <v>-97675375000</v>
      </c>
      <c r="L39" s="4">
        <v>2523</v>
      </c>
      <c r="M39" s="4">
        <v>5386</v>
      </c>
      <c r="N39" s="4">
        <v>388</v>
      </c>
      <c r="O39" s="4">
        <v>823</v>
      </c>
      <c r="P39" s="4">
        <v>5553600</v>
      </c>
      <c r="Q39" s="4">
        <v>14123700</v>
      </c>
      <c r="R39" s="5">
        <v>-1.46E-2</v>
      </c>
      <c r="S39" s="4">
        <v>20883800</v>
      </c>
      <c r="T39" s="4">
        <f t="shared" ref="T39:T44" si="9">AVERAGE(S40:S49)</f>
        <v>16007520</v>
      </c>
      <c r="U39" s="4">
        <f t="shared" ref="U39:U44" si="10">MIN(S40:S44)</f>
        <v>10703500</v>
      </c>
      <c r="V39" s="5">
        <v>2.0799999999999999E-2</v>
      </c>
    </row>
    <row r="40" spans="1:22" x14ac:dyDescent="0.2">
      <c r="A40" s="16" t="s">
        <v>314</v>
      </c>
      <c r="B40" s="4">
        <v>315300</v>
      </c>
      <c r="C40" s="4">
        <v>1799500</v>
      </c>
      <c r="D40" s="4">
        <v>-1484200</v>
      </c>
      <c r="E40" s="4">
        <v>-46471220000</v>
      </c>
      <c r="F40" s="4">
        <f t="shared" si="7"/>
        <v>1056082204089</v>
      </c>
      <c r="G40" s="4">
        <v>565500</v>
      </c>
      <c r="H40" s="4">
        <v>1718800</v>
      </c>
      <c r="I40" s="4">
        <v>-1153300</v>
      </c>
      <c r="J40" s="4">
        <v>-36154330000</v>
      </c>
      <c r="K40" s="4">
        <f t="shared" si="8"/>
        <v>-96427260000</v>
      </c>
      <c r="L40" s="4">
        <v>3234</v>
      </c>
      <c r="M40" s="4">
        <v>3377</v>
      </c>
      <c r="N40" s="4">
        <v>613</v>
      </c>
      <c r="O40" s="4">
        <v>710</v>
      </c>
      <c r="P40" s="4">
        <v>8202500</v>
      </c>
      <c r="Q40" s="4">
        <v>8598000</v>
      </c>
      <c r="R40" s="5">
        <v>4.8999999999999998E-3</v>
      </c>
      <c r="S40" s="4">
        <v>17188200</v>
      </c>
      <c r="T40" s="4">
        <f t="shared" si="9"/>
        <v>16033330</v>
      </c>
      <c r="U40" s="4">
        <f t="shared" si="10"/>
        <v>10703500</v>
      </c>
      <c r="V40" s="5">
        <v>2.2099999999999998E-2</v>
      </c>
    </row>
    <row r="41" spans="1:22" x14ac:dyDescent="0.2">
      <c r="A41" s="16" t="s">
        <v>310</v>
      </c>
      <c r="B41" s="4">
        <v>864100</v>
      </c>
      <c r="C41" s="4">
        <v>102400</v>
      </c>
      <c r="D41" s="4">
        <v>761700</v>
      </c>
      <c r="E41" s="4">
        <v>23671160000</v>
      </c>
      <c r="F41" s="4">
        <f t="shared" si="7"/>
        <v>1102553424089</v>
      </c>
      <c r="G41" s="4">
        <v>581000</v>
      </c>
      <c r="H41" s="4">
        <v>435200</v>
      </c>
      <c r="I41" s="4">
        <v>145800</v>
      </c>
      <c r="J41" s="4">
        <v>4556405000</v>
      </c>
      <c r="K41" s="4">
        <f t="shared" si="8"/>
        <v>-60272930000</v>
      </c>
      <c r="L41" s="4">
        <v>3393</v>
      </c>
      <c r="M41" s="4">
        <v>2328</v>
      </c>
      <c r="N41" s="4">
        <v>464</v>
      </c>
      <c r="O41" s="4">
        <v>323</v>
      </c>
      <c r="P41" s="4">
        <v>6468600</v>
      </c>
      <c r="Q41" s="4">
        <v>5733600</v>
      </c>
      <c r="R41" s="5">
        <v>9.7999999999999997E-3</v>
      </c>
      <c r="S41" s="4">
        <v>12202200</v>
      </c>
      <c r="T41" s="4">
        <f t="shared" si="9"/>
        <v>17380960</v>
      </c>
      <c r="U41" s="4">
        <f t="shared" si="10"/>
        <v>10703500</v>
      </c>
      <c r="V41" s="5">
        <v>1.4499999999999999E-2</v>
      </c>
    </row>
    <row r="42" spans="1:22" x14ac:dyDescent="0.2">
      <c r="A42" s="16" t="s">
        <v>309</v>
      </c>
      <c r="B42" s="4">
        <v>2073100</v>
      </c>
      <c r="C42" s="4">
        <v>1592400</v>
      </c>
      <c r="D42" s="4">
        <v>480700</v>
      </c>
      <c r="E42" s="4">
        <v>14801140000</v>
      </c>
      <c r="F42" s="4">
        <f t="shared" si="7"/>
        <v>1078882264089</v>
      </c>
      <c r="G42" s="4">
        <v>778100</v>
      </c>
      <c r="H42" s="4">
        <v>2163400</v>
      </c>
      <c r="I42" s="4">
        <v>-1385300</v>
      </c>
      <c r="J42" s="4">
        <v>-41545930000</v>
      </c>
      <c r="K42" s="4">
        <f t="shared" si="8"/>
        <v>-64829335000</v>
      </c>
      <c r="L42" s="4">
        <v>2878</v>
      </c>
      <c r="M42" s="4">
        <v>2437</v>
      </c>
      <c r="N42" s="4">
        <v>530</v>
      </c>
      <c r="O42" s="4">
        <v>409</v>
      </c>
      <c r="P42" s="4">
        <v>7336000</v>
      </c>
      <c r="Q42" s="4">
        <v>5561300</v>
      </c>
      <c r="R42" s="5">
        <v>6.6E-3</v>
      </c>
      <c r="S42" s="4">
        <v>15373200</v>
      </c>
      <c r="T42" s="4">
        <f t="shared" si="9"/>
        <v>17836330</v>
      </c>
      <c r="U42" s="4">
        <f t="shared" si="10"/>
        <v>10703500</v>
      </c>
      <c r="V42" s="5">
        <v>1.29E-2</v>
      </c>
    </row>
    <row r="43" spans="1:22" x14ac:dyDescent="0.2">
      <c r="A43" s="16" t="s">
        <v>306</v>
      </c>
      <c r="B43" s="4">
        <v>3417900</v>
      </c>
      <c r="C43" s="4">
        <v>362000</v>
      </c>
      <c r="D43" s="4">
        <v>3055900</v>
      </c>
      <c r="E43" s="4">
        <v>92951040000</v>
      </c>
      <c r="F43" s="4">
        <f t="shared" si="7"/>
        <v>1064081124089</v>
      </c>
      <c r="G43" s="4">
        <v>1958500</v>
      </c>
      <c r="H43" s="4">
        <v>1246400</v>
      </c>
      <c r="I43" s="4">
        <v>712100</v>
      </c>
      <c r="J43" s="4">
        <v>22051395000</v>
      </c>
      <c r="K43" s="4">
        <f t="shared" si="8"/>
        <v>-23283405000</v>
      </c>
      <c r="L43" s="4">
        <v>4920</v>
      </c>
      <c r="M43" s="4">
        <v>2413</v>
      </c>
      <c r="N43" s="4">
        <v>916</v>
      </c>
      <c r="O43" s="4">
        <v>507</v>
      </c>
      <c r="P43" s="4">
        <v>12430400</v>
      </c>
      <c r="Q43" s="4">
        <v>7106200</v>
      </c>
      <c r="R43" s="5">
        <v>2.35E-2</v>
      </c>
      <c r="S43" s="4">
        <v>20315900</v>
      </c>
      <c r="T43" s="4">
        <f t="shared" si="9"/>
        <v>17187740</v>
      </c>
      <c r="U43" s="4">
        <f t="shared" si="10"/>
        <v>8935200</v>
      </c>
      <c r="V43" s="5">
        <v>3.2500000000000001E-2</v>
      </c>
    </row>
    <row r="44" spans="1:22" x14ac:dyDescent="0.2">
      <c r="A44" s="16" t="s">
        <v>305</v>
      </c>
      <c r="B44" s="4">
        <v>752800</v>
      </c>
      <c r="C44" s="4">
        <v>1664800</v>
      </c>
      <c r="D44" s="4">
        <v>-912000</v>
      </c>
      <c r="E44" s="4">
        <v>-27244160000</v>
      </c>
      <c r="F44" s="4">
        <f t="shared" si="7"/>
        <v>971130084089</v>
      </c>
      <c r="G44" s="4">
        <v>1711500</v>
      </c>
      <c r="H44" s="4">
        <v>473000</v>
      </c>
      <c r="I44" s="4">
        <v>1238500</v>
      </c>
      <c r="J44" s="4">
        <v>37004720000</v>
      </c>
      <c r="K44" s="4">
        <f t="shared" si="8"/>
        <v>-45334800000</v>
      </c>
      <c r="L44" s="4">
        <v>1242</v>
      </c>
      <c r="M44" s="4">
        <v>2158</v>
      </c>
      <c r="N44" s="4">
        <v>263</v>
      </c>
      <c r="O44" s="4">
        <v>434</v>
      </c>
      <c r="P44" s="4">
        <v>4502000</v>
      </c>
      <c r="Q44" s="4">
        <v>5554300</v>
      </c>
      <c r="R44" s="5">
        <v>3.4000000000000002E-3</v>
      </c>
      <c r="S44" s="4">
        <v>10703500</v>
      </c>
      <c r="T44" s="4">
        <f t="shared" si="9"/>
        <v>18055670</v>
      </c>
      <c r="U44" s="4">
        <f t="shared" si="10"/>
        <v>8935200</v>
      </c>
      <c r="V44" s="5">
        <v>1.3300000000000001E-2</v>
      </c>
    </row>
    <row r="45" spans="1:22" x14ac:dyDescent="0.2">
      <c r="A45" s="16" t="s">
        <v>304</v>
      </c>
      <c r="B45" s="4">
        <v>989560</v>
      </c>
      <c r="C45" s="4">
        <v>1508900</v>
      </c>
      <c r="D45" s="4">
        <v>-519340</v>
      </c>
      <c r="E45" s="4">
        <v>-15510614979</v>
      </c>
      <c r="F45" s="4">
        <f t="shared" ref="F45:F55" si="11">E45+F46</f>
        <v>998374244089</v>
      </c>
      <c r="G45" s="4">
        <v>1240000</v>
      </c>
      <c r="H45" s="4">
        <v>339500</v>
      </c>
      <c r="I45" s="4">
        <v>900500</v>
      </c>
      <c r="J45" s="4">
        <v>26892675000</v>
      </c>
      <c r="K45" s="4">
        <f t="shared" ref="K45:K55" si="12">K46+J45</f>
        <v>-82339520000</v>
      </c>
      <c r="L45" s="4">
        <v>1929</v>
      </c>
      <c r="M45" s="4">
        <v>2547</v>
      </c>
      <c r="N45" s="4">
        <v>336</v>
      </c>
      <c r="O45" s="4">
        <v>367</v>
      </c>
      <c r="P45" s="4">
        <v>4418300</v>
      </c>
      <c r="Q45" s="4">
        <v>5304400</v>
      </c>
      <c r="R45" s="5">
        <v>-3.3E-3</v>
      </c>
      <c r="S45" s="4">
        <v>11604100</v>
      </c>
      <c r="T45" s="4">
        <f t="shared" ref="T45:T61" si="13">AVERAGE(S46:S55)</f>
        <v>18371110</v>
      </c>
      <c r="U45" s="4">
        <f t="shared" ref="U45:U55" si="14">MIN(S46:S50)</f>
        <v>8935200</v>
      </c>
      <c r="V45" s="5">
        <v>1.4999999999999999E-2</v>
      </c>
    </row>
    <row r="46" spans="1:22" x14ac:dyDescent="0.2">
      <c r="A46" s="16" t="s">
        <v>303</v>
      </c>
      <c r="B46" s="4">
        <v>2550700</v>
      </c>
      <c r="C46" s="4">
        <v>2272800</v>
      </c>
      <c r="D46" s="4">
        <v>277900</v>
      </c>
      <c r="E46" s="4">
        <v>8371173168</v>
      </c>
      <c r="F46" s="4">
        <f t="shared" si="11"/>
        <v>1013884859068</v>
      </c>
      <c r="G46" s="4">
        <v>1714700</v>
      </c>
      <c r="H46" s="4">
        <v>442300</v>
      </c>
      <c r="I46" s="4">
        <v>1272400</v>
      </c>
      <c r="J46" s="4">
        <v>38305420000</v>
      </c>
      <c r="K46" s="4">
        <f t="shared" si="12"/>
        <v>-109232195000</v>
      </c>
      <c r="L46" s="4">
        <v>3996</v>
      </c>
      <c r="M46" s="4">
        <v>7132</v>
      </c>
      <c r="N46" s="4">
        <v>725</v>
      </c>
      <c r="O46" s="4">
        <v>1439</v>
      </c>
      <c r="P46" s="4">
        <v>10888900</v>
      </c>
      <c r="Q46" s="4">
        <v>22510400</v>
      </c>
      <c r="R46" s="5">
        <v>-2.6699999999999998E-2</v>
      </c>
      <c r="S46" s="4">
        <v>34456400</v>
      </c>
      <c r="T46" s="4">
        <f t="shared" si="13"/>
        <v>16449640.6</v>
      </c>
      <c r="U46" s="4">
        <f t="shared" si="14"/>
        <v>8935200</v>
      </c>
      <c r="V46" s="5">
        <v>3.56E-2</v>
      </c>
    </row>
    <row r="47" spans="1:22" x14ac:dyDescent="0.2">
      <c r="A47" s="16" t="s">
        <v>299</v>
      </c>
      <c r="B47" s="4">
        <v>3340900</v>
      </c>
      <c r="C47" s="4">
        <v>34650</v>
      </c>
      <c r="D47" s="4">
        <v>3306250</v>
      </c>
      <c r="E47" s="4">
        <v>100897513531</v>
      </c>
      <c r="F47" s="4">
        <f t="shared" si="11"/>
        <v>1005513685900</v>
      </c>
      <c r="G47" s="4">
        <v>710500</v>
      </c>
      <c r="H47" s="4">
        <v>273200</v>
      </c>
      <c r="I47" s="4">
        <v>437300</v>
      </c>
      <c r="J47" s="4">
        <v>13231170000</v>
      </c>
      <c r="K47" s="4">
        <f t="shared" si="12"/>
        <v>-147537615000</v>
      </c>
      <c r="L47" s="4">
        <v>2023</v>
      </c>
      <c r="M47" s="4">
        <v>1362</v>
      </c>
      <c r="N47" s="4">
        <v>434</v>
      </c>
      <c r="O47" s="4">
        <v>256</v>
      </c>
      <c r="P47" s="4">
        <v>5844300</v>
      </c>
      <c r="Q47" s="4">
        <v>3388300</v>
      </c>
      <c r="R47" s="5">
        <v>1.1599999999999999E-2</v>
      </c>
      <c r="S47" s="4">
        <v>11807400</v>
      </c>
      <c r="T47" s="4">
        <f t="shared" si="13"/>
        <v>16585409.4</v>
      </c>
      <c r="U47" s="4">
        <f t="shared" si="14"/>
        <v>8935200</v>
      </c>
      <c r="V47" s="5">
        <v>1.3100000000000001E-2</v>
      </c>
    </row>
    <row r="48" spans="1:22" x14ac:dyDescent="0.2">
      <c r="A48" s="16" t="s">
        <v>298</v>
      </c>
      <c r="B48" s="4">
        <v>2067900</v>
      </c>
      <c r="C48" s="4">
        <v>155700</v>
      </c>
      <c r="D48" s="4">
        <v>1912200</v>
      </c>
      <c r="E48" s="4">
        <v>58241780000</v>
      </c>
      <c r="F48" s="4">
        <f t="shared" si="11"/>
        <v>904616172369</v>
      </c>
      <c r="G48" s="4">
        <v>374600</v>
      </c>
      <c r="H48" s="4">
        <v>805500</v>
      </c>
      <c r="I48" s="4">
        <v>-430900</v>
      </c>
      <c r="J48" s="4">
        <v>-13091560000</v>
      </c>
      <c r="K48" s="4">
        <f t="shared" si="12"/>
        <v>-160768785000</v>
      </c>
      <c r="L48" s="4">
        <v>1430</v>
      </c>
      <c r="M48" s="4">
        <v>1487</v>
      </c>
      <c r="N48" s="4">
        <v>273</v>
      </c>
      <c r="O48" s="4">
        <v>344</v>
      </c>
      <c r="P48" s="4">
        <v>3586800</v>
      </c>
      <c r="Q48" s="4">
        <v>5346400</v>
      </c>
      <c r="R48" s="5">
        <v>1.7000000000000001E-3</v>
      </c>
      <c r="S48" s="4">
        <v>8935200</v>
      </c>
      <c r="T48" s="4">
        <f t="shared" si="13"/>
        <v>16997876</v>
      </c>
      <c r="U48" s="4">
        <f t="shared" si="14"/>
        <v>13830000</v>
      </c>
      <c r="V48" s="5">
        <v>1.15E-2</v>
      </c>
    </row>
    <row r="49" spans="1:22" x14ac:dyDescent="0.2">
      <c r="A49" s="16" t="s">
        <v>286</v>
      </c>
      <c r="B49" s="4">
        <v>4593800</v>
      </c>
      <c r="C49" s="4">
        <v>5038308</v>
      </c>
      <c r="D49" s="4">
        <v>-444508</v>
      </c>
      <c r="E49" s="4">
        <v>-12241770000</v>
      </c>
      <c r="F49" s="4">
        <f t="shared" si="11"/>
        <v>846374392369</v>
      </c>
      <c r="G49" s="4">
        <v>1001300</v>
      </c>
      <c r="H49" s="4">
        <v>400700</v>
      </c>
      <c r="I49" s="4">
        <v>600600</v>
      </c>
      <c r="J49" s="4">
        <v>18343525000</v>
      </c>
      <c r="K49" s="4">
        <f t="shared" si="12"/>
        <v>-147677225000</v>
      </c>
      <c r="L49" s="4">
        <v>2101</v>
      </c>
      <c r="M49" s="4">
        <v>4805</v>
      </c>
      <c r="N49" s="4">
        <v>275</v>
      </c>
      <c r="O49" s="4">
        <v>907</v>
      </c>
      <c r="P49" s="4">
        <v>4223000</v>
      </c>
      <c r="Q49" s="4">
        <v>10122800</v>
      </c>
      <c r="R49" s="5">
        <v>-6.6E-3</v>
      </c>
      <c r="S49" s="4">
        <v>17489100</v>
      </c>
      <c r="T49" s="4">
        <f t="shared" si="13"/>
        <v>19363960.199999999</v>
      </c>
      <c r="U49" s="4">
        <f t="shared" si="14"/>
        <v>13830000</v>
      </c>
      <c r="V49" s="5">
        <v>1.6299999999999999E-2</v>
      </c>
    </row>
    <row r="50" spans="1:22" x14ac:dyDescent="0.2">
      <c r="A50" s="16" t="s">
        <v>285</v>
      </c>
      <c r="B50" s="4">
        <v>1782200</v>
      </c>
      <c r="C50" s="4">
        <v>3060000</v>
      </c>
      <c r="D50" s="4">
        <v>-1277800</v>
      </c>
      <c r="E50" s="4">
        <v>-39180250000</v>
      </c>
      <c r="F50" s="4">
        <f t="shared" si="11"/>
        <v>858616162369</v>
      </c>
      <c r="G50" s="4">
        <v>670700</v>
      </c>
      <c r="H50" s="4">
        <v>596300</v>
      </c>
      <c r="I50" s="4">
        <v>74400</v>
      </c>
      <c r="J50" s="4">
        <v>2274475000</v>
      </c>
      <c r="K50" s="4">
        <f t="shared" si="12"/>
        <v>-166020750000</v>
      </c>
      <c r="L50" s="4">
        <v>1824</v>
      </c>
      <c r="M50" s="4">
        <v>3870</v>
      </c>
      <c r="N50" s="4">
        <v>348</v>
      </c>
      <c r="O50" s="4">
        <v>859</v>
      </c>
      <c r="P50" s="4">
        <v>4859600</v>
      </c>
      <c r="Q50" s="4">
        <v>12331800</v>
      </c>
      <c r="R50" s="5">
        <v>-8.1000000000000013E-3</v>
      </c>
      <c r="S50" s="4">
        <v>17446300</v>
      </c>
      <c r="T50" s="4">
        <f t="shared" si="13"/>
        <v>20064711.699999999</v>
      </c>
      <c r="U50" s="4">
        <f t="shared" si="14"/>
        <v>13830000</v>
      </c>
      <c r="V50" s="5">
        <v>2.2599999999999999E-2</v>
      </c>
    </row>
    <row r="51" spans="1:22" x14ac:dyDescent="0.2">
      <c r="A51" s="16" t="s">
        <v>284</v>
      </c>
      <c r="B51" s="4">
        <v>3783300</v>
      </c>
      <c r="C51" s="4">
        <v>2819400</v>
      </c>
      <c r="D51" s="4">
        <v>963900</v>
      </c>
      <c r="E51" s="4">
        <v>29629090000</v>
      </c>
      <c r="F51" s="4">
        <f t="shared" si="11"/>
        <v>897796412369</v>
      </c>
      <c r="G51" s="4">
        <v>980100</v>
      </c>
      <c r="H51" s="4">
        <v>879900</v>
      </c>
      <c r="I51" s="4">
        <v>100200</v>
      </c>
      <c r="J51" s="4">
        <v>3001840000</v>
      </c>
      <c r="K51" s="4">
        <f t="shared" si="12"/>
        <v>-168295225000</v>
      </c>
      <c r="L51" s="4">
        <v>6254</v>
      </c>
      <c r="M51" s="4">
        <v>3890</v>
      </c>
      <c r="N51" s="4">
        <v>1054</v>
      </c>
      <c r="O51" s="4">
        <v>723</v>
      </c>
      <c r="P51" s="4">
        <v>13853000</v>
      </c>
      <c r="Q51" s="4">
        <v>9893600</v>
      </c>
      <c r="R51" s="5">
        <v>8.199999999999999E-3</v>
      </c>
      <c r="S51" s="4">
        <v>25678500</v>
      </c>
      <c r="T51" s="4">
        <f t="shared" si="13"/>
        <v>20007450.800000001</v>
      </c>
      <c r="U51" s="4">
        <f t="shared" si="14"/>
        <v>13830000</v>
      </c>
      <c r="V51" s="5">
        <v>2.7300000000000001E-2</v>
      </c>
    </row>
    <row r="52" spans="1:22" x14ac:dyDescent="0.2">
      <c r="A52" s="16" t="s">
        <v>283</v>
      </c>
      <c r="B52" s="4">
        <v>4657900</v>
      </c>
      <c r="C52" s="4">
        <v>229800</v>
      </c>
      <c r="D52" s="4">
        <v>4428100</v>
      </c>
      <c r="E52" s="4">
        <v>135594830000</v>
      </c>
      <c r="F52" s="4">
        <f t="shared" si="11"/>
        <v>868167322369</v>
      </c>
      <c r="G52" s="4">
        <v>362800</v>
      </c>
      <c r="H52" s="4">
        <v>2877200</v>
      </c>
      <c r="I52" s="4">
        <v>-2514400</v>
      </c>
      <c r="J52" s="4">
        <v>-76464010000</v>
      </c>
      <c r="K52" s="4">
        <f t="shared" si="12"/>
        <v>-171297065000</v>
      </c>
      <c r="L52" s="4">
        <v>3049</v>
      </c>
      <c r="M52" s="4">
        <v>2412</v>
      </c>
      <c r="N52" s="4">
        <v>577</v>
      </c>
      <c r="O52" s="4">
        <v>576</v>
      </c>
      <c r="P52" s="4">
        <v>8123200</v>
      </c>
      <c r="Q52" s="4">
        <v>9157600</v>
      </c>
      <c r="R52" s="5">
        <v>8.3000000000000001E-3</v>
      </c>
      <c r="S52" s="4">
        <v>19926900</v>
      </c>
      <c r="T52" s="4">
        <f t="shared" si="13"/>
        <v>19690850.800000001</v>
      </c>
      <c r="U52" s="4">
        <f t="shared" si="14"/>
        <v>13165088</v>
      </c>
      <c r="V52" s="5">
        <v>1.47E-2</v>
      </c>
    </row>
    <row r="53" spans="1:22" x14ac:dyDescent="0.2">
      <c r="A53" s="16" t="s">
        <v>282</v>
      </c>
      <c r="B53" s="4">
        <v>2219200</v>
      </c>
      <c r="C53" s="4">
        <v>105100</v>
      </c>
      <c r="D53" s="4">
        <v>2114100</v>
      </c>
      <c r="E53" s="4">
        <v>63983050000</v>
      </c>
      <c r="F53" s="4">
        <f t="shared" si="11"/>
        <v>732572492369</v>
      </c>
      <c r="G53" s="4">
        <v>1091800</v>
      </c>
      <c r="H53" s="4">
        <v>1482400</v>
      </c>
      <c r="I53" s="4">
        <v>-390600</v>
      </c>
      <c r="J53" s="4">
        <v>-11787890000</v>
      </c>
      <c r="K53" s="4">
        <f t="shared" si="12"/>
        <v>-94833055000</v>
      </c>
      <c r="L53" s="4">
        <v>2282</v>
      </c>
      <c r="M53" s="4">
        <v>2320</v>
      </c>
      <c r="N53" s="4">
        <v>474</v>
      </c>
      <c r="O53" s="4">
        <v>416</v>
      </c>
      <c r="P53" s="4">
        <v>7080500</v>
      </c>
      <c r="Q53" s="4">
        <v>6318000</v>
      </c>
      <c r="R53" s="5">
        <v>-1.6000000000000001E-3</v>
      </c>
      <c r="S53" s="4">
        <v>13830000</v>
      </c>
      <c r="T53" s="4">
        <f t="shared" si="13"/>
        <v>19893555.5</v>
      </c>
      <c r="U53" s="4">
        <f t="shared" si="14"/>
        <v>13059866</v>
      </c>
      <c r="V53" s="5">
        <v>1.4800000000000001E-2</v>
      </c>
    </row>
    <row r="54" spans="1:22" x14ac:dyDescent="0.2">
      <c r="A54" s="16" t="s">
        <v>281</v>
      </c>
      <c r="B54" s="4">
        <v>2488000</v>
      </c>
      <c r="C54" s="4">
        <v>134920</v>
      </c>
      <c r="D54" s="4">
        <v>2353080</v>
      </c>
      <c r="E54" s="4">
        <v>70992800000</v>
      </c>
      <c r="F54" s="4">
        <f t="shared" si="11"/>
        <v>668589442369</v>
      </c>
      <c r="G54" s="4">
        <v>1826000</v>
      </c>
      <c r="H54" s="4">
        <v>682700</v>
      </c>
      <c r="I54" s="4">
        <v>1143300</v>
      </c>
      <c r="J54" s="4">
        <v>34559275000</v>
      </c>
      <c r="K54" s="4">
        <f t="shared" si="12"/>
        <v>-83045165000</v>
      </c>
      <c r="L54" s="4">
        <v>3694</v>
      </c>
      <c r="M54" s="4">
        <v>2203</v>
      </c>
      <c r="N54" s="4">
        <v>689</v>
      </c>
      <c r="O54" s="4">
        <v>422</v>
      </c>
      <c r="P54" s="4">
        <v>11230700</v>
      </c>
      <c r="Q54" s="4">
        <v>6403900</v>
      </c>
      <c r="R54" s="5">
        <v>1.6799999999999999E-2</v>
      </c>
      <c r="S54" s="4">
        <v>19382800</v>
      </c>
      <c r="T54" s="4">
        <f t="shared" si="13"/>
        <v>21084756.899999999</v>
      </c>
      <c r="U54" s="4">
        <f t="shared" si="14"/>
        <v>13059866</v>
      </c>
      <c r="V54" s="5">
        <v>1.1599999999999999E-2</v>
      </c>
    </row>
    <row r="55" spans="1:22" x14ac:dyDescent="0.2">
      <c r="A55" s="16" t="s">
        <v>280</v>
      </c>
      <c r="B55" s="4">
        <v>710600</v>
      </c>
      <c r="C55" s="4">
        <v>35100</v>
      </c>
      <c r="D55" s="4">
        <v>675500</v>
      </c>
      <c r="E55" s="4">
        <v>20195670000</v>
      </c>
      <c r="F55" s="4">
        <f t="shared" si="11"/>
        <v>597596642369</v>
      </c>
      <c r="G55" s="4">
        <v>1493000</v>
      </c>
      <c r="H55" s="4">
        <v>284500</v>
      </c>
      <c r="I55" s="4">
        <v>1208500</v>
      </c>
      <c r="J55" s="4">
        <v>36070495000</v>
      </c>
      <c r="K55" s="4">
        <f t="shared" si="12"/>
        <v>-117604440000</v>
      </c>
      <c r="L55" s="4">
        <v>2860</v>
      </c>
      <c r="M55" s="4">
        <v>2091</v>
      </c>
      <c r="N55" s="4">
        <v>602</v>
      </c>
      <c r="O55" s="4">
        <v>411</v>
      </c>
      <c r="P55" s="4">
        <v>8135800</v>
      </c>
      <c r="Q55" s="4">
        <v>5467100</v>
      </c>
      <c r="R55" s="5">
        <v>3.4000000000000002E-3</v>
      </c>
      <c r="S55" s="4">
        <v>14758500</v>
      </c>
      <c r="T55" s="4">
        <f t="shared" si="13"/>
        <v>22750772</v>
      </c>
      <c r="U55" s="4">
        <f t="shared" si="14"/>
        <v>13059866</v>
      </c>
      <c r="V55" s="5">
        <v>1.9900000000000001E-2</v>
      </c>
    </row>
    <row r="56" spans="1:22" x14ac:dyDescent="0.2">
      <c r="A56" s="16" t="s">
        <v>279</v>
      </c>
      <c r="B56" s="4">
        <v>2191900</v>
      </c>
      <c r="C56" s="4">
        <v>575452</v>
      </c>
      <c r="D56" s="4">
        <v>1616448</v>
      </c>
      <c r="E56" s="4">
        <v>48170140000</v>
      </c>
      <c r="F56" s="4">
        <f t="shared" ref="F56:F130" si="15">E56+F57</f>
        <v>577400972369</v>
      </c>
      <c r="G56" s="4">
        <v>962900</v>
      </c>
      <c r="H56" s="4">
        <v>1285000</v>
      </c>
      <c r="I56" s="4">
        <v>-322100</v>
      </c>
      <c r="J56" s="4">
        <v>-9480800000</v>
      </c>
      <c r="K56" s="4">
        <f t="shared" ref="K56:K76" si="16">K57+J56</f>
        <v>-153674935000</v>
      </c>
      <c r="L56" s="4">
        <v>1974</v>
      </c>
      <c r="M56" s="4">
        <v>2819</v>
      </c>
      <c r="N56" s="4">
        <v>408</v>
      </c>
      <c r="O56" s="4">
        <v>624</v>
      </c>
      <c r="P56" s="4">
        <v>5621500</v>
      </c>
      <c r="Q56" s="4">
        <v>8891800</v>
      </c>
      <c r="R56" s="5">
        <v>-6.6E-3</v>
      </c>
      <c r="S56" s="4">
        <v>15241706</v>
      </c>
      <c r="T56" s="4">
        <f t="shared" si="13"/>
        <v>23225940.199999999</v>
      </c>
      <c r="U56" s="4">
        <f t="shared" ref="U56:U123" si="17">MIN(S57:S61)</f>
        <v>13059866</v>
      </c>
      <c r="V56" s="5">
        <v>1.1699999999999999E-2</v>
      </c>
    </row>
    <row r="57" spans="1:22" x14ac:dyDescent="0.2">
      <c r="A57" s="16" t="s">
        <v>278</v>
      </c>
      <c r="B57" s="4">
        <v>2580400</v>
      </c>
      <c r="C57" s="4">
        <v>33100</v>
      </c>
      <c r="D57" s="4">
        <v>2547300</v>
      </c>
      <c r="E57" s="4">
        <v>75813170000</v>
      </c>
      <c r="F57" s="4">
        <f t="shared" si="15"/>
        <v>529230832369</v>
      </c>
      <c r="G57" s="4">
        <v>539300</v>
      </c>
      <c r="H57" s="4">
        <v>429500</v>
      </c>
      <c r="I57" s="4">
        <v>109800</v>
      </c>
      <c r="J57" s="4">
        <v>3296305000</v>
      </c>
      <c r="K57" s="4">
        <f t="shared" si="16"/>
        <v>-144194135000</v>
      </c>
      <c r="L57" s="4">
        <v>2444</v>
      </c>
      <c r="M57" s="4">
        <v>1784</v>
      </c>
      <c r="N57" s="4">
        <v>428</v>
      </c>
      <c r="O57" s="4">
        <v>357</v>
      </c>
      <c r="P57" s="4">
        <v>5983300</v>
      </c>
      <c r="Q57" s="4">
        <v>7311200</v>
      </c>
      <c r="R57" s="5">
        <v>3.4000000000000002E-3</v>
      </c>
      <c r="S57" s="4">
        <v>13165088</v>
      </c>
      <c r="T57" s="4">
        <f t="shared" si="13"/>
        <v>23390993.899999999</v>
      </c>
      <c r="U57" s="4">
        <f t="shared" si="17"/>
        <v>13059866</v>
      </c>
      <c r="V57" s="5">
        <v>1.01E-2</v>
      </c>
    </row>
    <row r="58" spans="1:22" x14ac:dyDescent="0.2">
      <c r="A58" s="16" t="s">
        <v>275</v>
      </c>
      <c r="B58" s="4">
        <v>2374900</v>
      </c>
      <c r="C58" s="4">
        <v>437200</v>
      </c>
      <c r="D58" s="4">
        <v>1937700</v>
      </c>
      <c r="E58" s="4">
        <v>58040880000</v>
      </c>
      <c r="F58" s="4">
        <f t="shared" si="15"/>
        <v>453417662369</v>
      </c>
      <c r="G58" s="4">
        <v>649800</v>
      </c>
      <c r="H58" s="4">
        <v>232900</v>
      </c>
      <c r="I58" s="4">
        <v>416900</v>
      </c>
      <c r="J58" s="4">
        <v>12490330000</v>
      </c>
      <c r="K58" s="4">
        <f t="shared" si="16"/>
        <v>-147490440000</v>
      </c>
      <c r="L58" s="4">
        <v>2207</v>
      </c>
      <c r="M58" s="4">
        <v>2509</v>
      </c>
      <c r="N58" s="4">
        <v>363</v>
      </c>
      <c r="O58" s="4">
        <v>442</v>
      </c>
      <c r="P58" s="4">
        <v>6472800</v>
      </c>
      <c r="Q58" s="4">
        <v>6579400</v>
      </c>
      <c r="R58" s="5">
        <v>-3.3E-3</v>
      </c>
      <c r="S58" s="4">
        <v>13059866</v>
      </c>
      <c r="T58" s="4">
        <f t="shared" si="13"/>
        <v>23686842</v>
      </c>
      <c r="U58" s="4">
        <f t="shared" si="17"/>
        <v>15857047</v>
      </c>
      <c r="V58" s="5">
        <v>1.8200000000000001E-2</v>
      </c>
    </row>
    <row r="59" spans="1:22" x14ac:dyDescent="0.2">
      <c r="A59" s="16" t="s">
        <v>274</v>
      </c>
      <c r="B59" s="4">
        <v>3513600</v>
      </c>
      <c r="C59" s="4">
        <v>883600</v>
      </c>
      <c r="D59" s="4">
        <v>2630000</v>
      </c>
      <c r="E59" s="4">
        <v>78181190000</v>
      </c>
      <c r="F59" s="4">
        <f t="shared" si="15"/>
        <v>395376782369</v>
      </c>
      <c r="G59" s="4">
        <v>1827600</v>
      </c>
      <c r="H59" s="4">
        <v>2852100</v>
      </c>
      <c r="I59" s="4">
        <v>-1024500</v>
      </c>
      <c r="J59" s="4">
        <v>-29708605000</v>
      </c>
      <c r="K59" s="4">
        <f t="shared" si="16"/>
        <v>-159980770000</v>
      </c>
      <c r="L59" s="4">
        <v>7666</v>
      </c>
      <c r="M59" s="4">
        <v>5230</v>
      </c>
      <c r="N59" s="4">
        <v>1458</v>
      </c>
      <c r="O59" s="4">
        <v>1117</v>
      </c>
      <c r="P59" s="4">
        <v>21748300</v>
      </c>
      <c r="Q59" s="4">
        <v>18379900</v>
      </c>
      <c r="R59" s="5">
        <v>1.3600000000000001E-2</v>
      </c>
      <c r="S59" s="4">
        <v>41149942</v>
      </c>
      <c r="T59" s="4">
        <f t="shared" si="13"/>
        <v>20612788.899999999</v>
      </c>
      <c r="U59" s="4">
        <f t="shared" si="17"/>
        <v>15857047</v>
      </c>
      <c r="V59" s="5">
        <v>3.49E-2</v>
      </c>
    </row>
    <row r="60" spans="1:22" x14ac:dyDescent="0.2">
      <c r="A60" s="16" t="s">
        <v>273</v>
      </c>
      <c r="B60" s="4">
        <v>2712200</v>
      </c>
      <c r="C60" s="4">
        <v>286571</v>
      </c>
      <c r="D60" s="4">
        <v>2425629</v>
      </c>
      <c r="E60" s="4">
        <v>71775570000</v>
      </c>
      <c r="F60" s="4">
        <f t="shared" si="15"/>
        <v>317195592369</v>
      </c>
      <c r="G60" s="4">
        <v>1667100</v>
      </c>
      <c r="H60" s="4">
        <v>646600</v>
      </c>
      <c r="I60" s="4">
        <v>1020500</v>
      </c>
      <c r="J60" s="4">
        <v>30257545000</v>
      </c>
      <c r="K60" s="4">
        <f t="shared" si="16"/>
        <v>-130272165000</v>
      </c>
      <c r="L60" s="4">
        <v>3770</v>
      </c>
      <c r="M60" s="4">
        <v>3787</v>
      </c>
      <c r="N60" s="4">
        <v>692</v>
      </c>
      <c r="O60" s="4">
        <v>813</v>
      </c>
      <c r="P60" s="4">
        <v>11018100</v>
      </c>
      <c r="Q60" s="4">
        <v>12814200</v>
      </c>
      <c r="R60" s="5">
        <v>1.7000000000000001E-3</v>
      </c>
      <c r="S60" s="4">
        <v>24453815</v>
      </c>
      <c r="T60" s="4">
        <f t="shared" si="13"/>
        <v>19236076.600000001</v>
      </c>
      <c r="U60" s="4">
        <f t="shared" si="17"/>
        <v>15857047</v>
      </c>
      <c r="V60" s="5">
        <v>2.5099999999999997E-2</v>
      </c>
    </row>
    <row r="61" spans="1:22" x14ac:dyDescent="0.2">
      <c r="A61" s="16" t="s">
        <v>268</v>
      </c>
      <c r="B61" s="4">
        <v>2063000</v>
      </c>
      <c r="C61" s="4">
        <v>560500</v>
      </c>
      <c r="D61" s="4">
        <v>1502500</v>
      </c>
      <c r="E61" s="4">
        <v>44395950000</v>
      </c>
      <c r="F61" s="4">
        <f t="shared" si="15"/>
        <v>245420022369</v>
      </c>
      <c r="G61" s="4">
        <v>1424500</v>
      </c>
      <c r="H61" s="4">
        <v>786800</v>
      </c>
      <c r="I61" s="4">
        <v>637700</v>
      </c>
      <c r="J61" s="4">
        <v>18813690000</v>
      </c>
      <c r="K61" s="4">
        <f t="shared" si="16"/>
        <v>-160529710000</v>
      </c>
      <c r="L61" s="4">
        <v>5466</v>
      </c>
      <c r="M61" s="4">
        <v>3445</v>
      </c>
      <c r="N61" s="4">
        <v>891</v>
      </c>
      <c r="O61" s="4">
        <v>658</v>
      </c>
      <c r="P61" s="4">
        <v>14202100</v>
      </c>
      <c r="Q61" s="4">
        <v>10439300</v>
      </c>
      <c r="R61" s="5">
        <v>8.6E-3</v>
      </c>
      <c r="S61" s="4">
        <v>25105891</v>
      </c>
      <c r="T61" s="4">
        <f t="shared" si="13"/>
        <v>18110474.5</v>
      </c>
      <c r="U61" s="4">
        <f t="shared" si="17"/>
        <v>15857047</v>
      </c>
      <c r="V61" s="5">
        <v>2.35E-2</v>
      </c>
    </row>
    <row r="62" spans="1:22" x14ac:dyDescent="0.2">
      <c r="A62" s="16" t="s">
        <v>266</v>
      </c>
      <c r="B62" s="4">
        <v>403500</v>
      </c>
      <c r="C62" s="4">
        <v>531700</v>
      </c>
      <c r="D62" s="4">
        <v>-128200</v>
      </c>
      <c r="E62" s="4">
        <v>-3767370000</v>
      </c>
      <c r="F62" s="4">
        <f t="shared" si="15"/>
        <v>201024072369</v>
      </c>
      <c r="G62" s="4">
        <v>1084200</v>
      </c>
      <c r="H62" s="4">
        <v>583200</v>
      </c>
      <c r="I62" s="4">
        <v>501000</v>
      </c>
      <c r="J62" s="4">
        <v>14657190000</v>
      </c>
      <c r="K62" s="4">
        <f t="shared" si="16"/>
        <v>-179343400000</v>
      </c>
      <c r="L62" s="4">
        <v>2943</v>
      </c>
      <c r="M62" s="4">
        <v>2680</v>
      </c>
      <c r="N62" s="4">
        <v>487</v>
      </c>
      <c r="O62" s="4">
        <v>568</v>
      </c>
      <c r="P62" s="4">
        <v>7330800</v>
      </c>
      <c r="Q62" s="4">
        <v>8308900</v>
      </c>
      <c r="R62" s="5">
        <v>0</v>
      </c>
      <c r="S62" s="4">
        <v>16760900</v>
      </c>
      <c r="T62" s="4">
        <f t="shared" ref="T62:T115" si="18">AVERAGE(S63:S72)</f>
        <v>17709484.5</v>
      </c>
      <c r="U62" s="4">
        <f t="shared" si="17"/>
        <v>14815625</v>
      </c>
      <c r="V62" s="5">
        <v>1.3600000000000001E-2</v>
      </c>
    </row>
    <row r="63" spans="1:22" x14ac:dyDescent="0.2">
      <c r="A63" s="16" t="s">
        <v>265</v>
      </c>
      <c r="B63" s="4">
        <v>783900</v>
      </c>
      <c r="C63" s="4">
        <v>774800</v>
      </c>
      <c r="D63" s="4">
        <v>9100</v>
      </c>
      <c r="E63" s="4">
        <v>271810000</v>
      </c>
      <c r="F63" s="4">
        <f t="shared" si="15"/>
        <v>204791442369</v>
      </c>
      <c r="G63" s="4">
        <v>1130700</v>
      </c>
      <c r="H63" s="4">
        <v>275300</v>
      </c>
      <c r="I63" s="4">
        <v>855400</v>
      </c>
      <c r="J63" s="4">
        <v>25118840000</v>
      </c>
      <c r="K63" s="4">
        <f t="shared" si="16"/>
        <v>-194000590000</v>
      </c>
      <c r="L63" s="4">
        <v>3187</v>
      </c>
      <c r="M63" s="4">
        <v>3253</v>
      </c>
      <c r="N63" s="4">
        <v>364</v>
      </c>
      <c r="O63" s="4">
        <v>606</v>
      </c>
      <c r="P63" s="4">
        <v>6156000</v>
      </c>
      <c r="Q63" s="4">
        <v>8538900</v>
      </c>
      <c r="R63" s="5">
        <v>-3.4000000000000002E-3</v>
      </c>
      <c r="S63" s="4">
        <v>15857047</v>
      </c>
      <c r="T63" s="4">
        <f t="shared" si="18"/>
        <v>18349230.199999999</v>
      </c>
      <c r="U63" s="4">
        <f t="shared" si="17"/>
        <v>14815625</v>
      </c>
      <c r="V63" s="5">
        <v>2.2000000000000002E-2</v>
      </c>
    </row>
    <row r="64" spans="1:22" x14ac:dyDescent="0.2">
      <c r="A64" s="16" t="s">
        <v>247</v>
      </c>
      <c r="B64" s="4">
        <v>967050</v>
      </c>
      <c r="C64" s="4">
        <v>1419600</v>
      </c>
      <c r="D64" s="4">
        <v>-452550</v>
      </c>
      <c r="E64" s="4">
        <v>-13127910000</v>
      </c>
      <c r="F64" s="4">
        <f t="shared" si="15"/>
        <v>204519632369</v>
      </c>
      <c r="G64" s="4">
        <v>995400</v>
      </c>
      <c r="H64" s="4">
        <v>1970600</v>
      </c>
      <c r="I64" s="4">
        <v>-975200</v>
      </c>
      <c r="J64" s="4">
        <v>-28441985000</v>
      </c>
      <c r="K64" s="4">
        <f t="shared" si="16"/>
        <v>-219119430000</v>
      </c>
      <c r="L64" s="4">
        <v>5532</v>
      </c>
      <c r="M64" s="4">
        <v>3698</v>
      </c>
      <c r="N64" s="4">
        <v>968</v>
      </c>
      <c r="O64" s="4">
        <v>694</v>
      </c>
      <c r="P64" s="4">
        <v>18825600</v>
      </c>
      <c r="Q64" s="4">
        <v>13104500</v>
      </c>
      <c r="R64" s="5">
        <v>2.4500000000000001E-2</v>
      </c>
      <c r="S64" s="4">
        <v>31294814</v>
      </c>
      <c r="T64" s="4">
        <f t="shared" si="18"/>
        <v>16221832.5</v>
      </c>
      <c r="U64" s="4">
        <f t="shared" si="17"/>
        <v>10409411</v>
      </c>
      <c r="V64" s="5">
        <v>2.0400000000000001E-2</v>
      </c>
    </row>
    <row r="65" spans="1:22" x14ac:dyDescent="0.2">
      <c r="A65" s="16" t="s">
        <v>239</v>
      </c>
      <c r="B65" s="4">
        <v>547700</v>
      </c>
      <c r="C65" s="4">
        <v>1493820</v>
      </c>
      <c r="D65" s="4">
        <v>-946120</v>
      </c>
      <c r="E65" s="4">
        <v>-26950630000</v>
      </c>
      <c r="F65" s="4">
        <f t="shared" si="15"/>
        <v>217647542369</v>
      </c>
      <c r="G65" s="4">
        <v>3451000</v>
      </c>
      <c r="H65" s="4">
        <v>1785000</v>
      </c>
      <c r="I65" s="4">
        <v>1666000</v>
      </c>
      <c r="J65" s="4">
        <v>48406160000</v>
      </c>
      <c r="K65" s="4">
        <f t="shared" si="16"/>
        <v>-190677445000</v>
      </c>
      <c r="L65" s="4">
        <v>7231</v>
      </c>
      <c r="M65" s="4">
        <v>4656</v>
      </c>
      <c r="N65" s="4">
        <v>1251</v>
      </c>
      <c r="O65" s="4">
        <v>831</v>
      </c>
      <c r="P65" s="4">
        <v>18417500</v>
      </c>
      <c r="Q65" s="4">
        <v>11737900</v>
      </c>
      <c r="R65" s="5">
        <v>3.5999999999999999E-3</v>
      </c>
      <c r="S65" s="4">
        <v>31418651</v>
      </c>
      <c r="T65" s="4">
        <f t="shared" si="18"/>
        <v>13901884.9</v>
      </c>
      <c r="U65" s="4">
        <f t="shared" si="17"/>
        <v>10409411</v>
      </c>
      <c r="V65" s="5">
        <v>3.56E-2</v>
      </c>
    </row>
    <row r="66" spans="1:22" x14ac:dyDescent="0.2">
      <c r="A66" s="16" t="s">
        <v>238</v>
      </c>
      <c r="B66" s="4">
        <v>1343800</v>
      </c>
      <c r="C66" s="4">
        <v>28400</v>
      </c>
      <c r="D66" s="4">
        <v>1315400</v>
      </c>
      <c r="E66" s="4">
        <v>36953060000</v>
      </c>
      <c r="F66" s="4">
        <f t="shared" si="15"/>
        <v>244598172369</v>
      </c>
      <c r="G66" s="4">
        <v>1261600</v>
      </c>
      <c r="H66" s="4">
        <v>2540100</v>
      </c>
      <c r="I66" s="4">
        <v>-1278500</v>
      </c>
      <c r="J66" s="4">
        <v>-35436470000</v>
      </c>
      <c r="K66" s="4">
        <f t="shared" si="16"/>
        <v>-239083605000</v>
      </c>
      <c r="L66" s="4">
        <v>4172</v>
      </c>
      <c r="M66" s="4">
        <v>2514</v>
      </c>
      <c r="N66" s="4">
        <v>765</v>
      </c>
      <c r="O66" s="4">
        <v>423</v>
      </c>
      <c r="P66" s="4">
        <v>11836000</v>
      </c>
      <c r="Q66" s="4">
        <v>6242100</v>
      </c>
      <c r="R66" s="5">
        <v>2.7099999999999999E-2</v>
      </c>
      <c r="S66" s="4">
        <v>19993388</v>
      </c>
      <c r="T66" s="4">
        <f t="shared" si="18"/>
        <v>13728959.9</v>
      </c>
      <c r="U66" s="4">
        <f t="shared" si="17"/>
        <v>10409411</v>
      </c>
      <c r="V66" s="5">
        <v>3.1600000000000003E-2</v>
      </c>
    </row>
    <row r="67" spans="1:22" x14ac:dyDescent="0.2">
      <c r="A67" s="16" t="s">
        <v>237</v>
      </c>
      <c r="B67" s="4">
        <v>491800</v>
      </c>
      <c r="C67" s="4">
        <v>1751635</v>
      </c>
      <c r="D67" s="4">
        <v>-1259835</v>
      </c>
      <c r="E67" s="4">
        <v>-35201660000</v>
      </c>
      <c r="F67" s="4">
        <f t="shared" si="15"/>
        <v>207645112369</v>
      </c>
      <c r="G67" s="4">
        <v>847900</v>
      </c>
      <c r="H67" s="4">
        <v>1587700</v>
      </c>
      <c r="I67" s="4">
        <v>-739800</v>
      </c>
      <c r="J67" s="4">
        <v>-20587440000</v>
      </c>
      <c r="K67" s="4">
        <f t="shared" si="16"/>
        <v>-203647135000</v>
      </c>
      <c r="L67" s="4">
        <v>1987</v>
      </c>
      <c r="M67" s="4">
        <v>3052</v>
      </c>
      <c r="N67" s="4">
        <v>320</v>
      </c>
      <c r="O67" s="4">
        <v>561</v>
      </c>
      <c r="P67" s="4">
        <v>4618300</v>
      </c>
      <c r="Q67" s="4">
        <v>9124900</v>
      </c>
      <c r="R67" s="5">
        <v>-7.0999999999999995E-3</v>
      </c>
      <c r="S67" s="4">
        <v>14815625</v>
      </c>
      <c r="T67" s="4">
        <f t="shared" si="18"/>
        <v>14420662.1</v>
      </c>
      <c r="U67" s="4">
        <f t="shared" si="17"/>
        <v>10409411</v>
      </c>
      <c r="V67" s="5">
        <v>1.43E-2</v>
      </c>
    </row>
    <row r="68" spans="1:22" x14ac:dyDescent="0.2">
      <c r="A68" s="16" t="s">
        <v>233</v>
      </c>
      <c r="B68" s="4">
        <v>1138100</v>
      </c>
      <c r="C68" s="4">
        <v>137700</v>
      </c>
      <c r="D68" s="4">
        <v>1000400</v>
      </c>
      <c r="E68" s="4">
        <v>27957830000</v>
      </c>
      <c r="F68" s="4">
        <f t="shared" si="15"/>
        <v>242846772369</v>
      </c>
      <c r="G68" s="4">
        <v>872400</v>
      </c>
      <c r="H68" s="4">
        <v>770000</v>
      </c>
      <c r="I68" s="4">
        <v>102400</v>
      </c>
      <c r="J68" s="4">
        <v>3445585000</v>
      </c>
      <c r="K68" s="4">
        <f t="shared" si="16"/>
        <v>-183059695000</v>
      </c>
      <c r="L68" s="4">
        <v>4167</v>
      </c>
      <c r="M68" s="4">
        <v>2695</v>
      </c>
      <c r="N68" s="4">
        <v>628</v>
      </c>
      <c r="O68" s="4">
        <v>395</v>
      </c>
      <c r="P68" s="4">
        <v>609000</v>
      </c>
      <c r="Q68" s="4">
        <v>739100</v>
      </c>
      <c r="R68" s="5">
        <v>1.2699999999999999E-2</v>
      </c>
      <c r="S68" s="4">
        <v>16018347</v>
      </c>
      <c r="T68" s="4">
        <f t="shared" si="18"/>
        <v>14104875.699999999</v>
      </c>
      <c r="U68" s="4">
        <f t="shared" si="17"/>
        <v>10409411</v>
      </c>
    </row>
    <row r="69" spans="1:22" x14ac:dyDescent="0.2">
      <c r="A69" s="16" t="s">
        <v>232</v>
      </c>
      <c r="B69" s="4">
        <v>208300</v>
      </c>
      <c r="C69" s="4">
        <v>53700</v>
      </c>
      <c r="D69" s="4">
        <v>154600</v>
      </c>
      <c r="E69" s="4">
        <v>4266810000</v>
      </c>
      <c r="F69" s="4">
        <f t="shared" si="15"/>
        <v>214888942369</v>
      </c>
      <c r="G69" s="4">
        <v>907400</v>
      </c>
      <c r="H69" s="4">
        <v>372800</v>
      </c>
      <c r="I69" s="4">
        <v>534600</v>
      </c>
      <c r="J69" s="4">
        <v>14777395000</v>
      </c>
      <c r="K69" s="4">
        <f t="shared" si="16"/>
        <v>-186505280000</v>
      </c>
      <c r="L69" s="4"/>
      <c r="M69" s="4"/>
      <c r="N69" s="4"/>
      <c r="O69" s="4"/>
      <c r="P69" s="4">
        <v>5480800</v>
      </c>
      <c r="Q69" s="4">
        <v>4340600</v>
      </c>
      <c r="R69" s="5">
        <v>7.3000000000000001E-3</v>
      </c>
      <c r="S69" s="4">
        <v>10409411</v>
      </c>
      <c r="T69" s="4">
        <f t="shared" si="18"/>
        <v>14490692.199999999</v>
      </c>
      <c r="U69" s="4">
        <f t="shared" si="17"/>
        <v>10020837</v>
      </c>
    </row>
    <row r="70" spans="1:22" x14ac:dyDescent="0.2">
      <c r="A70" s="16" t="s">
        <v>231</v>
      </c>
      <c r="B70" s="4">
        <v>674900</v>
      </c>
      <c r="C70" s="4">
        <v>195900</v>
      </c>
      <c r="D70" s="4">
        <v>479000</v>
      </c>
      <c r="E70" s="4">
        <v>13123220000</v>
      </c>
      <c r="F70" s="4">
        <f t="shared" si="15"/>
        <v>210622132369</v>
      </c>
      <c r="G70" s="4">
        <v>693100</v>
      </c>
      <c r="H70" s="4">
        <v>40500</v>
      </c>
      <c r="I70" s="4">
        <v>652600</v>
      </c>
      <c r="J70" s="4">
        <v>17983860000</v>
      </c>
      <c r="K70" s="4">
        <f t="shared" si="16"/>
        <v>-201282675000</v>
      </c>
      <c r="L70" s="4"/>
      <c r="M70" s="4"/>
      <c r="N70" s="4"/>
      <c r="O70" s="4"/>
      <c r="P70" s="4">
        <v>4074900</v>
      </c>
      <c r="Q70" s="4">
        <v>5495200</v>
      </c>
      <c r="R70" s="5">
        <v>-3.5999999999999999E-3</v>
      </c>
      <c r="S70" s="4">
        <v>10686692</v>
      </c>
      <c r="T70" s="4">
        <f t="shared" si="18"/>
        <v>15486245.4</v>
      </c>
      <c r="U70" s="4">
        <f t="shared" si="17"/>
        <v>8219175</v>
      </c>
    </row>
    <row r="71" spans="1:22" x14ac:dyDescent="0.2">
      <c r="A71" s="16" t="s">
        <v>230</v>
      </c>
      <c r="B71" s="4">
        <v>1167400</v>
      </c>
      <c r="C71" s="4">
        <v>692500</v>
      </c>
      <c r="D71" s="4">
        <v>474900</v>
      </c>
      <c r="E71" s="4">
        <v>13002140000</v>
      </c>
      <c r="F71" s="4">
        <f t="shared" si="15"/>
        <v>197498912369</v>
      </c>
      <c r="G71" s="4">
        <v>1701000</v>
      </c>
      <c r="H71" s="4">
        <v>1423800</v>
      </c>
      <c r="I71" s="4">
        <v>277200</v>
      </c>
      <c r="J71" s="4">
        <v>7823580000</v>
      </c>
      <c r="K71" s="4">
        <f t="shared" si="16"/>
        <v>-219266535000</v>
      </c>
      <c r="L71" s="4"/>
      <c r="M71" s="4"/>
      <c r="N71" s="4"/>
      <c r="O71" s="4"/>
      <c r="P71" s="4">
        <v>4387800</v>
      </c>
      <c r="Q71" s="4">
        <v>8376300</v>
      </c>
      <c r="R71" s="5">
        <v>0</v>
      </c>
      <c r="S71" s="4">
        <v>13849870</v>
      </c>
      <c r="T71" s="4">
        <f t="shared" si="18"/>
        <v>14796757</v>
      </c>
      <c r="U71" s="4">
        <f t="shared" si="17"/>
        <v>8219175</v>
      </c>
    </row>
    <row r="72" spans="1:22" x14ac:dyDescent="0.2">
      <c r="A72" s="16" t="s">
        <v>229</v>
      </c>
      <c r="B72" s="4">
        <v>341700</v>
      </c>
      <c r="C72" s="4">
        <v>56390</v>
      </c>
      <c r="D72" s="4">
        <v>285310</v>
      </c>
      <c r="E72" s="4">
        <v>7880710000</v>
      </c>
      <c r="F72" s="4">
        <f t="shared" si="15"/>
        <v>184496772369</v>
      </c>
      <c r="G72" s="4">
        <v>1632800</v>
      </c>
      <c r="H72" s="4">
        <v>674400</v>
      </c>
      <c r="I72" s="4">
        <v>958400</v>
      </c>
      <c r="J72" s="4">
        <v>26452445000</v>
      </c>
      <c r="K72" s="4">
        <f t="shared" si="16"/>
        <v>-227090115000</v>
      </c>
      <c r="L72" s="4"/>
      <c r="M72" s="4"/>
      <c r="N72" s="4"/>
      <c r="O72" s="4"/>
      <c r="P72" s="4">
        <v>6715000</v>
      </c>
      <c r="Q72" s="4">
        <v>4997600</v>
      </c>
      <c r="R72" s="5">
        <v>1.11E-2</v>
      </c>
      <c r="S72" s="4">
        <v>12751000</v>
      </c>
      <c r="T72" s="4">
        <f t="shared" si="18"/>
        <v>14956288.300000001</v>
      </c>
      <c r="U72" s="4">
        <f t="shared" si="17"/>
        <v>8219175</v>
      </c>
    </row>
    <row r="73" spans="1:22" x14ac:dyDescent="0.2">
      <c r="A73" s="16" t="s">
        <v>228</v>
      </c>
      <c r="B73" s="4">
        <v>235200</v>
      </c>
      <c r="C73" s="4">
        <v>1102500</v>
      </c>
      <c r="D73" s="4">
        <v>-867300</v>
      </c>
      <c r="E73" s="4">
        <v>-22909040000</v>
      </c>
      <c r="F73" s="4">
        <f t="shared" si="15"/>
        <v>176616062369</v>
      </c>
      <c r="G73" s="4">
        <v>1569900</v>
      </c>
      <c r="H73" s="4">
        <v>1413900</v>
      </c>
      <c r="I73" s="4">
        <v>156000</v>
      </c>
      <c r="J73" s="4">
        <v>4958965000</v>
      </c>
      <c r="K73" s="4">
        <f t="shared" si="16"/>
        <v>-253542560000</v>
      </c>
      <c r="L73" s="4"/>
      <c r="M73" s="4"/>
      <c r="N73" s="4"/>
      <c r="O73" s="4"/>
      <c r="P73" s="4">
        <v>11732200</v>
      </c>
      <c r="Q73" s="4">
        <v>9669500</v>
      </c>
      <c r="R73" s="5">
        <v>2.2599999999999999E-2</v>
      </c>
      <c r="S73" s="4">
        <v>22254504</v>
      </c>
      <c r="T73" s="4">
        <f t="shared" si="18"/>
        <v>14198874.1</v>
      </c>
      <c r="U73" s="4">
        <f t="shared" si="17"/>
        <v>8219175</v>
      </c>
    </row>
    <row r="74" spans="1:22" x14ac:dyDescent="0.2">
      <c r="A74" s="16" t="s">
        <v>227</v>
      </c>
      <c r="B74" s="4">
        <v>949200</v>
      </c>
      <c r="C74" s="4">
        <v>2960800</v>
      </c>
      <c r="D74" s="4">
        <v>-2011600</v>
      </c>
      <c r="E74" s="4">
        <v>-53538730000</v>
      </c>
      <c r="F74" s="4">
        <f t="shared" si="15"/>
        <v>199525102369</v>
      </c>
      <c r="G74" s="4">
        <v>493600</v>
      </c>
      <c r="H74" s="4">
        <v>1038500</v>
      </c>
      <c r="I74" s="4">
        <v>-544900</v>
      </c>
      <c r="J74" s="4">
        <v>-14539845000</v>
      </c>
      <c r="K74" s="4">
        <f t="shared" si="16"/>
        <v>-258501525000</v>
      </c>
      <c r="L74" s="4"/>
      <c r="M74" s="4"/>
      <c r="N74" s="4"/>
      <c r="O74" s="4"/>
      <c r="P74" s="4">
        <v>3172500</v>
      </c>
      <c r="Q74" s="4">
        <v>6219300</v>
      </c>
      <c r="R74" s="5">
        <v>-1.29E-2</v>
      </c>
      <c r="S74" s="4">
        <v>10020837</v>
      </c>
      <c r="T74" s="4">
        <f t="shared" si="18"/>
        <v>16123329.1</v>
      </c>
      <c r="U74" s="4">
        <f t="shared" si="17"/>
        <v>8219175</v>
      </c>
    </row>
    <row r="75" spans="1:22" x14ac:dyDescent="0.2">
      <c r="A75" s="16" t="s">
        <v>221</v>
      </c>
      <c r="B75" s="4">
        <v>363300</v>
      </c>
      <c r="C75" s="4">
        <v>1240000</v>
      </c>
      <c r="D75" s="4">
        <v>-876700</v>
      </c>
      <c r="E75" s="4">
        <v>-23336540000</v>
      </c>
      <c r="F75" s="4">
        <f t="shared" si="15"/>
        <v>253063832369</v>
      </c>
      <c r="G75" s="4">
        <v>506200</v>
      </c>
      <c r="H75" s="4">
        <v>1031500</v>
      </c>
      <c r="I75" s="4">
        <v>-525300</v>
      </c>
      <c r="J75" s="4">
        <v>-13959445000</v>
      </c>
      <c r="K75" s="4">
        <f t="shared" si="16"/>
        <v>-243961680000</v>
      </c>
      <c r="L75" s="4"/>
      <c r="M75" s="4"/>
      <c r="N75" s="4"/>
      <c r="O75" s="4"/>
      <c r="P75" s="4">
        <v>3703300</v>
      </c>
      <c r="Q75" s="4">
        <v>3285200</v>
      </c>
      <c r="R75" s="5">
        <v>1.32E-2</v>
      </c>
      <c r="S75" s="4">
        <v>8219175</v>
      </c>
      <c r="T75" s="4">
        <f t="shared" si="18"/>
        <v>16719126.699999999</v>
      </c>
      <c r="U75" s="4">
        <f t="shared" si="17"/>
        <v>12860483</v>
      </c>
    </row>
    <row r="76" spans="1:22" x14ac:dyDescent="0.2">
      <c r="A76" s="16" t="s">
        <v>212</v>
      </c>
      <c r="B76" s="4">
        <v>779700</v>
      </c>
      <c r="C76" s="4">
        <v>2928000</v>
      </c>
      <c r="D76" s="4">
        <v>-2148300</v>
      </c>
      <c r="E76" s="4">
        <v>-56406820000</v>
      </c>
      <c r="F76" s="4">
        <f t="shared" si="15"/>
        <v>276400372369</v>
      </c>
      <c r="G76" s="4">
        <v>1840700</v>
      </c>
      <c r="H76" s="4">
        <v>5777400</v>
      </c>
      <c r="I76" s="4">
        <v>-3936700</v>
      </c>
      <c r="J76" s="4">
        <v>-104923745000</v>
      </c>
      <c r="K76" s="4">
        <f t="shared" si="16"/>
        <v>-230002235000</v>
      </c>
      <c r="L76" s="22"/>
      <c r="M76" s="22"/>
      <c r="N76" s="22"/>
      <c r="O76" s="22"/>
      <c r="P76" s="22">
        <v>5310800</v>
      </c>
      <c r="Q76" s="22">
        <v>11543500</v>
      </c>
      <c r="R76" s="23">
        <v>1.15E-2</v>
      </c>
      <c r="S76" s="4">
        <v>18264138</v>
      </c>
      <c r="T76" s="4">
        <f t="shared" si="18"/>
        <v>16151799.5</v>
      </c>
      <c r="U76" s="4">
        <f t="shared" si="17"/>
        <v>6954986</v>
      </c>
    </row>
    <row r="77" spans="1:22" x14ac:dyDescent="0.2">
      <c r="A77" s="16" t="s">
        <v>211</v>
      </c>
      <c r="B77" s="4">
        <v>792300</v>
      </c>
      <c r="C77" s="4">
        <v>3279800</v>
      </c>
      <c r="D77" s="4">
        <v>-2487500</v>
      </c>
      <c r="E77" s="4">
        <v>-66171660000</v>
      </c>
      <c r="F77" s="4">
        <f t="shared" si="15"/>
        <v>332807192369</v>
      </c>
      <c r="G77" s="4">
        <v>284500</v>
      </c>
      <c r="H77" s="4">
        <v>3787900</v>
      </c>
      <c r="I77" s="4">
        <v>-3503400</v>
      </c>
      <c r="J77" s="4">
        <v>-93420070000</v>
      </c>
      <c r="K77" s="4">
        <f>K78+J77</f>
        <v>-125078490000</v>
      </c>
      <c r="L77" s="4"/>
      <c r="M77" s="4"/>
      <c r="N77" s="4"/>
      <c r="O77" s="4"/>
      <c r="P77" s="4">
        <v>4937500</v>
      </c>
      <c r="Q77" s="4">
        <v>13299800</v>
      </c>
      <c r="R77" s="5">
        <v>-2.9500000000000002E-2</v>
      </c>
      <c r="S77" s="4">
        <v>21732647</v>
      </c>
      <c r="T77" s="4">
        <f t="shared" si="18"/>
        <v>15940192.5</v>
      </c>
      <c r="U77" s="4">
        <f t="shared" si="17"/>
        <v>6954986</v>
      </c>
    </row>
    <row r="78" spans="1:22" x14ac:dyDescent="0.2">
      <c r="A78" s="16" t="s">
        <v>210</v>
      </c>
      <c r="B78" s="4">
        <v>661600</v>
      </c>
      <c r="C78" s="4">
        <v>2458900</v>
      </c>
      <c r="D78" s="4">
        <v>-1797300</v>
      </c>
      <c r="E78" s="4">
        <v>-48912110000</v>
      </c>
      <c r="F78" s="4">
        <f t="shared" si="15"/>
        <v>398978852369</v>
      </c>
      <c r="G78" s="4">
        <v>653800</v>
      </c>
      <c r="H78" s="4">
        <v>700900</v>
      </c>
      <c r="I78" s="4">
        <v>-47100</v>
      </c>
      <c r="J78" s="4">
        <v>-1223620000</v>
      </c>
      <c r="K78" s="4">
        <f>J78+K80</f>
        <v>-31658420000</v>
      </c>
      <c r="R78" s="5">
        <v>0</v>
      </c>
      <c r="S78" s="4">
        <v>12860483</v>
      </c>
      <c r="T78" s="4">
        <f t="shared" si="18"/>
        <v>16017962.800000001</v>
      </c>
      <c r="U78" s="4">
        <f t="shared" si="17"/>
        <v>6954986</v>
      </c>
    </row>
    <row r="79" spans="1:22" x14ac:dyDescent="0.2">
      <c r="A79" s="16" t="s">
        <v>209</v>
      </c>
      <c r="B79" s="4">
        <v>731500</v>
      </c>
      <c r="C79" s="4">
        <v>2395900</v>
      </c>
      <c r="D79" s="4">
        <v>-1664400</v>
      </c>
      <c r="E79" s="4">
        <v>-45604440000</v>
      </c>
      <c r="F79" s="4">
        <f t="shared" si="15"/>
        <v>447890962369</v>
      </c>
      <c r="L79" s="4"/>
      <c r="M79" s="4"/>
      <c r="N79" s="4"/>
      <c r="O79" s="4"/>
      <c r="P79" s="4">
        <v>2531000</v>
      </c>
      <c r="Q79" s="4">
        <v>9610200</v>
      </c>
      <c r="R79" s="5">
        <v>-1.2699999999999999E-2</v>
      </c>
      <c r="S79" s="4">
        <v>14267576</v>
      </c>
      <c r="T79" s="4">
        <f t="shared" si="18"/>
        <v>15952220.9</v>
      </c>
      <c r="U79" s="4">
        <f t="shared" si="17"/>
        <v>6954986</v>
      </c>
    </row>
    <row r="80" spans="1:22" x14ac:dyDescent="0.2">
      <c r="A80" s="16" t="s">
        <v>208</v>
      </c>
      <c r="B80" s="4">
        <v>208900</v>
      </c>
      <c r="C80" s="4">
        <v>3160500</v>
      </c>
      <c r="D80" s="4">
        <v>-2951600</v>
      </c>
      <c r="E80" s="4">
        <v>-81783970000</v>
      </c>
      <c r="F80" s="4">
        <f t="shared" si="15"/>
        <v>493495402369</v>
      </c>
      <c r="G80" s="4">
        <v>482800</v>
      </c>
      <c r="H80" s="4">
        <v>1584400</v>
      </c>
      <c r="I80" s="4">
        <v>-1101600</v>
      </c>
      <c r="J80" s="4">
        <v>-30434800000</v>
      </c>
      <c r="K80" s="4">
        <f>J80</f>
        <v>-30434800000</v>
      </c>
      <c r="R80" s="5">
        <v>-1.9599999999999999E-2</v>
      </c>
      <c r="S80" s="4">
        <v>20642224</v>
      </c>
      <c r="T80" s="4">
        <f t="shared" si="18"/>
        <v>15091152.9</v>
      </c>
      <c r="U80" s="4">
        <f t="shared" si="17"/>
        <v>6954986</v>
      </c>
    </row>
    <row r="81" spans="1:21" x14ac:dyDescent="0.2">
      <c r="A81" s="16" t="s">
        <v>207</v>
      </c>
      <c r="B81" s="4">
        <v>550900</v>
      </c>
      <c r="C81" s="4">
        <v>1296400</v>
      </c>
      <c r="D81" s="4">
        <v>-745500</v>
      </c>
      <c r="E81" s="4">
        <v>-20802880000</v>
      </c>
      <c r="F81" s="4">
        <f t="shared" si="15"/>
        <v>575279372369</v>
      </c>
      <c r="R81" s="5">
        <v>5.4000000000000003E-3</v>
      </c>
      <c r="S81" s="4">
        <v>6954986</v>
      </c>
      <c r="T81" s="4">
        <f t="shared" si="18"/>
        <v>16121150.300000001</v>
      </c>
      <c r="U81" s="4">
        <f t="shared" si="17"/>
        <v>12590866</v>
      </c>
    </row>
    <row r="82" spans="1:21" x14ac:dyDescent="0.2">
      <c r="A82" s="16" t="s">
        <v>206</v>
      </c>
      <c r="B82" s="4">
        <v>504600</v>
      </c>
      <c r="C82" s="4">
        <v>2857000</v>
      </c>
      <c r="D82" s="4">
        <v>-2352400</v>
      </c>
      <c r="E82" s="4">
        <v>-65836550000</v>
      </c>
      <c r="F82" s="4">
        <f t="shared" si="15"/>
        <v>596082252369</v>
      </c>
      <c r="R82" s="5">
        <v>-1.24E-2</v>
      </c>
      <c r="S82" s="4">
        <v>14346313</v>
      </c>
      <c r="T82" s="4">
        <f t="shared" si="18"/>
        <v>16669723.5</v>
      </c>
      <c r="U82" s="4">
        <f t="shared" si="17"/>
        <v>12590866</v>
      </c>
    </row>
    <row r="83" spans="1:21" x14ac:dyDescent="0.2">
      <c r="A83" s="16" t="s">
        <v>205</v>
      </c>
      <c r="B83" s="4">
        <v>319500</v>
      </c>
      <c r="C83" s="4">
        <v>3398500</v>
      </c>
      <c r="D83" s="4">
        <v>-3079000</v>
      </c>
      <c r="E83" s="4">
        <v>-87686690000</v>
      </c>
      <c r="F83" s="4">
        <f t="shared" si="15"/>
        <v>661918802369</v>
      </c>
      <c r="R83" s="5">
        <v>-1.2199999999999999E-2</v>
      </c>
      <c r="S83" s="4">
        <v>14680362</v>
      </c>
      <c r="T83" s="4">
        <f t="shared" si="18"/>
        <v>17588336.600000001</v>
      </c>
      <c r="U83" s="4">
        <f t="shared" si="17"/>
        <v>12590866</v>
      </c>
    </row>
    <row r="84" spans="1:21" x14ac:dyDescent="0.2">
      <c r="A84" s="16" t="s">
        <v>204</v>
      </c>
      <c r="B84" s="4">
        <v>548800</v>
      </c>
      <c r="C84" s="4">
        <v>3855025</v>
      </c>
      <c r="D84" s="4">
        <v>-3306225</v>
      </c>
      <c r="E84" s="4">
        <v>-94209490000</v>
      </c>
      <c r="F84" s="4">
        <f t="shared" si="15"/>
        <v>749605492369</v>
      </c>
      <c r="R84" s="5">
        <v>1.61E-2</v>
      </c>
      <c r="S84" s="4">
        <v>29265387</v>
      </c>
      <c r="T84" s="4">
        <f t="shared" si="18"/>
        <v>16319547.9</v>
      </c>
      <c r="U84" s="4">
        <f t="shared" si="17"/>
        <v>12590866</v>
      </c>
    </row>
    <row r="85" spans="1:21" x14ac:dyDescent="0.2">
      <c r="A85" s="16" t="s">
        <v>203</v>
      </c>
      <c r="B85" s="4">
        <v>709100</v>
      </c>
      <c r="C85" s="4">
        <v>2349700</v>
      </c>
      <c r="D85" s="4">
        <v>-1640600</v>
      </c>
      <c r="E85" s="4">
        <v>-45769150000</v>
      </c>
      <c r="F85" s="4">
        <f t="shared" si="15"/>
        <v>843814982369</v>
      </c>
      <c r="R85" s="5">
        <v>1.0800000000000001E-2</v>
      </c>
      <c r="S85" s="4">
        <v>14177151</v>
      </c>
      <c r="T85" s="4">
        <f t="shared" si="18"/>
        <v>16810046.600000001</v>
      </c>
      <c r="U85" s="4">
        <f t="shared" si="17"/>
        <v>12031544</v>
      </c>
    </row>
    <row r="86" spans="1:21" x14ac:dyDescent="0.2">
      <c r="A86" s="16" t="s">
        <v>202</v>
      </c>
      <c r="B86" s="4">
        <v>151200</v>
      </c>
      <c r="C86" s="4">
        <v>1398700</v>
      </c>
      <c r="D86" s="4">
        <v>-1247500</v>
      </c>
      <c r="E86" s="4">
        <v>-35020850000</v>
      </c>
      <c r="F86" s="4">
        <f t="shared" si="15"/>
        <v>889584132369</v>
      </c>
      <c r="R86" s="5">
        <v>-1.41E-2</v>
      </c>
      <c r="S86" s="4">
        <v>12590866</v>
      </c>
      <c r="T86" s="4">
        <f t="shared" si="18"/>
        <v>16253200.5</v>
      </c>
      <c r="U86" s="4">
        <f t="shared" si="17"/>
        <v>12031544</v>
      </c>
    </row>
    <row r="87" spans="1:21" x14ac:dyDescent="0.2">
      <c r="A87" s="16" t="s">
        <v>201</v>
      </c>
      <c r="B87" s="4">
        <v>758900</v>
      </c>
      <c r="C87" s="4">
        <v>2035200</v>
      </c>
      <c r="D87" s="4">
        <v>-1276300</v>
      </c>
      <c r="E87" s="4">
        <v>-35792130000</v>
      </c>
      <c r="F87" s="4">
        <f t="shared" si="15"/>
        <v>924604982369</v>
      </c>
      <c r="R87" s="5">
        <v>2.5499999999999998E-2</v>
      </c>
      <c r="S87" s="4">
        <v>19616577</v>
      </c>
      <c r="T87" s="4">
        <f t="shared" si="18"/>
        <v>15915751.699999999</v>
      </c>
      <c r="U87" s="4">
        <f t="shared" si="17"/>
        <v>12031544</v>
      </c>
    </row>
    <row r="88" spans="1:21" x14ac:dyDescent="0.2">
      <c r="A88" s="16" t="s">
        <v>200</v>
      </c>
      <c r="B88" s="4">
        <v>302400</v>
      </c>
      <c r="C88" s="4">
        <v>1059300</v>
      </c>
      <c r="D88" s="4">
        <v>-756900</v>
      </c>
      <c r="E88" s="4">
        <v>-20699630000</v>
      </c>
      <c r="F88" s="4">
        <f t="shared" si="15"/>
        <v>960397112369</v>
      </c>
      <c r="R88" s="5">
        <v>0</v>
      </c>
      <c r="S88" s="4">
        <v>13638186</v>
      </c>
      <c r="T88" s="4">
        <f t="shared" si="18"/>
        <v>16768579.800000001</v>
      </c>
      <c r="U88" s="4">
        <f t="shared" si="17"/>
        <v>12031544</v>
      </c>
    </row>
    <row r="89" spans="1:21" x14ac:dyDescent="0.2">
      <c r="A89" s="16" t="s">
        <v>199</v>
      </c>
      <c r="B89" s="4">
        <v>171800</v>
      </c>
      <c r="C89" s="4">
        <v>1279700</v>
      </c>
      <c r="D89" s="4">
        <v>-1107900</v>
      </c>
      <c r="E89" s="4">
        <v>-30869560000</v>
      </c>
      <c r="F89" s="4">
        <f t="shared" si="15"/>
        <v>981096742369</v>
      </c>
      <c r="R89" s="5">
        <v>-1.0700000000000001E-2</v>
      </c>
      <c r="S89" s="4">
        <v>13610157</v>
      </c>
      <c r="T89" s="4">
        <f t="shared" si="18"/>
        <v>16385968.699999999</v>
      </c>
      <c r="U89" s="4">
        <f t="shared" si="17"/>
        <v>12031544</v>
      </c>
    </row>
    <row r="90" spans="1:21" x14ac:dyDescent="0.2">
      <c r="A90" s="16" t="s">
        <v>198</v>
      </c>
      <c r="B90" s="4">
        <v>487900</v>
      </c>
      <c r="C90" s="4">
        <v>2213500</v>
      </c>
      <c r="D90" s="4">
        <v>-1725600</v>
      </c>
      <c r="E90" s="4">
        <v>-48284370000</v>
      </c>
      <c r="F90" s="4">
        <f t="shared" si="15"/>
        <v>1011966302369</v>
      </c>
      <c r="R90" s="5">
        <v>-1.24E-2</v>
      </c>
      <c r="S90" s="4">
        <v>12031544</v>
      </c>
      <c r="T90" s="4">
        <f t="shared" si="18"/>
        <v>16839652.5</v>
      </c>
      <c r="U90" s="4">
        <f t="shared" si="17"/>
        <v>16577500</v>
      </c>
    </row>
    <row r="91" spans="1:21" x14ac:dyDescent="0.2">
      <c r="A91" s="16" t="s">
        <v>197</v>
      </c>
      <c r="B91" s="4">
        <v>760000</v>
      </c>
      <c r="C91" s="4">
        <v>1173400</v>
      </c>
      <c r="D91" s="4">
        <v>-413400</v>
      </c>
      <c r="E91" s="4">
        <v>-11190110000</v>
      </c>
      <c r="F91" s="4">
        <f t="shared" si="15"/>
        <v>1060250672369</v>
      </c>
      <c r="R91" s="5">
        <v>2.7400000000000001E-2</v>
      </c>
      <c r="S91" s="4">
        <v>17254960</v>
      </c>
      <c r="T91" s="4">
        <f t="shared" si="18"/>
        <v>16970976</v>
      </c>
      <c r="U91" s="4">
        <f t="shared" si="17"/>
        <v>7022405</v>
      </c>
    </row>
    <row r="92" spans="1:21" x14ac:dyDescent="0.2">
      <c r="A92" s="16" t="s">
        <v>196</v>
      </c>
      <c r="B92" s="4">
        <v>228200</v>
      </c>
      <c r="C92" s="4">
        <v>885400</v>
      </c>
      <c r="D92" s="4">
        <v>-657200</v>
      </c>
      <c r="E92" s="4">
        <v>-18275780000</v>
      </c>
      <c r="F92" s="4">
        <f t="shared" si="15"/>
        <v>1071440782369</v>
      </c>
      <c r="R92" s="5">
        <v>-3.1800000000000002E-2</v>
      </c>
      <c r="S92" s="4">
        <v>19832045</v>
      </c>
      <c r="T92" s="4">
        <f t="shared" si="18"/>
        <v>16577206.300000001</v>
      </c>
      <c r="U92" s="4">
        <f t="shared" si="17"/>
        <v>7022405</v>
      </c>
    </row>
    <row r="93" spans="1:21" x14ac:dyDescent="0.2">
      <c r="A93" s="16" t="s">
        <v>195</v>
      </c>
      <c r="B93" s="4">
        <v>1505200</v>
      </c>
      <c r="C93" s="4">
        <v>345400</v>
      </c>
      <c r="D93" s="4">
        <v>1159800</v>
      </c>
      <c r="E93" s="4">
        <v>32356670000</v>
      </c>
      <c r="F93" s="4">
        <f t="shared" si="15"/>
        <v>1089716562369</v>
      </c>
      <c r="R93" s="5">
        <v>3.5999999999999999E-3</v>
      </c>
      <c r="S93" s="4">
        <v>23866493</v>
      </c>
      <c r="T93" s="4">
        <f t="shared" si="18"/>
        <v>15564677.699999999</v>
      </c>
      <c r="U93" s="4">
        <f t="shared" si="17"/>
        <v>7022405</v>
      </c>
    </row>
    <row r="94" spans="1:21" x14ac:dyDescent="0.2">
      <c r="A94" s="16" t="s">
        <v>194</v>
      </c>
      <c r="B94" s="4">
        <v>355900</v>
      </c>
      <c r="C94" s="4">
        <v>873200</v>
      </c>
      <c r="D94" s="4">
        <v>-517300</v>
      </c>
      <c r="E94" s="4">
        <v>-14947210000</v>
      </c>
      <c r="F94" s="4">
        <f t="shared" si="15"/>
        <v>1057359892369</v>
      </c>
      <c r="R94" s="5">
        <v>-3.0899999999999997E-2</v>
      </c>
      <c r="S94" s="4">
        <v>16577500</v>
      </c>
      <c r="T94" s="4">
        <f t="shared" si="18"/>
        <v>16129863.9</v>
      </c>
      <c r="U94" s="4">
        <f t="shared" si="17"/>
        <v>7022405</v>
      </c>
    </row>
    <row r="95" spans="1:21" x14ac:dyDescent="0.2">
      <c r="A95" s="16" t="s">
        <v>193</v>
      </c>
      <c r="B95" s="4">
        <v>4242700</v>
      </c>
      <c r="C95" s="4">
        <v>668000</v>
      </c>
      <c r="D95" s="4">
        <v>3574700</v>
      </c>
      <c r="E95" s="4">
        <v>105311680000</v>
      </c>
      <c r="F95" s="4">
        <f t="shared" si="15"/>
        <v>1072307102369</v>
      </c>
      <c r="R95" s="5">
        <v>-6.8000000000000005E-3</v>
      </c>
      <c r="S95" s="4">
        <v>19082138</v>
      </c>
      <c r="T95" s="4">
        <f t="shared" si="18"/>
        <v>16312433.199999999</v>
      </c>
      <c r="U95" s="4">
        <f t="shared" si="17"/>
        <v>7022405</v>
      </c>
    </row>
    <row r="96" spans="1:21" x14ac:dyDescent="0.2">
      <c r="A96" s="16" t="s">
        <v>192</v>
      </c>
      <c r="B96" s="4">
        <v>456100</v>
      </c>
      <c r="C96" s="4">
        <v>195500</v>
      </c>
      <c r="D96" s="4">
        <v>260600</v>
      </c>
      <c r="E96" s="4">
        <v>7636105728</v>
      </c>
      <c r="F96" s="4">
        <f t="shared" si="15"/>
        <v>966995422369</v>
      </c>
      <c r="R96" s="5">
        <v>3.4999999999999996E-3</v>
      </c>
      <c r="S96" s="4">
        <v>7022405</v>
      </c>
      <c r="T96" s="4">
        <f t="shared" si="18"/>
        <v>16724817.699999999</v>
      </c>
      <c r="U96" s="4">
        <f t="shared" si="17"/>
        <v>9784046</v>
      </c>
    </row>
    <row r="97" spans="1:21" x14ac:dyDescent="0.2">
      <c r="A97" s="16" t="s">
        <v>191</v>
      </c>
      <c r="B97" s="4">
        <v>992500</v>
      </c>
      <c r="C97" s="4">
        <v>881700</v>
      </c>
      <c r="D97" s="4">
        <v>110800</v>
      </c>
      <c r="E97" s="4">
        <v>3219060000</v>
      </c>
      <c r="F97" s="4">
        <f t="shared" si="15"/>
        <v>959359316641</v>
      </c>
      <c r="R97" s="5">
        <v>-5.1000000000000004E-3</v>
      </c>
      <c r="S97" s="4">
        <v>16242089</v>
      </c>
      <c r="T97" s="4">
        <f t="shared" si="18"/>
        <v>17775343.699999999</v>
      </c>
      <c r="U97" s="4">
        <f t="shared" si="17"/>
        <v>9784046</v>
      </c>
    </row>
    <row r="98" spans="1:21" x14ac:dyDescent="0.2">
      <c r="A98" s="16" t="s">
        <v>190</v>
      </c>
      <c r="B98" s="4">
        <v>540200</v>
      </c>
      <c r="C98" s="4">
        <v>3440000</v>
      </c>
      <c r="D98" s="4">
        <v>-2899800</v>
      </c>
      <c r="E98" s="4">
        <v>-85954360000</v>
      </c>
      <c r="F98" s="4">
        <f t="shared" si="15"/>
        <v>956140256641</v>
      </c>
      <c r="R98" s="5">
        <v>-2.81E-2</v>
      </c>
      <c r="S98" s="4">
        <v>22166467</v>
      </c>
      <c r="T98" s="4">
        <f t="shared" si="18"/>
        <v>17444492.100000001</v>
      </c>
      <c r="U98" s="4">
        <f t="shared" si="17"/>
        <v>9784046</v>
      </c>
    </row>
    <row r="99" spans="1:21" x14ac:dyDescent="0.2">
      <c r="A99" s="16" t="s">
        <v>189</v>
      </c>
      <c r="B99" s="4">
        <v>556300</v>
      </c>
      <c r="C99" s="4">
        <v>1404800</v>
      </c>
      <c r="D99" s="4">
        <v>-848500</v>
      </c>
      <c r="E99" s="4">
        <v>-25282520000</v>
      </c>
      <c r="F99" s="4">
        <f t="shared" si="15"/>
        <v>1042094616641</v>
      </c>
      <c r="R99" s="5">
        <v>6.7000000000000002E-3</v>
      </c>
      <c r="S99" s="4">
        <v>9784046</v>
      </c>
      <c r="T99" s="4">
        <f t="shared" si="18"/>
        <v>18018347.800000001</v>
      </c>
      <c r="U99" s="4">
        <f t="shared" si="17"/>
        <v>13741207</v>
      </c>
    </row>
    <row r="100" spans="1:21" x14ac:dyDescent="0.2">
      <c r="A100" s="16" t="s">
        <v>188</v>
      </c>
      <c r="B100" s="4">
        <v>683000</v>
      </c>
      <c r="C100" s="4">
        <v>2430533</v>
      </c>
      <c r="D100" s="4">
        <v>-1747533</v>
      </c>
      <c r="E100" s="4">
        <v>-52841490000</v>
      </c>
      <c r="F100" s="4">
        <f t="shared" si="15"/>
        <v>1067377136641</v>
      </c>
      <c r="R100" s="5">
        <v>0</v>
      </c>
      <c r="S100" s="4">
        <v>16568382</v>
      </c>
      <c r="T100" s="4">
        <f t="shared" si="18"/>
        <v>17217259.399999999</v>
      </c>
      <c r="U100" s="4">
        <f t="shared" si="17"/>
        <v>13741207</v>
      </c>
    </row>
    <row r="101" spans="1:21" x14ac:dyDescent="0.2">
      <c r="A101" s="16" t="s">
        <v>187</v>
      </c>
      <c r="B101" s="4">
        <v>3056309</v>
      </c>
      <c r="C101" s="4">
        <v>607800</v>
      </c>
      <c r="D101" s="4">
        <v>2448509</v>
      </c>
      <c r="E101" s="4">
        <v>73855270000</v>
      </c>
      <c r="F101" s="4">
        <f t="shared" si="15"/>
        <v>1120218626641</v>
      </c>
      <c r="R101" s="5">
        <v>2.5699999999999997E-2</v>
      </c>
      <c r="S101" s="4">
        <v>18568195</v>
      </c>
      <c r="T101" s="4">
        <f t="shared" si="18"/>
        <v>18160520.899999999</v>
      </c>
      <c r="U101" s="4">
        <f t="shared" si="17"/>
        <v>11146250</v>
      </c>
    </row>
    <row r="102" spans="1:21" x14ac:dyDescent="0.2">
      <c r="A102" s="16" t="s">
        <v>186</v>
      </c>
      <c r="B102" s="4">
        <v>2325800</v>
      </c>
      <c r="C102" s="4">
        <v>877300</v>
      </c>
      <c r="D102" s="4">
        <v>1448500</v>
      </c>
      <c r="E102" s="4">
        <v>42757560000</v>
      </c>
      <c r="F102" s="4">
        <f t="shared" si="15"/>
        <v>1046363356641</v>
      </c>
      <c r="R102" s="5">
        <v>-8.3999999999999995E-3</v>
      </c>
      <c r="S102" s="4">
        <v>15894348</v>
      </c>
      <c r="T102" s="4">
        <f t="shared" si="18"/>
        <v>18698502.899999999</v>
      </c>
      <c r="U102" s="4">
        <f t="shared" si="17"/>
        <v>11146250</v>
      </c>
    </row>
    <row r="103" spans="1:21" x14ac:dyDescent="0.2">
      <c r="A103" s="16" t="s">
        <v>185</v>
      </c>
      <c r="B103" s="4">
        <v>2427600</v>
      </c>
      <c r="C103" s="4">
        <v>970600</v>
      </c>
      <c r="D103" s="4">
        <v>1457000</v>
      </c>
      <c r="E103" s="4">
        <v>43714640000</v>
      </c>
      <c r="F103" s="4">
        <f t="shared" si="15"/>
        <v>1003605796641</v>
      </c>
      <c r="R103" s="5">
        <v>-5.0000000000000001E-3</v>
      </c>
      <c r="S103" s="4">
        <v>13741207</v>
      </c>
      <c r="T103" s="4">
        <f t="shared" si="18"/>
        <v>19012360</v>
      </c>
      <c r="U103" s="4">
        <f t="shared" si="17"/>
        <v>11146250</v>
      </c>
    </row>
    <row r="104" spans="1:21" x14ac:dyDescent="0.2">
      <c r="A104" s="16" t="s">
        <v>184</v>
      </c>
      <c r="B104" s="4">
        <v>1651830</v>
      </c>
      <c r="C104" s="4">
        <v>1171510</v>
      </c>
      <c r="D104" s="4">
        <v>480320</v>
      </c>
      <c r="E104" s="4">
        <v>14752770000</v>
      </c>
      <c r="F104" s="4">
        <f t="shared" si="15"/>
        <v>959891156641</v>
      </c>
      <c r="R104" s="5">
        <v>-1.1599999999999999E-2</v>
      </c>
      <c r="S104" s="4">
        <v>22229362</v>
      </c>
      <c r="T104" s="4">
        <f t="shared" si="18"/>
        <v>20873468.899999999</v>
      </c>
      <c r="U104" s="4">
        <f t="shared" si="17"/>
        <v>11146250</v>
      </c>
    </row>
    <row r="105" spans="1:21" x14ac:dyDescent="0.2">
      <c r="A105" s="16" t="s">
        <v>183</v>
      </c>
      <c r="B105" s="4">
        <v>1221928</v>
      </c>
      <c r="C105" s="4">
        <v>438900</v>
      </c>
      <c r="D105" s="4">
        <v>783028</v>
      </c>
      <c r="E105" s="4">
        <v>23526510000</v>
      </c>
      <c r="F105" s="4">
        <f t="shared" si="15"/>
        <v>945138386641</v>
      </c>
      <c r="R105" s="5">
        <v>3.4500000000000003E-2</v>
      </c>
      <c r="S105" s="4">
        <v>20907831</v>
      </c>
      <c r="T105" s="4">
        <f t="shared" si="18"/>
        <v>19590227</v>
      </c>
      <c r="U105" s="4">
        <f t="shared" si="17"/>
        <v>8557498</v>
      </c>
    </row>
    <row r="106" spans="1:21" x14ac:dyDescent="0.2">
      <c r="A106" s="16" t="s">
        <v>182</v>
      </c>
      <c r="B106" s="4">
        <v>2133600</v>
      </c>
      <c r="C106" s="4">
        <v>1533300</v>
      </c>
      <c r="D106" s="4">
        <v>600300</v>
      </c>
      <c r="E106" s="4">
        <v>17382240000</v>
      </c>
      <c r="F106" s="4">
        <f t="shared" si="15"/>
        <v>921611876641</v>
      </c>
      <c r="R106" s="5">
        <v>-1.52E-2</v>
      </c>
      <c r="S106" s="4">
        <v>11146250</v>
      </c>
      <c r="T106" s="4">
        <f t="shared" si="18"/>
        <v>19668800.100000001</v>
      </c>
      <c r="U106" s="4">
        <f t="shared" si="17"/>
        <v>8557498</v>
      </c>
    </row>
    <row r="107" spans="1:21" x14ac:dyDescent="0.2">
      <c r="A107" s="16" t="s">
        <v>181</v>
      </c>
      <c r="B107" s="4">
        <v>5636200</v>
      </c>
      <c r="C107" s="4">
        <v>186900</v>
      </c>
      <c r="D107" s="4">
        <v>5449300</v>
      </c>
      <c r="E107" s="4">
        <v>158560426890</v>
      </c>
      <c r="F107" s="4">
        <f t="shared" si="15"/>
        <v>904229636641</v>
      </c>
      <c r="R107" s="5">
        <v>3.3399999999999999E-2</v>
      </c>
      <c r="S107" s="4">
        <v>26747349</v>
      </c>
      <c r="T107" s="4">
        <f t="shared" si="18"/>
        <v>18364357.300000001</v>
      </c>
      <c r="U107" s="4">
        <f t="shared" si="17"/>
        <v>8557498</v>
      </c>
    </row>
    <row r="108" spans="1:21" x14ac:dyDescent="0.2">
      <c r="A108" s="16" t="s">
        <v>180</v>
      </c>
      <c r="B108" s="4">
        <v>2212800</v>
      </c>
      <c r="C108" s="4">
        <v>1445505</v>
      </c>
      <c r="D108" s="4">
        <v>767295</v>
      </c>
      <c r="E108" s="4">
        <v>21950990000</v>
      </c>
      <c r="F108" s="4">
        <f t="shared" si="15"/>
        <v>745669209751</v>
      </c>
      <c r="R108" s="5">
        <v>-1.72E-2</v>
      </c>
      <c r="S108" s="4">
        <v>18857951</v>
      </c>
      <c r="T108" s="4">
        <f t="shared" si="18"/>
        <v>18374059.100000001</v>
      </c>
      <c r="U108" s="4">
        <f t="shared" si="17"/>
        <v>8557498</v>
      </c>
    </row>
    <row r="109" spans="1:21" x14ac:dyDescent="0.2">
      <c r="A109" s="16" t="s">
        <v>179</v>
      </c>
      <c r="B109" s="4">
        <v>1313100</v>
      </c>
      <c r="C109" s="4">
        <v>898800</v>
      </c>
      <c r="D109" s="4">
        <v>414300</v>
      </c>
      <c r="E109" s="4">
        <v>12064240000</v>
      </c>
      <c r="F109" s="4">
        <f t="shared" si="15"/>
        <v>723718219751</v>
      </c>
      <c r="R109" s="5">
        <v>4.8899999999999999E-2</v>
      </c>
      <c r="S109" s="4">
        <v>15522603</v>
      </c>
      <c r="T109" s="4">
        <f t="shared" si="18"/>
        <v>18864108.899999999</v>
      </c>
      <c r="U109" s="4">
        <f t="shared" si="17"/>
        <v>8557498</v>
      </c>
    </row>
    <row r="110" spans="1:21" x14ac:dyDescent="0.2">
      <c r="A110" s="16" t="s">
        <v>178</v>
      </c>
      <c r="B110" s="4">
        <v>754500</v>
      </c>
      <c r="C110" s="4">
        <v>632574</v>
      </c>
      <c r="D110" s="4">
        <v>121926</v>
      </c>
      <c r="E110" s="4">
        <v>3402520000</v>
      </c>
      <c r="F110" s="4">
        <f t="shared" si="15"/>
        <v>711653979751</v>
      </c>
      <c r="R110" s="5">
        <v>2.41E-2</v>
      </c>
      <c r="S110" s="4">
        <v>8557498</v>
      </c>
      <c r="T110" s="4">
        <f t="shared" si="18"/>
        <v>20023266.399999999</v>
      </c>
      <c r="U110" s="4">
        <f t="shared" si="17"/>
        <v>8075412</v>
      </c>
    </row>
    <row r="111" spans="1:21" x14ac:dyDescent="0.2">
      <c r="A111" s="16" t="s">
        <v>177</v>
      </c>
      <c r="B111" s="4">
        <v>1260500</v>
      </c>
      <c r="C111" s="4">
        <v>3023000</v>
      </c>
      <c r="D111" s="4">
        <v>-1762500</v>
      </c>
      <c r="E111" s="4">
        <v>-47612450000</v>
      </c>
      <c r="F111" s="4">
        <f t="shared" si="15"/>
        <v>708251459751</v>
      </c>
      <c r="R111" s="5">
        <v>0</v>
      </c>
      <c r="S111" s="4">
        <v>28000810</v>
      </c>
      <c r="T111" s="4">
        <f t="shared" si="18"/>
        <v>18400317.600000001</v>
      </c>
      <c r="U111" s="4">
        <f t="shared" si="17"/>
        <v>8075412</v>
      </c>
    </row>
    <row r="112" spans="1:21" x14ac:dyDescent="0.2">
      <c r="A112" s="16" t="s">
        <v>176</v>
      </c>
      <c r="B112" s="4">
        <v>1049400</v>
      </c>
      <c r="C112" s="4">
        <v>193890</v>
      </c>
      <c r="D112" s="4">
        <v>855510</v>
      </c>
      <c r="E112" s="4">
        <v>23309700000</v>
      </c>
      <c r="F112" s="4">
        <f t="shared" si="15"/>
        <v>755863909751</v>
      </c>
      <c r="R112" s="5">
        <v>-5.9200000000000003E-2</v>
      </c>
      <c r="S112" s="4">
        <v>21274168</v>
      </c>
      <c r="T112" s="4">
        <f t="shared" si="18"/>
        <v>18860180.100000001</v>
      </c>
      <c r="U112" s="4">
        <f t="shared" si="17"/>
        <v>8075412</v>
      </c>
    </row>
    <row r="113" spans="1:21" x14ac:dyDescent="0.2">
      <c r="A113" s="16" t="s">
        <v>175</v>
      </c>
      <c r="B113" s="4">
        <v>1862200</v>
      </c>
      <c r="C113" s="4">
        <v>282600</v>
      </c>
      <c r="D113" s="4">
        <v>1579600</v>
      </c>
      <c r="E113" s="4">
        <v>45164695172</v>
      </c>
      <c r="F113" s="4">
        <f t="shared" si="15"/>
        <v>732554209751</v>
      </c>
      <c r="R113" s="5">
        <v>2.1400000000000002E-2</v>
      </c>
      <c r="S113" s="4">
        <v>16879778</v>
      </c>
      <c r="T113" s="4">
        <f t="shared" si="18"/>
        <v>18303244.800000001</v>
      </c>
      <c r="U113" s="4">
        <f t="shared" si="17"/>
        <v>8075412</v>
      </c>
    </row>
    <row r="114" spans="1:21" x14ac:dyDescent="0.2">
      <c r="A114" s="16" t="s">
        <v>174</v>
      </c>
      <c r="B114" s="4">
        <v>4288750</v>
      </c>
      <c r="C114" s="4">
        <v>595200</v>
      </c>
      <c r="D114" s="4">
        <v>3693550</v>
      </c>
      <c r="E114" s="4">
        <v>104378014579</v>
      </c>
      <c r="F114" s="4">
        <f t="shared" si="15"/>
        <v>687389514579</v>
      </c>
      <c r="R114" s="5">
        <v>-4.9000000000000002E-2</v>
      </c>
      <c r="S114" s="4">
        <v>40840451</v>
      </c>
      <c r="T114" s="4">
        <f t="shared" si="18"/>
        <v>15035395.699999999</v>
      </c>
      <c r="U114" s="4">
        <f t="shared" si="17"/>
        <v>8075412</v>
      </c>
    </row>
    <row r="115" spans="1:21" x14ac:dyDescent="0.2">
      <c r="A115" s="16" t="s">
        <v>173</v>
      </c>
      <c r="B115" s="4">
        <v>1421767</v>
      </c>
      <c r="C115" s="4">
        <v>443600</v>
      </c>
      <c r="D115" s="4">
        <v>978167</v>
      </c>
      <c r="E115" s="4">
        <v>29630120000</v>
      </c>
      <c r="F115" s="4">
        <f t="shared" si="15"/>
        <v>583011500000</v>
      </c>
      <c r="R115" s="5">
        <v>-1.4999999999999999E-2</v>
      </c>
      <c r="S115" s="4">
        <v>8075412</v>
      </c>
      <c r="T115" s="4">
        <f t="shared" si="18"/>
        <v>15065400.300000001</v>
      </c>
      <c r="U115" s="4">
        <f t="shared" si="17"/>
        <v>11931981</v>
      </c>
    </row>
    <row r="116" spans="1:21" x14ac:dyDescent="0.2">
      <c r="A116" s="16" t="s">
        <v>172</v>
      </c>
      <c r="B116" s="4">
        <v>1777800</v>
      </c>
      <c r="C116" s="4">
        <v>2133700</v>
      </c>
      <c r="D116" s="4">
        <v>-355900</v>
      </c>
      <c r="E116" s="4">
        <v>-10492080000</v>
      </c>
      <c r="F116" s="4">
        <f t="shared" si="15"/>
        <v>553381380000</v>
      </c>
      <c r="R116" s="5">
        <v>1.0200000000000001E-2</v>
      </c>
      <c r="S116" s="4">
        <v>11931981</v>
      </c>
      <c r="T116" s="4">
        <f t="shared" ref="T116:T121" si="19">AVERAGE(S117:S126)</f>
        <v>15022948.5</v>
      </c>
      <c r="U116" s="4">
        <f t="shared" si="17"/>
        <v>11771322</v>
      </c>
    </row>
    <row r="117" spans="1:21" x14ac:dyDescent="0.2">
      <c r="A117" s="16" t="s">
        <v>171</v>
      </c>
      <c r="B117" s="4">
        <v>2475200</v>
      </c>
      <c r="C117" s="4">
        <v>2732000</v>
      </c>
      <c r="D117" s="4">
        <v>-256800</v>
      </c>
      <c r="E117" s="4">
        <v>-6687370000</v>
      </c>
      <c r="F117" s="4">
        <f t="shared" si="15"/>
        <v>563873460000</v>
      </c>
      <c r="R117" s="5">
        <v>-1.32E-2</v>
      </c>
      <c r="S117" s="4">
        <v>13702921</v>
      </c>
      <c r="T117" s="4">
        <f t="shared" si="19"/>
        <v>14572734.6</v>
      </c>
      <c r="U117" s="4">
        <f t="shared" si="17"/>
        <v>11771322</v>
      </c>
    </row>
    <row r="118" spans="1:21" x14ac:dyDescent="0.2">
      <c r="A118" s="16" t="s">
        <v>170</v>
      </c>
      <c r="B118" s="4">
        <v>5411400</v>
      </c>
      <c r="C118" s="4">
        <v>252506</v>
      </c>
      <c r="D118" s="4">
        <v>5158894</v>
      </c>
      <c r="E118" s="4">
        <v>153858190000</v>
      </c>
      <c r="F118" s="4">
        <f t="shared" si="15"/>
        <v>570560830000</v>
      </c>
      <c r="R118" s="5">
        <v>3.7999999999999999E-2</v>
      </c>
      <c r="S118" s="4">
        <v>18954969</v>
      </c>
      <c r="T118" s="4">
        <f t="shared" si="19"/>
        <v>13988139.9</v>
      </c>
      <c r="U118" s="4">
        <f t="shared" si="17"/>
        <v>11310425</v>
      </c>
    </row>
    <row r="119" spans="1:21" x14ac:dyDescent="0.2">
      <c r="A119" s="16" t="s">
        <v>169</v>
      </c>
      <c r="B119" s="4">
        <v>4068500</v>
      </c>
      <c r="C119" s="4">
        <v>1720400</v>
      </c>
      <c r="D119" s="4">
        <v>2348100</v>
      </c>
      <c r="E119" s="4">
        <v>69661320000</v>
      </c>
      <c r="F119" s="4">
        <f t="shared" si="15"/>
        <v>416702640000</v>
      </c>
      <c r="R119" s="5">
        <v>-2.35E-2</v>
      </c>
      <c r="S119" s="4">
        <v>20423101</v>
      </c>
      <c r="T119" s="4">
        <f t="shared" si="19"/>
        <v>12976798.9</v>
      </c>
      <c r="U119" s="4">
        <f t="shared" si="17"/>
        <v>8161960</v>
      </c>
    </row>
    <row r="120" spans="1:21" x14ac:dyDescent="0.2">
      <c r="A120" s="16" t="s">
        <v>168</v>
      </c>
      <c r="B120" s="4">
        <v>4396800</v>
      </c>
      <c r="C120" s="4">
        <v>364500</v>
      </c>
      <c r="D120" s="4">
        <v>4032300</v>
      </c>
      <c r="E120" s="4">
        <v>120789210000</v>
      </c>
      <c r="F120" s="4">
        <f t="shared" si="15"/>
        <v>347041320000</v>
      </c>
      <c r="R120" s="5">
        <v>-0.01</v>
      </c>
      <c r="S120" s="4">
        <v>20149073</v>
      </c>
      <c r="T120" s="4">
        <f t="shared" si="19"/>
        <v>13004009.4</v>
      </c>
      <c r="U120" s="4">
        <f t="shared" si="17"/>
        <v>8161960</v>
      </c>
    </row>
    <row r="121" spans="1:21" x14ac:dyDescent="0.2">
      <c r="A121" s="16" t="s">
        <v>167</v>
      </c>
      <c r="B121" s="4">
        <v>4882000</v>
      </c>
      <c r="C121" s="4">
        <v>152700</v>
      </c>
      <c r="D121" s="4">
        <v>4729300</v>
      </c>
      <c r="E121" s="4">
        <v>143891160000</v>
      </c>
      <c r="F121" s="4">
        <f t="shared" si="15"/>
        <v>226252110000</v>
      </c>
      <c r="R121" s="5">
        <v>-6.6E-3</v>
      </c>
      <c r="S121" s="4">
        <v>11771322</v>
      </c>
      <c r="T121" s="4">
        <f t="shared" si="19"/>
        <v>15165253.1</v>
      </c>
      <c r="U121" s="4">
        <f t="shared" si="17"/>
        <v>8161960</v>
      </c>
    </row>
    <row r="122" spans="1:21" x14ac:dyDescent="0.2">
      <c r="A122" s="16" t="s">
        <v>166</v>
      </c>
      <c r="B122" s="4">
        <v>540700</v>
      </c>
      <c r="C122" s="4">
        <v>318223</v>
      </c>
      <c r="D122" s="4">
        <v>222477</v>
      </c>
      <c r="E122" s="4">
        <v>6587510000</v>
      </c>
      <c r="F122" s="4">
        <f t="shared" si="15"/>
        <v>82360950000</v>
      </c>
      <c r="R122" s="5">
        <v>-4.1200000000000001E-2</v>
      </c>
      <c r="S122" s="4">
        <v>25872793</v>
      </c>
      <c r="T122" s="4">
        <f>AVERAGE(S123:S132)</f>
        <v>13666612.699999999</v>
      </c>
      <c r="U122" s="4">
        <f t="shared" si="17"/>
        <v>8161960</v>
      </c>
    </row>
    <row r="123" spans="1:21" x14ac:dyDescent="0.2">
      <c r="A123" s="16" t="s">
        <v>165</v>
      </c>
      <c r="B123" s="4">
        <v>757000</v>
      </c>
      <c r="C123" s="4">
        <v>283000</v>
      </c>
      <c r="D123" s="4">
        <v>474000</v>
      </c>
      <c r="E123" s="4">
        <v>14980550000</v>
      </c>
      <c r="F123" s="4">
        <f t="shared" si="15"/>
        <v>75773440000</v>
      </c>
      <c r="R123" s="5">
        <v>-3.0999999999999999E-3</v>
      </c>
      <c r="S123" s="4">
        <v>11310425</v>
      </c>
      <c r="U123" s="4">
        <f t="shared" si="17"/>
        <v>8161960</v>
      </c>
    </row>
    <row r="124" spans="1:21" x14ac:dyDescent="0.2">
      <c r="A124" s="16" t="s">
        <v>164</v>
      </c>
      <c r="B124" s="4">
        <v>533900</v>
      </c>
      <c r="C124" s="4">
        <v>454700</v>
      </c>
      <c r="D124" s="4">
        <v>79200</v>
      </c>
      <c r="E124" s="4">
        <v>2426140000</v>
      </c>
      <c r="F124" s="4">
        <f t="shared" si="15"/>
        <v>60792890000</v>
      </c>
      <c r="R124" s="5">
        <v>-4.6999999999999993E-3</v>
      </c>
      <c r="S124" s="4">
        <v>8161960</v>
      </c>
      <c r="U124" s="4">
        <f t="shared" ref="U124:U126" si="20">MIN(S125:S129)</f>
        <v>8375458</v>
      </c>
    </row>
    <row r="125" spans="1:21" x14ac:dyDescent="0.2">
      <c r="A125" s="16" t="s">
        <v>163</v>
      </c>
      <c r="B125" s="4">
        <v>849000</v>
      </c>
      <c r="C125" s="4">
        <v>114900</v>
      </c>
      <c r="D125" s="4">
        <v>734100</v>
      </c>
      <c r="E125" s="4">
        <v>23182750000</v>
      </c>
      <c r="F125" s="4">
        <f t="shared" si="15"/>
        <v>58366750000</v>
      </c>
      <c r="R125" s="5">
        <v>1.6E-2</v>
      </c>
      <c r="S125" s="4">
        <v>8375458</v>
      </c>
      <c r="U125" s="4">
        <f t="shared" si="20"/>
        <v>9200782</v>
      </c>
    </row>
    <row r="126" spans="1:21" x14ac:dyDescent="0.2">
      <c r="A126" s="16" t="s">
        <v>162</v>
      </c>
      <c r="B126" s="4">
        <v>984000</v>
      </c>
      <c r="C126" s="4">
        <v>372748</v>
      </c>
      <c r="D126" s="4">
        <v>611252</v>
      </c>
      <c r="E126" s="4">
        <v>19254790000</v>
      </c>
      <c r="F126" s="4">
        <f t="shared" si="15"/>
        <v>35184000000</v>
      </c>
      <c r="R126" s="5">
        <v>1.7000000000000001E-3</v>
      </c>
      <c r="S126" s="4">
        <v>11507463</v>
      </c>
      <c r="U126" s="4">
        <f t="shared" si="20"/>
        <v>9200782</v>
      </c>
    </row>
    <row r="127" spans="1:21" x14ac:dyDescent="0.2">
      <c r="A127" s="16" t="s">
        <v>161</v>
      </c>
      <c r="B127" s="4">
        <v>349100</v>
      </c>
      <c r="C127" s="4">
        <v>246200</v>
      </c>
      <c r="D127" s="4">
        <v>102900</v>
      </c>
      <c r="E127" s="4">
        <v>3227510000</v>
      </c>
      <c r="F127" s="4">
        <f t="shared" si="15"/>
        <v>15929210000</v>
      </c>
      <c r="R127" s="5">
        <v>8.1000000000000013E-3</v>
      </c>
      <c r="S127" s="4">
        <v>9200782</v>
      </c>
      <c r="U127" s="4">
        <f>MIN(S128:S132)</f>
        <v>10309691</v>
      </c>
    </row>
    <row r="128" spans="1:21" x14ac:dyDescent="0.2">
      <c r="A128" s="16" t="s">
        <v>160</v>
      </c>
      <c r="B128" s="4">
        <v>1442200</v>
      </c>
      <c r="C128" s="4">
        <v>229300</v>
      </c>
      <c r="D128" s="4">
        <v>1212900</v>
      </c>
      <c r="E128" s="4">
        <v>36530130000</v>
      </c>
      <c r="F128" s="4">
        <f t="shared" si="15"/>
        <v>12701700000</v>
      </c>
      <c r="R128" s="5">
        <v>3.5200000000000002E-2</v>
      </c>
      <c r="S128" s="4">
        <v>13109022</v>
      </c>
    </row>
    <row r="129" spans="1:22" x14ac:dyDescent="0.2">
      <c r="A129" s="16" t="s">
        <v>159</v>
      </c>
      <c r="B129" s="4">
        <v>99600</v>
      </c>
      <c r="C129" s="4">
        <v>769300</v>
      </c>
      <c r="D129" s="4">
        <v>-669700</v>
      </c>
      <c r="E129" s="4">
        <v>-20118130000</v>
      </c>
      <c r="F129" s="4">
        <f t="shared" si="15"/>
        <v>-23828430000</v>
      </c>
      <c r="R129" s="5">
        <v>-9.8999999999999991E-3</v>
      </c>
      <c r="S129" s="4">
        <v>10309691</v>
      </c>
    </row>
    <row r="130" spans="1:22" x14ac:dyDescent="0.2">
      <c r="A130" s="16" t="s">
        <v>158</v>
      </c>
      <c r="B130" s="4">
        <v>574600</v>
      </c>
      <c r="C130" s="4">
        <v>762200</v>
      </c>
      <c r="D130" s="4">
        <v>-187600</v>
      </c>
      <c r="E130" s="4">
        <v>-5679240000</v>
      </c>
      <c r="F130" s="4">
        <f t="shared" si="15"/>
        <v>-3710300000</v>
      </c>
      <c r="R130" s="5">
        <v>3.4300000000000004E-2</v>
      </c>
      <c r="S130" s="4">
        <v>20421178</v>
      </c>
    </row>
    <row r="131" spans="1:22" x14ac:dyDescent="0.2">
      <c r="A131" s="16" t="s">
        <v>157</v>
      </c>
      <c r="B131" s="4">
        <v>1651502</v>
      </c>
      <c r="C131" s="4">
        <v>1783070</v>
      </c>
      <c r="D131" s="4">
        <v>-131568</v>
      </c>
      <c r="E131" s="4">
        <v>-4450320000</v>
      </c>
      <c r="F131" s="4">
        <f>E131+F132</f>
        <v>1968940000</v>
      </c>
      <c r="R131" s="5">
        <v>-5.3399999999999996E-2</v>
      </c>
      <c r="S131" s="4">
        <v>33383759</v>
      </c>
    </row>
    <row r="132" spans="1:22" x14ac:dyDescent="0.2">
      <c r="A132" s="16" t="s">
        <v>156</v>
      </c>
      <c r="B132" s="4">
        <v>399050</v>
      </c>
      <c r="C132" s="4">
        <v>190180</v>
      </c>
      <c r="D132" s="4">
        <v>208870</v>
      </c>
      <c r="E132" s="4">
        <v>6419260000</v>
      </c>
      <c r="F132" s="4">
        <f>E132</f>
        <v>6419260000</v>
      </c>
      <c r="R132" s="5">
        <v>6.6E-3</v>
      </c>
      <c r="S132" s="4">
        <v>10886389</v>
      </c>
    </row>
    <row r="133" spans="1:22" x14ac:dyDescent="0.2">
      <c r="A133" s="2"/>
      <c r="B133" s="4"/>
      <c r="C133" s="4"/>
      <c r="D133" s="4"/>
      <c r="E133" s="4"/>
      <c r="F133" s="4">
        <f>E133</f>
        <v>0</v>
      </c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>
        <f t="shared" ref="F134:F162" si="21">F135+E134</f>
        <v>0</v>
      </c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>
        <f t="shared" si="21"/>
        <v>0</v>
      </c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>
        <f t="shared" si="21"/>
        <v>0</v>
      </c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>
        <f t="shared" si="21"/>
        <v>0</v>
      </c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>
        <f t="shared" si="21"/>
        <v>0</v>
      </c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>
        <f t="shared" si="21"/>
        <v>0</v>
      </c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>
        <f t="shared" si="21"/>
        <v>0</v>
      </c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>
        <f t="shared" si="21"/>
        <v>0</v>
      </c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>
        <f t="shared" si="21"/>
        <v>0</v>
      </c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6"/>
      <c r="B143" s="4"/>
      <c r="C143" s="4"/>
      <c r="D143" s="4"/>
      <c r="E143" s="4"/>
      <c r="F143" s="4">
        <f t="shared" si="21"/>
        <v>0</v>
      </c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6"/>
      <c r="B144" s="4"/>
      <c r="C144" s="4"/>
      <c r="D144" s="4"/>
      <c r="E144" s="4"/>
      <c r="F144" s="4">
        <f t="shared" si="21"/>
        <v>0</v>
      </c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6"/>
      <c r="B145" s="4"/>
      <c r="C145" s="4"/>
      <c r="D145" s="4"/>
      <c r="E145" s="4"/>
      <c r="F145" s="4">
        <f t="shared" si="21"/>
        <v>0</v>
      </c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6"/>
      <c r="B146" s="4"/>
      <c r="C146" s="4"/>
      <c r="D146" s="4"/>
      <c r="E146" s="4"/>
      <c r="F146" s="4">
        <f t="shared" si="21"/>
        <v>0</v>
      </c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6"/>
      <c r="B147" s="4"/>
      <c r="C147" s="4"/>
      <c r="D147" s="4"/>
      <c r="E147" s="4"/>
      <c r="F147" s="4">
        <f t="shared" si="21"/>
        <v>0</v>
      </c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6"/>
      <c r="B148" s="4"/>
      <c r="C148" s="4"/>
      <c r="D148" s="4"/>
      <c r="E148" s="4"/>
      <c r="F148" s="4">
        <f t="shared" si="21"/>
        <v>0</v>
      </c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6"/>
      <c r="B149" s="4"/>
      <c r="C149" s="4"/>
      <c r="D149" s="4"/>
      <c r="E149" s="4"/>
      <c r="F149" s="4">
        <f t="shared" si="21"/>
        <v>0</v>
      </c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5"/>
    </row>
    <row r="150" spans="1:22" x14ac:dyDescent="0.2">
      <c r="A150" s="6"/>
      <c r="B150" s="4"/>
      <c r="C150" s="4"/>
      <c r="D150" s="4"/>
      <c r="E150" s="4"/>
      <c r="F150" s="4">
        <f t="shared" si="21"/>
        <v>0</v>
      </c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5"/>
    </row>
    <row r="151" spans="1:22" x14ac:dyDescent="0.2">
      <c r="A151" s="6"/>
      <c r="B151" s="4"/>
      <c r="C151" s="4"/>
      <c r="D151" s="4"/>
      <c r="E151" s="4"/>
      <c r="F151" s="4">
        <f t="shared" si="21"/>
        <v>0</v>
      </c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5"/>
    </row>
    <row r="152" spans="1:22" x14ac:dyDescent="0.2">
      <c r="A152" s="6"/>
      <c r="B152" s="4"/>
      <c r="C152" s="4"/>
      <c r="D152" s="4"/>
      <c r="E152" s="4"/>
      <c r="F152" s="4">
        <f t="shared" si="21"/>
        <v>0</v>
      </c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5"/>
    </row>
    <row r="153" spans="1:22" x14ac:dyDescent="0.2">
      <c r="A153" s="2"/>
      <c r="B153" s="4"/>
      <c r="C153" s="4"/>
      <c r="D153" s="4"/>
      <c r="E153" s="4"/>
      <c r="F153" s="4">
        <f t="shared" si="21"/>
        <v>0</v>
      </c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5"/>
    </row>
    <row r="154" spans="1:22" x14ac:dyDescent="0.2">
      <c r="A154" s="2"/>
      <c r="B154" s="4"/>
      <c r="C154" s="4"/>
      <c r="D154" s="4"/>
      <c r="E154" s="4"/>
      <c r="F154" s="4">
        <f t="shared" si="21"/>
        <v>0</v>
      </c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5"/>
    </row>
    <row r="155" spans="1:22" x14ac:dyDescent="0.2">
      <c r="A155" s="6"/>
      <c r="B155" s="4"/>
      <c r="C155" s="4"/>
      <c r="D155" s="4"/>
      <c r="E155" s="4"/>
      <c r="F155" s="4">
        <f t="shared" si="21"/>
        <v>0</v>
      </c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5"/>
    </row>
    <row r="156" spans="1:22" x14ac:dyDescent="0.2">
      <c r="A156" s="6"/>
      <c r="B156" s="4"/>
      <c r="C156" s="4"/>
      <c r="D156" s="4"/>
      <c r="E156" s="4"/>
      <c r="F156" s="4">
        <f t="shared" si="21"/>
        <v>0</v>
      </c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5"/>
    </row>
    <row r="157" spans="1:22" x14ac:dyDescent="0.2">
      <c r="A157" s="6"/>
      <c r="B157" s="4"/>
      <c r="C157" s="4"/>
      <c r="D157" s="4"/>
      <c r="E157" s="4"/>
      <c r="F157" s="4">
        <f t="shared" si="21"/>
        <v>0</v>
      </c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5"/>
    </row>
    <row r="158" spans="1:22" x14ac:dyDescent="0.2">
      <c r="A158" s="6"/>
      <c r="B158" s="4"/>
      <c r="C158" s="4"/>
      <c r="D158" s="4"/>
      <c r="E158" s="4"/>
      <c r="F158" s="4">
        <f t="shared" si="21"/>
        <v>0</v>
      </c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5"/>
    </row>
    <row r="159" spans="1:22" x14ac:dyDescent="0.2">
      <c r="A159" s="6"/>
      <c r="B159" s="4"/>
      <c r="C159" s="4"/>
      <c r="D159" s="4"/>
      <c r="E159" s="4"/>
      <c r="F159" s="4">
        <f t="shared" si="21"/>
        <v>0</v>
      </c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5"/>
    </row>
    <row r="160" spans="1:22" x14ac:dyDescent="0.2">
      <c r="A160" s="6"/>
      <c r="B160" s="4"/>
      <c r="C160" s="4"/>
      <c r="D160" s="4"/>
      <c r="E160" s="4"/>
      <c r="F160" s="4">
        <f t="shared" si="21"/>
        <v>0</v>
      </c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5"/>
    </row>
    <row r="161" spans="1:22" x14ac:dyDescent="0.2">
      <c r="A161" s="6"/>
      <c r="B161" s="4"/>
      <c r="C161" s="4"/>
      <c r="D161" s="4"/>
      <c r="E161" s="4"/>
      <c r="F161" s="4">
        <f t="shared" si="21"/>
        <v>0</v>
      </c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5"/>
    </row>
    <row r="162" spans="1:22" x14ac:dyDescent="0.2">
      <c r="A162" s="6"/>
      <c r="B162" s="4"/>
      <c r="C162" s="4"/>
      <c r="D162" s="4"/>
      <c r="E162" s="4"/>
      <c r="F162" s="4">
        <f t="shared" si="21"/>
        <v>0</v>
      </c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5"/>
      <c r="U162" s="5"/>
      <c r="V162" s="5"/>
    </row>
    <row r="163" spans="1:22" x14ac:dyDescent="0.2">
      <c r="A163" s="6"/>
      <c r="B163" s="4"/>
      <c r="C163" s="4"/>
      <c r="D163" s="4"/>
      <c r="E163" s="4"/>
      <c r="F163" s="4">
        <f t="shared" ref="F163:F186" si="22">F164+E163</f>
        <v>0</v>
      </c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5"/>
      <c r="U163" s="5"/>
      <c r="V163" s="5"/>
    </row>
    <row r="164" spans="1:22" x14ac:dyDescent="0.2">
      <c r="A164" s="6"/>
      <c r="B164" s="4"/>
      <c r="C164" s="4"/>
      <c r="D164" s="4"/>
      <c r="E164" s="4"/>
      <c r="F164" s="4">
        <f t="shared" si="22"/>
        <v>0</v>
      </c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5"/>
      <c r="U164" s="5"/>
      <c r="V164" s="5"/>
    </row>
    <row r="165" spans="1:22" x14ac:dyDescent="0.2">
      <c r="A165" s="6"/>
      <c r="B165" s="4"/>
      <c r="C165" s="4"/>
      <c r="D165" s="4"/>
      <c r="E165" s="4"/>
      <c r="F165" s="4">
        <f t="shared" si="22"/>
        <v>0</v>
      </c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5"/>
      <c r="U165" s="5"/>
      <c r="V165" s="5"/>
    </row>
    <row r="166" spans="1:22" x14ac:dyDescent="0.2">
      <c r="A166" s="6"/>
      <c r="B166" s="4"/>
      <c r="C166" s="4"/>
      <c r="D166" s="4"/>
      <c r="E166" s="4"/>
      <c r="F166" s="4">
        <f t="shared" si="22"/>
        <v>0</v>
      </c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5"/>
      <c r="U166" s="5"/>
      <c r="V166" s="5"/>
    </row>
    <row r="167" spans="1:22" x14ac:dyDescent="0.2">
      <c r="A167" s="6"/>
      <c r="B167" s="4"/>
      <c r="C167" s="4"/>
      <c r="D167" s="4"/>
      <c r="E167" s="4"/>
      <c r="F167" s="4">
        <f t="shared" si="22"/>
        <v>0</v>
      </c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5"/>
      <c r="U167" s="5"/>
      <c r="V167" s="5"/>
    </row>
    <row r="168" spans="1:22" x14ac:dyDescent="0.2">
      <c r="A168" s="2"/>
      <c r="B168" s="4"/>
      <c r="C168" s="4"/>
      <c r="D168" s="4"/>
      <c r="E168" s="4"/>
      <c r="F168" s="4">
        <f t="shared" si="22"/>
        <v>0</v>
      </c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5"/>
    </row>
    <row r="169" spans="1:22" x14ac:dyDescent="0.2">
      <c r="A169" s="2"/>
      <c r="B169" s="4"/>
      <c r="C169" s="4"/>
      <c r="D169" s="4"/>
      <c r="E169" s="4"/>
      <c r="F169" s="4">
        <f t="shared" si="22"/>
        <v>0</v>
      </c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5"/>
    </row>
    <row r="170" spans="1:22" x14ac:dyDescent="0.2">
      <c r="A170" s="2"/>
      <c r="B170" s="4"/>
      <c r="C170" s="4"/>
      <c r="D170" s="4"/>
      <c r="E170" s="4"/>
      <c r="F170" s="4">
        <f t="shared" si="22"/>
        <v>0</v>
      </c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5"/>
    </row>
    <row r="171" spans="1:22" x14ac:dyDescent="0.2">
      <c r="A171" s="2"/>
      <c r="B171" s="4"/>
      <c r="C171" s="4"/>
      <c r="D171" s="4"/>
      <c r="E171" s="4"/>
      <c r="F171" s="4">
        <f t="shared" si="22"/>
        <v>0</v>
      </c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5"/>
    </row>
    <row r="172" spans="1:22" x14ac:dyDescent="0.2">
      <c r="A172" s="2"/>
      <c r="B172" s="4"/>
      <c r="C172" s="4"/>
      <c r="D172" s="4"/>
      <c r="E172" s="4"/>
      <c r="F172" s="4">
        <f t="shared" si="22"/>
        <v>0</v>
      </c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5"/>
    </row>
    <row r="173" spans="1:22" x14ac:dyDescent="0.2">
      <c r="A173" s="2"/>
      <c r="B173" s="4"/>
      <c r="C173" s="4"/>
      <c r="D173" s="4"/>
      <c r="E173" s="4"/>
      <c r="F173" s="4">
        <f t="shared" si="22"/>
        <v>0</v>
      </c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5"/>
    </row>
    <row r="174" spans="1:22" x14ac:dyDescent="0.2">
      <c r="A174" s="2"/>
      <c r="B174" s="4"/>
      <c r="C174" s="4"/>
      <c r="D174" s="4"/>
      <c r="E174" s="4"/>
      <c r="F174" s="4">
        <f t="shared" si="22"/>
        <v>0</v>
      </c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5"/>
    </row>
    <row r="175" spans="1:22" x14ac:dyDescent="0.2">
      <c r="A175" s="2"/>
      <c r="B175" s="4"/>
      <c r="C175" s="4"/>
      <c r="D175" s="4"/>
      <c r="E175" s="4"/>
      <c r="F175" s="4">
        <f t="shared" si="22"/>
        <v>0</v>
      </c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5"/>
    </row>
    <row r="176" spans="1:22" x14ac:dyDescent="0.2">
      <c r="A176" s="2"/>
      <c r="B176" s="4"/>
      <c r="C176" s="4"/>
      <c r="D176" s="4"/>
      <c r="E176" s="4"/>
      <c r="F176" s="4">
        <f t="shared" si="22"/>
        <v>0</v>
      </c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5"/>
    </row>
    <row r="177" spans="1:22" x14ac:dyDescent="0.2">
      <c r="A177" s="2"/>
      <c r="B177" s="4"/>
      <c r="C177" s="4"/>
      <c r="D177" s="4"/>
      <c r="E177" s="4"/>
      <c r="F177" s="4">
        <f t="shared" si="22"/>
        <v>0</v>
      </c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5"/>
      <c r="U177" s="5"/>
      <c r="V177" s="5"/>
    </row>
    <row r="178" spans="1:22" x14ac:dyDescent="0.2">
      <c r="A178" s="2"/>
      <c r="B178" s="4"/>
      <c r="C178" s="4"/>
      <c r="D178" s="4"/>
      <c r="E178" s="4"/>
      <c r="F178" s="4">
        <f t="shared" si="22"/>
        <v>0</v>
      </c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5"/>
      <c r="U178" s="5"/>
      <c r="V178" s="5"/>
    </row>
    <row r="179" spans="1:22" x14ac:dyDescent="0.2">
      <c r="A179" s="2"/>
      <c r="B179" s="4"/>
      <c r="C179" s="4"/>
      <c r="D179" s="4"/>
      <c r="E179" s="4"/>
      <c r="F179" s="4">
        <f t="shared" si="22"/>
        <v>0</v>
      </c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5"/>
      <c r="U179" s="5"/>
      <c r="V179" s="5"/>
    </row>
    <row r="180" spans="1:22" x14ac:dyDescent="0.2">
      <c r="A180" s="2"/>
      <c r="B180" s="4"/>
      <c r="C180" s="4"/>
      <c r="D180" s="4"/>
      <c r="E180" s="4"/>
      <c r="F180" s="4">
        <f t="shared" si="22"/>
        <v>0</v>
      </c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5"/>
      <c r="U180" s="5"/>
      <c r="V180" s="5"/>
    </row>
    <row r="181" spans="1:22" x14ac:dyDescent="0.2">
      <c r="A181" s="2"/>
      <c r="B181" s="4"/>
      <c r="C181" s="4"/>
      <c r="D181" s="4"/>
      <c r="E181" s="4"/>
      <c r="F181" s="4">
        <f t="shared" si="22"/>
        <v>0</v>
      </c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5"/>
      <c r="U181" s="5"/>
      <c r="V181" s="5"/>
    </row>
    <row r="182" spans="1:22" x14ac:dyDescent="0.2">
      <c r="A182" s="2"/>
      <c r="B182" s="4"/>
      <c r="C182" s="4"/>
      <c r="D182" s="4"/>
      <c r="E182" s="4"/>
      <c r="F182" s="4">
        <f t="shared" si="22"/>
        <v>0</v>
      </c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5"/>
      <c r="U182" s="5"/>
      <c r="V182" s="5"/>
    </row>
    <row r="183" spans="1:22" x14ac:dyDescent="0.2">
      <c r="A183" s="2"/>
      <c r="B183" s="4"/>
      <c r="C183" s="4"/>
      <c r="D183" s="4"/>
      <c r="E183" s="4"/>
      <c r="F183" s="4">
        <f t="shared" si="22"/>
        <v>0</v>
      </c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5"/>
      <c r="U183" s="5"/>
      <c r="V183" s="5"/>
    </row>
    <row r="184" spans="1:22" x14ac:dyDescent="0.2">
      <c r="A184" s="2"/>
      <c r="B184" s="4"/>
      <c r="C184" s="4"/>
      <c r="D184" s="4"/>
      <c r="E184" s="4"/>
      <c r="F184" s="4">
        <f t="shared" si="22"/>
        <v>0</v>
      </c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5"/>
      <c r="U184" s="5"/>
      <c r="V184" s="5"/>
    </row>
    <row r="185" spans="1:22" x14ac:dyDescent="0.2">
      <c r="A185" s="2"/>
      <c r="B185" s="4"/>
      <c r="C185" s="4"/>
      <c r="D185" s="4"/>
      <c r="E185" s="4"/>
      <c r="F185" s="4">
        <f t="shared" si="22"/>
        <v>0</v>
      </c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5"/>
      <c r="U185" s="5"/>
      <c r="V185" s="8"/>
    </row>
    <row r="186" spans="1:22" x14ac:dyDescent="0.2">
      <c r="A186" s="2"/>
      <c r="B186" s="4"/>
      <c r="C186" s="4"/>
      <c r="D186" s="4"/>
      <c r="E186" s="4"/>
      <c r="F186" s="4">
        <f t="shared" si="22"/>
        <v>0</v>
      </c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5"/>
      <c r="U186" s="5"/>
      <c r="V186" s="8"/>
    </row>
    <row r="187" spans="1:22" x14ac:dyDescent="0.2">
      <c r="A187" s="2"/>
      <c r="B187" s="4"/>
      <c r="C187" s="4"/>
      <c r="D187" s="4"/>
      <c r="E187" s="4"/>
      <c r="F187" s="4">
        <f>F188+E187</f>
        <v>0</v>
      </c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5"/>
      <c r="U187" s="5"/>
      <c r="V187" s="8"/>
    </row>
    <row r="188" spans="1:22" x14ac:dyDescent="0.2">
      <c r="A188" s="6"/>
      <c r="B188" s="4"/>
      <c r="C188" s="4"/>
      <c r="D188" s="4"/>
      <c r="E188" s="4"/>
      <c r="F188" s="4">
        <f>F189+E188</f>
        <v>0</v>
      </c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5"/>
      <c r="U188" s="5"/>
      <c r="V188" s="8"/>
    </row>
    <row r="189" spans="1:22" x14ac:dyDescent="0.2">
      <c r="A189" s="6"/>
      <c r="B189" s="4"/>
      <c r="C189" s="4"/>
      <c r="D189" s="4"/>
      <c r="E189" s="4"/>
      <c r="F189" s="4">
        <f>E189</f>
        <v>0</v>
      </c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5"/>
      <c r="U189" s="5"/>
      <c r="V189" s="8"/>
    </row>
    <row r="190" spans="1:22" x14ac:dyDescent="0.2">
      <c r="A190" s="6"/>
      <c r="B190" s="4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5"/>
      <c r="U190" s="5"/>
      <c r="V190" s="8"/>
    </row>
    <row r="191" spans="1:22" x14ac:dyDescent="0.2">
      <c r="A191" s="6"/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5"/>
      <c r="U191" s="5"/>
      <c r="V191" s="8"/>
    </row>
    <row r="192" spans="1:22" x14ac:dyDescent="0.2">
      <c r="A192" s="6"/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5"/>
      <c r="U192" s="5"/>
      <c r="V192" s="8"/>
    </row>
    <row r="193" spans="1:22" x14ac:dyDescent="0.2">
      <c r="A193" s="2"/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5"/>
      <c r="U193" s="5"/>
      <c r="V193" s="8"/>
    </row>
    <row r="194" spans="1:22" x14ac:dyDescent="0.2">
      <c r="A194" s="2"/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5"/>
      <c r="U194" s="5"/>
      <c r="V194" s="8"/>
    </row>
    <row r="195" spans="1:22" x14ac:dyDescent="0.2">
      <c r="A195" s="2"/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5"/>
      <c r="U195" s="5"/>
      <c r="V195" s="8"/>
    </row>
    <row r="196" spans="1:22" x14ac:dyDescent="0.2">
      <c r="A196" s="2"/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5"/>
      <c r="U196" s="5"/>
      <c r="V196" s="8"/>
    </row>
    <row r="197" spans="1:22" x14ac:dyDescent="0.2">
      <c r="A197" s="2"/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5"/>
      <c r="U197" s="5"/>
      <c r="V197" s="8"/>
    </row>
    <row r="223" spans="1:3" x14ac:dyDescent="0.2">
      <c r="A223" t="e" cm="1">
        <f t="array" aca="1" ref="A223" ca="1">INDIRECT("'" &amp; E1 &amp; "'!$A$2:$A$66")</f>
        <v>#REF!</v>
      </c>
      <c r="B223" t="e" cm="1">
        <f t="array" aca="1" ref="B223" ca="1">INDIRECT("'" &amp; E1 &amp; "'!$B$2:$B$66")</f>
        <v>#REF!</v>
      </c>
      <c r="C223" t="e" cm="1">
        <f t="array" aca="1" ref="C223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F581B9-3FD6-924A-98B8-4C34111F6698}">
  <sheetPr codeName="Sheet26"/>
  <dimension ref="A1:V223"/>
  <sheetViews>
    <sheetView topLeftCell="B1" workbookViewId="0">
      <pane ySplit="2" topLeftCell="A3" activePane="bottomLeft" state="frozen"/>
      <selection activeCell="F17" sqref="F17"/>
      <selection pane="bottomLeft" activeCell="F17" sqref="F17"/>
    </sheetView>
  </sheetViews>
  <sheetFormatPr baseColWidth="10" defaultRowHeight="16" x14ac:dyDescent="0.2"/>
  <cols>
    <col min="1" max="1" width="21.1640625" customWidth="1"/>
    <col min="2" max="2" width="15.1640625" customWidth="1"/>
    <col min="3" max="3" width="15.5" customWidth="1"/>
    <col min="4" max="4" width="15.33203125" customWidth="1"/>
    <col min="5" max="5" width="21" customWidth="1"/>
    <col min="6" max="6" width="21.5" customWidth="1"/>
    <col min="7" max="7" width="13.83203125" customWidth="1"/>
    <col min="8" max="8" width="14.1640625" customWidth="1"/>
    <col min="9" max="9" width="13.5" customWidth="1"/>
    <col min="10" max="10" width="18.33203125" customWidth="1"/>
    <col min="11" max="11" width="16.6640625" customWidth="1"/>
    <col min="18" max="18" width="13" customWidth="1"/>
    <col min="19" max="19" width="16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252</v>
      </c>
      <c r="U2" s="1" t="s">
        <v>253</v>
      </c>
      <c r="V2" s="1" t="s">
        <v>236</v>
      </c>
    </row>
    <row r="3" spans="1:22" x14ac:dyDescent="0.2">
      <c r="A3" s="16" t="s">
        <v>357</v>
      </c>
      <c r="B3" s="4">
        <v>4599604</v>
      </c>
      <c r="C3" s="4">
        <v>2765103</v>
      </c>
      <c r="D3" s="4">
        <v>1834501</v>
      </c>
      <c r="E3" s="4">
        <v>54597370000</v>
      </c>
      <c r="F3" s="4">
        <f t="shared" ref="F3:F11" si="0">E3+F4</f>
        <v>-457139469378</v>
      </c>
      <c r="G3" s="4">
        <v>854400</v>
      </c>
      <c r="H3" s="4">
        <v>1743700</v>
      </c>
      <c r="I3" s="4">
        <v>-889300</v>
      </c>
      <c r="J3" s="4">
        <v>-26362360000</v>
      </c>
      <c r="K3" s="4">
        <f t="shared" ref="K3:K11" si="1">K4+J3</f>
        <v>305456292000</v>
      </c>
      <c r="L3" s="4">
        <v>4743</v>
      </c>
      <c r="M3" s="4">
        <v>5210</v>
      </c>
      <c r="N3" s="4">
        <v>524</v>
      </c>
      <c r="O3" s="4">
        <v>517</v>
      </c>
      <c r="P3" s="4">
        <v>7706100</v>
      </c>
      <c r="Q3" s="4">
        <v>8995100</v>
      </c>
      <c r="R3" s="5">
        <v>5.1000000000000004E-3</v>
      </c>
      <c r="S3" s="4">
        <v>16788800</v>
      </c>
      <c r="T3" s="4">
        <f t="shared" ref="T3:T38" si="2">AVERAGE(S4:S13)</f>
        <v>22204620</v>
      </c>
      <c r="U3" s="4">
        <f t="shared" ref="U3:U11" si="3">MIN(S4:S8)</f>
        <v>21419400</v>
      </c>
      <c r="V3" s="5">
        <v>1.6799999999999999E-2</v>
      </c>
    </row>
    <row r="4" spans="1:22" x14ac:dyDescent="0.2">
      <c r="A4" s="16" t="s">
        <v>356</v>
      </c>
      <c r="B4" s="4">
        <v>1088000</v>
      </c>
      <c r="C4" s="4">
        <v>735170</v>
      </c>
      <c r="D4" s="4">
        <v>352830</v>
      </c>
      <c r="E4" s="4">
        <v>10433360000</v>
      </c>
      <c r="F4" s="4">
        <f t="shared" si="0"/>
        <v>-511736839378</v>
      </c>
      <c r="G4" s="4">
        <v>2567900</v>
      </c>
      <c r="H4" s="4">
        <v>811100</v>
      </c>
      <c r="I4" s="4">
        <v>1756800</v>
      </c>
      <c r="J4" s="4">
        <v>51696240000</v>
      </c>
      <c r="K4" s="4">
        <f t="shared" si="1"/>
        <v>331818652000</v>
      </c>
      <c r="L4" s="4">
        <v>6130</v>
      </c>
      <c r="M4" s="4">
        <v>5885</v>
      </c>
      <c r="N4" s="4">
        <v>614</v>
      </c>
      <c r="O4" s="4">
        <v>679</v>
      </c>
      <c r="P4" s="4">
        <v>10427900</v>
      </c>
      <c r="Q4" s="4">
        <v>13065900</v>
      </c>
      <c r="R4" s="5">
        <v>-5.0000000000000001E-3</v>
      </c>
      <c r="S4" s="4">
        <v>24098800</v>
      </c>
      <c r="T4" s="4">
        <f t="shared" si="2"/>
        <v>23564870</v>
      </c>
      <c r="U4" s="4">
        <f t="shared" si="3"/>
        <v>17762200</v>
      </c>
      <c r="V4" s="5">
        <v>1.6899999999999998E-2</v>
      </c>
    </row>
    <row r="5" spans="1:22" x14ac:dyDescent="0.2">
      <c r="A5" s="16" t="s">
        <v>355</v>
      </c>
      <c r="B5" s="4">
        <v>1655933</v>
      </c>
      <c r="C5" s="4">
        <v>5482543</v>
      </c>
      <c r="D5" s="4">
        <v>-3826610</v>
      </c>
      <c r="E5" s="4">
        <v>-113806130000</v>
      </c>
      <c r="F5" s="4">
        <f t="shared" si="0"/>
        <v>-522170199378</v>
      </c>
      <c r="G5" s="4">
        <v>3928500</v>
      </c>
      <c r="H5" s="4">
        <v>781500</v>
      </c>
      <c r="I5" s="4">
        <v>3147000</v>
      </c>
      <c r="J5" s="4">
        <v>94597400000</v>
      </c>
      <c r="K5" s="4">
        <f t="shared" si="1"/>
        <v>280122412000</v>
      </c>
      <c r="L5" s="4">
        <v>5984</v>
      </c>
      <c r="M5" s="4">
        <v>9371</v>
      </c>
      <c r="N5" s="4">
        <v>626</v>
      </c>
      <c r="O5" s="4">
        <v>995</v>
      </c>
      <c r="P5" s="4">
        <v>8726900</v>
      </c>
      <c r="Q5" s="4">
        <v>15356400</v>
      </c>
      <c r="R5" s="5">
        <v>-1.18E-2</v>
      </c>
      <c r="S5" s="4">
        <v>27732300</v>
      </c>
      <c r="T5" s="4">
        <f t="shared" si="2"/>
        <v>22888400</v>
      </c>
      <c r="U5" s="4">
        <f t="shared" si="3"/>
        <v>17762200</v>
      </c>
      <c r="V5" s="5">
        <v>1.67E-2</v>
      </c>
    </row>
    <row r="6" spans="1:22" x14ac:dyDescent="0.2">
      <c r="A6" s="16" t="s">
        <v>354</v>
      </c>
      <c r="B6" s="4">
        <v>1545300</v>
      </c>
      <c r="C6" s="4">
        <v>2540858</v>
      </c>
      <c r="D6" s="4">
        <v>-995558</v>
      </c>
      <c r="E6" s="4">
        <v>-30057080000</v>
      </c>
      <c r="F6" s="4">
        <f t="shared" si="0"/>
        <v>-408364069378</v>
      </c>
      <c r="G6" s="4">
        <v>601700</v>
      </c>
      <c r="H6" s="4">
        <v>2355700</v>
      </c>
      <c r="I6" s="4">
        <v>-1754000</v>
      </c>
      <c r="J6" s="4">
        <v>-53081090000</v>
      </c>
      <c r="K6" s="4">
        <f t="shared" si="1"/>
        <v>185525012000</v>
      </c>
      <c r="L6" s="4">
        <v>3335</v>
      </c>
      <c r="M6" s="4">
        <v>7877</v>
      </c>
      <c r="N6" s="4">
        <v>407</v>
      </c>
      <c r="O6" s="4">
        <v>909</v>
      </c>
      <c r="P6" s="4">
        <v>5487500</v>
      </c>
      <c r="Q6" s="4">
        <v>13956700</v>
      </c>
      <c r="R6" s="5">
        <v>-1.4999999999999999E-2</v>
      </c>
      <c r="S6" s="4">
        <v>21639800</v>
      </c>
      <c r="T6" s="4">
        <f t="shared" si="2"/>
        <v>22061990</v>
      </c>
      <c r="U6" s="4">
        <f t="shared" si="3"/>
        <v>17762200</v>
      </c>
      <c r="V6" s="5">
        <v>1.6500000000000001E-2</v>
      </c>
    </row>
    <row r="7" spans="1:22" x14ac:dyDescent="0.2">
      <c r="A7" s="16" t="s">
        <v>353</v>
      </c>
      <c r="B7" s="4">
        <v>2931300</v>
      </c>
      <c r="C7" s="4">
        <v>3391770</v>
      </c>
      <c r="D7" s="4">
        <v>-460470</v>
      </c>
      <c r="E7" s="4">
        <v>-13976010000</v>
      </c>
      <c r="F7" s="4">
        <f t="shared" si="0"/>
        <v>-378306989378</v>
      </c>
      <c r="G7" s="4">
        <v>2221800</v>
      </c>
      <c r="H7" s="4">
        <v>1632100</v>
      </c>
      <c r="I7" s="4">
        <v>589700</v>
      </c>
      <c r="J7" s="4">
        <v>17582100000</v>
      </c>
      <c r="K7" s="4">
        <f t="shared" si="1"/>
        <v>238606102000</v>
      </c>
      <c r="L7" s="4">
        <v>5843</v>
      </c>
      <c r="M7" s="4">
        <v>6699</v>
      </c>
      <c r="N7" s="4">
        <v>809</v>
      </c>
      <c r="O7" s="4">
        <v>787</v>
      </c>
      <c r="P7" s="4">
        <v>11974400</v>
      </c>
      <c r="Q7" s="4">
        <v>13144700</v>
      </c>
      <c r="R7" s="5">
        <v>0.01</v>
      </c>
      <c r="S7" s="4">
        <v>28467100</v>
      </c>
      <c r="T7" s="4">
        <f t="shared" si="2"/>
        <v>21927090</v>
      </c>
      <c r="U7" s="4">
        <f t="shared" si="3"/>
        <v>12175700</v>
      </c>
      <c r="V7" s="5">
        <v>1.9799999999999998E-2</v>
      </c>
    </row>
    <row r="8" spans="1:22" x14ac:dyDescent="0.2">
      <c r="A8" s="16" t="s">
        <v>352</v>
      </c>
      <c r="B8" s="4">
        <v>627800</v>
      </c>
      <c r="C8" s="4">
        <v>1214765</v>
      </c>
      <c r="D8" s="4">
        <v>-586965</v>
      </c>
      <c r="E8" s="4">
        <v>-17618530000</v>
      </c>
      <c r="F8" s="4">
        <f t="shared" si="0"/>
        <v>-364330979378</v>
      </c>
      <c r="G8" s="4">
        <v>1780900</v>
      </c>
      <c r="H8" s="4">
        <v>383800</v>
      </c>
      <c r="I8" s="4">
        <v>1397100</v>
      </c>
      <c r="J8" s="4">
        <v>42257635000</v>
      </c>
      <c r="K8" s="4">
        <f t="shared" si="1"/>
        <v>221024002000</v>
      </c>
      <c r="L8" s="4">
        <v>4189</v>
      </c>
      <c r="M8" s="4">
        <v>7088</v>
      </c>
      <c r="N8" s="4">
        <v>510</v>
      </c>
      <c r="O8" s="4">
        <v>681</v>
      </c>
      <c r="P8" s="4">
        <v>7822900</v>
      </c>
      <c r="Q8" s="4">
        <v>12209400</v>
      </c>
      <c r="R8" s="5">
        <v>-4.8999999999999998E-3</v>
      </c>
      <c r="S8" s="4">
        <v>21419400</v>
      </c>
      <c r="T8" s="4">
        <f t="shared" si="2"/>
        <v>24806720</v>
      </c>
      <c r="U8" s="4">
        <f t="shared" si="3"/>
        <v>12175700</v>
      </c>
      <c r="V8" s="5">
        <v>1.32E-2</v>
      </c>
    </row>
    <row r="9" spans="1:22" x14ac:dyDescent="0.2">
      <c r="A9" s="16" t="s">
        <v>351</v>
      </c>
      <c r="B9" s="4">
        <v>366400</v>
      </c>
      <c r="C9" s="4">
        <v>1147328</v>
      </c>
      <c r="D9" s="4">
        <v>-780928</v>
      </c>
      <c r="E9" s="4">
        <v>-23702430000</v>
      </c>
      <c r="F9" s="4">
        <f t="shared" si="0"/>
        <v>-346712449378</v>
      </c>
      <c r="G9" s="4">
        <v>1214200</v>
      </c>
      <c r="H9" s="4">
        <v>1430500</v>
      </c>
      <c r="I9" s="4">
        <v>-216300</v>
      </c>
      <c r="J9" s="4">
        <v>-6714505000</v>
      </c>
      <c r="K9" s="4">
        <f t="shared" si="1"/>
        <v>178766367000</v>
      </c>
      <c r="L9" s="4">
        <v>3321</v>
      </c>
      <c r="M9" s="4">
        <v>5744</v>
      </c>
      <c r="N9" s="4">
        <v>386</v>
      </c>
      <c r="O9" s="4">
        <v>622</v>
      </c>
      <c r="P9" s="4">
        <v>5101200</v>
      </c>
      <c r="Q9" s="4">
        <v>8755300</v>
      </c>
      <c r="R9" s="5">
        <v>-9.8999999999999991E-3</v>
      </c>
      <c r="S9" s="4">
        <v>17762200</v>
      </c>
      <c r="T9" s="4">
        <f t="shared" si="2"/>
        <v>26612870</v>
      </c>
      <c r="U9" s="4">
        <f t="shared" si="3"/>
        <v>12175700</v>
      </c>
      <c r="V9" s="5">
        <v>1.15E-2</v>
      </c>
    </row>
    <row r="10" spans="1:22" x14ac:dyDescent="0.2">
      <c r="A10" s="16" t="s">
        <v>350</v>
      </c>
      <c r="B10" s="4">
        <v>1270400</v>
      </c>
      <c r="C10" s="4">
        <v>3691200</v>
      </c>
      <c r="D10" s="4">
        <v>-2420800</v>
      </c>
      <c r="E10" s="4">
        <v>-73965160000</v>
      </c>
      <c r="F10" s="4">
        <f t="shared" si="0"/>
        <v>-323010019378</v>
      </c>
      <c r="G10" s="4">
        <v>0</v>
      </c>
      <c r="H10" s="4">
        <v>0</v>
      </c>
      <c r="I10" s="4">
        <v>0</v>
      </c>
      <c r="J10" s="4">
        <v>-2974925000</v>
      </c>
      <c r="K10" s="4">
        <f t="shared" si="1"/>
        <v>185480872000</v>
      </c>
      <c r="L10" s="4">
        <v>2700</v>
      </c>
      <c r="M10" s="4">
        <v>5366</v>
      </c>
      <c r="N10" s="4">
        <v>430</v>
      </c>
      <c r="O10" s="4">
        <v>842</v>
      </c>
      <c r="P10" s="4">
        <v>6608600</v>
      </c>
      <c r="Q10" s="4">
        <v>11087100</v>
      </c>
      <c r="R10" s="5">
        <v>-1.6000000000000001E-3</v>
      </c>
      <c r="S10" s="4">
        <v>20145700</v>
      </c>
      <c r="T10" s="4">
        <f t="shared" si="2"/>
        <v>27737590</v>
      </c>
      <c r="U10" s="4">
        <f t="shared" si="3"/>
        <v>12175700</v>
      </c>
      <c r="V10" s="5">
        <v>1.3000000000000001E-2</v>
      </c>
    </row>
    <row r="11" spans="1:22" x14ac:dyDescent="0.2">
      <c r="A11" s="16" t="s">
        <v>349</v>
      </c>
      <c r="B11" s="4">
        <v>1044700</v>
      </c>
      <c r="C11" s="4">
        <v>2307816</v>
      </c>
      <c r="D11" s="4">
        <v>-1263116</v>
      </c>
      <c r="E11" s="4">
        <v>-38822510000</v>
      </c>
      <c r="F11" s="4">
        <f t="shared" si="0"/>
        <v>-249044859378</v>
      </c>
      <c r="G11" s="4">
        <v>1791000</v>
      </c>
      <c r="H11" s="4">
        <v>2792200</v>
      </c>
      <c r="I11" s="4">
        <v>-1001200</v>
      </c>
      <c r="J11" s="4">
        <v>-31033875000</v>
      </c>
      <c r="K11" s="4">
        <f t="shared" si="1"/>
        <v>188455797000</v>
      </c>
      <c r="L11" s="4">
        <v>6231</v>
      </c>
      <c r="M11" s="4">
        <v>5837</v>
      </c>
      <c r="N11" s="4">
        <v>599</v>
      </c>
      <c r="O11" s="4">
        <v>857</v>
      </c>
      <c r="P11" s="4">
        <v>9471100</v>
      </c>
      <c r="Q11" s="4">
        <v>13036700</v>
      </c>
      <c r="R11" s="5">
        <v>1.7000000000000001E-3</v>
      </c>
      <c r="S11" s="4">
        <v>25724600</v>
      </c>
      <c r="T11" s="4">
        <f t="shared" si="2"/>
        <v>28125730</v>
      </c>
      <c r="U11" s="4">
        <f t="shared" si="3"/>
        <v>12175700</v>
      </c>
      <c r="V11" s="5">
        <v>1.61E-2</v>
      </c>
    </row>
    <row r="12" spans="1:22" x14ac:dyDescent="0.2">
      <c r="A12" s="16" t="s">
        <v>348</v>
      </c>
      <c r="B12" s="4">
        <v>1549500</v>
      </c>
      <c r="C12" s="4">
        <v>776517</v>
      </c>
      <c r="D12" s="4">
        <v>772983</v>
      </c>
      <c r="E12" s="4">
        <v>23449050000</v>
      </c>
      <c r="F12" s="4">
        <f t="shared" ref="F12:F38" si="4">E12+F13</f>
        <v>-210222349378</v>
      </c>
      <c r="G12" s="4">
        <v>1045400</v>
      </c>
      <c r="H12" s="4">
        <v>705200</v>
      </c>
      <c r="I12" s="4">
        <v>340200</v>
      </c>
      <c r="J12" s="4">
        <v>10385995000</v>
      </c>
      <c r="K12" s="4">
        <f t="shared" ref="K12:K38" si="5">K13+J12</f>
        <v>219489672000</v>
      </c>
      <c r="L12" s="4">
        <v>3425</v>
      </c>
      <c r="M12" s="4">
        <v>2599</v>
      </c>
      <c r="N12" s="4">
        <v>474</v>
      </c>
      <c r="O12" s="4">
        <v>349</v>
      </c>
      <c r="P12" s="4">
        <v>5913600</v>
      </c>
      <c r="Q12" s="4">
        <v>4648400</v>
      </c>
      <c r="R12" s="5">
        <v>1.1599999999999999E-2</v>
      </c>
      <c r="S12" s="4">
        <v>12175700</v>
      </c>
      <c r="T12" s="4">
        <f t="shared" si="2"/>
        <v>29977200</v>
      </c>
      <c r="U12" s="4">
        <f t="shared" ref="U12:U38" si="6">MIN(S13:S17)</f>
        <v>13375700</v>
      </c>
      <c r="V12" s="5">
        <v>1.4800000000000001E-2</v>
      </c>
    </row>
    <row r="13" spans="1:22" x14ac:dyDescent="0.2">
      <c r="A13" s="16" t="s">
        <v>347</v>
      </c>
      <c r="B13" s="4">
        <v>1100500</v>
      </c>
      <c r="C13" s="4">
        <v>2589319</v>
      </c>
      <c r="D13" s="4">
        <v>-1488819</v>
      </c>
      <c r="E13" s="4">
        <v>-45313830000</v>
      </c>
      <c r="F13" s="4">
        <f t="shared" si="4"/>
        <v>-233671399378</v>
      </c>
      <c r="G13" s="4">
        <v>1665400</v>
      </c>
      <c r="H13" s="4">
        <v>1888900</v>
      </c>
      <c r="I13" s="4">
        <v>-223500</v>
      </c>
      <c r="J13" s="4">
        <v>-6825155000</v>
      </c>
      <c r="K13" s="4">
        <f t="shared" si="5"/>
        <v>209103677000</v>
      </c>
      <c r="L13" s="4">
        <v>4209</v>
      </c>
      <c r="M13" s="4">
        <v>7459</v>
      </c>
      <c r="N13" s="4">
        <v>469</v>
      </c>
      <c r="O13" s="4">
        <v>900</v>
      </c>
      <c r="P13" s="4">
        <v>7304200</v>
      </c>
      <c r="Q13" s="4">
        <v>12533900</v>
      </c>
      <c r="R13" s="5">
        <v>-1.15E-2</v>
      </c>
      <c r="S13" s="4">
        <v>22880600</v>
      </c>
      <c r="T13" s="4">
        <f t="shared" si="2"/>
        <v>30784150</v>
      </c>
      <c r="U13" s="4">
        <f t="shared" si="6"/>
        <v>13375700</v>
      </c>
      <c r="V13" s="5">
        <v>2.9100000000000001E-2</v>
      </c>
    </row>
    <row r="14" spans="1:22" x14ac:dyDescent="0.2">
      <c r="A14" s="16" t="s">
        <v>340</v>
      </c>
      <c r="B14" s="4">
        <v>1226698</v>
      </c>
      <c r="C14" s="4">
        <v>5688386</v>
      </c>
      <c r="D14" s="4">
        <v>-4461688</v>
      </c>
      <c r="E14" s="4">
        <v>-135783270000</v>
      </c>
      <c r="F14" s="4">
        <f t="shared" si="4"/>
        <v>-188357569378</v>
      </c>
      <c r="G14" s="4">
        <v>1817300</v>
      </c>
      <c r="H14" s="4">
        <v>2313100</v>
      </c>
      <c r="I14" s="4">
        <v>-495800</v>
      </c>
      <c r="J14" s="4">
        <v>-15027780000</v>
      </c>
      <c r="K14" s="4">
        <f t="shared" si="5"/>
        <v>215928832000</v>
      </c>
      <c r="L14" s="4">
        <v>9148</v>
      </c>
      <c r="M14" s="4">
        <v>8574</v>
      </c>
      <c r="N14" s="4">
        <v>1315</v>
      </c>
      <c r="O14" s="4">
        <v>1356</v>
      </c>
      <c r="P14" s="4">
        <v>18708900</v>
      </c>
      <c r="Q14" s="4">
        <v>17689100</v>
      </c>
      <c r="R14" s="5">
        <v>0.01</v>
      </c>
      <c r="S14" s="4">
        <v>37701300</v>
      </c>
      <c r="T14" s="4">
        <f t="shared" si="2"/>
        <v>31967740</v>
      </c>
      <c r="U14" s="4">
        <f t="shared" si="6"/>
        <v>13375700</v>
      </c>
      <c r="V14" s="5">
        <v>1.6299999999999999E-2</v>
      </c>
    </row>
    <row r="15" spans="1:22" x14ac:dyDescent="0.2">
      <c r="A15" s="16" t="s">
        <v>339</v>
      </c>
      <c r="B15" s="4">
        <v>706269</v>
      </c>
      <c r="C15" s="4">
        <v>1363607</v>
      </c>
      <c r="D15" s="4">
        <v>-657338</v>
      </c>
      <c r="E15" s="4">
        <v>-19889860000</v>
      </c>
      <c r="F15" s="4">
        <f t="shared" si="4"/>
        <v>-52574299378</v>
      </c>
      <c r="G15" s="4">
        <v>2327100</v>
      </c>
      <c r="H15" s="4">
        <v>1183100</v>
      </c>
      <c r="I15" s="4">
        <v>1144000</v>
      </c>
      <c r="J15" s="4">
        <v>34687530000</v>
      </c>
      <c r="K15" s="4">
        <f t="shared" si="5"/>
        <v>230956612000</v>
      </c>
      <c r="L15" s="4">
        <v>5108</v>
      </c>
      <c r="M15" s="4">
        <v>4609</v>
      </c>
      <c r="N15" s="4">
        <v>702</v>
      </c>
      <c r="O15" s="4">
        <v>589</v>
      </c>
      <c r="P15" s="4">
        <v>9753300</v>
      </c>
      <c r="Q15" s="4">
        <v>8566400</v>
      </c>
      <c r="R15" s="5">
        <v>8.3999999999999995E-3</v>
      </c>
      <c r="S15" s="4">
        <v>20967600</v>
      </c>
      <c r="T15" s="4">
        <f t="shared" si="2"/>
        <v>33210583.899999999</v>
      </c>
      <c r="U15" s="4">
        <f t="shared" si="6"/>
        <v>13375700</v>
      </c>
      <c r="V15" s="5">
        <v>1.4800000000000001E-2</v>
      </c>
    </row>
    <row r="16" spans="1:22" x14ac:dyDescent="0.2">
      <c r="A16" s="16" t="s">
        <v>338</v>
      </c>
      <c r="B16" s="4">
        <v>446100</v>
      </c>
      <c r="C16" s="4">
        <v>1077929</v>
      </c>
      <c r="D16" s="4">
        <v>-631829</v>
      </c>
      <c r="E16" s="4">
        <v>-18872690000</v>
      </c>
      <c r="F16" s="4">
        <f t="shared" si="4"/>
        <v>-32684439378</v>
      </c>
      <c r="G16" s="4">
        <v>1805800</v>
      </c>
      <c r="H16" s="4">
        <v>1604700</v>
      </c>
      <c r="I16" s="4">
        <v>201100</v>
      </c>
      <c r="J16" s="4">
        <v>6135075000</v>
      </c>
      <c r="K16" s="4">
        <f t="shared" si="5"/>
        <v>196269082000</v>
      </c>
      <c r="L16" s="4">
        <v>3641</v>
      </c>
      <c r="M16" s="4">
        <v>4049</v>
      </c>
      <c r="N16" s="4">
        <v>445</v>
      </c>
      <c r="O16" s="4">
        <v>502</v>
      </c>
      <c r="P16" s="4">
        <v>5916400</v>
      </c>
      <c r="Q16" s="4">
        <v>6164800</v>
      </c>
      <c r="R16" s="5">
        <v>6.8000000000000005E-3</v>
      </c>
      <c r="S16" s="4">
        <v>13375700</v>
      </c>
      <c r="T16" s="4">
        <f t="shared" si="2"/>
        <v>35023164.100000001</v>
      </c>
      <c r="U16" s="4">
        <f t="shared" si="6"/>
        <v>27118100</v>
      </c>
      <c r="V16" s="5">
        <v>1.1699999999999999E-2</v>
      </c>
    </row>
    <row r="17" spans="1:22" x14ac:dyDescent="0.2">
      <c r="A17" s="16" t="s">
        <v>337</v>
      </c>
      <c r="B17" s="4">
        <v>622820</v>
      </c>
      <c r="C17" s="4">
        <v>3034769</v>
      </c>
      <c r="D17" s="4">
        <v>-2411949</v>
      </c>
      <c r="E17" s="4">
        <v>-72468040000</v>
      </c>
      <c r="F17" s="4">
        <f t="shared" si="4"/>
        <v>-13811749378</v>
      </c>
      <c r="G17" s="4">
        <v>1218300</v>
      </c>
      <c r="H17" s="4">
        <v>1952400</v>
      </c>
      <c r="I17" s="4">
        <v>-734100</v>
      </c>
      <c r="J17" s="4">
        <v>-21931400000</v>
      </c>
      <c r="K17" s="4">
        <f t="shared" si="5"/>
        <v>190134007000</v>
      </c>
      <c r="L17" s="4">
        <v>7880</v>
      </c>
      <c r="M17" s="4">
        <v>7285</v>
      </c>
      <c r="N17" s="4">
        <v>961</v>
      </c>
      <c r="O17" s="4">
        <v>821</v>
      </c>
      <c r="P17" s="4">
        <v>13783600</v>
      </c>
      <c r="Q17" s="4">
        <v>12067800</v>
      </c>
      <c r="R17" s="5">
        <v>6.8000000000000005E-3</v>
      </c>
      <c r="S17" s="4">
        <v>27118100</v>
      </c>
      <c r="T17" s="4">
        <f t="shared" si="2"/>
        <v>35333754.200000003</v>
      </c>
      <c r="U17" s="4">
        <f t="shared" si="6"/>
        <v>29606000</v>
      </c>
      <c r="V17" s="5">
        <v>3.9300000000000002E-2</v>
      </c>
    </row>
    <row r="18" spans="1:22" x14ac:dyDescent="0.2">
      <c r="A18" s="16" t="s">
        <v>336</v>
      </c>
      <c r="B18" s="4">
        <v>941479</v>
      </c>
      <c r="C18" s="4">
        <v>3846357</v>
      </c>
      <c r="D18" s="4">
        <v>-2904878</v>
      </c>
      <c r="E18" s="4">
        <v>-85753550000</v>
      </c>
      <c r="F18" s="4">
        <f t="shared" si="4"/>
        <v>58656290622</v>
      </c>
      <c r="G18" s="4">
        <v>5607800</v>
      </c>
      <c r="H18" s="4">
        <v>1633600</v>
      </c>
      <c r="I18" s="4">
        <v>3974200</v>
      </c>
      <c r="J18" s="4">
        <v>115951325000</v>
      </c>
      <c r="K18" s="4">
        <f t="shared" si="5"/>
        <v>212065407000</v>
      </c>
      <c r="L18" s="4">
        <v>10000</v>
      </c>
      <c r="M18" s="4">
        <v>18235</v>
      </c>
      <c r="N18" s="4">
        <v>1251</v>
      </c>
      <c r="O18" s="4">
        <v>2090</v>
      </c>
      <c r="P18" s="4">
        <v>16969500</v>
      </c>
      <c r="Q18" s="4">
        <v>31722600</v>
      </c>
      <c r="R18" s="5">
        <v>-1.6799999999999999E-2</v>
      </c>
      <c r="S18" s="4">
        <v>50215700</v>
      </c>
      <c r="T18" s="4">
        <f t="shared" si="2"/>
        <v>33209091.800000001</v>
      </c>
      <c r="U18" s="4">
        <f t="shared" si="6"/>
        <v>29606000</v>
      </c>
      <c r="V18" s="5">
        <v>3.9800000000000002E-2</v>
      </c>
    </row>
    <row r="19" spans="1:22" x14ac:dyDescent="0.2">
      <c r="A19" s="16" t="s">
        <v>335</v>
      </c>
      <c r="B19" s="4">
        <v>1371600</v>
      </c>
      <c r="C19" s="4">
        <v>7949566</v>
      </c>
      <c r="D19" s="4">
        <v>-6577966</v>
      </c>
      <c r="E19" s="4">
        <v>-198375910000</v>
      </c>
      <c r="F19" s="4">
        <f t="shared" si="4"/>
        <v>144409840622</v>
      </c>
      <c r="G19" s="4">
        <v>2002600</v>
      </c>
      <c r="H19" s="4">
        <v>1681600</v>
      </c>
      <c r="I19" s="4">
        <v>321000</v>
      </c>
      <c r="J19" s="4">
        <v>9891820000</v>
      </c>
      <c r="K19" s="4">
        <f t="shared" si="5"/>
        <v>96114082000</v>
      </c>
      <c r="L19" s="4">
        <v>6583</v>
      </c>
      <c r="M19" s="4">
        <v>10255</v>
      </c>
      <c r="N19" s="4">
        <v>969</v>
      </c>
      <c r="O19" s="4">
        <v>1134</v>
      </c>
      <c r="P19" s="4">
        <v>13948000</v>
      </c>
      <c r="Q19" s="4">
        <v>17552300</v>
      </c>
      <c r="R19" s="5">
        <v>-8.3000000000000001E-3</v>
      </c>
      <c r="S19" s="4">
        <v>35823700</v>
      </c>
      <c r="T19" s="4">
        <f t="shared" si="2"/>
        <v>32370591.800000001</v>
      </c>
      <c r="U19" s="4">
        <f t="shared" si="6"/>
        <v>29606000</v>
      </c>
      <c r="V19" s="5">
        <v>2.29E-2</v>
      </c>
    </row>
    <row r="20" spans="1:22" x14ac:dyDescent="0.2">
      <c r="A20" s="16" t="s">
        <v>334</v>
      </c>
      <c r="B20" s="4">
        <v>2842691</v>
      </c>
      <c r="C20" s="4">
        <v>4926356</v>
      </c>
      <c r="D20" s="4">
        <v>-2083665</v>
      </c>
      <c r="E20" s="4">
        <v>-63773950000</v>
      </c>
      <c r="F20" s="4">
        <f t="shared" si="4"/>
        <v>342785750622</v>
      </c>
      <c r="G20" s="4">
        <v>1889300</v>
      </c>
      <c r="H20" s="4">
        <v>1596700</v>
      </c>
      <c r="I20" s="4">
        <v>292600</v>
      </c>
      <c r="J20" s="4">
        <v>8964600000</v>
      </c>
      <c r="K20" s="4">
        <f t="shared" si="5"/>
        <v>86222262000</v>
      </c>
      <c r="L20" s="4">
        <v>5722</v>
      </c>
      <c r="M20" s="4">
        <v>10126</v>
      </c>
      <c r="N20" s="4">
        <v>783</v>
      </c>
      <c r="O20" s="4">
        <v>1227</v>
      </c>
      <c r="P20" s="4">
        <v>12047900</v>
      </c>
      <c r="Q20" s="4">
        <v>17299900</v>
      </c>
      <c r="R20" s="5">
        <v>-1.4800000000000001E-2</v>
      </c>
      <c r="S20" s="4">
        <v>31392900</v>
      </c>
      <c r="T20" s="4">
        <f t="shared" si="2"/>
        <v>32638851.800000001</v>
      </c>
      <c r="U20" s="4">
        <f t="shared" si="6"/>
        <v>29606000</v>
      </c>
      <c r="V20" s="5">
        <v>2.1099999999999997E-2</v>
      </c>
    </row>
    <row r="21" spans="1:22" x14ac:dyDescent="0.2">
      <c r="A21" s="16" t="s">
        <v>333</v>
      </c>
      <c r="B21" s="4">
        <v>3620858</v>
      </c>
      <c r="C21" s="4">
        <v>2587267</v>
      </c>
      <c r="D21" s="4">
        <v>1033591</v>
      </c>
      <c r="E21" s="4">
        <v>31343350000</v>
      </c>
      <c r="F21" s="4">
        <f t="shared" si="4"/>
        <v>406559700622</v>
      </c>
      <c r="G21" s="4">
        <v>1750300</v>
      </c>
      <c r="H21" s="4">
        <v>1503600</v>
      </c>
      <c r="I21" s="4">
        <v>246700</v>
      </c>
      <c r="J21" s="4">
        <v>7889150000</v>
      </c>
      <c r="K21" s="4">
        <f t="shared" si="5"/>
        <v>77257662000</v>
      </c>
      <c r="L21" s="4">
        <v>9794</v>
      </c>
      <c r="M21" s="4">
        <v>5870</v>
      </c>
      <c r="N21" s="4">
        <v>1461</v>
      </c>
      <c r="O21" s="4">
        <v>631</v>
      </c>
      <c r="P21" s="4">
        <v>19099700</v>
      </c>
      <c r="Q21" s="4">
        <v>8523600</v>
      </c>
      <c r="R21" s="5">
        <v>1.9900000000000001E-2</v>
      </c>
      <c r="S21" s="4">
        <v>29606000</v>
      </c>
      <c r="T21" s="4">
        <f t="shared" si="2"/>
        <v>33378252</v>
      </c>
      <c r="U21" s="4">
        <f t="shared" si="6"/>
        <v>30690400</v>
      </c>
      <c r="V21" s="5">
        <v>2.4399999999999998E-2</v>
      </c>
    </row>
    <row r="22" spans="1:22" x14ac:dyDescent="0.2">
      <c r="A22" s="16" t="s">
        <v>332</v>
      </c>
      <c r="B22" s="4">
        <v>1712849</v>
      </c>
      <c r="C22" s="4">
        <v>2420221</v>
      </c>
      <c r="D22" s="4">
        <v>-707372</v>
      </c>
      <c r="E22" s="4">
        <v>-21140910000</v>
      </c>
      <c r="F22" s="4">
        <f t="shared" si="4"/>
        <v>375216350622</v>
      </c>
      <c r="G22" s="4">
        <v>2063200</v>
      </c>
      <c r="H22" s="4">
        <v>1685900</v>
      </c>
      <c r="I22" s="4">
        <v>377300</v>
      </c>
      <c r="J22" s="4">
        <v>11202310000</v>
      </c>
      <c r="K22" s="4">
        <f t="shared" si="5"/>
        <v>69368512000</v>
      </c>
      <c r="L22" s="4">
        <v>7704</v>
      </c>
      <c r="M22" s="4">
        <v>7107</v>
      </c>
      <c r="N22" s="4">
        <v>1034</v>
      </c>
      <c r="O22" s="4">
        <v>869</v>
      </c>
      <c r="P22" s="4">
        <v>15500300</v>
      </c>
      <c r="Q22" s="4">
        <v>13427900</v>
      </c>
      <c r="R22" s="5">
        <v>1.01E-2</v>
      </c>
      <c r="S22" s="4">
        <v>30690400</v>
      </c>
      <c r="T22" s="4">
        <f t="shared" si="2"/>
        <v>39065322</v>
      </c>
      <c r="U22" s="4">
        <f t="shared" si="6"/>
        <v>30224001</v>
      </c>
      <c r="V22" s="5">
        <v>1.9799999999999998E-2</v>
      </c>
    </row>
    <row r="23" spans="1:22" x14ac:dyDescent="0.2">
      <c r="A23" s="16" t="s">
        <v>331</v>
      </c>
      <c r="B23" s="4">
        <v>2617300</v>
      </c>
      <c r="C23" s="4">
        <v>550769</v>
      </c>
      <c r="D23" s="4">
        <v>2066531</v>
      </c>
      <c r="E23" s="4">
        <v>62554850000</v>
      </c>
      <c r="F23" s="4">
        <f t="shared" si="4"/>
        <v>396357260622</v>
      </c>
      <c r="G23" s="4">
        <v>1461700</v>
      </c>
      <c r="H23" s="4">
        <v>572000</v>
      </c>
      <c r="I23" s="4">
        <v>889700</v>
      </c>
      <c r="J23" s="4">
        <v>26909880000</v>
      </c>
      <c r="K23" s="4">
        <f t="shared" si="5"/>
        <v>58166202000</v>
      </c>
      <c r="L23" s="4">
        <v>5438</v>
      </c>
      <c r="M23" s="4">
        <v>9768</v>
      </c>
      <c r="N23" s="4">
        <v>704</v>
      </c>
      <c r="O23" s="4">
        <v>1225</v>
      </c>
      <c r="P23" s="4">
        <v>10508500</v>
      </c>
      <c r="Q23" s="4">
        <v>17718700</v>
      </c>
      <c r="R23" s="5">
        <v>-1.3300000000000001E-2</v>
      </c>
      <c r="S23" s="4">
        <v>30950100</v>
      </c>
      <c r="T23" s="4">
        <f t="shared" si="2"/>
        <v>38007982</v>
      </c>
      <c r="U23" s="4">
        <f t="shared" si="6"/>
        <v>28969076</v>
      </c>
      <c r="V23" s="5">
        <v>2.6200000000000001E-2</v>
      </c>
    </row>
    <row r="24" spans="1:22" x14ac:dyDescent="0.2">
      <c r="A24" s="16" t="s">
        <v>330</v>
      </c>
      <c r="B24" s="4">
        <v>3823200</v>
      </c>
      <c r="C24" s="4">
        <v>3956803</v>
      </c>
      <c r="D24" s="4">
        <v>-133603</v>
      </c>
      <c r="E24" s="4">
        <v>-3984460000</v>
      </c>
      <c r="F24" s="4">
        <f t="shared" si="4"/>
        <v>333802410622</v>
      </c>
      <c r="G24" s="4">
        <v>2576500</v>
      </c>
      <c r="H24" s="4">
        <v>1301700</v>
      </c>
      <c r="I24" s="4">
        <v>1274800</v>
      </c>
      <c r="J24" s="4">
        <v>39205410000</v>
      </c>
      <c r="K24" s="4">
        <f t="shared" si="5"/>
        <v>31256322000</v>
      </c>
      <c r="L24" s="4">
        <v>7985</v>
      </c>
      <c r="M24" s="4">
        <v>13495</v>
      </c>
      <c r="N24" s="4">
        <v>1042</v>
      </c>
      <c r="O24" s="4">
        <v>1861</v>
      </c>
      <c r="P24" s="4">
        <v>16378900</v>
      </c>
      <c r="Q24" s="4">
        <v>27792800</v>
      </c>
      <c r="R24" s="5">
        <v>-2.3099999999999999E-2</v>
      </c>
      <c r="S24" s="4">
        <v>49537200</v>
      </c>
      <c r="T24" s="4">
        <f t="shared" si="2"/>
        <v>35908142</v>
      </c>
      <c r="U24" s="4">
        <f t="shared" si="6"/>
        <v>27438700</v>
      </c>
      <c r="V24" s="5">
        <v>2.58E-2</v>
      </c>
    </row>
    <row r="25" spans="1:22" x14ac:dyDescent="0.2">
      <c r="A25" s="16" t="s">
        <v>329</v>
      </c>
      <c r="B25" s="4">
        <v>4678359</v>
      </c>
      <c r="C25" s="4">
        <v>6208423</v>
      </c>
      <c r="D25" s="4">
        <v>-1530064</v>
      </c>
      <c r="E25" s="4">
        <v>-48069730000</v>
      </c>
      <c r="F25" s="4">
        <f t="shared" si="4"/>
        <v>337786870622</v>
      </c>
      <c r="G25" s="4">
        <v>1970000</v>
      </c>
      <c r="H25" s="4">
        <v>1508700</v>
      </c>
      <c r="I25" s="4">
        <v>461300</v>
      </c>
      <c r="J25" s="4">
        <v>14292685000</v>
      </c>
      <c r="K25" s="4">
        <f t="shared" si="5"/>
        <v>-7949088000</v>
      </c>
      <c r="L25" s="4">
        <v>8662</v>
      </c>
      <c r="M25" s="4">
        <v>6214</v>
      </c>
      <c r="N25" s="4">
        <v>1089</v>
      </c>
      <c r="O25" s="4">
        <v>801</v>
      </c>
      <c r="P25" s="4">
        <v>18252100</v>
      </c>
      <c r="Q25" s="4">
        <v>13234200</v>
      </c>
      <c r="R25" s="5">
        <v>6.5000000000000006E-3</v>
      </c>
      <c r="S25" s="4">
        <v>33396039</v>
      </c>
      <c r="T25" s="4">
        <f t="shared" si="2"/>
        <v>34829368.200000003</v>
      </c>
      <c r="U25" s="4">
        <f t="shared" si="6"/>
        <v>27438700</v>
      </c>
      <c r="V25" s="5">
        <v>2.4E-2</v>
      </c>
    </row>
    <row r="26" spans="1:22" x14ac:dyDescent="0.2">
      <c r="A26" s="16" t="s">
        <v>328</v>
      </c>
      <c r="B26" s="4">
        <v>3078100</v>
      </c>
      <c r="C26" s="4">
        <v>2669571</v>
      </c>
      <c r="D26" s="4">
        <v>408529</v>
      </c>
      <c r="E26" s="4">
        <v>12676790000</v>
      </c>
      <c r="F26" s="4">
        <f t="shared" si="4"/>
        <v>385856600622</v>
      </c>
      <c r="G26" s="4">
        <v>2322900</v>
      </c>
      <c r="H26" s="4">
        <v>2050500</v>
      </c>
      <c r="I26" s="4">
        <v>272400</v>
      </c>
      <c r="J26" s="4">
        <v>8291285000</v>
      </c>
      <c r="K26" s="4">
        <f t="shared" si="5"/>
        <v>-22241773000</v>
      </c>
      <c r="L26" s="4">
        <v>4208</v>
      </c>
      <c r="M26" s="4">
        <v>8207</v>
      </c>
      <c r="N26" s="4">
        <v>535</v>
      </c>
      <c r="O26" s="4">
        <v>1055</v>
      </c>
      <c r="P26" s="4">
        <v>7730000</v>
      </c>
      <c r="Q26" s="4">
        <v>17443900</v>
      </c>
      <c r="R26" s="5">
        <v>-1.1299999999999999E-2</v>
      </c>
      <c r="S26" s="4">
        <v>31501502</v>
      </c>
      <c r="T26" s="4">
        <f t="shared" si="2"/>
        <v>34962978</v>
      </c>
      <c r="U26" s="4">
        <f t="shared" si="6"/>
        <v>27438700</v>
      </c>
      <c r="V26" s="5">
        <v>2.0899999999999998E-2</v>
      </c>
    </row>
    <row r="27" spans="1:22" x14ac:dyDescent="0.2">
      <c r="A27" s="16" t="s">
        <v>327</v>
      </c>
      <c r="B27" s="4">
        <v>4595548</v>
      </c>
      <c r="C27" s="4">
        <v>3333905</v>
      </c>
      <c r="D27" s="4">
        <v>1261643</v>
      </c>
      <c r="E27" s="4">
        <v>38984060000</v>
      </c>
      <c r="F27" s="4">
        <f t="shared" si="4"/>
        <v>373179810622</v>
      </c>
      <c r="G27" s="4">
        <v>1760000</v>
      </c>
      <c r="H27" s="4">
        <v>2881501</v>
      </c>
      <c r="I27" s="4">
        <v>-1121501</v>
      </c>
      <c r="J27" s="4">
        <v>-35049574000</v>
      </c>
      <c r="K27" s="4">
        <f t="shared" si="5"/>
        <v>-30533058000</v>
      </c>
      <c r="L27" s="4">
        <v>5613</v>
      </c>
      <c r="M27" s="4">
        <v>5656</v>
      </c>
      <c r="N27" s="4">
        <v>855</v>
      </c>
      <c r="O27" s="4">
        <v>986</v>
      </c>
      <c r="P27" s="4">
        <v>13800400</v>
      </c>
      <c r="Q27" s="4">
        <v>14604300</v>
      </c>
      <c r="R27" s="5">
        <v>1.1399999999999999E-2</v>
      </c>
      <c r="S27" s="4">
        <v>30224001</v>
      </c>
      <c r="T27" s="4">
        <f t="shared" si="2"/>
        <v>34114547.899999999</v>
      </c>
      <c r="U27" s="4">
        <f t="shared" si="6"/>
        <v>27438700</v>
      </c>
      <c r="V27" s="5">
        <v>1.9199999999999998E-2</v>
      </c>
    </row>
    <row r="28" spans="1:22" x14ac:dyDescent="0.2">
      <c r="A28" s="16" t="s">
        <v>326</v>
      </c>
      <c r="B28" s="4">
        <v>3341274</v>
      </c>
      <c r="C28" s="4">
        <v>6859095</v>
      </c>
      <c r="D28" s="4">
        <v>-3517821</v>
      </c>
      <c r="E28" s="4">
        <v>-109369880000</v>
      </c>
      <c r="F28" s="4">
        <f t="shared" si="4"/>
        <v>334195750622</v>
      </c>
      <c r="G28" s="4">
        <v>2140300</v>
      </c>
      <c r="H28" s="4">
        <v>1182500</v>
      </c>
      <c r="I28" s="4">
        <v>957800</v>
      </c>
      <c r="J28" s="4">
        <v>29742220000</v>
      </c>
      <c r="K28" s="4">
        <f t="shared" si="5"/>
        <v>4516516000</v>
      </c>
      <c r="L28" s="4">
        <v>6255</v>
      </c>
      <c r="M28" s="4">
        <v>7488</v>
      </c>
      <c r="N28" s="4">
        <v>903</v>
      </c>
      <c r="O28" s="4">
        <v>1029</v>
      </c>
      <c r="P28" s="4">
        <v>11977600</v>
      </c>
      <c r="Q28" s="4">
        <v>15668500</v>
      </c>
      <c r="R28" s="5">
        <v>-1.6000000000000001E-3</v>
      </c>
      <c r="S28" s="4">
        <v>28969076</v>
      </c>
      <c r="T28" s="4">
        <f t="shared" si="2"/>
        <v>35936434.299999997</v>
      </c>
      <c r="U28" s="4">
        <f t="shared" si="6"/>
        <v>20376700</v>
      </c>
      <c r="V28" s="5">
        <v>2.23E-2</v>
      </c>
    </row>
    <row r="29" spans="1:22" x14ac:dyDescent="0.2">
      <c r="A29" s="16" t="s">
        <v>325</v>
      </c>
      <c r="B29" s="4">
        <v>4820455</v>
      </c>
      <c r="C29" s="4">
        <v>7702229</v>
      </c>
      <c r="D29" s="4">
        <v>-2881774</v>
      </c>
      <c r="E29" s="4">
        <v>-89027570000</v>
      </c>
      <c r="F29" s="4">
        <f t="shared" si="4"/>
        <v>443565630622</v>
      </c>
      <c r="G29" s="4">
        <v>1404800</v>
      </c>
      <c r="H29" s="4">
        <v>429900</v>
      </c>
      <c r="I29" s="4">
        <v>974900</v>
      </c>
      <c r="J29" s="4">
        <v>30065630000</v>
      </c>
      <c r="K29" s="4">
        <f t="shared" si="5"/>
        <v>-25225704000</v>
      </c>
      <c r="L29" s="4">
        <v>6802</v>
      </c>
      <c r="M29" s="4">
        <v>6119</v>
      </c>
      <c r="N29" s="4">
        <v>806</v>
      </c>
      <c r="O29" s="4">
        <v>746</v>
      </c>
      <c r="P29" s="4">
        <v>12886100</v>
      </c>
      <c r="Q29" s="4">
        <v>12752400</v>
      </c>
      <c r="R29" s="5">
        <v>-4.7999999999999996E-3</v>
      </c>
      <c r="S29" s="4">
        <v>27438700</v>
      </c>
      <c r="T29" s="4">
        <f t="shared" si="2"/>
        <v>34949344.299999997</v>
      </c>
      <c r="U29" s="4">
        <f t="shared" si="6"/>
        <v>20376700</v>
      </c>
      <c r="V29" s="5">
        <v>1.77E-2</v>
      </c>
    </row>
    <row r="30" spans="1:22" x14ac:dyDescent="0.2">
      <c r="A30" s="16" t="s">
        <v>324</v>
      </c>
      <c r="B30" s="4">
        <v>6429237</v>
      </c>
      <c r="C30" s="4">
        <v>3472013</v>
      </c>
      <c r="D30" s="4">
        <v>2957224</v>
      </c>
      <c r="E30" s="4">
        <v>91077110000</v>
      </c>
      <c r="F30" s="4">
        <f t="shared" si="4"/>
        <v>532593200622</v>
      </c>
      <c r="G30" s="4">
        <v>1343900</v>
      </c>
      <c r="H30" s="4">
        <v>1378100</v>
      </c>
      <c r="I30" s="4">
        <v>-34200</v>
      </c>
      <c r="J30" s="4">
        <v>-1107165000</v>
      </c>
      <c r="K30" s="4">
        <f t="shared" si="5"/>
        <v>-55291334000</v>
      </c>
      <c r="L30" s="4">
        <v>8893</v>
      </c>
      <c r="M30" s="4">
        <v>6725</v>
      </c>
      <c r="N30" s="4">
        <v>1051</v>
      </c>
      <c r="O30" s="4">
        <v>1014</v>
      </c>
      <c r="P30" s="4">
        <v>15364500</v>
      </c>
      <c r="Q30" s="4">
        <v>14870200</v>
      </c>
      <c r="R30" s="5">
        <v>1.3100000000000001E-2</v>
      </c>
      <c r="S30" s="4">
        <v>34075500</v>
      </c>
      <c r="T30" s="4">
        <f t="shared" si="2"/>
        <v>35290774.299999997</v>
      </c>
      <c r="U30" s="4">
        <f t="shared" si="6"/>
        <v>20376700</v>
      </c>
      <c r="V30" s="5">
        <v>2.0899999999999998E-2</v>
      </c>
    </row>
    <row r="31" spans="1:22" x14ac:dyDescent="0.2">
      <c r="A31" s="16" t="s">
        <v>323</v>
      </c>
      <c r="B31" s="4">
        <v>6386520</v>
      </c>
      <c r="C31" s="4">
        <v>2096699</v>
      </c>
      <c r="D31" s="4">
        <v>4289821</v>
      </c>
      <c r="E31" s="4">
        <v>129772140000</v>
      </c>
      <c r="F31" s="4">
        <f t="shared" si="4"/>
        <v>441516090622</v>
      </c>
      <c r="G31" s="4">
        <v>611200</v>
      </c>
      <c r="H31" s="4">
        <v>2080002</v>
      </c>
      <c r="I31" s="4">
        <v>-1468802</v>
      </c>
      <c r="J31" s="4">
        <v>-44658787000</v>
      </c>
      <c r="K31" s="4">
        <f t="shared" si="5"/>
        <v>-54184169000</v>
      </c>
      <c r="L31" s="4">
        <v>9412</v>
      </c>
      <c r="M31" s="4">
        <v>8635</v>
      </c>
      <c r="N31" s="4">
        <v>1260</v>
      </c>
      <c r="O31" s="4">
        <v>946</v>
      </c>
      <c r="P31" s="4">
        <v>19230000</v>
      </c>
      <c r="Q31" s="4">
        <v>14157100</v>
      </c>
      <c r="R31" s="5">
        <v>8.3000000000000001E-3</v>
      </c>
      <c r="S31" s="4">
        <v>37000002</v>
      </c>
      <c r="T31" s="4">
        <f t="shared" si="2"/>
        <v>32971604.100000001</v>
      </c>
      <c r="U31" s="4">
        <f t="shared" si="6"/>
        <v>20376700</v>
      </c>
      <c r="V31" s="5">
        <v>2.5899999999999999E-2</v>
      </c>
    </row>
    <row r="32" spans="1:22" x14ac:dyDescent="0.2">
      <c r="A32" s="16" t="s">
        <v>322</v>
      </c>
      <c r="B32" s="4">
        <v>18558450</v>
      </c>
      <c r="C32" s="4">
        <v>3523110</v>
      </c>
      <c r="D32" s="4">
        <v>15035340</v>
      </c>
      <c r="E32" s="4">
        <v>452399350000</v>
      </c>
      <c r="F32" s="4">
        <f t="shared" si="4"/>
        <v>311743950622</v>
      </c>
      <c r="G32" s="4">
        <v>1060000</v>
      </c>
      <c r="H32" s="4">
        <v>4348000</v>
      </c>
      <c r="I32" s="4">
        <v>-3288000</v>
      </c>
      <c r="J32" s="4">
        <v>-98294545000</v>
      </c>
      <c r="K32" s="4">
        <f t="shared" si="5"/>
        <v>-9525382000</v>
      </c>
      <c r="L32" s="4">
        <v>22587</v>
      </c>
      <c r="M32" s="4">
        <v>11193</v>
      </c>
      <c r="N32" s="4">
        <v>3484</v>
      </c>
      <c r="O32" s="4">
        <v>1677</v>
      </c>
      <c r="P32" s="4">
        <v>57979600</v>
      </c>
      <c r="Q32" s="4">
        <v>26536600</v>
      </c>
      <c r="R32" s="5">
        <v>5.3899999999999997E-2</v>
      </c>
      <c r="S32" s="4">
        <v>87561100</v>
      </c>
      <c r="T32" s="4">
        <f t="shared" si="2"/>
        <v>25747044.100000001</v>
      </c>
      <c r="U32" s="4">
        <f t="shared" si="6"/>
        <v>20376700</v>
      </c>
      <c r="V32" s="5">
        <v>5.4199999999999998E-2</v>
      </c>
    </row>
    <row r="33" spans="1:22" x14ac:dyDescent="0.2">
      <c r="A33" s="16" t="s">
        <v>321</v>
      </c>
      <c r="B33" s="4">
        <v>1579700</v>
      </c>
      <c r="C33" s="4">
        <v>268906</v>
      </c>
      <c r="D33" s="4">
        <v>1310794</v>
      </c>
      <c r="E33" s="4">
        <v>37400480000</v>
      </c>
      <c r="F33" s="4">
        <f t="shared" si="4"/>
        <v>-140655399378</v>
      </c>
      <c r="G33" s="4">
        <v>1110800</v>
      </c>
      <c r="H33" s="4">
        <v>269300</v>
      </c>
      <c r="I33" s="4">
        <v>841500</v>
      </c>
      <c r="J33" s="4">
        <v>23882075000</v>
      </c>
      <c r="K33" s="4">
        <f t="shared" si="5"/>
        <v>88769163000</v>
      </c>
      <c r="L33" s="4">
        <v>5236</v>
      </c>
      <c r="M33" s="4">
        <v>3336</v>
      </c>
      <c r="N33" s="4">
        <v>694</v>
      </c>
      <c r="O33" s="4">
        <v>459</v>
      </c>
      <c r="P33" s="4">
        <v>10331700</v>
      </c>
      <c r="Q33" s="4">
        <v>7724500</v>
      </c>
      <c r="R33" s="5">
        <v>1.41E-2</v>
      </c>
      <c r="S33" s="4">
        <v>20376700</v>
      </c>
      <c r="T33" s="4">
        <f t="shared" si="2"/>
        <v>25336494.199999999</v>
      </c>
      <c r="U33" s="4">
        <f t="shared" si="6"/>
        <v>21739700</v>
      </c>
      <c r="V33" s="5">
        <v>1.7399999999999999E-2</v>
      </c>
    </row>
    <row r="34" spans="1:22" x14ac:dyDescent="0.2">
      <c r="A34" s="16" t="s">
        <v>320</v>
      </c>
      <c r="B34" s="4">
        <v>1752800</v>
      </c>
      <c r="C34" s="4">
        <v>804460</v>
      </c>
      <c r="D34" s="4">
        <v>948340</v>
      </c>
      <c r="E34" s="4">
        <v>27160650000</v>
      </c>
      <c r="F34" s="4">
        <f t="shared" si="4"/>
        <v>-178055879378</v>
      </c>
      <c r="G34" s="4">
        <v>2030200</v>
      </c>
      <c r="H34" s="4">
        <v>936600</v>
      </c>
      <c r="I34" s="4">
        <v>1093600</v>
      </c>
      <c r="J34" s="4">
        <v>31294505000</v>
      </c>
      <c r="K34" s="4">
        <f t="shared" si="5"/>
        <v>64887088000</v>
      </c>
      <c r="L34" s="4">
        <v>4556</v>
      </c>
      <c r="M34" s="4">
        <v>6837</v>
      </c>
      <c r="N34" s="4">
        <v>600</v>
      </c>
      <c r="O34" s="4">
        <v>1019</v>
      </c>
      <c r="P34" s="4">
        <v>9369300</v>
      </c>
      <c r="Q34" s="4">
        <v>16064200</v>
      </c>
      <c r="R34" s="5">
        <v>-5.1999999999999998E-3</v>
      </c>
      <c r="S34" s="4">
        <v>28538800</v>
      </c>
      <c r="T34" s="4">
        <f t="shared" si="2"/>
        <v>23991834.199999999</v>
      </c>
      <c r="U34" s="4">
        <f t="shared" si="6"/>
        <v>17567800</v>
      </c>
      <c r="V34" s="5">
        <v>1.5600000000000001E-2</v>
      </c>
    </row>
    <row r="35" spans="1:22" x14ac:dyDescent="0.2">
      <c r="A35" s="16" t="s">
        <v>319</v>
      </c>
      <c r="B35" s="4">
        <v>939100</v>
      </c>
      <c r="C35" s="4">
        <v>6167597</v>
      </c>
      <c r="D35" s="4">
        <v>-5228497</v>
      </c>
      <c r="E35" s="4">
        <v>-150053210000</v>
      </c>
      <c r="F35" s="4">
        <f t="shared" si="4"/>
        <v>-205216529378</v>
      </c>
      <c r="G35" s="4">
        <v>1080000</v>
      </c>
      <c r="H35" s="4">
        <v>524001</v>
      </c>
      <c r="I35" s="4">
        <v>555999</v>
      </c>
      <c r="J35" s="4">
        <v>15949343000</v>
      </c>
      <c r="K35" s="4">
        <f t="shared" si="5"/>
        <v>33592583000</v>
      </c>
      <c r="L35" s="4">
        <v>4407</v>
      </c>
      <c r="M35" s="4">
        <v>6122</v>
      </c>
      <c r="N35" s="4">
        <v>555</v>
      </c>
      <c r="O35" s="4">
        <v>749</v>
      </c>
      <c r="P35" s="4">
        <v>8964400</v>
      </c>
      <c r="Q35" s="4">
        <v>12077000</v>
      </c>
      <c r="R35" s="5">
        <v>-8.6999999999999994E-3</v>
      </c>
      <c r="S35" s="4">
        <v>22608301</v>
      </c>
      <c r="T35" s="4">
        <f t="shared" si="2"/>
        <v>22794614.100000001</v>
      </c>
      <c r="U35" s="4">
        <f t="shared" si="6"/>
        <v>17567800</v>
      </c>
      <c r="V35" s="5">
        <v>8.6999999999999994E-3</v>
      </c>
    </row>
    <row r="36" spans="1:22" x14ac:dyDescent="0.2">
      <c r="A36" s="16" t="s">
        <v>318</v>
      </c>
      <c r="B36" s="4">
        <v>1550590</v>
      </c>
      <c r="C36" s="4">
        <v>6669746</v>
      </c>
      <c r="D36" s="4">
        <v>-5119156</v>
      </c>
      <c r="E36" s="4">
        <v>-147793570000</v>
      </c>
      <c r="F36" s="4">
        <f t="shared" si="4"/>
        <v>-55163319378</v>
      </c>
      <c r="G36" s="4">
        <v>870900</v>
      </c>
      <c r="H36" s="4">
        <v>1640000</v>
      </c>
      <c r="I36" s="4">
        <v>-769100</v>
      </c>
      <c r="J36" s="4">
        <v>-22191860000</v>
      </c>
      <c r="K36" s="4">
        <f t="shared" si="5"/>
        <v>17643240000</v>
      </c>
      <c r="L36" s="4">
        <v>3884</v>
      </c>
      <c r="M36" s="4">
        <v>8978</v>
      </c>
      <c r="N36" s="4">
        <v>535</v>
      </c>
      <c r="O36" s="4">
        <v>1131</v>
      </c>
      <c r="P36" s="4">
        <v>9247500</v>
      </c>
      <c r="Q36" s="4">
        <v>20208100</v>
      </c>
      <c r="R36" s="5">
        <v>-1.38E-2</v>
      </c>
      <c r="S36" s="4">
        <v>32837600</v>
      </c>
      <c r="T36" s="4">
        <f t="shared" si="2"/>
        <v>22040544.100000001</v>
      </c>
      <c r="U36" s="4">
        <f t="shared" si="6"/>
        <v>13808300</v>
      </c>
      <c r="V36" s="5">
        <v>1.55E-2</v>
      </c>
    </row>
    <row r="37" spans="1:22" x14ac:dyDescent="0.2">
      <c r="A37" s="16" t="s">
        <v>317</v>
      </c>
      <c r="B37" s="4">
        <v>3119700</v>
      </c>
      <c r="C37" s="4">
        <v>3461538</v>
      </c>
      <c r="D37" s="4">
        <v>-341838</v>
      </c>
      <c r="E37" s="4">
        <v>-9946760000</v>
      </c>
      <c r="F37" s="4">
        <f t="shared" si="4"/>
        <v>92630250622</v>
      </c>
      <c r="G37" s="4">
        <v>499000</v>
      </c>
      <c r="H37" s="4">
        <v>1923300</v>
      </c>
      <c r="I37" s="4">
        <v>-1424300</v>
      </c>
      <c r="J37" s="4">
        <v>-41559165000</v>
      </c>
      <c r="K37" s="4">
        <f t="shared" si="5"/>
        <v>39835100000</v>
      </c>
      <c r="L37" s="4">
        <v>5587</v>
      </c>
      <c r="M37" s="4">
        <v>4590</v>
      </c>
      <c r="N37" s="4">
        <v>597</v>
      </c>
      <c r="O37" s="4">
        <v>660</v>
      </c>
      <c r="P37" s="4">
        <v>9861500</v>
      </c>
      <c r="Q37" s="4">
        <v>10275600</v>
      </c>
      <c r="R37" s="5">
        <v>0</v>
      </c>
      <c r="S37" s="4">
        <v>21739700</v>
      </c>
      <c r="T37" s="4">
        <f t="shared" si="2"/>
        <v>21628694.100000001</v>
      </c>
      <c r="U37" s="4">
        <f t="shared" si="6"/>
        <v>13808300</v>
      </c>
      <c r="V37" s="5">
        <v>1.03E-2</v>
      </c>
    </row>
    <row r="38" spans="1:22" x14ac:dyDescent="0.2">
      <c r="A38" s="16" t="s">
        <v>316</v>
      </c>
      <c r="B38" s="4">
        <v>3435421</v>
      </c>
      <c r="C38" s="4">
        <v>1835531</v>
      </c>
      <c r="D38" s="4">
        <v>1599890</v>
      </c>
      <c r="E38" s="4">
        <v>46278300000</v>
      </c>
      <c r="F38" s="4">
        <f t="shared" si="4"/>
        <v>102577010622</v>
      </c>
      <c r="G38" s="4">
        <v>715100</v>
      </c>
      <c r="H38" s="4">
        <v>2515300</v>
      </c>
      <c r="I38" s="4">
        <v>-1800200</v>
      </c>
      <c r="J38" s="4">
        <v>-52188650000</v>
      </c>
      <c r="K38" s="4">
        <f t="shared" si="5"/>
        <v>81394265000</v>
      </c>
      <c r="L38" s="4">
        <v>10174</v>
      </c>
      <c r="M38" s="4">
        <v>7088</v>
      </c>
      <c r="N38" s="4">
        <v>1562</v>
      </c>
      <c r="O38" s="4">
        <v>1087</v>
      </c>
      <c r="P38" s="4">
        <v>24377000</v>
      </c>
      <c r="Q38" s="4">
        <v>16403700</v>
      </c>
      <c r="R38" s="5">
        <v>2.1000000000000001E-2</v>
      </c>
      <c r="S38" s="4">
        <v>47187940</v>
      </c>
      <c r="T38" s="4">
        <f t="shared" si="2"/>
        <v>19095800.100000001</v>
      </c>
      <c r="U38" s="4">
        <f t="shared" si="6"/>
        <v>13808300</v>
      </c>
      <c r="V38" s="5">
        <v>3.2400000000000005E-2</v>
      </c>
    </row>
    <row r="39" spans="1:22" x14ac:dyDescent="0.2">
      <c r="A39" s="16" t="s">
        <v>315</v>
      </c>
      <c r="B39" s="4">
        <v>887800</v>
      </c>
      <c r="C39" s="4">
        <v>1013939</v>
      </c>
      <c r="D39" s="4">
        <v>-126139</v>
      </c>
      <c r="E39" s="4">
        <v>-3572250000</v>
      </c>
      <c r="F39" s="4">
        <f t="shared" ref="F39:F44" si="7">E39+F40</f>
        <v>56298710622</v>
      </c>
      <c r="G39" s="4">
        <v>717000</v>
      </c>
      <c r="H39" s="4">
        <v>785500</v>
      </c>
      <c r="I39" s="4">
        <v>-68500</v>
      </c>
      <c r="J39" s="4">
        <v>-1936700000</v>
      </c>
      <c r="K39" s="4">
        <f t="shared" ref="K39:K44" si="8">K40+J39</f>
        <v>133582915000</v>
      </c>
      <c r="L39" s="4">
        <v>4428</v>
      </c>
      <c r="M39" s="4">
        <v>3423</v>
      </c>
      <c r="N39" s="4">
        <v>438</v>
      </c>
      <c r="O39" s="4">
        <v>424</v>
      </c>
      <c r="P39" s="4">
        <v>7899200</v>
      </c>
      <c r="Q39" s="4">
        <v>7455200</v>
      </c>
      <c r="R39" s="5">
        <v>-3.4000000000000002E-3</v>
      </c>
      <c r="S39" s="4">
        <v>17567800</v>
      </c>
      <c r="T39" s="4">
        <f t="shared" ref="T39:T44" si="9">AVERAGE(S40:S49)</f>
        <v>19503050.100000001</v>
      </c>
      <c r="U39" s="4">
        <f t="shared" ref="U39:U44" si="10">MIN(S40:S44)</f>
        <v>13808300</v>
      </c>
      <c r="V39" s="5">
        <v>6.9999999999999993E-3</v>
      </c>
    </row>
    <row r="40" spans="1:22" x14ac:dyDescent="0.2">
      <c r="A40" s="16" t="s">
        <v>314</v>
      </c>
      <c r="B40" s="4">
        <v>6117000</v>
      </c>
      <c r="C40" s="4">
        <v>2122752</v>
      </c>
      <c r="D40" s="4">
        <v>3994248</v>
      </c>
      <c r="E40" s="4">
        <v>114615000000</v>
      </c>
      <c r="F40" s="4">
        <f t="shared" si="7"/>
        <v>59870960622</v>
      </c>
      <c r="G40" s="4">
        <v>826400</v>
      </c>
      <c r="H40" s="4">
        <v>2836100</v>
      </c>
      <c r="I40" s="4">
        <v>-2009700</v>
      </c>
      <c r="J40" s="4">
        <v>-57655815000</v>
      </c>
      <c r="K40" s="4">
        <f t="shared" si="8"/>
        <v>135519615000</v>
      </c>
      <c r="L40" s="4">
        <v>6690</v>
      </c>
      <c r="M40" s="4">
        <v>6254</v>
      </c>
      <c r="N40" s="4">
        <v>1031</v>
      </c>
      <c r="O40" s="4">
        <v>933</v>
      </c>
      <c r="P40" s="4">
        <v>18987300</v>
      </c>
      <c r="Q40" s="4">
        <v>16758300</v>
      </c>
      <c r="R40" s="5">
        <v>1.9599999999999999E-2</v>
      </c>
      <c r="S40" s="4">
        <v>37489800</v>
      </c>
      <c r="T40" s="4">
        <f t="shared" si="9"/>
        <v>17326770.100000001</v>
      </c>
      <c r="U40" s="4">
        <f t="shared" si="10"/>
        <v>10636100</v>
      </c>
      <c r="V40" s="5">
        <v>2.2499999999999999E-2</v>
      </c>
    </row>
    <row r="41" spans="1:22" x14ac:dyDescent="0.2">
      <c r="A41" s="16" t="s">
        <v>310</v>
      </c>
      <c r="B41" s="4">
        <v>1273800</v>
      </c>
      <c r="C41" s="4">
        <v>718390</v>
      </c>
      <c r="D41" s="4">
        <v>555410</v>
      </c>
      <c r="E41" s="4">
        <v>15678160000</v>
      </c>
      <c r="F41" s="4">
        <f t="shared" si="7"/>
        <v>-54744039378</v>
      </c>
      <c r="G41" s="4">
        <v>633100</v>
      </c>
      <c r="H41" s="4">
        <v>894700</v>
      </c>
      <c r="I41" s="4">
        <v>-261600</v>
      </c>
      <c r="J41" s="4">
        <v>-7342305000</v>
      </c>
      <c r="K41" s="4">
        <f t="shared" si="8"/>
        <v>193175430000</v>
      </c>
      <c r="L41" s="4">
        <v>2680</v>
      </c>
      <c r="M41" s="4">
        <v>2431</v>
      </c>
      <c r="N41" s="4">
        <v>411</v>
      </c>
      <c r="O41" s="4">
        <v>418</v>
      </c>
      <c r="P41" s="4">
        <v>6001000</v>
      </c>
      <c r="Q41" s="4">
        <v>6295700</v>
      </c>
      <c r="R41" s="5">
        <v>3.5999999999999999E-3</v>
      </c>
      <c r="S41" s="4">
        <v>13808300</v>
      </c>
      <c r="T41" s="4">
        <f t="shared" si="9"/>
        <v>17587830.100000001</v>
      </c>
      <c r="U41" s="4">
        <f t="shared" si="10"/>
        <v>10636100</v>
      </c>
      <c r="V41" s="5">
        <v>8.8999999999999999E-3</v>
      </c>
    </row>
    <row r="42" spans="1:22" x14ac:dyDescent="0.2">
      <c r="A42" s="16" t="s">
        <v>309</v>
      </c>
      <c r="B42" s="4">
        <v>1335000</v>
      </c>
      <c r="C42" s="4">
        <v>3700164</v>
      </c>
      <c r="D42" s="4">
        <v>-2365164</v>
      </c>
      <c r="E42" s="4">
        <v>-66429720000</v>
      </c>
      <c r="F42" s="4">
        <f t="shared" si="7"/>
        <v>-70422199378</v>
      </c>
      <c r="G42" s="4">
        <v>707000</v>
      </c>
      <c r="H42" s="4">
        <v>526300</v>
      </c>
      <c r="I42" s="4">
        <v>180700</v>
      </c>
      <c r="J42" s="4">
        <v>5128665000</v>
      </c>
      <c r="K42" s="4">
        <f t="shared" si="8"/>
        <v>200517735000</v>
      </c>
      <c r="L42" s="4">
        <v>2322</v>
      </c>
      <c r="M42" s="4">
        <v>3408</v>
      </c>
      <c r="N42" s="4">
        <v>348</v>
      </c>
      <c r="O42" s="4">
        <v>662</v>
      </c>
      <c r="P42" s="4">
        <v>5232100</v>
      </c>
      <c r="Q42" s="4">
        <v>8816700</v>
      </c>
      <c r="R42" s="5">
        <v>1.8E-3</v>
      </c>
      <c r="S42" s="4">
        <v>15315500</v>
      </c>
      <c r="T42" s="4">
        <f t="shared" si="9"/>
        <v>18588110.100000001</v>
      </c>
      <c r="U42" s="4">
        <f t="shared" si="10"/>
        <v>10636100</v>
      </c>
      <c r="V42" s="5">
        <v>8.8999999999999999E-3</v>
      </c>
    </row>
    <row r="43" spans="1:22" x14ac:dyDescent="0.2">
      <c r="A43" s="16" t="s">
        <v>306</v>
      </c>
      <c r="B43" s="4">
        <v>1776900</v>
      </c>
      <c r="C43" s="4">
        <v>3192114</v>
      </c>
      <c r="D43" s="4">
        <v>-1415214</v>
      </c>
      <c r="E43" s="4">
        <v>-39687100000</v>
      </c>
      <c r="F43" s="4">
        <f t="shared" si="7"/>
        <v>-3992479378</v>
      </c>
      <c r="G43" s="4">
        <v>1548400</v>
      </c>
      <c r="H43" s="4">
        <v>869301</v>
      </c>
      <c r="I43" s="4">
        <v>679099</v>
      </c>
      <c r="J43" s="4">
        <v>19090549000</v>
      </c>
      <c r="K43" s="4">
        <f t="shared" si="8"/>
        <v>195389070000</v>
      </c>
      <c r="L43" s="4">
        <v>3610</v>
      </c>
      <c r="M43" s="4">
        <v>2539</v>
      </c>
      <c r="N43" s="4">
        <v>540</v>
      </c>
      <c r="O43" s="4">
        <v>471</v>
      </c>
      <c r="P43" s="4">
        <v>8406000</v>
      </c>
      <c r="Q43" s="4">
        <v>7053600</v>
      </c>
      <c r="R43" s="5">
        <v>3.5999999999999999E-3</v>
      </c>
      <c r="S43" s="4">
        <v>16271201</v>
      </c>
      <c r="T43" s="4">
        <f t="shared" si="9"/>
        <v>23638120</v>
      </c>
      <c r="U43" s="4">
        <f t="shared" si="10"/>
        <v>10636100</v>
      </c>
      <c r="V43" s="5">
        <v>1.4199999999999999E-2</v>
      </c>
    </row>
    <row r="44" spans="1:22" x14ac:dyDescent="0.2">
      <c r="A44" s="16" t="s">
        <v>305</v>
      </c>
      <c r="B44" s="4">
        <v>1226210</v>
      </c>
      <c r="C44" s="4">
        <v>1253400</v>
      </c>
      <c r="D44" s="4">
        <v>-27190</v>
      </c>
      <c r="E44" s="4">
        <v>-760091139</v>
      </c>
      <c r="F44" s="4">
        <f t="shared" si="7"/>
        <v>35694620622</v>
      </c>
      <c r="G44" s="4">
        <v>892800</v>
      </c>
      <c r="H44" s="4">
        <v>1826103</v>
      </c>
      <c r="I44" s="4">
        <v>-933303</v>
      </c>
      <c r="J44" s="4">
        <v>-26117699000</v>
      </c>
      <c r="K44" s="4">
        <f t="shared" si="8"/>
        <v>176298521000</v>
      </c>
      <c r="L44" s="4">
        <v>2521</v>
      </c>
      <c r="M44" s="4">
        <v>2765</v>
      </c>
      <c r="N44" s="4">
        <v>392</v>
      </c>
      <c r="O44" s="4">
        <v>503</v>
      </c>
      <c r="P44" s="4">
        <v>5834400</v>
      </c>
      <c r="Q44" s="4">
        <v>7055700</v>
      </c>
      <c r="R44" s="5">
        <v>1.8E-3</v>
      </c>
      <c r="S44" s="4">
        <v>15092200</v>
      </c>
      <c r="T44" s="4">
        <f t="shared" si="9"/>
        <v>23629590</v>
      </c>
      <c r="U44" s="4">
        <f t="shared" si="10"/>
        <v>10636100</v>
      </c>
      <c r="V44" s="5">
        <v>1.43E-2</v>
      </c>
    </row>
    <row r="45" spans="1:22" x14ac:dyDescent="0.2">
      <c r="A45" s="16" t="s">
        <v>304</v>
      </c>
      <c r="B45" s="4">
        <v>2896180</v>
      </c>
      <c r="C45" s="4">
        <v>697780</v>
      </c>
      <c r="D45" s="4">
        <v>2198400</v>
      </c>
      <c r="E45" s="4">
        <v>61321239815</v>
      </c>
      <c r="F45" s="4">
        <f t="shared" ref="F45:F55" si="11">E45+F46</f>
        <v>36454711761</v>
      </c>
      <c r="G45" s="4">
        <v>498800</v>
      </c>
      <c r="H45" s="4">
        <v>565510</v>
      </c>
      <c r="I45" s="4">
        <v>-66710</v>
      </c>
      <c r="J45" s="4">
        <v>-1823629000</v>
      </c>
      <c r="K45" s="4">
        <f t="shared" ref="K45:K55" si="12">K46+J45</f>
        <v>202416220000</v>
      </c>
      <c r="L45" s="4">
        <v>2412</v>
      </c>
      <c r="M45" s="4">
        <v>2070</v>
      </c>
      <c r="N45" s="4">
        <v>375</v>
      </c>
      <c r="O45" s="4">
        <v>316</v>
      </c>
      <c r="P45" s="4">
        <v>5108300</v>
      </c>
      <c r="Q45" s="4">
        <v>5025100</v>
      </c>
      <c r="R45" s="5">
        <v>3.7000000000000002E-3</v>
      </c>
      <c r="S45" s="4">
        <v>10636100</v>
      </c>
      <c r="T45" s="4">
        <f t="shared" ref="T45:T61" si="13">AVERAGE(S46:S55)</f>
        <v>23869380</v>
      </c>
      <c r="U45" s="4">
        <f t="shared" ref="U45:U55" si="14">MIN(S46:S50)</f>
        <v>15727000</v>
      </c>
      <c r="V45" s="5">
        <v>1.43E-2</v>
      </c>
    </row>
    <row r="46" spans="1:22" x14ac:dyDescent="0.2">
      <c r="A46" s="16" t="s">
        <v>303</v>
      </c>
      <c r="B46" s="4">
        <v>6076950</v>
      </c>
      <c r="C46" s="4">
        <v>2020100</v>
      </c>
      <c r="D46" s="4">
        <v>4056850</v>
      </c>
      <c r="E46" s="4">
        <v>113217936114</v>
      </c>
      <c r="F46" s="4">
        <f t="shared" si="11"/>
        <v>-24866528054</v>
      </c>
      <c r="G46" s="4">
        <v>1326300</v>
      </c>
      <c r="H46" s="4">
        <v>735100</v>
      </c>
      <c r="I46" s="4">
        <v>591200</v>
      </c>
      <c r="J46" s="4">
        <v>16534760000</v>
      </c>
      <c r="K46" s="4">
        <f t="shared" si="12"/>
        <v>204239849000</v>
      </c>
      <c r="L46" s="4">
        <v>4624</v>
      </c>
      <c r="M46" s="4">
        <v>4762</v>
      </c>
      <c r="N46" s="4">
        <v>387</v>
      </c>
      <c r="O46" s="4">
        <v>772</v>
      </c>
      <c r="P46" s="4">
        <v>8794000</v>
      </c>
      <c r="Q46" s="4">
        <v>13392000</v>
      </c>
      <c r="R46" s="5">
        <v>-9.0000000000000011E-3</v>
      </c>
      <c r="S46" s="4">
        <v>25296900</v>
      </c>
      <c r="T46" s="4">
        <f t="shared" si="13"/>
        <v>23681618.5</v>
      </c>
      <c r="U46" s="4">
        <f t="shared" si="14"/>
        <v>15727000</v>
      </c>
      <c r="V46" s="5">
        <v>1.2500000000000001E-2</v>
      </c>
    </row>
    <row r="47" spans="1:22" x14ac:dyDescent="0.2">
      <c r="A47" s="16" t="s">
        <v>299</v>
      </c>
      <c r="B47" s="4">
        <v>5351500</v>
      </c>
      <c r="C47" s="4">
        <v>4631720</v>
      </c>
      <c r="D47" s="4">
        <v>719780</v>
      </c>
      <c r="E47" s="4">
        <v>20139942439</v>
      </c>
      <c r="F47" s="4">
        <f t="shared" si="11"/>
        <v>-138084464168</v>
      </c>
      <c r="G47" s="4">
        <v>1541300</v>
      </c>
      <c r="H47" s="4">
        <v>1565300</v>
      </c>
      <c r="I47" s="4">
        <v>-24000</v>
      </c>
      <c r="J47" s="4">
        <v>-697545000</v>
      </c>
      <c r="K47" s="4">
        <f t="shared" si="12"/>
        <v>187705089000</v>
      </c>
      <c r="L47" s="4">
        <v>3428</v>
      </c>
      <c r="M47" s="4">
        <v>3272</v>
      </c>
      <c r="N47" s="4">
        <v>586</v>
      </c>
      <c r="O47" s="4">
        <v>410</v>
      </c>
      <c r="P47" s="4">
        <v>9291200</v>
      </c>
      <c r="Q47" s="4">
        <v>6212300</v>
      </c>
      <c r="R47" s="5">
        <v>0</v>
      </c>
      <c r="S47" s="4">
        <v>17621200</v>
      </c>
      <c r="T47" s="4">
        <f t="shared" si="13"/>
        <v>23896898.399999999</v>
      </c>
      <c r="U47" s="4">
        <f t="shared" si="14"/>
        <v>15727000</v>
      </c>
      <c r="V47" s="5">
        <v>8.8999999999999999E-3</v>
      </c>
    </row>
    <row r="48" spans="1:22" x14ac:dyDescent="0.2">
      <c r="A48" s="16" t="s">
        <v>298</v>
      </c>
      <c r="B48" s="4">
        <v>3291210</v>
      </c>
      <c r="C48" s="4">
        <v>3701395</v>
      </c>
      <c r="D48" s="4">
        <v>-410185</v>
      </c>
      <c r="E48" s="4">
        <v>-11812340000</v>
      </c>
      <c r="F48" s="4">
        <f t="shared" si="11"/>
        <v>-158224406607</v>
      </c>
      <c r="G48" s="4">
        <v>1205000</v>
      </c>
      <c r="H48" s="4">
        <v>1124000</v>
      </c>
      <c r="I48" s="4">
        <v>81000</v>
      </c>
      <c r="J48" s="4">
        <v>2401540000</v>
      </c>
      <c r="K48" s="4">
        <f t="shared" si="12"/>
        <v>188402634000</v>
      </c>
      <c r="L48" s="4">
        <v>3719</v>
      </c>
      <c r="M48" s="4">
        <v>5462</v>
      </c>
      <c r="N48" s="4">
        <v>507</v>
      </c>
      <c r="O48" s="4">
        <v>709</v>
      </c>
      <c r="P48" s="4">
        <v>7469300</v>
      </c>
      <c r="Q48" s="4">
        <v>11745100</v>
      </c>
      <c r="R48" s="5">
        <v>-1.2500000000000001E-2</v>
      </c>
      <c r="S48" s="4">
        <v>21859000</v>
      </c>
      <c r="T48" s="4">
        <f t="shared" si="13"/>
        <v>22961632.600000001</v>
      </c>
      <c r="U48" s="4">
        <f t="shared" si="14"/>
        <v>15727000</v>
      </c>
      <c r="V48" s="5">
        <v>1.41E-2</v>
      </c>
    </row>
    <row r="49" spans="1:22" x14ac:dyDescent="0.2">
      <c r="A49" s="16" t="s">
        <v>286</v>
      </c>
      <c r="B49" s="4">
        <v>3950300</v>
      </c>
      <c r="C49" s="4">
        <v>718583</v>
      </c>
      <c r="D49" s="4">
        <v>3231717</v>
      </c>
      <c r="E49" s="4">
        <v>91738340000</v>
      </c>
      <c r="F49" s="4">
        <f t="shared" si="11"/>
        <v>-146412066607</v>
      </c>
      <c r="G49" s="4">
        <v>1533600</v>
      </c>
      <c r="H49" s="4">
        <v>1205000</v>
      </c>
      <c r="I49" s="4">
        <v>328600</v>
      </c>
      <c r="J49" s="4">
        <v>9288030000</v>
      </c>
      <c r="K49" s="4">
        <f t="shared" si="12"/>
        <v>186001094000</v>
      </c>
      <c r="L49" s="4">
        <v>3695</v>
      </c>
      <c r="M49" s="4">
        <v>2190</v>
      </c>
      <c r="N49" s="4">
        <v>520</v>
      </c>
      <c r="O49" s="4">
        <v>323</v>
      </c>
      <c r="P49" s="4">
        <v>7899300</v>
      </c>
      <c r="Q49" s="4">
        <v>4750200</v>
      </c>
      <c r="R49" s="5">
        <v>3.5999999999999999E-3</v>
      </c>
      <c r="S49" s="4">
        <v>21640300</v>
      </c>
      <c r="T49" s="4">
        <f t="shared" si="13"/>
        <v>23661631.699999999</v>
      </c>
      <c r="U49" s="4">
        <f t="shared" si="14"/>
        <v>15006900</v>
      </c>
      <c r="V49" s="5">
        <v>8.8000000000000005E-3</v>
      </c>
    </row>
    <row r="50" spans="1:22" x14ac:dyDescent="0.2">
      <c r="A50" s="16" t="s">
        <v>285</v>
      </c>
      <c r="B50" s="4">
        <v>2669211</v>
      </c>
      <c r="C50" s="4">
        <v>191908</v>
      </c>
      <c r="D50" s="4">
        <v>2477303</v>
      </c>
      <c r="E50" s="4">
        <v>70035770000</v>
      </c>
      <c r="F50" s="4">
        <f t="shared" si="11"/>
        <v>-238150406607</v>
      </c>
      <c r="G50" s="4">
        <v>1320900</v>
      </c>
      <c r="H50" s="4">
        <v>1382500</v>
      </c>
      <c r="I50" s="4">
        <v>-61600</v>
      </c>
      <c r="J50" s="4">
        <v>-1700050000</v>
      </c>
      <c r="K50" s="4">
        <f t="shared" si="12"/>
        <v>176713064000</v>
      </c>
      <c r="L50" s="4">
        <v>3325</v>
      </c>
      <c r="M50" s="4">
        <v>3348</v>
      </c>
      <c r="N50" s="4">
        <v>484</v>
      </c>
      <c r="O50" s="4">
        <v>456</v>
      </c>
      <c r="P50" s="4">
        <v>7192800</v>
      </c>
      <c r="Q50" s="4">
        <v>7250000</v>
      </c>
      <c r="R50" s="5">
        <v>0</v>
      </c>
      <c r="S50" s="4">
        <v>15727000</v>
      </c>
      <c r="T50" s="4">
        <f t="shared" si="13"/>
        <v>23616129.300000001</v>
      </c>
      <c r="U50" s="4">
        <f t="shared" si="14"/>
        <v>13034000</v>
      </c>
      <c r="V50" s="5">
        <v>1.41E-2</v>
      </c>
    </row>
    <row r="51" spans="1:22" x14ac:dyDescent="0.2">
      <c r="A51" s="16" t="s">
        <v>284</v>
      </c>
      <c r="B51" s="4">
        <v>3195800</v>
      </c>
      <c r="C51" s="4">
        <v>442503</v>
      </c>
      <c r="D51" s="4">
        <v>2753297</v>
      </c>
      <c r="E51" s="4">
        <v>78103900000</v>
      </c>
      <c r="F51" s="4">
        <f t="shared" si="11"/>
        <v>-308186176607</v>
      </c>
      <c r="G51" s="4">
        <v>800800</v>
      </c>
      <c r="H51" s="4">
        <v>1532000</v>
      </c>
      <c r="I51" s="4">
        <v>-731200</v>
      </c>
      <c r="J51" s="4">
        <v>-20656290000</v>
      </c>
      <c r="K51" s="4">
        <f t="shared" si="12"/>
        <v>178413114000</v>
      </c>
      <c r="L51" s="4">
        <v>3340</v>
      </c>
      <c r="M51" s="4">
        <v>3819</v>
      </c>
      <c r="N51" s="4">
        <v>361</v>
      </c>
      <c r="O51" s="4">
        <v>509</v>
      </c>
      <c r="P51" s="4">
        <v>6626200</v>
      </c>
      <c r="Q51" s="4">
        <v>8472500</v>
      </c>
      <c r="R51" s="5">
        <v>-3.4999999999999996E-3</v>
      </c>
      <c r="S51" s="4">
        <v>16418900</v>
      </c>
      <c r="T51" s="4">
        <f t="shared" si="13"/>
        <v>25239693.800000001</v>
      </c>
      <c r="U51" s="4">
        <f t="shared" si="14"/>
        <v>13034000</v>
      </c>
      <c r="V51" s="5">
        <v>8.8000000000000005E-3</v>
      </c>
    </row>
    <row r="52" spans="1:22" x14ac:dyDescent="0.2">
      <c r="A52" s="16" t="s">
        <v>283</v>
      </c>
      <c r="B52" s="4">
        <v>2070800</v>
      </c>
      <c r="C52" s="4">
        <v>1885146</v>
      </c>
      <c r="D52" s="4">
        <v>185654</v>
      </c>
      <c r="E52" s="4">
        <v>5283040000</v>
      </c>
      <c r="F52" s="4">
        <f t="shared" si="11"/>
        <v>-386290076607</v>
      </c>
      <c r="G52" s="4">
        <v>522600</v>
      </c>
      <c r="H52" s="4">
        <v>3080100</v>
      </c>
      <c r="I52" s="4">
        <v>-2557500</v>
      </c>
      <c r="J52" s="4">
        <v>-72345865000</v>
      </c>
      <c r="K52" s="4">
        <f t="shared" si="12"/>
        <v>199069404000</v>
      </c>
      <c r="L52" s="4">
        <v>2998</v>
      </c>
      <c r="M52" s="4">
        <v>4214</v>
      </c>
      <c r="N52" s="4">
        <v>443</v>
      </c>
      <c r="O52" s="4">
        <v>672</v>
      </c>
      <c r="P52" s="4">
        <v>9239100</v>
      </c>
      <c r="Q52" s="4">
        <v>11667300</v>
      </c>
      <c r="R52" s="5">
        <v>1.8E-3</v>
      </c>
      <c r="S52" s="4">
        <v>25318300</v>
      </c>
      <c r="T52" s="4">
        <f t="shared" si="13"/>
        <v>25570253.800000001</v>
      </c>
      <c r="U52" s="4">
        <f t="shared" si="14"/>
        <v>13034000</v>
      </c>
      <c r="V52" s="5">
        <v>8.8000000000000005E-3</v>
      </c>
    </row>
    <row r="53" spans="1:22" x14ac:dyDescent="0.2">
      <c r="A53" s="16" t="s">
        <v>282</v>
      </c>
      <c r="B53" s="4">
        <v>9332900</v>
      </c>
      <c r="C53" s="4">
        <v>7725500</v>
      </c>
      <c r="D53" s="4">
        <v>1607400</v>
      </c>
      <c r="E53" s="4">
        <v>44593090000</v>
      </c>
      <c r="F53" s="4">
        <f t="shared" si="11"/>
        <v>-391573116607</v>
      </c>
      <c r="G53" s="4">
        <v>2316400</v>
      </c>
      <c r="H53" s="4">
        <v>1674000</v>
      </c>
      <c r="I53" s="4">
        <v>642400</v>
      </c>
      <c r="J53" s="4">
        <v>18176685000</v>
      </c>
      <c r="K53" s="4">
        <f t="shared" si="12"/>
        <v>271415269000</v>
      </c>
      <c r="L53" s="4">
        <v>16454</v>
      </c>
      <c r="M53" s="4">
        <v>7827</v>
      </c>
      <c r="N53" s="4">
        <v>2634</v>
      </c>
      <c r="O53" s="4">
        <v>1367</v>
      </c>
      <c r="P53" s="4">
        <v>41358800</v>
      </c>
      <c r="Q53" s="4">
        <v>21788000</v>
      </c>
      <c r="R53" s="5">
        <v>1.8000000000000002E-2</v>
      </c>
      <c r="S53" s="4">
        <v>66771300</v>
      </c>
      <c r="T53" s="4">
        <f t="shared" si="13"/>
        <v>22018981.399999999</v>
      </c>
      <c r="U53" s="4">
        <f t="shared" si="14"/>
        <v>12506342</v>
      </c>
      <c r="V53" s="5">
        <v>2.7999999999999997E-2</v>
      </c>
    </row>
    <row r="54" spans="1:22" x14ac:dyDescent="0.2">
      <c r="A54" s="16" t="s">
        <v>281</v>
      </c>
      <c r="B54" s="4">
        <v>4485400</v>
      </c>
      <c r="C54" s="4">
        <v>936795</v>
      </c>
      <c r="D54" s="4">
        <v>3548605</v>
      </c>
      <c r="E54" s="4">
        <v>98505700000</v>
      </c>
      <c r="F54" s="4">
        <f t="shared" si="11"/>
        <v>-436166206607</v>
      </c>
      <c r="G54" s="4">
        <v>1896900</v>
      </c>
      <c r="H54" s="4">
        <v>418900</v>
      </c>
      <c r="I54" s="4">
        <v>1478000</v>
      </c>
      <c r="J54" s="4">
        <v>41065255000</v>
      </c>
      <c r="K54" s="4">
        <f t="shared" si="12"/>
        <v>253238584000</v>
      </c>
      <c r="L54" s="4">
        <v>2266</v>
      </c>
      <c r="M54" s="4">
        <v>2737</v>
      </c>
      <c r="N54" s="4">
        <v>342</v>
      </c>
      <c r="O54" s="4">
        <v>443</v>
      </c>
      <c r="P54" s="4">
        <v>5768200</v>
      </c>
      <c r="Q54" s="4">
        <v>7081500</v>
      </c>
      <c r="R54" s="5">
        <v>5.5000000000000005E-3</v>
      </c>
      <c r="S54" s="4">
        <v>15006900</v>
      </c>
      <c r="T54" s="4">
        <f t="shared" si="13"/>
        <v>22252360.699999999</v>
      </c>
      <c r="U54" s="4">
        <f t="shared" si="14"/>
        <v>12506342</v>
      </c>
      <c r="V54" s="5">
        <v>1.0800000000000001E-2</v>
      </c>
    </row>
    <row r="55" spans="1:22" x14ac:dyDescent="0.2">
      <c r="A55" s="16" t="s">
        <v>280</v>
      </c>
      <c r="B55" s="4">
        <v>546926</v>
      </c>
      <c r="C55" s="4">
        <v>653146</v>
      </c>
      <c r="D55" s="4">
        <v>-106220</v>
      </c>
      <c r="E55" s="4">
        <v>-2922090000</v>
      </c>
      <c r="F55" s="4">
        <f t="shared" si="11"/>
        <v>-534671906607</v>
      </c>
      <c r="G55" s="4">
        <v>1261800</v>
      </c>
      <c r="H55" s="4">
        <v>340300</v>
      </c>
      <c r="I55" s="4">
        <v>921500</v>
      </c>
      <c r="J55" s="4">
        <v>25542220000</v>
      </c>
      <c r="K55" s="4">
        <f t="shared" si="12"/>
        <v>212173329000</v>
      </c>
      <c r="L55" s="4">
        <v>2019</v>
      </c>
      <c r="M55" s="4">
        <v>2515</v>
      </c>
      <c r="N55" s="4">
        <v>343</v>
      </c>
      <c r="O55" s="4">
        <v>435</v>
      </c>
      <c r="P55" s="4">
        <v>5059500</v>
      </c>
      <c r="Q55" s="4">
        <v>6680400</v>
      </c>
      <c r="R55" s="5">
        <v>0</v>
      </c>
      <c r="S55" s="4">
        <v>13034000</v>
      </c>
      <c r="T55" s="4">
        <f t="shared" si="13"/>
        <v>24803831.300000001</v>
      </c>
      <c r="U55" s="4">
        <f t="shared" si="14"/>
        <v>12506342</v>
      </c>
      <c r="V55" s="5">
        <v>9.0000000000000011E-3</v>
      </c>
    </row>
    <row r="56" spans="1:22" x14ac:dyDescent="0.2">
      <c r="A56" s="16" t="s">
        <v>279</v>
      </c>
      <c r="B56" s="4">
        <v>4295100</v>
      </c>
      <c r="C56" s="4">
        <v>1009144</v>
      </c>
      <c r="D56" s="4">
        <v>3285956</v>
      </c>
      <c r="E56" s="4">
        <v>91308020000</v>
      </c>
      <c r="F56" s="4">
        <f t="shared" ref="F56:F130" si="15">E56+F57</f>
        <v>-531749816607</v>
      </c>
      <c r="G56" s="4">
        <v>1884900</v>
      </c>
      <c r="H56" s="4">
        <v>2752100</v>
      </c>
      <c r="I56" s="4">
        <v>-867200</v>
      </c>
      <c r="J56" s="4">
        <v>-23974670000</v>
      </c>
      <c r="K56" s="4">
        <f t="shared" ref="K56:K76" si="16">K57+J56</f>
        <v>186631109000</v>
      </c>
      <c r="L56" s="4">
        <v>4014</v>
      </c>
      <c r="M56" s="4">
        <v>4535</v>
      </c>
      <c r="N56" s="4">
        <v>537</v>
      </c>
      <c r="O56" s="4">
        <v>733</v>
      </c>
      <c r="P56" s="4">
        <v>8684500</v>
      </c>
      <c r="Q56" s="4">
        <v>13842400</v>
      </c>
      <c r="R56" s="5">
        <v>-5.3E-3</v>
      </c>
      <c r="S56" s="4">
        <v>23419285</v>
      </c>
      <c r="T56" s="4">
        <f t="shared" si="13"/>
        <v>24320069.199999999</v>
      </c>
      <c r="U56" s="4">
        <f t="shared" ref="U56:U123" si="17">MIN(S57:S61)</f>
        <v>12506342</v>
      </c>
      <c r="V56" s="5">
        <v>1.0800000000000001E-2</v>
      </c>
    </row>
    <row r="57" spans="1:22" x14ac:dyDescent="0.2">
      <c r="A57" s="16" t="s">
        <v>278</v>
      </c>
      <c r="B57" s="4">
        <v>586382</v>
      </c>
      <c r="C57" s="4">
        <v>485178</v>
      </c>
      <c r="D57" s="4">
        <v>101204</v>
      </c>
      <c r="E57" s="4">
        <v>2843890000</v>
      </c>
      <c r="F57" s="4">
        <f t="shared" si="15"/>
        <v>-623057836607</v>
      </c>
      <c r="G57" s="4">
        <v>1269800</v>
      </c>
      <c r="H57" s="4">
        <v>659700</v>
      </c>
      <c r="I57" s="4">
        <v>610100</v>
      </c>
      <c r="J57" s="4">
        <v>16867510000</v>
      </c>
      <c r="K57" s="4">
        <f t="shared" si="16"/>
        <v>210605779000</v>
      </c>
      <c r="L57" s="4">
        <v>3724</v>
      </c>
      <c r="M57" s="4">
        <v>3011</v>
      </c>
      <c r="N57" s="4">
        <v>578</v>
      </c>
      <c r="O57" s="4">
        <v>391</v>
      </c>
      <c r="P57" s="4">
        <v>9600100</v>
      </c>
      <c r="Q57" s="4">
        <v>6938700</v>
      </c>
      <c r="R57" s="5">
        <v>2.5899999999999999E-2</v>
      </c>
      <c r="S57" s="4">
        <v>19773999</v>
      </c>
      <c r="T57" s="4">
        <f t="shared" si="13"/>
        <v>24562320.199999999</v>
      </c>
      <c r="U57" s="4">
        <f t="shared" si="17"/>
        <v>12506342</v>
      </c>
      <c r="V57" s="5">
        <v>2.7000000000000003E-2</v>
      </c>
    </row>
    <row r="58" spans="1:22" x14ac:dyDescent="0.2">
      <c r="A58" s="16" t="s">
        <v>275</v>
      </c>
      <c r="B58" s="4">
        <v>1042100</v>
      </c>
      <c r="C58" s="4">
        <v>418954</v>
      </c>
      <c r="D58" s="4">
        <v>623146</v>
      </c>
      <c r="E58" s="4">
        <v>17020260000</v>
      </c>
      <c r="F58" s="4">
        <f t="shared" si="15"/>
        <v>-625901726607</v>
      </c>
      <c r="G58" s="4">
        <v>1389300</v>
      </c>
      <c r="H58" s="4">
        <v>348600</v>
      </c>
      <c r="I58" s="4">
        <v>1040700</v>
      </c>
      <c r="J58" s="4">
        <v>28426840000</v>
      </c>
      <c r="K58" s="4">
        <f t="shared" si="16"/>
        <v>193738269000</v>
      </c>
      <c r="L58" s="4">
        <v>1992</v>
      </c>
      <c r="M58" s="4">
        <v>2802</v>
      </c>
      <c r="N58" s="4">
        <v>275</v>
      </c>
      <c r="O58" s="4">
        <v>353</v>
      </c>
      <c r="P58" s="4">
        <v>4640100</v>
      </c>
      <c r="Q58" s="4">
        <v>7855800</v>
      </c>
      <c r="R58" s="5">
        <v>-1.8E-3</v>
      </c>
      <c r="S58" s="4">
        <v>12506342</v>
      </c>
      <c r="T58" s="4">
        <f t="shared" si="13"/>
        <v>25359231.300000001</v>
      </c>
      <c r="U58" s="4">
        <f t="shared" si="17"/>
        <v>15271976</v>
      </c>
      <c r="V58" s="5">
        <v>1.2800000000000001E-2</v>
      </c>
    </row>
    <row r="59" spans="1:22" x14ac:dyDescent="0.2">
      <c r="A59" s="16" t="s">
        <v>274</v>
      </c>
      <c r="B59" s="4">
        <v>554300</v>
      </c>
      <c r="C59" s="4">
        <v>827560</v>
      </c>
      <c r="D59" s="4">
        <v>-273260</v>
      </c>
      <c r="E59" s="4">
        <v>-7481290000</v>
      </c>
      <c r="F59" s="4">
        <f t="shared" si="15"/>
        <v>-642921986607</v>
      </c>
      <c r="G59" s="4">
        <v>1880000</v>
      </c>
      <c r="H59" s="4">
        <v>2192700</v>
      </c>
      <c r="I59" s="4">
        <v>-312700</v>
      </c>
      <c r="J59" s="4">
        <v>-8506410000</v>
      </c>
      <c r="K59" s="4">
        <f t="shared" si="16"/>
        <v>165311429000</v>
      </c>
      <c r="L59" s="4">
        <v>3625</v>
      </c>
      <c r="M59" s="4">
        <v>6660</v>
      </c>
      <c r="N59" s="4">
        <v>605</v>
      </c>
      <c r="O59" s="4">
        <v>915</v>
      </c>
      <c r="P59" s="4">
        <v>9534800</v>
      </c>
      <c r="Q59" s="4">
        <v>16339000</v>
      </c>
      <c r="R59" s="5">
        <v>-1.2699999999999999E-2</v>
      </c>
      <c r="S59" s="4">
        <v>28640291</v>
      </c>
      <c r="T59" s="4">
        <f t="shared" si="13"/>
        <v>25627397</v>
      </c>
      <c r="U59" s="4">
        <f t="shared" si="17"/>
        <v>15271976</v>
      </c>
      <c r="V59" s="5">
        <v>1.46E-2</v>
      </c>
    </row>
    <row r="60" spans="1:22" x14ac:dyDescent="0.2">
      <c r="A60" s="16" t="s">
        <v>273</v>
      </c>
      <c r="B60" s="4">
        <v>3062600</v>
      </c>
      <c r="C60" s="4">
        <v>925776</v>
      </c>
      <c r="D60" s="4">
        <v>2136824</v>
      </c>
      <c r="E60" s="4">
        <v>58957220000</v>
      </c>
      <c r="F60" s="4">
        <f t="shared" si="15"/>
        <v>-635440696607</v>
      </c>
      <c r="G60" s="4">
        <v>1355600</v>
      </c>
      <c r="H60" s="4">
        <v>581000</v>
      </c>
      <c r="I60" s="4">
        <v>774600</v>
      </c>
      <c r="J60" s="4">
        <v>21346055000</v>
      </c>
      <c r="K60" s="4">
        <f t="shared" si="16"/>
        <v>173817839000</v>
      </c>
      <c r="L60" s="4">
        <v>2775</v>
      </c>
      <c r="M60" s="4">
        <v>2778</v>
      </c>
      <c r="N60" s="4">
        <v>397</v>
      </c>
      <c r="O60" s="4">
        <v>400</v>
      </c>
      <c r="P60" s="4">
        <v>7359200</v>
      </c>
      <c r="Q60" s="4">
        <v>6972900</v>
      </c>
      <c r="R60" s="5">
        <v>5.5000000000000005E-3</v>
      </c>
      <c r="S60" s="4">
        <v>15271976</v>
      </c>
      <c r="T60" s="4">
        <f t="shared" si="13"/>
        <v>26086216.399999999</v>
      </c>
      <c r="U60" s="4">
        <f t="shared" si="17"/>
        <v>17340693</v>
      </c>
      <c r="V60" s="5">
        <v>9.1000000000000004E-3</v>
      </c>
    </row>
    <row r="61" spans="1:22" x14ac:dyDescent="0.2">
      <c r="A61" s="16" t="s">
        <v>268</v>
      </c>
      <c r="B61" s="4">
        <v>2567370</v>
      </c>
      <c r="C61" s="4">
        <v>1871291</v>
      </c>
      <c r="D61" s="4">
        <v>696079</v>
      </c>
      <c r="E61" s="4">
        <v>19116880000</v>
      </c>
      <c r="F61" s="4">
        <f t="shared" si="15"/>
        <v>-694397916607</v>
      </c>
      <c r="G61" s="4">
        <v>1408800</v>
      </c>
      <c r="H61" s="4">
        <v>1372600</v>
      </c>
      <c r="I61" s="4">
        <v>36200</v>
      </c>
      <c r="J61" s="4">
        <v>985265000</v>
      </c>
      <c r="K61" s="4">
        <f t="shared" si="16"/>
        <v>152471784000</v>
      </c>
      <c r="L61" s="4">
        <v>4897</v>
      </c>
      <c r="M61" s="4">
        <v>7465</v>
      </c>
      <c r="N61" s="4">
        <v>746</v>
      </c>
      <c r="O61" s="4">
        <v>969</v>
      </c>
      <c r="P61" s="4">
        <v>12932600</v>
      </c>
      <c r="Q61" s="4">
        <v>18338400</v>
      </c>
      <c r="R61" s="5">
        <v>-1.26E-2</v>
      </c>
      <c r="S61" s="4">
        <v>32654545</v>
      </c>
      <c r="T61" s="4">
        <f t="shared" si="13"/>
        <v>26196115.199999999</v>
      </c>
      <c r="U61" s="4">
        <f t="shared" si="17"/>
        <v>17340693</v>
      </c>
      <c r="V61" s="5">
        <v>1.8100000000000002E-2</v>
      </c>
    </row>
    <row r="62" spans="1:22" x14ac:dyDescent="0.2">
      <c r="A62" s="16" t="s">
        <v>266</v>
      </c>
      <c r="B62" s="4">
        <v>5087650</v>
      </c>
      <c r="C62" s="4">
        <v>1492968</v>
      </c>
      <c r="D62" s="4">
        <v>3594682</v>
      </c>
      <c r="E62" s="4">
        <v>99706050000</v>
      </c>
      <c r="F62" s="4">
        <f t="shared" si="15"/>
        <v>-713514796607</v>
      </c>
      <c r="G62" s="4">
        <v>1407100</v>
      </c>
      <c r="H62" s="4">
        <v>750700</v>
      </c>
      <c r="I62" s="4">
        <v>656400</v>
      </c>
      <c r="J62" s="4">
        <v>18250195000</v>
      </c>
      <c r="K62" s="4">
        <f t="shared" si="16"/>
        <v>151486519000</v>
      </c>
      <c r="L62" s="4">
        <v>4015</v>
      </c>
      <c r="M62" s="4">
        <v>5827</v>
      </c>
      <c r="N62" s="4">
        <v>884</v>
      </c>
      <c r="O62" s="4">
        <v>851</v>
      </c>
      <c r="P62" s="4">
        <v>13001700</v>
      </c>
      <c r="Q62" s="4">
        <v>14777700</v>
      </c>
      <c r="R62" s="5">
        <v>-5.3E-3</v>
      </c>
      <c r="S62" s="4">
        <v>28623900</v>
      </c>
      <c r="T62" s="4">
        <f t="shared" ref="T62:T115" si="18">AVERAGE(S63:S72)</f>
        <v>25374455.199999999</v>
      </c>
      <c r="U62" s="4">
        <f t="shared" si="17"/>
        <v>17340693</v>
      </c>
      <c r="V62" s="5">
        <v>1.6200000000000003E-2</v>
      </c>
    </row>
    <row r="63" spans="1:22" x14ac:dyDescent="0.2">
      <c r="A63" s="16" t="s">
        <v>265</v>
      </c>
      <c r="B63" s="4">
        <v>1599537</v>
      </c>
      <c r="C63" s="4">
        <v>1691449</v>
      </c>
      <c r="D63" s="4">
        <v>-91912</v>
      </c>
      <c r="E63" s="4">
        <v>-2546640000</v>
      </c>
      <c r="F63" s="4">
        <f t="shared" si="15"/>
        <v>-813220846607</v>
      </c>
      <c r="G63" s="4">
        <v>1142100</v>
      </c>
      <c r="H63" s="4">
        <v>1017100</v>
      </c>
      <c r="I63" s="4">
        <v>125000</v>
      </c>
      <c r="J63" s="4">
        <v>3512190000</v>
      </c>
      <c r="K63" s="4">
        <f t="shared" si="16"/>
        <v>133236324000</v>
      </c>
      <c r="L63" s="4">
        <v>5825</v>
      </c>
      <c r="M63" s="4">
        <v>5004</v>
      </c>
      <c r="N63" s="4">
        <v>895</v>
      </c>
      <c r="O63" s="4">
        <v>885</v>
      </c>
      <c r="P63" s="4">
        <v>15391400</v>
      </c>
      <c r="Q63" s="4">
        <v>13904900</v>
      </c>
      <c r="R63" s="5">
        <v>1.8E-3</v>
      </c>
      <c r="S63" s="4">
        <v>31258576</v>
      </c>
      <c r="T63" s="4">
        <f t="shared" si="18"/>
        <v>23992095.699999999</v>
      </c>
      <c r="U63" s="4">
        <f t="shared" si="17"/>
        <v>17340693</v>
      </c>
      <c r="V63" s="5">
        <v>1.4199999999999999E-2</v>
      </c>
    </row>
    <row r="64" spans="1:22" x14ac:dyDescent="0.2">
      <c r="A64" s="16" t="s">
        <v>247</v>
      </c>
      <c r="B64" s="4">
        <v>1119540</v>
      </c>
      <c r="C64" s="4">
        <v>2071822</v>
      </c>
      <c r="D64" s="4">
        <v>-952282</v>
      </c>
      <c r="E64" s="4">
        <v>-26408610000</v>
      </c>
      <c r="F64" s="4">
        <f t="shared" si="15"/>
        <v>-810674206607</v>
      </c>
      <c r="G64" s="4">
        <v>1194200</v>
      </c>
      <c r="H64" s="4">
        <v>794600</v>
      </c>
      <c r="I64" s="4">
        <v>399600</v>
      </c>
      <c r="J64" s="4">
        <v>11121490000</v>
      </c>
      <c r="K64" s="4">
        <f t="shared" si="16"/>
        <v>129724134000</v>
      </c>
      <c r="L64" s="4">
        <v>3162</v>
      </c>
      <c r="M64" s="4">
        <v>4161</v>
      </c>
      <c r="N64" s="4">
        <v>435</v>
      </c>
      <c r="O64" s="4">
        <v>570</v>
      </c>
      <c r="P64" s="4">
        <v>6985100</v>
      </c>
      <c r="Q64" s="4">
        <v>9229400</v>
      </c>
      <c r="R64" s="5">
        <v>1.9E-3</v>
      </c>
      <c r="S64" s="4">
        <v>17340693</v>
      </c>
      <c r="T64" s="4">
        <f t="shared" si="18"/>
        <v>23689238.300000001</v>
      </c>
      <c r="U64" s="4">
        <f t="shared" si="17"/>
        <v>18581664</v>
      </c>
      <c r="V64" s="5">
        <v>1.26E-2</v>
      </c>
    </row>
    <row r="65" spans="1:22" x14ac:dyDescent="0.2">
      <c r="A65" s="16" t="s">
        <v>239</v>
      </c>
      <c r="B65" s="4">
        <v>1332600</v>
      </c>
      <c r="C65" s="4">
        <v>1724457</v>
      </c>
      <c r="D65" s="4">
        <v>-391857</v>
      </c>
      <c r="E65" s="4">
        <v>-10845720000</v>
      </c>
      <c r="F65" s="4">
        <f t="shared" si="15"/>
        <v>-784265596607</v>
      </c>
      <c r="G65" s="4">
        <v>4642100</v>
      </c>
      <c r="H65" s="4">
        <v>1024600</v>
      </c>
      <c r="I65" s="4">
        <v>3617500</v>
      </c>
      <c r="J65" s="4">
        <v>101131040000</v>
      </c>
      <c r="K65" s="4">
        <f t="shared" si="16"/>
        <v>118602644000</v>
      </c>
      <c r="L65" s="4">
        <v>7114</v>
      </c>
      <c r="M65" s="4">
        <v>5131</v>
      </c>
      <c r="N65" s="4">
        <v>1124</v>
      </c>
      <c r="O65" s="4">
        <v>1006</v>
      </c>
      <c r="P65" s="4">
        <v>19227500</v>
      </c>
      <c r="Q65" s="4">
        <v>17750400</v>
      </c>
      <c r="R65" s="5">
        <v>-1.7000000000000001E-3</v>
      </c>
      <c r="S65" s="4">
        <v>38548706</v>
      </c>
      <c r="T65" s="4">
        <f t="shared" si="18"/>
        <v>21601046.399999999</v>
      </c>
      <c r="U65" s="4">
        <f t="shared" si="17"/>
        <v>18581664</v>
      </c>
      <c r="V65" s="5">
        <v>1.43E-2</v>
      </c>
    </row>
    <row r="66" spans="1:22" x14ac:dyDescent="0.2">
      <c r="A66" s="16" t="s">
        <v>238</v>
      </c>
      <c r="B66" s="4">
        <v>1285900</v>
      </c>
      <c r="C66" s="4">
        <v>1393229</v>
      </c>
      <c r="D66" s="4">
        <v>-107329</v>
      </c>
      <c r="E66" s="4">
        <v>-2790400000</v>
      </c>
      <c r="F66" s="4">
        <f t="shared" si="15"/>
        <v>-773419876607</v>
      </c>
      <c r="G66" s="4">
        <v>1198400</v>
      </c>
      <c r="H66" s="4">
        <v>1368500</v>
      </c>
      <c r="I66" s="4">
        <v>-170100</v>
      </c>
      <c r="J66" s="4">
        <v>-4685075000</v>
      </c>
      <c r="K66" s="4">
        <f t="shared" si="16"/>
        <v>17471604000</v>
      </c>
      <c r="L66" s="4">
        <v>2547</v>
      </c>
      <c r="M66" s="4">
        <v>2784</v>
      </c>
      <c r="N66" s="4">
        <v>496</v>
      </c>
      <c r="O66" s="4">
        <v>469</v>
      </c>
      <c r="P66" s="4">
        <v>7828700</v>
      </c>
      <c r="Q66" s="4">
        <v>8987700</v>
      </c>
      <c r="R66" s="5">
        <v>1.2800000000000001E-2</v>
      </c>
      <c r="S66" s="4">
        <v>18581664</v>
      </c>
      <c r="T66" s="4">
        <f t="shared" si="18"/>
        <v>21793084.899999999</v>
      </c>
      <c r="U66" s="4">
        <f t="shared" si="17"/>
        <v>19860170</v>
      </c>
      <c r="V66" s="5">
        <v>1.44E-2</v>
      </c>
    </row>
    <row r="67" spans="1:22" x14ac:dyDescent="0.2">
      <c r="A67" s="16" t="s">
        <v>237</v>
      </c>
      <c r="B67" s="4">
        <v>430800</v>
      </c>
      <c r="C67" s="4">
        <v>702055</v>
      </c>
      <c r="D67" s="4">
        <v>-271255</v>
      </c>
      <c r="E67" s="4">
        <v>-7652430000</v>
      </c>
      <c r="F67" s="4">
        <f t="shared" si="15"/>
        <v>-770629476607</v>
      </c>
      <c r="G67" s="4">
        <v>959900</v>
      </c>
      <c r="H67" s="4">
        <v>1450900</v>
      </c>
      <c r="I67" s="4">
        <v>-491000</v>
      </c>
      <c r="J67" s="4">
        <v>-13536455000</v>
      </c>
      <c r="K67" s="4">
        <f t="shared" si="16"/>
        <v>22156679000</v>
      </c>
      <c r="L67" s="4">
        <v>2941</v>
      </c>
      <c r="M67" s="4">
        <v>5517</v>
      </c>
      <c r="N67" s="4">
        <v>442</v>
      </c>
      <c r="O67" s="4">
        <v>804</v>
      </c>
      <c r="P67" s="4">
        <v>6988700</v>
      </c>
      <c r="Q67" s="4">
        <v>12664900</v>
      </c>
      <c r="R67" s="5">
        <v>-1.78E-2</v>
      </c>
      <c r="S67" s="4">
        <v>22196509</v>
      </c>
      <c r="T67" s="4">
        <f t="shared" si="18"/>
        <v>21061778</v>
      </c>
      <c r="U67" s="4">
        <f t="shared" si="17"/>
        <v>19860170</v>
      </c>
      <c r="V67" s="5">
        <v>2.4900000000000002E-2</v>
      </c>
    </row>
    <row r="68" spans="1:22" x14ac:dyDescent="0.2">
      <c r="A68" s="16" t="s">
        <v>233</v>
      </c>
      <c r="B68" s="4">
        <v>2819200</v>
      </c>
      <c r="C68" s="4">
        <v>961184</v>
      </c>
      <c r="D68" s="4">
        <v>1858016</v>
      </c>
      <c r="E68" s="4">
        <v>51940300000</v>
      </c>
      <c r="F68" s="4">
        <f t="shared" si="15"/>
        <v>-762977046607</v>
      </c>
      <c r="G68" s="4">
        <v>3059501</v>
      </c>
      <c r="H68" s="4">
        <v>3407600</v>
      </c>
      <c r="I68" s="4">
        <v>-348099</v>
      </c>
      <c r="J68" s="4">
        <v>-8322012000</v>
      </c>
      <c r="K68" s="4">
        <f t="shared" si="16"/>
        <v>35693134000</v>
      </c>
      <c r="L68" s="4">
        <v>2601</v>
      </c>
      <c r="M68" s="4">
        <v>4921</v>
      </c>
      <c r="N68" s="4">
        <v>391</v>
      </c>
      <c r="O68" s="4">
        <v>708</v>
      </c>
      <c r="P68" s="4">
        <v>280400</v>
      </c>
      <c r="Q68" s="4">
        <v>1311200</v>
      </c>
      <c r="R68" s="5">
        <v>0</v>
      </c>
      <c r="S68" s="4">
        <v>20475453</v>
      </c>
      <c r="T68" s="4">
        <f t="shared" si="18"/>
        <v>22483574.899999999</v>
      </c>
      <c r="U68" s="4">
        <f t="shared" si="17"/>
        <v>17434981</v>
      </c>
    </row>
    <row r="69" spans="1:22" x14ac:dyDescent="0.2">
      <c r="A69" s="16" t="s">
        <v>232</v>
      </c>
      <c r="B69" s="4">
        <v>1883000</v>
      </c>
      <c r="C69" s="4">
        <v>867231</v>
      </c>
      <c r="D69" s="4">
        <v>1015769</v>
      </c>
      <c r="E69" s="4">
        <v>28254800000</v>
      </c>
      <c r="F69" s="4">
        <f t="shared" si="15"/>
        <v>-814917346607</v>
      </c>
      <c r="G69" s="4">
        <v>2018100</v>
      </c>
      <c r="H69" s="4">
        <v>2033270</v>
      </c>
      <c r="I69" s="4">
        <v>-15170</v>
      </c>
      <c r="J69" s="4">
        <v>-232059000</v>
      </c>
      <c r="K69" s="4">
        <f t="shared" si="16"/>
        <v>44015146000</v>
      </c>
      <c r="L69" s="4"/>
      <c r="M69" s="4"/>
      <c r="N69" s="4"/>
      <c r="O69" s="4"/>
      <c r="P69" s="4">
        <v>18548400</v>
      </c>
      <c r="Q69" s="4">
        <v>10997700</v>
      </c>
      <c r="R69" s="5">
        <v>7.3000000000000001E-3</v>
      </c>
      <c r="S69" s="4">
        <v>31321948</v>
      </c>
      <c r="T69" s="4">
        <f t="shared" si="18"/>
        <v>22529835.899999999</v>
      </c>
      <c r="U69" s="4">
        <f t="shared" si="17"/>
        <v>14312119</v>
      </c>
    </row>
    <row r="70" spans="1:22" x14ac:dyDescent="0.2">
      <c r="A70" s="16" t="s">
        <v>231</v>
      </c>
      <c r="B70" s="4">
        <v>774700</v>
      </c>
      <c r="C70" s="4">
        <v>494365</v>
      </c>
      <c r="D70" s="4">
        <v>280335</v>
      </c>
      <c r="E70" s="4">
        <v>7845630000</v>
      </c>
      <c r="F70" s="4">
        <f t="shared" si="15"/>
        <v>-843172146607</v>
      </c>
      <c r="G70" s="4">
        <v>1347300</v>
      </c>
      <c r="H70" s="4">
        <v>511600</v>
      </c>
      <c r="I70" s="4">
        <v>835700</v>
      </c>
      <c r="J70" s="4">
        <v>23291435000</v>
      </c>
      <c r="K70" s="4">
        <f t="shared" si="16"/>
        <v>44247205000</v>
      </c>
      <c r="L70" s="4"/>
      <c r="M70" s="4"/>
      <c r="N70" s="4"/>
      <c r="O70" s="4"/>
      <c r="P70" s="4">
        <v>11005500</v>
      </c>
      <c r="Q70" s="4">
        <v>7714000</v>
      </c>
      <c r="R70" s="5">
        <v>-1.7000000000000001E-3</v>
      </c>
      <c r="S70" s="4">
        <v>19860170</v>
      </c>
      <c r="T70" s="4">
        <f t="shared" si="18"/>
        <v>23879500.800000001</v>
      </c>
      <c r="U70" s="4">
        <f t="shared" si="17"/>
        <v>14312119</v>
      </c>
    </row>
    <row r="71" spans="1:22" x14ac:dyDescent="0.2">
      <c r="A71" s="16" t="s">
        <v>230</v>
      </c>
      <c r="B71" s="4">
        <v>2007100</v>
      </c>
      <c r="C71" s="4">
        <v>1604896</v>
      </c>
      <c r="D71" s="4">
        <v>402204</v>
      </c>
      <c r="E71" s="4">
        <v>11292130000</v>
      </c>
      <c r="F71" s="4">
        <f t="shared" si="15"/>
        <v>-851017776607</v>
      </c>
      <c r="G71" s="4">
        <v>1906100</v>
      </c>
      <c r="H71" s="4">
        <v>2893000</v>
      </c>
      <c r="I71" s="4">
        <v>-986900</v>
      </c>
      <c r="J71" s="4">
        <v>-27403875000</v>
      </c>
      <c r="K71" s="4">
        <f t="shared" si="16"/>
        <v>20955770000</v>
      </c>
      <c r="L71" s="4"/>
      <c r="M71" s="4"/>
      <c r="N71" s="4"/>
      <c r="O71" s="4"/>
      <c r="P71" s="4">
        <v>17027600</v>
      </c>
      <c r="Q71" s="4">
        <v>14947900</v>
      </c>
      <c r="R71" s="5">
        <v>1.2800000000000001E-2</v>
      </c>
      <c r="S71" s="4">
        <v>33753533</v>
      </c>
      <c r="T71" s="4">
        <f t="shared" si="18"/>
        <v>23673462.5</v>
      </c>
      <c r="U71" s="4">
        <f t="shared" si="17"/>
        <v>14312119</v>
      </c>
    </row>
    <row r="72" spans="1:22" x14ac:dyDescent="0.2">
      <c r="A72" s="16" t="s">
        <v>229</v>
      </c>
      <c r="B72" s="4">
        <v>358100</v>
      </c>
      <c r="C72" s="4">
        <v>3871638</v>
      </c>
      <c r="D72" s="4">
        <v>-3513538</v>
      </c>
      <c r="E72" s="4">
        <v>-96293550000</v>
      </c>
      <c r="F72" s="4">
        <f t="shared" si="15"/>
        <v>-862309906607</v>
      </c>
      <c r="G72" s="4">
        <v>1706900</v>
      </c>
      <c r="H72" s="4">
        <v>914900</v>
      </c>
      <c r="I72" s="4">
        <v>792000</v>
      </c>
      <c r="J72" s="4">
        <v>21732845000</v>
      </c>
      <c r="K72" s="4">
        <f t="shared" si="16"/>
        <v>48359645000</v>
      </c>
      <c r="L72" s="4"/>
      <c r="M72" s="4"/>
      <c r="N72" s="4"/>
      <c r="O72" s="4"/>
      <c r="P72" s="4">
        <v>10440800</v>
      </c>
      <c r="Q72" s="4">
        <v>8663800</v>
      </c>
      <c r="R72" s="5">
        <v>1.4800000000000001E-2</v>
      </c>
      <c r="S72" s="4">
        <v>20407300</v>
      </c>
      <c r="T72" s="4">
        <f t="shared" si="18"/>
        <v>23418020.100000001</v>
      </c>
      <c r="U72" s="4">
        <f t="shared" si="17"/>
        <v>14312119</v>
      </c>
    </row>
    <row r="73" spans="1:22" x14ac:dyDescent="0.2">
      <c r="A73" s="16" t="s">
        <v>228</v>
      </c>
      <c r="B73" s="4">
        <v>984470</v>
      </c>
      <c r="C73" s="4">
        <v>4418328</v>
      </c>
      <c r="D73" s="4">
        <v>-3433858</v>
      </c>
      <c r="E73" s="4">
        <v>-93416570000</v>
      </c>
      <c r="F73" s="4">
        <f t="shared" si="15"/>
        <v>-766016356607</v>
      </c>
      <c r="G73" s="4">
        <v>516900</v>
      </c>
      <c r="H73" s="4">
        <v>1122100</v>
      </c>
      <c r="I73" s="4">
        <v>-605200</v>
      </c>
      <c r="J73" s="4">
        <v>-16467940000</v>
      </c>
      <c r="K73" s="4">
        <f t="shared" si="16"/>
        <v>26626800000</v>
      </c>
      <c r="L73" s="4"/>
      <c r="M73" s="4"/>
      <c r="N73" s="4"/>
      <c r="O73" s="4"/>
      <c r="P73" s="4">
        <v>6610300</v>
      </c>
      <c r="Q73" s="4">
        <v>9538700</v>
      </c>
      <c r="R73" s="5">
        <v>-5.5000000000000005E-3</v>
      </c>
      <c r="S73" s="4">
        <v>17434981</v>
      </c>
      <c r="T73" s="4">
        <f t="shared" si="18"/>
        <v>26954425.100000001</v>
      </c>
      <c r="U73" s="4">
        <f t="shared" si="17"/>
        <v>14312119</v>
      </c>
    </row>
    <row r="74" spans="1:22" x14ac:dyDescent="0.2">
      <c r="A74" s="16" t="s">
        <v>227</v>
      </c>
      <c r="B74" s="4">
        <v>582700</v>
      </c>
      <c r="C74" s="4">
        <v>4515756</v>
      </c>
      <c r="D74" s="4">
        <v>-3933056</v>
      </c>
      <c r="E74" s="4">
        <v>-106589850000</v>
      </c>
      <c r="F74" s="4">
        <f t="shared" si="15"/>
        <v>-672599786607</v>
      </c>
      <c r="G74" s="4">
        <v>930900</v>
      </c>
      <c r="H74" s="4">
        <v>1462500</v>
      </c>
      <c r="I74" s="4">
        <v>-531600</v>
      </c>
      <c r="J74" s="4">
        <v>-14314585000</v>
      </c>
      <c r="K74" s="4">
        <f t="shared" si="16"/>
        <v>43094740000</v>
      </c>
      <c r="L74" s="4"/>
      <c r="M74" s="4"/>
      <c r="N74" s="4"/>
      <c r="O74" s="4"/>
      <c r="P74" s="4">
        <v>8142700</v>
      </c>
      <c r="Q74" s="4">
        <v>5315200</v>
      </c>
      <c r="R74" s="5">
        <v>0</v>
      </c>
      <c r="S74" s="4">
        <v>14312119</v>
      </c>
      <c r="T74" s="4">
        <f t="shared" si="18"/>
        <v>30467682.800000001</v>
      </c>
      <c r="U74" s="4">
        <f t="shared" si="17"/>
        <v>14883440</v>
      </c>
    </row>
    <row r="75" spans="1:22" x14ac:dyDescent="0.2">
      <c r="A75" s="16" t="s">
        <v>221</v>
      </c>
      <c r="B75" s="4">
        <v>1106905</v>
      </c>
      <c r="C75" s="4">
        <v>5104120</v>
      </c>
      <c r="D75" s="4">
        <v>-3997215</v>
      </c>
      <c r="E75" s="4">
        <v>-108851080000</v>
      </c>
      <c r="F75" s="4">
        <f t="shared" si="15"/>
        <v>-566009936607</v>
      </c>
      <c r="G75" s="4">
        <v>1011500</v>
      </c>
      <c r="H75" s="4">
        <v>1168000</v>
      </c>
      <c r="I75" s="4">
        <v>-156500</v>
      </c>
      <c r="J75" s="4">
        <v>-4227550000</v>
      </c>
      <c r="K75" s="4">
        <f t="shared" si="16"/>
        <v>57409325000</v>
      </c>
      <c r="L75" s="4"/>
      <c r="M75" s="4"/>
      <c r="N75" s="4"/>
      <c r="O75" s="4"/>
      <c r="P75" s="4">
        <v>9382200</v>
      </c>
      <c r="Q75" s="4">
        <v>7101000</v>
      </c>
      <c r="R75" s="5">
        <v>0</v>
      </c>
      <c r="S75" s="4">
        <v>17666787</v>
      </c>
      <c r="T75" s="4">
        <f t="shared" si="18"/>
        <v>30566748.199999999</v>
      </c>
      <c r="U75" s="4">
        <f t="shared" si="17"/>
        <v>14883440</v>
      </c>
    </row>
    <row r="76" spans="1:22" x14ac:dyDescent="0.2">
      <c r="A76" s="16" t="s">
        <v>212</v>
      </c>
      <c r="B76" s="4">
        <v>1894600</v>
      </c>
      <c r="C76" s="4">
        <v>2737727</v>
      </c>
      <c r="D76" s="4">
        <v>-843127</v>
      </c>
      <c r="E76" s="4">
        <v>-22723410000</v>
      </c>
      <c r="F76" s="4">
        <f t="shared" si="15"/>
        <v>-457158856607</v>
      </c>
      <c r="G76" s="4">
        <v>2081000</v>
      </c>
      <c r="H76" s="4">
        <v>2266300</v>
      </c>
      <c r="I76" s="4">
        <v>-185300</v>
      </c>
      <c r="J76" s="4">
        <v>-4838315000</v>
      </c>
      <c r="K76" s="4">
        <f t="shared" si="16"/>
        <v>61636875000</v>
      </c>
      <c r="L76" s="4"/>
      <c r="M76" s="4"/>
      <c r="N76" s="4"/>
      <c r="O76" s="4"/>
      <c r="P76" s="4">
        <v>9904100</v>
      </c>
      <c r="Q76" s="4">
        <v>9427100</v>
      </c>
      <c r="R76" s="5">
        <v>2.2599999999999999E-2</v>
      </c>
      <c r="S76" s="4">
        <v>20502049</v>
      </c>
      <c r="T76" s="4">
        <f t="shared" si="18"/>
        <v>30768489.100000001</v>
      </c>
      <c r="U76" s="4">
        <f t="shared" si="17"/>
        <v>14883440</v>
      </c>
    </row>
    <row r="77" spans="1:22" x14ac:dyDescent="0.2">
      <c r="A77" s="16" t="s">
        <v>211</v>
      </c>
      <c r="B77" s="4">
        <v>936500</v>
      </c>
      <c r="C77" s="4">
        <v>1771787</v>
      </c>
      <c r="D77" s="4">
        <v>-835287</v>
      </c>
      <c r="E77" s="4">
        <v>-22365640000</v>
      </c>
      <c r="F77" s="4">
        <f t="shared" si="15"/>
        <v>-434435446607</v>
      </c>
      <c r="G77" s="4">
        <v>817400</v>
      </c>
      <c r="H77" s="4">
        <v>1257000</v>
      </c>
      <c r="I77" s="4">
        <v>-439600</v>
      </c>
      <c r="J77" s="4">
        <v>-11791505000</v>
      </c>
      <c r="K77" s="4">
        <f>K78+J77</f>
        <v>66475190000</v>
      </c>
      <c r="L77" s="4"/>
      <c r="M77" s="4"/>
      <c r="N77" s="4"/>
      <c r="O77" s="4"/>
      <c r="P77" s="4">
        <v>4557600</v>
      </c>
      <c r="Q77" s="4">
        <v>9351000</v>
      </c>
      <c r="R77" s="5">
        <v>-7.4000000000000003E-3</v>
      </c>
      <c r="S77" s="4">
        <v>14883440</v>
      </c>
      <c r="T77" s="4">
        <f t="shared" si="18"/>
        <v>33516595.800000001</v>
      </c>
      <c r="U77" s="4">
        <f t="shared" si="17"/>
        <v>17852876</v>
      </c>
    </row>
    <row r="78" spans="1:22" x14ac:dyDescent="0.2">
      <c r="A78" s="16" t="s">
        <v>210</v>
      </c>
      <c r="B78" s="4">
        <v>2411003</v>
      </c>
      <c r="C78" s="4">
        <v>13087358</v>
      </c>
      <c r="D78" s="4">
        <v>-10676355</v>
      </c>
      <c r="E78" s="4">
        <v>-287002180000</v>
      </c>
      <c r="F78" s="4">
        <f t="shared" si="15"/>
        <v>-412069806607</v>
      </c>
      <c r="G78" s="4">
        <v>2088600</v>
      </c>
      <c r="H78" s="4">
        <v>1241100</v>
      </c>
      <c r="I78" s="4">
        <v>847500</v>
      </c>
      <c r="J78" s="4">
        <v>22813500000</v>
      </c>
      <c r="K78" s="4">
        <f>J78+K80</f>
        <v>78266695000</v>
      </c>
      <c r="R78" s="5">
        <v>-9.1999999999999998E-3</v>
      </c>
      <c r="S78" s="4">
        <v>34693422</v>
      </c>
      <c r="T78" s="4">
        <f t="shared" si="18"/>
        <v>31588008.399999999</v>
      </c>
      <c r="U78" s="4">
        <f t="shared" si="17"/>
        <v>17852876</v>
      </c>
    </row>
    <row r="79" spans="1:22" x14ac:dyDescent="0.2">
      <c r="A79" s="16" t="s">
        <v>209</v>
      </c>
      <c r="B79" s="4">
        <v>1066435</v>
      </c>
      <c r="C79" s="4">
        <v>2440988</v>
      </c>
      <c r="D79" s="4">
        <v>-1374553</v>
      </c>
      <c r="E79" s="4">
        <v>-37576610000</v>
      </c>
      <c r="F79" s="4">
        <f t="shared" si="15"/>
        <v>-125067626607</v>
      </c>
      <c r="L79" s="4"/>
      <c r="M79" s="4"/>
      <c r="N79" s="4"/>
      <c r="O79" s="4"/>
      <c r="P79" s="4">
        <v>11031300</v>
      </c>
      <c r="Q79" s="4">
        <v>18417400</v>
      </c>
      <c r="R79" s="5">
        <v>-1.09E-2</v>
      </c>
      <c r="S79" s="4">
        <v>31784558</v>
      </c>
      <c r="T79" s="4">
        <f t="shared" si="18"/>
        <v>30531066.899999999</v>
      </c>
      <c r="U79" s="4">
        <f t="shared" si="17"/>
        <v>17852876</v>
      </c>
    </row>
    <row r="80" spans="1:22" x14ac:dyDescent="0.2">
      <c r="A80" s="16" t="s">
        <v>208</v>
      </c>
      <c r="B80" s="4">
        <v>782300</v>
      </c>
      <c r="C80" s="4">
        <v>3118977</v>
      </c>
      <c r="D80" s="4">
        <v>-2336677</v>
      </c>
      <c r="E80" s="4">
        <v>-65045050000</v>
      </c>
      <c r="F80" s="4">
        <f t="shared" si="15"/>
        <v>-87491016607</v>
      </c>
      <c r="G80" s="4">
        <v>2715600</v>
      </c>
      <c r="H80" s="4">
        <v>717200</v>
      </c>
      <c r="I80" s="4">
        <v>1998400</v>
      </c>
      <c r="J80" s="4">
        <v>55453195000</v>
      </c>
      <c r="K80" s="4">
        <f>J80</f>
        <v>55453195000</v>
      </c>
      <c r="R80" s="5">
        <v>-2.1400000000000002E-2</v>
      </c>
      <c r="S80" s="4">
        <v>33356819</v>
      </c>
      <c r="T80" s="4">
        <f t="shared" si="18"/>
        <v>29446595</v>
      </c>
      <c r="U80" s="4">
        <f t="shared" si="17"/>
        <v>17852876</v>
      </c>
    </row>
    <row r="81" spans="1:21" x14ac:dyDescent="0.2">
      <c r="A81" s="16" t="s">
        <v>207</v>
      </c>
      <c r="B81" s="4">
        <v>2409730</v>
      </c>
      <c r="C81" s="4">
        <v>1240046</v>
      </c>
      <c r="D81" s="4">
        <v>1169684</v>
      </c>
      <c r="E81" s="4">
        <v>32772830000</v>
      </c>
      <c r="F81" s="4">
        <f t="shared" si="15"/>
        <v>-22445966607</v>
      </c>
      <c r="R81" s="5">
        <v>1.6399999999999998E-2</v>
      </c>
      <c r="S81" s="4">
        <v>31693150</v>
      </c>
      <c r="T81" s="4">
        <f t="shared" si="18"/>
        <v>28164288.600000001</v>
      </c>
      <c r="U81" s="4">
        <f t="shared" si="17"/>
        <v>17852876</v>
      </c>
    </row>
    <row r="82" spans="1:21" x14ac:dyDescent="0.2">
      <c r="A82" s="16" t="s">
        <v>206</v>
      </c>
      <c r="B82" s="4">
        <v>443863</v>
      </c>
      <c r="C82" s="4">
        <v>847657</v>
      </c>
      <c r="D82" s="4">
        <v>-403794</v>
      </c>
      <c r="E82" s="4">
        <v>-11144840000</v>
      </c>
      <c r="F82" s="4">
        <f t="shared" si="15"/>
        <v>-55218796607</v>
      </c>
      <c r="R82" s="5">
        <v>-7.1999999999999998E-3</v>
      </c>
      <c r="S82" s="4">
        <v>17852876</v>
      </c>
      <c r="T82" s="4">
        <f t="shared" si="18"/>
        <v>28052172.300000001</v>
      </c>
      <c r="U82" s="4">
        <f t="shared" si="17"/>
        <v>18657441</v>
      </c>
    </row>
    <row r="83" spans="1:21" x14ac:dyDescent="0.2">
      <c r="A83" s="16" t="s">
        <v>205</v>
      </c>
      <c r="B83" s="4">
        <v>2304100</v>
      </c>
      <c r="C83" s="4">
        <v>3540893</v>
      </c>
      <c r="D83" s="4">
        <v>-1236793</v>
      </c>
      <c r="E83" s="4">
        <v>-34679160000</v>
      </c>
      <c r="F83" s="4">
        <f t="shared" si="15"/>
        <v>-44073956607</v>
      </c>
      <c r="R83" s="5">
        <v>3.7000000000000002E-3</v>
      </c>
      <c r="S83" s="4">
        <v>52799031</v>
      </c>
      <c r="T83" s="4">
        <f t="shared" si="18"/>
        <v>25396119.199999999</v>
      </c>
      <c r="U83" s="4">
        <f t="shared" si="17"/>
        <v>15407548</v>
      </c>
    </row>
    <row r="84" spans="1:21" x14ac:dyDescent="0.2">
      <c r="A84" s="16" t="s">
        <v>204</v>
      </c>
      <c r="B84" s="4">
        <v>4484850</v>
      </c>
      <c r="C84" s="4">
        <v>6005598</v>
      </c>
      <c r="D84" s="4">
        <v>-1520748</v>
      </c>
      <c r="E84" s="4">
        <v>-42112220000</v>
      </c>
      <c r="F84" s="4">
        <f t="shared" si="15"/>
        <v>-9394796607</v>
      </c>
      <c r="R84" s="5">
        <v>0</v>
      </c>
      <c r="S84" s="4">
        <v>49444696</v>
      </c>
      <c r="T84" s="4">
        <f t="shared" si="18"/>
        <v>22620889.5</v>
      </c>
      <c r="U84" s="4">
        <f t="shared" si="17"/>
        <v>15407548</v>
      </c>
    </row>
    <row r="85" spans="1:21" x14ac:dyDescent="0.2">
      <c r="A85" s="16" t="s">
        <v>203</v>
      </c>
      <c r="B85" s="4">
        <v>1578400</v>
      </c>
      <c r="C85" s="4">
        <v>662601</v>
      </c>
      <c r="D85" s="4">
        <v>915799</v>
      </c>
      <c r="E85" s="4">
        <v>25160410000</v>
      </c>
      <c r="F85" s="4">
        <f t="shared" si="15"/>
        <v>32717423393</v>
      </c>
      <c r="R85" s="5">
        <v>1.29E-2</v>
      </c>
      <c r="S85" s="4">
        <v>18657441</v>
      </c>
      <c r="T85" s="4">
        <f t="shared" si="18"/>
        <v>22457409.300000001</v>
      </c>
      <c r="U85" s="4">
        <f t="shared" si="17"/>
        <v>15407548</v>
      </c>
    </row>
    <row r="86" spans="1:21" x14ac:dyDescent="0.2">
      <c r="A86" s="16" t="s">
        <v>202</v>
      </c>
      <c r="B86" s="4">
        <v>614100</v>
      </c>
      <c r="C86" s="4">
        <v>7498060</v>
      </c>
      <c r="D86" s="4">
        <v>-6883960</v>
      </c>
      <c r="E86" s="4">
        <v>-188056260000</v>
      </c>
      <c r="F86" s="4">
        <f t="shared" si="15"/>
        <v>7557013393</v>
      </c>
      <c r="R86" s="5">
        <v>-9.0000000000000011E-3</v>
      </c>
      <c r="S86" s="4">
        <v>22519458</v>
      </c>
      <c r="T86" s="4">
        <f t="shared" si="18"/>
        <v>22876708.699999999</v>
      </c>
      <c r="U86" s="4">
        <f t="shared" si="17"/>
        <v>15407548</v>
      </c>
    </row>
    <row r="87" spans="1:21" x14ac:dyDescent="0.2">
      <c r="A87" s="16" t="s">
        <v>201</v>
      </c>
      <c r="B87" s="4">
        <v>1408800</v>
      </c>
      <c r="C87" s="4">
        <v>1743591</v>
      </c>
      <c r="D87" s="4">
        <v>-334791</v>
      </c>
      <c r="E87" s="4">
        <v>-9021150000</v>
      </c>
      <c r="F87" s="4">
        <f t="shared" si="15"/>
        <v>195613273393</v>
      </c>
      <c r="R87" s="5">
        <v>2.2400000000000003E-2</v>
      </c>
      <c r="S87" s="4">
        <v>42364507</v>
      </c>
      <c r="T87" s="4">
        <f t="shared" si="18"/>
        <v>20466123.600000001</v>
      </c>
      <c r="U87" s="4">
        <f t="shared" si="17"/>
        <v>15407548</v>
      </c>
    </row>
    <row r="88" spans="1:21" x14ac:dyDescent="0.2">
      <c r="A88" s="16" t="s">
        <v>200</v>
      </c>
      <c r="B88" s="4">
        <v>817600</v>
      </c>
      <c r="C88" s="4">
        <v>1241963</v>
      </c>
      <c r="D88" s="4">
        <v>-424363</v>
      </c>
      <c r="E88" s="4">
        <v>-11468790000</v>
      </c>
      <c r="F88" s="4">
        <f t="shared" si="15"/>
        <v>204634423393</v>
      </c>
      <c r="R88" s="5">
        <v>1.32E-2</v>
      </c>
      <c r="S88" s="4">
        <v>15407548</v>
      </c>
      <c r="T88" s="4">
        <f t="shared" si="18"/>
        <v>22779922.300000001</v>
      </c>
      <c r="U88" s="4">
        <f t="shared" si="17"/>
        <v>16731713</v>
      </c>
    </row>
    <row r="89" spans="1:21" x14ac:dyDescent="0.2">
      <c r="A89" s="16" t="s">
        <v>199</v>
      </c>
      <c r="B89" s="4">
        <v>2617100</v>
      </c>
      <c r="C89" s="4">
        <v>4977515</v>
      </c>
      <c r="D89" s="4">
        <v>-2360415</v>
      </c>
      <c r="E89" s="4">
        <v>-62480710000</v>
      </c>
      <c r="F89" s="4">
        <f t="shared" si="15"/>
        <v>216103213393</v>
      </c>
      <c r="R89" s="5">
        <v>-1.66E-2</v>
      </c>
      <c r="S89" s="4">
        <v>21215143</v>
      </c>
      <c r="T89" s="4">
        <f t="shared" si="18"/>
        <v>22285256.600000001</v>
      </c>
      <c r="U89" s="4">
        <f t="shared" si="17"/>
        <v>16731713</v>
      </c>
    </row>
    <row r="90" spans="1:21" x14ac:dyDescent="0.2">
      <c r="A90" s="16" t="s">
        <v>198</v>
      </c>
      <c r="B90" s="4">
        <v>2554750</v>
      </c>
      <c r="C90" s="4">
        <v>1473445</v>
      </c>
      <c r="D90" s="4">
        <v>1081305</v>
      </c>
      <c r="E90" s="4">
        <v>29130200000</v>
      </c>
      <c r="F90" s="4">
        <f t="shared" si="15"/>
        <v>278583923393</v>
      </c>
      <c r="R90" s="5">
        <v>1.1299999999999999E-2</v>
      </c>
      <c r="S90" s="4">
        <v>22512100</v>
      </c>
      <c r="T90" s="4">
        <f t="shared" si="18"/>
        <v>23496781.699999999</v>
      </c>
      <c r="U90" s="4">
        <f t="shared" si="17"/>
        <v>16731713</v>
      </c>
    </row>
    <row r="91" spans="1:21" x14ac:dyDescent="0.2">
      <c r="A91" s="16" t="s">
        <v>197</v>
      </c>
      <c r="B91" s="4">
        <v>2975800</v>
      </c>
      <c r="C91" s="4">
        <v>2268051</v>
      </c>
      <c r="D91" s="4">
        <v>707749</v>
      </c>
      <c r="E91" s="4">
        <v>18824230000</v>
      </c>
      <c r="F91" s="4">
        <f t="shared" si="15"/>
        <v>249453723393</v>
      </c>
      <c r="R91" s="5">
        <v>1.5300000000000001E-2</v>
      </c>
      <c r="S91" s="4">
        <v>18870086</v>
      </c>
      <c r="T91" s="4">
        <f t="shared" si="18"/>
        <v>23936691.300000001</v>
      </c>
      <c r="U91" s="4">
        <f t="shared" si="17"/>
        <v>16731713</v>
      </c>
    </row>
    <row r="92" spans="1:21" x14ac:dyDescent="0.2">
      <c r="A92" s="16" t="s">
        <v>196</v>
      </c>
      <c r="B92" s="4">
        <v>3929300</v>
      </c>
      <c r="C92" s="4">
        <v>1177417</v>
      </c>
      <c r="D92" s="4">
        <v>2751883</v>
      </c>
      <c r="E92" s="4">
        <v>72769540000</v>
      </c>
      <c r="F92" s="4">
        <f t="shared" si="15"/>
        <v>230629493393</v>
      </c>
      <c r="R92" s="5">
        <v>-3.7000000000000002E-3</v>
      </c>
      <c r="S92" s="4">
        <v>16731713</v>
      </c>
      <c r="T92" s="4">
        <f t="shared" si="18"/>
        <v>26665180.5</v>
      </c>
      <c r="U92" s="4">
        <f t="shared" si="17"/>
        <v>17022639</v>
      </c>
    </row>
    <row r="93" spans="1:21" x14ac:dyDescent="0.2">
      <c r="A93" s="16" t="s">
        <v>195</v>
      </c>
      <c r="B93" s="4">
        <v>3871900</v>
      </c>
      <c r="C93" s="4">
        <v>4926400</v>
      </c>
      <c r="D93" s="4">
        <v>-1054500</v>
      </c>
      <c r="E93" s="4">
        <v>-27249240000</v>
      </c>
      <c r="F93" s="4">
        <f t="shared" si="15"/>
        <v>157859953393</v>
      </c>
      <c r="R93" s="5">
        <v>2.1299999999999999E-2</v>
      </c>
      <c r="S93" s="4">
        <v>26238500</v>
      </c>
      <c r="T93" s="4">
        <f t="shared" si="18"/>
        <v>26845283.699999999</v>
      </c>
      <c r="U93" s="4">
        <f t="shared" si="17"/>
        <v>17022639</v>
      </c>
    </row>
    <row r="94" spans="1:21" x14ac:dyDescent="0.2">
      <c r="A94" s="16" t="s">
        <v>194</v>
      </c>
      <c r="B94" s="4">
        <v>1349800</v>
      </c>
      <c r="C94" s="4">
        <v>1433905</v>
      </c>
      <c r="D94" s="4">
        <v>-84105</v>
      </c>
      <c r="E94" s="4">
        <v>-2884460000</v>
      </c>
      <c r="F94" s="4">
        <f t="shared" si="15"/>
        <v>185109193393</v>
      </c>
      <c r="R94" s="5">
        <v>-4.9599999999999998E-2</v>
      </c>
      <c r="S94" s="4">
        <v>21692399</v>
      </c>
      <c r="T94" s="4">
        <f t="shared" si="18"/>
        <v>27813703.800000001</v>
      </c>
      <c r="U94" s="4">
        <f t="shared" si="17"/>
        <v>16268486</v>
      </c>
    </row>
    <row r="95" spans="1:21" x14ac:dyDescent="0.2">
      <c r="A95" s="16" t="s">
        <v>193</v>
      </c>
      <c r="B95" s="4">
        <v>1013447</v>
      </c>
      <c r="C95" s="4">
        <v>1643922</v>
      </c>
      <c r="D95" s="4">
        <v>-630475</v>
      </c>
      <c r="E95" s="4">
        <v>-17012250000</v>
      </c>
      <c r="F95" s="4">
        <f t="shared" si="15"/>
        <v>187993653393</v>
      </c>
      <c r="R95" s="5">
        <v>5.6000000000000008E-3</v>
      </c>
      <c r="S95" s="4">
        <v>17022639</v>
      </c>
      <c r="T95" s="4">
        <f t="shared" si="18"/>
        <v>29597813.5</v>
      </c>
      <c r="U95" s="4">
        <f t="shared" si="17"/>
        <v>16268486</v>
      </c>
    </row>
    <row r="96" spans="1:21" x14ac:dyDescent="0.2">
      <c r="A96" s="16" t="s">
        <v>192</v>
      </c>
      <c r="B96" s="4">
        <v>348010</v>
      </c>
      <c r="C96" s="4">
        <v>1426237</v>
      </c>
      <c r="D96" s="4">
        <v>-1078227</v>
      </c>
      <c r="E96" s="4">
        <v>-29268920000</v>
      </c>
      <c r="F96" s="4">
        <f t="shared" si="15"/>
        <v>205005903393</v>
      </c>
      <c r="R96" s="5">
        <v>1.5100000000000001E-2</v>
      </c>
      <c r="S96" s="4">
        <v>26712452</v>
      </c>
      <c r="T96" s="4">
        <f t="shared" si="18"/>
        <v>28913817.800000001</v>
      </c>
      <c r="U96" s="4">
        <f t="shared" si="17"/>
        <v>16268486</v>
      </c>
    </row>
    <row r="97" spans="1:21" x14ac:dyDescent="0.2">
      <c r="A97" s="16" t="s">
        <v>191</v>
      </c>
      <c r="B97" s="4">
        <v>2344300</v>
      </c>
      <c r="C97" s="4">
        <v>2133894</v>
      </c>
      <c r="D97" s="4">
        <v>210406</v>
      </c>
      <c r="E97" s="4">
        <v>6024150000</v>
      </c>
      <c r="F97" s="4">
        <f t="shared" si="15"/>
        <v>234274823393</v>
      </c>
      <c r="R97" s="5">
        <v>5.6999999999999993E-3</v>
      </c>
      <c r="S97" s="4">
        <v>18258656</v>
      </c>
      <c r="T97" s="4">
        <f t="shared" si="18"/>
        <v>29126950.300000001</v>
      </c>
      <c r="U97" s="4">
        <f t="shared" si="17"/>
        <v>16268486</v>
      </c>
    </row>
    <row r="98" spans="1:21" x14ac:dyDescent="0.2">
      <c r="A98" s="16" t="s">
        <v>190</v>
      </c>
      <c r="B98" s="4">
        <v>2303840</v>
      </c>
      <c r="C98" s="4">
        <v>3422664</v>
      </c>
      <c r="D98" s="4">
        <v>-1118824</v>
      </c>
      <c r="E98" s="4">
        <v>-30743340000</v>
      </c>
      <c r="F98" s="4">
        <f t="shared" si="15"/>
        <v>228250673393</v>
      </c>
      <c r="R98" s="5">
        <v>-2.5699999999999997E-2</v>
      </c>
      <c r="S98" s="4">
        <v>38545535</v>
      </c>
      <c r="T98" s="4">
        <f t="shared" si="18"/>
        <v>27323235.5</v>
      </c>
      <c r="U98" s="4">
        <f t="shared" si="17"/>
        <v>16268486</v>
      </c>
    </row>
    <row r="99" spans="1:21" x14ac:dyDescent="0.2">
      <c r="A99" s="16" t="s">
        <v>189</v>
      </c>
      <c r="B99" s="4">
        <v>1613350</v>
      </c>
      <c r="C99" s="4">
        <v>1139550</v>
      </c>
      <c r="D99" s="4">
        <v>473800</v>
      </c>
      <c r="E99" s="4">
        <v>12762050000</v>
      </c>
      <c r="F99" s="4">
        <f t="shared" si="15"/>
        <v>258994013393</v>
      </c>
      <c r="R99" s="5">
        <v>7.4999999999999997E-3</v>
      </c>
      <c r="S99" s="4">
        <v>16268486</v>
      </c>
      <c r="T99" s="4">
        <f t="shared" si="18"/>
        <v>28361706.300000001</v>
      </c>
      <c r="U99" s="4">
        <f t="shared" si="17"/>
        <v>23269182</v>
      </c>
    </row>
    <row r="100" spans="1:21" x14ac:dyDescent="0.2">
      <c r="A100" s="16" t="s">
        <v>188</v>
      </c>
      <c r="B100" s="4">
        <v>3242900</v>
      </c>
      <c r="C100" s="4">
        <v>2395611</v>
      </c>
      <c r="D100" s="4">
        <v>847289</v>
      </c>
      <c r="E100" s="4">
        <v>23110240000</v>
      </c>
      <c r="F100" s="4">
        <f t="shared" si="15"/>
        <v>246231963393</v>
      </c>
      <c r="R100" s="5">
        <v>0</v>
      </c>
      <c r="S100" s="4">
        <v>34627351</v>
      </c>
      <c r="T100" s="4">
        <f t="shared" si="18"/>
        <v>26814076.5</v>
      </c>
      <c r="U100" s="4">
        <f t="shared" si="17"/>
        <v>23269182</v>
      </c>
    </row>
    <row r="101" spans="1:21" x14ac:dyDescent="0.2">
      <c r="A101" s="16" t="s">
        <v>187</v>
      </c>
      <c r="B101" s="4">
        <v>476500</v>
      </c>
      <c r="C101" s="4">
        <v>3053591</v>
      </c>
      <c r="D101" s="4">
        <v>-2577091</v>
      </c>
      <c r="E101" s="4">
        <v>-69746420000</v>
      </c>
      <c r="F101" s="4">
        <f t="shared" si="15"/>
        <v>223121723393</v>
      </c>
      <c r="R101" s="5">
        <v>-7.3000000000000001E-3</v>
      </c>
      <c r="S101" s="4">
        <v>23269182</v>
      </c>
      <c r="T101" s="4">
        <f t="shared" si="18"/>
        <v>26566983.300000001</v>
      </c>
      <c r="U101" s="4">
        <f t="shared" si="17"/>
        <v>19872495</v>
      </c>
    </row>
    <row r="102" spans="1:21" x14ac:dyDescent="0.2">
      <c r="A102" s="16" t="s">
        <v>186</v>
      </c>
      <c r="B102" s="4">
        <v>2137100</v>
      </c>
      <c r="C102" s="4">
        <v>3800542</v>
      </c>
      <c r="D102" s="4">
        <v>-1663442</v>
      </c>
      <c r="E102" s="4">
        <v>-45330960000</v>
      </c>
      <c r="F102" s="4">
        <f t="shared" si="15"/>
        <v>292868143393</v>
      </c>
      <c r="R102" s="5">
        <v>2.6499999999999999E-2</v>
      </c>
      <c r="S102" s="4">
        <v>44016605</v>
      </c>
      <c r="T102" s="4">
        <f t="shared" si="18"/>
        <v>23783408.699999999</v>
      </c>
      <c r="U102" s="4">
        <f t="shared" si="17"/>
        <v>19872495</v>
      </c>
    </row>
    <row r="103" spans="1:21" x14ac:dyDescent="0.2">
      <c r="A103" s="16" t="s">
        <v>185</v>
      </c>
      <c r="B103" s="4">
        <v>3495920</v>
      </c>
      <c r="C103" s="4">
        <v>3363818</v>
      </c>
      <c r="D103" s="4">
        <v>132102</v>
      </c>
      <c r="E103" s="4">
        <v>3450770000</v>
      </c>
      <c r="F103" s="4">
        <f t="shared" si="15"/>
        <v>338199103393</v>
      </c>
      <c r="R103" s="5">
        <v>-7.4000000000000003E-3</v>
      </c>
      <c r="S103" s="4">
        <v>28039532</v>
      </c>
      <c r="T103" s="4">
        <f t="shared" si="18"/>
        <v>22481748.699999999</v>
      </c>
      <c r="U103" s="4">
        <f t="shared" si="17"/>
        <v>19872495</v>
      </c>
    </row>
    <row r="104" spans="1:21" x14ac:dyDescent="0.2">
      <c r="A104" s="16" t="s">
        <v>184</v>
      </c>
      <c r="B104" s="4">
        <v>6077700</v>
      </c>
      <c r="C104" s="4">
        <v>4872955</v>
      </c>
      <c r="D104" s="4">
        <v>1204745</v>
      </c>
      <c r="E104" s="4">
        <v>32580060000</v>
      </c>
      <c r="F104" s="4">
        <f t="shared" si="15"/>
        <v>334748333393</v>
      </c>
      <c r="R104" s="5">
        <v>-9.1999999999999998E-3</v>
      </c>
      <c r="S104" s="4">
        <v>31376600</v>
      </c>
      <c r="T104" s="4">
        <f t="shared" si="18"/>
        <v>22448990.5</v>
      </c>
      <c r="U104" s="4">
        <f t="shared" si="17"/>
        <v>19872495</v>
      </c>
    </row>
    <row r="105" spans="1:21" x14ac:dyDescent="0.2">
      <c r="A105" s="16" t="s">
        <v>183</v>
      </c>
      <c r="B105" s="4">
        <v>3206800</v>
      </c>
      <c r="C105" s="4">
        <v>1858475</v>
      </c>
      <c r="D105" s="4">
        <v>1348325</v>
      </c>
      <c r="E105" s="4">
        <v>35545790000</v>
      </c>
      <c r="F105" s="4">
        <f t="shared" si="15"/>
        <v>302168273393</v>
      </c>
      <c r="R105" s="5">
        <v>4.4600000000000001E-2</v>
      </c>
      <c r="S105" s="4">
        <v>34863736</v>
      </c>
      <c r="T105" s="4">
        <f t="shared" si="18"/>
        <v>20169509.100000001</v>
      </c>
      <c r="U105" s="4">
        <f t="shared" si="17"/>
        <v>19151053</v>
      </c>
    </row>
    <row r="106" spans="1:21" x14ac:dyDescent="0.2">
      <c r="A106" s="16" t="s">
        <v>182</v>
      </c>
      <c r="B106" s="4">
        <v>4494500</v>
      </c>
      <c r="C106" s="4">
        <v>799011</v>
      </c>
      <c r="D106" s="4">
        <v>3695489</v>
      </c>
      <c r="E106" s="4">
        <v>95116150000</v>
      </c>
      <c r="F106" s="4">
        <f t="shared" si="15"/>
        <v>266622483393</v>
      </c>
      <c r="R106" s="5">
        <v>2E-3</v>
      </c>
      <c r="S106" s="4">
        <v>19872495</v>
      </c>
      <c r="T106" s="4">
        <f t="shared" si="18"/>
        <v>19154224.199999999</v>
      </c>
      <c r="U106" s="4">
        <f t="shared" si="17"/>
        <v>19151053</v>
      </c>
    </row>
    <row r="107" spans="1:21" x14ac:dyDescent="0.2">
      <c r="A107" s="16" t="s">
        <v>181</v>
      </c>
      <c r="B107" s="4">
        <v>5370167</v>
      </c>
      <c r="C107" s="4">
        <v>695450</v>
      </c>
      <c r="D107" s="4">
        <v>4674717</v>
      </c>
      <c r="E107" s="4">
        <v>119663270000</v>
      </c>
      <c r="F107" s="4">
        <f t="shared" si="15"/>
        <v>171506333393</v>
      </c>
      <c r="R107" s="5">
        <v>2.5899999999999999E-2</v>
      </c>
      <c r="S107" s="4">
        <v>20389981</v>
      </c>
      <c r="T107" s="4">
        <f t="shared" si="18"/>
        <v>18310870.100000001</v>
      </c>
      <c r="U107" s="4">
        <f t="shared" si="17"/>
        <v>16180859</v>
      </c>
    </row>
    <row r="108" spans="1:21" x14ac:dyDescent="0.2">
      <c r="A108" s="16" t="s">
        <v>180</v>
      </c>
      <c r="B108" s="4">
        <v>3844100</v>
      </c>
      <c r="C108" s="4">
        <v>2754580</v>
      </c>
      <c r="D108" s="4">
        <v>1089520</v>
      </c>
      <c r="E108" s="4">
        <v>27604780000</v>
      </c>
      <c r="F108" s="4">
        <f t="shared" si="15"/>
        <v>51843063393</v>
      </c>
      <c r="R108" s="5">
        <v>-5.8999999999999999E-3</v>
      </c>
      <c r="S108" s="4">
        <v>20508387</v>
      </c>
      <c r="T108" s="4">
        <f t="shared" si="18"/>
        <v>17897635.899999999</v>
      </c>
      <c r="U108" s="4">
        <f t="shared" si="17"/>
        <v>15022932</v>
      </c>
    </row>
    <row r="109" spans="1:21" x14ac:dyDescent="0.2">
      <c r="A109" s="16" t="s">
        <v>179</v>
      </c>
      <c r="B109" s="4">
        <v>5055850</v>
      </c>
      <c r="C109" s="4">
        <v>2040341</v>
      </c>
      <c r="D109" s="4">
        <v>3015509</v>
      </c>
      <c r="E109" s="4">
        <v>75943830000</v>
      </c>
      <c r="F109" s="4">
        <f t="shared" si="15"/>
        <v>24238283393</v>
      </c>
      <c r="R109" s="5">
        <v>5.4299999999999994E-2</v>
      </c>
      <c r="S109" s="4">
        <v>26653194</v>
      </c>
      <c r="T109" s="4">
        <f t="shared" si="18"/>
        <v>17314102.699999999</v>
      </c>
      <c r="U109" s="4">
        <f t="shared" si="17"/>
        <v>15022932</v>
      </c>
    </row>
    <row r="110" spans="1:21" x14ac:dyDescent="0.2">
      <c r="A110" s="16" t="s">
        <v>178</v>
      </c>
      <c r="B110" s="4">
        <v>4580300</v>
      </c>
      <c r="C110" s="4">
        <v>681784</v>
      </c>
      <c r="D110" s="4">
        <v>3898516</v>
      </c>
      <c r="E110" s="4">
        <v>91253350000</v>
      </c>
      <c r="F110" s="4">
        <f t="shared" si="15"/>
        <v>-51705546607</v>
      </c>
      <c r="R110" s="5">
        <v>4.1399999999999999E-2</v>
      </c>
      <c r="S110" s="4">
        <v>19151053</v>
      </c>
      <c r="T110" s="4">
        <f t="shared" si="18"/>
        <v>18493114.300000001</v>
      </c>
      <c r="U110" s="4">
        <f t="shared" si="17"/>
        <v>12068922</v>
      </c>
    </row>
    <row r="111" spans="1:21" x14ac:dyDescent="0.2">
      <c r="A111" s="16" t="s">
        <v>177</v>
      </c>
      <c r="B111" s="4">
        <v>6542460</v>
      </c>
      <c r="C111" s="4">
        <v>2462420</v>
      </c>
      <c r="D111" s="4">
        <v>4080040</v>
      </c>
      <c r="E111" s="4">
        <v>94357673393</v>
      </c>
      <c r="F111" s="4">
        <f t="shared" si="15"/>
        <v>-142958896607</v>
      </c>
      <c r="R111" s="5">
        <v>0</v>
      </c>
      <c r="S111" s="4">
        <v>20798250</v>
      </c>
      <c r="T111" s="4">
        <f t="shared" si="18"/>
        <v>17884453.899999999</v>
      </c>
      <c r="U111" s="4">
        <f t="shared" si="17"/>
        <v>9719646</v>
      </c>
    </row>
    <row r="112" spans="1:21" x14ac:dyDescent="0.2">
      <c r="A112" s="16" t="s">
        <v>176</v>
      </c>
      <c r="B112" s="4">
        <v>3735115</v>
      </c>
      <c r="C112" s="4">
        <v>3468083</v>
      </c>
      <c r="D112" s="4">
        <v>267032</v>
      </c>
      <c r="E112" s="4">
        <v>5801430000</v>
      </c>
      <c r="F112" s="4">
        <f t="shared" si="15"/>
        <v>-237316570000</v>
      </c>
      <c r="R112" s="5">
        <v>-1.49E-2</v>
      </c>
      <c r="S112" s="4">
        <v>16180859</v>
      </c>
      <c r="T112" s="4">
        <f t="shared" si="18"/>
        <v>17887810.600000001</v>
      </c>
      <c r="U112" s="4">
        <f t="shared" si="17"/>
        <v>9719646</v>
      </c>
    </row>
    <row r="113" spans="1:21" x14ac:dyDescent="0.2">
      <c r="A113" s="16" t="s">
        <v>175</v>
      </c>
      <c r="B113" s="4">
        <v>4389200</v>
      </c>
      <c r="C113" s="4">
        <v>2623171</v>
      </c>
      <c r="D113" s="4">
        <v>1766029</v>
      </c>
      <c r="E113" s="4">
        <v>40520970000</v>
      </c>
      <c r="F113" s="4">
        <f t="shared" si="15"/>
        <v>-243118000000</v>
      </c>
      <c r="R113" s="5">
        <v>2.4199999999999999E-2</v>
      </c>
      <c r="S113" s="4">
        <v>15022932</v>
      </c>
      <c r="T113" s="4">
        <f t="shared" si="18"/>
        <v>18343510</v>
      </c>
      <c r="U113" s="4">
        <f t="shared" si="17"/>
        <v>9719646</v>
      </c>
    </row>
    <row r="114" spans="1:21" x14ac:dyDescent="0.2">
      <c r="A114" s="16" t="s">
        <v>174</v>
      </c>
      <c r="B114" s="4">
        <v>1456860</v>
      </c>
      <c r="C114" s="4">
        <v>2124745</v>
      </c>
      <c r="D114" s="4">
        <v>-667885</v>
      </c>
      <c r="E114" s="4">
        <v>-15491280000</v>
      </c>
      <c r="F114" s="4">
        <f t="shared" si="15"/>
        <v>-283638970000</v>
      </c>
      <c r="R114" s="5">
        <v>-5.1900000000000002E-2</v>
      </c>
      <c r="S114" s="4">
        <v>31049018</v>
      </c>
      <c r="T114" s="4">
        <f t="shared" si="18"/>
        <v>17445210.899999999</v>
      </c>
      <c r="U114" s="4">
        <f t="shared" si="17"/>
        <v>9719646</v>
      </c>
    </row>
    <row r="115" spans="1:21" x14ac:dyDescent="0.2">
      <c r="A115" s="16" t="s">
        <v>173</v>
      </c>
      <c r="B115" s="4">
        <v>1184328</v>
      </c>
      <c r="C115" s="4">
        <v>1814386</v>
      </c>
      <c r="D115" s="4">
        <v>-630058</v>
      </c>
      <c r="E115" s="4">
        <v>-15087220000</v>
      </c>
      <c r="F115" s="4">
        <f t="shared" si="15"/>
        <v>-268147690000</v>
      </c>
      <c r="R115" s="5">
        <v>2.0999999999999999E-3</v>
      </c>
      <c r="S115" s="4">
        <v>12068922</v>
      </c>
      <c r="T115" s="4">
        <f t="shared" si="18"/>
        <v>17589348</v>
      </c>
      <c r="U115" s="4">
        <f t="shared" si="17"/>
        <v>9719646</v>
      </c>
    </row>
    <row r="116" spans="1:21" x14ac:dyDescent="0.2">
      <c r="A116" s="16" t="s">
        <v>172</v>
      </c>
      <c r="B116" s="4">
        <v>687300</v>
      </c>
      <c r="C116" s="4">
        <v>2177667</v>
      </c>
      <c r="D116" s="4">
        <v>-1490367</v>
      </c>
      <c r="E116" s="4">
        <v>-35723410000</v>
      </c>
      <c r="F116" s="4">
        <f t="shared" si="15"/>
        <v>-253060470000</v>
      </c>
      <c r="R116" s="5">
        <v>0</v>
      </c>
      <c r="S116" s="4">
        <v>9719646</v>
      </c>
      <c r="T116" s="4">
        <f t="shared" ref="T116:T121" si="19">AVERAGE(S117:S126)</f>
        <v>18618718.600000001</v>
      </c>
      <c r="U116" s="4">
        <f t="shared" si="17"/>
        <v>11956440</v>
      </c>
    </row>
    <row r="117" spans="1:21" x14ac:dyDescent="0.2">
      <c r="A117" s="16" t="s">
        <v>171</v>
      </c>
      <c r="B117" s="4">
        <v>1471900</v>
      </c>
      <c r="C117" s="4">
        <v>2753900</v>
      </c>
      <c r="D117" s="4">
        <v>-1282000</v>
      </c>
      <c r="E117" s="4">
        <v>-30702090000</v>
      </c>
      <c r="F117" s="4">
        <f t="shared" si="15"/>
        <v>-217337060000</v>
      </c>
      <c r="R117" s="5">
        <v>-1.43E-2</v>
      </c>
      <c r="S117" s="4">
        <v>11956440</v>
      </c>
      <c r="T117" s="4">
        <f t="shared" si="19"/>
        <v>18567019</v>
      </c>
      <c r="U117" s="4">
        <f t="shared" si="17"/>
        <v>14711646</v>
      </c>
    </row>
    <row r="118" spans="1:21" x14ac:dyDescent="0.2">
      <c r="A118" s="16" t="s">
        <v>170</v>
      </c>
      <c r="B118" s="4">
        <v>2413251</v>
      </c>
      <c r="C118" s="4">
        <v>2399146</v>
      </c>
      <c r="D118" s="4">
        <v>14105</v>
      </c>
      <c r="E118" s="4">
        <v>545170000</v>
      </c>
      <c r="F118" s="4">
        <f t="shared" si="15"/>
        <v>-186634970000</v>
      </c>
      <c r="R118" s="5">
        <v>2.75E-2</v>
      </c>
      <c r="S118" s="4">
        <v>16376045</v>
      </c>
      <c r="T118" s="4">
        <f t="shared" si="19"/>
        <v>18455156.600000001</v>
      </c>
      <c r="U118" s="4">
        <f t="shared" si="17"/>
        <v>14711646</v>
      </c>
    </row>
    <row r="119" spans="1:21" x14ac:dyDescent="0.2">
      <c r="A119" s="16" t="s">
        <v>169</v>
      </c>
      <c r="B119" s="4">
        <v>3533120</v>
      </c>
      <c r="C119" s="4">
        <v>1376325</v>
      </c>
      <c r="D119" s="4">
        <v>2156795</v>
      </c>
      <c r="E119" s="4">
        <v>51486760000</v>
      </c>
      <c r="F119" s="4">
        <f t="shared" si="15"/>
        <v>-187180140000</v>
      </c>
      <c r="R119" s="5">
        <v>-1.2500000000000001E-2</v>
      </c>
      <c r="S119" s="4">
        <v>20817862</v>
      </c>
      <c r="T119" s="4">
        <f t="shared" si="19"/>
        <v>17416631.699999999</v>
      </c>
      <c r="U119" s="4">
        <f t="shared" si="17"/>
        <v>14711646</v>
      </c>
    </row>
    <row r="120" spans="1:21" x14ac:dyDescent="0.2">
      <c r="A120" s="16" t="s">
        <v>168</v>
      </c>
      <c r="B120" s="4">
        <v>2106740</v>
      </c>
      <c r="C120" s="4">
        <v>1288900</v>
      </c>
      <c r="D120" s="4">
        <v>817840</v>
      </c>
      <c r="E120" s="4">
        <v>19201440000</v>
      </c>
      <c r="F120" s="4">
        <f t="shared" si="15"/>
        <v>-238666900000</v>
      </c>
      <c r="R120" s="5">
        <v>-3.2199999999999999E-2</v>
      </c>
      <c r="S120" s="4">
        <v>30941169</v>
      </c>
      <c r="T120" s="4">
        <f t="shared" si="19"/>
        <v>16432706.9</v>
      </c>
      <c r="U120" s="4">
        <f t="shared" si="17"/>
        <v>13510293</v>
      </c>
    </row>
    <row r="121" spans="1:21" x14ac:dyDescent="0.2">
      <c r="A121" s="16" t="s">
        <v>167</v>
      </c>
      <c r="B121" s="4">
        <v>1611208</v>
      </c>
      <c r="C121" s="4">
        <v>3558071</v>
      </c>
      <c r="D121" s="4">
        <v>-1946863</v>
      </c>
      <c r="E121" s="4">
        <v>-48880430000</v>
      </c>
      <c r="F121" s="4">
        <f t="shared" si="15"/>
        <v>-257868340000</v>
      </c>
      <c r="R121" s="5">
        <v>-8.0000000000000002E-3</v>
      </c>
      <c r="S121" s="4">
        <v>14711646</v>
      </c>
      <c r="T121" s="4">
        <f t="shared" si="19"/>
        <v>19027169.800000001</v>
      </c>
      <c r="U121" s="4">
        <f t="shared" si="17"/>
        <v>13510293</v>
      </c>
    </row>
    <row r="122" spans="1:21" x14ac:dyDescent="0.2">
      <c r="A122" s="16" t="s">
        <v>166</v>
      </c>
      <c r="B122" s="4">
        <v>476618</v>
      </c>
      <c r="C122" s="4">
        <v>2256629</v>
      </c>
      <c r="D122" s="4">
        <v>-1780011</v>
      </c>
      <c r="E122" s="4">
        <v>-44891410000</v>
      </c>
      <c r="F122" s="4">
        <f t="shared" si="15"/>
        <v>-208987910000</v>
      </c>
      <c r="R122" s="5">
        <v>-2.9100000000000001E-2</v>
      </c>
      <c r="S122" s="4">
        <v>16214426</v>
      </c>
      <c r="T122" s="4">
        <f>AVERAGE(S123:S132)</f>
        <v>18547845.399999999</v>
      </c>
      <c r="U122" s="4">
        <f t="shared" si="17"/>
        <v>11439444</v>
      </c>
    </row>
    <row r="123" spans="1:21" x14ac:dyDescent="0.2">
      <c r="A123" s="16" t="s">
        <v>165</v>
      </c>
      <c r="B123" s="4">
        <v>904600</v>
      </c>
      <c r="C123" s="4">
        <v>6205167</v>
      </c>
      <c r="D123" s="4">
        <v>-5300567</v>
      </c>
      <c r="E123" s="4">
        <v>-134333990000</v>
      </c>
      <c r="F123" s="4">
        <f t="shared" si="15"/>
        <v>-164096500000</v>
      </c>
      <c r="R123" s="5">
        <v>-1.9E-3</v>
      </c>
      <c r="S123" s="4">
        <v>19579926</v>
      </c>
      <c r="U123" s="4">
        <f t="shared" si="17"/>
        <v>11439444</v>
      </c>
    </row>
    <row r="124" spans="1:21" x14ac:dyDescent="0.2">
      <c r="A124" s="16" t="s">
        <v>164</v>
      </c>
      <c r="B124" s="4">
        <v>2768800</v>
      </c>
      <c r="C124" s="4">
        <v>7113955</v>
      </c>
      <c r="D124" s="4">
        <v>-4345155</v>
      </c>
      <c r="E124" s="4">
        <v>-112810860000</v>
      </c>
      <c r="F124" s="4">
        <f t="shared" si="15"/>
        <v>-29762510000</v>
      </c>
      <c r="R124" s="5">
        <v>-1.52E-2</v>
      </c>
      <c r="S124" s="4">
        <v>22066027</v>
      </c>
      <c r="U124" s="4">
        <f t="shared" ref="U124:U126" si="20">MIN(S125:S129)</f>
        <v>10432613</v>
      </c>
    </row>
    <row r="125" spans="1:21" x14ac:dyDescent="0.2">
      <c r="A125" s="16" t="s">
        <v>163</v>
      </c>
      <c r="B125" s="4">
        <v>1765900</v>
      </c>
      <c r="C125" s="4">
        <v>1366207</v>
      </c>
      <c r="D125" s="4">
        <v>399693</v>
      </c>
      <c r="E125" s="4">
        <v>10306390000</v>
      </c>
      <c r="F125" s="4">
        <f t="shared" si="15"/>
        <v>83048350000</v>
      </c>
      <c r="R125" s="5">
        <v>7.7000000000000002E-3</v>
      </c>
      <c r="S125" s="4">
        <v>13510293</v>
      </c>
      <c r="U125" s="4">
        <f t="shared" si="20"/>
        <v>10432613</v>
      </c>
    </row>
    <row r="126" spans="1:21" x14ac:dyDescent="0.2">
      <c r="A126" s="16" t="s">
        <v>162</v>
      </c>
      <c r="B126" s="4">
        <v>3471900</v>
      </c>
      <c r="C126" s="4">
        <v>1005407</v>
      </c>
      <c r="D126" s="4">
        <v>2466493</v>
      </c>
      <c r="E126" s="4">
        <v>64031690000</v>
      </c>
      <c r="F126" s="4">
        <f t="shared" si="15"/>
        <v>72741960000</v>
      </c>
      <c r="R126" s="5">
        <v>1.9699999999999999E-2</v>
      </c>
      <c r="S126" s="4">
        <v>20013352</v>
      </c>
      <c r="U126" s="4">
        <f t="shared" si="20"/>
        <v>10432613</v>
      </c>
    </row>
    <row r="127" spans="1:21" x14ac:dyDescent="0.2">
      <c r="A127" s="16" t="s">
        <v>161</v>
      </c>
      <c r="B127" s="4">
        <v>655400</v>
      </c>
      <c r="C127" s="4">
        <v>394300</v>
      </c>
      <c r="D127" s="4">
        <v>261100</v>
      </c>
      <c r="E127" s="4">
        <v>6663100000</v>
      </c>
      <c r="F127" s="4">
        <f t="shared" si="15"/>
        <v>8710270000</v>
      </c>
      <c r="R127" s="5">
        <v>2.2099999999999998E-2</v>
      </c>
      <c r="S127" s="4">
        <v>11439444</v>
      </c>
      <c r="U127" s="4">
        <f>MIN(S128:S132)</f>
        <v>10432613</v>
      </c>
    </row>
    <row r="128" spans="1:21" x14ac:dyDescent="0.2">
      <c r="A128" s="16" t="s">
        <v>160</v>
      </c>
      <c r="B128" s="4">
        <v>1679300</v>
      </c>
      <c r="C128" s="4">
        <v>458926</v>
      </c>
      <c r="D128" s="4">
        <v>1220374</v>
      </c>
      <c r="E128" s="4">
        <v>30404550000</v>
      </c>
      <c r="F128" s="4">
        <f t="shared" si="15"/>
        <v>2047170000</v>
      </c>
      <c r="R128" s="5">
        <v>2.0999999999999999E-3</v>
      </c>
      <c r="S128" s="4">
        <v>15257421</v>
      </c>
    </row>
    <row r="129" spans="1:22" x14ac:dyDescent="0.2">
      <c r="A129" s="16" t="s">
        <v>159</v>
      </c>
      <c r="B129" s="4">
        <v>302436</v>
      </c>
      <c r="C129" s="4">
        <v>1164300</v>
      </c>
      <c r="D129" s="4">
        <v>-861864</v>
      </c>
      <c r="E129" s="4">
        <v>-21721560000</v>
      </c>
      <c r="F129" s="4">
        <f t="shared" si="15"/>
        <v>-28357380000</v>
      </c>
      <c r="R129" s="5">
        <v>-1.38E-2</v>
      </c>
      <c r="S129" s="4">
        <v>10432613</v>
      </c>
    </row>
    <row r="130" spans="1:22" x14ac:dyDescent="0.2">
      <c r="A130" s="16" t="s">
        <v>158</v>
      </c>
      <c r="B130" s="4">
        <v>2352230</v>
      </c>
      <c r="C130" s="4">
        <v>2348743</v>
      </c>
      <c r="D130" s="4">
        <v>3487</v>
      </c>
      <c r="E130" s="4">
        <v>140080000</v>
      </c>
      <c r="F130" s="4">
        <f t="shared" si="15"/>
        <v>-6635820000</v>
      </c>
      <c r="R130" s="5">
        <v>1.8200000000000001E-2</v>
      </c>
      <c r="S130" s="4">
        <v>21101921</v>
      </c>
    </row>
    <row r="131" spans="1:22" x14ac:dyDescent="0.2">
      <c r="A131" s="16" t="s">
        <v>157</v>
      </c>
      <c r="B131" s="4">
        <v>4002051</v>
      </c>
      <c r="C131" s="4">
        <v>4044301</v>
      </c>
      <c r="D131" s="4">
        <v>-42250</v>
      </c>
      <c r="E131" s="4">
        <v>-1500620000</v>
      </c>
      <c r="F131" s="4">
        <f>E131+F132</f>
        <v>-6775900000</v>
      </c>
      <c r="R131" s="5">
        <v>-5.3399999999999996E-2</v>
      </c>
      <c r="S131" s="4">
        <v>40656275</v>
      </c>
    </row>
    <row r="132" spans="1:22" x14ac:dyDescent="0.2">
      <c r="A132" s="16" t="s">
        <v>156</v>
      </c>
      <c r="B132" s="4">
        <v>914700</v>
      </c>
      <c r="C132" s="4">
        <v>1115242</v>
      </c>
      <c r="D132" s="4">
        <v>-200542</v>
      </c>
      <c r="E132" s="4">
        <v>-5275280000</v>
      </c>
      <c r="F132" s="4">
        <f>E132</f>
        <v>-5275280000</v>
      </c>
      <c r="R132" s="5">
        <v>-3.8E-3</v>
      </c>
      <c r="S132" s="4">
        <v>11421182</v>
      </c>
    </row>
    <row r="133" spans="1:22" x14ac:dyDescent="0.2">
      <c r="A133" s="2"/>
      <c r="B133" s="4"/>
      <c r="C133" s="4"/>
      <c r="D133" s="4"/>
      <c r="E133" s="4"/>
      <c r="F133" s="4">
        <f t="shared" ref="F133:F187" si="21">E133+F134</f>
        <v>0</v>
      </c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>
        <f t="shared" si="21"/>
        <v>0</v>
      </c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>
        <f t="shared" si="21"/>
        <v>0</v>
      </c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>
        <f t="shared" si="21"/>
        <v>0</v>
      </c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>
        <f t="shared" si="21"/>
        <v>0</v>
      </c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>
        <f t="shared" si="21"/>
        <v>0</v>
      </c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>
        <f t="shared" si="21"/>
        <v>0</v>
      </c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>
        <f t="shared" si="21"/>
        <v>0</v>
      </c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>
        <f t="shared" si="21"/>
        <v>0</v>
      </c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>
        <f t="shared" si="21"/>
        <v>0</v>
      </c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6"/>
      <c r="B143" s="4"/>
      <c r="C143" s="4"/>
      <c r="D143" s="4"/>
      <c r="E143" s="4"/>
      <c r="F143" s="4">
        <f t="shared" si="21"/>
        <v>0</v>
      </c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6"/>
      <c r="B144" s="4"/>
      <c r="C144" s="4"/>
      <c r="D144" s="4"/>
      <c r="E144" s="4"/>
      <c r="F144" s="4">
        <f t="shared" si="21"/>
        <v>0</v>
      </c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6"/>
      <c r="B145" s="4"/>
      <c r="C145" s="4"/>
      <c r="D145" s="4"/>
      <c r="E145" s="4"/>
      <c r="F145" s="4">
        <f t="shared" si="21"/>
        <v>0</v>
      </c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6"/>
      <c r="B146" s="4"/>
      <c r="C146" s="4"/>
      <c r="D146" s="4"/>
      <c r="E146" s="4"/>
      <c r="F146" s="4">
        <f t="shared" si="21"/>
        <v>0</v>
      </c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6"/>
      <c r="B147" s="4"/>
      <c r="C147" s="4"/>
      <c r="D147" s="4"/>
      <c r="E147" s="4"/>
      <c r="F147" s="4">
        <f t="shared" si="21"/>
        <v>0</v>
      </c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6"/>
      <c r="B148" s="4"/>
      <c r="C148" s="4"/>
      <c r="D148" s="4"/>
      <c r="E148" s="4"/>
      <c r="F148" s="4">
        <f t="shared" si="21"/>
        <v>0</v>
      </c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6"/>
      <c r="B149" s="4"/>
      <c r="C149" s="4"/>
      <c r="D149" s="4"/>
      <c r="E149" s="4"/>
      <c r="F149" s="4">
        <f t="shared" si="21"/>
        <v>0</v>
      </c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5"/>
    </row>
    <row r="150" spans="1:22" x14ac:dyDescent="0.2">
      <c r="A150" s="6"/>
      <c r="B150" s="4"/>
      <c r="C150" s="4"/>
      <c r="D150" s="4"/>
      <c r="E150" s="4"/>
      <c r="F150" s="4">
        <f t="shared" si="21"/>
        <v>0</v>
      </c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5"/>
    </row>
    <row r="151" spans="1:22" x14ac:dyDescent="0.2">
      <c r="A151" s="6"/>
      <c r="B151" s="4"/>
      <c r="C151" s="4"/>
      <c r="D151" s="4"/>
      <c r="E151" s="4"/>
      <c r="F151" s="4">
        <f t="shared" si="21"/>
        <v>0</v>
      </c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5"/>
    </row>
    <row r="152" spans="1:22" x14ac:dyDescent="0.2">
      <c r="A152" s="6"/>
      <c r="B152" s="4"/>
      <c r="C152" s="4"/>
      <c r="D152" s="4"/>
      <c r="E152" s="4"/>
      <c r="F152" s="4">
        <f t="shared" si="21"/>
        <v>0</v>
      </c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5"/>
    </row>
    <row r="153" spans="1:22" x14ac:dyDescent="0.2">
      <c r="A153" s="2"/>
      <c r="B153" s="4"/>
      <c r="C153" s="4"/>
      <c r="D153" s="4"/>
      <c r="E153" s="4"/>
      <c r="F153" s="4">
        <f t="shared" si="21"/>
        <v>0</v>
      </c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5"/>
    </row>
    <row r="154" spans="1:22" x14ac:dyDescent="0.2">
      <c r="A154" s="2"/>
      <c r="B154" s="4"/>
      <c r="C154" s="4"/>
      <c r="D154" s="4"/>
      <c r="E154" s="4"/>
      <c r="F154" s="4">
        <f t="shared" si="21"/>
        <v>0</v>
      </c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5"/>
    </row>
    <row r="155" spans="1:22" x14ac:dyDescent="0.2">
      <c r="A155" s="6"/>
      <c r="B155" s="4"/>
      <c r="C155" s="4"/>
      <c r="D155" s="4"/>
      <c r="E155" s="4"/>
      <c r="F155" s="4">
        <f t="shared" si="21"/>
        <v>0</v>
      </c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5"/>
    </row>
    <row r="156" spans="1:22" x14ac:dyDescent="0.2">
      <c r="A156" s="6"/>
      <c r="B156" s="4"/>
      <c r="C156" s="4"/>
      <c r="D156" s="4"/>
      <c r="E156" s="4"/>
      <c r="F156" s="4">
        <f t="shared" si="21"/>
        <v>0</v>
      </c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5"/>
    </row>
    <row r="157" spans="1:22" x14ac:dyDescent="0.2">
      <c r="A157" s="6"/>
      <c r="B157" s="4"/>
      <c r="C157" s="4"/>
      <c r="D157" s="4"/>
      <c r="E157" s="4"/>
      <c r="F157" s="4">
        <f t="shared" si="21"/>
        <v>0</v>
      </c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5"/>
    </row>
    <row r="158" spans="1:22" x14ac:dyDescent="0.2">
      <c r="A158" s="6"/>
      <c r="B158" s="4"/>
      <c r="C158" s="4"/>
      <c r="D158" s="4"/>
      <c r="E158" s="4"/>
      <c r="F158" s="4">
        <f t="shared" si="21"/>
        <v>0</v>
      </c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5"/>
    </row>
    <row r="159" spans="1:22" x14ac:dyDescent="0.2">
      <c r="A159" s="6"/>
      <c r="B159" s="4"/>
      <c r="C159" s="4"/>
      <c r="D159" s="4"/>
      <c r="E159" s="4"/>
      <c r="F159" s="4">
        <f t="shared" si="21"/>
        <v>0</v>
      </c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5"/>
    </row>
    <row r="160" spans="1:22" x14ac:dyDescent="0.2">
      <c r="A160" s="6"/>
      <c r="B160" s="4"/>
      <c r="C160" s="4"/>
      <c r="D160" s="4"/>
      <c r="E160" s="4"/>
      <c r="F160" s="4">
        <f t="shared" si="21"/>
        <v>0</v>
      </c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5"/>
    </row>
    <row r="161" spans="1:22" x14ac:dyDescent="0.2">
      <c r="A161" s="6"/>
      <c r="B161" s="4"/>
      <c r="C161" s="4"/>
      <c r="D161" s="4"/>
      <c r="E161" s="4"/>
      <c r="F161" s="4">
        <f t="shared" si="21"/>
        <v>0</v>
      </c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5"/>
    </row>
    <row r="162" spans="1:22" x14ac:dyDescent="0.2">
      <c r="A162" s="6"/>
      <c r="B162" s="4"/>
      <c r="C162" s="4"/>
      <c r="D162" s="4"/>
      <c r="E162" s="4"/>
      <c r="F162" s="4">
        <f t="shared" si="21"/>
        <v>0</v>
      </c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5"/>
      <c r="U162" s="5"/>
      <c r="V162" s="5"/>
    </row>
    <row r="163" spans="1:22" x14ac:dyDescent="0.2">
      <c r="A163" s="6"/>
      <c r="B163" s="4"/>
      <c r="C163" s="4"/>
      <c r="D163" s="4"/>
      <c r="E163" s="4"/>
      <c r="F163" s="4">
        <f t="shared" si="21"/>
        <v>0</v>
      </c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5"/>
      <c r="U163" s="5"/>
      <c r="V163" s="5"/>
    </row>
    <row r="164" spans="1:22" x14ac:dyDescent="0.2">
      <c r="A164" s="6"/>
      <c r="B164" s="4"/>
      <c r="C164" s="4"/>
      <c r="D164" s="4"/>
      <c r="E164" s="4"/>
      <c r="F164" s="4">
        <f t="shared" si="21"/>
        <v>0</v>
      </c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5"/>
      <c r="U164" s="5"/>
      <c r="V164" s="5"/>
    </row>
    <row r="165" spans="1:22" x14ac:dyDescent="0.2">
      <c r="A165" s="6"/>
      <c r="B165" s="4"/>
      <c r="C165" s="4"/>
      <c r="D165" s="4"/>
      <c r="E165" s="4"/>
      <c r="F165" s="4">
        <f t="shared" si="21"/>
        <v>0</v>
      </c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5"/>
      <c r="U165" s="5"/>
      <c r="V165" s="5"/>
    </row>
    <row r="166" spans="1:22" x14ac:dyDescent="0.2">
      <c r="A166" s="6"/>
      <c r="B166" s="4"/>
      <c r="C166" s="4"/>
      <c r="D166" s="4"/>
      <c r="E166" s="4"/>
      <c r="F166" s="4">
        <f t="shared" si="21"/>
        <v>0</v>
      </c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5"/>
      <c r="U166" s="5"/>
      <c r="V166" s="5"/>
    </row>
    <row r="167" spans="1:22" x14ac:dyDescent="0.2">
      <c r="A167" s="6"/>
      <c r="B167" s="4"/>
      <c r="C167" s="4"/>
      <c r="D167" s="4"/>
      <c r="E167" s="4"/>
      <c r="F167" s="4">
        <f t="shared" si="21"/>
        <v>0</v>
      </c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5"/>
      <c r="U167" s="5"/>
      <c r="V167" s="5"/>
    </row>
    <row r="168" spans="1:22" x14ac:dyDescent="0.2">
      <c r="A168" s="2"/>
      <c r="B168" s="4"/>
      <c r="C168" s="4"/>
      <c r="D168" s="4"/>
      <c r="E168" s="4"/>
      <c r="F168" s="4">
        <f t="shared" si="21"/>
        <v>0</v>
      </c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5"/>
    </row>
    <row r="169" spans="1:22" x14ac:dyDescent="0.2">
      <c r="A169" s="2"/>
      <c r="B169" s="4"/>
      <c r="C169" s="4"/>
      <c r="D169" s="4"/>
      <c r="E169" s="4"/>
      <c r="F169" s="4">
        <f t="shared" si="21"/>
        <v>0</v>
      </c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5"/>
    </row>
    <row r="170" spans="1:22" x14ac:dyDescent="0.2">
      <c r="A170" s="2"/>
      <c r="B170" s="4"/>
      <c r="C170" s="4"/>
      <c r="D170" s="4"/>
      <c r="E170" s="4"/>
      <c r="F170" s="4">
        <f t="shared" si="21"/>
        <v>0</v>
      </c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5"/>
    </row>
    <row r="171" spans="1:22" x14ac:dyDescent="0.2">
      <c r="A171" s="2"/>
      <c r="B171" s="4"/>
      <c r="C171" s="4"/>
      <c r="D171" s="4"/>
      <c r="E171" s="4"/>
      <c r="F171" s="4">
        <f t="shared" si="21"/>
        <v>0</v>
      </c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5"/>
    </row>
    <row r="172" spans="1:22" x14ac:dyDescent="0.2">
      <c r="A172" s="2"/>
      <c r="B172" s="4"/>
      <c r="C172" s="4"/>
      <c r="D172" s="4"/>
      <c r="E172" s="4"/>
      <c r="F172" s="4">
        <f t="shared" si="21"/>
        <v>0</v>
      </c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5"/>
    </row>
    <row r="173" spans="1:22" x14ac:dyDescent="0.2">
      <c r="A173" s="2"/>
      <c r="B173" s="4"/>
      <c r="C173" s="4"/>
      <c r="D173" s="4"/>
      <c r="E173" s="4"/>
      <c r="F173" s="4">
        <f t="shared" si="21"/>
        <v>0</v>
      </c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5"/>
    </row>
    <row r="174" spans="1:22" x14ac:dyDescent="0.2">
      <c r="A174" s="2"/>
      <c r="B174" s="4"/>
      <c r="C174" s="4"/>
      <c r="D174" s="4"/>
      <c r="E174" s="4"/>
      <c r="F174" s="4">
        <f t="shared" si="21"/>
        <v>0</v>
      </c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5"/>
    </row>
    <row r="175" spans="1:22" x14ac:dyDescent="0.2">
      <c r="A175" s="2"/>
      <c r="B175" s="4"/>
      <c r="C175" s="4"/>
      <c r="D175" s="4"/>
      <c r="E175" s="4"/>
      <c r="F175" s="4">
        <f t="shared" si="21"/>
        <v>0</v>
      </c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5"/>
    </row>
    <row r="176" spans="1:22" x14ac:dyDescent="0.2">
      <c r="A176" s="2"/>
      <c r="B176" s="4"/>
      <c r="C176" s="4"/>
      <c r="D176" s="4"/>
      <c r="E176" s="4"/>
      <c r="F176" s="4">
        <f t="shared" si="21"/>
        <v>0</v>
      </c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5"/>
    </row>
    <row r="177" spans="1:22" x14ac:dyDescent="0.2">
      <c r="A177" s="2"/>
      <c r="B177" s="4"/>
      <c r="C177" s="4"/>
      <c r="D177" s="4"/>
      <c r="E177" s="4"/>
      <c r="F177" s="4">
        <f t="shared" si="21"/>
        <v>0</v>
      </c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5"/>
      <c r="U177" s="5"/>
      <c r="V177" s="5"/>
    </row>
    <row r="178" spans="1:22" x14ac:dyDescent="0.2">
      <c r="A178" s="2"/>
      <c r="B178" s="4"/>
      <c r="C178" s="4"/>
      <c r="D178" s="4"/>
      <c r="E178" s="4"/>
      <c r="F178" s="4">
        <f t="shared" si="21"/>
        <v>0</v>
      </c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5"/>
      <c r="U178" s="5"/>
      <c r="V178" s="5"/>
    </row>
    <row r="179" spans="1:22" x14ac:dyDescent="0.2">
      <c r="A179" s="2"/>
      <c r="B179" s="4"/>
      <c r="C179" s="4"/>
      <c r="D179" s="4"/>
      <c r="E179" s="4"/>
      <c r="F179" s="4">
        <f t="shared" si="21"/>
        <v>0</v>
      </c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5"/>
      <c r="U179" s="5"/>
      <c r="V179" s="5"/>
    </row>
    <row r="180" spans="1:22" x14ac:dyDescent="0.2">
      <c r="A180" s="2"/>
      <c r="B180" s="4"/>
      <c r="C180" s="4"/>
      <c r="D180" s="4"/>
      <c r="E180" s="4"/>
      <c r="F180" s="4">
        <f t="shared" si="21"/>
        <v>0</v>
      </c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5"/>
      <c r="U180" s="5"/>
      <c r="V180" s="5"/>
    </row>
    <row r="181" spans="1:22" x14ac:dyDescent="0.2">
      <c r="A181" s="2"/>
      <c r="B181" s="4"/>
      <c r="C181" s="4"/>
      <c r="D181" s="4"/>
      <c r="E181" s="4"/>
      <c r="F181" s="4">
        <f t="shared" si="21"/>
        <v>0</v>
      </c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5"/>
      <c r="U181" s="5"/>
      <c r="V181" s="5"/>
    </row>
    <row r="182" spans="1:22" x14ac:dyDescent="0.2">
      <c r="A182" s="2"/>
      <c r="B182" s="4"/>
      <c r="C182" s="4"/>
      <c r="D182" s="4"/>
      <c r="E182" s="4"/>
      <c r="F182" s="4">
        <f t="shared" si="21"/>
        <v>0</v>
      </c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5"/>
      <c r="U182" s="5"/>
      <c r="V182" s="5"/>
    </row>
    <row r="183" spans="1:22" x14ac:dyDescent="0.2">
      <c r="A183" s="2"/>
      <c r="B183" s="4"/>
      <c r="C183" s="4"/>
      <c r="D183" s="4"/>
      <c r="E183" s="4"/>
      <c r="F183" s="4">
        <f t="shared" si="21"/>
        <v>0</v>
      </c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5"/>
      <c r="U183" s="5"/>
      <c r="V183" s="5"/>
    </row>
    <row r="184" spans="1:22" x14ac:dyDescent="0.2">
      <c r="A184" s="2"/>
      <c r="B184" s="4"/>
      <c r="C184" s="4"/>
      <c r="D184" s="4"/>
      <c r="E184" s="4"/>
      <c r="F184" s="4">
        <f t="shared" si="21"/>
        <v>0</v>
      </c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5"/>
      <c r="U184" s="5"/>
      <c r="V184" s="5"/>
    </row>
    <row r="185" spans="1:22" x14ac:dyDescent="0.2">
      <c r="A185" s="2"/>
      <c r="B185" s="4"/>
      <c r="C185" s="4"/>
      <c r="D185" s="4"/>
      <c r="E185" s="4"/>
      <c r="F185" s="4">
        <f t="shared" si="21"/>
        <v>0</v>
      </c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5"/>
      <c r="U185" s="5"/>
      <c r="V185" s="8"/>
    </row>
    <row r="186" spans="1:22" x14ac:dyDescent="0.2">
      <c r="A186" s="2"/>
      <c r="B186" s="4"/>
      <c r="C186" s="4"/>
      <c r="D186" s="4"/>
      <c r="E186" s="4"/>
      <c r="F186" s="4">
        <f t="shared" si="21"/>
        <v>0</v>
      </c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5"/>
      <c r="U186" s="5"/>
      <c r="V186" s="8"/>
    </row>
    <row r="187" spans="1:22" x14ac:dyDescent="0.2">
      <c r="A187" s="2"/>
      <c r="B187" s="4"/>
      <c r="C187" s="4"/>
      <c r="D187" s="4"/>
      <c r="E187" s="4"/>
      <c r="F187" s="4">
        <f t="shared" si="21"/>
        <v>0</v>
      </c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5"/>
      <c r="U187" s="5"/>
      <c r="V187" s="8"/>
    </row>
    <row r="188" spans="1:22" x14ac:dyDescent="0.2">
      <c r="A188" s="6"/>
      <c r="B188" s="4"/>
      <c r="C188" s="4"/>
      <c r="D188" s="4"/>
      <c r="E188" s="4"/>
      <c r="F188" s="4">
        <f>E188+F189</f>
        <v>0</v>
      </c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5"/>
      <c r="U188" s="5"/>
      <c r="V188" s="8"/>
    </row>
    <row r="189" spans="1:22" x14ac:dyDescent="0.2">
      <c r="A189" s="6"/>
      <c r="B189" s="4"/>
      <c r="C189" s="4"/>
      <c r="D189" s="4"/>
      <c r="E189" s="4"/>
      <c r="F189" s="4">
        <f>E189</f>
        <v>0</v>
      </c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5"/>
      <c r="U189" s="5"/>
      <c r="V189" s="8"/>
    </row>
    <row r="190" spans="1:22" x14ac:dyDescent="0.2">
      <c r="A190" s="6"/>
      <c r="B190" s="4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5"/>
      <c r="U190" s="5"/>
      <c r="V190" s="8"/>
    </row>
    <row r="191" spans="1:22" x14ac:dyDescent="0.2">
      <c r="A191" s="6"/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5"/>
      <c r="U191" s="5"/>
      <c r="V191" s="8"/>
    </row>
    <row r="192" spans="1:22" x14ac:dyDescent="0.2">
      <c r="A192" s="6"/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5"/>
      <c r="U192" s="5"/>
      <c r="V192" s="8"/>
    </row>
    <row r="193" spans="1:22" x14ac:dyDescent="0.2">
      <c r="A193" s="2"/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5"/>
      <c r="U193" s="5"/>
      <c r="V193" s="8"/>
    </row>
    <row r="194" spans="1:22" x14ac:dyDescent="0.2">
      <c r="A194" s="2"/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5"/>
      <c r="U194" s="5"/>
      <c r="V194" s="8"/>
    </row>
    <row r="195" spans="1:22" x14ac:dyDescent="0.2">
      <c r="A195" s="2"/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5"/>
      <c r="U195" s="5"/>
      <c r="V195" s="8"/>
    </row>
    <row r="196" spans="1:22" x14ac:dyDescent="0.2">
      <c r="A196" s="2"/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5"/>
      <c r="U196" s="5"/>
      <c r="V196" s="8"/>
    </row>
    <row r="197" spans="1:22" x14ac:dyDescent="0.2">
      <c r="A197" s="2"/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5"/>
      <c r="U197" s="5"/>
      <c r="V197" s="8"/>
    </row>
    <row r="223" spans="1:3" x14ac:dyDescent="0.2">
      <c r="A223" t="e" cm="1">
        <f t="array" aca="1" ref="A223" ca="1">INDIRECT("'" &amp; E1 &amp; "'!$A$2:$A$66")</f>
        <v>#REF!</v>
      </c>
      <c r="B223" t="e" cm="1">
        <f t="array" aca="1" ref="B223" ca="1">INDIRECT("'" &amp; E1 &amp; "'!$B$2:$B$66")</f>
        <v>#REF!</v>
      </c>
      <c r="C223" t="e" cm="1">
        <f t="array" aca="1" ref="C223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A2EEE4-700C-DF40-AC88-CBA064BCC1EE}">
  <sheetPr codeName="Sheet27"/>
  <dimension ref="A1:V223"/>
  <sheetViews>
    <sheetView workbookViewId="0">
      <pane ySplit="2" topLeftCell="A3" activePane="bottomLeft" state="frozen"/>
      <selection activeCell="F17" sqref="F17"/>
      <selection pane="bottomLeft" activeCell="F17" sqref="F17"/>
    </sheetView>
  </sheetViews>
  <sheetFormatPr baseColWidth="10" defaultRowHeight="16" x14ac:dyDescent="0.2"/>
  <cols>
    <col min="1" max="1" width="21.1640625" customWidth="1"/>
    <col min="2" max="2" width="15.1640625" customWidth="1"/>
    <col min="3" max="3" width="14.6640625" customWidth="1"/>
    <col min="4" max="4" width="16.5" customWidth="1"/>
    <col min="5" max="5" width="19.33203125" customWidth="1"/>
    <col min="6" max="6" width="21.5" customWidth="1"/>
    <col min="7" max="7" width="13" customWidth="1"/>
    <col min="8" max="8" width="12.83203125" customWidth="1"/>
    <col min="9" max="9" width="13.83203125" customWidth="1"/>
    <col min="10" max="10" width="18.33203125" customWidth="1"/>
    <col min="11" max="11" width="16.6640625" customWidth="1"/>
    <col min="18" max="18" width="13" customWidth="1"/>
    <col min="19" max="19" width="16.3320312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252</v>
      </c>
      <c r="U2" s="1" t="s">
        <v>253</v>
      </c>
      <c r="V2" s="1" t="s">
        <v>236</v>
      </c>
    </row>
    <row r="3" spans="1:22" x14ac:dyDescent="0.2">
      <c r="A3" s="16" t="s">
        <v>357</v>
      </c>
      <c r="B3" s="4">
        <v>62200</v>
      </c>
      <c r="C3" s="4">
        <v>299900</v>
      </c>
      <c r="D3" s="4">
        <v>-237700</v>
      </c>
      <c r="E3" s="4">
        <v>-5419230000</v>
      </c>
      <c r="F3" s="4">
        <f t="shared" ref="F3:F11" si="0">E3+F4</f>
        <v>126075770293</v>
      </c>
      <c r="G3" s="4">
        <v>114100</v>
      </c>
      <c r="H3" s="4">
        <v>20600</v>
      </c>
      <c r="I3" s="4">
        <v>93500</v>
      </c>
      <c r="J3" s="4">
        <v>2122935000</v>
      </c>
      <c r="K3">
        <f t="shared" ref="K3:K11" si="1">K4+J3</f>
        <v>161165709000</v>
      </c>
      <c r="L3" s="4">
        <v>2263</v>
      </c>
      <c r="M3" s="4">
        <v>2439</v>
      </c>
      <c r="N3" s="4">
        <v>118</v>
      </c>
      <c r="O3" s="4">
        <v>124</v>
      </c>
      <c r="P3" s="4">
        <v>2474400</v>
      </c>
      <c r="Q3" s="4">
        <v>2630100</v>
      </c>
      <c r="R3" s="5">
        <v>0</v>
      </c>
      <c r="S3" s="4">
        <v>5443100</v>
      </c>
      <c r="T3" s="4">
        <f t="shared" ref="T3:T38" si="2">AVERAGE(S4:S13)</f>
        <v>14131930</v>
      </c>
      <c r="U3" s="4">
        <f t="shared" ref="U3:U11" si="3">MIN(S4:S8)</f>
        <v>9925300</v>
      </c>
      <c r="V3" s="5">
        <v>2.18E-2</v>
      </c>
    </row>
    <row r="4" spans="1:22" x14ac:dyDescent="0.2">
      <c r="A4" s="16" t="s">
        <v>356</v>
      </c>
      <c r="B4" s="4">
        <v>423100</v>
      </c>
      <c r="C4" s="4">
        <v>1525901</v>
      </c>
      <c r="D4" s="4">
        <v>-1102801</v>
      </c>
      <c r="E4" s="4">
        <v>-25147140000</v>
      </c>
      <c r="F4" s="4">
        <f t="shared" si="0"/>
        <v>131495000293</v>
      </c>
      <c r="G4" s="4">
        <v>1809700</v>
      </c>
      <c r="H4" s="4">
        <v>41200</v>
      </c>
      <c r="I4" s="4">
        <v>1768500</v>
      </c>
      <c r="J4" s="4">
        <v>40505375000</v>
      </c>
      <c r="K4">
        <f t="shared" si="1"/>
        <v>159042774000</v>
      </c>
      <c r="L4" s="4">
        <v>3349</v>
      </c>
      <c r="M4" s="4">
        <v>4881</v>
      </c>
      <c r="N4" s="4">
        <v>278</v>
      </c>
      <c r="O4" s="4">
        <v>377</v>
      </c>
      <c r="P4" s="4">
        <v>5379500</v>
      </c>
      <c r="Q4" s="4">
        <v>7603700</v>
      </c>
      <c r="R4" s="5">
        <v>-2.6499999999999999E-2</v>
      </c>
      <c r="S4" s="4">
        <v>14838500</v>
      </c>
      <c r="T4" s="4">
        <f t="shared" si="2"/>
        <v>15780340</v>
      </c>
      <c r="U4" s="4">
        <f t="shared" si="3"/>
        <v>9925300</v>
      </c>
      <c r="V4" s="5">
        <v>2.1700000000000001E-2</v>
      </c>
    </row>
    <row r="5" spans="1:22" x14ac:dyDescent="0.2">
      <c r="A5" s="16" t="s">
        <v>355</v>
      </c>
      <c r="B5" s="4">
        <v>596400</v>
      </c>
      <c r="C5" s="4">
        <v>194060</v>
      </c>
      <c r="D5" s="4">
        <v>402340</v>
      </c>
      <c r="E5" s="4">
        <v>9432440000</v>
      </c>
      <c r="F5" s="4">
        <f t="shared" si="0"/>
        <v>156642140293</v>
      </c>
      <c r="G5" s="4">
        <v>158600</v>
      </c>
      <c r="H5" s="4">
        <v>156600</v>
      </c>
      <c r="I5" s="4">
        <v>2000</v>
      </c>
      <c r="J5" s="4">
        <v>28610000</v>
      </c>
      <c r="K5">
        <f t="shared" si="1"/>
        <v>118537399000</v>
      </c>
      <c r="L5" s="4">
        <v>2686</v>
      </c>
      <c r="M5" s="4">
        <v>4435</v>
      </c>
      <c r="N5" s="4">
        <v>175</v>
      </c>
      <c r="O5" s="4">
        <v>309</v>
      </c>
      <c r="P5" s="4">
        <v>4265200</v>
      </c>
      <c r="Q5" s="4">
        <v>6134800</v>
      </c>
      <c r="R5" s="5">
        <v>-1.9299999999999998E-2</v>
      </c>
      <c r="S5" s="4">
        <v>10494200</v>
      </c>
      <c r="T5" s="4">
        <f t="shared" si="2"/>
        <v>16216980</v>
      </c>
      <c r="U5" s="4">
        <f t="shared" si="3"/>
        <v>9925300</v>
      </c>
      <c r="V5" s="5">
        <v>1.9099999999999999E-2</v>
      </c>
    </row>
    <row r="6" spans="1:22" x14ac:dyDescent="0.2">
      <c r="A6" s="16" t="s">
        <v>354</v>
      </c>
      <c r="B6" s="4">
        <v>141300</v>
      </c>
      <c r="C6" s="4">
        <v>588944</v>
      </c>
      <c r="D6" s="4">
        <v>-447644</v>
      </c>
      <c r="E6" s="4">
        <v>-10658390000</v>
      </c>
      <c r="F6" s="4">
        <f t="shared" si="0"/>
        <v>147209700293</v>
      </c>
      <c r="G6" s="4">
        <v>100000</v>
      </c>
      <c r="H6" s="4">
        <v>75100</v>
      </c>
      <c r="I6" s="4">
        <v>24900</v>
      </c>
      <c r="J6" s="4">
        <v>594345000</v>
      </c>
      <c r="K6">
        <f t="shared" si="1"/>
        <v>118508789000</v>
      </c>
      <c r="L6" s="4">
        <v>2106</v>
      </c>
      <c r="M6" s="4">
        <v>5236</v>
      </c>
      <c r="N6" s="4">
        <v>113</v>
      </c>
      <c r="O6" s="4">
        <v>326</v>
      </c>
      <c r="P6" s="4">
        <v>2332000</v>
      </c>
      <c r="Q6" s="4">
        <v>6815100</v>
      </c>
      <c r="R6" s="5">
        <v>-2.1099999999999997E-2</v>
      </c>
      <c r="S6" s="4">
        <v>9925300</v>
      </c>
      <c r="T6" s="4">
        <f t="shared" si="2"/>
        <v>15863460</v>
      </c>
      <c r="U6" s="4">
        <f t="shared" si="3"/>
        <v>9987500</v>
      </c>
      <c r="V6" s="5">
        <v>2.4799999999999999E-2</v>
      </c>
    </row>
    <row r="7" spans="1:22" x14ac:dyDescent="0.2">
      <c r="A7" s="16" t="s">
        <v>353</v>
      </c>
      <c r="B7" s="4">
        <v>2251000</v>
      </c>
      <c r="C7" s="4">
        <v>61400</v>
      </c>
      <c r="D7" s="4">
        <v>2189600</v>
      </c>
      <c r="E7" s="4">
        <v>52099560000</v>
      </c>
      <c r="F7" s="4">
        <f t="shared" si="0"/>
        <v>157868090293</v>
      </c>
      <c r="G7" s="4">
        <v>0</v>
      </c>
      <c r="H7" s="4">
        <v>0</v>
      </c>
      <c r="I7" s="4">
        <v>0</v>
      </c>
      <c r="J7" s="4">
        <v>-2782735000</v>
      </c>
      <c r="K7">
        <f t="shared" si="1"/>
        <v>117914444000</v>
      </c>
      <c r="L7" s="4">
        <v>4945</v>
      </c>
      <c r="M7" s="4">
        <v>3940</v>
      </c>
      <c r="N7" s="4">
        <v>527</v>
      </c>
      <c r="O7" s="4">
        <v>356</v>
      </c>
      <c r="P7" s="4">
        <v>9152000</v>
      </c>
      <c r="Q7" s="4">
        <v>6646300</v>
      </c>
      <c r="R7" s="5">
        <v>2.3399999999999997E-2</v>
      </c>
      <c r="S7" s="4">
        <v>16386500</v>
      </c>
      <c r="T7" s="4">
        <f t="shared" si="2"/>
        <v>15954120</v>
      </c>
      <c r="U7" s="4">
        <f t="shared" si="3"/>
        <v>9987500</v>
      </c>
      <c r="V7" s="5">
        <v>3.5200000000000002E-2</v>
      </c>
    </row>
    <row r="8" spans="1:22" x14ac:dyDescent="0.2">
      <c r="A8" s="16" t="s">
        <v>352</v>
      </c>
      <c r="B8" s="4">
        <v>859200</v>
      </c>
      <c r="C8" s="4">
        <v>1718609</v>
      </c>
      <c r="D8" s="4">
        <v>-859409</v>
      </c>
      <c r="E8" s="4">
        <v>-20314990000</v>
      </c>
      <c r="F8" s="4">
        <f t="shared" si="0"/>
        <v>105768530293</v>
      </c>
      <c r="G8" s="4">
        <v>159300</v>
      </c>
      <c r="H8" s="4">
        <v>9800</v>
      </c>
      <c r="I8" s="4">
        <v>149500</v>
      </c>
      <c r="J8" s="4">
        <v>3501730000</v>
      </c>
      <c r="K8">
        <f t="shared" si="1"/>
        <v>120697179000</v>
      </c>
      <c r="L8" s="4">
        <v>3309</v>
      </c>
      <c r="M8" s="4">
        <v>5028</v>
      </c>
      <c r="N8" s="4">
        <v>223</v>
      </c>
      <c r="O8" s="4">
        <v>337</v>
      </c>
      <c r="P8" s="4">
        <v>4625800</v>
      </c>
      <c r="Q8" s="4">
        <v>7176300</v>
      </c>
      <c r="R8" s="5">
        <v>-2.0999999999999999E-3</v>
      </c>
      <c r="S8" s="4">
        <v>12147900</v>
      </c>
      <c r="T8" s="4">
        <f t="shared" si="2"/>
        <v>16371740</v>
      </c>
      <c r="U8" s="4">
        <f t="shared" si="3"/>
        <v>9987500</v>
      </c>
      <c r="V8" s="5">
        <v>2.1099999999999997E-2</v>
      </c>
    </row>
    <row r="9" spans="1:22" x14ac:dyDescent="0.2">
      <c r="A9" s="16" t="s">
        <v>351</v>
      </c>
      <c r="B9" s="4">
        <v>26700</v>
      </c>
      <c r="C9" s="4">
        <v>517650</v>
      </c>
      <c r="D9" s="4">
        <v>-490950</v>
      </c>
      <c r="E9" s="4">
        <v>-11692440000</v>
      </c>
      <c r="F9" s="4">
        <f t="shared" si="0"/>
        <v>126083520293</v>
      </c>
      <c r="G9" s="4">
        <v>200000</v>
      </c>
      <c r="H9" s="4">
        <v>5500</v>
      </c>
      <c r="I9" s="4">
        <v>194500</v>
      </c>
      <c r="J9" s="4">
        <v>4629375000</v>
      </c>
      <c r="K9">
        <f t="shared" si="1"/>
        <v>117195449000</v>
      </c>
      <c r="L9" s="4">
        <v>2263</v>
      </c>
      <c r="M9" s="4">
        <v>4002</v>
      </c>
      <c r="N9" s="4">
        <v>139</v>
      </c>
      <c r="O9" s="4">
        <v>312</v>
      </c>
      <c r="P9" s="4">
        <v>2900400</v>
      </c>
      <c r="Q9" s="4">
        <v>6342400</v>
      </c>
      <c r="R9" s="5">
        <v>-1.6899999999999998E-2</v>
      </c>
      <c r="S9" s="4">
        <v>9987500</v>
      </c>
      <c r="T9" s="4">
        <f t="shared" si="2"/>
        <v>16671700</v>
      </c>
      <c r="U9" s="4">
        <f t="shared" si="3"/>
        <v>11522900</v>
      </c>
      <c r="V9" s="5">
        <v>1.8700000000000001E-2</v>
      </c>
    </row>
    <row r="10" spans="1:22" x14ac:dyDescent="0.2">
      <c r="A10" s="16" t="s">
        <v>350</v>
      </c>
      <c r="B10" s="4">
        <v>201900</v>
      </c>
      <c r="C10" s="4">
        <v>812110</v>
      </c>
      <c r="D10" s="4">
        <v>-610210</v>
      </c>
      <c r="E10" s="4">
        <v>-14601053338</v>
      </c>
      <c r="F10" s="4">
        <f t="shared" si="0"/>
        <v>137775960293</v>
      </c>
      <c r="G10" s="4">
        <v>0</v>
      </c>
      <c r="H10" s="4">
        <v>0</v>
      </c>
      <c r="I10" s="4">
        <v>0</v>
      </c>
      <c r="J10" s="4">
        <v>7719255000</v>
      </c>
      <c r="K10">
        <f t="shared" si="1"/>
        <v>112566074000</v>
      </c>
      <c r="L10" s="4">
        <v>3567</v>
      </c>
      <c r="M10" s="4">
        <v>5592</v>
      </c>
      <c r="N10" s="4">
        <v>276</v>
      </c>
      <c r="O10" s="4">
        <v>445</v>
      </c>
      <c r="P10" s="4">
        <v>5121200</v>
      </c>
      <c r="Q10" s="4">
        <v>8375600</v>
      </c>
      <c r="R10" s="5">
        <v>-2E-3</v>
      </c>
      <c r="S10" s="4">
        <v>13843300</v>
      </c>
      <c r="T10" s="4">
        <f t="shared" si="2"/>
        <v>16262480</v>
      </c>
      <c r="U10" s="4">
        <f t="shared" si="3"/>
        <v>11522900</v>
      </c>
      <c r="V10" s="5">
        <v>1.8600000000000002E-2</v>
      </c>
    </row>
    <row r="11" spans="1:22" x14ac:dyDescent="0.2">
      <c r="A11" s="16" t="s">
        <v>349</v>
      </c>
      <c r="B11" s="4">
        <v>1930000</v>
      </c>
      <c r="C11" s="4">
        <v>590805</v>
      </c>
      <c r="D11" s="4">
        <v>1339195</v>
      </c>
      <c r="E11" s="4">
        <v>32641190000</v>
      </c>
      <c r="F11" s="4">
        <f t="shared" si="0"/>
        <v>152377013631</v>
      </c>
      <c r="G11" s="4">
        <v>250000</v>
      </c>
      <c r="H11" s="4">
        <v>428100</v>
      </c>
      <c r="I11" s="4">
        <v>-178100</v>
      </c>
      <c r="J11" s="4">
        <v>-4340665000</v>
      </c>
      <c r="K11">
        <f t="shared" si="1"/>
        <v>104846819000</v>
      </c>
      <c r="L11" s="4">
        <v>8249</v>
      </c>
      <c r="M11" s="4">
        <v>7265</v>
      </c>
      <c r="N11" s="4">
        <v>780</v>
      </c>
      <c r="O11" s="4">
        <v>692</v>
      </c>
      <c r="P11" s="4">
        <v>13240400</v>
      </c>
      <c r="Q11" s="4">
        <v>12327000</v>
      </c>
      <c r="R11" s="5">
        <v>2.5600000000000001E-2</v>
      </c>
      <c r="S11" s="4">
        <v>27354600</v>
      </c>
      <c r="T11" s="4">
        <f t="shared" si="2"/>
        <v>14652950</v>
      </c>
      <c r="U11" s="4">
        <f t="shared" si="3"/>
        <v>6390100</v>
      </c>
      <c r="V11" s="5">
        <v>3.0499999999999999E-2</v>
      </c>
    </row>
    <row r="12" spans="1:22" x14ac:dyDescent="0.2">
      <c r="A12" s="16" t="s">
        <v>348</v>
      </c>
      <c r="B12" s="4">
        <v>256900</v>
      </c>
      <c r="C12" s="4">
        <v>537429</v>
      </c>
      <c r="D12" s="4">
        <v>-280529</v>
      </c>
      <c r="E12" s="4">
        <v>-6486580000</v>
      </c>
      <c r="F12" s="4">
        <f t="shared" ref="F12:F38" si="4">E12+F13</f>
        <v>119735823631</v>
      </c>
      <c r="G12" s="4">
        <v>113200</v>
      </c>
      <c r="H12" s="4">
        <v>60400</v>
      </c>
      <c r="I12" s="4">
        <v>52800</v>
      </c>
      <c r="J12" s="4">
        <v>1240740000</v>
      </c>
      <c r="K12">
        <f t="shared" ref="K12:K38" si="5">K13+J12</f>
        <v>109187484000</v>
      </c>
      <c r="L12" s="4">
        <v>3578</v>
      </c>
      <c r="M12" s="4">
        <v>2640</v>
      </c>
      <c r="N12" s="4">
        <v>326</v>
      </c>
      <c r="O12" s="4">
        <v>260</v>
      </c>
      <c r="P12" s="4">
        <v>5789900</v>
      </c>
      <c r="Q12" s="4">
        <v>4196600</v>
      </c>
      <c r="R12" s="5">
        <v>2.18E-2</v>
      </c>
      <c r="S12" s="4">
        <v>11522900</v>
      </c>
      <c r="T12" s="4">
        <f t="shared" si="2"/>
        <v>14665760</v>
      </c>
      <c r="U12" s="4">
        <f t="shared" ref="U12:U38" si="6">MIN(S13:S17)</f>
        <v>6390100</v>
      </c>
      <c r="V12" s="5">
        <v>2.98E-2</v>
      </c>
    </row>
    <row r="13" spans="1:22" x14ac:dyDescent="0.2">
      <c r="A13" s="16" t="s">
        <v>347</v>
      </c>
      <c r="B13" s="4">
        <v>89000</v>
      </c>
      <c r="C13" s="4">
        <v>68836</v>
      </c>
      <c r="D13" s="4">
        <v>20164</v>
      </c>
      <c r="E13" s="4">
        <v>456870000</v>
      </c>
      <c r="F13" s="4">
        <f t="shared" si="4"/>
        <v>126222403631</v>
      </c>
      <c r="G13" s="4">
        <v>90600</v>
      </c>
      <c r="H13" s="4">
        <v>338800</v>
      </c>
      <c r="I13" s="4">
        <v>-248200</v>
      </c>
      <c r="J13" s="4">
        <v>-5834405000</v>
      </c>
      <c r="K13">
        <f t="shared" si="5"/>
        <v>107946744000</v>
      </c>
      <c r="L13" s="4">
        <v>4192</v>
      </c>
      <c r="M13" s="4">
        <v>6036</v>
      </c>
      <c r="N13" s="4">
        <v>342</v>
      </c>
      <c r="O13" s="4">
        <v>442</v>
      </c>
      <c r="P13" s="4">
        <v>6319600</v>
      </c>
      <c r="Q13" s="4">
        <v>8183300</v>
      </c>
      <c r="R13" s="5">
        <v>-1.0800000000000001E-2</v>
      </c>
      <c r="S13" s="4">
        <v>14818600</v>
      </c>
      <c r="T13" s="4">
        <f t="shared" si="2"/>
        <v>14240360</v>
      </c>
      <c r="U13" s="4">
        <f t="shared" si="6"/>
        <v>6390100</v>
      </c>
      <c r="V13" s="5">
        <v>3.5799999999999998E-2</v>
      </c>
    </row>
    <row r="14" spans="1:22" x14ac:dyDescent="0.2">
      <c r="A14" s="16" t="s">
        <v>340</v>
      </c>
      <c r="B14" s="4">
        <v>1419578</v>
      </c>
      <c r="C14" s="4">
        <v>128200</v>
      </c>
      <c r="D14" s="4">
        <v>1291378</v>
      </c>
      <c r="E14" s="4">
        <v>29788580000</v>
      </c>
      <c r="F14" s="4">
        <f t="shared" si="4"/>
        <v>125765533631</v>
      </c>
      <c r="G14" s="4">
        <v>0</v>
      </c>
      <c r="H14" s="4">
        <v>0</v>
      </c>
      <c r="I14" s="4">
        <v>0</v>
      </c>
      <c r="J14" s="4">
        <v>-8788655000</v>
      </c>
      <c r="K14">
        <f t="shared" si="5"/>
        <v>113781149000</v>
      </c>
      <c r="L14" s="4">
        <v>10097</v>
      </c>
      <c r="M14" s="4">
        <v>8095</v>
      </c>
      <c r="N14" s="4">
        <v>1010</v>
      </c>
      <c r="O14" s="4">
        <v>735</v>
      </c>
      <c r="P14" s="4">
        <v>18051500</v>
      </c>
      <c r="Q14" s="4">
        <v>12677100</v>
      </c>
      <c r="R14" s="5">
        <v>2.4300000000000002E-2</v>
      </c>
      <c r="S14" s="4">
        <v>31322600</v>
      </c>
      <c r="T14" s="4">
        <f t="shared" si="2"/>
        <v>12844690</v>
      </c>
      <c r="U14" s="4">
        <f t="shared" si="6"/>
        <v>6390100</v>
      </c>
      <c r="V14" s="5">
        <v>3.2000000000000001E-2</v>
      </c>
    </row>
    <row r="15" spans="1:22" x14ac:dyDescent="0.2">
      <c r="A15" s="16" t="s">
        <v>339</v>
      </c>
      <c r="B15" s="4">
        <v>1529200</v>
      </c>
      <c r="C15" s="4">
        <v>711242</v>
      </c>
      <c r="D15" s="4">
        <v>817958</v>
      </c>
      <c r="E15" s="4">
        <v>18598320000</v>
      </c>
      <c r="F15" s="4">
        <f t="shared" si="4"/>
        <v>95976953631</v>
      </c>
      <c r="G15" s="4">
        <v>0</v>
      </c>
      <c r="H15" s="4">
        <v>0</v>
      </c>
      <c r="I15" s="4">
        <v>0</v>
      </c>
      <c r="J15" s="4">
        <v>-534235000</v>
      </c>
      <c r="K15">
        <f t="shared" si="5"/>
        <v>122569804000</v>
      </c>
      <c r="L15" s="4">
        <v>3973</v>
      </c>
      <c r="M15" s="4">
        <v>3778</v>
      </c>
      <c r="N15" s="4">
        <v>345</v>
      </c>
      <c r="O15" s="4">
        <v>353</v>
      </c>
      <c r="P15" s="4">
        <v>6158400</v>
      </c>
      <c r="Q15" s="4">
        <v>6886000</v>
      </c>
      <c r="R15" s="5">
        <v>1.5700000000000002E-2</v>
      </c>
      <c r="S15" s="4">
        <v>14860600</v>
      </c>
      <c r="T15" s="4">
        <f t="shared" si="2"/>
        <v>12282800</v>
      </c>
      <c r="U15" s="4">
        <f t="shared" si="6"/>
        <v>6390100</v>
      </c>
      <c r="V15" s="5">
        <v>2.41E-2</v>
      </c>
    </row>
    <row r="16" spans="1:22" x14ac:dyDescent="0.2">
      <c r="A16" s="16" t="s">
        <v>338</v>
      </c>
      <c r="B16" s="4">
        <v>610540</v>
      </c>
      <c r="C16" s="4">
        <v>730384</v>
      </c>
      <c r="D16" s="4">
        <v>-119844</v>
      </c>
      <c r="E16" s="4">
        <v>-2596820000</v>
      </c>
      <c r="F16" s="4">
        <f t="shared" si="4"/>
        <v>77378633631</v>
      </c>
      <c r="G16" s="4">
        <v>105300</v>
      </c>
      <c r="H16" s="4">
        <v>300</v>
      </c>
      <c r="I16" s="4">
        <v>105000</v>
      </c>
      <c r="J16" s="4">
        <v>2336330000</v>
      </c>
      <c r="K16">
        <f t="shared" si="5"/>
        <v>123104039000</v>
      </c>
      <c r="L16" s="4">
        <v>2020</v>
      </c>
      <c r="M16" s="4">
        <v>2005</v>
      </c>
      <c r="N16" s="4">
        <v>176</v>
      </c>
      <c r="O16" s="4">
        <v>137</v>
      </c>
      <c r="P16" s="4">
        <v>2752400</v>
      </c>
      <c r="Q16" s="4">
        <v>3133200</v>
      </c>
      <c r="R16" s="5">
        <v>6.8000000000000005E-3</v>
      </c>
      <c r="S16" s="4">
        <v>6390100</v>
      </c>
      <c r="T16" s="4">
        <f t="shared" si="2"/>
        <v>12801500</v>
      </c>
      <c r="U16" s="4">
        <f t="shared" si="6"/>
        <v>9751100</v>
      </c>
      <c r="V16" s="5">
        <v>1.5600000000000001E-2</v>
      </c>
    </row>
    <row r="17" spans="1:22" x14ac:dyDescent="0.2">
      <c r="A17" s="16" t="s">
        <v>337</v>
      </c>
      <c r="B17" s="4">
        <v>6200</v>
      </c>
      <c r="C17" s="4">
        <v>2154165</v>
      </c>
      <c r="D17" s="4">
        <v>-2147965</v>
      </c>
      <c r="E17" s="4">
        <v>-47640530000</v>
      </c>
      <c r="F17" s="4">
        <f t="shared" si="4"/>
        <v>79975453631</v>
      </c>
      <c r="G17" s="4">
        <v>55500</v>
      </c>
      <c r="H17" s="4">
        <v>30000</v>
      </c>
      <c r="I17" s="4">
        <v>25500</v>
      </c>
      <c r="J17" s="4">
        <v>542930000</v>
      </c>
      <c r="K17">
        <f t="shared" si="5"/>
        <v>120767709000</v>
      </c>
      <c r="L17" s="4">
        <v>5176</v>
      </c>
      <c r="M17" s="4">
        <v>5966</v>
      </c>
      <c r="N17" s="4">
        <v>517</v>
      </c>
      <c r="O17" s="4">
        <v>386</v>
      </c>
      <c r="P17" s="4">
        <v>9082000</v>
      </c>
      <c r="Q17" s="4">
        <v>7838500</v>
      </c>
      <c r="R17" s="5">
        <v>2.5499999999999998E-2</v>
      </c>
      <c r="S17" s="4">
        <v>17293100</v>
      </c>
      <c r="T17" s="4">
        <f t="shared" si="2"/>
        <v>12235480</v>
      </c>
      <c r="U17" s="4">
        <f t="shared" si="6"/>
        <v>9751100</v>
      </c>
      <c r="V17" s="5">
        <v>5.7099999999999998E-2</v>
      </c>
    </row>
    <row r="18" spans="1:22" x14ac:dyDescent="0.2">
      <c r="A18" s="16" t="s">
        <v>336</v>
      </c>
      <c r="B18" s="4">
        <v>651700</v>
      </c>
      <c r="C18" s="4">
        <v>1937700</v>
      </c>
      <c r="D18" s="4">
        <v>-1286000</v>
      </c>
      <c r="E18" s="4">
        <v>-27818990000</v>
      </c>
      <c r="F18" s="4">
        <f t="shared" si="4"/>
        <v>127615983631</v>
      </c>
      <c r="G18" s="4">
        <v>235200</v>
      </c>
      <c r="H18" s="4">
        <v>56100</v>
      </c>
      <c r="I18" s="4">
        <v>179100</v>
      </c>
      <c r="J18" s="4">
        <v>3786900000</v>
      </c>
      <c r="K18">
        <f t="shared" si="5"/>
        <v>120224779000</v>
      </c>
      <c r="L18" s="4">
        <v>4991</v>
      </c>
      <c r="M18" s="4">
        <v>7178</v>
      </c>
      <c r="N18" s="4">
        <v>318</v>
      </c>
      <c r="O18" s="4">
        <v>503</v>
      </c>
      <c r="P18" s="4">
        <v>6738700</v>
      </c>
      <c r="Q18" s="4">
        <v>9451500</v>
      </c>
      <c r="R18" s="5">
        <v>-2.07E-2</v>
      </c>
      <c r="S18" s="4">
        <v>16324100</v>
      </c>
      <c r="T18" s="4">
        <f t="shared" si="2"/>
        <v>12506200</v>
      </c>
      <c r="U18" s="4">
        <f t="shared" si="6"/>
        <v>9751100</v>
      </c>
      <c r="V18" s="5">
        <v>6.4899999999999999E-2</v>
      </c>
    </row>
    <row r="19" spans="1:22" x14ac:dyDescent="0.2">
      <c r="A19" s="16" t="s">
        <v>335</v>
      </c>
      <c r="B19" s="4">
        <v>180800</v>
      </c>
      <c r="C19" s="4">
        <v>2418059</v>
      </c>
      <c r="D19" s="4">
        <v>-2237259</v>
      </c>
      <c r="E19" s="4">
        <v>-49584560000</v>
      </c>
      <c r="F19" s="4">
        <f t="shared" si="4"/>
        <v>155434973631</v>
      </c>
      <c r="G19" s="4">
        <v>0</v>
      </c>
      <c r="H19" s="4">
        <v>0</v>
      </c>
      <c r="I19" s="4">
        <v>0</v>
      </c>
      <c r="J19" s="4">
        <v>325400000</v>
      </c>
      <c r="K19">
        <f t="shared" si="5"/>
        <v>116437879000</v>
      </c>
      <c r="L19" s="4">
        <v>3322</v>
      </c>
      <c r="M19" s="4">
        <v>4484</v>
      </c>
      <c r="N19" s="4">
        <v>266</v>
      </c>
      <c r="O19" s="4">
        <v>431</v>
      </c>
      <c r="P19" s="4">
        <v>4988400</v>
      </c>
      <c r="Q19" s="4">
        <v>7406100</v>
      </c>
      <c r="R19" s="5">
        <v>-6.7000000000000002E-3</v>
      </c>
      <c r="S19" s="4">
        <v>12987100</v>
      </c>
      <c r="T19" s="4">
        <f t="shared" si="2"/>
        <v>12160250</v>
      </c>
      <c r="U19" s="4">
        <f t="shared" si="6"/>
        <v>9751100</v>
      </c>
      <c r="V19" s="5">
        <v>2.87E-2</v>
      </c>
    </row>
    <row r="20" spans="1:22" x14ac:dyDescent="0.2">
      <c r="A20" s="16" t="s">
        <v>334</v>
      </c>
      <c r="B20" s="4">
        <v>311390</v>
      </c>
      <c r="C20" s="4">
        <v>2666214</v>
      </c>
      <c r="D20" s="4">
        <v>-2354824</v>
      </c>
      <c r="E20" s="4">
        <v>-52787040000</v>
      </c>
      <c r="F20" s="4">
        <f t="shared" si="4"/>
        <v>205019533631</v>
      </c>
      <c r="G20" s="4">
        <v>0</v>
      </c>
      <c r="H20" s="4">
        <v>0</v>
      </c>
      <c r="I20" s="4">
        <v>0</v>
      </c>
      <c r="J20" s="4">
        <v>-1757685000</v>
      </c>
      <c r="K20">
        <f t="shared" si="5"/>
        <v>116112479000</v>
      </c>
      <c r="L20" s="4">
        <v>2028</v>
      </c>
      <c r="M20" s="4">
        <v>5469</v>
      </c>
      <c r="N20" s="4">
        <v>164</v>
      </c>
      <c r="O20" s="4">
        <v>299</v>
      </c>
      <c r="P20" s="4">
        <v>2956900</v>
      </c>
      <c r="Q20" s="4">
        <v>6343900</v>
      </c>
      <c r="R20" s="5">
        <v>-1.5700000000000002E-2</v>
      </c>
      <c r="S20" s="4">
        <v>9751100</v>
      </c>
      <c r="T20" s="4">
        <f t="shared" si="2"/>
        <v>12153990</v>
      </c>
      <c r="U20" s="4">
        <f t="shared" si="6"/>
        <v>9241700</v>
      </c>
      <c r="V20" s="5">
        <v>2.6499999999999999E-2</v>
      </c>
    </row>
    <row r="21" spans="1:22" x14ac:dyDescent="0.2">
      <c r="A21" s="16" t="s">
        <v>333</v>
      </c>
      <c r="B21" s="4">
        <v>425500</v>
      </c>
      <c r="C21" s="4">
        <v>1741837</v>
      </c>
      <c r="D21" s="4">
        <v>-1316337</v>
      </c>
      <c r="E21" s="4">
        <v>-28858930000</v>
      </c>
      <c r="F21" s="4">
        <f t="shared" si="4"/>
        <v>257806573631</v>
      </c>
      <c r="G21" s="4">
        <v>0</v>
      </c>
      <c r="H21" s="4">
        <v>0</v>
      </c>
      <c r="I21" s="4">
        <v>0</v>
      </c>
      <c r="J21" s="4">
        <v>-1757685000</v>
      </c>
      <c r="K21">
        <f t="shared" si="5"/>
        <v>117870164000</v>
      </c>
      <c r="L21" s="4">
        <v>5090</v>
      </c>
      <c r="M21" s="4">
        <v>4343</v>
      </c>
      <c r="N21" s="4">
        <v>290</v>
      </c>
      <c r="O21" s="4">
        <v>212</v>
      </c>
      <c r="P21" s="4">
        <v>5816300</v>
      </c>
      <c r="Q21" s="4">
        <v>5432500</v>
      </c>
      <c r="R21" s="5">
        <v>3.44E-2</v>
      </c>
      <c r="S21" s="4">
        <v>11259300</v>
      </c>
      <c r="T21" s="4">
        <f t="shared" si="2"/>
        <v>11855890</v>
      </c>
      <c r="U21" s="4">
        <f t="shared" si="6"/>
        <v>9241700</v>
      </c>
      <c r="V21" s="5">
        <v>3.7499999999999999E-2</v>
      </c>
    </row>
    <row r="22" spans="1:22" x14ac:dyDescent="0.2">
      <c r="A22" s="16" t="s">
        <v>332</v>
      </c>
      <c r="B22" s="4">
        <v>464710</v>
      </c>
      <c r="C22" s="4">
        <v>2297975</v>
      </c>
      <c r="D22" s="4">
        <v>-1833265</v>
      </c>
      <c r="E22" s="4">
        <v>-40167230000</v>
      </c>
      <c r="F22" s="4">
        <f t="shared" si="4"/>
        <v>286665503631</v>
      </c>
      <c r="K22">
        <f t="shared" si="5"/>
        <v>119627849000</v>
      </c>
      <c r="L22" s="4">
        <v>2523</v>
      </c>
      <c r="M22" s="4">
        <v>5695</v>
      </c>
      <c r="N22" s="4">
        <v>179</v>
      </c>
      <c r="O22" s="4">
        <v>417</v>
      </c>
      <c r="P22" s="4">
        <v>3573100</v>
      </c>
      <c r="Q22" s="4">
        <v>7680600</v>
      </c>
      <c r="R22" s="5">
        <v>-4.5000000000000005E-3</v>
      </c>
      <c r="S22" s="4">
        <v>11651000</v>
      </c>
      <c r="T22" s="4">
        <f t="shared" si="2"/>
        <v>12311720</v>
      </c>
      <c r="U22" s="4">
        <f t="shared" si="6"/>
        <v>9241700</v>
      </c>
      <c r="V22" s="5">
        <v>9.1000000000000004E-3</v>
      </c>
    </row>
    <row r="23" spans="1:22" x14ac:dyDescent="0.2">
      <c r="A23" s="16" t="s">
        <v>331</v>
      </c>
      <c r="B23" s="4">
        <v>639130</v>
      </c>
      <c r="C23" s="4">
        <v>284792</v>
      </c>
      <c r="D23" s="4">
        <v>354338</v>
      </c>
      <c r="E23" s="4">
        <v>7889000000</v>
      </c>
      <c r="F23" s="4">
        <f t="shared" si="4"/>
        <v>326832733631</v>
      </c>
      <c r="G23" s="4">
        <v>111000</v>
      </c>
      <c r="H23" s="4">
        <v>1100</v>
      </c>
      <c r="I23" s="4">
        <v>109900</v>
      </c>
      <c r="J23" s="4">
        <v>2430580000</v>
      </c>
      <c r="K23">
        <f t="shared" si="5"/>
        <v>119627849000</v>
      </c>
      <c r="L23" s="4">
        <v>2504</v>
      </c>
      <c r="M23" s="4">
        <v>6462</v>
      </c>
      <c r="N23" s="4">
        <v>116</v>
      </c>
      <c r="O23" s="4">
        <v>312</v>
      </c>
      <c r="P23" s="4">
        <v>2570600</v>
      </c>
      <c r="Q23" s="4">
        <v>6998700</v>
      </c>
      <c r="R23" s="5">
        <v>-2.0499999999999997E-2</v>
      </c>
      <c r="S23" s="4">
        <v>10564600</v>
      </c>
      <c r="T23" s="4">
        <f t="shared" si="2"/>
        <v>12057670</v>
      </c>
      <c r="U23" s="4">
        <f t="shared" si="6"/>
        <v>9241700</v>
      </c>
      <c r="V23" s="5">
        <v>2.4500000000000001E-2</v>
      </c>
    </row>
    <row r="24" spans="1:22" x14ac:dyDescent="0.2">
      <c r="A24" s="16" t="s">
        <v>330</v>
      </c>
      <c r="B24" s="4">
        <v>635000</v>
      </c>
      <c r="C24" s="4">
        <v>1198451</v>
      </c>
      <c r="D24" s="4">
        <v>-563451</v>
      </c>
      <c r="E24" s="4">
        <v>-12636270000</v>
      </c>
      <c r="F24" s="4">
        <f t="shared" si="4"/>
        <v>318943733631</v>
      </c>
      <c r="G24" s="4">
        <v>615400</v>
      </c>
      <c r="H24" s="4">
        <v>276000</v>
      </c>
      <c r="I24" s="4">
        <v>339400</v>
      </c>
      <c r="J24" s="4">
        <v>7523360000</v>
      </c>
      <c r="K24">
        <f t="shared" si="5"/>
        <v>117197269000</v>
      </c>
      <c r="L24" s="4">
        <v>4144</v>
      </c>
      <c r="M24" s="4">
        <v>9070</v>
      </c>
      <c r="N24" s="4">
        <v>249</v>
      </c>
      <c r="O24" s="4">
        <v>552</v>
      </c>
      <c r="P24" s="4">
        <v>5413100</v>
      </c>
      <c r="Q24" s="4">
        <v>11952100</v>
      </c>
      <c r="R24" s="5">
        <v>-0.02</v>
      </c>
      <c r="S24" s="4">
        <v>17365900</v>
      </c>
      <c r="T24" s="4">
        <f t="shared" si="2"/>
        <v>11607320</v>
      </c>
      <c r="U24" s="4">
        <f t="shared" si="6"/>
        <v>9241700</v>
      </c>
      <c r="V24" s="5">
        <v>2.8300000000000002E-2</v>
      </c>
    </row>
    <row r="25" spans="1:22" x14ac:dyDescent="0.2">
      <c r="A25" s="16" t="s">
        <v>329</v>
      </c>
      <c r="B25" s="4">
        <v>660800</v>
      </c>
      <c r="C25" s="4">
        <v>524541</v>
      </c>
      <c r="D25" s="4">
        <v>136259</v>
      </c>
      <c r="E25" s="4">
        <v>3090370000</v>
      </c>
      <c r="F25" s="4">
        <f t="shared" si="4"/>
        <v>331580003631</v>
      </c>
      <c r="G25" s="4">
        <v>0</v>
      </c>
      <c r="H25" s="4">
        <v>0</v>
      </c>
      <c r="I25" s="4">
        <v>0</v>
      </c>
      <c r="J25" s="4">
        <v>-3007015000</v>
      </c>
      <c r="K25">
        <f t="shared" si="5"/>
        <v>109673909000</v>
      </c>
      <c r="L25" s="4">
        <v>2954</v>
      </c>
      <c r="M25" s="4">
        <v>3396</v>
      </c>
      <c r="N25" s="4">
        <v>240</v>
      </c>
      <c r="O25" s="4">
        <v>236</v>
      </c>
      <c r="P25" s="4">
        <v>4256500</v>
      </c>
      <c r="Q25" s="4">
        <v>4448200</v>
      </c>
      <c r="R25" s="5">
        <v>-4.3E-3</v>
      </c>
      <c r="S25" s="4">
        <v>9241700</v>
      </c>
      <c r="T25" s="4">
        <f t="shared" si="2"/>
        <v>11592610</v>
      </c>
      <c r="U25" s="4">
        <f t="shared" si="6"/>
        <v>9527600</v>
      </c>
      <c r="V25" s="5">
        <v>1.52E-2</v>
      </c>
    </row>
    <row r="26" spans="1:22" x14ac:dyDescent="0.2">
      <c r="A26" s="16" t="s">
        <v>328</v>
      </c>
      <c r="B26" s="4">
        <v>248350</v>
      </c>
      <c r="C26" s="4">
        <v>703527</v>
      </c>
      <c r="D26" s="4">
        <v>-455177</v>
      </c>
      <c r="E26" s="4">
        <v>-10457420000</v>
      </c>
      <c r="F26" s="4">
        <f t="shared" si="4"/>
        <v>328489633631</v>
      </c>
      <c r="G26" s="4">
        <v>193100</v>
      </c>
      <c r="H26" s="4">
        <v>100</v>
      </c>
      <c r="I26" s="4">
        <v>193000</v>
      </c>
      <c r="J26" s="4">
        <v>4431350000</v>
      </c>
      <c r="K26">
        <f t="shared" si="5"/>
        <v>112680924000</v>
      </c>
      <c r="L26" s="4">
        <v>2482</v>
      </c>
      <c r="M26" s="4">
        <v>4849</v>
      </c>
      <c r="N26" s="4">
        <v>177</v>
      </c>
      <c r="O26" s="4">
        <v>317</v>
      </c>
      <c r="P26" s="4">
        <v>3229200</v>
      </c>
      <c r="Q26" s="4">
        <v>6559900</v>
      </c>
      <c r="R26" s="5">
        <v>-2.3900000000000001E-2</v>
      </c>
      <c r="S26" s="4">
        <v>11577100</v>
      </c>
      <c r="T26" s="4">
        <f t="shared" si="2"/>
        <v>11862540</v>
      </c>
      <c r="U26" s="4">
        <f t="shared" si="6"/>
        <v>8278300</v>
      </c>
      <c r="V26" s="5">
        <v>3.6200000000000003E-2</v>
      </c>
    </row>
    <row r="27" spans="1:22" x14ac:dyDescent="0.2">
      <c r="A27" s="16" t="s">
        <v>327</v>
      </c>
      <c r="B27" s="4">
        <v>262900</v>
      </c>
      <c r="C27" s="4">
        <v>256900</v>
      </c>
      <c r="D27" s="4">
        <v>6000</v>
      </c>
      <c r="E27" s="4">
        <v>150700000</v>
      </c>
      <c r="F27" s="4">
        <f t="shared" si="4"/>
        <v>338947053631</v>
      </c>
      <c r="G27" s="4">
        <v>206600</v>
      </c>
      <c r="H27" s="4">
        <v>0</v>
      </c>
      <c r="I27" s="4">
        <v>206600</v>
      </c>
      <c r="J27" s="4">
        <v>4879550000</v>
      </c>
      <c r="K27">
        <f t="shared" si="5"/>
        <v>108249574000</v>
      </c>
      <c r="L27" s="4">
        <v>3369</v>
      </c>
      <c r="M27" s="4">
        <v>3774</v>
      </c>
      <c r="N27" s="4">
        <v>299</v>
      </c>
      <c r="O27" s="4">
        <v>281</v>
      </c>
      <c r="P27" s="4">
        <v>5327700</v>
      </c>
      <c r="Q27" s="4">
        <v>5222900</v>
      </c>
      <c r="R27" s="5">
        <v>2.2000000000000001E-3</v>
      </c>
      <c r="S27" s="4">
        <v>11632900</v>
      </c>
      <c r="T27" s="4">
        <f t="shared" si="2"/>
        <v>11563220</v>
      </c>
      <c r="U27" s="4">
        <f t="shared" si="6"/>
        <v>8278300</v>
      </c>
      <c r="V27" s="5">
        <v>2.1099999999999997E-2</v>
      </c>
    </row>
    <row r="28" spans="1:22" x14ac:dyDescent="0.2">
      <c r="A28" s="16" t="s">
        <v>326</v>
      </c>
      <c r="B28" s="4">
        <v>559900</v>
      </c>
      <c r="C28" s="4">
        <v>100698</v>
      </c>
      <c r="D28" s="4">
        <v>459202</v>
      </c>
      <c r="E28" s="4">
        <v>10799470000</v>
      </c>
      <c r="F28" s="4">
        <f t="shared" si="4"/>
        <v>338796353631</v>
      </c>
      <c r="G28" s="4">
        <v>0</v>
      </c>
      <c r="H28" s="4">
        <v>0</v>
      </c>
      <c r="I28" s="4">
        <v>0</v>
      </c>
      <c r="J28" s="4">
        <v>-2997740000</v>
      </c>
      <c r="K28">
        <f t="shared" si="5"/>
        <v>103370024000</v>
      </c>
      <c r="L28" s="4">
        <v>6203</v>
      </c>
      <c r="M28" s="4">
        <v>5291</v>
      </c>
      <c r="N28" s="4">
        <v>583</v>
      </c>
      <c r="O28" s="4">
        <v>426</v>
      </c>
      <c r="P28" s="4">
        <v>10707100</v>
      </c>
      <c r="Q28" s="4">
        <v>7673900</v>
      </c>
      <c r="R28" s="5">
        <v>1.7399999999999999E-2</v>
      </c>
      <c r="S28" s="4">
        <v>19031300</v>
      </c>
      <c r="T28" s="4">
        <f t="shared" si="2"/>
        <v>11184700</v>
      </c>
      <c r="U28" s="4">
        <f t="shared" si="6"/>
        <v>8024100</v>
      </c>
      <c r="V28" s="5">
        <v>2.9500000000000002E-2</v>
      </c>
    </row>
    <row r="29" spans="1:22" x14ac:dyDescent="0.2">
      <c r="A29" s="16" t="s">
        <v>325</v>
      </c>
      <c r="B29" s="4">
        <v>230490</v>
      </c>
      <c r="C29" s="4">
        <v>117295</v>
      </c>
      <c r="D29" s="4">
        <v>113195</v>
      </c>
      <c r="E29" s="4">
        <v>2586030000</v>
      </c>
      <c r="F29" s="4">
        <f t="shared" si="4"/>
        <v>327996883631</v>
      </c>
      <c r="G29" s="4">
        <v>0</v>
      </c>
      <c r="H29" s="4">
        <v>0</v>
      </c>
      <c r="I29" s="4">
        <v>0</v>
      </c>
      <c r="J29" s="4">
        <v>-5291220000</v>
      </c>
      <c r="K29">
        <f t="shared" si="5"/>
        <v>106367764000</v>
      </c>
      <c r="L29" s="4">
        <v>3746</v>
      </c>
      <c r="M29" s="4">
        <v>3253</v>
      </c>
      <c r="N29" s="4">
        <v>235</v>
      </c>
      <c r="O29" s="4">
        <v>215</v>
      </c>
      <c r="P29" s="4">
        <v>4975200</v>
      </c>
      <c r="Q29" s="4">
        <v>4159800</v>
      </c>
      <c r="R29" s="5">
        <v>1.32E-2</v>
      </c>
      <c r="S29" s="4">
        <v>9527600</v>
      </c>
      <c r="T29" s="4">
        <f t="shared" si="2"/>
        <v>10952460</v>
      </c>
      <c r="U29" s="4">
        <f t="shared" si="6"/>
        <v>8024100</v>
      </c>
      <c r="V29" s="5">
        <v>1.95E-2</v>
      </c>
    </row>
    <row r="30" spans="1:22" x14ac:dyDescent="0.2">
      <c r="A30" s="16" t="s">
        <v>324</v>
      </c>
      <c r="B30" s="4">
        <v>151610</v>
      </c>
      <c r="C30" s="4">
        <v>568002</v>
      </c>
      <c r="D30" s="4">
        <v>-416392</v>
      </c>
      <c r="E30" s="4">
        <v>-9460550000</v>
      </c>
      <c r="F30" s="4">
        <f t="shared" si="4"/>
        <v>325410853631</v>
      </c>
      <c r="G30" s="4">
        <v>0</v>
      </c>
      <c r="H30" s="4">
        <v>0</v>
      </c>
      <c r="I30" s="4">
        <v>0</v>
      </c>
      <c r="J30" s="4">
        <v>-351875000</v>
      </c>
      <c r="K30">
        <f t="shared" si="5"/>
        <v>111658984000</v>
      </c>
      <c r="L30" s="4">
        <v>2464</v>
      </c>
      <c r="M30" s="4">
        <v>3948</v>
      </c>
      <c r="N30" s="4">
        <v>198</v>
      </c>
      <c r="O30" s="4">
        <v>289</v>
      </c>
      <c r="P30" s="4">
        <v>3518000</v>
      </c>
      <c r="Q30" s="4">
        <v>5640700</v>
      </c>
      <c r="R30" s="5">
        <v>-6.5000000000000006E-3</v>
      </c>
      <c r="S30" s="4">
        <v>9688500</v>
      </c>
      <c r="T30" s="4">
        <f t="shared" si="2"/>
        <v>11164610</v>
      </c>
      <c r="U30" s="4">
        <f t="shared" si="6"/>
        <v>8024100</v>
      </c>
      <c r="V30" s="5">
        <v>2.1700000000000001E-2</v>
      </c>
    </row>
    <row r="31" spans="1:22" x14ac:dyDescent="0.2">
      <c r="A31" s="16" t="s">
        <v>323</v>
      </c>
      <c r="B31" s="4">
        <v>31700</v>
      </c>
      <c r="C31" s="4">
        <v>34305</v>
      </c>
      <c r="D31" s="4">
        <v>-2605</v>
      </c>
      <c r="E31" s="4">
        <v>-61520000</v>
      </c>
      <c r="F31" s="4">
        <f t="shared" si="4"/>
        <v>334871403631</v>
      </c>
      <c r="G31" s="4">
        <v>135200</v>
      </c>
      <c r="H31" s="4">
        <v>55500</v>
      </c>
      <c r="I31" s="4">
        <v>79700</v>
      </c>
      <c r="J31" s="4">
        <v>1810480000</v>
      </c>
      <c r="K31">
        <f t="shared" si="5"/>
        <v>112010859000</v>
      </c>
      <c r="L31" s="4">
        <v>2347</v>
      </c>
      <c r="M31" s="4">
        <v>2993</v>
      </c>
      <c r="N31" s="4">
        <v>181</v>
      </c>
      <c r="O31" s="4">
        <v>237</v>
      </c>
      <c r="P31" s="4">
        <v>3419500</v>
      </c>
      <c r="Q31" s="4">
        <v>4444000</v>
      </c>
      <c r="R31" s="5">
        <v>2.2000000000000001E-3</v>
      </c>
      <c r="S31" s="4">
        <v>8278300</v>
      </c>
      <c r="T31" s="4">
        <f t="shared" si="2"/>
        <v>11104220</v>
      </c>
      <c r="U31" s="4">
        <f t="shared" si="6"/>
        <v>8024100</v>
      </c>
      <c r="V31" s="5">
        <v>1.95E-2</v>
      </c>
    </row>
    <row r="32" spans="1:22" x14ac:dyDescent="0.2">
      <c r="A32" s="16" t="s">
        <v>322</v>
      </c>
      <c r="B32" s="4">
        <v>621200</v>
      </c>
      <c r="C32" s="4">
        <v>299844</v>
      </c>
      <c r="D32" s="4">
        <v>321356</v>
      </c>
      <c r="E32" s="4">
        <v>7312980000</v>
      </c>
      <c r="F32" s="4">
        <f t="shared" si="4"/>
        <v>334932923631</v>
      </c>
      <c r="G32" s="4">
        <v>179000</v>
      </c>
      <c r="H32" s="4">
        <v>86388</v>
      </c>
      <c r="I32" s="4">
        <v>92612</v>
      </c>
      <c r="J32" s="4">
        <v>2134238000</v>
      </c>
      <c r="K32">
        <f t="shared" si="5"/>
        <v>110200379000</v>
      </c>
      <c r="L32" s="4">
        <v>5150</v>
      </c>
      <c r="M32" s="4">
        <v>4188</v>
      </c>
      <c r="N32" s="4">
        <v>538</v>
      </c>
      <c r="O32" s="4">
        <v>331</v>
      </c>
      <c r="P32" s="4">
        <v>9571000</v>
      </c>
      <c r="Q32" s="4">
        <v>6264100</v>
      </c>
      <c r="R32" s="5">
        <v>1.7899999999999999E-2</v>
      </c>
      <c r="S32" s="4">
        <v>16209300</v>
      </c>
      <c r="T32" s="4">
        <f t="shared" si="2"/>
        <v>10205530</v>
      </c>
      <c r="U32" s="4">
        <f t="shared" si="6"/>
        <v>8024100</v>
      </c>
      <c r="V32" s="5">
        <v>3.44E-2</v>
      </c>
    </row>
    <row r="33" spans="1:22" x14ac:dyDescent="0.2">
      <c r="A33" s="16" t="s">
        <v>321</v>
      </c>
      <c r="B33" s="4">
        <v>235210</v>
      </c>
      <c r="C33" s="4">
        <v>965344</v>
      </c>
      <c r="D33" s="4">
        <v>-730134</v>
      </c>
      <c r="E33" s="4">
        <v>-16246850000</v>
      </c>
      <c r="F33" s="4">
        <f t="shared" si="4"/>
        <v>327619943631</v>
      </c>
      <c r="G33" s="4">
        <v>92200</v>
      </c>
      <c r="H33" s="4">
        <v>43900</v>
      </c>
      <c r="I33" s="4">
        <v>48300</v>
      </c>
      <c r="J33" s="4">
        <v>1079490000</v>
      </c>
      <c r="K33">
        <f t="shared" si="5"/>
        <v>108066141000</v>
      </c>
      <c r="L33" s="4">
        <v>2771</v>
      </c>
      <c r="M33" s="4">
        <v>2568</v>
      </c>
      <c r="N33" s="4">
        <v>187</v>
      </c>
      <c r="O33" s="4">
        <v>206</v>
      </c>
      <c r="P33" s="4">
        <v>3601500</v>
      </c>
      <c r="Q33" s="4">
        <v>4169500</v>
      </c>
      <c r="R33" s="5">
        <v>1.3600000000000001E-2</v>
      </c>
      <c r="S33" s="4">
        <v>8024100</v>
      </c>
      <c r="T33" s="4">
        <f t="shared" si="2"/>
        <v>10105020</v>
      </c>
      <c r="U33" s="4">
        <f t="shared" si="6"/>
        <v>8639700</v>
      </c>
      <c r="V33" s="5">
        <v>1.78E-2</v>
      </c>
    </row>
    <row r="34" spans="1:22" x14ac:dyDescent="0.2">
      <c r="A34" s="16" t="s">
        <v>320</v>
      </c>
      <c r="B34" s="4">
        <v>66300</v>
      </c>
      <c r="C34" s="4">
        <v>253320</v>
      </c>
      <c r="D34" s="4">
        <v>-187020</v>
      </c>
      <c r="E34" s="4">
        <v>-4262420000</v>
      </c>
      <c r="F34" s="4">
        <f t="shared" si="4"/>
        <v>343866793631</v>
      </c>
      <c r="G34" s="4">
        <v>328500</v>
      </c>
      <c r="H34" s="4">
        <v>99300</v>
      </c>
      <c r="I34" s="4">
        <v>229200</v>
      </c>
      <c r="J34" s="4">
        <v>5079895000</v>
      </c>
      <c r="K34">
        <f t="shared" si="5"/>
        <v>106986651000</v>
      </c>
      <c r="L34" s="4">
        <v>2626</v>
      </c>
      <c r="M34" s="4">
        <v>6383</v>
      </c>
      <c r="N34" s="4">
        <v>172</v>
      </c>
      <c r="O34" s="4">
        <v>396</v>
      </c>
      <c r="P34" s="4">
        <v>3705800</v>
      </c>
      <c r="Q34" s="4">
        <v>9089800</v>
      </c>
      <c r="R34" s="5">
        <v>-1.8000000000000002E-2</v>
      </c>
      <c r="S34" s="4">
        <v>12862400</v>
      </c>
      <c r="T34" s="4">
        <f t="shared" si="2"/>
        <v>9827510</v>
      </c>
      <c r="U34" s="4">
        <f t="shared" si="6"/>
        <v>7205200</v>
      </c>
      <c r="V34" s="5">
        <v>3.0699999999999998E-2</v>
      </c>
    </row>
    <row r="35" spans="1:22" x14ac:dyDescent="0.2">
      <c r="A35" s="16" t="s">
        <v>319</v>
      </c>
      <c r="B35" s="4">
        <v>29210</v>
      </c>
      <c r="C35" s="4">
        <v>1633167</v>
      </c>
      <c r="D35" s="4">
        <v>-1603957</v>
      </c>
      <c r="E35" s="4">
        <v>-36331190000</v>
      </c>
      <c r="F35" s="4">
        <f t="shared" si="4"/>
        <v>348129213631</v>
      </c>
      <c r="G35" s="4">
        <v>0</v>
      </c>
      <c r="H35" s="4">
        <v>0</v>
      </c>
      <c r="I35" s="4">
        <v>0</v>
      </c>
      <c r="J35" s="4">
        <v>-200805000</v>
      </c>
      <c r="K35">
        <f t="shared" si="5"/>
        <v>101906756000</v>
      </c>
      <c r="L35" s="4">
        <v>1586</v>
      </c>
      <c r="M35" s="4">
        <v>4325</v>
      </c>
      <c r="N35" s="4">
        <v>131</v>
      </c>
      <c r="O35" s="4">
        <v>338</v>
      </c>
      <c r="P35" s="4">
        <v>2341400</v>
      </c>
      <c r="Q35" s="4">
        <v>6753200</v>
      </c>
      <c r="R35" s="5">
        <v>-6.6E-3</v>
      </c>
      <c r="S35" s="4">
        <v>9094600</v>
      </c>
      <c r="T35" s="4">
        <f t="shared" si="2"/>
        <v>9660938</v>
      </c>
      <c r="U35" s="4">
        <f t="shared" si="6"/>
        <v>7205200</v>
      </c>
      <c r="V35" s="5">
        <v>1.1000000000000001E-2</v>
      </c>
    </row>
    <row r="36" spans="1:22" x14ac:dyDescent="0.2">
      <c r="A36" s="16" t="s">
        <v>318</v>
      </c>
      <c r="B36" s="4">
        <v>24600</v>
      </c>
      <c r="C36" s="4">
        <v>411670</v>
      </c>
      <c r="D36" s="4">
        <v>-387070</v>
      </c>
      <c r="E36" s="4">
        <v>-8845030000</v>
      </c>
      <c r="F36" s="4">
        <f t="shared" si="4"/>
        <v>384460403631</v>
      </c>
      <c r="G36" s="4">
        <v>170900</v>
      </c>
      <c r="H36" s="4">
        <v>161200</v>
      </c>
      <c r="I36" s="4">
        <v>9700</v>
      </c>
      <c r="J36" s="4">
        <v>234795000</v>
      </c>
      <c r="K36">
        <f t="shared" si="5"/>
        <v>102107561000</v>
      </c>
      <c r="L36" s="4">
        <v>3197</v>
      </c>
      <c r="M36" s="4">
        <v>6310</v>
      </c>
      <c r="N36" s="4">
        <v>342</v>
      </c>
      <c r="O36" s="4">
        <v>446</v>
      </c>
      <c r="P36" s="4">
        <v>5338800</v>
      </c>
      <c r="Q36" s="4">
        <v>8172200</v>
      </c>
      <c r="R36" s="5">
        <v>-1.54E-2</v>
      </c>
      <c r="S36" s="4">
        <v>14276400</v>
      </c>
      <c r="T36" s="4">
        <f t="shared" si="2"/>
        <v>9633028</v>
      </c>
      <c r="U36" s="4">
        <f t="shared" si="6"/>
        <v>7205200</v>
      </c>
      <c r="V36" s="5">
        <v>2.1700000000000001E-2</v>
      </c>
    </row>
    <row r="37" spans="1:22" x14ac:dyDescent="0.2">
      <c r="A37" s="16" t="s">
        <v>317</v>
      </c>
      <c r="B37" s="4">
        <v>47900</v>
      </c>
      <c r="C37" s="4">
        <v>1035951</v>
      </c>
      <c r="D37" s="4">
        <v>-988051</v>
      </c>
      <c r="E37" s="4">
        <v>-22839360000</v>
      </c>
      <c r="F37" s="4">
        <f t="shared" si="4"/>
        <v>393305433631</v>
      </c>
      <c r="G37" s="4">
        <v>150000</v>
      </c>
      <c r="H37" s="4">
        <v>0</v>
      </c>
      <c r="I37" s="4">
        <v>150000</v>
      </c>
      <c r="J37" s="4">
        <v>3477500000</v>
      </c>
      <c r="K37">
        <f t="shared" si="5"/>
        <v>101872766000</v>
      </c>
      <c r="L37" s="4">
        <v>2879</v>
      </c>
      <c r="M37" s="4">
        <v>3285</v>
      </c>
      <c r="N37" s="4">
        <v>173</v>
      </c>
      <c r="O37" s="4">
        <v>277</v>
      </c>
      <c r="P37" s="4">
        <v>3297800</v>
      </c>
      <c r="Q37" s="4">
        <v>4986200</v>
      </c>
      <c r="R37" s="5">
        <v>-1.0800000000000001E-2</v>
      </c>
      <c r="S37" s="4">
        <v>8639700</v>
      </c>
      <c r="T37" s="4">
        <f t="shared" si="2"/>
        <v>9908378</v>
      </c>
      <c r="U37" s="4">
        <f t="shared" si="6"/>
        <v>7205200</v>
      </c>
      <c r="V37" s="5">
        <v>1.4999999999999999E-2</v>
      </c>
    </row>
    <row r="38" spans="1:22" x14ac:dyDescent="0.2">
      <c r="A38" s="16" t="s">
        <v>316</v>
      </c>
      <c r="B38" s="4">
        <v>60575</v>
      </c>
      <c r="C38" s="4">
        <v>307400</v>
      </c>
      <c r="D38" s="4">
        <v>-246825</v>
      </c>
      <c r="E38" s="4">
        <v>-5706200000</v>
      </c>
      <c r="F38" s="4">
        <f t="shared" si="4"/>
        <v>416144793631</v>
      </c>
      <c r="G38" s="4">
        <v>0</v>
      </c>
      <c r="H38" s="4">
        <v>0</v>
      </c>
      <c r="I38" s="4">
        <v>0</v>
      </c>
      <c r="J38" s="4">
        <v>-2403330000</v>
      </c>
      <c r="K38">
        <f t="shared" si="5"/>
        <v>98395266000</v>
      </c>
      <c r="L38" s="4">
        <v>3870</v>
      </c>
      <c r="M38" s="4">
        <v>5638</v>
      </c>
      <c r="N38" s="4">
        <v>427</v>
      </c>
      <c r="O38" s="4">
        <v>413</v>
      </c>
      <c r="P38" s="4">
        <v>7507700</v>
      </c>
      <c r="Q38" s="4">
        <v>7738100</v>
      </c>
      <c r="R38" s="5">
        <v>-2.0999999999999999E-3</v>
      </c>
      <c r="S38" s="4">
        <v>15246100</v>
      </c>
      <c r="T38" s="4">
        <f t="shared" si="2"/>
        <v>10834198</v>
      </c>
      <c r="U38" s="4">
        <f t="shared" si="6"/>
        <v>7019000</v>
      </c>
      <c r="V38" s="5">
        <v>3.1800000000000002E-2</v>
      </c>
    </row>
    <row r="39" spans="1:22" x14ac:dyDescent="0.2">
      <c r="A39" s="16" t="s">
        <v>315</v>
      </c>
      <c r="B39" s="4">
        <v>58980</v>
      </c>
      <c r="C39" s="4">
        <v>102216</v>
      </c>
      <c r="D39" s="4">
        <v>-43236</v>
      </c>
      <c r="E39" s="4">
        <v>-1015400000</v>
      </c>
      <c r="F39" s="4">
        <f t="shared" ref="F39:F44" si="7">E39+F40</f>
        <v>421850993631</v>
      </c>
      <c r="G39" s="4">
        <v>293600</v>
      </c>
      <c r="H39" s="4">
        <v>30000</v>
      </c>
      <c r="I39" s="4">
        <v>263600</v>
      </c>
      <c r="J39" s="4">
        <v>6140480000</v>
      </c>
      <c r="K39">
        <f t="shared" ref="K39:K44" si="8">K40+J39</f>
        <v>100798596000</v>
      </c>
      <c r="L39" s="4">
        <v>1896</v>
      </c>
      <c r="M39" s="4">
        <v>2884</v>
      </c>
      <c r="N39" s="4">
        <v>151</v>
      </c>
      <c r="O39" s="4">
        <v>209</v>
      </c>
      <c r="P39" s="4">
        <v>2649100</v>
      </c>
      <c r="Q39" s="4">
        <v>3990700</v>
      </c>
      <c r="R39" s="5">
        <v>-2.0999999999999999E-3</v>
      </c>
      <c r="S39" s="4">
        <v>7205200</v>
      </c>
      <c r="T39" s="4">
        <f t="shared" ref="T39:T44" si="9">AVERAGE(S40:S49)</f>
        <v>11747628</v>
      </c>
      <c r="U39" s="4">
        <f t="shared" ref="U39:U44" si="10">MIN(S40:S44)</f>
        <v>7019000</v>
      </c>
      <c r="V39" s="5">
        <v>1.2800000000000001E-2</v>
      </c>
    </row>
    <row r="40" spans="1:22" x14ac:dyDescent="0.2">
      <c r="A40" s="16" t="s">
        <v>314</v>
      </c>
      <c r="B40" s="4">
        <v>916100</v>
      </c>
      <c r="C40" s="4">
        <v>64754</v>
      </c>
      <c r="D40" s="4">
        <v>851346</v>
      </c>
      <c r="E40" s="4">
        <v>20063300000</v>
      </c>
      <c r="F40" s="4">
        <f t="shared" si="7"/>
        <v>422866393631</v>
      </c>
      <c r="G40" s="4">
        <v>0</v>
      </c>
      <c r="H40" s="4">
        <v>0</v>
      </c>
      <c r="I40" s="4">
        <v>0</v>
      </c>
      <c r="J40" s="4">
        <v>-1861325000</v>
      </c>
      <c r="K40">
        <f t="shared" si="8"/>
        <v>94658116000</v>
      </c>
      <c r="L40" s="4">
        <v>3695</v>
      </c>
      <c r="M40" s="4">
        <v>4049</v>
      </c>
      <c r="N40" s="4">
        <v>323</v>
      </c>
      <c r="O40" s="4">
        <v>322</v>
      </c>
      <c r="P40" s="4">
        <v>5498400</v>
      </c>
      <c r="Q40" s="4">
        <v>6029100</v>
      </c>
      <c r="R40" s="5">
        <v>6.5000000000000006E-3</v>
      </c>
      <c r="S40" s="4">
        <v>11810000</v>
      </c>
      <c r="T40" s="4">
        <f t="shared" si="9"/>
        <v>11837118</v>
      </c>
      <c r="U40" s="4">
        <f t="shared" si="10"/>
        <v>7019000</v>
      </c>
      <c r="V40" s="5">
        <v>2.52E-2</v>
      </c>
    </row>
    <row r="41" spans="1:22" x14ac:dyDescent="0.2">
      <c r="A41" s="16" t="s">
        <v>310</v>
      </c>
      <c r="B41" s="4">
        <v>7100</v>
      </c>
      <c r="C41" s="4">
        <v>24300</v>
      </c>
      <c r="D41" s="4">
        <v>-17200</v>
      </c>
      <c r="E41" s="4">
        <v>-399710000</v>
      </c>
      <c r="F41" s="4">
        <f t="shared" si="7"/>
        <v>402803093631</v>
      </c>
      <c r="G41" s="4">
        <v>256600</v>
      </c>
      <c r="H41" s="4">
        <v>300</v>
      </c>
      <c r="I41" s="4">
        <v>256300</v>
      </c>
      <c r="J41" s="4">
        <v>5945115000</v>
      </c>
      <c r="K41">
        <f t="shared" si="8"/>
        <v>96519441000</v>
      </c>
      <c r="L41" s="4">
        <v>2122</v>
      </c>
      <c r="M41" s="4">
        <v>1789</v>
      </c>
      <c r="N41" s="4">
        <v>216</v>
      </c>
      <c r="O41" s="4">
        <v>200</v>
      </c>
      <c r="P41" s="4">
        <v>3887000</v>
      </c>
      <c r="Q41" s="4">
        <v>3220300</v>
      </c>
      <c r="R41" s="5">
        <v>6.5000000000000006E-3</v>
      </c>
      <c r="S41" s="4">
        <v>7674400</v>
      </c>
      <c r="T41" s="4">
        <f t="shared" si="9"/>
        <v>12105528</v>
      </c>
      <c r="U41" s="4">
        <f t="shared" si="10"/>
        <v>7019000</v>
      </c>
      <c r="V41" s="5">
        <v>1.0800000000000001E-2</v>
      </c>
    </row>
    <row r="42" spans="1:22" x14ac:dyDescent="0.2">
      <c r="A42" s="16" t="s">
        <v>309</v>
      </c>
      <c r="B42" s="4">
        <v>44700</v>
      </c>
      <c r="C42" s="4">
        <v>317689</v>
      </c>
      <c r="D42" s="4">
        <v>-272989</v>
      </c>
      <c r="E42" s="4">
        <v>-6323910000</v>
      </c>
      <c r="F42" s="4">
        <f t="shared" si="7"/>
        <v>403202803631</v>
      </c>
      <c r="G42" s="4">
        <v>0</v>
      </c>
      <c r="H42" s="4">
        <v>0</v>
      </c>
      <c r="I42" s="4">
        <v>0</v>
      </c>
      <c r="J42" s="4">
        <v>-1106570000</v>
      </c>
      <c r="K42">
        <f t="shared" si="8"/>
        <v>90574326000</v>
      </c>
      <c r="L42" s="4">
        <v>2131</v>
      </c>
      <c r="M42" s="4">
        <v>2375</v>
      </c>
      <c r="N42" s="4">
        <v>173</v>
      </c>
      <c r="O42" s="4">
        <v>230</v>
      </c>
      <c r="P42" s="4">
        <v>3135400</v>
      </c>
      <c r="Q42" s="4">
        <v>3668200</v>
      </c>
      <c r="R42" s="5">
        <v>0</v>
      </c>
      <c r="S42" s="4">
        <v>7222400</v>
      </c>
      <c r="T42" s="4">
        <f t="shared" si="9"/>
        <v>11999788</v>
      </c>
      <c r="U42" s="4">
        <f t="shared" si="10"/>
        <v>7019000</v>
      </c>
      <c r="V42" s="5">
        <v>1.29E-2</v>
      </c>
    </row>
    <row r="43" spans="1:22" x14ac:dyDescent="0.2">
      <c r="A43" s="16" t="s">
        <v>306</v>
      </c>
      <c r="B43" s="4">
        <v>117000</v>
      </c>
      <c r="C43" s="4">
        <v>60400</v>
      </c>
      <c r="D43" s="4">
        <v>56600</v>
      </c>
      <c r="E43" s="4">
        <v>1309600000</v>
      </c>
      <c r="F43" s="4">
        <f t="shared" si="7"/>
        <v>409526713631</v>
      </c>
      <c r="G43" s="4">
        <v>310000</v>
      </c>
      <c r="H43" s="4">
        <v>0</v>
      </c>
      <c r="I43" s="4">
        <v>310000</v>
      </c>
      <c r="J43" s="4">
        <v>7202030000</v>
      </c>
      <c r="K43">
        <f t="shared" si="8"/>
        <v>91680896000</v>
      </c>
      <c r="L43" s="4">
        <v>1820</v>
      </c>
      <c r="M43" s="4">
        <v>2079</v>
      </c>
      <c r="N43" s="4">
        <v>145</v>
      </c>
      <c r="O43" s="4">
        <v>176</v>
      </c>
      <c r="P43" s="4">
        <v>3623600</v>
      </c>
      <c r="Q43" s="4">
        <v>3324700</v>
      </c>
      <c r="R43" s="5">
        <v>8.8000000000000005E-3</v>
      </c>
      <c r="S43" s="4">
        <v>7019000</v>
      </c>
      <c r="T43" s="4">
        <f t="shared" si="9"/>
        <v>13813158</v>
      </c>
      <c r="U43" s="4">
        <f t="shared" si="10"/>
        <v>7428880</v>
      </c>
      <c r="V43" s="5">
        <v>1.3000000000000001E-2</v>
      </c>
    </row>
    <row r="44" spans="1:22" x14ac:dyDescent="0.2">
      <c r="A44" s="16" t="s">
        <v>305</v>
      </c>
      <c r="B44" s="4">
        <v>500009</v>
      </c>
      <c r="C44" s="4">
        <v>276273</v>
      </c>
      <c r="D44" s="4">
        <v>223736</v>
      </c>
      <c r="E44" s="4">
        <v>5131630000</v>
      </c>
      <c r="F44" s="4">
        <f t="shared" si="7"/>
        <v>408217113631</v>
      </c>
      <c r="G44" s="4">
        <v>100000</v>
      </c>
      <c r="H44" s="4">
        <v>150800</v>
      </c>
      <c r="I44" s="4">
        <v>-50800</v>
      </c>
      <c r="J44" s="4">
        <v>-1191930000</v>
      </c>
      <c r="K44">
        <f t="shared" si="8"/>
        <v>84478866000</v>
      </c>
      <c r="L44" s="4">
        <v>2741</v>
      </c>
      <c r="M44" s="4">
        <v>3583</v>
      </c>
      <c r="N44" s="4">
        <v>240</v>
      </c>
      <c r="O44" s="4">
        <v>279</v>
      </c>
      <c r="P44" s="4">
        <v>4355600</v>
      </c>
      <c r="Q44" s="4">
        <v>5678100</v>
      </c>
      <c r="R44" s="5">
        <v>0</v>
      </c>
      <c r="S44" s="4">
        <v>10087300</v>
      </c>
      <c r="T44" s="4">
        <f t="shared" si="9"/>
        <v>13680108</v>
      </c>
      <c r="U44" s="4">
        <f t="shared" si="10"/>
        <v>7428880</v>
      </c>
      <c r="V44" s="5">
        <v>2.1499999999999998E-2</v>
      </c>
    </row>
    <row r="45" spans="1:22" x14ac:dyDescent="0.2">
      <c r="A45" s="16" t="s">
        <v>304</v>
      </c>
      <c r="B45" s="4">
        <v>618590</v>
      </c>
      <c r="C45" s="4">
        <v>1304280</v>
      </c>
      <c r="D45" s="4">
        <v>-685690</v>
      </c>
      <c r="E45" s="4">
        <v>-15649855305</v>
      </c>
      <c r="F45" s="4">
        <f t="shared" ref="F45:F55" si="11">E45+F46</f>
        <v>403085483631</v>
      </c>
      <c r="G45" s="4">
        <v>371080</v>
      </c>
      <c r="H45" s="4">
        <v>4400</v>
      </c>
      <c r="I45" s="4">
        <v>366680</v>
      </c>
      <c r="J45" s="4">
        <v>8395586000</v>
      </c>
      <c r="K45">
        <f t="shared" ref="K45:K55" si="12">K46+J45</f>
        <v>85670796000</v>
      </c>
      <c r="L45" s="4">
        <v>1742</v>
      </c>
      <c r="M45" s="4">
        <v>2432</v>
      </c>
      <c r="N45" s="4">
        <v>200</v>
      </c>
      <c r="O45" s="4">
        <v>180</v>
      </c>
      <c r="P45" s="4">
        <v>3182500</v>
      </c>
      <c r="Q45" s="4">
        <v>3778100</v>
      </c>
      <c r="R45" s="5">
        <v>0</v>
      </c>
      <c r="S45" s="4">
        <v>7428880</v>
      </c>
      <c r="T45" s="4">
        <f t="shared" ref="T45:T61" si="13">AVERAGE(S46:S55)</f>
        <v>14174300</v>
      </c>
      <c r="U45" s="4">
        <f t="shared" ref="U45:U55" si="14">MIN(S46:S50)</f>
        <v>11393200</v>
      </c>
      <c r="V45" s="5">
        <v>1.3100000000000001E-2</v>
      </c>
    </row>
    <row r="46" spans="1:22" x14ac:dyDescent="0.2">
      <c r="A46" s="16" t="s">
        <v>303</v>
      </c>
      <c r="B46" s="4">
        <v>3236000</v>
      </c>
      <c r="C46" s="4">
        <v>716000</v>
      </c>
      <c r="D46" s="4">
        <v>2520000</v>
      </c>
      <c r="E46" s="4">
        <v>57444273749</v>
      </c>
      <c r="F46" s="4">
        <f t="shared" si="11"/>
        <v>418735338936</v>
      </c>
      <c r="G46" s="4">
        <v>301100</v>
      </c>
      <c r="H46" s="4">
        <v>10300</v>
      </c>
      <c r="I46" s="4">
        <v>290800</v>
      </c>
      <c r="J46" s="4">
        <v>6629660000</v>
      </c>
      <c r="K46">
        <f t="shared" si="12"/>
        <v>77275210000</v>
      </c>
      <c r="L46" s="4">
        <v>2649</v>
      </c>
      <c r="M46" s="4">
        <v>5297</v>
      </c>
      <c r="N46" s="4">
        <v>213</v>
      </c>
      <c r="O46" s="4">
        <v>468</v>
      </c>
      <c r="P46" s="4">
        <v>3925800</v>
      </c>
      <c r="Q46" s="4">
        <v>8049800</v>
      </c>
      <c r="R46" s="5">
        <v>-1.09E-2</v>
      </c>
      <c r="S46" s="4">
        <v>13997300</v>
      </c>
      <c r="T46" s="4">
        <f t="shared" si="13"/>
        <v>14065397.1</v>
      </c>
      <c r="U46" s="4">
        <f t="shared" si="14"/>
        <v>10358500</v>
      </c>
      <c r="V46" s="5">
        <v>2.3799999999999998E-2</v>
      </c>
    </row>
    <row r="47" spans="1:22" x14ac:dyDescent="0.2">
      <c r="A47" s="16" t="s">
        <v>299</v>
      </c>
      <c r="B47" s="4">
        <v>3012900</v>
      </c>
      <c r="C47" s="4">
        <v>586400</v>
      </c>
      <c r="D47" s="4">
        <v>2426500</v>
      </c>
      <c r="E47" s="4">
        <v>55282665187</v>
      </c>
      <c r="F47" s="4">
        <f t="shared" si="11"/>
        <v>361291065187</v>
      </c>
      <c r="G47" s="4">
        <v>254200</v>
      </c>
      <c r="H47" s="4">
        <v>59907</v>
      </c>
      <c r="I47" s="4">
        <v>194293</v>
      </c>
      <c r="J47" s="4">
        <v>4393736000</v>
      </c>
      <c r="K47">
        <f t="shared" si="12"/>
        <v>70645550000</v>
      </c>
      <c r="L47" s="4">
        <v>2687</v>
      </c>
      <c r="M47" s="4">
        <v>3476</v>
      </c>
      <c r="N47" s="4">
        <v>263</v>
      </c>
      <c r="O47" s="4">
        <v>225</v>
      </c>
      <c r="P47" s="4">
        <v>4497300</v>
      </c>
      <c r="Q47" s="4">
        <v>4379700</v>
      </c>
      <c r="R47" s="5">
        <v>1.32E-2</v>
      </c>
      <c r="S47" s="4">
        <v>11393200</v>
      </c>
      <c r="T47" s="4">
        <f t="shared" si="13"/>
        <v>14906233.1</v>
      </c>
      <c r="U47" s="4">
        <f t="shared" si="14"/>
        <v>6165000</v>
      </c>
      <c r="V47" s="5">
        <v>2.3799999999999998E-2</v>
      </c>
    </row>
    <row r="48" spans="1:22" x14ac:dyDescent="0.2">
      <c r="A48" s="16" t="s">
        <v>298</v>
      </c>
      <c r="B48" s="4">
        <v>3041100</v>
      </c>
      <c r="C48" s="4">
        <v>1284900</v>
      </c>
      <c r="D48" s="4">
        <v>1756200</v>
      </c>
      <c r="E48" s="4">
        <v>40905360000</v>
      </c>
      <c r="F48" s="4">
        <f t="shared" si="11"/>
        <v>306008400000</v>
      </c>
      <c r="G48" s="4">
        <v>1300000</v>
      </c>
      <c r="H48" s="4">
        <v>1049000</v>
      </c>
      <c r="I48" s="4">
        <v>251000</v>
      </c>
      <c r="J48" s="4">
        <v>6208755000</v>
      </c>
      <c r="K48">
        <f t="shared" si="12"/>
        <v>66251814000</v>
      </c>
      <c r="L48" s="4">
        <v>4788</v>
      </c>
      <c r="M48" s="4">
        <v>7476</v>
      </c>
      <c r="N48" s="4">
        <v>484</v>
      </c>
      <c r="O48" s="4">
        <v>725</v>
      </c>
      <c r="P48" s="4">
        <v>8709500</v>
      </c>
      <c r="Q48" s="4">
        <v>12430400</v>
      </c>
      <c r="R48" s="5">
        <v>-3.0600000000000002E-2</v>
      </c>
      <c r="S48" s="4">
        <v>24504300</v>
      </c>
      <c r="T48" s="4">
        <f t="shared" si="13"/>
        <v>13044485.1</v>
      </c>
      <c r="U48" s="4">
        <f t="shared" si="14"/>
        <v>6165000</v>
      </c>
      <c r="V48" s="5">
        <v>2.98E-2</v>
      </c>
    </row>
    <row r="49" spans="1:22" x14ac:dyDescent="0.2">
      <c r="A49" s="16" t="s">
        <v>286</v>
      </c>
      <c r="B49" s="4">
        <v>3526600</v>
      </c>
      <c r="C49" s="4">
        <v>16514</v>
      </c>
      <c r="D49" s="4">
        <v>3510086</v>
      </c>
      <c r="E49" s="4">
        <v>83258380000</v>
      </c>
      <c r="F49" s="4">
        <f t="shared" si="11"/>
        <v>265103040000</v>
      </c>
      <c r="G49" s="4">
        <v>1008800</v>
      </c>
      <c r="H49" s="4">
        <v>0</v>
      </c>
      <c r="I49" s="4">
        <v>1008800</v>
      </c>
      <c r="J49" s="4">
        <v>23489380000</v>
      </c>
      <c r="K49">
        <f t="shared" si="12"/>
        <v>60043059000</v>
      </c>
      <c r="L49" s="4">
        <v>6786</v>
      </c>
      <c r="M49" s="4">
        <v>2112</v>
      </c>
      <c r="N49" s="4">
        <v>590</v>
      </c>
      <c r="O49" s="4">
        <v>223</v>
      </c>
      <c r="P49" s="4">
        <v>10141800</v>
      </c>
      <c r="Q49" s="4">
        <v>3888000</v>
      </c>
      <c r="R49" s="5">
        <v>1.95E-2</v>
      </c>
      <c r="S49" s="4">
        <v>16339500</v>
      </c>
      <c r="T49" s="4">
        <f t="shared" si="13"/>
        <v>12664222.9</v>
      </c>
      <c r="U49" s="4">
        <f t="shared" si="14"/>
        <v>6165000</v>
      </c>
      <c r="V49" s="5">
        <v>2.3300000000000001E-2</v>
      </c>
    </row>
    <row r="50" spans="1:22" x14ac:dyDescent="0.2">
      <c r="A50" s="16" t="s">
        <v>285</v>
      </c>
      <c r="B50" s="4">
        <v>645200</v>
      </c>
      <c r="C50" s="4">
        <v>116200</v>
      </c>
      <c r="D50" s="4">
        <v>529000</v>
      </c>
      <c r="E50" s="4">
        <v>12231710000</v>
      </c>
      <c r="F50" s="4">
        <f t="shared" si="11"/>
        <v>181844660000</v>
      </c>
      <c r="G50" s="4">
        <v>1050000</v>
      </c>
      <c r="H50" s="4">
        <v>100000</v>
      </c>
      <c r="I50" s="4">
        <v>950000</v>
      </c>
      <c r="J50" s="4">
        <v>21761470000</v>
      </c>
      <c r="K50">
        <f t="shared" si="12"/>
        <v>36553679000</v>
      </c>
      <c r="L50" s="4">
        <v>4918</v>
      </c>
      <c r="M50" s="4">
        <v>2595</v>
      </c>
      <c r="N50" s="4">
        <v>466</v>
      </c>
      <c r="O50" s="4">
        <v>256</v>
      </c>
      <c r="P50" s="4">
        <v>7961500</v>
      </c>
      <c r="Q50" s="4">
        <v>4244200</v>
      </c>
      <c r="R50" s="5">
        <v>1.1000000000000001E-2</v>
      </c>
      <c r="S50" s="4">
        <v>12704900</v>
      </c>
      <c r="T50" s="4">
        <f t="shared" si="13"/>
        <v>12433122.699999999</v>
      </c>
      <c r="U50" s="4">
        <f t="shared" si="14"/>
        <v>6165000</v>
      </c>
      <c r="V50" s="5">
        <v>2.7900000000000001E-2</v>
      </c>
    </row>
    <row r="51" spans="1:22" x14ac:dyDescent="0.2">
      <c r="A51" s="16" t="s">
        <v>284</v>
      </c>
      <c r="B51" s="4">
        <v>489400</v>
      </c>
      <c r="C51" s="4">
        <v>64700</v>
      </c>
      <c r="D51" s="4">
        <v>424700</v>
      </c>
      <c r="E51" s="4">
        <v>9730610000</v>
      </c>
      <c r="F51" s="4">
        <f t="shared" si="11"/>
        <v>169612950000</v>
      </c>
      <c r="G51" s="4">
        <v>0</v>
      </c>
      <c r="H51" s="4">
        <v>0</v>
      </c>
      <c r="I51" s="4">
        <v>0</v>
      </c>
      <c r="J51" s="4">
        <v>-1247765000</v>
      </c>
      <c r="K51">
        <f t="shared" si="12"/>
        <v>14792209000</v>
      </c>
      <c r="L51" s="4">
        <v>2382</v>
      </c>
      <c r="M51" s="4">
        <v>2607</v>
      </c>
      <c r="N51" s="4">
        <v>350</v>
      </c>
      <c r="O51" s="4">
        <v>300</v>
      </c>
      <c r="P51" s="4">
        <v>4895500</v>
      </c>
      <c r="Q51" s="4">
        <v>4889300</v>
      </c>
      <c r="R51" s="5">
        <v>0</v>
      </c>
      <c r="S51" s="4">
        <v>10358500</v>
      </c>
      <c r="T51" s="4">
        <f t="shared" si="13"/>
        <v>13358284.5</v>
      </c>
      <c r="U51" s="4">
        <f t="shared" si="14"/>
        <v>6165000</v>
      </c>
      <c r="V51" s="5">
        <v>1.09E-2</v>
      </c>
    </row>
    <row r="52" spans="1:22" x14ac:dyDescent="0.2">
      <c r="A52" s="16" t="s">
        <v>283</v>
      </c>
      <c r="B52" s="4">
        <v>35600</v>
      </c>
      <c r="C52" s="4">
        <v>71900</v>
      </c>
      <c r="D52" s="4">
        <v>-36300</v>
      </c>
      <c r="E52" s="4">
        <v>-830460000</v>
      </c>
      <c r="F52" s="4">
        <f t="shared" si="11"/>
        <v>159882340000</v>
      </c>
      <c r="G52" s="4">
        <v>190000</v>
      </c>
      <c r="H52" s="4">
        <v>3300</v>
      </c>
      <c r="I52" s="4">
        <v>186700</v>
      </c>
      <c r="J52" s="4">
        <v>4290540000</v>
      </c>
      <c r="K52">
        <f t="shared" si="12"/>
        <v>16039974000</v>
      </c>
      <c r="L52" s="4">
        <v>1891</v>
      </c>
      <c r="M52" s="4">
        <v>2862</v>
      </c>
      <c r="N52" s="4">
        <v>128</v>
      </c>
      <c r="O52" s="4">
        <v>179</v>
      </c>
      <c r="P52" s="4">
        <v>2388100</v>
      </c>
      <c r="Q52" s="4">
        <v>3435900</v>
      </c>
      <c r="R52" s="5">
        <v>-8.6999999999999994E-3</v>
      </c>
      <c r="S52" s="4">
        <v>6165000</v>
      </c>
      <c r="T52" s="4">
        <f t="shared" si="13"/>
        <v>14426764.5</v>
      </c>
      <c r="U52" s="4">
        <f t="shared" si="14"/>
        <v>8756800</v>
      </c>
      <c r="V52" s="5">
        <v>1.7299999999999999E-2</v>
      </c>
    </row>
    <row r="53" spans="1:22" x14ac:dyDescent="0.2">
      <c r="A53" s="16" t="s">
        <v>282</v>
      </c>
      <c r="B53" s="4">
        <v>1649600</v>
      </c>
      <c r="C53" s="4">
        <v>70500</v>
      </c>
      <c r="D53" s="4">
        <v>1579100</v>
      </c>
      <c r="E53" s="4">
        <v>36351330000</v>
      </c>
      <c r="F53" s="4">
        <f t="shared" si="11"/>
        <v>160712800000</v>
      </c>
      <c r="G53" s="4">
        <v>63400</v>
      </c>
      <c r="H53" s="4">
        <v>40000</v>
      </c>
      <c r="I53" s="4">
        <v>23400</v>
      </c>
      <c r="J53" s="4">
        <v>534700000</v>
      </c>
      <c r="K53">
        <f t="shared" si="12"/>
        <v>11749434000</v>
      </c>
      <c r="L53" s="4">
        <v>8574</v>
      </c>
      <c r="M53" s="4">
        <v>5293</v>
      </c>
      <c r="N53" s="4">
        <v>883</v>
      </c>
      <c r="O53" s="4">
        <v>595</v>
      </c>
      <c r="P53" s="4">
        <v>14700200</v>
      </c>
      <c r="Q53" s="4">
        <v>10426000</v>
      </c>
      <c r="R53" s="5">
        <v>2.4500000000000001E-2</v>
      </c>
      <c r="S53" s="4">
        <v>25152700</v>
      </c>
      <c r="T53" s="4">
        <f t="shared" si="13"/>
        <v>12993340.5</v>
      </c>
      <c r="U53" s="4">
        <f t="shared" si="14"/>
        <v>5886820</v>
      </c>
      <c r="V53" s="5">
        <v>3.2199999999999999E-2</v>
      </c>
    </row>
    <row r="54" spans="1:22" x14ac:dyDescent="0.2">
      <c r="A54" s="16" t="s">
        <v>281</v>
      </c>
      <c r="B54" s="4">
        <v>667400</v>
      </c>
      <c r="C54" s="4">
        <v>288300</v>
      </c>
      <c r="D54" s="4">
        <v>379100</v>
      </c>
      <c r="E54" s="4">
        <v>8576480000</v>
      </c>
      <c r="F54" s="4">
        <f t="shared" si="11"/>
        <v>124361470000</v>
      </c>
      <c r="K54">
        <f t="shared" si="12"/>
        <v>11214734000</v>
      </c>
      <c r="L54" s="4">
        <v>1776</v>
      </c>
      <c r="M54" s="4">
        <v>2963</v>
      </c>
      <c r="N54" s="4">
        <v>167</v>
      </c>
      <c r="O54" s="4">
        <v>309</v>
      </c>
      <c r="P54" s="4">
        <v>2855600</v>
      </c>
      <c r="Q54" s="4">
        <v>5897800</v>
      </c>
      <c r="R54" s="5">
        <v>-2.2000000000000001E-3</v>
      </c>
      <c r="S54" s="4">
        <v>8756800</v>
      </c>
      <c r="T54" s="4">
        <f t="shared" si="13"/>
        <v>13035831.5</v>
      </c>
      <c r="U54" s="4">
        <f t="shared" si="14"/>
        <v>5886820</v>
      </c>
      <c r="V54" s="5">
        <v>1.7600000000000001E-2</v>
      </c>
    </row>
    <row r="55" spans="1:22" x14ac:dyDescent="0.2">
      <c r="A55" s="16" t="s">
        <v>280</v>
      </c>
      <c r="B55" s="4">
        <v>376200</v>
      </c>
      <c r="C55" s="4">
        <v>372600</v>
      </c>
      <c r="D55" s="4">
        <v>3600</v>
      </c>
      <c r="E55" s="4">
        <v>113440000</v>
      </c>
      <c r="F55" s="4">
        <f t="shared" si="11"/>
        <v>115784990000</v>
      </c>
      <c r="G55" s="4">
        <v>0</v>
      </c>
      <c r="H55" s="4">
        <v>0</v>
      </c>
      <c r="I55" s="4">
        <v>0</v>
      </c>
      <c r="J55" s="4">
        <v>167795000</v>
      </c>
      <c r="K55">
        <f t="shared" si="12"/>
        <v>11214734000</v>
      </c>
      <c r="L55" s="4">
        <v>3641</v>
      </c>
      <c r="M55" s="4">
        <v>3479</v>
      </c>
      <c r="N55" s="4">
        <v>350</v>
      </c>
      <c r="O55" s="4">
        <v>348</v>
      </c>
      <c r="P55" s="4">
        <v>5989600</v>
      </c>
      <c r="Q55" s="4">
        <v>5913200</v>
      </c>
      <c r="R55" s="5">
        <v>-2.2000000000000001E-3</v>
      </c>
      <c r="S55" s="4">
        <v>12370800</v>
      </c>
      <c r="T55" s="4">
        <f t="shared" si="13"/>
        <v>13077802.699999999</v>
      </c>
      <c r="U55" s="4">
        <f t="shared" si="14"/>
        <v>5886820</v>
      </c>
      <c r="V55" s="5">
        <v>2.4E-2</v>
      </c>
    </row>
    <row r="56" spans="1:22" x14ac:dyDescent="0.2">
      <c r="A56" s="16" t="s">
        <v>279</v>
      </c>
      <c r="B56" s="4">
        <v>464700</v>
      </c>
      <c r="C56" s="4">
        <v>433800</v>
      </c>
      <c r="D56" s="4">
        <v>30900</v>
      </c>
      <c r="E56" s="4">
        <v>718510000</v>
      </c>
      <c r="F56" s="4">
        <f t="shared" ref="F56:F130" si="15">E56+F57</f>
        <v>115671550000</v>
      </c>
      <c r="G56" s="4">
        <v>0</v>
      </c>
      <c r="H56" s="4">
        <v>0</v>
      </c>
      <c r="I56" s="4">
        <v>0</v>
      </c>
      <c r="J56" s="4">
        <v>-51290000</v>
      </c>
      <c r="K56">
        <f t="shared" ref="K56:K76" si="16">K57+J56</f>
        <v>11046939000</v>
      </c>
      <c r="L56" s="4">
        <v>2849</v>
      </c>
      <c r="M56" s="4">
        <v>4511</v>
      </c>
      <c r="N56" s="4">
        <v>255</v>
      </c>
      <c r="O56" s="4">
        <v>406</v>
      </c>
      <c r="P56" s="4">
        <v>4779800</v>
      </c>
      <c r="Q56" s="4">
        <v>7254400</v>
      </c>
      <c r="R56" s="5">
        <v>-1.3100000000000001E-2</v>
      </c>
      <c r="S56" s="4">
        <v>12908271</v>
      </c>
      <c r="T56" s="4">
        <f t="shared" si="13"/>
        <v>12502162.800000001</v>
      </c>
      <c r="U56" s="4">
        <f t="shared" ref="U56:U123" si="17">MIN(S57:S61)</f>
        <v>5886820</v>
      </c>
      <c r="V56" s="5">
        <v>2.4E-2</v>
      </c>
    </row>
    <row r="57" spans="1:22" x14ac:dyDescent="0.2">
      <c r="A57" s="16" t="s">
        <v>278</v>
      </c>
      <c r="B57" s="4">
        <v>426500</v>
      </c>
      <c r="C57" s="4">
        <v>1325572</v>
      </c>
      <c r="D57" s="4">
        <v>-899072</v>
      </c>
      <c r="E57" s="4">
        <v>-20168110000</v>
      </c>
      <c r="F57" s="4">
        <f t="shared" si="15"/>
        <v>114953040000</v>
      </c>
      <c r="G57" s="4">
        <v>150000</v>
      </c>
      <c r="H57" s="4">
        <v>0</v>
      </c>
      <c r="I57" s="4">
        <v>150000</v>
      </c>
      <c r="J57" s="4">
        <v>3346500000</v>
      </c>
      <c r="K57">
        <f t="shared" si="16"/>
        <v>11098229000</v>
      </c>
      <c r="L57" s="4">
        <v>6074</v>
      </c>
      <c r="M57" s="4">
        <v>3665</v>
      </c>
      <c r="N57" s="4">
        <v>550</v>
      </c>
      <c r="O57" s="4">
        <v>374</v>
      </c>
      <c r="P57" s="4">
        <v>10469400</v>
      </c>
      <c r="Q57" s="4">
        <v>6296200</v>
      </c>
      <c r="R57" s="5">
        <v>6.0199999999999997E-2</v>
      </c>
      <c r="S57" s="4">
        <v>19801560</v>
      </c>
      <c r="T57" s="4">
        <f t="shared" si="13"/>
        <v>11751244.1</v>
      </c>
      <c r="U57" s="4">
        <f t="shared" si="17"/>
        <v>5886820</v>
      </c>
      <c r="V57" s="5">
        <v>6.3399999999999998E-2</v>
      </c>
    </row>
    <row r="58" spans="1:22" x14ac:dyDescent="0.2">
      <c r="A58" s="16" t="s">
        <v>275</v>
      </c>
      <c r="B58" s="4">
        <v>326600</v>
      </c>
      <c r="C58" s="4">
        <v>351987</v>
      </c>
      <c r="D58" s="4">
        <v>-25387</v>
      </c>
      <c r="E58" s="4">
        <v>-530030000</v>
      </c>
      <c r="F58" s="4">
        <f t="shared" si="15"/>
        <v>135121150000</v>
      </c>
      <c r="G58" s="4">
        <v>50000</v>
      </c>
      <c r="H58" s="4">
        <v>0</v>
      </c>
      <c r="I58" s="4">
        <v>50000</v>
      </c>
      <c r="J58" s="4">
        <v>1090000000</v>
      </c>
      <c r="K58">
        <f t="shared" si="16"/>
        <v>7751729000</v>
      </c>
      <c r="L58" s="4">
        <v>1425</v>
      </c>
      <c r="M58" s="4">
        <v>2049</v>
      </c>
      <c r="N58" s="4">
        <v>97</v>
      </c>
      <c r="O58" s="4">
        <v>196</v>
      </c>
      <c r="P58" s="4">
        <v>2047000</v>
      </c>
      <c r="Q58" s="4">
        <v>3835900</v>
      </c>
      <c r="R58" s="5">
        <v>-4.5999999999999999E-3</v>
      </c>
      <c r="S58" s="4">
        <v>5886820</v>
      </c>
      <c r="T58" s="4">
        <f t="shared" si="13"/>
        <v>12449844.699999999</v>
      </c>
      <c r="U58" s="4">
        <f t="shared" si="17"/>
        <v>10393898</v>
      </c>
      <c r="V58" s="5">
        <v>1.8200000000000001E-2</v>
      </c>
    </row>
    <row r="59" spans="1:22" x14ac:dyDescent="0.2">
      <c r="A59" s="16" t="s">
        <v>274</v>
      </c>
      <c r="B59" s="4">
        <v>28600</v>
      </c>
      <c r="C59" s="4">
        <v>648900</v>
      </c>
      <c r="D59" s="4">
        <v>-620300</v>
      </c>
      <c r="E59" s="4">
        <v>-13515880000</v>
      </c>
      <c r="F59" s="4">
        <f t="shared" si="15"/>
        <v>135651180000</v>
      </c>
      <c r="G59" s="4">
        <v>83200</v>
      </c>
      <c r="H59" s="4">
        <v>0</v>
      </c>
      <c r="I59" s="4">
        <v>83200</v>
      </c>
      <c r="J59" s="4">
        <v>1824095000</v>
      </c>
      <c r="K59">
        <f t="shared" si="16"/>
        <v>6661729000</v>
      </c>
      <c r="L59" s="4">
        <v>2942</v>
      </c>
      <c r="M59" s="4">
        <v>4041</v>
      </c>
      <c r="N59" s="4">
        <v>314</v>
      </c>
      <c r="O59" s="4">
        <v>383</v>
      </c>
      <c r="P59" s="4">
        <v>5256500</v>
      </c>
      <c r="Q59" s="4">
        <v>6847900</v>
      </c>
      <c r="R59" s="5">
        <v>-1.8000000000000002E-2</v>
      </c>
      <c r="S59" s="4">
        <v>12536878</v>
      </c>
      <c r="T59" s="4">
        <f t="shared" si="13"/>
        <v>12369815.5</v>
      </c>
      <c r="U59" s="4">
        <f t="shared" si="17"/>
        <v>9181710</v>
      </c>
      <c r="V59" s="5">
        <v>2.7200000000000002E-2</v>
      </c>
    </row>
    <row r="60" spans="1:22" x14ac:dyDescent="0.2">
      <c r="A60" s="16" t="s">
        <v>273</v>
      </c>
      <c r="B60" s="4">
        <v>1490300</v>
      </c>
      <c r="C60" s="4">
        <v>363700</v>
      </c>
      <c r="D60" s="4">
        <v>1126600</v>
      </c>
      <c r="E60" s="4">
        <v>24859070000</v>
      </c>
      <c r="F60" s="4">
        <f t="shared" si="15"/>
        <v>149167060000</v>
      </c>
      <c r="K60">
        <f t="shared" si="16"/>
        <v>4837634000</v>
      </c>
      <c r="L60" s="4">
        <v>2381</v>
      </c>
      <c r="M60" s="4">
        <v>2911</v>
      </c>
      <c r="N60" s="4">
        <v>245</v>
      </c>
      <c r="O60" s="4">
        <v>289</v>
      </c>
      <c r="P60" s="4">
        <v>4541300</v>
      </c>
      <c r="Q60" s="4">
        <v>5191900</v>
      </c>
      <c r="R60" s="5">
        <v>1.8500000000000003E-2</v>
      </c>
      <c r="S60" s="4">
        <v>10393898</v>
      </c>
      <c r="T60" s="4">
        <f t="shared" si="13"/>
        <v>12846138.9</v>
      </c>
      <c r="U60" s="4">
        <f t="shared" si="17"/>
        <v>9181710</v>
      </c>
      <c r="V60" s="5">
        <v>1.5900000000000001E-2</v>
      </c>
    </row>
    <row r="61" spans="1:22" x14ac:dyDescent="0.2">
      <c r="A61" s="16" t="s">
        <v>268</v>
      </c>
      <c r="B61" s="4">
        <v>559500</v>
      </c>
      <c r="C61" s="4">
        <v>938100</v>
      </c>
      <c r="D61" s="4">
        <v>-378600</v>
      </c>
      <c r="E61" s="4">
        <v>-8146720000</v>
      </c>
      <c r="F61" s="4">
        <f t="shared" si="15"/>
        <v>124307990000</v>
      </c>
      <c r="G61" s="4">
        <v>69900</v>
      </c>
      <c r="H61" s="4">
        <v>0</v>
      </c>
      <c r="I61" s="4">
        <v>69900</v>
      </c>
      <c r="J61" s="4">
        <v>1512905000</v>
      </c>
      <c r="K61">
        <f t="shared" si="16"/>
        <v>4837634000</v>
      </c>
      <c r="L61" s="4">
        <v>3312</v>
      </c>
      <c r="M61" s="4">
        <v>8922</v>
      </c>
      <c r="N61" s="4">
        <v>306</v>
      </c>
      <c r="O61" s="4">
        <v>682</v>
      </c>
      <c r="P61" s="4">
        <v>5704900</v>
      </c>
      <c r="Q61" s="4">
        <v>12574000</v>
      </c>
      <c r="R61" s="5">
        <v>-9.1000000000000004E-3</v>
      </c>
      <c r="S61" s="4">
        <v>19610118</v>
      </c>
      <c r="T61" s="4">
        <f t="shared" si="13"/>
        <v>11601018.300000001</v>
      </c>
      <c r="U61" s="4">
        <f t="shared" si="17"/>
        <v>7151872</v>
      </c>
      <c r="V61" s="5">
        <v>2.9700000000000001E-2</v>
      </c>
    </row>
    <row r="62" spans="1:22" x14ac:dyDescent="0.2">
      <c r="A62" s="16" t="s">
        <v>266</v>
      </c>
      <c r="B62" s="4">
        <v>118400</v>
      </c>
      <c r="C62" s="4">
        <v>1919574</v>
      </c>
      <c r="D62" s="4">
        <v>-1801174</v>
      </c>
      <c r="E62" s="4">
        <v>-39733320000</v>
      </c>
      <c r="F62" s="4">
        <f t="shared" si="15"/>
        <v>132454710000</v>
      </c>
      <c r="G62" s="4">
        <v>111000</v>
      </c>
      <c r="H62" s="4">
        <v>310000</v>
      </c>
      <c r="I62" s="4">
        <v>-199000</v>
      </c>
      <c r="J62" s="4">
        <v>-4255225000</v>
      </c>
      <c r="K62">
        <f t="shared" si="16"/>
        <v>3324729000</v>
      </c>
      <c r="L62" s="4">
        <v>3304</v>
      </c>
      <c r="M62" s="4">
        <v>7443</v>
      </c>
      <c r="N62" s="4">
        <v>303</v>
      </c>
      <c r="O62" s="4">
        <v>595</v>
      </c>
      <c r="P62" s="4">
        <v>5293900</v>
      </c>
      <c r="Q62" s="4">
        <v>11554000</v>
      </c>
      <c r="R62" s="5">
        <v>-2.0099999999999996E-2</v>
      </c>
      <c r="S62" s="4">
        <v>16849800</v>
      </c>
      <c r="T62" s="4">
        <f t="shared" ref="T62:T115" si="18">AVERAGE(S63:S72)</f>
        <v>11000858.300000001</v>
      </c>
      <c r="U62" s="4">
        <f t="shared" si="17"/>
        <v>7151872</v>
      </c>
      <c r="V62" s="5">
        <v>2.6800000000000001E-2</v>
      </c>
    </row>
    <row r="63" spans="1:22" x14ac:dyDescent="0.2">
      <c r="A63" s="16" t="s">
        <v>265</v>
      </c>
      <c r="B63" s="4">
        <v>90400</v>
      </c>
      <c r="C63" s="4">
        <v>603621</v>
      </c>
      <c r="D63" s="4">
        <v>-513221</v>
      </c>
      <c r="E63" s="4">
        <v>-11467970000</v>
      </c>
      <c r="F63" s="4">
        <f t="shared" si="15"/>
        <v>172188030000</v>
      </c>
      <c r="K63">
        <f t="shared" si="16"/>
        <v>7579954000</v>
      </c>
      <c r="L63" s="4">
        <v>1600</v>
      </c>
      <c r="M63" s="4">
        <v>3674</v>
      </c>
      <c r="N63" s="4">
        <v>180</v>
      </c>
      <c r="O63" s="4">
        <v>363</v>
      </c>
      <c r="P63" s="4">
        <v>3716700</v>
      </c>
      <c r="Q63" s="4">
        <v>6328300</v>
      </c>
      <c r="R63" s="5">
        <v>0</v>
      </c>
      <c r="S63" s="4">
        <v>10818460</v>
      </c>
      <c r="T63" s="4">
        <f t="shared" si="18"/>
        <v>10449148.1</v>
      </c>
      <c r="U63" s="4">
        <f t="shared" si="17"/>
        <v>7151872</v>
      </c>
      <c r="V63" s="5">
        <v>1.55E-2</v>
      </c>
    </row>
    <row r="64" spans="1:22" x14ac:dyDescent="0.2">
      <c r="A64" s="16" t="s">
        <v>247</v>
      </c>
      <c r="B64" s="4">
        <v>13600</v>
      </c>
      <c r="C64" s="4">
        <v>392451</v>
      </c>
      <c r="D64" s="4">
        <v>-378851</v>
      </c>
      <c r="E64" s="4">
        <v>-8457710000</v>
      </c>
      <c r="F64" s="4">
        <f t="shared" si="15"/>
        <v>183656000000</v>
      </c>
      <c r="G64" s="4">
        <v>81100</v>
      </c>
      <c r="H64" s="4">
        <v>1100</v>
      </c>
      <c r="I64" s="4">
        <v>80000</v>
      </c>
      <c r="J64" s="4">
        <v>1786780000</v>
      </c>
      <c r="K64">
        <f t="shared" si="16"/>
        <v>7579954000</v>
      </c>
      <c r="L64" s="4">
        <v>1729</v>
      </c>
      <c r="M64" s="4">
        <v>3671</v>
      </c>
      <c r="N64" s="4">
        <v>171</v>
      </c>
      <c r="O64" s="4">
        <v>297</v>
      </c>
      <c r="P64" s="4">
        <v>2930700</v>
      </c>
      <c r="Q64" s="4">
        <v>5791100</v>
      </c>
      <c r="R64" s="5">
        <v>-4.4000000000000003E-3</v>
      </c>
      <c r="S64" s="4">
        <v>9181710</v>
      </c>
      <c r="T64" s="4">
        <f t="shared" si="18"/>
        <v>10437907.300000001</v>
      </c>
      <c r="U64" s="4">
        <f t="shared" si="17"/>
        <v>7151872</v>
      </c>
      <c r="V64" s="5">
        <v>1.78E-2</v>
      </c>
    </row>
    <row r="65" spans="1:22" x14ac:dyDescent="0.2">
      <c r="A65" s="16" t="s">
        <v>239</v>
      </c>
      <c r="B65" s="4">
        <v>244100</v>
      </c>
      <c r="C65" s="4">
        <v>62370</v>
      </c>
      <c r="D65" s="4">
        <v>181730</v>
      </c>
      <c r="E65" s="4">
        <v>4104840000</v>
      </c>
      <c r="F65" s="4">
        <f t="shared" si="15"/>
        <v>192113710000</v>
      </c>
      <c r="K65">
        <f t="shared" si="16"/>
        <v>5793174000</v>
      </c>
      <c r="L65" s="4">
        <v>2764</v>
      </c>
      <c r="M65" s="4">
        <v>3680</v>
      </c>
      <c r="N65" s="4">
        <v>309</v>
      </c>
      <c r="O65" s="4">
        <v>390</v>
      </c>
      <c r="P65" s="4">
        <v>5130100</v>
      </c>
      <c r="Q65" s="4">
        <v>7129200</v>
      </c>
      <c r="R65" s="5">
        <v>-8.8000000000000005E-3</v>
      </c>
      <c r="S65" s="4">
        <v>12790512</v>
      </c>
      <c r="T65" s="4">
        <f t="shared" si="18"/>
        <v>9605718.4000000004</v>
      </c>
      <c r="U65" s="4">
        <f t="shared" si="17"/>
        <v>7151872</v>
      </c>
      <c r="V65" s="5">
        <v>1.7600000000000001E-2</v>
      </c>
    </row>
    <row r="66" spans="1:22" x14ac:dyDescent="0.2">
      <c r="A66" s="16" t="s">
        <v>238</v>
      </c>
      <c r="B66" s="4">
        <v>704700</v>
      </c>
      <c r="C66" s="4">
        <v>65386</v>
      </c>
      <c r="D66" s="4">
        <v>639314</v>
      </c>
      <c r="E66" s="4">
        <v>14415800000</v>
      </c>
      <c r="F66" s="4">
        <f t="shared" si="15"/>
        <v>188008870000</v>
      </c>
      <c r="K66">
        <f t="shared" si="16"/>
        <v>5793174000</v>
      </c>
      <c r="L66" s="4">
        <v>2040</v>
      </c>
      <c r="M66" s="4">
        <v>1729</v>
      </c>
      <c r="N66" s="4">
        <v>222</v>
      </c>
      <c r="O66" s="4">
        <v>204</v>
      </c>
      <c r="P66" s="4">
        <v>3463800</v>
      </c>
      <c r="Q66" s="4">
        <v>3135500</v>
      </c>
      <c r="R66" s="5">
        <v>2.2599999999999999E-2</v>
      </c>
      <c r="S66" s="4">
        <v>7151872</v>
      </c>
      <c r="T66" s="4">
        <f t="shared" si="18"/>
        <v>9699877.5</v>
      </c>
      <c r="U66" s="4">
        <f t="shared" si="17"/>
        <v>7158912</v>
      </c>
      <c r="V66" s="5">
        <v>2.6499999999999999E-2</v>
      </c>
    </row>
    <row r="67" spans="1:22" x14ac:dyDescent="0.2">
      <c r="A67" s="16" t="s">
        <v>237</v>
      </c>
      <c r="B67" s="4">
        <v>85600</v>
      </c>
      <c r="C67" s="4">
        <v>94100</v>
      </c>
      <c r="D67" s="4">
        <v>-8500</v>
      </c>
      <c r="E67" s="4">
        <v>-191350000</v>
      </c>
      <c r="F67" s="4">
        <f t="shared" si="15"/>
        <v>173593070000</v>
      </c>
      <c r="K67">
        <f t="shared" si="16"/>
        <v>5793174000</v>
      </c>
      <c r="L67" s="4">
        <v>2064</v>
      </c>
      <c r="M67" s="4">
        <v>4100</v>
      </c>
      <c r="N67" s="4">
        <v>225</v>
      </c>
      <c r="O67" s="4">
        <v>445</v>
      </c>
      <c r="P67" s="4">
        <v>3740700</v>
      </c>
      <c r="Q67" s="4">
        <v>7684300</v>
      </c>
      <c r="R67" s="5">
        <v>-2.8500000000000001E-2</v>
      </c>
      <c r="S67" s="4">
        <v>12292373</v>
      </c>
      <c r="T67" s="4">
        <f t="shared" si="18"/>
        <v>9068675.0999999996</v>
      </c>
      <c r="U67" s="4">
        <f t="shared" si="17"/>
        <v>7158912</v>
      </c>
      <c r="V67" s="5">
        <v>3.7000000000000005E-2</v>
      </c>
    </row>
    <row r="68" spans="1:22" x14ac:dyDescent="0.2">
      <c r="A68" s="16" t="s">
        <v>233</v>
      </c>
      <c r="B68" s="4">
        <v>1603100</v>
      </c>
      <c r="C68" s="4">
        <v>94200</v>
      </c>
      <c r="D68" s="4">
        <v>1508900</v>
      </c>
      <c r="E68" s="4">
        <v>34381040000</v>
      </c>
      <c r="F68" s="4">
        <f t="shared" si="15"/>
        <v>173784420000</v>
      </c>
      <c r="K68">
        <f t="shared" si="16"/>
        <v>5793174000</v>
      </c>
      <c r="L68" s="4">
        <v>2348</v>
      </c>
      <c r="M68" s="4">
        <v>2838</v>
      </c>
      <c r="N68" s="4">
        <v>275</v>
      </c>
      <c r="O68" s="4">
        <v>267</v>
      </c>
      <c r="P68" s="4">
        <v>454600</v>
      </c>
      <c r="Q68" s="4">
        <v>728200</v>
      </c>
      <c r="R68" s="5">
        <v>4.5000000000000005E-3</v>
      </c>
      <c r="S68" s="4">
        <v>12872826</v>
      </c>
      <c r="T68" s="4">
        <f t="shared" si="18"/>
        <v>8696175.3000000007</v>
      </c>
      <c r="U68" s="4">
        <f t="shared" si="17"/>
        <v>5301358</v>
      </c>
    </row>
    <row r="69" spans="1:22" x14ac:dyDescent="0.2">
      <c r="A69" s="16" t="s">
        <v>232</v>
      </c>
      <c r="B69" s="4">
        <v>1757500</v>
      </c>
      <c r="C69" s="4">
        <v>71376</v>
      </c>
      <c r="D69" s="4">
        <v>1686124</v>
      </c>
      <c r="E69" s="4">
        <v>38228400000</v>
      </c>
      <c r="F69" s="4">
        <f t="shared" si="15"/>
        <v>139403380000</v>
      </c>
      <c r="G69" s="4">
        <v>155200</v>
      </c>
      <c r="H69" s="4">
        <v>137</v>
      </c>
      <c r="I69" s="4">
        <v>155063</v>
      </c>
      <c r="J69" s="4">
        <v>3490084000</v>
      </c>
      <c r="K69">
        <f t="shared" si="16"/>
        <v>5793174000</v>
      </c>
      <c r="L69" s="4"/>
      <c r="M69" s="4"/>
      <c r="N69" s="4"/>
      <c r="O69" s="4"/>
      <c r="P69" s="4">
        <v>6594400</v>
      </c>
      <c r="Q69" s="4">
        <v>4228800</v>
      </c>
      <c r="R69" s="5">
        <v>1.1200000000000002E-2</v>
      </c>
      <c r="S69" s="4">
        <v>11736586</v>
      </c>
      <c r="T69" s="4">
        <f t="shared" si="18"/>
        <v>8536186.1999999993</v>
      </c>
      <c r="U69" s="4">
        <f t="shared" si="17"/>
        <v>5301358</v>
      </c>
    </row>
    <row r="70" spans="1:22" x14ac:dyDescent="0.2">
      <c r="A70" s="16" t="s">
        <v>231</v>
      </c>
      <c r="B70" s="4">
        <v>309900</v>
      </c>
      <c r="C70" s="4">
        <v>44874</v>
      </c>
      <c r="D70" s="4">
        <v>265026</v>
      </c>
      <c r="E70" s="4">
        <v>5962420000</v>
      </c>
      <c r="F70" s="4">
        <f t="shared" si="15"/>
        <v>101174980000</v>
      </c>
      <c r="K70">
        <f t="shared" si="16"/>
        <v>2303090000</v>
      </c>
      <c r="L70" s="4"/>
      <c r="M70" s="4"/>
      <c r="N70" s="4"/>
      <c r="O70" s="4"/>
      <c r="P70" s="4">
        <v>8568100</v>
      </c>
      <c r="Q70" s="4">
        <v>5798600</v>
      </c>
      <c r="R70" s="5">
        <v>1.5900000000000001E-2</v>
      </c>
      <c r="S70" s="4">
        <v>15157132</v>
      </c>
      <c r="T70" s="4">
        <f t="shared" si="18"/>
        <v>8306325.0999999996</v>
      </c>
      <c r="U70" s="4">
        <f t="shared" si="17"/>
        <v>4468623</v>
      </c>
    </row>
    <row r="71" spans="1:22" x14ac:dyDescent="0.2">
      <c r="A71" s="16" t="s">
        <v>230</v>
      </c>
      <c r="B71" s="4">
        <v>131100</v>
      </c>
      <c r="C71" s="4">
        <v>172500</v>
      </c>
      <c r="D71" s="4">
        <v>-41400</v>
      </c>
      <c r="E71" s="4">
        <v>-912170000</v>
      </c>
      <c r="F71" s="4">
        <f t="shared" si="15"/>
        <v>95212560000</v>
      </c>
      <c r="K71">
        <f t="shared" si="16"/>
        <v>2303090000</v>
      </c>
      <c r="L71" s="4"/>
      <c r="M71" s="4"/>
      <c r="N71" s="4"/>
      <c r="O71" s="4"/>
      <c r="P71" s="4">
        <v>3727700</v>
      </c>
      <c r="Q71" s="4">
        <v>2988100</v>
      </c>
      <c r="R71" s="5">
        <v>6.8999999999999999E-3</v>
      </c>
      <c r="S71" s="4">
        <v>7158912</v>
      </c>
      <c r="T71" s="4">
        <f t="shared" si="18"/>
        <v>8223913</v>
      </c>
      <c r="U71" s="4">
        <f t="shared" si="17"/>
        <v>4468623</v>
      </c>
    </row>
    <row r="72" spans="1:22" x14ac:dyDescent="0.2">
      <c r="A72" s="16" t="s">
        <v>229</v>
      </c>
      <c r="B72" s="4">
        <v>172500</v>
      </c>
      <c r="C72" s="4">
        <v>82484</v>
      </c>
      <c r="D72" s="4">
        <v>90016</v>
      </c>
      <c r="E72" s="4">
        <v>1989000000</v>
      </c>
      <c r="F72" s="4">
        <f t="shared" si="15"/>
        <v>96124730000</v>
      </c>
      <c r="K72">
        <f t="shared" si="16"/>
        <v>2303090000</v>
      </c>
      <c r="L72" s="4"/>
      <c r="M72" s="4"/>
      <c r="N72" s="4"/>
      <c r="O72" s="4"/>
      <c r="P72" s="4">
        <v>5784400</v>
      </c>
      <c r="Q72" s="4">
        <v>4673600</v>
      </c>
      <c r="R72" s="5">
        <v>1.6299999999999999E-2</v>
      </c>
      <c r="S72" s="4">
        <v>10848200</v>
      </c>
      <c r="T72" s="4">
        <f t="shared" si="18"/>
        <v>7997534.2000000002</v>
      </c>
      <c r="U72" s="4">
        <f t="shared" si="17"/>
        <v>4468623</v>
      </c>
    </row>
    <row r="73" spans="1:22" x14ac:dyDescent="0.2">
      <c r="A73" s="16" t="s">
        <v>228</v>
      </c>
      <c r="B73" s="4">
        <v>4000</v>
      </c>
      <c r="C73" s="4">
        <v>253154</v>
      </c>
      <c r="D73" s="4">
        <v>-249154</v>
      </c>
      <c r="E73" s="4">
        <v>-5410020000</v>
      </c>
      <c r="F73" s="4">
        <f t="shared" si="15"/>
        <v>94135730000</v>
      </c>
      <c r="G73" s="4">
        <v>43300</v>
      </c>
      <c r="H73" s="4">
        <v>44000</v>
      </c>
      <c r="I73" s="4">
        <v>-700</v>
      </c>
      <c r="J73" s="4">
        <v>-19300000</v>
      </c>
      <c r="K73">
        <f t="shared" si="16"/>
        <v>2303090000</v>
      </c>
      <c r="L73" s="4"/>
      <c r="M73" s="4"/>
      <c r="N73" s="4"/>
      <c r="O73" s="4"/>
      <c r="P73" s="4">
        <v>2045500</v>
      </c>
      <c r="Q73" s="4">
        <v>2880000</v>
      </c>
      <c r="R73" s="5">
        <v>-6.8000000000000005E-3</v>
      </c>
      <c r="S73" s="4">
        <v>5301358</v>
      </c>
      <c r="T73" s="4">
        <f t="shared" si="18"/>
        <v>9168745.5</v>
      </c>
      <c r="U73" s="4">
        <f t="shared" si="17"/>
        <v>4468623</v>
      </c>
    </row>
    <row r="74" spans="1:22" x14ac:dyDescent="0.2">
      <c r="A74" s="16" t="s">
        <v>227</v>
      </c>
      <c r="B74" s="4">
        <v>153400</v>
      </c>
      <c r="C74" s="4">
        <v>415408</v>
      </c>
      <c r="D74" s="4">
        <v>-262008</v>
      </c>
      <c r="E74" s="4">
        <v>-5591900000</v>
      </c>
      <c r="F74" s="4">
        <f t="shared" si="15"/>
        <v>99545750000</v>
      </c>
      <c r="G74" s="4">
        <v>60000</v>
      </c>
      <c r="H74" s="4">
        <v>150000</v>
      </c>
      <c r="I74" s="4">
        <v>-90000</v>
      </c>
      <c r="J74" s="4">
        <v>-1972030000</v>
      </c>
      <c r="K74">
        <f t="shared" si="16"/>
        <v>2322390000</v>
      </c>
      <c r="L74" s="4"/>
      <c r="M74" s="4"/>
      <c r="N74" s="4"/>
      <c r="O74" s="4"/>
      <c r="P74" s="4">
        <v>5371500</v>
      </c>
      <c r="Q74" s="4">
        <v>3380600</v>
      </c>
      <c r="R74" s="5">
        <v>1.1699999999999999E-2</v>
      </c>
      <c r="S74" s="4">
        <v>9069302</v>
      </c>
      <c r="T74" s="4">
        <f t="shared" si="18"/>
        <v>10492554.9</v>
      </c>
      <c r="U74" s="4">
        <f t="shared" si="17"/>
        <v>4468623</v>
      </c>
    </row>
    <row r="75" spans="1:22" x14ac:dyDescent="0.2">
      <c r="A75" s="16" t="s">
        <v>221</v>
      </c>
      <c r="B75" s="4">
        <v>6900</v>
      </c>
      <c r="C75" s="4">
        <v>577141</v>
      </c>
      <c r="D75" s="4">
        <v>-570241</v>
      </c>
      <c r="E75" s="4">
        <v>-12231980000</v>
      </c>
      <c r="F75" s="4">
        <f t="shared" si="15"/>
        <v>105137650000</v>
      </c>
      <c r="G75" s="4">
        <v>110000</v>
      </c>
      <c r="H75" s="4">
        <v>2200</v>
      </c>
      <c r="I75" s="4">
        <v>107800</v>
      </c>
      <c r="J75" s="4">
        <v>2316920000</v>
      </c>
      <c r="K75">
        <f t="shared" si="16"/>
        <v>4294420000</v>
      </c>
      <c r="L75" s="4"/>
      <c r="M75" s="4"/>
      <c r="N75" s="4"/>
      <c r="O75" s="4"/>
      <c r="P75" s="4">
        <v>2068700</v>
      </c>
      <c r="Q75" s="4">
        <v>1800900</v>
      </c>
      <c r="R75" s="5">
        <v>0</v>
      </c>
      <c r="S75" s="4">
        <v>4468623</v>
      </c>
      <c r="T75" s="4">
        <f t="shared" si="18"/>
        <v>11080504.800000001</v>
      </c>
      <c r="U75" s="4">
        <f t="shared" si="17"/>
        <v>5980349</v>
      </c>
    </row>
    <row r="76" spans="1:22" x14ac:dyDescent="0.2">
      <c r="A76" s="16" t="s">
        <v>212</v>
      </c>
      <c r="B76" s="4">
        <v>379200</v>
      </c>
      <c r="C76" s="4">
        <v>549583</v>
      </c>
      <c r="D76" s="4">
        <v>-170383</v>
      </c>
      <c r="E76" s="4">
        <v>-3585220000</v>
      </c>
      <c r="F76" s="4">
        <f t="shared" si="15"/>
        <v>117369630000</v>
      </c>
      <c r="G76" s="4">
        <v>341100</v>
      </c>
      <c r="H76" s="4">
        <v>248400</v>
      </c>
      <c r="I76" s="4">
        <v>92700</v>
      </c>
      <c r="J76" s="4">
        <v>1977500000</v>
      </c>
      <c r="K76">
        <f t="shared" si="16"/>
        <v>1977500000</v>
      </c>
      <c r="L76" s="4"/>
      <c r="M76" s="4"/>
      <c r="N76" s="4"/>
      <c r="O76" s="4"/>
      <c r="P76" s="4">
        <v>4143900</v>
      </c>
      <c r="Q76" s="4">
        <v>3138200</v>
      </c>
      <c r="R76" s="5">
        <v>3.6200000000000003E-2</v>
      </c>
      <c r="S76" s="4">
        <v>8093463</v>
      </c>
      <c r="T76" s="4">
        <f t="shared" si="18"/>
        <v>11517850.6</v>
      </c>
      <c r="U76" s="4">
        <f t="shared" si="17"/>
        <v>5980349</v>
      </c>
    </row>
    <row r="77" spans="1:22" x14ac:dyDescent="0.2">
      <c r="A77" s="16" t="s">
        <v>211</v>
      </c>
      <c r="B77" s="4">
        <v>65400</v>
      </c>
      <c r="C77" s="4">
        <v>545300</v>
      </c>
      <c r="D77" s="4">
        <v>-479900</v>
      </c>
      <c r="E77" s="4">
        <v>-10009580000</v>
      </c>
      <c r="F77" s="4">
        <f t="shared" si="15"/>
        <v>120954850000</v>
      </c>
      <c r="K77">
        <f>K78+J77</f>
        <v>0</v>
      </c>
      <c r="L77" s="4"/>
      <c r="M77" s="4"/>
      <c r="N77" s="4"/>
      <c r="O77" s="4"/>
      <c r="P77" s="4">
        <v>2216700</v>
      </c>
      <c r="Q77" s="4">
        <v>3071200</v>
      </c>
      <c r="R77" s="5">
        <v>-4.6999999999999993E-3</v>
      </c>
      <c r="S77" s="4">
        <v>5980349</v>
      </c>
      <c r="T77" s="4">
        <f t="shared" si="18"/>
        <v>13001062.1</v>
      </c>
      <c r="U77" s="4">
        <f t="shared" si="17"/>
        <v>6334791</v>
      </c>
    </row>
    <row r="78" spans="1:22" x14ac:dyDescent="0.2">
      <c r="A78" s="16" t="s">
        <v>210</v>
      </c>
      <c r="B78" s="4">
        <v>299300</v>
      </c>
      <c r="C78" s="4">
        <v>1920972</v>
      </c>
      <c r="D78" s="4">
        <v>-1621672</v>
      </c>
      <c r="E78" s="4">
        <v>-33734110000</v>
      </c>
      <c r="F78" s="4">
        <f t="shared" si="15"/>
        <v>130964430000</v>
      </c>
      <c r="K78">
        <f>J78+K80</f>
        <v>0</v>
      </c>
      <c r="R78" s="5">
        <v>-7.0999999999999995E-3</v>
      </c>
      <c r="S78" s="4">
        <v>9147828</v>
      </c>
      <c r="T78" s="4">
        <f t="shared" si="18"/>
        <v>13009901.699999999</v>
      </c>
      <c r="U78" s="4">
        <f t="shared" si="17"/>
        <v>6334791</v>
      </c>
    </row>
    <row r="79" spans="1:22" x14ac:dyDescent="0.2">
      <c r="A79" s="16" t="s">
        <v>209</v>
      </c>
      <c r="B79" s="4">
        <v>250000</v>
      </c>
      <c r="C79" s="4">
        <v>320800</v>
      </c>
      <c r="D79" s="4">
        <v>-70800</v>
      </c>
      <c r="E79" s="4">
        <v>-1487320000</v>
      </c>
      <c r="F79" s="4">
        <f t="shared" si="15"/>
        <v>164698540000</v>
      </c>
      <c r="L79" s="4"/>
      <c r="M79" s="4"/>
      <c r="N79" s="4"/>
      <c r="O79" s="4"/>
      <c r="P79" s="4">
        <v>3423100</v>
      </c>
      <c r="Q79" s="4">
        <v>5944000</v>
      </c>
      <c r="R79" s="5">
        <v>-4.6999999999999993E-3</v>
      </c>
      <c r="S79" s="4">
        <v>10136695</v>
      </c>
      <c r="T79" s="4">
        <f t="shared" si="18"/>
        <v>13055514.300000001</v>
      </c>
      <c r="U79" s="4">
        <f t="shared" si="17"/>
        <v>6334791</v>
      </c>
    </row>
    <row r="80" spans="1:22" x14ac:dyDescent="0.2">
      <c r="A80" s="16" t="s">
        <v>208</v>
      </c>
      <c r="B80" s="4">
        <v>31600</v>
      </c>
      <c r="C80" s="4">
        <v>287059</v>
      </c>
      <c r="D80" s="4">
        <v>-255459</v>
      </c>
      <c r="E80" s="4">
        <v>-5547980000</v>
      </c>
      <c r="F80" s="4">
        <f t="shared" si="15"/>
        <v>166185860000</v>
      </c>
      <c r="K80">
        <f>J80</f>
        <v>0</v>
      </c>
      <c r="R80" s="5">
        <v>-2.98E-2</v>
      </c>
      <c r="S80" s="4">
        <v>12858521</v>
      </c>
      <c r="T80" s="4">
        <f t="shared" si="18"/>
        <v>12938818.800000001</v>
      </c>
      <c r="U80" s="4">
        <f t="shared" si="17"/>
        <v>6334791</v>
      </c>
    </row>
    <row r="81" spans="1:21" x14ac:dyDescent="0.2">
      <c r="A81" s="16" t="s">
        <v>207</v>
      </c>
      <c r="B81" s="4">
        <v>231000</v>
      </c>
      <c r="C81" s="4">
        <v>86000</v>
      </c>
      <c r="D81" s="4">
        <v>145000</v>
      </c>
      <c r="E81" s="4">
        <v>3173320000</v>
      </c>
      <c r="F81" s="4">
        <f t="shared" si="15"/>
        <v>171733840000</v>
      </c>
      <c r="R81" s="5">
        <v>2.3999999999999998E-3</v>
      </c>
      <c r="S81" s="4">
        <v>6334791</v>
      </c>
      <c r="T81" s="4">
        <f t="shared" si="18"/>
        <v>13524736.199999999</v>
      </c>
      <c r="U81" s="4">
        <f t="shared" si="17"/>
        <v>8584412</v>
      </c>
    </row>
    <row r="82" spans="1:21" x14ac:dyDescent="0.2">
      <c r="A82" s="16" t="s">
        <v>206</v>
      </c>
      <c r="B82" s="4">
        <v>16000</v>
      </c>
      <c r="C82" s="4">
        <v>236200</v>
      </c>
      <c r="D82" s="4">
        <v>-220200</v>
      </c>
      <c r="E82" s="4">
        <v>-4783100000</v>
      </c>
      <c r="F82" s="4">
        <f t="shared" si="15"/>
        <v>168560520000</v>
      </c>
      <c r="R82" s="5">
        <v>-1.8000000000000002E-2</v>
      </c>
      <c r="S82" s="4">
        <v>8584412</v>
      </c>
      <c r="T82" s="4">
        <f t="shared" si="18"/>
        <v>13389015.199999999</v>
      </c>
      <c r="U82" s="4">
        <f t="shared" si="17"/>
        <v>10348122</v>
      </c>
    </row>
    <row r="83" spans="1:21" x14ac:dyDescent="0.2">
      <c r="A83" s="16" t="s">
        <v>205</v>
      </c>
      <c r="B83" s="4">
        <v>437900</v>
      </c>
      <c r="C83" s="4">
        <v>213080</v>
      </c>
      <c r="D83" s="4">
        <v>224820</v>
      </c>
      <c r="E83" s="4">
        <v>5147090000</v>
      </c>
      <c r="F83" s="4">
        <f t="shared" si="15"/>
        <v>173343620000</v>
      </c>
      <c r="R83" s="5">
        <v>-1.55E-2</v>
      </c>
      <c r="S83" s="4">
        <v>17013471</v>
      </c>
      <c r="T83" s="4">
        <f t="shared" si="18"/>
        <v>13412361.9</v>
      </c>
      <c r="U83" s="4">
        <f t="shared" si="17"/>
        <v>9236224</v>
      </c>
    </row>
    <row r="84" spans="1:21" x14ac:dyDescent="0.2">
      <c r="A84" s="16" t="s">
        <v>204</v>
      </c>
      <c r="B84" s="4">
        <v>1134300</v>
      </c>
      <c r="C84" s="4">
        <v>1013060</v>
      </c>
      <c r="D84" s="4">
        <v>121240</v>
      </c>
      <c r="E84" s="4">
        <v>2809920000</v>
      </c>
      <c r="F84" s="4">
        <f t="shared" si="15"/>
        <v>168196530000</v>
      </c>
      <c r="R84" s="5">
        <v>-1.1000000000000001E-2</v>
      </c>
      <c r="S84" s="4">
        <v>22307396</v>
      </c>
      <c r="T84" s="4">
        <f t="shared" si="18"/>
        <v>13093275.800000001</v>
      </c>
      <c r="U84" s="4">
        <f t="shared" si="17"/>
        <v>9236224</v>
      </c>
    </row>
    <row r="85" spans="1:21" x14ac:dyDescent="0.2">
      <c r="A85" s="16" t="s">
        <v>203</v>
      </c>
      <c r="B85" s="4">
        <v>319700</v>
      </c>
      <c r="C85" s="4">
        <v>374303</v>
      </c>
      <c r="D85" s="4">
        <v>-54603</v>
      </c>
      <c r="E85" s="4">
        <v>-1202600000</v>
      </c>
      <c r="F85" s="4">
        <f t="shared" si="15"/>
        <v>165386610000</v>
      </c>
      <c r="R85" s="5">
        <v>1.8000000000000002E-2</v>
      </c>
      <c r="S85" s="4">
        <v>10348122</v>
      </c>
      <c r="T85" s="4">
        <f t="shared" si="18"/>
        <v>13263870</v>
      </c>
      <c r="U85" s="4">
        <f t="shared" si="17"/>
        <v>9236224</v>
      </c>
    </row>
    <row r="86" spans="1:21" x14ac:dyDescent="0.2">
      <c r="A86" s="16" t="s">
        <v>202</v>
      </c>
      <c r="B86" s="4">
        <v>172400</v>
      </c>
      <c r="C86" s="4">
        <v>1095583</v>
      </c>
      <c r="D86" s="4">
        <v>-923183</v>
      </c>
      <c r="E86" s="4">
        <v>-20657300000</v>
      </c>
      <c r="F86" s="4">
        <f t="shared" si="15"/>
        <v>166589210000</v>
      </c>
      <c r="R86" s="5">
        <v>2.3E-3</v>
      </c>
      <c r="S86" s="4">
        <v>12466921</v>
      </c>
      <c r="T86" s="4">
        <f t="shared" si="18"/>
        <v>13517588.4</v>
      </c>
      <c r="U86" s="4">
        <f t="shared" si="17"/>
        <v>9236224</v>
      </c>
    </row>
    <row r="87" spans="1:21" x14ac:dyDescent="0.2">
      <c r="A87" s="16" t="s">
        <v>201</v>
      </c>
      <c r="B87" s="4">
        <v>225639</v>
      </c>
      <c r="C87" s="4">
        <v>1243000</v>
      </c>
      <c r="D87" s="4">
        <v>-1017361</v>
      </c>
      <c r="E87" s="4">
        <v>-22940220000</v>
      </c>
      <c r="F87" s="4">
        <f t="shared" si="15"/>
        <v>187246510000</v>
      </c>
      <c r="R87" s="5">
        <v>2.3E-2</v>
      </c>
      <c r="S87" s="4">
        <v>20812464</v>
      </c>
      <c r="T87" s="4">
        <f t="shared" si="18"/>
        <v>12535891.4</v>
      </c>
      <c r="U87" s="4">
        <f t="shared" si="17"/>
        <v>7227202</v>
      </c>
    </row>
    <row r="88" spans="1:21" x14ac:dyDescent="0.2">
      <c r="A88" s="16" t="s">
        <v>200</v>
      </c>
      <c r="B88" s="4">
        <v>135800</v>
      </c>
      <c r="C88" s="4">
        <v>168600</v>
      </c>
      <c r="D88" s="4">
        <v>-32800</v>
      </c>
      <c r="E88" s="4">
        <v>-706770000</v>
      </c>
      <c r="F88" s="4">
        <f t="shared" si="15"/>
        <v>210186730000</v>
      </c>
      <c r="R88" s="5">
        <v>1.3999999999999999E-2</v>
      </c>
      <c r="S88" s="4">
        <v>9236224</v>
      </c>
      <c r="T88" s="4">
        <f t="shared" si="18"/>
        <v>13524152</v>
      </c>
      <c r="U88" s="4">
        <f t="shared" si="17"/>
        <v>7227202</v>
      </c>
    </row>
    <row r="89" spans="1:21" x14ac:dyDescent="0.2">
      <c r="A89" s="16" t="s">
        <v>199</v>
      </c>
      <c r="B89" s="4">
        <v>196300</v>
      </c>
      <c r="C89" s="4">
        <v>477200</v>
      </c>
      <c r="D89" s="4">
        <v>-280900</v>
      </c>
      <c r="E89" s="4">
        <v>-6146050000</v>
      </c>
      <c r="F89" s="4">
        <f t="shared" si="15"/>
        <v>210893500000</v>
      </c>
      <c r="R89" s="5">
        <v>-1.37E-2</v>
      </c>
      <c r="S89" s="4">
        <v>10592821</v>
      </c>
      <c r="T89" s="4">
        <f t="shared" si="18"/>
        <v>13321132.6</v>
      </c>
      <c r="U89" s="4">
        <f t="shared" si="17"/>
        <v>7227202</v>
      </c>
    </row>
    <row r="90" spans="1:21" x14ac:dyDescent="0.2">
      <c r="A90" s="16" t="s">
        <v>198</v>
      </c>
      <c r="B90" s="4">
        <v>1082900</v>
      </c>
      <c r="C90" s="4">
        <v>514700</v>
      </c>
      <c r="D90" s="4">
        <v>568200</v>
      </c>
      <c r="E90" s="4">
        <v>12368580000</v>
      </c>
      <c r="F90" s="4">
        <f t="shared" si="15"/>
        <v>217039550000</v>
      </c>
      <c r="R90" s="5">
        <v>2.12E-2</v>
      </c>
      <c r="S90" s="4">
        <v>11691566</v>
      </c>
      <c r="T90" s="4">
        <f t="shared" si="18"/>
        <v>13781488.6</v>
      </c>
      <c r="U90" s="4">
        <f t="shared" si="17"/>
        <v>7227202</v>
      </c>
    </row>
    <row r="91" spans="1:21" x14ac:dyDescent="0.2">
      <c r="A91" s="16" t="s">
        <v>197</v>
      </c>
      <c r="B91" s="4">
        <v>265400</v>
      </c>
      <c r="C91" s="4">
        <v>16168</v>
      </c>
      <c r="D91" s="4">
        <v>249232</v>
      </c>
      <c r="E91" s="4">
        <v>5178740000</v>
      </c>
      <c r="F91" s="4">
        <f t="shared" si="15"/>
        <v>204670970000</v>
      </c>
      <c r="R91" s="5">
        <v>3.15E-2</v>
      </c>
      <c r="S91" s="4">
        <v>12193965</v>
      </c>
      <c r="T91" s="4">
        <f t="shared" si="18"/>
        <v>13920620.800000001</v>
      </c>
      <c r="U91" s="4">
        <f t="shared" si="17"/>
        <v>7227202</v>
      </c>
    </row>
    <row r="92" spans="1:21" x14ac:dyDescent="0.2">
      <c r="A92" s="16" t="s">
        <v>196</v>
      </c>
      <c r="B92" s="4">
        <v>107600</v>
      </c>
      <c r="C92" s="4">
        <v>36053</v>
      </c>
      <c r="D92" s="4">
        <v>71547</v>
      </c>
      <c r="E92" s="4">
        <v>1495810000</v>
      </c>
      <c r="F92" s="4">
        <f t="shared" si="15"/>
        <v>199492230000</v>
      </c>
      <c r="R92" s="5">
        <v>-1.43E-2</v>
      </c>
      <c r="S92" s="4">
        <v>7227202</v>
      </c>
      <c r="T92" s="4">
        <f t="shared" si="18"/>
        <v>15238054.800000001</v>
      </c>
      <c r="U92" s="4">
        <f t="shared" si="17"/>
        <v>10995494</v>
      </c>
    </row>
    <row r="93" spans="1:21" x14ac:dyDescent="0.2">
      <c r="A93" s="16" t="s">
        <v>195</v>
      </c>
      <c r="B93" s="4">
        <v>1417900</v>
      </c>
      <c r="C93" s="4">
        <v>512003</v>
      </c>
      <c r="D93" s="4">
        <v>905897</v>
      </c>
      <c r="E93" s="4">
        <v>18285560000</v>
      </c>
      <c r="F93" s="4">
        <f t="shared" si="15"/>
        <v>197996420000</v>
      </c>
      <c r="R93" s="5">
        <v>2.2000000000000002E-2</v>
      </c>
      <c r="S93" s="4">
        <v>17246938</v>
      </c>
      <c r="T93" s="4">
        <f t="shared" si="18"/>
        <v>15075550.1</v>
      </c>
      <c r="U93" s="4">
        <f t="shared" si="17"/>
        <v>10995494</v>
      </c>
    </row>
    <row r="94" spans="1:21" x14ac:dyDescent="0.2">
      <c r="A94" s="16" t="s">
        <v>194</v>
      </c>
      <c r="B94" s="4">
        <v>475500</v>
      </c>
      <c r="C94" s="4">
        <v>575200</v>
      </c>
      <c r="D94" s="4">
        <v>-99700</v>
      </c>
      <c r="E94" s="4">
        <v>-2776570000</v>
      </c>
      <c r="F94" s="4">
        <f t="shared" si="15"/>
        <v>179710860000</v>
      </c>
      <c r="R94" s="5">
        <v>-6.8099999999999994E-2</v>
      </c>
      <c r="S94" s="4">
        <v>19116535</v>
      </c>
      <c r="T94" s="4">
        <f t="shared" si="18"/>
        <v>14549600.4</v>
      </c>
      <c r="U94" s="4">
        <f t="shared" si="17"/>
        <v>8562627</v>
      </c>
    </row>
    <row r="95" spans="1:21" x14ac:dyDescent="0.2">
      <c r="A95" s="16" t="s">
        <v>193</v>
      </c>
      <c r="B95" s="4">
        <v>30500</v>
      </c>
      <c r="C95" s="4">
        <v>121536</v>
      </c>
      <c r="D95" s="4">
        <v>-91036</v>
      </c>
      <c r="E95" s="4">
        <v>-1980270000</v>
      </c>
      <c r="F95" s="4">
        <f t="shared" si="15"/>
        <v>182487430000</v>
      </c>
      <c r="R95" s="5">
        <v>4.5999999999999999E-3</v>
      </c>
      <c r="S95" s="4">
        <v>12054064</v>
      </c>
      <c r="T95" s="4">
        <f t="shared" si="18"/>
        <v>15128811.5</v>
      </c>
      <c r="U95" s="4">
        <f t="shared" si="17"/>
        <v>8562627</v>
      </c>
    </row>
    <row r="96" spans="1:21" x14ac:dyDescent="0.2">
      <c r="A96" s="16" t="s">
        <v>192</v>
      </c>
      <c r="B96" s="4">
        <v>501400</v>
      </c>
      <c r="C96" s="4">
        <v>78568</v>
      </c>
      <c r="D96" s="4">
        <v>422832</v>
      </c>
      <c r="E96" s="4">
        <v>9267370000</v>
      </c>
      <c r="F96" s="4">
        <f t="shared" si="15"/>
        <v>184467700000</v>
      </c>
      <c r="R96" s="5">
        <v>9.300000000000001E-3</v>
      </c>
      <c r="S96" s="4">
        <v>15004105</v>
      </c>
      <c r="T96" s="4">
        <f t="shared" si="18"/>
        <v>14805603.199999999</v>
      </c>
      <c r="U96" s="4">
        <f t="shared" si="17"/>
        <v>8562627</v>
      </c>
    </row>
    <row r="97" spans="1:21" x14ac:dyDescent="0.2">
      <c r="A97" s="16" t="s">
        <v>191</v>
      </c>
      <c r="B97" s="4">
        <v>265900</v>
      </c>
      <c r="C97" s="4">
        <v>431880</v>
      </c>
      <c r="D97" s="4">
        <v>-165980</v>
      </c>
      <c r="E97" s="4">
        <v>-3537480000</v>
      </c>
      <c r="F97" s="4">
        <f t="shared" si="15"/>
        <v>175200330000</v>
      </c>
      <c r="R97" s="5">
        <v>1.1699999999999999E-2</v>
      </c>
      <c r="S97" s="4">
        <v>10995494</v>
      </c>
      <c r="T97" s="4">
        <f t="shared" si="18"/>
        <v>15076143.4</v>
      </c>
      <c r="U97" s="4">
        <f t="shared" si="17"/>
        <v>8562627</v>
      </c>
    </row>
    <row r="98" spans="1:21" x14ac:dyDescent="0.2">
      <c r="A98" s="16" t="s">
        <v>190</v>
      </c>
      <c r="B98" s="4">
        <v>110000</v>
      </c>
      <c r="C98" s="4">
        <v>225907</v>
      </c>
      <c r="D98" s="4">
        <v>-115907</v>
      </c>
      <c r="E98" s="4">
        <v>-2501690000</v>
      </c>
      <c r="F98" s="4">
        <f t="shared" si="15"/>
        <v>178737810000</v>
      </c>
      <c r="R98" s="5">
        <v>-6.8999999999999999E-3</v>
      </c>
      <c r="S98" s="4">
        <v>19118830</v>
      </c>
      <c r="T98" s="4">
        <f t="shared" si="18"/>
        <v>14661698.9</v>
      </c>
      <c r="U98" s="4">
        <f t="shared" si="17"/>
        <v>8562627</v>
      </c>
    </row>
    <row r="99" spans="1:21" x14ac:dyDescent="0.2">
      <c r="A99" s="16" t="s">
        <v>189</v>
      </c>
      <c r="B99" s="4">
        <v>93500</v>
      </c>
      <c r="C99" s="4">
        <v>277300</v>
      </c>
      <c r="D99" s="4">
        <v>-183800</v>
      </c>
      <c r="E99" s="4">
        <v>-3923280000</v>
      </c>
      <c r="F99" s="4">
        <f t="shared" si="15"/>
        <v>181239500000</v>
      </c>
      <c r="R99" s="5">
        <v>4.6999999999999993E-3</v>
      </c>
      <c r="S99" s="4">
        <v>8562627</v>
      </c>
      <c r="T99" s="4">
        <f t="shared" si="18"/>
        <v>15256461.800000001</v>
      </c>
      <c r="U99" s="4">
        <f t="shared" si="17"/>
        <v>13585287</v>
      </c>
    </row>
    <row r="100" spans="1:21" x14ac:dyDescent="0.2">
      <c r="A100" s="16" t="s">
        <v>188</v>
      </c>
      <c r="B100" s="4">
        <v>1862300</v>
      </c>
      <c r="C100" s="4">
        <v>377109</v>
      </c>
      <c r="D100" s="4">
        <v>1485191</v>
      </c>
      <c r="E100" s="4">
        <v>32107650000</v>
      </c>
      <c r="F100" s="4">
        <f t="shared" si="15"/>
        <v>185162780000</v>
      </c>
      <c r="R100" s="5">
        <v>-9.1999999999999998E-3</v>
      </c>
      <c r="S100" s="4">
        <v>16295126</v>
      </c>
      <c r="T100" s="4">
        <f t="shared" si="18"/>
        <v>14233623.199999999</v>
      </c>
      <c r="U100" s="4">
        <f t="shared" si="17"/>
        <v>13585287</v>
      </c>
    </row>
    <row r="101" spans="1:21" x14ac:dyDescent="0.2">
      <c r="A101" s="16" t="s">
        <v>187</v>
      </c>
      <c r="B101" s="4">
        <v>2011200</v>
      </c>
      <c r="C101" s="4">
        <v>459600</v>
      </c>
      <c r="D101" s="4">
        <v>1551600</v>
      </c>
      <c r="E101" s="4">
        <v>33334230000</v>
      </c>
      <c r="F101" s="4">
        <f t="shared" si="15"/>
        <v>153055130000</v>
      </c>
      <c r="R101" s="5">
        <v>9.3999999999999986E-3</v>
      </c>
      <c r="S101" s="4">
        <v>13585287</v>
      </c>
      <c r="T101" s="4">
        <f t="shared" si="18"/>
        <v>13661210.800000001</v>
      </c>
      <c r="U101" s="4">
        <f t="shared" si="17"/>
        <v>11772022</v>
      </c>
    </row>
    <row r="102" spans="1:21" x14ac:dyDescent="0.2">
      <c r="A102" s="16" t="s">
        <v>186</v>
      </c>
      <c r="B102" s="4">
        <v>1474600</v>
      </c>
      <c r="C102" s="4">
        <v>27566</v>
      </c>
      <c r="D102" s="4">
        <v>1447034</v>
      </c>
      <c r="E102" s="4">
        <v>31254580000</v>
      </c>
      <c r="F102" s="4">
        <f t="shared" si="15"/>
        <v>119720900000</v>
      </c>
      <c r="R102" s="5">
        <v>4.1200000000000001E-2</v>
      </c>
      <c r="S102" s="4">
        <v>20401542</v>
      </c>
      <c r="T102" s="4">
        <f t="shared" si="18"/>
        <v>12296143.1</v>
      </c>
      <c r="U102" s="4">
        <f t="shared" si="17"/>
        <v>11772022</v>
      </c>
    </row>
    <row r="103" spans="1:21" x14ac:dyDescent="0.2">
      <c r="A103" s="16" t="s">
        <v>185</v>
      </c>
      <c r="B103" s="4">
        <v>414300</v>
      </c>
      <c r="C103" s="4">
        <v>111600</v>
      </c>
      <c r="D103" s="4">
        <v>302700</v>
      </c>
      <c r="E103" s="4">
        <v>6293600000</v>
      </c>
      <c r="F103" s="4">
        <f t="shared" si="15"/>
        <v>88466320000</v>
      </c>
      <c r="R103" s="5">
        <v>-7.1999999999999998E-3</v>
      </c>
      <c r="S103" s="4">
        <v>15621891</v>
      </c>
      <c r="T103" s="4">
        <f t="shared" si="18"/>
        <v>11669475.9</v>
      </c>
      <c r="U103" s="4">
        <f t="shared" si="17"/>
        <v>11772022</v>
      </c>
    </row>
    <row r="104" spans="1:21" x14ac:dyDescent="0.2">
      <c r="A104" s="16" t="s">
        <v>184</v>
      </c>
      <c r="B104" s="4">
        <v>102000</v>
      </c>
      <c r="C104" s="4">
        <v>40169</v>
      </c>
      <c r="D104" s="4">
        <v>61831</v>
      </c>
      <c r="E104" s="4">
        <v>1311330000</v>
      </c>
      <c r="F104" s="4">
        <f t="shared" si="15"/>
        <v>82172720000</v>
      </c>
      <c r="R104" s="5">
        <v>-1.4199999999999999E-2</v>
      </c>
      <c r="S104" s="4">
        <v>13857038</v>
      </c>
      <c r="T104" s="4">
        <f t="shared" si="18"/>
        <v>11675597.1</v>
      </c>
      <c r="U104" s="4">
        <f t="shared" si="17"/>
        <v>11772022</v>
      </c>
    </row>
    <row r="105" spans="1:21" x14ac:dyDescent="0.2">
      <c r="A105" s="16" t="s">
        <v>183</v>
      </c>
      <c r="B105" s="4">
        <v>1248400</v>
      </c>
      <c r="C105" s="4">
        <v>39700</v>
      </c>
      <c r="D105" s="4">
        <v>1208700</v>
      </c>
      <c r="E105" s="4">
        <v>24568250000</v>
      </c>
      <c r="F105" s="4">
        <f t="shared" si="15"/>
        <v>80861390000</v>
      </c>
      <c r="R105" s="5">
        <v>6.8400000000000002E-2</v>
      </c>
      <c r="S105" s="4">
        <v>17846175</v>
      </c>
      <c r="T105" s="4">
        <f t="shared" si="18"/>
        <v>10502998.9</v>
      </c>
      <c r="U105" s="4">
        <f t="shared" si="17"/>
        <v>6066740</v>
      </c>
    </row>
    <row r="106" spans="1:21" x14ac:dyDescent="0.2">
      <c r="A106" s="16" t="s">
        <v>182</v>
      </c>
      <c r="B106" s="4">
        <v>89900</v>
      </c>
      <c r="C106" s="4">
        <v>100900</v>
      </c>
      <c r="D106" s="4">
        <v>-11000</v>
      </c>
      <c r="E106" s="4">
        <v>-208000000</v>
      </c>
      <c r="F106" s="4">
        <f t="shared" si="15"/>
        <v>56293140000</v>
      </c>
      <c r="R106" s="5">
        <v>-1.2500000000000001E-2</v>
      </c>
      <c r="S106" s="4">
        <v>11772022</v>
      </c>
      <c r="T106" s="4">
        <f t="shared" si="18"/>
        <v>9786035.9000000004</v>
      </c>
      <c r="U106" s="4">
        <f t="shared" si="17"/>
        <v>6066740</v>
      </c>
    </row>
    <row r="107" spans="1:21" x14ac:dyDescent="0.2">
      <c r="A107" s="16" t="s">
        <v>181</v>
      </c>
      <c r="B107" s="4">
        <v>2100316</v>
      </c>
      <c r="C107" s="4">
        <v>82500</v>
      </c>
      <c r="D107" s="4">
        <v>2017816</v>
      </c>
      <c r="E107" s="4">
        <v>39880450000</v>
      </c>
      <c r="F107" s="4">
        <f t="shared" si="15"/>
        <v>56501140000</v>
      </c>
      <c r="R107" s="5">
        <v>2.8300000000000002E-2</v>
      </c>
      <c r="S107" s="4">
        <v>13700896</v>
      </c>
      <c r="T107" s="4">
        <f t="shared" si="18"/>
        <v>9195843.9000000004</v>
      </c>
      <c r="U107" s="4">
        <f t="shared" si="17"/>
        <v>6066740</v>
      </c>
    </row>
    <row r="108" spans="1:21" x14ac:dyDescent="0.2">
      <c r="A108" s="16" t="s">
        <v>180</v>
      </c>
      <c r="B108" s="4">
        <v>386600</v>
      </c>
      <c r="C108" s="4">
        <v>245172</v>
      </c>
      <c r="D108" s="4">
        <v>141428</v>
      </c>
      <c r="E108" s="4">
        <v>2704560000</v>
      </c>
      <c r="F108" s="4">
        <f t="shared" si="15"/>
        <v>16620690000</v>
      </c>
      <c r="R108" s="5">
        <v>2.92E-2</v>
      </c>
      <c r="S108" s="4">
        <v>14974385</v>
      </c>
      <c r="T108" s="4">
        <f t="shared" si="18"/>
        <v>8455989</v>
      </c>
      <c r="U108" s="4">
        <f t="shared" si="17"/>
        <v>6066740</v>
      </c>
    </row>
    <row r="109" spans="1:21" x14ac:dyDescent="0.2">
      <c r="A109" s="16" t="s">
        <v>179</v>
      </c>
      <c r="B109" s="4">
        <v>22200</v>
      </c>
      <c r="C109" s="4">
        <v>10900</v>
      </c>
      <c r="D109" s="4">
        <v>11300</v>
      </c>
      <c r="E109" s="4">
        <v>211050000</v>
      </c>
      <c r="F109" s="4">
        <f t="shared" si="15"/>
        <v>13916130000</v>
      </c>
      <c r="R109" s="5">
        <v>6.7799999999999999E-2</v>
      </c>
      <c r="S109" s="4">
        <v>14510256</v>
      </c>
      <c r="T109" s="4">
        <f t="shared" si="18"/>
        <v>8026867.7000000002</v>
      </c>
      <c r="U109" s="4">
        <f t="shared" si="17"/>
        <v>6066740</v>
      </c>
    </row>
    <row r="110" spans="1:21" x14ac:dyDescent="0.2">
      <c r="A110" s="16" t="s">
        <v>178</v>
      </c>
      <c r="B110" s="4">
        <v>92300</v>
      </c>
      <c r="C110" s="4">
        <v>3300</v>
      </c>
      <c r="D110" s="4">
        <v>89000</v>
      </c>
      <c r="E110" s="4">
        <v>1528220000</v>
      </c>
      <c r="F110" s="4">
        <f t="shared" si="15"/>
        <v>13705080000</v>
      </c>
      <c r="R110" s="5">
        <v>4.1200000000000001E-2</v>
      </c>
      <c r="S110" s="4">
        <v>6066740</v>
      </c>
      <c r="T110" s="4">
        <f t="shared" si="18"/>
        <v>9369162</v>
      </c>
      <c r="U110" s="4">
        <f t="shared" si="17"/>
        <v>6120193</v>
      </c>
    </row>
    <row r="111" spans="1:21" x14ac:dyDescent="0.2">
      <c r="A111" s="16" t="s">
        <v>177</v>
      </c>
      <c r="B111" s="4">
        <v>229400</v>
      </c>
      <c r="C111" s="4">
        <v>5400</v>
      </c>
      <c r="D111" s="4">
        <v>224000</v>
      </c>
      <c r="E111" s="4">
        <v>3847470000</v>
      </c>
      <c r="F111" s="4">
        <f t="shared" si="15"/>
        <v>12176860000</v>
      </c>
      <c r="R111" s="5">
        <v>-1.1599999999999999E-2</v>
      </c>
      <c r="S111" s="4">
        <v>7861163</v>
      </c>
      <c r="T111" s="4">
        <f t="shared" si="18"/>
        <v>9253607.3000000007</v>
      </c>
      <c r="U111" s="4">
        <f t="shared" si="17"/>
        <v>4602392</v>
      </c>
    </row>
    <row r="112" spans="1:21" x14ac:dyDescent="0.2">
      <c r="A112" s="16" t="s">
        <v>176</v>
      </c>
      <c r="B112" s="4">
        <v>125100</v>
      </c>
      <c r="C112" s="4">
        <v>25500</v>
      </c>
      <c r="D112" s="4">
        <v>99600</v>
      </c>
      <c r="E112" s="4">
        <v>1759810000</v>
      </c>
      <c r="F112" s="4">
        <f t="shared" si="15"/>
        <v>8329390000</v>
      </c>
      <c r="R112" s="5">
        <v>-2.5399999999999999E-2</v>
      </c>
      <c r="S112" s="4">
        <v>6750865</v>
      </c>
      <c r="T112" s="4">
        <f t="shared" si="18"/>
        <v>9299139.1999999993</v>
      </c>
      <c r="U112" s="4">
        <f t="shared" si="17"/>
        <v>4602392</v>
      </c>
    </row>
    <row r="113" spans="1:21" x14ac:dyDescent="0.2">
      <c r="A113" s="16" t="s">
        <v>175</v>
      </c>
      <c r="B113" s="4">
        <v>4300</v>
      </c>
      <c r="C113" s="4">
        <v>631100</v>
      </c>
      <c r="D113" s="4">
        <v>-626800</v>
      </c>
      <c r="E113" s="4">
        <v>-10567920000</v>
      </c>
      <c r="F113" s="4">
        <f t="shared" si="15"/>
        <v>6569580000</v>
      </c>
      <c r="R113" s="5">
        <v>6.3299999999999995E-2</v>
      </c>
      <c r="S113" s="4">
        <v>9355219</v>
      </c>
      <c r="T113" s="4">
        <f t="shared" si="18"/>
        <v>8941052.9000000004</v>
      </c>
      <c r="U113" s="4">
        <f t="shared" si="17"/>
        <v>4602392</v>
      </c>
    </row>
    <row r="114" spans="1:21" x14ac:dyDescent="0.2">
      <c r="A114" s="16" t="s">
        <v>174</v>
      </c>
      <c r="B114" s="4">
        <v>219200</v>
      </c>
      <c r="C114" s="4">
        <v>31500</v>
      </c>
      <c r="D114" s="4">
        <v>187700</v>
      </c>
      <c r="E114" s="4">
        <v>3137800000</v>
      </c>
      <c r="F114" s="4">
        <f t="shared" si="15"/>
        <v>17137500000</v>
      </c>
      <c r="R114" s="5">
        <v>-6.7400000000000002E-2</v>
      </c>
      <c r="S114" s="4">
        <v>13918250</v>
      </c>
      <c r="T114" s="4">
        <f t="shared" si="18"/>
        <v>8221351.2999999998</v>
      </c>
      <c r="U114" s="4">
        <f t="shared" si="17"/>
        <v>4602392</v>
      </c>
    </row>
    <row r="115" spans="1:21" x14ac:dyDescent="0.2">
      <c r="A115" s="16" t="s">
        <v>173</v>
      </c>
      <c r="B115" s="4">
        <v>21326</v>
      </c>
      <c r="C115" s="4">
        <v>134900</v>
      </c>
      <c r="D115" s="4">
        <v>-113574</v>
      </c>
      <c r="E115" s="4">
        <v>-2052330000</v>
      </c>
      <c r="F115" s="4">
        <f t="shared" si="15"/>
        <v>13999700000</v>
      </c>
      <c r="R115" s="5">
        <v>5.6999999999999993E-3</v>
      </c>
      <c r="S115" s="4">
        <v>6120193</v>
      </c>
      <c r="T115" s="4">
        <f t="shared" si="18"/>
        <v>8279622.2999999998</v>
      </c>
      <c r="U115" s="4">
        <f t="shared" si="17"/>
        <v>4602392</v>
      </c>
    </row>
    <row r="116" spans="1:21" x14ac:dyDescent="0.2">
      <c r="A116" s="16" t="s">
        <v>172</v>
      </c>
      <c r="B116" s="4">
        <v>18200</v>
      </c>
      <c r="C116" s="4">
        <v>326964</v>
      </c>
      <c r="D116" s="4">
        <v>-308764</v>
      </c>
      <c r="E116" s="4">
        <v>-5420820000</v>
      </c>
      <c r="F116" s="4">
        <f t="shared" si="15"/>
        <v>16052030000</v>
      </c>
      <c r="R116" s="5">
        <v>0</v>
      </c>
      <c r="S116" s="4">
        <v>4602392</v>
      </c>
      <c r="T116" s="4">
        <f t="shared" ref="T116:T121" si="19">AVERAGE(S117:S126)</f>
        <v>8515391.5999999996</v>
      </c>
      <c r="U116" s="4">
        <f t="shared" si="17"/>
        <v>6705616</v>
      </c>
    </row>
    <row r="117" spans="1:21" x14ac:dyDescent="0.2">
      <c r="A117" s="16" t="s">
        <v>171</v>
      </c>
      <c r="B117" s="4">
        <v>6700</v>
      </c>
      <c r="C117" s="4">
        <v>1303500</v>
      </c>
      <c r="D117" s="4">
        <v>-1296800</v>
      </c>
      <c r="E117" s="4">
        <v>-22913660000</v>
      </c>
      <c r="F117" s="4">
        <f t="shared" si="15"/>
        <v>21472850000</v>
      </c>
      <c r="R117" s="5">
        <v>-5.6000000000000008E-3</v>
      </c>
      <c r="S117" s="4">
        <v>7798976</v>
      </c>
      <c r="T117" s="4">
        <f t="shared" si="19"/>
        <v>8523171</v>
      </c>
      <c r="U117" s="4">
        <f t="shared" si="17"/>
        <v>6705616</v>
      </c>
    </row>
    <row r="118" spans="1:21" x14ac:dyDescent="0.2">
      <c r="A118" s="16" t="s">
        <v>170</v>
      </c>
      <c r="B118" s="4">
        <v>171000</v>
      </c>
      <c r="C118" s="4">
        <v>577600</v>
      </c>
      <c r="D118" s="4">
        <v>-406600</v>
      </c>
      <c r="E118" s="4">
        <v>-6918130000</v>
      </c>
      <c r="F118" s="4">
        <f t="shared" si="15"/>
        <v>44386510000</v>
      </c>
      <c r="R118" s="5">
        <v>4.7100000000000003E-2</v>
      </c>
      <c r="S118" s="4">
        <v>7575836</v>
      </c>
      <c r="T118" s="4">
        <f t="shared" si="19"/>
        <v>8539454.3000000007</v>
      </c>
      <c r="U118" s="4">
        <f t="shared" si="17"/>
        <v>5774356</v>
      </c>
    </row>
    <row r="119" spans="1:21" x14ac:dyDescent="0.2">
      <c r="A119" s="16" t="s">
        <v>169</v>
      </c>
      <c r="B119" s="4">
        <v>959600</v>
      </c>
      <c r="C119" s="4">
        <v>228600</v>
      </c>
      <c r="D119" s="4">
        <v>731000</v>
      </c>
      <c r="E119" s="4">
        <v>12316690000</v>
      </c>
      <c r="F119" s="4">
        <f t="shared" si="15"/>
        <v>51304640000</v>
      </c>
      <c r="R119" s="5">
        <v>0</v>
      </c>
      <c r="S119" s="4">
        <v>10219043</v>
      </c>
      <c r="T119" s="4">
        <f t="shared" si="19"/>
        <v>8219885</v>
      </c>
      <c r="U119" s="4">
        <f t="shared" si="17"/>
        <v>5774356</v>
      </c>
    </row>
    <row r="120" spans="1:21" x14ac:dyDescent="0.2">
      <c r="A120" s="16" t="s">
        <v>168</v>
      </c>
      <c r="B120" s="4">
        <v>771046</v>
      </c>
      <c r="C120" s="4">
        <v>834400</v>
      </c>
      <c r="D120" s="4">
        <v>-63354</v>
      </c>
      <c r="E120" s="4">
        <v>-1607750000</v>
      </c>
      <c r="F120" s="4">
        <f t="shared" si="15"/>
        <v>38987950000</v>
      </c>
      <c r="R120" s="5">
        <v>-5.5500000000000001E-2</v>
      </c>
      <c r="S120" s="4">
        <v>19489683</v>
      </c>
      <c r="T120" s="4">
        <f t="shared" si="19"/>
        <v>7506023.5999999996</v>
      </c>
      <c r="U120" s="4">
        <f t="shared" si="17"/>
        <v>5774356</v>
      </c>
    </row>
    <row r="121" spans="1:21" x14ac:dyDescent="0.2">
      <c r="A121" s="16" t="s">
        <v>167</v>
      </c>
      <c r="B121" s="4">
        <v>415500</v>
      </c>
      <c r="C121" s="4">
        <v>0</v>
      </c>
      <c r="D121" s="4">
        <v>415500</v>
      </c>
      <c r="E121" s="4">
        <v>7822800000</v>
      </c>
      <c r="F121" s="4">
        <f t="shared" si="15"/>
        <v>40595700000</v>
      </c>
      <c r="R121" s="5">
        <v>-4.2500000000000003E-2</v>
      </c>
      <c r="S121" s="4">
        <v>6705616</v>
      </c>
      <c r="T121" s="4">
        <f t="shared" si="19"/>
        <v>8696789.0999999996</v>
      </c>
      <c r="U121" s="4">
        <f t="shared" si="17"/>
        <v>5774356</v>
      </c>
    </row>
    <row r="122" spans="1:21" x14ac:dyDescent="0.2">
      <c r="A122" s="16" t="s">
        <v>166</v>
      </c>
      <c r="B122" s="4">
        <v>6900</v>
      </c>
      <c r="C122" s="4">
        <v>27400</v>
      </c>
      <c r="D122" s="4">
        <v>-20500</v>
      </c>
      <c r="E122" s="4">
        <v>-404350000</v>
      </c>
      <c r="F122" s="4">
        <f t="shared" si="15"/>
        <v>32772900000</v>
      </c>
      <c r="R122" s="5">
        <v>-4.3200000000000002E-2</v>
      </c>
      <c r="S122" s="4">
        <v>7206184</v>
      </c>
      <c r="T122" s="4">
        <f>AVERAGE(S123:S132)</f>
        <v>8669043.5</v>
      </c>
      <c r="U122" s="4">
        <f t="shared" si="17"/>
        <v>5774356</v>
      </c>
    </row>
    <row r="123" spans="1:21" x14ac:dyDescent="0.2">
      <c r="A123" s="16" t="s">
        <v>165</v>
      </c>
      <c r="B123" s="4">
        <v>39300</v>
      </c>
      <c r="C123" s="4">
        <v>22600</v>
      </c>
      <c r="D123" s="4">
        <v>16700</v>
      </c>
      <c r="E123" s="4">
        <v>321140000</v>
      </c>
      <c r="F123" s="4">
        <f t="shared" si="15"/>
        <v>33177250000</v>
      </c>
      <c r="R123" s="5">
        <v>-2.5000000000000001E-3</v>
      </c>
      <c r="S123" s="4">
        <v>5774356</v>
      </c>
      <c r="U123" s="4">
        <f t="shared" si="17"/>
        <v>6702903</v>
      </c>
    </row>
    <row r="124" spans="1:21" x14ac:dyDescent="0.2">
      <c r="A124" s="16" t="s">
        <v>164</v>
      </c>
      <c r="B124" s="4">
        <v>258300</v>
      </c>
      <c r="C124" s="4">
        <v>152800</v>
      </c>
      <c r="D124" s="4">
        <v>105500</v>
      </c>
      <c r="E124" s="4">
        <v>2079110000</v>
      </c>
      <c r="F124" s="4">
        <f t="shared" si="15"/>
        <v>32856110000</v>
      </c>
      <c r="R124" s="5">
        <v>0</v>
      </c>
      <c r="S124" s="4">
        <v>6721234</v>
      </c>
      <c r="U124" s="4">
        <f t="shared" ref="U124:U126" si="20">MIN(S125:S129)</f>
        <v>6702903</v>
      </c>
    </row>
    <row r="125" spans="1:21" x14ac:dyDescent="0.2">
      <c r="A125" s="16" t="s">
        <v>163</v>
      </c>
      <c r="B125" s="4">
        <v>299000</v>
      </c>
      <c r="C125" s="4">
        <v>89195</v>
      </c>
      <c r="D125" s="4">
        <v>209805</v>
      </c>
      <c r="E125" s="4">
        <v>4100110000</v>
      </c>
      <c r="F125" s="4">
        <f t="shared" si="15"/>
        <v>30777000000</v>
      </c>
      <c r="R125" s="5">
        <v>2.0799999999999999E-2</v>
      </c>
      <c r="S125" s="4">
        <v>6702903</v>
      </c>
      <c r="U125" s="4">
        <f t="shared" si="20"/>
        <v>6960085</v>
      </c>
    </row>
    <row r="126" spans="1:21" x14ac:dyDescent="0.2">
      <c r="A126" s="16" t="s">
        <v>162</v>
      </c>
      <c r="B126" s="4">
        <v>59700</v>
      </c>
      <c r="C126" s="4">
        <v>193355</v>
      </c>
      <c r="D126" s="4">
        <v>-133655</v>
      </c>
      <c r="E126" s="4">
        <v>-2592180000</v>
      </c>
      <c r="F126" s="4">
        <f t="shared" si="15"/>
        <v>26676890000</v>
      </c>
      <c r="R126" s="5">
        <v>-2.5000000000000001E-3</v>
      </c>
      <c r="S126" s="4">
        <v>6960085</v>
      </c>
      <c r="U126" s="4">
        <f t="shared" si="20"/>
        <v>7023350</v>
      </c>
    </row>
    <row r="127" spans="1:21" x14ac:dyDescent="0.2">
      <c r="A127" s="16" t="s">
        <v>161</v>
      </c>
      <c r="B127" s="4">
        <v>209400</v>
      </c>
      <c r="C127" s="4">
        <v>330200</v>
      </c>
      <c r="D127" s="4">
        <v>-120800</v>
      </c>
      <c r="E127" s="4">
        <v>-2293200000</v>
      </c>
      <c r="F127" s="4">
        <f t="shared" si="15"/>
        <v>29269070000</v>
      </c>
      <c r="R127" s="5">
        <v>3.2000000000000001E-2</v>
      </c>
      <c r="S127" s="4">
        <v>7876770</v>
      </c>
      <c r="U127" s="4">
        <f>MIN(S128:S132)</f>
        <v>6928728</v>
      </c>
    </row>
    <row r="128" spans="1:21" x14ac:dyDescent="0.2">
      <c r="A128" s="16" t="s">
        <v>160</v>
      </c>
      <c r="B128" s="4">
        <v>1218200</v>
      </c>
      <c r="C128" s="4">
        <v>8700</v>
      </c>
      <c r="D128" s="4">
        <v>1209500</v>
      </c>
      <c r="E128" s="4">
        <v>22208600000</v>
      </c>
      <c r="F128" s="4">
        <f t="shared" si="15"/>
        <v>31562270000</v>
      </c>
      <c r="R128" s="5">
        <v>2.18E-2</v>
      </c>
      <c r="S128" s="4">
        <v>7738669</v>
      </c>
    </row>
    <row r="129" spans="1:22" x14ac:dyDescent="0.2">
      <c r="A129" s="16" t="s">
        <v>159</v>
      </c>
      <c r="B129" s="4">
        <v>20200</v>
      </c>
      <c r="C129" s="4">
        <v>67140</v>
      </c>
      <c r="D129" s="4">
        <v>-46940</v>
      </c>
      <c r="E129" s="4">
        <v>-887830000</v>
      </c>
      <c r="F129" s="4">
        <f t="shared" si="15"/>
        <v>9353670000</v>
      </c>
      <c r="R129" s="5">
        <v>-3.9199999999999999E-2</v>
      </c>
      <c r="S129" s="4">
        <v>7023350</v>
      </c>
    </row>
    <row r="130" spans="1:22" x14ac:dyDescent="0.2">
      <c r="A130" s="16" t="s">
        <v>158</v>
      </c>
      <c r="B130" s="4">
        <v>970800</v>
      </c>
      <c r="C130" s="4">
        <v>189515</v>
      </c>
      <c r="D130" s="4">
        <v>781285</v>
      </c>
      <c r="E130" s="4">
        <v>14956330000</v>
      </c>
      <c r="F130" s="4">
        <f t="shared" si="15"/>
        <v>10241500000</v>
      </c>
      <c r="R130" s="5">
        <v>2.1400000000000002E-2</v>
      </c>
      <c r="S130" s="4">
        <v>12351069</v>
      </c>
    </row>
    <row r="131" spans="1:22" x14ac:dyDescent="0.2">
      <c r="A131" s="16" t="s">
        <v>157</v>
      </c>
      <c r="B131" s="4">
        <v>954400</v>
      </c>
      <c r="C131" s="4">
        <v>1305791</v>
      </c>
      <c r="D131" s="4">
        <v>-351391</v>
      </c>
      <c r="E131" s="4">
        <v>-6968050000</v>
      </c>
      <c r="F131" s="4">
        <f>E131+F132</f>
        <v>-4714830000</v>
      </c>
      <c r="R131" s="5">
        <v>-6.9599999999999995E-2</v>
      </c>
      <c r="S131" s="4">
        <v>18613271</v>
      </c>
    </row>
    <row r="132" spans="1:22" x14ac:dyDescent="0.2">
      <c r="A132" s="16" t="s">
        <v>156</v>
      </c>
      <c r="B132" s="4">
        <v>211400</v>
      </c>
      <c r="C132" s="4">
        <v>100849</v>
      </c>
      <c r="D132" s="4">
        <v>110551</v>
      </c>
      <c r="E132" s="4">
        <v>2253220000</v>
      </c>
      <c r="F132" s="4">
        <f>E132</f>
        <v>2253220000</v>
      </c>
      <c r="R132" s="5">
        <v>5.0000000000000001E-3</v>
      </c>
      <c r="S132" s="4">
        <v>6928728</v>
      </c>
    </row>
    <row r="133" spans="1:22" x14ac:dyDescent="0.2">
      <c r="A133" s="2"/>
      <c r="B133" s="4"/>
      <c r="C133" s="4"/>
      <c r="D133" s="4"/>
      <c r="E133" s="4"/>
      <c r="F133" s="4">
        <f t="shared" ref="F133:F187" si="21">E133+F134</f>
        <v>0</v>
      </c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>
        <f t="shared" si="21"/>
        <v>0</v>
      </c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>
        <f t="shared" si="21"/>
        <v>0</v>
      </c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>
        <f t="shared" si="21"/>
        <v>0</v>
      </c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>
        <f t="shared" si="21"/>
        <v>0</v>
      </c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>
        <f t="shared" si="21"/>
        <v>0</v>
      </c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>
        <f t="shared" si="21"/>
        <v>0</v>
      </c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>
        <f t="shared" si="21"/>
        <v>0</v>
      </c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>
        <f t="shared" si="21"/>
        <v>0</v>
      </c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>
        <f t="shared" si="21"/>
        <v>0</v>
      </c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6"/>
      <c r="B143" s="4"/>
      <c r="C143" s="4"/>
      <c r="D143" s="4"/>
      <c r="E143" s="4"/>
      <c r="F143" s="4">
        <f t="shared" si="21"/>
        <v>0</v>
      </c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6"/>
      <c r="B144" s="4"/>
      <c r="C144" s="4"/>
      <c r="D144" s="4"/>
      <c r="E144" s="4"/>
      <c r="F144" s="4">
        <f t="shared" si="21"/>
        <v>0</v>
      </c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6"/>
      <c r="B145" s="4"/>
      <c r="C145" s="4"/>
      <c r="D145" s="4"/>
      <c r="E145" s="4"/>
      <c r="F145" s="4">
        <f t="shared" si="21"/>
        <v>0</v>
      </c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6"/>
      <c r="B146" s="4"/>
      <c r="C146" s="4"/>
      <c r="D146" s="4"/>
      <c r="E146" s="4"/>
      <c r="F146" s="4">
        <f t="shared" si="21"/>
        <v>0</v>
      </c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6"/>
      <c r="B147" s="4"/>
      <c r="C147" s="4"/>
      <c r="D147" s="4"/>
      <c r="E147" s="4"/>
      <c r="F147" s="4">
        <f t="shared" si="21"/>
        <v>0</v>
      </c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6"/>
      <c r="B148" s="4"/>
      <c r="C148" s="4"/>
      <c r="D148" s="4"/>
      <c r="E148" s="4"/>
      <c r="F148" s="4">
        <f t="shared" si="21"/>
        <v>0</v>
      </c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6"/>
      <c r="B149" s="4"/>
      <c r="C149" s="4"/>
      <c r="D149" s="4"/>
      <c r="E149" s="4"/>
      <c r="F149" s="4">
        <f t="shared" si="21"/>
        <v>0</v>
      </c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5"/>
    </row>
    <row r="150" spans="1:22" x14ac:dyDescent="0.2">
      <c r="A150" s="6"/>
      <c r="B150" s="4"/>
      <c r="C150" s="4"/>
      <c r="D150" s="4"/>
      <c r="E150" s="4"/>
      <c r="F150" s="4">
        <f t="shared" si="21"/>
        <v>0</v>
      </c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5"/>
    </row>
    <row r="151" spans="1:22" x14ac:dyDescent="0.2">
      <c r="A151" s="6"/>
      <c r="B151" s="4"/>
      <c r="C151" s="4"/>
      <c r="D151" s="4"/>
      <c r="E151" s="4"/>
      <c r="F151" s="4">
        <f t="shared" si="21"/>
        <v>0</v>
      </c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5"/>
    </row>
    <row r="152" spans="1:22" x14ac:dyDescent="0.2">
      <c r="A152" s="6"/>
      <c r="B152" s="4"/>
      <c r="C152" s="4"/>
      <c r="D152" s="4"/>
      <c r="E152" s="4"/>
      <c r="F152" s="4">
        <f t="shared" si="21"/>
        <v>0</v>
      </c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5"/>
    </row>
    <row r="153" spans="1:22" x14ac:dyDescent="0.2">
      <c r="A153" s="2"/>
      <c r="B153" s="4"/>
      <c r="C153" s="4"/>
      <c r="D153" s="4"/>
      <c r="E153" s="4"/>
      <c r="F153" s="4">
        <f t="shared" si="21"/>
        <v>0</v>
      </c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5"/>
    </row>
    <row r="154" spans="1:22" x14ac:dyDescent="0.2">
      <c r="A154" s="2"/>
      <c r="B154" s="4"/>
      <c r="C154" s="4"/>
      <c r="D154" s="4"/>
      <c r="E154" s="4"/>
      <c r="F154" s="4">
        <f t="shared" si="21"/>
        <v>0</v>
      </c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5"/>
    </row>
    <row r="155" spans="1:22" x14ac:dyDescent="0.2">
      <c r="A155" s="6"/>
      <c r="B155" s="4"/>
      <c r="C155" s="4"/>
      <c r="D155" s="4"/>
      <c r="E155" s="4"/>
      <c r="F155" s="4">
        <f t="shared" si="21"/>
        <v>0</v>
      </c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5"/>
    </row>
    <row r="156" spans="1:22" x14ac:dyDescent="0.2">
      <c r="A156" s="6"/>
      <c r="B156" s="4"/>
      <c r="C156" s="4"/>
      <c r="D156" s="4"/>
      <c r="E156" s="4"/>
      <c r="F156" s="4">
        <f t="shared" si="21"/>
        <v>0</v>
      </c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5"/>
    </row>
    <row r="157" spans="1:22" x14ac:dyDescent="0.2">
      <c r="A157" s="6"/>
      <c r="B157" s="4"/>
      <c r="C157" s="4"/>
      <c r="D157" s="4"/>
      <c r="E157" s="4"/>
      <c r="F157" s="4">
        <f t="shared" si="21"/>
        <v>0</v>
      </c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5"/>
    </row>
    <row r="158" spans="1:22" x14ac:dyDescent="0.2">
      <c r="A158" s="6"/>
      <c r="B158" s="4"/>
      <c r="C158" s="4"/>
      <c r="D158" s="4"/>
      <c r="E158" s="4"/>
      <c r="F158" s="4">
        <f t="shared" si="21"/>
        <v>0</v>
      </c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5"/>
    </row>
    <row r="159" spans="1:22" x14ac:dyDescent="0.2">
      <c r="A159" s="6"/>
      <c r="B159" s="4"/>
      <c r="C159" s="4"/>
      <c r="D159" s="4"/>
      <c r="E159" s="4"/>
      <c r="F159" s="4">
        <f t="shared" si="21"/>
        <v>0</v>
      </c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5"/>
    </row>
    <row r="160" spans="1:22" x14ac:dyDescent="0.2">
      <c r="A160" s="6"/>
      <c r="B160" s="4"/>
      <c r="C160" s="4"/>
      <c r="D160" s="4"/>
      <c r="E160" s="4"/>
      <c r="F160" s="4">
        <f t="shared" si="21"/>
        <v>0</v>
      </c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5"/>
    </row>
    <row r="161" spans="1:22" x14ac:dyDescent="0.2">
      <c r="A161" s="6"/>
      <c r="B161" s="4"/>
      <c r="C161" s="4"/>
      <c r="D161" s="4"/>
      <c r="E161" s="4"/>
      <c r="F161" s="4">
        <f t="shared" si="21"/>
        <v>0</v>
      </c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5"/>
    </row>
    <row r="162" spans="1:22" x14ac:dyDescent="0.2">
      <c r="A162" s="6"/>
      <c r="B162" s="4"/>
      <c r="C162" s="4"/>
      <c r="D162" s="4"/>
      <c r="E162" s="4"/>
      <c r="F162" s="4">
        <f t="shared" si="21"/>
        <v>0</v>
      </c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5"/>
      <c r="U162" s="5"/>
      <c r="V162" s="5"/>
    </row>
    <row r="163" spans="1:22" x14ac:dyDescent="0.2">
      <c r="A163" s="6"/>
      <c r="B163" s="4"/>
      <c r="C163" s="4"/>
      <c r="D163" s="4"/>
      <c r="E163" s="4"/>
      <c r="F163" s="4">
        <f t="shared" si="21"/>
        <v>0</v>
      </c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5"/>
      <c r="U163" s="5"/>
      <c r="V163" s="5"/>
    </row>
    <row r="164" spans="1:22" x14ac:dyDescent="0.2">
      <c r="A164" s="6"/>
      <c r="B164" s="4"/>
      <c r="C164" s="4"/>
      <c r="D164" s="4"/>
      <c r="E164" s="4"/>
      <c r="F164" s="4">
        <f t="shared" si="21"/>
        <v>0</v>
      </c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5"/>
      <c r="U164" s="5"/>
      <c r="V164" s="5"/>
    </row>
    <row r="165" spans="1:22" x14ac:dyDescent="0.2">
      <c r="A165" s="6"/>
      <c r="B165" s="4"/>
      <c r="C165" s="4"/>
      <c r="D165" s="4"/>
      <c r="E165" s="4"/>
      <c r="F165" s="4">
        <f t="shared" si="21"/>
        <v>0</v>
      </c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5"/>
      <c r="U165" s="5"/>
      <c r="V165" s="5"/>
    </row>
    <row r="166" spans="1:22" x14ac:dyDescent="0.2">
      <c r="A166" s="6"/>
      <c r="B166" s="4"/>
      <c r="C166" s="4"/>
      <c r="D166" s="4"/>
      <c r="E166" s="4"/>
      <c r="F166" s="4">
        <f t="shared" si="21"/>
        <v>0</v>
      </c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5"/>
      <c r="U166" s="5"/>
      <c r="V166" s="5"/>
    </row>
    <row r="167" spans="1:22" x14ac:dyDescent="0.2">
      <c r="A167" s="6"/>
      <c r="B167" s="4"/>
      <c r="C167" s="4"/>
      <c r="D167" s="4"/>
      <c r="E167" s="4"/>
      <c r="F167" s="4">
        <f t="shared" si="21"/>
        <v>0</v>
      </c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5"/>
      <c r="U167" s="5"/>
      <c r="V167" s="5"/>
    </row>
    <row r="168" spans="1:22" x14ac:dyDescent="0.2">
      <c r="A168" s="2"/>
      <c r="B168" s="4"/>
      <c r="C168" s="4"/>
      <c r="D168" s="4"/>
      <c r="E168" s="4"/>
      <c r="F168" s="4">
        <f t="shared" si="21"/>
        <v>0</v>
      </c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5"/>
    </row>
    <row r="169" spans="1:22" x14ac:dyDescent="0.2">
      <c r="A169" s="2"/>
      <c r="B169" s="4"/>
      <c r="C169" s="4"/>
      <c r="D169" s="4"/>
      <c r="E169" s="4"/>
      <c r="F169" s="4">
        <f t="shared" si="21"/>
        <v>0</v>
      </c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5"/>
    </row>
    <row r="170" spans="1:22" x14ac:dyDescent="0.2">
      <c r="A170" s="2"/>
      <c r="B170" s="4"/>
      <c r="C170" s="4"/>
      <c r="D170" s="4"/>
      <c r="E170" s="4"/>
      <c r="F170" s="4">
        <f t="shared" si="21"/>
        <v>0</v>
      </c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5"/>
    </row>
    <row r="171" spans="1:22" x14ac:dyDescent="0.2">
      <c r="A171" s="2"/>
      <c r="B171" s="4"/>
      <c r="C171" s="4"/>
      <c r="D171" s="4"/>
      <c r="E171" s="4"/>
      <c r="F171" s="4">
        <f t="shared" si="21"/>
        <v>0</v>
      </c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5"/>
    </row>
    <row r="172" spans="1:22" x14ac:dyDescent="0.2">
      <c r="A172" s="2"/>
      <c r="B172" s="4"/>
      <c r="C172" s="4"/>
      <c r="D172" s="4"/>
      <c r="E172" s="4"/>
      <c r="F172" s="4">
        <f t="shared" si="21"/>
        <v>0</v>
      </c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5"/>
    </row>
    <row r="173" spans="1:22" x14ac:dyDescent="0.2">
      <c r="A173" s="2"/>
      <c r="B173" s="4"/>
      <c r="C173" s="4"/>
      <c r="D173" s="4"/>
      <c r="E173" s="4"/>
      <c r="F173" s="4">
        <f t="shared" si="21"/>
        <v>0</v>
      </c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5"/>
    </row>
    <row r="174" spans="1:22" x14ac:dyDescent="0.2">
      <c r="A174" s="2"/>
      <c r="B174" s="4"/>
      <c r="C174" s="4"/>
      <c r="D174" s="4"/>
      <c r="E174" s="4"/>
      <c r="F174" s="4">
        <f t="shared" si="21"/>
        <v>0</v>
      </c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5"/>
    </row>
    <row r="175" spans="1:22" x14ac:dyDescent="0.2">
      <c r="A175" s="2"/>
      <c r="B175" s="4"/>
      <c r="C175" s="4"/>
      <c r="D175" s="4"/>
      <c r="E175" s="4"/>
      <c r="F175" s="4">
        <f t="shared" si="21"/>
        <v>0</v>
      </c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5"/>
    </row>
    <row r="176" spans="1:22" x14ac:dyDescent="0.2">
      <c r="A176" s="2"/>
      <c r="B176" s="4"/>
      <c r="C176" s="4"/>
      <c r="D176" s="4"/>
      <c r="E176" s="4"/>
      <c r="F176" s="4">
        <f t="shared" si="21"/>
        <v>0</v>
      </c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5"/>
    </row>
    <row r="177" spans="1:22" x14ac:dyDescent="0.2">
      <c r="A177" s="2"/>
      <c r="B177" s="4"/>
      <c r="C177" s="4"/>
      <c r="D177" s="4"/>
      <c r="E177" s="4"/>
      <c r="F177" s="4">
        <f t="shared" si="21"/>
        <v>0</v>
      </c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5"/>
      <c r="U177" s="5"/>
      <c r="V177" s="5"/>
    </row>
    <row r="178" spans="1:22" x14ac:dyDescent="0.2">
      <c r="A178" s="2"/>
      <c r="B178" s="4"/>
      <c r="C178" s="4"/>
      <c r="D178" s="4"/>
      <c r="E178" s="4"/>
      <c r="F178" s="4">
        <f t="shared" si="21"/>
        <v>0</v>
      </c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5"/>
      <c r="U178" s="5"/>
      <c r="V178" s="5"/>
    </row>
    <row r="179" spans="1:22" x14ac:dyDescent="0.2">
      <c r="A179" s="2"/>
      <c r="B179" s="4"/>
      <c r="C179" s="4"/>
      <c r="D179" s="4"/>
      <c r="E179" s="4"/>
      <c r="F179" s="4">
        <f t="shared" si="21"/>
        <v>0</v>
      </c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5"/>
      <c r="U179" s="5"/>
      <c r="V179" s="5"/>
    </row>
    <row r="180" spans="1:22" x14ac:dyDescent="0.2">
      <c r="A180" s="2"/>
      <c r="B180" s="4"/>
      <c r="C180" s="4"/>
      <c r="D180" s="4"/>
      <c r="E180" s="4"/>
      <c r="F180" s="4">
        <f t="shared" si="21"/>
        <v>0</v>
      </c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5"/>
      <c r="U180" s="5"/>
      <c r="V180" s="5"/>
    </row>
    <row r="181" spans="1:22" x14ac:dyDescent="0.2">
      <c r="A181" s="2"/>
      <c r="B181" s="4"/>
      <c r="C181" s="4"/>
      <c r="D181" s="4"/>
      <c r="E181" s="4"/>
      <c r="F181" s="4">
        <f t="shared" si="21"/>
        <v>0</v>
      </c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5"/>
      <c r="U181" s="5"/>
      <c r="V181" s="5"/>
    </row>
    <row r="182" spans="1:22" x14ac:dyDescent="0.2">
      <c r="A182" s="2"/>
      <c r="B182" s="4"/>
      <c r="C182" s="4"/>
      <c r="D182" s="4"/>
      <c r="E182" s="4"/>
      <c r="F182" s="4">
        <f t="shared" si="21"/>
        <v>0</v>
      </c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5"/>
      <c r="U182" s="5"/>
      <c r="V182" s="5"/>
    </row>
    <row r="183" spans="1:22" x14ac:dyDescent="0.2">
      <c r="A183" s="2"/>
      <c r="B183" s="4"/>
      <c r="C183" s="4"/>
      <c r="D183" s="4"/>
      <c r="E183" s="4"/>
      <c r="F183" s="4">
        <f t="shared" si="21"/>
        <v>0</v>
      </c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5"/>
      <c r="U183" s="5"/>
      <c r="V183" s="5"/>
    </row>
    <row r="184" spans="1:22" x14ac:dyDescent="0.2">
      <c r="A184" s="2"/>
      <c r="B184" s="4"/>
      <c r="C184" s="4"/>
      <c r="D184" s="4"/>
      <c r="E184" s="4"/>
      <c r="F184" s="4">
        <f t="shared" si="21"/>
        <v>0</v>
      </c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5"/>
      <c r="U184" s="5"/>
      <c r="V184" s="5"/>
    </row>
    <row r="185" spans="1:22" x14ac:dyDescent="0.2">
      <c r="A185" s="2"/>
      <c r="B185" s="4"/>
      <c r="C185" s="4"/>
      <c r="D185" s="4"/>
      <c r="E185" s="4"/>
      <c r="F185" s="4">
        <f t="shared" si="21"/>
        <v>0</v>
      </c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5"/>
      <c r="U185" s="5"/>
      <c r="V185" s="8"/>
    </row>
    <row r="186" spans="1:22" x14ac:dyDescent="0.2">
      <c r="A186" s="2"/>
      <c r="B186" s="4"/>
      <c r="C186" s="4"/>
      <c r="D186" s="4"/>
      <c r="E186" s="4"/>
      <c r="F186" s="4">
        <f t="shared" si="21"/>
        <v>0</v>
      </c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5"/>
      <c r="U186" s="5"/>
      <c r="V186" s="8"/>
    </row>
    <row r="187" spans="1:22" x14ac:dyDescent="0.2">
      <c r="A187" s="2"/>
      <c r="B187" s="4"/>
      <c r="C187" s="4"/>
      <c r="D187" s="4"/>
      <c r="E187" s="4"/>
      <c r="F187" s="4">
        <f t="shared" si="21"/>
        <v>0</v>
      </c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5"/>
      <c r="U187" s="5"/>
      <c r="V187" s="8"/>
    </row>
    <row r="188" spans="1:22" x14ac:dyDescent="0.2">
      <c r="A188" s="6"/>
      <c r="B188" s="4"/>
      <c r="C188" s="4"/>
      <c r="D188" s="4"/>
      <c r="E188" s="4"/>
      <c r="F188" s="4">
        <f>E188+F189</f>
        <v>0</v>
      </c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5"/>
      <c r="U188" s="5"/>
      <c r="V188" s="8"/>
    </row>
    <row r="189" spans="1:22" x14ac:dyDescent="0.2">
      <c r="A189" s="6"/>
      <c r="B189" s="4"/>
      <c r="C189" s="4"/>
      <c r="D189" s="4"/>
      <c r="E189" s="4"/>
      <c r="F189" s="4">
        <f>E189</f>
        <v>0</v>
      </c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5"/>
      <c r="U189" s="5"/>
      <c r="V189" s="8"/>
    </row>
    <row r="190" spans="1:22" x14ac:dyDescent="0.2">
      <c r="A190" s="6"/>
      <c r="B190" s="4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5"/>
      <c r="U190" s="5"/>
      <c r="V190" s="8"/>
    </row>
    <row r="191" spans="1:22" x14ac:dyDescent="0.2">
      <c r="A191" s="6"/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5"/>
      <c r="U191" s="5"/>
      <c r="V191" s="8"/>
    </row>
    <row r="192" spans="1:22" x14ac:dyDescent="0.2">
      <c r="A192" s="6"/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5"/>
      <c r="U192" s="5"/>
      <c r="V192" s="8"/>
    </row>
    <row r="193" spans="1:22" x14ac:dyDescent="0.2">
      <c r="A193" s="2"/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5"/>
      <c r="U193" s="5"/>
      <c r="V193" s="8"/>
    </row>
    <row r="194" spans="1:22" x14ac:dyDescent="0.2">
      <c r="A194" s="2"/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5"/>
      <c r="U194" s="5"/>
      <c r="V194" s="8"/>
    </row>
    <row r="195" spans="1:22" x14ac:dyDescent="0.2">
      <c r="A195" s="2"/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5"/>
      <c r="U195" s="5"/>
      <c r="V195" s="8"/>
    </row>
    <row r="196" spans="1:22" x14ac:dyDescent="0.2">
      <c r="A196" s="2"/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5"/>
      <c r="U196" s="5"/>
      <c r="V196" s="8"/>
    </row>
    <row r="197" spans="1:22" x14ac:dyDescent="0.2">
      <c r="A197" s="2"/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5"/>
      <c r="U197" s="5"/>
      <c r="V197" s="8"/>
    </row>
    <row r="223" spans="1:3" x14ac:dyDescent="0.2">
      <c r="A223" t="e" cm="1">
        <f t="array" aca="1" ref="A223" ca="1">INDIRECT("'" &amp; E1 &amp; "'!$A$2:$A$66")</f>
        <v>#REF!</v>
      </c>
      <c r="B223" t="e" cm="1">
        <f t="array" aca="1" ref="B223" ca="1">INDIRECT("'" &amp; E1 &amp; "'!$B$2:$B$66")</f>
        <v>#REF!</v>
      </c>
      <c r="C223" t="e" cm="1">
        <f t="array" aca="1" ref="C223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19FFBF-7B29-0149-BDC3-F98686BE28DF}">
  <sheetPr codeName="Sheet28"/>
  <dimension ref="A1:V223"/>
  <sheetViews>
    <sheetView topLeftCell="F1" workbookViewId="0">
      <pane ySplit="2" topLeftCell="A3" activePane="bottomLeft" state="frozen"/>
      <selection activeCell="F17" sqref="F17"/>
      <selection pane="bottomLeft" activeCell="F17" sqref="F17"/>
    </sheetView>
  </sheetViews>
  <sheetFormatPr baseColWidth="10" defaultRowHeight="16" x14ac:dyDescent="0.2"/>
  <cols>
    <col min="1" max="1" width="21.1640625" customWidth="1"/>
    <col min="2" max="2" width="13.5" customWidth="1"/>
    <col min="3" max="3" width="13" customWidth="1"/>
    <col min="4" max="4" width="18.5" customWidth="1"/>
    <col min="5" max="5" width="20.1640625" customWidth="1"/>
    <col min="6" max="6" width="21.5" customWidth="1"/>
    <col min="7" max="9" width="17.33203125" customWidth="1"/>
    <col min="10" max="10" width="18.33203125" customWidth="1"/>
    <col min="11" max="11" width="16.6640625" customWidth="1"/>
    <col min="12" max="17" width="17.33203125" customWidth="1"/>
    <col min="18" max="18" width="13" customWidth="1"/>
    <col min="19" max="19" width="15.83203125" customWidth="1"/>
    <col min="20" max="20" width="16.6640625" customWidth="1"/>
    <col min="21" max="21" width="15.33203125" customWidth="1"/>
    <col min="22" max="22" width="16.8320312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252</v>
      </c>
      <c r="U2" s="1" t="s">
        <v>253</v>
      </c>
      <c r="V2" s="1" t="s">
        <v>236</v>
      </c>
    </row>
    <row r="3" spans="1:22" x14ac:dyDescent="0.2">
      <c r="A3" s="16" t="s">
        <v>357</v>
      </c>
      <c r="B3" s="4">
        <v>61200</v>
      </c>
      <c r="C3" s="4">
        <v>257200</v>
      </c>
      <c r="D3" s="4">
        <v>-196000</v>
      </c>
      <c r="E3" s="4">
        <v>-4846430000</v>
      </c>
      <c r="F3" s="4">
        <f t="shared" ref="F3:F11" si="0">E3+F4</f>
        <v>170729724086</v>
      </c>
      <c r="G3" s="4">
        <v>0</v>
      </c>
      <c r="H3" s="4">
        <v>0</v>
      </c>
      <c r="I3" s="4">
        <v>0</v>
      </c>
      <c r="J3" s="4">
        <v>540360000</v>
      </c>
      <c r="K3">
        <f t="shared" ref="K3:K11" si="1">K4+J3</f>
        <v>-7505166000</v>
      </c>
      <c r="L3" s="4">
        <v>1562</v>
      </c>
      <c r="M3" s="4">
        <v>1922</v>
      </c>
      <c r="N3" s="4">
        <v>136</v>
      </c>
      <c r="O3" s="4">
        <v>133</v>
      </c>
      <c r="P3" s="4">
        <v>2531900</v>
      </c>
      <c r="Q3" s="4">
        <v>2418400</v>
      </c>
      <c r="R3" s="5">
        <v>6.1999999999999998E-3</v>
      </c>
      <c r="S3" s="4">
        <v>4889200</v>
      </c>
      <c r="T3" s="4">
        <f t="shared" ref="T3:T38" si="2">AVERAGE(S4:S13)</f>
        <v>8826120</v>
      </c>
      <c r="U3" s="4">
        <f t="shared" ref="U3:U11" si="3">MIN(S4:S8)</f>
        <v>6778900</v>
      </c>
      <c r="V3" s="5">
        <v>2.6000000000000002E-2</v>
      </c>
    </row>
    <row r="4" spans="1:22" x14ac:dyDescent="0.2">
      <c r="A4" s="16" t="s">
        <v>356</v>
      </c>
      <c r="B4" s="4">
        <v>114000</v>
      </c>
      <c r="C4" s="4">
        <v>707900</v>
      </c>
      <c r="D4" s="4">
        <v>-593900</v>
      </c>
      <c r="E4" s="4">
        <v>-14688890000</v>
      </c>
      <c r="F4" s="4">
        <f t="shared" si="0"/>
        <v>175576154086</v>
      </c>
      <c r="G4" s="4">
        <v>0</v>
      </c>
      <c r="H4" s="4">
        <v>0</v>
      </c>
      <c r="I4" s="4">
        <v>0</v>
      </c>
      <c r="J4" s="4">
        <v>-2337680000</v>
      </c>
      <c r="K4">
        <f t="shared" si="1"/>
        <v>-8045526000</v>
      </c>
      <c r="L4" s="4">
        <v>2411</v>
      </c>
      <c r="M4" s="4">
        <v>3992</v>
      </c>
      <c r="N4" s="4">
        <v>189</v>
      </c>
      <c r="O4" s="4">
        <v>296</v>
      </c>
      <c r="P4" s="4">
        <v>3227600</v>
      </c>
      <c r="Q4" s="4">
        <v>7023500</v>
      </c>
      <c r="R4" s="5">
        <v>-2.86E-2</v>
      </c>
      <c r="S4" s="4">
        <v>10300900</v>
      </c>
      <c r="T4" s="4">
        <f t="shared" si="2"/>
        <v>9546180</v>
      </c>
      <c r="U4" s="4">
        <f t="shared" si="3"/>
        <v>6316600</v>
      </c>
      <c r="V4" s="5">
        <v>2.7900000000000001E-2</v>
      </c>
    </row>
    <row r="5" spans="1:22" x14ac:dyDescent="0.2">
      <c r="A5" s="16" t="s">
        <v>355</v>
      </c>
      <c r="B5" s="4">
        <v>31500</v>
      </c>
      <c r="C5" s="4">
        <v>3518</v>
      </c>
      <c r="D5" s="4">
        <v>27982</v>
      </c>
      <c r="E5" s="4">
        <v>708790000</v>
      </c>
      <c r="F5" s="4">
        <f t="shared" si="0"/>
        <v>190265044086</v>
      </c>
      <c r="G5" s="4">
        <v>0</v>
      </c>
      <c r="H5" s="4">
        <v>0</v>
      </c>
      <c r="I5" s="4">
        <v>0</v>
      </c>
      <c r="J5" s="4">
        <v>-2337680000</v>
      </c>
      <c r="K5">
        <f t="shared" si="1"/>
        <v>-5707846000</v>
      </c>
      <c r="L5" s="4">
        <v>1548</v>
      </c>
      <c r="M5" s="4">
        <v>3105</v>
      </c>
      <c r="N5" s="4">
        <v>120</v>
      </c>
      <c r="O5" s="4">
        <v>242</v>
      </c>
      <c r="P5" s="4">
        <v>1953200</v>
      </c>
      <c r="Q5" s="4">
        <v>4277700</v>
      </c>
      <c r="R5" s="5">
        <v>-1.3899999999999999E-2</v>
      </c>
      <c r="S5" s="4">
        <v>6778900</v>
      </c>
      <c r="T5" s="4">
        <f t="shared" si="2"/>
        <v>10559770</v>
      </c>
      <c r="U5" s="4">
        <f t="shared" si="3"/>
        <v>6316600</v>
      </c>
      <c r="V5" s="5">
        <v>1.7600000000000001E-2</v>
      </c>
    </row>
    <row r="6" spans="1:22" x14ac:dyDescent="0.2">
      <c r="A6" s="16" t="s">
        <v>354</v>
      </c>
      <c r="B6" s="4">
        <v>5000</v>
      </c>
      <c r="C6" s="4">
        <v>643300</v>
      </c>
      <c r="D6" s="4">
        <v>-638300</v>
      </c>
      <c r="E6" s="4">
        <v>-16442130000</v>
      </c>
      <c r="F6" s="4">
        <f t="shared" si="0"/>
        <v>189556254086</v>
      </c>
      <c r="G6" s="4">
        <v>0</v>
      </c>
      <c r="H6" s="4">
        <v>0</v>
      </c>
      <c r="I6" s="4">
        <v>0</v>
      </c>
      <c r="J6" s="4">
        <v>-728230000</v>
      </c>
      <c r="K6">
        <f t="shared" si="1"/>
        <v>-3370166000</v>
      </c>
      <c r="L6" s="4">
        <v>1422</v>
      </c>
      <c r="M6" s="4">
        <v>3523</v>
      </c>
      <c r="N6" s="4">
        <v>126</v>
      </c>
      <c r="O6" s="4">
        <v>311</v>
      </c>
      <c r="P6" s="4">
        <v>2180900</v>
      </c>
      <c r="Q6" s="4">
        <v>6377900</v>
      </c>
      <c r="R6" s="5">
        <v>-2.5399999999999999E-2</v>
      </c>
      <c r="S6" s="4">
        <v>8560000</v>
      </c>
      <c r="T6" s="4">
        <f t="shared" si="2"/>
        <v>10483220</v>
      </c>
      <c r="U6" s="4">
        <f t="shared" si="3"/>
        <v>6316600</v>
      </c>
      <c r="V6" s="5">
        <v>2.86E-2</v>
      </c>
    </row>
    <row r="7" spans="1:22" x14ac:dyDescent="0.2">
      <c r="A7" s="16" t="s">
        <v>353</v>
      </c>
      <c r="B7" s="4">
        <v>510500</v>
      </c>
      <c r="C7" s="4">
        <v>61600</v>
      </c>
      <c r="D7" s="4">
        <v>448900</v>
      </c>
      <c r="E7" s="4">
        <v>11602260000</v>
      </c>
      <c r="F7" s="4">
        <f t="shared" si="0"/>
        <v>205998384086</v>
      </c>
      <c r="G7" s="4">
        <v>0</v>
      </c>
      <c r="H7" s="4">
        <v>0</v>
      </c>
      <c r="I7" s="4">
        <v>0</v>
      </c>
      <c r="J7" s="4">
        <v>-5358720000</v>
      </c>
      <c r="K7">
        <f t="shared" si="1"/>
        <v>-2641936000</v>
      </c>
      <c r="L7" s="4">
        <v>3232</v>
      </c>
      <c r="M7" s="4">
        <v>3304</v>
      </c>
      <c r="N7" s="4">
        <v>347</v>
      </c>
      <c r="O7" s="4">
        <v>260</v>
      </c>
      <c r="P7" s="4">
        <v>5197200</v>
      </c>
      <c r="Q7" s="4">
        <v>4776800</v>
      </c>
      <c r="R7" s="5">
        <v>1.5600000000000001E-2</v>
      </c>
      <c r="S7" s="4">
        <v>10508500</v>
      </c>
      <c r="T7" s="4">
        <f t="shared" si="2"/>
        <v>12353960</v>
      </c>
      <c r="U7" s="4">
        <f t="shared" si="3"/>
        <v>6316600</v>
      </c>
      <c r="V7" s="5">
        <v>3.8199999999999998E-2</v>
      </c>
    </row>
    <row r="8" spans="1:22" x14ac:dyDescent="0.2">
      <c r="A8" s="16" t="s">
        <v>352</v>
      </c>
      <c r="B8" s="4">
        <v>50900</v>
      </c>
      <c r="C8" s="4">
        <v>120900</v>
      </c>
      <c r="D8" s="4">
        <v>-70000</v>
      </c>
      <c r="E8" s="4">
        <v>-1788920000</v>
      </c>
      <c r="F8" s="4">
        <f t="shared" si="0"/>
        <v>194396124086</v>
      </c>
      <c r="G8" s="4">
        <v>54400</v>
      </c>
      <c r="H8" s="4">
        <v>3600</v>
      </c>
      <c r="I8" s="4">
        <v>50800</v>
      </c>
      <c r="J8" s="4">
        <v>1288230000</v>
      </c>
      <c r="K8">
        <f t="shared" si="1"/>
        <v>2716784000</v>
      </c>
      <c r="L8" s="4">
        <v>2035</v>
      </c>
      <c r="M8" s="4">
        <v>2804</v>
      </c>
      <c r="N8" s="4">
        <v>155</v>
      </c>
      <c r="O8" s="4">
        <v>242</v>
      </c>
      <c r="P8" s="4">
        <v>2502700</v>
      </c>
      <c r="Q8" s="4">
        <v>4328100</v>
      </c>
      <c r="R8" s="5">
        <v>3.9000000000000003E-3</v>
      </c>
      <c r="S8" s="4">
        <v>7176300</v>
      </c>
      <c r="T8" s="4">
        <f t="shared" si="2"/>
        <v>12710280</v>
      </c>
      <c r="U8" s="4">
        <f t="shared" si="3"/>
        <v>6316600</v>
      </c>
      <c r="V8" s="5">
        <v>1.7500000000000002E-2</v>
      </c>
    </row>
    <row r="9" spans="1:22" x14ac:dyDescent="0.2">
      <c r="A9" s="16" t="s">
        <v>351</v>
      </c>
      <c r="B9" s="4">
        <v>46950</v>
      </c>
      <c r="C9" s="4">
        <v>60800</v>
      </c>
      <c r="D9" s="4">
        <v>-13850</v>
      </c>
      <c r="E9" s="4">
        <v>-362070000</v>
      </c>
      <c r="F9" s="4">
        <f t="shared" si="0"/>
        <v>196185044086</v>
      </c>
      <c r="G9" s="4">
        <v>0</v>
      </c>
      <c r="H9" s="4">
        <v>0</v>
      </c>
      <c r="I9" s="4">
        <v>0</v>
      </c>
      <c r="J9" s="4">
        <v>419750000</v>
      </c>
      <c r="K9">
        <f t="shared" si="1"/>
        <v>1428554000</v>
      </c>
      <c r="L9" s="4">
        <v>1518</v>
      </c>
      <c r="M9" s="4">
        <v>2542</v>
      </c>
      <c r="N9" s="4">
        <v>109</v>
      </c>
      <c r="O9" s="4">
        <v>209</v>
      </c>
      <c r="P9" s="4">
        <v>1883700</v>
      </c>
      <c r="Q9" s="4">
        <v>3939500</v>
      </c>
      <c r="R9" s="5">
        <v>-1.7500000000000002E-2</v>
      </c>
      <c r="S9" s="4">
        <v>6316600</v>
      </c>
      <c r="T9" s="4">
        <f t="shared" si="2"/>
        <v>13144970</v>
      </c>
      <c r="U9" s="4">
        <f t="shared" si="3"/>
        <v>7275400</v>
      </c>
      <c r="V9" s="5">
        <v>1.9199999999999998E-2</v>
      </c>
    </row>
    <row r="10" spans="1:22" x14ac:dyDescent="0.2">
      <c r="A10" s="16" t="s">
        <v>350</v>
      </c>
      <c r="B10" s="4">
        <v>74650</v>
      </c>
      <c r="C10" s="4">
        <v>43700</v>
      </c>
      <c r="D10" s="4">
        <v>30950</v>
      </c>
      <c r="E10" s="4">
        <v>801290000</v>
      </c>
      <c r="F10" s="4">
        <f t="shared" si="0"/>
        <v>196547114086</v>
      </c>
      <c r="G10" s="4">
        <v>0</v>
      </c>
      <c r="H10" s="4">
        <v>0</v>
      </c>
      <c r="I10" s="4">
        <v>0</v>
      </c>
      <c r="J10" s="4">
        <v>419750000</v>
      </c>
      <c r="K10">
        <f t="shared" si="1"/>
        <v>1008804000</v>
      </c>
      <c r="L10" s="4">
        <v>1422</v>
      </c>
      <c r="M10" s="4">
        <v>2689</v>
      </c>
      <c r="N10" s="4">
        <v>135</v>
      </c>
      <c r="O10" s="4">
        <v>236</v>
      </c>
      <c r="P10" s="4">
        <v>1972000</v>
      </c>
      <c r="Q10" s="4">
        <v>4333900</v>
      </c>
      <c r="R10" s="5">
        <v>3.9000000000000003E-3</v>
      </c>
      <c r="S10" s="4">
        <v>7275400</v>
      </c>
      <c r="T10" s="4">
        <f t="shared" si="2"/>
        <v>13114840</v>
      </c>
      <c r="U10" s="4">
        <f t="shared" si="3"/>
        <v>7786500</v>
      </c>
      <c r="V10" s="5">
        <v>1.72E-2</v>
      </c>
    </row>
    <row r="11" spans="1:22" x14ac:dyDescent="0.2">
      <c r="A11" s="16" t="s">
        <v>349</v>
      </c>
      <c r="B11" s="4">
        <v>107400</v>
      </c>
      <c r="C11" s="4">
        <v>1119010</v>
      </c>
      <c r="D11" s="4">
        <v>-1011610</v>
      </c>
      <c r="E11" s="4">
        <v>-26646850000</v>
      </c>
      <c r="F11" s="4">
        <f t="shared" si="0"/>
        <v>195745824086</v>
      </c>
      <c r="G11" s="4">
        <v>0</v>
      </c>
      <c r="H11" s="4">
        <v>0</v>
      </c>
      <c r="I11" s="4">
        <v>0</v>
      </c>
      <c r="J11" s="4">
        <v>-468070000</v>
      </c>
      <c r="K11">
        <f t="shared" si="1"/>
        <v>589054000</v>
      </c>
      <c r="L11" s="4">
        <v>3376</v>
      </c>
      <c r="M11" s="4">
        <v>3790</v>
      </c>
      <c r="N11" s="4">
        <v>313</v>
      </c>
      <c r="O11" s="4">
        <v>383</v>
      </c>
      <c r="P11" s="4">
        <v>5236200</v>
      </c>
      <c r="Q11" s="4">
        <v>6067300</v>
      </c>
      <c r="R11" s="5">
        <v>0</v>
      </c>
      <c r="S11" s="4">
        <v>11735900</v>
      </c>
      <c r="T11" s="4">
        <f t="shared" si="2"/>
        <v>13023150</v>
      </c>
      <c r="U11" s="4">
        <f t="shared" si="3"/>
        <v>7786500</v>
      </c>
      <c r="V11" s="5">
        <v>3.1800000000000002E-2</v>
      </c>
    </row>
    <row r="12" spans="1:22" x14ac:dyDescent="0.2">
      <c r="A12" s="16" t="s">
        <v>348</v>
      </c>
      <c r="B12" s="4">
        <v>402000</v>
      </c>
      <c r="C12" s="4">
        <v>558300</v>
      </c>
      <c r="D12" s="4">
        <v>-156300</v>
      </c>
      <c r="E12" s="4">
        <v>-3896160000</v>
      </c>
      <c r="F12" s="4">
        <f t="shared" ref="F12:F38" si="4">E12+F13</f>
        <v>222392674086</v>
      </c>
      <c r="G12" s="4">
        <v>0</v>
      </c>
      <c r="H12" s="4">
        <v>0</v>
      </c>
      <c r="I12" s="4">
        <v>0</v>
      </c>
      <c r="J12" s="4">
        <v>20365000</v>
      </c>
      <c r="K12">
        <f t="shared" ref="K12:K38" si="5">K13+J12</f>
        <v>1057124000</v>
      </c>
      <c r="L12" s="4">
        <v>1932</v>
      </c>
      <c r="M12" s="4">
        <v>2139</v>
      </c>
      <c r="N12" s="4">
        <v>193</v>
      </c>
      <c r="O12" s="4">
        <v>220</v>
      </c>
      <c r="P12" s="4">
        <v>2996100</v>
      </c>
      <c r="Q12" s="4">
        <v>3369900</v>
      </c>
      <c r="R12" s="5">
        <v>2.7699999999999999E-2</v>
      </c>
      <c r="S12" s="4">
        <v>7786500</v>
      </c>
      <c r="T12" s="4">
        <f t="shared" si="2"/>
        <v>12845880</v>
      </c>
      <c r="U12" s="4">
        <f t="shared" ref="U12:U38" si="6">MIN(S13:S17)</f>
        <v>7794500</v>
      </c>
      <c r="V12" s="5">
        <v>3.85E-2</v>
      </c>
    </row>
    <row r="13" spans="1:22" x14ac:dyDescent="0.2">
      <c r="A13" s="16" t="s">
        <v>347</v>
      </c>
      <c r="B13" s="4">
        <v>197200</v>
      </c>
      <c r="C13" s="4">
        <v>1021300</v>
      </c>
      <c r="D13" s="4">
        <v>-824100</v>
      </c>
      <c r="E13" s="4">
        <v>-21265180000</v>
      </c>
      <c r="F13" s="4">
        <f t="shared" si="4"/>
        <v>226288834086</v>
      </c>
      <c r="G13" s="4">
        <v>115200</v>
      </c>
      <c r="H13" s="4">
        <v>14400</v>
      </c>
      <c r="I13" s="4">
        <v>100800</v>
      </c>
      <c r="J13" s="4">
        <v>2619375000</v>
      </c>
      <c r="K13">
        <f t="shared" si="5"/>
        <v>1036759000</v>
      </c>
      <c r="L13" s="4">
        <v>2520</v>
      </c>
      <c r="M13" s="4">
        <v>3928</v>
      </c>
      <c r="N13" s="4">
        <v>274</v>
      </c>
      <c r="O13" s="4">
        <v>423</v>
      </c>
      <c r="P13" s="4">
        <v>4568200</v>
      </c>
      <c r="Q13" s="4">
        <v>7046000</v>
      </c>
      <c r="R13" s="5">
        <v>-7.9000000000000008E-3</v>
      </c>
      <c r="S13" s="4">
        <v>11822200</v>
      </c>
      <c r="T13" s="4">
        <f t="shared" si="2"/>
        <v>12362460</v>
      </c>
      <c r="U13" s="4">
        <f t="shared" si="6"/>
        <v>7794500</v>
      </c>
      <c r="V13" s="5">
        <v>4.5700000000000005E-2</v>
      </c>
    </row>
    <row r="14" spans="1:22" x14ac:dyDescent="0.2">
      <c r="A14" s="16" t="s">
        <v>340</v>
      </c>
      <c r="B14" s="4">
        <v>1150200</v>
      </c>
      <c r="C14" s="4">
        <v>2664000</v>
      </c>
      <c r="D14" s="4">
        <v>-1513800</v>
      </c>
      <c r="E14" s="4">
        <v>-37877050000</v>
      </c>
      <c r="F14" s="4">
        <f t="shared" si="4"/>
        <v>247554014086</v>
      </c>
      <c r="G14" s="4">
        <v>266200</v>
      </c>
      <c r="H14" s="4">
        <v>8400</v>
      </c>
      <c r="I14" s="4">
        <v>257800</v>
      </c>
      <c r="J14" s="4">
        <v>6539940000</v>
      </c>
      <c r="K14">
        <f t="shared" si="5"/>
        <v>-1582616000</v>
      </c>
      <c r="L14" s="4">
        <v>4480</v>
      </c>
      <c r="M14" s="4">
        <v>5631</v>
      </c>
      <c r="N14" s="4">
        <v>471</v>
      </c>
      <c r="O14" s="4">
        <v>588</v>
      </c>
      <c r="P14" s="4">
        <v>7232700</v>
      </c>
      <c r="Q14" s="4">
        <v>9971500</v>
      </c>
      <c r="R14" s="5">
        <v>6.0000000000000001E-3</v>
      </c>
      <c r="S14" s="4">
        <v>17501500</v>
      </c>
      <c r="T14" s="4">
        <f t="shared" si="2"/>
        <v>12003890</v>
      </c>
      <c r="U14" s="4">
        <f t="shared" si="6"/>
        <v>7794500</v>
      </c>
      <c r="V14" s="5">
        <v>4.0599999999999997E-2</v>
      </c>
    </row>
    <row r="15" spans="1:22" x14ac:dyDescent="0.2">
      <c r="A15" s="16" t="s">
        <v>339</v>
      </c>
      <c r="B15" s="4">
        <v>91310</v>
      </c>
      <c r="C15" s="4">
        <v>129200</v>
      </c>
      <c r="D15" s="4">
        <v>-37890</v>
      </c>
      <c r="E15" s="4">
        <v>-1034660000</v>
      </c>
      <c r="F15" s="4">
        <f t="shared" si="4"/>
        <v>285431064086</v>
      </c>
      <c r="G15" s="4">
        <v>0</v>
      </c>
      <c r="H15" s="4">
        <v>0</v>
      </c>
      <c r="I15" s="4">
        <v>0</v>
      </c>
      <c r="J15" s="4">
        <v>246300000</v>
      </c>
      <c r="K15">
        <f t="shared" si="5"/>
        <v>-8122556000</v>
      </c>
      <c r="L15" s="4">
        <v>5637</v>
      </c>
      <c r="M15" s="4">
        <v>4744</v>
      </c>
      <c r="N15" s="4">
        <v>499</v>
      </c>
      <c r="O15" s="4">
        <v>412</v>
      </c>
      <c r="P15" s="4">
        <v>9461600</v>
      </c>
      <c r="Q15" s="4">
        <v>7578600</v>
      </c>
      <c r="R15" s="5">
        <v>8.0000000000000002E-3</v>
      </c>
      <c r="S15" s="4">
        <v>16914800</v>
      </c>
      <c r="T15" s="4">
        <f t="shared" si="2"/>
        <v>11109180</v>
      </c>
      <c r="U15" s="4">
        <f t="shared" si="6"/>
        <v>6974100</v>
      </c>
      <c r="V15" s="5">
        <v>4.0199999999999993E-2</v>
      </c>
    </row>
    <row r="16" spans="1:22" x14ac:dyDescent="0.2">
      <c r="A16" s="16" t="s">
        <v>338</v>
      </c>
      <c r="B16" s="4">
        <v>208200</v>
      </c>
      <c r="C16" s="4">
        <v>45700</v>
      </c>
      <c r="D16" s="4">
        <v>162500</v>
      </c>
      <c r="E16" s="4">
        <v>4044380000</v>
      </c>
      <c r="F16" s="4">
        <f t="shared" si="4"/>
        <v>286465724086</v>
      </c>
      <c r="G16" s="4">
        <v>0</v>
      </c>
      <c r="H16" s="4">
        <v>0</v>
      </c>
      <c r="I16" s="4">
        <v>0</v>
      </c>
      <c r="J16" s="4">
        <v>509620000</v>
      </c>
      <c r="K16">
        <f t="shared" si="5"/>
        <v>-8368856000</v>
      </c>
      <c r="L16" s="4">
        <v>2814</v>
      </c>
      <c r="M16" s="4">
        <v>2486</v>
      </c>
      <c r="N16" s="4">
        <v>216</v>
      </c>
      <c r="O16" s="4">
        <v>235</v>
      </c>
      <c r="P16" s="4">
        <v>3696100</v>
      </c>
      <c r="Q16" s="4">
        <v>3666600</v>
      </c>
      <c r="R16" s="5">
        <v>-1.9E-3</v>
      </c>
      <c r="S16" s="4">
        <v>7794500</v>
      </c>
      <c r="T16" s="4">
        <f t="shared" si="2"/>
        <v>11140210</v>
      </c>
      <c r="U16" s="4">
        <f t="shared" si="6"/>
        <v>6974100</v>
      </c>
      <c r="V16" s="5">
        <v>1.5900000000000001E-2</v>
      </c>
    </row>
    <row r="17" spans="1:22" x14ac:dyDescent="0.2">
      <c r="A17" s="16" t="s">
        <v>337</v>
      </c>
      <c r="B17" s="4">
        <v>3573100</v>
      </c>
      <c r="C17" s="4">
        <v>59420</v>
      </c>
      <c r="D17" s="4">
        <v>3513680</v>
      </c>
      <c r="E17" s="4">
        <v>88111540000</v>
      </c>
      <c r="F17" s="4">
        <f t="shared" si="4"/>
        <v>282421344086</v>
      </c>
      <c r="G17" s="4">
        <v>0</v>
      </c>
      <c r="H17" s="4">
        <v>0</v>
      </c>
      <c r="I17" s="4">
        <v>0</v>
      </c>
      <c r="J17" s="4">
        <v>50520000</v>
      </c>
      <c r="K17">
        <f t="shared" si="5"/>
        <v>-8878476000</v>
      </c>
      <c r="L17" s="4">
        <v>8506</v>
      </c>
      <c r="M17" s="4">
        <v>6607</v>
      </c>
      <c r="N17" s="4">
        <v>887</v>
      </c>
      <c r="O17" s="4">
        <v>701</v>
      </c>
      <c r="P17" s="4">
        <v>15440600</v>
      </c>
      <c r="Q17" s="4">
        <v>12916400</v>
      </c>
      <c r="R17" s="5">
        <v>6.3299999999999995E-2</v>
      </c>
      <c r="S17" s="4">
        <v>29215900</v>
      </c>
      <c r="T17" s="4">
        <f t="shared" si="2"/>
        <v>9361850</v>
      </c>
      <c r="U17" s="4">
        <f t="shared" si="6"/>
        <v>6013800</v>
      </c>
      <c r="V17" s="5">
        <v>6.7099999999999993E-2</v>
      </c>
    </row>
    <row r="18" spans="1:22" x14ac:dyDescent="0.2">
      <c r="A18" s="16" t="s">
        <v>336</v>
      </c>
      <c r="B18" s="4">
        <v>152400</v>
      </c>
      <c r="C18" s="4">
        <v>542300</v>
      </c>
      <c r="D18" s="4">
        <v>-389900</v>
      </c>
      <c r="E18" s="4">
        <v>-9390030000</v>
      </c>
      <c r="F18" s="4">
        <f t="shared" si="4"/>
        <v>194309804086</v>
      </c>
      <c r="G18" s="4">
        <v>0</v>
      </c>
      <c r="H18" s="4">
        <v>0</v>
      </c>
      <c r="I18" s="4">
        <v>0</v>
      </c>
      <c r="J18" s="4">
        <v>-246440000</v>
      </c>
      <c r="K18">
        <f t="shared" si="5"/>
        <v>-8928996000</v>
      </c>
      <c r="L18" s="4">
        <v>2737</v>
      </c>
      <c r="M18" s="4">
        <v>5282</v>
      </c>
      <c r="N18" s="4">
        <v>203</v>
      </c>
      <c r="O18" s="4">
        <v>329</v>
      </c>
      <c r="P18" s="4">
        <v>3869700</v>
      </c>
      <c r="Q18" s="4">
        <v>6607500</v>
      </c>
      <c r="R18" s="5">
        <v>-3.1600000000000003E-2</v>
      </c>
      <c r="S18" s="4">
        <v>10739500</v>
      </c>
      <c r="T18" s="4">
        <f t="shared" si="2"/>
        <v>9952940</v>
      </c>
      <c r="U18" s="4">
        <f t="shared" si="6"/>
        <v>6013800</v>
      </c>
      <c r="V18" s="5">
        <v>7.2900000000000006E-2</v>
      </c>
    </row>
    <row r="19" spans="1:22" x14ac:dyDescent="0.2">
      <c r="A19" s="16" t="s">
        <v>335</v>
      </c>
      <c r="B19" s="4">
        <v>53400</v>
      </c>
      <c r="C19" s="4">
        <v>5600</v>
      </c>
      <c r="D19" s="4">
        <v>47800</v>
      </c>
      <c r="E19" s="4">
        <v>1163830000</v>
      </c>
      <c r="F19" s="4">
        <f t="shared" si="4"/>
        <v>203699834086</v>
      </c>
      <c r="G19" s="4">
        <v>0</v>
      </c>
      <c r="H19" s="4">
        <v>0</v>
      </c>
      <c r="I19" s="4">
        <v>0</v>
      </c>
      <c r="J19" s="4">
        <v>-44440000</v>
      </c>
      <c r="K19">
        <f t="shared" si="5"/>
        <v>-8682556000</v>
      </c>
      <c r="L19" s="4">
        <v>3506</v>
      </c>
      <c r="M19" s="4">
        <v>3285</v>
      </c>
      <c r="N19" s="4">
        <v>319</v>
      </c>
      <c r="O19" s="4">
        <v>282</v>
      </c>
      <c r="P19" s="4">
        <v>5485600</v>
      </c>
      <c r="Q19" s="4">
        <v>4778800</v>
      </c>
      <c r="R19" s="5">
        <v>1.67E-2</v>
      </c>
      <c r="S19" s="4">
        <v>10663500</v>
      </c>
      <c r="T19" s="4">
        <f t="shared" si="2"/>
        <v>9730340</v>
      </c>
      <c r="U19" s="4">
        <f t="shared" si="6"/>
        <v>6013800</v>
      </c>
      <c r="V19" s="5">
        <v>3.85E-2</v>
      </c>
    </row>
    <row r="20" spans="1:22" x14ac:dyDescent="0.2">
      <c r="A20" s="16" t="s">
        <v>334</v>
      </c>
      <c r="B20" s="4">
        <v>2200</v>
      </c>
      <c r="C20" s="4">
        <v>306400</v>
      </c>
      <c r="D20" s="4">
        <v>-304200</v>
      </c>
      <c r="E20" s="4">
        <v>-7350000000</v>
      </c>
      <c r="F20" s="4">
        <f t="shared" si="4"/>
        <v>202536004086</v>
      </c>
      <c r="G20" s="4">
        <v>0</v>
      </c>
      <c r="H20" s="4">
        <v>0</v>
      </c>
      <c r="I20" s="4">
        <v>0</v>
      </c>
      <c r="J20" s="4">
        <v>9790000</v>
      </c>
      <c r="K20">
        <f t="shared" si="5"/>
        <v>-8638116000</v>
      </c>
      <c r="L20" s="4">
        <v>1653</v>
      </c>
      <c r="M20" s="4">
        <v>2614</v>
      </c>
      <c r="N20" s="4">
        <v>141</v>
      </c>
      <c r="O20" s="4">
        <v>240</v>
      </c>
      <c r="P20" s="4">
        <v>2443500</v>
      </c>
      <c r="Q20" s="4">
        <v>4283300</v>
      </c>
      <c r="R20" s="5">
        <v>-6.1999999999999998E-3</v>
      </c>
      <c r="S20" s="4">
        <v>6974100</v>
      </c>
      <c r="T20" s="4">
        <f t="shared" si="2"/>
        <v>9899570</v>
      </c>
      <c r="U20" s="4">
        <f t="shared" si="6"/>
        <v>6013800</v>
      </c>
      <c r="V20" s="5">
        <v>1.8500000000000003E-2</v>
      </c>
    </row>
    <row r="21" spans="1:22" x14ac:dyDescent="0.2">
      <c r="A21" s="16" t="s">
        <v>333</v>
      </c>
      <c r="B21" s="4">
        <v>396504</v>
      </c>
      <c r="C21" s="4">
        <v>427100</v>
      </c>
      <c r="D21" s="4">
        <v>-30596</v>
      </c>
      <c r="E21" s="4">
        <v>-660490000</v>
      </c>
      <c r="F21" s="4">
        <f t="shared" si="4"/>
        <v>209886004086</v>
      </c>
      <c r="G21" s="4">
        <v>0</v>
      </c>
      <c r="H21" s="4">
        <v>0</v>
      </c>
      <c r="I21" s="4">
        <v>0</v>
      </c>
      <c r="J21" s="4">
        <v>9790000</v>
      </c>
      <c r="K21">
        <f t="shared" si="5"/>
        <v>-8647906000</v>
      </c>
      <c r="L21" s="4">
        <v>2868</v>
      </c>
      <c r="M21" s="4">
        <v>2317</v>
      </c>
      <c r="N21" s="4">
        <v>260</v>
      </c>
      <c r="O21" s="4">
        <v>232</v>
      </c>
      <c r="P21" s="4">
        <v>5338600</v>
      </c>
      <c r="Q21" s="4">
        <v>5058700</v>
      </c>
      <c r="R21" s="5">
        <v>2.98E-2</v>
      </c>
      <c r="S21" s="4">
        <v>10819000</v>
      </c>
      <c r="T21" s="4">
        <f t="shared" si="2"/>
        <v>9473140</v>
      </c>
      <c r="U21" s="4">
        <f t="shared" si="6"/>
        <v>6013800</v>
      </c>
      <c r="V21" s="5">
        <v>3.9E-2</v>
      </c>
    </row>
    <row r="22" spans="1:22" x14ac:dyDescent="0.2">
      <c r="A22" s="16" t="s">
        <v>332</v>
      </c>
      <c r="B22" s="4">
        <v>4700</v>
      </c>
      <c r="C22" s="4">
        <v>400900</v>
      </c>
      <c r="D22" s="4">
        <v>-396200</v>
      </c>
      <c r="E22" s="4">
        <v>-9348220000</v>
      </c>
      <c r="F22" s="4">
        <f t="shared" si="4"/>
        <v>210546494086</v>
      </c>
      <c r="K22">
        <f t="shared" si="5"/>
        <v>-8657696000</v>
      </c>
      <c r="L22" s="4">
        <v>1378</v>
      </c>
      <c r="M22" s="4">
        <v>2184</v>
      </c>
      <c r="N22" s="4">
        <v>106</v>
      </c>
      <c r="O22" s="4">
        <v>207</v>
      </c>
      <c r="P22" s="4">
        <v>1960300</v>
      </c>
      <c r="Q22" s="4">
        <v>3867400</v>
      </c>
      <c r="R22" s="5">
        <v>-4.1999999999999997E-3</v>
      </c>
      <c r="S22" s="4">
        <v>6013800</v>
      </c>
      <c r="T22" s="4">
        <f t="shared" si="2"/>
        <v>9993600</v>
      </c>
      <c r="U22" s="4">
        <f t="shared" si="6"/>
        <v>6988000</v>
      </c>
      <c r="V22" s="5">
        <v>1.06E-2</v>
      </c>
    </row>
    <row r="23" spans="1:22" x14ac:dyDescent="0.2">
      <c r="A23" s="16" t="s">
        <v>331</v>
      </c>
      <c r="B23" s="4">
        <v>5850</v>
      </c>
      <c r="C23" s="4">
        <v>91700</v>
      </c>
      <c r="D23" s="4">
        <v>-85850</v>
      </c>
      <c r="E23" s="4">
        <v>-2039940000</v>
      </c>
      <c r="F23" s="4">
        <f t="shared" si="4"/>
        <v>219894714086</v>
      </c>
      <c r="G23" s="4">
        <v>0</v>
      </c>
      <c r="H23" s="4">
        <v>0</v>
      </c>
      <c r="I23" s="4">
        <v>0</v>
      </c>
      <c r="J23" s="4">
        <v>205600000</v>
      </c>
      <c r="K23">
        <f t="shared" si="5"/>
        <v>-8657696000</v>
      </c>
      <c r="L23" s="4">
        <v>1185</v>
      </c>
      <c r="M23" s="4">
        <v>2851</v>
      </c>
      <c r="N23" s="4">
        <v>87</v>
      </c>
      <c r="O23" s="4">
        <v>286</v>
      </c>
      <c r="P23" s="4">
        <v>2075900</v>
      </c>
      <c r="Q23" s="4">
        <v>4877800</v>
      </c>
      <c r="R23" s="5">
        <v>-1.4800000000000001E-2</v>
      </c>
      <c r="S23" s="4">
        <v>6988000</v>
      </c>
      <c r="T23" s="4">
        <f t="shared" si="2"/>
        <v>10050290</v>
      </c>
      <c r="U23" s="4">
        <f t="shared" si="6"/>
        <v>7967700</v>
      </c>
      <c r="V23" s="5">
        <v>2.0899999999999998E-2</v>
      </c>
    </row>
    <row r="24" spans="1:22" x14ac:dyDescent="0.2">
      <c r="A24" s="16" t="s">
        <v>330</v>
      </c>
      <c r="B24" s="4">
        <v>25250</v>
      </c>
      <c r="C24" s="4">
        <v>472500</v>
      </c>
      <c r="D24" s="4">
        <v>-447250</v>
      </c>
      <c r="E24" s="4">
        <v>-10840270000</v>
      </c>
      <c r="F24" s="4">
        <f t="shared" si="4"/>
        <v>221934654086</v>
      </c>
      <c r="K24">
        <f t="shared" si="5"/>
        <v>-8863296000</v>
      </c>
      <c r="L24" s="4">
        <v>2154</v>
      </c>
      <c r="M24" s="4">
        <v>4761</v>
      </c>
      <c r="N24" s="4">
        <v>189</v>
      </c>
      <c r="O24" s="4">
        <v>482</v>
      </c>
      <c r="P24" s="4">
        <v>3584400</v>
      </c>
      <c r="Q24" s="4">
        <v>9284900</v>
      </c>
      <c r="R24" s="5">
        <v>-2.5000000000000001E-2</v>
      </c>
      <c r="S24" s="4">
        <v>13915800</v>
      </c>
      <c r="T24" s="4">
        <f t="shared" si="2"/>
        <v>9668600</v>
      </c>
      <c r="U24" s="4">
        <f t="shared" si="6"/>
        <v>7967700</v>
      </c>
      <c r="V24" s="5">
        <v>3.04E-2</v>
      </c>
    </row>
    <row r="25" spans="1:22" x14ac:dyDescent="0.2">
      <c r="A25" s="16" t="s">
        <v>329</v>
      </c>
      <c r="B25" s="4">
        <v>24400</v>
      </c>
      <c r="C25" s="4">
        <v>234800</v>
      </c>
      <c r="D25" s="4">
        <v>-210400</v>
      </c>
      <c r="E25" s="4">
        <v>-5143560000</v>
      </c>
      <c r="F25" s="4">
        <f t="shared" si="4"/>
        <v>232774924086</v>
      </c>
      <c r="G25" s="4">
        <v>0</v>
      </c>
      <c r="H25" s="4">
        <v>0</v>
      </c>
      <c r="I25" s="4">
        <v>0</v>
      </c>
      <c r="J25" s="4">
        <v>-186080000</v>
      </c>
      <c r="K25">
        <f t="shared" si="5"/>
        <v>-8863296000</v>
      </c>
      <c r="L25" s="4">
        <v>2080</v>
      </c>
      <c r="M25" s="4">
        <v>2870</v>
      </c>
      <c r="N25" s="4">
        <v>177</v>
      </c>
      <c r="O25" s="4">
        <v>238</v>
      </c>
      <c r="P25" s="4">
        <v>2986500</v>
      </c>
      <c r="Q25" s="4">
        <v>4470300</v>
      </c>
      <c r="R25" s="5">
        <v>-2E-3</v>
      </c>
      <c r="S25" s="4">
        <v>7967700</v>
      </c>
      <c r="T25" s="4">
        <f t="shared" si="2"/>
        <v>9646780</v>
      </c>
      <c r="U25" s="4">
        <f t="shared" si="6"/>
        <v>8104800</v>
      </c>
      <c r="V25" s="5">
        <v>1.8200000000000001E-2</v>
      </c>
    </row>
    <row r="26" spans="1:22" x14ac:dyDescent="0.2">
      <c r="A26" s="16" t="s">
        <v>328</v>
      </c>
      <c r="B26" s="4">
        <v>1020819</v>
      </c>
      <c r="C26" s="4">
        <v>20800</v>
      </c>
      <c r="D26" s="4">
        <v>1000019</v>
      </c>
      <c r="E26" s="4">
        <v>24368680000</v>
      </c>
      <c r="F26" s="4">
        <f t="shared" si="4"/>
        <v>237918484086</v>
      </c>
      <c r="G26" s="4">
        <v>0</v>
      </c>
      <c r="H26" s="4">
        <v>0</v>
      </c>
      <c r="I26" s="4">
        <v>0</v>
      </c>
      <c r="J26" s="4">
        <v>222515000</v>
      </c>
      <c r="K26">
        <f t="shared" si="5"/>
        <v>-8677216000</v>
      </c>
      <c r="L26" s="4">
        <v>1980</v>
      </c>
      <c r="M26" s="4">
        <v>2618</v>
      </c>
      <c r="N26" s="4">
        <v>119</v>
      </c>
      <c r="O26" s="4">
        <v>219</v>
      </c>
      <c r="P26" s="4">
        <v>2618100</v>
      </c>
      <c r="Q26" s="4">
        <v>4380800</v>
      </c>
      <c r="R26" s="5">
        <v>-2E-3</v>
      </c>
      <c r="S26" s="4">
        <v>8104800</v>
      </c>
      <c r="T26" s="4">
        <f t="shared" si="2"/>
        <v>9684180</v>
      </c>
      <c r="U26" s="4">
        <f t="shared" si="6"/>
        <v>6554700</v>
      </c>
      <c r="V26" s="5">
        <v>2.23E-2</v>
      </c>
    </row>
    <row r="27" spans="1:22" x14ac:dyDescent="0.2">
      <c r="A27" s="16" t="s">
        <v>327</v>
      </c>
      <c r="B27" s="4">
        <v>68662</v>
      </c>
      <c r="C27" s="4">
        <v>3500</v>
      </c>
      <c r="D27" s="4">
        <v>65162</v>
      </c>
      <c r="E27" s="4">
        <v>1609070000</v>
      </c>
      <c r="F27" s="4">
        <f t="shared" si="4"/>
        <v>213549804086</v>
      </c>
      <c r="G27" s="4">
        <v>0</v>
      </c>
      <c r="H27" s="4">
        <v>0</v>
      </c>
      <c r="I27" s="4">
        <v>0</v>
      </c>
      <c r="J27" s="4">
        <v>59180000</v>
      </c>
      <c r="K27">
        <f t="shared" si="5"/>
        <v>-8899731000</v>
      </c>
      <c r="L27" s="4">
        <v>3037</v>
      </c>
      <c r="M27" s="4">
        <v>2783</v>
      </c>
      <c r="N27" s="4">
        <v>312</v>
      </c>
      <c r="O27" s="4">
        <v>329</v>
      </c>
      <c r="P27" s="4">
        <v>5614600</v>
      </c>
      <c r="Q27" s="4">
        <v>5817700</v>
      </c>
      <c r="R27" s="5">
        <v>8.199999999999999E-3</v>
      </c>
      <c r="S27" s="4">
        <v>11432300</v>
      </c>
      <c r="T27" s="4">
        <f t="shared" si="2"/>
        <v>9157860</v>
      </c>
      <c r="U27" s="4">
        <f t="shared" si="6"/>
        <v>6554700</v>
      </c>
      <c r="V27" s="5">
        <v>2.41E-2</v>
      </c>
    </row>
    <row r="28" spans="1:22" x14ac:dyDescent="0.2">
      <c r="A28" s="16" t="s">
        <v>326</v>
      </c>
      <c r="B28" s="4">
        <v>121700</v>
      </c>
      <c r="C28" s="4">
        <v>31300</v>
      </c>
      <c r="D28" s="4">
        <v>90400</v>
      </c>
      <c r="E28" s="4">
        <v>2223290000</v>
      </c>
      <c r="F28" s="4">
        <f t="shared" si="4"/>
        <v>211940734086</v>
      </c>
      <c r="G28" s="4">
        <v>0</v>
      </c>
      <c r="H28" s="4">
        <v>0</v>
      </c>
      <c r="I28" s="4">
        <v>0</v>
      </c>
      <c r="J28" s="4">
        <v>-205660000</v>
      </c>
      <c r="K28">
        <f t="shared" si="5"/>
        <v>-8958911000</v>
      </c>
      <c r="L28" s="4">
        <v>5000</v>
      </c>
      <c r="M28" s="4">
        <v>3919</v>
      </c>
      <c r="N28" s="4">
        <v>533</v>
      </c>
      <c r="O28" s="4">
        <v>341</v>
      </c>
      <c r="P28" s="4">
        <v>9528000</v>
      </c>
      <c r="Q28" s="4">
        <v>6383700</v>
      </c>
      <c r="R28" s="5">
        <v>1.2500000000000001E-2</v>
      </c>
      <c r="S28" s="4">
        <v>16650400</v>
      </c>
      <c r="T28" s="4">
        <f t="shared" si="2"/>
        <v>8601220</v>
      </c>
      <c r="U28" s="4">
        <f t="shared" si="6"/>
        <v>6554700</v>
      </c>
      <c r="V28" s="5">
        <v>2.6099999999999998E-2</v>
      </c>
    </row>
    <row r="29" spans="1:22" x14ac:dyDescent="0.2">
      <c r="A29" s="16" t="s">
        <v>325</v>
      </c>
      <c r="B29" s="4">
        <v>9700</v>
      </c>
      <c r="C29" s="4">
        <v>25600</v>
      </c>
      <c r="D29" s="4">
        <v>-15900</v>
      </c>
      <c r="E29" s="4">
        <v>-381480000</v>
      </c>
      <c r="F29" s="4">
        <f t="shared" si="4"/>
        <v>209717444086</v>
      </c>
      <c r="G29" s="4">
        <v>0</v>
      </c>
      <c r="H29" s="4">
        <v>0</v>
      </c>
      <c r="I29" s="4">
        <v>0</v>
      </c>
      <c r="J29" s="4">
        <v>-259260000</v>
      </c>
      <c r="K29">
        <f t="shared" si="5"/>
        <v>-8753251000</v>
      </c>
      <c r="L29" s="4">
        <v>2427</v>
      </c>
      <c r="M29" s="4">
        <v>2136</v>
      </c>
      <c r="N29" s="4">
        <v>161</v>
      </c>
      <c r="O29" s="4">
        <v>140</v>
      </c>
      <c r="P29" s="4">
        <v>3013800</v>
      </c>
      <c r="Q29" s="4">
        <v>2655900</v>
      </c>
      <c r="R29" s="5">
        <v>8.3999999999999995E-3</v>
      </c>
      <c r="S29" s="4">
        <v>8437500</v>
      </c>
      <c r="T29" s="4">
        <f t="shared" si="2"/>
        <v>8322360</v>
      </c>
      <c r="U29" s="4">
        <f t="shared" si="6"/>
        <v>6554700</v>
      </c>
      <c r="V29" s="5">
        <v>1.66E-2</v>
      </c>
    </row>
    <row r="30" spans="1:22" x14ac:dyDescent="0.2">
      <c r="A30" s="16" t="s">
        <v>324</v>
      </c>
      <c r="B30" s="4">
        <v>120200</v>
      </c>
      <c r="C30" s="4">
        <v>174300</v>
      </c>
      <c r="D30" s="4">
        <v>-54100</v>
      </c>
      <c r="E30" s="4">
        <v>-1290770000</v>
      </c>
      <c r="F30" s="4">
        <f t="shared" si="4"/>
        <v>210098924086</v>
      </c>
      <c r="G30" s="4">
        <v>0</v>
      </c>
      <c r="H30" s="4">
        <v>0</v>
      </c>
      <c r="I30" s="4">
        <v>0</v>
      </c>
      <c r="J30" s="4">
        <v>-136315000</v>
      </c>
      <c r="K30">
        <f t="shared" si="5"/>
        <v>-8493991000</v>
      </c>
      <c r="L30" s="4">
        <v>1745</v>
      </c>
      <c r="M30" s="4">
        <v>3440</v>
      </c>
      <c r="N30" s="4">
        <v>136</v>
      </c>
      <c r="O30" s="4">
        <v>294</v>
      </c>
      <c r="P30" s="4">
        <v>2654200</v>
      </c>
      <c r="Q30" s="4">
        <v>5656700</v>
      </c>
      <c r="R30" s="5">
        <v>-8.3000000000000001E-3</v>
      </c>
      <c r="S30" s="4">
        <v>8666400</v>
      </c>
      <c r="T30" s="4">
        <f t="shared" si="2"/>
        <v>8274570</v>
      </c>
      <c r="U30" s="4">
        <f t="shared" si="6"/>
        <v>6554700</v>
      </c>
      <c r="V30" s="5">
        <v>1.8600000000000002E-2</v>
      </c>
    </row>
    <row r="31" spans="1:22" x14ac:dyDescent="0.2">
      <c r="A31" s="16" t="s">
        <v>323</v>
      </c>
      <c r="B31" s="4">
        <v>10912</v>
      </c>
      <c r="C31" s="4">
        <v>60400</v>
      </c>
      <c r="D31" s="4">
        <v>-49488</v>
      </c>
      <c r="E31" s="4">
        <v>-1192540000</v>
      </c>
      <c r="F31" s="4">
        <f t="shared" si="4"/>
        <v>211389694086</v>
      </c>
      <c r="G31" s="4">
        <v>0</v>
      </c>
      <c r="H31" s="4">
        <v>0</v>
      </c>
      <c r="I31" s="4">
        <v>0</v>
      </c>
      <c r="J31" s="4">
        <v>-1384678000</v>
      </c>
      <c r="K31">
        <f t="shared" si="5"/>
        <v>-8357676000</v>
      </c>
      <c r="L31" s="4">
        <v>1888</v>
      </c>
      <c r="M31" s="4">
        <v>2367</v>
      </c>
      <c r="N31" s="4">
        <v>176</v>
      </c>
      <c r="O31" s="4">
        <v>186</v>
      </c>
      <c r="P31" s="4">
        <v>2964500</v>
      </c>
      <c r="Q31" s="4">
        <v>3353100</v>
      </c>
      <c r="R31" s="5">
        <v>2.0999999999999999E-3</v>
      </c>
      <c r="S31" s="4">
        <v>6554700</v>
      </c>
      <c r="T31" s="4">
        <f t="shared" si="2"/>
        <v>8058250</v>
      </c>
      <c r="U31" s="4">
        <f t="shared" si="6"/>
        <v>7554900</v>
      </c>
      <c r="V31" s="5">
        <v>1.6500000000000001E-2</v>
      </c>
    </row>
    <row r="32" spans="1:22" x14ac:dyDescent="0.2">
      <c r="A32" s="16" t="s">
        <v>322</v>
      </c>
      <c r="B32" s="4">
        <v>184629</v>
      </c>
      <c r="C32" s="4">
        <v>63288</v>
      </c>
      <c r="D32" s="4">
        <v>121341</v>
      </c>
      <c r="E32" s="4">
        <v>2949100000</v>
      </c>
      <c r="F32" s="4">
        <f t="shared" si="4"/>
        <v>212582234086</v>
      </c>
      <c r="G32" s="4">
        <v>0</v>
      </c>
      <c r="H32" s="4">
        <v>0</v>
      </c>
      <c r="I32" s="4">
        <v>0</v>
      </c>
      <c r="J32" s="4">
        <v>-1384678000</v>
      </c>
      <c r="K32">
        <f t="shared" si="5"/>
        <v>-6972998000</v>
      </c>
      <c r="L32" s="4">
        <v>4207</v>
      </c>
      <c r="M32" s="4">
        <v>3132</v>
      </c>
      <c r="N32" s="4">
        <v>365</v>
      </c>
      <c r="O32" s="4">
        <v>243</v>
      </c>
      <c r="P32" s="4">
        <v>6465300</v>
      </c>
      <c r="Q32" s="4">
        <v>4436200</v>
      </c>
      <c r="R32" s="5">
        <v>1.6899999999999998E-2</v>
      </c>
      <c r="S32" s="4">
        <v>11218400</v>
      </c>
      <c r="T32" s="4">
        <f t="shared" si="2"/>
        <v>7558100</v>
      </c>
      <c r="U32" s="4">
        <f t="shared" si="6"/>
        <v>6169100</v>
      </c>
      <c r="V32" s="5">
        <v>3.0600000000000002E-2</v>
      </c>
    </row>
    <row r="33" spans="1:22" x14ac:dyDescent="0.2">
      <c r="A33" s="16" t="s">
        <v>321</v>
      </c>
      <c r="B33" s="4">
        <v>179800</v>
      </c>
      <c r="C33" s="4">
        <v>271700</v>
      </c>
      <c r="D33" s="4">
        <v>-91900</v>
      </c>
      <c r="E33" s="4">
        <v>-2123350000</v>
      </c>
      <c r="F33" s="4">
        <f t="shared" si="4"/>
        <v>209633134086</v>
      </c>
      <c r="G33" s="4">
        <v>0</v>
      </c>
      <c r="H33" s="4">
        <v>0</v>
      </c>
      <c r="I33" s="4">
        <v>0</v>
      </c>
      <c r="J33" s="4">
        <v>-24135830000</v>
      </c>
      <c r="K33">
        <f t="shared" si="5"/>
        <v>-5588320000</v>
      </c>
      <c r="L33" s="4">
        <v>2727</v>
      </c>
      <c r="M33" s="4">
        <v>2609</v>
      </c>
      <c r="N33" s="4">
        <v>174</v>
      </c>
      <c r="O33" s="4">
        <v>178</v>
      </c>
      <c r="P33" s="4">
        <v>3521400</v>
      </c>
      <c r="Q33" s="4">
        <v>3713500</v>
      </c>
      <c r="R33" s="5">
        <v>1.4999999999999999E-2</v>
      </c>
      <c r="S33" s="4">
        <v>7554900</v>
      </c>
      <c r="T33" s="4">
        <f t="shared" si="2"/>
        <v>7846160</v>
      </c>
      <c r="U33" s="4">
        <f t="shared" si="6"/>
        <v>6169100</v>
      </c>
      <c r="V33" s="5">
        <v>2.52E-2</v>
      </c>
    </row>
    <row r="34" spans="1:22" x14ac:dyDescent="0.2">
      <c r="A34" s="16" t="s">
        <v>320</v>
      </c>
      <c r="B34" s="4">
        <v>650575</v>
      </c>
      <c r="C34" s="4">
        <v>368320</v>
      </c>
      <c r="D34" s="4">
        <v>282255</v>
      </c>
      <c r="E34" s="4">
        <v>6692240000</v>
      </c>
      <c r="F34" s="4">
        <f t="shared" si="4"/>
        <v>211756484086</v>
      </c>
      <c r="G34" s="4">
        <v>0</v>
      </c>
      <c r="H34" s="4">
        <v>0</v>
      </c>
      <c r="I34" s="4">
        <v>0</v>
      </c>
      <c r="J34" s="4">
        <v>294760000</v>
      </c>
      <c r="K34">
        <f t="shared" si="5"/>
        <v>18547510000</v>
      </c>
      <c r="L34" s="4">
        <v>2651</v>
      </c>
      <c r="M34" s="4">
        <v>5160</v>
      </c>
      <c r="N34" s="4">
        <v>181</v>
      </c>
      <c r="O34" s="4">
        <v>290</v>
      </c>
      <c r="P34" s="4">
        <v>3517900</v>
      </c>
      <c r="Q34" s="4">
        <v>6551200</v>
      </c>
      <c r="R34" s="5">
        <v>-1.9199999999999998E-2</v>
      </c>
      <c r="S34" s="4">
        <v>10098900</v>
      </c>
      <c r="T34" s="4">
        <f t="shared" si="2"/>
        <v>7626570</v>
      </c>
      <c r="U34" s="4">
        <f t="shared" si="6"/>
        <v>5648900</v>
      </c>
      <c r="V34" s="5">
        <v>3.1200000000000002E-2</v>
      </c>
    </row>
    <row r="35" spans="1:22" x14ac:dyDescent="0.2">
      <c r="A35" s="16" t="s">
        <v>319</v>
      </c>
      <c r="B35" s="4">
        <v>100</v>
      </c>
      <c r="C35" s="4">
        <v>584500</v>
      </c>
      <c r="D35" s="4">
        <v>-584400</v>
      </c>
      <c r="E35" s="4">
        <v>-13992700000</v>
      </c>
      <c r="F35" s="4">
        <f t="shared" si="4"/>
        <v>205064244086</v>
      </c>
      <c r="G35" s="4">
        <v>0</v>
      </c>
      <c r="H35" s="4">
        <v>0</v>
      </c>
      <c r="I35" s="4">
        <v>0</v>
      </c>
      <c r="J35" s="4">
        <v>-76740000</v>
      </c>
      <c r="K35">
        <f t="shared" si="5"/>
        <v>18252750000</v>
      </c>
      <c r="L35" s="4">
        <v>2129</v>
      </c>
      <c r="M35" s="4">
        <v>4200</v>
      </c>
      <c r="N35" s="4">
        <v>127</v>
      </c>
      <c r="O35" s="4">
        <v>269</v>
      </c>
      <c r="P35" s="4">
        <v>2502400</v>
      </c>
      <c r="Q35" s="4">
        <v>4916400</v>
      </c>
      <c r="R35" s="5">
        <v>-1.0500000000000001E-2</v>
      </c>
      <c r="S35" s="4">
        <v>7749500</v>
      </c>
      <c r="T35" s="4">
        <f t="shared" si="2"/>
        <v>7743240</v>
      </c>
      <c r="U35" s="4">
        <f t="shared" si="6"/>
        <v>5648900</v>
      </c>
      <c r="V35" s="5">
        <v>1.66E-2</v>
      </c>
    </row>
    <row r="36" spans="1:22" x14ac:dyDescent="0.2">
      <c r="A36" s="16" t="s">
        <v>318</v>
      </c>
      <c r="B36" s="4">
        <v>6300</v>
      </c>
      <c r="C36" s="4">
        <v>1087900</v>
      </c>
      <c r="D36" s="4">
        <v>-1081600</v>
      </c>
      <c r="E36" s="4">
        <v>-26137030000</v>
      </c>
      <c r="F36" s="4">
        <f t="shared" si="4"/>
        <v>219056944086</v>
      </c>
      <c r="G36" s="4">
        <v>0</v>
      </c>
      <c r="H36" s="4">
        <v>0</v>
      </c>
      <c r="I36" s="4">
        <v>0</v>
      </c>
      <c r="J36" s="4">
        <v>87220000</v>
      </c>
      <c r="K36">
        <f t="shared" si="5"/>
        <v>18329490000</v>
      </c>
      <c r="L36" s="4">
        <v>2137</v>
      </c>
      <c r="M36" s="4">
        <v>3864</v>
      </c>
      <c r="N36" s="4">
        <v>157</v>
      </c>
      <c r="O36" s="4">
        <v>261</v>
      </c>
      <c r="P36" s="4">
        <v>3051500</v>
      </c>
      <c r="Q36" s="4">
        <v>4661500</v>
      </c>
      <c r="R36" s="5">
        <v>-1.03E-2</v>
      </c>
      <c r="S36" s="4">
        <v>8478800</v>
      </c>
      <c r="T36" s="4">
        <f t="shared" si="2"/>
        <v>8849830</v>
      </c>
      <c r="U36" s="4">
        <f t="shared" si="6"/>
        <v>4391500</v>
      </c>
      <c r="V36" s="5">
        <v>1.8500000000000003E-2</v>
      </c>
    </row>
    <row r="37" spans="1:22" x14ac:dyDescent="0.2">
      <c r="A37" s="16" t="s">
        <v>317</v>
      </c>
      <c r="B37" s="4">
        <v>1000</v>
      </c>
      <c r="C37" s="4">
        <v>664500</v>
      </c>
      <c r="D37" s="4">
        <v>-663500</v>
      </c>
      <c r="E37" s="4">
        <v>-16175530000</v>
      </c>
      <c r="F37" s="4">
        <f t="shared" si="4"/>
        <v>245193974086</v>
      </c>
      <c r="K37">
        <f t="shared" si="5"/>
        <v>18242270000</v>
      </c>
      <c r="L37" s="4">
        <v>1444</v>
      </c>
      <c r="M37" s="4">
        <v>3120</v>
      </c>
      <c r="N37" s="4">
        <v>112</v>
      </c>
      <c r="O37" s="4">
        <v>240</v>
      </c>
      <c r="P37" s="4">
        <v>1889900</v>
      </c>
      <c r="Q37" s="4">
        <v>4279200</v>
      </c>
      <c r="R37" s="5">
        <v>-6.0999999999999995E-3</v>
      </c>
      <c r="S37" s="4">
        <v>6169100</v>
      </c>
      <c r="T37" s="4">
        <f t="shared" si="2"/>
        <v>8910300</v>
      </c>
      <c r="U37" s="4">
        <f t="shared" si="6"/>
        <v>4391500</v>
      </c>
      <c r="V37" s="5">
        <v>1.23E-2</v>
      </c>
    </row>
    <row r="38" spans="1:22" x14ac:dyDescent="0.2">
      <c r="A38" s="16" t="s">
        <v>316</v>
      </c>
      <c r="B38" s="4">
        <v>6700</v>
      </c>
      <c r="C38" s="4">
        <v>521300</v>
      </c>
      <c r="D38" s="4">
        <v>-514600</v>
      </c>
      <c r="E38" s="4">
        <v>-12615870000</v>
      </c>
      <c r="F38" s="4">
        <f t="shared" si="4"/>
        <v>261369504086</v>
      </c>
      <c r="G38" s="4">
        <v>0</v>
      </c>
      <c r="H38" s="4">
        <v>0</v>
      </c>
      <c r="I38" s="4">
        <v>0</v>
      </c>
      <c r="J38" s="4">
        <v>166040000</v>
      </c>
      <c r="K38">
        <f t="shared" si="5"/>
        <v>18242270000</v>
      </c>
      <c r="L38" s="4">
        <v>2878</v>
      </c>
      <c r="M38" s="4">
        <v>4938</v>
      </c>
      <c r="N38" s="4">
        <v>266</v>
      </c>
      <c r="O38" s="4">
        <v>339</v>
      </c>
      <c r="P38" s="4">
        <v>4615400</v>
      </c>
      <c r="Q38" s="4">
        <v>6054000</v>
      </c>
      <c r="R38" s="5">
        <v>-6.0999999999999995E-3</v>
      </c>
      <c r="S38" s="4">
        <v>11084000</v>
      </c>
      <c r="T38" s="4">
        <f t="shared" si="2"/>
        <v>8715410</v>
      </c>
      <c r="U38" s="4">
        <f t="shared" si="6"/>
        <v>4391500</v>
      </c>
      <c r="V38" s="5">
        <v>3.4099999999999998E-2</v>
      </c>
    </row>
    <row r="39" spans="1:22" x14ac:dyDescent="0.2">
      <c r="A39" s="16" t="s">
        <v>315</v>
      </c>
      <c r="B39" s="4">
        <v>20300</v>
      </c>
      <c r="C39" s="4">
        <v>140100</v>
      </c>
      <c r="D39" s="4">
        <v>-119800</v>
      </c>
      <c r="E39" s="4">
        <v>-2952000000</v>
      </c>
      <c r="F39" s="4">
        <f t="shared" ref="F39:F44" si="7">E39+F40</f>
        <v>273985374086</v>
      </c>
      <c r="G39" s="4">
        <v>0</v>
      </c>
      <c r="H39" s="4">
        <v>0</v>
      </c>
      <c r="I39" s="4">
        <v>0</v>
      </c>
      <c r="J39" s="4">
        <v>59180000</v>
      </c>
      <c r="K39">
        <f t="shared" ref="K39:K44" si="8">K40+J39</f>
        <v>18076230000</v>
      </c>
      <c r="L39" s="4">
        <v>1424</v>
      </c>
      <c r="M39" s="4">
        <v>2627</v>
      </c>
      <c r="N39" s="4">
        <v>116</v>
      </c>
      <c r="O39" s="4">
        <v>196</v>
      </c>
      <c r="P39" s="4">
        <v>2019700</v>
      </c>
      <c r="Q39" s="4">
        <v>3623400</v>
      </c>
      <c r="R39" s="5">
        <v>-6.0000000000000001E-3</v>
      </c>
      <c r="S39" s="4">
        <v>5648900</v>
      </c>
      <c r="T39" s="4">
        <f t="shared" ref="T39:T44" si="9">AVERAGE(S40:S49)</f>
        <v>8627740</v>
      </c>
      <c r="U39" s="4">
        <f t="shared" ref="U39:U44" si="10">MIN(S40:S44)</f>
        <v>4391500</v>
      </c>
      <c r="V39" s="5">
        <v>1.41E-2</v>
      </c>
    </row>
    <row r="40" spans="1:22" x14ac:dyDescent="0.2">
      <c r="A40" s="16" t="s">
        <v>314</v>
      </c>
      <c r="B40" s="4">
        <v>317500</v>
      </c>
      <c r="C40" s="4">
        <v>23960</v>
      </c>
      <c r="D40" s="4">
        <v>293540</v>
      </c>
      <c r="E40" s="4">
        <v>7284110000</v>
      </c>
      <c r="F40" s="4">
        <f t="shared" si="7"/>
        <v>276937374086</v>
      </c>
      <c r="G40" s="4">
        <v>0</v>
      </c>
      <c r="H40" s="4">
        <v>0</v>
      </c>
      <c r="I40" s="4">
        <v>0</v>
      </c>
      <c r="J40" s="4">
        <v>59180000</v>
      </c>
      <c r="K40">
        <f t="shared" si="8"/>
        <v>18017050000</v>
      </c>
      <c r="L40" s="4">
        <v>2841</v>
      </c>
      <c r="M40" s="4">
        <v>3146</v>
      </c>
      <c r="N40" s="4">
        <v>229</v>
      </c>
      <c r="O40" s="4">
        <v>191</v>
      </c>
      <c r="P40" s="4">
        <v>4030200</v>
      </c>
      <c r="Q40" s="4">
        <v>3916600</v>
      </c>
      <c r="R40" s="5">
        <v>1.6500000000000001E-2</v>
      </c>
      <c r="S40" s="4">
        <v>8188500</v>
      </c>
      <c r="T40" s="4">
        <f t="shared" si="9"/>
        <v>8507900</v>
      </c>
      <c r="U40" s="4">
        <f t="shared" si="10"/>
        <v>4391500</v>
      </c>
      <c r="V40" s="5">
        <v>2.4E-2</v>
      </c>
    </row>
    <row r="41" spans="1:22" x14ac:dyDescent="0.2">
      <c r="A41" s="16" t="s">
        <v>310</v>
      </c>
      <c r="B41" s="4">
        <v>7600</v>
      </c>
      <c r="C41" s="4">
        <v>0</v>
      </c>
      <c r="D41" s="4">
        <v>7600</v>
      </c>
      <c r="E41" s="4">
        <v>185520000</v>
      </c>
      <c r="F41" s="4">
        <f t="shared" si="7"/>
        <v>269653264086</v>
      </c>
      <c r="G41" s="4">
        <v>0</v>
      </c>
      <c r="H41" s="4">
        <v>0</v>
      </c>
      <c r="I41" s="4">
        <v>0</v>
      </c>
      <c r="J41" s="4">
        <v>58640000</v>
      </c>
      <c r="K41">
        <f t="shared" si="8"/>
        <v>17957870000</v>
      </c>
      <c r="L41" s="4">
        <v>1264</v>
      </c>
      <c r="M41" s="4">
        <v>1605</v>
      </c>
      <c r="N41" s="4">
        <v>90</v>
      </c>
      <c r="O41" s="4">
        <v>131</v>
      </c>
      <c r="P41" s="4">
        <v>1674300</v>
      </c>
      <c r="Q41" s="4">
        <v>2316800</v>
      </c>
      <c r="R41" s="5">
        <v>4.1999999999999997E-3</v>
      </c>
      <c r="S41" s="4">
        <v>4391500</v>
      </c>
      <c r="T41" s="4">
        <f t="shared" si="9"/>
        <v>8624820</v>
      </c>
      <c r="U41" s="4">
        <f t="shared" si="10"/>
        <v>6216900</v>
      </c>
      <c r="V41" s="5">
        <v>1.03E-2</v>
      </c>
    </row>
    <row r="42" spans="1:22" x14ac:dyDescent="0.2">
      <c r="A42" s="16" t="s">
        <v>309</v>
      </c>
      <c r="B42" s="4">
        <v>22400</v>
      </c>
      <c r="C42" s="4">
        <v>1334200</v>
      </c>
      <c r="D42" s="4">
        <v>-1311800</v>
      </c>
      <c r="E42" s="4">
        <v>-31949760000</v>
      </c>
      <c r="F42" s="4">
        <f t="shared" si="7"/>
        <v>269467744086</v>
      </c>
      <c r="G42" s="4">
        <v>0</v>
      </c>
      <c r="H42" s="4">
        <v>0</v>
      </c>
      <c r="I42" s="4">
        <v>0</v>
      </c>
      <c r="J42" s="4">
        <v>19600000</v>
      </c>
      <c r="K42">
        <f t="shared" si="8"/>
        <v>17899230000</v>
      </c>
      <c r="L42" s="4">
        <v>1352</v>
      </c>
      <c r="M42" s="4">
        <v>2183</v>
      </c>
      <c r="N42" s="4">
        <v>143</v>
      </c>
      <c r="O42" s="4">
        <v>232</v>
      </c>
      <c r="P42" s="4">
        <v>2248800</v>
      </c>
      <c r="Q42" s="4">
        <v>3697000</v>
      </c>
      <c r="R42" s="5">
        <v>-2E-3</v>
      </c>
      <c r="S42" s="4">
        <v>6216900</v>
      </c>
      <c r="T42" s="4">
        <f t="shared" si="9"/>
        <v>8527170</v>
      </c>
      <c r="U42" s="4">
        <f t="shared" si="10"/>
        <v>6773800</v>
      </c>
      <c r="V42" s="5">
        <v>1.43E-2</v>
      </c>
    </row>
    <row r="43" spans="1:22" x14ac:dyDescent="0.2">
      <c r="A43" s="16" t="s">
        <v>306</v>
      </c>
      <c r="B43" s="4">
        <v>64300</v>
      </c>
      <c r="C43" s="4">
        <v>125000</v>
      </c>
      <c r="D43" s="4">
        <v>-60700</v>
      </c>
      <c r="E43" s="4">
        <v>-1464890000</v>
      </c>
      <c r="F43" s="4">
        <f t="shared" si="7"/>
        <v>301417504086</v>
      </c>
      <c r="G43" s="4">
        <v>0</v>
      </c>
      <c r="H43" s="4">
        <v>0</v>
      </c>
      <c r="I43" s="4">
        <v>0</v>
      </c>
      <c r="J43" s="4">
        <v>293160000</v>
      </c>
      <c r="K43">
        <f t="shared" si="8"/>
        <v>17879630000</v>
      </c>
      <c r="L43" s="4">
        <v>1704</v>
      </c>
      <c r="M43" s="4">
        <v>2343</v>
      </c>
      <c r="N43" s="4">
        <v>154</v>
      </c>
      <c r="O43" s="4">
        <v>170</v>
      </c>
      <c r="P43" s="4">
        <v>6591900</v>
      </c>
      <c r="Q43" s="4">
        <v>3644400</v>
      </c>
      <c r="R43" s="5">
        <v>2.0999999999999999E-3</v>
      </c>
      <c r="S43" s="4">
        <v>10435500</v>
      </c>
      <c r="T43" s="4">
        <f t="shared" si="9"/>
        <v>8787690</v>
      </c>
      <c r="U43" s="4">
        <f t="shared" si="10"/>
        <v>6773800</v>
      </c>
      <c r="V43" s="5">
        <v>1.83E-2</v>
      </c>
    </row>
    <row r="44" spans="1:22" x14ac:dyDescent="0.2">
      <c r="A44" s="16" t="s">
        <v>305</v>
      </c>
      <c r="B44" s="4">
        <v>1061200</v>
      </c>
      <c r="C44" s="4">
        <v>161000</v>
      </c>
      <c r="D44" s="4">
        <v>900200</v>
      </c>
      <c r="E44" s="4">
        <v>21889100000</v>
      </c>
      <c r="F44" s="4">
        <f t="shared" si="7"/>
        <v>302882394086</v>
      </c>
      <c r="G44" s="4">
        <v>0</v>
      </c>
      <c r="H44" s="4">
        <v>0</v>
      </c>
      <c r="I44" s="4">
        <v>0</v>
      </c>
      <c r="J44" s="4">
        <v>-12454545000</v>
      </c>
      <c r="K44">
        <f t="shared" si="8"/>
        <v>17586470000</v>
      </c>
      <c r="L44" s="4">
        <v>2318</v>
      </c>
      <c r="M44" s="4">
        <v>2482</v>
      </c>
      <c r="N44" s="4">
        <v>271</v>
      </c>
      <c r="O44" s="4">
        <v>183</v>
      </c>
      <c r="P44" s="4">
        <v>4045100</v>
      </c>
      <c r="Q44" s="4">
        <v>3857700</v>
      </c>
      <c r="R44" s="5">
        <v>1.0500000000000001E-2</v>
      </c>
      <c r="S44" s="4">
        <v>7903000</v>
      </c>
      <c r="T44" s="4">
        <f t="shared" si="9"/>
        <v>8684500</v>
      </c>
      <c r="U44" s="4">
        <f t="shared" si="10"/>
        <v>4772200</v>
      </c>
      <c r="V44" s="5">
        <v>2.86E-2</v>
      </c>
    </row>
    <row r="45" spans="1:22" x14ac:dyDescent="0.2">
      <c r="A45" s="16" t="s">
        <v>304</v>
      </c>
      <c r="B45" s="4">
        <v>72700</v>
      </c>
      <c r="C45" s="4">
        <v>924600</v>
      </c>
      <c r="D45" s="4">
        <v>-851900</v>
      </c>
      <c r="E45" s="4">
        <v>-20520657433</v>
      </c>
      <c r="F45" s="4">
        <f t="shared" ref="F45:F55" si="11">E45+F46</f>
        <v>280993294086</v>
      </c>
      <c r="G45" s="4">
        <v>0</v>
      </c>
      <c r="H45" s="4">
        <v>0</v>
      </c>
      <c r="I45" s="4">
        <v>0</v>
      </c>
      <c r="J45" s="4">
        <v>-19720000</v>
      </c>
      <c r="K45">
        <f t="shared" ref="K45:K55" si="12">K46+J45</f>
        <v>30041015000</v>
      </c>
      <c r="L45" s="4">
        <v>2227</v>
      </c>
      <c r="M45" s="4">
        <v>4519</v>
      </c>
      <c r="N45" s="4">
        <v>158</v>
      </c>
      <c r="O45" s="4">
        <v>259</v>
      </c>
      <c r="P45" s="4">
        <v>2759100</v>
      </c>
      <c r="Q45" s="4">
        <v>5506400</v>
      </c>
      <c r="R45" s="5">
        <v>-8.3000000000000001E-3</v>
      </c>
      <c r="S45" s="4">
        <v>8916200</v>
      </c>
      <c r="T45" s="4">
        <f t="shared" ref="T45:T61" si="13">AVERAGE(S46:S55)</f>
        <v>8921750</v>
      </c>
      <c r="U45" s="4">
        <f t="shared" ref="U45:U55" si="14">MIN(S46:S50)</f>
        <v>4772200</v>
      </c>
      <c r="V45" s="5">
        <v>1.8500000000000003E-2</v>
      </c>
    </row>
    <row r="46" spans="1:22" x14ac:dyDescent="0.2">
      <c r="A46" s="16" t="s">
        <v>303</v>
      </c>
      <c r="B46" s="4">
        <v>16641</v>
      </c>
      <c r="C46" s="4">
        <v>411400</v>
      </c>
      <c r="D46" s="4">
        <v>-394759</v>
      </c>
      <c r="E46" s="4">
        <v>-9666550000</v>
      </c>
      <c r="F46" s="4">
        <f t="shared" si="11"/>
        <v>301513951519</v>
      </c>
      <c r="G46" s="4">
        <v>0</v>
      </c>
      <c r="H46" s="4">
        <v>0</v>
      </c>
      <c r="I46" s="4">
        <v>0</v>
      </c>
      <c r="J46" s="4">
        <v>-2525600000</v>
      </c>
      <c r="K46">
        <f t="shared" si="12"/>
        <v>30060735000</v>
      </c>
      <c r="L46" s="4">
        <v>3431</v>
      </c>
      <c r="M46" s="4">
        <v>8815</v>
      </c>
      <c r="N46" s="4">
        <v>300</v>
      </c>
      <c r="O46" s="4">
        <v>735</v>
      </c>
      <c r="P46" s="4">
        <v>5408600</v>
      </c>
      <c r="Q46" s="4">
        <v>13120700</v>
      </c>
      <c r="R46" s="5">
        <v>-3.3000000000000002E-2</v>
      </c>
      <c r="S46" s="4">
        <v>19544700</v>
      </c>
      <c r="T46" s="4">
        <f t="shared" si="13"/>
        <v>8212845.7000000002</v>
      </c>
      <c r="U46" s="4">
        <f t="shared" si="14"/>
        <v>4772200</v>
      </c>
      <c r="V46" s="5">
        <v>2.6200000000000001E-2</v>
      </c>
    </row>
    <row r="47" spans="1:22" x14ac:dyDescent="0.2">
      <c r="A47" s="16" t="s">
        <v>299</v>
      </c>
      <c r="B47" s="4">
        <v>10800</v>
      </c>
      <c r="C47" s="4">
        <v>361720</v>
      </c>
      <c r="D47" s="4">
        <v>-350920</v>
      </c>
      <c r="E47" s="4">
        <v>-8649245242</v>
      </c>
      <c r="F47" s="4">
        <f t="shared" si="11"/>
        <v>311180501519</v>
      </c>
      <c r="G47" s="4">
        <v>0</v>
      </c>
      <c r="H47" s="4">
        <v>0</v>
      </c>
      <c r="I47" s="4">
        <v>0</v>
      </c>
      <c r="J47" s="4">
        <v>-2525600000</v>
      </c>
      <c r="K47">
        <f t="shared" si="12"/>
        <v>32586335000</v>
      </c>
      <c r="L47" s="4">
        <v>2168</v>
      </c>
      <c r="M47" s="4">
        <v>3034</v>
      </c>
      <c r="N47" s="4">
        <v>140</v>
      </c>
      <c r="O47" s="4">
        <v>225</v>
      </c>
      <c r="P47" s="4">
        <v>2599100</v>
      </c>
      <c r="Q47" s="4">
        <v>4104300</v>
      </c>
      <c r="R47" s="5">
        <v>1.0200000000000001E-2</v>
      </c>
      <c r="S47" s="4">
        <v>6773800</v>
      </c>
      <c r="T47" s="4">
        <f t="shared" si="13"/>
        <v>9557381.5999999996</v>
      </c>
      <c r="U47" s="4">
        <f t="shared" si="14"/>
        <v>4772200</v>
      </c>
      <c r="V47" s="5">
        <v>2.2000000000000002E-2</v>
      </c>
    </row>
    <row r="48" spans="1:22" x14ac:dyDescent="0.2">
      <c r="A48" s="16" t="s">
        <v>298</v>
      </c>
      <c r="B48" s="4">
        <v>37500</v>
      </c>
      <c r="C48" s="4">
        <v>364000</v>
      </c>
      <c r="D48" s="4">
        <v>-326500</v>
      </c>
      <c r="E48" s="4">
        <v>-8156180000</v>
      </c>
      <c r="F48" s="4">
        <f t="shared" si="11"/>
        <v>319829746761</v>
      </c>
      <c r="G48" s="4">
        <v>0</v>
      </c>
      <c r="H48" s="4">
        <v>0</v>
      </c>
      <c r="I48" s="4">
        <v>0</v>
      </c>
      <c r="J48" s="4">
        <v>-401400000</v>
      </c>
      <c r="K48">
        <f t="shared" si="12"/>
        <v>35111935000</v>
      </c>
      <c r="L48" s="4">
        <v>2142</v>
      </c>
      <c r="M48" s="4">
        <v>3819</v>
      </c>
      <c r="N48" s="4">
        <v>154</v>
      </c>
      <c r="O48" s="4">
        <v>326</v>
      </c>
      <c r="P48" s="4">
        <v>2834100</v>
      </c>
      <c r="Q48" s="4">
        <v>5333500</v>
      </c>
      <c r="R48" s="5">
        <v>-2.6200000000000001E-2</v>
      </c>
      <c r="S48" s="4">
        <v>9135100</v>
      </c>
      <c r="T48" s="4">
        <f t="shared" si="13"/>
        <v>9028997.0999999996</v>
      </c>
      <c r="U48" s="4">
        <f t="shared" si="14"/>
        <v>4772200</v>
      </c>
      <c r="V48" s="5">
        <v>2.9500000000000002E-2</v>
      </c>
    </row>
    <row r="49" spans="1:22" x14ac:dyDescent="0.2">
      <c r="A49" s="16" t="s">
        <v>286</v>
      </c>
      <c r="B49" s="4">
        <v>29100</v>
      </c>
      <c r="C49" s="4">
        <v>355200</v>
      </c>
      <c r="D49" s="4">
        <v>-326100</v>
      </c>
      <c r="E49" s="4">
        <v>-8240200000</v>
      </c>
      <c r="F49" s="4">
        <f t="shared" si="11"/>
        <v>327985926761</v>
      </c>
      <c r="G49" s="4">
        <v>0</v>
      </c>
      <c r="H49" s="4">
        <v>0</v>
      </c>
      <c r="I49" s="4">
        <v>0</v>
      </c>
      <c r="J49" s="4">
        <v>-898280000</v>
      </c>
      <c r="K49">
        <f t="shared" si="12"/>
        <v>35513335000</v>
      </c>
      <c r="L49" s="4">
        <v>1789</v>
      </c>
      <c r="M49" s="4">
        <v>1328</v>
      </c>
      <c r="N49" s="4">
        <v>148</v>
      </c>
      <c r="O49" s="4">
        <v>109</v>
      </c>
      <c r="P49" s="4">
        <v>2260800</v>
      </c>
      <c r="Q49" s="4">
        <v>1936700</v>
      </c>
      <c r="R49" s="5">
        <v>8.0000000000000002E-3</v>
      </c>
      <c r="S49" s="4">
        <v>4772200</v>
      </c>
      <c r="T49" s="4">
        <f t="shared" si="13"/>
        <v>9281249.5</v>
      </c>
      <c r="U49" s="4">
        <f t="shared" si="14"/>
        <v>5240400</v>
      </c>
      <c r="V49" s="5">
        <v>1.38E-2</v>
      </c>
    </row>
    <row r="50" spans="1:22" x14ac:dyDescent="0.2">
      <c r="A50" s="16" t="s">
        <v>285</v>
      </c>
      <c r="B50" s="4">
        <v>129800</v>
      </c>
      <c r="C50" s="4">
        <v>6000</v>
      </c>
      <c r="D50" s="4">
        <v>123800</v>
      </c>
      <c r="E50" s="4">
        <v>3096900000</v>
      </c>
      <c r="F50" s="4">
        <f t="shared" si="11"/>
        <v>336226126761</v>
      </c>
      <c r="G50" s="4">
        <v>0</v>
      </c>
      <c r="H50" s="4">
        <v>0</v>
      </c>
      <c r="I50" s="4">
        <v>0</v>
      </c>
      <c r="J50" s="4">
        <v>-4934205000</v>
      </c>
      <c r="K50">
        <f t="shared" si="12"/>
        <v>36411615000</v>
      </c>
      <c r="L50" s="4">
        <v>2413</v>
      </c>
      <c r="M50" s="4">
        <v>2145</v>
      </c>
      <c r="N50" s="4">
        <v>223</v>
      </c>
      <c r="O50" s="4">
        <v>163</v>
      </c>
      <c r="P50" s="4">
        <v>3661000</v>
      </c>
      <c r="Q50" s="4">
        <v>2980400</v>
      </c>
      <c r="R50" s="5">
        <v>1.41E-2</v>
      </c>
      <c r="S50" s="4">
        <v>6990100</v>
      </c>
      <c r="T50" s="4">
        <f t="shared" si="13"/>
        <v>9110971.5</v>
      </c>
      <c r="U50" s="4">
        <f t="shared" si="14"/>
        <v>5240400</v>
      </c>
      <c r="V50" s="5">
        <v>3.3399999999999999E-2</v>
      </c>
    </row>
    <row r="51" spans="1:22" x14ac:dyDescent="0.2">
      <c r="A51" s="16" t="s">
        <v>284</v>
      </c>
      <c r="B51" s="4">
        <v>45900</v>
      </c>
      <c r="C51" s="4">
        <v>211700</v>
      </c>
      <c r="D51" s="4">
        <v>-165800</v>
      </c>
      <c r="E51" s="4">
        <v>-4146620000</v>
      </c>
      <c r="F51" s="4">
        <f t="shared" si="11"/>
        <v>333129226761</v>
      </c>
      <c r="G51" s="4">
        <v>0</v>
      </c>
      <c r="H51" s="4">
        <v>0</v>
      </c>
      <c r="I51" s="4">
        <v>0</v>
      </c>
      <c r="J51" s="4">
        <v>-39880000</v>
      </c>
      <c r="K51">
        <f t="shared" si="12"/>
        <v>41345820000</v>
      </c>
      <c r="L51" s="4">
        <v>1242</v>
      </c>
      <c r="M51" s="4">
        <v>2553</v>
      </c>
      <c r="N51" s="4">
        <v>111</v>
      </c>
      <c r="O51" s="4">
        <v>206</v>
      </c>
      <c r="P51" s="4">
        <v>1794900</v>
      </c>
      <c r="Q51" s="4">
        <v>3268500</v>
      </c>
      <c r="R51" s="5">
        <v>-0.01</v>
      </c>
      <c r="S51" s="4">
        <v>5560700</v>
      </c>
      <c r="T51" s="4">
        <f t="shared" si="13"/>
        <v>9667962.6999999993</v>
      </c>
      <c r="U51" s="4">
        <f t="shared" si="14"/>
        <v>5240400</v>
      </c>
      <c r="V51" s="5">
        <v>1.5900000000000001E-2</v>
      </c>
    </row>
    <row r="52" spans="1:22" x14ac:dyDescent="0.2">
      <c r="A52" s="16" t="s">
        <v>283</v>
      </c>
      <c r="B52" s="4">
        <v>62000</v>
      </c>
      <c r="C52" s="4">
        <v>29500</v>
      </c>
      <c r="D52" s="4">
        <v>32500</v>
      </c>
      <c r="E52" s="4">
        <v>816830000</v>
      </c>
      <c r="F52" s="4">
        <f t="shared" si="11"/>
        <v>337275846761</v>
      </c>
      <c r="G52" s="4">
        <v>0</v>
      </c>
      <c r="H52" s="4">
        <v>0</v>
      </c>
      <c r="I52" s="4">
        <v>0</v>
      </c>
      <c r="J52" s="4">
        <v>-30000000</v>
      </c>
      <c r="K52">
        <f t="shared" si="12"/>
        <v>41385700000</v>
      </c>
      <c r="L52" s="4">
        <v>1324</v>
      </c>
      <c r="M52" s="4">
        <v>2601</v>
      </c>
      <c r="N52" s="4">
        <v>107</v>
      </c>
      <c r="O52" s="4">
        <v>189</v>
      </c>
      <c r="P52" s="4">
        <v>1780100</v>
      </c>
      <c r="Q52" s="4">
        <v>3146400</v>
      </c>
      <c r="R52" s="5">
        <v>-3.9000000000000003E-3</v>
      </c>
      <c r="S52" s="4">
        <v>5240400</v>
      </c>
      <c r="T52" s="4">
        <f t="shared" si="13"/>
        <v>10390182.699999999</v>
      </c>
      <c r="U52" s="4">
        <f t="shared" si="14"/>
        <v>6871100</v>
      </c>
      <c r="V52" s="5">
        <v>1.5900000000000001E-2</v>
      </c>
    </row>
    <row r="53" spans="1:22" x14ac:dyDescent="0.2">
      <c r="A53" s="16" t="s">
        <v>282</v>
      </c>
      <c r="B53" s="4">
        <v>77218</v>
      </c>
      <c r="C53" s="4">
        <v>36800</v>
      </c>
      <c r="D53" s="4">
        <v>40418</v>
      </c>
      <c r="E53" s="4">
        <v>1025777332</v>
      </c>
      <c r="F53" s="4">
        <f t="shared" si="11"/>
        <v>336459016761</v>
      </c>
      <c r="G53" s="4">
        <v>0</v>
      </c>
      <c r="H53" s="4">
        <v>0</v>
      </c>
      <c r="I53" s="4">
        <v>0</v>
      </c>
      <c r="J53" s="4">
        <v>162180000</v>
      </c>
      <c r="K53">
        <f t="shared" si="12"/>
        <v>41415700000</v>
      </c>
      <c r="L53" s="4">
        <v>4548</v>
      </c>
      <c r="M53" s="4">
        <v>3710</v>
      </c>
      <c r="N53" s="4">
        <v>452</v>
      </c>
      <c r="O53" s="4">
        <v>351</v>
      </c>
      <c r="P53" s="4">
        <v>6741700</v>
      </c>
      <c r="Q53" s="4">
        <v>5800300</v>
      </c>
      <c r="R53" s="5">
        <v>1.01E-2</v>
      </c>
      <c r="S53" s="4">
        <v>13040700</v>
      </c>
      <c r="T53" s="4">
        <f t="shared" si="13"/>
        <v>9888189.6999999993</v>
      </c>
      <c r="U53" s="4">
        <f t="shared" si="14"/>
        <v>3851255</v>
      </c>
      <c r="V53" s="5">
        <v>3.1099999999999999E-2</v>
      </c>
    </row>
    <row r="54" spans="1:22" x14ac:dyDescent="0.2">
      <c r="A54" s="16" t="s">
        <v>281</v>
      </c>
      <c r="B54" s="4">
        <v>9400</v>
      </c>
      <c r="C54" s="4">
        <v>263300</v>
      </c>
      <c r="D54" s="4">
        <v>-253900</v>
      </c>
      <c r="E54" s="4">
        <v>-6348910000</v>
      </c>
      <c r="F54" s="4">
        <f t="shared" si="11"/>
        <v>335433239429</v>
      </c>
      <c r="K54">
        <f t="shared" si="12"/>
        <v>41253520000</v>
      </c>
      <c r="L54" s="4">
        <v>1568</v>
      </c>
      <c r="M54" s="4">
        <v>3179</v>
      </c>
      <c r="N54" s="4">
        <v>168</v>
      </c>
      <c r="O54" s="4">
        <v>267</v>
      </c>
      <c r="P54" s="4">
        <v>2198000</v>
      </c>
      <c r="Q54" s="4">
        <v>4293000</v>
      </c>
      <c r="R54" s="5">
        <v>-0.01</v>
      </c>
      <c r="S54" s="4">
        <v>6871100</v>
      </c>
      <c r="T54" s="4">
        <f t="shared" si="13"/>
        <v>9961234.6999999993</v>
      </c>
      <c r="U54" s="4">
        <f t="shared" si="14"/>
        <v>3851255</v>
      </c>
      <c r="V54" s="5">
        <v>2.1700000000000001E-2</v>
      </c>
    </row>
    <row r="55" spans="1:22" x14ac:dyDescent="0.2">
      <c r="A55" s="16" t="s">
        <v>280</v>
      </c>
      <c r="B55" s="4">
        <v>313300</v>
      </c>
      <c r="C55" s="4">
        <v>124200</v>
      </c>
      <c r="D55" s="4">
        <v>189100</v>
      </c>
      <c r="E55" s="4">
        <v>4711520000</v>
      </c>
      <c r="F55" s="4">
        <f t="shared" si="11"/>
        <v>341782149429</v>
      </c>
      <c r="G55" s="4">
        <v>100400</v>
      </c>
      <c r="H55" s="4">
        <v>800</v>
      </c>
      <c r="I55" s="4">
        <v>99600</v>
      </c>
      <c r="J55" s="4">
        <v>2470200000</v>
      </c>
      <c r="K55">
        <f t="shared" si="12"/>
        <v>41253520000</v>
      </c>
      <c r="L55" s="4">
        <v>4060</v>
      </c>
      <c r="M55" s="4">
        <v>3778</v>
      </c>
      <c r="N55" s="4">
        <v>347</v>
      </c>
      <c r="O55" s="4">
        <v>296</v>
      </c>
      <c r="P55" s="4">
        <v>5822200</v>
      </c>
      <c r="Q55" s="4">
        <v>5110100</v>
      </c>
      <c r="R55" s="5">
        <v>1.41E-2</v>
      </c>
      <c r="S55" s="4">
        <v>11288700</v>
      </c>
      <c r="T55" s="4">
        <f t="shared" si="13"/>
        <v>9737369.4000000004</v>
      </c>
      <c r="U55" s="4">
        <f t="shared" si="14"/>
        <v>3851255</v>
      </c>
      <c r="V55" s="5">
        <v>3.1400000000000004E-2</v>
      </c>
    </row>
    <row r="56" spans="1:22" x14ac:dyDescent="0.2">
      <c r="A56" s="16" t="s">
        <v>279</v>
      </c>
      <c r="B56" s="4">
        <v>214900</v>
      </c>
      <c r="C56" s="4">
        <v>304100</v>
      </c>
      <c r="D56" s="4">
        <v>-89200</v>
      </c>
      <c r="E56" s="4">
        <v>-2220780000</v>
      </c>
      <c r="F56" s="4">
        <f t="shared" ref="F56:F130" si="15">E56+F57</f>
        <v>337070629429</v>
      </c>
      <c r="G56" s="4">
        <v>0</v>
      </c>
      <c r="H56" s="4">
        <v>0</v>
      </c>
      <c r="I56" s="4">
        <v>0</v>
      </c>
      <c r="J56" s="4">
        <v>-109020000</v>
      </c>
      <c r="K56">
        <f t="shared" ref="K56:K76" si="16">K57+J56</f>
        <v>38783320000</v>
      </c>
      <c r="L56" s="4">
        <v>2595</v>
      </c>
      <c r="M56" s="4">
        <v>4594</v>
      </c>
      <c r="N56" s="4">
        <v>220</v>
      </c>
      <c r="O56" s="4">
        <v>447</v>
      </c>
      <c r="P56" s="4">
        <v>3826100</v>
      </c>
      <c r="Q56" s="4">
        <v>7401400</v>
      </c>
      <c r="R56" s="5">
        <v>-2E-3</v>
      </c>
      <c r="S56" s="4">
        <v>12455657</v>
      </c>
      <c r="T56" s="4">
        <f t="shared" si="13"/>
        <v>9104834.5</v>
      </c>
      <c r="U56" s="4">
        <f t="shared" ref="U56:U123" si="17">MIN(S57:S61)</f>
        <v>3851255</v>
      </c>
      <c r="V56" s="5">
        <v>2.3900000000000001E-2</v>
      </c>
    </row>
    <row r="57" spans="1:22" x14ac:dyDescent="0.2">
      <c r="A57" s="16" t="s">
        <v>278</v>
      </c>
      <c r="B57" s="4">
        <v>129900</v>
      </c>
      <c r="C57" s="4">
        <v>191700</v>
      </c>
      <c r="D57" s="4">
        <v>-61800</v>
      </c>
      <c r="E57" s="4">
        <v>-1450640000</v>
      </c>
      <c r="F57" s="4">
        <f t="shared" si="15"/>
        <v>339291409429</v>
      </c>
      <c r="G57" s="4">
        <v>419300</v>
      </c>
      <c r="H57" s="4">
        <v>0</v>
      </c>
      <c r="I57" s="4">
        <v>419300</v>
      </c>
      <c r="J57" s="4">
        <v>10096445000</v>
      </c>
      <c r="K57">
        <f t="shared" si="16"/>
        <v>38892340000</v>
      </c>
      <c r="L57" s="4">
        <v>6600</v>
      </c>
      <c r="M57" s="4">
        <v>3296</v>
      </c>
      <c r="N57" s="4">
        <v>633</v>
      </c>
      <c r="O57" s="4">
        <v>279</v>
      </c>
      <c r="P57" s="4">
        <v>11592400</v>
      </c>
      <c r="Q57" s="4">
        <v>5187000</v>
      </c>
      <c r="R57" s="5">
        <v>6.8699999999999997E-2</v>
      </c>
      <c r="S57" s="4">
        <v>20219159</v>
      </c>
      <c r="T57" s="4">
        <f t="shared" si="13"/>
        <v>8135265.2000000002</v>
      </c>
      <c r="U57" s="4">
        <f t="shared" si="17"/>
        <v>3851255</v>
      </c>
      <c r="V57" s="5">
        <v>6.83E-2</v>
      </c>
    </row>
    <row r="58" spans="1:22" x14ac:dyDescent="0.2">
      <c r="A58" s="16" t="s">
        <v>275</v>
      </c>
      <c r="B58" s="4">
        <v>600</v>
      </c>
      <c r="C58" s="4">
        <v>295200</v>
      </c>
      <c r="D58" s="4">
        <v>-294600</v>
      </c>
      <c r="E58" s="4">
        <v>-6872600000</v>
      </c>
      <c r="F58" s="4">
        <f t="shared" si="15"/>
        <v>340742049429</v>
      </c>
      <c r="K58">
        <f t="shared" si="16"/>
        <v>28795895000</v>
      </c>
      <c r="L58" s="4">
        <v>836</v>
      </c>
      <c r="M58" s="4">
        <v>1636</v>
      </c>
      <c r="N58" s="4">
        <v>66</v>
      </c>
      <c r="O58" s="4">
        <v>135</v>
      </c>
      <c r="P58" s="4">
        <v>1435600</v>
      </c>
      <c r="Q58" s="4">
        <v>2408700</v>
      </c>
      <c r="R58" s="5">
        <v>-2.0999999999999999E-3</v>
      </c>
      <c r="S58" s="4">
        <v>3851255</v>
      </c>
      <c r="T58" s="4">
        <f t="shared" si="13"/>
        <v>8299945.0999999996</v>
      </c>
      <c r="U58" s="4">
        <f t="shared" si="17"/>
        <v>5287320</v>
      </c>
      <c r="V58" s="5">
        <v>2.75E-2</v>
      </c>
    </row>
    <row r="59" spans="1:22" x14ac:dyDescent="0.2">
      <c r="A59" s="16" t="s">
        <v>274</v>
      </c>
      <c r="B59" s="4">
        <v>85000</v>
      </c>
      <c r="C59" s="4">
        <v>170500</v>
      </c>
      <c r="D59" s="4">
        <v>-85500</v>
      </c>
      <c r="E59" s="4">
        <v>-2014450000</v>
      </c>
      <c r="F59" s="4">
        <f t="shared" si="15"/>
        <v>347614649429</v>
      </c>
      <c r="G59" s="4">
        <v>304800</v>
      </c>
      <c r="H59" s="4">
        <v>0</v>
      </c>
      <c r="I59" s="4">
        <v>304800</v>
      </c>
      <c r="J59" s="4">
        <v>7227280000</v>
      </c>
      <c r="K59">
        <f t="shared" si="16"/>
        <v>28795895000</v>
      </c>
      <c r="L59" s="4">
        <v>2184</v>
      </c>
      <c r="M59" s="4">
        <v>2660</v>
      </c>
      <c r="N59" s="4">
        <v>163</v>
      </c>
      <c r="O59" s="4">
        <v>189</v>
      </c>
      <c r="P59" s="4">
        <v>3158700</v>
      </c>
      <c r="Q59" s="4">
        <v>3644200</v>
      </c>
      <c r="R59" s="5">
        <v>-6.3E-3</v>
      </c>
      <c r="S59" s="4">
        <v>7294724</v>
      </c>
      <c r="T59" s="4">
        <f t="shared" si="13"/>
        <v>8495269.3000000007</v>
      </c>
      <c r="U59" s="4">
        <f t="shared" si="17"/>
        <v>5287320</v>
      </c>
      <c r="V59" s="5">
        <v>2.9500000000000002E-2</v>
      </c>
    </row>
    <row r="60" spans="1:22" x14ac:dyDescent="0.2">
      <c r="A60" s="16" t="s">
        <v>273</v>
      </c>
      <c r="B60" s="4">
        <v>263000</v>
      </c>
      <c r="C60" s="4">
        <v>18100</v>
      </c>
      <c r="D60" s="4">
        <v>244900</v>
      </c>
      <c r="E60" s="4">
        <v>5731690000</v>
      </c>
      <c r="F60" s="4">
        <f t="shared" si="15"/>
        <v>349629099429</v>
      </c>
      <c r="K60">
        <f t="shared" si="16"/>
        <v>21568615000</v>
      </c>
      <c r="L60" s="4">
        <v>1664</v>
      </c>
      <c r="M60" s="4">
        <v>1649</v>
      </c>
      <c r="N60" s="4">
        <v>142</v>
      </c>
      <c r="O60" s="4">
        <v>138</v>
      </c>
      <c r="P60" s="4">
        <v>2619600</v>
      </c>
      <c r="Q60" s="4">
        <v>2265800</v>
      </c>
      <c r="R60" s="5">
        <v>1.7399999999999999E-2</v>
      </c>
      <c r="S60" s="4">
        <v>5287320</v>
      </c>
      <c r="T60" s="4">
        <f t="shared" si="13"/>
        <v>8638221.1999999993</v>
      </c>
      <c r="U60" s="4">
        <f t="shared" si="17"/>
        <v>7601550</v>
      </c>
      <c r="V60" s="5">
        <v>1.0700000000000001E-2</v>
      </c>
    </row>
    <row r="61" spans="1:22" x14ac:dyDescent="0.2">
      <c r="A61" s="16" t="s">
        <v>268</v>
      </c>
      <c r="B61" s="4">
        <v>13200</v>
      </c>
      <c r="C61" s="4">
        <v>379300</v>
      </c>
      <c r="D61" s="4">
        <v>-366100</v>
      </c>
      <c r="E61" s="4">
        <v>-8503350000</v>
      </c>
      <c r="F61" s="4">
        <f t="shared" si="15"/>
        <v>343897409429</v>
      </c>
      <c r="K61">
        <f t="shared" si="16"/>
        <v>21568615000</v>
      </c>
      <c r="L61" s="4">
        <v>2189</v>
      </c>
      <c r="M61" s="4">
        <v>4807</v>
      </c>
      <c r="N61" s="4">
        <v>163</v>
      </c>
      <c r="O61" s="4">
        <v>389</v>
      </c>
      <c r="P61" s="4">
        <v>2929300</v>
      </c>
      <c r="Q61" s="4">
        <v>7207900</v>
      </c>
      <c r="R61" s="5">
        <v>-2.1099999999999997E-2</v>
      </c>
      <c r="S61" s="4">
        <v>11130612</v>
      </c>
      <c r="T61" s="4">
        <f t="shared" si="13"/>
        <v>8473747.9000000004</v>
      </c>
      <c r="U61" s="4">
        <f t="shared" si="17"/>
        <v>6130308</v>
      </c>
      <c r="V61" s="5">
        <v>2.76E-2</v>
      </c>
    </row>
    <row r="62" spans="1:22" x14ac:dyDescent="0.2">
      <c r="A62" s="16" t="s">
        <v>266</v>
      </c>
      <c r="B62" s="4">
        <v>17000</v>
      </c>
      <c r="C62" s="4">
        <v>295600</v>
      </c>
      <c r="D62" s="4">
        <v>-278600</v>
      </c>
      <c r="E62" s="4">
        <v>-6572670000</v>
      </c>
      <c r="F62" s="4">
        <f t="shared" si="15"/>
        <v>352400759429</v>
      </c>
      <c r="K62">
        <f t="shared" si="16"/>
        <v>21568615000</v>
      </c>
      <c r="L62" s="4">
        <v>2909</v>
      </c>
      <c r="M62" s="4">
        <v>5508</v>
      </c>
      <c r="N62" s="4">
        <v>245</v>
      </c>
      <c r="O62" s="4">
        <v>391</v>
      </c>
      <c r="P62" s="4">
        <v>4210300</v>
      </c>
      <c r="Q62" s="4">
        <v>7750900</v>
      </c>
      <c r="R62" s="5">
        <v>-1.04E-2</v>
      </c>
      <c r="S62" s="4">
        <v>12462600</v>
      </c>
      <c r="T62" s="4">
        <f t="shared" ref="T62:T115" si="18">AVERAGE(S63:S72)</f>
        <v>8353117.9000000004</v>
      </c>
      <c r="U62" s="4">
        <f t="shared" si="17"/>
        <v>6130308</v>
      </c>
      <c r="V62" s="5">
        <v>2.9300000000000003E-2</v>
      </c>
    </row>
    <row r="63" spans="1:22" x14ac:dyDescent="0.2">
      <c r="A63" s="16" t="s">
        <v>265</v>
      </c>
      <c r="B63" s="4">
        <v>61100</v>
      </c>
      <c r="C63" s="4">
        <v>218796</v>
      </c>
      <c r="D63" s="4">
        <v>-157696</v>
      </c>
      <c r="E63" s="4">
        <v>-3800410000</v>
      </c>
      <c r="F63" s="4">
        <f t="shared" si="15"/>
        <v>358973429429</v>
      </c>
      <c r="K63">
        <f t="shared" si="16"/>
        <v>21568615000</v>
      </c>
      <c r="L63" s="4">
        <v>1789</v>
      </c>
      <c r="M63" s="4">
        <v>2347</v>
      </c>
      <c r="N63" s="4">
        <v>176</v>
      </c>
      <c r="O63" s="4">
        <v>222</v>
      </c>
      <c r="P63" s="4">
        <v>3265300</v>
      </c>
      <c r="Q63" s="4">
        <v>3631900</v>
      </c>
      <c r="R63" s="5">
        <v>-1.03E-2</v>
      </c>
      <c r="S63" s="4">
        <v>8020770</v>
      </c>
      <c r="T63" s="4">
        <f t="shared" si="18"/>
        <v>8290930.2000000002</v>
      </c>
      <c r="U63" s="4">
        <f t="shared" si="17"/>
        <v>5498054</v>
      </c>
      <c r="V63" s="5">
        <v>2.2599999999999999E-2</v>
      </c>
    </row>
    <row r="64" spans="1:22" x14ac:dyDescent="0.2">
      <c r="A64" s="16" t="s">
        <v>247</v>
      </c>
      <c r="B64" s="4">
        <v>400</v>
      </c>
      <c r="C64" s="4">
        <v>100400</v>
      </c>
      <c r="D64" s="4">
        <v>-100000</v>
      </c>
      <c r="E64" s="4">
        <v>-2387040000</v>
      </c>
      <c r="F64" s="4">
        <f t="shared" si="15"/>
        <v>362773839429</v>
      </c>
      <c r="K64">
        <f t="shared" si="16"/>
        <v>21568615000</v>
      </c>
      <c r="L64" s="4">
        <v>1911</v>
      </c>
      <c r="M64" s="4">
        <v>3197</v>
      </c>
      <c r="N64" s="4">
        <v>162</v>
      </c>
      <c r="O64" s="4">
        <v>251</v>
      </c>
      <c r="P64" s="4">
        <v>2884100</v>
      </c>
      <c r="Q64" s="4">
        <v>4360900</v>
      </c>
      <c r="R64" s="5">
        <v>0</v>
      </c>
      <c r="S64" s="4">
        <v>7601550</v>
      </c>
      <c r="T64" s="4">
        <f t="shared" si="18"/>
        <v>8788498.3000000007</v>
      </c>
      <c r="U64" s="4">
        <f t="shared" si="17"/>
        <v>5498054</v>
      </c>
      <c r="V64" s="5">
        <v>1.66E-2</v>
      </c>
    </row>
    <row r="65" spans="1:22" x14ac:dyDescent="0.2">
      <c r="A65" s="16" t="s">
        <v>239</v>
      </c>
      <c r="B65" s="4">
        <v>10200</v>
      </c>
      <c r="C65" s="4">
        <v>147400</v>
      </c>
      <c r="D65" s="4">
        <v>-137200</v>
      </c>
      <c r="E65" s="4">
        <v>-3314690000</v>
      </c>
      <c r="F65" s="4">
        <f t="shared" si="15"/>
        <v>365160879429</v>
      </c>
      <c r="K65">
        <f t="shared" si="16"/>
        <v>21568615000</v>
      </c>
      <c r="L65" s="4">
        <v>2041</v>
      </c>
      <c r="M65" s="4">
        <v>2821</v>
      </c>
      <c r="N65" s="4">
        <v>227</v>
      </c>
      <c r="O65" s="4">
        <v>305</v>
      </c>
      <c r="P65" s="4">
        <v>3496200</v>
      </c>
      <c r="Q65" s="4">
        <v>4725600</v>
      </c>
      <c r="R65" s="5">
        <v>-4.0999999999999995E-3</v>
      </c>
      <c r="S65" s="4">
        <v>9050047</v>
      </c>
      <c r="T65" s="4">
        <f t="shared" si="18"/>
        <v>8535684.8000000007</v>
      </c>
      <c r="U65" s="4">
        <f t="shared" si="17"/>
        <v>5498054</v>
      </c>
      <c r="V65" s="5">
        <v>2.6600000000000002E-2</v>
      </c>
    </row>
    <row r="66" spans="1:22" x14ac:dyDescent="0.2">
      <c r="A66" s="16" t="s">
        <v>238</v>
      </c>
      <c r="B66" s="4">
        <v>152000</v>
      </c>
      <c r="C66" s="4">
        <v>83600</v>
      </c>
      <c r="D66" s="4">
        <v>68400</v>
      </c>
      <c r="E66" s="4">
        <v>1647860000</v>
      </c>
      <c r="F66" s="4">
        <f t="shared" si="15"/>
        <v>368475569429</v>
      </c>
      <c r="K66">
        <f t="shared" si="16"/>
        <v>21568615000</v>
      </c>
      <c r="L66" s="4">
        <v>1665</v>
      </c>
      <c r="M66" s="4">
        <v>1766</v>
      </c>
      <c r="N66" s="4">
        <v>162</v>
      </c>
      <c r="O66" s="4">
        <v>162</v>
      </c>
      <c r="P66" s="4">
        <v>2851900</v>
      </c>
      <c r="Q66" s="4">
        <v>2680800</v>
      </c>
      <c r="R66" s="5">
        <v>1.9E-2</v>
      </c>
      <c r="S66" s="4">
        <v>6130308</v>
      </c>
      <c r="T66" s="4">
        <f t="shared" si="18"/>
        <v>9043296.6999999993</v>
      </c>
      <c r="U66" s="4">
        <f t="shared" si="17"/>
        <v>5498054</v>
      </c>
      <c r="V66" s="5">
        <v>2.4799999999999999E-2</v>
      </c>
    </row>
    <row r="67" spans="1:22" x14ac:dyDescent="0.2">
      <c r="A67" s="16" t="s">
        <v>237</v>
      </c>
      <c r="B67" s="4">
        <v>19000</v>
      </c>
      <c r="C67" s="4">
        <v>98300</v>
      </c>
      <c r="D67" s="4">
        <v>-79300</v>
      </c>
      <c r="E67" s="4">
        <v>-1914310000</v>
      </c>
      <c r="F67" s="4">
        <f t="shared" si="15"/>
        <v>366827709429</v>
      </c>
      <c r="G67" s="4">
        <v>71400</v>
      </c>
      <c r="H67" s="4">
        <v>0</v>
      </c>
      <c r="I67" s="4">
        <v>71400</v>
      </c>
      <c r="J67" s="4">
        <v>1755720000</v>
      </c>
      <c r="K67">
        <f t="shared" si="16"/>
        <v>21568615000</v>
      </c>
      <c r="L67" s="4">
        <v>1929</v>
      </c>
      <c r="M67" s="4">
        <v>3488</v>
      </c>
      <c r="N67" s="4">
        <v>190</v>
      </c>
      <c r="O67" s="4">
        <v>337</v>
      </c>
      <c r="P67" s="4">
        <v>2902900</v>
      </c>
      <c r="Q67" s="4">
        <v>5538500</v>
      </c>
      <c r="R67" s="5">
        <v>-3.6499999999999998E-2</v>
      </c>
      <c r="S67" s="4">
        <v>10523466</v>
      </c>
      <c r="T67" s="4">
        <f t="shared" si="18"/>
        <v>8512822.1999999993</v>
      </c>
      <c r="U67" s="4">
        <f t="shared" si="17"/>
        <v>5498054</v>
      </c>
      <c r="V67" s="5">
        <v>4.24E-2</v>
      </c>
    </row>
    <row r="68" spans="1:22" x14ac:dyDescent="0.2">
      <c r="A68" s="16" t="s">
        <v>233</v>
      </c>
      <c r="B68" s="4">
        <v>6700</v>
      </c>
      <c r="C68" s="4">
        <v>0</v>
      </c>
      <c r="D68" s="4">
        <v>6700</v>
      </c>
      <c r="E68" s="4">
        <v>164820000</v>
      </c>
      <c r="F68" s="4">
        <f t="shared" si="15"/>
        <v>368742019429</v>
      </c>
      <c r="K68">
        <f t="shared" si="16"/>
        <v>19812895000</v>
      </c>
      <c r="L68" s="4">
        <v>1116</v>
      </c>
      <c r="M68" s="4">
        <v>1396</v>
      </c>
      <c r="N68" s="4">
        <v>132</v>
      </c>
      <c r="O68" s="4">
        <v>206</v>
      </c>
      <c r="P68" s="4">
        <v>301900</v>
      </c>
      <c r="Q68" s="4">
        <v>457700</v>
      </c>
      <c r="R68" s="5">
        <v>4.0999999999999995E-3</v>
      </c>
      <c r="S68" s="4">
        <v>5498054</v>
      </c>
      <c r="T68" s="4">
        <f t="shared" si="18"/>
        <v>8689251</v>
      </c>
      <c r="U68" s="4">
        <f t="shared" si="17"/>
        <v>6716839</v>
      </c>
    </row>
    <row r="69" spans="1:22" x14ac:dyDescent="0.2">
      <c r="A69" s="16" t="s">
        <v>232</v>
      </c>
      <c r="B69" s="4">
        <v>168000</v>
      </c>
      <c r="C69" s="4">
        <v>58700</v>
      </c>
      <c r="D69" s="4">
        <v>109300</v>
      </c>
      <c r="E69" s="4">
        <v>2661820000</v>
      </c>
      <c r="F69" s="4">
        <f t="shared" si="15"/>
        <v>368577199429</v>
      </c>
      <c r="K69">
        <f t="shared" si="16"/>
        <v>19812895000</v>
      </c>
      <c r="L69" s="4"/>
      <c r="M69" s="4"/>
      <c r="N69" s="4"/>
      <c r="O69" s="4"/>
      <c r="P69" s="4">
        <v>5080700</v>
      </c>
      <c r="Q69" s="4">
        <v>3494900</v>
      </c>
      <c r="R69" s="5">
        <v>1.8700000000000001E-2</v>
      </c>
      <c r="S69" s="4">
        <v>9247966</v>
      </c>
      <c r="T69" s="4">
        <f t="shared" si="18"/>
        <v>8535347.0999999996</v>
      </c>
      <c r="U69" s="4">
        <f t="shared" si="17"/>
        <v>6716839</v>
      </c>
    </row>
    <row r="70" spans="1:22" x14ac:dyDescent="0.2">
      <c r="A70" s="16" t="s">
        <v>231</v>
      </c>
      <c r="B70" s="4">
        <v>2000</v>
      </c>
      <c r="C70" s="4">
        <v>56300</v>
      </c>
      <c r="D70" s="4">
        <v>-54300</v>
      </c>
      <c r="E70" s="4">
        <v>-1318540000</v>
      </c>
      <c r="F70" s="4">
        <f t="shared" si="15"/>
        <v>365915379429</v>
      </c>
      <c r="K70">
        <f t="shared" si="16"/>
        <v>19812895000</v>
      </c>
      <c r="L70" s="4"/>
      <c r="M70" s="4"/>
      <c r="N70" s="4"/>
      <c r="O70" s="4"/>
      <c r="P70" s="4">
        <v>2126500</v>
      </c>
      <c r="Q70" s="4">
        <v>3526000</v>
      </c>
      <c r="R70" s="5">
        <v>-4.0999999999999995E-3</v>
      </c>
      <c r="S70" s="4">
        <v>6716839</v>
      </c>
      <c r="T70" s="4">
        <f t="shared" si="18"/>
        <v>8912788</v>
      </c>
      <c r="U70" s="4">
        <f t="shared" si="17"/>
        <v>6521912</v>
      </c>
    </row>
    <row r="71" spans="1:22" x14ac:dyDescent="0.2">
      <c r="A71" s="16" t="s">
        <v>230</v>
      </c>
      <c r="B71" s="4">
        <v>129500</v>
      </c>
      <c r="C71" s="4">
        <v>220511</v>
      </c>
      <c r="D71" s="4">
        <v>-91011</v>
      </c>
      <c r="E71" s="4">
        <v>-1988600000</v>
      </c>
      <c r="F71" s="4">
        <f t="shared" si="15"/>
        <v>367233919429</v>
      </c>
      <c r="K71">
        <f t="shared" si="16"/>
        <v>19812895000</v>
      </c>
      <c r="L71" s="4"/>
      <c r="M71" s="4"/>
      <c r="N71" s="4"/>
      <c r="O71" s="4"/>
      <c r="P71" s="4">
        <v>3751500</v>
      </c>
      <c r="Q71" s="4">
        <v>4875600</v>
      </c>
      <c r="R71" s="5">
        <v>4.1999999999999997E-3</v>
      </c>
      <c r="S71" s="4">
        <v>9485879</v>
      </c>
      <c r="T71" s="4">
        <f t="shared" si="18"/>
        <v>8626173.5</v>
      </c>
      <c r="U71" s="4">
        <f t="shared" si="17"/>
        <v>6521912</v>
      </c>
    </row>
    <row r="72" spans="1:22" x14ac:dyDescent="0.2">
      <c r="A72" s="16" t="s">
        <v>229</v>
      </c>
      <c r="B72" s="4">
        <v>83900</v>
      </c>
      <c r="C72" s="4">
        <v>15400</v>
      </c>
      <c r="D72" s="4">
        <v>68500</v>
      </c>
      <c r="E72" s="4">
        <v>1690970000</v>
      </c>
      <c r="F72" s="4">
        <f t="shared" si="15"/>
        <v>369222519429</v>
      </c>
      <c r="K72">
        <f t="shared" si="16"/>
        <v>19812895000</v>
      </c>
      <c r="L72" s="4"/>
      <c r="M72" s="4"/>
      <c r="N72" s="4"/>
      <c r="O72" s="4"/>
      <c r="P72" s="4">
        <v>4970300</v>
      </c>
      <c r="Q72" s="4">
        <v>4834600</v>
      </c>
      <c r="R72" s="5">
        <v>-8.199999999999999E-3</v>
      </c>
      <c r="S72" s="4">
        <v>11256300</v>
      </c>
      <c r="T72" s="4">
        <f t="shared" si="18"/>
        <v>8212343.5</v>
      </c>
      <c r="U72" s="4">
        <f t="shared" si="17"/>
        <v>5218721</v>
      </c>
    </row>
    <row r="73" spans="1:22" x14ac:dyDescent="0.2">
      <c r="A73" s="16" t="s">
        <v>228</v>
      </c>
      <c r="B73" s="4">
        <v>673000</v>
      </c>
      <c r="C73" s="4">
        <v>16800</v>
      </c>
      <c r="D73" s="4">
        <v>656200</v>
      </c>
      <c r="E73" s="4">
        <v>15989930000</v>
      </c>
      <c r="F73" s="4">
        <f t="shared" si="15"/>
        <v>367531549429</v>
      </c>
      <c r="G73" s="4">
        <v>266800</v>
      </c>
      <c r="H73" s="4">
        <v>16000</v>
      </c>
      <c r="I73" s="4">
        <v>250800</v>
      </c>
      <c r="J73" s="4">
        <v>6078415000</v>
      </c>
      <c r="K73">
        <f t="shared" si="16"/>
        <v>19812895000</v>
      </c>
      <c r="L73" s="4"/>
      <c r="M73" s="4"/>
      <c r="N73" s="4"/>
      <c r="O73" s="4"/>
      <c r="P73" s="4">
        <v>3044200</v>
      </c>
      <c r="Q73" s="4">
        <v>3500000</v>
      </c>
      <c r="R73" s="5">
        <v>0</v>
      </c>
      <c r="S73" s="4">
        <v>7398893</v>
      </c>
      <c r="T73" s="4">
        <f t="shared" si="18"/>
        <v>8780510</v>
      </c>
      <c r="U73" s="4">
        <f t="shared" si="17"/>
        <v>5218721</v>
      </c>
    </row>
    <row r="74" spans="1:22" x14ac:dyDescent="0.2">
      <c r="A74" s="16" t="s">
        <v>227</v>
      </c>
      <c r="B74" s="4">
        <v>186500</v>
      </c>
      <c r="C74" s="4">
        <v>85400</v>
      </c>
      <c r="D74" s="4">
        <v>101100</v>
      </c>
      <c r="E74" s="4">
        <v>2483760000</v>
      </c>
      <c r="F74" s="4">
        <f t="shared" si="15"/>
        <v>351541619429</v>
      </c>
      <c r="G74" s="4">
        <v>100000</v>
      </c>
      <c r="H74" s="4">
        <v>0</v>
      </c>
      <c r="I74" s="4">
        <v>100000</v>
      </c>
      <c r="J74" s="4">
        <v>2445000000</v>
      </c>
      <c r="K74">
        <f t="shared" si="16"/>
        <v>13734480000</v>
      </c>
      <c r="L74" s="4"/>
      <c r="M74" s="4"/>
      <c r="N74" s="4"/>
      <c r="O74" s="4"/>
      <c r="P74" s="4">
        <v>7136100</v>
      </c>
      <c r="Q74" s="4">
        <v>4678000</v>
      </c>
      <c r="R74" s="5">
        <v>1.2500000000000001E-2</v>
      </c>
      <c r="S74" s="4">
        <v>12577231</v>
      </c>
      <c r="T74" s="4">
        <f t="shared" si="18"/>
        <v>9095148</v>
      </c>
      <c r="U74" s="4">
        <f t="shared" si="17"/>
        <v>5218721</v>
      </c>
    </row>
    <row r="75" spans="1:22" x14ac:dyDescent="0.2">
      <c r="A75" s="16" t="s">
        <v>221</v>
      </c>
      <c r="B75" s="4">
        <v>3900</v>
      </c>
      <c r="C75" s="4">
        <v>101700</v>
      </c>
      <c r="D75" s="4">
        <v>-97800</v>
      </c>
      <c r="E75" s="4">
        <v>-2340940000</v>
      </c>
      <c r="F75" s="4">
        <f t="shared" si="15"/>
        <v>349057859429</v>
      </c>
      <c r="G75" s="4">
        <v>150000</v>
      </c>
      <c r="H75" s="4">
        <v>800</v>
      </c>
      <c r="I75" s="4">
        <v>149200</v>
      </c>
      <c r="J75" s="4">
        <v>3570880000</v>
      </c>
      <c r="K75">
        <f t="shared" si="16"/>
        <v>11289480000</v>
      </c>
      <c r="L75" s="4"/>
      <c r="M75" s="4"/>
      <c r="N75" s="4"/>
      <c r="O75" s="4"/>
      <c r="P75" s="4">
        <v>3068300</v>
      </c>
      <c r="Q75" s="4">
        <v>2709600</v>
      </c>
      <c r="R75" s="5">
        <v>0</v>
      </c>
      <c r="S75" s="4">
        <v>6521912</v>
      </c>
      <c r="T75" s="4">
        <f t="shared" si="18"/>
        <v>9673093.9000000004</v>
      </c>
      <c r="U75" s="4">
        <f t="shared" si="17"/>
        <v>5218721</v>
      </c>
    </row>
    <row r="76" spans="1:22" x14ac:dyDescent="0.2">
      <c r="A76" s="16" t="s">
        <v>212</v>
      </c>
      <c r="B76" s="4">
        <v>464100</v>
      </c>
      <c r="C76" s="4">
        <v>424400</v>
      </c>
      <c r="D76" s="4">
        <v>39700</v>
      </c>
      <c r="E76" s="4">
        <v>780550000</v>
      </c>
      <c r="F76" s="4">
        <f t="shared" si="15"/>
        <v>351398799429</v>
      </c>
      <c r="G76" s="4">
        <v>350400</v>
      </c>
      <c r="H76" s="4">
        <v>17600</v>
      </c>
      <c r="I76" s="4">
        <v>332800</v>
      </c>
      <c r="J76" s="4">
        <v>7718600000</v>
      </c>
      <c r="K76">
        <f t="shared" si="16"/>
        <v>7718600000</v>
      </c>
      <c r="L76" s="4"/>
      <c r="M76" s="4"/>
      <c r="N76" s="4"/>
      <c r="O76" s="4"/>
      <c r="P76" s="4">
        <v>5559700</v>
      </c>
      <c r="Q76" s="4">
        <v>4009700</v>
      </c>
      <c r="R76" s="5">
        <v>5.5E-2</v>
      </c>
      <c r="S76" s="4">
        <v>11206427</v>
      </c>
      <c r="T76" s="4">
        <f t="shared" si="18"/>
        <v>9599757.6999999993</v>
      </c>
      <c r="U76" s="4">
        <f t="shared" si="17"/>
        <v>5218721</v>
      </c>
    </row>
    <row r="77" spans="1:22" x14ac:dyDescent="0.2">
      <c r="A77" s="16" t="s">
        <v>211</v>
      </c>
      <c r="B77" s="4">
        <v>151700</v>
      </c>
      <c r="C77" s="4">
        <v>40500</v>
      </c>
      <c r="D77" s="4">
        <v>111200</v>
      </c>
      <c r="E77" s="4">
        <v>2532710000</v>
      </c>
      <c r="F77" s="4">
        <f t="shared" si="15"/>
        <v>350618249429</v>
      </c>
      <c r="K77">
        <f>K78+J77</f>
        <v>0</v>
      </c>
      <c r="L77" s="4"/>
      <c r="M77" s="4"/>
      <c r="N77" s="4"/>
      <c r="O77" s="4"/>
      <c r="P77" s="4">
        <v>1783000</v>
      </c>
      <c r="Q77" s="4">
        <v>2124800</v>
      </c>
      <c r="R77" s="5">
        <v>-2.1499999999999998E-2</v>
      </c>
      <c r="S77" s="4">
        <v>5218721</v>
      </c>
      <c r="T77" s="4">
        <f t="shared" si="18"/>
        <v>10521451.9</v>
      </c>
      <c r="U77" s="4">
        <f t="shared" si="17"/>
        <v>6619734</v>
      </c>
    </row>
    <row r="78" spans="1:22" x14ac:dyDescent="0.2">
      <c r="A78" s="16" t="s">
        <v>210</v>
      </c>
      <c r="B78" s="4">
        <v>644500</v>
      </c>
      <c r="C78" s="4">
        <v>15161</v>
      </c>
      <c r="D78" s="4">
        <v>629339</v>
      </c>
      <c r="E78" s="4">
        <v>14472430000</v>
      </c>
      <c r="F78" s="4">
        <f t="shared" si="15"/>
        <v>348085539429</v>
      </c>
      <c r="K78">
        <f>J78+K80</f>
        <v>0</v>
      </c>
      <c r="R78" s="5">
        <v>1.9799999999999998E-2</v>
      </c>
      <c r="S78" s="4">
        <v>7262342</v>
      </c>
      <c r="T78" s="4">
        <f t="shared" si="18"/>
        <v>11379147.1</v>
      </c>
      <c r="U78" s="4">
        <f t="shared" si="17"/>
        <v>6619734</v>
      </c>
    </row>
    <row r="79" spans="1:22" x14ac:dyDescent="0.2">
      <c r="A79" s="16" t="s">
        <v>209</v>
      </c>
      <c r="B79" s="4">
        <v>412300</v>
      </c>
      <c r="C79" s="4">
        <v>15200</v>
      </c>
      <c r="D79" s="4">
        <v>397100</v>
      </c>
      <c r="E79" s="4">
        <v>9113310000</v>
      </c>
      <c r="F79" s="4">
        <f t="shared" si="15"/>
        <v>333613109429</v>
      </c>
      <c r="L79" s="4"/>
      <c r="M79" s="4"/>
      <c r="N79" s="4"/>
      <c r="O79" s="4"/>
      <c r="P79" s="4">
        <v>2791100</v>
      </c>
      <c r="Q79" s="4">
        <v>3946100</v>
      </c>
      <c r="R79" s="5">
        <v>4.5000000000000005E-3</v>
      </c>
      <c r="S79" s="4">
        <v>7708927</v>
      </c>
      <c r="T79" s="4">
        <f t="shared" si="18"/>
        <v>11876091.800000001</v>
      </c>
      <c r="U79" s="4">
        <f t="shared" si="17"/>
        <v>6619734</v>
      </c>
    </row>
    <row r="80" spans="1:22" x14ac:dyDescent="0.2">
      <c r="A80" s="16" t="s">
        <v>208</v>
      </c>
      <c r="B80" s="4">
        <v>57800</v>
      </c>
      <c r="C80" s="4">
        <v>25100</v>
      </c>
      <c r="D80" s="4">
        <v>32700</v>
      </c>
      <c r="E80" s="4">
        <v>768750000</v>
      </c>
      <c r="F80" s="4">
        <f t="shared" si="15"/>
        <v>324499799429</v>
      </c>
      <c r="K80">
        <f>J80</f>
        <v>0</v>
      </c>
      <c r="R80" s="5">
        <v>-2.7799999999999998E-2</v>
      </c>
      <c r="S80" s="4">
        <v>10491248</v>
      </c>
      <c r="T80" s="4">
        <f t="shared" si="18"/>
        <v>12495905</v>
      </c>
      <c r="U80" s="4">
        <f t="shared" si="17"/>
        <v>6619734</v>
      </c>
    </row>
    <row r="81" spans="1:21" x14ac:dyDescent="0.2">
      <c r="A81" s="16" t="s">
        <v>207</v>
      </c>
      <c r="B81" s="4">
        <v>111200</v>
      </c>
      <c r="C81" s="4">
        <v>5600</v>
      </c>
      <c r="D81" s="4">
        <v>105600</v>
      </c>
      <c r="E81" s="4">
        <v>2491900000</v>
      </c>
      <c r="F81" s="4">
        <f t="shared" si="15"/>
        <v>323731049429</v>
      </c>
      <c r="R81" s="5">
        <v>4.4000000000000003E-3</v>
      </c>
      <c r="S81" s="4">
        <v>6619734</v>
      </c>
      <c r="T81" s="4">
        <f t="shared" si="18"/>
        <v>13566125.800000001</v>
      </c>
      <c r="U81" s="4">
        <f t="shared" si="17"/>
        <v>7118000</v>
      </c>
    </row>
    <row r="82" spans="1:21" x14ac:dyDescent="0.2">
      <c r="A82" s="16" t="s">
        <v>206</v>
      </c>
      <c r="B82" s="4">
        <v>663500</v>
      </c>
      <c r="C82" s="4">
        <v>14300</v>
      </c>
      <c r="D82" s="4">
        <v>649200</v>
      </c>
      <c r="E82" s="4">
        <v>15038890000</v>
      </c>
      <c r="F82" s="4">
        <f t="shared" si="15"/>
        <v>321239149429</v>
      </c>
      <c r="R82" s="5">
        <v>-2.0999999999999999E-3</v>
      </c>
      <c r="S82" s="4">
        <v>7118000</v>
      </c>
      <c r="T82" s="4">
        <f t="shared" si="18"/>
        <v>13747845.5</v>
      </c>
      <c r="U82" s="4">
        <f t="shared" si="17"/>
        <v>10473065</v>
      </c>
    </row>
    <row r="83" spans="1:21" x14ac:dyDescent="0.2">
      <c r="A83" s="16" t="s">
        <v>205</v>
      </c>
      <c r="B83" s="4">
        <v>433000</v>
      </c>
      <c r="C83" s="4">
        <v>18000</v>
      </c>
      <c r="D83" s="4">
        <v>415000</v>
      </c>
      <c r="E83" s="4">
        <v>9922660000</v>
      </c>
      <c r="F83" s="4">
        <f t="shared" si="15"/>
        <v>306200259429</v>
      </c>
      <c r="R83" s="5">
        <v>0</v>
      </c>
      <c r="S83" s="4">
        <v>13080558</v>
      </c>
      <c r="T83" s="4">
        <f t="shared" si="18"/>
        <v>14206107.199999999</v>
      </c>
      <c r="U83" s="4">
        <f t="shared" si="17"/>
        <v>10473065</v>
      </c>
    </row>
    <row r="84" spans="1:21" x14ac:dyDescent="0.2">
      <c r="A84" s="16" t="s">
        <v>204</v>
      </c>
      <c r="B84" s="4">
        <v>30970</v>
      </c>
      <c r="C84" s="4">
        <v>563336</v>
      </c>
      <c r="D84" s="4">
        <v>-532366</v>
      </c>
      <c r="E84" s="4">
        <v>-12356160000</v>
      </c>
      <c r="F84" s="4">
        <f t="shared" si="15"/>
        <v>296277599429</v>
      </c>
      <c r="R84" s="5">
        <v>-1.6799999999999999E-2</v>
      </c>
      <c r="S84" s="4">
        <v>15723611</v>
      </c>
      <c r="T84" s="4">
        <f t="shared" si="18"/>
        <v>14398189.800000001</v>
      </c>
      <c r="U84" s="4">
        <f t="shared" si="17"/>
        <v>10473065</v>
      </c>
    </row>
    <row r="85" spans="1:21" x14ac:dyDescent="0.2">
      <c r="A85" s="16" t="s">
        <v>203</v>
      </c>
      <c r="B85" s="4">
        <v>314700</v>
      </c>
      <c r="C85" s="4">
        <v>657900</v>
      </c>
      <c r="D85" s="4">
        <v>-343200</v>
      </c>
      <c r="E85" s="4">
        <v>-8007690000</v>
      </c>
      <c r="F85" s="4">
        <f t="shared" si="15"/>
        <v>308633759429</v>
      </c>
      <c r="R85" s="5">
        <v>6.4000000000000003E-3</v>
      </c>
      <c r="S85" s="4">
        <v>12301371</v>
      </c>
      <c r="T85" s="4">
        <f t="shared" si="18"/>
        <v>14348254.800000001</v>
      </c>
      <c r="U85" s="4">
        <f t="shared" si="17"/>
        <v>10473065</v>
      </c>
    </row>
    <row r="86" spans="1:21" x14ac:dyDescent="0.2">
      <c r="A86" s="16" t="s">
        <v>202</v>
      </c>
      <c r="B86" s="4">
        <v>135700</v>
      </c>
      <c r="C86" s="4">
        <v>129600</v>
      </c>
      <c r="D86" s="4">
        <v>6100</v>
      </c>
      <c r="E86" s="4">
        <v>159870000</v>
      </c>
      <c r="F86" s="4">
        <f t="shared" si="15"/>
        <v>316641449429</v>
      </c>
      <c r="R86" s="5">
        <v>-1.2500000000000001E-2</v>
      </c>
      <c r="S86" s="4">
        <v>10473065</v>
      </c>
      <c r="T86" s="4">
        <f t="shared" si="18"/>
        <v>15054775.6</v>
      </c>
      <c r="U86" s="4">
        <f t="shared" si="17"/>
        <v>12678374</v>
      </c>
    </row>
    <row r="87" spans="1:21" x14ac:dyDescent="0.2">
      <c r="A87" s="16" t="s">
        <v>201</v>
      </c>
      <c r="B87" s="4">
        <v>1451900</v>
      </c>
      <c r="C87" s="4">
        <v>13400</v>
      </c>
      <c r="D87" s="4">
        <v>1438500</v>
      </c>
      <c r="E87" s="4">
        <v>34314700000</v>
      </c>
      <c r="F87" s="4">
        <f t="shared" si="15"/>
        <v>316481579429</v>
      </c>
      <c r="R87" s="5">
        <v>4.1500000000000002E-2</v>
      </c>
      <c r="S87" s="4">
        <v>14435663</v>
      </c>
      <c r="T87" s="4">
        <f t="shared" si="18"/>
        <v>14941857.9</v>
      </c>
      <c r="U87" s="4">
        <f t="shared" si="17"/>
        <v>8935197</v>
      </c>
    </row>
    <row r="88" spans="1:21" x14ac:dyDescent="0.2">
      <c r="A88" s="16" t="s">
        <v>200</v>
      </c>
      <c r="B88" s="4">
        <v>71300</v>
      </c>
      <c r="C88" s="4">
        <v>374000</v>
      </c>
      <c r="D88" s="4">
        <v>-302700</v>
      </c>
      <c r="E88" s="4">
        <v>-6817710000</v>
      </c>
      <c r="F88" s="4">
        <f t="shared" si="15"/>
        <v>282166879429</v>
      </c>
      <c r="R88" s="5">
        <v>-4.3E-3</v>
      </c>
      <c r="S88" s="4">
        <v>15839294</v>
      </c>
      <c r="T88" s="4">
        <f t="shared" si="18"/>
        <v>15520639.6</v>
      </c>
      <c r="U88" s="4">
        <f t="shared" si="17"/>
        <v>8935197</v>
      </c>
    </row>
    <row r="89" spans="1:21" x14ac:dyDescent="0.2">
      <c r="A89" s="16" t="s">
        <v>199</v>
      </c>
      <c r="B89" s="4">
        <v>2605300</v>
      </c>
      <c r="C89" s="4">
        <v>76300</v>
      </c>
      <c r="D89" s="4">
        <v>2529000</v>
      </c>
      <c r="E89" s="4">
        <v>58154770000</v>
      </c>
      <c r="F89" s="4">
        <f t="shared" si="15"/>
        <v>288984589429</v>
      </c>
      <c r="R89" s="5">
        <v>4.4000000000000003E-3</v>
      </c>
      <c r="S89" s="4">
        <v>12678374</v>
      </c>
      <c r="T89" s="4">
        <f t="shared" si="18"/>
        <v>15167628.5</v>
      </c>
      <c r="U89" s="4">
        <f t="shared" si="17"/>
        <v>8935197</v>
      </c>
    </row>
    <row r="90" spans="1:21" x14ac:dyDescent="0.2">
      <c r="A90" s="16" t="s">
        <v>198</v>
      </c>
      <c r="B90" s="4">
        <v>508400</v>
      </c>
      <c r="C90" s="4">
        <v>284010</v>
      </c>
      <c r="D90" s="4">
        <v>224390</v>
      </c>
      <c r="E90" s="4">
        <v>5195910000</v>
      </c>
      <c r="F90" s="4">
        <f t="shared" si="15"/>
        <v>230829819429</v>
      </c>
      <c r="R90" s="5">
        <v>4.4000000000000003E-3</v>
      </c>
      <c r="S90" s="4">
        <v>16689380</v>
      </c>
      <c r="T90" s="4">
        <f t="shared" si="18"/>
        <v>15204418.9</v>
      </c>
      <c r="U90" s="4">
        <f t="shared" si="17"/>
        <v>8935197</v>
      </c>
    </row>
    <row r="91" spans="1:21" x14ac:dyDescent="0.2">
      <c r="A91" s="16" t="s">
        <v>197</v>
      </c>
      <c r="B91" s="4">
        <v>188600</v>
      </c>
      <c r="C91" s="4">
        <v>18000</v>
      </c>
      <c r="D91" s="4">
        <v>170600</v>
      </c>
      <c r="E91" s="4">
        <v>3838370000</v>
      </c>
      <c r="F91" s="4">
        <f t="shared" si="15"/>
        <v>225633909429</v>
      </c>
      <c r="R91" s="5">
        <v>4.5899999999999996E-2</v>
      </c>
      <c r="S91" s="4">
        <v>17321942</v>
      </c>
      <c r="T91" s="4">
        <f t="shared" si="18"/>
        <v>14842357.699999999</v>
      </c>
      <c r="U91" s="4">
        <f t="shared" si="17"/>
        <v>8935197</v>
      </c>
    </row>
    <row r="92" spans="1:21" x14ac:dyDescent="0.2">
      <c r="A92" s="16" t="s">
        <v>196</v>
      </c>
      <c r="B92" s="4">
        <v>4900</v>
      </c>
      <c r="C92" s="4">
        <v>349100</v>
      </c>
      <c r="D92" s="4">
        <v>-344200</v>
      </c>
      <c r="E92" s="4">
        <v>-7604000000</v>
      </c>
      <c r="F92" s="4">
        <f t="shared" si="15"/>
        <v>221795539429</v>
      </c>
      <c r="R92" s="5">
        <v>-1.3500000000000002E-2</v>
      </c>
      <c r="S92" s="4">
        <v>8935197</v>
      </c>
      <c r="T92" s="4">
        <f t="shared" si="18"/>
        <v>15928444.699999999</v>
      </c>
      <c r="U92" s="4">
        <f t="shared" si="17"/>
        <v>11802021</v>
      </c>
    </row>
    <row r="93" spans="1:21" x14ac:dyDescent="0.2">
      <c r="A93" s="16" t="s">
        <v>195</v>
      </c>
      <c r="B93" s="4">
        <v>1313400</v>
      </c>
      <c r="C93" s="4">
        <v>100</v>
      </c>
      <c r="D93" s="4">
        <v>1313300</v>
      </c>
      <c r="E93" s="4">
        <v>27778470000</v>
      </c>
      <c r="F93" s="4">
        <f t="shared" si="15"/>
        <v>229399539429</v>
      </c>
      <c r="R93" s="5">
        <v>4.4999999999999998E-2</v>
      </c>
      <c r="S93" s="4">
        <v>17663175</v>
      </c>
      <c r="T93" s="4">
        <f t="shared" si="18"/>
        <v>15690707.6</v>
      </c>
      <c r="U93" s="4">
        <f t="shared" si="17"/>
        <v>11802021</v>
      </c>
    </row>
    <row r="94" spans="1:21" x14ac:dyDescent="0.2">
      <c r="A94" s="16" t="s">
        <v>194</v>
      </c>
      <c r="B94" s="4">
        <v>630800</v>
      </c>
      <c r="C94" s="4">
        <v>40700</v>
      </c>
      <c r="D94" s="4">
        <v>590100</v>
      </c>
      <c r="E94" s="4">
        <v>13108990000</v>
      </c>
      <c r="F94" s="4">
        <f t="shared" si="15"/>
        <v>201621069429</v>
      </c>
      <c r="R94" s="5">
        <v>-6.8199999999999997E-2</v>
      </c>
      <c r="S94" s="4">
        <v>17644437</v>
      </c>
      <c r="T94" s="4">
        <f t="shared" si="18"/>
        <v>15413060.1</v>
      </c>
      <c r="U94" s="4">
        <f t="shared" si="17"/>
        <v>9148263</v>
      </c>
    </row>
    <row r="95" spans="1:21" x14ac:dyDescent="0.2">
      <c r="A95" s="16" t="s">
        <v>193</v>
      </c>
      <c r="B95" s="4">
        <v>1567804</v>
      </c>
      <c r="C95" s="4">
        <v>820</v>
      </c>
      <c r="D95" s="4">
        <v>1566984</v>
      </c>
      <c r="E95" s="4">
        <v>35045070000</v>
      </c>
      <c r="F95" s="4">
        <f t="shared" si="15"/>
        <v>188512079429</v>
      </c>
      <c r="R95" s="5">
        <v>2.2599999999999999E-2</v>
      </c>
      <c r="S95" s="4">
        <v>11802021</v>
      </c>
      <c r="T95" s="4">
        <f t="shared" si="18"/>
        <v>15776131.1</v>
      </c>
      <c r="U95" s="4">
        <f t="shared" si="17"/>
        <v>9148263</v>
      </c>
    </row>
    <row r="96" spans="1:21" x14ac:dyDescent="0.2">
      <c r="A96" s="16" t="s">
        <v>192</v>
      </c>
      <c r="B96" s="4">
        <v>320500</v>
      </c>
      <c r="C96" s="4">
        <v>238300</v>
      </c>
      <c r="D96" s="4">
        <v>82200</v>
      </c>
      <c r="E96" s="4">
        <v>1784330000</v>
      </c>
      <c r="F96" s="4">
        <f t="shared" si="15"/>
        <v>153467009429</v>
      </c>
      <c r="R96" s="5">
        <v>0</v>
      </c>
      <c r="S96" s="4">
        <v>17538273</v>
      </c>
      <c r="T96" s="4">
        <f t="shared" si="18"/>
        <v>14808192.5</v>
      </c>
      <c r="U96" s="4">
        <f t="shared" si="17"/>
        <v>9148263</v>
      </c>
    </row>
    <row r="97" spans="1:21" x14ac:dyDescent="0.2">
      <c r="A97" s="16" t="s">
        <v>191</v>
      </c>
      <c r="B97" s="4">
        <v>763536</v>
      </c>
      <c r="C97" s="4">
        <v>5600</v>
      </c>
      <c r="D97" s="4">
        <v>757936</v>
      </c>
      <c r="E97" s="4">
        <v>16724770000</v>
      </c>
      <c r="F97" s="4">
        <f t="shared" si="15"/>
        <v>151682679429</v>
      </c>
      <c r="R97" s="5">
        <v>1.61E-2</v>
      </c>
      <c r="S97" s="4">
        <v>13306486</v>
      </c>
      <c r="T97" s="4">
        <f t="shared" si="18"/>
        <v>14260401.300000001</v>
      </c>
      <c r="U97" s="4">
        <f t="shared" si="17"/>
        <v>9148263</v>
      </c>
    </row>
    <row r="98" spans="1:21" x14ac:dyDescent="0.2">
      <c r="A98" s="16" t="s">
        <v>190</v>
      </c>
      <c r="B98" s="4">
        <v>1580700</v>
      </c>
      <c r="C98" s="4">
        <v>61500</v>
      </c>
      <c r="D98" s="4">
        <v>1519200</v>
      </c>
      <c r="E98" s="4">
        <v>33122400000</v>
      </c>
      <c r="F98" s="4">
        <f t="shared" si="15"/>
        <v>134957909429</v>
      </c>
      <c r="R98" s="5">
        <v>1.1599999999999999E-2</v>
      </c>
      <c r="S98" s="4">
        <v>21627111</v>
      </c>
      <c r="T98" s="4">
        <f t="shared" si="18"/>
        <v>13082412.4</v>
      </c>
      <c r="U98" s="4">
        <f t="shared" si="17"/>
        <v>9148263</v>
      </c>
    </row>
    <row r="99" spans="1:21" x14ac:dyDescent="0.2">
      <c r="A99" s="16" t="s">
        <v>189</v>
      </c>
      <c r="B99" s="4">
        <v>225500</v>
      </c>
      <c r="C99" s="4">
        <v>86100</v>
      </c>
      <c r="D99" s="4">
        <v>139400</v>
      </c>
      <c r="E99" s="4">
        <v>2996560000</v>
      </c>
      <c r="F99" s="4">
        <f t="shared" si="15"/>
        <v>101835509429</v>
      </c>
      <c r="R99" s="5">
        <v>6.9999999999999993E-3</v>
      </c>
      <c r="S99" s="4">
        <v>9148263</v>
      </c>
      <c r="T99" s="4">
        <f t="shared" si="18"/>
        <v>13215669.9</v>
      </c>
      <c r="U99" s="4">
        <f t="shared" si="17"/>
        <v>13701330</v>
      </c>
    </row>
    <row r="100" spans="1:21" x14ac:dyDescent="0.2">
      <c r="A100" s="16" t="s">
        <v>188</v>
      </c>
      <c r="B100" s="4">
        <v>592400</v>
      </c>
      <c r="C100" s="4">
        <v>375300</v>
      </c>
      <c r="D100" s="4">
        <v>217100</v>
      </c>
      <c r="E100" s="4">
        <v>4567720000</v>
      </c>
      <c r="F100" s="4">
        <f t="shared" si="15"/>
        <v>98838949429</v>
      </c>
      <c r="R100" s="5">
        <v>-6.8999999999999999E-3</v>
      </c>
      <c r="S100" s="4">
        <v>17057284</v>
      </c>
      <c r="T100" s="4">
        <f t="shared" si="18"/>
        <v>12073397.699999999</v>
      </c>
      <c r="U100" s="4">
        <f t="shared" si="17"/>
        <v>13701330</v>
      </c>
    </row>
    <row r="101" spans="1:21" x14ac:dyDescent="0.2">
      <c r="A101" s="16" t="s">
        <v>187</v>
      </c>
      <c r="B101" s="4">
        <v>1005300</v>
      </c>
      <c r="C101" s="4">
        <v>167700</v>
      </c>
      <c r="D101" s="4">
        <v>837600</v>
      </c>
      <c r="E101" s="4">
        <v>17965770000</v>
      </c>
      <c r="F101" s="4">
        <f t="shared" si="15"/>
        <v>94271229429</v>
      </c>
      <c r="R101" s="5">
        <v>4.6999999999999993E-3</v>
      </c>
      <c r="S101" s="4">
        <v>13701330</v>
      </c>
      <c r="T101" s="4">
        <f t="shared" si="18"/>
        <v>11384883.300000001</v>
      </c>
      <c r="U101" s="4">
        <f t="shared" si="17"/>
        <v>7858887</v>
      </c>
    </row>
    <row r="102" spans="1:21" x14ac:dyDescent="0.2">
      <c r="A102" s="16" t="s">
        <v>186</v>
      </c>
      <c r="B102" s="4">
        <v>1752500</v>
      </c>
      <c r="C102" s="4">
        <v>104500</v>
      </c>
      <c r="D102" s="4">
        <v>1648000</v>
      </c>
      <c r="E102" s="4">
        <v>35415760000</v>
      </c>
      <c r="F102" s="4">
        <f t="shared" si="15"/>
        <v>76305459429</v>
      </c>
      <c r="R102" s="5">
        <v>4.8799999999999996E-2</v>
      </c>
      <c r="S102" s="4">
        <v>19796067</v>
      </c>
      <c r="T102" s="4">
        <f t="shared" si="18"/>
        <v>10135685.4</v>
      </c>
      <c r="U102" s="4">
        <f t="shared" si="17"/>
        <v>7828574</v>
      </c>
    </row>
    <row r="103" spans="1:21" x14ac:dyDescent="0.2">
      <c r="A103" s="16" t="s">
        <v>185</v>
      </c>
      <c r="B103" s="4">
        <v>189700</v>
      </c>
      <c r="C103" s="4">
        <v>71140</v>
      </c>
      <c r="D103" s="4">
        <v>118560</v>
      </c>
      <c r="E103" s="4">
        <v>2475410000</v>
      </c>
      <c r="F103" s="4">
        <f t="shared" si="15"/>
        <v>40889699429</v>
      </c>
      <c r="R103" s="5">
        <v>-1.2E-2</v>
      </c>
      <c r="S103" s="4">
        <v>15285804</v>
      </c>
      <c r="T103" s="4">
        <f t="shared" si="18"/>
        <v>9090544.5</v>
      </c>
      <c r="U103" s="4">
        <f t="shared" si="17"/>
        <v>7828574</v>
      </c>
    </row>
    <row r="104" spans="1:21" x14ac:dyDescent="0.2">
      <c r="A104" s="16" t="s">
        <v>184</v>
      </c>
      <c r="B104" s="4">
        <v>2202300</v>
      </c>
      <c r="C104" s="4">
        <v>117016</v>
      </c>
      <c r="D104" s="4">
        <v>2085284</v>
      </c>
      <c r="E104" s="4">
        <v>44037520000</v>
      </c>
      <c r="F104" s="4">
        <f t="shared" si="15"/>
        <v>38414289429</v>
      </c>
      <c r="R104" s="5">
        <v>4.8999999999999998E-3</v>
      </c>
      <c r="S104" s="4">
        <v>14867962</v>
      </c>
      <c r="T104" s="4">
        <f t="shared" si="18"/>
        <v>8674994.0999999996</v>
      </c>
      <c r="U104" s="4">
        <f t="shared" si="17"/>
        <v>7828574</v>
      </c>
    </row>
    <row r="105" spans="1:21" x14ac:dyDescent="0.2">
      <c r="A105" s="16" t="s">
        <v>183</v>
      </c>
      <c r="B105" s="4">
        <v>219400</v>
      </c>
      <c r="C105" s="4">
        <v>99100</v>
      </c>
      <c r="D105" s="4">
        <v>120300</v>
      </c>
      <c r="E105" s="4">
        <v>2407020000</v>
      </c>
      <c r="F105" s="4">
        <f t="shared" si="15"/>
        <v>-5623230571</v>
      </c>
      <c r="R105" s="5">
        <v>7.0000000000000007E-2</v>
      </c>
      <c r="S105" s="4">
        <v>15432731</v>
      </c>
      <c r="T105" s="4">
        <f t="shared" si="18"/>
        <v>7633656.2000000002</v>
      </c>
      <c r="U105" s="4">
        <f t="shared" si="17"/>
        <v>5634562</v>
      </c>
    </row>
    <row r="106" spans="1:21" x14ac:dyDescent="0.2">
      <c r="A106" s="16" t="s">
        <v>182</v>
      </c>
      <c r="B106" s="4">
        <v>70600</v>
      </c>
      <c r="C106" s="4">
        <v>44800</v>
      </c>
      <c r="D106" s="4">
        <v>25800</v>
      </c>
      <c r="E106" s="4">
        <v>494810000</v>
      </c>
      <c r="F106" s="4">
        <f t="shared" si="15"/>
        <v>-8030250571</v>
      </c>
      <c r="R106" s="5">
        <v>-1.0200000000000001E-2</v>
      </c>
      <c r="S106" s="4">
        <v>7858887</v>
      </c>
      <c r="T106" s="4">
        <f t="shared" si="18"/>
        <v>7279465.5999999996</v>
      </c>
      <c r="U106" s="4">
        <f t="shared" si="17"/>
        <v>5634562</v>
      </c>
    </row>
    <row r="107" spans="1:21" x14ac:dyDescent="0.2">
      <c r="A107" s="16" t="s">
        <v>181</v>
      </c>
      <c r="B107" s="4">
        <v>91000</v>
      </c>
      <c r="C107" s="4">
        <v>156900</v>
      </c>
      <c r="D107" s="4">
        <v>-65900</v>
      </c>
      <c r="E107" s="4">
        <v>-1284630000</v>
      </c>
      <c r="F107" s="4">
        <f t="shared" si="15"/>
        <v>-8525060571</v>
      </c>
      <c r="R107" s="5">
        <v>1.3000000000000001E-2</v>
      </c>
      <c r="S107" s="4">
        <v>7828574</v>
      </c>
      <c r="T107" s="4">
        <f t="shared" si="18"/>
        <v>7042604.9000000004</v>
      </c>
      <c r="U107" s="4">
        <f t="shared" si="17"/>
        <v>5634562</v>
      </c>
    </row>
    <row r="108" spans="1:21" x14ac:dyDescent="0.2">
      <c r="A108" s="16" t="s">
        <v>180</v>
      </c>
      <c r="B108" s="4">
        <v>101800</v>
      </c>
      <c r="C108" s="4">
        <v>198300</v>
      </c>
      <c r="D108" s="4">
        <v>-96500</v>
      </c>
      <c r="E108" s="4">
        <v>-1840090000</v>
      </c>
      <c r="F108" s="4">
        <f t="shared" si="15"/>
        <v>-7240430571</v>
      </c>
      <c r="R108" s="5">
        <v>7.9000000000000008E-3</v>
      </c>
      <c r="S108" s="4">
        <v>9847222</v>
      </c>
      <c r="T108" s="4">
        <f t="shared" si="18"/>
        <v>6667997.9000000004</v>
      </c>
      <c r="U108" s="4">
        <f t="shared" si="17"/>
        <v>4834395</v>
      </c>
    </row>
    <row r="109" spans="1:21" x14ac:dyDescent="0.2">
      <c r="A109" s="16" t="s">
        <v>179</v>
      </c>
      <c r="B109" s="4">
        <v>148500</v>
      </c>
      <c r="C109" s="4">
        <v>30300</v>
      </c>
      <c r="D109" s="4">
        <v>118200</v>
      </c>
      <c r="E109" s="4">
        <v>2174260000</v>
      </c>
      <c r="F109" s="4">
        <f t="shared" si="15"/>
        <v>-5400340571</v>
      </c>
      <c r="R109" s="5">
        <v>6.7099999999999993E-2</v>
      </c>
      <c r="S109" s="4">
        <v>10480838</v>
      </c>
      <c r="T109" s="4">
        <f t="shared" si="18"/>
        <v>6154543</v>
      </c>
      <c r="U109" s="4">
        <f t="shared" si="17"/>
        <v>4834395</v>
      </c>
    </row>
    <row r="110" spans="1:21" x14ac:dyDescent="0.2">
      <c r="A110" s="16" t="s">
        <v>178</v>
      </c>
      <c r="B110" s="4">
        <v>52900</v>
      </c>
      <c r="C110" s="4">
        <v>500</v>
      </c>
      <c r="D110" s="4">
        <v>52400</v>
      </c>
      <c r="E110" s="4">
        <v>921152919</v>
      </c>
      <c r="F110" s="4">
        <f t="shared" si="15"/>
        <v>-7574600571</v>
      </c>
      <c r="R110" s="5">
        <v>2.29E-2</v>
      </c>
      <c r="S110" s="4">
        <v>5634562</v>
      </c>
      <c r="T110" s="4">
        <f t="shared" si="18"/>
        <v>6835327.4000000004</v>
      </c>
      <c r="U110" s="4">
        <f t="shared" si="17"/>
        <v>4834395</v>
      </c>
    </row>
    <row r="111" spans="1:21" x14ac:dyDescent="0.2">
      <c r="A111" s="16" t="s">
        <v>177</v>
      </c>
      <c r="B111" s="4">
        <v>212600</v>
      </c>
      <c r="C111" s="4">
        <v>800</v>
      </c>
      <c r="D111" s="4">
        <v>211800</v>
      </c>
      <c r="E111" s="4">
        <v>3779754441</v>
      </c>
      <c r="F111" s="4">
        <f t="shared" si="15"/>
        <v>-8495753490</v>
      </c>
      <c r="R111" s="5">
        <v>-2.7699999999999999E-2</v>
      </c>
      <c r="S111" s="4">
        <v>6816186</v>
      </c>
      <c r="T111" s="4">
        <f t="shared" si="18"/>
        <v>6891564.2000000002</v>
      </c>
      <c r="U111" s="4">
        <f t="shared" si="17"/>
        <v>4316981</v>
      </c>
    </row>
    <row r="112" spans="1:21" x14ac:dyDescent="0.2">
      <c r="A112" s="16" t="s">
        <v>176</v>
      </c>
      <c r="B112" s="4">
        <v>27200</v>
      </c>
      <c r="C112" s="4">
        <v>15600</v>
      </c>
      <c r="D112" s="4">
        <v>11600</v>
      </c>
      <c r="E112" s="4">
        <v>212994274</v>
      </c>
      <c r="F112" s="4">
        <f t="shared" si="15"/>
        <v>-12275507931</v>
      </c>
      <c r="R112" s="5">
        <v>0</v>
      </c>
      <c r="S112" s="4">
        <v>7304088</v>
      </c>
      <c r="T112" s="4">
        <f t="shared" si="18"/>
        <v>6980853.0999999996</v>
      </c>
      <c r="U112" s="4">
        <f t="shared" si="17"/>
        <v>4316981</v>
      </c>
    </row>
    <row r="113" spans="1:21" x14ac:dyDescent="0.2">
      <c r="A113" s="16" t="s">
        <v>175</v>
      </c>
      <c r="B113" s="4">
        <v>0</v>
      </c>
      <c r="C113" s="4">
        <v>18700</v>
      </c>
      <c r="D113" s="4">
        <v>-18700</v>
      </c>
      <c r="E113" s="4">
        <v>-325460000</v>
      </c>
      <c r="F113" s="4">
        <f t="shared" si="15"/>
        <v>-12488502205</v>
      </c>
      <c r="R113" s="5">
        <v>4.0500000000000001E-2</v>
      </c>
      <c r="S113" s="4">
        <v>4834395</v>
      </c>
      <c r="T113" s="4">
        <f t="shared" si="18"/>
        <v>7222319.2999999998</v>
      </c>
      <c r="U113" s="4">
        <f t="shared" si="17"/>
        <v>4316981</v>
      </c>
    </row>
    <row r="114" spans="1:21" x14ac:dyDescent="0.2">
      <c r="A114" s="16" t="s">
        <v>174</v>
      </c>
      <c r="B114" s="4">
        <v>28100</v>
      </c>
      <c r="C114" s="4">
        <v>140900</v>
      </c>
      <c r="D114" s="4">
        <v>-112800</v>
      </c>
      <c r="E114" s="4">
        <v>-2004930000</v>
      </c>
      <c r="F114" s="4">
        <f t="shared" si="15"/>
        <v>-12163042205</v>
      </c>
      <c r="R114" s="5">
        <v>-6.9800000000000001E-2</v>
      </c>
      <c r="S114" s="4">
        <v>10712458</v>
      </c>
      <c r="T114" s="4">
        <f t="shared" si="18"/>
        <v>6860882.4000000004</v>
      </c>
      <c r="U114" s="4">
        <f t="shared" si="17"/>
        <v>4316981</v>
      </c>
    </row>
    <row r="115" spans="1:21" x14ac:dyDescent="0.2">
      <c r="A115" s="16" t="s">
        <v>173</v>
      </c>
      <c r="B115" s="4">
        <v>13300</v>
      </c>
      <c r="C115" s="4">
        <v>12600</v>
      </c>
      <c r="D115" s="4">
        <v>700</v>
      </c>
      <c r="E115" s="4">
        <v>9150000</v>
      </c>
      <c r="F115" s="4">
        <f t="shared" si="15"/>
        <v>-10158112205</v>
      </c>
      <c r="R115" s="5">
        <v>-2.5999999999999999E-3</v>
      </c>
      <c r="S115" s="4">
        <v>5019352</v>
      </c>
      <c r="T115" s="4">
        <f t="shared" si="18"/>
        <v>7075478.0999999996</v>
      </c>
      <c r="U115" s="4">
        <f t="shared" si="17"/>
        <v>4316981</v>
      </c>
    </row>
    <row r="116" spans="1:21" x14ac:dyDescent="0.2">
      <c r="A116" s="16" t="s">
        <v>172</v>
      </c>
      <c r="B116" s="4">
        <v>11600</v>
      </c>
      <c r="C116" s="4">
        <v>30400</v>
      </c>
      <c r="D116" s="4">
        <v>-18800</v>
      </c>
      <c r="E116" s="4">
        <v>-344030000</v>
      </c>
      <c r="F116" s="4">
        <f t="shared" si="15"/>
        <v>-10167262205</v>
      </c>
      <c r="R116" s="5">
        <v>8.199999999999999E-3</v>
      </c>
      <c r="S116" s="4">
        <v>4316981</v>
      </c>
      <c r="T116" s="4">
        <f t="shared" ref="T116:T121" si="19">AVERAGE(S117:S126)</f>
        <v>7404008.2000000002</v>
      </c>
      <c r="U116" s="4">
        <f t="shared" si="17"/>
        <v>5346289</v>
      </c>
    </row>
    <row r="117" spans="1:21" x14ac:dyDescent="0.2">
      <c r="A117" s="16" t="s">
        <v>171</v>
      </c>
      <c r="B117" s="4">
        <v>3600</v>
      </c>
      <c r="C117" s="4">
        <v>283000</v>
      </c>
      <c r="D117" s="4">
        <v>-279400</v>
      </c>
      <c r="E117" s="4">
        <v>-5137990000</v>
      </c>
      <c r="F117" s="4">
        <f t="shared" si="15"/>
        <v>-9823232205</v>
      </c>
      <c r="R117" s="5">
        <v>5.5000000000000005E-3</v>
      </c>
      <c r="S117" s="4">
        <v>5459967</v>
      </c>
      <c r="T117" s="4">
        <f t="shared" si="19"/>
        <v>7841843.9000000004</v>
      </c>
      <c r="U117" s="4">
        <f t="shared" si="17"/>
        <v>5346289</v>
      </c>
    </row>
    <row r="118" spans="1:21" x14ac:dyDescent="0.2">
      <c r="A118" s="16" t="s">
        <v>170</v>
      </c>
      <c r="B118" s="4">
        <v>20900</v>
      </c>
      <c r="C118" s="4">
        <v>68000</v>
      </c>
      <c r="D118" s="4">
        <v>-47100</v>
      </c>
      <c r="E118" s="4">
        <v>-844160000</v>
      </c>
      <c r="F118" s="4">
        <f t="shared" si="15"/>
        <v>-4685242205</v>
      </c>
      <c r="R118" s="5">
        <v>3.0899999999999997E-2</v>
      </c>
      <c r="S118" s="4">
        <v>6101152</v>
      </c>
      <c r="T118" s="4">
        <f t="shared" si="19"/>
        <v>7733137</v>
      </c>
      <c r="U118" s="4">
        <f t="shared" si="17"/>
        <v>5346289</v>
      </c>
    </row>
    <row r="119" spans="1:21" x14ac:dyDescent="0.2">
      <c r="A119" s="16" t="s">
        <v>169</v>
      </c>
      <c r="B119" s="4">
        <v>6920</v>
      </c>
      <c r="C119" s="4">
        <v>77800</v>
      </c>
      <c r="D119" s="4">
        <v>-70880</v>
      </c>
      <c r="E119" s="4">
        <v>-1263170000</v>
      </c>
      <c r="F119" s="4">
        <f t="shared" si="15"/>
        <v>-3841082205</v>
      </c>
      <c r="R119" s="5">
        <v>-1.1000000000000001E-2</v>
      </c>
      <c r="S119" s="4">
        <v>5346289</v>
      </c>
      <c r="T119" s="4">
        <f t="shared" si="19"/>
        <v>7758249.9000000004</v>
      </c>
      <c r="U119" s="4">
        <f t="shared" si="17"/>
        <v>7098089</v>
      </c>
    </row>
    <row r="120" spans="1:21" x14ac:dyDescent="0.2">
      <c r="A120" s="16" t="s">
        <v>168</v>
      </c>
      <c r="B120" s="4">
        <v>286820</v>
      </c>
      <c r="C120" s="4">
        <v>23600</v>
      </c>
      <c r="D120" s="4">
        <v>263220</v>
      </c>
      <c r="E120" s="4">
        <v>4781280000</v>
      </c>
      <c r="F120" s="4">
        <f t="shared" si="15"/>
        <v>-2577912205</v>
      </c>
      <c r="R120" s="5">
        <v>-2.9500000000000002E-2</v>
      </c>
      <c r="S120" s="4">
        <v>12442406</v>
      </c>
      <c r="T120" s="4">
        <f t="shared" si="19"/>
        <v>7286921.4000000004</v>
      </c>
      <c r="U120" s="4">
        <f t="shared" si="17"/>
        <v>7098089</v>
      </c>
    </row>
    <row r="121" spans="1:21" x14ac:dyDescent="0.2">
      <c r="A121" s="16" t="s">
        <v>167</v>
      </c>
      <c r="B121" s="4">
        <v>148400</v>
      </c>
      <c r="C121" s="4">
        <v>204900</v>
      </c>
      <c r="D121" s="4">
        <v>-56500</v>
      </c>
      <c r="E121" s="4">
        <v>-1159740000</v>
      </c>
      <c r="F121" s="4">
        <f t="shared" si="15"/>
        <v>-7359192205</v>
      </c>
      <c r="R121" s="5">
        <v>-6.5299999999999997E-2</v>
      </c>
      <c r="S121" s="4">
        <v>7378554</v>
      </c>
      <c r="T121" s="4">
        <f t="shared" si="19"/>
        <v>7715797.5999999996</v>
      </c>
      <c r="U121" s="4">
        <f t="shared" si="17"/>
        <v>7098089</v>
      </c>
    </row>
    <row r="122" spans="1:21" x14ac:dyDescent="0.2">
      <c r="A122" s="16" t="s">
        <v>166</v>
      </c>
      <c r="B122" s="4">
        <v>36700</v>
      </c>
      <c r="C122" s="4">
        <v>144100</v>
      </c>
      <c r="D122" s="4">
        <v>-107400</v>
      </c>
      <c r="E122" s="4">
        <v>-2207430000</v>
      </c>
      <c r="F122" s="4">
        <f t="shared" si="15"/>
        <v>-6199452205</v>
      </c>
      <c r="R122" s="5">
        <v>-3.1600000000000003E-2</v>
      </c>
      <c r="S122" s="4">
        <v>8196977</v>
      </c>
      <c r="T122" s="4">
        <f>AVERAGE(S123:S132)</f>
        <v>7326608.9000000004</v>
      </c>
      <c r="U122" s="4">
        <f t="shared" si="17"/>
        <v>7098089</v>
      </c>
    </row>
    <row r="123" spans="1:21" x14ac:dyDescent="0.2">
      <c r="A123" s="16" t="s">
        <v>165</v>
      </c>
      <c r="B123" s="4">
        <v>50000</v>
      </c>
      <c r="C123" s="4">
        <v>94100</v>
      </c>
      <c r="D123" s="4">
        <v>-44100</v>
      </c>
      <c r="E123" s="4">
        <v>-884910000</v>
      </c>
      <c r="F123" s="4">
        <f t="shared" si="15"/>
        <v>-3992022205</v>
      </c>
      <c r="R123" s="5">
        <v>1.24E-2</v>
      </c>
      <c r="S123" s="4">
        <v>7249057</v>
      </c>
      <c r="U123" s="4">
        <f t="shared" si="17"/>
        <v>5014083</v>
      </c>
    </row>
    <row r="124" spans="1:21" x14ac:dyDescent="0.2">
      <c r="A124" s="16" t="s">
        <v>164</v>
      </c>
      <c r="B124" s="4">
        <v>134910</v>
      </c>
      <c r="C124" s="4">
        <v>120900</v>
      </c>
      <c r="D124" s="4">
        <v>14010</v>
      </c>
      <c r="E124" s="4">
        <v>289260000</v>
      </c>
      <c r="F124" s="4">
        <f t="shared" si="15"/>
        <v>-3107112205</v>
      </c>
      <c r="R124" s="5">
        <v>-9.7000000000000003E-3</v>
      </c>
      <c r="S124" s="4">
        <v>7098089</v>
      </c>
      <c r="U124" s="4">
        <f t="shared" ref="U124:U126" si="20">MIN(S125:S129)</f>
        <v>5014083</v>
      </c>
    </row>
    <row r="125" spans="1:21" x14ac:dyDescent="0.2">
      <c r="A125" s="16" t="s">
        <v>163</v>
      </c>
      <c r="B125" s="4">
        <v>152810</v>
      </c>
      <c r="C125" s="4">
        <v>0</v>
      </c>
      <c r="D125" s="4">
        <v>152810</v>
      </c>
      <c r="E125" s="4">
        <v>3068460000</v>
      </c>
      <c r="F125" s="4">
        <f t="shared" si="15"/>
        <v>-3396372205</v>
      </c>
      <c r="R125" s="5">
        <v>2.76E-2</v>
      </c>
      <c r="S125" s="4">
        <v>7165309</v>
      </c>
      <c r="U125" s="4">
        <f t="shared" si="20"/>
        <v>5014083</v>
      </c>
    </row>
    <row r="126" spans="1:21" x14ac:dyDescent="0.2">
      <c r="A126" s="16" t="s">
        <v>162</v>
      </c>
      <c r="B126" s="4">
        <v>13800</v>
      </c>
      <c r="C126" s="4">
        <v>81100</v>
      </c>
      <c r="D126" s="4">
        <v>-67300</v>
      </c>
      <c r="E126" s="4">
        <v>-1344370000</v>
      </c>
      <c r="F126" s="4">
        <f t="shared" si="15"/>
        <v>-6464832205</v>
      </c>
      <c r="R126" s="5">
        <v>0</v>
      </c>
      <c r="S126" s="4">
        <v>7602282</v>
      </c>
      <c r="U126" s="4">
        <f t="shared" si="20"/>
        <v>5014083</v>
      </c>
    </row>
    <row r="127" spans="1:21" x14ac:dyDescent="0.2">
      <c r="A127" s="16" t="s">
        <v>161</v>
      </c>
      <c r="B127" s="4">
        <v>20200</v>
      </c>
      <c r="C127" s="4">
        <v>114000</v>
      </c>
      <c r="D127" s="4">
        <v>-93800</v>
      </c>
      <c r="E127" s="4">
        <v>-1841970000</v>
      </c>
      <c r="F127" s="4">
        <f t="shared" si="15"/>
        <v>-5120462205</v>
      </c>
      <c r="R127" s="5">
        <v>4.1799999999999997E-2</v>
      </c>
      <c r="S127" s="4">
        <v>9838324</v>
      </c>
      <c r="U127" s="4">
        <f>MIN(S128:S132)</f>
        <v>4305090</v>
      </c>
    </row>
    <row r="128" spans="1:21" x14ac:dyDescent="0.2">
      <c r="A128" s="16" t="s">
        <v>160</v>
      </c>
      <c r="B128" s="4">
        <v>113600</v>
      </c>
      <c r="C128" s="4">
        <v>8200</v>
      </c>
      <c r="D128" s="4">
        <v>105400</v>
      </c>
      <c r="E128" s="4">
        <v>1964740000</v>
      </c>
      <c r="F128" s="4">
        <f t="shared" si="15"/>
        <v>-3278492205</v>
      </c>
      <c r="R128" s="5">
        <v>2.9600000000000001E-2</v>
      </c>
      <c r="S128" s="4">
        <v>5014083</v>
      </c>
    </row>
    <row r="129" spans="1:22" x14ac:dyDescent="0.2">
      <c r="A129" s="16" t="s">
        <v>159</v>
      </c>
      <c r="B129" s="4">
        <v>2150</v>
      </c>
      <c r="C129" s="4">
        <v>55100</v>
      </c>
      <c r="D129" s="4">
        <v>-52950</v>
      </c>
      <c r="E129" s="4">
        <v>-1016570000</v>
      </c>
      <c r="F129" s="4">
        <f t="shared" si="15"/>
        <v>-5243232205</v>
      </c>
      <c r="R129" s="5">
        <v>-3.1200000000000002E-2</v>
      </c>
      <c r="S129" s="4">
        <v>5597418</v>
      </c>
    </row>
    <row r="130" spans="1:22" x14ac:dyDescent="0.2">
      <c r="A130" s="16" t="s">
        <v>158</v>
      </c>
      <c r="B130" s="4">
        <v>177200</v>
      </c>
      <c r="C130" s="4">
        <v>99100</v>
      </c>
      <c r="D130" s="4">
        <v>78100</v>
      </c>
      <c r="E130" s="4">
        <v>1453490000</v>
      </c>
      <c r="F130" s="4">
        <f t="shared" si="15"/>
        <v>-4226662205</v>
      </c>
      <c r="R130" s="5">
        <v>3.5099999999999999E-2</v>
      </c>
      <c r="S130" s="4">
        <v>7729121</v>
      </c>
    </row>
    <row r="131" spans="1:22" x14ac:dyDescent="0.2">
      <c r="A131" s="16" t="s">
        <v>157</v>
      </c>
      <c r="B131" s="4">
        <v>17700</v>
      </c>
      <c r="C131" s="4">
        <v>366800</v>
      </c>
      <c r="D131" s="4">
        <v>-349100</v>
      </c>
      <c r="E131" s="4">
        <v>-6662610000</v>
      </c>
      <c r="F131" s="4">
        <f>E131+F132</f>
        <v>-5680152205</v>
      </c>
      <c r="R131" s="5">
        <v>-6.7799999999999999E-2</v>
      </c>
      <c r="S131" s="4">
        <v>11667316</v>
      </c>
    </row>
    <row r="132" spans="1:22" x14ac:dyDescent="0.2">
      <c r="A132" s="16" t="s">
        <v>156</v>
      </c>
      <c r="B132" s="4">
        <v>55100</v>
      </c>
      <c r="C132" s="4">
        <v>5800</v>
      </c>
      <c r="D132" s="4">
        <v>49300</v>
      </c>
      <c r="E132" s="4">
        <v>982457795</v>
      </c>
      <c r="F132" s="4">
        <f>E132</f>
        <v>982457795</v>
      </c>
      <c r="R132" s="5">
        <v>7.6E-3</v>
      </c>
      <c r="S132" s="4">
        <v>4305090</v>
      </c>
    </row>
    <row r="133" spans="1:22" x14ac:dyDescent="0.2">
      <c r="A133" s="2"/>
      <c r="B133" s="4"/>
      <c r="C133" s="4"/>
      <c r="D133" s="4"/>
      <c r="E133" s="4"/>
      <c r="F133" s="4">
        <f t="shared" ref="F133:F187" si="21">E133+F134</f>
        <v>0</v>
      </c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>
        <f t="shared" si="21"/>
        <v>0</v>
      </c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>
        <f t="shared" si="21"/>
        <v>0</v>
      </c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>
        <f t="shared" si="21"/>
        <v>0</v>
      </c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>
        <f t="shared" si="21"/>
        <v>0</v>
      </c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>
        <f t="shared" si="21"/>
        <v>0</v>
      </c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>
        <f t="shared" si="21"/>
        <v>0</v>
      </c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>
        <f t="shared" si="21"/>
        <v>0</v>
      </c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>
        <f t="shared" si="21"/>
        <v>0</v>
      </c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>
        <f t="shared" si="21"/>
        <v>0</v>
      </c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6"/>
      <c r="B143" s="4"/>
      <c r="C143" s="4"/>
      <c r="D143" s="4"/>
      <c r="E143" s="4"/>
      <c r="F143" s="4">
        <f t="shared" si="21"/>
        <v>0</v>
      </c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6"/>
      <c r="B144" s="4"/>
      <c r="C144" s="4"/>
      <c r="D144" s="4"/>
      <c r="E144" s="4"/>
      <c r="F144" s="4">
        <f t="shared" si="21"/>
        <v>0</v>
      </c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6"/>
      <c r="B145" s="4"/>
      <c r="C145" s="4"/>
      <c r="D145" s="4"/>
      <c r="E145" s="4"/>
      <c r="F145" s="4">
        <f t="shared" si="21"/>
        <v>0</v>
      </c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6"/>
      <c r="B146" s="4"/>
      <c r="C146" s="4"/>
      <c r="D146" s="4"/>
      <c r="E146" s="4"/>
      <c r="F146" s="4">
        <f t="shared" si="21"/>
        <v>0</v>
      </c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6"/>
      <c r="B147" s="4"/>
      <c r="C147" s="4"/>
      <c r="D147" s="4"/>
      <c r="E147" s="4"/>
      <c r="F147" s="4">
        <f t="shared" si="21"/>
        <v>0</v>
      </c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6"/>
      <c r="B148" s="4"/>
      <c r="C148" s="4"/>
      <c r="D148" s="4"/>
      <c r="E148" s="4"/>
      <c r="F148" s="4">
        <f t="shared" si="21"/>
        <v>0</v>
      </c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6"/>
      <c r="B149" s="4"/>
      <c r="C149" s="4"/>
      <c r="D149" s="4"/>
      <c r="E149" s="4"/>
      <c r="F149" s="4">
        <f t="shared" si="21"/>
        <v>0</v>
      </c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5"/>
    </row>
    <row r="150" spans="1:22" x14ac:dyDescent="0.2">
      <c r="A150" s="6"/>
      <c r="B150" s="4"/>
      <c r="C150" s="4"/>
      <c r="D150" s="4"/>
      <c r="E150" s="4"/>
      <c r="F150" s="4">
        <f t="shared" si="21"/>
        <v>0</v>
      </c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5"/>
    </row>
    <row r="151" spans="1:22" x14ac:dyDescent="0.2">
      <c r="A151" s="6"/>
      <c r="B151" s="4"/>
      <c r="C151" s="4"/>
      <c r="D151" s="4"/>
      <c r="E151" s="4"/>
      <c r="F151" s="4">
        <f t="shared" si="21"/>
        <v>0</v>
      </c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5"/>
    </row>
    <row r="152" spans="1:22" x14ac:dyDescent="0.2">
      <c r="A152" s="6"/>
      <c r="B152" s="4"/>
      <c r="C152" s="4"/>
      <c r="D152" s="4"/>
      <c r="E152" s="4"/>
      <c r="F152" s="4">
        <f t="shared" si="21"/>
        <v>0</v>
      </c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5"/>
    </row>
    <row r="153" spans="1:22" x14ac:dyDescent="0.2">
      <c r="A153" s="2"/>
      <c r="B153" s="4"/>
      <c r="C153" s="4"/>
      <c r="D153" s="4"/>
      <c r="E153" s="4"/>
      <c r="F153" s="4">
        <f t="shared" si="21"/>
        <v>0</v>
      </c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5"/>
    </row>
    <row r="154" spans="1:22" x14ac:dyDescent="0.2">
      <c r="A154" s="2"/>
      <c r="B154" s="4"/>
      <c r="C154" s="4"/>
      <c r="D154" s="4"/>
      <c r="E154" s="4"/>
      <c r="F154" s="4">
        <f t="shared" si="21"/>
        <v>0</v>
      </c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5"/>
    </row>
    <row r="155" spans="1:22" x14ac:dyDescent="0.2">
      <c r="A155" s="6"/>
      <c r="B155" s="4"/>
      <c r="C155" s="4"/>
      <c r="D155" s="4"/>
      <c r="E155" s="4"/>
      <c r="F155" s="4">
        <f t="shared" si="21"/>
        <v>0</v>
      </c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5"/>
    </row>
    <row r="156" spans="1:22" x14ac:dyDescent="0.2">
      <c r="A156" s="6"/>
      <c r="B156" s="4"/>
      <c r="C156" s="4"/>
      <c r="D156" s="4"/>
      <c r="E156" s="4"/>
      <c r="F156" s="4">
        <f t="shared" si="21"/>
        <v>0</v>
      </c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5"/>
    </row>
    <row r="157" spans="1:22" x14ac:dyDescent="0.2">
      <c r="A157" s="6"/>
      <c r="B157" s="4"/>
      <c r="C157" s="4"/>
      <c r="D157" s="4"/>
      <c r="E157" s="4"/>
      <c r="F157" s="4">
        <f t="shared" si="21"/>
        <v>0</v>
      </c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5"/>
    </row>
    <row r="158" spans="1:22" x14ac:dyDescent="0.2">
      <c r="A158" s="6"/>
      <c r="B158" s="4"/>
      <c r="C158" s="4"/>
      <c r="D158" s="4"/>
      <c r="E158" s="4"/>
      <c r="F158" s="4">
        <f t="shared" si="21"/>
        <v>0</v>
      </c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5"/>
    </row>
    <row r="159" spans="1:22" x14ac:dyDescent="0.2">
      <c r="A159" s="6"/>
      <c r="B159" s="4"/>
      <c r="C159" s="4"/>
      <c r="D159" s="4"/>
      <c r="E159" s="4"/>
      <c r="F159" s="4">
        <f t="shared" si="21"/>
        <v>0</v>
      </c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5"/>
    </row>
    <row r="160" spans="1:22" x14ac:dyDescent="0.2">
      <c r="A160" s="6"/>
      <c r="B160" s="4"/>
      <c r="C160" s="4"/>
      <c r="D160" s="4"/>
      <c r="E160" s="4"/>
      <c r="F160" s="4">
        <f t="shared" si="21"/>
        <v>0</v>
      </c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5"/>
    </row>
    <row r="161" spans="1:22" x14ac:dyDescent="0.2">
      <c r="A161" s="6"/>
      <c r="B161" s="4"/>
      <c r="C161" s="4"/>
      <c r="D161" s="4"/>
      <c r="E161" s="4"/>
      <c r="F161" s="4">
        <f t="shared" si="21"/>
        <v>0</v>
      </c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5"/>
    </row>
    <row r="162" spans="1:22" x14ac:dyDescent="0.2">
      <c r="A162" s="6"/>
      <c r="B162" s="4"/>
      <c r="C162" s="4"/>
      <c r="D162" s="4"/>
      <c r="E162" s="4"/>
      <c r="F162" s="4">
        <f t="shared" si="21"/>
        <v>0</v>
      </c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5"/>
      <c r="U162" s="5"/>
      <c r="V162" s="5"/>
    </row>
    <row r="163" spans="1:22" x14ac:dyDescent="0.2">
      <c r="A163" s="6"/>
      <c r="B163" s="4"/>
      <c r="C163" s="4"/>
      <c r="D163" s="4"/>
      <c r="E163" s="4"/>
      <c r="F163" s="4">
        <f t="shared" si="21"/>
        <v>0</v>
      </c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5"/>
      <c r="U163" s="5"/>
      <c r="V163" s="5"/>
    </row>
    <row r="164" spans="1:22" x14ac:dyDescent="0.2">
      <c r="A164" s="6"/>
      <c r="B164" s="4"/>
      <c r="C164" s="4"/>
      <c r="D164" s="4"/>
      <c r="E164" s="4"/>
      <c r="F164" s="4">
        <f t="shared" si="21"/>
        <v>0</v>
      </c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5"/>
      <c r="U164" s="5"/>
      <c r="V164" s="5"/>
    </row>
    <row r="165" spans="1:22" x14ac:dyDescent="0.2">
      <c r="A165" s="6"/>
      <c r="B165" s="4"/>
      <c r="C165" s="4"/>
      <c r="D165" s="4"/>
      <c r="E165" s="4"/>
      <c r="F165" s="4">
        <f t="shared" si="21"/>
        <v>0</v>
      </c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5"/>
      <c r="U165" s="5"/>
      <c r="V165" s="5"/>
    </row>
    <row r="166" spans="1:22" x14ac:dyDescent="0.2">
      <c r="A166" s="6"/>
      <c r="B166" s="4"/>
      <c r="C166" s="4"/>
      <c r="D166" s="4"/>
      <c r="E166" s="4"/>
      <c r="F166" s="4">
        <f t="shared" si="21"/>
        <v>0</v>
      </c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5"/>
      <c r="U166" s="5"/>
      <c r="V166" s="5"/>
    </row>
    <row r="167" spans="1:22" x14ac:dyDescent="0.2">
      <c r="A167" s="6"/>
      <c r="B167" s="4"/>
      <c r="C167" s="4"/>
      <c r="D167" s="4"/>
      <c r="E167" s="4"/>
      <c r="F167" s="4">
        <f t="shared" si="21"/>
        <v>0</v>
      </c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5"/>
      <c r="U167" s="5"/>
      <c r="V167" s="5"/>
    </row>
    <row r="168" spans="1:22" x14ac:dyDescent="0.2">
      <c r="A168" s="2"/>
      <c r="B168" s="4"/>
      <c r="C168" s="4"/>
      <c r="D168" s="4"/>
      <c r="E168" s="4"/>
      <c r="F168" s="4">
        <f t="shared" si="21"/>
        <v>0</v>
      </c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5"/>
    </row>
    <row r="169" spans="1:22" x14ac:dyDescent="0.2">
      <c r="A169" s="2"/>
      <c r="B169" s="4"/>
      <c r="C169" s="4"/>
      <c r="D169" s="4"/>
      <c r="E169" s="4"/>
      <c r="F169" s="4">
        <f t="shared" si="21"/>
        <v>0</v>
      </c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5"/>
    </row>
    <row r="170" spans="1:22" x14ac:dyDescent="0.2">
      <c r="A170" s="2"/>
      <c r="B170" s="4"/>
      <c r="C170" s="4"/>
      <c r="D170" s="4"/>
      <c r="E170" s="4"/>
      <c r="F170" s="4">
        <f t="shared" si="21"/>
        <v>0</v>
      </c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5"/>
    </row>
    <row r="171" spans="1:22" x14ac:dyDescent="0.2">
      <c r="A171" s="2"/>
      <c r="B171" s="4"/>
      <c r="C171" s="4"/>
      <c r="D171" s="4"/>
      <c r="E171" s="4"/>
      <c r="F171" s="4">
        <f t="shared" si="21"/>
        <v>0</v>
      </c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5"/>
    </row>
    <row r="172" spans="1:22" x14ac:dyDescent="0.2">
      <c r="A172" s="2"/>
      <c r="B172" s="4"/>
      <c r="C172" s="4"/>
      <c r="D172" s="4"/>
      <c r="E172" s="4"/>
      <c r="F172" s="4">
        <f t="shared" si="21"/>
        <v>0</v>
      </c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5"/>
    </row>
    <row r="173" spans="1:22" x14ac:dyDescent="0.2">
      <c r="A173" s="2"/>
      <c r="B173" s="4"/>
      <c r="C173" s="4"/>
      <c r="D173" s="4"/>
      <c r="E173" s="4"/>
      <c r="F173" s="4">
        <f t="shared" si="21"/>
        <v>0</v>
      </c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5"/>
    </row>
    <row r="174" spans="1:22" x14ac:dyDescent="0.2">
      <c r="A174" s="2"/>
      <c r="B174" s="4"/>
      <c r="C174" s="4"/>
      <c r="D174" s="4"/>
      <c r="E174" s="4"/>
      <c r="F174" s="4">
        <f t="shared" si="21"/>
        <v>0</v>
      </c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5"/>
    </row>
    <row r="175" spans="1:22" x14ac:dyDescent="0.2">
      <c r="A175" s="2"/>
      <c r="B175" s="4"/>
      <c r="C175" s="4"/>
      <c r="D175" s="4"/>
      <c r="E175" s="4"/>
      <c r="F175" s="4">
        <f t="shared" si="21"/>
        <v>0</v>
      </c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5"/>
    </row>
    <row r="176" spans="1:22" x14ac:dyDescent="0.2">
      <c r="A176" s="2"/>
      <c r="B176" s="4"/>
      <c r="C176" s="4"/>
      <c r="D176" s="4"/>
      <c r="E176" s="4"/>
      <c r="F176" s="4">
        <f t="shared" si="21"/>
        <v>0</v>
      </c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5"/>
    </row>
    <row r="177" spans="1:22" x14ac:dyDescent="0.2">
      <c r="A177" s="2"/>
      <c r="B177" s="4"/>
      <c r="C177" s="4"/>
      <c r="D177" s="4"/>
      <c r="E177" s="4"/>
      <c r="F177" s="4">
        <f t="shared" si="21"/>
        <v>0</v>
      </c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5"/>
      <c r="U177" s="5"/>
      <c r="V177" s="5"/>
    </row>
    <row r="178" spans="1:22" x14ac:dyDescent="0.2">
      <c r="A178" s="2"/>
      <c r="B178" s="4"/>
      <c r="C178" s="4"/>
      <c r="D178" s="4"/>
      <c r="E178" s="4"/>
      <c r="F178" s="4">
        <f t="shared" si="21"/>
        <v>0</v>
      </c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5"/>
      <c r="U178" s="5"/>
      <c r="V178" s="5"/>
    </row>
    <row r="179" spans="1:22" x14ac:dyDescent="0.2">
      <c r="A179" s="2"/>
      <c r="B179" s="4"/>
      <c r="C179" s="4"/>
      <c r="D179" s="4"/>
      <c r="E179" s="4"/>
      <c r="F179" s="4">
        <f t="shared" si="21"/>
        <v>0</v>
      </c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5"/>
      <c r="U179" s="5"/>
      <c r="V179" s="5"/>
    </row>
    <row r="180" spans="1:22" x14ac:dyDescent="0.2">
      <c r="A180" s="2"/>
      <c r="B180" s="4"/>
      <c r="C180" s="4"/>
      <c r="D180" s="4"/>
      <c r="E180" s="4"/>
      <c r="F180" s="4">
        <f t="shared" si="21"/>
        <v>0</v>
      </c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5"/>
      <c r="U180" s="5"/>
      <c r="V180" s="5"/>
    </row>
    <row r="181" spans="1:22" x14ac:dyDescent="0.2">
      <c r="A181" s="2"/>
      <c r="B181" s="4"/>
      <c r="C181" s="4"/>
      <c r="D181" s="4"/>
      <c r="E181" s="4"/>
      <c r="F181" s="4">
        <f t="shared" si="21"/>
        <v>0</v>
      </c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5"/>
      <c r="U181" s="5"/>
      <c r="V181" s="5"/>
    </row>
    <row r="182" spans="1:22" x14ac:dyDescent="0.2">
      <c r="A182" s="2"/>
      <c r="B182" s="4"/>
      <c r="C182" s="4"/>
      <c r="D182" s="4"/>
      <c r="E182" s="4"/>
      <c r="F182" s="4">
        <f t="shared" si="21"/>
        <v>0</v>
      </c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5"/>
      <c r="U182" s="5"/>
      <c r="V182" s="5"/>
    </row>
    <row r="183" spans="1:22" x14ac:dyDescent="0.2">
      <c r="A183" s="2"/>
      <c r="B183" s="4"/>
      <c r="C183" s="4"/>
      <c r="D183" s="4"/>
      <c r="E183" s="4"/>
      <c r="F183" s="4">
        <f t="shared" si="21"/>
        <v>0</v>
      </c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5"/>
      <c r="U183" s="5"/>
      <c r="V183" s="5"/>
    </row>
    <row r="184" spans="1:22" x14ac:dyDescent="0.2">
      <c r="A184" s="2"/>
      <c r="B184" s="4"/>
      <c r="C184" s="4"/>
      <c r="D184" s="4"/>
      <c r="E184" s="4"/>
      <c r="F184" s="4">
        <f t="shared" si="21"/>
        <v>0</v>
      </c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5"/>
      <c r="U184" s="5"/>
      <c r="V184" s="5"/>
    </row>
    <row r="185" spans="1:22" x14ac:dyDescent="0.2">
      <c r="A185" s="2"/>
      <c r="B185" s="4"/>
      <c r="C185" s="4"/>
      <c r="D185" s="4"/>
      <c r="E185" s="4"/>
      <c r="F185" s="4">
        <f t="shared" si="21"/>
        <v>0</v>
      </c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5"/>
      <c r="U185" s="5"/>
      <c r="V185" s="8"/>
    </row>
    <row r="186" spans="1:22" x14ac:dyDescent="0.2">
      <c r="A186" s="2"/>
      <c r="B186" s="4"/>
      <c r="C186" s="4"/>
      <c r="D186" s="4"/>
      <c r="E186" s="4"/>
      <c r="F186" s="4">
        <f t="shared" si="21"/>
        <v>0</v>
      </c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5"/>
      <c r="U186" s="5"/>
      <c r="V186" s="8"/>
    </row>
    <row r="187" spans="1:22" x14ac:dyDescent="0.2">
      <c r="A187" s="2"/>
      <c r="B187" s="4"/>
      <c r="C187" s="4"/>
      <c r="D187" s="4"/>
      <c r="E187" s="4"/>
      <c r="F187" s="4">
        <f t="shared" si="21"/>
        <v>0</v>
      </c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5"/>
      <c r="U187" s="5"/>
      <c r="V187" s="8"/>
    </row>
    <row r="188" spans="1:22" x14ac:dyDescent="0.2">
      <c r="A188" s="6"/>
      <c r="B188" s="4"/>
      <c r="C188" s="4"/>
      <c r="D188" s="4"/>
      <c r="E188" s="4"/>
      <c r="F188" s="4">
        <f>E188+F189</f>
        <v>0</v>
      </c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5"/>
      <c r="U188" s="5"/>
      <c r="V188" s="8"/>
    </row>
    <row r="189" spans="1:22" x14ac:dyDescent="0.2">
      <c r="A189" s="6"/>
      <c r="B189" s="4"/>
      <c r="C189" s="4"/>
      <c r="D189" s="4"/>
      <c r="E189" s="4"/>
      <c r="F189" s="4">
        <f>E189</f>
        <v>0</v>
      </c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5"/>
      <c r="U189" s="5"/>
      <c r="V189" s="8"/>
    </row>
    <row r="190" spans="1:22" x14ac:dyDescent="0.2">
      <c r="A190" s="6"/>
      <c r="B190" s="4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5"/>
      <c r="U190" s="5"/>
      <c r="V190" s="8"/>
    </row>
    <row r="191" spans="1:22" x14ac:dyDescent="0.2">
      <c r="A191" s="6"/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5"/>
      <c r="U191" s="5"/>
      <c r="V191" s="8"/>
    </row>
    <row r="192" spans="1:22" x14ac:dyDescent="0.2">
      <c r="A192" s="6"/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5"/>
      <c r="U192" s="5"/>
      <c r="V192" s="8"/>
    </row>
    <row r="193" spans="1:22" x14ac:dyDescent="0.2">
      <c r="A193" s="2"/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5"/>
      <c r="U193" s="5"/>
      <c r="V193" s="8"/>
    </row>
    <row r="194" spans="1:22" x14ac:dyDescent="0.2">
      <c r="A194" s="2"/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5"/>
      <c r="U194" s="5"/>
      <c r="V194" s="8"/>
    </row>
    <row r="195" spans="1:22" x14ac:dyDescent="0.2">
      <c r="A195" s="2"/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5"/>
      <c r="U195" s="5"/>
      <c r="V195" s="8"/>
    </row>
    <row r="196" spans="1:22" x14ac:dyDescent="0.2">
      <c r="A196" s="2"/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5"/>
      <c r="U196" s="5"/>
      <c r="V196" s="8"/>
    </row>
    <row r="197" spans="1:22" x14ac:dyDescent="0.2">
      <c r="A197" s="2"/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5"/>
      <c r="U197" s="5"/>
      <c r="V197" s="8"/>
    </row>
    <row r="223" spans="1:3" x14ac:dyDescent="0.2">
      <c r="A223" t="e" cm="1">
        <f t="array" aca="1" ref="A223" ca="1">INDIRECT("'" &amp; E1 &amp; "'!$A$2:$A$66")</f>
        <v>#REF!</v>
      </c>
      <c r="B223" t="e" cm="1">
        <f t="array" aca="1" ref="B223" ca="1">INDIRECT("'" &amp; E1 &amp; "'!$B$2:$B$66")</f>
        <v>#REF!</v>
      </c>
      <c r="C223" t="e" cm="1">
        <f t="array" aca="1" ref="C223" ca="1">INDIRECT("'" &amp; E1 &amp; "'!$C$2:$C$66")</f>
        <v>#REF!</v>
      </c>
    </row>
  </sheetData>
  <mergeCells count="3">
    <mergeCell ref="L1:U1"/>
    <mergeCell ref="B1:F1"/>
    <mergeCell ref="G1:K1"/>
  </mergeCells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0718E6-1643-E547-9128-B48BD6E9A531}">
  <sheetPr codeName="Sheet29"/>
  <dimension ref="A1:V223"/>
  <sheetViews>
    <sheetView topLeftCell="D1" workbookViewId="0">
      <pane ySplit="2" topLeftCell="A3" activePane="bottomLeft" state="frozen"/>
      <selection activeCell="F17" sqref="F17"/>
      <selection pane="bottomLeft" activeCell="F17" sqref="F17"/>
    </sheetView>
  </sheetViews>
  <sheetFormatPr baseColWidth="10" defaultRowHeight="16" x14ac:dyDescent="0.2"/>
  <cols>
    <col min="1" max="1" width="21.1640625" customWidth="1"/>
    <col min="2" max="2" width="14.83203125" customWidth="1"/>
    <col min="3" max="3" width="14" customWidth="1"/>
    <col min="4" max="4" width="15.5" customWidth="1"/>
    <col min="5" max="5" width="18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6.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252</v>
      </c>
      <c r="U2" s="1" t="s">
        <v>253</v>
      </c>
      <c r="V2" s="1" t="s">
        <v>236</v>
      </c>
    </row>
    <row r="3" spans="1:22" x14ac:dyDescent="0.2">
      <c r="A3" s="16" t="s">
        <v>357</v>
      </c>
      <c r="B3" s="4">
        <v>245050</v>
      </c>
      <c r="C3" s="4">
        <v>6830400</v>
      </c>
      <c r="D3" s="4">
        <v>-6585350</v>
      </c>
      <c r="E3" s="4">
        <v>-282946710000</v>
      </c>
      <c r="F3" s="4">
        <f t="shared" ref="F3:F11" si="0">E3+F4</f>
        <v>-6425705134727</v>
      </c>
      <c r="G3" s="4">
        <v>0</v>
      </c>
      <c r="H3" s="4">
        <v>0</v>
      </c>
      <c r="I3" s="4">
        <v>0</v>
      </c>
      <c r="J3" s="4">
        <v>-52097890000</v>
      </c>
      <c r="K3">
        <f t="shared" ref="K3:K11" si="1">K4+J3</f>
        <v>68806955000</v>
      </c>
      <c r="L3" s="4">
        <v>4642</v>
      </c>
      <c r="M3" s="4">
        <v>3124</v>
      </c>
      <c r="N3" s="4">
        <v>1614</v>
      </c>
      <c r="O3" s="4">
        <v>429</v>
      </c>
      <c r="P3" s="4">
        <v>13366800</v>
      </c>
      <c r="Q3" s="4">
        <v>4871800</v>
      </c>
      <c r="R3" s="5">
        <v>1.1999999999999999E-3</v>
      </c>
      <c r="S3" s="4">
        <v>18364700</v>
      </c>
      <c r="T3" s="4">
        <f t="shared" ref="T3:T38" si="2">AVERAGE(S4:S13)</f>
        <v>10544307.800000001</v>
      </c>
      <c r="U3" s="4">
        <f t="shared" ref="U3:U11" si="3">MIN(S4:S8)</f>
        <v>7517900</v>
      </c>
      <c r="V3" s="5">
        <v>1.6299999999999999E-2</v>
      </c>
    </row>
    <row r="4" spans="1:22" x14ac:dyDescent="0.2">
      <c r="A4" s="16" t="s">
        <v>356</v>
      </c>
      <c r="B4" s="4">
        <v>165800</v>
      </c>
      <c r="C4" s="4">
        <v>5491646</v>
      </c>
      <c r="D4" s="4">
        <v>-5325846</v>
      </c>
      <c r="E4" s="4">
        <v>-228093530000</v>
      </c>
      <c r="F4" s="4">
        <f t="shared" si="0"/>
        <v>-6142758424727</v>
      </c>
      <c r="G4" s="4">
        <v>0</v>
      </c>
      <c r="H4" s="4">
        <v>0</v>
      </c>
      <c r="I4" s="4">
        <v>0</v>
      </c>
      <c r="J4" s="4">
        <v>20782995000</v>
      </c>
      <c r="K4">
        <f t="shared" si="1"/>
        <v>120904845000</v>
      </c>
      <c r="L4" s="4">
        <v>4494</v>
      </c>
      <c r="M4" s="4">
        <v>3283</v>
      </c>
      <c r="N4" s="4">
        <v>1187</v>
      </c>
      <c r="O4" s="4">
        <v>385</v>
      </c>
      <c r="P4" s="4">
        <v>8789800</v>
      </c>
      <c r="Q4" s="4">
        <v>4642500</v>
      </c>
      <c r="R4" s="5">
        <v>-1.1000000000000001E-3</v>
      </c>
      <c r="S4" s="4">
        <v>13464400</v>
      </c>
      <c r="T4" s="4">
        <f t="shared" si="2"/>
        <v>10209607.800000001</v>
      </c>
      <c r="U4" s="4">
        <f t="shared" si="3"/>
        <v>7517900</v>
      </c>
      <c r="V4" s="5">
        <v>1.6299999999999999E-2</v>
      </c>
    </row>
    <row r="5" spans="1:22" x14ac:dyDescent="0.2">
      <c r="A5" s="16" t="s">
        <v>355</v>
      </c>
      <c r="B5" s="4">
        <v>477354</v>
      </c>
      <c r="C5" s="4">
        <v>3048080</v>
      </c>
      <c r="D5" s="4">
        <v>-2570726</v>
      </c>
      <c r="E5" s="4">
        <v>-110710690000</v>
      </c>
      <c r="F5" s="4">
        <f t="shared" si="0"/>
        <v>-5914664894727</v>
      </c>
      <c r="G5" s="4">
        <v>0</v>
      </c>
      <c r="H5" s="4">
        <v>0</v>
      </c>
      <c r="I5" s="4">
        <v>0</v>
      </c>
      <c r="J5" s="4">
        <v>20782995000</v>
      </c>
      <c r="K5">
        <f t="shared" si="1"/>
        <v>100121850000</v>
      </c>
      <c r="L5" s="4">
        <v>2453</v>
      </c>
      <c r="M5" s="4">
        <v>2532</v>
      </c>
      <c r="N5" s="4">
        <v>653</v>
      </c>
      <c r="O5" s="4">
        <v>388</v>
      </c>
      <c r="P5" s="4">
        <v>5084300</v>
      </c>
      <c r="Q5" s="4">
        <v>3564900</v>
      </c>
      <c r="R5" s="5">
        <v>-2.3E-3</v>
      </c>
      <c r="S5" s="4">
        <v>9666700</v>
      </c>
      <c r="T5" s="4">
        <f t="shared" si="2"/>
        <v>10354477.800000001</v>
      </c>
      <c r="U5" s="4">
        <f t="shared" si="3"/>
        <v>7517900</v>
      </c>
      <c r="V5" s="5">
        <v>1.0500000000000001E-2</v>
      </c>
    </row>
    <row r="6" spans="1:22" x14ac:dyDescent="0.2">
      <c r="A6" s="16" t="s">
        <v>354</v>
      </c>
      <c r="B6" s="4">
        <v>851100</v>
      </c>
      <c r="C6" s="4">
        <v>4952750</v>
      </c>
      <c r="D6" s="4">
        <v>-4101650</v>
      </c>
      <c r="E6" s="4">
        <v>-177221900000</v>
      </c>
      <c r="F6" s="4">
        <f t="shared" si="0"/>
        <v>-5803954204727</v>
      </c>
      <c r="G6" s="4">
        <v>0</v>
      </c>
      <c r="H6" s="4">
        <v>0</v>
      </c>
      <c r="I6" s="4">
        <v>0</v>
      </c>
      <c r="J6" s="4">
        <v>-26126540000</v>
      </c>
      <c r="K6">
        <f t="shared" si="1"/>
        <v>79338855000</v>
      </c>
      <c r="L6" s="4">
        <v>3288</v>
      </c>
      <c r="M6" s="4">
        <v>4081</v>
      </c>
      <c r="N6" s="4">
        <v>654</v>
      </c>
      <c r="O6" s="4">
        <v>577</v>
      </c>
      <c r="P6" s="4">
        <v>6440000</v>
      </c>
      <c r="Q6" s="4">
        <v>5384500</v>
      </c>
      <c r="R6" s="5">
        <v>-1.1000000000000001E-3</v>
      </c>
      <c r="S6" s="4">
        <v>11837400</v>
      </c>
      <c r="T6" s="4">
        <f t="shared" si="2"/>
        <v>9850387.8000000007</v>
      </c>
      <c r="U6" s="4">
        <f t="shared" si="3"/>
        <v>7517900</v>
      </c>
      <c r="V6" s="5">
        <v>1.95E-2</v>
      </c>
    </row>
    <row r="7" spans="1:22" x14ac:dyDescent="0.2">
      <c r="A7" s="16" t="s">
        <v>353</v>
      </c>
      <c r="B7" s="4">
        <v>147000</v>
      </c>
      <c r="C7" s="4">
        <v>2899868</v>
      </c>
      <c r="D7" s="4">
        <v>-2752868</v>
      </c>
      <c r="E7" s="4">
        <v>-118189540000</v>
      </c>
      <c r="F7" s="4">
        <f t="shared" si="0"/>
        <v>-5626732304727</v>
      </c>
      <c r="G7" s="4">
        <v>0</v>
      </c>
      <c r="H7" s="4">
        <v>0</v>
      </c>
      <c r="I7" s="4">
        <v>0</v>
      </c>
      <c r="J7" s="4">
        <v>-1408475000</v>
      </c>
      <c r="K7">
        <f t="shared" si="1"/>
        <v>105465395000</v>
      </c>
      <c r="L7" s="4">
        <v>4235</v>
      </c>
      <c r="M7" s="4">
        <v>4183</v>
      </c>
      <c r="N7" s="4">
        <v>815</v>
      </c>
      <c r="O7" s="4">
        <v>521</v>
      </c>
      <c r="P7" s="4">
        <v>7417600</v>
      </c>
      <c r="Q7" s="4">
        <v>5591100</v>
      </c>
      <c r="R7" s="5">
        <v>5.8999999999999999E-3</v>
      </c>
      <c r="S7" s="4">
        <v>14353678</v>
      </c>
      <c r="T7" s="4">
        <f t="shared" si="2"/>
        <v>9383760</v>
      </c>
      <c r="U7" s="4">
        <f t="shared" si="3"/>
        <v>4290200</v>
      </c>
      <c r="V7" s="5">
        <v>2.2099999999999998E-2</v>
      </c>
    </row>
    <row r="8" spans="1:22" x14ac:dyDescent="0.2">
      <c r="A8" s="16" t="s">
        <v>352</v>
      </c>
      <c r="B8" s="4">
        <v>1492549</v>
      </c>
      <c r="C8" s="4">
        <v>1964300</v>
      </c>
      <c r="D8" s="4">
        <v>-471751</v>
      </c>
      <c r="E8" s="4">
        <v>-20293050000</v>
      </c>
      <c r="F8" s="4">
        <f t="shared" si="0"/>
        <v>-5508542764727</v>
      </c>
      <c r="G8" s="4">
        <v>0</v>
      </c>
      <c r="H8" s="4">
        <v>0</v>
      </c>
      <c r="I8" s="4">
        <v>0</v>
      </c>
      <c r="J8" s="4">
        <v>-1822965000</v>
      </c>
      <c r="K8">
        <f t="shared" si="1"/>
        <v>106873870000</v>
      </c>
      <c r="L8" s="4">
        <v>2019</v>
      </c>
      <c r="M8" s="4">
        <v>3339</v>
      </c>
      <c r="N8" s="4">
        <v>378</v>
      </c>
      <c r="O8" s="4">
        <v>369</v>
      </c>
      <c r="P8" s="4">
        <v>3335400</v>
      </c>
      <c r="Q8" s="4">
        <v>3821900</v>
      </c>
      <c r="R8" s="5">
        <v>1.1999999999999999E-3</v>
      </c>
      <c r="S8" s="4">
        <v>7517900</v>
      </c>
      <c r="T8" s="4">
        <f t="shared" si="2"/>
        <v>10236520</v>
      </c>
      <c r="U8" s="4">
        <f t="shared" si="3"/>
        <v>4290200</v>
      </c>
      <c r="V8" s="5">
        <v>1.1599999999999999E-2</v>
      </c>
    </row>
    <row r="9" spans="1:22" x14ac:dyDescent="0.2">
      <c r="A9" s="16" t="s">
        <v>351</v>
      </c>
      <c r="B9" s="4">
        <v>391000</v>
      </c>
      <c r="C9" s="4">
        <v>3891500</v>
      </c>
      <c r="D9" s="4">
        <v>-3500500</v>
      </c>
      <c r="E9" s="4">
        <v>-150852040000</v>
      </c>
      <c r="F9" s="4">
        <f t="shared" si="0"/>
        <v>-5488249714727</v>
      </c>
      <c r="G9" s="4">
        <v>0</v>
      </c>
      <c r="H9" s="4">
        <v>0</v>
      </c>
      <c r="I9" s="4">
        <v>0</v>
      </c>
      <c r="J9" s="4">
        <v>42585945000</v>
      </c>
      <c r="K9">
        <f t="shared" si="1"/>
        <v>108696835000</v>
      </c>
      <c r="L9" s="4">
        <v>1966</v>
      </c>
      <c r="M9" s="4">
        <v>3950</v>
      </c>
      <c r="N9" s="4">
        <v>280</v>
      </c>
      <c r="O9" s="4">
        <v>479</v>
      </c>
      <c r="P9" s="4">
        <v>2408700</v>
      </c>
      <c r="Q9" s="4">
        <v>5230000</v>
      </c>
      <c r="R9" s="5">
        <v>-1.0500000000000001E-2</v>
      </c>
      <c r="S9" s="4">
        <v>7713400</v>
      </c>
      <c r="T9" s="4">
        <f t="shared" si="2"/>
        <v>10605700</v>
      </c>
      <c r="U9" s="4">
        <f t="shared" si="3"/>
        <v>4290200</v>
      </c>
      <c r="V9" s="5">
        <v>1.95E-2</v>
      </c>
    </row>
    <row r="10" spans="1:22" x14ac:dyDescent="0.2">
      <c r="A10" s="16" t="s">
        <v>350</v>
      </c>
      <c r="B10" s="4">
        <v>1459510</v>
      </c>
      <c r="C10" s="4">
        <v>8904181</v>
      </c>
      <c r="D10" s="4">
        <v>-7444671</v>
      </c>
      <c r="E10" s="4">
        <v>-323204470000</v>
      </c>
      <c r="F10" s="4">
        <f t="shared" si="0"/>
        <v>-5337397674727</v>
      </c>
      <c r="G10" s="4">
        <v>0</v>
      </c>
      <c r="H10" s="4">
        <v>0</v>
      </c>
      <c r="I10" s="4">
        <v>0</v>
      </c>
      <c r="J10" s="4">
        <v>42585945000</v>
      </c>
      <c r="K10">
        <f t="shared" si="1"/>
        <v>66110890000</v>
      </c>
      <c r="L10" s="4">
        <v>5374</v>
      </c>
      <c r="M10" s="4">
        <v>6124</v>
      </c>
      <c r="N10" s="4">
        <v>955</v>
      </c>
      <c r="O10" s="4">
        <v>954</v>
      </c>
      <c r="P10" s="4">
        <v>8696600</v>
      </c>
      <c r="Q10" s="4">
        <v>9303300</v>
      </c>
      <c r="R10" s="5">
        <v>1.89E-2</v>
      </c>
      <c r="S10" s="4">
        <v>18563500</v>
      </c>
      <c r="T10" s="4">
        <f t="shared" si="2"/>
        <v>10081580</v>
      </c>
      <c r="U10" s="4">
        <f t="shared" si="3"/>
        <v>4290200</v>
      </c>
      <c r="V10" s="5">
        <v>3.3000000000000002E-2</v>
      </c>
    </row>
    <row r="11" spans="1:22" x14ac:dyDescent="0.2">
      <c r="A11" s="16" t="s">
        <v>349</v>
      </c>
      <c r="B11" s="4">
        <v>30600</v>
      </c>
      <c r="C11" s="4">
        <v>3200200</v>
      </c>
      <c r="D11" s="4">
        <v>-3169600</v>
      </c>
      <c r="E11" s="4">
        <v>-135075230000</v>
      </c>
      <c r="F11" s="4">
        <f t="shared" si="0"/>
        <v>-5014193204727</v>
      </c>
      <c r="G11" s="4">
        <v>0</v>
      </c>
      <c r="H11" s="4">
        <v>0</v>
      </c>
      <c r="I11" s="4">
        <v>0</v>
      </c>
      <c r="J11" s="4">
        <v>-16869780000</v>
      </c>
      <c r="K11">
        <f t="shared" si="1"/>
        <v>23524945000</v>
      </c>
      <c r="L11" s="4">
        <v>1876</v>
      </c>
      <c r="M11" s="4">
        <v>3089</v>
      </c>
      <c r="N11" s="4">
        <v>344</v>
      </c>
      <c r="O11" s="4">
        <v>466</v>
      </c>
      <c r="P11" s="4">
        <v>2885200</v>
      </c>
      <c r="Q11" s="4">
        <v>4000100</v>
      </c>
      <c r="R11" s="5">
        <v>-5.7999999999999996E-3</v>
      </c>
      <c r="S11" s="4">
        <v>7638200</v>
      </c>
      <c r="T11" s="4">
        <f t="shared" si="2"/>
        <v>10203640</v>
      </c>
      <c r="U11" s="4">
        <f t="shared" si="3"/>
        <v>4290200</v>
      </c>
      <c r="V11" s="5">
        <v>9.3999999999999986E-3</v>
      </c>
    </row>
    <row r="12" spans="1:22" x14ac:dyDescent="0.2">
      <c r="A12" s="16" t="s">
        <v>348</v>
      </c>
      <c r="B12" s="4">
        <v>394600</v>
      </c>
      <c r="C12" s="4">
        <v>996035</v>
      </c>
      <c r="D12" s="4">
        <v>-601435</v>
      </c>
      <c r="E12" s="4">
        <v>-25695520000</v>
      </c>
      <c r="F12" s="4">
        <f t="shared" ref="F12:F38" si="4">E12+F13</f>
        <v>-4879117974727</v>
      </c>
      <c r="G12" s="4">
        <v>0</v>
      </c>
      <c r="H12" s="4">
        <v>0</v>
      </c>
      <c r="I12" s="4">
        <v>0</v>
      </c>
      <c r="J12" s="4">
        <v>5783945000</v>
      </c>
      <c r="K12">
        <f t="shared" ref="K12:K38" si="5">K13+J12</f>
        <v>40394725000</v>
      </c>
      <c r="L12" s="4">
        <v>1621</v>
      </c>
      <c r="M12" s="4">
        <v>1493</v>
      </c>
      <c r="N12" s="4">
        <v>224</v>
      </c>
      <c r="O12" s="4">
        <v>197</v>
      </c>
      <c r="P12" s="4">
        <v>2357300</v>
      </c>
      <c r="Q12" s="4">
        <v>1852100</v>
      </c>
      <c r="R12" s="5">
        <v>4.7999999999999996E-3</v>
      </c>
      <c r="S12" s="4">
        <v>4290200</v>
      </c>
      <c r="T12" s="4">
        <f t="shared" si="2"/>
        <v>10289600</v>
      </c>
      <c r="U12" s="4">
        <f t="shared" ref="U12:U38" si="6">MIN(S13:S17)</f>
        <v>6796500</v>
      </c>
      <c r="V12" s="5">
        <v>1.0500000000000001E-2</v>
      </c>
    </row>
    <row r="13" spans="1:22" x14ac:dyDescent="0.2">
      <c r="A13" s="16" t="s">
        <v>347</v>
      </c>
      <c r="B13" s="4">
        <v>805283</v>
      </c>
      <c r="C13" s="4">
        <v>3205406</v>
      </c>
      <c r="D13" s="4">
        <v>-2400123</v>
      </c>
      <c r="E13" s="4">
        <v>-103244260000</v>
      </c>
      <c r="F13" s="4">
        <f t="shared" si="4"/>
        <v>-4853422454727</v>
      </c>
      <c r="G13" s="4">
        <v>0</v>
      </c>
      <c r="H13" s="4">
        <v>0</v>
      </c>
      <c r="I13" s="4">
        <v>0</v>
      </c>
      <c r="J13" s="4">
        <v>4033890000</v>
      </c>
      <c r="K13">
        <f t="shared" si="5"/>
        <v>34610780000</v>
      </c>
      <c r="L13" s="4">
        <v>2761</v>
      </c>
      <c r="M13" s="4">
        <v>4176</v>
      </c>
      <c r="N13" s="4">
        <v>412</v>
      </c>
      <c r="O13" s="4">
        <v>557</v>
      </c>
      <c r="P13" s="4">
        <v>4185400</v>
      </c>
      <c r="Q13" s="4">
        <v>5703900</v>
      </c>
      <c r="R13" s="5">
        <v>-5.7999999999999996E-3</v>
      </c>
      <c r="S13" s="4">
        <v>10397700</v>
      </c>
      <c r="T13" s="4">
        <f t="shared" si="2"/>
        <v>9863730</v>
      </c>
      <c r="U13" s="4">
        <f t="shared" si="6"/>
        <v>6796500</v>
      </c>
      <c r="V13" s="5">
        <v>2.2000000000000002E-2</v>
      </c>
    </row>
    <row r="14" spans="1:22" x14ac:dyDescent="0.2">
      <c r="A14" s="16" t="s">
        <v>340</v>
      </c>
      <c r="B14" s="4">
        <v>383140</v>
      </c>
      <c r="C14" s="4">
        <v>3073290</v>
      </c>
      <c r="D14" s="4">
        <v>-2690150</v>
      </c>
      <c r="E14" s="4">
        <v>-115812990000</v>
      </c>
      <c r="F14" s="4">
        <f t="shared" si="4"/>
        <v>-4750178194727</v>
      </c>
      <c r="G14" s="4">
        <v>0</v>
      </c>
      <c r="H14" s="4">
        <v>0</v>
      </c>
      <c r="I14" s="4">
        <v>0</v>
      </c>
      <c r="J14" s="4">
        <v>4033890000</v>
      </c>
      <c r="K14">
        <f t="shared" si="5"/>
        <v>30576890000</v>
      </c>
      <c r="L14" s="4">
        <v>2290</v>
      </c>
      <c r="M14" s="4">
        <v>4158</v>
      </c>
      <c r="N14" s="4">
        <v>371</v>
      </c>
      <c r="O14" s="4">
        <v>537</v>
      </c>
      <c r="P14" s="4">
        <v>3984900</v>
      </c>
      <c r="Q14" s="4">
        <v>5678700</v>
      </c>
      <c r="R14" s="5">
        <v>-2.3E-3</v>
      </c>
      <c r="S14" s="4">
        <v>10117400</v>
      </c>
      <c r="T14" s="4">
        <f t="shared" si="2"/>
        <v>9804620</v>
      </c>
      <c r="U14" s="4">
        <f t="shared" si="6"/>
        <v>6796500</v>
      </c>
      <c r="V14" s="5">
        <v>2.07E-2</v>
      </c>
    </row>
    <row r="15" spans="1:22" x14ac:dyDescent="0.2">
      <c r="A15" s="16" t="s">
        <v>339</v>
      </c>
      <c r="B15" s="4">
        <v>171900</v>
      </c>
      <c r="C15" s="4">
        <v>4021719</v>
      </c>
      <c r="D15" s="4">
        <v>-3849819</v>
      </c>
      <c r="E15" s="4">
        <v>-165119260000</v>
      </c>
      <c r="F15" s="4">
        <f t="shared" si="4"/>
        <v>-4634365204727</v>
      </c>
      <c r="G15" s="4">
        <v>0</v>
      </c>
      <c r="H15" s="4">
        <v>0</v>
      </c>
      <c r="I15" s="4">
        <v>0</v>
      </c>
      <c r="J15" s="4">
        <v>67907385000</v>
      </c>
      <c r="K15">
        <f t="shared" si="5"/>
        <v>26543000000</v>
      </c>
      <c r="L15" s="4">
        <v>3852</v>
      </c>
      <c r="M15" s="4">
        <v>2455</v>
      </c>
      <c r="N15" s="4">
        <v>546</v>
      </c>
      <c r="O15" s="4">
        <v>375</v>
      </c>
      <c r="P15" s="4">
        <v>6443800</v>
      </c>
      <c r="Q15" s="4">
        <v>4119600</v>
      </c>
      <c r="R15" s="5">
        <v>9.4999999999999998E-3</v>
      </c>
      <c r="S15" s="4">
        <v>11115400</v>
      </c>
      <c r="T15" s="4">
        <f t="shared" si="2"/>
        <v>9444550</v>
      </c>
      <c r="U15" s="4">
        <f t="shared" si="6"/>
        <v>6796500</v>
      </c>
      <c r="V15" s="5">
        <v>1.1699999999999999E-2</v>
      </c>
    </row>
    <row r="16" spans="1:22" x14ac:dyDescent="0.2">
      <c r="A16" s="16" t="s">
        <v>338</v>
      </c>
      <c r="B16" s="4">
        <v>321660</v>
      </c>
      <c r="C16" s="4">
        <v>1362700</v>
      </c>
      <c r="D16" s="4">
        <v>-1041040</v>
      </c>
      <c r="E16" s="4">
        <v>-44274780000</v>
      </c>
      <c r="F16" s="4">
        <f t="shared" si="4"/>
        <v>-4469245944727</v>
      </c>
      <c r="G16" s="4">
        <v>0</v>
      </c>
      <c r="H16" s="4">
        <v>0</v>
      </c>
      <c r="I16" s="4">
        <v>0</v>
      </c>
      <c r="J16" s="4">
        <v>-1770240000</v>
      </c>
      <c r="K16">
        <f t="shared" si="5"/>
        <v>-41364385000</v>
      </c>
      <c r="L16" s="4">
        <v>2193</v>
      </c>
      <c r="M16" s="4">
        <v>2542</v>
      </c>
      <c r="N16" s="4">
        <v>197</v>
      </c>
      <c r="O16" s="4">
        <v>263</v>
      </c>
      <c r="P16" s="4">
        <v>2306200</v>
      </c>
      <c r="Q16" s="4">
        <v>2714000</v>
      </c>
      <c r="R16" s="5">
        <v>-9.3999999999999986E-3</v>
      </c>
      <c r="S16" s="4">
        <v>6796500</v>
      </c>
      <c r="T16" s="4">
        <f t="shared" si="2"/>
        <v>9953190</v>
      </c>
      <c r="U16" s="4">
        <f t="shared" si="6"/>
        <v>8858800</v>
      </c>
      <c r="V16" s="5">
        <v>1.8700000000000001E-2</v>
      </c>
    </row>
    <row r="17" spans="1:22" x14ac:dyDescent="0.2">
      <c r="A17" s="16" t="s">
        <v>337</v>
      </c>
      <c r="B17" s="4">
        <v>4047100</v>
      </c>
      <c r="C17" s="4">
        <v>3580869</v>
      </c>
      <c r="D17" s="4">
        <v>466231</v>
      </c>
      <c r="E17" s="4">
        <v>19900620000</v>
      </c>
      <c r="F17" s="4">
        <f t="shared" si="4"/>
        <v>-4424971164727</v>
      </c>
      <c r="G17" s="4">
        <v>0</v>
      </c>
      <c r="H17" s="4">
        <v>0</v>
      </c>
      <c r="I17" s="4">
        <v>0</v>
      </c>
      <c r="J17" s="4">
        <v>-8647670000</v>
      </c>
      <c r="K17">
        <f t="shared" si="5"/>
        <v>-39594145000</v>
      </c>
      <c r="L17" s="4">
        <v>3001</v>
      </c>
      <c r="M17" s="4">
        <v>2521</v>
      </c>
      <c r="N17" s="4">
        <v>549</v>
      </c>
      <c r="O17" s="4">
        <v>368</v>
      </c>
      <c r="P17" s="4">
        <v>5079800</v>
      </c>
      <c r="Q17" s="4">
        <v>3823200</v>
      </c>
      <c r="R17" s="5">
        <v>1.9099999999999999E-2</v>
      </c>
      <c r="S17" s="4">
        <v>9687400</v>
      </c>
      <c r="T17" s="4">
        <f t="shared" si="2"/>
        <v>9753470</v>
      </c>
      <c r="U17" s="4">
        <f t="shared" si="6"/>
        <v>5149800</v>
      </c>
      <c r="V17" s="5">
        <v>2.7900000000000001E-2</v>
      </c>
    </row>
    <row r="18" spans="1:22" x14ac:dyDescent="0.2">
      <c r="A18" s="16" t="s">
        <v>336</v>
      </c>
      <c r="B18" s="4">
        <v>833900</v>
      </c>
      <c r="C18" s="4">
        <v>5216400</v>
      </c>
      <c r="D18" s="4">
        <v>-4382500</v>
      </c>
      <c r="E18" s="4">
        <v>-184955040000</v>
      </c>
      <c r="F18" s="4">
        <f t="shared" si="4"/>
        <v>-4444871784727</v>
      </c>
      <c r="G18" s="4">
        <v>0</v>
      </c>
      <c r="H18" s="4">
        <v>0</v>
      </c>
      <c r="I18" s="4">
        <v>0</v>
      </c>
      <c r="J18" s="4">
        <v>-7108865000</v>
      </c>
      <c r="K18">
        <f t="shared" si="5"/>
        <v>-30946475000</v>
      </c>
      <c r="L18" s="4">
        <v>4915</v>
      </c>
      <c r="M18" s="4">
        <v>6252</v>
      </c>
      <c r="N18" s="4">
        <v>741</v>
      </c>
      <c r="O18" s="4">
        <v>728</v>
      </c>
      <c r="P18" s="4">
        <v>7009800</v>
      </c>
      <c r="Q18" s="4">
        <v>7218700</v>
      </c>
      <c r="R18" s="5">
        <v>-7.0999999999999995E-3</v>
      </c>
      <c r="S18" s="4">
        <v>16045500</v>
      </c>
      <c r="T18" s="4">
        <f t="shared" si="2"/>
        <v>9547200</v>
      </c>
      <c r="U18" s="4">
        <f t="shared" si="6"/>
        <v>5149800</v>
      </c>
      <c r="V18" s="5">
        <v>4.2900000000000001E-2</v>
      </c>
    </row>
    <row r="19" spans="1:22" x14ac:dyDescent="0.2">
      <c r="A19" s="16" t="s">
        <v>335</v>
      </c>
      <c r="B19" s="4">
        <v>737600</v>
      </c>
      <c r="C19" s="4">
        <v>4440715</v>
      </c>
      <c r="D19" s="4">
        <v>-3703115</v>
      </c>
      <c r="E19" s="4">
        <v>-157564660000</v>
      </c>
      <c r="F19" s="4">
        <f t="shared" si="4"/>
        <v>-4259916744727</v>
      </c>
      <c r="G19" s="4">
        <v>0</v>
      </c>
      <c r="H19" s="4">
        <v>0</v>
      </c>
      <c r="I19" s="4">
        <v>0</v>
      </c>
      <c r="J19" s="4">
        <v>4210805000</v>
      </c>
      <c r="K19">
        <f t="shared" si="5"/>
        <v>-23837610000</v>
      </c>
      <c r="L19" s="4">
        <v>2652</v>
      </c>
      <c r="M19" s="4">
        <v>3229</v>
      </c>
      <c r="N19" s="4">
        <v>311</v>
      </c>
      <c r="O19" s="4">
        <v>375</v>
      </c>
      <c r="P19" s="4">
        <v>3387500</v>
      </c>
      <c r="Q19" s="4">
        <v>3720700</v>
      </c>
      <c r="R19" s="5">
        <v>-1.1699999999999999E-2</v>
      </c>
      <c r="S19" s="4">
        <v>11405200</v>
      </c>
      <c r="T19" s="4">
        <f t="shared" si="2"/>
        <v>9094070</v>
      </c>
      <c r="U19" s="4">
        <f t="shared" si="6"/>
        <v>5149800</v>
      </c>
      <c r="V19" s="5">
        <v>1.7399999999999999E-2</v>
      </c>
    </row>
    <row r="20" spans="1:22" x14ac:dyDescent="0.2">
      <c r="A20" s="16" t="s">
        <v>334</v>
      </c>
      <c r="B20" s="4">
        <v>1559270</v>
      </c>
      <c r="C20" s="4">
        <v>5380842</v>
      </c>
      <c r="D20" s="4">
        <v>-3821572</v>
      </c>
      <c r="E20" s="4">
        <v>-165695960000</v>
      </c>
      <c r="F20" s="4">
        <f t="shared" si="4"/>
        <v>-4102352084727</v>
      </c>
      <c r="G20" s="4">
        <v>0</v>
      </c>
      <c r="H20" s="4">
        <v>0</v>
      </c>
      <c r="I20" s="4">
        <v>0</v>
      </c>
      <c r="J20" s="4">
        <v>-1500420000</v>
      </c>
      <c r="K20">
        <f t="shared" si="5"/>
        <v>-28048415000</v>
      </c>
      <c r="L20" s="4">
        <v>4042</v>
      </c>
      <c r="M20" s="4">
        <v>3656</v>
      </c>
      <c r="N20" s="4">
        <v>666</v>
      </c>
      <c r="O20" s="4">
        <v>529</v>
      </c>
      <c r="P20" s="4">
        <v>6613700</v>
      </c>
      <c r="Q20" s="4">
        <v>5601300</v>
      </c>
      <c r="R20" s="5">
        <v>-1.1000000000000001E-3</v>
      </c>
      <c r="S20" s="4">
        <v>13322300</v>
      </c>
      <c r="T20" s="4">
        <f t="shared" si="2"/>
        <v>8867970</v>
      </c>
      <c r="U20" s="4">
        <f t="shared" si="6"/>
        <v>5149800</v>
      </c>
      <c r="V20" s="5">
        <v>2.29E-2</v>
      </c>
    </row>
    <row r="21" spans="1:22" x14ac:dyDescent="0.2">
      <c r="A21" s="16" t="s">
        <v>333</v>
      </c>
      <c r="B21" s="4">
        <v>489000</v>
      </c>
      <c r="C21" s="4">
        <v>3322200</v>
      </c>
      <c r="D21" s="4">
        <v>-2833200</v>
      </c>
      <c r="E21" s="4">
        <v>-121064800000</v>
      </c>
      <c r="F21" s="4">
        <f t="shared" si="4"/>
        <v>-3936656124727</v>
      </c>
      <c r="G21" s="4">
        <v>0</v>
      </c>
      <c r="H21" s="4">
        <v>0</v>
      </c>
      <c r="I21" s="4">
        <v>0</v>
      </c>
      <c r="J21" s="4">
        <v>-1500420000</v>
      </c>
      <c r="K21">
        <f t="shared" si="5"/>
        <v>-26547995000</v>
      </c>
      <c r="L21" s="4">
        <v>2578</v>
      </c>
      <c r="M21" s="4">
        <v>2902</v>
      </c>
      <c r="N21" s="4">
        <v>386</v>
      </c>
      <c r="O21" s="4">
        <v>361</v>
      </c>
      <c r="P21" s="4">
        <v>3204500</v>
      </c>
      <c r="Q21" s="4">
        <v>4125900</v>
      </c>
      <c r="R21" s="5">
        <v>5.8999999999999999E-3</v>
      </c>
      <c r="S21" s="4">
        <v>8858800</v>
      </c>
      <c r="T21" s="4">
        <f t="shared" si="2"/>
        <v>8610410</v>
      </c>
      <c r="U21" s="4">
        <f t="shared" si="6"/>
        <v>5149800</v>
      </c>
      <c r="V21" s="5">
        <v>1.1699999999999999E-2</v>
      </c>
    </row>
    <row r="22" spans="1:22" x14ac:dyDescent="0.2">
      <c r="A22" s="16" t="s">
        <v>332</v>
      </c>
      <c r="B22" s="4">
        <v>1494737</v>
      </c>
      <c r="C22" s="4">
        <v>969615</v>
      </c>
      <c r="D22" s="4">
        <v>525122</v>
      </c>
      <c r="E22" s="4">
        <v>22415600000</v>
      </c>
      <c r="F22" s="4">
        <f t="shared" si="4"/>
        <v>-3815591324727</v>
      </c>
      <c r="K22">
        <f t="shared" si="5"/>
        <v>-25047575000</v>
      </c>
      <c r="L22" s="4">
        <v>1967</v>
      </c>
      <c r="M22" s="4">
        <v>2357</v>
      </c>
      <c r="N22" s="4">
        <v>108</v>
      </c>
      <c r="O22" s="4">
        <v>187</v>
      </c>
      <c r="P22" s="4">
        <v>1784800</v>
      </c>
      <c r="Q22" s="4">
        <v>2572500</v>
      </c>
      <c r="R22" s="5">
        <v>3.5999999999999999E-3</v>
      </c>
      <c r="S22" s="4">
        <v>5149800</v>
      </c>
      <c r="T22" s="4">
        <f t="shared" si="2"/>
        <v>8821300</v>
      </c>
      <c r="U22" s="4">
        <f t="shared" si="6"/>
        <v>6139000</v>
      </c>
      <c r="V22" s="5">
        <v>1.29E-2</v>
      </c>
    </row>
    <row r="23" spans="1:22" x14ac:dyDescent="0.2">
      <c r="A23" s="16" t="s">
        <v>331</v>
      </c>
      <c r="B23" s="4">
        <v>1978837</v>
      </c>
      <c r="C23" s="4">
        <v>881919</v>
      </c>
      <c r="D23" s="4">
        <v>1096918</v>
      </c>
      <c r="E23" s="4">
        <v>46811610000</v>
      </c>
      <c r="F23" s="4">
        <f t="shared" si="4"/>
        <v>-3838006924727</v>
      </c>
      <c r="G23" s="4">
        <v>0</v>
      </c>
      <c r="H23" s="4">
        <v>0</v>
      </c>
      <c r="I23" s="4">
        <v>0</v>
      </c>
      <c r="J23" s="4">
        <v>-2895740000</v>
      </c>
      <c r="K23">
        <f t="shared" si="5"/>
        <v>-25047575000</v>
      </c>
      <c r="L23" s="4">
        <v>2559</v>
      </c>
      <c r="M23" s="4">
        <v>3487</v>
      </c>
      <c r="N23" s="4">
        <v>232</v>
      </c>
      <c r="O23" s="4">
        <v>251</v>
      </c>
      <c r="P23" s="4">
        <v>2311900</v>
      </c>
      <c r="Q23" s="4">
        <v>3740800</v>
      </c>
      <c r="R23" s="5">
        <v>0</v>
      </c>
      <c r="S23" s="4">
        <v>6139000</v>
      </c>
      <c r="T23" s="4">
        <f t="shared" si="2"/>
        <v>8917400</v>
      </c>
      <c r="U23" s="4">
        <f t="shared" si="6"/>
        <v>7514700</v>
      </c>
      <c r="V23" s="5">
        <v>1.1699999999999999E-2</v>
      </c>
    </row>
    <row r="24" spans="1:22" x14ac:dyDescent="0.2">
      <c r="A24" s="16" t="s">
        <v>330</v>
      </c>
      <c r="B24" s="4">
        <v>799603</v>
      </c>
      <c r="C24" s="4">
        <v>1564715</v>
      </c>
      <c r="D24" s="4">
        <v>-765112</v>
      </c>
      <c r="E24" s="4">
        <v>-32872440000</v>
      </c>
      <c r="F24" s="4">
        <f t="shared" si="4"/>
        <v>-3884818534727</v>
      </c>
      <c r="K24">
        <f t="shared" si="5"/>
        <v>-22151835000</v>
      </c>
      <c r="L24" s="4">
        <v>3413</v>
      </c>
      <c r="M24" s="4">
        <v>4544</v>
      </c>
      <c r="N24" s="4">
        <v>299</v>
      </c>
      <c r="O24" s="4">
        <v>470</v>
      </c>
      <c r="P24" s="4">
        <v>3582900</v>
      </c>
      <c r="Q24" s="4">
        <v>5169100</v>
      </c>
      <c r="R24" s="5">
        <v>-1.52E-2</v>
      </c>
      <c r="S24" s="4">
        <v>9526300</v>
      </c>
      <c r="T24" s="4">
        <f t="shared" si="2"/>
        <v>9169650</v>
      </c>
      <c r="U24" s="4">
        <f t="shared" si="6"/>
        <v>6873900</v>
      </c>
      <c r="V24" s="5">
        <v>2.41E-2</v>
      </c>
    </row>
    <row r="25" spans="1:22" x14ac:dyDescent="0.2">
      <c r="A25" s="16" t="s">
        <v>329</v>
      </c>
      <c r="B25" s="4">
        <v>492703</v>
      </c>
      <c r="C25" s="4">
        <v>2548568</v>
      </c>
      <c r="D25" s="4">
        <v>-2055865</v>
      </c>
      <c r="E25" s="4">
        <v>-88668810000</v>
      </c>
      <c r="F25" s="4">
        <f t="shared" si="4"/>
        <v>-3851946094727</v>
      </c>
      <c r="G25" s="4">
        <v>0</v>
      </c>
      <c r="H25" s="4">
        <v>0</v>
      </c>
      <c r="I25" s="4">
        <v>0</v>
      </c>
      <c r="J25" s="4">
        <v>11197025000</v>
      </c>
      <c r="K25">
        <f t="shared" si="5"/>
        <v>-22151835000</v>
      </c>
      <c r="L25" s="4">
        <v>2706</v>
      </c>
      <c r="M25" s="4">
        <v>3130</v>
      </c>
      <c r="N25" s="4">
        <v>351</v>
      </c>
      <c r="O25" s="4">
        <v>352</v>
      </c>
      <c r="P25" s="4">
        <v>3362200</v>
      </c>
      <c r="Q25" s="4">
        <v>3600400</v>
      </c>
      <c r="R25" s="5">
        <v>2.3999999999999998E-3</v>
      </c>
      <c r="S25" s="4">
        <v>7514700</v>
      </c>
      <c r="T25" s="4">
        <f t="shared" si="2"/>
        <v>9099150</v>
      </c>
      <c r="U25" s="4">
        <f t="shared" si="6"/>
        <v>6873900</v>
      </c>
      <c r="V25" s="5">
        <v>1.04E-2</v>
      </c>
    </row>
    <row r="26" spans="1:22" x14ac:dyDescent="0.2">
      <c r="A26" s="16" t="s">
        <v>328</v>
      </c>
      <c r="B26" s="4">
        <v>315002</v>
      </c>
      <c r="C26" s="4">
        <v>5264450</v>
      </c>
      <c r="D26" s="4">
        <v>-4949448</v>
      </c>
      <c r="E26" s="4">
        <v>-215915230000</v>
      </c>
      <c r="F26" s="4">
        <f t="shared" si="4"/>
        <v>-3763277284727</v>
      </c>
      <c r="G26" s="4">
        <v>0</v>
      </c>
      <c r="H26" s="4">
        <v>0</v>
      </c>
      <c r="I26" s="4">
        <v>0</v>
      </c>
      <c r="J26" s="4">
        <v>-9619780000</v>
      </c>
      <c r="K26">
        <f t="shared" si="5"/>
        <v>-33348860000</v>
      </c>
      <c r="L26" s="4">
        <v>3091</v>
      </c>
      <c r="M26" s="4">
        <v>4465</v>
      </c>
      <c r="N26" s="4">
        <v>417</v>
      </c>
      <c r="O26" s="4">
        <v>575</v>
      </c>
      <c r="P26" s="4">
        <v>3945200</v>
      </c>
      <c r="Q26" s="4">
        <v>5833800</v>
      </c>
      <c r="R26" s="5">
        <v>-1.2699999999999999E-2</v>
      </c>
      <c r="S26" s="4">
        <v>11882900</v>
      </c>
      <c r="T26" s="4">
        <f t="shared" si="2"/>
        <v>8860050</v>
      </c>
      <c r="U26" s="4">
        <f t="shared" si="6"/>
        <v>6283200</v>
      </c>
      <c r="V26" s="5">
        <v>3.3700000000000001E-2</v>
      </c>
    </row>
    <row r="27" spans="1:22" x14ac:dyDescent="0.2">
      <c r="A27" s="16" t="s">
        <v>327</v>
      </c>
      <c r="B27" s="4">
        <v>441320</v>
      </c>
      <c r="C27" s="4">
        <v>3301370</v>
      </c>
      <c r="D27" s="4">
        <v>-2860050</v>
      </c>
      <c r="E27" s="4">
        <v>-124899670000</v>
      </c>
      <c r="F27" s="4">
        <f t="shared" si="4"/>
        <v>-3547362054727</v>
      </c>
      <c r="G27" s="4">
        <v>0</v>
      </c>
      <c r="H27" s="4">
        <v>0</v>
      </c>
      <c r="I27" s="4">
        <v>0</v>
      </c>
      <c r="J27" s="4">
        <v>-9711275000</v>
      </c>
      <c r="K27">
        <f t="shared" si="5"/>
        <v>-23729080000</v>
      </c>
      <c r="L27" s="4">
        <v>2429</v>
      </c>
      <c r="M27" s="4">
        <v>4233</v>
      </c>
      <c r="N27" s="4">
        <v>309</v>
      </c>
      <c r="O27" s="4">
        <v>359</v>
      </c>
      <c r="P27" s="4">
        <v>2855500</v>
      </c>
      <c r="Q27" s="4">
        <v>4469700</v>
      </c>
      <c r="R27" s="5">
        <v>-6.8000000000000005E-3</v>
      </c>
      <c r="S27" s="4">
        <v>7690200</v>
      </c>
      <c r="T27" s="4">
        <f t="shared" si="2"/>
        <v>9477180</v>
      </c>
      <c r="U27" s="4">
        <f t="shared" si="6"/>
        <v>6283200</v>
      </c>
      <c r="V27" s="5">
        <v>2.1499999999999998E-2</v>
      </c>
    </row>
    <row r="28" spans="1:22" x14ac:dyDescent="0.2">
      <c r="A28" s="16" t="s">
        <v>326</v>
      </c>
      <c r="B28" s="4">
        <v>1363600</v>
      </c>
      <c r="C28" s="4">
        <v>2558160</v>
      </c>
      <c r="D28" s="4">
        <v>-1194560</v>
      </c>
      <c r="E28" s="4">
        <v>-52778020000</v>
      </c>
      <c r="F28" s="4">
        <f t="shared" si="4"/>
        <v>-3422462384727</v>
      </c>
      <c r="G28" s="4">
        <v>0</v>
      </c>
      <c r="H28" s="4">
        <v>0</v>
      </c>
      <c r="I28" s="4">
        <v>0</v>
      </c>
      <c r="J28" s="4">
        <v>-9630440000</v>
      </c>
      <c r="K28">
        <f t="shared" si="5"/>
        <v>-14017805000</v>
      </c>
      <c r="L28" s="4">
        <v>2490</v>
      </c>
      <c r="M28" s="4">
        <v>3096</v>
      </c>
      <c r="N28" s="4">
        <v>380</v>
      </c>
      <c r="O28" s="4">
        <v>394</v>
      </c>
      <c r="P28" s="4">
        <v>3474800</v>
      </c>
      <c r="Q28" s="4">
        <v>3556100</v>
      </c>
      <c r="R28" s="5">
        <v>0</v>
      </c>
      <c r="S28" s="4">
        <v>13982800</v>
      </c>
      <c r="T28" s="4">
        <f t="shared" si="2"/>
        <v>10102940</v>
      </c>
      <c r="U28" s="4">
        <f t="shared" si="6"/>
        <v>6283200</v>
      </c>
      <c r="V28" s="5">
        <v>1.8000000000000002E-2</v>
      </c>
    </row>
    <row r="29" spans="1:22" x14ac:dyDescent="0.2">
      <c r="A29" s="16" t="s">
        <v>325</v>
      </c>
      <c r="B29" s="4">
        <v>879000</v>
      </c>
      <c r="C29" s="4">
        <v>1821409</v>
      </c>
      <c r="D29" s="4">
        <v>-942409</v>
      </c>
      <c r="E29" s="4">
        <v>-41104890000</v>
      </c>
      <c r="F29" s="4">
        <f t="shared" si="4"/>
        <v>-3369684364727</v>
      </c>
      <c r="G29" s="4">
        <v>0</v>
      </c>
      <c r="H29" s="4">
        <v>0</v>
      </c>
      <c r="I29" s="4">
        <v>0</v>
      </c>
      <c r="J29" s="4">
        <v>20194215000</v>
      </c>
      <c r="K29">
        <f t="shared" si="5"/>
        <v>-4387365000</v>
      </c>
      <c r="L29" s="4">
        <v>3275</v>
      </c>
      <c r="M29" s="4">
        <v>2438</v>
      </c>
      <c r="N29" s="4">
        <v>363</v>
      </c>
      <c r="O29" s="4">
        <v>329</v>
      </c>
      <c r="P29" s="4">
        <v>3463100</v>
      </c>
      <c r="Q29" s="4">
        <v>3082500</v>
      </c>
      <c r="R29" s="5">
        <v>1.2699999999999999E-2</v>
      </c>
      <c r="S29" s="4">
        <v>6873900</v>
      </c>
      <c r="T29" s="4">
        <f t="shared" si="2"/>
        <v>10017990</v>
      </c>
      <c r="U29" s="4">
        <f t="shared" si="6"/>
        <v>6283200</v>
      </c>
      <c r="V29" s="5">
        <v>2.0400000000000001E-2</v>
      </c>
    </row>
    <row r="30" spans="1:22" x14ac:dyDescent="0.2">
      <c r="A30" s="16" t="s">
        <v>324</v>
      </c>
      <c r="B30" s="4">
        <v>758294</v>
      </c>
      <c r="C30" s="4">
        <v>5583850</v>
      </c>
      <c r="D30" s="4">
        <v>-4825556</v>
      </c>
      <c r="E30" s="4">
        <v>-211387070000</v>
      </c>
      <c r="F30" s="4">
        <f t="shared" si="4"/>
        <v>-3328579474727</v>
      </c>
      <c r="G30" s="4">
        <v>0</v>
      </c>
      <c r="H30" s="4">
        <v>0</v>
      </c>
      <c r="I30" s="4">
        <v>0</v>
      </c>
      <c r="J30" s="4">
        <v>5694400000</v>
      </c>
      <c r="K30">
        <f t="shared" si="5"/>
        <v>-24581580000</v>
      </c>
      <c r="L30" s="4">
        <v>3418</v>
      </c>
      <c r="M30" s="4">
        <v>6029</v>
      </c>
      <c r="N30" s="4">
        <v>320</v>
      </c>
      <c r="O30" s="4">
        <v>560</v>
      </c>
      <c r="P30" s="4">
        <v>3761400</v>
      </c>
      <c r="Q30" s="4">
        <v>6585900</v>
      </c>
      <c r="R30" s="5">
        <v>-2.3E-2</v>
      </c>
      <c r="S30" s="4">
        <v>11061300</v>
      </c>
      <c r="T30" s="4">
        <f t="shared" si="2"/>
        <v>9351970</v>
      </c>
      <c r="U30" s="4">
        <f t="shared" si="6"/>
        <v>6283200</v>
      </c>
      <c r="V30" s="5">
        <v>2.9100000000000001E-2</v>
      </c>
    </row>
    <row r="31" spans="1:22" x14ac:dyDescent="0.2">
      <c r="A31" s="16" t="s">
        <v>323</v>
      </c>
      <c r="B31" s="4">
        <v>993900</v>
      </c>
      <c r="C31" s="4">
        <v>1515962</v>
      </c>
      <c r="D31" s="4">
        <v>-522062</v>
      </c>
      <c r="E31" s="4">
        <v>-23254800000</v>
      </c>
      <c r="F31" s="4">
        <f t="shared" si="4"/>
        <v>-3117192404727</v>
      </c>
      <c r="G31" s="4">
        <v>0</v>
      </c>
      <c r="H31" s="4">
        <v>0</v>
      </c>
      <c r="I31" s="4">
        <v>0</v>
      </c>
      <c r="J31" s="4">
        <v>-15083005000</v>
      </c>
      <c r="K31">
        <f t="shared" si="5"/>
        <v>-30275980000</v>
      </c>
      <c r="L31" s="4">
        <v>1910</v>
      </c>
      <c r="M31" s="4">
        <v>2652</v>
      </c>
      <c r="N31" s="4">
        <v>285</v>
      </c>
      <c r="O31" s="4">
        <v>348</v>
      </c>
      <c r="P31" s="4">
        <v>2495600</v>
      </c>
      <c r="Q31" s="4">
        <v>3408600</v>
      </c>
      <c r="R31" s="5">
        <v>4.5999999999999999E-3</v>
      </c>
      <c r="S31" s="4">
        <v>6283200</v>
      </c>
      <c r="T31" s="4">
        <f t="shared" si="2"/>
        <v>9100540</v>
      </c>
      <c r="U31" s="4">
        <f t="shared" si="6"/>
        <v>6809700</v>
      </c>
      <c r="V31" s="5">
        <v>2.0099999999999996E-2</v>
      </c>
    </row>
    <row r="32" spans="1:22" x14ac:dyDescent="0.2">
      <c r="A32" s="16" t="s">
        <v>322</v>
      </c>
      <c r="B32" s="4">
        <v>2491700</v>
      </c>
      <c r="C32" s="4">
        <v>2580459</v>
      </c>
      <c r="D32" s="4">
        <v>-88759</v>
      </c>
      <c r="E32" s="4">
        <v>-3822850000</v>
      </c>
      <c r="F32" s="4">
        <f t="shared" si="4"/>
        <v>-3093937604727</v>
      </c>
      <c r="G32" s="4">
        <v>0</v>
      </c>
      <c r="H32" s="4">
        <v>0</v>
      </c>
      <c r="I32" s="4">
        <v>0</v>
      </c>
      <c r="J32" s="4">
        <v>-15083005000</v>
      </c>
      <c r="K32">
        <f t="shared" si="5"/>
        <v>-15192975000</v>
      </c>
      <c r="L32" s="4">
        <v>1958</v>
      </c>
      <c r="M32" s="4">
        <v>2369</v>
      </c>
      <c r="N32" s="4">
        <v>330</v>
      </c>
      <c r="O32" s="4">
        <v>357</v>
      </c>
      <c r="P32" s="4">
        <v>2832300</v>
      </c>
      <c r="Q32" s="4">
        <v>3307700</v>
      </c>
      <c r="R32" s="5">
        <v>1.9699999999999999E-2</v>
      </c>
      <c r="S32" s="4">
        <v>7258700</v>
      </c>
      <c r="T32" s="4">
        <f t="shared" si="2"/>
        <v>8930400</v>
      </c>
      <c r="U32" s="4">
        <f t="shared" si="6"/>
        <v>6809700</v>
      </c>
      <c r="V32" s="5">
        <v>2.0400000000000001E-2</v>
      </c>
    </row>
    <row r="33" spans="1:22" x14ac:dyDescent="0.2">
      <c r="A33" s="16" t="s">
        <v>321</v>
      </c>
      <c r="B33" s="4">
        <v>2304487</v>
      </c>
      <c r="C33" s="4">
        <v>2440738</v>
      </c>
      <c r="D33" s="4">
        <v>-136251</v>
      </c>
      <c r="E33" s="4">
        <v>-5828220000</v>
      </c>
      <c r="F33" s="4">
        <f t="shared" si="4"/>
        <v>-3090114754727</v>
      </c>
      <c r="G33" s="4">
        <v>0</v>
      </c>
      <c r="H33" s="4">
        <v>0</v>
      </c>
      <c r="I33" s="4">
        <v>0</v>
      </c>
      <c r="J33" s="4">
        <v>12968780000</v>
      </c>
      <c r="K33">
        <f t="shared" si="5"/>
        <v>-109970000</v>
      </c>
      <c r="L33" s="4">
        <v>2565</v>
      </c>
      <c r="M33" s="4">
        <v>2729</v>
      </c>
      <c r="N33" s="4">
        <v>297</v>
      </c>
      <c r="O33" s="4">
        <v>437</v>
      </c>
      <c r="P33" s="4">
        <v>2696600</v>
      </c>
      <c r="Q33" s="4">
        <v>4122100</v>
      </c>
      <c r="R33" s="5">
        <v>1.1999999999999999E-3</v>
      </c>
      <c r="S33" s="4">
        <v>7100000</v>
      </c>
      <c r="T33" s="4">
        <f t="shared" si="2"/>
        <v>9342540</v>
      </c>
      <c r="U33" s="4">
        <f t="shared" si="6"/>
        <v>6809700</v>
      </c>
      <c r="V33" s="5">
        <v>1.72E-2</v>
      </c>
    </row>
    <row r="34" spans="1:22" x14ac:dyDescent="0.2">
      <c r="A34" s="16" t="s">
        <v>320</v>
      </c>
      <c r="B34" s="4">
        <v>1072600</v>
      </c>
      <c r="C34" s="4">
        <v>1039000</v>
      </c>
      <c r="D34" s="4">
        <v>33600</v>
      </c>
      <c r="E34" s="4">
        <v>1432170000</v>
      </c>
      <c r="F34" s="4">
        <f t="shared" si="4"/>
        <v>-3084286534727</v>
      </c>
      <c r="G34" s="4">
        <v>0</v>
      </c>
      <c r="H34" s="4">
        <v>0</v>
      </c>
      <c r="I34" s="4">
        <v>0</v>
      </c>
      <c r="J34" s="4">
        <v>11978435000</v>
      </c>
      <c r="K34">
        <f t="shared" si="5"/>
        <v>-13078750000</v>
      </c>
      <c r="L34" s="4">
        <v>3813</v>
      </c>
      <c r="M34" s="4">
        <v>5566</v>
      </c>
      <c r="N34" s="4">
        <v>354</v>
      </c>
      <c r="O34" s="4">
        <v>632</v>
      </c>
      <c r="P34" s="4">
        <v>4063000</v>
      </c>
      <c r="Q34" s="4">
        <v>7619900</v>
      </c>
      <c r="R34" s="5">
        <v>-3.4599999999999999E-2</v>
      </c>
      <c r="S34" s="4">
        <v>12048800</v>
      </c>
      <c r="T34" s="4">
        <f t="shared" si="2"/>
        <v>8723590</v>
      </c>
      <c r="U34" s="4">
        <f t="shared" si="6"/>
        <v>6024400</v>
      </c>
      <c r="V34" s="5">
        <v>4.1100000000000005E-2</v>
      </c>
    </row>
    <row r="35" spans="1:22" x14ac:dyDescent="0.2">
      <c r="A35" s="16" t="s">
        <v>319</v>
      </c>
      <c r="B35" s="4">
        <v>2106879</v>
      </c>
      <c r="C35" s="4">
        <v>1846629</v>
      </c>
      <c r="D35" s="4">
        <v>260250</v>
      </c>
      <c r="E35" s="4">
        <v>11688980000</v>
      </c>
      <c r="F35" s="4">
        <f t="shared" si="4"/>
        <v>-3085718704727</v>
      </c>
      <c r="G35" s="4">
        <v>0</v>
      </c>
      <c r="H35" s="4">
        <v>0</v>
      </c>
      <c r="I35" s="4">
        <v>0</v>
      </c>
      <c r="J35" s="4">
        <v>-1899820000</v>
      </c>
      <c r="K35">
        <f t="shared" si="5"/>
        <v>-25057185000</v>
      </c>
      <c r="L35" s="4">
        <v>3229</v>
      </c>
      <c r="M35" s="4">
        <v>2688</v>
      </c>
      <c r="N35" s="4">
        <v>269</v>
      </c>
      <c r="O35" s="4">
        <v>299</v>
      </c>
      <c r="P35" s="4">
        <v>3306300</v>
      </c>
      <c r="Q35" s="4">
        <v>3171000</v>
      </c>
      <c r="R35" s="5">
        <v>-4.4000000000000003E-3</v>
      </c>
      <c r="S35" s="4">
        <v>6809700</v>
      </c>
      <c r="T35" s="4">
        <f t="shared" si="2"/>
        <v>8753340</v>
      </c>
      <c r="U35" s="4">
        <f t="shared" si="6"/>
        <v>4401100</v>
      </c>
      <c r="V35" s="5">
        <v>1.44E-2</v>
      </c>
    </row>
    <row r="36" spans="1:22" x14ac:dyDescent="0.2">
      <c r="A36" s="16" t="s">
        <v>318</v>
      </c>
      <c r="B36" s="4">
        <v>1884124</v>
      </c>
      <c r="C36" s="4">
        <v>1292770</v>
      </c>
      <c r="D36" s="4">
        <v>591354</v>
      </c>
      <c r="E36" s="4">
        <v>26799640000</v>
      </c>
      <c r="F36" s="4">
        <f t="shared" si="4"/>
        <v>-3097407684727</v>
      </c>
      <c r="G36" s="4">
        <v>0</v>
      </c>
      <c r="H36" s="4">
        <v>0</v>
      </c>
      <c r="I36" s="4">
        <v>0</v>
      </c>
      <c r="J36" s="4">
        <v>-7221150000</v>
      </c>
      <c r="K36">
        <f t="shared" si="5"/>
        <v>-23157365000</v>
      </c>
      <c r="L36" s="4">
        <v>3603</v>
      </c>
      <c r="M36" s="4">
        <v>4078</v>
      </c>
      <c r="N36" s="4">
        <v>363</v>
      </c>
      <c r="O36" s="4">
        <v>503</v>
      </c>
      <c r="P36" s="4">
        <v>3846300</v>
      </c>
      <c r="Q36" s="4">
        <v>4538200</v>
      </c>
      <c r="R36" s="5">
        <v>-2.5499999999999998E-2</v>
      </c>
      <c r="S36" s="4">
        <v>9491900</v>
      </c>
      <c r="T36" s="4">
        <f t="shared" si="2"/>
        <v>8441060</v>
      </c>
      <c r="U36" s="4">
        <f t="shared" si="6"/>
        <v>3768900</v>
      </c>
      <c r="V36" s="5">
        <v>2.8199999999999999E-2</v>
      </c>
    </row>
    <row r="37" spans="1:22" x14ac:dyDescent="0.2">
      <c r="A37" s="16" t="s">
        <v>317</v>
      </c>
      <c r="B37" s="4">
        <v>5154323</v>
      </c>
      <c r="C37" s="4">
        <v>2568970</v>
      </c>
      <c r="D37" s="4">
        <v>2585353</v>
      </c>
      <c r="E37" s="4">
        <v>119436410000</v>
      </c>
      <c r="F37" s="4">
        <f t="shared" si="4"/>
        <v>-3124207324727</v>
      </c>
      <c r="G37" s="4">
        <v>0</v>
      </c>
      <c r="H37" s="4">
        <v>0</v>
      </c>
      <c r="I37" s="4">
        <v>0</v>
      </c>
      <c r="J37" s="4">
        <v>-20143995000</v>
      </c>
      <c r="K37">
        <f t="shared" si="5"/>
        <v>-15936215000</v>
      </c>
      <c r="L37" s="4">
        <v>5721</v>
      </c>
      <c r="M37" s="4">
        <v>3865</v>
      </c>
      <c r="N37" s="4">
        <v>708</v>
      </c>
      <c r="O37" s="4">
        <v>573</v>
      </c>
      <c r="P37" s="4">
        <v>6616800</v>
      </c>
      <c r="Q37" s="4">
        <v>5853100</v>
      </c>
      <c r="R37" s="5">
        <v>1.32E-2</v>
      </c>
      <c r="S37" s="4">
        <v>13861500</v>
      </c>
      <c r="T37" s="4">
        <f t="shared" si="2"/>
        <v>7345740</v>
      </c>
      <c r="U37" s="4">
        <f t="shared" si="6"/>
        <v>3768900</v>
      </c>
      <c r="V37" s="5">
        <v>1.83E-2</v>
      </c>
    </row>
    <row r="38" spans="1:22" x14ac:dyDescent="0.2">
      <c r="A38" s="16" t="s">
        <v>316</v>
      </c>
      <c r="B38" s="4">
        <v>4724157</v>
      </c>
      <c r="C38" s="4">
        <v>354949</v>
      </c>
      <c r="D38" s="4">
        <v>4369208</v>
      </c>
      <c r="E38" s="4">
        <v>193819070000</v>
      </c>
      <c r="F38" s="4">
        <f t="shared" si="4"/>
        <v>-3243643734727</v>
      </c>
      <c r="G38" s="4">
        <v>0</v>
      </c>
      <c r="H38" s="4">
        <v>0</v>
      </c>
      <c r="I38" s="4">
        <v>0</v>
      </c>
      <c r="J38" s="4">
        <v>-4777945000</v>
      </c>
      <c r="K38">
        <f t="shared" si="5"/>
        <v>4207780000</v>
      </c>
      <c r="L38" s="4">
        <v>8879</v>
      </c>
      <c r="M38" s="4">
        <v>4814</v>
      </c>
      <c r="N38" s="4">
        <v>1243</v>
      </c>
      <c r="O38" s="4">
        <v>684</v>
      </c>
      <c r="P38" s="4">
        <v>13069800</v>
      </c>
      <c r="Q38" s="4">
        <v>6691500</v>
      </c>
      <c r="R38" s="5">
        <v>6.6799999999999998E-2</v>
      </c>
      <c r="S38" s="4">
        <v>20240400</v>
      </c>
      <c r="T38" s="4">
        <f t="shared" si="2"/>
        <v>5642920</v>
      </c>
      <c r="U38" s="4">
        <f t="shared" si="6"/>
        <v>3768900</v>
      </c>
      <c r="V38" s="5">
        <v>6.0299999999999999E-2</v>
      </c>
    </row>
    <row r="39" spans="1:22" x14ac:dyDescent="0.2">
      <c r="A39" s="16" t="s">
        <v>315</v>
      </c>
      <c r="B39" s="4">
        <v>712406</v>
      </c>
      <c r="C39" s="4">
        <v>380245</v>
      </c>
      <c r="D39" s="4">
        <v>332161</v>
      </c>
      <c r="E39" s="4">
        <v>14165420000</v>
      </c>
      <c r="F39" s="4">
        <f t="shared" ref="F39:F44" si="7">E39+F40</f>
        <v>-3437462804727</v>
      </c>
      <c r="G39" s="4">
        <v>0</v>
      </c>
      <c r="H39" s="4">
        <v>0</v>
      </c>
      <c r="I39" s="4">
        <v>0</v>
      </c>
      <c r="J39" s="4">
        <v>-17698340000</v>
      </c>
      <c r="K39">
        <f t="shared" ref="K39:K44" si="8">K40+J39</f>
        <v>8985725000</v>
      </c>
      <c r="L39" s="4">
        <v>3160</v>
      </c>
      <c r="M39" s="4">
        <v>1629</v>
      </c>
      <c r="N39" s="4">
        <v>340</v>
      </c>
      <c r="O39" s="4">
        <v>177</v>
      </c>
      <c r="P39" s="4">
        <v>3984700</v>
      </c>
      <c r="Q39" s="4">
        <v>2026100</v>
      </c>
      <c r="R39" s="5">
        <v>1.7899999999999999E-2</v>
      </c>
      <c r="S39" s="4">
        <v>6024400</v>
      </c>
      <c r="T39" s="4">
        <f t="shared" ref="T39:T44" si="9">AVERAGE(S40:S49)</f>
        <v>5754760</v>
      </c>
      <c r="U39" s="4">
        <f t="shared" ref="U39:U44" si="10">MIN(S40:S44)</f>
        <v>3768900</v>
      </c>
      <c r="V39" s="5">
        <v>1.9900000000000001E-2</v>
      </c>
    </row>
    <row r="40" spans="1:22" x14ac:dyDescent="0.2">
      <c r="A40" s="16" t="s">
        <v>314</v>
      </c>
      <c r="B40" s="4">
        <v>603775</v>
      </c>
      <c r="C40" s="4">
        <v>542717</v>
      </c>
      <c r="D40" s="4">
        <v>61058</v>
      </c>
      <c r="E40" s="4">
        <v>2562220000</v>
      </c>
      <c r="F40" s="4">
        <f t="shared" si="7"/>
        <v>-3451628224727</v>
      </c>
      <c r="G40" s="4">
        <v>0</v>
      </c>
      <c r="H40" s="4">
        <v>0</v>
      </c>
      <c r="I40" s="4">
        <v>0</v>
      </c>
      <c r="J40" s="4">
        <v>-17698340000</v>
      </c>
      <c r="K40">
        <f t="shared" si="8"/>
        <v>26684065000</v>
      </c>
      <c r="L40" s="4">
        <v>1744</v>
      </c>
      <c r="M40" s="4">
        <v>1658</v>
      </c>
      <c r="N40" s="4">
        <v>178</v>
      </c>
      <c r="O40" s="4">
        <v>244</v>
      </c>
      <c r="P40" s="4">
        <v>1882900</v>
      </c>
      <c r="Q40" s="4">
        <v>2255700</v>
      </c>
      <c r="R40" s="5">
        <v>3.5999999999999999E-3</v>
      </c>
      <c r="S40" s="4">
        <v>4401100</v>
      </c>
      <c r="T40" s="4">
        <f t="shared" si="9"/>
        <v>5548790</v>
      </c>
      <c r="U40" s="4">
        <f t="shared" si="10"/>
        <v>3768900</v>
      </c>
      <c r="V40" s="5">
        <v>9.4999999999999998E-3</v>
      </c>
    </row>
    <row r="41" spans="1:22" x14ac:dyDescent="0.2">
      <c r="A41" s="16" t="s">
        <v>310</v>
      </c>
      <c r="B41" s="4">
        <v>183100</v>
      </c>
      <c r="C41" s="4">
        <v>158800</v>
      </c>
      <c r="D41" s="4">
        <v>24300</v>
      </c>
      <c r="E41" s="4">
        <v>1002020000</v>
      </c>
      <c r="F41" s="4">
        <f t="shared" si="7"/>
        <v>-3454190444727</v>
      </c>
      <c r="G41" s="4">
        <v>0</v>
      </c>
      <c r="H41" s="4">
        <v>0</v>
      </c>
      <c r="I41" s="4">
        <v>0</v>
      </c>
      <c r="J41" s="4">
        <v>1933940000</v>
      </c>
      <c r="K41">
        <f t="shared" si="8"/>
        <v>44382405000</v>
      </c>
      <c r="L41" s="4">
        <v>1620</v>
      </c>
      <c r="M41" s="4">
        <v>1141</v>
      </c>
      <c r="N41" s="4">
        <v>220</v>
      </c>
      <c r="O41" s="4">
        <v>159</v>
      </c>
      <c r="P41" s="4">
        <v>2351200</v>
      </c>
      <c r="Q41" s="4">
        <v>1417400</v>
      </c>
      <c r="R41" s="5">
        <v>1.9599999999999999E-2</v>
      </c>
      <c r="S41" s="4">
        <v>3768900</v>
      </c>
      <c r="T41" s="4">
        <f t="shared" si="9"/>
        <v>5566020</v>
      </c>
      <c r="U41" s="4">
        <f t="shared" si="10"/>
        <v>5557300</v>
      </c>
      <c r="V41" s="5">
        <v>2.0400000000000001E-2</v>
      </c>
    </row>
    <row r="42" spans="1:22" x14ac:dyDescent="0.2">
      <c r="A42" s="16" t="s">
        <v>309</v>
      </c>
      <c r="B42" s="4">
        <v>29600</v>
      </c>
      <c r="C42" s="4">
        <v>2208020</v>
      </c>
      <c r="D42" s="4">
        <v>-2178420</v>
      </c>
      <c r="E42" s="4">
        <v>-89643420000</v>
      </c>
      <c r="F42" s="4">
        <f t="shared" si="7"/>
        <v>-3455192464727</v>
      </c>
      <c r="G42" s="4">
        <v>0</v>
      </c>
      <c r="H42" s="4">
        <v>0</v>
      </c>
      <c r="I42" s="4">
        <v>0</v>
      </c>
      <c r="J42" s="4">
        <v>6810580000</v>
      </c>
      <c r="K42">
        <f t="shared" si="8"/>
        <v>42448465000</v>
      </c>
      <c r="L42" s="4">
        <v>946</v>
      </c>
      <c r="M42" s="4">
        <v>2259</v>
      </c>
      <c r="N42" s="4">
        <v>131</v>
      </c>
      <c r="O42" s="4">
        <v>326</v>
      </c>
      <c r="P42" s="4">
        <v>1154600</v>
      </c>
      <c r="Q42" s="4">
        <v>3379300</v>
      </c>
      <c r="R42" s="5">
        <v>-6.0000000000000001E-3</v>
      </c>
      <c r="S42" s="4">
        <v>5557300</v>
      </c>
      <c r="T42" s="4">
        <f t="shared" si="9"/>
        <v>5535870</v>
      </c>
      <c r="U42" s="4">
        <f t="shared" si="10"/>
        <v>2908300</v>
      </c>
      <c r="V42" s="5">
        <v>1.09E-2</v>
      </c>
    </row>
    <row r="43" spans="1:22" x14ac:dyDescent="0.2">
      <c r="A43" s="16" t="s">
        <v>306</v>
      </c>
      <c r="B43" s="4">
        <v>264900</v>
      </c>
      <c r="C43" s="4">
        <v>221460</v>
      </c>
      <c r="D43" s="4">
        <v>43440</v>
      </c>
      <c r="E43" s="4">
        <v>1796060000</v>
      </c>
      <c r="F43" s="4">
        <f t="shared" si="7"/>
        <v>-3365549044727</v>
      </c>
      <c r="G43" s="4">
        <v>0</v>
      </c>
      <c r="H43" s="4">
        <v>0</v>
      </c>
      <c r="I43" s="4">
        <v>0</v>
      </c>
      <c r="J43" s="4">
        <v>1228145000</v>
      </c>
      <c r="K43">
        <f t="shared" si="8"/>
        <v>35637885000</v>
      </c>
      <c r="L43" s="4">
        <v>912</v>
      </c>
      <c r="M43" s="4">
        <v>1344</v>
      </c>
      <c r="N43" s="4">
        <v>151</v>
      </c>
      <c r="O43" s="4">
        <v>186</v>
      </c>
      <c r="P43" s="4">
        <v>1357200</v>
      </c>
      <c r="Q43" s="4">
        <v>1857000</v>
      </c>
      <c r="R43" s="5">
        <v>1.2999999999999999E-3</v>
      </c>
      <c r="S43" s="4">
        <v>11221400</v>
      </c>
      <c r="T43" s="4">
        <f t="shared" si="9"/>
        <v>4884640</v>
      </c>
      <c r="U43" s="4">
        <f t="shared" si="10"/>
        <v>2908300</v>
      </c>
      <c r="V43" s="5">
        <v>1.21E-2</v>
      </c>
    </row>
    <row r="44" spans="1:22" x14ac:dyDescent="0.2">
      <c r="A44" s="16" t="s">
        <v>305</v>
      </c>
      <c r="B44" s="4">
        <v>149300</v>
      </c>
      <c r="C44" s="4">
        <v>1122640</v>
      </c>
      <c r="D44" s="4">
        <v>-973340</v>
      </c>
      <c r="E44" s="4">
        <v>-40331720000</v>
      </c>
      <c r="F44" s="4">
        <f t="shared" si="7"/>
        <v>-3367345104727</v>
      </c>
      <c r="G44" s="4">
        <v>0</v>
      </c>
      <c r="H44" s="4">
        <v>0</v>
      </c>
      <c r="I44" s="4">
        <v>0</v>
      </c>
      <c r="J44" s="4">
        <v>-8226050000</v>
      </c>
      <c r="K44">
        <f t="shared" si="8"/>
        <v>34409740000</v>
      </c>
      <c r="L44" s="4">
        <v>1541</v>
      </c>
      <c r="M44" s="4">
        <v>1674</v>
      </c>
      <c r="N44" s="4">
        <v>232</v>
      </c>
      <c r="O44" s="4">
        <v>215</v>
      </c>
      <c r="P44" s="4">
        <v>2180500</v>
      </c>
      <c r="Q44" s="4">
        <v>3588300</v>
      </c>
      <c r="R44" s="5">
        <v>0</v>
      </c>
      <c r="S44" s="4">
        <v>5859300</v>
      </c>
      <c r="T44" s="4">
        <f t="shared" si="9"/>
        <v>4851850</v>
      </c>
      <c r="U44" s="4">
        <f t="shared" si="10"/>
        <v>2908300</v>
      </c>
      <c r="V44" s="5">
        <v>2.2599999999999999E-2</v>
      </c>
    </row>
    <row r="45" spans="1:22" x14ac:dyDescent="0.2">
      <c r="A45" s="16" t="s">
        <v>304</v>
      </c>
      <c r="B45" s="4">
        <v>403530</v>
      </c>
      <c r="C45" s="4">
        <v>2161460</v>
      </c>
      <c r="D45" s="4">
        <v>-1757930</v>
      </c>
      <c r="E45" s="4">
        <v>-72457970507</v>
      </c>
      <c r="F45" s="4">
        <f t="shared" ref="F45:F55" si="11">E45+F46</f>
        <v>-3327013384727</v>
      </c>
      <c r="G45" s="4">
        <v>0</v>
      </c>
      <c r="H45" s="4">
        <v>0</v>
      </c>
      <c r="I45" s="4">
        <v>0</v>
      </c>
      <c r="J45" s="4">
        <v>-6870815000</v>
      </c>
      <c r="K45">
        <f t="shared" ref="K45:K55" si="12">K46+J45</f>
        <v>42635790000</v>
      </c>
      <c r="L45" s="4">
        <v>2195</v>
      </c>
      <c r="M45" s="4">
        <v>2879</v>
      </c>
      <c r="N45" s="4">
        <v>333</v>
      </c>
      <c r="O45" s="4">
        <v>360</v>
      </c>
      <c r="P45" s="4">
        <v>3195200</v>
      </c>
      <c r="Q45" s="4">
        <v>3712400</v>
      </c>
      <c r="R45" s="5">
        <v>-7.1999999999999998E-3</v>
      </c>
      <c r="S45" s="4">
        <v>7107200</v>
      </c>
      <c r="T45" s="4">
        <f t="shared" ref="T45:T61" si="13">AVERAGE(S46:S55)</f>
        <v>5035010</v>
      </c>
      <c r="U45" s="4">
        <f t="shared" ref="U45:U55" si="14">MIN(S46:S50)</f>
        <v>2341400</v>
      </c>
      <c r="V45" s="5">
        <v>9.7000000000000003E-3</v>
      </c>
    </row>
    <row r="46" spans="1:22" x14ac:dyDescent="0.2">
      <c r="A46" s="16" t="s">
        <v>303</v>
      </c>
      <c r="B46" s="4">
        <v>573490</v>
      </c>
      <c r="C46" s="4">
        <v>798324</v>
      </c>
      <c r="D46" s="4">
        <v>-224834</v>
      </c>
      <c r="E46" s="4">
        <v>-9194050000</v>
      </c>
      <c r="F46" s="4">
        <f t="shared" si="11"/>
        <v>-3254555414220</v>
      </c>
      <c r="G46" s="4">
        <v>0</v>
      </c>
      <c r="H46" s="4">
        <v>0</v>
      </c>
      <c r="I46" s="4">
        <v>0</v>
      </c>
      <c r="J46" s="4">
        <v>23596615000</v>
      </c>
      <c r="K46">
        <f t="shared" si="12"/>
        <v>49506605000</v>
      </c>
      <c r="L46" s="4">
        <v>1601</v>
      </c>
      <c r="M46" s="4">
        <v>2646</v>
      </c>
      <c r="N46" s="4">
        <v>229</v>
      </c>
      <c r="O46" s="4">
        <v>344</v>
      </c>
      <c r="P46" s="4">
        <v>2127100</v>
      </c>
      <c r="Q46" s="4">
        <v>3497100</v>
      </c>
      <c r="R46" s="5">
        <v>-1.2E-2</v>
      </c>
      <c r="S46" s="4">
        <v>6369100</v>
      </c>
      <c r="T46" s="4">
        <f t="shared" si="13"/>
        <v>5032668.4000000004</v>
      </c>
      <c r="U46" s="4">
        <f t="shared" si="14"/>
        <v>2341400</v>
      </c>
      <c r="V46" s="5">
        <v>1.78E-2</v>
      </c>
    </row>
    <row r="47" spans="1:22" x14ac:dyDescent="0.2">
      <c r="A47" s="16" t="s">
        <v>299</v>
      </c>
      <c r="B47" s="4">
        <v>131220</v>
      </c>
      <c r="C47" s="4">
        <v>791960</v>
      </c>
      <c r="D47" s="4">
        <v>-660740</v>
      </c>
      <c r="E47" s="4">
        <v>-27733740000</v>
      </c>
      <c r="F47" s="4">
        <f t="shared" si="11"/>
        <v>-3245361364220</v>
      </c>
      <c r="G47" s="4">
        <v>0</v>
      </c>
      <c r="H47" s="4">
        <v>0</v>
      </c>
      <c r="I47" s="4">
        <v>0</v>
      </c>
      <c r="J47" s="4">
        <v>23596615000</v>
      </c>
      <c r="K47">
        <f t="shared" si="12"/>
        <v>25909990000</v>
      </c>
      <c r="L47" s="4">
        <v>977</v>
      </c>
      <c r="M47" s="4">
        <v>1072</v>
      </c>
      <c r="N47" s="4">
        <v>150</v>
      </c>
      <c r="O47" s="4">
        <v>130</v>
      </c>
      <c r="P47" s="4">
        <v>1603300</v>
      </c>
      <c r="Q47" s="4">
        <v>1305000</v>
      </c>
      <c r="R47" s="5">
        <v>4.7999999999999996E-3</v>
      </c>
      <c r="S47" s="4">
        <v>2908300</v>
      </c>
      <c r="T47" s="4">
        <f t="shared" si="13"/>
        <v>5119512.5999999996</v>
      </c>
      <c r="U47" s="4">
        <f t="shared" si="14"/>
        <v>2341400</v>
      </c>
      <c r="V47" s="5">
        <v>1.4199999999999999E-2</v>
      </c>
    </row>
    <row r="48" spans="1:22" x14ac:dyDescent="0.2">
      <c r="A48" s="16" t="s">
        <v>298</v>
      </c>
      <c r="B48" s="4">
        <v>195300</v>
      </c>
      <c r="C48" s="4">
        <v>388321</v>
      </c>
      <c r="D48" s="4">
        <v>-193021</v>
      </c>
      <c r="E48" s="4">
        <v>-8108470000</v>
      </c>
      <c r="F48" s="4">
        <f t="shared" si="11"/>
        <v>-3217627624220</v>
      </c>
      <c r="G48" s="4">
        <v>0</v>
      </c>
      <c r="H48" s="4">
        <v>0</v>
      </c>
      <c r="I48" s="4">
        <v>0</v>
      </c>
      <c r="J48" s="4">
        <v>5983800000</v>
      </c>
      <c r="K48">
        <f t="shared" si="12"/>
        <v>2313375000</v>
      </c>
      <c r="L48" s="4">
        <v>787</v>
      </c>
      <c r="M48" s="4">
        <v>2019</v>
      </c>
      <c r="N48" s="4">
        <v>95</v>
      </c>
      <c r="O48" s="4">
        <v>159</v>
      </c>
      <c r="P48" s="4">
        <v>1085400</v>
      </c>
      <c r="Q48" s="4">
        <v>1824700</v>
      </c>
      <c r="R48" s="5">
        <v>-4.6999999999999993E-3</v>
      </c>
      <c r="S48" s="4">
        <v>3212200</v>
      </c>
      <c r="T48" s="4">
        <f t="shared" si="13"/>
        <v>5113417.5</v>
      </c>
      <c r="U48" s="4">
        <f t="shared" si="14"/>
        <v>2341400</v>
      </c>
      <c r="V48" s="5">
        <v>1.1899999999999999E-2</v>
      </c>
    </row>
    <row r="49" spans="1:22" x14ac:dyDescent="0.2">
      <c r="A49" s="16" t="s">
        <v>286</v>
      </c>
      <c r="B49" s="4">
        <v>254651</v>
      </c>
      <c r="C49" s="4">
        <v>2823187</v>
      </c>
      <c r="D49" s="4">
        <v>-2568536</v>
      </c>
      <c r="E49" s="4">
        <v>-108276150000</v>
      </c>
      <c r="F49" s="4">
        <f t="shared" si="11"/>
        <v>-3209519154220</v>
      </c>
      <c r="G49" s="4">
        <v>0</v>
      </c>
      <c r="H49" s="4">
        <v>0</v>
      </c>
      <c r="I49" s="4">
        <v>0</v>
      </c>
      <c r="J49" s="4">
        <v>44849190000</v>
      </c>
      <c r="K49">
        <f t="shared" si="12"/>
        <v>-3670425000</v>
      </c>
      <c r="L49" s="4">
        <v>1214</v>
      </c>
      <c r="M49" s="4">
        <v>1285</v>
      </c>
      <c r="N49" s="4">
        <v>219</v>
      </c>
      <c r="O49" s="4">
        <v>189</v>
      </c>
      <c r="P49" s="4">
        <v>2069700</v>
      </c>
      <c r="Q49" s="4">
        <v>1842300</v>
      </c>
      <c r="R49" s="5">
        <v>-2.3E-3</v>
      </c>
      <c r="S49" s="4">
        <v>7142800</v>
      </c>
      <c r="T49" s="4">
        <f t="shared" si="13"/>
        <v>5232192.7</v>
      </c>
      <c r="U49" s="4">
        <f t="shared" si="14"/>
        <v>2341400</v>
      </c>
      <c r="V49" s="5">
        <v>1.18E-2</v>
      </c>
    </row>
    <row r="50" spans="1:22" x14ac:dyDescent="0.2">
      <c r="A50" s="16" t="s">
        <v>285</v>
      </c>
      <c r="B50" s="4">
        <v>133970</v>
      </c>
      <c r="C50" s="4">
        <v>125499</v>
      </c>
      <c r="D50" s="4">
        <v>8471</v>
      </c>
      <c r="E50" s="4">
        <v>365620000</v>
      </c>
      <c r="F50" s="4">
        <f t="shared" si="11"/>
        <v>-3101243004220</v>
      </c>
      <c r="G50" s="4">
        <v>0</v>
      </c>
      <c r="H50" s="4">
        <v>0</v>
      </c>
      <c r="I50" s="4">
        <v>0</v>
      </c>
      <c r="J50" s="4">
        <v>-658910000</v>
      </c>
      <c r="K50">
        <f t="shared" si="12"/>
        <v>-48519615000</v>
      </c>
      <c r="L50" s="4">
        <v>699</v>
      </c>
      <c r="M50" s="4">
        <v>1648</v>
      </c>
      <c r="N50" s="4">
        <v>52</v>
      </c>
      <c r="O50" s="4">
        <v>151</v>
      </c>
      <c r="P50" s="4">
        <v>585700</v>
      </c>
      <c r="Q50" s="4">
        <v>1553000</v>
      </c>
      <c r="R50" s="5">
        <v>-9.4999999999999998E-3</v>
      </c>
      <c r="S50" s="4">
        <v>2341400</v>
      </c>
      <c r="T50" s="4">
        <f t="shared" si="13"/>
        <v>5695183.7000000002</v>
      </c>
      <c r="U50" s="4">
        <f t="shared" si="14"/>
        <v>3941200</v>
      </c>
      <c r="V50" s="5">
        <v>1.06E-2</v>
      </c>
    </row>
    <row r="51" spans="1:22" x14ac:dyDescent="0.2">
      <c r="A51" s="16" t="s">
        <v>284</v>
      </c>
      <c r="B51" s="4">
        <v>223900</v>
      </c>
      <c r="C51" s="4">
        <v>134690</v>
      </c>
      <c r="D51" s="4">
        <v>89210</v>
      </c>
      <c r="E51" s="4">
        <v>3791470000</v>
      </c>
      <c r="F51" s="4">
        <f t="shared" si="11"/>
        <v>-3101608624220</v>
      </c>
      <c r="G51" s="4">
        <v>0</v>
      </c>
      <c r="H51" s="4">
        <v>0</v>
      </c>
      <c r="I51" s="4">
        <v>0</v>
      </c>
      <c r="J51" s="4">
        <v>3735090000</v>
      </c>
      <c r="K51">
        <f t="shared" si="12"/>
        <v>-47860705000</v>
      </c>
      <c r="L51" s="4">
        <v>1269</v>
      </c>
      <c r="M51" s="4">
        <v>1139</v>
      </c>
      <c r="N51" s="4">
        <v>150</v>
      </c>
      <c r="O51" s="4">
        <v>128</v>
      </c>
      <c r="P51" s="4">
        <v>1376600</v>
      </c>
      <c r="Q51" s="4">
        <v>1290200</v>
      </c>
      <c r="R51" s="5">
        <v>3.5999999999999999E-3</v>
      </c>
      <c r="S51" s="4">
        <v>3941200</v>
      </c>
      <c r="T51" s="4">
        <f t="shared" si="13"/>
        <v>5980340</v>
      </c>
      <c r="U51" s="4">
        <f t="shared" si="14"/>
        <v>4709100</v>
      </c>
      <c r="V51" s="5">
        <v>1.52E-2</v>
      </c>
    </row>
    <row r="52" spans="1:22" x14ac:dyDescent="0.2">
      <c r="A52" s="16" t="s">
        <v>283</v>
      </c>
      <c r="B52" s="4">
        <v>660520</v>
      </c>
      <c r="C52" s="4">
        <v>803600</v>
      </c>
      <c r="D52" s="4">
        <v>-143080</v>
      </c>
      <c r="E52" s="4">
        <v>-6179350000</v>
      </c>
      <c r="F52" s="4">
        <f t="shared" si="11"/>
        <v>-3105400094220</v>
      </c>
      <c r="G52" s="4">
        <v>0</v>
      </c>
      <c r="H52" s="4">
        <v>0</v>
      </c>
      <c r="I52" s="4">
        <v>0</v>
      </c>
      <c r="J52" s="4">
        <v>-39799910000</v>
      </c>
      <c r="K52">
        <f t="shared" si="12"/>
        <v>-51595795000</v>
      </c>
      <c r="L52" s="4">
        <v>1342</v>
      </c>
      <c r="M52" s="4">
        <v>3320</v>
      </c>
      <c r="N52" s="4">
        <v>149</v>
      </c>
      <c r="O52" s="4">
        <v>338</v>
      </c>
      <c r="P52" s="4">
        <v>1383900</v>
      </c>
      <c r="Q52" s="4">
        <v>3401700</v>
      </c>
      <c r="R52" s="5">
        <v>-1.5300000000000001E-2</v>
      </c>
      <c r="S52" s="4">
        <v>5255800</v>
      </c>
      <c r="T52" s="4">
        <f t="shared" si="13"/>
        <v>6092470</v>
      </c>
      <c r="U52" s="4">
        <f t="shared" si="14"/>
        <v>3776742</v>
      </c>
      <c r="V52" s="5">
        <v>2.0899999999999998E-2</v>
      </c>
    </row>
    <row r="53" spans="1:22" x14ac:dyDescent="0.2">
      <c r="A53" s="16" t="s">
        <v>282</v>
      </c>
      <c r="B53" s="4">
        <v>571710</v>
      </c>
      <c r="C53" s="4">
        <v>1284700</v>
      </c>
      <c r="D53" s="4">
        <v>-712990</v>
      </c>
      <c r="E53" s="4">
        <v>-30681630000</v>
      </c>
      <c r="F53" s="4">
        <f t="shared" si="11"/>
        <v>-3099220744220</v>
      </c>
      <c r="G53" s="4">
        <v>0</v>
      </c>
      <c r="H53" s="4">
        <v>0</v>
      </c>
      <c r="I53" s="4">
        <v>0</v>
      </c>
      <c r="J53" s="4">
        <v>11977125000</v>
      </c>
      <c r="K53">
        <f t="shared" si="12"/>
        <v>-11795885000</v>
      </c>
      <c r="L53" s="4">
        <v>2421</v>
      </c>
      <c r="M53" s="4">
        <v>1764</v>
      </c>
      <c r="N53" s="4">
        <v>219</v>
      </c>
      <c r="O53" s="4">
        <v>229</v>
      </c>
      <c r="P53" s="4">
        <v>2300100</v>
      </c>
      <c r="Q53" s="4">
        <v>2126800</v>
      </c>
      <c r="R53" s="5">
        <v>-1.1000000000000001E-3</v>
      </c>
      <c r="S53" s="4">
        <v>4709100</v>
      </c>
      <c r="T53" s="4">
        <f t="shared" si="13"/>
        <v>6243234.7999999998</v>
      </c>
      <c r="U53" s="4">
        <f t="shared" si="14"/>
        <v>3151249</v>
      </c>
      <c r="V53" s="5">
        <v>1.4999999999999999E-2</v>
      </c>
    </row>
    <row r="54" spans="1:22" x14ac:dyDescent="0.2">
      <c r="A54" s="16" t="s">
        <v>281</v>
      </c>
      <c r="B54" s="4">
        <v>1645130</v>
      </c>
      <c r="C54" s="4">
        <v>651090</v>
      </c>
      <c r="D54" s="4">
        <v>994040</v>
      </c>
      <c r="E54" s="4">
        <v>43043850000</v>
      </c>
      <c r="F54" s="4">
        <f t="shared" si="11"/>
        <v>-3068539114220</v>
      </c>
      <c r="K54">
        <f t="shared" si="12"/>
        <v>-23773010000</v>
      </c>
      <c r="L54" s="4">
        <v>2195</v>
      </c>
      <c r="M54" s="4">
        <v>2403</v>
      </c>
      <c r="N54" s="4">
        <v>212</v>
      </c>
      <c r="O54" s="4">
        <v>285</v>
      </c>
      <c r="P54" s="4">
        <v>2441900</v>
      </c>
      <c r="Q54" s="4">
        <v>2840400</v>
      </c>
      <c r="R54" s="5">
        <v>-3.4000000000000002E-3</v>
      </c>
      <c r="S54" s="4">
        <v>5531400</v>
      </c>
      <c r="T54" s="4">
        <f t="shared" si="13"/>
        <v>6141158.2000000002</v>
      </c>
      <c r="U54" s="4">
        <f t="shared" si="14"/>
        <v>3151249</v>
      </c>
      <c r="V54" s="5">
        <v>1.38E-2</v>
      </c>
    </row>
    <row r="55" spans="1:22" x14ac:dyDescent="0.2">
      <c r="A55" s="16" t="s">
        <v>280</v>
      </c>
      <c r="B55" s="4">
        <v>2791031</v>
      </c>
      <c r="C55" s="4">
        <v>569000</v>
      </c>
      <c r="D55" s="4">
        <v>2222031</v>
      </c>
      <c r="E55" s="4">
        <v>95247010000</v>
      </c>
      <c r="F55" s="4">
        <f t="shared" si="11"/>
        <v>-3111582964220</v>
      </c>
      <c r="G55" s="4">
        <v>0</v>
      </c>
      <c r="H55" s="4">
        <v>0</v>
      </c>
      <c r="I55" s="4">
        <v>0</v>
      </c>
      <c r="J55" s="4">
        <v>16141920000</v>
      </c>
      <c r="K55">
        <f t="shared" si="12"/>
        <v>-23773010000</v>
      </c>
      <c r="L55" s="4">
        <v>3869</v>
      </c>
      <c r="M55" s="4">
        <v>2390</v>
      </c>
      <c r="N55" s="4">
        <v>492</v>
      </c>
      <c r="O55" s="4">
        <v>357</v>
      </c>
      <c r="P55" s="4">
        <v>5121700</v>
      </c>
      <c r="Q55" s="4">
        <v>3334700</v>
      </c>
      <c r="R55" s="5">
        <v>3.1099999999999999E-2</v>
      </c>
      <c r="S55" s="4">
        <v>8938800</v>
      </c>
      <c r="T55" s="4">
        <f t="shared" si="13"/>
        <v>6125343.7000000002</v>
      </c>
      <c r="U55" s="4">
        <f t="shared" si="14"/>
        <v>3151249</v>
      </c>
      <c r="V55" s="5">
        <v>3.3399999999999999E-2</v>
      </c>
    </row>
    <row r="56" spans="1:22" x14ac:dyDescent="0.2">
      <c r="A56" s="16" t="s">
        <v>279</v>
      </c>
      <c r="B56" s="4">
        <v>400100</v>
      </c>
      <c r="C56" s="4">
        <v>1048445</v>
      </c>
      <c r="D56" s="4">
        <v>-648345</v>
      </c>
      <c r="E56" s="4">
        <v>-27501890000</v>
      </c>
      <c r="F56" s="4">
        <f t="shared" ref="F56:F130" si="15">E56+F57</f>
        <v>-3206829974220</v>
      </c>
      <c r="G56" s="4">
        <v>0</v>
      </c>
      <c r="H56" s="4">
        <v>0</v>
      </c>
      <c r="I56" s="4">
        <v>0</v>
      </c>
      <c r="J56" s="4">
        <v>-26954345000</v>
      </c>
      <c r="K56">
        <f t="shared" ref="K56:K76" si="16">K57+J56</f>
        <v>-39914930000</v>
      </c>
      <c r="L56" s="4">
        <v>1352</v>
      </c>
      <c r="M56" s="4">
        <v>2868</v>
      </c>
      <c r="N56" s="4">
        <v>190</v>
      </c>
      <c r="O56" s="4">
        <v>409</v>
      </c>
      <c r="P56" s="4">
        <v>1835400</v>
      </c>
      <c r="Q56" s="4">
        <v>3917600</v>
      </c>
      <c r="R56" s="5">
        <v>-1.7500000000000002E-2</v>
      </c>
      <c r="S56" s="4">
        <v>6345684</v>
      </c>
      <c r="T56" s="4">
        <f t="shared" si="13"/>
        <v>6102238.7000000002</v>
      </c>
      <c r="U56" s="4">
        <f t="shared" ref="U56:U123" si="17">MIN(S57:S61)</f>
        <v>3151249</v>
      </c>
      <c r="V56" s="5">
        <v>2.2200000000000001E-2</v>
      </c>
    </row>
    <row r="57" spans="1:22" x14ac:dyDescent="0.2">
      <c r="A57" s="16" t="s">
        <v>278</v>
      </c>
      <c r="B57" s="4">
        <v>636730</v>
      </c>
      <c r="C57" s="4">
        <v>268390</v>
      </c>
      <c r="D57" s="4">
        <v>368340</v>
      </c>
      <c r="E57" s="4">
        <v>15616430000</v>
      </c>
      <c r="F57" s="4">
        <f t="shared" si="15"/>
        <v>-3179328084220</v>
      </c>
      <c r="G57" s="4">
        <v>0</v>
      </c>
      <c r="H57" s="4">
        <v>0</v>
      </c>
      <c r="I57" s="4">
        <v>0</v>
      </c>
      <c r="J57" s="4">
        <v>3694225000</v>
      </c>
      <c r="K57">
        <f t="shared" si="16"/>
        <v>-12960585000</v>
      </c>
      <c r="L57" s="4">
        <v>2138</v>
      </c>
      <c r="M57" s="4">
        <v>1149</v>
      </c>
      <c r="N57" s="4">
        <v>269</v>
      </c>
      <c r="O57" s="4">
        <v>106</v>
      </c>
      <c r="P57" s="4">
        <v>2527600</v>
      </c>
      <c r="Q57" s="4">
        <v>1015000</v>
      </c>
      <c r="R57" s="5">
        <v>2.53E-2</v>
      </c>
      <c r="S57" s="4">
        <v>3776742</v>
      </c>
      <c r="T57" s="4">
        <f t="shared" si="13"/>
        <v>6483737.5</v>
      </c>
      <c r="U57" s="4">
        <f t="shared" si="17"/>
        <v>3151249</v>
      </c>
      <c r="V57" s="5">
        <v>2.8199999999999999E-2</v>
      </c>
    </row>
    <row r="58" spans="1:22" x14ac:dyDescent="0.2">
      <c r="A58" s="16" t="s">
        <v>275</v>
      </c>
      <c r="B58" s="4">
        <v>371400</v>
      </c>
      <c r="C58" s="4">
        <v>222750</v>
      </c>
      <c r="D58" s="4">
        <v>148650</v>
      </c>
      <c r="E58" s="4">
        <v>6191590000</v>
      </c>
      <c r="F58" s="4">
        <f t="shared" si="15"/>
        <v>-3194944514220</v>
      </c>
      <c r="G58" s="4">
        <v>0</v>
      </c>
      <c r="H58" s="4">
        <v>0</v>
      </c>
      <c r="I58" s="4">
        <v>0</v>
      </c>
      <c r="J58" s="4">
        <v>9983310000</v>
      </c>
      <c r="K58">
        <f t="shared" si="16"/>
        <v>-16654810000</v>
      </c>
      <c r="L58" s="4">
        <v>1136</v>
      </c>
      <c r="M58" s="4">
        <v>1493</v>
      </c>
      <c r="N58" s="4">
        <v>140</v>
      </c>
      <c r="O58" s="4">
        <v>138</v>
      </c>
      <c r="P58" s="4">
        <v>1367500</v>
      </c>
      <c r="Q58" s="4">
        <v>1775700</v>
      </c>
      <c r="R58" s="5">
        <v>7.3000000000000001E-3</v>
      </c>
      <c r="S58" s="4">
        <v>3151249</v>
      </c>
      <c r="T58" s="4">
        <f t="shared" si="13"/>
        <v>6701406.9000000004</v>
      </c>
      <c r="U58" s="4">
        <f t="shared" si="17"/>
        <v>6216748</v>
      </c>
      <c r="V58" s="5">
        <v>1.0800000000000001E-2</v>
      </c>
    </row>
    <row r="59" spans="1:22" x14ac:dyDescent="0.2">
      <c r="A59" s="16" t="s">
        <v>274</v>
      </c>
      <c r="B59" s="4">
        <v>647300</v>
      </c>
      <c r="C59" s="4">
        <v>365800</v>
      </c>
      <c r="D59" s="4">
        <v>281500</v>
      </c>
      <c r="E59" s="4">
        <v>11664600000</v>
      </c>
      <c r="F59" s="4">
        <f t="shared" si="15"/>
        <v>-3201136104220</v>
      </c>
      <c r="G59" s="4">
        <v>0</v>
      </c>
      <c r="H59" s="4">
        <v>0</v>
      </c>
      <c r="I59" s="4">
        <v>0</v>
      </c>
      <c r="J59" s="4">
        <v>-26638120000</v>
      </c>
      <c r="K59">
        <f t="shared" si="16"/>
        <v>-26638120000</v>
      </c>
      <c r="L59" s="4">
        <v>2407</v>
      </c>
      <c r="M59" s="4">
        <v>4313</v>
      </c>
      <c r="N59" s="4">
        <v>313</v>
      </c>
      <c r="O59" s="4">
        <v>415</v>
      </c>
      <c r="P59" s="4">
        <v>2995800</v>
      </c>
      <c r="Q59" s="4">
        <v>4755200</v>
      </c>
      <c r="R59" s="5">
        <v>-1.66E-2</v>
      </c>
      <c r="S59" s="4">
        <v>8330552</v>
      </c>
      <c r="T59" s="4">
        <f t="shared" si="13"/>
        <v>7182024.2000000002</v>
      </c>
      <c r="U59" s="4">
        <f t="shared" si="17"/>
        <v>4510634</v>
      </c>
      <c r="V59" s="5">
        <v>2.3900000000000001E-2</v>
      </c>
    </row>
    <row r="60" spans="1:22" x14ac:dyDescent="0.2">
      <c r="A60" s="16" t="s">
        <v>273</v>
      </c>
      <c r="B60" s="4">
        <v>69400</v>
      </c>
      <c r="C60" s="4">
        <v>730700</v>
      </c>
      <c r="D60" s="4">
        <v>-661300</v>
      </c>
      <c r="E60" s="4">
        <v>-28135990000</v>
      </c>
      <c r="F60" s="4">
        <f t="shared" si="15"/>
        <v>-3212800704220</v>
      </c>
      <c r="K60">
        <f t="shared" si="16"/>
        <v>0</v>
      </c>
      <c r="L60" s="4">
        <v>1512</v>
      </c>
      <c r="M60" s="4">
        <v>3211</v>
      </c>
      <c r="N60" s="4">
        <v>215</v>
      </c>
      <c r="O60" s="4">
        <v>338</v>
      </c>
      <c r="P60" s="4">
        <v>2303000</v>
      </c>
      <c r="Q60" s="4">
        <v>3514600</v>
      </c>
      <c r="R60" s="5">
        <v>-1.6299999999999999E-2</v>
      </c>
      <c r="S60" s="4">
        <v>6971310</v>
      </c>
      <c r="T60" s="4">
        <f t="shared" si="13"/>
        <v>7088641.0999999996</v>
      </c>
      <c r="U60" s="4">
        <f t="shared" si="17"/>
        <v>4510634</v>
      </c>
      <c r="V60" s="5">
        <v>2.4399999999999998E-2</v>
      </c>
    </row>
    <row r="61" spans="1:22" x14ac:dyDescent="0.2">
      <c r="A61" s="16" t="s">
        <v>268</v>
      </c>
      <c r="B61" s="4">
        <v>245400</v>
      </c>
      <c r="C61" s="4">
        <v>1242900</v>
      </c>
      <c r="D61" s="4">
        <v>-997500</v>
      </c>
      <c r="E61" s="4">
        <v>-42370570000</v>
      </c>
      <c r="F61" s="4">
        <f t="shared" si="15"/>
        <v>-3184664714220</v>
      </c>
      <c r="K61">
        <f t="shared" si="16"/>
        <v>0</v>
      </c>
      <c r="L61" s="4">
        <v>1390</v>
      </c>
      <c r="M61" s="4">
        <v>3652</v>
      </c>
      <c r="N61" s="4">
        <v>213</v>
      </c>
      <c r="O61" s="4">
        <v>362</v>
      </c>
      <c r="P61" s="4">
        <v>1927900</v>
      </c>
      <c r="Q61" s="4">
        <v>3739900</v>
      </c>
      <c r="R61" s="5">
        <v>-6.8999999999999999E-3</v>
      </c>
      <c r="S61" s="4">
        <v>6792763</v>
      </c>
      <c r="T61" s="4">
        <f t="shared" si="13"/>
        <v>7449150.2999999998</v>
      </c>
      <c r="U61" s="4">
        <f t="shared" si="17"/>
        <v>4510634</v>
      </c>
      <c r="V61" s="5">
        <v>2.1000000000000001E-2</v>
      </c>
    </row>
    <row r="62" spans="1:22" x14ac:dyDescent="0.2">
      <c r="A62" s="16" t="s">
        <v>266</v>
      </c>
      <c r="B62" s="4">
        <v>139700</v>
      </c>
      <c r="C62" s="4">
        <v>532892</v>
      </c>
      <c r="D62" s="4">
        <v>-393192</v>
      </c>
      <c r="E62" s="4">
        <v>-16860260000</v>
      </c>
      <c r="F62" s="4">
        <f t="shared" si="15"/>
        <v>-3142294144220</v>
      </c>
      <c r="K62">
        <f t="shared" si="16"/>
        <v>0</v>
      </c>
      <c r="L62" s="4">
        <v>1681</v>
      </c>
      <c r="M62" s="4">
        <v>3246</v>
      </c>
      <c r="N62" s="4">
        <v>226</v>
      </c>
      <c r="O62" s="4">
        <v>290</v>
      </c>
      <c r="P62" s="4">
        <v>2408800</v>
      </c>
      <c r="Q62" s="4">
        <v>3337600</v>
      </c>
      <c r="R62" s="5">
        <v>-8.0000000000000002E-3</v>
      </c>
      <c r="S62" s="4">
        <v>6377100</v>
      </c>
      <c r="T62" s="4">
        <f t="shared" ref="T62:T115" si="18">AVERAGE(S63:S72)</f>
        <v>7407210.2999999998</v>
      </c>
      <c r="U62" s="4">
        <f t="shared" si="17"/>
        <v>4510634</v>
      </c>
      <c r="V62" s="5">
        <v>1.5100000000000001E-2</v>
      </c>
    </row>
    <row r="63" spans="1:22" x14ac:dyDescent="0.2">
      <c r="A63" s="16" t="s">
        <v>265</v>
      </c>
      <c r="B63" s="4">
        <v>259950</v>
      </c>
      <c r="C63" s="4">
        <v>934000</v>
      </c>
      <c r="D63" s="4">
        <v>-674050</v>
      </c>
      <c r="E63" s="4">
        <v>-29269660000</v>
      </c>
      <c r="F63" s="4">
        <f t="shared" si="15"/>
        <v>-3125433884220</v>
      </c>
      <c r="K63">
        <f t="shared" si="16"/>
        <v>0</v>
      </c>
      <c r="L63" s="4">
        <v>1539</v>
      </c>
      <c r="M63" s="4">
        <v>2538</v>
      </c>
      <c r="N63" s="4">
        <v>239</v>
      </c>
      <c r="O63" s="4">
        <v>330</v>
      </c>
      <c r="P63" s="4">
        <v>2341300</v>
      </c>
      <c r="Q63" s="4">
        <v>3535500</v>
      </c>
      <c r="R63" s="5">
        <v>5.8999999999999999E-3</v>
      </c>
      <c r="S63" s="4">
        <v>6216748</v>
      </c>
      <c r="T63" s="4">
        <f t="shared" si="18"/>
        <v>7114590.2000000002</v>
      </c>
      <c r="U63" s="4">
        <f t="shared" si="17"/>
        <v>4510634</v>
      </c>
      <c r="V63" s="5">
        <v>2.1700000000000001E-2</v>
      </c>
    </row>
    <row r="64" spans="1:22" x14ac:dyDescent="0.2">
      <c r="A64" s="16" t="s">
        <v>247</v>
      </c>
      <c r="B64" s="4">
        <v>89000</v>
      </c>
      <c r="C64" s="4">
        <v>2422938</v>
      </c>
      <c r="D64" s="4">
        <v>-2333938</v>
      </c>
      <c r="E64" s="4">
        <v>-101269700000</v>
      </c>
      <c r="F64" s="4">
        <f t="shared" si="15"/>
        <v>-3096164224220</v>
      </c>
      <c r="K64">
        <f t="shared" si="16"/>
        <v>0</v>
      </c>
      <c r="L64" s="4">
        <v>1551</v>
      </c>
      <c r="M64" s="4">
        <v>1798</v>
      </c>
      <c r="N64" s="4">
        <v>192</v>
      </c>
      <c r="O64" s="4">
        <v>175</v>
      </c>
      <c r="P64" s="4">
        <v>2081400</v>
      </c>
      <c r="Q64" s="4">
        <v>2096000</v>
      </c>
      <c r="R64" s="5">
        <v>-8.0000000000000002E-3</v>
      </c>
      <c r="S64" s="4">
        <v>4510634</v>
      </c>
      <c r="T64" s="4">
        <f t="shared" si="18"/>
        <v>7019342.7999999998</v>
      </c>
      <c r="U64" s="4">
        <f t="shared" si="17"/>
        <v>5327943</v>
      </c>
      <c r="V64" s="5">
        <v>1.15E-2</v>
      </c>
    </row>
    <row r="65" spans="1:22" x14ac:dyDescent="0.2">
      <c r="A65" s="16" t="s">
        <v>239</v>
      </c>
      <c r="B65" s="4">
        <v>277100</v>
      </c>
      <c r="C65" s="4">
        <v>2404796</v>
      </c>
      <c r="D65" s="4">
        <v>-2127696</v>
      </c>
      <c r="E65" s="4">
        <v>-92614390000</v>
      </c>
      <c r="F65" s="4">
        <f t="shared" si="15"/>
        <v>-2994894524220</v>
      </c>
      <c r="K65">
        <f t="shared" si="16"/>
        <v>0</v>
      </c>
      <c r="L65" s="4">
        <v>2847</v>
      </c>
      <c r="M65" s="4">
        <v>2496</v>
      </c>
      <c r="N65" s="4">
        <v>452</v>
      </c>
      <c r="O65" s="4">
        <v>398</v>
      </c>
      <c r="P65" s="4">
        <v>4488600</v>
      </c>
      <c r="Q65" s="4">
        <v>4015100</v>
      </c>
      <c r="R65" s="5">
        <v>1.1999999999999999E-3</v>
      </c>
      <c r="S65" s="4">
        <v>8780655</v>
      </c>
      <c r="T65" s="4">
        <f t="shared" si="18"/>
        <v>6377118.7999999998</v>
      </c>
      <c r="U65" s="4">
        <f t="shared" si="17"/>
        <v>5327943</v>
      </c>
      <c r="V65" s="5">
        <v>1.03E-2</v>
      </c>
    </row>
    <row r="66" spans="1:22" x14ac:dyDescent="0.2">
      <c r="A66" s="16" t="s">
        <v>238</v>
      </c>
      <c r="B66" s="4">
        <v>832805</v>
      </c>
      <c r="C66" s="4">
        <v>868000</v>
      </c>
      <c r="D66" s="4">
        <v>-35195</v>
      </c>
      <c r="E66" s="4">
        <v>-1503860000</v>
      </c>
      <c r="F66" s="4">
        <f t="shared" si="15"/>
        <v>-2902280134220</v>
      </c>
      <c r="K66">
        <f t="shared" si="16"/>
        <v>0</v>
      </c>
      <c r="L66" s="4">
        <v>1578</v>
      </c>
      <c r="M66" s="4">
        <v>1892</v>
      </c>
      <c r="N66" s="4">
        <v>298</v>
      </c>
      <c r="O66" s="4">
        <v>226</v>
      </c>
      <c r="P66" s="4">
        <v>2709200</v>
      </c>
      <c r="Q66" s="4">
        <v>2468500</v>
      </c>
      <c r="R66" s="5">
        <v>9.3999999999999986E-3</v>
      </c>
      <c r="S66" s="4">
        <v>6114634</v>
      </c>
      <c r="T66" s="4">
        <f t="shared" si="18"/>
        <v>6288641.4000000004</v>
      </c>
      <c r="U66" s="4">
        <f t="shared" si="17"/>
        <v>5327943</v>
      </c>
      <c r="V66" s="5">
        <v>1.9599999999999999E-2</v>
      </c>
    </row>
    <row r="67" spans="1:22" x14ac:dyDescent="0.2">
      <c r="A67" s="16" t="s">
        <v>237</v>
      </c>
      <c r="B67" s="4">
        <v>187639</v>
      </c>
      <c r="C67" s="4">
        <v>758580</v>
      </c>
      <c r="D67" s="4">
        <v>-570941</v>
      </c>
      <c r="E67" s="4">
        <v>-24768050000</v>
      </c>
      <c r="F67" s="4">
        <f t="shared" si="15"/>
        <v>-2900776274220</v>
      </c>
      <c r="K67">
        <f t="shared" si="16"/>
        <v>0</v>
      </c>
      <c r="L67" s="4">
        <v>2059</v>
      </c>
      <c r="M67" s="4">
        <v>3191</v>
      </c>
      <c r="N67" s="4">
        <v>297</v>
      </c>
      <c r="O67" s="4">
        <v>458</v>
      </c>
      <c r="P67" s="4">
        <v>2666600</v>
      </c>
      <c r="Q67" s="4">
        <v>4900100</v>
      </c>
      <c r="R67" s="5">
        <v>-4.5999999999999999E-3</v>
      </c>
      <c r="S67" s="4">
        <v>7591730</v>
      </c>
      <c r="T67" s="4">
        <f t="shared" si="18"/>
        <v>5885957.2000000002</v>
      </c>
      <c r="U67" s="4">
        <f t="shared" si="17"/>
        <v>5327943</v>
      </c>
      <c r="V67" s="5">
        <v>2.75E-2</v>
      </c>
    </row>
    <row r="68" spans="1:22" x14ac:dyDescent="0.2">
      <c r="A68" s="16" t="s">
        <v>233</v>
      </c>
      <c r="B68" s="4">
        <v>675674</v>
      </c>
      <c r="C68" s="4">
        <v>809300</v>
      </c>
      <c r="D68" s="4">
        <v>-133626</v>
      </c>
      <c r="E68" s="4">
        <v>-5870320000</v>
      </c>
      <c r="F68" s="4">
        <f t="shared" si="15"/>
        <v>-2876008224220</v>
      </c>
      <c r="K68">
        <f t="shared" si="16"/>
        <v>0</v>
      </c>
      <c r="L68" s="4">
        <v>2138</v>
      </c>
      <c r="M68" s="4">
        <v>2590</v>
      </c>
      <c r="N68" s="4">
        <v>228</v>
      </c>
      <c r="O68" s="4">
        <v>216</v>
      </c>
      <c r="P68" s="4">
        <v>208100</v>
      </c>
      <c r="Q68" s="4">
        <v>337400</v>
      </c>
      <c r="R68" s="5">
        <v>-1.1399999999999999E-2</v>
      </c>
      <c r="S68" s="4">
        <v>5327943</v>
      </c>
      <c r="T68" s="4">
        <f t="shared" si="18"/>
        <v>6033313.5999999996</v>
      </c>
      <c r="U68" s="4">
        <f t="shared" si="17"/>
        <v>3290547</v>
      </c>
    </row>
    <row r="69" spans="1:22" x14ac:dyDescent="0.2">
      <c r="A69" s="16" t="s">
        <v>232</v>
      </c>
      <c r="B69" s="4">
        <v>757100</v>
      </c>
      <c r="C69" s="4">
        <v>1077030</v>
      </c>
      <c r="D69" s="4">
        <v>-319930</v>
      </c>
      <c r="E69" s="4">
        <v>-13585720000</v>
      </c>
      <c r="F69" s="4">
        <f t="shared" si="15"/>
        <v>-2870137904220</v>
      </c>
      <c r="K69">
        <f t="shared" si="16"/>
        <v>0</v>
      </c>
      <c r="L69" s="4"/>
      <c r="M69" s="4"/>
      <c r="N69" s="4"/>
      <c r="O69" s="4"/>
      <c r="P69" s="4">
        <v>7906000</v>
      </c>
      <c r="Q69" s="4">
        <v>4734200</v>
      </c>
      <c r="R69" s="5">
        <v>4.2999999999999997E-2</v>
      </c>
      <c r="S69" s="4">
        <v>13136725</v>
      </c>
      <c r="T69" s="4">
        <f t="shared" si="18"/>
        <v>5190318.5</v>
      </c>
      <c r="U69" s="4">
        <f t="shared" si="17"/>
        <v>3290547</v>
      </c>
    </row>
    <row r="70" spans="1:22" x14ac:dyDescent="0.2">
      <c r="A70" s="16" t="s">
        <v>231</v>
      </c>
      <c r="B70" s="4">
        <v>1062145</v>
      </c>
      <c r="C70" s="4">
        <v>380708</v>
      </c>
      <c r="D70" s="4">
        <v>681437</v>
      </c>
      <c r="E70" s="4">
        <v>28649460000</v>
      </c>
      <c r="F70" s="4">
        <f t="shared" si="15"/>
        <v>-2856552184220</v>
      </c>
      <c r="K70">
        <f t="shared" si="16"/>
        <v>0</v>
      </c>
      <c r="L70" s="4"/>
      <c r="M70" s="4"/>
      <c r="N70" s="4"/>
      <c r="O70" s="4"/>
      <c r="P70" s="4">
        <v>2657700</v>
      </c>
      <c r="Q70" s="4">
        <v>2936500</v>
      </c>
      <c r="R70" s="5">
        <v>0</v>
      </c>
      <c r="S70" s="4">
        <v>6037479</v>
      </c>
      <c r="T70" s="4">
        <f t="shared" si="18"/>
        <v>5580895.5</v>
      </c>
      <c r="U70" s="4">
        <f t="shared" si="17"/>
        <v>2358415</v>
      </c>
    </row>
    <row r="71" spans="1:22" x14ac:dyDescent="0.2">
      <c r="A71" s="16" t="s">
        <v>230</v>
      </c>
      <c r="B71" s="4">
        <v>803905</v>
      </c>
      <c r="C71" s="4">
        <v>2382830</v>
      </c>
      <c r="D71" s="4">
        <v>-1578925</v>
      </c>
      <c r="E71" s="4">
        <v>-65968690000</v>
      </c>
      <c r="F71" s="4">
        <f t="shared" si="15"/>
        <v>-2885201644220</v>
      </c>
      <c r="K71">
        <f t="shared" si="16"/>
        <v>0</v>
      </c>
      <c r="L71" s="4"/>
      <c r="M71" s="4"/>
      <c r="N71" s="4"/>
      <c r="O71" s="4"/>
      <c r="P71" s="4">
        <v>4789100</v>
      </c>
      <c r="Q71" s="4">
        <v>4971700</v>
      </c>
      <c r="R71" s="5">
        <v>1.7000000000000001E-2</v>
      </c>
      <c r="S71" s="4">
        <v>10397855</v>
      </c>
      <c r="T71" s="4">
        <f t="shared" si="18"/>
        <v>5158294.8</v>
      </c>
      <c r="U71" s="4">
        <f t="shared" si="17"/>
        <v>2358415</v>
      </c>
    </row>
    <row r="72" spans="1:22" x14ac:dyDescent="0.2">
      <c r="A72" s="16" t="s">
        <v>229</v>
      </c>
      <c r="B72" s="4">
        <v>684300</v>
      </c>
      <c r="C72" s="4">
        <v>473440</v>
      </c>
      <c r="D72" s="4">
        <v>210860</v>
      </c>
      <c r="E72" s="4">
        <v>8569270000</v>
      </c>
      <c r="F72" s="4">
        <f t="shared" si="15"/>
        <v>-2819232954220</v>
      </c>
      <c r="K72">
        <f t="shared" si="16"/>
        <v>0</v>
      </c>
      <c r="L72" s="4"/>
      <c r="M72" s="4"/>
      <c r="N72" s="4"/>
      <c r="O72" s="4"/>
      <c r="P72" s="4">
        <v>3306500</v>
      </c>
      <c r="Q72" s="4">
        <v>2214600</v>
      </c>
      <c r="R72" s="5">
        <v>2.2400000000000003E-2</v>
      </c>
      <c r="S72" s="4">
        <v>5957700</v>
      </c>
      <c r="T72" s="4">
        <f t="shared" si="18"/>
        <v>5432781.0999999996</v>
      </c>
      <c r="U72" s="4">
        <f t="shared" si="17"/>
        <v>2358415</v>
      </c>
    </row>
    <row r="73" spans="1:22" x14ac:dyDescent="0.2">
      <c r="A73" s="16" t="s">
        <v>228</v>
      </c>
      <c r="B73" s="4">
        <v>601000</v>
      </c>
      <c r="C73" s="4">
        <v>779370</v>
      </c>
      <c r="D73" s="4">
        <v>-178370</v>
      </c>
      <c r="E73" s="4">
        <v>-7134380000</v>
      </c>
      <c r="F73" s="4">
        <f t="shared" si="15"/>
        <v>-2827802224220</v>
      </c>
      <c r="K73">
        <f t="shared" si="16"/>
        <v>0</v>
      </c>
      <c r="L73" s="4"/>
      <c r="M73" s="4"/>
      <c r="N73" s="4"/>
      <c r="O73" s="4"/>
      <c r="P73" s="4">
        <v>956900</v>
      </c>
      <c r="Q73" s="4">
        <v>1780200</v>
      </c>
      <c r="R73" s="5">
        <v>2.5000000000000001E-3</v>
      </c>
      <c r="S73" s="4">
        <v>3290547</v>
      </c>
      <c r="T73" s="4">
        <f t="shared" si="18"/>
        <v>6093340.2000000002</v>
      </c>
      <c r="U73" s="4">
        <f t="shared" si="17"/>
        <v>2358415</v>
      </c>
    </row>
    <row r="74" spans="1:22" x14ac:dyDescent="0.2">
      <c r="A74" s="16" t="s">
        <v>227</v>
      </c>
      <c r="B74" s="4">
        <v>654868</v>
      </c>
      <c r="C74" s="4">
        <v>664900</v>
      </c>
      <c r="D74" s="4">
        <v>-10032</v>
      </c>
      <c r="E74" s="4">
        <v>-364730000</v>
      </c>
      <c r="F74" s="4">
        <f t="shared" si="15"/>
        <v>-2820667844220</v>
      </c>
      <c r="K74">
        <f t="shared" si="16"/>
        <v>0</v>
      </c>
      <c r="L74" s="4"/>
      <c r="M74" s="4"/>
      <c r="N74" s="4"/>
      <c r="O74" s="4"/>
      <c r="P74" s="4">
        <v>1997700</v>
      </c>
      <c r="Q74" s="4">
        <v>1355100</v>
      </c>
      <c r="R74" s="5">
        <v>6.3E-3</v>
      </c>
      <c r="S74" s="4">
        <v>3558160</v>
      </c>
      <c r="T74" s="4">
        <f t="shared" si="18"/>
        <v>6872203.5999999996</v>
      </c>
      <c r="U74" s="4">
        <f t="shared" si="17"/>
        <v>2358415</v>
      </c>
    </row>
    <row r="75" spans="1:22" x14ac:dyDescent="0.2">
      <c r="A75" s="16" t="s">
        <v>221</v>
      </c>
      <c r="B75" s="4">
        <v>332000</v>
      </c>
      <c r="C75" s="4">
        <v>694165</v>
      </c>
      <c r="D75" s="4">
        <v>-362165</v>
      </c>
      <c r="E75" s="4">
        <v>-14339420000</v>
      </c>
      <c r="F75" s="4">
        <f t="shared" si="15"/>
        <v>-2820303114220</v>
      </c>
      <c r="K75">
        <f t="shared" si="16"/>
        <v>0</v>
      </c>
      <c r="L75" s="4"/>
      <c r="M75" s="4"/>
      <c r="N75" s="4"/>
      <c r="O75" s="4"/>
      <c r="P75" s="4">
        <v>863500</v>
      </c>
      <c r="Q75" s="4">
        <v>1302100</v>
      </c>
      <c r="R75" s="5">
        <v>1.1399999999999999E-2</v>
      </c>
      <c r="S75" s="4">
        <v>2358415</v>
      </c>
      <c r="T75" s="4">
        <f t="shared" si="18"/>
        <v>7721604.2999999998</v>
      </c>
      <c r="U75" s="4">
        <f t="shared" si="17"/>
        <v>3564888</v>
      </c>
    </row>
    <row r="76" spans="1:22" x14ac:dyDescent="0.2">
      <c r="A76" s="16" t="s">
        <v>212</v>
      </c>
      <c r="B76" s="4">
        <v>770100</v>
      </c>
      <c r="C76" s="4">
        <v>787951</v>
      </c>
      <c r="D76" s="4">
        <v>-17851</v>
      </c>
      <c r="E76" s="4">
        <v>-728270000</v>
      </c>
      <c r="F76" s="4">
        <f t="shared" si="15"/>
        <v>-2805963694220</v>
      </c>
      <c r="K76">
        <f t="shared" si="16"/>
        <v>0</v>
      </c>
      <c r="L76" s="4"/>
      <c r="M76" s="4"/>
      <c r="N76" s="4"/>
      <c r="O76" s="4"/>
      <c r="P76" s="4">
        <v>1716000</v>
      </c>
      <c r="Q76" s="4">
        <v>3126000</v>
      </c>
      <c r="R76" s="5">
        <v>-0.01</v>
      </c>
      <c r="S76" s="4">
        <v>5229860</v>
      </c>
      <c r="T76" s="4">
        <f t="shared" si="18"/>
        <v>8028935.9000000004</v>
      </c>
      <c r="U76" s="4">
        <f t="shared" si="17"/>
        <v>3564888</v>
      </c>
    </row>
    <row r="77" spans="1:22" x14ac:dyDescent="0.2">
      <c r="A77" s="16" t="s">
        <v>211</v>
      </c>
      <c r="B77" s="4">
        <v>659059</v>
      </c>
      <c r="C77" s="4">
        <v>503926</v>
      </c>
      <c r="D77" s="4">
        <v>155133</v>
      </c>
      <c r="E77" s="4">
        <v>6224260000</v>
      </c>
      <c r="F77" s="4">
        <f t="shared" si="15"/>
        <v>-2805235424220</v>
      </c>
      <c r="K77">
        <f>K78+J77</f>
        <v>0</v>
      </c>
      <c r="L77" s="4"/>
      <c r="M77" s="4"/>
      <c r="N77" s="4"/>
      <c r="O77" s="4"/>
      <c r="P77" s="4">
        <v>1442700</v>
      </c>
      <c r="Q77" s="4">
        <v>1830700</v>
      </c>
      <c r="R77" s="5">
        <v>0</v>
      </c>
      <c r="S77" s="4">
        <v>3564888</v>
      </c>
      <c r="T77" s="4">
        <f t="shared" si="18"/>
        <v>8486512.9000000004</v>
      </c>
      <c r="U77" s="4">
        <f t="shared" si="17"/>
        <v>4706774</v>
      </c>
    </row>
    <row r="78" spans="1:22" x14ac:dyDescent="0.2">
      <c r="A78" s="16" t="s">
        <v>210</v>
      </c>
      <c r="B78" s="4">
        <v>1154495</v>
      </c>
      <c r="C78" s="4">
        <v>1453400</v>
      </c>
      <c r="D78" s="4">
        <v>-298905</v>
      </c>
      <c r="E78" s="4">
        <v>-11904040000</v>
      </c>
      <c r="F78" s="4">
        <f t="shared" si="15"/>
        <v>-2811459684220</v>
      </c>
      <c r="K78">
        <f>J78+K80</f>
        <v>0</v>
      </c>
      <c r="R78" s="5">
        <v>-9.8999999999999991E-3</v>
      </c>
      <c r="S78" s="4">
        <v>6801507</v>
      </c>
      <c r="T78" s="4">
        <f t="shared" si="18"/>
        <v>8503707</v>
      </c>
      <c r="U78" s="4">
        <f t="shared" si="17"/>
        <v>4706774</v>
      </c>
    </row>
    <row r="79" spans="1:22" x14ac:dyDescent="0.2">
      <c r="A79" s="16" t="s">
        <v>209</v>
      </c>
      <c r="B79" s="4">
        <v>635791</v>
      </c>
      <c r="C79" s="4">
        <v>477348</v>
      </c>
      <c r="D79" s="4">
        <v>158443</v>
      </c>
      <c r="E79" s="4">
        <v>6459890000</v>
      </c>
      <c r="F79" s="4">
        <f t="shared" si="15"/>
        <v>-2799555644220</v>
      </c>
      <c r="L79" s="4"/>
      <c r="M79" s="4"/>
      <c r="N79" s="4"/>
      <c r="O79" s="4"/>
      <c r="P79" s="4">
        <v>1485100</v>
      </c>
      <c r="Q79" s="4">
        <v>2683300</v>
      </c>
      <c r="R79" s="5">
        <v>-1.1000000000000001E-2</v>
      </c>
      <c r="S79" s="4">
        <v>4706774</v>
      </c>
      <c r="T79" s="4">
        <f t="shared" si="18"/>
        <v>8807481.0999999996</v>
      </c>
      <c r="U79" s="4">
        <f t="shared" si="17"/>
        <v>6171848</v>
      </c>
    </row>
    <row r="80" spans="1:22" x14ac:dyDescent="0.2">
      <c r="A80" s="16" t="s">
        <v>208</v>
      </c>
      <c r="B80" s="4">
        <v>587200</v>
      </c>
      <c r="C80" s="4">
        <v>1719417</v>
      </c>
      <c r="D80" s="4">
        <v>-1132217</v>
      </c>
      <c r="E80" s="4">
        <v>-46788240000</v>
      </c>
      <c r="F80" s="4">
        <f t="shared" si="15"/>
        <v>-2806015534220</v>
      </c>
      <c r="K80">
        <f>J80</f>
        <v>0</v>
      </c>
      <c r="R80" s="5">
        <v>-7.3000000000000001E-3</v>
      </c>
      <c r="S80" s="4">
        <v>9943249</v>
      </c>
      <c r="T80" s="4">
        <f t="shared" si="18"/>
        <v>8234337.7000000002</v>
      </c>
      <c r="U80" s="4">
        <f t="shared" si="17"/>
        <v>6171848</v>
      </c>
    </row>
    <row r="81" spans="1:21" x14ac:dyDescent="0.2">
      <c r="A81" s="16" t="s">
        <v>207</v>
      </c>
      <c r="B81" s="4">
        <v>1139200</v>
      </c>
      <c r="C81" s="4">
        <v>1414635</v>
      </c>
      <c r="D81" s="4">
        <v>-275435</v>
      </c>
      <c r="E81" s="4">
        <v>-11346260000</v>
      </c>
      <c r="F81" s="4">
        <f t="shared" si="15"/>
        <v>-2759227294220</v>
      </c>
      <c r="R81" s="5">
        <v>1.2999999999999999E-3</v>
      </c>
      <c r="S81" s="4">
        <v>6171848</v>
      </c>
      <c r="T81" s="4">
        <f t="shared" si="18"/>
        <v>8355959</v>
      </c>
      <c r="U81" s="4">
        <f t="shared" si="17"/>
        <v>8303176</v>
      </c>
    </row>
    <row r="82" spans="1:21" x14ac:dyDescent="0.2">
      <c r="A82" s="16" t="s">
        <v>206</v>
      </c>
      <c r="B82" s="4">
        <v>430550</v>
      </c>
      <c r="C82" s="4">
        <v>501414</v>
      </c>
      <c r="D82" s="4">
        <v>-70864</v>
      </c>
      <c r="E82" s="4">
        <v>-2891530000</v>
      </c>
      <c r="F82" s="4">
        <f t="shared" si="15"/>
        <v>-2747881034220</v>
      </c>
      <c r="R82" s="5">
        <v>3.4099999999999998E-2</v>
      </c>
      <c r="S82" s="4">
        <v>8702563</v>
      </c>
      <c r="T82" s="4">
        <f t="shared" si="18"/>
        <v>8056986.5</v>
      </c>
      <c r="U82" s="4">
        <f t="shared" si="17"/>
        <v>8140658</v>
      </c>
    </row>
    <row r="83" spans="1:21" x14ac:dyDescent="0.2">
      <c r="A83" s="16" t="s">
        <v>205</v>
      </c>
      <c r="B83" s="4">
        <v>854600</v>
      </c>
      <c r="C83" s="4">
        <v>7078740</v>
      </c>
      <c r="D83" s="4">
        <v>-6224140</v>
      </c>
      <c r="E83" s="4">
        <v>-247713440000</v>
      </c>
      <c r="F83" s="4">
        <f t="shared" si="15"/>
        <v>-2744989504220</v>
      </c>
      <c r="R83" s="5">
        <v>-1.1999999999999999E-3</v>
      </c>
      <c r="S83" s="4">
        <v>9896138</v>
      </c>
      <c r="T83" s="4">
        <f t="shared" si="18"/>
        <v>7806363.0999999996</v>
      </c>
      <c r="U83" s="4">
        <f t="shared" si="17"/>
        <v>6973448</v>
      </c>
    </row>
    <row r="84" spans="1:21" x14ac:dyDescent="0.2">
      <c r="A84" s="16" t="s">
        <v>204</v>
      </c>
      <c r="B84" s="4">
        <v>1226742</v>
      </c>
      <c r="C84" s="4">
        <v>6529100</v>
      </c>
      <c r="D84" s="4">
        <v>-5302358</v>
      </c>
      <c r="E84" s="4">
        <v>-210801490000</v>
      </c>
      <c r="F84" s="4">
        <f t="shared" si="15"/>
        <v>-2497276064220</v>
      </c>
      <c r="R84" s="5">
        <v>-1.8500000000000003E-2</v>
      </c>
      <c r="S84" s="4">
        <v>11346794</v>
      </c>
      <c r="T84" s="4">
        <f t="shared" si="18"/>
        <v>7437995.2000000002</v>
      </c>
      <c r="U84" s="4">
        <f t="shared" si="17"/>
        <v>6973448</v>
      </c>
    </row>
    <row r="85" spans="1:21" x14ac:dyDescent="0.2">
      <c r="A85" s="16" t="s">
        <v>203</v>
      </c>
      <c r="B85" s="4">
        <v>752100</v>
      </c>
      <c r="C85" s="4">
        <v>6852740</v>
      </c>
      <c r="D85" s="4">
        <v>-6100640</v>
      </c>
      <c r="E85" s="4">
        <v>-244284260000</v>
      </c>
      <c r="F85" s="4">
        <f t="shared" si="15"/>
        <v>-2286474574220</v>
      </c>
      <c r="R85" s="5">
        <v>-1.1999999999999999E-3</v>
      </c>
      <c r="S85" s="4">
        <v>10852422</v>
      </c>
      <c r="T85" s="4">
        <f t="shared" si="18"/>
        <v>6833715</v>
      </c>
      <c r="U85" s="4">
        <f t="shared" si="17"/>
        <v>4211815</v>
      </c>
    </row>
    <row r="86" spans="1:21" x14ac:dyDescent="0.2">
      <c r="A86" s="16" t="s">
        <v>202</v>
      </c>
      <c r="B86" s="4">
        <v>2325014</v>
      </c>
      <c r="C86" s="4">
        <v>6547281</v>
      </c>
      <c r="D86" s="4">
        <v>-4222267</v>
      </c>
      <c r="E86" s="4">
        <v>-172274840000</v>
      </c>
      <c r="F86" s="4">
        <f t="shared" si="15"/>
        <v>-2042190314220</v>
      </c>
      <c r="R86" s="5">
        <v>-1.9299999999999998E-2</v>
      </c>
      <c r="S86" s="4">
        <v>8303176</v>
      </c>
      <c r="T86" s="4">
        <f t="shared" si="18"/>
        <v>6482662.9000000004</v>
      </c>
      <c r="U86" s="4">
        <f t="shared" si="17"/>
        <v>4211815</v>
      </c>
    </row>
    <row r="87" spans="1:21" x14ac:dyDescent="0.2">
      <c r="A87" s="16" t="s">
        <v>201</v>
      </c>
      <c r="B87" s="4">
        <v>620800</v>
      </c>
      <c r="C87" s="4">
        <v>3141400</v>
      </c>
      <c r="D87" s="4">
        <v>-2520600</v>
      </c>
      <c r="E87" s="4">
        <v>-103687770000</v>
      </c>
      <c r="F87" s="4">
        <f t="shared" si="15"/>
        <v>-1869915474220</v>
      </c>
      <c r="R87" s="5">
        <v>9.7999999999999997E-3</v>
      </c>
      <c r="S87" s="4">
        <v>8140658</v>
      </c>
      <c r="T87" s="4">
        <f t="shared" si="18"/>
        <v>6158733</v>
      </c>
      <c r="U87" s="4">
        <f t="shared" si="17"/>
        <v>4211815</v>
      </c>
    </row>
    <row r="88" spans="1:21" x14ac:dyDescent="0.2">
      <c r="A88" s="16" t="s">
        <v>200</v>
      </c>
      <c r="B88" s="4">
        <v>544920</v>
      </c>
      <c r="C88" s="4">
        <v>3355419</v>
      </c>
      <c r="D88" s="4">
        <v>-2810499</v>
      </c>
      <c r="E88" s="4">
        <v>-114387140000</v>
      </c>
      <c r="F88" s="4">
        <f t="shared" si="15"/>
        <v>-1766227704220</v>
      </c>
      <c r="R88" s="5">
        <v>-9.5999999999999992E-3</v>
      </c>
      <c r="S88" s="4">
        <v>6973448</v>
      </c>
      <c r="T88" s="4">
        <f t="shared" si="18"/>
        <v>7093813.2999999998</v>
      </c>
      <c r="U88" s="4">
        <f t="shared" si="17"/>
        <v>4211815</v>
      </c>
    </row>
    <row r="89" spans="1:21" x14ac:dyDescent="0.2">
      <c r="A89" s="16" t="s">
        <v>199</v>
      </c>
      <c r="B89" s="4">
        <v>3585063</v>
      </c>
      <c r="C89" s="4">
        <v>1480493</v>
      </c>
      <c r="D89" s="4">
        <v>2104570</v>
      </c>
      <c r="E89" s="4">
        <v>87139830000</v>
      </c>
      <c r="F89" s="4">
        <f t="shared" si="15"/>
        <v>-1651840564220</v>
      </c>
      <c r="R89" s="5">
        <v>2.5000000000000001E-3</v>
      </c>
      <c r="S89" s="4">
        <v>7744515</v>
      </c>
      <c r="T89" s="4">
        <f t="shared" si="18"/>
        <v>6859134.5999999996</v>
      </c>
      <c r="U89" s="4">
        <f t="shared" si="17"/>
        <v>4211815</v>
      </c>
    </row>
    <row r="90" spans="1:21" x14ac:dyDescent="0.2">
      <c r="A90" s="16" t="s">
        <v>198</v>
      </c>
      <c r="B90" s="4">
        <v>2678343</v>
      </c>
      <c r="C90" s="4">
        <v>2574030</v>
      </c>
      <c r="D90" s="4">
        <v>104313</v>
      </c>
      <c r="E90" s="4">
        <v>4257260000</v>
      </c>
      <c r="F90" s="4">
        <f t="shared" si="15"/>
        <v>-1738980394220</v>
      </c>
      <c r="R90" s="5">
        <v>1.11E-2</v>
      </c>
      <c r="S90" s="4">
        <v>4211815</v>
      </c>
      <c r="T90" s="4">
        <f t="shared" si="18"/>
        <v>7296859.4000000004</v>
      </c>
      <c r="U90" s="4">
        <f t="shared" si="17"/>
        <v>4809620</v>
      </c>
    </row>
    <row r="91" spans="1:21" x14ac:dyDescent="0.2">
      <c r="A91" s="16" t="s">
        <v>197</v>
      </c>
      <c r="B91" s="4">
        <v>1982900</v>
      </c>
      <c r="C91" s="4">
        <v>1277500</v>
      </c>
      <c r="D91" s="4">
        <v>705400</v>
      </c>
      <c r="E91" s="4">
        <v>28357440000</v>
      </c>
      <c r="F91" s="4">
        <f t="shared" si="15"/>
        <v>-1743237654220</v>
      </c>
      <c r="R91" s="5">
        <v>2.3900000000000001E-2</v>
      </c>
      <c r="S91" s="4">
        <v>7388061</v>
      </c>
      <c r="T91" s="4">
        <f t="shared" si="18"/>
        <v>7308162.2999999998</v>
      </c>
      <c r="U91" s="4">
        <f t="shared" si="17"/>
        <v>4792655</v>
      </c>
    </row>
    <row r="92" spans="1:21" x14ac:dyDescent="0.2">
      <c r="A92" s="16" t="s">
        <v>196</v>
      </c>
      <c r="B92" s="4">
        <v>228634</v>
      </c>
      <c r="C92" s="4">
        <v>577920</v>
      </c>
      <c r="D92" s="4">
        <v>-349286</v>
      </c>
      <c r="E92" s="4">
        <v>-13843750000</v>
      </c>
      <c r="F92" s="4">
        <f t="shared" si="15"/>
        <v>-1771595094220</v>
      </c>
      <c r="R92" s="5">
        <v>1.8000000000000002E-2</v>
      </c>
      <c r="S92" s="4">
        <v>5712838</v>
      </c>
      <c r="T92" s="4">
        <f t="shared" si="18"/>
        <v>7459736.2999999998</v>
      </c>
      <c r="U92" s="4">
        <f t="shared" si="17"/>
        <v>4792655</v>
      </c>
    </row>
    <row r="93" spans="1:21" x14ac:dyDescent="0.2">
      <c r="A93" s="16" t="s">
        <v>195</v>
      </c>
      <c r="B93" s="4">
        <v>741400</v>
      </c>
      <c r="C93" s="4">
        <v>2031275</v>
      </c>
      <c r="D93" s="4">
        <v>-1289875</v>
      </c>
      <c r="E93" s="4">
        <v>-49623000000</v>
      </c>
      <c r="F93" s="4">
        <f t="shared" si="15"/>
        <v>-1757751344220</v>
      </c>
      <c r="R93" s="5">
        <v>2.5999999999999999E-3</v>
      </c>
      <c r="S93" s="4">
        <v>7389904</v>
      </c>
      <c r="T93" s="4">
        <f t="shared" si="18"/>
        <v>7373098.7999999998</v>
      </c>
      <c r="U93" s="4">
        <f t="shared" si="17"/>
        <v>4792655</v>
      </c>
    </row>
    <row r="94" spans="1:21" x14ac:dyDescent="0.2">
      <c r="A94" s="16" t="s">
        <v>194</v>
      </c>
      <c r="B94" s="4">
        <v>347200</v>
      </c>
      <c r="C94" s="4">
        <v>3351900</v>
      </c>
      <c r="D94" s="4">
        <v>-3004700</v>
      </c>
      <c r="E94" s="4">
        <v>-118648000000</v>
      </c>
      <c r="F94" s="4">
        <f t="shared" si="15"/>
        <v>-1708128344220</v>
      </c>
      <c r="R94" s="5">
        <v>0</v>
      </c>
      <c r="S94" s="4">
        <v>7663115</v>
      </c>
      <c r="T94" s="4">
        <f t="shared" si="18"/>
        <v>8153208.2000000002</v>
      </c>
      <c r="U94" s="4">
        <f t="shared" si="17"/>
        <v>4792655</v>
      </c>
    </row>
    <row r="95" spans="1:21" x14ac:dyDescent="0.2">
      <c r="A95" s="16" t="s">
        <v>193</v>
      </c>
      <c r="B95" s="4">
        <v>420376</v>
      </c>
      <c r="C95" s="4">
        <v>2297494</v>
      </c>
      <c r="D95" s="4">
        <v>-1877118</v>
      </c>
      <c r="E95" s="4">
        <v>-73351010000</v>
      </c>
      <c r="F95" s="4">
        <f t="shared" si="15"/>
        <v>-1589480344220</v>
      </c>
      <c r="R95" s="5">
        <v>-2.5000000000000001E-3</v>
      </c>
      <c r="S95" s="4">
        <v>4809620</v>
      </c>
      <c r="T95" s="4">
        <f t="shared" si="18"/>
        <v>8442930.0999999996</v>
      </c>
      <c r="U95" s="4">
        <f t="shared" si="17"/>
        <v>4792655</v>
      </c>
    </row>
    <row r="96" spans="1:21" x14ac:dyDescent="0.2">
      <c r="A96" s="16" t="s">
        <v>192</v>
      </c>
      <c r="B96" s="4">
        <v>460048</v>
      </c>
      <c r="C96" s="4">
        <v>1819270</v>
      </c>
      <c r="D96" s="4">
        <v>-1359222</v>
      </c>
      <c r="E96" s="4">
        <v>-53275800000</v>
      </c>
      <c r="F96" s="4">
        <f t="shared" si="15"/>
        <v>-1516129334220</v>
      </c>
      <c r="R96" s="5">
        <v>3.9000000000000003E-3</v>
      </c>
      <c r="S96" s="4">
        <v>4792655</v>
      </c>
      <c r="T96" s="4">
        <f t="shared" si="18"/>
        <v>8407940.3000000007</v>
      </c>
      <c r="U96" s="4">
        <f t="shared" si="17"/>
        <v>4901359</v>
      </c>
    </row>
    <row r="97" spans="1:21" x14ac:dyDescent="0.2">
      <c r="A97" s="16" t="s">
        <v>191</v>
      </c>
      <c r="B97" s="4">
        <v>429500</v>
      </c>
      <c r="C97" s="4">
        <v>1291650</v>
      </c>
      <c r="D97" s="4">
        <v>-862150</v>
      </c>
      <c r="E97" s="4">
        <v>-33656200000</v>
      </c>
      <c r="F97" s="4">
        <f t="shared" si="15"/>
        <v>-1462853534220</v>
      </c>
      <c r="R97" s="5">
        <v>0</v>
      </c>
      <c r="S97" s="4">
        <v>4901359</v>
      </c>
      <c r="T97" s="4">
        <f t="shared" si="18"/>
        <v>8551872.1999999993</v>
      </c>
      <c r="U97" s="4">
        <f t="shared" si="17"/>
        <v>5397728</v>
      </c>
    </row>
    <row r="98" spans="1:21" x14ac:dyDescent="0.2">
      <c r="A98" s="16" t="s">
        <v>190</v>
      </c>
      <c r="B98" s="4">
        <v>1780087</v>
      </c>
      <c r="C98" s="4">
        <v>6310900</v>
      </c>
      <c r="D98" s="4">
        <v>-4530813</v>
      </c>
      <c r="E98" s="4">
        <v>-180996590000</v>
      </c>
      <c r="F98" s="4">
        <f t="shared" si="15"/>
        <v>-1429197334220</v>
      </c>
      <c r="R98" s="5">
        <v>-5.3399999999999996E-2</v>
      </c>
      <c r="S98" s="4">
        <v>16324251</v>
      </c>
      <c r="T98" s="4">
        <f t="shared" si="18"/>
        <v>7746652.0999999996</v>
      </c>
      <c r="U98" s="4">
        <f t="shared" si="17"/>
        <v>5397728</v>
      </c>
    </row>
    <row r="99" spans="1:21" x14ac:dyDescent="0.2">
      <c r="A99" s="16" t="s">
        <v>189</v>
      </c>
      <c r="B99" s="4">
        <v>336540</v>
      </c>
      <c r="C99" s="4">
        <v>2475687</v>
      </c>
      <c r="D99" s="4">
        <v>-2139147</v>
      </c>
      <c r="E99" s="4">
        <v>-87960350000</v>
      </c>
      <c r="F99" s="4">
        <f t="shared" si="15"/>
        <v>-1248200744220</v>
      </c>
      <c r="R99" s="5">
        <v>-7.1999999999999998E-3</v>
      </c>
      <c r="S99" s="4">
        <v>5397728</v>
      </c>
      <c r="T99" s="4">
        <f t="shared" si="18"/>
        <v>8121121.9000000004</v>
      </c>
      <c r="U99" s="4">
        <f t="shared" si="17"/>
        <v>6523529</v>
      </c>
    </row>
    <row r="100" spans="1:21" x14ac:dyDescent="0.2">
      <c r="A100" s="16" t="s">
        <v>188</v>
      </c>
      <c r="B100" s="4">
        <v>1483500</v>
      </c>
      <c r="C100" s="4">
        <v>2850444</v>
      </c>
      <c r="D100" s="4">
        <v>-1366944</v>
      </c>
      <c r="E100" s="4">
        <v>-57178000000</v>
      </c>
      <c r="F100" s="4">
        <f t="shared" si="15"/>
        <v>-1160240394220</v>
      </c>
      <c r="R100" s="5">
        <v>1.1000000000000001E-2</v>
      </c>
      <c r="S100" s="4">
        <v>8589063</v>
      </c>
      <c r="T100" s="4">
        <f t="shared" si="18"/>
        <v>8237755</v>
      </c>
      <c r="U100" s="4">
        <f t="shared" si="17"/>
        <v>6523529</v>
      </c>
    </row>
    <row r="101" spans="1:21" x14ac:dyDescent="0.2">
      <c r="A101" s="16" t="s">
        <v>187</v>
      </c>
      <c r="B101" s="4">
        <v>337500</v>
      </c>
      <c r="C101" s="4">
        <v>2084494</v>
      </c>
      <c r="D101" s="4">
        <v>-1746994</v>
      </c>
      <c r="E101" s="4">
        <v>-72118630000</v>
      </c>
      <c r="F101" s="4">
        <f t="shared" si="15"/>
        <v>-1103062394220</v>
      </c>
      <c r="R101" s="5">
        <v>-8.3999999999999995E-3</v>
      </c>
      <c r="S101" s="4">
        <v>7501090</v>
      </c>
      <c r="T101" s="4">
        <f t="shared" si="18"/>
        <v>8259178.7000000002</v>
      </c>
      <c r="U101" s="4">
        <f t="shared" si="17"/>
        <v>4442757</v>
      </c>
    </row>
    <row r="102" spans="1:21" x14ac:dyDescent="0.2">
      <c r="A102" s="16" t="s">
        <v>186</v>
      </c>
      <c r="B102" s="4">
        <v>428200</v>
      </c>
      <c r="C102" s="4">
        <v>2017050</v>
      </c>
      <c r="D102" s="4">
        <v>-1588850</v>
      </c>
      <c r="E102" s="4">
        <v>-67009440000</v>
      </c>
      <c r="F102" s="4">
        <f t="shared" si="15"/>
        <v>-1030943764220</v>
      </c>
      <c r="R102" s="5">
        <v>-2.2400000000000003E-2</v>
      </c>
      <c r="S102" s="4">
        <v>7228578</v>
      </c>
      <c r="T102" s="4">
        <f t="shared" si="18"/>
        <v>8212516.4000000004</v>
      </c>
      <c r="U102" s="4">
        <f t="shared" si="17"/>
        <v>4442757</v>
      </c>
    </row>
    <row r="103" spans="1:21" x14ac:dyDescent="0.2">
      <c r="A103" s="16" t="s">
        <v>185</v>
      </c>
      <c r="B103" s="4">
        <v>1287700</v>
      </c>
      <c r="C103" s="4">
        <v>2258400</v>
      </c>
      <c r="D103" s="4">
        <v>-970700</v>
      </c>
      <c r="E103" s="4">
        <v>-41383790000</v>
      </c>
      <c r="F103" s="4">
        <f t="shared" si="15"/>
        <v>-963934324220</v>
      </c>
      <c r="R103" s="5">
        <v>-1.3899999999999999E-2</v>
      </c>
      <c r="S103" s="4">
        <v>6523529</v>
      </c>
      <c r="T103" s="4">
        <f t="shared" si="18"/>
        <v>9378335.8000000007</v>
      </c>
      <c r="U103" s="4">
        <f t="shared" si="17"/>
        <v>4442757</v>
      </c>
    </row>
    <row r="104" spans="1:21" x14ac:dyDescent="0.2">
      <c r="A104" s="16" t="s">
        <v>184</v>
      </c>
      <c r="B104" s="4">
        <v>1106300</v>
      </c>
      <c r="C104" s="4">
        <v>7834918</v>
      </c>
      <c r="D104" s="4">
        <v>-6728618</v>
      </c>
      <c r="E104" s="4">
        <v>-286302700000</v>
      </c>
      <c r="F104" s="4">
        <f t="shared" si="15"/>
        <v>-922550534220</v>
      </c>
      <c r="R104" s="5">
        <v>4.6399999999999997E-2</v>
      </c>
      <c r="S104" s="4">
        <v>15464209</v>
      </c>
      <c r="T104" s="4">
        <f t="shared" si="18"/>
        <v>8441448.3000000007</v>
      </c>
      <c r="U104" s="4">
        <f t="shared" si="17"/>
        <v>4442757</v>
      </c>
    </row>
    <row r="105" spans="1:21" x14ac:dyDescent="0.2">
      <c r="A105" s="16" t="s">
        <v>183</v>
      </c>
      <c r="B105" s="4">
        <v>736400</v>
      </c>
      <c r="C105" s="4">
        <v>3923730</v>
      </c>
      <c r="D105" s="4">
        <v>-3187330</v>
      </c>
      <c r="E105" s="4">
        <v>-128281470000</v>
      </c>
      <c r="F105" s="4">
        <f t="shared" si="15"/>
        <v>-636247834220</v>
      </c>
      <c r="R105" s="5">
        <v>2.5000000000000001E-2</v>
      </c>
      <c r="S105" s="4">
        <v>7706839</v>
      </c>
      <c r="T105" s="4">
        <f t="shared" si="18"/>
        <v>8062983.2000000002</v>
      </c>
      <c r="U105" s="4">
        <f t="shared" si="17"/>
        <v>4442757</v>
      </c>
    </row>
    <row r="106" spans="1:21" x14ac:dyDescent="0.2">
      <c r="A106" s="16" t="s">
        <v>182</v>
      </c>
      <c r="B106" s="4">
        <v>1143300</v>
      </c>
      <c r="C106" s="4">
        <v>1936660</v>
      </c>
      <c r="D106" s="4">
        <v>-793360</v>
      </c>
      <c r="E106" s="4">
        <v>-32054550000</v>
      </c>
      <c r="F106" s="4">
        <f t="shared" si="15"/>
        <v>-507966364220</v>
      </c>
      <c r="R106" s="5">
        <v>-2.4300000000000002E-2</v>
      </c>
      <c r="S106" s="4">
        <v>4442757</v>
      </c>
      <c r="T106" s="4">
        <f t="shared" si="18"/>
        <v>7937067</v>
      </c>
      <c r="U106" s="4">
        <f t="shared" si="17"/>
        <v>6340678</v>
      </c>
    </row>
    <row r="107" spans="1:21" x14ac:dyDescent="0.2">
      <c r="A107" s="16" t="s">
        <v>181</v>
      </c>
      <c r="B107" s="4">
        <v>2796225</v>
      </c>
      <c r="C107" s="4">
        <v>2113400</v>
      </c>
      <c r="D107" s="4">
        <v>682825</v>
      </c>
      <c r="E107" s="4">
        <v>27866890000</v>
      </c>
      <c r="F107" s="4">
        <f t="shared" si="15"/>
        <v>-475911814220</v>
      </c>
      <c r="R107" s="5">
        <v>1.24E-2</v>
      </c>
      <c r="S107" s="4">
        <v>6340678</v>
      </c>
      <c r="T107" s="4">
        <f t="shared" si="18"/>
        <v>7871759.4000000004</v>
      </c>
      <c r="U107" s="4">
        <f t="shared" si="17"/>
        <v>6761955</v>
      </c>
    </row>
    <row r="108" spans="1:21" x14ac:dyDescent="0.2">
      <c r="A108" s="16" t="s">
        <v>180</v>
      </c>
      <c r="B108" s="4">
        <v>4407099</v>
      </c>
      <c r="C108" s="4">
        <v>4573704</v>
      </c>
      <c r="D108" s="4">
        <v>-166605</v>
      </c>
      <c r="E108" s="4">
        <v>-6861370000</v>
      </c>
      <c r="F108" s="4">
        <f t="shared" si="15"/>
        <v>-503778704220</v>
      </c>
      <c r="R108" s="5">
        <v>1.38E-2</v>
      </c>
      <c r="S108" s="4">
        <v>8272050</v>
      </c>
      <c r="T108" s="4">
        <f t="shared" si="18"/>
        <v>7363863.7999999998</v>
      </c>
      <c r="U108" s="4">
        <f t="shared" si="17"/>
        <v>6761955</v>
      </c>
    </row>
    <row r="109" spans="1:21" x14ac:dyDescent="0.2">
      <c r="A109" s="16" t="s">
        <v>179</v>
      </c>
      <c r="B109" s="4">
        <v>1776220</v>
      </c>
      <c r="C109" s="4">
        <v>4448230</v>
      </c>
      <c r="D109" s="4">
        <v>-2672010</v>
      </c>
      <c r="E109" s="4">
        <v>-103831458366</v>
      </c>
      <c r="F109" s="4">
        <f t="shared" si="15"/>
        <v>-496917334220</v>
      </c>
      <c r="R109" s="5">
        <v>3.9100000000000003E-2</v>
      </c>
      <c r="S109" s="4">
        <v>9142426</v>
      </c>
      <c r="T109" s="4">
        <f t="shared" si="18"/>
        <v>6823158.7000000002</v>
      </c>
      <c r="U109" s="4">
        <f t="shared" si="17"/>
        <v>6095334</v>
      </c>
    </row>
    <row r="110" spans="1:21" x14ac:dyDescent="0.2">
      <c r="A110" s="16" t="s">
        <v>178</v>
      </c>
      <c r="B110" s="4">
        <v>1100985</v>
      </c>
      <c r="C110" s="4">
        <v>19150900</v>
      </c>
      <c r="D110" s="4">
        <v>-18049915</v>
      </c>
      <c r="E110" s="4">
        <v>-703303110000</v>
      </c>
      <c r="F110" s="4">
        <f t="shared" si="15"/>
        <v>-393085875854</v>
      </c>
      <c r="R110" s="5">
        <v>-1.41E-2</v>
      </c>
      <c r="S110" s="4">
        <v>9755394</v>
      </c>
      <c r="T110" s="4">
        <f t="shared" si="18"/>
        <v>6233558.4000000004</v>
      </c>
      <c r="U110" s="4">
        <f t="shared" si="17"/>
        <v>3922188</v>
      </c>
    </row>
    <row r="111" spans="1:21" x14ac:dyDescent="0.2">
      <c r="A111" s="16" t="s">
        <v>177</v>
      </c>
      <c r="B111" s="4">
        <v>4555128</v>
      </c>
      <c r="C111" s="4">
        <v>11174300</v>
      </c>
      <c r="D111" s="4">
        <v>-6619172</v>
      </c>
      <c r="E111" s="4">
        <v>-274421640000</v>
      </c>
      <c r="F111" s="4">
        <f t="shared" si="15"/>
        <v>310217234146</v>
      </c>
      <c r="R111" s="5">
        <v>-5.1000000000000004E-3</v>
      </c>
      <c r="S111" s="4">
        <v>7715327</v>
      </c>
      <c r="T111" s="4">
        <f t="shared" si="18"/>
        <v>5702023.5999999996</v>
      </c>
      <c r="U111" s="4">
        <f t="shared" si="17"/>
        <v>3183595</v>
      </c>
    </row>
    <row r="112" spans="1:21" x14ac:dyDescent="0.2">
      <c r="A112" s="16" t="s">
        <v>176</v>
      </c>
      <c r="B112" s="4">
        <v>1508230</v>
      </c>
      <c r="C112" s="4">
        <v>9125790</v>
      </c>
      <c r="D112" s="4">
        <v>-7617560</v>
      </c>
      <c r="E112" s="4">
        <v>-312824380000</v>
      </c>
      <c r="F112" s="4">
        <f t="shared" si="15"/>
        <v>584638874146</v>
      </c>
      <c r="R112" s="5">
        <v>0</v>
      </c>
      <c r="S112" s="4">
        <v>6761955</v>
      </c>
      <c r="T112" s="4">
        <f t="shared" si="18"/>
        <v>5353170.5999999996</v>
      </c>
      <c r="U112" s="4">
        <f t="shared" si="17"/>
        <v>3183595</v>
      </c>
    </row>
    <row r="113" spans="1:21" x14ac:dyDescent="0.2">
      <c r="A113" s="16" t="s">
        <v>175</v>
      </c>
      <c r="B113" s="4">
        <v>2289368</v>
      </c>
      <c r="C113" s="4">
        <v>5841700</v>
      </c>
      <c r="D113" s="4">
        <v>-3552332</v>
      </c>
      <c r="E113" s="4">
        <v>-139149810000</v>
      </c>
      <c r="F113" s="4">
        <f t="shared" si="15"/>
        <v>897463254146</v>
      </c>
      <c r="R113" s="5">
        <v>-6.2199999999999998E-2</v>
      </c>
      <c r="S113" s="4">
        <v>18181723</v>
      </c>
      <c r="T113" s="4">
        <f t="shared" si="18"/>
        <v>3792864.9</v>
      </c>
      <c r="U113" s="4">
        <f t="shared" si="17"/>
        <v>3183595</v>
      </c>
    </row>
    <row r="114" spans="1:21" x14ac:dyDescent="0.2">
      <c r="A114" s="16" t="s">
        <v>174</v>
      </c>
      <c r="B114" s="4">
        <v>278269</v>
      </c>
      <c r="C114" s="4">
        <v>5941900</v>
      </c>
      <c r="D114" s="4">
        <v>-5663631</v>
      </c>
      <c r="E114" s="4">
        <v>-236739520000</v>
      </c>
      <c r="F114" s="4">
        <f t="shared" si="15"/>
        <v>1036613064146</v>
      </c>
      <c r="R114" s="5">
        <v>-6.9000000000000006E-2</v>
      </c>
      <c r="S114" s="4">
        <v>6095334</v>
      </c>
      <c r="T114" s="4">
        <f t="shared" si="18"/>
        <v>3428541.6</v>
      </c>
      <c r="U114" s="4">
        <f t="shared" si="17"/>
        <v>3183595</v>
      </c>
    </row>
    <row r="115" spans="1:21" x14ac:dyDescent="0.2">
      <c r="A115" s="16" t="s">
        <v>173</v>
      </c>
      <c r="B115" s="4">
        <v>220183</v>
      </c>
      <c r="C115" s="4">
        <v>918400</v>
      </c>
      <c r="D115" s="4">
        <v>-698217</v>
      </c>
      <c r="E115" s="4">
        <v>-31759940000</v>
      </c>
      <c r="F115" s="4">
        <f t="shared" si="15"/>
        <v>1273352584146</v>
      </c>
      <c r="R115" s="5">
        <v>6.8000000000000005E-3</v>
      </c>
      <c r="S115" s="4">
        <v>3922188</v>
      </c>
      <c r="T115" s="4">
        <f t="shared" si="18"/>
        <v>3328448.1</v>
      </c>
      <c r="U115" s="4">
        <f t="shared" si="17"/>
        <v>3183595</v>
      </c>
    </row>
    <row r="116" spans="1:21" x14ac:dyDescent="0.2">
      <c r="A116" s="16" t="s">
        <v>172</v>
      </c>
      <c r="B116" s="4">
        <v>149100</v>
      </c>
      <c r="C116" s="4">
        <v>1583340</v>
      </c>
      <c r="D116" s="4">
        <v>-1434240</v>
      </c>
      <c r="E116" s="4">
        <v>-63669600000</v>
      </c>
      <c r="F116" s="4">
        <f t="shared" si="15"/>
        <v>1305112524146</v>
      </c>
      <c r="R116" s="5">
        <v>2.3E-3</v>
      </c>
      <c r="S116" s="4">
        <v>3183595</v>
      </c>
      <c r="T116" s="4">
        <f t="shared" ref="T116:T121" si="19">AVERAGE(S117:S126)</f>
        <v>3493725.5</v>
      </c>
      <c r="U116" s="4">
        <f t="shared" si="17"/>
        <v>2399979</v>
      </c>
    </row>
    <row r="117" spans="1:21" x14ac:dyDescent="0.2">
      <c r="A117" s="16" t="s">
        <v>171</v>
      </c>
      <c r="B117" s="4">
        <v>26447025</v>
      </c>
      <c r="C117" s="4">
        <v>3008600</v>
      </c>
      <c r="D117" s="4">
        <v>23438425</v>
      </c>
      <c r="E117" s="4">
        <v>1019178660000</v>
      </c>
      <c r="F117" s="4">
        <f t="shared" si="15"/>
        <v>1368782124146</v>
      </c>
      <c r="R117" s="5">
        <v>0</v>
      </c>
      <c r="S117" s="4">
        <v>5687602</v>
      </c>
      <c r="T117" s="4">
        <f t="shared" si="19"/>
        <v>3311318.7</v>
      </c>
      <c r="U117" s="4">
        <f t="shared" si="17"/>
        <v>2399979</v>
      </c>
    </row>
    <row r="118" spans="1:21" x14ac:dyDescent="0.2">
      <c r="A118" s="16" t="s">
        <v>170</v>
      </c>
      <c r="B118" s="4">
        <v>19604500</v>
      </c>
      <c r="C118" s="4">
        <v>873500</v>
      </c>
      <c r="D118" s="4">
        <v>18731000</v>
      </c>
      <c r="E118" s="4">
        <v>795909110000</v>
      </c>
      <c r="F118" s="4">
        <f t="shared" si="15"/>
        <v>349603464146</v>
      </c>
      <c r="R118" s="5">
        <v>4.7100000000000003E-2</v>
      </c>
      <c r="S118" s="4">
        <v>3193094</v>
      </c>
      <c r="T118" s="4">
        <f t="shared" si="19"/>
        <v>3335399</v>
      </c>
      <c r="U118" s="4">
        <f t="shared" si="17"/>
        <v>2399979</v>
      </c>
    </row>
    <row r="119" spans="1:21" x14ac:dyDescent="0.2">
      <c r="A119" s="16" t="s">
        <v>169</v>
      </c>
      <c r="B119" s="4">
        <v>1274720</v>
      </c>
      <c r="C119" s="4">
        <v>2334130</v>
      </c>
      <c r="D119" s="4">
        <v>-1059410</v>
      </c>
      <c r="E119" s="4">
        <v>-45322510000</v>
      </c>
      <c r="F119" s="4">
        <f t="shared" si="15"/>
        <v>-446305645854</v>
      </c>
      <c r="R119" s="5">
        <v>-1.84E-2</v>
      </c>
      <c r="S119" s="4">
        <v>3735375</v>
      </c>
      <c r="T119" s="4">
        <f t="shared" si="19"/>
        <v>3232245.1</v>
      </c>
      <c r="U119" s="4">
        <f t="shared" si="17"/>
        <v>2399979</v>
      </c>
    </row>
    <row r="120" spans="1:21" x14ac:dyDescent="0.2">
      <c r="A120" s="16" t="s">
        <v>168</v>
      </c>
      <c r="B120" s="4">
        <v>436592</v>
      </c>
      <c r="C120" s="4">
        <v>1200200</v>
      </c>
      <c r="D120" s="4">
        <v>-763608</v>
      </c>
      <c r="E120" s="4">
        <v>-33824840000</v>
      </c>
      <c r="F120" s="4">
        <f t="shared" si="15"/>
        <v>-400983135854</v>
      </c>
      <c r="R120" s="5">
        <v>-2.69E-2</v>
      </c>
      <c r="S120" s="4">
        <v>3859391</v>
      </c>
      <c r="T120" s="4">
        <f t="shared" si="19"/>
        <v>3193475.9</v>
      </c>
      <c r="U120" s="4">
        <f t="shared" si="17"/>
        <v>2399979</v>
      </c>
    </row>
    <row r="121" spans="1:21" x14ac:dyDescent="0.2">
      <c r="A121" s="16" t="s">
        <v>167</v>
      </c>
      <c r="B121" s="4">
        <v>717800</v>
      </c>
      <c r="C121" s="4">
        <v>3705538</v>
      </c>
      <c r="D121" s="4">
        <v>-2987738</v>
      </c>
      <c r="E121" s="4">
        <v>-136924410000</v>
      </c>
      <c r="F121" s="4">
        <f t="shared" si="15"/>
        <v>-367158295854</v>
      </c>
      <c r="R121" s="5">
        <v>-2.3E-2</v>
      </c>
      <c r="S121" s="4">
        <v>2399979</v>
      </c>
      <c r="T121" s="4">
        <f t="shared" si="19"/>
        <v>3419934.4</v>
      </c>
      <c r="U121" s="4">
        <f t="shared" si="17"/>
        <v>2452101</v>
      </c>
    </row>
    <row r="122" spans="1:21" x14ac:dyDescent="0.2">
      <c r="A122" s="16" t="s">
        <v>166</v>
      </c>
      <c r="B122" s="4">
        <v>171529</v>
      </c>
      <c r="C122" s="4">
        <v>1118500</v>
      </c>
      <c r="D122" s="4">
        <v>-946971</v>
      </c>
      <c r="E122" s="4">
        <v>-43612640000</v>
      </c>
      <c r="F122" s="4">
        <f t="shared" si="15"/>
        <v>-230233885854</v>
      </c>
      <c r="R122" s="5">
        <v>-2.87E-2</v>
      </c>
      <c r="S122" s="4">
        <v>3273425</v>
      </c>
      <c r="T122" s="4">
        <f>AVERAGE(S123:S132)</f>
        <v>3274778.1</v>
      </c>
      <c r="U122" s="4">
        <f t="shared" si="17"/>
        <v>2452101</v>
      </c>
    </row>
    <row r="123" spans="1:21" x14ac:dyDescent="0.2">
      <c r="A123" s="16" t="s">
        <v>165</v>
      </c>
      <c r="B123" s="4">
        <v>1242045</v>
      </c>
      <c r="C123" s="4">
        <v>1269940</v>
      </c>
      <c r="D123" s="4">
        <v>-27895</v>
      </c>
      <c r="E123" s="4">
        <v>-1278160000</v>
      </c>
      <c r="F123" s="4">
        <f t="shared" si="15"/>
        <v>-186621245854</v>
      </c>
      <c r="R123" s="5">
        <v>-1.3600000000000001E-2</v>
      </c>
      <c r="S123" s="4">
        <v>2578666</v>
      </c>
      <c r="U123" s="4">
        <f t="shared" si="17"/>
        <v>2452101</v>
      </c>
    </row>
    <row r="124" spans="1:21" x14ac:dyDescent="0.2">
      <c r="A124" s="16" t="s">
        <v>164</v>
      </c>
      <c r="B124" s="4">
        <v>867882</v>
      </c>
      <c r="C124" s="4">
        <v>1005510</v>
      </c>
      <c r="D124" s="4">
        <v>-137628</v>
      </c>
      <c r="E124" s="4">
        <v>-6561350000</v>
      </c>
      <c r="F124" s="4">
        <f t="shared" si="15"/>
        <v>-185343085854</v>
      </c>
      <c r="R124" s="5">
        <v>3.2000000000000002E-3</v>
      </c>
      <c r="S124" s="4">
        <v>2452101</v>
      </c>
      <c r="U124" s="4">
        <f t="shared" ref="U124:U126" si="20">MIN(S125:S129)</f>
        <v>2703836</v>
      </c>
    </row>
    <row r="125" spans="1:21" x14ac:dyDescent="0.2">
      <c r="A125" s="16" t="s">
        <v>163</v>
      </c>
      <c r="B125" s="4">
        <v>522275</v>
      </c>
      <c r="C125" s="4">
        <v>1500630</v>
      </c>
      <c r="D125" s="4">
        <v>-978355</v>
      </c>
      <c r="E125" s="4">
        <v>-46105530000</v>
      </c>
      <c r="F125" s="4">
        <f t="shared" si="15"/>
        <v>-178781735854</v>
      </c>
      <c r="R125" s="5">
        <v>-1.2500000000000001E-2</v>
      </c>
      <c r="S125" s="4">
        <v>2921253</v>
      </c>
      <c r="U125" s="4">
        <f t="shared" si="20"/>
        <v>2703836</v>
      </c>
    </row>
    <row r="126" spans="1:21" x14ac:dyDescent="0.2">
      <c r="A126" s="16" t="s">
        <v>162</v>
      </c>
      <c r="B126" s="4">
        <v>346100</v>
      </c>
      <c r="C126" s="4">
        <v>1754400</v>
      </c>
      <c r="D126" s="4">
        <v>-1408300</v>
      </c>
      <c r="E126" s="4">
        <v>-67007510000</v>
      </c>
      <c r="F126" s="4">
        <f t="shared" si="15"/>
        <v>-132676205854</v>
      </c>
      <c r="R126" s="5">
        <v>2.1299999999999999E-2</v>
      </c>
      <c r="S126" s="4">
        <v>4836369</v>
      </c>
      <c r="U126" s="4">
        <f t="shared" si="20"/>
        <v>2703836</v>
      </c>
    </row>
    <row r="127" spans="1:21" x14ac:dyDescent="0.2">
      <c r="A127" s="16" t="s">
        <v>161</v>
      </c>
      <c r="B127" s="4">
        <v>283800</v>
      </c>
      <c r="C127" s="4">
        <v>662380</v>
      </c>
      <c r="D127" s="4">
        <v>-378580</v>
      </c>
      <c r="E127" s="4">
        <v>-17723630000</v>
      </c>
      <c r="F127" s="4">
        <f t="shared" si="15"/>
        <v>-65668695854</v>
      </c>
      <c r="R127" s="5">
        <v>2.07E-2</v>
      </c>
      <c r="S127" s="4">
        <v>3863534</v>
      </c>
      <c r="U127" s="4">
        <f>MIN(S128:S132)</f>
        <v>1821862</v>
      </c>
    </row>
    <row r="128" spans="1:21" x14ac:dyDescent="0.2">
      <c r="A128" s="16" t="s">
        <v>160</v>
      </c>
      <c r="B128" s="4">
        <v>416550</v>
      </c>
      <c r="C128" s="4">
        <v>585600</v>
      </c>
      <c r="D128" s="4">
        <v>-169050</v>
      </c>
      <c r="E128" s="4">
        <v>-7628790000</v>
      </c>
      <c r="F128" s="4">
        <f t="shared" si="15"/>
        <v>-47945065854</v>
      </c>
      <c r="R128" s="5">
        <v>3.3700000000000001E-2</v>
      </c>
      <c r="S128" s="4">
        <v>3433897</v>
      </c>
    </row>
    <row r="129" spans="1:22" x14ac:dyDescent="0.2">
      <c r="A129" s="16" t="s">
        <v>159</v>
      </c>
      <c r="B129" s="4">
        <v>386720</v>
      </c>
      <c r="C129" s="4">
        <v>734460</v>
      </c>
      <c r="D129" s="4">
        <v>-347740</v>
      </c>
      <c r="E129" s="4">
        <v>-15528610000</v>
      </c>
      <c r="F129" s="4">
        <f t="shared" si="15"/>
        <v>-40316275854</v>
      </c>
      <c r="R129" s="5">
        <v>-1.1000000000000001E-3</v>
      </c>
      <c r="S129" s="4">
        <v>2703836</v>
      </c>
    </row>
    <row r="130" spans="1:22" x14ac:dyDescent="0.2">
      <c r="A130" s="16" t="s">
        <v>158</v>
      </c>
      <c r="B130" s="4">
        <v>1019720</v>
      </c>
      <c r="C130" s="4">
        <v>1166100</v>
      </c>
      <c r="D130" s="4">
        <v>-146380</v>
      </c>
      <c r="E130" s="4">
        <v>-6661380000</v>
      </c>
      <c r="F130" s="4">
        <f t="shared" si="15"/>
        <v>-24787665854</v>
      </c>
      <c r="R130" s="5">
        <v>1.2500000000000001E-2</v>
      </c>
      <c r="S130" s="4">
        <v>3471699</v>
      </c>
    </row>
    <row r="131" spans="1:22" x14ac:dyDescent="0.2">
      <c r="A131" s="16" t="s">
        <v>157</v>
      </c>
      <c r="B131" s="4">
        <v>348361</v>
      </c>
      <c r="C131" s="4">
        <v>801709</v>
      </c>
      <c r="D131" s="4">
        <v>-453348</v>
      </c>
      <c r="E131" s="4">
        <v>-20202980000</v>
      </c>
      <c r="F131" s="4">
        <f>E131+F132</f>
        <v>-18126285854</v>
      </c>
      <c r="R131" s="5">
        <v>-3.7100000000000001E-2</v>
      </c>
      <c r="S131" s="4">
        <v>4664564</v>
      </c>
    </row>
    <row r="132" spans="1:22" x14ac:dyDescent="0.2">
      <c r="A132" s="16" t="s">
        <v>156</v>
      </c>
      <c r="B132" s="4">
        <v>244010</v>
      </c>
      <c r="C132" s="4">
        <v>198720</v>
      </c>
      <c r="D132" s="4">
        <v>45290</v>
      </c>
      <c r="E132" s="4">
        <v>2076694146</v>
      </c>
      <c r="F132" s="4">
        <f>E132</f>
        <v>2076694146</v>
      </c>
      <c r="R132" s="5">
        <v>5.5000000000000005E-3</v>
      </c>
      <c r="S132" s="4">
        <v>1821862</v>
      </c>
    </row>
    <row r="133" spans="1:22" x14ac:dyDescent="0.2">
      <c r="A133" s="2"/>
      <c r="B133" s="4"/>
      <c r="C133" s="4"/>
      <c r="D133" s="4"/>
      <c r="E133" s="4"/>
      <c r="F133" s="4">
        <f>E133</f>
        <v>0</v>
      </c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6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6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6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6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6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5"/>
    </row>
    <row r="150" spans="1:22" x14ac:dyDescent="0.2">
      <c r="A150" s="6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5"/>
    </row>
    <row r="151" spans="1:22" x14ac:dyDescent="0.2">
      <c r="A151" s="6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5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5"/>
    </row>
    <row r="153" spans="1:22" x14ac:dyDescent="0.2">
      <c r="A153" s="2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5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5"/>
    </row>
    <row r="155" spans="1:22" x14ac:dyDescent="0.2">
      <c r="A155" s="6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5"/>
    </row>
    <row r="156" spans="1:22" x14ac:dyDescent="0.2">
      <c r="A156" s="6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5"/>
    </row>
    <row r="157" spans="1:22" x14ac:dyDescent="0.2">
      <c r="A157" s="6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5"/>
    </row>
    <row r="158" spans="1:22" x14ac:dyDescent="0.2">
      <c r="A158" s="6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5"/>
    </row>
    <row r="159" spans="1:22" x14ac:dyDescent="0.2">
      <c r="A159" s="6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5"/>
    </row>
    <row r="160" spans="1:22" x14ac:dyDescent="0.2">
      <c r="A160" s="6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5"/>
    </row>
    <row r="161" spans="1:22" x14ac:dyDescent="0.2">
      <c r="A161" s="6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5"/>
    </row>
    <row r="162" spans="1:22" x14ac:dyDescent="0.2">
      <c r="A162" s="6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5"/>
      <c r="U162" s="5"/>
      <c r="V162" s="5"/>
    </row>
    <row r="163" spans="1:22" x14ac:dyDescent="0.2">
      <c r="A163" s="6"/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5"/>
      <c r="U163" s="5"/>
      <c r="V163" s="5"/>
    </row>
    <row r="164" spans="1:22" x14ac:dyDescent="0.2">
      <c r="A164" s="6"/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5"/>
      <c r="U164" s="5"/>
      <c r="V164" s="5"/>
    </row>
    <row r="165" spans="1:22" x14ac:dyDescent="0.2">
      <c r="A165" s="6"/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5"/>
      <c r="U165" s="5"/>
      <c r="V165" s="5"/>
    </row>
    <row r="166" spans="1:22" x14ac:dyDescent="0.2">
      <c r="A166" s="6"/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5"/>
      <c r="U166" s="5"/>
      <c r="V166" s="5"/>
    </row>
    <row r="167" spans="1:22" x14ac:dyDescent="0.2">
      <c r="A167" s="6"/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5"/>
      <c r="U167" s="5"/>
      <c r="V167" s="5"/>
    </row>
    <row r="168" spans="1:22" x14ac:dyDescent="0.2">
      <c r="A168" s="2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5"/>
    </row>
    <row r="169" spans="1:22" x14ac:dyDescent="0.2">
      <c r="A169" s="2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5"/>
    </row>
    <row r="170" spans="1:22" x14ac:dyDescent="0.2">
      <c r="A170" s="2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5"/>
    </row>
    <row r="171" spans="1:22" x14ac:dyDescent="0.2">
      <c r="A171" s="2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5"/>
    </row>
    <row r="172" spans="1:22" x14ac:dyDescent="0.2">
      <c r="A172" s="2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5"/>
    </row>
    <row r="173" spans="1:22" x14ac:dyDescent="0.2">
      <c r="A173" s="2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5"/>
    </row>
    <row r="174" spans="1:22" x14ac:dyDescent="0.2">
      <c r="A174" s="2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5"/>
    </row>
    <row r="175" spans="1:22" x14ac:dyDescent="0.2">
      <c r="A175" s="2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5"/>
    </row>
    <row r="176" spans="1:22" x14ac:dyDescent="0.2">
      <c r="A176" s="2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5"/>
    </row>
    <row r="177" spans="1:22" x14ac:dyDescent="0.2">
      <c r="A177" s="2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5"/>
      <c r="U177" s="5"/>
      <c r="V177" s="5"/>
    </row>
    <row r="178" spans="1:22" x14ac:dyDescent="0.2">
      <c r="A178" s="2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5"/>
      <c r="U178" s="5"/>
      <c r="V178" s="5"/>
    </row>
    <row r="179" spans="1:22" x14ac:dyDescent="0.2">
      <c r="A179" s="2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5"/>
      <c r="U179" s="5"/>
      <c r="V179" s="5"/>
    </row>
    <row r="180" spans="1:22" x14ac:dyDescent="0.2">
      <c r="A180" s="2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5"/>
      <c r="U180" s="5"/>
      <c r="V180" s="5"/>
    </row>
    <row r="181" spans="1:22" x14ac:dyDescent="0.2">
      <c r="A181" s="2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5"/>
      <c r="U181" s="5"/>
      <c r="V181" s="5"/>
    </row>
    <row r="182" spans="1:22" x14ac:dyDescent="0.2">
      <c r="A182" s="2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5"/>
      <c r="U182" s="5"/>
      <c r="V182" s="5"/>
    </row>
    <row r="183" spans="1:22" x14ac:dyDescent="0.2">
      <c r="A183" s="2"/>
      <c r="B183" s="4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5"/>
      <c r="U183" s="5"/>
      <c r="V183" s="5"/>
    </row>
    <row r="184" spans="1:22" x14ac:dyDescent="0.2">
      <c r="A184" s="2"/>
      <c r="B184" s="4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5"/>
      <c r="U184" s="5"/>
      <c r="V184" s="5"/>
    </row>
    <row r="185" spans="1:22" x14ac:dyDescent="0.2">
      <c r="A185" s="2"/>
      <c r="B185" s="4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5"/>
      <c r="U185" s="5"/>
      <c r="V185" s="8"/>
    </row>
    <row r="186" spans="1:22" x14ac:dyDescent="0.2">
      <c r="A186" s="2"/>
      <c r="B186" s="4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5"/>
      <c r="U186" s="5"/>
      <c r="V186" s="8"/>
    </row>
    <row r="187" spans="1:22" x14ac:dyDescent="0.2">
      <c r="A187" s="2"/>
      <c r="B187" s="4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5"/>
      <c r="U187" s="5"/>
      <c r="V187" s="8"/>
    </row>
    <row r="188" spans="1:22" x14ac:dyDescent="0.2">
      <c r="A188" s="6"/>
      <c r="B188" s="4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5"/>
      <c r="U188" s="5"/>
      <c r="V188" s="8"/>
    </row>
    <row r="189" spans="1:22" x14ac:dyDescent="0.2">
      <c r="A189" s="6"/>
      <c r="B189" s="4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5"/>
      <c r="U189" s="5"/>
      <c r="V189" s="8"/>
    </row>
    <row r="190" spans="1:22" x14ac:dyDescent="0.2">
      <c r="A190" s="6"/>
      <c r="B190" s="4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5"/>
      <c r="U190" s="5"/>
      <c r="V190" s="8"/>
    </row>
    <row r="191" spans="1:22" x14ac:dyDescent="0.2">
      <c r="A191" s="6"/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5"/>
      <c r="U191" s="5"/>
      <c r="V191" s="8"/>
    </row>
    <row r="192" spans="1:22" x14ac:dyDescent="0.2">
      <c r="A192" s="6"/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5"/>
      <c r="U192" s="5"/>
      <c r="V192" s="8"/>
    </row>
    <row r="193" spans="1:22" x14ac:dyDescent="0.2">
      <c r="A193" s="2"/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5"/>
      <c r="U193" s="5"/>
      <c r="V193" s="8"/>
    </row>
    <row r="194" spans="1:22" x14ac:dyDescent="0.2">
      <c r="A194" s="2"/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5"/>
      <c r="U194" s="5"/>
      <c r="V194" s="8"/>
    </row>
    <row r="195" spans="1:22" x14ac:dyDescent="0.2">
      <c r="A195" s="2"/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5"/>
      <c r="U195" s="5"/>
      <c r="V195" s="8"/>
    </row>
    <row r="196" spans="1:22" x14ac:dyDescent="0.2">
      <c r="A196" s="2"/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5"/>
      <c r="U196" s="5"/>
      <c r="V196" s="8"/>
    </row>
    <row r="197" spans="1:22" x14ac:dyDescent="0.2">
      <c r="A197" s="2"/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5"/>
      <c r="U197" s="5"/>
      <c r="V197" s="8"/>
    </row>
    <row r="223" spans="1:3" x14ac:dyDescent="0.2">
      <c r="A223" t="e" cm="1">
        <f t="array" aca="1" ref="A223" ca="1">INDIRECT("'" &amp; E1 &amp; "'!$A$2:$A$66")</f>
        <v>#REF!</v>
      </c>
      <c r="B223" t="e" cm="1">
        <f t="array" aca="1" ref="B223" ca="1">INDIRECT("'" &amp; E1 &amp; "'!$B$2:$B$66")</f>
        <v>#REF!</v>
      </c>
      <c r="C223" t="e" cm="1">
        <f t="array" aca="1" ref="C223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3F85F0-19BA-964A-B976-2E1BA6DEAC3D}">
  <sheetPr codeName="Sheet30"/>
  <dimension ref="A1:V223"/>
  <sheetViews>
    <sheetView topLeftCell="B1" workbookViewId="0">
      <pane ySplit="2" topLeftCell="A3" activePane="bottomLeft" state="frozen"/>
      <selection activeCell="F17" sqref="F17"/>
      <selection pane="bottomLeft" activeCell="F17" sqref="F17"/>
    </sheetView>
  </sheetViews>
  <sheetFormatPr baseColWidth="10" defaultRowHeight="16" x14ac:dyDescent="0.2"/>
  <cols>
    <col min="1" max="1" width="21.1640625" customWidth="1"/>
    <col min="2" max="2" width="16.6640625" customWidth="1"/>
    <col min="3" max="3" width="14.5" customWidth="1"/>
    <col min="4" max="4" width="19.5" customWidth="1"/>
    <col min="5" max="5" width="17.16406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8.3320312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252</v>
      </c>
      <c r="U2" s="1" t="s">
        <v>253</v>
      </c>
      <c r="V2" s="1" t="s">
        <v>236</v>
      </c>
    </row>
    <row r="3" spans="1:22" x14ac:dyDescent="0.2">
      <c r="A3" s="16" t="s">
        <v>357</v>
      </c>
      <c r="B3" s="4">
        <v>834200</v>
      </c>
      <c r="C3" s="4">
        <v>283300</v>
      </c>
      <c r="D3" s="4">
        <v>550900</v>
      </c>
      <c r="E3" s="4">
        <v>10887620000</v>
      </c>
      <c r="F3" s="4">
        <f t="shared" ref="F3:F11" si="0">E3+F4</f>
        <v>51282700358</v>
      </c>
      <c r="G3" s="4">
        <v>0</v>
      </c>
      <c r="H3" s="4">
        <v>0</v>
      </c>
      <c r="I3" s="4">
        <v>0</v>
      </c>
      <c r="J3" s="4">
        <v>1324205000</v>
      </c>
      <c r="K3">
        <f t="shared" ref="K3:K11" si="1">K4+J3</f>
        <v>31048225000</v>
      </c>
      <c r="L3" s="4">
        <v>2571</v>
      </c>
      <c r="M3" s="4">
        <v>3246</v>
      </c>
      <c r="N3" s="4">
        <v>177</v>
      </c>
      <c r="O3" s="4">
        <v>239</v>
      </c>
      <c r="P3" s="4">
        <v>5021300</v>
      </c>
      <c r="Q3" s="4">
        <v>7034400</v>
      </c>
      <c r="R3" s="5">
        <v>-7.4999999999999997E-3</v>
      </c>
      <c r="S3" s="4">
        <v>12185200</v>
      </c>
      <c r="T3" s="4">
        <f t="shared" ref="T3:T38" si="2">AVERAGE(S4:S13)</f>
        <v>22742950</v>
      </c>
      <c r="U3" s="4">
        <f t="shared" ref="U3:U11" si="3">MIN(S4:S8)</f>
        <v>21552800</v>
      </c>
      <c r="V3" s="5">
        <v>1.7600000000000001E-2</v>
      </c>
    </row>
    <row r="4" spans="1:22" x14ac:dyDescent="0.2">
      <c r="A4" s="16" t="s">
        <v>356</v>
      </c>
      <c r="B4" s="4">
        <v>1923300</v>
      </c>
      <c r="C4" s="4">
        <v>1368000</v>
      </c>
      <c r="D4" s="4">
        <v>555300</v>
      </c>
      <c r="E4" s="4">
        <v>11336480000</v>
      </c>
      <c r="F4" s="4">
        <f t="shared" si="0"/>
        <v>40395080358</v>
      </c>
      <c r="G4" s="4">
        <v>85100</v>
      </c>
      <c r="H4" s="4">
        <v>148100</v>
      </c>
      <c r="I4" s="4">
        <v>-63000</v>
      </c>
      <c r="J4" s="4">
        <v>-1266590000</v>
      </c>
      <c r="K4">
        <f t="shared" si="1"/>
        <v>29724020000</v>
      </c>
      <c r="L4" s="4">
        <v>5022</v>
      </c>
      <c r="M4" s="4">
        <v>4392</v>
      </c>
      <c r="N4" s="4">
        <v>404</v>
      </c>
      <c r="O4" s="4">
        <v>415</v>
      </c>
      <c r="P4" s="4">
        <v>9271000</v>
      </c>
      <c r="Q4" s="4">
        <v>12099700</v>
      </c>
      <c r="R4" s="5">
        <v>-7.4999999999999997E-3</v>
      </c>
      <c r="S4" s="4">
        <v>21552800</v>
      </c>
      <c r="T4" s="4">
        <f t="shared" si="2"/>
        <v>23674760</v>
      </c>
      <c r="U4" s="4">
        <f t="shared" si="3"/>
        <v>13378200</v>
      </c>
      <c r="V4" s="5">
        <v>3.95E-2</v>
      </c>
    </row>
    <row r="5" spans="1:22" x14ac:dyDescent="0.2">
      <c r="A5" s="16" t="s">
        <v>355</v>
      </c>
      <c r="B5" s="4">
        <v>4045200</v>
      </c>
      <c r="C5" s="4">
        <v>1694584</v>
      </c>
      <c r="D5" s="4">
        <v>2350616</v>
      </c>
      <c r="E5" s="4">
        <v>46950050000</v>
      </c>
      <c r="F5" s="4">
        <f t="shared" si="0"/>
        <v>29058600358</v>
      </c>
      <c r="G5" s="4">
        <v>0</v>
      </c>
      <c r="H5" s="4">
        <v>0</v>
      </c>
      <c r="I5" s="4">
        <v>0</v>
      </c>
      <c r="J5" s="4">
        <v>1446080000</v>
      </c>
      <c r="K5">
        <f t="shared" si="1"/>
        <v>30990610000</v>
      </c>
      <c r="L5" s="4">
        <v>6567</v>
      </c>
      <c r="M5" s="4">
        <v>6217</v>
      </c>
      <c r="N5" s="4">
        <v>574</v>
      </c>
      <c r="O5" s="4">
        <v>526</v>
      </c>
      <c r="P5" s="4">
        <v>15606500</v>
      </c>
      <c r="Q5" s="4">
        <v>11555200</v>
      </c>
      <c r="R5" s="5">
        <v>2.5999999999999999E-3</v>
      </c>
      <c r="S5" s="4">
        <v>26501300</v>
      </c>
      <c r="T5" s="4">
        <f t="shared" si="2"/>
        <v>24860720</v>
      </c>
      <c r="U5" s="4">
        <f t="shared" si="3"/>
        <v>13378200</v>
      </c>
      <c r="V5" s="5">
        <v>4.9100000000000005E-2</v>
      </c>
    </row>
    <row r="6" spans="1:22" x14ac:dyDescent="0.2">
      <c r="A6" s="16" t="s">
        <v>354</v>
      </c>
      <c r="B6" s="4">
        <v>2190800</v>
      </c>
      <c r="C6" s="4">
        <v>765333</v>
      </c>
      <c r="D6" s="4">
        <v>1425467</v>
      </c>
      <c r="E6" s="4">
        <v>29217820000</v>
      </c>
      <c r="F6" s="4">
        <f t="shared" si="0"/>
        <v>-17891449642</v>
      </c>
      <c r="G6" s="4">
        <v>400000</v>
      </c>
      <c r="H6" s="4">
        <v>85700</v>
      </c>
      <c r="I6" s="4">
        <v>314300</v>
      </c>
      <c r="J6" s="4">
        <v>6419190000</v>
      </c>
      <c r="K6">
        <f t="shared" si="1"/>
        <v>29544530000</v>
      </c>
      <c r="L6" s="4">
        <v>4740</v>
      </c>
      <c r="M6" s="4">
        <v>6320</v>
      </c>
      <c r="N6" s="4">
        <v>399</v>
      </c>
      <c r="O6" s="4">
        <v>613</v>
      </c>
      <c r="P6" s="4">
        <v>8224400</v>
      </c>
      <c r="Q6" s="4">
        <v>12409300</v>
      </c>
      <c r="R6" s="5">
        <v>-0.04</v>
      </c>
      <c r="S6" s="4">
        <v>24047600</v>
      </c>
      <c r="T6" s="4">
        <f t="shared" si="2"/>
        <v>23725090</v>
      </c>
      <c r="U6" s="4">
        <f t="shared" si="3"/>
        <v>13378200</v>
      </c>
      <c r="V6" s="5">
        <v>4.0800000000000003E-2</v>
      </c>
    </row>
    <row r="7" spans="1:22" x14ac:dyDescent="0.2">
      <c r="A7" s="16" t="s">
        <v>353</v>
      </c>
      <c r="B7" s="4">
        <v>3760905</v>
      </c>
      <c r="C7" s="4">
        <v>869000</v>
      </c>
      <c r="D7" s="4">
        <v>2891905</v>
      </c>
      <c r="E7" s="4">
        <v>58797140000</v>
      </c>
      <c r="F7" s="4">
        <f t="shared" si="0"/>
        <v>-47109269642</v>
      </c>
      <c r="G7" s="4">
        <v>0</v>
      </c>
      <c r="H7" s="4">
        <v>0</v>
      </c>
      <c r="I7" s="4">
        <v>0</v>
      </c>
      <c r="J7" s="4">
        <v>-375740000</v>
      </c>
      <c r="K7">
        <f t="shared" si="1"/>
        <v>23125340000</v>
      </c>
      <c r="L7" s="4">
        <v>9002</v>
      </c>
      <c r="M7" s="4">
        <v>4989</v>
      </c>
      <c r="N7" s="4">
        <v>920</v>
      </c>
      <c r="O7" s="4">
        <v>481</v>
      </c>
      <c r="P7" s="4">
        <v>16863000</v>
      </c>
      <c r="Q7" s="4">
        <v>9691200</v>
      </c>
      <c r="R7" s="5">
        <v>2.98E-2</v>
      </c>
      <c r="S7" s="4">
        <v>28182900</v>
      </c>
      <c r="T7" s="4">
        <f t="shared" si="2"/>
        <v>22094040</v>
      </c>
      <c r="U7" s="4">
        <f t="shared" si="3"/>
        <v>13378200</v>
      </c>
      <c r="V7" s="5">
        <v>4.8099999999999997E-2</v>
      </c>
    </row>
    <row r="8" spans="1:22" x14ac:dyDescent="0.2">
      <c r="A8" s="16" t="s">
        <v>352</v>
      </c>
      <c r="B8" s="4">
        <v>1673500</v>
      </c>
      <c r="C8" s="4">
        <v>464000</v>
      </c>
      <c r="D8" s="4">
        <v>1209500</v>
      </c>
      <c r="E8" s="4">
        <v>24427990000</v>
      </c>
      <c r="F8" s="4">
        <f t="shared" si="0"/>
        <v>-105906409642</v>
      </c>
      <c r="G8" s="4">
        <v>0</v>
      </c>
      <c r="H8" s="4">
        <v>0</v>
      </c>
      <c r="I8" s="4">
        <v>0</v>
      </c>
      <c r="J8" s="4">
        <v>-109220000</v>
      </c>
      <c r="K8">
        <f t="shared" si="1"/>
        <v>23501080000</v>
      </c>
      <c r="L8" s="4">
        <v>5721</v>
      </c>
      <c r="M8" s="4">
        <v>4632</v>
      </c>
      <c r="N8" s="4">
        <v>718</v>
      </c>
      <c r="O8" s="4">
        <v>482</v>
      </c>
      <c r="P8" s="4">
        <v>13379500</v>
      </c>
      <c r="Q8" s="4">
        <v>10264800</v>
      </c>
      <c r="R8" s="5">
        <v>1.77E-2</v>
      </c>
      <c r="S8" s="4">
        <v>24299000</v>
      </c>
      <c r="T8" s="4">
        <f t="shared" si="2"/>
        <v>23304990</v>
      </c>
      <c r="U8" s="4">
        <f t="shared" si="3"/>
        <v>13378200</v>
      </c>
      <c r="V8" s="5">
        <v>3.44E-2</v>
      </c>
    </row>
    <row r="9" spans="1:22" x14ac:dyDescent="0.2">
      <c r="A9" s="16" t="s">
        <v>351</v>
      </c>
      <c r="B9" s="4">
        <v>1119200</v>
      </c>
      <c r="C9" s="4">
        <v>503800</v>
      </c>
      <c r="D9" s="4">
        <v>615400</v>
      </c>
      <c r="E9" s="4">
        <v>12212130000</v>
      </c>
      <c r="F9" s="4">
        <f t="shared" si="0"/>
        <v>-130334399642</v>
      </c>
      <c r="G9" s="4">
        <v>0</v>
      </c>
      <c r="H9" s="4">
        <v>0</v>
      </c>
      <c r="I9" s="4">
        <v>0</v>
      </c>
      <c r="J9" s="4">
        <v>1041425000</v>
      </c>
      <c r="K9">
        <f t="shared" si="1"/>
        <v>23610300000</v>
      </c>
      <c r="L9" s="4">
        <v>2870</v>
      </c>
      <c r="M9" s="4">
        <v>4313</v>
      </c>
      <c r="N9" s="4">
        <v>148</v>
      </c>
      <c r="O9" s="4">
        <v>276</v>
      </c>
      <c r="P9" s="4">
        <v>4936900</v>
      </c>
      <c r="Q9" s="4">
        <v>7701300</v>
      </c>
      <c r="R9" s="5">
        <v>-7.4999999999999997E-3</v>
      </c>
      <c r="S9" s="4">
        <v>13378200</v>
      </c>
      <c r="T9" s="4">
        <f t="shared" si="2"/>
        <v>24967570</v>
      </c>
      <c r="U9" s="4">
        <f t="shared" si="3"/>
        <v>16964900</v>
      </c>
      <c r="V9" s="5">
        <v>2.2499999999999999E-2</v>
      </c>
    </row>
    <row r="10" spans="1:22" x14ac:dyDescent="0.2">
      <c r="A10" s="16" t="s">
        <v>350</v>
      </c>
      <c r="B10" s="4">
        <v>120000</v>
      </c>
      <c r="C10" s="4">
        <v>358900</v>
      </c>
      <c r="D10" s="4">
        <v>-238900</v>
      </c>
      <c r="E10" s="4">
        <v>-4818786237</v>
      </c>
      <c r="F10" s="4">
        <f t="shared" si="0"/>
        <v>-142546529642</v>
      </c>
      <c r="G10" s="4">
        <v>0</v>
      </c>
      <c r="H10" s="4">
        <v>0</v>
      </c>
      <c r="I10" s="4">
        <v>0</v>
      </c>
      <c r="J10" s="4">
        <v>1041425000</v>
      </c>
      <c r="K10">
        <f t="shared" si="1"/>
        <v>22568875000</v>
      </c>
      <c r="L10" s="4">
        <v>3139</v>
      </c>
      <c r="M10" s="4">
        <v>4731</v>
      </c>
      <c r="N10" s="4">
        <v>327</v>
      </c>
      <c r="O10" s="4">
        <v>439</v>
      </c>
      <c r="P10" s="4">
        <v>6763600</v>
      </c>
      <c r="Q10" s="4">
        <v>9168100</v>
      </c>
      <c r="R10" s="5">
        <v>-1.4999999999999999E-2</v>
      </c>
      <c r="S10" s="4">
        <v>16964900</v>
      </c>
      <c r="T10" s="4">
        <f t="shared" si="2"/>
        <v>24511490</v>
      </c>
      <c r="U10" s="4">
        <f t="shared" si="3"/>
        <v>17655700</v>
      </c>
      <c r="V10" s="5">
        <v>3.1699999999999999E-2</v>
      </c>
    </row>
    <row r="11" spans="1:22" x14ac:dyDescent="0.2">
      <c r="A11" s="16" t="s">
        <v>349</v>
      </c>
      <c r="B11" s="4">
        <v>173900</v>
      </c>
      <c r="C11" s="4">
        <v>176499</v>
      </c>
      <c r="D11" s="4">
        <v>-2599</v>
      </c>
      <c r="E11" s="4">
        <v>-32010000</v>
      </c>
      <c r="F11" s="4">
        <f t="shared" si="0"/>
        <v>-137727743405</v>
      </c>
      <c r="G11" s="4">
        <v>100000</v>
      </c>
      <c r="H11" s="4">
        <v>57900</v>
      </c>
      <c r="I11" s="4">
        <v>42100</v>
      </c>
      <c r="J11" s="4">
        <v>852155000</v>
      </c>
      <c r="K11">
        <f t="shared" si="1"/>
        <v>21527450000</v>
      </c>
      <c r="L11" s="4">
        <v>4751</v>
      </c>
      <c r="M11" s="4">
        <v>3881</v>
      </c>
      <c r="N11" s="4">
        <v>494</v>
      </c>
      <c r="O11" s="4">
        <v>375</v>
      </c>
      <c r="P11" s="4">
        <v>10969600</v>
      </c>
      <c r="Q11" s="4">
        <v>8178700</v>
      </c>
      <c r="R11" s="5">
        <v>2.2700000000000001E-2</v>
      </c>
      <c r="S11" s="4">
        <v>21433300</v>
      </c>
      <c r="T11" s="4">
        <f t="shared" si="2"/>
        <v>23396870</v>
      </c>
      <c r="U11" s="4">
        <f t="shared" si="3"/>
        <v>12691300</v>
      </c>
      <c r="V11" s="5">
        <v>2.9600000000000001E-2</v>
      </c>
    </row>
    <row r="12" spans="1:22" x14ac:dyDescent="0.2">
      <c r="A12" s="16" t="s">
        <v>348</v>
      </c>
      <c r="B12" s="4">
        <v>746800</v>
      </c>
      <c r="C12" s="4">
        <v>1702300</v>
      </c>
      <c r="D12" s="4">
        <v>-955500</v>
      </c>
      <c r="E12" s="4">
        <v>-18918240000</v>
      </c>
      <c r="F12" s="4">
        <f t="shared" ref="F12:F38" si="4">E12+F13</f>
        <v>-137695733405</v>
      </c>
      <c r="G12" s="4">
        <v>0</v>
      </c>
      <c r="H12" s="4">
        <v>0</v>
      </c>
      <c r="I12" s="4">
        <v>0</v>
      </c>
      <c r="J12" s="4">
        <v>88595000</v>
      </c>
      <c r="K12">
        <f t="shared" ref="K12:K38" si="5">K13+J12</f>
        <v>20675295000</v>
      </c>
      <c r="L12" s="4">
        <v>4836</v>
      </c>
      <c r="M12" s="4">
        <v>3691</v>
      </c>
      <c r="N12" s="4">
        <v>387</v>
      </c>
      <c r="O12" s="4">
        <v>272</v>
      </c>
      <c r="P12" s="4">
        <v>9702800</v>
      </c>
      <c r="Q12" s="4">
        <v>7362300</v>
      </c>
      <c r="R12" s="5">
        <v>7.7000000000000002E-3</v>
      </c>
      <c r="S12" s="4">
        <v>17655700</v>
      </c>
      <c r="T12" s="4">
        <f t="shared" si="2"/>
        <v>22925310</v>
      </c>
      <c r="U12" s="4">
        <f t="shared" ref="U12:U38" si="6">MIN(S13:S17)</f>
        <v>11872400</v>
      </c>
      <c r="V12" s="5">
        <v>3.49E-2</v>
      </c>
    </row>
    <row r="13" spans="1:22" x14ac:dyDescent="0.2">
      <c r="A13" s="16" t="s">
        <v>347</v>
      </c>
      <c r="B13" s="4">
        <v>1073800</v>
      </c>
      <c r="C13" s="4">
        <v>1690686</v>
      </c>
      <c r="D13" s="4">
        <v>-616886</v>
      </c>
      <c r="E13" s="4">
        <v>-12584780000</v>
      </c>
      <c r="F13" s="4">
        <f t="shared" si="4"/>
        <v>-118777493405</v>
      </c>
      <c r="G13" s="4">
        <v>0</v>
      </c>
      <c r="H13" s="4">
        <v>0</v>
      </c>
      <c r="I13" s="4">
        <v>0</v>
      </c>
      <c r="J13" s="4">
        <v>481890000</v>
      </c>
      <c r="K13">
        <f t="shared" si="5"/>
        <v>20586700000</v>
      </c>
      <c r="L13" s="4">
        <v>8476</v>
      </c>
      <c r="M13" s="4">
        <v>8628</v>
      </c>
      <c r="N13" s="4">
        <v>703</v>
      </c>
      <c r="O13" s="4">
        <v>669</v>
      </c>
      <c r="P13" s="4">
        <v>15895700</v>
      </c>
      <c r="Q13" s="4">
        <v>15471600</v>
      </c>
      <c r="R13" s="5">
        <v>-7.6E-3</v>
      </c>
      <c r="S13" s="4">
        <v>33413800</v>
      </c>
      <c r="T13" s="4">
        <f t="shared" si="2"/>
        <v>20548700</v>
      </c>
      <c r="U13" s="4">
        <f t="shared" si="6"/>
        <v>11872400</v>
      </c>
      <c r="V13" s="5">
        <v>4.8899999999999999E-2</v>
      </c>
    </row>
    <row r="14" spans="1:22" x14ac:dyDescent="0.2">
      <c r="A14" s="16" t="s">
        <v>340</v>
      </c>
      <c r="B14" s="4">
        <v>353205</v>
      </c>
      <c r="C14" s="4">
        <v>351100</v>
      </c>
      <c r="D14" s="4">
        <v>2105</v>
      </c>
      <c r="E14" s="4">
        <v>55820000</v>
      </c>
      <c r="F14" s="4">
        <f t="shared" si="4"/>
        <v>-106192713405</v>
      </c>
      <c r="G14" s="4">
        <v>0</v>
      </c>
      <c r="H14" s="4">
        <v>0</v>
      </c>
      <c r="I14" s="4">
        <v>0</v>
      </c>
      <c r="J14" s="4">
        <v>481890000</v>
      </c>
      <c r="K14">
        <f t="shared" si="5"/>
        <v>20104810000</v>
      </c>
      <c r="L14" s="4">
        <v>7183</v>
      </c>
      <c r="M14" s="4">
        <v>6309</v>
      </c>
      <c r="N14" s="4">
        <v>483</v>
      </c>
      <c r="O14" s="4">
        <v>459</v>
      </c>
      <c r="P14" s="4">
        <v>13819300</v>
      </c>
      <c r="Q14" s="4">
        <v>13328800</v>
      </c>
      <c r="R14" s="5">
        <v>1.8000000000000002E-2</v>
      </c>
      <c r="S14" s="4">
        <v>30870900</v>
      </c>
      <c r="T14" s="4">
        <f t="shared" si="2"/>
        <v>18980830</v>
      </c>
      <c r="U14" s="4">
        <f t="shared" si="6"/>
        <v>11872400</v>
      </c>
      <c r="V14" s="5">
        <v>2.7799999999999998E-2</v>
      </c>
    </row>
    <row r="15" spans="1:22" x14ac:dyDescent="0.2">
      <c r="A15" s="16" t="s">
        <v>339</v>
      </c>
      <c r="B15" s="4">
        <v>3008600</v>
      </c>
      <c r="C15" s="4">
        <v>1066654</v>
      </c>
      <c r="D15" s="4">
        <v>1941946</v>
      </c>
      <c r="E15" s="4">
        <v>37804480000</v>
      </c>
      <c r="F15" s="4">
        <f t="shared" si="4"/>
        <v>-106248533405</v>
      </c>
      <c r="G15" s="4">
        <v>0</v>
      </c>
      <c r="H15" s="4">
        <v>0</v>
      </c>
      <c r="I15" s="4">
        <v>0</v>
      </c>
      <c r="J15" s="4">
        <v>592605000</v>
      </c>
      <c r="K15">
        <f t="shared" si="5"/>
        <v>19622920000</v>
      </c>
      <c r="L15" s="4">
        <v>13566</v>
      </c>
      <c r="M15" s="4">
        <v>6525</v>
      </c>
      <c r="N15" s="4">
        <v>911</v>
      </c>
      <c r="O15" s="4">
        <v>464</v>
      </c>
      <c r="P15" s="4">
        <v>24399000</v>
      </c>
      <c r="Q15" s="4">
        <v>12366300</v>
      </c>
      <c r="R15" s="5">
        <v>0.04</v>
      </c>
      <c r="S15" s="4">
        <v>38360900</v>
      </c>
      <c r="T15" s="4">
        <f t="shared" si="2"/>
        <v>16227280</v>
      </c>
      <c r="U15" s="4">
        <f t="shared" si="6"/>
        <v>11872400</v>
      </c>
      <c r="V15" s="5">
        <v>4.6100000000000002E-2</v>
      </c>
    </row>
    <row r="16" spans="1:22" x14ac:dyDescent="0.2">
      <c r="A16" s="16" t="s">
        <v>338</v>
      </c>
      <c r="B16" s="4">
        <v>396656</v>
      </c>
      <c r="C16" s="4">
        <v>74731</v>
      </c>
      <c r="D16" s="4">
        <v>321925</v>
      </c>
      <c r="E16" s="4">
        <v>6014740000</v>
      </c>
      <c r="F16" s="4">
        <f t="shared" si="4"/>
        <v>-144053013405</v>
      </c>
      <c r="G16" s="4">
        <v>0</v>
      </c>
      <c r="H16" s="4">
        <v>0</v>
      </c>
      <c r="I16" s="4">
        <v>0</v>
      </c>
      <c r="J16" s="4">
        <v>1179000000</v>
      </c>
      <c r="K16">
        <f t="shared" si="5"/>
        <v>19030315000</v>
      </c>
      <c r="L16" s="4">
        <v>3421</v>
      </c>
      <c r="M16" s="4">
        <v>2704</v>
      </c>
      <c r="N16" s="4">
        <v>222</v>
      </c>
      <c r="O16" s="4">
        <v>217</v>
      </c>
      <c r="P16" s="4">
        <v>6061300</v>
      </c>
      <c r="Q16" s="4">
        <v>5676300</v>
      </c>
      <c r="R16" s="5">
        <v>1.3600000000000001E-2</v>
      </c>
      <c r="S16" s="4">
        <v>12691300</v>
      </c>
      <c r="T16" s="4">
        <f t="shared" si="2"/>
        <v>16011000</v>
      </c>
      <c r="U16" s="4">
        <f t="shared" si="6"/>
        <v>10287100</v>
      </c>
      <c r="V16" s="5">
        <v>2.4E-2</v>
      </c>
    </row>
    <row r="17" spans="1:22" x14ac:dyDescent="0.2">
      <c r="A17" s="16" t="s">
        <v>337</v>
      </c>
      <c r="B17" s="4">
        <v>8710</v>
      </c>
      <c r="C17" s="4">
        <v>266050</v>
      </c>
      <c r="D17" s="4">
        <v>-257340</v>
      </c>
      <c r="E17" s="4">
        <v>-4870760000</v>
      </c>
      <c r="F17" s="4">
        <f t="shared" si="4"/>
        <v>-150067753405</v>
      </c>
      <c r="G17" s="4">
        <v>0</v>
      </c>
      <c r="H17" s="4">
        <v>0</v>
      </c>
      <c r="I17" s="4">
        <v>0</v>
      </c>
      <c r="J17" s="4">
        <v>121485000</v>
      </c>
      <c r="K17">
        <f t="shared" si="5"/>
        <v>17851315000</v>
      </c>
      <c r="L17" s="4">
        <v>3274</v>
      </c>
      <c r="M17" s="4">
        <v>4606</v>
      </c>
      <c r="N17" s="4">
        <v>145</v>
      </c>
      <c r="O17" s="4">
        <v>174</v>
      </c>
      <c r="P17" s="4">
        <v>4449500</v>
      </c>
      <c r="Q17" s="4">
        <v>5761200</v>
      </c>
      <c r="R17" s="5">
        <v>-2.7000000000000003E-2</v>
      </c>
      <c r="S17" s="4">
        <v>11872400</v>
      </c>
      <c r="T17" s="4">
        <f t="shared" si="2"/>
        <v>15631780</v>
      </c>
      <c r="U17" s="4">
        <f t="shared" si="6"/>
        <v>10287100</v>
      </c>
      <c r="V17" s="5">
        <v>4.1500000000000002E-2</v>
      </c>
    </row>
    <row r="18" spans="1:22" x14ac:dyDescent="0.2">
      <c r="A18" s="16" t="s">
        <v>336</v>
      </c>
      <c r="B18" s="4">
        <v>3694343</v>
      </c>
      <c r="C18" s="4">
        <v>2175034</v>
      </c>
      <c r="D18" s="4">
        <v>1519309</v>
      </c>
      <c r="E18" s="4">
        <v>28354550000</v>
      </c>
      <c r="F18" s="4">
        <f t="shared" si="4"/>
        <v>-145196993405</v>
      </c>
      <c r="G18" s="4">
        <v>0</v>
      </c>
      <c r="H18" s="4">
        <v>0</v>
      </c>
      <c r="I18" s="4">
        <v>0</v>
      </c>
      <c r="J18" s="4">
        <v>-474760000</v>
      </c>
      <c r="K18">
        <f t="shared" si="5"/>
        <v>17729830000</v>
      </c>
      <c r="L18" s="4">
        <v>10640</v>
      </c>
      <c r="M18" s="4">
        <v>8631</v>
      </c>
      <c r="N18" s="4">
        <v>762</v>
      </c>
      <c r="O18" s="4">
        <v>497</v>
      </c>
      <c r="P18" s="4">
        <v>19747800</v>
      </c>
      <c r="Q18" s="4">
        <v>14673500</v>
      </c>
      <c r="R18" s="5">
        <v>3.8300000000000001E-2</v>
      </c>
      <c r="S18" s="4">
        <v>36408500</v>
      </c>
      <c r="T18" s="4">
        <f t="shared" si="2"/>
        <v>13580120</v>
      </c>
      <c r="U18" s="4">
        <f t="shared" si="6"/>
        <v>9647700</v>
      </c>
      <c r="V18" s="5">
        <v>5.7000000000000002E-2</v>
      </c>
    </row>
    <row r="19" spans="1:22" x14ac:dyDescent="0.2">
      <c r="A19" s="16" t="s">
        <v>335</v>
      </c>
      <c r="B19" s="4">
        <v>2544884</v>
      </c>
      <c r="C19" s="4">
        <v>2812648</v>
      </c>
      <c r="D19" s="4">
        <v>-267764</v>
      </c>
      <c r="E19" s="4">
        <v>-4670530000</v>
      </c>
      <c r="F19" s="4">
        <f t="shared" si="4"/>
        <v>-173551543405</v>
      </c>
      <c r="G19" s="4">
        <v>0</v>
      </c>
      <c r="H19" s="4">
        <v>0</v>
      </c>
      <c r="I19" s="4">
        <v>0</v>
      </c>
      <c r="J19" s="4">
        <v>-132710000</v>
      </c>
      <c r="K19">
        <f t="shared" si="5"/>
        <v>18204590000</v>
      </c>
      <c r="L19" s="4">
        <v>7390</v>
      </c>
      <c r="M19" s="4">
        <v>6798</v>
      </c>
      <c r="N19" s="4">
        <v>565</v>
      </c>
      <c r="O19" s="4">
        <v>487</v>
      </c>
      <c r="P19" s="4">
        <v>14628400</v>
      </c>
      <c r="Q19" s="4">
        <v>13061100</v>
      </c>
      <c r="R19" s="5">
        <v>1.11E-2</v>
      </c>
      <c r="S19" s="4">
        <v>30004000</v>
      </c>
      <c r="T19" s="4">
        <f t="shared" si="2"/>
        <v>11545170</v>
      </c>
      <c r="U19" s="4">
        <f t="shared" si="6"/>
        <v>9647700</v>
      </c>
      <c r="V19" s="5">
        <v>3.9800000000000002E-2</v>
      </c>
    </row>
    <row r="20" spans="1:22" x14ac:dyDescent="0.2">
      <c r="A20" s="16" t="s">
        <v>334</v>
      </c>
      <c r="B20" s="4">
        <v>67200</v>
      </c>
      <c r="C20" s="4">
        <v>1476366</v>
      </c>
      <c r="D20" s="4">
        <v>-1409166</v>
      </c>
      <c r="E20" s="4">
        <v>-25488930000</v>
      </c>
      <c r="F20" s="4">
        <f t="shared" si="4"/>
        <v>-168881013405</v>
      </c>
      <c r="G20" s="4">
        <v>0</v>
      </c>
      <c r="H20" s="4">
        <v>0</v>
      </c>
      <c r="I20" s="4">
        <v>0</v>
      </c>
      <c r="J20" s="4">
        <v>-7910000</v>
      </c>
      <c r="K20">
        <f t="shared" si="5"/>
        <v>18337300000</v>
      </c>
      <c r="L20" s="4">
        <v>3806</v>
      </c>
      <c r="M20" s="4">
        <v>4584</v>
      </c>
      <c r="N20" s="4">
        <v>169</v>
      </c>
      <c r="O20" s="4">
        <v>230</v>
      </c>
      <c r="P20" s="4">
        <v>5312000</v>
      </c>
      <c r="Q20" s="4">
        <v>6565500</v>
      </c>
      <c r="R20" s="5">
        <v>-2.7000000000000001E-3</v>
      </c>
      <c r="S20" s="4">
        <v>12404100</v>
      </c>
      <c r="T20" s="4">
        <f t="shared" si="2"/>
        <v>11650900</v>
      </c>
      <c r="U20" s="4">
        <f t="shared" si="6"/>
        <v>9647700</v>
      </c>
      <c r="V20" s="5">
        <v>2.7200000000000002E-2</v>
      </c>
    </row>
    <row r="21" spans="1:22" x14ac:dyDescent="0.2">
      <c r="A21" s="16" t="s">
        <v>333</v>
      </c>
      <c r="B21" s="4">
        <v>540684</v>
      </c>
      <c r="C21" s="4">
        <v>228420</v>
      </c>
      <c r="D21" s="4">
        <v>312264</v>
      </c>
      <c r="E21" s="4">
        <v>5561720000</v>
      </c>
      <c r="F21" s="4">
        <f t="shared" si="4"/>
        <v>-143392083405</v>
      </c>
      <c r="G21" s="4">
        <v>0</v>
      </c>
      <c r="H21" s="4">
        <v>0</v>
      </c>
      <c r="I21" s="4">
        <v>0</v>
      </c>
      <c r="J21" s="4">
        <v>-7910000</v>
      </c>
      <c r="K21">
        <f t="shared" si="5"/>
        <v>18345210000</v>
      </c>
      <c r="L21" s="4">
        <v>2859</v>
      </c>
      <c r="M21" s="4">
        <v>3362</v>
      </c>
      <c r="N21" s="4">
        <v>155</v>
      </c>
      <c r="O21" s="4">
        <v>168</v>
      </c>
      <c r="P21" s="4">
        <v>4436500</v>
      </c>
      <c r="Q21" s="4">
        <v>5312400</v>
      </c>
      <c r="R21" s="5">
        <v>3.7200000000000004E-2</v>
      </c>
      <c r="S21" s="4">
        <v>10287100</v>
      </c>
      <c r="T21" s="4">
        <f t="shared" si="2"/>
        <v>11351000</v>
      </c>
      <c r="U21" s="4">
        <f t="shared" si="6"/>
        <v>9647700</v>
      </c>
      <c r="V21" s="5">
        <v>3.85E-2</v>
      </c>
    </row>
    <row r="22" spans="1:22" x14ac:dyDescent="0.2">
      <c r="A22" s="16" t="s">
        <v>332</v>
      </c>
      <c r="B22" s="4">
        <v>707853</v>
      </c>
      <c r="C22" s="4">
        <v>478967</v>
      </c>
      <c r="D22" s="4">
        <v>228886</v>
      </c>
      <c r="E22" s="4">
        <v>4027290000</v>
      </c>
      <c r="F22" s="4">
        <f t="shared" si="4"/>
        <v>-148953803405</v>
      </c>
      <c r="K22">
        <f t="shared" si="5"/>
        <v>18353120000</v>
      </c>
      <c r="L22" s="4">
        <v>3423</v>
      </c>
      <c r="M22" s="4">
        <v>6441</v>
      </c>
      <c r="N22" s="4">
        <v>126</v>
      </c>
      <c r="O22" s="4">
        <v>203</v>
      </c>
      <c r="P22" s="4">
        <v>4458600</v>
      </c>
      <c r="Q22" s="4">
        <v>7678900</v>
      </c>
      <c r="R22" s="5">
        <v>-1.4199999999999999E-2</v>
      </c>
      <c r="S22" s="4">
        <v>12940100</v>
      </c>
      <c r="T22" s="4">
        <f t="shared" si="2"/>
        <v>11182260</v>
      </c>
      <c r="U22" s="4">
        <f t="shared" si="6"/>
        <v>8080200</v>
      </c>
      <c r="V22" s="5">
        <v>2.81E-2</v>
      </c>
    </row>
    <row r="23" spans="1:22" x14ac:dyDescent="0.2">
      <c r="A23" s="16" t="s">
        <v>331</v>
      </c>
      <c r="B23" s="4">
        <v>907234</v>
      </c>
      <c r="C23" s="4">
        <v>3008961</v>
      </c>
      <c r="D23" s="4">
        <v>-2101727</v>
      </c>
      <c r="E23" s="4">
        <v>-37820000000</v>
      </c>
      <c r="F23" s="4">
        <f t="shared" si="4"/>
        <v>-152981093405</v>
      </c>
      <c r="G23" s="4">
        <v>0</v>
      </c>
      <c r="H23" s="4">
        <v>0</v>
      </c>
      <c r="I23" s="4">
        <v>0</v>
      </c>
      <c r="J23" s="4">
        <v>187135000</v>
      </c>
      <c r="K23">
        <f t="shared" si="5"/>
        <v>18353120000</v>
      </c>
      <c r="L23" s="4">
        <v>1714</v>
      </c>
      <c r="M23" s="4">
        <v>4302</v>
      </c>
      <c r="N23" s="4">
        <v>89</v>
      </c>
      <c r="O23" s="4">
        <v>215</v>
      </c>
      <c r="P23" s="4">
        <v>2601300</v>
      </c>
      <c r="Q23" s="4">
        <v>6112600</v>
      </c>
      <c r="R23" s="5">
        <v>-1.6899999999999998E-2</v>
      </c>
      <c r="S23" s="4">
        <v>9647700</v>
      </c>
      <c r="T23" s="4">
        <f t="shared" si="2"/>
        <v>11127570</v>
      </c>
      <c r="U23" s="4">
        <f t="shared" si="6"/>
        <v>8080200</v>
      </c>
      <c r="V23" s="5">
        <v>1.9400000000000001E-2</v>
      </c>
    </row>
    <row r="24" spans="1:22" x14ac:dyDescent="0.2">
      <c r="A24" s="16" t="s">
        <v>330</v>
      </c>
      <c r="B24" s="4">
        <v>1558278</v>
      </c>
      <c r="C24" s="4">
        <v>3117304</v>
      </c>
      <c r="D24" s="4">
        <v>-1559026</v>
      </c>
      <c r="E24" s="4">
        <v>-28149660000</v>
      </c>
      <c r="F24" s="4">
        <f t="shared" si="4"/>
        <v>-115161093405</v>
      </c>
      <c r="K24">
        <f t="shared" si="5"/>
        <v>18165985000</v>
      </c>
      <c r="L24" s="4">
        <v>2404</v>
      </c>
      <c r="M24" s="4">
        <v>6102</v>
      </c>
      <c r="N24" s="4">
        <v>136</v>
      </c>
      <c r="O24" s="4">
        <v>316</v>
      </c>
      <c r="P24" s="4">
        <v>3955800</v>
      </c>
      <c r="Q24" s="4">
        <v>10517700</v>
      </c>
      <c r="R24" s="5">
        <v>-1.66E-2</v>
      </c>
      <c r="S24" s="4">
        <v>15192200</v>
      </c>
      <c r="T24" s="4">
        <f t="shared" si="2"/>
        <v>11039490</v>
      </c>
      <c r="U24" s="4">
        <f t="shared" si="6"/>
        <v>8080200</v>
      </c>
      <c r="V24" s="5">
        <v>2.4399999999999998E-2</v>
      </c>
    </row>
    <row r="25" spans="1:22" x14ac:dyDescent="0.2">
      <c r="A25" s="16" t="s">
        <v>329</v>
      </c>
      <c r="B25" s="4">
        <v>883900</v>
      </c>
      <c r="C25" s="4">
        <v>1694200</v>
      </c>
      <c r="D25" s="4">
        <v>-810300</v>
      </c>
      <c r="E25" s="4">
        <v>-14649060000</v>
      </c>
      <c r="F25" s="4">
        <f t="shared" si="4"/>
        <v>-87011433405</v>
      </c>
      <c r="G25" s="4">
        <v>0</v>
      </c>
      <c r="H25" s="4">
        <v>0</v>
      </c>
      <c r="I25" s="4">
        <v>0</v>
      </c>
      <c r="J25" s="4">
        <v>-449020000</v>
      </c>
      <c r="K25">
        <f t="shared" si="5"/>
        <v>18165985000</v>
      </c>
      <c r="L25" s="4">
        <v>2822</v>
      </c>
      <c r="M25" s="4">
        <v>4791</v>
      </c>
      <c r="N25" s="4">
        <v>134</v>
      </c>
      <c r="O25" s="4">
        <v>191</v>
      </c>
      <c r="P25" s="4">
        <v>4242700</v>
      </c>
      <c r="Q25" s="4">
        <v>6157400</v>
      </c>
      <c r="R25" s="5">
        <v>1.11E-2</v>
      </c>
      <c r="S25" s="4">
        <v>10825400</v>
      </c>
      <c r="T25" s="4">
        <f t="shared" si="2"/>
        <v>10721980</v>
      </c>
      <c r="U25" s="4">
        <f t="shared" si="6"/>
        <v>8080200</v>
      </c>
      <c r="V25" s="5">
        <v>2.18E-2</v>
      </c>
    </row>
    <row r="26" spans="1:22" x14ac:dyDescent="0.2">
      <c r="A26" s="16" t="s">
        <v>328</v>
      </c>
      <c r="B26" s="4">
        <v>1073800</v>
      </c>
      <c r="C26" s="4">
        <v>586800</v>
      </c>
      <c r="D26" s="4">
        <v>487000</v>
      </c>
      <c r="E26" s="4">
        <v>8851630000</v>
      </c>
      <c r="F26" s="4">
        <f t="shared" si="4"/>
        <v>-72362373405</v>
      </c>
      <c r="G26" s="4">
        <v>0</v>
      </c>
      <c r="H26" s="4">
        <v>0</v>
      </c>
      <c r="I26" s="4">
        <v>0</v>
      </c>
      <c r="J26" s="4">
        <v>523120000</v>
      </c>
      <c r="K26">
        <f t="shared" si="5"/>
        <v>18615005000</v>
      </c>
      <c r="L26" s="4">
        <v>2079</v>
      </c>
      <c r="M26" s="4">
        <v>4648</v>
      </c>
      <c r="N26" s="4">
        <v>103</v>
      </c>
      <c r="O26" s="4">
        <v>183</v>
      </c>
      <c r="P26" s="4">
        <v>2884700</v>
      </c>
      <c r="Q26" s="4">
        <v>6235600</v>
      </c>
      <c r="R26" s="5">
        <v>-2.2000000000000002E-2</v>
      </c>
      <c r="S26" s="4">
        <v>10528500</v>
      </c>
      <c r="T26" s="4">
        <f t="shared" si="2"/>
        <v>10443250</v>
      </c>
      <c r="U26" s="4">
        <f t="shared" si="6"/>
        <v>7288100</v>
      </c>
      <c r="V26" s="5">
        <v>2.4300000000000002E-2</v>
      </c>
    </row>
    <row r="27" spans="1:22" x14ac:dyDescent="0.2">
      <c r="A27" s="16" t="s">
        <v>327</v>
      </c>
      <c r="B27" s="4">
        <v>916400</v>
      </c>
      <c r="C27" s="4">
        <v>1330000</v>
      </c>
      <c r="D27" s="4">
        <v>-413600</v>
      </c>
      <c r="E27" s="4">
        <v>-7658470000</v>
      </c>
      <c r="F27" s="4">
        <f t="shared" si="4"/>
        <v>-81214003405</v>
      </c>
      <c r="G27" s="4">
        <v>0</v>
      </c>
      <c r="H27" s="4">
        <v>0</v>
      </c>
      <c r="I27" s="4">
        <v>0</v>
      </c>
      <c r="J27" s="4">
        <v>144300000</v>
      </c>
      <c r="K27">
        <f t="shared" si="5"/>
        <v>18091885000</v>
      </c>
      <c r="L27" s="4">
        <v>2475</v>
      </c>
      <c r="M27" s="4">
        <v>4076</v>
      </c>
      <c r="N27" s="4">
        <v>70</v>
      </c>
      <c r="O27" s="4">
        <v>153</v>
      </c>
      <c r="P27" s="4">
        <v>2639800</v>
      </c>
      <c r="Q27" s="4">
        <v>5084000</v>
      </c>
      <c r="R27" s="5">
        <v>-5.3E-3</v>
      </c>
      <c r="S27" s="4">
        <v>8080200</v>
      </c>
      <c r="T27" s="4">
        <f t="shared" si="2"/>
        <v>11040120</v>
      </c>
      <c r="U27" s="4">
        <f t="shared" si="6"/>
        <v>7288100</v>
      </c>
      <c r="V27" s="5">
        <v>1.61E-2</v>
      </c>
    </row>
    <row r="28" spans="1:22" x14ac:dyDescent="0.2">
      <c r="A28" s="16" t="s">
        <v>326</v>
      </c>
      <c r="B28" s="4">
        <v>1431800</v>
      </c>
      <c r="C28" s="4">
        <v>609543</v>
      </c>
      <c r="D28" s="4">
        <v>822257</v>
      </c>
      <c r="E28" s="4">
        <v>15474650000</v>
      </c>
      <c r="F28" s="4">
        <f t="shared" si="4"/>
        <v>-73555533405</v>
      </c>
      <c r="G28" s="4">
        <v>0</v>
      </c>
      <c r="H28" s="4">
        <v>0</v>
      </c>
      <c r="I28" s="4">
        <v>0</v>
      </c>
      <c r="J28" s="4">
        <v>-509145000</v>
      </c>
      <c r="K28">
        <f t="shared" si="5"/>
        <v>17947585000</v>
      </c>
      <c r="L28" s="4">
        <v>7341</v>
      </c>
      <c r="M28" s="4">
        <v>3889</v>
      </c>
      <c r="N28" s="4">
        <v>288</v>
      </c>
      <c r="O28" s="4">
        <v>176</v>
      </c>
      <c r="P28" s="4">
        <v>9528000</v>
      </c>
      <c r="Q28" s="4">
        <v>5837700</v>
      </c>
      <c r="R28" s="5">
        <v>1.09E-2</v>
      </c>
      <c r="S28" s="4">
        <v>15891900</v>
      </c>
      <c r="T28" s="4">
        <f t="shared" si="2"/>
        <v>10184480</v>
      </c>
      <c r="U28" s="4">
        <f t="shared" si="6"/>
        <v>7288100</v>
      </c>
      <c r="V28" s="5">
        <v>1.8500000000000003E-2</v>
      </c>
    </row>
    <row r="29" spans="1:22" x14ac:dyDescent="0.2">
      <c r="A29" s="16" t="s">
        <v>325</v>
      </c>
      <c r="B29" s="4">
        <v>602500</v>
      </c>
      <c r="C29" s="4">
        <v>1006737</v>
      </c>
      <c r="D29" s="4">
        <v>-404237</v>
      </c>
      <c r="E29" s="4">
        <v>-7392340000</v>
      </c>
      <c r="F29" s="4">
        <f t="shared" si="4"/>
        <v>-89030183405</v>
      </c>
      <c r="G29" s="4">
        <v>0</v>
      </c>
      <c r="H29" s="4">
        <v>0</v>
      </c>
      <c r="I29" s="4">
        <v>0</v>
      </c>
      <c r="J29" s="4">
        <v>-640835000</v>
      </c>
      <c r="K29">
        <f t="shared" si="5"/>
        <v>18456730000</v>
      </c>
      <c r="L29" s="4">
        <v>3569</v>
      </c>
      <c r="M29" s="4">
        <v>2340</v>
      </c>
      <c r="N29" s="4">
        <v>154</v>
      </c>
      <c r="O29" s="4">
        <v>130</v>
      </c>
      <c r="P29" s="4">
        <v>4707100</v>
      </c>
      <c r="Q29" s="4">
        <v>4046400</v>
      </c>
      <c r="R29" s="5">
        <v>1.1000000000000001E-2</v>
      </c>
      <c r="S29" s="4">
        <v>9654500</v>
      </c>
      <c r="T29" s="4">
        <f t="shared" si="2"/>
        <v>10613760</v>
      </c>
      <c r="U29" s="4">
        <f t="shared" si="6"/>
        <v>7288100</v>
      </c>
      <c r="V29" s="5">
        <v>1.9E-2</v>
      </c>
    </row>
    <row r="30" spans="1:22" x14ac:dyDescent="0.2">
      <c r="A30" s="16" t="s">
        <v>324</v>
      </c>
      <c r="B30" s="4">
        <v>1322700</v>
      </c>
      <c r="C30" s="4">
        <v>142600</v>
      </c>
      <c r="D30" s="4">
        <v>1180100</v>
      </c>
      <c r="E30" s="4">
        <v>21495320000</v>
      </c>
      <c r="F30" s="4">
        <f t="shared" si="4"/>
        <v>-81637843405</v>
      </c>
      <c r="G30" s="4">
        <v>0</v>
      </c>
      <c r="H30" s="4">
        <v>0</v>
      </c>
      <c r="I30" s="4">
        <v>0</v>
      </c>
      <c r="J30" s="4">
        <v>-333710000</v>
      </c>
      <c r="K30">
        <f t="shared" si="5"/>
        <v>19097565000</v>
      </c>
      <c r="L30" s="4">
        <v>4566</v>
      </c>
      <c r="M30" s="4">
        <v>3833</v>
      </c>
      <c r="N30" s="4">
        <v>211</v>
      </c>
      <c r="O30" s="4">
        <v>191</v>
      </c>
      <c r="P30" s="4">
        <v>6706700</v>
      </c>
      <c r="Q30" s="4">
        <v>6258400</v>
      </c>
      <c r="R30" s="5">
        <v>1.11E-2</v>
      </c>
      <c r="S30" s="4">
        <v>13461400</v>
      </c>
      <c r="T30" s="4">
        <f t="shared" si="2"/>
        <v>9929210</v>
      </c>
      <c r="U30" s="4">
        <f t="shared" si="6"/>
        <v>7288100</v>
      </c>
      <c r="V30" s="5">
        <v>1.9099999999999999E-2</v>
      </c>
    </row>
    <row r="31" spans="1:22" x14ac:dyDescent="0.2">
      <c r="A31" s="16" t="s">
        <v>323</v>
      </c>
      <c r="B31" s="4">
        <v>612800</v>
      </c>
      <c r="C31" s="4">
        <v>528049</v>
      </c>
      <c r="D31" s="4">
        <v>84751</v>
      </c>
      <c r="E31" s="4">
        <v>1537750000</v>
      </c>
      <c r="F31" s="4">
        <f t="shared" si="4"/>
        <v>-103133163405</v>
      </c>
      <c r="G31" s="4">
        <v>0</v>
      </c>
      <c r="H31" s="4">
        <v>0</v>
      </c>
      <c r="I31" s="4">
        <v>0</v>
      </c>
      <c r="J31" s="4">
        <v>-1193985000</v>
      </c>
      <c r="K31">
        <f t="shared" si="5"/>
        <v>19431275000</v>
      </c>
      <c r="L31" s="4">
        <v>1979</v>
      </c>
      <c r="M31" s="4">
        <v>3190</v>
      </c>
      <c r="N31" s="4">
        <v>64</v>
      </c>
      <c r="O31" s="4">
        <v>117</v>
      </c>
      <c r="P31" s="4">
        <v>2231800</v>
      </c>
      <c r="Q31" s="4">
        <v>4303200</v>
      </c>
      <c r="R31" s="5">
        <v>-8.3000000000000001E-3</v>
      </c>
      <c r="S31" s="4">
        <v>7288100</v>
      </c>
      <c r="T31" s="4">
        <f t="shared" si="2"/>
        <v>9792690</v>
      </c>
      <c r="U31" s="4">
        <f t="shared" si="6"/>
        <v>7650300</v>
      </c>
      <c r="V31" s="5">
        <v>1.9099999999999999E-2</v>
      </c>
    </row>
    <row r="32" spans="1:22" x14ac:dyDescent="0.2">
      <c r="A32" s="16" t="s">
        <v>322</v>
      </c>
      <c r="B32" s="4">
        <v>1161900</v>
      </c>
      <c r="C32" s="4">
        <v>2061465</v>
      </c>
      <c r="D32" s="4">
        <v>-899565</v>
      </c>
      <c r="E32" s="4">
        <v>-16055690000</v>
      </c>
      <c r="F32" s="4">
        <f t="shared" si="4"/>
        <v>-104670913405</v>
      </c>
      <c r="G32" s="4">
        <v>0</v>
      </c>
      <c r="H32" s="4">
        <v>0</v>
      </c>
      <c r="I32" s="4">
        <v>0</v>
      </c>
      <c r="J32" s="4">
        <v>-1193985000</v>
      </c>
      <c r="K32">
        <f t="shared" si="5"/>
        <v>20625260000</v>
      </c>
      <c r="L32" s="4">
        <v>5260</v>
      </c>
      <c r="M32" s="4">
        <v>3537</v>
      </c>
      <c r="N32" s="4">
        <v>174</v>
      </c>
      <c r="O32" s="4">
        <v>125</v>
      </c>
      <c r="P32" s="4">
        <v>6351100</v>
      </c>
      <c r="Q32" s="4">
        <v>4474700</v>
      </c>
      <c r="R32" s="5">
        <v>1.9699999999999999E-2</v>
      </c>
      <c r="S32" s="4">
        <v>11252700</v>
      </c>
      <c r="T32" s="4">
        <f t="shared" si="2"/>
        <v>9264180</v>
      </c>
      <c r="U32" s="4">
        <f t="shared" si="6"/>
        <v>7650300</v>
      </c>
      <c r="V32" s="5">
        <v>2.7400000000000001E-2</v>
      </c>
    </row>
    <row r="33" spans="1:22" x14ac:dyDescent="0.2">
      <c r="A33" s="16" t="s">
        <v>321</v>
      </c>
      <c r="B33" s="4">
        <v>21100</v>
      </c>
      <c r="C33" s="4">
        <v>1159000</v>
      </c>
      <c r="D33" s="4">
        <v>-1137900</v>
      </c>
      <c r="E33" s="4">
        <v>-20282760000</v>
      </c>
      <c r="F33" s="4">
        <f t="shared" si="4"/>
        <v>-88615223405</v>
      </c>
      <c r="G33" s="4">
        <v>0</v>
      </c>
      <c r="H33" s="4">
        <v>0</v>
      </c>
      <c r="I33" s="4">
        <v>0</v>
      </c>
      <c r="J33" s="4">
        <v>-626405000</v>
      </c>
      <c r="K33">
        <f t="shared" si="5"/>
        <v>21819245000</v>
      </c>
      <c r="L33" s="4">
        <v>2924</v>
      </c>
      <c r="M33" s="4">
        <v>4615</v>
      </c>
      <c r="N33" s="4">
        <v>111</v>
      </c>
      <c r="O33" s="4">
        <v>150</v>
      </c>
      <c r="P33" s="4">
        <v>3493900</v>
      </c>
      <c r="Q33" s="4">
        <v>5315300</v>
      </c>
      <c r="R33" s="5">
        <v>-1.1200000000000002E-2</v>
      </c>
      <c r="S33" s="4">
        <v>9100800</v>
      </c>
      <c r="T33" s="4">
        <f t="shared" si="2"/>
        <v>9197760</v>
      </c>
      <c r="U33" s="4">
        <f t="shared" si="6"/>
        <v>7335500</v>
      </c>
      <c r="V33" s="5">
        <v>2.76E-2</v>
      </c>
    </row>
    <row r="34" spans="1:22" x14ac:dyDescent="0.2">
      <c r="A34" s="16" t="s">
        <v>320</v>
      </c>
      <c r="B34" s="4">
        <v>1057500</v>
      </c>
      <c r="C34" s="4">
        <v>567327</v>
      </c>
      <c r="D34" s="4">
        <v>490173</v>
      </c>
      <c r="E34" s="4">
        <v>9127580000</v>
      </c>
      <c r="F34" s="4">
        <f t="shared" si="4"/>
        <v>-68332463405</v>
      </c>
      <c r="G34" s="4">
        <v>0</v>
      </c>
      <c r="H34" s="4">
        <v>0</v>
      </c>
      <c r="I34" s="4">
        <v>0</v>
      </c>
      <c r="J34" s="4">
        <v>860795000</v>
      </c>
      <c r="K34">
        <f t="shared" si="5"/>
        <v>22445650000</v>
      </c>
      <c r="L34" s="4">
        <v>2945</v>
      </c>
      <c r="M34" s="4">
        <v>6505</v>
      </c>
      <c r="N34" s="4">
        <v>118</v>
      </c>
      <c r="O34" s="4">
        <v>276</v>
      </c>
      <c r="P34" s="4">
        <v>4023800</v>
      </c>
      <c r="Q34" s="4">
        <v>8983000</v>
      </c>
      <c r="R34" s="5">
        <v>-2.4900000000000002E-2</v>
      </c>
      <c r="S34" s="4">
        <v>14311400</v>
      </c>
      <c r="T34" s="4">
        <f t="shared" si="2"/>
        <v>8848760</v>
      </c>
      <c r="U34" s="4">
        <f t="shared" si="6"/>
        <v>7335500</v>
      </c>
      <c r="V34" s="5">
        <v>3.2300000000000002E-2</v>
      </c>
    </row>
    <row r="35" spans="1:22" x14ac:dyDescent="0.2">
      <c r="A35" s="16" t="s">
        <v>319</v>
      </c>
      <c r="B35" s="4">
        <v>29200</v>
      </c>
      <c r="C35" s="4">
        <v>1077317</v>
      </c>
      <c r="D35" s="4">
        <v>-1048117</v>
      </c>
      <c r="E35" s="4">
        <v>-19529190000</v>
      </c>
      <c r="F35" s="4">
        <f t="shared" si="4"/>
        <v>-77460043405</v>
      </c>
      <c r="G35" s="4">
        <v>0</v>
      </c>
      <c r="H35" s="4">
        <v>0</v>
      </c>
      <c r="I35" s="4">
        <v>0</v>
      </c>
      <c r="J35" s="4">
        <v>-193050000</v>
      </c>
      <c r="K35">
        <f t="shared" si="5"/>
        <v>21584855000</v>
      </c>
      <c r="L35" s="4">
        <v>1568</v>
      </c>
      <c r="M35" s="4">
        <v>3576</v>
      </c>
      <c r="N35" s="4">
        <v>90</v>
      </c>
      <c r="O35" s="4">
        <v>159</v>
      </c>
      <c r="P35" s="4">
        <v>2384400</v>
      </c>
      <c r="Q35" s="4">
        <v>4842600</v>
      </c>
      <c r="R35" s="5">
        <v>-1.3500000000000002E-2</v>
      </c>
      <c r="S35" s="4">
        <v>7650300</v>
      </c>
      <c r="T35" s="4">
        <f t="shared" si="2"/>
        <v>8573710</v>
      </c>
      <c r="U35" s="4">
        <f t="shared" si="6"/>
        <v>6615900</v>
      </c>
      <c r="V35" s="5">
        <v>1.8600000000000002E-2</v>
      </c>
    </row>
    <row r="36" spans="1:22" x14ac:dyDescent="0.2">
      <c r="A36" s="16" t="s">
        <v>318</v>
      </c>
      <c r="B36" s="4">
        <v>53200</v>
      </c>
      <c r="C36" s="4">
        <v>334653</v>
      </c>
      <c r="D36" s="4">
        <v>-281453</v>
      </c>
      <c r="E36" s="4">
        <v>-5330090000</v>
      </c>
      <c r="F36" s="4">
        <f t="shared" si="4"/>
        <v>-57930853405</v>
      </c>
      <c r="G36" s="4">
        <v>0</v>
      </c>
      <c r="H36" s="4">
        <v>0</v>
      </c>
      <c r="I36" s="4">
        <v>0</v>
      </c>
      <c r="J36" s="4">
        <v>222365000</v>
      </c>
      <c r="K36">
        <f t="shared" si="5"/>
        <v>21777905000</v>
      </c>
      <c r="L36" s="4">
        <v>1739</v>
      </c>
      <c r="M36" s="4">
        <v>2634</v>
      </c>
      <c r="N36" s="4">
        <v>85</v>
      </c>
      <c r="O36" s="4">
        <v>151</v>
      </c>
      <c r="P36" s="4">
        <v>2794600</v>
      </c>
      <c r="Q36" s="4">
        <v>4466200</v>
      </c>
      <c r="R36" s="5">
        <v>-1.06E-2</v>
      </c>
      <c r="S36" s="4">
        <v>7741200</v>
      </c>
      <c r="T36" s="4">
        <f t="shared" si="2"/>
        <v>8836510</v>
      </c>
      <c r="U36" s="4">
        <f t="shared" si="6"/>
        <v>5922900</v>
      </c>
      <c r="V36" s="5">
        <v>1.84E-2</v>
      </c>
    </row>
    <row r="37" spans="1:22" x14ac:dyDescent="0.2">
      <c r="A37" s="16" t="s">
        <v>317</v>
      </c>
      <c r="B37" s="4">
        <v>170900</v>
      </c>
      <c r="C37" s="4">
        <v>1599486</v>
      </c>
      <c r="D37" s="4">
        <v>-1428586</v>
      </c>
      <c r="E37" s="4">
        <v>-27062940000</v>
      </c>
      <c r="F37" s="4">
        <f t="shared" si="4"/>
        <v>-52600763405</v>
      </c>
      <c r="K37">
        <f t="shared" si="5"/>
        <v>21555540000</v>
      </c>
      <c r="L37" s="4">
        <v>4435</v>
      </c>
      <c r="M37" s="4">
        <v>3209</v>
      </c>
      <c r="N37" s="4">
        <v>262</v>
      </c>
      <c r="O37" s="4">
        <v>213</v>
      </c>
      <c r="P37" s="4">
        <v>7497000</v>
      </c>
      <c r="Q37" s="4">
        <v>6124800</v>
      </c>
      <c r="R37" s="5">
        <v>8.0000000000000002E-3</v>
      </c>
      <c r="S37" s="4">
        <v>14048900</v>
      </c>
      <c r="T37" s="4">
        <f t="shared" si="2"/>
        <v>7978390</v>
      </c>
      <c r="U37" s="4">
        <f t="shared" si="6"/>
        <v>5922900</v>
      </c>
      <c r="V37" s="5">
        <v>2.1000000000000001E-2</v>
      </c>
    </row>
    <row r="38" spans="1:22" x14ac:dyDescent="0.2">
      <c r="A38" s="16" t="s">
        <v>316</v>
      </c>
      <c r="B38" s="4">
        <v>77213</v>
      </c>
      <c r="C38" s="4">
        <v>197604</v>
      </c>
      <c r="D38" s="4">
        <v>-120391</v>
      </c>
      <c r="E38" s="4">
        <v>-2262510000</v>
      </c>
      <c r="F38" s="4">
        <f t="shared" si="4"/>
        <v>-25537823405</v>
      </c>
      <c r="G38" s="4">
        <v>0</v>
      </c>
      <c r="H38" s="4">
        <v>0</v>
      </c>
      <c r="I38" s="4">
        <v>0</v>
      </c>
      <c r="J38" s="4">
        <v>-3334065000</v>
      </c>
      <c r="K38">
        <f t="shared" si="5"/>
        <v>21555540000</v>
      </c>
      <c r="L38" s="4">
        <v>1720</v>
      </c>
      <c r="M38" s="4">
        <v>3227</v>
      </c>
      <c r="N38" s="4">
        <v>89</v>
      </c>
      <c r="O38" s="4">
        <v>139</v>
      </c>
      <c r="P38" s="4">
        <v>2938200</v>
      </c>
      <c r="Q38" s="4">
        <v>4136100</v>
      </c>
      <c r="R38" s="5">
        <v>-7.9000000000000008E-3</v>
      </c>
      <c r="S38" s="4">
        <v>7335500</v>
      </c>
      <c r="T38" s="4">
        <f t="shared" si="2"/>
        <v>7789660</v>
      </c>
      <c r="U38" s="4">
        <f t="shared" si="6"/>
        <v>5922900</v>
      </c>
      <c r="V38" s="5">
        <v>1.84E-2</v>
      </c>
    </row>
    <row r="39" spans="1:22" x14ac:dyDescent="0.2">
      <c r="A39" s="16" t="s">
        <v>315</v>
      </c>
      <c r="B39" s="4">
        <v>1075300</v>
      </c>
      <c r="C39" s="4">
        <v>198126</v>
      </c>
      <c r="D39" s="4">
        <v>877174</v>
      </c>
      <c r="E39" s="4">
        <v>16687570000</v>
      </c>
      <c r="F39" s="4">
        <f t="shared" ref="F39:F44" si="7">E39+F40</f>
        <v>-23275313405</v>
      </c>
      <c r="G39" s="4">
        <v>0</v>
      </c>
      <c r="H39" s="4">
        <v>0</v>
      </c>
      <c r="I39" s="4">
        <v>0</v>
      </c>
      <c r="J39" s="4">
        <v>170430000</v>
      </c>
      <c r="K39">
        <f t="shared" ref="K39:K44" si="8">K40+J39</f>
        <v>24889605000</v>
      </c>
      <c r="L39" s="4">
        <v>3720</v>
      </c>
      <c r="M39" s="4">
        <v>3255</v>
      </c>
      <c r="N39" s="4">
        <v>236</v>
      </c>
      <c r="O39" s="4">
        <v>216</v>
      </c>
      <c r="P39" s="4">
        <v>7178600</v>
      </c>
      <c r="Q39" s="4">
        <v>6351500</v>
      </c>
      <c r="R39" s="5">
        <v>1.34E-2</v>
      </c>
      <c r="S39" s="4">
        <v>13947300</v>
      </c>
      <c r="T39" s="4">
        <f t="shared" ref="T39:T44" si="9">AVERAGE(S40:S49)</f>
        <v>7113630</v>
      </c>
      <c r="U39" s="4">
        <f t="shared" ref="U39:U44" si="10">MIN(S40:S44)</f>
        <v>5922900</v>
      </c>
      <c r="V39" s="5">
        <v>2.0899999999999998E-2</v>
      </c>
    </row>
    <row r="40" spans="1:22" x14ac:dyDescent="0.2">
      <c r="A40" s="16" t="s">
        <v>314</v>
      </c>
      <c r="B40" s="4">
        <v>54200</v>
      </c>
      <c r="C40" s="4">
        <v>73780</v>
      </c>
      <c r="D40" s="4">
        <v>-19580</v>
      </c>
      <c r="E40" s="4">
        <v>-365770000</v>
      </c>
      <c r="F40" s="4">
        <f t="shared" si="7"/>
        <v>-39962883405</v>
      </c>
      <c r="G40" s="4">
        <v>0</v>
      </c>
      <c r="H40" s="4">
        <v>0</v>
      </c>
      <c r="I40" s="4">
        <v>0</v>
      </c>
      <c r="J40" s="4">
        <v>170430000</v>
      </c>
      <c r="K40">
        <f t="shared" si="8"/>
        <v>24719175000</v>
      </c>
      <c r="L40" s="4">
        <v>2262</v>
      </c>
      <c r="M40" s="4">
        <v>1650</v>
      </c>
      <c r="N40" s="4">
        <v>121</v>
      </c>
      <c r="O40" s="4">
        <v>80</v>
      </c>
      <c r="P40" s="4">
        <v>3643500</v>
      </c>
      <c r="Q40" s="4">
        <v>2614500</v>
      </c>
      <c r="R40" s="5">
        <v>1.6399999999999998E-2</v>
      </c>
      <c r="S40" s="4">
        <v>6615900</v>
      </c>
      <c r="T40" s="4">
        <f t="shared" si="9"/>
        <v>7252520</v>
      </c>
      <c r="U40" s="4">
        <f t="shared" si="10"/>
        <v>4899800</v>
      </c>
      <c r="V40" s="5">
        <v>1.8700000000000001E-2</v>
      </c>
    </row>
    <row r="41" spans="1:22" x14ac:dyDescent="0.2">
      <c r="A41" s="16" t="s">
        <v>310</v>
      </c>
      <c r="B41" s="4">
        <v>18270</v>
      </c>
      <c r="C41" s="4">
        <v>369900</v>
      </c>
      <c r="D41" s="4">
        <v>-351630</v>
      </c>
      <c r="E41" s="4">
        <v>-6485860000</v>
      </c>
      <c r="F41" s="4">
        <f t="shared" si="7"/>
        <v>-39597113405</v>
      </c>
      <c r="G41" s="4">
        <v>0</v>
      </c>
      <c r="H41" s="4">
        <v>0</v>
      </c>
      <c r="I41" s="4">
        <v>0</v>
      </c>
      <c r="J41" s="4">
        <v>144040000</v>
      </c>
      <c r="K41">
        <f t="shared" si="8"/>
        <v>24548745000</v>
      </c>
      <c r="L41" s="4">
        <v>1543</v>
      </c>
      <c r="M41" s="4">
        <v>2012</v>
      </c>
      <c r="N41" s="4">
        <v>73</v>
      </c>
      <c r="O41" s="4">
        <v>77</v>
      </c>
      <c r="P41" s="4">
        <v>2258900</v>
      </c>
      <c r="Q41" s="4">
        <v>2703200</v>
      </c>
      <c r="R41" s="5">
        <v>-2.7000000000000001E-3</v>
      </c>
      <c r="S41" s="4">
        <v>5922900</v>
      </c>
      <c r="T41" s="4">
        <f t="shared" si="9"/>
        <v>7339940</v>
      </c>
      <c r="U41" s="4">
        <f t="shared" si="10"/>
        <v>4899800</v>
      </c>
      <c r="V41" s="5">
        <v>1.3500000000000002E-2</v>
      </c>
    </row>
    <row r="42" spans="1:22" x14ac:dyDescent="0.2">
      <c r="A42" s="16" t="s">
        <v>309</v>
      </c>
      <c r="B42" s="4">
        <v>8200</v>
      </c>
      <c r="C42" s="4">
        <v>20362</v>
      </c>
      <c r="D42" s="4">
        <v>-12162</v>
      </c>
      <c r="E42" s="4">
        <v>-226060000</v>
      </c>
      <c r="F42" s="4">
        <f t="shared" si="7"/>
        <v>-33111253405</v>
      </c>
      <c r="G42" s="4">
        <v>0</v>
      </c>
      <c r="H42" s="4">
        <v>0</v>
      </c>
      <c r="I42" s="4">
        <v>0</v>
      </c>
      <c r="J42" s="4">
        <v>40590000</v>
      </c>
      <c r="K42">
        <f t="shared" si="8"/>
        <v>24404705000</v>
      </c>
      <c r="L42" s="4">
        <v>1269</v>
      </c>
      <c r="M42" s="4">
        <v>1791</v>
      </c>
      <c r="N42" s="4">
        <v>62</v>
      </c>
      <c r="O42" s="4">
        <v>119</v>
      </c>
      <c r="P42" s="4">
        <v>1949200</v>
      </c>
      <c r="Q42" s="4">
        <v>3092500</v>
      </c>
      <c r="R42" s="5">
        <v>0</v>
      </c>
      <c r="S42" s="4">
        <v>5967600</v>
      </c>
      <c r="T42" s="4">
        <f t="shared" si="9"/>
        <v>7192460</v>
      </c>
      <c r="U42" s="4">
        <f t="shared" si="10"/>
        <v>4899800</v>
      </c>
      <c r="V42" s="5">
        <v>1.61E-2</v>
      </c>
    </row>
    <row r="43" spans="1:22" x14ac:dyDescent="0.2">
      <c r="A43" s="16" t="s">
        <v>306</v>
      </c>
      <c r="B43" s="4">
        <v>39700</v>
      </c>
      <c r="C43" s="4">
        <v>305000</v>
      </c>
      <c r="D43" s="4">
        <v>-265300</v>
      </c>
      <c r="E43" s="4">
        <v>-4894920000</v>
      </c>
      <c r="F43" s="4">
        <f t="shared" si="7"/>
        <v>-32885193405</v>
      </c>
      <c r="G43" s="4">
        <v>0</v>
      </c>
      <c r="H43" s="4">
        <v>0</v>
      </c>
      <c r="I43" s="4">
        <v>0</v>
      </c>
      <c r="J43" s="4">
        <v>608190000</v>
      </c>
      <c r="K43">
        <f t="shared" si="8"/>
        <v>24364115000</v>
      </c>
      <c r="L43" s="4">
        <v>1882</v>
      </c>
      <c r="M43" s="4">
        <v>3369</v>
      </c>
      <c r="N43" s="4">
        <v>78</v>
      </c>
      <c r="O43" s="4">
        <v>161</v>
      </c>
      <c r="P43" s="4">
        <v>2747700</v>
      </c>
      <c r="Q43" s="4">
        <v>4883000</v>
      </c>
      <c r="R43" s="5">
        <v>-5.4000000000000003E-3</v>
      </c>
      <c r="S43" s="4">
        <v>8436600</v>
      </c>
      <c r="T43" s="4">
        <f t="shared" si="9"/>
        <v>7436260</v>
      </c>
      <c r="U43" s="4">
        <f t="shared" si="10"/>
        <v>4899800</v>
      </c>
      <c r="V43" s="5">
        <v>2.41E-2</v>
      </c>
    </row>
    <row r="44" spans="1:22" x14ac:dyDescent="0.2">
      <c r="A44" s="16" t="s">
        <v>305</v>
      </c>
      <c r="B44" s="4">
        <v>145700</v>
      </c>
      <c r="C44" s="4">
        <v>1260224</v>
      </c>
      <c r="D44" s="4">
        <v>-1114524</v>
      </c>
      <c r="E44" s="4">
        <v>-20923530000</v>
      </c>
      <c r="F44" s="4">
        <f t="shared" si="7"/>
        <v>-27990273405</v>
      </c>
      <c r="G44" s="4">
        <v>0</v>
      </c>
      <c r="H44" s="4">
        <v>0</v>
      </c>
      <c r="I44" s="4">
        <v>0</v>
      </c>
      <c r="J44" s="4">
        <v>-440000</v>
      </c>
      <c r="K44">
        <f t="shared" si="8"/>
        <v>23755925000</v>
      </c>
      <c r="L44" s="4">
        <v>3005</v>
      </c>
      <c r="M44" s="4">
        <v>3078</v>
      </c>
      <c r="N44" s="4">
        <v>189</v>
      </c>
      <c r="O44" s="4">
        <v>193</v>
      </c>
      <c r="P44" s="4">
        <v>4916600</v>
      </c>
      <c r="Q44" s="4">
        <v>5287100</v>
      </c>
      <c r="R44" s="5">
        <v>-2.5999999999999999E-3</v>
      </c>
      <c r="S44" s="4">
        <v>10821400</v>
      </c>
      <c r="T44" s="4">
        <f t="shared" si="9"/>
        <v>7116810</v>
      </c>
      <c r="U44" s="4">
        <f t="shared" si="10"/>
        <v>4899800</v>
      </c>
      <c r="V44" s="5">
        <v>3.1400000000000004E-2</v>
      </c>
    </row>
    <row r="45" spans="1:22" x14ac:dyDescent="0.2">
      <c r="A45" s="16" t="s">
        <v>304</v>
      </c>
      <c r="B45" s="4">
        <v>164030</v>
      </c>
      <c r="C45" s="4">
        <v>386300</v>
      </c>
      <c r="D45" s="4">
        <v>-222270</v>
      </c>
      <c r="E45" s="4">
        <v>-4123662376</v>
      </c>
      <c r="F45" s="4">
        <f t="shared" ref="F45:F55" si="11">E45+F46</f>
        <v>-7066743405</v>
      </c>
      <c r="G45" s="4">
        <v>0</v>
      </c>
      <c r="H45" s="4">
        <v>0</v>
      </c>
      <c r="I45" s="4">
        <v>0</v>
      </c>
      <c r="J45" s="4">
        <v>-41580000</v>
      </c>
      <c r="K45">
        <f t="shared" ref="K45:K55" si="12">K46+J45</f>
        <v>23756365000</v>
      </c>
      <c r="L45" s="4">
        <v>1228</v>
      </c>
      <c r="M45" s="4">
        <v>1673</v>
      </c>
      <c r="N45" s="4">
        <v>50</v>
      </c>
      <c r="O45" s="4">
        <v>84</v>
      </c>
      <c r="P45" s="4">
        <v>1871000</v>
      </c>
      <c r="Q45" s="4">
        <v>2721100</v>
      </c>
      <c r="R45" s="5">
        <v>5.5000000000000005E-3</v>
      </c>
      <c r="S45" s="4">
        <v>4899800</v>
      </c>
      <c r="T45" s="4">
        <f t="shared" ref="T45:T61" si="13">AVERAGE(S46:S55)</f>
        <v>7833320</v>
      </c>
      <c r="U45" s="4">
        <f t="shared" ref="U45:U55" si="14">MIN(S46:S50)</f>
        <v>5448200</v>
      </c>
      <c r="V45" s="5">
        <v>1.0800000000000001E-2</v>
      </c>
    </row>
    <row r="46" spans="1:22" x14ac:dyDescent="0.2">
      <c r="A46" s="16" t="s">
        <v>303</v>
      </c>
      <c r="B46" s="4">
        <v>96900</v>
      </c>
      <c r="C46" s="4">
        <v>1264100</v>
      </c>
      <c r="D46" s="4">
        <v>-1167200</v>
      </c>
      <c r="E46" s="4">
        <v>-21822631029</v>
      </c>
      <c r="F46" s="4">
        <f t="shared" si="11"/>
        <v>-2943081029</v>
      </c>
      <c r="G46" s="4">
        <v>0</v>
      </c>
      <c r="H46" s="4">
        <v>0</v>
      </c>
      <c r="I46" s="4">
        <v>0</v>
      </c>
      <c r="J46" s="4">
        <v>-163875000</v>
      </c>
      <c r="K46">
        <f t="shared" si="12"/>
        <v>23797945000</v>
      </c>
      <c r="L46" s="4">
        <v>1651</v>
      </c>
      <c r="M46" s="4">
        <v>3960</v>
      </c>
      <c r="N46" s="4">
        <v>137</v>
      </c>
      <c r="O46" s="4">
        <v>184</v>
      </c>
      <c r="P46" s="4">
        <v>3408700</v>
      </c>
      <c r="Q46" s="4">
        <v>5999500</v>
      </c>
      <c r="R46" s="5">
        <v>-1.3500000000000002E-2</v>
      </c>
      <c r="S46" s="4">
        <v>10369200</v>
      </c>
      <c r="T46" s="4">
        <f t="shared" si="13"/>
        <v>7511344.7999999998</v>
      </c>
      <c r="U46" s="4">
        <f t="shared" si="14"/>
        <v>5448200</v>
      </c>
      <c r="V46" s="5">
        <v>2.3799999999999998E-2</v>
      </c>
    </row>
    <row r="47" spans="1:22" x14ac:dyDescent="0.2">
      <c r="A47" s="16" t="s">
        <v>299</v>
      </c>
      <c r="B47" s="4">
        <v>4323</v>
      </c>
      <c r="C47" s="4">
        <v>1093260</v>
      </c>
      <c r="D47" s="4">
        <v>-1088937</v>
      </c>
      <c r="E47" s="4">
        <v>-20316440000</v>
      </c>
      <c r="F47" s="4">
        <f t="shared" si="11"/>
        <v>18879550000</v>
      </c>
      <c r="G47" s="4">
        <v>0</v>
      </c>
      <c r="H47" s="4">
        <v>0</v>
      </c>
      <c r="I47" s="4">
        <v>0</v>
      </c>
      <c r="J47" s="4">
        <v>-163875000</v>
      </c>
      <c r="K47">
        <f t="shared" si="12"/>
        <v>23961820000</v>
      </c>
      <c r="L47" s="4">
        <v>1257</v>
      </c>
      <c r="M47" s="4">
        <v>2520</v>
      </c>
      <c r="N47" s="4">
        <v>63</v>
      </c>
      <c r="O47" s="4">
        <v>111</v>
      </c>
      <c r="P47" s="4">
        <v>1892600</v>
      </c>
      <c r="Q47" s="4">
        <v>3120500</v>
      </c>
      <c r="R47" s="5">
        <v>0</v>
      </c>
      <c r="S47" s="4">
        <v>5467700</v>
      </c>
      <c r="T47" s="4">
        <f t="shared" si="13"/>
        <v>7771031</v>
      </c>
      <c r="U47" s="4">
        <f t="shared" si="14"/>
        <v>4492800</v>
      </c>
      <c r="V47" s="5">
        <v>1.3300000000000001E-2</v>
      </c>
    </row>
    <row r="48" spans="1:22" x14ac:dyDescent="0.2">
      <c r="A48" s="16" t="s">
        <v>298</v>
      </c>
      <c r="B48" s="4">
        <v>1000440</v>
      </c>
      <c r="C48" s="4">
        <v>187430</v>
      </c>
      <c r="D48" s="4">
        <v>813010</v>
      </c>
      <c r="E48" s="4">
        <v>15780030000</v>
      </c>
      <c r="F48" s="4">
        <f t="shared" si="11"/>
        <v>39195990000</v>
      </c>
      <c r="G48" s="4">
        <v>0</v>
      </c>
      <c r="H48" s="4">
        <v>0</v>
      </c>
      <c r="I48" s="4">
        <v>0</v>
      </c>
      <c r="J48" s="4">
        <v>-831050000</v>
      </c>
      <c r="K48">
        <f t="shared" si="12"/>
        <v>24125695000</v>
      </c>
      <c r="L48" s="4">
        <v>753</v>
      </c>
      <c r="M48" s="4">
        <v>1512</v>
      </c>
      <c r="N48" s="4">
        <v>43</v>
      </c>
      <c r="O48" s="4">
        <v>81</v>
      </c>
      <c r="P48" s="4">
        <v>1209200</v>
      </c>
      <c r="Q48" s="4">
        <v>2536900</v>
      </c>
      <c r="R48" s="5">
        <v>-1.06E-2</v>
      </c>
      <c r="S48" s="4">
        <v>5448200</v>
      </c>
      <c r="T48" s="4">
        <f t="shared" si="13"/>
        <v>8273404.9000000004</v>
      </c>
      <c r="U48" s="4">
        <f t="shared" si="14"/>
        <v>4492800</v>
      </c>
      <c r="V48" s="5">
        <v>1.84E-2</v>
      </c>
    </row>
    <row r="49" spans="1:22" x14ac:dyDescent="0.2">
      <c r="A49" s="16" t="s">
        <v>286</v>
      </c>
      <c r="B49" s="4">
        <v>2017200</v>
      </c>
      <c r="C49" s="4">
        <v>9303</v>
      </c>
      <c r="D49" s="4">
        <v>2007897</v>
      </c>
      <c r="E49" s="4">
        <v>38858930000</v>
      </c>
      <c r="F49" s="4">
        <f t="shared" si="11"/>
        <v>23415960000</v>
      </c>
      <c r="G49" s="4">
        <v>108800</v>
      </c>
      <c r="H49" s="4">
        <v>0</v>
      </c>
      <c r="I49" s="4">
        <v>108800</v>
      </c>
      <c r="J49" s="4">
        <v>2061705000</v>
      </c>
      <c r="K49">
        <f t="shared" si="12"/>
        <v>24956745000</v>
      </c>
      <c r="L49" s="4">
        <v>1559</v>
      </c>
      <c r="M49" s="4">
        <v>1303</v>
      </c>
      <c r="N49" s="4">
        <v>111</v>
      </c>
      <c r="O49" s="4">
        <v>93</v>
      </c>
      <c r="P49" s="4">
        <v>2794100</v>
      </c>
      <c r="Q49" s="4">
        <v>2430300</v>
      </c>
      <c r="R49" s="5">
        <v>8.0000000000000002E-3</v>
      </c>
      <c r="S49" s="4">
        <v>7187000</v>
      </c>
      <c r="T49" s="4">
        <f t="shared" si="13"/>
        <v>10143135.199999999</v>
      </c>
      <c r="U49" s="4">
        <f t="shared" si="14"/>
        <v>4492800</v>
      </c>
      <c r="V49" s="5">
        <v>1.83E-2</v>
      </c>
    </row>
    <row r="50" spans="1:22" x14ac:dyDescent="0.2">
      <c r="A50" s="16" t="s">
        <v>285</v>
      </c>
      <c r="B50" s="4">
        <v>1000250</v>
      </c>
      <c r="C50" s="4">
        <v>1018735</v>
      </c>
      <c r="D50" s="4">
        <v>-18485</v>
      </c>
      <c r="E50" s="4">
        <v>-344870000</v>
      </c>
      <c r="F50" s="4">
        <f t="shared" si="11"/>
        <v>-15442970000</v>
      </c>
      <c r="K50">
        <f t="shared" si="12"/>
        <v>22895040000</v>
      </c>
      <c r="L50" s="4">
        <v>2139</v>
      </c>
      <c r="M50" s="4">
        <v>1818</v>
      </c>
      <c r="N50" s="4">
        <v>176</v>
      </c>
      <c r="O50" s="4">
        <v>99</v>
      </c>
      <c r="P50" s="4">
        <v>4436200</v>
      </c>
      <c r="Q50" s="4">
        <v>2837200</v>
      </c>
      <c r="R50" s="5">
        <v>-5.3E-3</v>
      </c>
      <c r="S50" s="4">
        <v>8004800</v>
      </c>
      <c r="T50" s="4">
        <f t="shared" si="13"/>
        <v>10381252.300000001</v>
      </c>
      <c r="U50" s="4">
        <f t="shared" si="14"/>
        <v>4492800</v>
      </c>
      <c r="V50" s="5">
        <v>1.32E-2</v>
      </c>
    </row>
    <row r="51" spans="1:22" x14ac:dyDescent="0.2">
      <c r="A51" s="16" t="s">
        <v>284</v>
      </c>
      <c r="B51" s="4">
        <v>71750</v>
      </c>
      <c r="C51" s="4">
        <v>24400</v>
      </c>
      <c r="D51" s="4">
        <v>47350</v>
      </c>
      <c r="E51" s="4">
        <v>893050000</v>
      </c>
      <c r="F51" s="4">
        <f t="shared" si="11"/>
        <v>-15098100000</v>
      </c>
      <c r="G51" s="4">
        <v>100000</v>
      </c>
      <c r="H51" s="4">
        <v>4400</v>
      </c>
      <c r="I51" s="4">
        <v>95600</v>
      </c>
      <c r="J51" s="4">
        <v>1821950000</v>
      </c>
      <c r="K51">
        <f t="shared" si="12"/>
        <v>22895040000</v>
      </c>
      <c r="L51" s="4">
        <v>1578</v>
      </c>
      <c r="M51" s="4">
        <v>1747</v>
      </c>
      <c r="N51" s="4">
        <v>188</v>
      </c>
      <c r="O51" s="4">
        <v>93</v>
      </c>
      <c r="P51" s="4">
        <v>3349600</v>
      </c>
      <c r="Q51" s="4">
        <v>2727600</v>
      </c>
      <c r="R51" s="5">
        <v>-5.1999999999999998E-3</v>
      </c>
      <c r="S51" s="4">
        <v>6797100</v>
      </c>
      <c r="T51" s="4">
        <f t="shared" si="13"/>
        <v>11201829.699999999</v>
      </c>
      <c r="U51" s="4">
        <f t="shared" si="14"/>
        <v>4492800</v>
      </c>
      <c r="V51" s="5">
        <v>1.5800000000000002E-2</v>
      </c>
    </row>
    <row r="52" spans="1:22" x14ac:dyDescent="0.2">
      <c r="A52" s="16" t="s">
        <v>283</v>
      </c>
      <c r="B52" s="4">
        <v>140</v>
      </c>
      <c r="C52" s="4">
        <v>22600</v>
      </c>
      <c r="D52" s="4">
        <v>-22460</v>
      </c>
      <c r="E52" s="4">
        <v>-427140000</v>
      </c>
      <c r="F52" s="4">
        <f t="shared" si="11"/>
        <v>-15991150000</v>
      </c>
      <c r="G52" s="4">
        <v>0</v>
      </c>
      <c r="H52" s="4">
        <v>0</v>
      </c>
      <c r="I52" s="4">
        <v>0</v>
      </c>
      <c r="J52" s="4">
        <v>-62700000</v>
      </c>
      <c r="K52">
        <f t="shared" si="12"/>
        <v>21073090000</v>
      </c>
      <c r="L52" s="4">
        <v>759</v>
      </c>
      <c r="M52" s="4">
        <v>1978</v>
      </c>
      <c r="N52" s="4">
        <v>37</v>
      </c>
      <c r="O52" s="4">
        <v>96</v>
      </c>
      <c r="P52" s="4">
        <v>1080700</v>
      </c>
      <c r="Q52" s="4">
        <v>2756200</v>
      </c>
      <c r="R52" s="5">
        <v>-1.0500000000000001E-2</v>
      </c>
      <c r="S52" s="4">
        <v>4492800</v>
      </c>
      <c r="T52" s="4">
        <f t="shared" si="13"/>
        <v>12780029.699999999</v>
      </c>
      <c r="U52" s="4">
        <f t="shared" si="14"/>
        <v>7149448</v>
      </c>
      <c r="V52" s="5">
        <v>2.3300000000000001E-2</v>
      </c>
    </row>
    <row r="53" spans="1:22" x14ac:dyDescent="0.2">
      <c r="A53" s="16" t="s">
        <v>282</v>
      </c>
      <c r="B53" s="4">
        <v>24755</v>
      </c>
      <c r="C53" s="4">
        <v>8145</v>
      </c>
      <c r="D53" s="4">
        <v>16610</v>
      </c>
      <c r="E53" s="4">
        <v>310890000</v>
      </c>
      <c r="F53" s="4">
        <f t="shared" si="11"/>
        <v>-15564010000</v>
      </c>
      <c r="G53" s="4">
        <v>0</v>
      </c>
      <c r="H53" s="4">
        <v>0</v>
      </c>
      <c r="I53" s="4">
        <v>0</v>
      </c>
      <c r="J53" s="4">
        <v>331100000</v>
      </c>
      <c r="K53">
        <f t="shared" si="12"/>
        <v>21135790000</v>
      </c>
      <c r="L53" s="4">
        <v>2686</v>
      </c>
      <c r="M53" s="4">
        <v>3023</v>
      </c>
      <c r="N53" s="4">
        <v>190</v>
      </c>
      <c r="O53" s="4">
        <v>176</v>
      </c>
      <c r="P53" s="4">
        <v>5259600</v>
      </c>
      <c r="Q53" s="4">
        <v>4612800</v>
      </c>
      <c r="R53" s="5">
        <v>1.32E-2</v>
      </c>
      <c r="S53" s="4">
        <v>10874600</v>
      </c>
      <c r="T53" s="4">
        <f t="shared" si="13"/>
        <v>13944207.6</v>
      </c>
      <c r="U53" s="4">
        <f t="shared" si="14"/>
        <v>7149448</v>
      </c>
      <c r="V53" s="5">
        <v>2.87E-2</v>
      </c>
    </row>
    <row r="54" spans="1:22" x14ac:dyDescent="0.2">
      <c r="A54" s="16" t="s">
        <v>281</v>
      </c>
      <c r="B54" s="4">
        <v>439365</v>
      </c>
      <c r="C54" s="4">
        <v>31000</v>
      </c>
      <c r="D54" s="4">
        <v>408365</v>
      </c>
      <c r="E54" s="4">
        <v>7808040000</v>
      </c>
      <c r="F54" s="4">
        <f t="shared" si="11"/>
        <v>-15874900000</v>
      </c>
      <c r="K54">
        <f t="shared" si="12"/>
        <v>20804690000</v>
      </c>
      <c r="L54" s="4">
        <v>1752</v>
      </c>
      <c r="M54" s="4">
        <v>2681</v>
      </c>
      <c r="N54" s="4">
        <v>93</v>
      </c>
      <c r="O54" s="4">
        <v>135</v>
      </c>
      <c r="P54" s="4">
        <v>3009700</v>
      </c>
      <c r="Q54" s="4">
        <v>4029600</v>
      </c>
      <c r="R54" s="5">
        <v>-1.3100000000000001E-2</v>
      </c>
      <c r="S54" s="4">
        <v>7626900</v>
      </c>
      <c r="T54" s="4">
        <f t="shared" si="13"/>
        <v>14685823.300000001</v>
      </c>
      <c r="U54" s="4">
        <f t="shared" si="14"/>
        <v>7149448</v>
      </c>
      <c r="V54" s="5">
        <v>1.8200000000000001E-2</v>
      </c>
    </row>
    <row r="55" spans="1:22" x14ac:dyDescent="0.2">
      <c r="A55" s="16" t="s">
        <v>280</v>
      </c>
      <c r="B55" s="4">
        <v>795300</v>
      </c>
      <c r="C55" s="4">
        <v>23695</v>
      </c>
      <c r="D55" s="4">
        <v>771605</v>
      </c>
      <c r="E55" s="4">
        <v>14800610000</v>
      </c>
      <c r="F55" s="4">
        <f t="shared" si="11"/>
        <v>-23682940000</v>
      </c>
      <c r="G55" s="4">
        <v>101100</v>
      </c>
      <c r="H55" s="4">
        <v>2200</v>
      </c>
      <c r="I55" s="4">
        <v>98900</v>
      </c>
      <c r="J55" s="4">
        <v>1879430000</v>
      </c>
      <c r="K55">
        <f t="shared" si="12"/>
        <v>20804690000</v>
      </c>
      <c r="L55" s="4">
        <v>3381</v>
      </c>
      <c r="M55" s="4">
        <v>2306</v>
      </c>
      <c r="N55" s="4">
        <v>286</v>
      </c>
      <c r="O55" s="4">
        <v>156</v>
      </c>
      <c r="P55" s="4">
        <v>6761700</v>
      </c>
      <c r="Q55" s="4">
        <v>4577300</v>
      </c>
      <c r="R55" s="5">
        <v>1.32E-2</v>
      </c>
      <c r="S55" s="4">
        <v>12064900</v>
      </c>
      <c r="T55" s="4">
        <f t="shared" si="13"/>
        <v>15696831.699999999</v>
      </c>
      <c r="U55" s="4">
        <f t="shared" si="14"/>
        <v>7149448</v>
      </c>
      <c r="V55" s="5">
        <v>2.0799999999999999E-2</v>
      </c>
    </row>
    <row r="56" spans="1:22" x14ac:dyDescent="0.2">
      <c r="A56" s="16" t="s">
        <v>279</v>
      </c>
      <c r="B56" s="4">
        <v>66640</v>
      </c>
      <c r="C56" s="4">
        <v>66701</v>
      </c>
      <c r="D56" s="4">
        <v>-61</v>
      </c>
      <c r="E56" s="4">
        <v>3780000</v>
      </c>
      <c r="F56" s="4">
        <f t="shared" ref="F56:F130" si="15">E56+F57</f>
        <v>-38483550000</v>
      </c>
      <c r="G56" s="4">
        <v>0</v>
      </c>
      <c r="H56" s="4">
        <v>0</v>
      </c>
      <c r="I56" s="4">
        <v>0</v>
      </c>
      <c r="J56" s="4">
        <v>-230175000</v>
      </c>
      <c r="K56">
        <f t="shared" ref="K56:K76" si="16">K57+J56</f>
        <v>18925260000</v>
      </c>
      <c r="L56" s="4">
        <v>1968</v>
      </c>
      <c r="M56" s="4">
        <v>2622</v>
      </c>
      <c r="N56" s="4">
        <v>111</v>
      </c>
      <c r="O56" s="4">
        <v>121</v>
      </c>
      <c r="P56" s="4">
        <v>2942100</v>
      </c>
      <c r="Q56" s="4">
        <v>3595100</v>
      </c>
      <c r="R56" s="5">
        <v>-2.5999999999999999E-3</v>
      </c>
      <c r="S56" s="4">
        <v>7149448</v>
      </c>
      <c r="T56" s="4">
        <f t="shared" si="13"/>
        <v>15871820.1</v>
      </c>
      <c r="U56" s="4">
        <f t="shared" ref="U56:U123" si="17">MIN(S57:S61)</f>
        <v>8064562</v>
      </c>
      <c r="V56" s="5">
        <v>2.0899999999999998E-2</v>
      </c>
    </row>
    <row r="57" spans="1:22" x14ac:dyDescent="0.2">
      <c r="A57" s="16" t="s">
        <v>278</v>
      </c>
      <c r="B57" s="4">
        <v>43530</v>
      </c>
      <c r="C57" s="4">
        <v>1000</v>
      </c>
      <c r="D57" s="4">
        <v>42530</v>
      </c>
      <c r="E57" s="4">
        <v>791750000</v>
      </c>
      <c r="F57" s="4">
        <f t="shared" si="15"/>
        <v>-38487330000</v>
      </c>
      <c r="K57">
        <f t="shared" si="16"/>
        <v>19155435000</v>
      </c>
      <c r="L57" s="4">
        <v>1972</v>
      </c>
      <c r="M57" s="4">
        <v>1755</v>
      </c>
      <c r="N57" s="4">
        <v>140</v>
      </c>
      <c r="O57" s="4">
        <v>123</v>
      </c>
      <c r="P57" s="4">
        <v>3876100</v>
      </c>
      <c r="Q57" s="4">
        <v>3394100</v>
      </c>
      <c r="R57" s="5">
        <v>2.1600000000000001E-2</v>
      </c>
      <c r="S57" s="4">
        <v>8064562</v>
      </c>
      <c r="T57" s="4">
        <f t="shared" si="13"/>
        <v>16388680.5</v>
      </c>
      <c r="U57" s="4">
        <f t="shared" si="17"/>
        <v>10385971</v>
      </c>
      <c r="V57" s="5">
        <v>2.8999999999999998E-2</v>
      </c>
    </row>
    <row r="58" spans="1:22" x14ac:dyDescent="0.2">
      <c r="A58" s="16" t="s">
        <v>275</v>
      </c>
      <c r="B58" s="4">
        <v>1131095</v>
      </c>
      <c r="C58" s="4">
        <v>16600</v>
      </c>
      <c r="D58" s="4">
        <v>1114495</v>
      </c>
      <c r="E58" s="4">
        <v>20979280000</v>
      </c>
      <c r="F58" s="4">
        <f t="shared" si="15"/>
        <v>-39279080000</v>
      </c>
      <c r="K58">
        <f t="shared" si="16"/>
        <v>19155435000</v>
      </c>
      <c r="L58" s="4">
        <v>1846</v>
      </c>
      <c r="M58" s="4">
        <v>2325</v>
      </c>
      <c r="N58" s="4">
        <v>136</v>
      </c>
      <c r="O58" s="4">
        <v>195</v>
      </c>
      <c r="P58" s="4">
        <v>3920100</v>
      </c>
      <c r="Q58" s="4">
        <v>5162900</v>
      </c>
      <c r="R58" s="5">
        <v>-1.06E-2</v>
      </c>
      <c r="S58" s="4">
        <v>10471939</v>
      </c>
      <c r="T58" s="4">
        <f t="shared" si="13"/>
        <v>16824762.600000001</v>
      </c>
      <c r="U58" s="4">
        <f t="shared" si="17"/>
        <v>10385971</v>
      </c>
      <c r="V58" s="5">
        <v>2.6200000000000001E-2</v>
      </c>
    </row>
    <row r="59" spans="1:22" x14ac:dyDescent="0.2">
      <c r="A59" s="16" t="s">
        <v>274</v>
      </c>
      <c r="B59" s="4">
        <v>1760800</v>
      </c>
      <c r="C59" s="4">
        <v>485300</v>
      </c>
      <c r="D59" s="4">
        <v>1275500</v>
      </c>
      <c r="E59" s="4">
        <v>23987800000</v>
      </c>
      <c r="F59" s="4">
        <f t="shared" si="15"/>
        <v>-60258360000</v>
      </c>
      <c r="G59" s="4">
        <v>0</v>
      </c>
      <c r="H59" s="4">
        <v>0</v>
      </c>
      <c r="I59" s="4">
        <v>0</v>
      </c>
      <c r="J59" s="4">
        <v>-20955000</v>
      </c>
      <c r="K59">
        <f t="shared" si="16"/>
        <v>19155435000</v>
      </c>
      <c r="L59" s="4">
        <v>5336</v>
      </c>
      <c r="M59" s="4">
        <v>6524</v>
      </c>
      <c r="N59" s="4">
        <v>414</v>
      </c>
      <c r="O59" s="4">
        <v>467</v>
      </c>
      <c r="P59" s="4">
        <v>11212400</v>
      </c>
      <c r="Q59" s="4">
        <v>12974900</v>
      </c>
      <c r="R59" s="5">
        <v>-2.3300000000000001E-2</v>
      </c>
      <c r="S59" s="4">
        <v>25884303</v>
      </c>
      <c r="T59" s="4">
        <f t="shared" si="13"/>
        <v>15193583</v>
      </c>
      <c r="U59" s="4">
        <f t="shared" si="17"/>
        <v>10385971</v>
      </c>
      <c r="V59" s="5">
        <v>2.3700000000000002E-2</v>
      </c>
    </row>
    <row r="60" spans="1:22" x14ac:dyDescent="0.2">
      <c r="A60" s="16" t="s">
        <v>273</v>
      </c>
      <c r="B60" s="4">
        <v>103600</v>
      </c>
      <c r="C60" s="4">
        <v>833700</v>
      </c>
      <c r="D60" s="4">
        <v>-730100</v>
      </c>
      <c r="E60" s="4">
        <v>-14064370000</v>
      </c>
      <c r="F60" s="4">
        <f t="shared" si="15"/>
        <v>-84246160000</v>
      </c>
      <c r="K60">
        <f t="shared" si="16"/>
        <v>19176390000</v>
      </c>
      <c r="L60" s="4">
        <v>1529</v>
      </c>
      <c r="M60" s="4">
        <v>4507</v>
      </c>
      <c r="N60" s="4">
        <v>123</v>
      </c>
      <c r="O60" s="4">
        <v>210</v>
      </c>
      <c r="P60" s="4">
        <v>3095100</v>
      </c>
      <c r="Q60" s="4">
        <v>6619800</v>
      </c>
      <c r="R60" s="5">
        <v>-1.2800000000000001E-2</v>
      </c>
      <c r="S60" s="4">
        <v>10385971</v>
      </c>
      <c r="T60" s="4">
        <f t="shared" si="13"/>
        <v>15065195.199999999</v>
      </c>
      <c r="U60" s="4">
        <f t="shared" si="17"/>
        <v>15002874</v>
      </c>
      <c r="V60" s="5">
        <v>2.06E-2</v>
      </c>
    </row>
    <row r="61" spans="1:22" x14ac:dyDescent="0.2">
      <c r="A61" s="16" t="s">
        <v>268</v>
      </c>
      <c r="B61" s="4">
        <v>415201</v>
      </c>
      <c r="C61" s="4">
        <v>500706</v>
      </c>
      <c r="D61" s="4">
        <v>-85505</v>
      </c>
      <c r="E61" s="4">
        <v>-1617910000</v>
      </c>
      <c r="F61" s="4">
        <f t="shared" si="15"/>
        <v>-70181790000</v>
      </c>
      <c r="K61">
        <f t="shared" si="16"/>
        <v>19176390000</v>
      </c>
      <c r="L61" s="4">
        <v>2540</v>
      </c>
      <c r="M61" s="4">
        <v>6693</v>
      </c>
      <c r="N61" s="4">
        <v>140</v>
      </c>
      <c r="O61" s="4">
        <v>323</v>
      </c>
      <c r="P61" s="4">
        <v>3879800</v>
      </c>
      <c r="Q61" s="4">
        <v>9563900</v>
      </c>
      <c r="R61" s="5">
        <v>-1.01E-2</v>
      </c>
      <c r="S61" s="4">
        <v>15002874</v>
      </c>
      <c r="T61" s="4">
        <f t="shared" si="13"/>
        <v>14447356.300000001</v>
      </c>
      <c r="U61" s="4">
        <f t="shared" si="17"/>
        <v>8899332</v>
      </c>
      <c r="V61" s="5">
        <v>3.3000000000000002E-2</v>
      </c>
    </row>
    <row r="62" spans="1:22" x14ac:dyDescent="0.2">
      <c r="A62" s="16" t="s">
        <v>266</v>
      </c>
      <c r="B62" s="4">
        <v>2511100</v>
      </c>
      <c r="C62" s="4">
        <v>617500</v>
      </c>
      <c r="D62" s="4">
        <v>1893600</v>
      </c>
      <c r="E62" s="4">
        <v>37352730000</v>
      </c>
      <c r="F62" s="4">
        <f t="shared" si="15"/>
        <v>-68563880000</v>
      </c>
      <c r="K62">
        <f t="shared" si="16"/>
        <v>19176390000</v>
      </c>
      <c r="L62" s="4">
        <v>4319</v>
      </c>
      <c r="M62" s="4">
        <v>3985</v>
      </c>
      <c r="N62" s="4">
        <v>338</v>
      </c>
      <c r="O62" s="4">
        <v>319</v>
      </c>
      <c r="P62" s="4">
        <v>9205900</v>
      </c>
      <c r="Q62" s="4">
        <v>9904500</v>
      </c>
      <c r="R62" s="5">
        <v>-2.5000000000000001E-3</v>
      </c>
      <c r="S62" s="4">
        <v>20274800</v>
      </c>
      <c r="T62" s="4">
        <f t="shared" ref="T62:T115" si="18">AVERAGE(S63:S72)</f>
        <v>13429506.300000001</v>
      </c>
      <c r="U62" s="4">
        <f t="shared" si="17"/>
        <v>8899332</v>
      </c>
      <c r="V62" s="5">
        <v>2.5000000000000001E-2</v>
      </c>
    </row>
    <row r="63" spans="1:22" x14ac:dyDescent="0.2">
      <c r="A63" s="16" t="s">
        <v>265</v>
      </c>
      <c r="B63" s="4">
        <v>620500</v>
      </c>
      <c r="C63" s="4">
        <v>923461</v>
      </c>
      <c r="D63" s="4">
        <v>-302961</v>
      </c>
      <c r="E63" s="4">
        <v>-5928360000</v>
      </c>
      <c r="F63" s="4">
        <f t="shared" si="15"/>
        <v>-105916610000</v>
      </c>
      <c r="K63">
        <f t="shared" si="16"/>
        <v>19176390000</v>
      </c>
      <c r="L63" s="4">
        <v>6607</v>
      </c>
      <c r="M63" s="4">
        <v>5132</v>
      </c>
      <c r="N63" s="4">
        <v>463</v>
      </c>
      <c r="O63" s="4">
        <v>312</v>
      </c>
      <c r="P63" s="4">
        <v>11864400</v>
      </c>
      <c r="Q63" s="4">
        <v>9092700</v>
      </c>
      <c r="R63" s="5">
        <v>1.8100000000000002E-2</v>
      </c>
      <c r="S63" s="4">
        <v>22516379</v>
      </c>
      <c r="T63" s="4">
        <f t="shared" si="18"/>
        <v>12358117</v>
      </c>
      <c r="U63" s="4">
        <f t="shared" si="17"/>
        <v>8899332</v>
      </c>
      <c r="V63" s="5">
        <v>2.75E-2</v>
      </c>
    </row>
    <row r="64" spans="1:22" x14ac:dyDescent="0.2">
      <c r="A64" s="16" t="s">
        <v>247</v>
      </c>
      <c r="B64" s="4">
        <v>7000</v>
      </c>
      <c r="C64" s="4">
        <v>1009600</v>
      </c>
      <c r="D64" s="4">
        <v>-1002600</v>
      </c>
      <c r="E64" s="4">
        <v>-19439230000</v>
      </c>
      <c r="F64" s="4">
        <f t="shared" si="15"/>
        <v>-99988250000</v>
      </c>
      <c r="K64">
        <f t="shared" si="16"/>
        <v>19176390000</v>
      </c>
      <c r="L64" s="4">
        <v>3436</v>
      </c>
      <c r="M64" s="4">
        <v>3636</v>
      </c>
      <c r="N64" s="4">
        <v>273</v>
      </c>
      <c r="O64" s="4">
        <v>294</v>
      </c>
      <c r="P64" s="4">
        <v>6925400</v>
      </c>
      <c r="Q64" s="4">
        <v>7307800</v>
      </c>
      <c r="R64" s="5">
        <v>1.0500000000000001E-2</v>
      </c>
      <c r="S64" s="4">
        <v>15043057</v>
      </c>
      <c r="T64" s="4">
        <f t="shared" si="18"/>
        <v>11685823.4</v>
      </c>
      <c r="U64" s="4">
        <f t="shared" si="17"/>
        <v>8899332</v>
      </c>
      <c r="V64" s="5">
        <v>2.3E-2</v>
      </c>
    </row>
    <row r="65" spans="1:22" x14ac:dyDescent="0.2">
      <c r="A65" s="16" t="s">
        <v>239</v>
      </c>
      <c r="B65" s="4">
        <v>61000</v>
      </c>
      <c r="C65" s="4">
        <v>1181640</v>
      </c>
      <c r="D65" s="4">
        <v>-1120640</v>
      </c>
      <c r="E65" s="4">
        <v>-21615820000</v>
      </c>
      <c r="F65" s="4">
        <f t="shared" si="15"/>
        <v>-80549020000</v>
      </c>
      <c r="K65">
        <f t="shared" si="16"/>
        <v>19176390000</v>
      </c>
      <c r="L65" s="4">
        <v>5976</v>
      </c>
      <c r="M65" s="4">
        <v>5393</v>
      </c>
      <c r="N65" s="4">
        <v>427</v>
      </c>
      <c r="O65" s="4">
        <v>335</v>
      </c>
      <c r="P65" s="4">
        <v>11297300</v>
      </c>
      <c r="Q65" s="4">
        <v>9771300</v>
      </c>
      <c r="R65" s="5">
        <v>2.7000000000000001E-3</v>
      </c>
      <c r="S65" s="4">
        <v>22174984</v>
      </c>
      <c r="T65" s="4">
        <f t="shared" si="18"/>
        <v>10374818.5</v>
      </c>
      <c r="U65" s="4">
        <f t="shared" si="17"/>
        <v>8899332</v>
      </c>
      <c r="V65" s="5">
        <v>2.5600000000000001E-2</v>
      </c>
    </row>
    <row r="66" spans="1:22" x14ac:dyDescent="0.2">
      <c r="A66" s="16" t="s">
        <v>238</v>
      </c>
      <c r="B66" s="4">
        <v>175200</v>
      </c>
      <c r="C66" s="4">
        <v>1377700</v>
      </c>
      <c r="D66" s="4">
        <v>-1202500</v>
      </c>
      <c r="E66" s="4">
        <v>-22907950000</v>
      </c>
      <c r="F66" s="4">
        <f t="shared" si="15"/>
        <v>-58933200000</v>
      </c>
      <c r="K66">
        <f t="shared" si="16"/>
        <v>19176390000</v>
      </c>
      <c r="L66" s="4">
        <v>2016</v>
      </c>
      <c r="M66" s="4">
        <v>2572</v>
      </c>
      <c r="N66" s="4">
        <v>154</v>
      </c>
      <c r="O66" s="4">
        <v>148</v>
      </c>
      <c r="P66" s="4">
        <v>4040900</v>
      </c>
      <c r="Q66" s="4">
        <v>3973400</v>
      </c>
      <c r="R66" s="5">
        <v>5.3E-3</v>
      </c>
      <c r="S66" s="4">
        <v>8899332</v>
      </c>
      <c r="T66" s="4">
        <f t="shared" si="18"/>
        <v>10382241.300000001</v>
      </c>
      <c r="U66" s="4">
        <f t="shared" si="17"/>
        <v>8824485</v>
      </c>
      <c r="V66" s="5">
        <v>1.5700000000000002E-2</v>
      </c>
    </row>
    <row r="67" spans="1:22" x14ac:dyDescent="0.2">
      <c r="A67" s="16" t="s">
        <v>237</v>
      </c>
      <c r="B67" s="4">
        <v>8580</v>
      </c>
      <c r="C67" s="4">
        <v>548</v>
      </c>
      <c r="D67" s="4">
        <v>8032</v>
      </c>
      <c r="E67" s="4">
        <v>153590000</v>
      </c>
      <c r="F67" s="4">
        <f t="shared" si="15"/>
        <v>-36025250000</v>
      </c>
      <c r="G67" s="4">
        <v>1006600</v>
      </c>
      <c r="H67" s="4">
        <v>0</v>
      </c>
      <c r="I67" s="4">
        <v>1006600</v>
      </c>
      <c r="J67" s="4">
        <v>19176390000</v>
      </c>
      <c r="K67">
        <f t="shared" si="16"/>
        <v>19176390000</v>
      </c>
      <c r="L67" s="4">
        <v>2008</v>
      </c>
      <c r="M67" s="4">
        <v>4024</v>
      </c>
      <c r="N67" s="4">
        <v>153</v>
      </c>
      <c r="O67" s="4">
        <v>271</v>
      </c>
      <c r="P67" s="4">
        <v>4435600</v>
      </c>
      <c r="Q67" s="4">
        <v>7905500</v>
      </c>
      <c r="R67" s="5">
        <v>-1.55E-2</v>
      </c>
      <c r="S67" s="4">
        <v>13233166</v>
      </c>
      <c r="T67" s="4">
        <f t="shared" si="18"/>
        <v>9856258.1999999993</v>
      </c>
      <c r="U67" s="4">
        <f t="shared" si="17"/>
        <v>8824485</v>
      </c>
      <c r="V67" s="5">
        <v>2.8300000000000002E-2</v>
      </c>
    </row>
    <row r="68" spans="1:22" x14ac:dyDescent="0.2">
      <c r="A68" s="16" t="s">
        <v>233</v>
      </c>
      <c r="B68" s="4">
        <v>2227000</v>
      </c>
      <c r="C68" s="4">
        <v>1666045</v>
      </c>
      <c r="D68" s="4">
        <v>560955</v>
      </c>
      <c r="E68" s="4">
        <v>10802080000</v>
      </c>
      <c r="F68" s="4">
        <f t="shared" si="15"/>
        <v>-36178840000</v>
      </c>
      <c r="K68">
        <f t="shared" si="16"/>
        <v>0</v>
      </c>
      <c r="L68" s="4">
        <v>3963</v>
      </c>
      <c r="M68" s="4">
        <v>3707</v>
      </c>
      <c r="N68" s="4">
        <v>220</v>
      </c>
      <c r="O68" s="4">
        <v>191</v>
      </c>
      <c r="P68" s="4">
        <v>364000</v>
      </c>
      <c r="Q68" s="4">
        <v>945500</v>
      </c>
      <c r="R68" s="5">
        <v>1.5800000000000002E-2</v>
      </c>
      <c r="S68" s="4">
        <v>14832760</v>
      </c>
      <c r="T68" s="4">
        <f t="shared" si="18"/>
        <v>9510495.4000000004</v>
      </c>
      <c r="U68" s="4">
        <f t="shared" si="17"/>
        <v>8824485</v>
      </c>
    </row>
    <row r="69" spans="1:22" x14ac:dyDescent="0.2">
      <c r="A69" s="16" t="s">
        <v>232</v>
      </c>
      <c r="B69" s="4">
        <v>347984</v>
      </c>
      <c r="C69" s="4">
        <v>57600</v>
      </c>
      <c r="D69" s="4">
        <v>290384</v>
      </c>
      <c r="E69" s="4">
        <v>5526490000</v>
      </c>
      <c r="F69" s="4">
        <f t="shared" si="15"/>
        <v>-46980920000</v>
      </c>
      <c r="K69">
        <f t="shared" si="16"/>
        <v>0</v>
      </c>
      <c r="L69" s="4"/>
      <c r="M69" s="4"/>
      <c r="N69" s="4"/>
      <c r="O69" s="4"/>
      <c r="P69" s="4">
        <v>3571800</v>
      </c>
      <c r="Q69" s="4">
        <v>4900700</v>
      </c>
      <c r="R69" s="5">
        <v>8.0000000000000002E-3</v>
      </c>
      <c r="S69" s="4">
        <v>9572507</v>
      </c>
      <c r="T69" s="4">
        <f t="shared" si="18"/>
        <v>10037163.5</v>
      </c>
      <c r="U69" s="4">
        <f t="shared" si="17"/>
        <v>8320121</v>
      </c>
    </row>
    <row r="70" spans="1:22" x14ac:dyDescent="0.2">
      <c r="A70" s="16" t="s">
        <v>231</v>
      </c>
      <c r="B70" s="4">
        <v>7600</v>
      </c>
      <c r="C70" s="4">
        <v>71422</v>
      </c>
      <c r="D70" s="4">
        <v>-63822</v>
      </c>
      <c r="E70" s="4">
        <v>-1216280000</v>
      </c>
      <c r="F70" s="4">
        <f t="shared" si="15"/>
        <v>-52507410000</v>
      </c>
      <c r="K70">
        <f t="shared" si="16"/>
        <v>0</v>
      </c>
      <c r="L70" s="4"/>
      <c r="M70" s="4"/>
      <c r="N70" s="4"/>
      <c r="O70" s="4"/>
      <c r="P70" s="4">
        <v>3095500</v>
      </c>
      <c r="Q70" s="4">
        <v>4709400</v>
      </c>
      <c r="R70" s="5">
        <v>-1.04E-2</v>
      </c>
      <c r="S70" s="4">
        <v>9102093</v>
      </c>
      <c r="T70" s="4">
        <f t="shared" si="18"/>
        <v>11595803.6</v>
      </c>
      <c r="U70" s="4">
        <f t="shared" si="17"/>
        <v>8320121</v>
      </c>
    </row>
    <row r="71" spans="1:22" x14ac:dyDescent="0.2">
      <c r="A71" s="16" t="s">
        <v>230</v>
      </c>
      <c r="B71" s="4">
        <v>470700</v>
      </c>
      <c r="C71" s="4">
        <v>383600</v>
      </c>
      <c r="D71" s="4">
        <v>87100</v>
      </c>
      <c r="E71" s="4">
        <v>1715580000</v>
      </c>
      <c r="F71" s="4">
        <f t="shared" si="15"/>
        <v>-51291130000</v>
      </c>
      <c r="K71">
        <f t="shared" si="16"/>
        <v>0</v>
      </c>
      <c r="L71" s="4"/>
      <c r="M71" s="4"/>
      <c r="N71" s="4"/>
      <c r="O71" s="4"/>
      <c r="P71" s="4">
        <v>4053700</v>
      </c>
      <c r="Q71" s="4">
        <v>4290800</v>
      </c>
      <c r="R71" s="5">
        <v>8.0000000000000002E-3</v>
      </c>
      <c r="S71" s="4">
        <v>8824485</v>
      </c>
      <c r="T71" s="4">
        <f t="shared" si="18"/>
        <v>12423601.300000001</v>
      </c>
      <c r="U71" s="4">
        <f t="shared" si="17"/>
        <v>8320121</v>
      </c>
    </row>
    <row r="72" spans="1:22" x14ac:dyDescent="0.2">
      <c r="A72" s="16" t="s">
        <v>229</v>
      </c>
      <c r="B72" s="4">
        <v>32605</v>
      </c>
      <c r="C72" s="4">
        <v>44110</v>
      </c>
      <c r="D72" s="4">
        <v>-11505</v>
      </c>
      <c r="E72" s="4">
        <v>-222670000</v>
      </c>
      <c r="F72" s="4">
        <f t="shared" si="15"/>
        <v>-53006710000</v>
      </c>
      <c r="K72">
        <f t="shared" si="16"/>
        <v>0</v>
      </c>
      <c r="L72" s="4"/>
      <c r="M72" s="4"/>
      <c r="N72" s="4"/>
      <c r="O72" s="4"/>
      <c r="P72" s="4">
        <v>5683600</v>
      </c>
      <c r="Q72" s="4">
        <v>3931800</v>
      </c>
      <c r="R72" s="5">
        <v>1.0700000000000001E-2</v>
      </c>
      <c r="S72" s="4">
        <v>10096300</v>
      </c>
      <c r="T72" s="4">
        <f t="shared" si="18"/>
        <v>14017983</v>
      </c>
      <c r="U72" s="4">
        <f t="shared" si="17"/>
        <v>7973335</v>
      </c>
    </row>
    <row r="73" spans="1:22" x14ac:dyDescent="0.2">
      <c r="A73" s="16" t="s">
        <v>228</v>
      </c>
      <c r="B73" s="4">
        <v>22800</v>
      </c>
      <c r="C73" s="4">
        <v>728508</v>
      </c>
      <c r="D73" s="4">
        <v>-705708</v>
      </c>
      <c r="E73" s="4">
        <v>-13474150000</v>
      </c>
      <c r="F73" s="4">
        <f t="shared" si="15"/>
        <v>-52784040000</v>
      </c>
      <c r="K73">
        <f t="shared" si="16"/>
        <v>0</v>
      </c>
      <c r="L73" s="4"/>
      <c r="M73" s="4"/>
      <c r="N73" s="4"/>
      <c r="O73" s="4"/>
      <c r="P73" s="4">
        <v>4127400</v>
      </c>
      <c r="Q73" s="4">
        <v>5668500</v>
      </c>
      <c r="R73" s="5">
        <v>-2.3399999999999997E-2</v>
      </c>
      <c r="S73" s="4">
        <v>11802486</v>
      </c>
      <c r="T73" s="4">
        <f t="shared" si="18"/>
        <v>15929168.300000001</v>
      </c>
      <c r="U73" s="4">
        <f t="shared" si="17"/>
        <v>7973335</v>
      </c>
    </row>
    <row r="74" spans="1:22" x14ac:dyDescent="0.2">
      <c r="A74" s="16" t="s">
        <v>227</v>
      </c>
      <c r="B74" s="4">
        <v>13250</v>
      </c>
      <c r="C74" s="4">
        <v>526821</v>
      </c>
      <c r="D74" s="4">
        <v>-513571</v>
      </c>
      <c r="E74" s="4">
        <v>-9768150000</v>
      </c>
      <c r="F74" s="4">
        <f t="shared" si="15"/>
        <v>-39309890000</v>
      </c>
      <c r="K74">
        <f t="shared" si="16"/>
        <v>0</v>
      </c>
      <c r="L74" s="4"/>
      <c r="M74" s="4"/>
      <c r="N74" s="4"/>
      <c r="O74" s="4"/>
      <c r="P74" s="4">
        <v>3567200</v>
      </c>
      <c r="Q74" s="4">
        <v>4075700</v>
      </c>
      <c r="R74" s="5">
        <v>2.7000000000000001E-3</v>
      </c>
      <c r="S74" s="4">
        <v>8320121</v>
      </c>
      <c r="T74" s="4">
        <f t="shared" si="18"/>
        <v>18706321.600000001</v>
      </c>
      <c r="U74" s="4">
        <f t="shared" si="17"/>
        <v>7973335</v>
      </c>
    </row>
    <row r="75" spans="1:22" x14ac:dyDescent="0.2">
      <c r="A75" s="16" t="s">
        <v>221</v>
      </c>
      <c r="B75" s="4">
        <v>13400</v>
      </c>
      <c r="C75" s="4">
        <v>8255</v>
      </c>
      <c r="D75" s="4">
        <v>5145</v>
      </c>
      <c r="E75" s="4">
        <v>98960000</v>
      </c>
      <c r="F75" s="4">
        <f t="shared" si="15"/>
        <v>-29541740000</v>
      </c>
      <c r="K75">
        <f t="shared" si="16"/>
        <v>0</v>
      </c>
      <c r="L75" s="4"/>
      <c r="M75" s="4"/>
      <c r="N75" s="4"/>
      <c r="O75" s="4"/>
      <c r="P75" s="4">
        <v>4607200</v>
      </c>
      <c r="Q75" s="4">
        <v>3550700</v>
      </c>
      <c r="R75" s="5">
        <v>1.06E-2</v>
      </c>
      <c r="S75" s="4">
        <v>9064935</v>
      </c>
      <c r="T75" s="4">
        <f t="shared" si="18"/>
        <v>20291207.100000001</v>
      </c>
      <c r="U75" s="4">
        <f t="shared" si="17"/>
        <v>7973335</v>
      </c>
    </row>
    <row r="76" spans="1:22" x14ac:dyDescent="0.2">
      <c r="A76" s="16" t="s">
        <v>212</v>
      </c>
      <c r="B76" s="4">
        <v>91600</v>
      </c>
      <c r="C76" s="4">
        <v>160314</v>
      </c>
      <c r="D76" s="4">
        <v>-68714</v>
      </c>
      <c r="E76" s="4">
        <v>-1298350000</v>
      </c>
      <c r="F76" s="4">
        <f t="shared" si="15"/>
        <v>-29640700000</v>
      </c>
      <c r="K76">
        <f t="shared" si="16"/>
        <v>0</v>
      </c>
      <c r="L76" s="4"/>
      <c r="M76" s="4"/>
      <c r="N76" s="4"/>
      <c r="O76" s="4"/>
      <c r="P76" s="4">
        <v>3194700</v>
      </c>
      <c r="Q76" s="4">
        <v>4626300</v>
      </c>
      <c r="R76" s="5">
        <v>1.61E-2</v>
      </c>
      <c r="S76" s="4">
        <v>8973560</v>
      </c>
      <c r="T76" s="4">
        <f t="shared" si="18"/>
        <v>22895278.100000001</v>
      </c>
      <c r="U76" s="4">
        <f t="shared" si="17"/>
        <v>7973335</v>
      </c>
    </row>
    <row r="77" spans="1:22" x14ac:dyDescent="0.2">
      <c r="A77" s="16" t="s">
        <v>211</v>
      </c>
      <c r="B77" s="4">
        <v>1900</v>
      </c>
      <c r="C77" s="4">
        <v>544409</v>
      </c>
      <c r="D77" s="4">
        <v>-542509</v>
      </c>
      <c r="E77" s="4">
        <v>-10128550000</v>
      </c>
      <c r="F77" s="4">
        <f t="shared" si="15"/>
        <v>-28342350000</v>
      </c>
      <c r="K77">
        <f>K78+J77</f>
        <v>0</v>
      </c>
      <c r="L77" s="4"/>
      <c r="M77" s="4"/>
      <c r="N77" s="4"/>
      <c r="O77" s="4"/>
      <c r="P77" s="4">
        <v>2736100</v>
      </c>
      <c r="Q77" s="4">
        <v>4738800</v>
      </c>
      <c r="R77" s="5">
        <v>0</v>
      </c>
      <c r="S77" s="4">
        <v>7973335</v>
      </c>
      <c r="T77" s="4">
        <f t="shared" si="18"/>
        <v>24224909.100000001</v>
      </c>
      <c r="U77" s="4">
        <f t="shared" si="17"/>
        <v>11375132</v>
      </c>
    </row>
    <row r="78" spans="1:22" x14ac:dyDescent="0.2">
      <c r="A78" s="16" t="s">
        <v>210</v>
      </c>
      <c r="B78" s="4">
        <v>458800</v>
      </c>
      <c r="C78" s="4">
        <v>286800</v>
      </c>
      <c r="D78" s="4">
        <v>172000</v>
      </c>
      <c r="E78" s="4">
        <v>3200470000</v>
      </c>
      <c r="F78" s="4">
        <f t="shared" si="15"/>
        <v>-18213800000</v>
      </c>
      <c r="K78">
        <f>J78+K80</f>
        <v>0</v>
      </c>
      <c r="R78" s="5">
        <v>2.2000000000000002E-2</v>
      </c>
      <c r="S78" s="4">
        <v>11375132</v>
      </c>
      <c r="T78" s="4">
        <f t="shared" si="18"/>
        <v>26547711</v>
      </c>
      <c r="U78" s="4">
        <f t="shared" si="17"/>
        <v>14839188</v>
      </c>
    </row>
    <row r="79" spans="1:22" x14ac:dyDescent="0.2">
      <c r="A79" s="16" t="s">
        <v>209</v>
      </c>
      <c r="B79" s="4">
        <v>465403</v>
      </c>
      <c r="C79" s="4">
        <v>895534</v>
      </c>
      <c r="D79" s="4">
        <v>-430131</v>
      </c>
      <c r="E79" s="4">
        <v>-8041020000</v>
      </c>
      <c r="F79" s="4">
        <f t="shared" si="15"/>
        <v>-21414270000</v>
      </c>
      <c r="L79" s="4"/>
      <c r="M79" s="4"/>
      <c r="N79" s="4"/>
      <c r="O79" s="4"/>
      <c r="P79" s="4">
        <v>5494400</v>
      </c>
      <c r="Q79" s="4">
        <v>6404900</v>
      </c>
      <c r="R79" s="5">
        <v>9.1999999999999998E-3</v>
      </c>
      <c r="S79" s="4">
        <v>14839188</v>
      </c>
      <c r="T79" s="4">
        <f t="shared" si="18"/>
        <v>26744884.100000001</v>
      </c>
      <c r="U79" s="4">
        <f t="shared" si="17"/>
        <v>17102462</v>
      </c>
    </row>
    <row r="80" spans="1:22" x14ac:dyDescent="0.2">
      <c r="A80" s="16" t="s">
        <v>208</v>
      </c>
      <c r="B80" s="4">
        <v>299200</v>
      </c>
      <c r="C80" s="4">
        <v>335722</v>
      </c>
      <c r="D80" s="4">
        <v>-36522</v>
      </c>
      <c r="E80" s="4">
        <v>-769580000</v>
      </c>
      <c r="F80" s="4">
        <f t="shared" si="15"/>
        <v>-13373250000</v>
      </c>
      <c r="K80">
        <f>J80</f>
        <v>0</v>
      </c>
      <c r="R80" s="5">
        <v>-1.7899999999999999E-2</v>
      </c>
      <c r="S80" s="4">
        <v>24688494</v>
      </c>
      <c r="T80" s="4">
        <f t="shared" si="18"/>
        <v>25367550.600000001</v>
      </c>
      <c r="U80" s="4">
        <f t="shared" si="17"/>
        <v>17102462</v>
      </c>
    </row>
    <row r="81" spans="1:21" x14ac:dyDescent="0.2">
      <c r="A81" s="16" t="s">
        <v>207</v>
      </c>
      <c r="B81" s="4">
        <v>1090600</v>
      </c>
      <c r="C81" s="4">
        <v>1320300</v>
      </c>
      <c r="D81" s="4">
        <v>-229700</v>
      </c>
      <c r="E81" s="4">
        <v>-4495530000</v>
      </c>
      <c r="F81" s="4">
        <f t="shared" si="15"/>
        <v>-12603670000</v>
      </c>
      <c r="R81" s="5">
        <v>5.1999999999999998E-3</v>
      </c>
      <c r="S81" s="4">
        <v>17102462</v>
      </c>
      <c r="T81" s="4">
        <f t="shared" si="18"/>
        <v>25344558</v>
      </c>
      <c r="U81" s="4">
        <f t="shared" si="17"/>
        <v>24913790</v>
      </c>
    </row>
    <row r="82" spans="1:21" x14ac:dyDescent="0.2">
      <c r="A82" s="16" t="s">
        <v>206</v>
      </c>
      <c r="B82" s="4">
        <v>649500</v>
      </c>
      <c r="C82" s="4">
        <v>1346700</v>
      </c>
      <c r="D82" s="4">
        <v>-697200</v>
      </c>
      <c r="E82" s="4">
        <v>-13684870000</v>
      </c>
      <c r="F82" s="4">
        <f t="shared" si="15"/>
        <v>-8108140000</v>
      </c>
      <c r="R82" s="5">
        <v>-3.2500000000000001E-2</v>
      </c>
      <c r="S82" s="4">
        <v>26040117</v>
      </c>
      <c r="T82" s="4">
        <f t="shared" si="18"/>
        <v>23816525.800000001</v>
      </c>
      <c r="U82" s="4">
        <f t="shared" si="17"/>
        <v>21269645</v>
      </c>
    </row>
    <row r="83" spans="1:21" x14ac:dyDescent="0.2">
      <c r="A83" s="16" t="s">
        <v>205</v>
      </c>
      <c r="B83" s="4">
        <v>366300</v>
      </c>
      <c r="C83" s="4">
        <v>319700</v>
      </c>
      <c r="D83" s="4">
        <v>46600</v>
      </c>
      <c r="E83" s="4">
        <v>924900000</v>
      </c>
      <c r="F83" s="4">
        <f t="shared" si="15"/>
        <v>5576730000</v>
      </c>
      <c r="R83" s="5">
        <v>-2.4300000000000002E-2</v>
      </c>
      <c r="S83" s="4">
        <v>30914339</v>
      </c>
      <c r="T83" s="4">
        <f t="shared" si="18"/>
        <v>23371263.100000001</v>
      </c>
      <c r="U83" s="4">
        <f t="shared" si="17"/>
        <v>21269645</v>
      </c>
    </row>
    <row r="84" spans="1:21" x14ac:dyDescent="0.2">
      <c r="A84" s="16" t="s">
        <v>204</v>
      </c>
      <c r="B84" s="4">
        <v>664700</v>
      </c>
      <c r="C84" s="4">
        <v>1067530</v>
      </c>
      <c r="D84" s="4">
        <v>-402830</v>
      </c>
      <c r="E84" s="4">
        <v>-8531630000</v>
      </c>
      <c r="F84" s="4">
        <f t="shared" si="15"/>
        <v>4651830000</v>
      </c>
      <c r="R84" s="5">
        <v>-3.7499999999999999E-2</v>
      </c>
      <c r="S84" s="4">
        <v>36091654</v>
      </c>
      <c r="T84" s="4">
        <f t="shared" si="18"/>
        <v>21975776.800000001</v>
      </c>
      <c r="U84" s="4">
        <f t="shared" si="17"/>
        <v>16810919</v>
      </c>
    </row>
    <row r="85" spans="1:21" x14ac:dyDescent="0.2">
      <c r="A85" s="16" t="s">
        <v>203</v>
      </c>
      <c r="B85" s="4">
        <v>193300</v>
      </c>
      <c r="C85" s="4">
        <v>2100196</v>
      </c>
      <c r="D85" s="4">
        <v>-1906896</v>
      </c>
      <c r="E85" s="4">
        <v>-40114500000</v>
      </c>
      <c r="F85" s="4">
        <f t="shared" si="15"/>
        <v>13183460000</v>
      </c>
      <c r="R85" s="5">
        <v>9.4999999999999998E-3</v>
      </c>
      <c r="S85" s="4">
        <v>24913790</v>
      </c>
      <c r="T85" s="4">
        <f t="shared" si="18"/>
        <v>23286920.600000001</v>
      </c>
      <c r="U85" s="4">
        <f t="shared" si="17"/>
        <v>10915159</v>
      </c>
    </row>
    <row r="86" spans="1:21" x14ac:dyDescent="0.2">
      <c r="A86" s="16" t="s">
        <v>202</v>
      </c>
      <c r="B86" s="4">
        <v>253500</v>
      </c>
      <c r="C86" s="4">
        <v>3893004</v>
      </c>
      <c r="D86" s="4">
        <v>-3639504</v>
      </c>
      <c r="E86" s="4">
        <v>-76270090000</v>
      </c>
      <c r="F86" s="4">
        <f t="shared" si="15"/>
        <v>53297960000</v>
      </c>
      <c r="R86" s="5">
        <v>2.18E-2</v>
      </c>
      <c r="S86" s="4">
        <v>35014270</v>
      </c>
      <c r="T86" s="4">
        <f t="shared" si="18"/>
        <v>21235691.300000001</v>
      </c>
      <c r="U86" s="4">
        <f t="shared" si="17"/>
        <v>10915159</v>
      </c>
    </row>
    <row r="87" spans="1:21" x14ac:dyDescent="0.2">
      <c r="A87" s="16" t="s">
        <v>201</v>
      </c>
      <c r="B87" s="4">
        <v>642800</v>
      </c>
      <c r="C87" s="4">
        <v>2539700</v>
      </c>
      <c r="D87" s="4">
        <v>-1896900</v>
      </c>
      <c r="E87" s="4">
        <v>-38335360000</v>
      </c>
      <c r="F87" s="4">
        <f t="shared" si="15"/>
        <v>129568050000</v>
      </c>
      <c r="R87" s="5">
        <v>4.0399999999999998E-2</v>
      </c>
      <c r="S87" s="4">
        <v>21269645</v>
      </c>
      <c r="T87" s="4">
        <f t="shared" si="18"/>
        <v>20718375.300000001</v>
      </c>
      <c r="U87" s="4">
        <f t="shared" si="17"/>
        <v>10759795</v>
      </c>
    </row>
    <row r="88" spans="1:21" x14ac:dyDescent="0.2">
      <c r="A88" s="16" t="s">
        <v>200</v>
      </c>
      <c r="B88" s="4">
        <v>320000</v>
      </c>
      <c r="C88" s="4">
        <v>1886409</v>
      </c>
      <c r="D88" s="4">
        <v>-1566409</v>
      </c>
      <c r="E88" s="4">
        <v>-30580610000</v>
      </c>
      <c r="F88" s="4">
        <f t="shared" si="15"/>
        <v>167903410000</v>
      </c>
      <c r="R88" s="5">
        <v>-7.4999999999999997E-3</v>
      </c>
      <c r="S88" s="4">
        <v>34603151</v>
      </c>
      <c r="T88" s="4">
        <f t="shared" si="18"/>
        <v>20348023.300000001</v>
      </c>
      <c r="U88" s="4">
        <f t="shared" si="17"/>
        <v>10759795</v>
      </c>
    </row>
    <row r="89" spans="1:21" x14ac:dyDescent="0.2">
      <c r="A89" s="16" t="s">
        <v>199</v>
      </c>
      <c r="B89" s="4">
        <v>843800</v>
      </c>
      <c r="C89" s="4">
        <v>179256</v>
      </c>
      <c r="D89" s="4">
        <v>664544</v>
      </c>
      <c r="E89" s="4">
        <v>13472460000</v>
      </c>
      <c r="F89" s="4">
        <f t="shared" si="15"/>
        <v>198484020000</v>
      </c>
      <c r="R89" s="5">
        <v>5.1000000000000004E-3</v>
      </c>
      <c r="S89" s="4">
        <v>16810919</v>
      </c>
      <c r="T89" s="4">
        <f t="shared" si="18"/>
        <v>20325135.199999999</v>
      </c>
      <c r="U89" s="4">
        <f t="shared" si="17"/>
        <v>10759795</v>
      </c>
    </row>
    <row r="90" spans="1:21" x14ac:dyDescent="0.2">
      <c r="A90" s="16" t="s">
        <v>198</v>
      </c>
      <c r="B90" s="4">
        <v>15400</v>
      </c>
      <c r="C90" s="4">
        <v>977920</v>
      </c>
      <c r="D90" s="4">
        <v>-962520</v>
      </c>
      <c r="E90" s="4">
        <v>-19119100000</v>
      </c>
      <c r="F90" s="4">
        <f t="shared" si="15"/>
        <v>185011560000</v>
      </c>
      <c r="R90" s="5">
        <v>7.6E-3</v>
      </c>
      <c r="S90" s="4">
        <v>10915159</v>
      </c>
      <c r="T90" s="4">
        <f t="shared" si="18"/>
        <v>21617862.199999999</v>
      </c>
      <c r="U90" s="4">
        <f t="shared" si="17"/>
        <v>10759795</v>
      </c>
    </row>
    <row r="91" spans="1:21" x14ac:dyDescent="0.2">
      <c r="A91" s="16" t="s">
        <v>197</v>
      </c>
      <c r="B91" s="4">
        <v>406800</v>
      </c>
      <c r="C91" s="4">
        <v>1317800</v>
      </c>
      <c r="D91" s="4">
        <v>-911000</v>
      </c>
      <c r="E91" s="4">
        <v>-17483180000</v>
      </c>
      <c r="F91" s="4">
        <f t="shared" si="15"/>
        <v>204130660000</v>
      </c>
      <c r="R91" s="5">
        <v>1.8100000000000002E-2</v>
      </c>
      <c r="S91" s="4">
        <v>16872536</v>
      </c>
      <c r="T91" s="4">
        <f t="shared" si="18"/>
        <v>22119179.399999999</v>
      </c>
      <c r="U91" s="4">
        <f t="shared" si="17"/>
        <v>10759795</v>
      </c>
    </row>
    <row r="92" spans="1:21" x14ac:dyDescent="0.2">
      <c r="A92" s="16" t="s">
        <v>196</v>
      </c>
      <c r="B92" s="4">
        <v>9500</v>
      </c>
      <c r="C92" s="4">
        <v>259500</v>
      </c>
      <c r="D92" s="4">
        <v>-250000</v>
      </c>
      <c r="E92" s="4">
        <v>-4968950000</v>
      </c>
      <c r="F92" s="4">
        <f t="shared" si="15"/>
        <v>221613840000</v>
      </c>
      <c r="R92" s="5">
        <v>-0.03</v>
      </c>
      <c r="S92" s="4">
        <v>10759795</v>
      </c>
      <c r="T92" s="4">
        <f t="shared" si="18"/>
        <v>22949601.100000001</v>
      </c>
      <c r="U92" s="4">
        <f t="shared" si="17"/>
        <v>14501977</v>
      </c>
    </row>
    <row r="93" spans="1:21" x14ac:dyDescent="0.2">
      <c r="A93" s="16" t="s">
        <v>195</v>
      </c>
      <c r="B93" s="4">
        <v>557220</v>
      </c>
      <c r="C93" s="4">
        <v>372100</v>
      </c>
      <c r="D93" s="4">
        <v>185120</v>
      </c>
      <c r="E93" s="4">
        <v>3615590000</v>
      </c>
      <c r="F93" s="4">
        <f t="shared" si="15"/>
        <v>226582790000</v>
      </c>
      <c r="R93" s="5">
        <v>1.2699999999999999E-2</v>
      </c>
      <c r="S93" s="4">
        <v>26461712</v>
      </c>
      <c r="T93" s="4">
        <f t="shared" si="18"/>
        <v>23656061.699999999</v>
      </c>
      <c r="U93" s="4">
        <f t="shared" si="17"/>
        <v>14501977</v>
      </c>
    </row>
    <row r="94" spans="1:21" x14ac:dyDescent="0.2">
      <c r="A94" s="16" t="s">
        <v>194</v>
      </c>
      <c r="B94" s="4">
        <v>740100</v>
      </c>
      <c r="C94" s="4">
        <v>1236810</v>
      </c>
      <c r="D94" s="4">
        <v>-496710</v>
      </c>
      <c r="E94" s="4">
        <v>-10800880000</v>
      </c>
      <c r="F94" s="4">
        <f t="shared" si="15"/>
        <v>222967200000</v>
      </c>
      <c r="R94" s="5">
        <v>-6.83E-2</v>
      </c>
      <c r="S94" s="4">
        <v>22136791</v>
      </c>
      <c r="T94" s="4">
        <f t="shared" si="18"/>
        <v>24108417.100000001</v>
      </c>
      <c r="U94" s="4">
        <f t="shared" si="17"/>
        <v>14501977</v>
      </c>
    </row>
    <row r="95" spans="1:21" x14ac:dyDescent="0.2">
      <c r="A95" s="16" t="s">
        <v>193</v>
      </c>
      <c r="B95" s="4">
        <v>364400</v>
      </c>
      <c r="C95" s="4">
        <v>250900</v>
      </c>
      <c r="D95" s="4">
        <v>113500</v>
      </c>
      <c r="E95" s="4">
        <v>2208410000</v>
      </c>
      <c r="F95" s="4">
        <f t="shared" si="15"/>
        <v>233768080000</v>
      </c>
      <c r="R95" s="5">
        <v>4.7E-2</v>
      </c>
      <c r="S95" s="4">
        <v>38025228</v>
      </c>
      <c r="T95" s="4">
        <f t="shared" si="18"/>
        <v>22401564.300000001</v>
      </c>
      <c r="U95" s="4">
        <f t="shared" si="17"/>
        <v>14501977</v>
      </c>
    </row>
    <row r="96" spans="1:21" x14ac:dyDescent="0.2">
      <c r="A96" s="16" t="s">
        <v>192</v>
      </c>
      <c r="B96" s="4">
        <v>303100</v>
      </c>
      <c r="C96" s="4">
        <v>364600</v>
      </c>
      <c r="D96" s="4">
        <v>-61500</v>
      </c>
      <c r="E96" s="4">
        <v>-1258840000</v>
      </c>
      <c r="F96" s="4">
        <f t="shared" si="15"/>
        <v>231559670000</v>
      </c>
      <c r="R96" s="5">
        <v>5.0000000000000001E-3</v>
      </c>
      <c r="S96" s="4">
        <v>14501977</v>
      </c>
      <c r="T96" s="4">
        <f t="shared" si="18"/>
        <v>22485938.800000001</v>
      </c>
      <c r="U96" s="4">
        <f t="shared" si="17"/>
        <v>16096485</v>
      </c>
    </row>
    <row r="97" spans="1:21" x14ac:dyDescent="0.2">
      <c r="A97" s="16" t="s">
        <v>191</v>
      </c>
      <c r="B97" s="4">
        <v>1139610</v>
      </c>
      <c r="C97" s="4">
        <v>100800</v>
      </c>
      <c r="D97" s="4">
        <v>1038810</v>
      </c>
      <c r="E97" s="4">
        <v>20547930000</v>
      </c>
      <c r="F97" s="4">
        <f t="shared" si="15"/>
        <v>232818510000</v>
      </c>
      <c r="R97" s="5">
        <v>1.77E-2</v>
      </c>
      <c r="S97" s="4">
        <v>16096485</v>
      </c>
      <c r="T97" s="4">
        <f t="shared" si="18"/>
        <v>22185919.300000001</v>
      </c>
      <c r="U97" s="4">
        <f t="shared" si="17"/>
        <v>16582038</v>
      </c>
    </row>
    <row r="98" spans="1:21" x14ac:dyDescent="0.2">
      <c r="A98" s="16" t="s">
        <v>190</v>
      </c>
      <c r="B98" s="4">
        <v>185600</v>
      </c>
      <c r="C98" s="4">
        <v>1775340</v>
      </c>
      <c r="D98" s="4">
        <v>-1589740</v>
      </c>
      <c r="E98" s="4">
        <v>-32177500000</v>
      </c>
      <c r="F98" s="4">
        <f t="shared" si="15"/>
        <v>212270580000</v>
      </c>
      <c r="R98" s="5">
        <v>-3.6400000000000002E-2</v>
      </c>
      <c r="S98" s="4">
        <v>30899631</v>
      </c>
      <c r="T98" s="4">
        <f t="shared" si="18"/>
        <v>21174764.5</v>
      </c>
      <c r="U98" s="4">
        <f t="shared" si="17"/>
        <v>16582038</v>
      </c>
    </row>
    <row r="99" spans="1:21" x14ac:dyDescent="0.2">
      <c r="A99" s="16" t="s">
        <v>189</v>
      </c>
      <c r="B99" s="4">
        <v>865800</v>
      </c>
      <c r="C99" s="4">
        <v>561917</v>
      </c>
      <c r="D99" s="4">
        <v>303883</v>
      </c>
      <c r="E99" s="4">
        <v>6070740000</v>
      </c>
      <c r="F99" s="4">
        <f t="shared" si="15"/>
        <v>244448080000</v>
      </c>
      <c r="R99" s="5">
        <v>2.2400000000000003E-2</v>
      </c>
      <c r="S99" s="4">
        <v>16582038</v>
      </c>
      <c r="T99" s="4">
        <f t="shared" si="18"/>
        <v>21598374.899999999</v>
      </c>
      <c r="U99" s="4">
        <f t="shared" si="17"/>
        <v>19064012</v>
      </c>
    </row>
    <row r="100" spans="1:21" x14ac:dyDescent="0.2">
      <c r="A100" s="16" t="s">
        <v>188</v>
      </c>
      <c r="B100" s="4">
        <v>2925000</v>
      </c>
      <c r="C100" s="4">
        <v>268607</v>
      </c>
      <c r="D100" s="4">
        <v>2656393</v>
      </c>
      <c r="E100" s="4">
        <v>53611410000</v>
      </c>
      <c r="F100" s="4">
        <f t="shared" si="15"/>
        <v>238377340000</v>
      </c>
      <c r="R100" s="5">
        <v>7.6E-3</v>
      </c>
      <c r="S100" s="4">
        <v>23842429</v>
      </c>
      <c r="T100" s="4">
        <f t="shared" si="18"/>
        <v>20790116.5</v>
      </c>
      <c r="U100" s="4">
        <f t="shared" si="17"/>
        <v>19064012</v>
      </c>
    </row>
    <row r="101" spans="1:21" x14ac:dyDescent="0.2">
      <c r="A101" s="16" t="s">
        <v>187</v>
      </c>
      <c r="B101" s="4">
        <v>2057500</v>
      </c>
      <c r="C101" s="4">
        <v>518100</v>
      </c>
      <c r="D101" s="4">
        <v>1539400</v>
      </c>
      <c r="E101" s="4">
        <v>30587890000</v>
      </c>
      <c r="F101" s="4">
        <f t="shared" si="15"/>
        <v>184765930000</v>
      </c>
      <c r="R101" s="5">
        <v>-9.8999999999999991E-3</v>
      </c>
      <c r="S101" s="4">
        <v>21885708</v>
      </c>
      <c r="T101" s="4">
        <f t="shared" si="18"/>
        <v>20640495</v>
      </c>
      <c r="U101" s="4">
        <f t="shared" si="17"/>
        <v>15345722</v>
      </c>
    </row>
    <row r="102" spans="1:21" x14ac:dyDescent="0.2">
      <c r="A102" s="16" t="s">
        <v>186</v>
      </c>
      <c r="B102" s="4">
        <v>387700</v>
      </c>
      <c r="C102" s="4">
        <v>1125200</v>
      </c>
      <c r="D102" s="4">
        <v>-737500</v>
      </c>
      <c r="E102" s="4">
        <v>-14899400000</v>
      </c>
      <c r="F102" s="4">
        <f t="shared" si="15"/>
        <v>154178040000</v>
      </c>
      <c r="R102" s="5">
        <v>1.77E-2</v>
      </c>
      <c r="S102" s="4">
        <v>19064012</v>
      </c>
      <c r="T102" s="4">
        <f t="shared" si="18"/>
        <v>20172867.899999999</v>
      </c>
      <c r="U102" s="4">
        <f t="shared" si="17"/>
        <v>13096290</v>
      </c>
    </row>
    <row r="103" spans="1:21" x14ac:dyDescent="0.2">
      <c r="A103" s="16" t="s">
        <v>185</v>
      </c>
      <c r="B103" s="4">
        <v>641900</v>
      </c>
      <c r="C103" s="4">
        <v>94500</v>
      </c>
      <c r="D103" s="4">
        <v>547400</v>
      </c>
      <c r="E103" s="4">
        <v>10821490000</v>
      </c>
      <c r="F103" s="4">
        <f t="shared" si="15"/>
        <v>169077440000</v>
      </c>
      <c r="R103" s="5">
        <v>1.8000000000000002E-2</v>
      </c>
      <c r="S103" s="4">
        <v>33526318</v>
      </c>
      <c r="T103" s="4">
        <f t="shared" si="18"/>
        <v>18806458.699999999</v>
      </c>
      <c r="U103" s="4">
        <f t="shared" si="17"/>
        <v>13096290</v>
      </c>
    </row>
    <row r="104" spans="1:21" x14ac:dyDescent="0.2">
      <c r="A104" s="16" t="s">
        <v>184</v>
      </c>
      <c r="B104" s="4">
        <v>2050900</v>
      </c>
      <c r="C104" s="4">
        <v>2475800</v>
      </c>
      <c r="D104" s="4">
        <v>-424900</v>
      </c>
      <c r="E104" s="4">
        <v>-8468700000</v>
      </c>
      <c r="F104" s="4">
        <f t="shared" si="15"/>
        <v>158255950000</v>
      </c>
      <c r="R104" s="5">
        <v>2.3700000000000002E-2</v>
      </c>
      <c r="S104" s="4">
        <v>26660345</v>
      </c>
      <c r="T104" s="4">
        <f t="shared" si="18"/>
        <v>19363061.699999999</v>
      </c>
      <c r="U104" s="4">
        <f t="shared" si="17"/>
        <v>13096290</v>
      </c>
    </row>
    <row r="105" spans="1:21" x14ac:dyDescent="0.2">
      <c r="A105" s="16" t="s">
        <v>183</v>
      </c>
      <c r="B105" s="4">
        <v>757400</v>
      </c>
      <c r="C105" s="4">
        <v>252100</v>
      </c>
      <c r="D105" s="4">
        <v>505300</v>
      </c>
      <c r="E105" s="4">
        <v>9383350000</v>
      </c>
      <c r="F105" s="4">
        <f t="shared" si="15"/>
        <v>166724650000</v>
      </c>
      <c r="R105" s="5">
        <v>6.7500000000000004E-2</v>
      </c>
      <c r="S105" s="4">
        <v>20956700</v>
      </c>
      <c r="T105" s="4">
        <f t="shared" si="18"/>
        <v>18556504.800000001</v>
      </c>
      <c r="U105" s="4">
        <f t="shared" si="17"/>
        <v>13096290</v>
      </c>
    </row>
    <row r="106" spans="1:21" x14ac:dyDescent="0.2">
      <c r="A106" s="16" t="s">
        <v>182</v>
      </c>
      <c r="B106" s="4">
        <v>275500</v>
      </c>
      <c r="C106" s="4">
        <v>718800</v>
      </c>
      <c r="D106" s="4">
        <v>-443300</v>
      </c>
      <c r="E106" s="4">
        <v>-8000900000</v>
      </c>
      <c r="F106" s="4">
        <f t="shared" si="15"/>
        <v>157341300000</v>
      </c>
      <c r="R106" s="5">
        <v>-2.46E-2</v>
      </c>
      <c r="S106" s="4">
        <v>15345722</v>
      </c>
      <c r="T106" s="4">
        <f t="shared" si="18"/>
        <v>18444740.300000001</v>
      </c>
      <c r="U106" s="4">
        <f t="shared" si="17"/>
        <v>13096290</v>
      </c>
    </row>
    <row r="107" spans="1:21" x14ac:dyDescent="0.2">
      <c r="A107" s="16" t="s">
        <v>181</v>
      </c>
      <c r="B107" s="4">
        <v>130200</v>
      </c>
      <c r="C107" s="4">
        <v>501800</v>
      </c>
      <c r="D107" s="4">
        <v>-371600</v>
      </c>
      <c r="E107" s="4">
        <v>-6712400000</v>
      </c>
      <c r="F107" s="4">
        <f t="shared" si="15"/>
        <v>165342200000</v>
      </c>
      <c r="R107" s="5">
        <v>1.11E-2</v>
      </c>
      <c r="S107" s="4">
        <v>13096290</v>
      </c>
      <c r="T107" s="4">
        <f t="shared" si="18"/>
        <v>18816485</v>
      </c>
      <c r="U107" s="4">
        <f t="shared" si="17"/>
        <v>14387741</v>
      </c>
    </row>
    <row r="108" spans="1:21" x14ac:dyDescent="0.2">
      <c r="A108" s="16" t="s">
        <v>180</v>
      </c>
      <c r="B108" s="4">
        <v>2261700</v>
      </c>
      <c r="C108" s="4">
        <v>200500</v>
      </c>
      <c r="D108" s="4">
        <v>2061200</v>
      </c>
      <c r="E108" s="4">
        <v>37691000000</v>
      </c>
      <c r="F108" s="4">
        <f t="shared" si="15"/>
        <v>172054600000</v>
      </c>
      <c r="R108" s="5">
        <v>2.8000000000000004E-3</v>
      </c>
      <c r="S108" s="4">
        <v>20788083</v>
      </c>
      <c r="T108" s="4">
        <f t="shared" si="18"/>
        <v>18056709.300000001</v>
      </c>
      <c r="U108" s="4">
        <f t="shared" si="17"/>
        <v>14387741</v>
      </c>
    </row>
    <row r="109" spans="1:21" x14ac:dyDescent="0.2">
      <c r="A109" s="16" t="s">
        <v>179</v>
      </c>
      <c r="B109" s="4">
        <v>1422000</v>
      </c>
      <c r="C109" s="4">
        <v>19300</v>
      </c>
      <c r="D109" s="4">
        <v>1402700</v>
      </c>
      <c r="E109" s="4">
        <v>24817930000</v>
      </c>
      <c r="F109" s="4">
        <f t="shared" si="15"/>
        <v>134363600000</v>
      </c>
      <c r="R109" s="5">
        <v>6.83E-2</v>
      </c>
      <c r="S109" s="4">
        <v>20818142</v>
      </c>
      <c r="T109" s="4">
        <f t="shared" si="18"/>
        <v>17495822.100000001</v>
      </c>
      <c r="U109" s="4">
        <f t="shared" si="17"/>
        <v>14387741</v>
      </c>
    </row>
    <row r="110" spans="1:21" x14ac:dyDescent="0.2">
      <c r="A110" s="16" t="s">
        <v>178</v>
      </c>
      <c r="B110" s="4">
        <v>110500</v>
      </c>
      <c r="C110" s="4">
        <v>907510</v>
      </c>
      <c r="D110" s="4">
        <v>-797010</v>
      </c>
      <c r="E110" s="4">
        <v>-13000190000</v>
      </c>
      <c r="F110" s="4">
        <f t="shared" si="15"/>
        <v>109545670000</v>
      </c>
      <c r="R110" s="5">
        <v>1.21E-2</v>
      </c>
      <c r="S110" s="4">
        <v>15759845</v>
      </c>
      <c r="T110" s="4">
        <f t="shared" si="18"/>
        <v>17960076.100000001</v>
      </c>
      <c r="U110" s="4">
        <f t="shared" si="17"/>
        <v>12891131</v>
      </c>
    </row>
    <row r="111" spans="1:21" x14ac:dyDescent="0.2">
      <c r="A111" s="16" t="s">
        <v>177</v>
      </c>
      <c r="B111" s="4">
        <v>1734591</v>
      </c>
      <c r="C111" s="4">
        <v>560300</v>
      </c>
      <c r="D111" s="4">
        <v>1174291</v>
      </c>
      <c r="E111" s="4">
        <v>19926020000</v>
      </c>
      <c r="F111" s="4">
        <f t="shared" si="15"/>
        <v>122545860000</v>
      </c>
      <c r="R111" s="5">
        <v>0</v>
      </c>
      <c r="S111" s="4">
        <v>20389493</v>
      </c>
      <c r="T111" s="4">
        <f t="shared" si="18"/>
        <v>16961577.699999999</v>
      </c>
      <c r="U111" s="4">
        <f t="shared" si="17"/>
        <v>12891131</v>
      </c>
    </row>
    <row r="112" spans="1:21" x14ac:dyDescent="0.2">
      <c r="A112" s="16" t="s">
        <v>176</v>
      </c>
      <c r="B112" s="4">
        <v>525577</v>
      </c>
      <c r="C112" s="4">
        <v>288190</v>
      </c>
      <c r="D112" s="4">
        <v>237387</v>
      </c>
      <c r="E112" s="4">
        <v>3879440000</v>
      </c>
      <c r="F112" s="4">
        <f t="shared" si="15"/>
        <v>102619840000</v>
      </c>
      <c r="R112" s="5">
        <v>-4.3099999999999999E-2</v>
      </c>
      <c r="S112" s="4">
        <v>14387741</v>
      </c>
      <c r="T112" s="4">
        <f t="shared" si="18"/>
        <v>16707596.5</v>
      </c>
      <c r="U112" s="4">
        <f t="shared" si="17"/>
        <v>12891131</v>
      </c>
    </row>
    <row r="113" spans="1:21" x14ac:dyDescent="0.2">
      <c r="A113" s="16" t="s">
        <v>175</v>
      </c>
      <c r="B113" s="4">
        <v>604200</v>
      </c>
      <c r="C113" s="4">
        <v>338708</v>
      </c>
      <c r="D113" s="4">
        <v>265492</v>
      </c>
      <c r="E113" s="4">
        <v>4695990000</v>
      </c>
      <c r="F113" s="4">
        <f t="shared" si="15"/>
        <v>98740400000</v>
      </c>
      <c r="R113" s="5">
        <v>6.7500000000000004E-2</v>
      </c>
      <c r="S113" s="4">
        <v>19862226</v>
      </c>
      <c r="T113" s="4">
        <f t="shared" si="18"/>
        <v>16142570.9</v>
      </c>
      <c r="U113" s="4">
        <f t="shared" si="17"/>
        <v>12891131</v>
      </c>
    </row>
    <row r="114" spans="1:21" x14ac:dyDescent="0.2">
      <c r="A114" s="16" t="s">
        <v>174</v>
      </c>
      <c r="B114" s="4">
        <v>1162400</v>
      </c>
      <c r="C114" s="4">
        <v>447900</v>
      </c>
      <c r="D114" s="4">
        <v>714500</v>
      </c>
      <c r="E114" s="4">
        <v>11578990000</v>
      </c>
      <c r="F114" s="4">
        <f t="shared" si="15"/>
        <v>94044410000</v>
      </c>
      <c r="R114" s="5">
        <v>-4.9500000000000002E-2</v>
      </c>
      <c r="S114" s="4">
        <v>32226375</v>
      </c>
      <c r="T114" s="4">
        <f t="shared" si="18"/>
        <v>14497721.4</v>
      </c>
      <c r="U114" s="4">
        <f t="shared" si="17"/>
        <v>12891131</v>
      </c>
    </row>
    <row r="115" spans="1:21" x14ac:dyDescent="0.2">
      <c r="A115" s="16" t="s">
        <v>173</v>
      </c>
      <c r="B115" s="4">
        <v>20400</v>
      </c>
      <c r="C115" s="4">
        <v>499700</v>
      </c>
      <c r="D115" s="4">
        <v>-479300</v>
      </c>
      <c r="E115" s="4">
        <v>-8481420000</v>
      </c>
      <c r="F115" s="4">
        <f t="shared" si="15"/>
        <v>82465420000</v>
      </c>
      <c r="R115" s="5">
        <v>-3.1E-2</v>
      </c>
      <c r="S115" s="4">
        <v>12891131</v>
      </c>
      <c r="T115" s="4">
        <f t="shared" si="18"/>
        <v>14341188</v>
      </c>
      <c r="U115" s="4">
        <f t="shared" si="17"/>
        <v>13190326</v>
      </c>
    </row>
    <row r="116" spans="1:21" x14ac:dyDescent="0.2">
      <c r="A116" s="16" t="s">
        <v>172</v>
      </c>
      <c r="B116" s="4">
        <v>388410</v>
      </c>
      <c r="C116" s="4">
        <v>318700</v>
      </c>
      <c r="D116" s="4">
        <v>69710</v>
      </c>
      <c r="E116" s="4">
        <v>1116730000</v>
      </c>
      <c r="F116" s="4">
        <f t="shared" si="15"/>
        <v>90946840000</v>
      </c>
      <c r="R116" s="5">
        <v>4.7400000000000005E-2</v>
      </c>
      <c r="S116" s="4">
        <v>14228077</v>
      </c>
      <c r="T116" s="4">
        <f t="shared" ref="T116:T121" si="19">AVERAGE(S117:S126)</f>
        <v>14070019.9</v>
      </c>
      <c r="U116" s="4">
        <f t="shared" si="17"/>
        <v>10404509</v>
      </c>
    </row>
    <row r="117" spans="1:21" x14ac:dyDescent="0.2">
      <c r="A117" s="16" t="s">
        <v>171</v>
      </c>
      <c r="B117" s="4">
        <v>5000</v>
      </c>
      <c r="C117" s="4">
        <v>1051000</v>
      </c>
      <c r="D117" s="4">
        <v>-1046000</v>
      </c>
      <c r="E117" s="4">
        <v>-17978460000</v>
      </c>
      <c r="F117" s="4">
        <f t="shared" si="15"/>
        <v>89830110000</v>
      </c>
      <c r="R117" s="5">
        <v>9.0000000000000011E-3</v>
      </c>
      <c r="S117" s="4">
        <v>16813737</v>
      </c>
      <c r="T117" s="4">
        <f t="shared" si="19"/>
        <v>13453567.5</v>
      </c>
      <c r="U117" s="4">
        <f t="shared" si="17"/>
        <v>10404509</v>
      </c>
    </row>
    <row r="118" spans="1:21" x14ac:dyDescent="0.2">
      <c r="A118" s="16" t="s">
        <v>170</v>
      </c>
      <c r="B118" s="4">
        <v>913500</v>
      </c>
      <c r="C118" s="4">
        <v>316400</v>
      </c>
      <c r="D118" s="4">
        <v>597100</v>
      </c>
      <c r="E118" s="4">
        <v>9885250000</v>
      </c>
      <c r="F118" s="4">
        <f t="shared" si="15"/>
        <v>107808570000</v>
      </c>
      <c r="R118" s="5">
        <v>6.6900000000000001E-2</v>
      </c>
      <c r="S118" s="4">
        <v>13190326</v>
      </c>
      <c r="T118" s="4">
        <f t="shared" si="19"/>
        <v>13880064.199999999</v>
      </c>
      <c r="U118" s="4">
        <f t="shared" si="17"/>
        <v>10404509</v>
      </c>
    </row>
    <row r="119" spans="1:21" x14ac:dyDescent="0.2">
      <c r="A119" s="16" t="s">
        <v>169</v>
      </c>
      <c r="B119" s="4">
        <v>1280900</v>
      </c>
      <c r="C119" s="4">
        <v>25300</v>
      </c>
      <c r="D119" s="4">
        <v>1255600</v>
      </c>
      <c r="E119" s="4">
        <v>19926650000</v>
      </c>
      <c r="F119" s="4">
        <f t="shared" si="15"/>
        <v>97923320000</v>
      </c>
      <c r="R119" s="5">
        <v>1.3000000000000001E-2</v>
      </c>
      <c r="S119" s="4">
        <v>15209270</v>
      </c>
      <c r="T119" s="4">
        <f t="shared" si="19"/>
        <v>14335335.9</v>
      </c>
      <c r="U119" s="4">
        <f t="shared" si="17"/>
        <v>10404509</v>
      </c>
    </row>
    <row r="120" spans="1:21" x14ac:dyDescent="0.2">
      <c r="A120" s="16" t="s">
        <v>168</v>
      </c>
      <c r="B120" s="4">
        <v>2015113</v>
      </c>
      <c r="C120" s="4">
        <v>7000</v>
      </c>
      <c r="D120" s="4">
        <v>2008113</v>
      </c>
      <c r="E120" s="4">
        <v>32241930000</v>
      </c>
      <c r="F120" s="4">
        <f t="shared" si="15"/>
        <v>77996670000</v>
      </c>
      <c r="R120" s="5">
        <v>-5.4800000000000001E-2</v>
      </c>
      <c r="S120" s="4">
        <v>20402385</v>
      </c>
      <c r="T120" s="4">
        <f t="shared" si="19"/>
        <v>14014285</v>
      </c>
      <c r="U120" s="4">
        <f t="shared" si="17"/>
        <v>10404509</v>
      </c>
    </row>
    <row r="121" spans="1:21" x14ac:dyDescent="0.2">
      <c r="A121" s="16" t="s">
        <v>167</v>
      </c>
      <c r="B121" s="4">
        <v>604305</v>
      </c>
      <c r="C121" s="4">
        <v>100</v>
      </c>
      <c r="D121" s="4">
        <v>604205</v>
      </c>
      <c r="E121" s="4">
        <v>10582260000</v>
      </c>
      <c r="F121" s="4">
        <f t="shared" si="15"/>
        <v>45754740000</v>
      </c>
      <c r="R121" s="5">
        <v>-6.0100000000000001E-2</v>
      </c>
      <c r="S121" s="4">
        <v>10404509</v>
      </c>
      <c r="T121" s="4">
        <f t="shared" si="19"/>
        <v>14910372.1</v>
      </c>
      <c r="U121" s="4">
        <f t="shared" si="17"/>
        <v>11325797</v>
      </c>
    </row>
    <row r="122" spans="1:21" x14ac:dyDescent="0.2">
      <c r="A122" s="16" t="s">
        <v>166</v>
      </c>
      <c r="B122" s="4">
        <v>8980</v>
      </c>
      <c r="C122" s="4">
        <v>762700</v>
      </c>
      <c r="D122" s="4">
        <v>-753720</v>
      </c>
      <c r="E122" s="4">
        <v>-13570680000</v>
      </c>
      <c r="F122" s="4">
        <f t="shared" si="15"/>
        <v>35172480000</v>
      </c>
      <c r="R122" s="5">
        <v>-4.9000000000000002E-2</v>
      </c>
      <c r="S122" s="4">
        <v>11847929</v>
      </c>
      <c r="T122" s="4">
        <f>AVERAGE(S123:S132)</f>
        <v>14636855.1</v>
      </c>
      <c r="U122" s="4">
        <f t="shared" si="17"/>
        <v>10649213</v>
      </c>
    </row>
    <row r="123" spans="1:21" x14ac:dyDescent="0.2">
      <c r="A123" s="16" t="s">
        <v>165</v>
      </c>
      <c r="B123" s="4">
        <v>658939</v>
      </c>
      <c r="C123" s="4">
        <v>78700</v>
      </c>
      <c r="D123" s="4">
        <v>580239</v>
      </c>
      <c r="E123" s="4">
        <v>10454770000</v>
      </c>
      <c r="F123" s="4">
        <f t="shared" si="15"/>
        <v>48743160000</v>
      </c>
      <c r="R123" s="5">
        <v>2.52E-2</v>
      </c>
      <c r="S123" s="4">
        <v>14211970</v>
      </c>
      <c r="U123" s="4">
        <f t="shared" si="17"/>
        <v>10649213</v>
      </c>
    </row>
    <row r="124" spans="1:21" x14ac:dyDescent="0.2">
      <c r="A124" s="16" t="s">
        <v>164</v>
      </c>
      <c r="B124" s="4">
        <v>45685</v>
      </c>
      <c r="C124" s="4">
        <v>584100</v>
      </c>
      <c r="D124" s="4">
        <v>-538415</v>
      </c>
      <c r="E124" s="4">
        <v>-9742270000</v>
      </c>
      <c r="F124" s="4">
        <f t="shared" si="15"/>
        <v>38288390000</v>
      </c>
      <c r="R124" s="5">
        <v>8.5000000000000006E-3</v>
      </c>
      <c r="S124" s="4">
        <v>15777880</v>
      </c>
      <c r="U124" s="4">
        <f t="shared" ref="U124:U126" si="20">MIN(S125:S129)</f>
        <v>10649213</v>
      </c>
    </row>
    <row r="125" spans="1:21" x14ac:dyDescent="0.2">
      <c r="A125" s="16" t="s">
        <v>163</v>
      </c>
      <c r="B125" s="4">
        <v>987400</v>
      </c>
      <c r="C125" s="4">
        <v>71100</v>
      </c>
      <c r="D125" s="4">
        <v>916300</v>
      </c>
      <c r="E125" s="4">
        <v>15580780000</v>
      </c>
      <c r="F125" s="4">
        <f t="shared" si="15"/>
        <v>48030660000</v>
      </c>
      <c r="R125" s="5">
        <v>4.4199999999999996E-2</v>
      </c>
      <c r="S125" s="4">
        <v>11325797</v>
      </c>
      <c r="U125" s="4">
        <f t="shared" si="20"/>
        <v>10649213</v>
      </c>
    </row>
    <row r="126" spans="1:21" x14ac:dyDescent="0.2">
      <c r="A126" s="16" t="s">
        <v>162</v>
      </c>
      <c r="B126" s="4">
        <v>13500</v>
      </c>
      <c r="C126" s="4">
        <v>270000</v>
      </c>
      <c r="D126" s="4">
        <v>-256500</v>
      </c>
      <c r="E126" s="4">
        <v>-4432930000</v>
      </c>
      <c r="F126" s="4">
        <f t="shared" si="15"/>
        <v>32449880000</v>
      </c>
      <c r="R126" s="5">
        <v>-1.7299999999999999E-2</v>
      </c>
      <c r="S126" s="4">
        <v>11516396</v>
      </c>
      <c r="U126" s="4">
        <f t="shared" si="20"/>
        <v>10649213</v>
      </c>
    </row>
    <row r="127" spans="1:21" x14ac:dyDescent="0.2">
      <c r="A127" s="16" t="s">
        <v>161</v>
      </c>
      <c r="B127" s="4">
        <v>226200</v>
      </c>
      <c r="C127" s="4">
        <v>276600</v>
      </c>
      <c r="D127" s="4">
        <v>-50400</v>
      </c>
      <c r="E127" s="4">
        <v>-834090000</v>
      </c>
      <c r="F127" s="4">
        <f t="shared" si="15"/>
        <v>36882810000</v>
      </c>
      <c r="R127" s="5">
        <v>3.6000000000000004E-2</v>
      </c>
      <c r="S127" s="4">
        <v>10649213</v>
      </c>
      <c r="U127" s="4">
        <f>MIN(S128:S132)</f>
        <v>9112759</v>
      </c>
    </row>
    <row r="128" spans="1:21" x14ac:dyDescent="0.2">
      <c r="A128" s="16" t="s">
        <v>160</v>
      </c>
      <c r="B128" s="4">
        <v>2581200</v>
      </c>
      <c r="C128" s="4">
        <v>1925000</v>
      </c>
      <c r="D128" s="4">
        <v>656200</v>
      </c>
      <c r="E128" s="4">
        <v>10400500000</v>
      </c>
      <c r="F128" s="4">
        <f t="shared" si="15"/>
        <v>37716900000</v>
      </c>
      <c r="R128" s="5">
        <v>6.0999999999999995E-3</v>
      </c>
      <c r="S128" s="4">
        <v>17455293</v>
      </c>
    </row>
    <row r="129" spans="1:22" x14ac:dyDescent="0.2">
      <c r="A129" s="16" t="s">
        <v>159</v>
      </c>
      <c r="B129" s="4">
        <v>625100</v>
      </c>
      <c r="C129" s="4">
        <v>2022000</v>
      </c>
      <c r="D129" s="4">
        <v>-1396900</v>
      </c>
      <c r="E129" s="4">
        <v>-24216560000</v>
      </c>
      <c r="F129" s="4">
        <f t="shared" si="15"/>
        <v>27316400000</v>
      </c>
      <c r="R129" s="5">
        <v>-6.7400000000000002E-2</v>
      </c>
      <c r="S129" s="4">
        <v>19761987</v>
      </c>
    </row>
    <row r="130" spans="1:22" x14ac:dyDescent="0.2">
      <c r="A130" s="16" t="s">
        <v>158</v>
      </c>
      <c r="B130" s="4">
        <v>1012800</v>
      </c>
      <c r="C130" s="4">
        <v>12500</v>
      </c>
      <c r="D130" s="4">
        <v>1000300</v>
      </c>
      <c r="E130" s="4">
        <v>17355460000</v>
      </c>
      <c r="F130" s="4">
        <f t="shared" si="15"/>
        <v>51532960000</v>
      </c>
      <c r="R130" s="5">
        <v>2.8999999999999998E-3</v>
      </c>
      <c r="S130" s="4">
        <v>17191876</v>
      </c>
    </row>
    <row r="131" spans="1:22" x14ac:dyDescent="0.2">
      <c r="A131" s="16" t="s">
        <v>157</v>
      </c>
      <c r="B131" s="4">
        <v>546600</v>
      </c>
      <c r="C131" s="4">
        <v>1424800</v>
      </c>
      <c r="D131" s="4">
        <v>-878200</v>
      </c>
      <c r="E131" s="4">
        <v>-15969990000</v>
      </c>
      <c r="F131" s="4">
        <f>E131+F132</f>
        <v>34177500000</v>
      </c>
      <c r="R131" s="5">
        <v>-6.8199999999999997E-2</v>
      </c>
      <c r="S131" s="4">
        <v>19365380</v>
      </c>
    </row>
    <row r="132" spans="1:22" x14ac:dyDescent="0.2">
      <c r="A132" s="16" t="s">
        <v>156</v>
      </c>
      <c r="B132" s="4">
        <v>2729100</v>
      </c>
      <c r="C132" s="4">
        <v>118777</v>
      </c>
      <c r="D132" s="4">
        <v>2610323</v>
      </c>
      <c r="E132" s="4">
        <v>50147490000</v>
      </c>
      <c r="F132" s="4">
        <f>E132</f>
        <v>50147490000</v>
      </c>
      <c r="R132" s="5">
        <v>8.0000000000000002E-3</v>
      </c>
      <c r="S132" s="4">
        <v>9112759</v>
      </c>
    </row>
    <row r="133" spans="1:22" x14ac:dyDescent="0.2">
      <c r="A133" s="2"/>
      <c r="B133" s="4"/>
      <c r="C133" s="4"/>
      <c r="D133" s="4"/>
      <c r="E133" s="4"/>
      <c r="F133" s="4">
        <f>E133</f>
        <v>0</v>
      </c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6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6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6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6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6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5"/>
    </row>
    <row r="150" spans="1:22" x14ac:dyDescent="0.2">
      <c r="A150" s="6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5"/>
    </row>
    <row r="151" spans="1:22" x14ac:dyDescent="0.2">
      <c r="A151" s="6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5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5"/>
    </row>
    <row r="153" spans="1:22" x14ac:dyDescent="0.2">
      <c r="A153" s="2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5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5"/>
    </row>
    <row r="155" spans="1:22" x14ac:dyDescent="0.2">
      <c r="A155" s="6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5"/>
    </row>
    <row r="156" spans="1:22" x14ac:dyDescent="0.2">
      <c r="A156" s="6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5"/>
    </row>
    <row r="157" spans="1:22" x14ac:dyDescent="0.2">
      <c r="A157" s="6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5"/>
    </row>
    <row r="158" spans="1:22" x14ac:dyDescent="0.2">
      <c r="A158" s="6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5"/>
    </row>
    <row r="159" spans="1:22" x14ac:dyDescent="0.2">
      <c r="A159" s="6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5"/>
    </row>
    <row r="160" spans="1:22" x14ac:dyDescent="0.2">
      <c r="A160" s="6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5"/>
    </row>
    <row r="161" spans="1:22" x14ac:dyDescent="0.2">
      <c r="A161" s="6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5"/>
    </row>
    <row r="162" spans="1:22" x14ac:dyDescent="0.2">
      <c r="A162" s="6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5"/>
      <c r="U162" s="5"/>
      <c r="V162" s="5"/>
    </row>
    <row r="163" spans="1:22" x14ac:dyDescent="0.2">
      <c r="A163" s="6"/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5"/>
      <c r="U163" s="5"/>
      <c r="V163" s="5"/>
    </row>
    <row r="164" spans="1:22" x14ac:dyDescent="0.2">
      <c r="A164" s="6"/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5"/>
      <c r="U164" s="5"/>
      <c r="V164" s="5"/>
    </row>
    <row r="165" spans="1:22" x14ac:dyDescent="0.2">
      <c r="A165" s="6"/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5"/>
      <c r="U165" s="5"/>
      <c r="V165" s="5"/>
    </row>
    <row r="166" spans="1:22" x14ac:dyDescent="0.2">
      <c r="A166" s="6"/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5"/>
      <c r="U166" s="5"/>
      <c r="V166" s="5"/>
    </row>
    <row r="167" spans="1:22" x14ac:dyDescent="0.2">
      <c r="A167" s="6"/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5"/>
      <c r="U167" s="5"/>
      <c r="V167" s="5"/>
    </row>
    <row r="168" spans="1:22" x14ac:dyDescent="0.2">
      <c r="A168" s="2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5"/>
    </row>
    <row r="169" spans="1:22" x14ac:dyDescent="0.2">
      <c r="A169" s="2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5"/>
    </row>
    <row r="170" spans="1:22" x14ac:dyDescent="0.2">
      <c r="A170" s="2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5"/>
    </row>
    <row r="171" spans="1:22" x14ac:dyDescent="0.2">
      <c r="A171" s="2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5"/>
    </row>
    <row r="172" spans="1:22" x14ac:dyDescent="0.2">
      <c r="A172" s="2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5"/>
    </row>
    <row r="173" spans="1:22" x14ac:dyDescent="0.2">
      <c r="A173" s="2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5"/>
    </row>
    <row r="174" spans="1:22" x14ac:dyDescent="0.2">
      <c r="A174" s="2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5"/>
    </row>
    <row r="175" spans="1:22" x14ac:dyDescent="0.2">
      <c r="A175" s="2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5"/>
    </row>
    <row r="176" spans="1:22" x14ac:dyDescent="0.2">
      <c r="A176" s="2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5"/>
    </row>
    <row r="177" spans="1:22" x14ac:dyDescent="0.2">
      <c r="A177" s="2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5"/>
      <c r="U177" s="5"/>
      <c r="V177" s="5"/>
    </row>
    <row r="178" spans="1:22" x14ac:dyDescent="0.2">
      <c r="A178" s="2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5"/>
      <c r="U178" s="5"/>
      <c r="V178" s="5"/>
    </row>
    <row r="179" spans="1:22" x14ac:dyDescent="0.2">
      <c r="A179" s="2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5"/>
      <c r="U179" s="5"/>
      <c r="V179" s="5"/>
    </row>
    <row r="180" spans="1:22" x14ac:dyDescent="0.2">
      <c r="A180" s="2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5"/>
      <c r="U180" s="5"/>
      <c r="V180" s="5"/>
    </row>
    <row r="181" spans="1:22" x14ac:dyDescent="0.2">
      <c r="A181" s="2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5"/>
      <c r="U181" s="5"/>
      <c r="V181" s="5"/>
    </row>
    <row r="182" spans="1:22" x14ac:dyDescent="0.2">
      <c r="A182" s="2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5"/>
      <c r="U182" s="5"/>
      <c r="V182" s="5"/>
    </row>
    <row r="183" spans="1:22" x14ac:dyDescent="0.2">
      <c r="A183" s="2"/>
      <c r="B183" s="4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5"/>
      <c r="U183" s="5"/>
      <c r="V183" s="5"/>
    </row>
    <row r="184" spans="1:22" x14ac:dyDescent="0.2">
      <c r="A184" s="2"/>
      <c r="B184" s="4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5"/>
      <c r="U184" s="5"/>
      <c r="V184" s="5"/>
    </row>
    <row r="185" spans="1:22" x14ac:dyDescent="0.2">
      <c r="A185" s="2"/>
      <c r="B185" s="4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5"/>
      <c r="U185" s="5"/>
      <c r="V185" s="8"/>
    </row>
    <row r="186" spans="1:22" x14ac:dyDescent="0.2">
      <c r="A186" s="2"/>
      <c r="B186" s="4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5"/>
      <c r="U186" s="5"/>
      <c r="V186" s="8"/>
    </row>
    <row r="187" spans="1:22" x14ac:dyDescent="0.2">
      <c r="A187" s="2"/>
      <c r="B187" s="4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5"/>
      <c r="U187" s="5"/>
      <c r="V187" s="8"/>
    </row>
    <row r="188" spans="1:22" x14ac:dyDescent="0.2">
      <c r="A188" s="6"/>
      <c r="B188" s="4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5"/>
      <c r="U188" s="5"/>
      <c r="V188" s="8"/>
    </row>
    <row r="189" spans="1:22" x14ac:dyDescent="0.2">
      <c r="A189" s="6"/>
      <c r="B189" s="4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5"/>
      <c r="U189" s="5"/>
      <c r="V189" s="8"/>
    </row>
    <row r="190" spans="1:22" x14ac:dyDescent="0.2">
      <c r="A190" s="6"/>
      <c r="B190" s="4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5"/>
      <c r="U190" s="5"/>
      <c r="V190" s="8"/>
    </row>
    <row r="191" spans="1:22" x14ac:dyDescent="0.2">
      <c r="A191" s="6"/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5"/>
      <c r="U191" s="5"/>
      <c r="V191" s="8"/>
    </row>
    <row r="192" spans="1:22" x14ac:dyDescent="0.2">
      <c r="A192" s="6"/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5"/>
      <c r="U192" s="5"/>
      <c r="V192" s="8"/>
    </row>
    <row r="193" spans="1:22" x14ac:dyDescent="0.2">
      <c r="A193" s="2"/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5"/>
      <c r="U193" s="5"/>
      <c r="V193" s="8"/>
    </row>
    <row r="194" spans="1:22" x14ac:dyDescent="0.2">
      <c r="A194" s="2"/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5"/>
      <c r="U194" s="5"/>
      <c r="V194" s="8"/>
    </row>
    <row r="195" spans="1:22" x14ac:dyDescent="0.2">
      <c r="A195" s="2"/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5"/>
      <c r="U195" s="5"/>
      <c r="V195" s="8"/>
    </row>
    <row r="196" spans="1:22" x14ac:dyDescent="0.2">
      <c r="A196" s="2"/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5"/>
      <c r="U196" s="5"/>
      <c r="V196" s="8"/>
    </row>
    <row r="197" spans="1:22" x14ac:dyDescent="0.2">
      <c r="A197" s="2"/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5"/>
      <c r="U197" s="5"/>
      <c r="V197" s="8"/>
    </row>
    <row r="223" spans="1:3" x14ac:dyDescent="0.2">
      <c r="A223" t="e" cm="1">
        <f t="array" aca="1" ref="A223" ca="1">INDIRECT("'" &amp; E1 &amp; "'!$A$2:$A$66")</f>
        <v>#REF!</v>
      </c>
      <c r="B223" t="e" cm="1">
        <f t="array" aca="1" ref="B223" ca="1">INDIRECT("'" &amp; E1 &amp; "'!$B$2:$B$66")</f>
        <v>#REF!</v>
      </c>
      <c r="C223" t="e" cm="1">
        <f t="array" aca="1" ref="C223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994FF9-FF7B-C342-920B-C059AEF1CC46}">
  <sheetPr codeName="Sheet31"/>
  <dimension ref="A1:W223"/>
  <sheetViews>
    <sheetView topLeftCell="D1" workbookViewId="0">
      <pane ySplit="2" topLeftCell="A3" activePane="bottomLeft" state="frozen"/>
      <selection activeCell="F17" sqref="F17"/>
      <selection pane="bottomLeft" activeCell="F17" sqref="F17"/>
    </sheetView>
  </sheetViews>
  <sheetFormatPr baseColWidth="10" defaultRowHeight="16" x14ac:dyDescent="0.2"/>
  <cols>
    <col min="1" max="1" width="21.1640625" customWidth="1"/>
    <col min="2" max="2" width="16" customWidth="1"/>
    <col min="3" max="3" width="14.1640625" customWidth="1"/>
    <col min="4" max="4" width="16" customWidth="1"/>
    <col min="5" max="5" width="19.16406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4.3320312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252</v>
      </c>
      <c r="U2" s="1" t="s">
        <v>253</v>
      </c>
      <c r="V2" s="1" t="s">
        <v>236</v>
      </c>
    </row>
    <row r="3" spans="1:22" x14ac:dyDescent="0.2">
      <c r="A3" s="16" t="s">
        <v>357</v>
      </c>
      <c r="B3" s="4">
        <v>728600</v>
      </c>
      <c r="C3" s="4">
        <v>83500</v>
      </c>
      <c r="D3" s="4">
        <v>645100</v>
      </c>
      <c r="E3" s="4">
        <v>28076860000</v>
      </c>
      <c r="F3" s="4">
        <f t="shared" ref="F3:F11" si="0">E3+F4</f>
        <v>975134984034</v>
      </c>
      <c r="G3" s="4">
        <v>63000</v>
      </c>
      <c r="H3" s="4">
        <v>3000</v>
      </c>
      <c r="I3" s="4">
        <v>60000</v>
      </c>
      <c r="J3" s="4">
        <v>2615960000</v>
      </c>
      <c r="K3" s="4">
        <f t="shared" ref="K3:K11" si="1">K4+J3</f>
        <v>-60281800000</v>
      </c>
      <c r="L3" s="4">
        <v>910</v>
      </c>
      <c r="M3" s="4">
        <v>1496</v>
      </c>
      <c r="N3" s="4">
        <v>80</v>
      </c>
      <c r="O3" s="4">
        <v>127</v>
      </c>
      <c r="P3" s="4">
        <v>891100</v>
      </c>
      <c r="Q3" s="4">
        <v>1294300</v>
      </c>
      <c r="R3" s="5">
        <v>-1.2699999999999999E-2</v>
      </c>
      <c r="S3" s="4">
        <v>2449600</v>
      </c>
      <c r="T3" s="4">
        <f t="shared" ref="T3:T38" si="2">AVERAGE(S4:S13)</f>
        <v>4064160</v>
      </c>
      <c r="U3" s="4">
        <f t="shared" ref="U3:U11" si="3">MIN(S4:S8)</f>
        <v>3620800</v>
      </c>
      <c r="V3" s="5">
        <v>2.8300000000000002E-2</v>
      </c>
    </row>
    <row r="4" spans="1:22" x14ac:dyDescent="0.2">
      <c r="A4" s="16" t="s">
        <v>356</v>
      </c>
      <c r="B4" s="4">
        <v>1379300</v>
      </c>
      <c r="C4" s="4">
        <v>388900</v>
      </c>
      <c r="D4" s="4">
        <v>990400</v>
      </c>
      <c r="E4" s="4">
        <v>43939440000</v>
      </c>
      <c r="F4" s="4">
        <f t="shared" si="0"/>
        <v>947058124034</v>
      </c>
      <c r="G4" s="4">
        <v>145700</v>
      </c>
      <c r="H4" s="4">
        <v>22200</v>
      </c>
      <c r="I4" s="4">
        <v>123500</v>
      </c>
      <c r="J4" s="4">
        <v>5454565000</v>
      </c>
      <c r="K4" s="4">
        <f t="shared" si="1"/>
        <v>-62897760000</v>
      </c>
      <c r="L4" s="4">
        <v>1868</v>
      </c>
      <c r="M4" s="4">
        <v>1918</v>
      </c>
      <c r="N4" s="4">
        <v>180</v>
      </c>
      <c r="O4" s="4">
        <v>185</v>
      </c>
      <c r="P4" s="4">
        <v>1679500</v>
      </c>
      <c r="Q4" s="4">
        <v>1753900</v>
      </c>
      <c r="R4" s="5">
        <v>-1.9400000000000001E-2</v>
      </c>
      <c r="S4" s="4">
        <v>5563600</v>
      </c>
      <c r="T4" s="4">
        <f t="shared" si="2"/>
        <v>3923830</v>
      </c>
      <c r="U4" s="4">
        <f t="shared" si="3"/>
        <v>2593500</v>
      </c>
      <c r="V4" s="5">
        <v>3.7499999999999999E-2</v>
      </c>
    </row>
    <row r="5" spans="1:22" x14ac:dyDescent="0.2">
      <c r="A5" s="16" t="s">
        <v>355</v>
      </c>
      <c r="B5" s="4">
        <v>1128400</v>
      </c>
      <c r="C5" s="4">
        <v>150900</v>
      </c>
      <c r="D5" s="4">
        <v>977500</v>
      </c>
      <c r="E5" s="4">
        <v>43643020000</v>
      </c>
      <c r="F5" s="4">
        <f t="shared" si="0"/>
        <v>903118684034</v>
      </c>
      <c r="G5" s="4">
        <v>386900</v>
      </c>
      <c r="H5" s="4">
        <v>7700</v>
      </c>
      <c r="I5" s="4">
        <v>379200</v>
      </c>
      <c r="J5" s="4">
        <v>16788575000</v>
      </c>
      <c r="K5" s="4">
        <f t="shared" si="1"/>
        <v>-68352325000</v>
      </c>
      <c r="L5" s="4">
        <v>2050</v>
      </c>
      <c r="M5" s="4">
        <v>1903</v>
      </c>
      <c r="N5" s="4">
        <v>216</v>
      </c>
      <c r="O5" s="4">
        <v>215</v>
      </c>
      <c r="P5" s="4">
        <v>2051800</v>
      </c>
      <c r="Q5" s="4">
        <v>2009000</v>
      </c>
      <c r="R5" s="5">
        <v>-3.3E-3</v>
      </c>
      <c r="S5" s="4">
        <v>4606400</v>
      </c>
      <c r="T5" s="4">
        <f t="shared" si="2"/>
        <v>3805950</v>
      </c>
      <c r="U5" s="4">
        <f t="shared" si="3"/>
        <v>2593500</v>
      </c>
      <c r="V5" s="5">
        <v>4.1500000000000002E-2</v>
      </c>
    </row>
    <row r="6" spans="1:22" x14ac:dyDescent="0.2">
      <c r="A6" s="16" t="s">
        <v>354</v>
      </c>
      <c r="B6" s="4">
        <v>1397300</v>
      </c>
      <c r="C6" s="4">
        <v>174300</v>
      </c>
      <c r="D6" s="4">
        <v>1223000</v>
      </c>
      <c r="E6" s="4">
        <v>54820000000</v>
      </c>
      <c r="F6" s="4">
        <f t="shared" si="0"/>
        <v>859475664034</v>
      </c>
      <c r="G6" s="4">
        <v>70000</v>
      </c>
      <c r="H6" s="4">
        <v>170300</v>
      </c>
      <c r="I6" s="4">
        <v>-100300</v>
      </c>
      <c r="J6" s="4">
        <v>-4436720000</v>
      </c>
      <c r="K6" s="4">
        <f t="shared" si="1"/>
        <v>-85140900000</v>
      </c>
      <c r="L6" s="4">
        <v>2956</v>
      </c>
      <c r="M6" s="4">
        <v>2236</v>
      </c>
      <c r="N6" s="4">
        <v>323</v>
      </c>
      <c r="O6" s="4">
        <v>323</v>
      </c>
      <c r="P6" s="4">
        <v>3146900</v>
      </c>
      <c r="Q6" s="4">
        <v>3085000</v>
      </c>
      <c r="R6" s="5">
        <v>5.6999999999999993E-3</v>
      </c>
      <c r="S6" s="4">
        <v>6285200</v>
      </c>
      <c r="T6" s="4">
        <f t="shared" si="2"/>
        <v>3501460</v>
      </c>
      <c r="U6" s="4">
        <f t="shared" si="3"/>
        <v>2593500</v>
      </c>
      <c r="V6" s="5">
        <v>4.0099999999999997E-2</v>
      </c>
    </row>
    <row r="7" spans="1:22" x14ac:dyDescent="0.2">
      <c r="A7" s="16" t="s">
        <v>353</v>
      </c>
      <c r="B7" s="4">
        <v>649900</v>
      </c>
      <c r="C7" s="4">
        <v>175700</v>
      </c>
      <c r="D7" s="4">
        <v>474200</v>
      </c>
      <c r="E7" s="4">
        <v>20759810000</v>
      </c>
      <c r="F7" s="4">
        <f t="shared" si="0"/>
        <v>804655664034</v>
      </c>
      <c r="G7" s="4">
        <v>30600</v>
      </c>
      <c r="H7" s="4">
        <v>29400</v>
      </c>
      <c r="I7" s="4">
        <v>1200</v>
      </c>
      <c r="J7" s="4">
        <v>59595000</v>
      </c>
      <c r="K7" s="4">
        <f t="shared" si="1"/>
        <v>-80704180000</v>
      </c>
      <c r="L7" s="4">
        <v>2037</v>
      </c>
      <c r="M7" s="4">
        <v>1748</v>
      </c>
      <c r="N7" s="4">
        <v>156</v>
      </c>
      <c r="O7" s="4">
        <v>110</v>
      </c>
      <c r="P7" s="4">
        <v>1757600</v>
      </c>
      <c r="Q7" s="4">
        <v>1386700</v>
      </c>
      <c r="R7" s="5">
        <v>1.49E-2</v>
      </c>
      <c r="S7" s="4">
        <v>3620800</v>
      </c>
      <c r="T7" s="4">
        <f t="shared" si="2"/>
        <v>3496800</v>
      </c>
      <c r="U7" s="4">
        <f t="shared" si="3"/>
        <v>2593500</v>
      </c>
      <c r="V7" s="5">
        <v>2.7000000000000003E-2</v>
      </c>
    </row>
    <row r="8" spans="1:22" x14ac:dyDescent="0.2">
      <c r="A8" s="16" t="s">
        <v>352</v>
      </c>
      <c r="B8" s="4">
        <v>1171900</v>
      </c>
      <c r="C8" s="4">
        <v>526400</v>
      </c>
      <c r="D8" s="4">
        <v>645500</v>
      </c>
      <c r="E8" s="4">
        <v>28284700000</v>
      </c>
      <c r="F8" s="4">
        <f t="shared" si="0"/>
        <v>783895854034</v>
      </c>
      <c r="G8" s="4">
        <v>109700</v>
      </c>
      <c r="H8" s="4">
        <v>19000</v>
      </c>
      <c r="I8" s="4">
        <v>90700</v>
      </c>
      <c r="J8" s="4">
        <v>3982350000</v>
      </c>
      <c r="K8" s="4">
        <f t="shared" si="1"/>
        <v>-80763775000</v>
      </c>
      <c r="L8" s="4">
        <v>2220</v>
      </c>
      <c r="M8" s="4">
        <v>1554</v>
      </c>
      <c r="N8" s="4">
        <v>207</v>
      </c>
      <c r="O8" s="4">
        <v>182</v>
      </c>
      <c r="P8" s="4">
        <v>2379600</v>
      </c>
      <c r="Q8" s="4">
        <v>1663600</v>
      </c>
      <c r="R8" s="5">
        <v>1.04E-2</v>
      </c>
      <c r="S8" s="4">
        <v>4082300</v>
      </c>
      <c r="T8" s="4">
        <f t="shared" si="2"/>
        <v>3988440</v>
      </c>
      <c r="U8" s="4">
        <f t="shared" si="3"/>
        <v>2593500</v>
      </c>
      <c r="V8" s="5">
        <v>2.3799999999999998E-2</v>
      </c>
    </row>
    <row r="9" spans="1:22" x14ac:dyDescent="0.2">
      <c r="A9" s="16" t="s">
        <v>351</v>
      </c>
      <c r="B9" s="4">
        <v>106500</v>
      </c>
      <c r="C9" s="4">
        <v>250100</v>
      </c>
      <c r="D9" s="4">
        <v>-143600</v>
      </c>
      <c r="E9" s="4">
        <v>-6241750000</v>
      </c>
      <c r="F9" s="4">
        <f t="shared" si="0"/>
        <v>755611154034</v>
      </c>
      <c r="G9" s="4">
        <v>0</v>
      </c>
      <c r="H9" s="4">
        <v>0</v>
      </c>
      <c r="I9" s="4">
        <v>0</v>
      </c>
      <c r="J9" s="4">
        <v>1881505000</v>
      </c>
      <c r="K9" s="4">
        <f t="shared" si="1"/>
        <v>-84746125000</v>
      </c>
      <c r="L9" s="4">
        <v>1146</v>
      </c>
      <c r="M9" s="4">
        <v>1764</v>
      </c>
      <c r="N9" s="4">
        <v>70</v>
      </c>
      <c r="O9" s="4">
        <v>107</v>
      </c>
      <c r="P9" s="4">
        <v>793600</v>
      </c>
      <c r="Q9" s="4">
        <v>1235300</v>
      </c>
      <c r="R9" s="5">
        <v>-1.03E-2</v>
      </c>
      <c r="S9" s="4">
        <v>2593500</v>
      </c>
      <c r="T9" s="4">
        <f t="shared" si="2"/>
        <v>4250270</v>
      </c>
      <c r="U9" s="4">
        <f t="shared" si="3"/>
        <v>2822000</v>
      </c>
      <c r="V9" s="5">
        <v>1.4800000000000001E-2</v>
      </c>
    </row>
    <row r="10" spans="1:22" x14ac:dyDescent="0.2">
      <c r="A10" s="16" t="s">
        <v>350</v>
      </c>
      <c r="B10" s="4">
        <v>244100</v>
      </c>
      <c r="C10" s="4">
        <v>441800</v>
      </c>
      <c r="D10" s="4">
        <v>-197700</v>
      </c>
      <c r="E10" s="4">
        <v>-8646369567</v>
      </c>
      <c r="F10" s="4">
        <f t="shared" si="0"/>
        <v>761852904034</v>
      </c>
      <c r="G10" s="4">
        <v>0</v>
      </c>
      <c r="H10" s="4">
        <v>0</v>
      </c>
      <c r="I10" s="4">
        <v>0</v>
      </c>
      <c r="J10" s="4">
        <v>1881505000</v>
      </c>
      <c r="K10" s="4">
        <f t="shared" si="1"/>
        <v>-86627630000</v>
      </c>
      <c r="L10" s="4">
        <v>1102</v>
      </c>
      <c r="M10" s="4">
        <v>2844</v>
      </c>
      <c r="N10" s="4">
        <v>61</v>
      </c>
      <c r="O10" s="4">
        <v>186</v>
      </c>
      <c r="P10" s="4">
        <v>725700</v>
      </c>
      <c r="Q10" s="4">
        <v>2011800</v>
      </c>
      <c r="R10" s="5">
        <v>-9.1000000000000004E-3</v>
      </c>
      <c r="S10" s="4">
        <v>2822000</v>
      </c>
      <c r="T10" s="4">
        <f t="shared" si="2"/>
        <v>4386530</v>
      </c>
      <c r="U10" s="4">
        <f t="shared" si="3"/>
        <v>2974900</v>
      </c>
      <c r="V10" s="5">
        <v>2.7999999999999997E-2</v>
      </c>
    </row>
    <row r="11" spans="1:22" x14ac:dyDescent="0.2">
      <c r="A11" s="16" t="s">
        <v>349</v>
      </c>
      <c r="B11" s="4">
        <v>460500</v>
      </c>
      <c r="C11" s="4">
        <v>231200</v>
      </c>
      <c r="D11" s="4">
        <v>229300</v>
      </c>
      <c r="E11" s="4">
        <v>10173340000</v>
      </c>
      <c r="F11" s="4">
        <f t="shared" si="0"/>
        <v>770499273601</v>
      </c>
      <c r="G11" s="4">
        <v>0</v>
      </c>
      <c r="H11" s="4">
        <v>0</v>
      </c>
      <c r="I11" s="4">
        <v>0</v>
      </c>
      <c r="J11" s="4">
        <v>-19986225000</v>
      </c>
      <c r="K11" s="4">
        <f t="shared" si="1"/>
        <v>-88509135000</v>
      </c>
      <c r="L11" s="4">
        <v>1600</v>
      </c>
      <c r="M11" s="4">
        <v>1418</v>
      </c>
      <c r="N11" s="4">
        <v>158</v>
      </c>
      <c r="O11" s="4">
        <v>138</v>
      </c>
      <c r="P11" s="4">
        <v>1489500</v>
      </c>
      <c r="Q11" s="4">
        <v>1356000</v>
      </c>
      <c r="R11" s="5">
        <v>-2.2000000000000001E-3</v>
      </c>
      <c r="S11" s="4">
        <v>2974900</v>
      </c>
      <c r="T11" s="4">
        <f t="shared" si="2"/>
        <v>4694120</v>
      </c>
      <c r="U11" s="4">
        <f t="shared" si="3"/>
        <v>3240300</v>
      </c>
      <c r="V11" s="5">
        <v>2.2400000000000003E-2</v>
      </c>
    </row>
    <row r="12" spans="1:22" x14ac:dyDescent="0.2">
      <c r="A12" s="16" t="s">
        <v>348</v>
      </c>
      <c r="B12" s="4">
        <v>210200</v>
      </c>
      <c r="C12" s="4">
        <v>421900</v>
      </c>
      <c r="D12" s="4">
        <v>-211700</v>
      </c>
      <c r="E12" s="4">
        <v>-9347130000</v>
      </c>
      <c r="F12" s="4">
        <f t="shared" ref="F12:F38" si="4">E12+F13</f>
        <v>760325933601</v>
      </c>
      <c r="G12" s="4">
        <v>22500</v>
      </c>
      <c r="H12" s="4">
        <v>568700</v>
      </c>
      <c r="I12" s="4">
        <v>-546200</v>
      </c>
      <c r="J12" s="4">
        <v>-24082225000</v>
      </c>
      <c r="K12" s="4">
        <f t="shared" ref="K12:K38" si="5">K13+J12</f>
        <v>-68522910000</v>
      </c>
      <c r="L12" s="4">
        <v>1872</v>
      </c>
      <c r="M12" s="4">
        <v>1552</v>
      </c>
      <c r="N12" s="4">
        <v>165</v>
      </c>
      <c r="O12" s="4">
        <v>162</v>
      </c>
      <c r="P12" s="4">
        <v>1912900</v>
      </c>
      <c r="Q12" s="4">
        <v>1797900</v>
      </c>
      <c r="R12" s="5">
        <v>1.49E-2</v>
      </c>
      <c r="S12" s="4">
        <v>3711700</v>
      </c>
      <c r="T12" s="4">
        <f t="shared" si="2"/>
        <v>5016160</v>
      </c>
      <c r="U12" s="4">
        <f t="shared" ref="U12:U38" si="6">MIN(S13:S17)</f>
        <v>3240300</v>
      </c>
      <c r="V12" s="5">
        <v>3.9199999999999999E-2</v>
      </c>
    </row>
    <row r="13" spans="1:22" x14ac:dyDescent="0.2">
      <c r="A13" s="16" t="s">
        <v>347</v>
      </c>
      <c r="B13" s="4">
        <v>590100</v>
      </c>
      <c r="C13" s="4">
        <v>434235</v>
      </c>
      <c r="D13" s="4">
        <v>155865</v>
      </c>
      <c r="E13" s="4">
        <v>6746140000</v>
      </c>
      <c r="F13" s="4">
        <f t="shared" si="4"/>
        <v>769673063601</v>
      </c>
      <c r="G13" s="4">
        <v>54100</v>
      </c>
      <c r="H13" s="4">
        <v>172600</v>
      </c>
      <c r="I13" s="4">
        <v>-118500</v>
      </c>
      <c r="J13" s="4">
        <v>-5184535000</v>
      </c>
      <c r="K13" s="4">
        <f t="shared" si="5"/>
        <v>-44440685000</v>
      </c>
      <c r="L13" s="4">
        <v>1762</v>
      </c>
      <c r="M13" s="4">
        <v>2416</v>
      </c>
      <c r="N13" s="4">
        <v>155</v>
      </c>
      <c r="O13" s="4">
        <v>220</v>
      </c>
      <c r="P13" s="4">
        <v>1757500</v>
      </c>
      <c r="Q13" s="4">
        <v>2490800</v>
      </c>
      <c r="R13" s="5">
        <v>4.6999999999999993E-3</v>
      </c>
      <c r="S13" s="4">
        <v>4381200</v>
      </c>
      <c r="T13" s="4">
        <f t="shared" si="2"/>
        <v>4997980</v>
      </c>
      <c r="U13" s="4">
        <f t="shared" si="6"/>
        <v>3240300</v>
      </c>
      <c r="V13" s="5">
        <v>2.7000000000000003E-2</v>
      </c>
    </row>
    <row r="14" spans="1:22" x14ac:dyDescent="0.2">
      <c r="A14" s="16" t="s">
        <v>340</v>
      </c>
      <c r="B14" s="4">
        <v>446900</v>
      </c>
      <c r="C14" s="4">
        <v>519100</v>
      </c>
      <c r="D14" s="4">
        <v>-72200</v>
      </c>
      <c r="E14" s="4">
        <v>-3092090000</v>
      </c>
      <c r="F14" s="4">
        <f t="shared" si="4"/>
        <v>762926923601</v>
      </c>
      <c r="G14" s="4">
        <v>61500</v>
      </c>
      <c r="H14" s="4">
        <v>73800</v>
      </c>
      <c r="I14" s="4">
        <v>-12300</v>
      </c>
      <c r="J14" s="4">
        <v>-546095000</v>
      </c>
      <c r="K14" s="4">
        <f t="shared" si="5"/>
        <v>-39256150000</v>
      </c>
      <c r="L14" s="4">
        <v>1735</v>
      </c>
      <c r="M14" s="4">
        <v>2317</v>
      </c>
      <c r="N14" s="4">
        <v>160</v>
      </c>
      <c r="O14" s="4">
        <v>250</v>
      </c>
      <c r="P14" s="4">
        <v>1572600</v>
      </c>
      <c r="Q14" s="4">
        <v>2487400</v>
      </c>
      <c r="R14" s="5">
        <v>3.4999999999999996E-3</v>
      </c>
      <c r="S14" s="4">
        <v>4160300</v>
      </c>
      <c r="T14" s="4">
        <f t="shared" si="2"/>
        <v>5246910</v>
      </c>
      <c r="U14" s="4">
        <f t="shared" si="6"/>
        <v>3240300</v>
      </c>
      <c r="V14" s="5">
        <v>2.3900000000000001E-2</v>
      </c>
    </row>
    <row r="15" spans="1:22" x14ac:dyDescent="0.2">
      <c r="A15" s="16" t="s">
        <v>339</v>
      </c>
      <c r="B15" s="4">
        <v>28900</v>
      </c>
      <c r="C15" s="4">
        <v>575722</v>
      </c>
      <c r="D15" s="4">
        <v>-546822</v>
      </c>
      <c r="E15" s="4">
        <v>-23612230000</v>
      </c>
      <c r="F15" s="4">
        <f t="shared" si="4"/>
        <v>766019013601</v>
      </c>
      <c r="G15" s="4">
        <v>112000</v>
      </c>
      <c r="H15" s="4">
        <v>76500</v>
      </c>
      <c r="I15" s="4">
        <v>35500</v>
      </c>
      <c r="J15" s="4">
        <v>1523525000</v>
      </c>
      <c r="K15" s="4">
        <f t="shared" si="5"/>
        <v>-38710055000</v>
      </c>
      <c r="L15" s="4">
        <v>1798</v>
      </c>
      <c r="M15" s="4">
        <v>1857</v>
      </c>
      <c r="N15" s="4">
        <v>136</v>
      </c>
      <c r="O15" s="4">
        <v>148</v>
      </c>
      <c r="P15" s="4">
        <v>1515900</v>
      </c>
      <c r="Q15" s="4">
        <v>1873700</v>
      </c>
      <c r="R15" s="5">
        <v>1.1699999999999999E-2</v>
      </c>
      <c r="S15" s="4">
        <v>3427600</v>
      </c>
      <c r="T15" s="4">
        <f t="shared" si="2"/>
        <v>5443092.5999999996</v>
      </c>
      <c r="U15" s="4">
        <f t="shared" si="6"/>
        <v>3240300</v>
      </c>
      <c r="V15" s="5">
        <v>3.1899999999999998E-2</v>
      </c>
    </row>
    <row r="16" spans="1:22" x14ac:dyDescent="0.2">
      <c r="A16" s="16" t="s">
        <v>338</v>
      </c>
      <c r="B16" s="4">
        <v>433200</v>
      </c>
      <c r="C16" s="4">
        <v>660500</v>
      </c>
      <c r="D16" s="4">
        <v>-227300</v>
      </c>
      <c r="E16" s="4">
        <v>-9489280000</v>
      </c>
      <c r="F16" s="4">
        <f t="shared" si="4"/>
        <v>789631243601</v>
      </c>
      <c r="G16" s="4">
        <v>0</v>
      </c>
      <c r="H16" s="4">
        <v>0</v>
      </c>
      <c r="I16" s="4">
        <v>0</v>
      </c>
      <c r="J16" s="4">
        <v>-12310435000</v>
      </c>
      <c r="K16" s="4">
        <f t="shared" si="5"/>
        <v>-40233580000</v>
      </c>
      <c r="L16" s="4">
        <v>1458</v>
      </c>
      <c r="M16" s="4">
        <v>2389</v>
      </c>
      <c r="N16" s="4">
        <v>143</v>
      </c>
      <c r="O16" s="4">
        <v>108</v>
      </c>
      <c r="P16" s="4">
        <v>1592500</v>
      </c>
      <c r="Q16" s="4">
        <v>1468000</v>
      </c>
      <c r="R16" s="5">
        <v>1.9099999999999999E-2</v>
      </c>
      <c r="S16" s="4">
        <v>3240300</v>
      </c>
      <c r="T16" s="4">
        <f t="shared" si="2"/>
        <v>5714572.5999999996</v>
      </c>
      <c r="U16" s="4">
        <f t="shared" si="6"/>
        <v>3574200</v>
      </c>
      <c r="V16" s="5">
        <v>2.69E-2</v>
      </c>
    </row>
    <row r="17" spans="1:22" x14ac:dyDescent="0.2">
      <c r="A17" s="16" t="s">
        <v>337</v>
      </c>
      <c r="B17" s="4">
        <v>983500</v>
      </c>
      <c r="C17" s="4">
        <v>518720</v>
      </c>
      <c r="D17" s="4">
        <v>464780</v>
      </c>
      <c r="E17" s="4">
        <v>19742530000</v>
      </c>
      <c r="F17" s="4">
        <f t="shared" si="4"/>
        <v>799120523601</v>
      </c>
      <c r="G17" s="4">
        <v>0</v>
      </c>
      <c r="H17" s="4">
        <v>0</v>
      </c>
      <c r="I17" s="4">
        <v>0</v>
      </c>
      <c r="J17" s="4">
        <v>-22371720000</v>
      </c>
      <c r="K17" s="4">
        <f t="shared" si="5"/>
        <v>-27923145000</v>
      </c>
      <c r="L17" s="4">
        <v>1159</v>
      </c>
      <c r="M17" s="4">
        <v>3144</v>
      </c>
      <c r="N17" s="4">
        <v>133</v>
      </c>
      <c r="O17" s="4">
        <v>125</v>
      </c>
      <c r="P17" s="4">
        <v>1234800</v>
      </c>
      <c r="Q17" s="4">
        <v>2213800</v>
      </c>
      <c r="R17" s="5">
        <v>-1.9E-2</v>
      </c>
      <c r="S17" s="4">
        <v>3574200</v>
      </c>
      <c r="T17" s="4">
        <f t="shared" si="2"/>
        <v>5907622.5999999996</v>
      </c>
      <c r="U17" s="4">
        <f t="shared" si="6"/>
        <v>4184600</v>
      </c>
      <c r="V17" s="5">
        <v>2.7799999999999998E-2</v>
      </c>
    </row>
    <row r="18" spans="1:22" x14ac:dyDescent="0.2">
      <c r="A18" s="16" t="s">
        <v>336</v>
      </c>
      <c r="B18" s="4">
        <v>1813500</v>
      </c>
      <c r="C18" s="4">
        <v>1558700</v>
      </c>
      <c r="D18" s="4">
        <v>254800</v>
      </c>
      <c r="E18" s="4">
        <v>10772740000</v>
      </c>
      <c r="F18" s="4">
        <f t="shared" si="4"/>
        <v>779377993601</v>
      </c>
      <c r="G18" s="4">
        <v>76400</v>
      </c>
      <c r="H18" s="4">
        <v>70800</v>
      </c>
      <c r="I18" s="4">
        <v>5600</v>
      </c>
      <c r="J18" s="4">
        <v>137315000</v>
      </c>
      <c r="K18" s="4">
        <f t="shared" si="5"/>
        <v>-5551425000</v>
      </c>
      <c r="L18" s="4">
        <v>3130</v>
      </c>
      <c r="M18" s="4">
        <v>4732</v>
      </c>
      <c r="N18" s="4">
        <v>293</v>
      </c>
      <c r="O18" s="4">
        <v>432</v>
      </c>
      <c r="P18" s="4">
        <v>3283400</v>
      </c>
      <c r="Q18" s="4">
        <v>5237600</v>
      </c>
      <c r="R18" s="5">
        <v>-2.4500000000000001E-2</v>
      </c>
      <c r="S18" s="4">
        <v>8998700</v>
      </c>
      <c r="T18" s="4">
        <f t="shared" si="2"/>
        <v>6335422.5999999996</v>
      </c>
      <c r="U18" s="4">
        <f t="shared" si="6"/>
        <v>4184600</v>
      </c>
      <c r="V18" s="5">
        <v>9.64E-2</v>
      </c>
    </row>
    <row r="19" spans="1:22" x14ac:dyDescent="0.2">
      <c r="A19" s="16" t="s">
        <v>335</v>
      </c>
      <c r="B19" s="4">
        <v>630500</v>
      </c>
      <c r="C19" s="4">
        <v>1063010</v>
      </c>
      <c r="D19" s="4">
        <v>-432510</v>
      </c>
      <c r="E19" s="4">
        <v>-19010250000</v>
      </c>
      <c r="F19" s="4">
        <f t="shared" si="4"/>
        <v>768605253601</v>
      </c>
      <c r="G19" s="4">
        <v>0</v>
      </c>
      <c r="H19" s="4">
        <v>0</v>
      </c>
      <c r="I19" s="4">
        <v>0</v>
      </c>
      <c r="J19" s="4">
        <v>-937180000</v>
      </c>
      <c r="K19" s="4">
        <f t="shared" si="5"/>
        <v>-5688740000</v>
      </c>
      <c r="L19" s="4">
        <v>2080</v>
      </c>
      <c r="M19" s="4">
        <v>2649</v>
      </c>
      <c r="N19" s="4">
        <v>236</v>
      </c>
      <c r="O19" s="4">
        <v>273</v>
      </c>
      <c r="P19" s="4">
        <v>2305200</v>
      </c>
      <c r="Q19" s="4">
        <v>2697900</v>
      </c>
      <c r="R19" s="5">
        <v>-1.7100000000000001E-2</v>
      </c>
      <c r="S19" s="4">
        <v>5211800</v>
      </c>
      <c r="T19" s="4">
        <f t="shared" si="2"/>
        <v>6159862.5999999996</v>
      </c>
      <c r="U19" s="4">
        <f t="shared" si="6"/>
        <v>4184600</v>
      </c>
      <c r="V19" s="5">
        <v>7.4700000000000003E-2</v>
      </c>
    </row>
    <row r="20" spans="1:22" x14ac:dyDescent="0.2">
      <c r="A20" s="16" t="s">
        <v>334</v>
      </c>
      <c r="B20" s="4">
        <v>881300</v>
      </c>
      <c r="C20" s="4">
        <v>422700</v>
      </c>
      <c r="D20" s="4">
        <v>458600</v>
      </c>
      <c r="E20" s="4">
        <v>20358600000</v>
      </c>
      <c r="F20" s="4">
        <f t="shared" si="4"/>
        <v>787615503601</v>
      </c>
      <c r="G20" s="4">
        <v>0</v>
      </c>
      <c r="H20" s="4">
        <v>0</v>
      </c>
      <c r="I20" s="4">
        <v>0</v>
      </c>
      <c r="J20" s="4">
        <v>10598460000</v>
      </c>
      <c r="K20" s="4">
        <f t="shared" si="5"/>
        <v>-4751560000</v>
      </c>
      <c r="L20" s="4">
        <v>1606</v>
      </c>
      <c r="M20" s="4">
        <v>2161</v>
      </c>
      <c r="N20" s="4">
        <v>166</v>
      </c>
      <c r="O20" s="4">
        <v>225</v>
      </c>
      <c r="P20" s="4">
        <v>1640300</v>
      </c>
      <c r="Q20" s="4">
        <v>2350300</v>
      </c>
      <c r="R20" s="5">
        <v>2.3E-3</v>
      </c>
      <c r="S20" s="4">
        <v>4184600</v>
      </c>
      <c r="T20" s="4">
        <f t="shared" si="2"/>
        <v>6545802.5999999996</v>
      </c>
      <c r="U20" s="4">
        <f t="shared" si="6"/>
        <v>4199400</v>
      </c>
      <c r="V20" s="5">
        <v>2.58E-2</v>
      </c>
    </row>
    <row r="21" spans="1:22" x14ac:dyDescent="0.2">
      <c r="A21" s="16" t="s">
        <v>333</v>
      </c>
      <c r="B21" s="4">
        <v>911910</v>
      </c>
      <c r="C21" s="4">
        <v>416600</v>
      </c>
      <c r="D21" s="4">
        <v>495310</v>
      </c>
      <c r="E21" s="4">
        <v>21917700000</v>
      </c>
      <c r="F21" s="4">
        <f t="shared" si="4"/>
        <v>767256903601</v>
      </c>
      <c r="G21" s="4">
        <v>242200</v>
      </c>
      <c r="H21" s="4">
        <v>3000</v>
      </c>
      <c r="I21" s="4">
        <v>239200</v>
      </c>
      <c r="J21" s="4">
        <v>10598460000</v>
      </c>
      <c r="K21" s="4">
        <f t="shared" si="5"/>
        <v>-15350020000</v>
      </c>
      <c r="L21" s="4">
        <v>3440</v>
      </c>
      <c r="M21" s="4">
        <v>1905</v>
      </c>
      <c r="N21" s="4">
        <v>354</v>
      </c>
      <c r="O21" s="4">
        <v>238</v>
      </c>
      <c r="P21" s="4">
        <v>3527000</v>
      </c>
      <c r="Q21" s="4">
        <v>2264800</v>
      </c>
      <c r="R21" s="5">
        <v>4.7100000000000003E-2</v>
      </c>
      <c r="S21" s="4">
        <v>6050800</v>
      </c>
      <c r="T21" s="4">
        <f t="shared" si="2"/>
        <v>6114972.5999999996</v>
      </c>
      <c r="U21" s="4">
        <f t="shared" si="6"/>
        <v>4199400</v>
      </c>
      <c r="V21" s="5">
        <v>4.8099999999999997E-2</v>
      </c>
    </row>
    <row r="22" spans="1:22" x14ac:dyDescent="0.2">
      <c r="A22" s="16" t="s">
        <v>332</v>
      </c>
      <c r="B22" s="4">
        <v>1208800</v>
      </c>
      <c r="C22" s="4">
        <v>514700</v>
      </c>
      <c r="D22" s="4">
        <v>694100</v>
      </c>
      <c r="E22" s="4">
        <v>29267820000</v>
      </c>
      <c r="F22" s="4">
        <f t="shared" si="4"/>
        <v>745339203601</v>
      </c>
      <c r="G22" s="4">
        <v>19800</v>
      </c>
      <c r="H22" s="4">
        <v>38000</v>
      </c>
      <c r="I22" s="4">
        <v>-18200</v>
      </c>
      <c r="J22" s="4">
        <v>-768355000</v>
      </c>
      <c r="K22" s="4">
        <f t="shared" si="5"/>
        <v>-25948480000</v>
      </c>
      <c r="L22" s="4">
        <v>2405</v>
      </c>
      <c r="M22" s="4">
        <v>2613</v>
      </c>
      <c r="N22" s="4">
        <v>303</v>
      </c>
      <c r="O22" s="4">
        <v>239</v>
      </c>
      <c r="P22" s="4">
        <v>3023200</v>
      </c>
      <c r="Q22" s="4">
        <v>2768300</v>
      </c>
      <c r="R22" s="5">
        <v>1.44E-2</v>
      </c>
      <c r="S22" s="4">
        <v>6932100</v>
      </c>
      <c r="T22" s="4">
        <f t="shared" si="2"/>
        <v>5656772.5999999996</v>
      </c>
      <c r="U22" s="4">
        <f t="shared" si="6"/>
        <v>4199400</v>
      </c>
      <c r="V22" s="5">
        <v>2.92E-2</v>
      </c>
    </row>
    <row r="23" spans="1:22" x14ac:dyDescent="0.2">
      <c r="A23" s="16" t="s">
        <v>331</v>
      </c>
      <c r="B23" s="4">
        <v>996200</v>
      </c>
      <c r="C23" s="4">
        <v>423300</v>
      </c>
      <c r="D23" s="4">
        <v>572900</v>
      </c>
      <c r="E23" s="4">
        <v>24127550000</v>
      </c>
      <c r="F23" s="4">
        <f t="shared" si="4"/>
        <v>716071383601</v>
      </c>
      <c r="G23" s="4">
        <v>0</v>
      </c>
      <c r="H23" s="4">
        <v>0</v>
      </c>
      <c r="I23" s="4">
        <v>0</v>
      </c>
      <c r="J23" s="4">
        <v>-131980000</v>
      </c>
      <c r="K23" s="4">
        <f t="shared" si="5"/>
        <v>-25180125000</v>
      </c>
      <c r="L23" s="4">
        <v>2244</v>
      </c>
      <c r="M23" s="4">
        <v>2779</v>
      </c>
      <c r="N23" s="4">
        <v>155</v>
      </c>
      <c r="O23" s="4">
        <v>198</v>
      </c>
      <c r="P23" s="4">
        <v>1816000</v>
      </c>
      <c r="Q23" s="4">
        <v>2192200</v>
      </c>
      <c r="R23" s="5">
        <v>0</v>
      </c>
      <c r="S23" s="4">
        <v>4199400</v>
      </c>
      <c r="T23" s="4">
        <f t="shared" si="2"/>
        <v>5485952.5999999996</v>
      </c>
      <c r="U23" s="4">
        <f t="shared" si="6"/>
        <v>5389426</v>
      </c>
      <c r="V23" s="5">
        <v>3.95E-2</v>
      </c>
    </row>
    <row r="24" spans="1:22" x14ac:dyDescent="0.2">
      <c r="A24" s="16" t="s">
        <v>330</v>
      </c>
      <c r="B24" s="4">
        <v>1568700</v>
      </c>
      <c r="C24" s="4">
        <v>1770200</v>
      </c>
      <c r="D24" s="4">
        <v>-201500</v>
      </c>
      <c r="E24" s="4">
        <v>-8453780000</v>
      </c>
      <c r="F24" s="4">
        <f t="shared" si="4"/>
        <v>691943833601</v>
      </c>
      <c r="G24" s="4">
        <v>28100</v>
      </c>
      <c r="H24" s="4">
        <v>109100</v>
      </c>
      <c r="I24" s="4">
        <v>-81000</v>
      </c>
      <c r="J24" s="4">
        <v>-3416780000</v>
      </c>
      <c r="K24" s="4">
        <f t="shared" si="5"/>
        <v>-25048145000</v>
      </c>
      <c r="L24" s="4">
        <v>2200</v>
      </c>
      <c r="M24" s="4">
        <v>4333</v>
      </c>
      <c r="N24" s="4">
        <v>177</v>
      </c>
      <c r="O24" s="4">
        <v>387</v>
      </c>
      <c r="P24" s="4">
        <v>2062900</v>
      </c>
      <c r="Q24" s="4">
        <v>4099900</v>
      </c>
      <c r="R24" s="5">
        <v>-2.3799999999999998E-2</v>
      </c>
      <c r="S24" s="4">
        <v>6649600</v>
      </c>
      <c r="T24" s="4">
        <f t="shared" si="2"/>
        <v>5285202.5999999996</v>
      </c>
      <c r="U24" s="4">
        <f t="shared" si="6"/>
        <v>3456200</v>
      </c>
      <c r="V24" s="5">
        <v>3.4700000000000002E-2</v>
      </c>
    </row>
    <row r="25" spans="1:22" x14ac:dyDescent="0.2">
      <c r="A25" s="16" t="s">
        <v>329</v>
      </c>
      <c r="B25" s="4">
        <v>1533100</v>
      </c>
      <c r="C25" s="4">
        <v>1364400</v>
      </c>
      <c r="D25" s="4">
        <v>168700</v>
      </c>
      <c r="E25" s="4">
        <v>7172490000</v>
      </c>
      <c r="F25" s="4">
        <f t="shared" si="4"/>
        <v>700397613601</v>
      </c>
      <c r="G25" s="4">
        <v>0</v>
      </c>
      <c r="H25" s="4">
        <v>0</v>
      </c>
      <c r="I25" s="4">
        <v>0</v>
      </c>
      <c r="J25" s="4">
        <v>-4321145000</v>
      </c>
      <c r="K25" s="4">
        <f t="shared" si="5"/>
        <v>-21631365000</v>
      </c>
      <c r="L25" s="4">
        <v>1747</v>
      </c>
      <c r="M25" s="4">
        <v>2716</v>
      </c>
      <c r="N25" s="4">
        <v>204</v>
      </c>
      <c r="O25" s="4">
        <v>283</v>
      </c>
      <c r="P25" s="4">
        <v>1963400</v>
      </c>
      <c r="Q25" s="4">
        <v>2955400</v>
      </c>
      <c r="R25" s="5">
        <v>-2.3E-3</v>
      </c>
      <c r="S25" s="4">
        <v>5389426</v>
      </c>
      <c r="T25" s="4">
        <f t="shared" si="2"/>
        <v>4885640</v>
      </c>
      <c r="U25" s="4">
        <f t="shared" si="6"/>
        <v>3456200</v>
      </c>
      <c r="V25" s="5">
        <v>2.4199999999999999E-2</v>
      </c>
    </row>
    <row r="26" spans="1:22" x14ac:dyDescent="0.2">
      <c r="A26" s="16" t="s">
        <v>328</v>
      </c>
      <c r="B26" s="4">
        <v>2014900</v>
      </c>
      <c r="C26" s="4">
        <v>11700</v>
      </c>
      <c r="D26" s="4">
        <v>2003200</v>
      </c>
      <c r="E26" s="4">
        <v>84995910000</v>
      </c>
      <c r="F26" s="4">
        <f t="shared" si="4"/>
        <v>693225123601</v>
      </c>
      <c r="G26" s="4">
        <v>0</v>
      </c>
      <c r="H26" s="4">
        <v>0</v>
      </c>
      <c r="I26" s="4">
        <v>0</v>
      </c>
      <c r="J26" s="4">
        <v>-16638950000</v>
      </c>
      <c r="K26" s="4">
        <f t="shared" si="5"/>
        <v>-17310220000</v>
      </c>
      <c r="L26" s="4">
        <v>1878</v>
      </c>
      <c r="M26" s="4">
        <v>2409</v>
      </c>
      <c r="N26" s="4">
        <v>245</v>
      </c>
      <c r="O26" s="4">
        <v>227</v>
      </c>
      <c r="P26" s="4">
        <v>2208800</v>
      </c>
      <c r="Q26" s="4">
        <v>2419700</v>
      </c>
      <c r="R26" s="5">
        <v>1.3000000000000001E-2</v>
      </c>
      <c r="S26" s="4">
        <v>5955100</v>
      </c>
      <c r="T26" s="4">
        <f t="shared" si="2"/>
        <v>4521450</v>
      </c>
      <c r="U26" s="4">
        <f t="shared" si="6"/>
        <v>1742500</v>
      </c>
      <c r="V26" s="5">
        <v>5.0199999999999995E-2</v>
      </c>
    </row>
    <row r="27" spans="1:22" x14ac:dyDescent="0.2">
      <c r="A27" s="16" t="s">
        <v>327</v>
      </c>
      <c r="B27" s="4">
        <v>762800</v>
      </c>
      <c r="C27" s="4">
        <v>186500</v>
      </c>
      <c r="D27" s="4">
        <v>576300</v>
      </c>
      <c r="E27" s="4">
        <v>24527520000</v>
      </c>
      <c r="F27" s="4">
        <f t="shared" si="4"/>
        <v>608229213601</v>
      </c>
      <c r="G27" s="4">
        <v>0</v>
      </c>
      <c r="H27" s="4">
        <v>0</v>
      </c>
      <c r="I27" s="4">
        <v>0</v>
      </c>
      <c r="J27" s="4">
        <v>-3095985000</v>
      </c>
      <c r="K27" s="4">
        <f t="shared" si="5"/>
        <v>-671270000</v>
      </c>
      <c r="L27" s="4">
        <v>1673</v>
      </c>
      <c r="M27" s="4">
        <v>2510</v>
      </c>
      <c r="N27" s="4">
        <v>193</v>
      </c>
      <c r="O27" s="4">
        <v>276</v>
      </c>
      <c r="P27" s="4">
        <v>2171500</v>
      </c>
      <c r="Q27" s="4">
        <v>3113000</v>
      </c>
      <c r="R27" s="5">
        <v>-4.6999999999999993E-3</v>
      </c>
      <c r="S27" s="4">
        <v>5504700</v>
      </c>
      <c r="T27" s="4">
        <f t="shared" si="2"/>
        <v>4161680</v>
      </c>
      <c r="U27" s="4">
        <f t="shared" si="6"/>
        <v>1742500</v>
      </c>
      <c r="V27" s="5">
        <v>2.6499999999999999E-2</v>
      </c>
    </row>
    <row r="28" spans="1:22" x14ac:dyDescent="0.2">
      <c r="A28" s="16" t="s">
        <v>326</v>
      </c>
      <c r="B28" s="4">
        <v>3147900</v>
      </c>
      <c r="C28" s="4">
        <v>1397520</v>
      </c>
      <c r="D28" s="4">
        <v>1750380</v>
      </c>
      <c r="E28" s="4">
        <v>74162780000</v>
      </c>
      <c r="F28" s="4">
        <f t="shared" si="4"/>
        <v>583701693601</v>
      </c>
      <c r="G28" s="4">
        <v>0</v>
      </c>
      <c r="H28" s="4">
        <v>0</v>
      </c>
      <c r="I28" s="4">
        <v>0</v>
      </c>
      <c r="J28" s="4">
        <v>-4442945000</v>
      </c>
      <c r="K28" s="4">
        <f t="shared" si="5"/>
        <v>2424715000</v>
      </c>
      <c r="L28" s="4">
        <v>5135</v>
      </c>
      <c r="M28" s="4">
        <v>3534</v>
      </c>
      <c r="N28" s="4">
        <v>724</v>
      </c>
      <c r="O28" s="4">
        <v>481</v>
      </c>
      <c r="P28" s="4">
        <v>7467300</v>
      </c>
      <c r="Q28" s="4">
        <v>5057300</v>
      </c>
      <c r="R28" s="5">
        <v>6.9000000000000006E-2</v>
      </c>
      <c r="S28" s="4">
        <v>13276700</v>
      </c>
      <c r="T28" s="4">
        <f t="shared" si="2"/>
        <v>3301520</v>
      </c>
      <c r="U28" s="4">
        <f t="shared" si="6"/>
        <v>1742500</v>
      </c>
      <c r="V28" s="5">
        <v>4.4600000000000001E-2</v>
      </c>
    </row>
    <row r="29" spans="1:22" x14ac:dyDescent="0.2">
      <c r="A29" s="16" t="s">
        <v>325</v>
      </c>
      <c r="B29" s="4">
        <v>529968</v>
      </c>
      <c r="C29" s="4">
        <v>633400</v>
      </c>
      <c r="D29" s="4">
        <v>-103432</v>
      </c>
      <c r="E29" s="4">
        <v>-4093670000</v>
      </c>
      <c r="F29" s="4">
        <f t="shared" si="4"/>
        <v>509538913601</v>
      </c>
      <c r="G29" s="4">
        <v>0</v>
      </c>
      <c r="H29" s="4">
        <v>0</v>
      </c>
      <c r="I29" s="4">
        <v>0</v>
      </c>
      <c r="J29" s="4">
        <v>-4698435000</v>
      </c>
      <c r="K29" s="4">
        <f t="shared" si="5"/>
        <v>6867660000</v>
      </c>
      <c r="L29" s="4">
        <v>1601</v>
      </c>
      <c r="M29" s="4">
        <v>1365</v>
      </c>
      <c r="N29" s="4">
        <v>120</v>
      </c>
      <c r="O29" s="4">
        <v>163</v>
      </c>
      <c r="P29" s="4">
        <v>1406900</v>
      </c>
      <c r="Q29" s="4">
        <v>1694200</v>
      </c>
      <c r="R29" s="5">
        <v>7.6E-3</v>
      </c>
      <c r="S29" s="4">
        <v>3456200</v>
      </c>
      <c r="T29" s="4">
        <f t="shared" si="2"/>
        <v>3258030</v>
      </c>
      <c r="U29" s="4">
        <f t="shared" si="6"/>
        <v>1742500</v>
      </c>
      <c r="V29" s="5">
        <v>1.6299999999999999E-2</v>
      </c>
    </row>
    <row r="30" spans="1:22" x14ac:dyDescent="0.2">
      <c r="A30" s="16" t="s">
        <v>324</v>
      </c>
      <c r="B30" s="4">
        <v>1498900</v>
      </c>
      <c r="C30" s="4">
        <v>66800</v>
      </c>
      <c r="D30" s="4">
        <v>1432100</v>
      </c>
      <c r="E30" s="4">
        <v>56364050000</v>
      </c>
      <c r="F30" s="4">
        <f t="shared" si="4"/>
        <v>513632583601</v>
      </c>
      <c r="G30" s="4">
        <v>0</v>
      </c>
      <c r="H30" s="4">
        <v>0</v>
      </c>
      <c r="I30" s="4">
        <v>0</v>
      </c>
      <c r="J30" s="4">
        <v>-1938945000</v>
      </c>
      <c r="K30" s="4">
        <f t="shared" si="5"/>
        <v>11566095000</v>
      </c>
      <c r="L30" s="4">
        <v>4342</v>
      </c>
      <c r="M30" s="4">
        <v>2737</v>
      </c>
      <c r="N30" s="4">
        <v>427</v>
      </c>
      <c r="O30" s="4">
        <v>231</v>
      </c>
      <c r="P30" s="4">
        <v>5116100</v>
      </c>
      <c r="Q30" s="4">
        <v>2744800</v>
      </c>
      <c r="R30" s="5">
        <v>3.6699999999999997E-2</v>
      </c>
      <c r="S30" s="4">
        <v>8044000</v>
      </c>
      <c r="T30" s="4">
        <f t="shared" si="2"/>
        <v>2710030</v>
      </c>
      <c r="U30" s="4">
        <f t="shared" si="6"/>
        <v>1393800</v>
      </c>
      <c r="V30" s="5">
        <v>3.9100000000000003E-2</v>
      </c>
    </row>
    <row r="31" spans="1:22" x14ac:dyDescent="0.2">
      <c r="A31" s="16" t="s">
        <v>323</v>
      </c>
      <c r="B31" s="4">
        <v>191800</v>
      </c>
      <c r="C31" s="4">
        <v>66300</v>
      </c>
      <c r="D31" s="4">
        <v>125500</v>
      </c>
      <c r="E31" s="4">
        <v>4796980000</v>
      </c>
      <c r="F31" s="4">
        <f t="shared" si="4"/>
        <v>457268533601</v>
      </c>
      <c r="G31" s="4">
        <v>0</v>
      </c>
      <c r="H31" s="4">
        <v>0</v>
      </c>
      <c r="I31" s="4">
        <v>0</v>
      </c>
      <c r="J31" s="4">
        <v>-2210265000</v>
      </c>
      <c r="K31" s="4">
        <f t="shared" si="5"/>
        <v>13505040000</v>
      </c>
      <c r="L31" s="4">
        <v>524</v>
      </c>
      <c r="M31" s="4">
        <v>1247</v>
      </c>
      <c r="N31" s="4">
        <v>28</v>
      </c>
      <c r="O31" s="4">
        <v>77</v>
      </c>
      <c r="P31" s="4">
        <v>443200</v>
      </c>
      <c r="Q31" s="4">
        <v>1266400</v>
      </c>
      <c r="R31" s="5">
        <v>-7.8000000000000005E-3</v>
      </c>
      <c r="S31" s="4">
        <v>1742500</v>
      </c>
      <c r="T31" s="4">
        <f t="shared" si="2"/>
        <v>2865600</v>
      </c>
      <c r="U31" s="4">
        <f t="shared" si="6"/>
        <v>1393800</v>
      </c>
      <c r="V31" s="5">
        <v>1.9400000000000001E-2</v>
      </c>
    </row>
    <row r="32" spans="1:22" x14ac:dyDescent="0.2">
      <c r="A32" s="16" t="s">
        <v>322</v>
      </c>
      <c r="B32" s="4">
        <v>477800</v>
      </c>
      <c r="C32" s="4">
        <v>101700</v>
      </c>
      <c r="D32" s="4">
        <v>376100</v>
      </c>
      <c r="E32" s="4">
        <v>14460300000</v>
      </c>
      <c r="F32" s="4">
        <f t="shared" si="4"/>
        <v>452471553601</v>
      </c>
      <c r="G32" s="4">
        <v>0</v>
      </c>
      <c r="H32" s="4">
        <v>0</v>
      </c>
      <c r="I32" s="4">
        <v>0</v>
      </c>
      <c r="J32" s="4">
        <v>-2210265000</v>
      </c>
      <c r="K32" s="4">
        <f t="shared" si="5"/>
        <v>15715305000</v>
      </c>
      <c r="L32" s="4">
        <v>1322</v>
      </c>
      <c r="M32" s="4">
        <v>1160</v>
      </c>
      <c r="N32" s="4">
        <v>107</v>
      </c>
      <c r="O32" s="4">
        <v>82</v>
      </c>
      <c r="P32" s="4">
        <v>1216900</v>
      </c>
      <c r="Q32" s="4">
        <v>1039900</v>
      </c>
      <c r="R32" s="5">
        <v>2.9500000000000002E-2</v>
      </c>
      <c r="S32" s="4">
        <v>2350100</v>
      </c>
      <c r="T32" s="4">
        <f t="shared" si="2"/>
        <v>2935610</v>
      </c>
      <c r="U32" s="4">
        <f t="shared" si="6"/>
        <v>1393800</v>
      </c>
      <c r="V32" s="5">
        <v>3.1099999999999999E-2</v>
      </c>
    </row>
    <row r="33" spans="1:22" x14ac:dyDescent="0.2">
      <c r="A33" s="16" t="s">
        <v>321</v>
      </c>
      <c r="B33" s="4">
        <v>76200</v>
      </c>
      <c r="C33" s="4">
        <v>137800</v>
      </c>
      <c r="D33" s="4">
        <v>-61600</v>
      </c>
      <c r="E33" s="4">
        <v>-2299560000</v>
      </c>
      <c r="F33" s="4">
        <f t="shared" si="4"/>
        <v>438011253601</v>
      </c>
      <c r="G33" s="4">
        <v>0</v>
      </c>
      <c r="H33" s="4">
        <v>0</v>
      </c>
      <c r="I33" s="4">
        <v>0</v>
      </c>
      <c r="J33" s="4">
        <v>-2444140000</v>
      </c>
      <c r="K33" s="4">
        <f t="shared" si="5"/>
        <v>17925570000</v>
      </c>
      <c r="L33" s="4">
        <v>972</v>
      </c>
      <c r="M33" s="4">
        <v>1591</v>
      </c>
      <c r="N33" s="4">
        <v>90</v>
      </c>
      <c r="O33" s="4">
        <v>102</v>
      </c>
      <c r="P33" s="4">
        <v>985100</v>
      </c>
      <c r="Q33" s="4">
        <v>1316600</v>
      </c>
      <c r="R33" s="5">
        <v>-8.0000000000000002E-3</v>
      </c>
      <c r="S33" s="4">
        <v>2491200</v>
      </c>
      <c r="T33" s="4">
        <f t="shared" si="2"/>
        <v>2953880</v>
      </c>
      <c r="U33" s="4">
        <f t="shared" si="6"/>
        <v>1393800</v>
      </c>
      <c r="V33" s="5">
        <v>1.7299999999999999E-2</v>
      </c>
    </row>
    <row r="34" spans="1:22" x14ac:dyDescent="0.2">
      <c r="A34" s="16" t="s">
        <v>320</v>
      </c>
      <c r="B34" s="4">
        <v>363000</v>
      </c>
      <c r="C34" s="4">
        <v>73800</v>
      </c>
      <c r="D34" s="4">
        <v>289200</v>
      </c>
      <c r="E34" s="4">
        <v>10899040000</v>
      </c>
      <c r="F34" s="4">
        <f t="shared" si="4"/>
        <v>440310813601</v>
      </c>
      <c r="G34" s="4">
        <v>0</v>
      </c>
      <c r="H34" s="4">
        <v>0</v>
      </c>
      <c r="I34" s="4">
        <v>0</v>
      </c>
      <c r="J34" s="4">
        <v>-2066115000</v>
      </c>
      <c r="K34" s="4">
        <f t="shared" si="5"/>
        <v>20369710000</v>
      </c>
      <c r="L34" s="4">
        <v>1435</v>
      </c>
      <c r="M34" s="4">
        <v>3426</v>
      </c>
      <c r="N34" s="4">
        <v>96</v>
      </c>
      <c r="O34" s="4">
        <v>264</v>
      </c>
      <c r="P34" s="4">
        <v>1160900</v>
      </c>
      <c r="Q34" s="4">
        <v>3124500</v>
      </c>
      <c r="R34" s="5">
        <v>-3.44E-2</v>
      </c>
      <c r="S34" s="4">
        <v>4642100</v>
      </c>
      <c r="T34" s="4">
        <f t="shared" si="2"/>
        <v>3127130</v>
      </c>
      <c r="U34" s="4">
        <f t="shared" si="6"/>
        <v>1393800</v>
      </c>
      <c r="V34" s="5">
        <v>4.0999999999999995E-2</v>
      </c>
    </row>
    <row r="35" spans="1:22" x14ac:dyDescent="0.2">
      <c r="A35" s="16" t="s">
        <v>319</v>
      </c>
      <c r="B35" s="4">
        <v>147200</v>
      </c>
      <c r="C35" s="4">
        <v>15636</v>
      </c>
      <c r="D35" s="4">
        <v>131564</v>
      </c>
      <c r="E35" s="4">
        <v>5133770000</v>
      </c>
      <c r="F35" s="4">
        <f t="shared" si="4"/>
        <v>429411773601</v>
      </c>
      <c r="G35" s="4">
        <v>0</v>
      </c>
      <c r="H35" s="4">
        <v>0</v>
      </c>
      <c r="I35" s="4">
        <v>0</v>
      </c>
      <c r="J35" s="4">
        <v>-3533335000</v>
      </c>
      <c r="K35" s="4">
        <f t="shared" si="5"/>
        <v>22435825000</v>
      </c>
      <c r="L35" s="4">
        <v>478</v>
      </c>
      <c r="M35" s="4">
        <v>799</v>
      </c>
      <c r="N35" s="4">
        <v>36</v>
      </c>
      <c r="O35" s="4">
        <v>83</v>
      </c>
      <c r="P35" s="4">
        <v>439000</v>
      </c>
      <c r="Q35" s="4">
        <v>904200</v>
      </c>
      <c r="R35" s="5">
        <v>0</v>
      </c>
      <c r="S35" s="4">
        <v>1393800</v>
      </c>
      <c r="T35" s="4">
        <f t="shared" si="2"/>
        <v>3157250</v>
      </c>
      <c r="U35" s="4">
        <f t="shared" si="6"/>
        <v>1907000</v>
      </c>
      <c r="V35" s="5">
        <v>9.0000000000000011E-3</v>
      </c>
    </row>
    <row r="36" spans="1:22" x14ac:dyDescent="0.2">
      <c r="A36" s="16" t="s">
        <v>318</v>
      </c>
      <c r="B36" s="4">
        <v>106800</v>
      </c>
      <c r="C36" s="4">
        <v>68600</v>
      </c>
      <c r="D36" s="4">
        <v>38200</v>
      </c>
      <c r="E36" s="4">
        <v>1483680000</v>
      </c>
      <c r="F36" s="4">
        <f t="shared" si="4"/>
        <v>424278003601</v>
      </c>
      <c r="G36" s="4">
        <v>46400</v>
      </c>
      <c r="H36" s="4">
        <v>71600</v>
      </c>
      <c r="I36" s="4">
        <v>-25200</v>
      </c>
      <c r="J36" s="4">
        <v>-982215000</v>
      </c>
      <c r="K36" s="4">
        <f t="shared" si="5"/>
        <v>25969160000</v>
      </c>
      <c r="L36" s="4">
        <v>886</v>
      </c>
      <c r="M36" s="4">
        <v>1107</v>
      </c>
      <c r="N36" s="4">
        <v>76</v>
      </c>
      <c r="O36" s="4">
        <v>113</v>
      </c>
      <c r="P36" s="4">
        <v>889000</v>
      </c>
      <c r="Q36" s="4">
        <v>1270600</v>
      </c>
      <c r="R36" s="5">
        <v>1.2999999999999999E-3</v>
      </c>
      <c r="S36" s="4">
        <v>2313200</v>
      </c>
      <c r="T36" s="4">
        <f t="shared" si="2"/>
        <v>3199920</v>
      </c>
      <c r="U36" s="4">
        <f t="shared" si="6"/>
        <v>1907000</v>
      </c>
      <c r="V36" s="5">
        <v>2.52E-2</v>
      </c>
    </row>
    <row r="37" spans="1:22" x14ac:dyDescent="0.2">
      <c r="A37" s="16" t="s">
        <v>317</v>
      </c>
      <c r="B37" s="4">
        <v>18800</v>
      </c>
      <c r="C37" s="4">
        <v>73700</v>
      </c>
      <c r="D37" s="4">
        <v>-54900</v>
      </c>
      <c r="E37" s="4">
        <v>-2144440000</v>
      </c>
      <c r="F37" s="4">
        <f t="shared" si="4"/>
        <v>422794323601</v>
      </c>
      <c r="G37" s="4">
        <v>0</v>
      </c>
      <c r="H37" s="4">
        <v>0</v>
      </c>
      <c r="I37" s="4">
        <v>0</v>
      </c>
      <c r="J37" s="4">
        <v>-977895000</v>
      </c>
      <c r="K37" s="4">
        <f t="shared" si="5"/>
        <v>26951375000</v>
      </c>
      <c r="L37" s="4">
        <v>930</v>
      </c>
      <c r="M37" s="4">
        <v>896</v>
      </c>
      <c r="N37" s="4">
        <v>99</v>
      </c>
      <c r="O37" s="4">
        <v>72</v>
      </c>
      <c r="P37" s="4">
        <v>1027000</v>
      </c>
      <c r="Q37" s="4">
        <v>827200</v>
      </c>
      <c r="R37" s="5">
        <v>5.1999999999999998E-3</v>
      </c>
      <c r="S37" s="4">
        <v>1907000</v>
      </c>
      <c r="T37" s="4">
        <f t="shared" si="2"/>
        <v>3235540</v>
      </c>
      <c r="U37" s="4">
        <f t="shared" si="6"/>
        <v>2564000</v>
      </c>
      <c r="V37" s="5">
        <v>1.3999999999999999E-2</v>
      </c>
    </row>
    <row r="38" spans="1:22" x14ac:dyDescent="0.2">
      <c r="A38" s="16" t="s">
        <v>316</v>
      </c>
      <c r="B38" s="4">
        <v>94731</v>
      </c>
      <c r="C38" s="4">
        <v>275200</v>
      </c>
      <c r="D38" s="4">
        <v>-180469</v>
      </c>
      <c r="E38" s="4">
        <v>-7025330000</v>
      </c>
      <c r="F38" s="4">
        <f t="shared" si="4"/>
        <v>424938763601</v>
      </c>
      <c r="G38" s="4">
        <v>0</v>
      </c>
      <c r="H38" s="4">
        <v>0</v>
      </c>
      <c r="I38" s="4">
        <v>0</v>
      </c>
      <c r="J38" s="4">
        <v>-4108375000</v>
      </c>
      <c r="K38" s="4">
        <f t="shared" si="5"/>
        <v>27929270000</v>
      </c>
      <c r="L38" s="4">
        <v>1293</v>
      </c>
      <c r="M38" s="4">
        <v>3107</v>
      </c>
      <c r="N38" s="4">
        <v>144</v>
      </c>
      <c r="O38" s="4">
        <v>270</v>
      </c>
      <c r="P38" s="4">
        <v>1495300</v>
      </c>
      <c r="Q38" s="4">
        <v>2924500</v>
      </c>
      <c r="R38" s="5">
        <v>-1.41E-2</v>
      </c>
      <c r="S38" s="4">
        <v>4675100</v>
      </c>
      <c r="T38" s="4">
        <f t="shared" si="2"/>
        <v>2963360</v>
      </c>
      <c r="U38" s="4">
        <f t="shared" si="6"/>
        <v>2564000</v>
      </c>
      <c r="V38" s="5">
        <v>2.0299999999999999E-2</v>
      </c>
    </row>
    <row r="39" spans="1:22" x14ac:dyDescent="0.2">
      <c r="A39" s="16" t="s">
        <v>315</v>
      </c>
      <c r="B39" s="4">
        <v>195900</v>
      </c>
      <c r="C39" s="4">
        <v>236800</v>
      </c>
      <c r="D39" s="4">
        <v>-40900</v>
      </c>
      <c r="E39" s="4">
        <v>-1671940000</v>
      </c>
      <c r="F39" s="4">
        <f t="shared" ref="F39:F44" si="7">E39+F40</f>
        <v>431964093601</v>
      </c>
      <c r="G39" s="4">
        <v>56400</v>
      </c>
      <c r="H39" s="4">
        <v>0</v>
      </c>
      <c r="I39" s="4">
        <v>56400</v>
      </c>
      <c r="J39" s="4">
        <v>2232110000</v>
      </c>
      <c r="K39" s="4">
        <f t="shared" ref="K39:K44" si="8">K40+J39</f>
        <v>32037645000</v>
      </c>
      <c r="L39" s="4">
        <v>1113</v>
      </c>
      <c r="M39" s="4">
        <v>1456</v>
      </c>
      <c r="N39" s="4">
        <v>86</v>
      </c>
      <c r="O39" s="4">
        <v>136</v>
      </c>
      <c r="P39" s="4">
        <v>1076400</v>
      </c>
      <c r="Q39" s="4">
        <v>1673800</v>
      </c>
      <c r="R39" s="5">
        <v>-1.1999999999999999E-3</v>
      </c>
      <c r="S39" s="4">
        <v>3021300</v>
      </c>
      <c r="T39" s="4">
        <f t="shared" ref="T39:T44" si="9">AVERAGE(S40:S49)</f>
        <v>3190660</v>
      </c>
      <c r="U39" s="4">
        <f t="shared" ref="U39:U44" si="10">MIN(S40:S44)</f>
        <v>2564000</v>
      </c>
      <c r="V39" s="5">
        <v>2.2400000000000003E-2</v>
      </c>
    </row>
    <row r="40" spans="1:22" x14ac:dyDescent="0.2">
      <c r="A40" s="16" t="s">
        <v>314</v>
      </c>
      <c r="B40" s="4">
        <v>45000</v>
      </c>
      <c r="C40" s="4">
        <v>10600</v>
      </c>
      <c r="D40" s="4">
        <v>34400</v>
      </c>
      <c r="E40" s="4">
        <v>1356600000</v>
      </c>
      <c r="F40" s="4">
        <f t="shared" si="7"/>
        <v>433636033601</v>
      </c>
      <c r="G40" s="4">
        <v>0</v>
      </c>
      <c r="H40" s="4">
        <v>0</v>
      </c>
      <c r="I40" s="4">
        <v>0</v>
      </c>
      <c r="J40" s="4">
        <v>141360000</v>
      </c>
      <c r="K40" s="4">
        <f t="shared" si="8"/>
        <v>29805535000</v>
      </c>
      <c r="L40" s="4">
        <v>796</v>
      </c>
      <c r="M40" s="4">
        <v>1748</v>
      </c>
      <c r="N40" s="4">
        <v>76</v>
      </c>
      <c r="O40" s="4">
        <v>138</v>
      </c>
      <c r="P40" s="4">
        <v>801900</v>
      </c>
      <c r="Q40" s="4">
        <v>1644000</v>
      </c>
      <c r="R40" s="5">
        <v>-1.1399999999999999E-2</v>
      </c>
      <c r="S40" s="4">
        <v>2564000</v>
      </c>
      <c r="T40" s="4">
        <f t="shared" si="9"/>
        <v>3047220</v>
      </c>
      <c r="U40" s="4">
        <f t="shared" si="10"/>
        <v>1695000</v>
      </c>
      <c r="V40" s="5">
        <v>1.6299999999999999E-2</v>
      </c>
    </row>
    <row r="41" spans="1:22" x14ac:dyDescent="0.2">
      <c r="A41" s="16" t="s">
        <v>310</v>
      </c>
      <c r="B41" s="4">
        <v>142400</v>
      </c>
      <c r="C41" s="4">
        <v>205600</v>
      </c>
      <c r="D41" s="4">
        <v>-63200</v>
      </c>
      <c r="E41" s="4">
        <v>-2475190000</v>
      </c>
      <c r="F41" s="4">
        <f t="shared" si="7"/>
        <v>432279433601</v>
      </c>
      <c r="G41" s="4">
        <v>0</v>
      </c>
      <c r="H41" s="4">
        <v>0</v>
      </c>
      <c r="I41" s="4">
        <v>0</v>
      </c>
      <c r="J41" s="4">
        <v>142230000</v>
      </c>
      <c r="K41" s="4">
        <f t="shared" si="8"/>
        <v>29664175000</v>
      </c>
      <c r="L41" s="4">
        <v>879</v>
      </c>
      <c r="M41" s="4">
        <v>1526</v>
      </c>
      <c r="N41" s="4">
        <v>84</v>
      </c>
      <c r="O41" s="4">
        <v>163</v>
      </c>
      <c r="P41" s="4">
        <v>918000</v>
      </c>
      <c r="Q41" s="4">
        <v>1792300</v>
      </c>
      <c r="R41" s="5">
        <v>-1.1999999999999999E-3</v>
      </c>
      <c r="S41" s="4">
        <v>3298200</v>
      </c>
      <c r="T41" s="4">
        <f t="shared" si="9"/>
        <v>3087260</v>
      </c>
      <c r="U41" s="4">
        <f t="shared" si="10"/>
        <v>1695000</v>
      </c>
      <c r="V41" s="5">
        <v>2.12E-2</v>
      </c>
    </row>
    <row r="42" spans="1:22" x14ac:dyDescent="0.2">
      <c r="A42" s="16" t="s">
        <v>309</v>
      </c>
      <c r="B42" s="4">
        <v>1172100</v>
      </c>
      <c r="C42" s="4">
        <v>105847</v>
      </c>
      <c r="D42" s="4">
        <v>1066253</v>
      </c>
      <c r="E42" s="4">
        <v>42683030000</v>
      </c>
      <c r="F42" s="4">
        <f t="shared" si="7"/>
        <v>434754623601</v>
      </c>
      <c r="G42" s="4">
        <v>17800</v>
      </c>
      <c r="H42" s="4">
        <v>0</v>
      </c>
      <c r="I42" s="4">
        <v>17800</v>
      </c>
      <c r="J42" s="4">
        <v>711780000</v>
      </c>
      <c r="K42" s="4">
        <f t="shared" si="8"/>
        <v>29521945000</v>
      </c>
      <c r="L42" s="4">
        <v>1714</v>
      </c>
      <c r="M42" s="4">
        <v>814</v>
      </c>
      <c r="N42" s="4">
        <v>217</v>
      </c>
      <c r="O42" s="4">
        <v>94</v>
      </c>
      <c r="P42" s="4">
        <v>1939700</v>
      </c>
      <c r="Q42" s="4">
        <v>944200</v>
      </c>
      <c r="R42" s="5">
        <v>8.8999999999999999E-3</v>
      </c>
      <c r="S42" s="4">
        <v>3050200</v>
      </c>
      <c r="T42" s="4">
        <f t="shared" si="9"/>
        <v>2959630</v>
      </c>
      <c r="U42" s="4">
        <f t="shared" si="10"/>
        <v>1695000</v>
      </c>
      <c r="V42" s="5">
        <v>1.9900000000000001E-2</v>
      </c>
    </row>
    <row r="43" spans="1:22" x14ac:dyDescent="0.2">
      <c r="A43" s="16" t="s">
        <v>306</v>
      </c>
      <c r="B43" s="4">
        <v>235400</v>
      </c>
      <c r="C43" s="4">
        <v>23100</v>
      </c>
      <c r="D43" s="4">
        <v>212300</v>
      </c>
      <c r="E43" s="4">
        <v>8367520000</v>
      </c>
      <c r="F43" s="4">
        <f t="shared" si="7"/>
        <v>392071593601</v>
      </c>
      <c r="G43" s="4">
        <v>0</v>
      </c>
      <c r="H43" s="4">
        <v>0</v>
      </c>
      <c r="I43" s="4">
        <v>0</v>
      </c>
      <c r="J43" s="4">
        <v>-4686750000</v>
      </c>
      <c r="K43" s="4">
        <f t="shared" si="8"/>
        <v>28810165000</v>
      </c>
      <c r="L43" s="4">
        <v>659</v>
      </c>
      <c r="M43" s="4">
        <v>1500</v>
      </c>
      <c r="N43" s="4">
        <v>63</v>
      </c>
      <c r="O43" s="4">
        <v>126</v>
      </c>
      <c r="P43" s="4">
        <v>714000</v>
      </c>
      <c r="Q43" s="4">
        <v>1584700</v>
      </c>
      <c r="R43" s="5">
        <v>0</v>
      </c>
      <c r="S43" s="4">
        <v>2673900</v>
      </c>
      <c r="T43" s="4">
        <f t="shared" si="9"/>
        <v>3033590</v>
      </c>
      <c r="U43" s="4">
        <f t="shared" si="10"/>
        <v>1695000</v>
      </c>
      <c r="V43" s="5">
        <v>2.3900000000000001E-2</v>
      </c>
    </row>
    <row r="44" spans="1:22" x14ac:dyDescent="0.2">
      <c r="A44" s="16" t="s">
        <v>305</v>
      </c>
      <c r="B44" s="4">
        <v>699000</v>
      </c>
      <c r="C44" s="4">
        <v>439987</v>
      </c>
      <c r="D44" s="4">
        <v>259013</v>
      </c>
      <c r="E44" s="4">
        <v>10413100000</v>
      </c>
      <c r="F44" s="4">
        <f t="shared" si="7"/>
        <v>383704073601</v>
      </c>
      <c r="G44" s="4">
        <v>0</v>
      </c>
      <c r="H44" s="4">
        <v>0</v>
      </c>
      <c r="I44" s="4">
        <v>0</v>
      </c>
      <c r="J44" s="4">
        <v>-1384285000</v>
      </c>
      <c r="K44" s="4">
        <f t="shared" si="8"/>
        <v>33496915000</v>
      </c>
      <c r="L44" s="4">
        <v>2838</v>
      </c>
      <c r="M44" s="4">
        <v>2452</v>
      </c>
      <c r="N44" s="4">
        <v>280</v>
      </c>
      <c r="O44" s="4">
        <v>293</v>
      </c>
      <c r="P44" s="4">
        <v>2875400</v>
      </c>
      <c r="Q44" s="4">
        <v>2894600</v>
      </c>
      <c r="R44" s="5">
        <v>1.1599999999999999E-2</v>
      </c>
      <c r="S44" s="4">
        <v>6374600</v>
      </c>
      <c r="T44" s="4">
        <f t="shared" si="9"/>
        <v>2732010</v>
      </c>
      <c r="U44" s="4">
        <f t="shared" si="10"/>
        <v>1695000</v>
      </c>
      <c r="V44" s="5">
        <v>4.7599999999999996E-2</v>
      </c>
    </row>
    <row r="45" spans="1:22" x14ac:dyDescent="0.2">
      <c r="A45" s="16" t="s">
        <v>304</v>
      </c>
      <c r="B45" s="4">
        <v>64710</v>
      </c>
      <c r="C45" s="4">
        <v>41800</v>
      </c>
      <c r="D45" s="4">
        <v>22910</v>
      </c>
      <c r="E45" s="4">
        <v>890215559</v>
      </c>
      <c r="F45" s="4">
        <f t="shared" ref="F45:F55" si="11">E45+F46</f>
        <v>373290973601</v>
      </c>
      <c r="G45" s="4">
        <v>0</v>
      </c>
      <c r="H45" s="4">
        <v>0</v>
      </c>
      <c r="I45" s="4">
        <v>0</v>
      </c>
      <c r="J45" s="4">
        <v>315285000</v>
      </c>
      <c r="K45" s="4">
        <f t="shared" ref="K45:K55" si="12">K46+J45</f>
        <v>34881200000</v>
      </c>
      <c r="L45" s="4">
        <v>647</v>
      </c>
      <c r="M45" s="4">
        <v>851</v>
      </c>
      <c r="N45" s="4">
        <v>65</v>
      </c>
      <c r="O45" s="4">
        <v>74</v>
      </c>
      <c r="P45" s="4">
        <v>710600</v>
      </c>
      <c r="Q45" s="4">
        <v>850600</v>
      </c>
      <c r="R45" s="5">
        <v>1.43E-2</v>
      </c>
      <c r="S45" s="4">
        <v>1695000</v>
      </c>
      <c r="T45" s="4">
        <f t="shared" ref="T45:T61" si="13">AVERAGE(S46:S55)</f>
        <v>3410040</v>
      </c>
      <c r="U45" s="4">
        <f t="shared" ref="U45:U55" si="14">MIN(S46:S50)</f>
        <v>1129600</v>
      </c>
      <c r="V45" s="5">
        <v>2.0499999999999997E-2</v>
      </c>
    </row>
    <row r="46" spans="1:22" x14ac:dyDescent="0.2">
      <c r="A46" s="16" t="s">
        <v>303</v>
      </c>
      <c r="B46" s="4">
        <v>218300</v>
      </c>
      <c r="C46" s="4">
        <v>49200</v>
      </c>
      <c r="D46" s="4">
        <v>169100</v>
      </c>
      <c r="E46" s="4">
        <v>6503520000</v>
      </c>
      <c r="F46" s="4">
        <f t="shared" si="11"/>
        <v>372400758042</v>
      </c>
      <c r="G46" s="4">
        <v>0</v>
      </c>
      <c r="H46" s="4">
        <v>0</v>
      </c>
      <c r="I46" s="4">
        <v>0</v>
      </c>
      <c r="J46" s="4">
        <v>-1105585000</v>
      </c>
      <c r="K46" s="4">
        <f t="shared" si="12"/>
        <v>34565915000</v>
      </c>
      <c r="L46" s="4">
        <v>692</v>
      </c>
      <c r="M46" s="4">
        <v>1561</v>
      </c>
      <c r="N46" s="4">
        <v>64</v>
      </c>
      <c r="O46" s="4">
        <v>210</v>
      </c>
      <c r="P46" s="4">
        <v>694700</v>
      </c>
      <c r="Q46" s="4">
        <v>2032300</v>
      </c>
      <c r="R46" s="5">
        <v>-1.55E-2</v>
      </c>
      <c r="S46" s="4">
        <v>2739900</v>
      </c>
      <c r="T46" s="4">
        <f t="shared" si="13"/>
        <v>3354960.2</v>
      </c>
      <c r="U46" s="4">
        <f t="shared" si="14"/>
        <v>1129600</v>
      </c>
      <c r="V46" s="5">
        <v>2.1700000000000001E-2</v>
      </c>
    </row>
    <row r="47" spans="1:22" x14ac:dyDescent="0.2">
      <c r="A47" s="16" t="s">
        <v>299</v>
      </c>
      <c r="B47" s="4">
        <v>433100</v>
      </c>
      <c r="C47" s="4">
        <v>44200</v>
      </c>
      <c r="D47" s="4">
        <v>388900</v>
      </c>
      <c r="E47" s="4">
        <v>15139860000</v>
      </c>
      <c r="F47" s="4">
        <f t="shared" si="11"/>
        <v>365897238042</v>
      </c>
      <c r="G47" s="4">
        <v>0</v>
      </c>
      <c r="H47" s="4">
        <v>0</v>
      </c>
      <c r="I47" s="4">
        <v>0</v>
      </c>
      <c r="J47" s="4">
        <v>-1105585000</v>
      </c>
      <c r="K47" s="4">
        <f t="shared" si="12"/>
        <v>35671500000</v>
      </c>
      <c r="L47" s="4">
        <v>718</v>
      </c>
      <c r="M47" s="4">
        <v>1154</v>
      </c>
      <c r="N47" s="4">
        <v>75</v>
      </c>
      <c r="O47" s="4">
        <v>163</v>
      </c>
      <c r="P47" s="4">
        <v>780800</v>
      </c>
      <c r="Q47" s="4">
        <v>1481600</v>
      </c>
      <c r="R47" s="5">
        <v>3.9000000000000003E-3</v>
      </c>
      <c r="S47" s="4">
        <v>2263200</v>
      </c>
      <c r="T47" s="4">
        <f t="shared" si="13"/>
        <v>3254172.4</v>
      </c>
      <c r="U47" s="4">
        <f t="shared" si="14"/>
        <v>1129600</v>
      </c>
      <c r="V47" s="5">
        <v>1.66E-2</v>
      </c>
    </row>
    <row r="48" spans="1:22" x14ac:dyDescent="0.2">
      <c r="A48" s="16" t="s">
        <v>298</v>
      </c>
      <c r="B48" s="4">
        <v>107000</v>
      </c>
      <c r="C48" s="4">
        <v>162600</v>
      </c>
      <c r="D48" s="4">
        <v>-55600</v>
      </c>
      <c r="E48" s="4">
        <v>-2198460000</v>
      </c>
      <c r="F48" s="4">
        <f t="shared" si="11"/>
        <v>350757378042</v>
      </c>
      <c r="G48" s="4">
        <v>0</v>
      </c>
      <c r="H48" s="4">
        <v>0</v>
      </c>
      <c r="I48" s="4">
        <v>0</v>
      </c>
      <c r="J48" s="4">
        <v>-1183215000</v>
      </c>
      <c r="K48" s="4">
        <f t="shared" si="12"/>
        <v>36777085000</v>
      </c>
      <c r="L48" s="4">
        <v>619</v>
      </c>
      <c r="M48" s="4">
        <v>1065</v>
      </c>
      <c r="N48" s="4">
        <v>65</v>
      </c>
      <c r="O48" s="4">
        <v>108</v>
      </c>
      <c r="P48" s="4">
        <v>663300</v>
      </c>
      <c r="Q48" s="4">
        <v>1221600</v>
      </c>
      <c r="R48" s="5">
        <v>-1.54E-2</v>
      </c>
      <c r="S48" s="4">
        <v>1953300</v>
      </c>
      <c r="T48" s="4">
        <f t="shared" si="13"/>
        <v>3198165.3</v>
      </c>
      <c r="U48" s="4">
        <f t="shared" si="14"/>
        <v>1129600</v>
      </c>
      <c r="V48" s="5">
        <v>2.0199999999999999E-2</v>
      </c>
    </row>
    <row r="49" spans="1:22" x14ac:dyDescent="0.2">
      <c r="A49" s="16" t="s">
        <v>286</v>
      </c>
      <c r="B49" s="4">
        <v>1767500</v>
      </c>
      <c r="C49" s="4">
        <v>13000</v>
      </c>
      <c r="D49" s="4">
        <v>1754500</v>
      </c>
      <c r="E49" s="4">
        <v>68633810000</v>
      </c>
      <c r="F49" s="4">
        <f t="shared" si="11"/>
        <v>352955838042</v>
      </c>
      <c r="K49" s="4">
        <f t="shared" si="12"/>
        <v>37960300000</v>
      </c>
      <c r="L49" s="4">
        <v>2916</v>
      </c>
      <c r="M49" s="4">
        <v>1563</v>
      </c>
      <c r="N49" s="4">
        <v>274</v>
      </c>
      <c r="O49" s="4">
        <v>145</v>
      </c>
      <c r="P49" s="4">
        <v>3095900</v>
      </c>
      <c r="Q49" s="4">
        <v>1684000</v>
      </c>
      <c r="R49" s="5">
        <v>2.87E-2</v>
      </c>
      <c r="S49" s="4">
        <v>5294300</v>
      </c>
      <c r="T49" s="4">
        <f t="shared" si="13"/>
        <v>2920782</v>
      </c>
      <c r="U49" s="4">
        <f t="shared" si="14"/>
        <v>1129600</v>
      </c>
      <c r="V49" s="5">
        <v>2.7900000000000001E-2</v>
      </c>
    </row>
    <row r="50" spans="1:22" x14ac:dyDescent="0.2">
      <c r="A50" s="16" t="s">
        <v>285</v>
      </c>
      <c r="B50" s="4">
        <v>164100</v>
      </c>
      <c r="C50" s="4">
        <v>60400</v>
      </c>
      <c r="D50" s="4">
        <v>103700</v>
      </c>
      <c r="E50" s="4">
        <v>3976130000</v>
      </c>
      <c r="F50" s="4">
        <f t="shared" si="11"/>
        <v>284322028042</v>
      </c>
      <c r="G50" s="4">
        <v>0</v>
      </c>
      <c r="H50" s="4">
        <v>0</v>
      </c>
      <c r="I50" s="4">
        <v>0</v>
      </c>
      <c r="J50" s="4">
        <v>-4215150000</v>
      </c>
      <c r="K50" s="4">
        <f t="shared" si="12"/>
        <v>37960300000</v>
      </c>
      <c r="L50" s="4">
        <v>464</v>
      </c>
      <c r="M50" s="4">
        <v>725</v>
      </c>
      <c r="N50" s="4">
        <v>38</v>
      </c>
      <c r="O50" s="4">
        <v>45</v>
      </c>
      <c r="P50" s="4">
        <v>429400</v>
      </c>
      <c r="Q50" s="4">
        <v>574100</v>
      </c>
      <c r="R50" s="5">
        <v>5.3E-3</v>
      </c>
      <c r="S50" s="4">
        <v>1129600</v>
      </c>
      <c r="T50" s="4">
        <f t="shared" si="13"/>
        <v>2986456</v>
      </c>
      <c r="U50" s="4">
        <f t="shared" si="14"/>
        <v>1773900</v>
      </c>
      <c r="V50" s="5">
        <v>7.9000000000000008E-3</v>
      </c>
    </row>
    <row r="51" spans="1:22" x14ac:dyDescent="0.2">
      <c r="A51" s="16" t="s">
        <v>284</v>
      </c>
      <c r="B51" s="4">
        <v>338900</v>
      </c>
      <c r="C51" s="4">
        <v>598300</v>
      </c>
      <c r="D51" s="4">
        <v>-259400</v>
      </c>
      <c r="E51" s="4">
        <v>-9973720000</v>
      </c>
      <c r="F51" s="4">
        <f t="shared" si="11"/>
        <v>280345898042</v>
      </c>
      <c r="G51" s="4">
        <v>0</v>
      </c>
      <c r="H51" s="4">
        <v>0</v>
      </c>
      <c r="I51" s="4">
        <v>0</v>
      </c>
      <c r="J51" s="4">
        <v>246600000</v>
      </c>
      <c r="K51" s="4">
        <f t="shared" si="12"/>
        <v>42175450000</v>
      </c>
      <c r="L51" s="4">
        <v>1030</v>
      </c>
      <c r="M51" s="4">
        <v>1700</v>
      </c>
      <c r="N51" s="4">
        <v>74</v>
      </c>
      <c r="O51" s="4">
        <v>143</v>
      </c>
      <c r="P51" s="4">
        <v>885300</v>
      </c>
      <c r="Q51" s="4">
        <v>1684200</v>
      </c>
      <c r="R51" s="5">
        <v>-1.5600000000000001E-2</v>
      </c>
      <c r="S51" s="4">
        <v>3698600</v>
      </c>
      <c r="T51" s="4">
        <f t="shared" si="13"/>
        <v>2852147.2000000002</v>
      </c>
      <c r="U51" s="4">
        <f t="shared" si="14"/>
        <v>1773900</v>
      </c>
      <c r="V51" s="5">
        <v>1.8000000000000002E-2</v>
      </c>
    </row>
    <row r="52" spans="1:22" x14ac:dyDescent="0.2">
      <c r="A52" s="16" t="s">
        <v>283</v>
      </c>
      <c r="B52" s="4">
        <v>528700</v>
      </c>
      <c r="C52" s="4">
        <v>112600</v>
      </c>
      <c r="D52" s="4">
        <v>416100</v>
      </c>
      <c r="E52" s="4">
        <v>16181620000</v>
      </c>
      <c r="F52" s="4">
        <f t="shared" si="11"/>
        <v>290319618042</v>
      </c>
      <c r="G52" s="4">
        <v>25400</v>
      </c>
      <c r="H52" s="4">
        <v>52700</v>
      </c>
      <c r="I52" s="4">
        <v>-27300</v>
      </c>
      <c r="J52" s="4">
        <v>-1052730000</v>
      </c>
      <c r="K52" s="4">
        <f t="shared" si="12"/>
        <v>41928850000</v>
      </c>
      <c r="L52" s="4">
        <v>726</v>
      </c>
      <c r="M52" s="4">
        <v>1227</v>
      </c>
      <c r="N52" s="4">
        <v>47</v>
      </c>
      <c r="O52" s="4">
        <v>75</v>
      </c>
      <c r="P52" s="4">
        <v>554900</v>
      </c>
      <c r="Q52" s="4">
        <v>1077900</v>
      </c>
      <c r="R52" s="5">
        <v>-1.15E-2</v>
      </c>
      <c r="S52" s="4">
        <v>1773900</v>
      </c>
      <c r="T52" s="4">
        <f t="shared" si="13"/>
        <v>2849467.2</v>
      </c>
      <c r="U52" s="4">
        <f t="shared" si="14"/>
        <v>1255322</v>
      </c>
      <c r="V52" s="5">
        <v>1.9099999999999999E-2</v>
      </c>
    </row>
    <row r="53" spans="1:22" x14ac:dyDescent="0.2">
      <c r="A53" s="16" t="s">
        <v>282</v>
      </c>
      <c r="B53" s="4">
        <v>543542</v>
      </c>
      <c r="C53" s="4">
        <v>32200</v>
      </c>
      <c r="D53" s="4">
        <v>511342</v>
      </c>
      <c r="E53" s="4">
        <v>19825930000</v>
      </c>
      <c r="F53" s="4">
        <f t="shared" si="11"/>
        <v>274137998042</v>
      </c>
      <c r="G53" s="4">
        <v>0</v>
      </c>
      <c r="H53" s="4">
        <v>0</v>
      </c>
      <c r="I53" s="4">
        <v>0</v>
      </c>
      <c r="J53" s="4">
        <v>328850000</v>
      </c>
      <c r="K53" s="4">
        <f t="shared" si="12"/>
        <v>42981580000</v>
      </c>
      <c r="L53" s="4">
        <v>1602</v>
      </c>
      <c r="M53" s="4">
        <v>1715</v>
      </c>
      <c r="N53" s="4">
        <v>132</v>
      </c>
      <c r="O53" s="4">
        <v>146</v>
      </c>
      <c r="P53" s="4">
        <v>1573200</v>
      </c>
      <c r="Q53" s="4">
        <v>1691000</v>
      </c>
      <c r="R53" s="5">
        <v>7.7000000000000002E-3</v>
      </c>
      <c r="S53" s="4">
        <v>3413500</v>
      </c>
      <c r="T53" s="4">
        <f t="shared" si="13"/>
        <v>2982395.9</v>
      </c>
      <c r="U53" s="4">
        <f t="shared" si="14"/>
        <v>1255322</v>
      </c>
      <c r="V53" s="5">
        <v>2.4199999999999999E-2</v>
      </c>
    </row>
    <row r="54" spans="1:22" x14ac:dyDescent="0.2">
      <c r="A54" s="16" t="s">
        <v>281</v>
      </c>
      <c r="B54" s="4">
        <v>1086448</v>
      </c>
      <c r="C54" s="4">
        <v>306800</v>
      </c>
      <c r="D54" s="4">
        <v>779648</v>
      </c>
      <c r="E54" s="4">
        <v>30449260000</v>
      </c>
      <c r="F54" s="4">
        <f t="shared" si="11"/>
        <v>254312068042</v>
      </c>
      <c r="G54" s="4">
        <v>102300</v>
      </c>
      <c r="H54" s="4">
        <v>10300</v>
      </c>
      <c r="I54" s="4">
        <v>92000</v>
      </c>
      <c r="J54" s="4">
        <v>3596735000</v>
      </c>
      <c r="K54" s="4">
        <f t="shared" si="12"/>
        <v>42652730000</v>
      </c>
      <c r="L54" s="4">
        <v>820</v>
      </c>
      <c r="M54" s="4">
        <v>1744</v>
      </c>
      <c r="N54" s="4">
        <v>99</v>
      </c>
      <c r="O54" s="4">
        <v>154</v>
      </c>
      <c r="P54" s="4">
        <v>1021100</v>
      </c>
      <c r="Q54" s="4">
        <v>2030100</v>
      </c>
      <c r="R54" s="5">
        <v>-3.8E-3</v>
      </c>
      <c r="S54" s="4">
        <v>3358800</v>
      </c>
      <c r="T54" s="4">
        <f t="shared" si="13"/>
        <v>2853326.8</v>
      </c>
      <c r="U54" s="4">
        <f t="shared" si="14"/>
        <v>1255322</v>
      </c>
      <c r="V54" s="5">
        <v>1.9E-2</v>
      </c>
    </row>
    <row r="55" spans="1:22" x14ac:dyDescent="0.2">
      <c r="A55" s="16" t="s">
        <v>280</v>
      </c>
      <c r="B55" s="4">
        <v>700210</v>
      </c>
      <c r="C55" s="4">
        <v>420200</v>
      </c>
      <c r="D55" s="4">
        <v>280010</v>
      </c>
      <c r="E55" s="4">
        <v>10736960000</v>
      </c>
      <c r="F55" s="4">
        <f t="shared" si="11"/>
        <v>223862808042</v>
      </c>
      <c r="G55" s="4">
        <v>151000</v>
      </c>
      <c r="H55" s="4">
        <v>10100</v>
      </c>
      <c r="I55" s="4">
        <v>140900</v>
      </c>
      <c r="J55" s="4">
        <v>5345320000</v>
      </c>
      <c r="K55" s="4">
        <f t="shared" si="12"/>
        <v>39055995000</v>
      </c>
      <c r="L55" s="4">
        <v>4020</v>
      </c>
      <c r="M55" s="4">
        <v>2235</v>
      </c>
      <c r="N55" s="4">
        <v>465</v>
      </c>
      <c r="O55" s="4">
        <v>247</v>
      </c>
      <c r="P55" s="4">
        <v>5233800</v>
      </c>
      <c r="Q55" s="4">
        <v>2800900</v>
      </c>
      <c r="R55" s="5">
        <v>5.2499999999999998E-2</v>
      </c>
      <c r="S55" s="4">
        <v>8475300</v>
      </c>
      <c r="T55" s="4">
        <f t="shared" si="13"/>
        <v>2307158.2999999998</v>
      </c>
      <c r="U55" s="4">
        <f t="shared" si="14"/>
        <v>1255322</v>
      </c>
      <c r="V55" s="5">
        <v>5.1900000000000002E-2</v>
      </c>
    </row>
    <row r="56" spans="1:22" x14ac:dyDescent="0.2">
      <c r="A56" s="16" t="s">
        <v>279</v>
      </c>
      <c r="B56" s="4">
        <v>15460</v>
      </c>
      <c r="C56" s="4">
        <v>42900</v>
      </c>
      <c r="D56" s="4">
        <v>-27440</v>
      </c>
      <c r="E56" s="4">
        <v>-1009250000</v>
      </c>
      <c r="F56" s="4">
        <f t="shared" ref="F56:F130" si="15">E56+F57</f>
        <v>213125848042</v>
      </c>
      <c r="G56" s="4">
        <v>0</v>
      </c>
      <c r="H56" s="4">
        <v>0</v>
      </c>
      <c r="I56" s="4">
        <v>0</v>
      </c>
      <c r="J56" s="4">
        <v>-1396170000</v>
      </c>
      <c r="K56" s="4">
        <f t="shared" ref="K56:K76" si="16">K57+J56</f>
        <v>33710675000</v>
      </c>
      <c r="L56" s="4">
        <v>788</v>
      </c>
      <c r="M56" s="4">
        <v>830</v>
      </c>
      <c r="N56" s="4">
        <v>112</v>
      </c>
      <c r="O56" s="4">
        <v>94</v>
      </c>
      <c r="P56" s="4">
        <v>1120500</v>
      </c>
      <c r="Q56" s="4">
        <v>975500</v>
      </c>
      <c r="R56" s="5">
        <v>5.5000000000000005E-3</v>
      </c>
      <c r="S56" s="4">
        <v>2189102</v>
      </c>
      <c r="T56" s="4">
        <f t="shared" si="13"/>
        <v>2202215.5</v>
      </c>
      <c r="U56" s="4">
        <f t="shared" ref="U56:U123" si="17">MIN(S57:S61)</f>
        <v>1255322</v>
      </c>
      <c r="V56" s="5">
        <v>2.1400000000000002E-2</v>
      </c>
    </row>
    <row r="57" spans="1:22" x14ac:dyDescent="0.2">
      <c r="A57" s="16" t="s">
        <v>278</v>
      </c>
      <c r="B57" s="4">
        <v>255140</v>
      </c>
      <c r="C57" s="4">
        <v>144200</v>
      </c>
      <c r="D57" s="4">
        <v>110940</v>
      </c>
      <c r="E57" s="4">
        <v>4059170000</v>
      </c>
      <c r="F57" s="4">
        <f t="shared" si="15"/>
        <v>214135098042</v>
      </c>
      <c r="G57" s="4">
        <v>219300</v>
      </c>
      <c r="H57" s="4">
        <v>61200</v>
      </c>
      <c r="I57" s="4">
        <v>158100</v>
      </c>
      <c r="J57" s="4">
        <v>5785040000</v>
      </c>
      <c r="K57" s="4">
        <f t="shared" si="16"/>
        <v>35106845000</v>
      </c>
      <c r="L57" s="4">
        <v>668</v>
      </c>
      <c r="M57" s="4">
        <v>409</v>
      </c>
      <c r="N57" s="4">
        <v>67</v>
      </c>
      <c r="O57" s="4">
        <v>29</v>
      </c>
      <c r="P57" s="4">
        <v>749300</v>
      </c>
      <c r="Q57" s="4">
        <v>410900</v>
      </c>
      <c r="R57" s="5">
        <v>2.7799999999999998E-2</v>
      </c>
      <c r="S57" s="4">
        <v>1255322</v>
      </c>
      <c r="T57" s="4">
        <f t="shared" si="13"/>
        <v>2216934.7999999998</v>
      </c>
      <c r="U57" s="4">
        <f t="shared" si="17"/>
        <v>1393229</v>
      </c>
      <c r="V57" s="5">
        <v>3.2500000000000001E-2</v>
      </c>
    </row>
    <row r="58" spans="1:22" x14ac:dyDescent="0.2">
      <c r="A58" s="16" t="s">
        <v>275</v>
      </c>
      <c r="B58" s="4">
        <v>115100</v>
      </c>
      <c r="C58" s="4">
        <v>34000</v>
      </c>
      <c r="D58" s="4">
        <v>81100</v>
      </c>
      <c r="E58" s="4">
        <v>2972830000</v>
      </c>
      <c r="F58" s="4">
        <f t="shared" si="15"/>
        <v>210075928042</v>
      </c>
      <c r="G58" s="4">
        <v>0</v>
      </c>
      <c r="H58" s="4">
        <v>0</v>
      </c>
      <c r="I58" s="4">
        <v>0</v>
      </c>
      <c r="J58" s="4">
        <v>-1007795000</v>
      </c>
      <c r="K58" s="4">
        <f t="shared" si="16"/>
        <v>29321805000</v>
      </c>
      <c r="L58" s="4">
        <v>415</v>
      </c>
      <c r="M58" s="4">
        <v>767</v>
      </c>
      <c r="N58" s="4">
        <v>39</v>
      </c>
      <c r="O58" s="4">
        <v>78</v>
      </c>
      <c r="P58" s="4">
        <v>411600</v>
      </c>
      <c r="Q58" s="4">
        <v>978100</v>
      </c>
      <c r="R58" s="5">
        <v>-1.09E-2</v>
      </c>
      <c r="S58" s="4">
        <v>1393229</v>
      </c>
      <c r="T58" s="4">
        <f t="shared" si="13"/>
        <v>2266767.2000000002</v>
      </c>
      <c r="U58" s="4">
        <f t="shared" si="17"/>
        <v>1747100</v>
      </c>
      <c r="V58" s="5">
        <v>2.58E-2</v>
      </c>
    </row>
    <row r="59" spans="1:22" x14ac:dyDescent="0.2">
      <c r="A59" s="16" t="s">
        <v>274</v>
      </c>
      <c r="B59" s="4">
        <v>6500</v>
      </c>
      <c r="C59" s="4">
        <v>62500</v>
      </c>
      <c r="D59" s="4">
        <v>-56000</v>
      </c>
      <c r="E59" s="4">
        <v>-2043310000</v>
      </c>
      <c r="F59" s="4">
        <f t="shared" si="15"/>
        <v>207103098042</v>
      </c>
      <c r="G59" s="4">
        <v>0</v>
      </c>
      <c r="H59" s="4">
        <v>0</v>
      </c>
      <c r="I59" s="4">
        <v>0</v>
      </c>
      <c r="J59" s="4">
        <v>-587595000</v>
      </c>
      <c r="K59" s="4">
        <f t="shared" si="16"/>
        <v>30329600000</v>
      </c>
      <c r="L59" s="4">
        <v>844</v>
      </c>
      <c r="M59" s="4">
        <v>1887</v>
      </c>
      <c r="N59" s="4">
        <v>59</v>
      </c>
      <c r="O59" s="4">
        <v>132</v>
      </c>
      <c r="P59" s="4">
        <v>752300</v>
      </c>
      <c r="Q59" s="4">
        <v>1699100</v>
      </c>
      <c r="R59" s="5">
        <v>-1.2199999999999999E-2</v>
      </c>
      <c r="S59" s="4">
        <v>2520467</v>
      </c>
      <c r="T59" s="4">
        <f t="shared" si="13"/>
        <v>2218362.9</v>
      </c>
      <c r="U59" s="4">
        <f t="shared" si="17"/>
        <v>1747100</v>
      </c>
      <c r="V59" s="5">
        <v>2.58E-2</v>
      </c>
    </row>
    <row r="60" spans="1:22" x14ac:dyDescent="0.2">
      <c r="A60" s="16" t="s">
        <v>273</v>
      </c>
      <c r="B60" s="4">
        <v>13000</v>
      </c>
      <c r="C60" s="4">
        <v>52900</v>
      </c>
      <c r="D60" s="4">
        <v>-39900</v>
      </c>
      <c r="E60" s="4">
        <v>-1479030000</v>
      </c>
      <c r="F60" s="4">
        <f t="shared" si="15"/>
        <v>209146408042</v>
      </c>
      <c r="K60" s="4">
        <f t="shared" si="16"/>
        <v>30917195000</v>
      </c>
      <c r="L60" s="4">
        <v>597</v>
      </c>
      <c r="M60" s="4">
        <v>1177</v>
      </c>
      <c r="N60" s="4">
        <v>57</v>
      </c>
      <c r="O60" s="4">
        <v>94</v>
      </c>
      <c r="P60" s="4">
        <v>598700</v>
      </c>
      <c r="Q60" s="4">
        <v>1182200</v>
      </c>
      <c r="R60" s="5">
        <v>-6.7000000000000002E-3</v>
      </c>
      <c r="S60" s="4">
        <v>1786340</v>
      </c>
      <c r="T60" s="4">
        <f t="shared" si="13"/>
        <v>2248492</v>
      </c>
      <c r="U60" s="4">
        <f t="shared" si="17"/>
        <v>1747100</v>
      </c>
      <c r="V60" s="5">
        <v>1.8700000000000001E-2</v>
      </c>
    </row>
    <row r="61" spans="1:22" x14ac:dyDescent="0.2">
      <c r="A61" s="16" t="s">
        <v>268</v>
      </c>
      <c r="B61" s="4">
        <v>357200</v>
      </c>
      <c r="C61" s="4">
        <v>0</v>
      </c>
      <c r="D61" s="4">
        <v>357200</v>
      </c>
      <c r="E61" s="4">
        <v>13386930000</v>
      </c>
      <c r="F61" s="4">
        <f t="shared" si="15"/>
        <v>210625438042</v>
      </c>
      <c r="K61" s="4">
        <f t="shared" si="16"/>
        <v>30917195000</v>
      </c>
      <c r="L61" s="4">
        <v>880</v>
      </c>
      <c r="M61" s="4">
        <v>1298</v>
      </c>
      <c r="N61" s="4">
        <v>80</v>
      </c>
      <c r="O61" s="4">
        <v>124</v>
      </c>
      <c r="P61" s="4">
        <v>851000</v>
      </c>
      <c r="Q61" s="4">
        <v>1354600</v>
      </c>
      <c r="R61" s="5">
        <v>-1.32E-2</v>
      </c>
      <c r="S61" s="4">
        <v>2355512</v>
      </c>
      <c r="T61" s="4">
        <f t="shared" si="13"/>
        <v>2155030.9</v>
      </c>
      <c r="U61" s="4">
        <f t="shared" si="17"/>
        <v>1139674</v>
      </c>
      <c r="V61" s="5">
        <v>2.64E-2</v>
      </c>
    </row>
    <row r="62" spans="1:22" x14ac:dyDescent="0.2">
      <c r="A62" s="16" t="s">
        <v>266</v>
      </c>
      <c r="B62" s="4">
        <v>56700</v>
      </c>
      <c r="C62" s="4">
        <v>27900</v>
      </c>
      <c r="D62" s="4">
        <v>28800</v>
      </c>
      <c r="E62" s="4">
        <v>1094080000</v>
      </c>
      <c r="F62" s="4">
        <f t="shared" si="15"/>
        <v>197238508042</v>
      </c>
      <c r="K62" s="4">
        <f t="shared" si="16"/>
        <v>30917195000</v>
      </c>
      <c r="L62" s="4">
        <v>939</v>
      </c>
      <c r="M62" s="4">
        <v>1137</v>
      </c>
      <c r="N62" s="4">
        <v>50</v>
      </c>
      <c r="O62" s="4">
        <v>83</v>
      </c>
      <c r="P62" s="4">
        <v>692200</v>
      </c>
      <c r="Q62" s="4">
        <v>988400</v>
      </c>
      <c r="R62" s="5">
        <v>-1.18E-2</v>
      </c>
      <c r="S62" s="4">
        <v>1747100</v>
      </c>
      <c r="T62" s="4">
        <f t="shared" ref="T62:T115" si="18">AVERAGE(S63:S72)</f>
        <v>2274190.9</v>
      </c>
      <c r="U62" s="4">
        <f t="shared" si="17"/>
        <v>1139674</v>
      </c>
      <c r="V62" s="5">
        <v>2.4700000000000003E-2</v>
      </c>
    </row>
    <row r="63" spans="1:22" x14ac:dyDescent="0.2">
      <c r="A63" s="16" t="s">
        <v>265</v>
      </c>
      <c r="B63" s="4">
        <v>1484900</v>
      </c>
      <c r="C63" s="4">
        <v>384200</v>
      </c>
      <c r="D63" s="4">
        <v>1100700</v>
      </c>
      <c r="E63" s="4">
        <v>41742970000</v>
      </c>
      <c r="F63" s="4">
        <f t="shared" si="15"/>
        <v>196144428042</v>
      </c>
      <c r="K63" s="4">
        <f t="shared" si="16"/>
        <v>30917195000</v>
      </c>
      <c r="L63" s="4">
        <v>2667</v>
      </c>
      <c r="M63" s="4">
        <v>1484</v>
      </c>
      <c r="N63" s="4">
        <v>198</v>
      </c>
      <c r="O63" s="4">
        <v>127</v>
      </c>
      <c r="P63" s="4">
        <v>2767100</v>
      </c>
      <c r="Q63" s="4">
        <v>1848700</v>
      </c>
      <c r="R63" s="5">
        <v>2.29E-2</v>
      </c>
      <c r="S63" s="4">
        <v>4742787</v>
      </c>
      <c r="T63" s="4">
        <f t="shared" si="18"/>
        <v>1890720.2</v>
      </c>
      <c r="U63" s="4">
        <f t="shared" si="17"/>
        <v>1139674</v>
      </c>
      <c r="V63" s="5">
        <v>1.7100000000000001E-2</v>
      </c>
    </row>
    <row r="64" spans="1:22" x14ac:dyDescent="0.2">
      <c r="A64" s="16" t="s">
        <v>247</v>
      </c>
      <c r="B64" s="4">
        <v>183700</v>
      </c>
      <c r="C64" s="4">
        <v>676061</v>
      </c>
      <c r="D64" s="4">
        <v>-492361</v>
      </c>
      <c r="E64" s="4">
        <v>-18341920000</v>
      </c>
      <c r="F64" s="4">
        <f t="shared" si="15"/>
        <v>154401458042</v>
      </c>
      <c r="G64" s="4">
        <v>545600</v>
      </c>
      <c r="H64" s="4">
        <v>31100</v>
      </c>
      <c r="I64" s="4">
        <v>514500</v>
      </c>
      <c r="J64" s="4">
        <v>19232140000</v>
      </c>
      <c r="K64" s="4">
        <f t="shared" si="16"/>
        <v>30917195000</v>
      </c>
      <c r="L64" s="4">
        <v>962</v>
      </c>
      <c r="M64" s="4">
        <v>1367</v>
      </c>
      <c r="N64" s="4">
        <v>75</v>
      </c>
      <c r="O64" s="4">
        <v>51</v>
      </c>
      <c r="P64" s="4">
        <v>959000</v>
      </c>
      <c r="Q64" s="4">
        <v>930600</v>
      </c>
      <c r="R64" s="5">
        <v>5.5000000000000005E-3</v>
      </c>
      <c r="S64" s="4">
        <v>2068109</v>
      </c>
      <c r="T64" s="4">
        <f t="shared" si="18"/>
        <v>1779469.4</v>
      </c>
      <c r="U64" s="4">
        <f t="shared" si="17"/>
        <v>1139674</v>
      </c>
      <c r="V64" s="5">
        <v>1.8700000000000001E-2</v>
      </c>
    </row>
    <row r="65" spans="1:23" x14ac:dyDescent="0.2">
      <c r="A65" s="16" t="s">
        <v>239</v>
      </c>
      <c r="B65" s="4">
        <v>147572</v>
      </c>
      <c r="C65" s="4">
        <v>648500</v>
      </c>
      <c r="D65" s="4">
        <v>-500928</v>
      </c>
      <c r="E65" s="4">
        <v>-18638360000</v>
      </c>
      <c r="F65" s="4">
        <f t="shared" si="15"/>
        <v>172743378042</v>
      </c>
      <c r="G65" s="4">
        <v>115500</v>
      </c>
      <c r="H65" s="4">
        <v>6000</v>
      </c>
      <c r="I65" s="4">
        <v>109500</v>
      </c>
      <c r="J65" s="4">
        <v>4084925000</v>
      </c>
      <c r="K65" s="4">
        <f t="shared" si="16"/>
        <v>11685055000</v>
      </c>
      <c r="L65" s="4">
        <v>1173</v>
      </c>
      <c r="M65" s="4">
        <v>1602</v>
      </c>
      <c r="N65" s="4">
        <v>110</v>
      </c>
      <c r="O65" s="4">
        <v>117</v>
      </c>
      <c r="P65" s="4">
        <v>1250100</v>
      </c>
      <c r="Q65" s="4">
        <v>1513800</v>
      </c>
      <c r="R65" s="5">
        <v>0</v>
      </c>
      <c r="S65" s="4">
        <v>3013615</v>
      </c>
      <c r="T65" s="4">
        <f t="shared" si="18"/>
        <v>1540891.1</v>
      </c>
      <c r="U65" s="4">
        <f t="shared" si="17"/>
        <v>1139674</v>
      </c>
      <c r="V65" s="5">
        <v>2.1299999999999999E-2</v>
      </c>
    </row>
    <row r="66" spans="1:23" x14ac:dyDescent="0.2">
      <c r="A66" s="16" t="s">
        <v>238</v>
      </c>
      <c r="B66" s="4">
        <v>8100</v>
      </c>
      <c r="C66" s="4">
        <v>288300</v>
      </c>
      <c r="D66" s="4">
        <v>-280200</v>
      </c>
      <c r="E66" s="4">
        <v>-10300710000</v>
      </c>
      <c r="F66" s="4">
        <f t="shared" si="15"/>
        <v>191381738042</v>
      </c>
      <c r="K66" s="4">
        <f t="shared" si="16"/>
        <v>7600130000</v>
      </c>
      <c r="L66" s="4">
        <v>579</v>
      </c>
      <c r="M66" s="4">
        <v>547</v>
      </c>
      <c r="N66" s="4">
        <v>39</v>
      </c>
      <c r="O66" s="4">
        <v>36</v>
      </c>
      <c r="P66" s="4">
        <v>671700</v>
      </c>
      <c r="Q66" s="4">
        <v>467200</v>
      </c>
      <c r="R66" s="5">
        <v>1.1000000000000001E-2</v>
      </c>
      <c r="S66" s="4">
        <v>1139674</v>
      </c>
      <c r="T66" s="4">
        <f t="shared" si="18"/>
        <v>1500713.8</v>
      </c>
      <c r="U66" s="4">
        <f t="shared" si="17"/>
        <v>1402515</v>
      </c>
      <c r="V66" s="5">
        <v>1.7600000000000001E-2</v>
      </c>
    </row>
    <row r="67" spans="1:23" x14ac:dyDescent="0.2">
      <c r="A67" s="16" t="s">
        <v>237</v>
      </c>
      <c r="B67" s="4">
        <v>95700</v>
      </c>
      <c r="C67" s="4">
        <v>176000</v>
      </c>
      <c r="D67" s="4">
        <v>-80300</v>
      </c>
      <c r="E67" s="4">
        <v>-2961580000</v>
      </c>
      <c r="F67" s="4">
        <f t="shared" si="15"/>
        <v>201682448042</v>
      </c>
      <c r="G67" s="4">
        <v>38700</v>
      </c>
      <c r="H67" s="4">
        <v>28900</v>
      </c>
      <c r="I67" s="4">
        <v>9800</v>
      </c>
      <c r="J67" s="4">
        <v>355495000</v>
      </c>
      <c r="K67" s="4">
        <f t="shared" si="16"/>
        <v>7600130000</v>
      </c>
      <c r="L67" s="4">
        <v>660</v>
      </c>
      <c r="M67" s="4">
        <v>908</v>
      </c>
      <c r="N67" s="4">
        <v>31</v>
      </c>
      <c r="O67" s="4">
        <v>65</v>
      </c>
      <c r="P67" s="4">
        <v>484500</v>
      </c>
      <c r="Q67" s="4">
        <v>874200</v>
      </c>
      <c r="R67" s="5">
        <v>-1.2999999999999999E-3</v>
      </c>
      <c r="S67" s="4">
        <v>1402515</v>
      </c>
      <c r="T67" s="4">
        <f t="shared" si="18"/>
        <v>1520257</v>
      </c>
      <c r="U67" s="4">
        <f t="shared" si="17"/>
        <v>1420901</v>
      </c>
      <c r="V67" s="5">
        <v>2.0199999999999999E-2</v>
      </c>
    </row>
    <row r="68" spans="1:23" x14ac:dyDescent="0.2">
      <c r="A68" s="16" t="s">
        <v>233</v>
      </c>
      <c r="B68" s="4">
        <v>16200</v>
      </c>
      <c r="C68" s="4">
        <v>327502</v>
      </c>
      <c r="D68" s="4">
        <v>-311302</v>
      </c>
      <c r="E68" s="4">
        <v>-11491770000</v>
      </c>
      <c r="F68" s="4">
        <f t="shared" si="15"/>
        <v>204644028042</v>
      </c>
      <c r="G68" s="4">
        <v>420400</v>
      </c>
      <c r="H68" s="4">
        <v>417000</v>
      </c>
      <c r="I68" s="4">
        <v>3400</v>
      </c>
      <c r="J68" s="4">
        <v>154815000</v>
      </c>
      <c r="K68" s="4">
        <f t="shared" si="16"/>
        <v>7244635000</v>
      </c>
      <c r="L68" s="4">
        <v>859</v>
      </c>
      <c r="M68" s="4">
        <v>1535</v>
      </c>
      <c r="N68" s="4">
        <v>42</v>
      </c>
      <c r="O68" s="4">
        <v>72</v>
      </c>
      <c r="P68" s="4">
        <v>102400</v>
      </c>
      <c r="Q68" s="4">
        <v>202200</v>
      </c>
      <c r="R68" s="5">
        <v>-9.3999999999999986E-3</v>
      </c>
      <c r="S68" s="4">
        <v>1891553</v>
      </c>
      <c r="T68" s="4">
        <f t="shared" si="18"/>
        <v>1533181.8</v>
      </c>
      <c r="U68" s="4">
        <f t="shared" si="17"/>
        <v>908080</v>
      </c>
    </row>
    <row r="69" spans="1:23" x14ac:dyDescent="0.2">
      <c r="A69" s="16" t="s">
        <v>232</v>
      </c>
      <c r="B69" s="4">
        <v>16000</v>
      </c>
      <c r="C69" s="4">
        <v>399500</v>
      </c>
      <c r="D69" s="4">
        <v>-383500</v>
      </c>
      <c r="E69" s="4">
        <v>-14287570000</v>
      </c>
      <c r="F69" s="4">
        <f t="shared" si="15"/>
        <v>216135798042</v>
      </c>
      <c r="G69" s="4">
        <v>605400</v>
      </c>
      <c r="H69" s="4">
        <v>458300</v>
      </c>
      <c r="I69" s="4">
        <v>147100</v>
      </c>
      <c r="J69" s="4">
        <v>5501675000</v>
      </c>
      <c r="K69" s="4">
        <f t="shared" si="16"/>
        <v>7089820000</v>
      </c>
      <c r="L69" s="4"/>
      <c r="M69" s="4"/>
      <c r="N69" s="4"/>
      <c r="O69" s="4"/>
      <c r="P69" s="4">
        <v>971700</v>
      </c>
      <c r="Q69" s="4">
        <v>900500</v>
      </c>
      <c r="R69" s="5">
        <v>-2.5999999999999999E-3</v>
      </c>
      <c r="S69" s="4">
        <v>2036424</v>
      </c>
      <c r="T69" s="4">
        <f t="shared" si="18"/>
        <v>1510579.3</v>
      </c>
      <c r="U69" s="4">
        <f t="shared" si="17"/>
        <v>908080</v>
      </c>
    </row>
    <row r="70" spans="1:23" x14ac:dyDescent="0.2">
      <c r="A70" s="16" t="s">
        <v>231</v>
      </c>
      <c r="B70" s="4">
        <v>79500</v>
      </c>
      <c r="C70" s="4">
        <v>450900</v>
      </c>
      <c r="D70" s="4">
        <v>-371400</v>
      </c>
      <c r="E70" s="4">
        <v>-13920120000</v>
      </c>
      <c r="F70" s="4">
        <f t="shared" si="15"/>
        <v>230423368042</v>
      </c>
      <c r="G70" s="4">
        <v>687700</v>
      </c>
      <c r="H70" s="4">
        <v>348300</v>
      </c>
      <c r="I70" s="4">
        <v>339400</v>
      </c>
      <c r="J70" s="4">
        <v>12745060000</v>
      </c>
      <c r="K70" s="4">
        <f t="shared" si="16"/>
        <v>1588145000</v>
      </c>
      <c r="L70" s="4"/>
      <c r="M70" s="4"/>
      <c r="N70" s="4"/>
      <c r="O70" s="4"/>
      <c r="P70" s="4">
        <v>820300</v>
      </c>
      <c r="Q70" s="4">
        <v>1129800</v>
      </c>
      <c r="R70" s="5">
        <v>-1.32E-2</v>
      </c>
      <c r="S70" s="4">
        <v>2087631</v>
      </c>
      <c r="T70" s="4">
        <f t="shared" si="18"/>
        <v>1501968.3</v>
      </c>
      <c r="U70" s="4">
        <f t="shared" si="17"/>
        <v>627832</v>
      </c>
    </row>
    <row r="71" spans="1:23" x14ac:dyDescent="0.2">
      <c r="A71" s="16" t="s">
        <v>230</v>
      </c>
      <c r="B71" s="4">
        <v>47800</v>
      </c>
      <c r="C71" s="4">
        <v>10200</v>
      </c>
      <c r="D71" s="4">
        <v>37600</v>
      </c>
      <c r="E71" s="4">
        <v>1406540000</v>
      </c>
      <c r="F71" s="4">
        <f t="shared" si="15"/>
        <v>244343488042</v>
      </c>
      <c r="G71" s="4">
        <v>778000</v>
      </c>
      <c r="H71" s="4">
        <v>868800</v>
      </c>
      <c r="I71" s="4">
        <v>-90800</v>
      </c>
      <c r="J71" s="4">
        <v>-3358910000</v>
      </c>
      <c r="K71" s="4">
        <f t="shared" si="16"/>
        <v>-11156915000</v>
      </c>
      <c r="L71" s="4"/>
      <c r="M71" s="4"/>
      <c r="N71" s="4"/>
      <c r="O71" s="4"/>
      <c r="P71" s="4">
        <v>572400</v>
      </c>
      <c r="Q71" s="4">
        <v>819600</v>
      </c>
      <c r="R71" s="5">
        <v>-2.5999999999999999E-3</v>
      </c>
      <c r="S71" s="4">
        <v>1420901</v>
      </c>
      <c r="T71" s="4">
        <f t="shared" si="18"/>
        <v>1484820.8</v>
      </c>
      <c r="U71" s="4">
        <f t="shared" si="17"/>
        <v>627832</v>
      </c>
    </row>
    <row r="72" spans="1:23" x14ac:dyDescent="0.2">
      <c r="A72" s="16" t="s">
        <v>229</v>
      </c>
      <c r="B72" s="4">
        <v>402500</v>
      </c>
      <c r="C72" s="4">
        <v>85377</v>
      </c>
      <c r="D72" s="4">
        <v>317123</v>
      </c>
      <c r="E72" s="4">
        <v>11676420000</v>
      </c>
      <c r="F72" s="4">
        <f t="shared" si="15"/>
        <v>242936948042</v>
      </c>
      <c r="G72" s="4">
        <v>337200</v>
      </c>
      <c r="H72" s="4">
        <v>448000</v>
      </c>
      <c r="I72" s="4">
        <v>-110800</v>
      </c>
      <c r="J72" s="4">
        <v>-4126125000</v>
      </c>
      <c r="K72" s="4">
        <f t="shared" si="16"/>
        <v>-7798005000</v>
      </c>
      <c r="L72" s="4"/>
      <c r="M72" s="4"/>
      <c r="N72" s="4"/>
      <c r="O72" s="4"/>
      <c r="P72" s="4">
        <v>1649700</v>
      </c>
      <c r="Q72" s="4">
        <v>1105000</v>
      </c>
      <c r="R72" s="5">
        <v>2.7300000000000001E-2</v>
      </c>
      <c r="S72" s="4">
        <v>2938700</v>
      </c>
      <c r="T72" s="4">
        <f t="shared" si="18"/>
        <v>1328809</v>
      </c>
      <c r="U72" s="4">
        <f t="shared" si="17"/>
        <v>627832</v>
      </c>
    </row>
    <row r="73" spans="1:23" x14ac:dyDescent="0.2">
      <c r="A73" s="16" t="s">
        <v>228</v>
      </c>
      <c r="B73" s="4">
        <v>1500</v>
      </c>
      <c r="C73" s="4">
        <v>83165</v>
      </c>
      <c r="D73" s="4">
        <v>-81665</v>
      </c>
      <c r="E73" s="4">
        <v>-2992370000</v>
      </c>
      <c r="F73" s="4">
        <f t="shared" si="15"/>
        <v>231260528042</v>
      </c>
      <c r="K73" s="4">
        <f t="shared" si="16"/>
        <v>-3671880000</v>
      </c>
      <c r="L73" s="4"/>
      <c r="M73" s="4"/>
      <c r="N73" s="4"/>
      <c r="O73" s="4"/>
      <c r="P73" s="4">
        <v>310200</v>
      </c>
      <c r="Q73" s="4">
        <v>519100</v>
      </c>
      <c r="R73" s="5">
        <v>0</v>
      </c>
      <c r="S73" s="4">
        <v>908080</v>
      </c>
      <c r="T73" s="4">
        <f t="shared" si="18"/>
        <v>1367904.8</v>
      </c>
      <c r="U73" s="4">
        <f t="shared" si="17"/>
        <v>627832</v>
      </c>
    </row>
    <row r="74" spans="1:23" x14ac:dyDescent="0.2">
      <c r="A74" s="16" t="s">
        <v>227</v>
      </c>
      <c r="B74" s="4">
        <v>16500</v>
      </c>
      <c r="C74" s="4">
        <v>210400</v>
      </c>
      <c r="D74" s="4">
        <v>-193900</v>
      </c>
      <c r="E74" s="4">
        <v>-7018000000</v>
      </c>
      <c r="F74" s="4">
        <f t="shared" si="15"/>
        <v>234252898042</v>
      </c>
      <c r="G74" s="4">
        <v>20000</v>
      </c>
      <c r="H74" s="4">
        <v>85100</v>
      </c>
      <c r="I74" s="4">
        <v>-65100</v>
      </c>
      <c r="J74" s="4">
        <v>-2373205000</v>
      </c>
      <c r="K74" s="4">
        <f t="shared" si="16"/>
        <v>-3671880000</v>
      </c>
      <c r="L74" s="4"/>
      <c r="M74" s="4"/>
      <c r="N74" s="4"/>
      <c r="O74" s="4"/>
      <c r="P74" s="4">
        <v>330900</v>
      </c>
      <c r="Q74" s="4">
        <v>421700</v>
      </c>
      <c r="R74" s="5">
        <v>5.5000000000000005E-3</v>
      </c>
      <c r="S74" s="4">
        <v>955601</v>
      </c>
      <c r="T74" s="4">
        <f t="shared" si="18"/>
        <v>1567967.5</v>
      </c>
      <c r="U74" s="4">
        <f t="shared" si="17"/>
        <v>627832</v>
      </c>
    </row>
    <row r="75" spans="1:23" x14ac:dyDescent="0.2">
      <c r="A75" s="16" t="s">
        <v>221</v>
      </c>
      <c r="B75" s="4">
        <v>208800</v>
      </c>
      <c r="C75" s="4">
        <v>58746</v>
      </c>
      <c r="D75" s="4">
        <v>150054</v>
      </c>
      <c r="E75" s="4">
        <v>5485970000</v>
      </c>
      <c r="F75" s="4">
        <f t="shared" si="15"/>
        <v>241270898042</v>
      </c>
      <c r="G75" s="4">
        <v>20000</v>
      </c>
      <c r="H75" s="4">
        <v>129700</v>
      </c>
      <c r="I75" s="4">
        <v>-109700</v>
      </c>
      <c r="J75" s="4">
        <v>-4005235000</v>
      </c>
      <c r="K75" s="4">
        <f t="shared" si="16"/>
        <v>-1298675000</v>
      </c>
      <c r="L75" s="4"/>
      <c r="M75" s="4"/>
      <c r="N75" s="4"/>
      <c r="O75" s="4"/>
      <c r="P75" s="4">
        <v>211100</v>
      </c>
      <c r="Q75" s="4">
        <v>363800</v>
      </c>
      <c r="R75" s="5">
        <v>-2.7000000000000001E-3</v>
      </c>
      <c r="S75" s="4">
        <v>627832</v>
      </c>
      <c r="T75" s="4">
        <f t="shared" si="18"/>
        <v>1718267.1</v>
      </c>
      <c r="U75" s="4">
        <f t="shared" si="17"/>
        <v>737901</v>
      </c>
    </row>
    <row r="76" spans="1:23" x14ac:dyDescent="0.2">
      <c r="A76" s="16" t="s">
        <v>212</v>
      </c>
      <c r="B76" s="4">
        <v>103465</v>
      </c>
      <c r="C76" s="4">
        <v>19896</v>
      </c>
      <c r="D76" s="4">
        <v>83569</v>
      </c>
      <c r="E76" s="4">
        <v>3017530000</v>
      </c>
      <c r="F76" s="4">
        <f t="shared" si="15"/>
        <v>235784928042</v>
      </c>
      <c r="G76" s="4">
        <v>148300</v>
      </c>
      <c r="H76" s="4">
        <v>229900</v>
      </c>
      <c r="I76" s="4">
        <v>-81600</v>
      </c>
      <c r="J76" s="4">
        <v>-2954100000</v>
      </c>
      <c r="K76" s="4">
        <f t="shared" si="16"/>
        <v>2706560000</v>
      </c>
      <c r="L76" s="4"/>
      <c r="M76" s="4"/>
      <c r="N76" s="4"/>
      <c r="O76" s="4"/>
      <c r="P76" s="4">
        <v>319600</v>
      </c>
      <c r="Q76" s="4">
        <v>376500</v>
      </c>
      <c r="R76" s="5">
        <v>8.3000000000000001E-3</v>
      </c>
      <c r="S76" s="4">
        <v>737901</v>
      </c>
      <c r="T76" s="4">
        <f t="shared" si="18"/>
        <v>1868883.4</v>
      </c>
      <c r="U76" s="4">
        <f t="shared" si="17"/>
        <v>1249426</v>
      </c>
      <c r="V76" s="4"/>
      <c r="W76" s="4"/>
    </row>
    <row r="77" spans="1:23" x14ac:dyDescent="0.2">
      <c r="A77" s="16" t="s">
        <v>211</v>
      </c>
      <c r="B77" s="4">
        <v>832300</v>
      </c>
      <c r="C77" s="4">
        <v>53300</v>
      </c>
      <c r="D77" s="4">
        <v>779000</v>
      </c>
      <c r="E77" s="4">
        <v>28327090000</v>
      </c>
      <c r="F77" s="4">
        <f t="shared" si="15"/>
        <v>232767398042</v>
      </c>
      <c r="G77" s="4">
        <v>127100</v>
      </c>
      <c r="H77" s="4">
        <v>189900</v>
      </c>
      <c r="I77" s="4">
        <v>-62800</v>
      </c>
      <c r="J77" s="4">
        <v>-2262325000</v>
      </c>
      <c r="K77" s="4">
        <f>K78+J77</f>
        <v>5660660000</v>
      </c>
      <c r="L77" s="4"/>
      <c r="M77" s="4"/>
      <c r="N77" s="4"/>
      <c r="O77" s="4"/>
      <c r="P77" s="4">
        <v>942500</v>
      </c>
      <c r="Q77" s="4">
        <v>547200</v>
      </c>
      <c r="R77" s="5">
        <v>1.6899999999999998E-2</v>
      </c>
      <c r="S77" s="4">
        <v>1597947</v>
      </c>
      <c r="T77" s="4">
        <f t="shared" si="18"/>
        <v>2094892.4</v>
      </c>
      <c r="U77" s="4">
        <f t="shared" si="17"/>
        <v>1249426</v>
      </c>
    </row>
    <row r="78" spans="1:23" x14ac:dyDescent="0.2">
      <c r="A78" s="16" t="s">
        <v>210</v>
      </c>
      <c r="B78" s="4">
        <v>531100</v>
      </c>
      <c r="C78" s="4">
        <v>178803</v>
      </c>
      <c r="D78" s="4">
        <v>352297</v>
      </c>
      <c r="E78" s="4">
        <v>12682750000</v>
      </c>
      <c r="F78" s="4">
        <f t="shared" si="15"/>
        <v>204440308042</v>
      </c>
      <c r="G78" s="4">
        <v>63900</v>
      </c>
      <c r="H78" s="4">
        <v>163300</v>
      </c>
      <c r="I78" s="4">
        <v>-99400</v>
      </c>
      <c r="J78" s="4">
        <v>-3590200000</v>
      </c>
      <c r="K78" s="4">
        <f>J78+K80</f>
        <v>7922985000</v>
      </c>
      <c r="R78" s="5">
        <v>-4.0999999999999995E-3</v>
      </c>
      <c r="S78" s="4">
        <v>2020801</v>
      </c>
      <c r="T78" s="4">
        <f t="shared" si="18"/>
        <v>2023452.9</v>
      </c>
      <c r="U78" s="4">
        <f t="shared" si="17"/>
        <v>1249426</v>
      </c>
    </row>
    <row r="79" spans="1:23" x14ac:dyDescent="0.2">
      <c r="A79" s="16" t="s">
        <v>209</v>
      </c>
      <c r="B79" s="4">
        <v>314000</v>
      </c>
      <c r="C79" s="4">
        <v>707401</v>
      </c>
      <c r="D79" s="4">
        <v>-393401</v>
      </c>
      <c r="E79" s="4">
        <v>-14170160000</v>
      </c>
      <c r="F79" s="4">
        <f t="shared" si="15"/>
        <v>191757558042</v>
      </c>
      <c r="L79" s="4"/>
      <c r="M79" s="4"/>
      <c r="N79" s="4"/>
      <c r="O79" s="4"/>
      <c r="P79" s="4">
        <v>665800</v>
      </c>
      <c r="Q79" s="4">
        <v>938400</v>
      </c>
      <c r="R79" s="5">
        <v>-9.5999999999999992E-3</v>
      </c>
      <c r="S79" s="4">
        <v>1810399</v>
      </c>
      <c r="T79" s="4">
        <f t="shared" si="18"/>
        <v>2099224.1</v>
      </c>
      <c r="U79" s="4">
        <f t="shared" si="17"/>
        <v>1249426</v>
      </c>
    </row>
    <row r="80" spans="1:23" x14ac:dyDescent="0.2">
      <c r="A80" s="16" t="s">
        <v>208</v>
      </c>
      <c r="B80" s="4">
        <v>287300</v>
      </c>
      <c r="C80" s="4">
        <v>447000</v>
      </c>
      <c r="D80" s="4">
        <v>-159700</v>
      </c>
      <c r="E80" s="4">
        <v>-5761860000</v>
      </c>
      <c r="F80" s="4">
        <f t="shared" si="15"/>
        <v>205927718042</v>
      </c>
      <c r="G80" s="4">
        <v>452800</v>
      </c>
      <c r="H80" s="4">
        <v>137600</v>
      </c>
      <c r="I80" s="4">
        <v>315200</v>
      </c>
      <c r="J80" s="4">
        <v>11513185000</v>
      </c>
      <c r="K80" s="4">
        <f>J80</f>
        <v>11513185000</v>
      </c>
      <c r="R80" s="5">
        <v>-1.89E-2</v>
      </c>
      <c r="S80" s="4">
        <v>2001521</v>
      </c>
      <c r="T80" s="4">
        <f t="shared" si="18"/>
        <v>2050184.4</v>
      </c>
      <c r="U80" s="4">
        <f t="shared" si="17"/>
        <v>1249426</v>
      </c>
    </row>
    <row r="81" spans="1:21" x14ac:dyDescent="0.2">
      <c r="A81" s="16" t="s">
        <v>207</v>
      </c>
      <c r="B81" s="4">
        <v>104200</v>
      </c>
      <c r="C81" s="4">
        <v>44100</v>
      </c>
      <c r="D81" s="4">
        <v>60100</v>
      </c>
      <c r="E81" s="4">
        <v>2202420000</v>
      </c>
      <c r="F81" s="4">
        <f t="shared" si="15"/>
        <v>211689578042</v>
      </c>
      <c r="R81" s="5">
        <v>1.38E-2</v>
      </c>
      <c r="S81" s="4">
        <v>1249426</v>
      </c>
      <c r="T81" s="4">
        <f t="shared" si="18"/>
        <v>2093427.6</v>
      </c>
      <c r="U81" s="4">
        <f t="shared" si="17"/>
        <v>1299038</v>
      </c>
    </row>
    <row r="82" spans="1:21" x14ac:dyDescent="0.2">
      <c r="A82" s="16" t="s">
        <v>206</v>
      </c>
      <c r="B82" s="4">
        <v>2100</v>
      </c>
      <c r="C82" s="4">
        <v>17100</v>
      </c>
      <c r="D82" s="4">
        <v>-15000</v>
      </c>
      <c r="E82" s="4">
        <v>-547520000</v>
      </c>
      <c r="F82" s="4">
        <f t="shared" si="15"/>
        <v>209487158042</v>
      </c>
      <c r="R82" s="5">
        <v>-1.3500000000000002E-2</v>
      </c>
      <c r="S82" s="4">
        <v>1378582</v>
      </c>
      <c r="T82" s="4">
        <f t="shared" si="18"/>
        <v>2180261.7000000002</v>
      </c>
      <c r="U82" s="4">
        <f t="shared" si="17"/>
        <v>1299038</v>
      </c>
    </row>
    <row r="83" spans="1:21" x14ac:dyDescent="0.2">
      <c r="A83" s="16" t="s">
        <v>205</v>
      </c>
      <c r="B83" s="4">
        <v>108400</v>
      </c>
      <c r="C83" s="4">
        <v>23300</v>
      </c>
      <c r="D83" s="4">
        <v>85100</v>
      </c>
      <c r="E83" s="4">
        <v>3175050000</v>
      </c>
      <c r="F83" s="4">
        <f t="shared" si="15"/>
        <v>210034678042</v>
      </c>
      <c r="R83" s="5">
        <v>-6.7000000000000002E-3</v>
      </c>
      <c r="S83" s="4">
        <v>1299038</v>
      </c>
      <c r="T83" s="4">
        <f t="shared" si="18"/>
        <v>2343651.2999999998</v>
      </c>
      <c r="U83" s="4">
        <f t="shared" si="17"/>
        <v>1306406</v>
      </c>
    </row>
    <row r="84" spans="1:21" x14ac:dyDescent="0.2">
      <c r="A84" s="16" t="s">
        <v>204</v>
      </c>
      <c r="B84" s="4">
        <v>166100</v>
      </c>
      <c r="C84" s="4">
        <v>0</v>
      </c>
      <c r="D84" s="4">
        <v>166100</v>
      </c>
      <c r="E84" s="4">
        <v>6244850000</v>
      </c>
      <c r="F84" s="4">
        <f t="shared" si="15"/>
        <v>206859628042</v>
      </c>
      <c r="R84" s="5">
        <v>-2.7400000000000001E-2</v>
      </c>
      <c r="S84" s="4">
        <v>2956228</v>
      </c>
      <c r="T84" s="4">
        <f t="shared" si="18"/>
        <v>2591984.1</v>
      </c>
      <c r="U84" s="4">
        <f t="shared" si="17"/>
        <v>1306406</v>
      </c>
    </row>
    <row r="85" spans="1:21" x14ac:dyDescent="0.2">
      <c r="A85" s="16" t="s">
        <v>203</v>
      </c>
      <c r="B85" s="4">
        <v>285600</v>
      </c>
      <c r="C85" s="4">
        <v>359100</v>
      </c>
      <c r="D85" s="4">
        <v>-73500</v>
      </c>
      <c r="E85" s="4">
        <v>-2800390000</v>
      </c>
      <c r="F85" s="4">
        <f t="shared" si="15"/>
        <v>200614778042</v>
      </c>
      <c r="R85" s="5">
        <v>1.6E-2</v>
      </c>
      <c r="S85" s="4">
        <v>2130828</v>
      </c>
      <c r="T85" s="4">
        <f t="shared" si="18"/>
        <v>2872809.2</v>
      </c>
      <c r="U85" s="4">
        <f t="shared" si="17"/>
        <v>1306406</v>
      </c>
    </row>
    <row r="86" spans="1:21" x14ac:dyDescent="0.2">
      <c r="A86" s="16" t="s">
        <v>202</v>
      </c>
      <c r="B86" s="4">
        <v>20</v>
      </c>
      <c r="C86" s="4">
        <v>366111</v>
      </c>
      <c r="D86" s="4">
        <v>-366091</v>
      </c>
      <c r="E86" s="4">
        <v>-13864170000</v>
      </c>
      <c r="F86" s="4">
        <f t="shared" si="15"/>
        <v>203415168042</v>
      </c>
      <c r="R86" s="5">
        <v>-1.8200000000000001E-2</v>
      </c>
      <c r="S86" s="4">
        <v>2244064</v>
      </c>
      <c r="T86" s="4">
        <f t="shared" si="18"/>
        <v>2976496.6</v>
      </c>
      <c r="U86" s="4">
        <f t="shared" si="17"/>
        <v>1306406</v>
      </c>
    </row>
    <row r="87" spans="1:21" x14ac:dyDescent="0.2">
      <c r="A87" s="16" t="s">
        <v>201</v>
      </c>
      <c r="B87" s="4">
        <v>168500</v>
      </c>
      <c r="C87" s="4">
        <v>478400</v>
      </c>
      <c r="D87" s="4">
        <v>-309900</v>
      </c>
      <c r="E87" s="4">
        <v>-11784920000</v>
      </c>
      <c r="F87" s="4">
        <f t="shared" si="15"/>
        <v>217279338042</v>
      </c>
      <c r="R87" s="5">
        <v>2.9600000000000001E-2</v>
      </c>
      <c r="S87" s="4">
        <v>3858037</v>
      </c>
      <c r="T87" s="4">
        <f t="shared" si="18"/>
        <v>2882233.9</v>
      </c>
      <c r="U87" s="4">
        <f t="shared" si="17"/>
        <v>1306406</v>
      </c>
    </row>
    <row r="88" spans="1:21" x14ac:dyDescent="0.2">
      <c r="A88" s="16" t="s">
        <v>200</v>
      </c>
      <c r="B88" s="4">
        <v>221162</v>
      </c>
      <c r="C88" s="4">
        <v>371000</v>
      </c>
      <c r="D88" s="4">
        <v>-149838</v>
      </c>
      <c r="E88" s="4">
        <v>-5550880000</v>
      </c>
      <c r="F88" s="4">
        <f t="shared" si="15"/>
        <v>229064258042</v>
      </c>
      <c r="R88" s="5">
        <v>5.5000000000000005E-3</v>
      </c>
      <c r="S88" s="4">
        <v>1306406</v>
      </c>
      <c r="T88" s="4">
        <f t="shared" si="18"/>
        <v>3190583.2</v>
      </c>
      <c r="U88" s="4">
        <f t="shared" si="17"/>
        <v>1511124</v>
      </c>
    </row>
    <row r="89" spans="1:21" x14ac:dyDescent="0.2">
      <c r="A89" s="16" t="s">
        <v>199</v>
      </c>
      <c r="B89" s="4">
        <v>516700</v>
      </c>
      <c r="C89" s="4">
        <v>21156</v>
      </c>
      <c r="D89" s="4">
        <v>495544</v>
      </c>
      <c r="E89" s="4">
        <v>18579030000</v>
      </c>
      <c r="F89" s="4">
        <f t="shared" si="15"/>
        <v>234615138042</v>
      </c>
      <c r="R89" s="5">
        <v>-8.0000000000000002E-3</v>
      </c>
      <c r="S89" s="4">
        <v>2568111</v>
      </c>
      <c r="T89" s="4">
        <f t="shared" si="18"/>
        <v>3156336.5</v>
      </c>
      <c r="U89" s="4">
        <f t="shared" si="17"/>
        <v>1511124</v>
      </c>
    </row>
    <row r="90" spans="1:21" x14ac:dyDescent="0.2">
      <c r="A90" s="16" t="s">
        <v>198</v>
      </c>
      <c r="B90" s="4">
        <v>351500</v>
      </c>
      <c r="C90" s="4">
        <v>29100</v>
      </c>
      <c r="D90" s="4">
        <v>322400</v>
      </c>
      <c r="E90" s="4">
        <v>11992480000</v>
      </c>
      <c r="F90" s="4">
        <f t="shared" si="15"/>
        <v>216036108042</v>
      </c>
      <c r="R90" s="5">
        <v>2.7000000000000001E-3</v>
      </c>
      <c r="S90" s="4">
        <v>1511124</v>
      </c>
      <c r="T90" s="4">
        <f t="shared" si="18"/>
        <v>3344770</v>
      </c>
      <c r="U90" s="4">
        <f t="shared" si="17"/>
        <v>1681858</v>
      </c>
    </row>
    <row r="91" spans="1:21" x14ac:dyDescent="0.2">
      <c r="A91" s="16" t="s">
        <v>197</v>
      </c>
      <c r="B91" s="4">
        <v>435000</v>
      </c>
      <c r="C91" s="4">
        <v>218700</v>
      </c>
      <c r="D91" s="4">
        <v>216300</v>
      </c>
      <c r="E91" s="4">
        <v>7961030000</v>
      </c>
      <c r="F91" s="4">
        <f t="shared" si="15"/>
        <v>204043628042</v>
      </c>
      <c r="R91" s="5">
        <v>4.0999999999999995E-3</v>
      </c>
      <c r="S91" s="4">
        <v>1681858</v>
      </c>
      <c r="T91" s="4">
        <f t="shared" si="18"/>
        <v>3482753.9</v>
      </c>
      <c r="U91" s="4">
        <f t="shared" si="17"/>
        <v>2246923</v>
      </c>
    </row>
    <row r="92" spans="1:21" x14ac:dyDescent="0.2">
      <c r="A92" s="16" t="s">
        <v>196</v>
      </c>
      <c r="B92" s="4">
        <v>404378</v>
      </c>
      <c r="C92" s="4">
        <v>81900</v>
      </c>
      <c r="D92" s="4">
        <v>322478</v>
      </c>
      <c r="E92" s="4">
        <v>12069650000</v>
      </c>
      <c r="F92" s="4">
        <f t="shared" si="15"/>
        <v>196082598042</v>
      </c>
      <c r="R92" s="5">
        <v>4.0999999999999995E-3</v>
      </c>
      <c r="S92" s="4">
        <v>2246923</v>
      </c>
      <c r="T92" s="4">
        <f t="shared" si="18"/>
        <v>3626813.6</v>
      </c>
      <c r="U92" s="4">
        <f t="shared" si="17"/>
        <v>2915410</v>
      </c>
    </row>
    <row r="93" spans="1:21" x14ac:dyDescent="0.2">
      <c r="A93" s="16" t="s">
        <v>195</v>
      </c>
      <c r="B93" s="4">
        <v>1209400</v>
      </c>
      <c r="C93" s="4">
        <v>43800</v>
      </c>
      <c r="D93" s="4">
        <v>1165600</v>
      </c>
      <c r="E93" s="4">
        <v>41618580000</v>
      </c>
      <c r="F93" s="4">
        <f t="shared" si="15"/>
        <v>184012948042</v>
      </c>
      <c r="R93" s="5">
        <v>3.95E-2</v>
      </c>
      <c r="S93" s="4">
        <v>2932934</v>
      </c>
      <c r="T93" s="4">
        <f t="shared" si="18"/>
        <v>3713850.4</v>
      </c>
      <c r="U93" s="4">
        <f t="shared" si="17"/>
        <v>2915410</v>
      </c>
    </row>
    <row r="94" spans="1:21" x14ac:dyDescent="0.2">
      <c r="A94" s="16" t="s">
        <v>194</v>
      </c>
      <c r="B94" s="4">
        <v>228900</v>
      </c>
      <c r="C94" s="4">
        <v>266100</v>
      </c>
      <c r="D94" s="4">
        <v>-37200</v>
      </c>
      <c r="E94" s="4">
        <v>-1864020000</v>
      </c>
      <c r="F94" s="4">
        <f t="shared" si="15"/>
        <v>142394368042</v>
      </c>
      <c r="R94" s="5">
        <v>-6.9400000000000003E-2</v>
      </c>
      <c r="S94" s="4">
        <v>5439556</v>
      </c>
      <c r="T94" s="4">
        <f t="shared" si="18"/>
        <v>3937846.3</v>
      </c>
      <c r="U94" s="4">
        <f t="shared" si="17"/>
        <v>2225644</v>
      </c>
    </row>
    <row r="95" spans="1:21" x14ac:dyDescent="0.2">
      <c r="A95" s="16" t="s">
        <v>193</v>
      </c>
      <c r="B95" s="4">
        <v>1083200</v>
      </c>
      <c r="C95" s="4">
        <v>1075600</v>
      </c>
      <c r="D95" s="4">
        <v>7600</v>
      </c>
      <c r="E95" s="4">
        <v>406460000</v>
      </c>
      <c r="F95" s="4">
        <f t="shared" si="15"/>
        <v>144258388042</v>
      </c>
      <c r="R95" s="5">
        <v>8.0000000000000002E-3</v>
      </c>
      <c r="S95" s="4">
        <v>4939079</v>
      </c>
      <c r="T95" s="4">
        <f t="shared" si="18"/>
        <v>3822882.9</v>
      </c>
      <c r="U95" s="4">
        <f t="shared" si="17"/>
        <v>2225644</v>
      </c>
    </row>
    <row r="96" spans="1:21" x14ac:dyDescent="0.2">
      <c r="A96" s="16" t="s">
        <v>192</v>
      </c>
      <c r="B96" s="4">
        <v>161300</v>
      </c>
      <c r="C96" s="4">
        <v>148100</v>
      </c>
      <c r="D96" s="4">
        <v>13200</v>
      </c>
      <c r="E96" s="4">
        <v>505000000</v>
      </c>
      <c r="F96" s="4">
        <f t="shared" si="15"/>
        <v>143851928042</v>
      </c>
      <c r="R96" s="5">
        <v>1.89E-2</v>
      </c>
      <c r="S96" s="4">
        <v>3280938</v>
      </c>
      <c r="T96" s="4">
        <f t="shared" si="18"/>
        <v>3597581.7</v>
      </c>
      <c r="U96" s="4">
        <f t="shared" si="17"/>
        <v>2225644</v>
      </c>
    </row>
    <row r="97" spans="1:21" x14ac:dyDescent="0.2">
      <c r="A97" s="16" t="s">
        <v>191</v>
      </c>
      <c r="B97" s="4">
        <v>275300</v>
      </c>
      <c r="C97" s="4">
        <v>189400</v>
      </c>
      <c r="D97" s="4">
        <v>85900</v>
      </c>
      <c r="E97" s="4">
        <v>3146930000</v>
      </c>
      <c r="F97" s="4">
        <f t="shared" si="15"/>
        <v>143346928042</v>
      </c>
      <c r="R97" s="5">
        <v>5.5000000000000005E-3</v>
      </c>
      <c r="S97" s="4">
        <v>2915410</v>
      </c>
      <c r="T97" s="4">
        <f t="shared" si="18"/>
        <v>3463807.9</v>
      </c>
      <c r="U97" s="4">
        <f t="shared" si="17"/>
        <v>2225644</v>
      </c>
    </row>
    <row r="98" spans="1:21" x14ac:dyDescent="0.2">
      <c r="A98" s="16" t="s">
        <v>190</v>
      </c>
      <c r="B98" s="4">
        <v>540500</v>
      </c>
      <c r="C98" s="4">
        <v>179000</v>
      </c>
      <c r="D98" s="4">
        <v>361500</v>
      </c>
      <c r="E98" s="4">
        <v>13434560000</v>
      </c>
      <c r="F98" s="4">
        <f t="shared" si="15"/>
        <v>140199998042</v>
      </c>
      <c r="R98" s="5">
        <v>-1.46E-2</v>
      </c>
      <c r="S98" s="4">
        <v>4389899</v>
      </c>
      <c r="T98" s="4">
        <f t="shared" si="18"/>
        <v>3273750</v>
      </c>
      <c r="U98" s="4">
        <f t="shared" si="17"/>
        <v>2225644</v>
      </c>
    </row>
    <row r="99" spans="1:21" x14ac:dyDescent="0.2">
      <c r="A99" s="16" t="s">
        <v>189</v>
      </c>
      <c r="B99" s="4">
        <v>675600</v>
      </c>
      <c r="C99" s="4">
        <v>258700</v>
      </c>
      <c r="D99" s="4">
        <v>416900</v>
      </c>
      <c r="E99" s="4">
        <v>15433330000</v>
      </c>
      <c r="F99" s="4">
        <f t="shared" si="15"/>
        <v>126765438042</v>
      </c>
      <c r="R99" s="5">
        <v>2.18E-2</v>
      </c>
      <c r="S99" s="4">
        <v>2225644</v>
      </c>
      <c r="T99" s="4">
        <f t="shared" si="18"/>
        <v>3232846.2</v>
      </c>
      <c r="U99" s="4">
        <f t="shared" si="17"/>
        <v>3061697</v>
      </c>
    </row>
    <row r="100" spans="1:21" x14ac:dyDescent="0.2">
      <c r="A100" s="16" t="s">
        <v>188</v>
      </c>
      <c r="B100" s="4">
        <v>602500</v>
      </c>
      <c r="C100" s="4">
        <v>410900</v>
      </c>
      <c r="D100" s="4">
        <v>191600</v>
      </c>
      <c r="E100" s="4">
        <v>7021880000</v>
      </c>
      <c r="F100" s="4">
        <f t="shared" si="15"/>
        <v>111332108042</v>
      </c>
      <c r="R100" s="5">
        <v>-8.1000000000000013E-3</v>
      </c>
      <c r="S100" s="4">
        <v>3395459</v>
      </c>
      <c r="T100" s="4">
        <f t="shared" si="18"/>
        <v>3053518</v>
      </c>
      <c r="U100" s="4">
        <f t="shared" si="17"/>
        <v>3061697</v>
      </c>
    </row>
    <row r="101" spans="1:21" x14ac:dyDescent="0.2">
      <c r="A101" s="16" t="s">
        <v>187</v>
      </c>
      <c r="B101" s="4">
        <v>327800</v>
      </c>
      <c r="C101" s="4">
        <v>517700</v>
      </c>
      <c r="D101" s="4">
        <v>-189900</v>
      </c>
      <c r="E101" s="4">
        <v>-7125170000</v>
      </c>
      <c r="F101" s="4">
        <f t="shared" si="15"/>
        <v>104310228042</v>
      </c>
      <c r="R101" s="5">
        <v>0</v>
      </c>
      <c r="S101" s="4">
        <v>3061697</v>
      </c>
      <c r="T101" s="4">
        <f t="shared" si="18"/>
        <v>2976937.5</v>
      </c>
      <c r="U101" s="4">
        <f t="shared" si="17"/>
        <v>1027926</v>
      </c>
    </row>
    <row r="102" spans="1:21" x14ac:dyDescent="0.2">
      <c r="A102" s="16" t="s">
        <v>186</v>
      </c>
      <c r="B102" s="4">
        <v>659400</v>
      </c>
      <c r="C102" s="4">
        <v>300300</v>
      </c>
      <c r="D102" s="4">
        <v>359100</v>
      </c>
      <c r="E102" s="4">
        <v>13267420000</v>
      </c>
      <c r="F102" s="4">
        <f t="shared" si="15"/>
        <v>111435398042</v>
      </c>
      <c r="R102" s="5">
        <v>1.37E-2</v>
      </c>
      <c r="S102" s="4">
        <v>3687520</v>
      </c>
      <c r="T102" s="4">
        <f t="shared" si="18"/>
        <v>2705762.3</v>
      </c>
      <c r="U102" s="4">
        <f t="shared" si="17"/>
        <v>1027926</v>
      </c>
    </row>
    <row r="103" spans="1:21" x14ac:dyDescent="0.2">
      <c r="A103" s="16" t="s">
        <v>185</v>
      </c>
      <c r="B103" s="4">
        <v>883300</v>
      </c>
      <c r="C103" s="4">
        <v>560860</v>
      </c>
      <c r="D103" s="4">
        <v>322440</v>
      </c>
      <c r="E103" s="4">
        <v>11835150000</v>
      </c>
      <c r="F103" s="4">
        <f t="shared" si="15"/>
        <v>98167978042</v>
      </c>
      <c r="R103" s="5">
        <v>-6.8000000000000005E-3</v>
      </c>
      <c r="S103" s="4">
        <v>3803302</v>
      </c>
      <c r="T103" s="4">
        <f t="shared" si="18"/>
        <v>2540494.1</v>
      </c>
      <c r="U103" s="4">
        <f t="shared" si="17"/>
        <v>1027926</v>
      </c>
    </row>
    <row r="104" spans="1:21" x14ac:dyDescent="0.2">
      <c r="A104" s="16" t="s">
        <v>184</v>
      </c>
      <c r="B104" s="4">
        <v>878500</v>
      </c>
      <c r="C104" s="4">
        <v>465500</v>
      </c>
      <c r="D104" s="4">
        <v>413000</v>
      </c>
      <c r="E104" s="4">
        <v>14742830000</v>
      </c>
      <c r="F104" s="4">
        <f t="shared" si="15"/>
        <v>86332828042</v>
      </c>
      <c r="R104" s="5">
        <v>5.91E-2</v>
      </c>
      <c r="S104" s="4">
        <v>7679515</v>
      </c>
      <c r="T104" s="4">
        <f t="shared" si="18"/>
        <v>2106818.9</v>
      </c>
      <c r="U104" s="4">
        <f t="shared" si="17"/>
        <v>1027926</v>
      </c>
    </row>
    <row r="105" spans="1:21" x14ac:dyDescent="0.2">
      <c r="A105" s="16" t="s">
        <v>183</v>
      </c>
      <c r="B105" s="4">
        <v>53800</v>
      </c>
      <c r="C105" s="4">
        <v>36700</v>
      </c>
      <c r="D105" s="4">
        <v>17100</v>
      </c>
      <c r="E105" s="4">
        <v>551240000</v>
      </c>
      <c r="F105" s="4">
        <f t="shared" si="15"/>
        <v>71589998042</v>
      </c>
      <c r="R105" s="5">
        <v>6.1200000000000004E-2</v>
      </c>
      <c r="S105" s="4">
        <v>3789445</v>
      </c>
      <c r="T105" s="4">
        <f t="shared" si="18"/>
        <v>1869537.2</v>
      </c>
      <c r="U105" s="4">
        <f t="shared" si="17"/>
        <v>1027926</v>
      </c>
    </row>
    <row r="106" spans="1:21" x14ac:dyDescent="0.2">
      <c r="A106" s="16" t="s">
        <v>182</v>
      </c>
      <c r="B106" s="4">
        <v>201600</v>
      </c>
      <c r="C106" s="4">
        <v>42600</v>
      </c>
      <c r="D106" s="4">
        <v>159000</v>
      </c>
      <c r="E106" s="4">
        <v>5258050000</v>
      </c>
      <c r="F106" s="4">
        <f t="shared" si="15"/>
        <v>71038758042</v>
      </c>
      <c r="R106" s="5">
        <v>-1.8000000000000002E-2</v>
      </c>
      <c r="S106" s="4">
        <v>1027926</v>
      </c>
      <c r="T106" s="4">
        <f t="shared" si="18"/>
        <v>2002686.6</v>
      </c>
      <c r="U106" s="4">
        <f t="shared" si="17"/>
        <v>1577672</v>
      </c>
    </row>
    <row r="107" spans="1:21" x14ac:dyDescent="0.2">
      <c r="A107" s="16" t="s">
        <v>181</v>
      </c>
      <c r="B107" s="4">
        <v>351900</v>
      </c>
      <c r="C107" s="4">
        <v>100000</v>
      </c>
      <c r="D107" s="4">
        <v>251900</v>
      </c>
      <c r="E107" s="4">
        <v>8276980000</v>
      </c>
      <c r="F107" s="4">
        <f t="shared" si="15"/>
        <v>65780708042</v>
      </c>
      <c r="R107" s="5">
        <v>4.07E-2</v>
      </c>
      <c r="S107" s="4">
        <v>1577672</v>
      </c>
      <c r="T107" s="4">
        <f t="shared" si="18"/>
        <v>1989461.5</v>
      </c>
      <c r="U107" s="4">
        <f t="shared" si="17"/>
        <v>975768</v>
      </c>
    </row>
    <row r="108" spans="1:21" x14ac:dyDescent="0.2">
      <c r="A108" s="16" t="s">
        <v>180</v>
      </c>
      <c r="B108" s="4">
        <v>599800</v>
      </c>
      <c r="C108" s="4">
        <v>101516</v>
      </c>
      <c r="D108" s="4">
        <v>498284</v>
      </c>
      <c r="E108" s="4">
        <v>16169030000</v>
      </c>
      <c r="F108" s="4">
        <f t="shared" si="15"/>
        <v>57503728042</v>
      </c>
      <c r="R108" s="5">
        <v>-1.23E-2</v>
      </c>
      <c r="S108" s="4">
        <v>2489320</v>
      </c>
      <c r="T108" s="4">
        <f t="shared" si="18"/>
        <v>1926918.9</v>
      </c>
      <c r="U108" s="4">
        <f t="shared" si="17"/>
        <v>975768</v>
      </c>
    </row>
    <row r="109" spans="1:21" x14ac:dyDescent="0.2">
      <c r="A109" s="16" t="s">
        <v>179</v>
      </c>
      <c r="B109" s="4">
        <v>1003500</v>
      </c>
      <c r="C109" s="4">
        <v>100000</v>
      </c>
      <c r="D109" s="4">
        <v>903500</v>
      </c>
      <c r="E109" s="4">
        <v>28861785380</v>
      </c>
      <c r="F109" s="4">
        <f t="shared" si="15"/>
        <v>41334698042</v>
      </c>
      <c r="R109" s="5">
        <v>6.9400000000000003E-2</v>
      </c>
      <c r="S109" s="4">
        <v>1816606</v>
      </c>
      <c r="T109" s="4">
        <f t="shared" si="18"/>
        <v>1872133.8</v>
      </c>
      <c r="U109" s="4">
        <f t="shared" si="17"/>
        <v>975768</v>
      </c>
    </row>
    <row r="110" spans="1:21" x14ac:dyDescent="0.2">
      <c r="A110" s="16" t="s">
        <v>178</v>
      </c>
      <c r="B110" s="4">
        <v>188400</v>
      </c>
      <c r="C110" s="4">
        <v>195000</v>
      </c>
      <c r="D110" s="4">
        <v>-6600</v>
      </c>
      <c r="E110" s="4">
        <v>-230020000</v>
      </c>
      <c r="F110" s="4">
        <f t="shared" si="15"/>
        <v>12472912662</v>
      </c>
      <c r="R110" s="5">
        <v>0</v>
      </c>
      <c r="S110" s="4">
        <v>1602177</v>
      </c>
      <c r="T110" s="4">
        <f t="shared" si="18"/>
        <v>1916214.2</v>
      </c>
      <c r="U110" s="4">
        <f t="shared" si="17"/>
        <v>975768</v>
      </c>
    </row>
    <row r="111" spans="1:21" x14ac:dyDescent="0.2">
      <c r="A111" s="16" t="s">
        <v>177</v>
      </c>
      <c r="B111" s="4">
        <v>158800</v>
      </c>
      <c r="C111" s="4">
        <v>402400</v>
      </c>
      <c r="D111" s="4">
        <v>-243600</v>
      </c>
      <c r="E111" s="4">
        <v>-7671737016</v>
      </c>
      <c r="F111" s="4">
        <f t="shared" si="15"/>
        <v>12702932662</v>
      </c>
      <c r="R111" s="5">
        <v>-6.7599999999999993E-2</v>
      </c>
      <c r="S111" s="4">
        <v>2295892</v>
      </c>
      <c r="T111" s="4">
        <f t="shared" si="18"/>
        <v>1837974.1</v>
      </c>
      <c r="U111" s="4">
        <f t="shared" si="17"/>
        <v>975768</v>
      </c>
    </row>
    <row r="112" spans="1:21" x14ac:dyDescent="0.2">
      <c r="A112" s="16" t="s">
        <v>176</v>
      </c>
      <c r="B112" s="4">
        <v>25700</v>
      </c>
      <c r="C112" s="4">
        <v>44900</v>
      </c>
      <c r="D112" s="4">
        <v>-19200</v>
      </c>
      <c r="E112" s="4">
        <v>-658290000</v>
      </c>
      <c r="F112" s="4">
        <f t="shared" si="15"/>
        <v>20374669678</v>
      </c>
      <c r="R112" s="5">
        <v>-4.1200000000000001E-2</v>
      </c>
      <c r="S112" s="4">
        <v>975768</v>
      </c>
      <c r="T112" s="4">
        <f t="shared" si="18"/>
        <v>1893699.3</v>
      </c>
      <c r="U112" s="4">
        <f t="shared" si="17"/>
        <v>1416628</v>
      </c>
    </row>
    <row r="113" spans="1:21" x14ac:dyDescent="0.2">
      <c r="A113" s="16" t="s">
        <v>175</v>
      </c>
      <c r="B113" s="4">
        <v>87200</v>
      </c>
      <c r="C113" s="4">
        <v>395800</v>
      </c>
      <c r="D113" s="4">
        <v>-308600</v>
      </c>
      <c r="E113" s="4">
        <v>-10252544271</v>
      </c>
      <c r="F113" s="4">
        <f t="shared" si="15"/>
        <v>21032959678</v>
      </c>
      <c r="R113" s="5">
        <v>3.3599999999999998E-2</v>
      </c>
      <c r="S113" s="4">
        <v>2150620</v>
      </c>
      <c r="T113" s="4">
        <f t="shared" si="18"/>
        <v>1835141.6</v>
      </c>
      <c r="U113" s="4">
        <f t="shared" si="17"/>
        <v>1416628</v>
      </c>
    </row>
    <row r="114" spans="1:21" x14ac:dyDescent="0.2">
      <c r="A114" s="16" t="s">
        <v>174</v>
      </c>
      <c r="B114" s="4">
        <v>650900</v>
      </c>
      <c r="C114" s="4">
        <v>50200</v>
      </c>
      <c r="D114" s="4">
        <v>600700</v>
      </c>
      <c r="E114" s="4">
        <v>19676630000</v>
      </c>
      <c r="F114" s="4">
        <f t="shared" si="15"/>
        <v>31285503949</v>
      </c>
      <c r="R114" s="5">
        <v>-4.3700000000000003E-2</v>
      </c>
      <c r="S114" s="4">
        <v>3342763</v>
      </c>
      <c r="T114" s="4">
        <f t="shared" si="18"/>
        <v>1636334.6</v>
      </c>
      <c r="U114" s="4">
        <f t="shared" si="17"/>
        <v>1268755</v>
      </c>
    </row>
    <row r="115" spans="1:21" x14ac:dyDescent="0.2">
      <c r="A115" s="16" t="s">
        <v>173</v>
      </c>
      <c r="B115" s="4">
        <v>10100</v>
      </c>
      <c r="C115" s="4">
        <v>49000</v>
      </c>
      <c r="D115" s="4">
        <v>-38900</v>
      </c>
      <c r="E115" s="4">
        <v>-1354740000</v>
      </c>
      <c r="F115" s="4">
        <f t="shared" si="15"/>
        <v>11608873949</v>
      </c>
      <c r="R115" s="5">
        <v>-2.5499999999999998E-2</v>
      </c>
      <c r="S115" s="4">
        <v>1416628</v>
      </c>
      <c r="T115" s="4">
        <f t="shared" si="18"/>
        <v>1565600.5</v>
      </c>
      <c r="U115" s="4">
        <f t="shared" si="17"/>
        <v>1268755</v>
      </c>
    </row>
    <row r="116" spans="1:21" x14ac:dyDescent="0.2">
      <c r="A116" s="16" t="s">
        <v>172</v>
      </c>
      <c r="B116" s="4">
        <v>167078</v>
      </c>
      <c r="C116" s="4">
        <v>98500</v>
      </c>
      <c r="D116" s="4">
        <v>68578</v>
      </c>
      <c r="E116" s="4">
        <v>2406530000</v>
      </c>
      <c r="F116" s="4">
        <f t="shared" si="15"/>
        <v>12963613949</v>
      </c>
      <c r="R116" s="5">
        <v>3.5299999999999998E-2</v>
      </c>
      <c r="S116" s="4">
        <v>2359420</v>
      </c>
      <c r="T116" s="4">
        <f t="shared" ref="T116:T121" si="19">AVERAGE(S117:S126)</f>
        <v>1423737.6</v>
      </c>
      <c r="U116" s="4">
        <f t="shared" si="17"/>
        <v>1268755</v>
      </c>
    </row>
    <row r="117" spans="1:21" x14ac:dyDescent="0.2">
      <c r="A117" s="16" t="s">
        <v>171</v>
      </c>
      <c r="B117" s="4">
        <v>9900</v>
      </c>
      <c r="C117" s="4">
        <v>45800</v>
      </c>
      <c r="D117" s="4">
        <v>-35900</v>
      </c>
      <c r="E117" s="4">
        <v>-1210370000</v>
      </c>
      <c r="F117" s="4">
        <f t="shared" si="15"/>
        <v>10557083949</v>
      </c>
      <c r="R117" s="5">
        <v>4.5000000000000005E-3</v>
      </c>
      <c r="S117" s="4">
        <v>1445421</v>
      </c>
      <c r="T117" s="4">
        <f t="shared" si="19"/>
        <v>1390884.1</v>
      </c>
      <c r="U117" s="4">
        <f t="shared" si="17"/>
        <v>1268755</v>
      </c>
    </row>
    <row r="118" spans="1:21" x14ac:dyDescent="0.2">
      <c r="A118" s="16" t="s">
        <v>170</v>
      </c>
      <c r="B118" s="4">
        <v>613700</v>
      </c>
      <c r="C118" s="4">
        <v>51800</v>
      </c>
      <c r="D118" s="4">
        <v>561900</v>
      </c>
      <c r="E118" s="4">
        <v>18410550000</v>
      </c>
      <c r="F118" s="4">
        <f t="shared" si="15"/>
        <v>11767453949</v>
      </c>
      <c r="R118" s="5">
        <v>6.9599999999999995E-2</v>
      </c>
      <c r="S118" s="4">
        <v>1863894</v>
      </c>
      <c r="T118" s="4">
        <f t="shared" si="19"/>
        <v>1382486.1</v>
      </c>
      <c r="U118" s="4">
        <f t="shared" si="17"/>
        <v>1268755</v>
      </c>
    </row>
    <row r="119" spans="1:21" x14ac:dyDescent="0.2">
      <c r="A119" s="16" t="s">
        <v>169</v>
      </c>
      <c r="B119" s="4">
        <v>126200</v>
      </c>
      <c r="C119" s="4">
        <v>25800</v>
      </c>
      <c r="D119" s="4">
        <v>100400</v>
      </c>
      <c r="E119" s="4">
        <v>3218830000</v>
      </c>
      <c r="F119" s="4">
        <f t="shared" si="15"/>
        <v>-6643096051</v>
      </c>
      <c r="R119" s="5">
        <v>-1.09E-2</v>
      </c>
      <c r="S119" s="4">
        <v>1268755</v>
      </c>
      <c r="T119" s="4">
        <f t="shared" si="19"/>
        <v>1404751.4</v>
      </c>
      <c r="U119" s="4">
        <f t="shared" si="17"/>
        <v>1354693</v>
      </c>
    </row>
    <row r="120" spans="1:21" x14ac:dyDescent="0.2">
      <c r="A120" s="16" t="s">
        <v>168</v>
      </c>
      <c r="B120" s="4">
        <v>231300</v>
      </c>
      <c r="C120" s="4">
        <v>12440</v>
      </c>
      <c r="D120" s="4">
        <v>218860</v>
      </c>
      <c r="E120" s="4">
        <v>6994500000</v>
      </c>
      <c r="F120" s="4">
        <f t="shared" si="15"/>
        <v>-9861926051</v>
      </c>
      <c r="R120" s="5">
        <v>-1.5300000000000001E-2</v>
      </c>
      <c r="S120" s="4">
        <v>2042981</v>
      </c>
      <c r="T120" s="4">
        <f t="shared" si="19"/>
        <v>1282338.6000000001</v>
      </c>
      <c r="U120" s="4">
        <f t="shared" si="17"/>
        <v>709287</v>
      </c>
    </row>
    <row r="121" spans="1:21" x14ac:dyDescent="0.2">
      <c r="A121" s="16" t="s">
        <v>167</v>
      </c>
      <c r="B121" s="4">
        <v>299100</v>
      </c>
      <c r="C121" s="4">
        <v>157100</v>
      </c>
      <c r="D121" s="4">
        <v>142000</v>
      </c>
      <c r="E121" s="4">
        <v>4446210000</v>
      </c>
      <c r="F121" s="4">
        <f t="shared" si="15"/>
        <v>-16856426051</v>
      </c>
      <c r="R121" s="5">
        <v>-5.5199999999999999E-2</v>
      </c>
      <c r="S121" s="4">
        <v>1513491</v>
      </c>
      <c r="T121" s="4">
        <f t="shared" si="19"/>
        <v>1348397.2</v>
      </c>
      <c r="U121" s="4">
        <f t="shared" si="17"/>
        <v>709287</v>
      </c>
    </row>
    <row r="122" spans="1:21" x14ac:dyDescent="0.2">
      <c r="A122" s="16" t="s">
        <v>166</v>
      </c>
      <c r="B122" s="4">
        <v>0</v>
      </c>
      <c r="C122" s="4">
        <v>100500</v>
      </c>
      <c r="D122" s="4">
        <v>-100500</v>
      </c>
      <c r="E122" s="4">
        <v>-3507120000</v>
      </c>
      <c r="F122" s="4">
        <f t="shared" si="15"/>
        <v>-21302636051</v>
      </c>
      <c r="R122" s="5">
        <v>-1.1399999999999999E-2</v>
      </c>
      <c r="S122" s="4">
        <v>1533020</v>
      </c>
      <c r="T122" s="4">
        <f>AVERAGE(S123:S132)</f>
        <v>1246921</v>
      </c>
      <c r="U122" s="4">
        <f t="shared" si="17"/>
        <v>709287</v>
      </c>
    </row>
    <row r="123" spans="1:21" x14ac:dyDescent="0.2">
      <c r="A123" s="16" t="s">
        <v>165</v>
      </c>
      <c r="B123" s="4">
        <v>28800</v>
      </c>
      <c r="C123" s="4">
        <v>14100</v>
      </c>
      <c r="D123" s="4">
        <v>14700</v>
      </c>
      <c r="E123" s="4">
        <v>501780000</v>
      </c>
      <c r="F123" s="4">
        <f t="shared" si="15"/>
        <v>-17795516051</v>
      </c>
      <c r="R123" s="5">
        <v>2.9600000000000001E-2</v>
      </c>
      <c r="S123" s="4">
        <v>1565043</v>
      </c>
      <c r="U123" s="4">
        <f t="shared" si="17"/>
        <v>709287</v>
      </c>
    </row>
    <row r="124" spans="1:21" x14ac:dyDescent="0.2">
      <c r="A124" s="16" t="s">
        <v>164</v>
      </c>
      <c r="B124" s="4">
        <v>317100</v>
      </c>
      <c r="C124" s="4">
        <v>111500</v>
      </c>
      <c r="D124" s="4">
        <v>205600</v>
      </c>
      <c r="E124" s="4">
        <v>6985470000</v>
      </c>
      <c r="F124" s="4">
        <f t="shared" si="15"/>
        <v>-18297296051</v>
      </c>
      <c r="R124" s="5">
        <v>1.5100000000000001E-2</v>
      </c>
      <c r="S124" s="4">
        <v>1354693</v>
      </c>
      <c r="U124" s="4">
        <f t="shared" ref="U124:U126" si="20">MIN(S125:S129)</f>
        <v>709287</v>
      </c>
    </row>
    <row r="125" spans="1:21" x14ac:dyDescent="0.2">
      <c r="A125" s="16" t="s">
        <v>163</v>
      </c>
      <c r="B125" s="4">
        <v>23600</v>
      </c>
      <c r="C125" s="4">
        <v>8400</v>
      </c>
      <c r="D125" s="4">
        <v>15200</v>
      </c>
      <c r="E125" s="4">
        <v>500330000</v>
      </c>
      <c r="F125" s="4">
        <f t="shared" si="15"/>
        <v>-25282766051</v>
      </c>
      <c r="R125" s="5">
        <v>3.0999999999999999E-3</v>
      </c>
      <c r="S125" s="4">
        <v>709287</v>
      </c>
      <c r="U125" s="4">
        <f t="shared" si="20"/>
        <v>818853</v>
      </c>
    </row>
    <row r="126" spans="1:21" x14ac:dyDescent="0.2">
      <c r="A126" s="16" t="s">
        <v>162</v>
      </c>
      <c r="B126" s="4">
        <v>75200</v>
      </c>
      <c r="C126" s="4">
        <v>45300</v>
      </c>
      <c r="D126" s="4">
        <v>29900</v>
      </c>
      <c r="E126" s="4">
        <v>1002660000</v>
      </c>
      <c r="F126" s="4">
        <f t="shared" si="15"/>
        <v>-25783096051</v>
      </c>
      <c r="R126" s="5">
        <v>-8.8999999999999999E-3</v>
      </c>
      <c r="S126" s="4">
        <v>940791</v>
      </c>
      <c r="U126" s="4">
        <f t="shared" si="20"/>
        <v>818853</v>
      </c>
    </row>
    <row r="127" spans="1:21" x14ac:dyDescent="0.2">
      <c r="A127" s="16" t="s">
        <v>161</v>
      </c>
      <c r="B127" s="4">
        <v>131600</v>
      </c>
      <c r="C127" s="4">
        <v>105000</v>
      </c>
      <c r="D127" s="4">
        <v>26600</v>
      </c>
      <c r="E127" s="4">
        <v>922580000</v>
      </c>
      <c r="F127" s="4">
        <f t="shared" si="15"/>
        <v>-26785756051</v>
      </c>
      <c r="R127" s="5">
        <v>4.0399999999999998E-2</v>
      </c>
      <c r="S127" s="4">
        <v>1116886</v>
      </c>
      <c r="U127" s="4">
        <f>MIN(S128:S132)</f>
        <v>518258</v>
      </c>
    </row>
    <row r="128" spans="1:21" x14ac:dyDescent="0.2">
      <c r="A128" s="16" t="s">
        <v>160</v>
      </c>
      <c r="B128" s="4">
        <v>277220</v>
      </c>
      <c r="C128" s="4">
        <v>722700</v>
      </c>
      <c r="D128" s="4">
        <v>-445480</v>
      </c>
      <c r="E128" s="4">
        <v>-14240500000</v>
      </c>
      <c r="F128" s="4">
        <f t="shared" si="15"/>
        <v>-27708336051</v>
      </c>
      <c r="R128" s="5">
        <v>1.6000000000000001E-3</v>
      </c>
      <c r="S128" s="4">
        <v>1779914</v>
      </c>
    </row>
    <row r="129" spans="1:22" x14ac:dyDescent="0.2">
      <c r="A129" s="16" t="s">
        <v>159</v>
      </c>
      <c r="B129" s="4">
        <v>53520</v>
      </c>
      <c r="C129" s="4">
        <v>640300</v>
      </c>
      <c r="D129" s="4">
        <v>-586780</v>
      </c>
      <c r="E129" s="4">
        <v>-19088610000</v>
      </c>
      <c r="F129" s="4">
        <f t="shared" si="15"/>
        <v>-13467836051</v>
      </c>
      <c r="R129" s="5">
        <v>-3.3000000000000002E-2</v>
      </c>
      <c r="S129" s="4">
        <v>1491408</v>
      </c>
    </row>
    <row r="130" spans="1:22" x14ac:dyDescent="0.2">
      <c r="A130" s="16" t="s">
        <v>158</v>
      </c>
      <c r="B130" s="4">
        <v>202940</v>
      </c>
      <c r="C130" s="4">
        <v>45300</v>
      </c>
      <c r="D130" s="4">
        <v>157640</v>
      </c>
      <c r="E130" s="4">
        <v>5183790000</v>
      </c>
      <c r="F130" s="4">
        <f t="shared" si="15"/>
        <v>5620773949</v>
      </c>
      <c r="R130" s="5">
        <v>1.6899999999999998E-2</v>
      </c>
      <c r="S130" s="4">
        <v>818853</v>
      </c>
    </row>
    <row r="131" spans="1:22" x14ac:dyDescent="0.2">
      <c r="A131" s="16" t="s">
        <v>157</v>
      </c>
      <c r="B131" s="4">
        <v>592340</v>
      </c>
      <c r="C131" s="4">
        <v>586532</v>
      </c>
      <c r="D131" s="4">
        <v>5808</v>
      </c>
      <c r="E131" s="4">
        <v>148490000</v>
      </c>
      <c r="F131" s="4">
        <f>E131+F132</f>
        <v>436983949</v>
      </c>
      <c r="R131" s="5">
        <v>-5.7599999999999998E-2</v>
      </c>
      <c r="S131" s="4">
        <v>2174077</v>
      </c>
    </row>
    <row r="132" spans="1:22" x14ac:dyDescent="0.2">
      <c r="A132" s="16" t="s">
        <v>156</v>
      </c>
      <c r="B132" s="4">
        <v>19400</v>
      </c>
      <c r="C132" s="4">
        <v>11144</v>
      </c>
      <c r="D132" s="4">
        <v>8256</v>
      </c>
      <c r="E132" s="4">
        <v>288493949</v>
      </c>
      <c r="F132" s="4">
        <f>E132</f>
        <v>288493949</v>
      </c>
      <c r="R132" s="5">
        <v>-8.5000000000000006E-3</v>
      </c>
      <c r="S132" s="4">
        <v>518258</v>
      </c>
    </row>
    <row r="133" spans="1:22" x14ac:dyDescent="0.2">
      <c r="A133" s="2"/>
      <c r="B133" s="4"/>
      <c r="C133" s="4"/>
      <c r="D133" s="4"/>
      <c r="E133" s="4"/>
      <c r="F133" s="4">
        <f>E133</f>
        <v>0</v>
      </c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>
        <f t="shared" ref="F134:F145" si="21">E134+F135</f>
        <v>0</v>
      </c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>
        <f t="shared" si="21"/>
        <v>0</v>
      </c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>
        <f t="shared" si="21"/>
        <v>0</v>
      </c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>
        <f t="shared" si="21"/>
        <v>0</v>
      </c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>
        <f t="shared" si="21"/>
        <v>0</v>
      </c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>
        <f t="shared" si="21"/>
        <v>0</v>
      </c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>
        <f t="shared" si="21"/>
        <v>0</v>
      </c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>
        <f t="shared" si="21"/>
        <v>0</v>
      </c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>
        <f t="shared" si="21"/>
        <v>0</v>
      </c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6"/>
      <c r="B143" s="4"/>
      <c r="C143" s="4"/>
      <c r="D143" s="4"/>
      <c r="E143" s="4"/>
      <c r="F143" s="4">
        <f t="shared" si="21"/>
        <v>0</v>
      </c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6"/>
      <c r="B144" s="4"/>
      <c r="C144" s="4"/>
      <c r="D144" s="4"/>
      <c r="E144" s="4"/>
      <c r="F144" s="4">
        <f t="shared" si="21"/>
        <v>0</v>
      </c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6"/>
      <c r="B145" s="4"/>
      <c r="C145" s="4"/>
      <c r="D145" s="4"/>
      <c r="E145" s="4"/>
      <c r="F145" s="4">
        <f t="shared" si="21"/>
        <v>0</v>
      </c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6"/>
      <c r="B146" s="4"/>
      <c r="C146" s="4"/>
      <c r="D146" s="4"/>
      <c r="E146" s="4"/>
      <c r="F146" s="4">
        <f t="shared" ref="F146:F168" si="22">E146+F147</f>
        <v>0</v>
      </c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6"/>
      <c r="B147" s="4"/>
      <c r="C147" s="4"/>
      <c r="D147" s="4"/>
      <c r="E147" s="4"/>
      <c r="F147" s="4">
        <f t="shared" si="22"/>
        <v>0</v>
      </c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6"/>
      <c r="B148" s="4"/>
      <c r="C148" s="4"/>
      <c r="D148" s="4"/>
      <c r="E148" s="4"/>
      <c r="F148" s="4">
        <f t="shared" si="22"/>
        <v>0</v>
      </c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6"/>
      <c r="B149" s="4"/>
      <c r="C149" s="4"/>
      <c r="D149" s="4"/>
      <c r="E149" s="4"/>
      <c r="F149" s="4">
        <f t="shared" si="22"/>
        <v>0</v>
      </c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5"/>
    </row>
    <row r="150" spans="1:22" x14ac:dyDescent="0.2">
      <c r="A150" s="6"/>
      <c r="B150" s="4"/>
      <c r="C150" s="4"/>
      <c r="D150" s="4"/>
      <c r="E150" s="4"/>
      <c r="F150" s="4">
        <f t="shared" si="22"/>
        <v>0</v>
      </c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5"/>
    </row>
    <row r="151" spans="1:22" x14ac:dyDescent="0.2">
      <c r="A151" s="6"/>
      <c r="B151" s="4"/>
      <c r="C151" s="4"/>
      <c r="D151" s="4"/>
      <c r="E151" s="4"/>
      <c r="F151" s="4">
        <f t="shared" si="22"/>
        <v>0</v>
      </c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5"/>
    </row>
    <row r="152" spans="1:22" x14ac:dyDescent="0.2">
      <c r="A152" s="6"/>
      <c r="B152" s="4"/>
      <c r="C152" s="4"/>
      <c r="D152" s="4"/>
      <c r="E152" s="4"/>
      <c r="F152" s="4">
        <f t="shared" si="22"/>
        <v>0</v>
      </c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5"/>
    </row>
    <row r="153" spans="1:22" x14ac:dyDescent="0.2">
      <c r="A153" s="2"/>
      <c r="B153" s="4"/>
      <c r="C153" s="4"/>
      <c r="D153" s="4"/>
      <c r="E153" s="4"/>
      <c r="F153" s="4">
        <f t="shared" si="22"/>
        <v>0</v>
      </c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5"/>
    </row>
    <row r="154" spans="1:22" x14ac:dyDescent="0.2">
      <c r="A154" s="2"/>
      <c r="B154" s="4"/>
      <c r="C154" s="4"/>
      <c r="D154" s="4"/>
      <c r="E154" s="4"/>
      <c r="F154" s="4">
        <f t="shared" si="22"/>
        <v>0</v>
      </c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5"/>
    </row>
    <row r="155" spans="1:22" x14ac:dyDescent="0.2">
      <c r="A155" s="6"/>
      <c r="B155" s="4"/>
      <c r="C155" s="4"/>
      <c r="D155" s="4"/>
      <c r="E155" s="4"/>
      <c r="F155" s="4">
        <f t="shared" si="22"/>
        <v>0</v>
      </c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5"/>
    </row>
    <row r="156" spans="1:22" x14ac:dyDescent="0.2">
      <c r="A156" s="6"/>
      <c r="B156" s="4"/>
      <c r="C156" s="4"/>
      <c r="D156" s="4"/>
      <c r="E156" s="4"/>
      <c r="F156" s="4">
        <f t="shared" si="22"/>
        <v>0</v>
      </c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5"/>
    </row>
    <row r="157" spans="1:22" x14ac:dyDescent="0.2">
      <c r="A157" s="6"/>
      <c r="B157" s="4"/>
      <c r="C157" s="4"/>
      <c r="D157" s="4"/>
      <c r="E157" s="4"/>
      <c r="F157" s="4">
        <f t="shared" si="22"/>
        <v>0</v>
      </c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5"/>
    </row>
    <row r="158" spans="1:22" x14ac:dyDescent="0.2">
      <c r="A158" s="6"/>
      <c r="B158" s="4"/>
      <c r="C158" s="4"/>
      <c r="D158" s="4"/>
      <c r="E158" s="4"/>
      <c r="F158" s="4">
        <f t="shared" si="22"/>
        <v>0</v>
      </c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5"/>
    </row>
    <row r="159" spans="1:22" x14ac:dyDescent="0.2">
      <c r="A159" s="6"/>
      <c r="B159" s="4"/>
      <c r="C159" s="4"/>
      <c r="D159" s="4"/>
      <c r="E159" s="4"/>
      <c r="F159" s="4">
        <f t="shared" si="22"/>
        <v>0</v>
      </c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5"/>
    </row>
    <row r="160" spans="1:22" x14ac:dyDescent="0.2">
      <c r="A160" s="6"/>
      <c r="B160" s="4"/>
      <c r="C160" s="4"/>
      <c r="D160" s="4"/>
      <c r="E160" s="4"/>
      <c r="F160" s="4">
        <f t="shared" si="22"/>
        <v>0</v>
      </c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5"/>
    </row>
    <row r="161" spans="1:22" x14ac:dyDescent="0.2">
      <c r="A161" s="6"/>
      <c r="B161" s="4"/>
      <c r="C161" s="4"/>
      <c r="D161" s="4"/>
      <c r="E161" s="4"/>
      <c r="F161" s="4">
        <f t="shared" si="22"/>
        <v>0</v>
      </c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5"/>
    </row>
    <row r="162" spans="1:22" x14ac:dyDescent="0.2">
      <c r="A162" s="6"/>
      <c r="B162" s="4"/>
      <c r="C162" s="4"/>
      <c r="D162" s="4"/>
      <c r="E162" s="4"/>
      <c r="F162" s="4">
        <f t="shared" si="22"/>
        <v>0</v>
      </c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5"/>
      <c r="U162" s="5"/>
      <c r="V162" s="5"/>
    </row>
    <row r="163" spans="1:22" x14ac:dyDescent="0.2">
      <c r="A163" s="6"/>
      <c r="B163" s="4"/>
      <c r="C163" s="4"/>
      <c r="D163" s="4"/>
      <c r="E163" s="4"/>
      <c r="F163" s="4">
        <f t="shared" si="22"/>
        <v>0</v>
      </c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5"/>
      <c r="U163" s="5"/>
      <c r="V163" s="5"/>
    </row>
    <row r="164" spans="1:22" x14ac:dyDescent="0.2">
      <c r="A164" s="6"/>
      <c r="B164" s="4"/>
      <c r="C164" s="4"/>
      <c r="D164" s="4"/>
      <c r="E164" s="4"/>
      <c r="F164" s="4">
        <f t="shared" si="22"/>
        <v>0</v>
      </c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5"/>
      <c r="U164" s="5"/>
      <c r="V164" s="5"/>
    </row>
    <row r="165" spans="1:22" x14ac:dyDescent="0.2">
      <c r="A165" s="6"/>
      <c r="B165" s="4"/>
      <c r="C165" s="4"/>
      <c r="D165" s="4"/>
      <c r="E165" s="4"/>
      <c r="F165" s="4">
        <f t="shared" si="22"/>
        <v>0</v>
      </c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5"/>
      <c r="U165" s="5"/>
      <c r="V165" s="5"/>
    </row>
    <row r="166" spans="1:22" x14ac:dyDescent="0.2">
      <c r="A166" s="6"/>
      <c r="B166" s="4"/>
      <c r="C166" s="4"/>
      <c r="D166" s="4"/>
      <c r="E166" s="4"/>
      <c r="F166" s="4">
        <f t="shared" si="22"/>
        <v>0</v>
      </c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5"/>
      <c r="U166" s="5"/>
      <c r="V166" s="5"/>
    </row>
    <row r="167" spans="1:22" x14ac:dyDescent="0.2">
      <c r="A167" s="6"/>
      <c r="B167" s="4"/>
      <c r="C167" s="4"/>
      <c r="D167" s="4"/>
      <c r="E167" s="4"/>
      <c r="F167" s="4">
        <f t="shared" si="22"/>
        <v>0</v>
      </c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5"/>
      <c r="U167" s="5"/>
      <c r="V167" s="5"/>
    </row>
    <row r="168" spans="1:22" x14ac:dyDescent="0.2">
      <c r="A168" s="2"/>
      <c r="B168" s="4"/>
      <c r="C168" s="4"/>
      <c r="D168" s="4"/>
      <c r="E168" s="4"/>
      <c r="F168" s="4">
        <f t="shared" si="22"/>
        <v>0</v>
      </c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5"/>
    </row>
    <row r="169" spans="1:22" x14ac:dyDescent="0.2">
      <c r="A169" s="2"/>
      <c r="B169" s="4"/>
      <c r="C169" s="4"/>
      <c r="D169" s="4"/>
      <c r="E169" s="4"/>
      <c r="F169" s="4">
        <f t="shared" ref="F169:F187" si="23">E169+F170</f>
        <v>0</v>
      </c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5"/>
    </row>
    <row r="170" spans="1:22" x14ac:dyDescent="0.2">
      <c r="A170" s="2"/>
      <c r="B170" s="4"/>
      <c r="C170" s="4"/>
      <c r="D170" s="4"/>
      <c r="E170" s="4"/>
      <c r="F170" s="4">
        <f t="shared" si="23"/>
        <v>0</v>
      </c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5"/>
    </row>
    <row r="171" spans="1:22" x14ac:dyDescent="0.2">
      <c r="A171" s="2"/>
      <c r="B171" s="4"/>
      <c r="C171" s="4"/>
      <c r="D171" s="4"/>
      <c r="E171" s="4"/>
      <c r="F171" s="4">
        <f t="shared" si="23"/>
        <v>0</v>
      </c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5"/>
    </row>
    <row r="172" spans="1:22" x14ac:dyDescent="0.2">
      <c r="A172" s="2"/>
      <c r="B172" s="4"/>
      <c r="C172" s="4"/>
      <c r="D172" s="4"/>
      <c r="E172" s="4"/>
      <c r="F172" s="4">
        <f t="shared" si="23"/>
        <v>0</v>
      </c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5"/>
    </row>
    <row r="173" spans="1:22" x14ac:dyDescent="0.2">
      <c r="A173" s="2"/>
      <c r="B173" s="4"/>
      <c r="C173" s="4"/>
      <c r="D173" s="4"/>
      <c r="E173" s="4"/>
      <c r="F173" s="4">
        <f t="shared" si="23"/>
        <v>0</v>
      </c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5"/>
    </row>
    <row r="174" spans="1:22" x14ac:dyDescent="0.2">
      <c r="A174" s="2"/>
      <c r="B174" s="4"/>
      <c r="C174" s="4"/>
      <c r="D174" s="4"/>
      <c r="E174" s="4"/>
      <c r="F174" s="4">
        <f t="shared" si="23"/>
        <v>0</v>
      </c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5"/>
    </row>
    <row r="175" spans="1:22" x14ac:dyDescent="0.2">
      <c r="A175" s="2"/>
      <c r="B175" s="4"/>
      <c r="C175" s="4"/>
      <c r="D175" s="4"/>
      <c r="E175" s="4"/>
      <c r="F175" s="4">
        <f t="shared" si="23"/>
        <v>0</v>
      </c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5"/>
    </row>
    <row r="176" spans="1:22" x14ac:dyDescent="0.2">
      <c r="A176" s="2"/>
      <c r="B176" s="4"/>
      <c r="C176" s="4"/>
      <c r="D176" s="4"/>
      <c r="E176" s="4"/>
      <c r="F176" s="4">
        <f t="shared" si="23"/>
        <v>0</v>
      </c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5"/>
    </row>
    <row r="177" spans="1:22" x14ac:dyDescent="0.2">
      <c r="A177" s="2"/>
      <c r="B177" s="4"/>
      <c r="C177" s="4"/>
      <c r="D177" s="4"/>
      <c r="E177" s="4"/>
      <c r="F177" s="4">
        <f t="shared" si="23"/>
        <v>0</v>
      </c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5"/>
      <c r="U177" s="5"/>
      <c r="V177" s="5"/>
    </row>
    <row r="178" spans="1:22" x14ac:dyDescent="0.2">
      <c r="A178" s="2"/>
      <c r="B178" s="4"/>
      <c r="C178" s="4"/>
      <c r="D178" s="4"/>
      <c r="E178" s="4"/>
      <c r="F178" s="4">
        <f t="shared" si="23"/>
        <v>0</v>
      </c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5"/>
      <c r="U178" s="5"/>
      <c r="V178" s="5"/>
    </row>
    <row r="179" spans="1:22" x14ac:dyDescent="0.2">
      <c r="A179" s="2"/>
      <c r="B179" s="4"/>
      <c r="C179" s="4"/>
      <c r="D179" s="4"/>
      <c r="E179" s="4"/>
      <c r="F179" s="4">
        <f t="shared" si="23"/>
        <v>0</v>
      </c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5"/>
      <c r="U179" s="5"/>
      <c r="V179" s="5"/>
    </row>
    <row r="180" spans="1:22" x14ac:dyDescent="0.2">
      <c r="A180" s="2"/>
      <c r="B180" s="4"/>
      <c r="C180" s="4"/>
      <c r="D180" s="4"/>
      <c r="E180" s="4"/>
      <c r="F180" s="4">
        <f t="shared" si="23"/>
        <v>0</v>
      </c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5"/>
      <c r="U180" s="5"/>
      <c r="V180" s="5"/>
    </row>
    <row r="181" spans="1:22" x14ac:dyDescent="0.2">
      <c r="A181" s="2"/>
      <c r="B181" s="4"/>
      <c r="C181" s="4"/>
      <c r="D181" s="4"/>
      <c r="E181" s="4"/>
      <c r="F181" s="4">
        <f t="shared" si="23"/>
        <v>0</v>
      </c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5"/>
      <c r="U181" s="5"/>
      <c r="V181" s="5"/>
    </row>
    <row r="182" spans="1:22" x14ac:dyDescent="0.2">
      <c r="A182" s="2"/>
      <c r="B182" s="4"/>
      <c r="C182" s="4"/>
      <c r="D182" s="4"/>
      <c r="E182" s="4"/>
      <c r="F182" s="4">
        <f t="shared" si="23"/>
        <v>0</v>
      </c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5"/>
      <c r="U182" s="5"/>
      <c r="V182" s="5"/>
    </row>
    <row r="183" spans="1:22" x14ac:dyDescent="0.2">
      <c r="A183" s="2"/>
      <c r="B183" s="4"/>
      <c r="C183" s="4"/>
      <c r="D183" s="4"/>
      <c r="E183" s="4"/>
      <c r="F183" s="4">
        <f t="shared" si="23"/>
        <v>0</v>
      </c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5"/>
      <c r="U183" s="5"/>
      <c r="V183" s="5"/>
    </row>
    <row r="184" spans="1:22" x14ac:dyDescent="0.2">
      <c r="A184" s="2"/>
      <c r="B184" s="4"/>
      <c r="C184" s="4"/>
      <c r="D184" s="4"/>
      <c r="E184" s="4"/>
      <c r="F184" s="4">
        <f t="shared" si="23"/>
        <v>0</v>
      </c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5"/>
      <c r="U184" s="5"/>
      <c r="V184" s="5"/>
    </row>
    <row r="185" spans="1:22" x14ac:dyDescent="0.2">
      <c r="A185" s="2"/>
      <c r="B185" s="4"/>
      <c r="C185" s="4"/>
      <c r="D185" s="4"/>
      <c r="E185" s="4"/>
      <c r="F185" s="4">
        <f t="shared" si="23"/>
        <v>0</v>
      </c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5"/>
      <c r="U185" s="5"/>
      <c r="V185" s="8"/>
    </row>
    <row r="186" spans="1:22" x14ac:dyDescent="0.2">
      <c r="A186" s="2"/>
      <c r="B186" s="4"/>
      <c r="C186" s="4"/>
      <c r="D186" s="4"/>
      <c r="E186" s="4"/>
      <c r="F186" s="4">
        <f t="shared" si="23"/>
        <v>0</v>
      </c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5"/>
      <c r="U186" s="5"/>
      <c r="V186" s="8"/>
    </row>
    <row r="187" spans="1:22" x14ac:dyDescent="0.2">
      <c r="A187" s="2"/>
      <c r="B187" s="4"/>
      <c r="C187" s="4"/>
      <c r="D187" s="4"/>
      <c r="E187" s="4"/>
      <c r="F187" s="4">
        <f t="shared" si="23"/>
        <v>0</v>
      </c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5"/>
      <c r="U187" s="5"/>
      <c r="V187" s="8"/>
    </row>
    <row r="188" spans="1:22" x14ac:dyDescent="0.2">
      <c r="A188" s="6"/>
      <c r="B188" s="4"/>
      <c r="C188" s="4"/>
      <c r="D188" s="4"/>
      <c r="E188" s="4"/>
      <c r="F188" s="4">
        <f>E188+F189</f>
        <v>0</v>
      </c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5"/>
      <c r="U188" s="5"/>
      <c r="V188" s="8"/>
    </row>
    <row r="189" spans="1:22" x14ac:dyDescent="0.2">
      <c r="A189" s="6"/>
      <c r="B189" s="4"/>
      <c r="C189" s="4"/>
      <c r="D189" s="4"/>
      <c r="E189" s="4"/>
      <c r="F189" s="4">
        <f>E189</f>
        <v>0</v>
      </c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5"/>
      <c r="U189" s="5"/>
      <c r="V189" s="8"/>
    </row>
    <row r="190" spans="1:22" x14ac:dyDescent="0.2">
      <c r="A190" s="6"/>
      <c r="B190" s="4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5"/>
      <c r="U190" s="5"/>
      <c r="V190" s="8"/>
    </row>
    <row r="191" spans="1:22" x14ac:dyDescent="0.2">
      <c r="A191" s="6"/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5"/>
      <c r="U191" s="5"/>
      <c r="V191" s="8"/>
    </row>
    <row r="192" spans="1:22" x14ac:dyDescent="0.2">
      <c r="A192" s="6"/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5"/>
      <c r="U192" s="5"/>
      <c r="V192" s="8"/>
    </row>
    <row r="193" spans="1:22" x14ac:dyDescent="0.2">
      <c r="A193" s="2"/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5"/>
      <c r="U193" s="5"/>
      <c r="V193" s="8"/>
    </row>
    <row r="194" spans="1:22" x14ac:dyDescent="0.2">
      <c r="A194" s="2"/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5"/>
      <c r="U194" s="5"/>
      <c r="V194" s="8"/>
    </row>
    <row r="195" spans="1:22" x14ac:dyDescent="0.2">
      <c r="A195" s="2"/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5"/>
      <c r="U195" s="5"/>
      <c r="V195" s="8"/>
    </row>
    <row r="196" spans="1:22" x14ac:dyDescent="0.2">
      <c r="A196" s="2"/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5"/>
      <c r="U196" s="5"/>
      <c r="V196" s="8"/>
    </row>
    <row r="197" spans="1:22" x14ac:dyDescent="0.2">
      <c r="A197" s="2"/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5"/>
      <c r="U197" s="5"/>
      <c r="V197" s="8"/>
    </row>
    <row r="223" spans="1:3" x14ac:dyDescent="0.2">
      <c r="A223" t="e" cm="1">
        <f t="array" aca="1" ref="A223" ca="1">INDIRECT("'" &amp; E1 &amp; "'!$A$2:$A$66")</f>
        <v>#REF!</v>
      </c>
      <c r="B223" t="e" cm="1">
        <f t="array" aca="1" ref="B223" ca="1">INDIRECT("'" &amp; E1 &amp; "'!$B$2:$B$66")</f>
        <v>#REF!</v>
      </c>
      <c r="C223" t="e" cm="1">
        <f t="array" aca="1" ref="C223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683503-F156-7844-820D-9A117F07E547}">
  <sheetPr codeName="Sheet32"/>
  <dimension ref="A1:W223"/>
  <sheetViews>
    <sheetView topLeftCell="B1" workbookViewId="0">
      <pane ySplit="2" topLeftCell="A3" activePane="bottomLeft" state="frozen"/>
      <selection activeCell="F17" sqref="F17"/>
      <selection pane="bottomLeft" activeCell="F17" sqref="F17"/>
    </sheetView>
  </sheetViews>
  <sheetFormatPr baseColWidth="10" defaultRowHeight="16" x14ac:dyDescent="0.2"/>
  <cols>
    <col min="1" max="1" width="21.1640625" customWidth="1"/>
    <col min="2" max="2" width="14.83203125" customWidth="1"/>
    <col min="3" max="3" width="14" customWidth="1"/>
    <col min="4" max="4" width="15.5" customWidth="1"/>
    <col min="5" max="5" width="18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6.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252</v>
      </c>
      <c r="U2" s="1" t="s">
        <v>253</v>
      </c>
      <c r="V2" s="1" t="s">
        <v>236</v>
      </c>
    </row>
    <row r="3" spans="1:22" x14ac:dyDescent="0.2">
      <c r="A3" s="16" t="s">
        <v>357</v>
      </c>
      <c r="B3" s="4">
        <v>634700</v>
      </c>
      <c r="C3" s="4">
        <v>1493500</v>
      </c>
      <c r="D3" s="4">
        <v>-858800</v>
      </c>
      <c r="E3" s="4">
        <v>-27601790000</v>
      </c>
      <c r="F3" s="4">
        <f t="shared" ref="F3:F11" si="0">E3+F4</f>
        <v>111655445283</v>
      </c>
      <c r="G3" s="4">
        <v>59500</v>
      </c>
      <c r="H3" s="4">
        <v>5000</v>
      </c>
      <c r="I3" s="4">
        <v>54500</v>
      </c>
      <c r="J3" s="4">
        <v>1753360000</v>
      </c>
      <c r="K3" s="4">
        <f t="shared" ref="K3:K11" si="1">K4+J3</f>
        <v>-14862731000</v>
      </c>
      <c r="L3" s="4">
        <v>5504</v>
      </c>
      <c r="M3" s="4">
        <v>5263</v>
      </c>
      <c r="N3" s="4">
        <v>603</v>
      </c>
      <c r="O3" s="4">
        <v>589</v>
      </c>
      <c r="P3" s="4">
        <v>8552300</v>
      </c>
      <c r="Q3" s="4">
        <v>8278200</v>
      </c>
      <c r="R3" s="5">
        <v>3.2000000000000002E-3</v>
      </c>
      <c r="S3" s="4">
        <v>17973700</v>
      </c>
      <c r="T3" s="4">
        <f t="shared" ref="T3:T38" si="2">AVERAGE(S4:S13)</f>
        <v>22465660</v>
      </c>
      <c r="U3" s="4">
        <f t="shared" ref="U3:U11" si="3">MIN(S4:S8)</f>
        <v>18671400</v>
      </c>
      <c r="V3" s="5">
        <v>2.6099999999999998E-2</v>
      </c>
    </row>
    <row r="4" spans="1:22" x14ac:dyDescent="0.2">
      <c r="A4" s="16" t="s">
        <v>356</v>
      </c>
      <c r="B4" s="4">
        <v>371600</v>
      </c>
      <c r="C4" s="4">
        <v>1714000</v>
      </c>
      <c r="D4" s="4">
        <v>-1342400</v>
      </c>
      <c r="E4" s="4">
        <v>-43434860000</v>
      </c>
      <c r="F4" s="4">
        <f t="shared" si="0"/>
        <v>139257235283</v>
      </c>
      <c r="G4" s="4">
        <v>0</v>
      </c>
      <c r="H4" s="4">
        <v>0</v>
      </c>
      <c r="I4" s="4">
        <v>0</v>
      </c>
      <c r="J4" s="4">
        <v>-43468720000</v>
      </c>
      <c r="K4" s="4">
        <f t="shared" si="1"/>
        <v>-16616091000</v>
      </c>
      <c r="L4" s="4">
        <v>6602</v>
      </c>
      <c r="M4" s="4">
        <v>6341</v>
      </c>
      <c r="N4" s="4">
        <v>807</v>
      </c>
      <c r="O4" s="4">
        <v>674</v>
      </c>
      <c r="P4" s="4">
        <v>12365800</v>
      </c>
      <c r="Q4" s="4">
        <v>9985600</v>
      </c>
      <c r="R4" s="5">
        <v>-6.1999999999999998E-3</v>
      </c>
      <c r="S4" s="4">
        <v>24872100</v>
      </c>
      <c r="T4" s="4">
        <f t="shared" si="2"/>
        <v>22438640</v>
      </c>
      <c r="U4" s="4">
        <f t="shared" si="3"/>
        <v>16886600</v>
      </c>
      <c r="V4" s="5">
        <v>4.0999999999999995E-2</v>
      </c>
    </row>
    <row r="5" spans="1:22" x14ac:dyDescent="0.2">
      <c r="A5" s="16" t="s">
        <v>355</v>
      </c>
      <c r="B5" s="4">
        <v>2694259</v>
      </c>
      <c r="C5" s="4">
        <v>1784010</v>
      </c>
      <c r="D5" s="4">
        <v>910249</v>
      </c>
      <c r="E5" s="4">
        <v>29586730000</v>
      </c>
      <c r="F5" s="4">
        <f t="shared" si="0"/>
        <v>182692095283</v>
      </c>
      <c r="G5" s="4">
        <v>0</v>
      </c>
      <c r="H5" s="4">
        <v>0</v>
      </c>
      <c r="I5" s="4">
        <v>0</v>
      </c>
      <c r="J5" s="4">
        <v>-43468720000</v>
      </c>
      <c r="K5" s="4">
        <f t="shared" si="1"/>
        <v>26852629000</v>
      </c>
      <c r="L5" s="4">
        <v>9029</v>
      </c>
      <c r="M5" s="4">
        <v>9840</v>
      </c>
      <c r="N5" s="4">
        <v>1164</v>
      </c>
      <c r="O5" s="4">
        <v>1023</v>
      </c>
      <c r="P5" s="4">
        <v>15510600</v>
      </c>
      <c r="Q5" s="4">
        <v>14370300</v>
      </c>
      <c r="R5" s="5">
        <v>1.26E-2</v>
      </c>
      <c r="S5" s="4">
        <v>31924800</v>
      </c>
      <c r="T5" s="4">
        <f t="shared" si="2"/>
        <v>23727350</v>
      </c>
      <c r="U5" s="4">
        <f t="shared" si="3"/>
        <v>12618800</v>
      </c>
      <c r="V5" s="5">
        <v>5.0900000000000001E-2</v>
      </c>
    </row>
    <row r="6" spans="1:22" x14ac:dyDescent="0.2">
      <c r="A6" s="16" t="s">
        <v>354</v>
      </c>
      <c r="B6" s="4">
        <v>262100</v>
      </c>
      <c r="C6" s="4">
        <v>1210000</v>
      </c>
      <c r="D6" s="4">
        <v>-947900</v>
      </c>
      <c r="E6" s="4">
        <v>-31672120000</v>
      </c>
      <c r="F6" s="4">
        <f t="shared" si="0"/>
        <v>153105365283</v>
      </c>
      <c r="G6" s="4">
        <v>0</v>
      </c>
      <c r="H6" s="4">
        <v>0</v>
      </c>
      <c r="I6" s="4">
        <v>0</v>
      </c>
      <c r="J6" s="4">
        <v>-8478195000</v>
      </c>
      <c r="K6" s="4">
        <f t="shared" si="1"/>
        <v>70321349000</v>
      </c>
      <c r="L6" s="4">
        <v>5163</v>
      </c>
      <c r="M6" s="4">
        <v>10054</v>
      </c>
      <c r="N6" s="4">
        <v>482</v>
      </c>
      <c r="O6" s="4">
        <v>1068</v>
      </c>
      <c r="P6" s="4">
        <v>6904800</v>
      </c>
      <c r="Q6" s="4">
        <v>15420100</v>
      </c>
      <c r="R6" s="5">
        <v>-5.6600000000000004E-2</v>
      </c>
      <c r="S6" s="4">
        <v>27588400</v>
      </c>
      <c r="T6" s="4">
        <f t="shared" si="2"/>
        <v>23918570</v>
      </c>
      <c r="U6" s="4">
        <f t="shared" si="3"/>
        <v>12618800</v>
      </c>
      <c r="V6" s="5">
        <v>5.0799999999999998E-2</v>
      </c>
    </row>
    <row r="7" spans="1:22" x14ac:dyDescent="0.2">
      <c r="A7" s="16" t="s">
        <v>353</v>
      </c>
      <c r="B7" s="4">
        <v>559264</v>
      </c>
      <c r="C7" s="4">
        <v>528960</v>
      </c>
      <c r="D7" s="4">
        <v>30304</v>
      </c>
      <c r="E7" s="4">
        <v>852280000</v>
      </c>
      <c r="F7" s="4">
        <f t="shared" si="0"/>
        <v>184777485283</v>
      </c>
      <c r="G7" s="4">
        <v>0</v>
      </c>
      <c r="H7" s="4">
        <v>0</v>
      </c>
      <c r="I7" s="4">
        <v>0</v>
      </c>
      <c r="J7" s="4">
        <v>-499600000</v>
      </c>
      <c r="K7" s="4">
        <f t="shared" si="1"/>
        <v>78799544000</v>
      </c>
      <c r="L7" s="4">
        <v>4823</v>
      </c>
      <c r="M7" s="4">
        <v>5826</v>
      </c>
      <c r="N7" s="4">
        <v>636</v>
      </c>
      <c r="O7" s="4">
        <v>702</v>
      </c>
      <c r="P7" s="4">
        <v>7894500</v>
      </c>
      <c r="Q7" s="4">
        <v>9753600</v>
      </c>
      <c r="R7" s="5">
        <v>3.0000000000000001E-3</v>
      </c>
      <c r="S7" s="4">
        <v>18671400</v>
      </c>
      <c r="T7" s="4">
        <f t="shared" si="2"/>
        <v>24885010</v>
      </c>
      <c r="U7" s="4">
        <f t="shared" si="3"/>
        <v>12618800</v>
      </c>
      <c r="V7" s="5">
        <v>3.2599999999999997E-2</v>
      </c>
    </row>
    <row r="8" spans="1:22" x14ac:dyDescent="0.2">
      <c r="A8" s="16" t="s">
        <v>352</v>
      </c>
      <c r="B8" s="4">
        <v>5170000</v>
      </c>
      <c r="C8" s="4">
        <v>188700</v>
      </c>
      <c r="D8" s="4">
        <v>4981300</v>
      </c>
      <c r="E8" s="4">
        <v>165655590000</v>
      </c>
      <c r="F8" s="4">
        <f t="shared" si="0"/>
        <v>183925205283</v>
      </c>
      <c r="G8" s="4">
        <v>84000</v>
      </c>
      <c r="H8" s="4">
        <v>159000</v>
      </c>
      <c r="I8" s="4">
        <v>-75000</v>
      </c>
      <c r="J8" s="4">
        <v>-2508755000</v>
      </c>
      <c r="K8" s="4">
        <f t="shared" si="1"/>
        <v>79299144000</v>
      </c>
      <c r="L8" s="4">
        <v>7613</v>
      </c>
      <c r="M8" s="4">
        <v>6428</v>
      </c>
      <c r="N8" s="4">
        <v>1098</v>
      </c>
      <c r="O8" s="4">
        <v>895</v>
      </c>
      <c r="P8" s="4">
        <v>14598400</v>
      </c>
      <c r="Q8" s="4">
        <v>10980800</v>
      </c>
      <c r="R8" s="5">
        <v>4.0399999999999998E-2</v>
      </c>
      <c r="S8" s="4">
        <v>26743300</v>
      </c>
      <c r="T8" s="4">
        <f t="shared" si="2"/>
        <v>30103900</v>
      </c>
      <c r="U8" s="4">
        <f t="shared" si="3"/>
        <v>12618800</v>
      </c>
      <c r="V8" s="5">
        <v>5.1699999999999996E-2</v>
      </c>
    </row>
    <row r="9" spans="1:22" x14ac:dyDescent="0.2">
      <c r="A9" s="16" t="s">
        <v>351</v>
      </c>
      <c r="B9" s="4">
        <v>33300</v>
      </c>
      <c r="C9" s="4">
        <v>324200</v>
      </c>
      <c r="D9" s="4">
        <v>-290900</v>
      </c>
      <c r="E9" s="4">
        <v>-9383940000</v>
      </c>
      <c r="F9" s="4">
        <f t="shared" si="0"/>
        <v>18269615283</v>
      </c>
      <c r="G9" s="4">
        <v>0</v>
      </c>
      <c r="H9" s="4">
        <v>0</v>
      </c>
      <c r="I9" s="4">
        <v>0</v>
      </c>
      <c r="J9" s="4">
        <v>-11156645000</v>
      </c>
      <c r="K9" s="4">
        <f t="shared" si="1"/>
        <v>81807899000</v>
      </c>
      <c r="L9" s="4">
        <v>4226</v>
      </c>
      <c r="M9" s="4">
        <v>6714</v>
      </c>
      <c r="N9" s="4">
        <v>479</v>
      </c>
      <c r="O9" s="4">
        <v>614</v>
      </c>
      <c r="P9" s="4">
        <v>6418900</v>
      </c>
      <c r="Q9" s="4">
        <v>9098700</v>
      </c>
      <c r="R9" s="5">
        <v>-1.55E-2</v>
      </c>
      <c r="S9" s="4">
        <v>16886600</v>
      </c>
      <c r="T9" s="4">
        <f t="shared" si="2"/>
        <v>35431300</v>
      </c>
      <c r="U9" s="4">
        <f t="shared" si="3"/>
        <v>12618800</v>
      </c>
      <c r="V9" s="5">
        <v>2.29E-2</v>
      </c>
    </row>
    <row r="10" spans="1:22" x14ac:dyDescent="0.2">
      <c r="A10" s="16" t="s">
        <v>350</v>
      </c>
      <c r="B10" s="4">
        <v>25200</v>
      </c>
      <c r="C10" s="4">
        <v>939700</v>
      </c>
      <c r="D10" s="4">
        <v>-914500</v>
      </c>
      <c r="E10" s="4">
        <v>-29998124898</v>
      </c>
      <c r="F10" s="4">
        <f t="shared" si="0"/>
        <v>27653555283</v>
      </c>
      <c r="G10" s="4">
        <v>0</v>
      </c>
      <c r="H10" s="4">
        <v>0</v>
      </c>
      <c r="I10" s="4">
        <v>0</v>
      </c>
      <c r="J10" s="4">
        <v>-11156645000</v>
      </c>
      <c r="K10" s="4">
        <f t="shared" si="1"/>
        <v>92964544000</v>
      </c>
      <c r="L10" s="4">
        <v>2826</v>
      </c>
      <c r="M10" s="4">
        <v>3275</v>
      </c>
      <c r="N10" s="4">
        <v>331</v>
      </c>
      <c r="O10" s="4">
        <v>445</v>
      </c>
      <c r="P10" s="4">
        <v>4762000</v>
      </c>
      <c r="Q10" s="4">
        <v>6787400</v>
      </c>
      <c r="R10" s="5">
        <v>-1.5E-3</v>
      </c>
      <c r="S10" s="4">
        <v>12618800</v>
      </c>
      <c r="T10" s="4">
        <f t="shared" si="2"/>
        <v>37697570</v>
      </c>
      <c r="U10" s="4">
        <f t="shared" si="3"/>
        <v>17271700</v>
      </c>
      <c r="V10" s="5">
        <v>1.3600000000000001E-2</v>
      </c>
    </row>
    <row r="11" spans="1:22" x14ac:dyDescent="0.2">
      <c r="A11" s="16" t="s">
        <v>349</v>
      </c>
      <c r="B11" s="4">
        <v>590100</v>
      </c>
      <c r="C11" s="4">
        <v>438300</v>
      </c>
      <c r="D11" s="4">
        <v>151800</v>
      </c>
      <c r="E11" s="4">
        <v>5326650000</v>
      </c>
      <c r="F11" s="4">
        <f t="shared" si="0"/>
        <v>57651680181</v>
      </c>
      <c r="G11" s="4">
        <v>105200</v>
      </c>
      <c r="H11" s="4">
        <v>44600</v>
      </c>
      <c r="I11" s="4">
        <v>60600</v>
      </c>
      <c r="J11" s="4">
        <v>2034610000</v>
      </c>
      <c r="K11" s="4">
        <f t="shared" si="1"/>
        <v>104121189000</v>
      </c>
      <c r="L11" s="4">
        <v>6894</v>
      </c>
      <c r="M11" s="4">
        <v>6044</v>
      </c>
      <c r="N11" s="4">
        <v>902</v>
      </c>
      <c r="O11" s="4">
        <v>687</v>
      </c>
      <c r="P11" s="4">
        <v>12436200</v>
      </c>
      <c r="Q11" s="4">
        <v>9381200</v>
      </c>
      <c r="R11" s="5">
        <v>2.5099999999999997E-2</v>
      </c>
      <c r="S11" s="4">
        <v>22478000</v>
      </c>
      <c r="T11" s="4">
        <f t="shared" si="2"/>
        <v>36956000</v>
      </c>
      <c r="U11" s="4">
        <f t="shared" si="3"/>
        <v>17271700</v>
      </c>
      <c r="V11" s="5">
        <v>5.2300000000000006E-2</v>
      </c>
    </row>
    <row r="12" spans="1:22" x14ac:dyDescent="0.2">
      <c r="A12" s="16" t="s">
        <v>348</v>
      </c>
      <c r="B12" s="4">
        <v>775300</v>
      </c>
      <c r="C12" s="4">
        <v>448700</v>
      </c>
      <c r="D12" s="4">
        <v>326600</v>
      </c>
      <c r="E12" s="4">
        <v>10631620000</v>
      </c>
      <c r="F12" s="4">
        <f t="shared" ref="F12:F38" si="4">E12+F13</f>
        <v>52325030181</v>
      </c>
      <c r="G12" s="4">
        <v>297000</v>
      </c>
      <c r="H12" s="4">
        <v>10000</v>
      </c>
      <c r="I12" s="4">
        <v>287000</v>
      </c>
      <c r="J12" s="4">
        <v>9176050000</v>
      </c>
      <c r="K12" s="4">
        <f t="shared" ref="K12:K38" si="5">K13+J12</f>
        <v>102086579000</v>
      </c>
      <c r="L12" s="4">
        <v>4834</v>
      </c>
      <c r="M12" s="4">
        <v>4467</v>
      </c>
      <c r="N12" s="4">
        <v>585</v>
      </c>
      <c r="O12" s="4">
        <v>520</v>
      </c>
      <c r="P12" s="4">
        <v>8219400</v>
      </c>
      <c r="Q12" s="4">
        <v>7950200</v>
      </c>
      <c r="R12" s="5">
        <v>-1.5E-3</v>
      </c>
      <c r="S12" s="4">
        <v>17271700</v>
      </c>
      <c r="T12" s="4">
        <f t="shared" si="2"/>
        <v>36626120</v>
      </c>
      <c r="U12" s="4">
        <f t="shared" ref="U12:U38" si="6">MIN(S13:S17)</f>
        <v>24601900</v>
      </c>
      <c r="V12" s="5">
        <v>3.8300000000000001E-2</v>
      </c>
    </row>
    <row r="13" spans="1:22" x14ac:dyDescent="0.2">
      <c r="A13" s="16" t="s">
        <v>347</v>
      </c>
      <c r="B13" s="4">
        <v>392578</v>
      </c>
      <c r="C13" s="4">
        <v>378865</v>
      </c>
      <c r="D13" s="4">
        <v>13713</v>
      </c>
      <c r="E13" s="4">
        <v>372440000</v>
      </c>
      <c r="F13" s="4">
        <f t="shared" si="4"/>
        <v>41693410181</v>
      </c>
      <c r="G13" s="4">
        <v>388000</v>
      </c>
      <c r="H13" s="4">
        <v>36000</v>
      </c>
      <c r="I13" s="4">
        <v>352000</v>
      </c>
      <c r="J13" s="4">
        <v>11248480000</v>
      </c>
      <c r="K13" s="4">
        <f t="shared" si="5"/>
        <v>92910529000</v>
      </c>
      <c r="L13" s="4">
        <v>6585</v>
      </c>
      <c r="M13" s="4">
        <v>7417</v>
      </c>
      <c r="N13" s="4">
        <v>762</v>
      </c>
      <c r="O13" s="4">
        <v>954</v>
      </c>
      <c r="P13" s="4">
        <v>11312600</v>
      </c>
      <c r="Q13" s="4">
        <v>12882500</v>
      </c>
      <c r="R13" s="5">
        <v>1.6000000000000001E-3</v>
      </c>
      <c r="S13" s="4">
        <v>25601500</v>
      </c>
      <c r="T13" s="4">
        <f t="shared" si="2"/>
        <v>35926070</v>
      </c>
      <c r="U13" s="4">
        <f t="shared" si="6"/>
        <v>24601900</v>
      </c>
      <c r="V13" s="5">
        <v>3.9399999999999998E-2</v>
      </c>
    </row>
    <row r="14" spans="1:22" x14ac:dyDescent="0.2">
      <c r="A14" s="16" t="s">
        <v>340</v>
      </c>
      <c r="B14" s="4">
        <v>256296</v>
      </c>
      <c r="C14" s="4">
        <v>2715500</v>
      </c>
      <c r="D14" s="4">
        <v>-2459204</v>
      </c>
      <c r="E14" s="4">
        <v>-78144540000</v>
      </c>
      <c r="F14" s="4">
        <f t="shared" si="4"/>
        <v>41320970181</v>
      </c>
      <c r="G14" s="4">
        <v>0</v>
      </c>
      <c r="H14" s="4">
        <v>0</v>
      </c>
      <c r="I14" s="4">
        <v>0</v>
      </c>
      <c r="J14" s="4">
        <v>621025000</v>
      </c>
      <c r="K14" s="4">
        <f t="shared" si="5"/>
        <v>81662049000</v>
      </c>
      <c r="L14" s="4">
        <v>6265</v>
      </c>
      <c r="M14" s="4">
        <v>8887</v>
      </c>
      <c r="N14" s="4">
        <v>630</v>
      </c>
      <c r="O14" s="4">
        <v>927</v>
      </c>
      <c r="P14" s="4">
        <v>8947400</v>
      </c>
      <c r="Q14" s="4">
        <v>13752600</v>
      </c>
      <c r="R14" s="5">
        <v>7.9000000000000008E-3</v>
      </c>
      <c r="S14" s="4">
        <v>24601900</v>
      </c>
      <c r="T14" s="4">
        <f t="shared" si="2"/>
        <v>36678710</v>
      </c>
      <c r="U14" s="4">
        <f t="shared" si="6"/>
        <v>28335800</v>
      </c>
      <c r="V14" s="5">
        <v>3.8699999999999998E-2</v>
      </c>
    </row>
    <row r="15" spans="1:22" x14ac:dyDescent="0.2">
      <c r="A15" s="16" t="s">
        <v>339</v>
      </c>
      <c r="B15" s="4">
        <v>1263300</v>
      </c>
      <c r="C15" s="4">
        <v>6092821</v>
      </c>
      <c r="D15" s="4">
        <v>-4829521</v>
      </c>
      <c r="E15" s="4">
        <v>-146880910000</v>
      </c>
      <c r="F15" s="4">
        <f t="shared" si="4"/>
        <v>119465510181</v>
      </c>
      <c r="G15" s="4">
        <v>1725000</v>
      </c>
      <c r="H15" s="4">
        <v>0</v>
      </c>
      <c r="I15" s="4">
        <v>1725000</v>
      </c>
      <c r="J15" s="4">
        <v>52235510000</v>
      </c>
      <c r="K15" s="4">
        <f t="shared" si="5"/>
        <v>81041024000</v>
      </c>
      <c r="L15" s="4">
        <v>13129</v>
      </c>
      <c r="M15" s="4">
        <v>10076</v>
      </c>
      <c r="N15" s="4">
        <v>1620</v>
      </c>
      <c r="O15" s="4">
        <v>1266</v>
      </c>
      <c r="P15" s="4">
        <v>23951900</v>
      </c>
      <c r="Q15" s="4">
        <v>19475800</v>
      </c>
      <c r="R15" s="5">
        <v>4.2800000000000005E-2</v>
      </c>
      <c r="S15" s="4">
        <v>44811900</v>
      </c>
      <c r="T15" s="4">
        <f t="shared" si="2"/>
        <v>35088540</v>
      </c>
      <c r="U15" s="4">
        <f t="shared" si="6"/>
        <v>28335800</v>
      </c>
      <c r="V15" s="5">
        <v>6.8600000000000008E-2</v>
      </c>
    </row>
    <row r="16" spans="1:22" x14ac:dyDescent="0.2">
      <c r="A16" s="16" t="s">
        <v>338</v>
      </c>
      <c r="B16" s="4">
        <v>1843500</v>
      </c>
      <c r="C16" s="4">
        <v>2072025</v>
      </c>
      <c r="D16" s="4">
        <v>-228525</v>
      </c>
      <c r="E16" s="4">
        <v>-6867740000</v>
      </c>
      <c r="F16" s="4">
        <f t="shared" si="4"/>
        <v>266346420181</v>
      </c>
      <c r="G16" s="4">
        <v>0</v>
      </c>
      <c r="H16" s="4">
        <v>0</v>
      </c>
      <c r="I16" s="4">
        <v>0</v>
      </c>
      <c r="J16" s="4">
        <v>1537000000</v>
      </c>
      <c r="K16" s="4">
        <f t="shared" si="5"/>
        <v>28805514000</v>
      </c>
      <c r="L16" s="4">
        <v>8786</v>
      </c>
      <c r="M16" s="4">
        <v>7877</v>
      </c>
      <c r="N16" s="4">
        <v>1016</v>
      </c>
      <c r="O16" s="4">
        <v>920</v>
      </c>
      <c r="P16" s="4">
        <v>14887500</v>
      </c>
      <c r="Q16" s="4">
        <v>13335900</v>
      </c>
      <c r="R16" s="5">
        <v>1.6799999999999999E-2</v>
      </c>
      <c r="S16" s="4">
        <v>29500600</v>
      </c>
      <c r="T16" s="4">
        <f t="shared" si="2"/>
        <v>34527320</v>
      </c>
      <c r="U16" s="4">
        <f t="shared" si="6"/>
        <v>15062300</v>
      </c>
      <c r="V16" s="5">
        <v>4.0599999999999997E-2</v>
      </c>
    </row>
    <row r="17" spans="1:22" x14ac:dyDescent="0.2">
      <c r="A17" s="16" t="s">
        <v>337</v>
      </c>
      <c r="B17" s="4">
        <v>661810</v>
      </c>
      <c r="C17" s="4">
        <v>1309400</v>
      </c>
      <c r="D17" s="4">
        <v>-647590</v>
      </c>
      <c r="E17" s="4">
        <v>-19514240000</v>
      </c>
      <c r="F17" s="4">
        <f t="shared" si="4"/>
        <v>273214160181</v>
      </c>
      <c r="G17" s="4">
        <v>0</v>
      </c>
      <c r="H17" s="4">
        <v>0</v>
      </c>
      <c r="I17" s="4">
        <v>0</v>
      </c>
      <c r="J17" s="4">
        <v>150100000</v>
      </c>
      <c r="K17" s="4">
        <f t="shared" si="5"/>
        <v>27268514000</v>
      </c>
      <c r="L17" s="4">
        <v>7712</v>
      </c>
      <c r="M17" s="4">
        <v>10286</v>
      </c>
      <c r="N17" s="4">
        <v>747</v>
      </c>
      <c r="O17" s="4">
        <v>996</v>
      </c>
      <c r="P17" s="4">
        <v>11328600</v>
      </c>
      <c r="Q17" s="4">
        <v>14799700</v>
      </c>
      <c r="R17" s="5">
        <v>-1.83E-2</v>
      </c>
      <c r="S17" s="4">
        <v>28335800</v>
      </c>
      <c r="T17" s="4">
        <f t="shared" si="2"/>
        <v>33606810</v>
      </c>
      <c r="U17" s="4">
        <f t="shared" si="6"/>
        <v>13972900</v>
      </c>
      <c r="V17" s="5">
        <v>3.4000000000000002E-2</v>
      </c>
    </row>
    <row r="18" spans="1:22" x14ac:dyDescent="0.2">
      <c r="A18" s="16" t="s">
        <v>336</v>
      </c>
      <c r="B18" s="4">
        <v>5377400</v>
      </c>
      <c r="C18" s="4">
        <v>928280</v>
      </c>
      <c r="D18" s="4">
        <v>4449120</v>
      </c>
      <c r="E18" s="4">
        <v>132142220000</v>
      </c>
      <c r="F18" s="4">
        <f t="shared" si="4"/>
        <v>292728400181</v>
      </c>
      <c r="G18" s="4">
        <v>0</v>
      </c>
      <c r="H18" s="4">
        <v>0</v>
      </c>
      <c r="I18" s="4">
        <v>0</v>
      </c>
      <c r="J18" s="4">
        <v>-3642750000</v>
      </c>
      <c r="K18" s="4">
        <f t="shared" si="5"/>
        <v>27118414000</v>
      </c>
      <c r="L18" s="4">
        <v>25116</v>
      </c>
      <c r="M18" s="4">
        <v>17138</v>
      </c>
      <c r="N18" s="4">
        <v>3017</v>
      </c>
      <c r="O18" s="4">
        <v>2056</v>
      </c>
      <c r="P18" s="4">
        <v>44824000</v>
      </c>
      <c r="Q18" s="4">
        <v>29500400</v>
      </c>
      <c r="R18" s="5">
        <v>6.8499999999999991E-2</v>
      </c>
      <c r="S18" s="4">
        <v>78932200</v>
      </c>
      <c r="T18" s="4">
        <f t="shared" si="2"/>
        <v>30652970</v>
      </c>
      <c r="U18" s="4">
        <f t="shared" si="6"/>
        <v>13972900</v>
      </c>
      <c r="V18" s="5">
        <v>5.4199999999999998E-2</v>
      </c>
    </row>
    <row r="19" spans="1:22" x14ac:dyDescent="0.2">
      <c r="A19" s="16" t="s">
        <v>335</v>
      </c>
      <c r="B19" s="4">
        <v>3819911</v>
      </c>
      <c r="C19" s="4">
        <v>347514</v>
      </c>
      <c r="D19" s="4">
        <v>3472397</v>
      </c>
      <c r="E19" s="4">
        <v>99700770000</v>
      </c>
      <c r="F19" s="4">
        <f t="shared" si="4"/>
        <v>160586180181</v>
      </c>
      <c r="G19" s="4">
        <v>0</v>
      </c>
      <c r="H19" s="4">
        <v>0</v>
      </c>
      <c r="I19" s="4">
        <v>0</v>
      </c>
      <c r="J19" s="4">
        <v>-17294300000</v>
      </c>
      <c r="K19" s="4">
        <f t="shared" si="5"/>
        <v>30761164000</v>
      </c>
      <c r="L19" s="4">
        <v>20972</v>
      </c>
      <c r="M19" s="4">
        <v>14727</v>
      </c>
      <c r="N19" s="4">
        <v>2805</v>
      </c>
      <c r="O19" s="4">
        <v>1801</v>
      </c>
      <c r="P19" s="4">
        <v>41589400</v>
      </c>
      <c r="Q19" s="4">
        <v>26959700</v>
      </c>
      <c r="R19" s="5">
        <v>3.6400000000000002E-2</v>
      </c>
      <c r="S19" s="4">
        <v>70160600</v>
      </c>
      <c r="T19" s="4">
        <f t="shared" si="2"/>
        <v>24978140</v>
      </c>
      <c r="U19" s="4">
        <f t="shared" si="6"/>
        <v>13972900</v>
      </c>
      <c r="V19" s="5">
        <v>0.05</v>
      </c>
    </row>
    <row r="20" spans="1:22" x14ac:dyDescent="0.2">
      <c r="A20" s="16" t="s">
        <v>334</v>
      </c>
      <c r="B20" s="4">
        <v>55900</v>
      </c>
      <c r="C20" s="4">
        <v>408432</v>
      </c>
      <c r="D20" s="4">
        <v>-352532</v>
      </c>
      <c r="E20" s="4">
        <v>-9654150000</v>
      </c>
      <c r="F20" s="4">
        <f t="shared" si="4"/>
        <v>60885410181</v>
      </c>
      <c r="G20" s="4">
        <v>0</v>
      </c>
      <c r="H20" s="4">
        <v>0</v>
      </c>
      <c r="I20" s="4">
        <v>0</v>
      </c>
      <c r="J20" s="4">
        <v>24105000</v>
      </c>
      <c r="K20" s="4">
        <f t="shared" si="5"/>
        <v>48055464000</v>
      </c>
      <c r="L20" s="4">
        <v>10529</v>
      </c>
      <c r="M20" s="4">
        <v>7900</v>
      </c>
      <c r="N20" s="4">
        <v>1314</v>
      </c>
      <c r="O20" s="4">
        <v>877</v>
      </c>
      <c r="P20" s="4">
        <v>19504600</v>
      </c>
      <c r="Q20" s="4">
        <v>14262300</v>
      </c>
      <c r="R20" s="5">
        <v>1.8600000000000002E-2</v>
      </c>
      <c r="S20" s="4">
        <v>35281500</v>
      </c>
      <c r="T20" s="4">
        <f t="shared" si="2"/>
        <v>24256570</v>
      </c>
      <c r="U20" s="4">
        <f t="shared" si="6"/>
        <v>13972900</v>
      </c>
      <c r="V20" s="5">
        <v>2.8799999999999999E-2</v>
      </c>
    </row>
    <row r="21" spans="1:22" x14ac:dyDescent="0.2">
      <c r="A21" s="16" t="s">
        <v>333</v>
      </c>
      <c r="B21" s="4">
        <v>1505</v>
      </c>
      <c r="C21" s="4">
        <v>250589</v>
      </c>
      <c r="D21" s="4">
        <v>-249084</v>
      </c>
      <c r="E21" s="4">
        <v>-6667480000</v>
      </c>
      <c r="F21" s="4">
        <f t="shared" si="4"/>
        <v>70539560181</v>
      </c>
      <c r="G21" s="4">
        <v>0</v>
      </c>
      <c r="H21" s="4">
        <v>0</v>
      </c>
      <c r="I21" s="4">
        <v>0</v>
      </c>
      <c r="J21" s="4">
        <v>24105000</v>
      </c>
      <c r="K21" s="4">
        <f t="shared" si="5"/>
        <v>48031359000</v>
      </c>
      <c r="L21" s="4">
        <v>3856</v>
      </c>
      <c r="M21" s="4">
        <v>3643</v>
      </c>
      <c r="N21" s="4">
        <v>472</v>
      </c>
      <c r="O21" s="4">
        <v>444</v>
      </c>
      <c r="P21" s="4">
        <v>6790300</v>
      </c>
      <c r="Q21" s="4">
        <v>6628800</v>
      </c>
      <c r="R21" s="5">
        <v>2.4700000000000003E-2</v>
      </c>
      <c r="S21" s="4">
        <v>15062300</v>
      </c>
      <c r="T21" s="4">
        <f t="shared" si="2"/>
        <v>24113780</v>
      </c>
      <c r="U21" s="4">
        <f t="shared" si="6"/>
        <v>13972900</v>
      </c>
      <c r="V21" s="5">
        <v>2.41E-2</v>
      </c>
    </row>
    <row r="22" spans="1:22" x14ac:dyDescent="0.2">
      <c r="A22" s="16" t="s">
        <v>332</v>
      </c>
      <c r="B22" s="4">
        <v>29900</v>
      </c>
      <c r="C22" s="4">
        <v>115088</v>
      </c>
      <c r="D22" s="4">
        <v>-85188</v>
      </c>
      <c r="E22" s="4">
        <v>-2237410000</v>
      </c>
      <c r="F22" s="4">
        <f t="shared" si="4"/>
        <v>77207040181</v>
      </c>
      <c r="K22" s="4">
        <f t="shared" si="5"/>
        <v>48007254000</v>
      </c>
      <c r="L22" s="4">
        <v>3938</v>
      </c>
      <c r="M22" s="4">
        <v>4514</v>
      </c>
      <c r="N22" s="4">
        <v>414</v>
      </c>
      <c r="O22" s="4">
        <v>427</v>
      </c>
      <c r="P22" s="4">
        <v>6477200</v>
      </c>
      <c r="Q22" s="4">
        <v>7075700</v>
      </c>
      <c r="R22" s="5">
        <v>5.7999999999999996E-3</v>
      </c>
      <c r="S22" s="4">
        <v>13972900</v>
      </c>
      <c r="T22" s="4">
        <f t="shared" si="2"/>
        <v>24607720</v>
      </c>
      <c r="U22" s="4">
        <f t="shared" si="6"/>
        <v>18601000</v>
      </c>
      <c r="V22" s="5">
        <v>2.07E-2</v>
      </c>
    </row>
    <row r="23" spans="1:22" x14ac:dyDescent="0.2">
      <c r="A23" s="16" t="s">
        <v>331</v>
      </c>
      <c r="B23" s="4">
        <v>22700</v>
      </c>
      <c r="C23" s="4">
        <v>38618</v>
      </c>
      <c r="D23" s="4">
        <v>-15918</v>
      </c>
      <c r="E23" s="4">
        <v>-416820000</v>
      </c>
      <c r="F23" s="4">
        <f t="shared" si="4"/>
        <v>79444450181</v>
      </c>
      <c r="G23" s="4">
        <v>0</v>
      </c>
      <c r="H23" s="4">
        <v>0</v>
      </c>
      <c r="I23" s="4">
        <v>0</v>
      </c>
      <c r="J23" s="4">
        <v>185750000</v>
      </c>
      <c r="K23" s="4">
        <f t="shared" si="5"/>
        <v>48007254000</v>
      </c>
      <c r="L23" s="4">
        <v>3980</v>
      </c>
      <c r="M23" s="4">
        <v>8108</v>
      </c>
      <c r="N23" s="4">
        <v>376</v>
      </c>
      <c r="O23" s="4">
        <v>706</v>
      </c>
      <c r="P23" s="4">
        <v>6064300</v>
      </c>
      <c r="Q23" s="4">
        <v>11405200</v>
      </c>
      <c r="R23" s="5">
        <v>-1.3300000000000001E-2</v>
      </c>
      <c r="S23" s="4">
        <v>18601000</v>
      </c>
      <c r="T23" s="4">
        <f t="shared" si="2"/>
        <v>24084840</v>
      </c>
      <c r="U23" s="4">
        <f t="shared" si="6"/>
        <v>19130700</v>
      </c>
      <c r="V23" s="5">
        <v>2.7999999999999997E-2</v>
      </c>
    </row>
    <row r="24" spans="1:22" x14ac:dyDescent="0.2">
      <c r="A24" s="16" t="s">
        <v>330</v>
      </c>
      <c r="B24" s="4">
        <v>38320</v>
      </c>
      <c r="C24" s="4">
        <v>232582</v>
      </c>
      <c r="D24" s="4">
        <v>-194262</v>
      </c>
      <c r="E24" s="4">
        <v>-5209440000</v>
      </c>
      <c r="F24" s="4">
        <f t="shared" si="4"/>
        <v>79861270181</v>
      </c>
      <c r="G24" s="4">
        <v>212000</v>
      </c>
      <c r="H24" s="4">
        <v>19200</v>
      </c>
      <c r="I24" s="4">
        <v>192800</v>
      </c>
      <c r="J24" s="4">
        <v>5170970000</v>
      </c>
      <c r="K24" s="4">
        <f t="shared" si="5"/>
        <v>47821504000</v>
      </c>
      <c r="L24" s="4">
        <v>5186</v>
      </c>
      <c r="M24" s="4">
        <v>10753</v>
      </c>
      <c r="N24" s="4">
        <v>623</v>
      </c>
      <c r="O24" s="4">
        <v>1241</v>
      </c>
      <c r="P24" s="4">
        <v>9588000</v>
      </c>
      <c r="Q24" s="4">
        <v>20568800</v>
      </c>
      <c r="R24" s="5">
        <v>-3.0099999999999998E-2</v>
      </c>
      <c r="S24" s="4">
        <v>32128300</v>
      </c>
      <c r="T24" s="4">
        <f t="shared" si="2"/>
        <v>23650660</v>
      </c>
      <c r="U24" s="4">
        <f t="shared" si="6"/>
        <v>13412300</v>
      </c>
      <c r="V24" s="5">
        <v>3.6299999999999999E-2</v>
      </c>
    </row>
    <row r="25" spans="1:22" x14ac:dyDescent="0.2">
      <c r="A25" s="16" t="s">
        <v>329</v>
      </c>
      <c r="B25" s="4">
        <v>100500</v>
      </c>
      <c r="C25" s="4">
        <v>2869500</v>
      </c>
      <c r="D25" s="4">
        <v>-2769000</v>
      </c>
      <c r="E25" s="4">
        <v>-74696900000</v>
      </c>
      <c r="F25" s="4">
        <f t="shared" si="4"/>
        <v>85070710181</v>
      </c>
      <c r="G25" s="4">
        <v>0</v>
      </c>
      <c r="H25" s="4">
        <v>0</v>
      </c>
      <c r="I25" s="4">
        <v>0</v>
      </c>
      <c r="J25" s="4">
        <v>-516850000</v>
      </c>
      <c r="K25" s="4">
        <f t="shared" si="5"/>
        <v>42650534000</v>
      </c>
      <c r="L25" s="4">
        <v>6965</v>
      </c>
      <c r="M25" s="4">
        <v>7873</v>
      </c>
      <c r="N25" s="4">
        <v>818</v>
      </c>
      <c r="O25" s="4">
        <v>950</v>
      </c>
      <c r="P25" s="4">
        <v>12565200</v>
      </c>
      <c r="Q25" s="4">
        <v>15432800</v>
      </c>
      <c r="R25" s="5">
        <v>7.4000000000000003E-3</v>
      </c>
      <c r="S25" s="4">
        <v>28910200</v>
      </c>
      <c r="T25" s="4">
        <f t="shared" si="2"/>
        <v>22041250</v>
      </c>
      <c r="U25" s="4">
        <f t="shared" si="6"/>
        <v>13412300</v>
      </c>
      <c r="V25" s="5">
        <v>2.9100000000000001E-2</v>
      </c>
    </row>
    <row r="26" spans="1:22" x14ac:dyDescent="0.2">
      <c r="A26" s="16" t="s">
        <v>328</v>
      </c>
      <c r="B26" s="4">
        <v>46300</v>
      </c>
      <c r="C26" s="4">
        <v>161900</v>
      </c>
      <c r="D26" s="4">
        <v>-115600</v>
      </c>
      <c r="E26" s="4">
        <v>-3139470000</v>
      </c>
      <c r="F26" s="4">
        <f t="shared" si="4"/>
        <v>159767610181</v>
      </c>
      <c r="G26" s="4">
        <v>68000</v>
      </c>
      <c r="H26" s="4">
        <v>66800</v>
      </c>
      <c r="I26" s="4">
        <v>1200</v>
      </c>
      <c r="J26" s="4">
        <v>-43569000</v>
      </c>
      <c r="K26" s="4">
        <f t="shared" si="5"/>
        <v>43167384000</v>
      </c>
      <c r="L26" s="4">
        <v>3928</v>
      </c>
      <c r="M26" s="4">
        <v>7105</v>
      </c>
      <c r="N26" s="4">
        <v>422</v>
      </c>
      <c r="O26" s="4">
        <v>761</v>
      </c>
      <c r="P26" s="4">
        <v>6509600</v>
      </c>
      <c r="Q26" s="4">
        <v>12379500</v>
      </c>
      <c r="R26" s="5">
        <v>-2.5699999999999997E-2</v>
      </c>
      <c r="S26" s="4">
        <v>23888400</v>
      </c>
      <c r="T26" s="4">
        <f t="shared" si="2"/>
        <v>21695950</v>
      </c>
      <c r="U26" s="4">
        <f t="shared" si="6"/>
        <v>13412300</v>
      </c>
      <c r="V26" s="5">
        <v>3.0499999999999999E-2</v>
      </c>
    </row>
    <row r="27" spans="1:22" x14ac:dyDescent="0.2">
      <c r="A27" s="16" t="s">
        <v>327</v>
      </c>
      <c r="B27" s="4">
        <v>80300</v>
      </c>
      <c r="C27" s="4">
        <v>73860</v>
      </c>
      <c r="D27" s="4">
        <v>6440</v>
      </c>
      <c r="E27" s="4">
        <v>170940000</v>
      </c>
      <c r="F27" s="4">
        <f t="shared" si="4"/>
        <v>162907080181</v>
      </c>
      <c r="G27" s="4">
        <v>0</v>
      </c>
      <c r="H27" s="4">
        <v>0</v>
      </c>
      <c r="I27" s="4">
        <v>0</v>
      </c>
      <c r="J27" s="4">
        <v>166800000</v>
      </c>
      <c r="K27" s="4">
        <f t="shared" si="5"/>
        <v>43210953000</v>
      </c>
      <c r="L27" s="4">
        <v>4153</v>
      </c>
      <c r="M27" s="4">
        <v>6626</v>
      </c>
      <c r="N27" s="4">
        <v>468</v>
      </c>
      <c r="O27" s="4">
        <v>745</v>
      </c>
      <c r="P27" s="4">
        <v>6621400</v>
      </c>
      <c r="Q27" s="4">
        <v>11515300</v>
      </c>
      <c r="R27" s="5">
        <v>-8.8999999999999999E-3</v>
      </c>
      <c r="S27" s="4">
        <v>19130700</v>
      </c>
      <c r="T27" s="4">
        <f t="shared" si="2"/>
        <v>21386510</v>
      </c>
      <c r="U27" s="4">
        <f t="shared" si="6"/>
        <v>13412300</v>
      </c>
      <c r="V27" s="5">
        <v>2.1299999999999999E-2</v>
      </c>
    </row>
    <row r="28" spans="1:22" x14ac:dyDescent="0.2">
      <c r="A28" s="16" t="s">
        <v>326</v>
      </c>
      <c r="B28" s="4">
        <v>4148600</v>
      </c>
      <c r="C28" s="4">
        <v>510600</v>
      </c>
      <c r="D28" s="4">
        <v>3638000</v>
      </c>
      <c r="E28" s="4">
        <v>103999210000</v>
      </c>
      <c r="F28" s="4">
        <f t="shared" si="4"/>
        <v>162736140181</v>
      </c>
      <c r="G28" s="4">
        <v>69800</v>
      </c>
      <c r="H28" s="4">
        <v>24000</v>
      </c>
      <c r="I28" s="4">
        <v>45800</v>
      </c>
      <c r="J28" s="4">
        <v>1319670000</v>
      </c>
      <c r="K28" s="4">
        <f t="shared" si="5"/>
        <v>43044153000</v>
      </c>
      <c r="L28" s="4">
        <v>14209</v>
      </c>
      <c r="M28" s="4">
        <v>10061</v>
      </c>
      <c r="N28" s="4">
        <v>1790</v>
      </c>
      <c r="O28" s="4">
        <v>1331</v>
      </c>
      <c r="P28" s="4">
        <v>27393000</v>
      </c>
      <c r="Q28" s="4">
        <v>19746600</v>
      </c>
      <c r="R28" s="5">
        <v>0.02</v>
      </c>
      <c r="S28" s="4">
        <v>49393800</v>
      </c>
      <c r="T28" s="4">
        <f t="shared" si="2"/>
        <v>18362460</v>
      </c>
      <c r="U28" s="4">
        <f t="shared" si="6"/>
        <v>13372200</v>
      </c>
      <c r="V28" s="5">
        <v>2.9600000000000001E-2</v>
      </c>
    </row>
    <row r="29" spans="1:22" x14ac:dyDescent="0.2">
      <c r="A29" s="16" t="s">
        <v>325</v>
      </c>
      <c r="B29" s="4">
        <v>444800</v>
      </c>
      <c r="C29" s="4">
        <v>201406</v>
      </c>
      <c r="D29" s="4">
        <v>243394</v>
      </c>
      <c r="E29" s="4">
        <v>6722130000</v>
      </c>
      <c r="F29" s="4">
        <f t="shared" si="4"/>
        <v>58736930181</v>
      </c>
      <c r="G29" s="4">
        <v>150000</v>
      </c>
      <c r="H29" s="4">
        <v>28000</v>
      </c>
      <c r="I29" s="4">
        <v>122000</v>
      </c>
      <c r="J29" s="4">
        <v>3345000000</v>
      </c>
      <c r="K29" s="4">
        <f t="shared" si="5"/>
        <v>41724483000</v>
      </c>
      <c r="L29" s="4">
        <v>3962</v>
      </c>
      <c r="M29" s="4">
        <v>3766</v>
      </c>
      <c r="N29" s="4">
        <v>429</v>
      </c>
      <c r="O29" s="4">
        <v>388</v>
      </c>
      <c r="P29" s="4">
        <v>6330400</v>
      </c>
      <c r="Q29" s="4">
        <v>5905400</v>
      </c>
      <c r="R29" s="5">
        <v>9.1999999999999998E-3</v>
      </c>
      <c r="S29" s="4">
        <v>13412300</v>
      </c>
      <c r="T29" s="4">
        <f t="shared" si="2"/>
        <v>19589140</v>
      </c>
      <c r="U29" s="4">
        <f t="shared" si="6"/>
        <v>13372200</v>
      </c>
      <c r="V29" s="5">
        <v>1.4499999999999999E-2</v>
      </c>
    </row>
    <row r="30" spans="1:22" x14ac:dyDescent="0.2">
      <c r="A30" s="16" t="s">
        <v>324</v>
      </c>
      <c r="B30" s="4">
        <v>641000</v>
      </c>
      <c r="C30" s="4">
        <v>38600</v>
      </c>
      <c r="D30" s="4">
        <v>602400</v>
      </c>
      <c r="E30" s="4">
        <v>16411890000</v>
      </c>
      <c r="F30" s="4">
        <f t="shared" si="4"/>
        <v>52014800181</v>
      </c>
      <c r="G30" s="4">
        <v>0</v>
      </c>
      <c r="H30" s="4">
        <v>0</v>
      </c>
      <c r="I30" s="4">
        <v>0</v>
      </c>
      <c r="J30" s="4">
        <v>-386450000</v>
      </c>
      <c r="K30" s="4">
        <f t="shared" si="5"/>
        <v>38379483000</v>
      </c>
      <c r="L30" s="4">
        <v>8436</v>
      </c>
      <c r="M30" s="4">
        <v>6528</v>
      </c>
      <c r="N30" s="4">
        <v>1089</v>
      </c>
      <c r="O30" s="4">
        <v>800</v>
      </c>
      <c r="P30" s="4">
        <v>15686200</v>
      </c>
      <c r="Q30" s="4">
        <v>11452300</v>
      </c>
      <c r="R30" s="5">
        <v>1.1200000000000002E-2</v>
      </c>
      <c r="S30" s="4">
        <v>28065800</v>
      </c>
      <c r="T30" s="4">
        <f t="shared" si="2"/>
        <v>18424620</v>
      </c>
      <c r="U30" s="4">
        <f t="shared" si="6"/>
        <v>12816100</v>
      </c>
      <c r="V30" s="5">
        <v>2.8799999999999999E-2</v>
      </c>
    </row>
    <row r="31" spans="1:22" x14ac:dyDescent="0.2">
      <c r="A31" s="16" t="s">
        <v>323</v>
      </c>
      <c r="B31" s="4">
        <v>380705</v>
      </c>
      <c r="C31" s="4">
        <v>23075</v>
      </c>
      <c r="D31" s="4">
        <v>357630</v>
      </c>
      <c r="E31" s="4">
        <v>9755270000</v>
      </c>
      <c r="F31" s="4">
        <f t="shared" si="4"/>
        <v>35602910181</v>
      </c>
      <c r="G31" s="4">
        <v>0</v>
      </c>
      <c r="H31" s="4">
        <v>0</v>
      </c>
      <c r="I31" s="4">
        <v>0</v>
      </c>
      <c r="J31" s="4">
        <v>-130215000</v>
      </c>
      <c r="K31" s="4">
        <f t="shared" si="5"/>
        <v>38765933000</v>
      </c>
      <c r="L31" s="4">
        <v>3064</v>
      </c>
      <c r="M31" s="4">
        <v>4839</v>
      </c>
      <c r="N31" s="4">
        <v>332</v>
      </c>
      <c r="O31" s="4">
        <v>502</v>
      </c>
      <c r="P31" s="4">
        <v>4874800</v>
      </c>
      <c r="Q31" s="4">
        <v>8143100</v>
      </c>
      <c r="R31" s="5">
        <v>-1.29E-2</v>
      </c>
      <c r="S31" s="4">
        <v>13634400</v>
      </c>
      <c r="T31" s="4">
        <f t="shared" si="2"/>
        <v>18895320</v>
      </c>
      <c r="U31" s="4">
        <f t="shared" si="6"/>
        <v>12816100</v>
      </c>
      <c r="V31" s="5">
        <v>2.3700000000000002E-2</v>
      </c>
    </row>
    <row r="32" spans="1:22" x14ac:dyDescent="0.2">
      <c r="A32" s="16" t="s">
        <v>322</v>
      </c>
      <c r="B32" s="4">
        <v>2026890</v>
      </c>
      <c r="C32" s="4">
        <v>310026</v>
      </c>
      <c r="D32" s="4">
        <v>1716864</v>
      </c>
      <c r="E32" s="4">
        <v>46391860000</v>
      </c>
      <c r="F32" s="4">
        <f t="shared" si="4"/>
        <v>25847640181</v>
      </c>
      <c r="G32" s="4">
        <v>0</v>
      </c>
      <c r="H32" s="4">
        <v>0</v>
      </c>
      <c r="I32" s="4">
        <v>0</v>
      </c>
      <c r="J32" s="4">
        <v>-130215000</v>
      </c>
      <c r="K32" s="4">
        <f t="shared" si="5"/>
        <v>38896148000</v>
      </c>
      <c r="L32" s="4">
        <v>6213</v>
      </c>
      <c r="M32" s="4">
        <v>3362</v>
      </c>
      <c r="N32" s="4">
        <v>819</v>
      </c>
      <c r="O32" s="4">
        <v>395</v>
      </c>
      <c r="P32" s="4">
        <v>11622500</v>
      </c>
      <c r="Q32" s="4">
        <v>6046900</v>
      </c>
      <c r="R32" s="5">
        <v>3.4099999999999998E-2</v>
      </c>
      <c r="S32" s="4">
        <v>18912300</v>
      </c>
      <c r="T32" s="4">
        <f t="shared" si="2"/>
        <v>18120630</v>
      </c>
      <c r="U32" s="4">
        <f t="shared" si="6"/>
        <v>12816100</v>
      </c>
      <c r="V32" s="5">
        <v>3.3000000000000002E-2</v>
      </c>
    </row>
    <row r="33" spans="1:22" x14ac:dyDescent="0.2">
      <c r="A33" s="16" t="s">
        <v>321</v>
      </c>
      <c r="B33" s="4">
        <v>26400</v>
      </c>
      <c r="C33" s="4">
        <v>34500</v>
      </c>
      <c r="D33" s="4">
        <v>-8100</v>
      </c>
      <c r="E33" s="4">
        <v>-213070000</v>
      </c>
      <c r="F33" s="4">
        <f t="shared" si="4"/>
        <v>-20544219819</v>
      </c>
      <c r="G33" s="4">
        <v>302000</v>
      </c>
      <c r="H33" s="4">
        <v>29000</v>
      </c>
      <c r="I33" s="4">
        <v>273000</v>
      </c>
      <c r="J33" s="4">
        <v>7142150000</v>
      </c>
      <c r="K33" s="4">
        <f t="shared" si="5"/>
        <v>39026363000</v>
      </c>
      <c r="L33" s="4">
        <v>4227</v>
      </c>
      <c r="M33" s="4">
        <v>3964</v>
      </c>
      <c r="N33" s="4">
        <v>454</v>
      </c>
      <c r="O33" s="4">
        <v>363</v>
      </c>
      <c r="P33" s="4">
        <v>6932700</v>
      </c>
      <c r="Q33" s="4">
        <v>5939900</v>
      </c>
      <c r="R33" s="5">
        <v>1.15E-2</v>
      </c>
      <c r="S33" s="4">
        <v>13372200</v>
      </c>
      <c r="T33" s="4">
        <f t="shared" si="2"/>
        <v>18389020</v>
      </c>
      <c r="U33" s="4">
        <f t="shared" si="6"/>
        <v>12816100</v>
      </c>
      <c r="V33" s="5">
        <v>2.0799999999999999E-2</v>
      </c>
    </row>
    <row r="34" spans="1:22" x14ac:dyDescent="0.2">
      <c r="A34" s="16" t="s">
        <v>320</v>
      </c>
      <c r="B34" s="4">
        <v>107100</v>
      </c>
      <c r="C34" s="4">
        <v>97700</v>
      </c>
      <c r="D34" s="4">
        <v>9400</v>
      </c>
      <c r="E34" s="4">
        <v>234090000</v>
      </c>
      <c r="F34" s="4">
        <f t="shared" si="4"/>
        <v>-20331149819</v>
      </c>
      <c r="G34" s="4">
        <v>586000</v>
      </c>
      <c r="H34" s="4">
        <v>0</v>
      </c>
      <c r="I34" s="4">
        <v>586000</v>
      </c>
      <c r="J34" s="4">
        <v>15684050000</v>
      </c>
      <c r="K34" s="4">
        <f t="shared" si="5"/>
        <v>31884213000</v>
      </c>
      <c r="L34" s="4">
        <v>4634</v>
      </c>
      <c r="M34" s="4">
        <v>10956</v>
      </c>
      <c r="N34" s="4">
        <v>543</v>
      </c>
      <c r="O34" s="4">
        <v>1063</v>
      </c>
      <c r="P34" s="4">
        <v>8520500</v>
      </c>
      <c r="Q34" s="4">
        <v>17376400</v>
      </c>
      <c r="R34" s="5">
        <v>-3.2500000000000001E-2</v>
      </c>
      <c r="S34" s="4">
        <v>27786500</v>
      </c>
      <c r="T34" s="4">
        <f t="shared" si="2"/>
        <v>18243530</v>
      </c>
      <c r="U34" s="4">
        <f t="shared" si="6"/>
        <v>12816100</v>
      </c>
      <c r="V34" s="5">
        <v>4.0599999999999997E-2</v>
      </c>
    </row>
    <row r="35" spans="1:22" x14ac:dyDescent="0.2">
      <c r="A35" s="16" t="s">
        <v>319</v>
      </c>
      <c r="B35" s="4">
        <v>27900</v>
      </c>
      <c r="C35" s="4">
        <v>58116</v>
      </c>
      <c r="D35" s="4">
        <v>-30216</v>
      </c>
      <c r="E35" s="4">
        <v>-819020000</v>
      </c>
      <c r="F35" s="4">
        <f t="shared" si="4"/>
        <v>-20565239819</v>
      </c>
      <c r="G35" s="4">
        <v>0</v>
      </c>
      <c r="H35" s="4">
        <v>0</v>
      </c>
      <c r="I35" s="4">
        <v>0</v>
      </c>
      <c r="J35" s="4">
        <v>-217300000</v>
      </c>
      <c r="K35" s="4">
        <f t="shared" si="5"/>
        <v>16200163000</v>
      </c>
      <c r="L35" s="4">
        <v>2516</v>
      </c>
      <c r="M35" s="4">
        <v>4723</v>
      </c>
      <c r="N35" s="4">
        <v>229</v>
      </c>
      <c r="O35" s="4">
        <v>505</v>
      </c>
      <c r="P35" s="4">
        <v>3884300</v>
      </c>
      <c r="Q35" s="4">
        <v>7303600</v>
      </c>
      <c r="R35" s="5">
        <v>-7.4000000000000003E-3</v>
      </c>
      <c r="S35" s="4">
        <v>12816100</v>
      </c>
      <c r="T35" s="4">
        <f t="shared" si="2"/>
        <v>18575930</v>
      </c>
      <c r="U35" s="4">
        <f t="shared" si="6"/>
        <v>16036300</v>
      </c>
      <c r="V35" s="5">
        <v>1.1000000000000001E-2</v>
      </c>
    </row>
    <row r="36" spans="1:22" x14ac:dyDescent="0.2">
      <c r="A36" s="16" t="s">
        <v>318</v>
      </c>
      <c r="B36" s="4">
        <v>193901</v>
      </c>
      <c r="C36" s="4">
        <v>1984118</v>
      </c>
      <c r="D36" s="4">
        <v>-1790217</v>
      </c>
      <c r="E36" s="4">
        <v>-49153840000</v>
      </c>
      <c r="F36" s="4">
        <f t="shared" si="4"/>
        <v>-19746219819</v>
      </c>
      <c r="G36" s="4">
        <v>0</v>
      </c>
      <c r="H36" s="4">
        <v>0</v>
      </c>
      <c r="I36" s="4">
        <v>0</v>
      </c>
      <c r="J36" s="4">
        <v>247600000</v>
      </c>
      <c r="K36" s="4">
        <f t="shared" si="5"/>
        <v>16417463000</v>
      </c>
      <c r="L36" s="4">
        <v>3585</v>
      </c>
      <c r="M36" s="4">
        <v>6473</v>
      </c>
      <c r="N36" s="4">
        <v>473</v>
      </c>
      <c r="O36" s="4">
        <v>781</v>
      </c>
      <c r="P36" s="4">
        <v>6671500</v>
      </c>
      <c r="Q36" s="4">
        <v>12208000</v>
      </c>
      <c r="R36" s="5">
        <v>-1.1000000000000001E-2</v>
      </c>
      <c r="S36" s="4">
        <v>20435400</v>
      </c>
      <c r="T36" s="4">
        <f t="shared" si="2"/>
        <v>19137810</v>
      </c>
      <c r="U36" s="4">
        <f t="shared" si="6"/>
        <v>16036300</v>
      </c>
      <c r="V36" s="5">
        <v>2.1700000000000001E-2</v>
      </c>
    </row>
    <row r="37" spans="1:22" x14ac:dyDescent="0.2">
      <c r="A37" s="16" t="s">
        <v>317</v>
      </c>
      <c r="B37" s="4">
        <v>51751</v>
      </c>
      <c r="C37" s="4">
        <v>699560</v>
      </c>
      <c r="D37" s="4">
        <v>-647809</v>
      </c>
      <c r="E37" s="4">
        <v>-17850180000</v>
      </c>
      <c r="F37" s="4">
        <f t="shared" si="4"/>
        <v>29407620181</v>
      </c>
      <c r="G37" s="4">
        <v>0</v>
      </c>
      <c r="H37" s="4">
        <v>0</v>
      </c>
      <c r="I37" s="4">
        <v>0</v>
      </c>
      <c r="J37" s="4">
        <v>-2835600000</v>
      </c>
      <c r="K37" s="4">
        <f t="shared" si="5"/>
        <v>16169863000</v>
      </c>
      <c r="L37" s="4">
        <v>3833</v>
      </c>
      <c r="M37" s="4">
        <v>4352</v>
      </c>
      <c r="N37" s="4">
        <v>436</v>
      </c>
      <c r="O37" s="4">
        <v>532</v>
      </c>
      <c r="P37" s="4">
        <v>6707000</v>
      </c>
      <c r="Q37" s="4">
        <v>8317300</v>
      </c>
      <c r="R37" s="5">
        <v>-3.5999999999999999E-3</v>
      </c>
      <c r="S37" s="4">
        <v>16036300</v>
      </c>
      <c r="T37" s="4">
        <f t="shared" si="2"/>
        <v>18465130</v>
      </c>
      <c r="U37" s="4">
        <f t="shared" si="6"/>
        <v>11165400</v>
      </c>
      <c r="V37" s="5">
        <v>1.9699999999999999E-2</v>
      </c>
    </row>
    <row r="38" spans="1:22" x14ac:dyDescent="0.2">
      <c r="A38" s="16" t="s">
        <v>316</v>
      </c>
      <c r="B38" s="4">
        <v>100733</v>
      </c>
      <c r="C38" s="4">
        <v>26200</v>
      </c>
      <c r="D38" s="4">
        <v>74533</v>
      </c>
      <c r="E38" s="4">
        <v>2056840000</v>
      </c>
      <c r="F38" s="4">
        <f t="shared" si="4"/>
        <v>47257800181</v>
      </c>
      <c r="G38" s="4">
        <v>0</v>
      </c>
      <c r="H38" s="4">
        <v>0</v>
      </c>
      <c r="I38" s="4">
        <v>0</v>
      </c>
      <c r="J38" s="4">
        <v>469300000</v>
      </c>
      <c r="K38" s="4">
        <f t="shared" si="5"/>
        <v>19005463000</v>
      </c>
      <c r="L38" s="4">
        <v>3397</v>
      </c>
      <c r="M38" s="4">
        <v>5594</v>
      </c>
      <c r="N38" s="4">
        <v>461</v>
      </c>
      <c r="O38" s="4">
        <v>719</v>
      </c>
      <c r="P38" s="4">
        <v>7083500</v>
      </c>
      <c r="Q38" s="4">
        <v>11434400</v>
      </c>
      <c r="R38" s="5">
        <v>-9.0000000000000011E-3</v>
      </c>
      <c r="S38" s="4">
        <v>19153300</v>
      </c>
      <c r="T38" s="4">
        <f t="shared" si="2"/>
        <v>17462810</v>
      </c>
      <c r="U38" s="4">
        <f t="shared" si="6"/>
        <v>11165400</v>
      </c>
      <c r="V38" s="5">
        <v>1.8000000000000002E-2</v>
      </c>
    </row>
    <row r="39" spans="1:22" x14ac:dyDescent="0.2">
      <c r="A39" s="16" t="s">
        <v>315</v>
      </c>
      <c r="B39" s="4">
        <v>2006600</v>
      </c>
      <c r="C39" s="4">
        <v>40837</v>
      </c>
      <c r="D39" s="4">
        <v>1965763</v>
      </c>
      <c r="E39" s="4">
        <v>55575000000</v>
      </c>
      <c r="F39" s="4">
        <f t="shared" ref="F39:F44" si="7">E39+F40</f>
        <v>45200960181</v>
      </c>
      <c r="G39" s="4">
        <v>146000</v>
      </c>
      <c r="H39" s="4">
        <v>0</v>
      </c>
      <c r="I39" s="4">
        <v>146000</v>
      </c>
      <c r="J39" s="4">
        <v>4126050000</v>
      </c>
      <c r="K39" s="4">
        <f t="shared" ref="K39:K44" si="8">K40+J39</f>
        <v>18536163000</v>
      </c>
      <c r="L39" s="4">
        <v>6053</v>
      </c>
      <c r="M39" s="4">
        <v>6088</v>
      </c>
      <c r="N39" s="4">
        <v>890</v>
      </c>
      <c r="O39" s="4">
        <v>775</v>
      </c>
      <c r="P39" s="4">
        <v>13052400</v>
      </c>
      <c r="Q39" s="4">
        <v>11454400</v>
      </c>
      <c r="R39" s="5">
        <v>5.5000000000000005E-3</v>
      </c>
      <c r="S39" s="4">
        <v>25679100</v>
      </c>
      <c r="T39" s="4">
        <f t="shared" ref="T39:T44" si="9">AVERAGE(S40:S49)</f>
        <v>16148940</v>
      </c>
      <c r="U39" s="4">
        <f t="shared" ref="U39:U44" si="10">MIN(S40:S44)</f>
        <v>11165400</v>
      </c>
      <c r="V39" s="5">
        <v>2.12E-2</v>
      </c>
    </row>
    <row r="40" spans="1:22" x14ac:dyDescent="0.2">
      <c r="A40" s="16" t="s">
        <v>314</v>
      </c>
      <c r="B40" s="4">
        <v>14110</v>
      </c>
      <c r="C40" s="4">
        <v>119300</v>
      </c>
      <c r="D40" s="4">
        <v>-105190</v>
      </c>
      <c r="E40" s="4">
        <v>-2891040000</v>
      </c>
      <c r="F40" s="4">
        <f t="shared" si="7"/>
        <v>-10374039819</v>
      </c>
      <c r="G40" s="4">
        <v>0</v>
      </c>
      <c r="H40" s="4">
        <v>0</v>
      </c>
      <c r="I40" s="4">
        <v>0</v>
      </c>
      <c r="J40" s="4">
        <v>167150000</v>
      </c>
      <c r="K40" s="4">
        <f t="shared" si="8"/>
        <v>14410113000</v>
      </c>
      <c r="L40" s="4">
        <v>4200</v>
      </c>
      <c r="M40" s="4">
        <v>3644</v>
      </c>
      <c r="N40" s="4">
        <v>537</v>
      </c>
      <c r="O40" s="4">
        <v>523</v>
      </c>
      <c r="P40" s="4">
        <v>7633300</v>
      </c>
      <c r="Q40" s="4">
        <v>7540900</v>
      </c>
      <c r="R40" s="5">
        <v>1.47E-2</v>
      </c>
      <c r="S40" s="4">
        <v>16420600</v>
      </c>
      <c r="T40" s="4">
        <f t="shared" si="9"/>
        <v>15451390</v>
      </c>
      <c r="U40" s="4">
        <f t="shared" si="10"/>
        <v>11165400</v>
      </c>
      <c r="V40" s="5">
        <v>1.6299999999999999E-2</v>
      </c>
    </row>
    <row r="41" spans="1:22" x14ac:dyDescent="0.2">
      <c r="A41" s="16" t="s">
        <v>310</v>
      </c>
      <c r="B41" s="4">
        <v>6002</v>
      </c>
      <c r="C41" s="4">
        <v>1258200</v>
      </c>
      <c r="D41" s="4">
        <v>-1252198</v>
      </c>
      <c r="E41" s="4">
        <v>-34417020000</v>
      </c>
      <c r="F41" s="4">
        <f t="shared" si="7"/>
        <v>-7482999819</v>
      </c>
      <c r="G41" s="4">
        <v>0</v>
      </c>
      <c r="H41" s="4">
        <v>0</v>
      </c>
      <c r="I41" s="4">
        <v>0</v>
      </c>
      <c r="J41" s="4">
        <v>165300000</v>
      </c>
      <c r="K41" s="4">
        <f t="shared" si="8"/>
        <v>14242963000</v>
      </c>
      <c r="L41" s="4">
        <v>3070</v>
      </c>
      <c r="M41" s="4">
        <v>4848</v>
      </c>
      <c r="N41" s="4">
        <v>377</v>
      </c>
      <c r="O41" s="4">
        <v>720</v>
      </c>
      <c r="P41" s="4">
        <v>5741100</v>
      </c>
      <c r="Q41" s="4">
        <v>10765000</v>
      </c>
      <c r="R41" s="5">
        <v>-9.1000000000000004E-3</v>
      </c>
      <c r="S41" s="4">
        <v>18341400</v>
      </c>
      <c r="T41" s="4">
        <f t="shared" si="9"/>
        <v>14646860</v>
      </c>
      <c r="U41" s="4">
        <f t="shared" si="10"/>
        <v>11165400</v>
      </c>
      <c r="V41" s="5">
        <v>1.4499999999999999E-2</v>
      </c>
    </row>
    <row r="42" spans="1:22" x14ac:dyDescent="0.2">
      <c r="A42" s="16" t="s">
        <v>309</v>
      </c>
      <c r="B42" s="4">
        <v>4300</v>
      </c>
      <c r="C42" s="4">
        <v>12900</v>
      </c>
      <c r="D42" s="4">
        <v>-8600</v>
      </c>
      <c r="E42" s="4">
        <v>-238360000</v>
      </c>
      <c r="F42" s="4">
        <f t="shared" si="7"/>
        <v>26934020181</v>
      </c>
      <c r="G42" s="4">
        <v>0</v>
      </c>
      <c r="H42" s="4">
        <v>0</v>
      </c>
      <c r="I42" s="4">
        <v>0</v>
      </c>
      <c r="J42" s="4">
        <v>55400000</v>
      </c>
      <c r="K42" s="4">
        <f t="shared" si="8"/>
        <v>14077663000</v>
      </c>
      <c r="L42" s="4">
        <v>2362</v>
      </c>
      <c r="M42" s="4">
        <v>2656</v>
      </c>
      <c r="N42" s="4">
        <v>284</v>
      </c>
      <c r="O42" s="4">
        <v>374</v>
      </c>
      <c r="P42" s="4">
        <v>3987800</v>
      </c>
      <c r="Q42" s="4">
        <v>5175300</v>
      </c>
      <c r="R42" s="5">
        <v>0</v>
      </c>
      <c r="S42" s="4">
        <v>11165400</v>
      </c>
      <c r="T42" s="4">
        <f t="shared" si="9"/>
        <v>14342880</v>
      </c>
      <c r="U42" s="4">
        <f t="shared" si="10"/>
        <v>9309500</v>
      </c>
      <c r="V42" s="5">
        <v>1.26E-2</v>
      </c>
    </row>
    <row r="43" spans="1:22" x14ac:dyDescent="0.2">
      <c r="A43" s="16" t="s">
        <v>306</v>
      </c>
      <c r="B43" s="4">
        <v>89500</v>
      </c>
      <c r="C43" s="4">
        <v>411900</v>
      </c>
      <c r="D43" s="4">
        <v>-322400</v>
      </c>
      <c r="E43" s="4">
        <v>-8905000000</v>
      </c>
      <c r="F43" s="4">
        <f t="shared" si="7"/>
        <v>27172380181</v>
      </c>
      <c r="G43" s="4">
        <v>0</v>
      </c>
      <c r="H43" s="4">
        <v>0</v>
      </c>
      <c r="I43" s="4">
        <v>0</v>
      </c>
      <c r="J43" s="4">
        <v>825800000</v>
      </c>
      <c r="K43" s="4">
        <f t="shared" si="8"/>
        <v>14022263000</v>
      </c>
      <c r="L43" s="4">
        <v>3165</v>
      </c>
      <c r="M43" s="4">
        <v>4000</v>
      </c>
      <c r="N43" s="4">
        <v>439</v>
      </c>
      <c r="O43" s="4">
        <v>544</v>
      </c>
      <c r="P43" s="4">
        <v>6845300</v>
      </c>
      <c r="Q43" s="4">
        <v>7877800</v>
      </c>
      <c r="R43" s="5">
        <v>-3.5999999999999999E-3</v>
      </c>
      <c r="S43" s="4">
        <v>16056100</v>
      </c>
      <c r="T43" s="4">
        <f t="shared" si="9"/>
        <v>14575640</v>
      </c>
      <c r="U43" s="4">
        <f t="shared" si="10"/>
        <v>9130100</v>
      </c>
      <c r="V43" s="5">
        <v>1.9799999999999998E-2</v>
      </c>
    </row>
    <row r="44" spans="1:22" x14ac:dyDescent="0.2">
      <c r="A44" s="16" t="s">
        <v>305</v>
      </c>
      <c r="B44" s="4">
        <v>1346279</v>
      </c>
      <c r="C44" s="4">
        <v>157100</v>
      </c>
      <c r="D44" s="4">
        <v>1189179</v>
      </c>
      <c r="E44" s="4">
        <v>33478000000</v>
      </c>
      <c r="F44" s="4">
        <f t="shared" si="7"/>
        <v>36077380181</v>
      </c>
      <c r="G44" s="4">
        <v>0</v>
      </c>
      <c r="H44" s="4">
        <v>0</v>
      </c>
      <c r="I44" s="4">
        <v>0</v>
      </c>
      <c r="J44" s="4">
        <v>-700000</v>
      </c>
      <c r="K44" s="4">
        <f t="shared" si="8"/>
        <v>13196463000</v>
      </c>
      <c r="L44" s="4">
        <v>8064</v>
      </c>
      <c r="M44" s="4">
        <v>6470</v>
      </c>
      <c r="N44" s="4">
        <v>929</v>
      </c>
      <c r="O44" s="4">
        <v>762</v>
      </c>
      <c r="P44" s="4">
        <v>14491600</v>
      </c>
      <c r="Q44" s="4">
        <v>10914900</v>
      </c>
      <c r="R44" s="5">
        <v>9.1999999999999998E-3</v>
      </c>
      <c r="S44" s="4">
        <v>26331600</v>
      </c>
      <c r="T44" s="4">
        <f t="shared" si="9"/>
        <v>13369050</v>
      </c>
      <c r="U44" s="4">
        <f t="shared" si="10"/>
        <v>9130100</v>
      </c>
      <c r="V44" s="5">
        <v>3.6799999999999999E-2</v>
      </c>
    </row>
    <row r="45" spans="1:22" x14ac:dyDescent="0.2">
      <c r="A45" s="16" t="s">
        <v>304</v>
      </c>
      <c r="B45" s="4">
        <v>36070</v>
      </c>
      <c r="C45" s="4">
        <v>30700</v>
      </c>
      <c r="D45" s="4">
        <v>5370</v>
      </c>
      <c r="E45" s="4">
        <v>147447909</v>
      </c>
      <c r="F45" s="4">
        <f t="shared" ref="F45:F55" si="11">E45+F46</f>
        <v>2599380181</v>
      </c>
      <c r="G45" s="4">
        <v>0</v>
      </c>
      <c r="H45" s="4">
        <v>0</v>
      </c>
      <c r="I45" s="4">
        <v>0</v>
      </c>
      <c r="J45" s="4">
        <v>-233210000</v>
      </c>
      <c r="K45" s="4">
        <f t="shared" ref="K45:K55" si="12">K46+J45</f>
        <v>13197163000</v>
      </c>
      <c r="L45" s="4">
        <v>4625</v>
      </c>
      <c r="M45" s="4">
        <v>3108</v>
      </c>
      <c r="N45" s="4">
        <v>650</v>
      </c>
      <c r="O45" s="4">
        <v>415</v>
      </c>
      <c r="P45" s="4">
        <v>9742600</v>
      </c>
      <c r="Q45" s="4">
        <v>5816900</v>
      </c>
      <c r="R45" s="5">
        <v>1.11E-2</v>
      </c>
      <c r="S45" s="4">
        <v>16140100</v>
      </c>
      <c r="T45" s="4">
        <f t="shared" ref="T45:T61" si="13">AVERAGE(S46:S55)</f>
        <v>13491060</v>
      </c>
      <c r="U45" s="4">
        <f t="shared" ref="U45:U55" si="14">MIN(S46:S50)</f>
        <v>9130100</v>
      </c>
      <c r="V45" s="5">
        <v>1.9900000000000001E-2</v>
      </c>
    </row>
    <row r="46" spans="1:22" x14ac:dyDescent="0.2">
      <c r="A46" s="16" t="s">
        <v>303</v>
      </c>
      <c r="B46" s="4">
        <v>113100</v>
      </c>
      <c r="C46" s="4">
        <v>30800</v>
      </c>
      <c r="D46" s="4">
        <v>82300</v>
      </c>
      <c r="E46" s="4">
        <v>2237900648</v>
      </c>
      <c r="F46" s="4">
        <f t="shared" si="11"/>
        <v>2451932272</v>
      </c>
      <c r="G46" s="4">
        <v>0</v>
      </c>
      <c r="H46" s="4">
        <v>0</v>
      </c>
      <c r="I46" s="4">
        <v>0</v>
      </c>
      <c r="J46" s="4">
        <v>-244851000</v>
      </c>
      <c r="K46" s="4">
        <f t="shared" si="12"/>
        <v>13430373000</v>
      </c>
      <c r="L46" s="4">
        <v>6280</v>
      </c>
      <c r="M46" s="4">
        <v>5954</v>
      </c>
      <c r="N46" s="4">
        <v>923</v>
      </c>
      <c r="O46" s="4">
        <v>865</v>
      </c>
      <c r="P46" s="4">
        <v>12494000</v>
      </c>
      <c r="Q46" s="4">
        <v>12282500</v>
      </c>
      <c r="R46" s="5">
        <v>5.6000000000000008E-3</v>
      </c>
      <c r="S46" s="4">
        <v>26054200</v>
      </c>
      <c r="T46" s="4">
        <f t="shared" si="13"/>
        <v>12515837.300000001</v>
      </c>
      <c r="U46" s="4">
        <f t="shared" si="14"/>
        <v>9130100</v>
      </c>
      <c r="V46" s="5">
        <v>2.18E-2</v>
      </c>
    </row>
    <row r="47" spans="1:22" x14ac:dyDescent="0.2">
      <c r="A47" s="16" t="s">
        <v>299</v>
      </c>
      <c r="B47" s="4">
        <v>117100</v>
      </c>
      <c r="C47" s="4">
        <v>81710</v>
      </c>
      <c r="D47" s="4">
        <v>35390</v>
      </c>
      <c r="E47" s="4">
        <v>952371624</v>
      </c>
      <c r="F47" s="4">
        <f t="shared" si="11"/>
        <v>214031624</v>
      </c>
      <c r="G47" s="4">
        <v>0</v>
      </c>
      <c r="H47" s="4">
        <v>0</v>
      </c>
      <c r="I47" s="4">
        <v>0</v>
      </c>
      <c r="J47" s="4">
        <v>-244851000</v>
      </c>
      <c r="K47" s="4">
        <f t="shared" si="12"/>
        <v>13675224000</v>
      </c>
      <c r="L47" s="4">
        <v>2136</v>
      </c>
      <c r="M47" s="4">
        <v>2264</v>
      </c>
      <c r="N47" s="4">
        <v>310</v>
      </c>
      <c r="O47" s="4">
        <v>234</v>
      </c>
      <c r="P47" s="4">
        <v>4507100</v>
      </c>
      <c r="Q47" s="4">
        <v>3739100</v>
      </c>
      <c r="R47" s="5">
        <v>9.3999999999999986E-3</v>
      </c>
      <c r="S47" s="4">
        <v>9309500</v>
      </c>
      <c r="T47" s="4">
        <f t="shared" si="13"/>
        <v>12585685.4</v>
      </c>
      <c r="U47" s="4">
        <f t="shared" si="14"/>
        <v>8125600</v>
      </c>
      <c r="V47" s="5">
        <v>1.11E-2</v>
      </c>
    </row>
    <row r="48" spans="1:22" x14ac:dyDescent="0.2">
      <c r="A48" s="16" t="s">
        <v>298</v>
      </c>
      <c r="B48" s="4">
        <v>600</v>
      </c>
      <c r="C48" s="4">
        <v>173900</v>
      </c>
      <c r="D48" s="4">
        <v>-173300</v>
      </c>
      <c r="E48" s="4">
        <v>-4665940000</v>
      </c>
      <c r="F48" s="4">
        <f t="shared" si="11"/>
        <v>-738340000</v>
      </c>
      <c r="G48" s="4">
        <v>0</v>
      </c>
      <c r="H48" s="4">
        <v>0</v>
      </c>
      <c r="I48" s="4">
        <v>0</v>
      </c>
      <c r="J48" s="4">
        <v>-1078100000</v>
      </c>
      <c r="K48" s="4">
        <f t="shared" si="12"/>
        <v>13920075000</v>
      </c>
      <c r="L48" s="4">
        <v>1623</v>
      </c>
      <c r="M48" s="4">
        <v>2345</v>
      </c>
      <c r="N48" s="4">
        <v>194</v>
      </c>
      <c r="O48" s="4">
        <v>363</v>
      </c>
      <c r="P48" s="4">
        <v>3017900</v>
      </c>
      <c r="Q48" s="4">
        <v>4988900</v>
      </c>
      <c r="R48" s="5">
        <v>-9.300000000000001E-3</v>
      </c>
      <c r="S48" s="4">
        <v>9130100</v>
      </c>
      <c r="T48" s="4">
        <f t="shared" si="13"/>
        <v>12766375.4</v>
      </c>
      <c r="U48" s="4">
        <f t="shared" si="14"/>
        <v>8125600</v>
      </c>
      <c r="V48" s="5">
        <v>1.4800000000000001E-2</v>
      </c>
    </row>
    <row r="49" spans="1:22" x14ac:dyDescent="0.2">
      <c r="A49" s="16" t="s">
        <v>286</v>
      </c>
      <c r="B49" s="4">
        <v>334000</v>
      </c>
      <c r="C49" s="4">
        <v>41900</v>
      </c>
      <c r="D49" s="4">
        <v>292100</v>
      </c>
      <c r="E49" s="4">
        <v>7944400000</v>
      </c>
      <c r="F49" s="4">
        <f t="shared" si="11"/>
        <v>3927600000</v>
      </c>
      <c r="G49" s="4">
        <v>0</v>
      </c>
      <c r="H49" s="4">
        <v>0</v>
      </c>
      <c r="I49" s="4">
        <v>0</v>
      </c>
      <c r="J49" s="4">
        <v>216950000</v>
      </c>
      <c r="K49" s="4">
        <f t="shared" si="12"/>
        <v>14998175000</v>
      </c>
      <c r="L49" s="4">
        <v>3510</v>
      </c>
      <c r="M49" s="4">
        <v>2531</v>
      </c>
      <c r="N49" s="4">
        <v>423</v>
      </c>
      <c r="O49" s="4">
        <v>353</v>
      </c>
      <c r="P49" s="4">
        <v>6224300</v>
      </c>
      <c r="Q49" s="4">
        <v>5443000</v>
      </c>
      <c r="R49" s="5">
        <v>3.8E-3</v>
      </c>
      <c r="S49" s="4">
        <v>12540400</v>
      </c>
      <c r="T49" s="4">
        <f t="shared" si="13"/>
        <v>14602637.800000001</v>
      </c>
      <c r="U49" s="4">
        <f t="shared" si="14"/>
        <v>8125600</v>
      </c>
      <c r="V49" s="5">
        <v>2.0099999999999996E-2</v>
      </c>
    </row>
    <row r="50" spans="1:22" x14ac:dyDescent="0.2">
      <c r="A50" s="16" t="s">
        <v>285</v>
      </c>
      <c r="B50" s="4">
        <v>250200</v>
      </c>
      <c r="C50" s="4">
        <v>1000</v>
      </c>
      <c r="D50" s="4">
        <v>249200</v>
      </c>
      <c r="E50" s="4">
        <v>6699530000</v>
      </c>
      <c r="F50" s="4">
        <f t="shared" si="11"/>
        <v>-4016800000</v>
      </c>
      <c r="K50" s="4">
        <f t="shared" si="12"/>
        <v>14781225000</v>
      </c>
      <c r="L50" s="4">
        <v>2594</v>
      </c>
      <c r="M50" s="4">
        <v>2318</v>
      </c>
      <c r="N50" s="4">
        <v>284</v>
      </c>
      <c r="O50" s="4">
        <v>292</v>
      </c>
      <c r="P50" s="4">
        <v>4418800</v>
      </c>
      <c r="Q50" s="4">
        <v>4182200</v>
      </c>
      <c r="R50" s="5">
        <v>0</v>
      </c>
      <c r="S50" s="4">
        <v>9445100</v>
      </c>
      <c r="T50" s="4">
        <f t="shared" si="13"/>
        <v>15050653.199999999</v>
      </c>
      <c r="U50" s="4">
        <f t="shared" si="14"/>
        <v>8125600</v>
      </c>
      <c r="V50" s="5">
        <v>1.4800000000000001E-2</v>
      </c>
    </row>
    <row r="51" spans="1:22" x14ac:dyDescent="0.2">
      <c r="A51" s="16" t="s">
        <v>284</v>
      </c>
      <c r="B51" s="4">
        <v>250500</v>
      </c>
      <c r="C51" s="4">
        <v>4600</v>
      </c>
      <c r="D51" s="4">
        <v>245900</v>
      </c>
      <c r="E51" s="4">
        <v>6607810000</v>
      </c>
      <c r="F51" s="4">
        <f t="shared" si="11"/>
        <v>-10716330000</v>
      </c>
      <c r="G51" s="4">
        <v>0</v>
      </c>
      <c r="H51" s="4">
        <v>0</v>
      </c>
      <c r="I51" s="4">
        <v>0</v>
      </c>
      <c r="J51" s="4">
        <v>-107600000</v>
      </c>
      <c r="K51" s="4">
        <f t="shared" si="12"/>
        <v>14781225000</v>
      </c>
      <c r="L51" s="4">
        <v>2317</v>
      </c>
      <c r="M51" s="4">
        <v>2269</v>
      </c>
      <c r="N51" s="4">
        <v>324</v>
      </c>
      <c r="O51" s="4">
        <v>324</v>
      </c>
      <c r="P51" s="4">
        <v>4840700</v>
      </c>
      <c r="Q51" s="4">
        <v>4613600</v>
      </c>
      <c r="R51" s="5">
        <v>0</v>
      </c>
      <c r="S51" s="4">
        <v>10296100</v>
      </c>
      <c r="T51" s="4">
        <f t="shared" si="13"/>
        <v>16348853.699999999</v>
      </c>
      <c r="U51" s="4">
        <f t="shared" si="14"/>
        <v>8125600</v>
      </c>
      <c r="V51" s="5">
        <v>1.4800000000000001E-2</v>
      </c>
    </row>
    <row r="52" spans="1:22" x14ac:dyDescent="0.2">
      <c r="A52" s="16" t="s">
        <v>283</v>
      </c>
      <c r="B52" s="4">
        <v>6700</v>
      </c>
      <c r="C52" s="4">
        <v>75500</v>
      </c>
      <c r="D52" s="4">
        <v>-68800</v>
      </c>
      <c r="E52" s="4">
        <v>-1858250000</v>
      </c>
      <c r="F52" s="4">
        <f t="shared" si="11"/>
        <v>-17324140000</v>
      </c>
      <c r="G52" s="4">
        <v>0</v>
      </c>
      <c r="H52" s="4">
        <v>0</v>
      </c>
      <c r="I52" s="4">
        <v>0</v>
      </c>
      <c r="J52" s="4">
        <v>-80950000</v>
      </c>
      <c r="K52" s="4">
        <f t="shared" si="12"/>
        <v>14888825000</v>
      </c>
      <c r="L52" s="4">
        <v>1413</v>
      </c>
      <c r="M52" s="4">
        <v>2964</v>
      </c>
      <c r="N52" s="4">
        <v>151</v>
      </c>
      <c r="O52" s="4">
        <v>314</v>
      </c>
      <c r="P52" s="4">
        <v>2274200</v>
      </c>
      <c r="Q52" s="4">
        <v>4921400</v>
      </c>
      <c r="R52" s="5">
        <v>-1.11E-2</v>
      </c>
      <c r="S52" s="4">
        <v>8125600</v>
      </c>
      <c r="T52" s="4">
        <f t="shared" si="13"/>
        <v>18238203.699999999</v>
      </c>
      <c r="U52" s="4">
        <f t="shared" si="14"/>
        <v>10007981</v>
      </c>
      <c r="V52" s="5">
        <v>1.83E-2</v>
      </c>
    </row>
    <row r="53" spans="1:22" x14ac:dyDescent="0.2">
      <c r="A53" s="16" t="s">
        <v>282</v>
      </c>
      <c r="B53" s="4">
        <v>340200</v>
      </c>
      <c r="C53" s="4">
        <v>13600</v>
      </c>
      <c r="D53" s="4">
        <v>326600</v>
      </c>
      <c r="E53" s="4">
        <v>8796320000</v>
      </c>
      <c r="F53" s="4">
        <f t="shared" si="11"/>
        <v>-15465890000</v>
      </c>
      <c r="G53" s="4">
        <v>0</v>
      </c>
      <c r="H53" s="4">
        <v>0</v>
      </c>
      <c r="I53" s="4">
        <v>0</v>
      </c>
      <c r="J53" s="4">
        <v>425550000</v>
      </c>
      <c r="K53" s="4">
        <f t="shared" si="12"/>
        <v>14969775000</v>
      </c>
      <c r="L53" s="4">
        <v>4225</v>
      </c>
      <c r="M53" s="4">
        <v>3826</v>
      </c>
      <c r="N53" s="4">
        <v>645</v>
      </c>
      <c r="O53" s="4">
        <v>571</v>
      </c>
      <c r="P53" s="4">
        <v>9205400</v>
      </c>
      <c r="Q53" s="4">
        <v>8130800</v>
      </c>
      <c r="R53" s="5">
        <v>2.07E-2</v>
      </c>
      <c r="S53" s="4">
        <v>18383700</v>
      </c>
      <c r="T53" s="4">
        <f t="shared" si="13"/>
        <v>19570045.699999999</v>
      </c>
      <c r="U53" s="4">
        <f t="shared" si="14"/>
        <v>10007981</v>
      </c>
      <c r="V53" s="5">
        <v>2.9500000000000002E-2</v>
      </c>
    </row>
    <row r="54" spans="1:22" x14ac:dyDescent="0.2">
      <c r="A54" s="16" t="s">
        <v>281</v>
      </c>
      <c r="B54" s="4">
        <v>75312</v>
      </c>
      <c r="C54" s="4">
        <v>508700</v>
      </c>
      <c r="D54" s="4">
        <v>-433388</v>
      </c>
      <c r="E54" s="4">
        <v>-11682210000</v>
      </c>
      <c r="F54" s="4">
        <f t="shared" si="11"/>
        <v>-24262210000</v>
      </c>
      <c r="K54" s="4">
        <f t="shared" si="12"/>
        <v>14544225000</v>
      </c>
      <c r="L54" s="4">
        <v>2415</v>
      </c>
      <c r="M54" s="4">
        <v>4406</v>
      </c>
      <c r="N54" s="4">
        <v>300</v>
      </c>
      <c r="O54" s="4">
        <v>549</v>
      </c>
      <c r="P54" s="4">
        <v>4697500</v>
      </c>
      <c r="Q54" s="4">
        <v>8327600</v>
      </c>
      <c r="R54" s="5">
        <v>-1.4999999999999999E-2</v>
      </c>
      <c r="S54" s="4">
        <v>14265700</v>
      </c>
      <c r="T54" s="4">
        <f t="shared" si="13"/>
        <v>20907247.399999999</v>
      </c>
      <c r="U54" s="4">
        <f t="shared" si="14"/>
        <v>10007981</v>
      </c>
      <c r="V54" s="5">
        <v>2.75E-2</v>
      </c>
    </row>
    <row r="55" spans="1:22" x14ac:dyDescent="0.2">
      <c r="A55" s="16" t="s">
        <v>280</v>
      </c>
      <c r="B55" s="4">
        <v>204553</v>
      </c>
      <c r="C55" s="4">
        <v>176000</v>
      </c>
      <c r="D55" s="4">
        <v>28553</v>
      </c>
      <c r="E55" s="4">
        <v>778160000</v>
      </c>
      <c r="F55" s="4">
        <f t="shared" si="11"/>
        <v>-12580000000</v>
      </c>
      <c r="G55" s="4">
        <v>0</v>
      </c>
      <c r="H55" s="4">
        <v>0</v>
      </c>
      <c r="I55" s="4">
        <v>0</v>
      </c>
      <c r="J55" s="4">
        <v>-67445000</v>
      </c>
      <c r="K55" s="4">
        <f t="shared" si="12"/>
        <v>14544225000</v>
      </c>
      <c r="L55" s="4">
        <v>4485</v>
      </c>
      <c r="M55" s="4">
        <v>3703</v>
      </c>
      <c r="N55" s="4">
        <v>629</v>
      </c>
      <c r="O55" s="4">
        <v>489</v>
      </c>
      <c r="P55" s="4">
        <v>9256800</v>
      </c>
      <c r="Q55" s="4">
        <v>7045200</v>
      </c>
      <c r="R55" s="5">
        <v>5.6000000000000008E-3</v>
      </c>
      <c r="S55" s="4">
        <v>17360200</v>
      </c>
      <c r="T55" s="4">
        <f t="shared" si="13"/>
        <v>21729984.199999999</v>
      </c>
      <c r="U55" s="4">
        <f t="shared" si="14"/>
        <v>10007981</v>
      </c>
      <c r="V55" s="5">
        <v>1.83E-2</v>
      </c>
    </row>
    <row r="56" spans="1:22" x14ac:dyDescent="0.2">
      <c r="A56" s="16" t="s">
        <v>279</v>
      </c>
      <c r="B56" s="4">
        <v>3200</v>
      </c>
      <c r="C56" s="4">
        <v>26191</v>
      </c>
      <c r="D56" s="4">
        <v>-22991</v>
      </c>
      <c r="E56" s="4">
        <v>-622250000</v>
      </c>
      <c r="F56" s="4">
        <f t="shared" ref="F56:F130" si="15">E56+F57</f>
        <v>-13358160000</v>
      </c>
      <c r="G56" s="4">
        <v>0</v>
      </c>
      <c r="H56" s="4">
        <v>0</v>
      </c>
      <c r="I56" s="4">
        <v>0</v>
      </c>
      <c r="J56" s="4">
        <v>-297600000</v>
      </c>
      <c r="K56" s="4">
        <f t="shared" ref="K56:K76" si="16">K57+J56</f>
        <v>14611670000</v>
      </c>
      <c r="L56" s="4">
        <v>4005</v>
      </c>
      <c r="M56" s="4">
        <v>3779</v>
      </c>
      <c r="N56" s="4">
        <v>567</v>
      </c>
      <c r="O56" s="4">
        <v>471</v>
      </c>
      <c r="P56" s="4">
        <v>8404700</v>
      </c>
      <c r="Q56" s="4">
        <v>7382800</v>
      </c>
      <c r="R56" s="5">
        <v>1.9E-3</v>
      </c>
      <c r="S56" s="4">
        <v>16301973</v>
      </c>
      <c r="T56" s="4">
        <f t="shared" si="13"/>
        <v>21279435.699999999</v>
      </c>
      <c r="U56" s="4">
        <f t="shared" ref="U56:U123" si="17">MIN(S57:S61)</f>
        <v>10007981</v>
      </c>
      <c r="V56" s="5">
        <v>2.2000000000000002E-2</v>
      </c>
    </row>
    <row r="57" spans="1:22" x14ac:dyDescent="0.2">
      <c r="A57" s="16" t="s">
        <v>278</v>
      </c>
      <c r="B57" s="4">
        <v>168900</v>
      </c>
      <c r="C57" s="4">
        <v>400400</v>
      </c>
      <c r="D57" s="4">
        <v>-231500</v>
      </c>
      <c r="E57" s="4">
        <v>-6100300000</v>
      </c>
      <c r="F57" s="4">
        <f t="shared" si="15"/>
        <v>-12735910000</v>
      </c>
      <c r="K57" s="4">
        <f t="shared" si="16"/>
        <v>14909270000</v>
      </c>
      <c r="L57" s="4">
        <v>2956</v>
      </c>
      <c r="M57" s="4">
        <v>2343</v>
      </c>
      <c r="N57" s="4">
        <v>338</v>
      </c>
      <c r="O57" s="4">
        <v>274</v>
      </c>
      <c r="P57" s="4">
        <v>4951800</v>
      </c>
      <c r="Q57" s="4">
        <v>3953100</v>
      </c>
      <c r="R57" s="5">
        <v>2.1000000000000001E-2</v>
      </c>
      <c r="S57" s="4">
        <v>10007981</v>
      </c>
      <c r="T57" s="4">
        <f t="shared" si="13"/>
        <v>22331853.699999999</v>
      </c>
      <c r="U57" s="4">
        <f t="shared" si="17"/>
        <v>10937000</v>
      </c>
      <c r="V57" s="5">
        <v>2.7999999999999997E-2</v>
      </c>
    </row>
    <row r="58" spans="1:22" x14ac:dyDescent="0.2">
      <c r="A58" s="16" t="s">
        <v>275</v>
      </c>
      <c r="B58" s="4">
        <v>1240</v>
      </c>
      <c r="C58" s="4">
        <v>1800</v>
      </c>
      <c r="D58" s="4">
        <v>-560</v>
      </c>
      <c r="E58" s="4">
        <v>-14640000</v>
      </c>
      <c r="F58" s="4">
        <f t="shared" si="15"/>
        <v>-6635610000</v>
      </c>
      <c r="K58" s="4">
        <f t="shared" si="16"/>
        <v>14909270000</v>
      </c>
      <c r="L58" s="4">
        <v>2006</v>
      </c>
      <c r="M58" s="4">
        <v>3049</v>
      </c>
      <c r="N58" s="4">
        <v>289</v>
      </c>
      <c r="O58" s="4">
        <v>397</v>
      </c>
      <c r="P58" s="4">
        <v>3860400</v>
      </c>
      <c r="Q58" s="4">
        <v>5858100</v>
      </c>
      <c r="R58" s="5">
        <v>-3.7000000000000002E-3</v>
      </c>
      <c r="S58" s="4">
        <v>10937000</v>
      </c>
      <c r="T58" s="4">
        <f t="shared" si="13"/>
        <v>22312151.699999999</v>
      </c>
      <c r="U58" s="4">
        <f t="shared" si="17"/>
        <v>13925254</v>
      </c>
      <c r="V58" s="5">
        <v>2.4199999999999999E-2</v>
      </c>
    </row>
    <row r="59" spans="1:22" x14ac:dyDescent="0.2">
      <c r="A59" s="16" t="s">
        <v>274</v>
      </c>
      <c r="B59" s="4">
        <v>194931</v>
      </c>
      <c r="C59" s="4">
        <v>204900</v>
      </c>
      <c r="D59" s="4">
        <v>-9969</v>
      </c>
      <c r="E59" s="4">
        <v>-279860000</v>
      </c>
      <c r="F59" s="4">
        <f t="shared" si="15"/>
        <v>-6620970000</v>
      </c>
      <c r="G59" s="4">
        <v>0</v>
      </c>
      <c r="H59" s="4">
        <v>0</v>
      </c>
      <c r="I59" s="4">
        <v>0</v>
      </c>
      <c r="J59" s="4">
        <v>-26400000</v>
      </c>
      <c r="K59" s="4">
        <f t="shared" si="16"/>
        <v>14909270000</v>
      </c>
      <c r="L59" s="4">
        <v>5418</v>
      </c>
      <c r="M59" s="4">
        <v>8565</v>
      </c>
      <c r="N59" s="4">
        <v>701</v>
      </c>
      <c r="O59" s="4">
        <v>1121</v>
      </c>
      <c r="P59" s="4">
        <v>11298000</v>
      </c>
      <c r="Q59" s="4">
        <v>17905200</v>
      </c>
      <c r="R59" s="5">
        <v>-2.58E-2</v>
      </c>
      <c r="S59" s="4">
        <v>30903024</v>
      </c>
      <c r="T59" s="4">
        <f t="shared" si="13"/>
        <v>21074468.300000001</v>
      </c>
      <c r="U59" s="4">
        <f t="shared" si="17"/>
        <v>13925254</v>
      </c>
      <c r="V59" s="5">
        <v>2.6200000000000001E-2</v>
      </c>
    </row>
    <row r="60" spans="1:22" x14ac:dyDescent="0.2">
      <c r="A60" s="16" t="s">
        <v>273</v>
      </c>
      <c r="B60" s="4">
        <v>5000</v>
      </c>
      <c r="C60" s="4">
        <v>203700</v>
      </c>
      <c r="D60" s="4">
        <v>-198700</v>
      </c>
      <c r="E60" s="4">
        <v>-5311570000</v>
      </c>
      <c r="F60" s="4">
        <f t="shared" si="15"/>
        <v>-6341110000</v>
      </c>
      <c r="K60" s="4">
        <f t="shared" si="16"/>
        <v>14935670000</v>
      </c>
      <c r="L60" s="4">
        <v>2928</v>
      </c>
      <c r="M60" s="4">
        <v>4325</v>
      </c>
      <c r="N60" s="4">
        <v>383</v>
      </c>
      <c r="O60" s="4">
        <v>510</v>
      </c>
      <c r="P60" s="4">
        <v>5367000</v>
      </c>
      <c r="Q60" s="4">
        <v>7712800</v>
      </c>
      <c r="R60" s="5">
        <v>9.3999999999999986E-3</v>
      </c>
      <c r="S60" s="4">
        <v>13925254</v>
      </c>
      <c r="T60" s="4">
        <f t="shared" si="13"/>
        <v>20972648</v>
      </c>
      <c r="U60" s="4">
        <f t="shared" si="17"/>
        <v>23278105</v>
      </c>
      <c r="V60" s="5">
        <v>2.0299999999999999E-2</v>
      </c>
    </row>
    <row r="61" spans="1:22" x14ac:dyDescent="0.2">
      <c r="A61" s="16" t="s">
        <v>268</v>
      </c>
      <c r="B61" s="4">
        <v>26381</v>
      </c>
      <c r="C61" s="4">
        <v>310200</v>
      </c>
      <c r="D61" s="4">
        <v>-283819</v>
      </c>
      <c r="E61" s="4">
        <v>-7641110000</v>
      </c>
      <c r="F61" s="4">
        <f t="shared" si="15"/>
        <v>-1029540000</v>
      </c>
      <c r="K61" s="4">
        <f t="shared" si="16"/>
        <v>14935670000</v>
      </c>
      <c r="L61" s="4">
        <v>4177</v>
      </c>
      <c r="M61" s="4">
        <v>9080</v>
      </c>
      <c r="N61" s="4">
        <v>495</v>
      </c>
      <c r="O61" s="4">
        <v>997</v>
      </c>
      <c r="P61" s="4">
        <v>7528800</v>
      </c>
      <c r="Q61" s="4">
        <v>14874200</v>
      </c>
      <c r="R61" s="5">
        <v>-2.18E-2</v>
      </c>
      <c r="S61" s="4">
        <v>23278105</v>
      </c>
      <c r="T61" s="4">
        <f t="shared" si="13"/>
        <v>20329538.300000001</v>
      </c>
      <c r="U61" s="4">
        <f t="shared" si="17"/>
        <v>11796488</v>
      </c>
      <c r="V61" s="5">
        <v>3.1E-2</v>
      </c>
    </row>
    <row r="62" spans="1:22" x14ac:dyDescent="0.2">
      <c r="A62" s="16" t="s">
        <v>266</v>
      </c>
      <c r="B62" s="4">
        <v>27000</v>
      </c>
      <c r="C62" s="4">
        <v>112000</v>
      </c>
      <c r="D62" s="4">
        <v>-85000</v>
      </c>
      <c r="E62" s="4">
        <v>-2322950000</v>
      </c>
      <c r="F62" s="4">
        <f t="shared" si="15"/>
        <v>6611570000</v>
      </c>
      <c r="K62" s="4">
        <f t="shared" si="16"/>
        <v>14935670000</v>
      </c>
      <c r="L62" s="4">
        <v>5062</v>
      </c>
      <c r="M62" s="4">
        <v>6823</v>
      </c>
      <c r="N62" s="4">
        <v>673</v>
      </c>
      <c r="O62" s="4">
        <v>911</v>
      </c>
      <c r="P62" s="4">
        <v>9913400</v>
      </c>
      <c r="Q62" s="4">
        <v>15369200</v>
      </c>
      <c r="R62" s="5">
        <v>-1.26E-2</v>
      </c>
      <c r="S62" s="4">
        <v>27019100</v>
      </c>
      <c r="T62" s="4">
        <f t="shared" ref="T62:T115" si="18">AVERAGE(S63:S72)</f>
        <v>19301668.300000001</v>
      </c>
      <c r="U62" s="4">
        <f t="shared" si="17"/>
        <v>11796488</v>
      </c>
      <c r="V62" s="5">
        <v>2.5000000000000001E-2</v>
      </c>
    </row>
    <row r="63" spans="1:22" x14ac:dyDescent="0.2">
      <c r="A63" s="16" t="s">
        <v>265</v>
      </c>
      <c r="B63" s="4">
        <v>970300</v>
      </c>
      <c r="C63" s="4">
        <v>40100</v>
      </c>
      <c r="D63" s="4">
        <v>930200</v>
      </c>
      <c r="E63" s="4">
        <v>25967600000</v>
      </c>
      <c r="F63" s="4">
        <f t="shared" si="15"/>
        <v>8934520000</v>
      </c>
      <c r="K63" s="4">
        <f t="shared" si="16"/>
        <v>14935670000</v>
      </c>
      <c r="L63" s="4">
        <v>8779</v>
      </c>
      <c r="M63" s="4">
        <v>6140</v>
      </c>
      <c r="N63" s="4">
        <v>1024</v>
      </c>
      <c r="O63" s="4">
        <v>886</v>
      </c>
      <c r="P63" s="4">
        <v>15299800</v>
      </c>
      <c r="Q63" s="4">
        <v>14618400</v>
      </c>
      <c r="R63" s="5">
        <v>2.2099999999999998E-2</v>
      </c>
      <c r="S63" s="4">
        <v>31702120</v>
      </c>
      <c r="T63" s="4">
        <f t="shared" si="18"/>
        <v>17098610.300000001</v>
      </c>
      <c r="U63" s="4">
        <f t="shared" si="17"/>
        <v>10739980</v>
      </c>
      <c r="V63" s="5">
        <v>2.6600000000000002E-2</v>
      </c>
    </row>
    <row r="64" spans="1:22" x14ac:dyDescent="0.2">
      <c r="A64" s="16" t="s">
        <v>247</v>
      </c>
      <c r="B64" s="4">
        <v>92300</v>
      </c>
      <c r="C64" s="4">
        <v>29500</v>
      </c>
      <c r="D64" s="4">
        <v>62800</v>
      </c>
      <c r="E64" s="4">
        <v>1714390000</v>
      </c>
      <c r="F64" s="4">
        <f t="shared" si="15"/>
        <v>-17033080000</v>
      </c>
      <c r="K64" s="4">
        <f t="shared" si="16"/>
        <v>14935670000</v>
      </c>
      <c r="L64" s="4">
        <v>7330</v>
      </c>
      <c r="M64" s="4">
        <v>4772</v>
      </c>
      <c r="N64" s="4">
        <v>1045</v>
      </c>
      <c r="O64" s="4">
        <v>639</v>
      </c>
      <c r="P64" s="4">
        <v>15649600</v>
      </c>
      <c r="Q64" s="4">
        <v>10372800</v>
      </c>
      <c r="R64" s="5">
        <v>2.46E-2</v>
      </c>
      <c r="S64" s="4">
        <v>27637717</v>
      </c>
      <c r="T64" s="4">
        <f t="shared" si="18"/>
        <v>15705831.300000001</v>
      </c>
      <c r="U64" s="4">
        <f t="shared" si="17"/>
        <v>10739980</v>
      </c>
      <c r="V64" s="5">
        <v>2.3900000000000001E-2</v>
      </c>
    </row>
    <row r="65" spans="1:23" x14ac:dyDescent="0.2">
      <c r="A65" s="16" t="s">
        <v>239</v>
      </c>
      <c r="B65" s="4">
        <v>27000</v>
      </c>
      <c r="C65" s="4">
        <v>103002</v>
      </c>
      <c r="D65" s="4">
        <v>-76002</v>
      </c>
      <c r="E65" s="4">
        <v>-2020650000</v>
      </c>
      <c r="F65" s="4">
        <f t="shared" si="15"/>
        <v>-18747470000</v>
      </c>
      <c r="G65" s="4">
        <v>292000</v>
      </c>
      <c r="H65" s="4">
        <v>12000</v>
      </c>
      <c r="I65" s="4">
        <v>280000</v>
      </c>
      <c r="J65" s="4">
        <v>7515080000</v>
      </c>
      <c r="K65" s="4">
        <f t="shared" si="16"/>
        <v>14935670000</v>
      </c>
      <c r="L65" s="4">
        <v>6240</v>
      </c>
      <c r="M65" s="4">
        <v>4802</v>
      </c>
      <c r="N65" s="4">
        <v>911</v>
      </c>
      <c r="O65" s="4">
        <v>758</v>
      </c>
      <c r="P65" s="4">
        <v>12766700</v>
      </c>
      <c r="Q65" s="4">
        <v>11112800</v>
      </c>
      <c r="R65" s="5">
        <v>7.7000000000000002E-3</v>
      </c>
      <c r="S65" s="4">
        <v>25587568</v>
      </c>
      <c r="T65" s="4">
        <f t="shared" si="18"/>
        <v>13828724.1</v>
      </c>
      <c r="U65" s="4">
        <f t="shared" si="17"/>
        <v>10739980</v>
      </c>
      <c r="V65" s="5">
        <v>3.6900000000000002E-2</v>
      </c>
    </row>
    <row r="66" spans="1:23" x14ac:dyDescent="0.2">
      <c r="A66" s="16" t="s">
        <v>238</v>
      </c>
      <c r="B66" s="4">
        <v>205700</v>
      </c>
      <c r="C66" s="4">
        <v>156400</v>
      </c>
      <c r="D66" s="4">
        <v>49300</v>
      </c>
      <c r="E66" s="4">
        <v>1321840000</v>
      </c>
      <c r="F66" s="4">
        <f t="shared" si="15"/>
        <v>-16726820000</v>
      </c>
      <c r="K66" s="4">
        <f t="shared" si="16"/>
        <v>7420590000</v>
      </c>
      <c r="L66" s="4">
        <v>2540</v>
      </c>
      <c r="M66" s="4">
        <v>2933</v>
      </c>
      <c r="N66" s="4">
        <v>326</v>
      </c>
      <c r="O66" s="4">
        <v>363</v>
      </c>
      <c r="P66" s="4">
        <v>5150600</v>
      </c>
      <c r="Q66" s="4">
        <v>5477800</v>
      </c>
      <c r="R66" s="5">
        <v>1.1599999999999999E-2</v>
      </c>
      <c r="S66" s="4">
        <v>11796488</v>
      </c>
      <c r="T66" s="4">
        <f t="shared" si="18"/>
        <v>13824832.199999999</v>
      </c>
      <c r="U66" s="4">
        <f t="shared" si="17"/>
        <v>10739980</v>
      </c>
      <c r="V66" s="5">
        <v>2.0899999999999998E-2</v>
      </c>
    </row>
    <row r="67" spans="1:23" x14ac:dyDescent="0.2">
      <c r="A67" s="16" t="s">
        <v>237</v>
      </c>
      <c r="B67" s="4">
        <v>29000</v>
      </c>
      <c r="C67" s="4">
        <v>67700</v>
      </c>
      <c r="D67" s="4">
        <v>-38700</v>
      </c>
      <c r="E67" s="4">
        <v>-1032590000</v>
      </c>
      <c r="F67" s="4">
        <f t="shared" si="15"/>
        <v>-18048660000</v>
      </c>
      <c r="K67" s="4">
        <f t="shared" si="16"/>
        <v>7420590000</v>
      </c>
      <c r="L67" s="4">
        <v>3568</v>
      </c>
      <c r="M67" s="4">
        <v>6205</v>
      </c>
      <c r="N67" s="4">
        <v>464</v>
      </c>
      <c r="O67" s="4">
        <v>816</v>
      </c>
      <c r="P67" s="4">
        <v>6715200</v>
      </c>
      <c r="Q67" s="4">
        <v>12041800</v>
      </c>
      <c r="R67" s="5">
        <v>-2.7999999999999997E-2</v>
      </c>
      <c r="S67" s="4">
        <v>20532161</v>
      </c>
      <c r="T67" s="4">
        <f t="shared" si="18"/>
        <v>12739530.6</v>
      </c>
      <c r="U67" s="4">
        <f t="shared" si="17"/>
        <v>10739980</v>
      </c>
      <c r="V67" s="5">
        <v>3.8900000000000004E-2</v>
      </c>
    </row>
    <row r="68" spans="1:23" x14ac:dyDescent="0.2">
      <c r="A68" s="16" t="s">
        <v>233</v>
      </c>
      <c r="B68" s="4">
        <v>6500</v>
      </c>
      <c r="C68" s="4">
        <v>216503</v>
      </c>
      <c r="D68" s="4">
        <v>-210003</v>
      </c>
      <c r="E68" s="4">
        <v>-5618200000</v>
      </c>
      <c r="F68" s="4">
        <f t="shared" si="15"/>
        <v>-17016070000</v>
      </c>
      <c r="G68" s="4">
        <v>130000</v>
      </c>
      <c r="H68" s="4">
        <v>0</v>
      </c>
      <c r="I68" s="4">
        <v>130000</v>
      </c>
      <c r="J68" s="4">
        <v>3489500000</v>
      </c>
      <c r="K68" s="4">
        <f t="shared" si="16"/>
        <v>7420590000</v>
      </c>
      <c r="L68" s="4">
        <v>2181</v>
      </c>
      <c r="M68" s="4">
        <v>3191</v>
      </c>
      <c r="N68" s="4">
        <v>275</v>
      </c>
      <c r="O68" s="4">
        <v>370</v>
      </c>
      <c r="P68" s="4">
        <v>349700</v>
      </c>
      <c r="Q68" s="4">
        <v>675100</v>
      </c>
      <c r="R68" s="5">
        <v>1.9E-3</v>
      </c>
      <c r="S68" s="4">
        <v>10739980</v>
      </c>
      <c r="T68" s="4">
        <f t="shared" si="18"/>
        <v>13544176.6</v>
      </c>
      <c r="U68" s="4">
        <f t="shared" si="17"/>
        <v>9671540</v>
      </c>
    </row>
    <row r="69" spans="1:23" x14ac:dyDescent="0.2">
      <c r="A69" s="16" t="s">
        <v>232</v>
      </c>
      <c r="B69" s="4">
        <v>317309</v>
      </c>
      <c r="C69" s="4">
        <v>18300</v>
      </c>
      <c r="D69" s="4">
        <v>299009</v>
      </c>
      <c r="E69" s="4">
        <v>8033810000</v>
      </c>
      <c r="F69" s="4">
        <f t="shared" si="15"/>
        <v>-11397870000</v>
      </c>
      <c r="K69" s="4">
        <f t="shared" si="16"/>
        <v>3931090000</v>
      </c>
      <c r="L69" s="4"/>
      <c r="M69" s="4"/>
      <c r="N69" s="4"/>
      <c r="O69" s="4"/>
      <c r="P69" s="4">
        <v>9779700</v>
      </c>
      <c r="Q69" s="4">
        <v>7527300</v>
      </c>
      <c r="R69" s="5">
        <v>5.6999999999999993E-3</v>
      </c>
      <c r="S69" s="4">
        <v>18526190</v>
      </c>
      <c r="T69" s="4">
        <f t="shared" si="18"/>
        <v>13356102.699999999</v>
      </c>
      <c r="U69" s="4">
        <f t="shared" si="17"/>
        <v>9671540</v>
      </c>
    </row>
    <row r="70" spans="1:23" x14ac:dyDescent="0.2">
      <c r="A70" s="16" t="s">
        <v>231</v>
      </c>
      <c r="B70" s="4">
        <v>28600</v>
      </c>
      <c r="C70" s="4">
        <v>91622</v>
      </c>
      <c r="D70" s="4">
        <v>-63022</v>
      </c>
      <c r="E70" s="4">
        <v>-1695630000</v>
      </c>
      <c r="F70" s="4">
        <f t="shared" si="15"/>
        <v>-19431680000</v>
      </c>
      <c r="K70" s="4">
        <f t="shared" si="16"/>
        <v>3931090000</v>
      </c>
      <c r="L70" s="4"/>
      <c r="M70" s="4"/>
      <c r="N70" s="4"/>
      <c r="O70" s="4"/>
      <c r="P70" s="4">
        <v>5308000</v>
      </c>
      <c r="Q70" s="4">
        <v>6119000</v>
      </c>
      <c r="R70" s="5">
        <v>-7.4000000000000003E-3</v>
      </c>
      <c r="S70" s="4">
        <v>12907051</v>
      </c>
      <c r="T70" s="4">
        <f t="shared" si="18"/>
        <v>13965027.699999999</v>
      </c>
      <c r="U70" s="4">
        <f t="shared" si="17"/>
        <v>6816496</v>
      </c>
    </row>
    <row r="71" spans="1:23" x14ac:dyDescent="0.2">
      <c r="A71" s="16" t="s">
        <v>230</v>
      </c>
      <c r="B71" s="4">
        <v>9</v>
      </c>
      <c r="C71" s="4">
        <v>213100</v>
      </c>
      <c r="D71" s="4">
        <v>-213091</v>
      </c>
      <c r="E71" s="4">
        <v>-5669930000</v>
      </c>
      <c r="F71" s="4">
        <f t="shared" si="15"/>
        <v>-17736050000</v>
      </c>
      <c r="K71" s="4">
        <f t="shared" si="16"/>
        <v>3931090000</v>
      </c>
      <c r="L71" s="4"/>
      <c r="M71" s="4"/>
      <c r="N71" s="4"/>
      <c r="O71" s="4"/>
      <c r="P71" s="4">
        <v>8329000</v>
      </c>
      <c r="Q71" s="4">
        <v>7687400</v>
      </c>
      <c r="R71" s="5">
        <v>5.6999999999999993E-3</v>
      </c>
      <c r="S71" s="4">
        <v>16847008</v>
      </c>
      <c r="T71" s="4">
        <f t="shared" si="18"/>
        <v>13383767.199999999</v>
      </c>
      <c r="U71" s="4">
        <f t="shared" si="17"/>
        <v>6816496</v>
      </c>
    </row>
    <row r="72" spans="1:23" x14ac:dyDescent="0.2">
      <c r="A72" s="16" t="s">
        <v>229</v>
      </c>
      <c r="B72" s="4">
        <v>290870</v>
      </c>
      <c r="C72" s="4">
        <v>80400</v>
      </c>
      <c r="D72" s="4">
        <v>210470</v>
      </c>
      <c r="E72" s="4">
        <v>5540810000</v>
      </c>
      <c r="F72" s="4">
        <f t="shared" si="15"/>
        <v>-12066120000</v>
      </c>
      <c r="K72" s="4">
        <f t="shared" si="16"/>
        <v>3931090000</v>
      </c>
      <c r="L72" s="4"/>
      <c r="M72" s="4"/>
      <c r="N72" s="4"/>
      <c r="O72" s="4"/>
      <c r="P72" s="4">
        <v>9994000</v>
      </c>
      <c r="Q72" s="4">
        <v>6109000</v>
      </c>
      <c r="R72" s="5">
        <v>3.1099999999999999E-2</v>
      </c>
      <c r="S72" s="4">
        <v>16740400</v>
      </c>
      <c r="T72" s="4">
        <f t="shared" si="18"/>
        <v>12953235.5</v>
      </c>
      <c r="U72" s="4">
        <f t="shared" si="17"/>
        <v>6816496</v>
      </c>
    </row>
    <row r="73" spans="1:23" x14ac:dyDescent="0.2">
      <c r="A73" s="16" t="s">
        <v>228</v>
      </c>
      <c r="B73" s="4">
        <v>47900</v>
      </c>
      <c r="C73" s="4">
        <v>304700</v>
      </c>
      <c r="D73" s="4">
        <v>-256800</v>
      </c>
      <c r="E73" s="4">
        <v>-6731170000</v>
      </c>
      <c r="F73" s="4">
        <f t="shared" si="15"/>
        <v>-17606930000</v>
      </c>
      <c r="K73" s="4">
        <f t="shared" si="16"/>
        <v>3931090000</v>
      </c>
      <c r="L73" s="4"/>
      <c r="M73" s="4"/>
      <c r="N73" s="4"/>
      <c r="O73" s="4"/>
      <c r="P73" s="4">
        <v>3140700</v>
      </c>
      <c r="Q73" s="4">
        <v>4857800</v>
      </c>
      <c r="R73" s="5">
        <v>-1.3300000000000001E-2</v>
      </c>
      <c r="S73" s="4">
        <v>9671540</v>
      </c>
      <c r="T73" s="4">
        <f t="shared" si="18"/>
        <v>14447326</v>
      </c>
      <c r="U73" s="4">
        <f t="shared" si="17"/>
        <v>6816496</v>
      </c>
    </row>
    <row r="74" spans="1:23" x14ac:dyDescent="0.2">
      <c r="A74" s="16" t="s">
        <v>227</v>
      </c>
      <c r="B74" s="4">
        <v>163805</v>
      </c>
      <c r="C74" s="4">
        <v>62100</v>
      </c>
      <c r="D74" s="4">
        <v>101705</v>
      </c>
      <c r="E74" s="4">
        <v>2676270000</v>
      </c>
      <c r="F74" s="4">
        <f t="shared" si="15"/>
        <v>-10875760000</v>
      </c>
      <c r="K74" s="4">
        <f t="shared" si="16"/>
        <v>3931090000</v>
      </c>
      <c r="L74" s="4"/>
      <c r="M74" s="4"/>
      <c r="N74" s="4"/>
      <c r="O74" s="4"/>
      <c r="P74" s="4">
        <v>7292100</v>
      </c>
      <c r="Q74" s="4">
        <v>5796500</v>
      </c>
      <c r="R74" s="5">
        <v>1.3600000000000001E-2</v>
      </c>
      <c r="S74" s="4">
        <v>13709927</v>
      </c>
      <c r="T74" s="4">
        <f t="shared" si="18"/>
        <v>16405014.1</v>
      </c>
      <c r="U74" s="4">
        <f t="shared" si="17"/>
        <v>6816496</v>
      </c>
    </row>
    <row r="75" spans="1:23" x14ac:dyDescent="0.2">
      <c r="A75" s="16" t="s">
        <v>221</v>
      </c>
      <c r="B75" s="4">
        <v>70100</v>
      </c>
      <c r="C75" s="4">
        <v>745600</v>
      </c>
      <c r="D75" s="4">
        <v>-675500</v>
      </c>
      <c r="E75" s="4">
        <v>-17451380000</v>
      </c>
      <c r="F75" s="4">
        <f t="shared" si="15"/>
        <v>-13552030000</v>
      </c>
      <c r="K75" s="4">
        <f t="shared" si="16"/>
        <v>3931090000</v>
      </c>
      <c r="L75" s="4"/>
      <c r="M75" s="4"/>
      <c r="N75" s="4"/>
      <c r="O75" s="4"/>
      <c r="P75" s="4">
        <v>2881600</v>
      </c>
      <c r="Q75" s="4">
        <v>3086100</v>
      </c>
      <c r="R75" s="5">
        <v>-1.9E-3</v>
      </c>
      <c r="S75" s="4">
        <v>6816496</v>
      </c>
      <c r="T75" s="4">
        <f t="shared" si="18"/>
        <v>18090035.5</v>
      </c>
      <c r="U75" s="4">
        <f t="shared" si="17"/>
        <v>9679145</v>
      </c>
    </row>
    <row r="76" spans="1:23" x14ac:dyDescent="0.2">
      <c r="A76" s="16" t="s">
        <v>212</v>
      </c>
      <c r="B76" s="4">
        <v>6200</v>
      </c>
      <c r="C76" s="4">
        <v>62199</v>
      </c>
      <c r="D76" s="4">
        <v>-55999</v>
      </c>
      <c r="E76" s="4">
        <v>-1444440000</v>
      </c>
      <c r="F76" s="4">
        <f t="shared" si="15"/>
        <v>3899350000</v>
      </c>
      <c r="K76" s="4">
        <f t="shared" si="16"/>
        <v>3931090000</v>
      </c>
      <c r="L76" s="4"/>
      <c r="M76" s="4"/>
      <c r="N76" s="4"/>
      <c r="O76" s="4"/>
      <c r="P76" s="4">
        <v>4652600</v>
      </c>
      <c r="Q76" s="4">
        <v>6216700</v>
      </c>
      <c r="R76" s="5">
        <v>1.5800000000000002E-2</v>
      </c>
      <c r="S76" s="4">
        <v>11757569</v>
      </c>
      <c r="T76" s="4">
        <f t="shared" si="18"/>
        <v>18695916.699999999</v>
      </c>
      <c r="U76" s="4">
        <f t="shared" si="17"/>
        <v>9679145</v>
      </c>
      <c r="V76" s="4"/>
      <c r="W76" s="4"/>
    </row>
    <row r="77" spans="1:23" x14ac:dyDescent="0.2">
      <c r="A77" s="16" t="s">
        <v>211</v>
      </c>
      <c r="B77" s="4">
        <v>189000</v>
      </c>
      <c r="C77" s="4">
        <v>38000</v>
      </c>
      <c r="D77" s="4">
        <v>151000</v>
      </c>
      <c r="E77" s="4">
        <v>3884280000</v>
      </c>
      <c r="F77" s="4">
        <f t="shared" si="15"/>
        <v>5343790000</v>
      </c>
      <c r="K77" s="4">
        <f>K78+J77</f>
        <v>3931090000</v>
      </c>
      <c r="L77" s="4"/>
      <c r="M77" s="4"/>
      <c r="N77" s="4"/>
      <c r="O77" s="4"/>
      <c r="P77" s="4">
        <v>4968700</v>
      </c>
      <c r="Q77" s="4">
        <v>4126400</v>
      </c>
      <c r="R77" s="5">
        <v>0.01</v>
      </c>
      <c r="S77" s="4">
        <v>9679145</v>
      </c>
      <c r="T77" s="4">
        <f t="shared" si="18"/>
        <v>20623589.800000001</v>
      </c>
      <c r="U77" s="4">
        <f t="shared" si="17"/>
        <v>11034403</v>
      </c>
    </row>
    <row r="78" spans="1:23" x14ac:dyDescent="0.2">
      <c r="A78" s="16" t="s">
        <v>210</v>
      </c>
      <c r="B78" s="4">
        <v>1064100</v>
      </c>
      <c r="C78" s="4">
        <v>1143300</v>
      </c>
      <c r="D78" s="4">
        <v>-79200</v>
      </c>
      <c r="E78" s="4">
        <v>-1807320000</v>
      </c>
      <c r="F78" s="4">
        <f t="shared" si="15"/>
        <v>1459510000</v>
      </c>
      <c r="K78" s="4">
        <f>J78+K80</f>
        <v>3931090000</v>
      </c>
      <c r="R78" s="5">
        <v>4.0000000000000001E-3</v>
      </c>
      <c r="S78" s="4">
        <v>18786440</v>
      </c>
      <c r="T78" s="4">
        <f t="shared" si="18"/>
        <v>20092070.100000001</v>
      </c>
      <c r="U78" s="4">
        <f t="shared" si="17"/>
        <v>11034403</v>
      </c>
    </row>
    <row r="79" spans="1:23" x14ac:dyDescent="0.2">
      <c r="A79" s="16" t="s">
        <v>209</v>
      </c>
      <c r="B79" s="4">
        <v>177200</v>
      </c>
      <c r="C79" s="4">
        <v>213300</v>
      </c>
      <c r="D79" s="4">
        <v>-36100</v>
      </c>
      <c r="E79" s="4">
        <v>-914320000</v>
      </c>
      <c r="F79" s="4">
        <f t="shared" si="15"/>
        <v>3266830000</v>
      </c>
      <c r="L79" s="4"/>
      <c r="M79" s="4"/>
      <c r="N79" s="4"/>
      <c r="O79" s="4"/>
      <c r="P79" s="4">
        <v>5176100</v>
      </c>
      <c r="Q79" s="4">
        <v>8633600</v>
      </c>
      <c r="R79" s="5">
        <v>-2.7099999999999999E-2</v>
      </c>
      <c r="S79" s="4">
        <v>16645451</v>
      </c>
      <c r="T79" s="4">
        <f t="shared" si="18"/>
        <v>20122696.5</v>
      </c>
      <c r="U79" s="4">
        <f t="shared" si="17"/>
        <v>11034403</v>
      </c>
    </row>
    <row r="80" spans="1:23" x14ac:dyDescent="0.2">
      <c r="A80" s="16" t="s">
        <v>208</v>
      </c>
      <c r="B80" s="4">
        <v>116000</v>
      </c>
      <c r="C80" s="4">
        <v>346758</v>
      </c>
      <c r="D80" s="4">
        <v>-230758</v>
      </c>
      <c r="E80" s="4">
        <v>-6093470000</v>
      </c>
      <c r="F80" s="4">
        <f t="shared" si="15"/>
        <v>4181150000</v>
      </c>
      <c r="G80" s="4">
        <v>150000</v>
      </c>
      <c r="H80" s="4">
        <v>1200</v>
      </c>
      <c r="I80" s="4">
        <v>148800</v>
      </c>
      <c r="J80" s="4">
        <v>3931090000</v>
      </c>
      <c r="K80" s="4">
        <f>J80</f>
        <v>3931090000</v>
      </c>
      <c r="R80" s="5">
        <v>-2.0799999999999999E-2</v>
      </c>
      <c r="S80" s="4">
        <v>18996301</v>
      </c>
      <c r="T80" s="4">
        <f t="shared" si="18"/>
        <v>19748790.899999999</v>
      </c>
      <c r="U80" s="4">
        <f t="shared" si="17"/>
        <v>11034403</v>
      </c>
    </row>
    <row r="81" spans="1:21" x14ac:dyDescent="0.2">
      <c r="A81" s="16" t="s">
        <v>207</v>
      </c>
      <c r="B81" s="4">
        <v>105635</v>
      </c>
      <c r="C81" s="4">
        <v>72800</v>
      </c>
      <c r="D81" s="4">
        <v>32835</v>
      </c>
      <c r="E81" s="4">
        <v>871840000</v>
      </c>
      <c r="F81" s="4">
        <f t="shared" si="15"/>
        <v>10274620000</v>
      </c>
      <c r="R81" s="5">
        <v>0</v>
      </c>
      <c r="S81" s="4">
        <v>11034403</v>
      </c>
      <c r="T81" s="4">
        <f t="shared" si="18"/>
        <v>20527552.199999999</v>
      </c>
      <c r="U81" s="4">
        <f t="shared" si="17"/>
        <v>12435083</v>
      </c>
    </row>
    <row r="82" spans="1:21" x14ac:dyDescent="0.2">
      <c r="A82" s="16" t="s">
        <v>206</v>
      </c>
      <c r="B82" s="4">
        <v>192524</v>
      </c>
      <c r="C82" s="4">
        <v>400700</v>
      </c>
      <c r="D82" s="4">
        <v>-208176</v>
      </c>
      <c r="E82" s="4">
        <v>-5458920000</v>
      </c>
      <c r="F82" s="4">
        <f t="shared" si="15"/>
        <v>9402780000</v>
      </c>
      <c r="R82" s="5">
        <v>-1.49E-2</v>
      </c>
      <c r="S82" s="4">
        <v>12435083</v>
      </c>
      <c r="T82" s="4">
        <f t="shared" si="18"/>
        <v>20582750.199999999</v>
      </c>
      <c r="U82" s="4">
        <f t="shared" si="17"/>
        <v>17816381</v>
      </c>
    </row>
    <row r="83" spans="1:21" x14ac:dyDescent="0.2">
      <c r="A83" s="16" t="s">
        <v>205</v>
      </c>
      <c r="B83" s="4">
        <v>242002</v>
      </c>
      <c r="C83" s="4">
        <v>40000</v>
      </c>
      <c r="D83" s="4">
        <v>202002</v>
      </c>
      <c r="E83" s="4">
        <v>5432300000</v>
      </c>
      <c r="F83" s="4">
        <f t="shared" si="15"/>
        <v>14861700000</v>
      </c>
      <c r="R83" s="5">
        <v>1.1399999999999999E-2</v>
      </c>
      <c r="S83" s="4">
        <v>24612445</v>
      </c>
      <c r="T83" s="4">
        <f t="shared" si="18"/>
        <v>21542894.100000001</v>
      </c>
      <c r="U83" s="4">
        <f t="shared" si="17"/>
        <v>13471243</v>
      </c>
    </row>
    <row r="84" spans="1:21" x14ac:dyDescent="0.2">
      <c r="A84" s="16" t="s">
        <v>204</v>
      </c>
      <c r="B84" s="4">
        <v>93000</v>
      </c>
      <c r="C84" s="4">
        <v>428100</v>
      </c>
      <c r="D84" s="4">
        <v>-335100</v>
      </c>
      <c r="E84" s="4">
        <v>-8991530000</v>
      </c>
      <c r="F84" s="4">
        <f t="shared" si="15"/>
        <v>9429400000</v>
      </c>
      <c r="R84" s="5">
        <v>-2.9300000000000003E-2</v>
      </c>
      <c r="S84" s="4">
        <v>33286808</v>
      </c>
      <c r="T84" s="4">
        <f t="shared" si="18"/>
        <v>21966560.899999999</v>
      </c>
      <c r="U84" s="4">
        <f t="shared" si="17"/>
        <v>13471243</v>
      </c>
    </row>
    <row r="85" spans="1:21" x14ac:dyDescent="0.2">
      <c r="A85" s="16" t="s">
        <v>203</v>
      </c>
      <c r="B85" s="4">
        <v>419100</v>
      </c>
      <c r="C85" s="4">
        <v>65200</v>
      </c>
      <c r="D85" s="4">
        <v>353900</v>
      </c>
      <c r="E85" s="4">
        <v>9410190000</v>
      </c>
      <c r="F85" s="4">
        <f t="shared" si="15"/>
        <v>18420930000</v>
      </c>
      <c r="R85" s="5">
        <v>2.8399999999999998E-2</v>
      </c>
      <c r="S85" s="4">
        <v>23666710</v>
      </c>
      <c r="T85" s="4">
        <f t="shared" si="18"/>
        <v>22166124.399999999</v>
      </c>
      <c r="U85" s="4">
        <f t="shared" si="17"/>
        <v>13471243</v>
      </c>
    </row>
    <row r="86" spans="1:21" x14ac:dyDescent="0.2">
      <c r="A86" s="16" t="s">
        <v>202</v>
      </c>
      <c r="B86" s="4">
        <v>2000</v>
      </c>
      <c r="C86" s="4">
        <v>209600</v>
      </c>
      <c r="D86" s="4">
        <v>-207600</v>
      </c>
      <c r="E86" s="4">
        <v>-5518950000</v>
      </c>
      <c r="F86" s="4">
        <f t="shared" si="15"/>
        <v>9010740000</v>
      </c>
      <c r="R86" s="5">
        <v>-1.8E-3</v>
      </c>
      <c r="S86" s="4">
        <v>17816381</v>
      </c>
      <c r="T86" s="4">
        <f t="shared" si="18"/>
        <v>21995173.199999999</v>
      </c>
      <c r="U86" s="4">
        <f t="shared" si="17"/>
        <v>13471243</v>
      </c>
    </row>
    <row r="87" spans="1:21" x14ac:dyDescent="0.2">
      <c r="A87" s="16" t="s">
        <v>201</v>
      </c>
      <c r="B87" s="4">
        <v>129500</v>
      </c>
      <c r="C87" s="4">
        <v>41900</v>
      </c>
      <c r="D87" s="4">
        <v>87600</v>
      </c>
      <c r="E87" s="4">
        <v>2319410000</v>
      </c>
      <c r="F87" s="4">
        <f t="shared" si="15"/>
        <v>14529690000</v>
      </c>
      <c r="R87" s="5">
        <v>5.7800000000000004E-2</v>
      </c>
      <c r="S87" s="4">
        <v>28955876</v>
      </c>
      <c r="T87" s="4">
        <f t="shared" si="18"/>
        <v>21203459.800000001</v>
      </c>
      <c r="U87" s="4">
        <f t="shared" si="17"/>
        <v>12987063</v>
      </c>
    </row>
    <row r="88" spans="1:21" x14ac:dyDescent="0.2">
      <c r="A88" s="16" t="s">
        <v>200</v>
      </c>
      <c r="B88" s="4">
        <v>198900</v>
      </c>
      <c r="C88" s="4">
        <v>506600</v>
      </c>
      <c r="D88" s="4">
        <v>-307700</v>
      </c>
      <c r="E88" s="4">
        <v>-7551460000</v>
      </c>
      <c r="F88" s="4">
        <f t="shared" si="15"/>
        <v>12210280000</v>
      </c>
      <c r="R88" s="5">
        <v>1.6200000000000003E-2</v>
      </c>
      <c r="S88" s="4">
        <v>13471243</v>
      </c>
      <c r="T88" s="4">
        <f t="shared" si="18"/>
        <v>23471954.5</v>
      </c>
      <c r="U88" s="4">
        <f t="shared" si="17"/>
        <v>12987063</v>
      </c>
    </row>
    <row r="89" spans="1:21" x14ac:dyDescent="0.2">
      <c r="A89" s="16" t="s">
        <v>199</v>
      </c>
      <c r="B89" s="4">
        <v>42800</v>
      </c>
      <c r="C89" s="4">
        <v>160700</v>
      </c>
      <c r="D89" s="4">
        <v>-117900</v>
      </c>
      <c r="E89" s="4">
        <v>-2964900000</v>
      </c>
      <c r="F89" s="4">
        <f t="shared" si="15"/>
        <v>19761740000</v>
      </c>
      <c r="R89" s="5">
        <v>-1.3899999999999999E-2</v>
      </c>
      <c r="S89" s="4">
        <v>16951715</v>
      </c>
      <c r="T89" s="4">
        <f t="shared" si="18"/>
        <v>24620671.800000001</v>
      </c>
      <c r="U89" s="4">
        <f t="shared" si="17"/>
        <v>12987063</v>
      </c>
    </row>
    <row r="90" spans="1:21" x14ac:dyDescent="0.2">
      <c r="A90" s="16" t="s">
        <v>198</v>
      </c>
      <c r="B90" s="4">
        <v>25800</v>
      </c>
      <c r="C90" s="4">
        <v>1135800</v>
      </c>
      <c r="D90" s="4">
        <v>-1110000</v>
      </c>
      <c r="E90" s="4">
        <v>-27342790000</v>
      </c>
      <c r="F90" s="4">
        <f t="shared" si="15"/>
        <v>22726640000</v>
      </c>
      <c r="R90" s="5">
        <v>2.2499999999999999E-2</v>
      </c>
      <c r="S90" s="4">
        <v>15257245</v>
      </c>
      <c r="T90" s="4">
        <f t="shared" si="18"/>
        <v>25648569.399999999</v>
      </c>
      <c r="U90" s="4">
        <f t="shared" si="17"/>
        <v>12987063</v>
      </c>
    </row>
    <row r="91" spans="1:21" x14ac:dyDescent="0.2">
      <c r="A91" s="16" t="s">
        <v>197</v>
      </c>
      <c r="B91" s="4">
        <v>501300</v>
      </c>
      <c r="C91" s="4">
        <v>1200</v>
      </c>
      <c r="D91" s="4">
        <v>500100</v>
      </c>
      <c r="E91" s="4">
        <v>12012450000</v>
      </c>
      <c r="F91" s="4">
        <f t="shared" si="15"/>
        <v>50069430000</v>
      </c>
      <c r="R91" s="5">
        <v>1.4499999999999999E-2</v>
      </c>
      <c r="S91" s="4">
        <v>18822016</v>
      </c>
      <c r="T91" s="4">
        <f t="shared" si="18"/>
        <v>25575980.100000001</v>
      </c>
      <c r="U91" s="4">
        <f t="shared" si="17"/>
        <v>12987063</v>
      </c>
    </row>
    <row r="92" spans="1:21" x14ac:dyDescent="0.2">
      <c r="A92" s="16" t="s">
        <v>196</v>
      </c>
      <c r="B92" s="4">
        <v>28000</v>
      </c>
      <c r="C92" s="4">
        <v>9300</v>
      </c>
      <c r="D92" s="4">
        <v>18700</v>
      </c>
      <c r="E92" s="4">
        <v>456320000</v>
      </c>
      <c r="F92" s="4">
        <f t="shared" si="15"/>
        <v>38056980000</v>
      </c>
      <c r="R92" s="5">
        <v>-3.4000000000000002E-2</v>
      </c>
      <c r="S92" s="4">
        <v>12987063</v>
      </c>
      <c r="T92" s="4">
        <f t="shared" si="18"/>
        <v>26529417</v>
      </c>
      <c r="U92" s="4">
        <f t="shared" si="17"/>
        <v>16106869</v>
      </c>
    </row>
    <row r="93" spans="1:21" x14ac:dyDescent="0.2">
      <c r="A93" s="16" t="s">
        <v>195</v>
      </c>
      <c r="B93" s="4">
        <v>1206900</v>
      </c>
      <c r="C93" s="4">
        <v>34500</v>
      </c>
      <c r="D93" s="4">
        <v>1172400</v>
      </c>
      <c r="E93" s="4">
        <v>28527060000</v>
      </c>
      <c r="F93" s="4">
        <f t="shared" si="15"/>
        <v>37600660000</v>
      </c>
      <c r="R93" s="5">
        <v>1.0200000000000001E-2</v>
      </c>
      <c r="S93" s="4">
        <v>34213884</v>
      </c>
      <c r="T93" s="4">
        <f t="shared" si="18"/>
        <v>26621748</v>
      </c>
      <c r="U93" s="4">
        <f t="shared" si="17"/>
        <v>16106869</v>
      </c>
    </row>
    <row r="94" spans="1:21" x14ac:dyDescent="0.2">
      <c r="A94" s="16" t="s">
        <v>194</v>
      </c>
      <c r="B94" s="4">
        <v>121600</v>
      </c>
      <c r="C94" s="4">
        <v>324400</v>
      </c>
      <c r="D94" s="4">
        <v>-202800</v>
      </c>
      <c r="E94" s="4">
        <v>-5576770000</v>
      </c>
      <c r="F94" s="4">
        <f t="shared" si="15"/>
        <v>9073600000</v>
      </c>
      <c r="R94" s="5">
        <v>-6.9500000000000006E-2</v>
      </c>
      <c r="S94" s="4">
        <v>37523476</v>
      </c>
      <c r="T94" s="4">
        <f t="shared" si="18"/>
        <v>25740452.800000001</v>
      </c>
      <c r="U94" s="4">
        <f t="shared" si="17"/>
        <v>16106869</v>
      </c>
    </row>
    <row r="95" spans="1:21" x14ac:dyDescent="0.2">
      <c r="A95" s="16" t="s">
        <v>193</v>
      </c>
      <c r="B95" s="4">
        <v>0</v>
      </c>
      <c r="C95" s="4">
        <v>85900</v>
      </c>
      <c r="D95" s="4">
        <v>-85900</v>
      </c>
      <c r="E95" s="4">
        <v>-2261520000</v>
      </c>
      <c r="F95" s="4">
        <f t="shared" si="15"/>
        <v>14650370000</v>
      </c>
      <c r="R95" s="5">
        <v>2.5099999999999997E-2</v>
      </c>
      <c r="S95" s="4">
        <v>25662345</v>
      </c>
      <c r="T95" s="4">
        <f t="shared" si="18"/>
        <v>25818783.600000001</v>
      </c>
      <c r="U95" s="4">
        <f t="shared" si="17"/>
        <v>16106869</v>
      </c>
    </row>
    <row r="96" spans="1:21" x14ac:dyDescent="0.2">
      <c r="A96" s="16" t="s">
        <v>192</v>
      </c>
      <c r="B96" s="4">
        <v>52000</v>
      </c>
      <c r="C96" s="4">
        <v>1182000</v>
      </c>
      <c r="D96" s="4">
        <v>-1130000</v>
      </c>
      <c r="E96" s="4">
        <v>-29528220000</v>
      </c>
      <c r="F96" s="4">
        <f t="shared" si="15"/>
        <v>16911890000</v>
      </c>
      <c r="R96" s="5">
        <v>-1.9E-3</v>
      </c>
      <c r="S96" s="4">
        <v>16106869</v>
      </c>
      <c r="T96" s="4">
        <f t="shared" si="18"/>
        <v>26005468.699999999</v>
      </c>
      <c r="U96" s="4">
        <f t="shared" si="17"/>
        <v>18096123</v>
      </c>
    </row>
    <row r="97" spans="1:21" x14ac:dyDescent="0.2">
      <c r="A97" s="16" t="s">
        <v>191</v>
      </c>
      <c r="B97" s="4">
        <v>320300</v>
      </c>
      <c r="C97" s="4">
        <v>49500</v>
      </c>
      <c r="D97" s="4">
        <v>270800</v>
      </c>
      <c r="E97" s="4">
        <v>6926040000</v>
      </c>
      <c r="F97" s="4">
        <f t="shared" si="15"/>
        <v>46440110000</v>
      </c>
      <c r="R97" s="5">
        <v>1.5700000000000002E-2</v>
      </c>
      <c r="S97" s="4">
        <v>21038742</v>
      </c>
      <c r="T97" s="4">
        <f t="shared" si="18"/>
        <v>25378166.699999999</v>
      </c>
      <c r="U97" s="4">
        <f t="shared" si="17"/>
        <v>18096123</v>
      </c>
    </row>
    <row r="98" spans="1:21" x14ac:dyDescent="0.2">
      <c r="A98" s="16" t="s">
        <v>190</v>
      </c>
      <c r="B98" s="4">
        <v>61300</v>
      </c>
      <c r="C98" s="4">
        <v>209800</v>
      </c>
      <c r="D98" s="4">
        <v>-148500</v>
      </c>
      <c r="E98" s="4">
        <v>-3891140000</v>
      </c>
      <c r="F98" s="4">
        <f t="shared" si="15"/>
        <v>39514070000</v>
      </c>
      <c r="R98" s="5">
        <v>-1.9099999999999999E-2</v>
      </c>
      <c r="S98" s="4">
        <v>36156190</v>
      </c>
      <c r="T98" s="4">
        <f t="shared" si="18"/>
        <v>24450017.899999999</v>
      </c>
      <c r="U98" s="4">
        <f t="shared" si="17"/>
        <v>18096123</v>
      </c>
    </row>
    <row r="99" spans="1:21" x14ac:dyDescent="0.2">
      <c r="A99" s="16" t="s">
        <v>189</v>
      </c>
      <c r="B99" s="4">
        <v>1062900</v>
      </c>
      <c r="C99" s="4">
        <v>100400</v>
      </c>
      <c r="D99" s="4">
        <v>962500</v>
      </c>
      <c r="E99" s="4">
        <v>24208820000</v>
      </c>
      <c r="F99" s="4">
        <f t="shared" si="15"/>
        <v>43405210000</v>
      </c>
      <c r="R99" s="5">
        <v>5.04E-2</v>
      </c>
      <c r="S99" s="4">
        <v>28438888</v>
      </c>
      <c r="T99" s="4">
        <f t="shared" si="18"/>
        <v>24229591.399999999</v>
      </c>
      <c r="U99" s="4">
        <f t="shared" si="17"/>
        <v>18096123</v>
      </c>
    </row>
    <row r="100" spans="1:21" x14ac:dyDescent="0.2">
      <c r="A100" s="16" t="s">
        <v>188</v>
      </c>
      <c r="B100" s="4">
        <v>193300</v>
      </c>
      <c r="C100" s="4">
        <v>287700</v>
      </c>
      <c r="D100" s="4">
        <v>-94400</v>
      </c>
      <c r="E100" s="4">
        <v>-2318330000</v>
      </c>
      <c r="F100" s="4">
        <f t="shared" si="15"/>
        <v>19196390000</v>
      </c>
      <c r="R100" s="5">
        <v>4.0999999999999995E-3</v>
      </c>
      <c r="S100" s="4">
        <v>25536221</v>
      </c>
      <c r="T100" s="4">
        <f t="shared" si="18"/>
        <v>23653797.699999999</v>
      </c>
      <c r="U100" s="4">
        <f t="shared" si="17"/>
        <v>18096123</v>
      </c>
    </row>
    <row r="101" spans="1:21" x14ac:dyDescent="0.2">
      <c r="A101" s="16" t="s">
        <v>187</v>
      </c>
      <c r="B101" s="4">
        <v>8400</v>
      </c>
      <c r="C101" s="4">
        <v>94500</v>
      </c>
      <c r="D101" s="4">
        <v>-86100</v>
      </c>
      <c r="E101" s="4">
        <v>-2168680000</v>
      </c>
      <c r="F101" s="4">
        <f t="shared" si="15"/>
        <v>21514720000</v>
      </c>
      <c r="R101" s="5">
        <v>-0.01</v>
      </c>
      <c r="S101" s="4">
        <v>18096123</v>
      </c>
      <c r="T101" s="4">
        <f t="shared" si="18"/>
        <v>24271164.800000001</v>
      </c>
      <c r="U101" s="4">
        <f t="shared" si="17"/>
        <v>17973720</v>
      </c>
    </row>
    <row r="102" spans="1:21" x14ac:dyDescent="0.2">
      <c r="A102" s="16" t="s">
        <v>186</v>
      </c>
      <c r="B102" s="4">
        <v>32700</v>
      </c>
      <c r="C102" s="4">
        <v>250000</v>
      </c>
      <c r="D102" s="4">
        <v>-217300</v>
      </c>
      <c r="E102" s="4">
        <v>-5405490000</v>
      </c>
      <c r="F102" s="4">
        <f t="shared" si="15"/>
        <v>23683400000</v>
      </c>
      <c r="R102" s="5">
        <v>2.46E-2</v>
      </c>
      <c r="S102" s="4">
        <v>22521432</v>
      </c>
      <c r="T102" s="4">
        <f t="shared" si="18"/>
        <v>23911784.899999999</v>
      </c>
      <c r="U102" s="4">
        <f t="shared" si="17"/>
        <v>14765722</v>
      </c>
    </row>
    <row r="103" spans="1:21" x14ac:dyDescent="0.2">
      <c r="A103" s="16" t="s">
        <v>185</v>
      </c>
      <c r="B103" s="4">
        <v>452991</v>
      </c>
      <c r="C103" s="4">
        <v>369600</v>
      </c>
      <c r="D103" s="4">
        <v>83391</v>
      </c>
      <c r="E103" s="4">
        <v>2044650000</v>
      </c>
      <c r="F103" s="4">
        <f t="shared" si="15"/>
        <v>29088890000</v>
      </c>
      <c r="R103" s="5">
        <v>-4.0000000000000001E-3</v>
      </c>
      <c r="S103" s="4">
        <v>35137194</v>
      </c>
      <c r="T103" s="4">
        <f t="shared" si="18"/>
        <v>22787890.800000001</v>
      </c>
      <c r="U103" s="4">
        <f t="shared" si="17"/>
        <v>14765722</v>
      </c>
    </row>
    <row r="104" spans="1:21" x14ac:dyDescent="0.2">
      <c r="A104" s="16" t="s">
        <v>184</v>
      </c>
      <c r="B104" s="4">
        <v>97906</v>
      </c>
      <c r="C104" s="4">
        <v>596668</v>
      </c>
      <c r="D104" s="4">
        <v>-498762</v>
      </c>
      <c r="E104" s="4">
        <v>-12285410000</v>
      </c>
      <c r="F104" s="4">
        <f t="shared" si="15"/>
        <v>27044240000</v>
      </c>
      <c r="R104" s="5">
        <v>2.52E-2</v>
      </c>
      <c r="S104" s="4">
        <v>28710524</v>
      </c>
      <c r="T104" s="4">
        <f t="shared" si="18"/>
        <v>23625187.100000001</v>
      </c>
      <c r="U104" s="4">
        <f t="shared" si="17"/>
        <v>14765722</v>
      </c>
    </row>
    <row r="105" spans="1:21" x14ac:dyDescent="0.2">
      <c r="A105" s="16" t="s">
        <v>183</v>
      </c>
      <c r="B105" s="4">
        <v>229600</v>
      </c>
      <c r="C105" s="4">
        <v>52900</v>
      </c>
      <c r="D105" s="4">
        <v>176700</v>
      </c>
      <c r="E105" s="4">
        <v>4003470000</v>
      </c>
      <c r="F105" s="4">
        <f t="shared" si="15"/>
        <v>39329650000</v>
      </c>
      <c r="R105" s="5">
        <v>6.9400000000000003E-2</v>
      </c>
      <c r="S105" s="4">
        <v>26445653</v>
      </c>
      <c r="T105" s="4">
        <f t="shared" si="18"/>
        <v>22960672.899999999</v>
      </c>
      <c r="U105" s="4">
        <f t="shared" si="17"/>
        <v>14765722</v>
      </c>
    </row>
    <row r="106" spans="1:21" x14ac:dyDescent="0.2">
      <c r="A106" s="16" t="s">
        <v>182</v>
      </c>
      <c r="B106" s="4">
        <v>141200</v>
      </c>
      <c r="C106" s="4">
        <v>534200</v>
      </c>
      <c r="D106" s="4">
        <v>-393000</v>
      </c>
      <c r="E106" s="4">
        <v>-8849240000</v>
      </c>
      <c r="F106" s="4">
        <f t="shared" si="15"/>
        <v>35326180000</v>
      </c>
      <c r="R106" s="5">
        <v>-1.9699999999999999E-2</v>
      </c>
      <c r="S106" s="4">
        <v>17973720</v>
      </c>
      <c r="T106" s="4">
        <f t="shared" si="18"/>
        <v>22769262.399999999</v>
      </c>
      <c r="U106" s="4">
        <f t="shared" si="17"/>
        <v>14765722</v>
      </c>
    </row>
    <row r="107" spans="1:21" x14ac:dyDescent="0.2">
      <c r="A107" s="16" t="s">
        <v>181</v>
      </c>
      <c r="B107" s="4">
        <v>313700</v>
      </c>
      <c r="C107" s="4">
        <v>410200</v>
      </c>
      <c r="D107" s="4">
        <v>-96500</v>
      </c>
      <c r="E107" s="4">
        <v>-2068170000</v>
      </c>
      <c r="F107" s="4">
        <f t="shared" si="15"/>
        <v>44175420000</v>
      </c>
      <c r="R107" s="5">
        <v>2.2499999999999999E-2</v>
      </c>
      <c r="S107" s="4">
        <v>14765722</v>
      </c>
      <c r="T107" s="4">
        <f t="shared" si="18"/>
        <v>22859209.600000001</v>
      </c>
      <c r="U107" s="4">
        <f t="shared" si="17"/>
        <v>18927633</v>
      </c>
    </row>
    <row r="108" spans="1:21" x14ac:dyDescent="0.2">
      <c r="A108" s="16" t="s">
        <v>180</v>
      </c>
      <c r="B108" s="4">
        <v>519800</v>
      </c>
      <c r="C108" s="4">
        <v>512400</v>
      </c>
      <c r="D108" s="4">
        <v>7400</v>
      </c>
      <c r="E108" s="4">
        <v>165660000</v>
      </c>
      <c r="F108" s="4">
        <f t="shared" si="15"/>
        <v>46243590000</v>
      </c>
      <c r="R108" s="5">
        <v>1.37E-2</v>
      </c>
      <c r="S108" s="4">
        <v>26874702</v>
      </c>
      <c r="T108" s="4">
        <f t="shared" si="18"/>
        <v>21935100.600000001</v>
      </c>
      <c r="U108" s="4">
        <f t="shared" si="17"/>
        <v>18927633</v>
      </c>
    </row>
    <row r="109" spans="1:21" x14ac:dyDescent="0.2">
      <c r="A109" s="16" t="s">
        <v>179</v>
      </c>
      <c r="B109" s="4">
        <v>568900</v>
      </c>
      <c r="C109" s="4">
        <v>9800</v>
      </c>
      <c r="D109" s="4">
        <v>559100</v>
      </c>
      <c r="E109" s="4">
        <v>12272310000</v>
      </c>
      <c r="F109" s="4">
        <f t="shared" si="15"/>
        <v>46077930000</v>
      </c>
      <c r="R109" s="5">
        <v>6.8000000000000005E-2</v>
      </c>
      <c r="S109" s="4">
        <v>26234623</v>
      </c>
      <c r="T109" s="4">
        <f t="shared" si="18"/>
        <v>21649254.199999999</v>
      </c>
      <c r="U109" s="4">
        <f t="shared" si="17"/>
        <v>18927633</v>
      </c>
    </row>
    <row r="110" spans="1:21" x14ac:dyDescent="0.2">
      <c r="A110" s="16" t="s">
        <v>178</v>
      </c>
      <c r="B110" s="4">
        <v>657700</v>
      </c>
      <c r="C110" s="4">
        <v>419600</v>
      </c>
      <c r="D110" s="4">
        <v>238100</v>
      </c>
      <c r="E110" s="4">
        <v>4852880000</v>
      </c>
      <c r="F110" s="4">
        <f t="shared" si="15"/>
        <v>33805620000</v>
      </c>
      <c r="R110" s="5">
        <v>1.9900000000000001E-2</v>
      </c>
      <c r="S110" s="4">
        <v>19778284</v>
      </c>
      <c r="T110" s="4">
        <f t="shared" si="18"/>
        <v>22103576.899999999</v>
      </c>
      <c r="U110" s="4">
        <f t="shared" si="17"/>
        <v>18927633</v>
      </c>
    </row>
    <row r="111" spans="1:21" x14ac:dyDescent="0.2">
      <c r="A111" s="16" t="s">
        <v>177</v>
      </c>
      <c r="B111" s="4">
        <v>841500</v>
      </c>
      <c r="C111" s="4">
        <v>212000</v>
      </c>
      <c r="D111" s="4">
        <v>629500</v>
      </c>
      <c r="E111" s="4">
        <v>12942510000</v>
      </c>
      <c r="F111" s="4">
        <f t="shared" si="15"/>
        <v>28952740000</v>
      </c>
      <c r="R111" s="5">
        <v>-2.3999999999999998E-3</v>
      </c>
      <c r="S111" s="4">
        <v>24269794</v>
      </c>
      <c r="T111" s="4">
        <f t="shared" si="18"/>
        <v>20777894.199999999</v>
      </c>
      <c r="U111" s="4">
        <f t="shared" si="17"/>
        <v>16059615</v>
      </c>
    </row>
    <row r="112" spans="1:21" x14ac:dyDescent="0.2">
      <c r="A112" s="16" t="s">
        <v>176</v>
      </c>
      <c r="B112" s="4">
        <v>171800</v>
      </c>
      <c r="C112" s="4">
        <v>480190</v>
      </c>
      <c r="D112" s="4">
        <v>-308390</v>
      </c>
      <c r="E112" s="4">
        <v>-6539490000</v>
      </c>
      <c r="F112" s="4">
        <f t="shared" si="15"/>
        <v>16010230000</v>
      </c>
      <c r="R112" s="5">
        <v>-4.2500000000000003E-2</v>
      </c>
      <c r="S112" s="4">
        <v>18927633</v>
      </c>
      <c r="T112" s="4">
        <f t="shared" si="18"/>
        <v>20245147.300000001</v>
      </c>
      <c r="U112" s="4">
        <f t="shared" si="17"/>
        <v>15665194</v>
      </c>
    </row>
    <row r="113" spans="1:21" x14ac:dyDescent="0.2">
      <c r="A113" s="16" t="s">
        <v>175</v>
      </c>
      <c r="B113" s="4">
        <v>641200</v>
      </c>
      <c r="C113" s="4">
        <v>281300</v>
      </c>
      <c r="D113" s="4">
        <v>359900</v>
      </c>
      <c r="E113" s="4">
        <v>7625450000</v>
      </c>
      <c r="F113" s="4">
        <f t="shared" si="15"/>
        <v>22549720000</v>
      </c>
      <c r="R113" s="5">
        <v>6.8199999999999997E-2</v>
      </c>
      <c r="S113" s="4">
        <v>23898253</v>
      </c>
      <c r="T113" s="4">
        <f t="shared" si="18"/>
        <v>19400522.100000001</v>
      </c>
      <c r="U113" s="4">
        <f t="shared" si="17"/>
        <v>15665194</v>
      </c>
    </row>
    <row r="114" spans="1:21" x14ac:dyDescent="0.2">
      <c r="A114" s="16" t="s">
        <v>174</v>
      </c>
      <c r="B114" s="4">
        <v>126100</v>
      </c>
      <c r="C114" s="4">
        <v>652100</v>
      </c>
      <c r="D114" s="4">
        <v>-526000</v>
      </c>
      <c r="E114" s="4">
        <v>-10345130000</v>
      </c>
      <c r="F114" s="4">
        <f t="shared" si="15"/>
        <v>14924270000</v>
      </c>
      <c r="R114" s="5">
        <v>-5.7099999999999998E-2</v>
      </c>
      <c r="S114" s="4">
        <v>37083487</v>
      </c>
      <c r="T114" s="4">
        <f t="shared" si="18"/>
        <v>17079234.399999999</v>
      </c>
      <c r="U114" s="4">
        <f t="shared" si="17"/>
        <v>15665194</v>
      </c>
    </row>
    <row r="115" spans="1:21" x14ac:dyDescent="0.2">
      <c r="A115" s="16" t="s">
        <v>173</v>
      </c>
      <c r="B115" s="4">
        <v>121400</v>
      </c>
      <c r="C115" s="4">
        <v>862600</v>
      </c>
      <c r="D115" s="4">
        <v>-741200</v>
      </c>
      <c r="E115" s="4">
        <v>-15905070000</v>
      </c>
      <c r="F115" s="4">
        <f t="shared" si="15"/>
        <v>25269400000</v>
      </c>
      <c r="R115" s="5">
        <v>-1.3999999999999999E-2</v>
      </c>
      <c r="S115" s="4">
        <v>19800511</v>
      </c>
      <c r="T115" s="4">
        <f t="shared" si="18"/>
        <v>16502779.1</v>
      </c>
      <c r="U115" s="4">
        <f t="shared" si="17"/>
        <v>15665194</v>
      </c>
    </row>
    <row r="116" spans="1:21" x14ac:dyDescent="0.2">
      <c r="A116" s="16" t="s">
        <v>172</v>
      </c>
      <c r="B116" s="4">
        <v>613000</v>
      </c>
      <c r="C116" s="4">
        <v>28600</v>
      </c>
      <c r="D116" s="4">
        <v>584400</v>
      </c>
      <c r="E116" s="4">
        <v>12054540000</v>
      </c>
      <c r="F116" s="4">
        <f t="shared" si="15"/>
        <v>41174470000</v>
      </c>
      <c r="R116" s="5">
        <v>6.2400000000000004E-2</v>
      </c>
      <c r="S116" s="4">
        <v>16059615</v>
      </c>
      <c r="T116" s="4">
        <f t="shared" ref="T116:T121" si="19">AVERAGE(S117:S126)</f>
        <v>16285263.800000001</v>
      </c>
      <c r="U116" s="4">
        <f t="shared" si="17"/>
        <v>11012967</v>
      </c>
    </row>
    <row r="117" spans="1:21" x14ac:dyDescent="0.2">
      <c r="A117" s="16" t="s">
        <v>171</v>
      </c>
      <c r="B117" s="4">
        <v>138961</v>
      </c>
      <c r="C117" s="4">
        <v>515000</v>
      </c>
      <c r="D117" s="4">
        <v>-376039</v>
      </c>
      <c r="E117" s="4">
        <v>-7793770000</v>
      </c>
      <c r="F117" s="4">
        <f t="shared" si="15"/>
        <v>29119930000</v>
      </c>
      <c r="R117" s="5">
        <v>-1.47E-2</v>
      </c>
      <c r="S117" s="4">
        <v>15665194</v>
      </c>
      <c r="T117" s="4">
        <f t="shared" si="19"/>
        <v>16147453.6</v>
      </c>
      <c r="U117" s="4">
        <f t="shared" si="17"/>
        <v>11012967</v>
      </c>
    </row>
    <row r="118" spans="1:21" x14ac:dyDescent="0.2">
      <c r="A118" s="16" t="s">
        <v>170</v>
      </c>
      <c r="B118" s="4">
        <v>672100</v>
      </c>
      <c r="C118" s="4">
        <v>43500</v>
      </c>
      <c r="D118" s="4">
        <v>628600</v>
      </c>
      <c r="E118" s="4">
        <v>12373760000</v>
      </c>
      <c r="F118" s="4">
        <f t="shared" si="15"/>
        <v>36913700000</v>
      </c>
      <c r="R118" s="5">
        <v>6.83E-2</v>
      </c>
      <c r="S118" s="4">
        <v>17633612</v>
      </c>
      <c r="T118" s="4">
        <f t="shared" si="19"/>
        <v>16574632.6</v>
      </c>
      <c r="U118" s="4">
        <f t="shared" si="17"/>
        <v>11012967</v>
      </c>
    </row>
    <row r="119" spans="1:21" x14ac:dyDescent="0.2">
      <c r="A119" s="16" t="s">
        <v>169</v>
      </c>
      <c r="B119" s="4">
        <v>1108100</v>
      </c>
      <c r="C119" s="4">
        <v>19400</v>
      </c>
      <c r="D119" s="4">
        <v>1088700</v>
      </c>
      <c r="E119" s="4">
        <v>21302360000</v>
      </c>
      <c r="F119" s="4">
        <f t="shared" si="15"/>
        <v>24539940000</v>
      </c>
      <c r="R119" s="5">
        <v>-6.3799999999999996E-2</v>
      </c>
      <c r="S119" s="4">
        <v>23376159</v>
      </c>
      <c r="T119" s="4">
        <f t="shared" si="19"/>
        <v>16127336.199999999</v>
      </c>
      <c r="U119" s="4">
        <f t="shared" si="17"/>
        <v>11012967</v>
      </c>
    </row>
    <row r="120" spans="1:21" x14ac:dyDescent="0.2">
      <c r="A120" s="16" t="s">
        <v>168</v>
      </c>
      <c r="B120" s="4">
        <v>464700</v>
      </c>
      <c r="C120" s="4">
        <v>282700</v>
      </c>
      <c r="D120" s="4">
        <v>182000</v>
      </c>
      <c r="E120" s="4">
        <v>3892490000</v>
      </c>
      <c r="F120" s="4">
        <f t="shared" si="15"/>
        <v>3237580000</v>
      </c>
      <c r="R120" s="5">
        <v>-6.8600000000000008E-2</v>
      </c>
      <c r="S120" s="4">
        <v>24321511</v>
      </c>
      <c r="T120" s="4">
        <f t="shared" si="19"/>
        <v>15613907</v>
      </c>
      <c r="U120" s="4">
        <f t="shared" si="17"/>
        <v>11012967</v>
      </c>
    </row>
    <row r="121" spans="1:21" x14ac:dyDescent="0.2">
      <c r="A121" s="16" t="s">
        <v>167</v>
      </c>
      <c r="B121" s="4">
        <v>227100</v>
      </c>
      <c r="C121" s="4">
        <v>5300</v>
      </c>
      <c r="D121" s="4">
        <v>221800</v>
      </c>
      <c r="E121" s="4">
        <v>5108570000</v>
      </c>
      <c r="F121" s="4">
        <f t="shared" si="15"/>
        <v>-654910000</v>
      </c>
      <c r="R121" s="5">
        <v>-6.8199999999999997E-2</v>
      </c>
      <c r="S121" s="4">
        <v>11012967</v>
      </c>
      <c r="T121" s="4">
        <f t="shared" si="19"/>
        <v>17307333.199999999</v>
      </c>
      <c r="U121" s="4">
        <f t="shared" si="17"/>
        <v>13600164</v>
      </c>
    </row>
    <row r="122" spans="1:21" x14ac:dyDescent="0.2">
      <c r="A122" s="16" t="s">
        <v>166</v>
      </c>
      <c r="B122" s="4">
        <v>72000</v>
      </c>
      <c r="C122" s="4">
        <v>39648</v>
      </c>
      <c r="D122" s="4">
        <v>32352</v>
      </c>
      <c r="E122" s="4">
        <v>766230000</v>
      </c>
      <c r="F122" s="4">
        <f t="shared" si="15"/>
        <v>-5763480000</v>
      </c>
      <c r="R122" s="5">
        <v>-1.0500000000000001E-2</v>
      </c>
      <c r="S122" s="4">
        <v>13600164</v>
      </c>
      <c r="T122" s="4">
        <f>AVERAGE(S123:S132)</f>
        <v>16741868.5</v>
      </c>
      <c r="U122" s="4">
        <f t="shared" si="17"/>
        <v>13870610</v>
      </c>
    </row>
    <row r="123" spans="1:21" x14ac:dyDescent="0.2">
      <c r="A123" s="16" t="s">
        <v>165</v>
      </c>
      <c r="B123" s="4">
        <v>55600</v>
      </c>
      <c r="C123" s="4">
        <v>35000</v>
      </c>
      <c r="D123" s="4">
        <v>20600</v>
      </c>
      <c r="E123" s="4">
        <v>474970000</v>
      </c>
      <c r="F123" s="4">
        <f t="shared" si="15"/>
        <v>-6529710000</v>
      </c>
      <c r="R123" s="5">
        <v>-4.1999999999999997E-3</v>
      </c>
      <c r="S123" s="4">
        <v>15452001</v>
      </c>
      <c r="U123" s="4">
        <f t="shared" si="17"/>
        <v>13870610</v>
      </c>
    </row>
    <row r="124" spans="1:21" x14ac:dyDescent="0.2">
      <c r="A124" s="16" t="s">
        <v>164</v>
      </c>
      <c r="B124" s="4">
        <v>34800</v>
      </c>
      <c r="C124" s="4">
        <v>337900</v>
      </c>
      <c r="D124" s="4">
        <v>-303100</v>
      </c>
      <c r="E124" s="4">
        <v>-7216580000</v>
      </c>
      <c r="F124" s="4">
        <f t="shared" si="15"/>
        <v>-7004680000</v>
      </c>
      <c r="R124" s="5">
        <v>1.7100000000000001E-2</v>
      </c>
      <c r="S124" s="4">
        <v>13870610</v>
      </c>
      <c r="U124" s="4">
        <f t="shared" ref="U124:U126" si="20">MIN(S125:S129)</f>
        <v>13884462</v>
      </c>
    </row>
    <row r="125" spans="1:21" x14ac:dyDescent="0.2">
      <c r="A125" s="16" t="s">
        <v>163</v>
      </c>
      <c r="B125" s="4">
        <v>63800</v>
      </c>
      <c r="C125" s="4">
        <v>376500</v>
      </c>
      <c r="D125" s="4">
        <v>-312700</v>
      </c>
      <c r="E125" s="4">
        <v>-7086460000</v>
      </c>
      <c r="F125" s="4">
        <f t="shared" si="15"/>
        <v>211900000</v>
      </c>
      <c r="R125" s="5">
        <v>1.9699999999999999E-2</v>
      </c>
      <c r="S125" s="4">
        <v>14035958</v>
      </c>
      <c r="U125" s="4">
        <f t="shared" si="20"/>
        <v>13884462</v>
      </c>
    </row>
    <row r="126" spans="1:21" x14ac:dyDescent="0.2">
      <c r="A126" s="16" t="s">
        <v>162</v>
      </c>
      <c r="B126" s="4">
        <v>32500</v>
      </c>
      <c r="C126" s="4">
        <v>5400</v>
      </c>
      <c r="D126" s="4">
        <v>27100</v>
      </c>
      <c r="E126" s="4">
        <v>630500000</v>
      </c>
      <c r="F126" s="4">
        <f t="shared" si="15"/>
        <v>7298360000</v>
      </c>
      <c r="R126" s="5">
        <v>-8.6E-3</v>
      </c>
      <c r="S126" s="4">
        <v>13884462</v>
      </c>
      <c r="U126" s="4">
        <f t="shared" si="20"/>
        <v>14287092</v>
      </c>
    </row>
    <row r="127" spans="1:21" x14ac:dyDescent="0.2">
      <c r="A127" s="16" t="s">
        <v>161</v>
      </c>
      <c r="B127" s="4">
        <v>9100</v>
      </c>
      <c r="C127" s="4">
        <v>222500</v>
      </c>
      <c r="D127" s="4">
        <v>-213400</v>
      </c>
      <c r="E127" s="4">
        <v>-4762050000</v>
      </c>
      <c r="F127" s="4">
        <f t="shared" si="15"/>
        <v>6667860000</v>
      </c>
      <c r="R127" s="5">
        <v>3.8199999999999998E-2</v>
      </c>
      <c r="S127" s="4">
        <v>14287092</v>
      </c>
      <c r="U127" s="4">
        <f>MIN(S128:S132)</f>
        <v>7945517</v>
      </c>
    </row>
    <row r="128" spans="1:21" x14ac:dyDescent="0.2">
      <c r="A128" s="16" t="s">
        <v>160</v>
      </c>
      <c r="B128" s="4">
        <v>675300</v>
      </c>
      <c r="C128" s="4">
        <v>5100</v>
      </c>
      <c r="D128" s="4">
        <v>670200</v>
      </c>
      <c r="E128" s="4">
        <v>14230760000</v>
      </c>
      <c r="F128" s="4">
        <f t="shared" si="15"/>
        <v>11429910000</v>
      </c>
      <c r="R128" s="5">
        <v>2.3E-2</v>
      </c>
      <c r="S128" s="4">
        <v>21905402</v>
      </c>
    </row>
    <row r="129" spans="1:22" x14ac:dyDescent="0.2">
      <c r="A129" s="16" t="s">
        <v>159</v>
      </c>
      <c r="B129" s="4">
        <v>25600</v>
      </c>
      <c r="C129" s="4">
        <v>24600</v>
      </c>
      <c r="D129" s="4">
        <v>1000</v>
      </c>
      <c r="E129" s="4">
        <v>14870000</v>
      </c>
      <c r="F129" s="4">
        <f t="shared" si="15"/>
        <v>-2800850000</v>
      </c>
      <c r="R129" s="5">
        <v>-6.83E-2</v>
      </c>
      <c r="S129" s="4">
        <v>18903195</v>
      </c>
    </row>
    <row r="130" spans="1:22" x14ac:dyDescent="0.2">
      <c r="A130" s="16" t="s">
        <v>158</v>
      </c>
      <c r="B130" s="4">
        <v>199000</v>
      </c>
      <c r="C130" s="4">
        <v>111700</v>
      </c>
      <c r="D130" s="4">
        <v>87300</v>
      </c>
      <c r="E130" s="4">
        <v>1976680000</v>
      </c>
      <c r="F130" s="4">
        <f t="shared" si="15"/>
        <v>-2815720000</v>
      </c>
      <c r="R130" s="5">
        <v>2.2000000000000001E-3</v>
      </c>
      <c r="S130" s="4">
        <v>19187219</v>
      </c>
    </row>
    <row r="131" spans="1:22" x14ac:dyDescent="0.2">
      <c r="A131" s="16" t="s">
        <v>157</v>
      </c>
      <c r="B131" s="4">
        <v>35900</v>
      </c>
      <c r="C131" s="4">
        <v>98800</v>
      </c>
      <c r="D131" s="4">
        <v>-62900</v>
      </c>
      <c r="E131" s="4">
        <v>-1495420000</v>
      </c>
      <c r="F131" s="4">
        <f>E131+F132</f>
        <v>-4792400000</v>
      </c>
      <c r="R131" s="5">
        <v>-6.9699999999999998E-2</v>
      </c>
      <c r="S131" s="4">
        <v>27947229</v>
      </c>
    </row>
    <row r="132" spans="1:22" x14ac:dyDescent="0.2">
      <c r="A132" s="16" t="s">
        <v>156</v>
      </c>
      <c r="B132" s="4">
        <v>2000</v>
      </c>
      <c r="C132" s="4">
        <v>132781</v>
      </c>
      <c r="D132" s="4">
        <v>-130781</v>
      </c>
      <c r="E132" s="4">
        <v>-3296980000</v>
      </c>
      <c r="F132" s="4">
        <f>E132</f>
        <v>-3296980000</v>
      </c>
      <c r="R132" s="5">
        <v>0</v>
      </c>
      <c r="S132" s="4">
        <v>7945517</v>
      </c>
    </row>
    <row r="133" spans="1:22" x14ac:dyDescent="0.2">
      <c r="A133" s="2"/>
      <c r="B133" s="4"/>
      <c r="C133" s="4"/>
      <c r="D133" s="4"/>
      <c r="E133" s="4"/>
      <c r="F133" s="4">
        <f>E133</f>
        <v>0</v>
      </c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6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6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6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6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6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5"/>
    </row>
    <row r="150" spans="1:22" x14ac:dyDescent="0.2">
      <c r="A150" s="6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5"/>
    </row>
    <row r="151" spans="1:22" x14ac:dyDescent="0.2">
      <c r="A151" s="6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5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5"/>
    </row>
    <row r="153" spans="1:22" x14ac:dyDescent="0.2">
      <c r="A153" s="2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5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5"/>
    </row>
    <row r="155" spans="1:22" x14ac:dyDescent="0.2">
      <c r="A155" s="6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5"/>
    </row>
    <row r="156" spans="1:22" x14ac:dyDescent="0.2">
      <c r="A156" s="6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5"/>
    </row>
    <row r="157" spans="1:22" x14ac:dyDescent="0.2">
      <c r="A157" s="6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5"/>
    </row>
    <row r="158" spans="1:22" x14ac:dyDescent="0.2">
      <c r="A158" s="6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5"/>
    </row>
    <row r="159" spans="1:22" x14ac:dyDescent="0.2">
      <c r="A159" s="6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5"/>
    </row>
    <row r="160" spans="1:22" x14ac:dyDescent="0.2">
      <c r="A160" s="6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5"/>
    </row>
    <row r="161" spans="1:22" x14ac:dyDescent="0.2">
      <c r="A161" s="6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5"/>
    </row>
    <row r="162" spans="1:22" x14ac:dyDescent="0.2">
      <c r="A162" s="6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5"/>
      <c r="U162" s="5"/>
      <c r="V162" s="5"/>
    </row>
    <row r="163" spans="1:22" x14ac:dyDescent="0.2">
      <c r="A163" s="6"/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5"/>
      <c r="U163" s="5"/>
      <c r="V163" s="5"/>
    </row>
    <row r="164" spans="1:22" x14ac:dyDescent="0.2">
      <c r="A164" s="6"/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5"/>
      <c r="U164" s="5"/>
      <c r="V164" s="5"/>
    </row>
    <row r="165" spans="1:22" x14ac:dyDescent="0.2">
      <c r="A165" s="6"/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5"/>
      <c r="U165" s="5"/>
      <c r="V165" s="5"/>
    </row>
    <row r="166" spans="1:22" x14ac:dyDescent="0.2">
      <c r="A166" s="6"/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5"/>
      <c r="U166" s="5"/>
      <c r="V166" s="5"/>
    </row>
    <row r="167" spans="1:22" x14ac:dyDescent="0.2">
      <c r="A167" s="6"/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5"/>
      <c r="U167" s="5"/>
      <c r="V167" s="5"/>
    </row>
    <row r="168" spans="1:22" x14ac:dyDescent="0.2">
      <c r="A168" s="2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5"/>
    </row>
    <row r="169" spans="1:22" x14ac:dyDescent="0.2">
      <c r="A169" s="2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5"/>
    </row>
    <row r="170" spans="1:22" x14ac:dyDescent="0.2">
      <c r="A170" s="2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5"/>
    </row>
    <row r="171" spans="1:22" x14ac:dyDescent="0.2">
      <c r="A171" s="2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5"/>
    </row>
    <row r="172" spans="1:22" x14ac:dyDescent="0.2">
      <c r="A172" s="2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5"/>
    </row>
    <row r="173" spans="1:22" x14ac:dyDescent="0.2">
      <c r="A173" s="2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5"/>
    </row>
    <row r="174" spans="1:22" x14ac:dyDescent="0.2">
      <c r="A174" s="2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5"/>
    </row>
    <row r="175" spans="1:22" x14ac:dyDescent="0.2">
      <c r="A175" s="2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5"/>
    </row>
    <row r="176" spans="1:22" x14ac:dyDescent="0.2">
      <c r="A176" s="2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5"/>
    </row>
    <row r="177" spans="1:22" x14ac:dyDescent="0.2">
      <c r="A177" s="2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5"/>
      <c r="U177" s="5"/>
      <c r="V177" s="5"/>
    </row>
    <row r="178" spans="1:22" x14ac:dyDescent="0.2">
      <c r="A178" s="2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5"/>
      <c r="U178" s="5"/>
      <c r="V178" s="5"/>
    </row>
    <row r="179" spans="1:22" x14ac:dyDescent="0.2">
      <c r="A179" s="2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5"/>
      <c r="U179" s="5"/>
      <c r="V179" s="5"/>
    </row>
    <row r="180" spans="1:22" x14ac:dyDescent="0.2">
      <c r="A180" s="2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5"/>
      <c r="U180" s="5"/>
      <c r="V180" s="5"/>
    </row>
    <row r="181" spans="1:22" x14ac:dyDescent="0.2">
      <c r="A181" s="2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5"/>
      <c r="U181" s="5"/>
      <c r="V181" s="5"/>
    </row>
    <row r="182" spans="1:22" x14ac:dyDescent="0.2">
      <c r="A182" s="2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5"/>
      <c r="U182" s="5"/>
      <c r="V182" s="5"/>
    </row>
    <row r="183" spans="1:22" x14ac:dyDescent="0.2">
      <c r="A183" s="2"/>
      <c r="B183" s="4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5"/>
      <c r="U183" s="5"/>
      <c r="V183" s="5"/>
    </row>
    <row r="184" spans="1:22" x14ac:dyDescent="0.2">
      <c r="A184" s="2"/>
      <c r="B184" s="4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5"/>
      <c r="U184" s="5"/>
      <c r="V184" s="5"/>
    </row>
    <row r="185" spans="1:22" x14ac:dyDescent="0.2">
      <c r="A185" s="2"/>
      <c r="B185" s="4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5"/>
      <c r="U185" s="5"/>
      <c r="V185" s="8"/>
    </row>
    <row r="186" spans="1:22" x14ac:dyDescent="0.2">
      <c r="A186" s="2"/>
      <c r="B186" s="4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5"/>
      <c r="U186" s="5"/>
      <c r="V186" s="8"/>
    </row>
    <row r="187" spans="1:22" x14ac:dyDescent="0.2">
      <c r="A187" s="2"/>
      <c r="B187" s="4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5"/>
      <c r="U187" s="5"/>
      <c r="V187" s="8"/>
    </row>
    <row r="188" spans="1:22" x14ac:dyDescent="0.2">
      <c r="A188" s="6"/>
      <c r="B188" s="4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5"/>
      <c r="U188" s="5"/>
      <c r="V188" s="8"/>
    </row>
    <row r="189" spans="1:22" x14ac:dyDescent="0.2">
      <c r="A189" s="6"/>
      <c r="B189" s="4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5"/>
      <c r="U189" s="5"/>
      <c r="V189" s="8"/>
    </row>
    <row r="190" spans="1:22" x14ac:dyDescent="0.2">
      <c r="A190" s="6"/>
      <c r="B190" s="4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5"/>
      <c r="U190" s="5"/>
      <c r="V190" s="8"/>
    </row>
    <row r="191" spans="1:22" x14ac:dyDescent="0.2">
      <c r="A191" s="6"/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5"/>
      <c r="U191" s="5"/>
      <c r="V191" s="8"/>
    </row>
    <row r="192" spans="1:22" x14ac:dyDescent="0.2">
      <c r="A192" s="6"/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5"/>
      <c r="U192" s="5"/>
      <c r="V192" s="8"/>
    </row>
    <row r="193" spans="1:22" x14ac:dyDescent="0.2">
      <c r="A193" s="2"/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5"/>
      <c r="U193" s="5"/>
      <c r="V193" s="8"/>
    </row>
    <row r="194" spans="1:22" x14ac:dyDescent="0.2">
      <c r="A194" s="2"/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5"/>
      <c r="U194" s="5"/>
      <c r="V194" s="8"/>
    </row>
    <row r="195" spans="1:22" x14ac:dyDescent="0.2">
      <c r="A195" s="2"/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5"/>
      <c r="U195" s="5"/>
      <c r="V195" s="8"/>
    </row>
    <row r="196" spans="1:22" x14ac:dyDescent="0.2">
      <c r="A196" s="2"/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5"/>
      <c r="U196" s="5"/>
      <c r="V196" s="8"/>
    </row>
    <row r="197" spans="1:22" x14ac:dyDescent="0.2">
      <c r="A197" s="2"/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5"/>
      <c r="U197" s="5"/>
      <c r="V197" s="8"/>
    </row>
    <row r="223" spans="1:3" x14ac:dyDescent="0.2">
      <c r="A223" t="e" cm="1">
        <f t="array" aca="1" ref="A223" ca="1">INDIRECT("'" &amp; E1 &amp; "'!$A$2:$A$66")</f>
        <v>#REF!</v>
      </c>
      <c r="B223" t="e" cm="1">
        <f t="array" aca="1" ref="B223" ca="1">INDIRECT("'" &amp; E1 &amp; "'!$B$2:$B$66")</f>
        <v>#REF!</v>
      </c>
      <c r="C223" t="e" cm="1">
        <f t="array" aca="1" ref="C223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77B84E-A8B3-8145-A105-8E8D916DF1F3}">
  <sheetPr codeName="Sheet33"/>
  <dimension ref="A1:V223"/>
  <sheetViews>
    <sheetView topLeftCell="D1" workbookViewId="0">
      <pane ySplit="2" topLeftCell="A3" activePane="bottomLeft" state="frozen"/>
      <selection activeCell="F17" sqref="F17"/>
      <selection pane="bottomLeft" activeCell="F17" sqref="F17"/>
    </sheetView>
  </sheetViews>
  <sheetFormatPr baseColWidth="10" defaultRowHeight="16" x14ac:dyDescent="0.2"/>
  <cols>
    <col min="1" max="1" width="21.1640625" customWidth="1"/>
    <col min="2" max="2" width="16.6640625" customWidth="1"/>
    <col min="3" max="3" width="14.6640625" customWidth="1"/>
    <col min="4" max="4" width="16.33203125" customWidth="1"/>
    <col min="5" max="5" width="18.16406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5.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252</v>
      </c>
      <c r="U2" s="1" t="s">
        <v>253</v>
      </c>
      <c r="V2" s="1" t="s">
        <v>236</v>
      </c>
    </row>
    <row r="3" spans="1:22" x14ac:dyDescent="0.2">
      <c r="A3" s="16" t="s">
        <v>357</v>
      </c>
      <c r="B3" s="4">
        <v>842200</v>
      </c>
      <c r="C3" s="4">
        <v>811100</v>
      </c>
      <c r="D3" s="4">
        <v>31100</v>
      </c>
      <c r="E3" s="4">
        <v>975480000</v>
      </c>
      <c r="F3" s="4">
        <f t="shared" ref="F3:F11" si="0">E3+F4</f>
        <v>222923503584</v>
      </c>
      <c r="G3" s="4">
        <v>84000</v>
      </c>
      <c r="H3" s="4">
        <v>5000</v>
      </c>
      <c r="I3" s="4">
        <v>79000</v>
      </c>
      <c r="J3" s="4">
        <v>2835465000</v>
      </c>
      <c r="K3" s="4">
        <f t="shared" ref="K3:K11" si="1">K4+J3</f>
        <v>-130109343000</v>
      </c>
      <c r="L3" s="4">
        <v>1093</v>
      </c>
      <c r="M3" s="4">
        <v>1473</v>
      </c>
      <c r="N3" s="4">
        <v>136</v>
      </c>
      <c r="O3" s="4">
        <v>148</v>
      </c>
      <c r="P3" s="4">
        <v>1311400</v>
      </c>
      <c r="Q3" s="4">
        <v>1585500</v>
      </c>
      <c r="R3" s="5">
        <v>-1.8100000000000002E-2</v>
      </c>
      <c r="S3" s="4">
        <v>3132400</v>
      </c>
      <c r="T3" s="4">
        <f t="shared" ref="T3:T38" si="2">AVERAGE(S4:S13)</f>
        <v>3850730</v>
      </c>
      <c r="U3" s="4">
        <f t="shared" ref="U3:U11" si="3">MIN(S4:S8)</f>
        <v>3137100</v>
      </c>
      <c r="V3" s="5">
        <v>2.4700000000000003E-2</v>
      </c>
    </row>
    <row r="4" spans="1:22" x14ac:dyDescent="0.2">
      <c r="A4" s="16" t="s">
        <v>356</v>
      </c>
      <c r="B4" s="4">
        <v>1431700</v>
      </c>
      <c r="C4" s="4">
        <v>347300</v>
      </c>
      <c r="D4" s="4">
        <v>1084400</v>
      </c>
      <c r="E4" s="4">
        <v>40110220000</v>
      </c>
      <c r="F4" s="4">
        <f t="shared" si="0"/>
        <v>221948023584</v>
      </c>
      <c r="G4" s="4">
        <v>0</v>
      </c>
      <c r="H4" s="4">
        <v>0</v>
      </c>
      <c r="I4" s="4">
        <v>0</v>
      </c>
      <c r="J4" s="4">
        <v>2020260000</v>
      </c>
      <c r="K4" s="4">
        <f t="shared" si="1"/>
        <v>-132944808000</v>
      </c>
      <c r="L4" s="4">
        <v>2875</v>
      </c>
      <c r="M4" s="4">
        <v>1311</v>
      </c>
      <c r="N4" s="4">
        <v>129</v>
      </c>
      <c r="O4" s="4">
        <v>147</v>
      </c>
      <c r="P4" s="4">
        <v>1730300</v>
      </c>
      <c r="Q4" s="4">
        <v>2353900</v>
      </c>
      <c r="R4" s="5">
        <v>-2.3199999999999998E-2</v>
      </c>
      <c r="S4" s="4">
        <v>4085300</v>
      </c>
      <c r="T4" s="4">
        <f t="shared" si="2"/>
        <v>3783580</v>
      </c>
      <c r="U4" s="4">
        <f t="shared" si="3"/>
        <v>2965900</v>
      </c>
      <c r="V4" s="5">
        <v>2.5499999999999998E-2</v>
      </c>
    </row>
    <row r="5" spans="1:22" x14ac:dyDescent="0.2">
      <c r="A5" s="16" t="s">
        <v>355</v>
      </c>
      <c r="B5" s="4">
        <v>462300</v>
      </c>
      <c r="C5" s="4">
        <v>153600</v>
      </c>
      <c r="D5" s="4">
        <v>308700</v>
      </c>
      <c r="E5" s="4">
        <v>11551770000</v>
      </c>
      <c r="F5" s="4">
        <f t="shared" si="0"/>
        <v>181837803584</v>
      </c>
      <c r="G5" s="4">
        <v>0</v>
      </c>
      <c r="H5" s="4">
        <v>0</v>
      </c>
      <c r="I5" s="4">
        <v>0</v>
      </c>
      <c r="J5" s="4">
        <v>2020260000</v>
      </c>
      <c r="K5" s="4">
        <f t="shared" si="1"/>
        <v>-134965068000</v>
      </c>
      <c r="L5" s="4">
        <v>1154</v>
      </c>
      <c r="M5" s="4">
        <v>1339</v>
      </c>
      <c r="N5" s="4">
        <v>122</v>
      </c>
      <c r="O5" s="4">
        <v>157</v>
      </c>
      <c r="P5" s="4">
        <v>1405300</v>
      </c>
      <c r="Q5" s="4">
        <v>1717300</v>
      </c>
      <c r="R5" s="5">
        <v>-1.0700000000000001E-2</v>
      </c>
      <c r="S5" s="4">
        <v>3137100</v>
      </c>
      <c r="T5" s="4">
        <f t="shared" si="2"/>
        <v>3905270</v>
      </c>
      <c r="U5" s="4">
        <f t="shared" si="3"/>
        <v>2093300</v>
      </c>
      <c r="V5" s="5">
        <v>2.2499999999999999E-2</v>
      </c>
    </row>
    <row r="6" spans="1:22" x14ac:dyDescent="0.2">
      <c r="A6" s="16" t="s">
        <v>354</v>
      </c>
      <c r="B6" s="4">
        <v>1303400</v>
      </c>
      <c r="C6" s="4">
        <v>1877300</v>
      </c>
      <c r="D6" s="4">
        <v>-573900</v>
      </c>
      <c r="E6" s="4">
        <v>-21756870000</v>
      </c>
      <c r="F6" s="4">
        <f t="shared" si="0"/>
        <v>170286033584</v>
      </c>
      <c r="G6" s="4">
        <v>51500</v>
      </c>
      <c r="H6" s="4">
        <v>90000</v>
      </c>
      <c r="I6" s="4">
        <v>-38500</v>
      </c>
      <c r="J6" s="4">
        <v>-1446255000</v>
      </c>
      <c r="K6" s="4">
        <f t="shared" si="1"/>
        <v>-136985328000</v>
      </c>
      <c r="L6" s="4">
        <v>1131</v>
      </c>
      <c r="M6" s="4">
        <v>2382</v>
      </c>
      <c r="N6" s="4">
        <v>212</v>
      </c>
      <c r="O6" s="4">
        <v>297</v>
      </c>
      <c r="P6" s="4">
        <v>2255200</v>
      </c>
      <c r="Q6" s="4">
        <v>3535900</v>
      </c>
      <c r="R6" s="5">
        <v>-7.9000000000000008E-3</v>
      </c>
      <c r="S6" s="4">
        <v>6061900</v>
      </c>
      <c r="T6" s="4">
        <f t="shared" si="2"/>
        <v>3645370</v>
      </c>
      <c r="U6" s="4">
        <f t="shared" si="3"/>
        <v>2093300</v>
      </c>
      <c r="V6" s="5">
        <v>2.5899999999999999E-2</v>
      </c>
    </row>
    <row r="7" spans="1:22" x14ac:dyDescent="0.2">
      <c r="A7" s="16" t="s">
        <v>353</v>
      </c>
      <c r="B7" s="4">
        <v>1376101</v>
      </c>
      <c r="C7" s="4">
        <v>1690200</v>
      </c>
      <c r="D7" s="4">
        <v>-314099</v>
      </c>
      <c r="E7" s="4">
        <v>-11738100000</v>
      </c>
      <c r="F7" s="4">
        <f t="shared" si="0"/>
        <v>192042903584</v>
      </c>
      <c r="G7" s="4">
        <v>127001</v>
      </c>
      <c r="H7" s="4">
        <v>33000</v>
      </c>
      <c r="I7" s="4">
        <v>94001</v>
      </c>
      <c r="J7" s="4">
        <v>3541138000</v>
      </c>
      <c r="K7" s="4">
        <f t="shared" si="1"/>
        <v>-135539073000</v>
      </c>
      <c r="L7" s="4">
        <v>1550</v>
      </c>
      <c r="M7" s="4">
        <v>2408</v>
      </c>
      <c r="N7" s="4">
        <v>106</v>
      </c>
      <c r="O7" s="4">
        <v>147</v>
      </c>
      <c r="P7" s="4">
        <v>1592600</v>
      </c>
      <c r="Q7" s="4">
        <v>2333000</v>
      </c>
      <c r="R7" s="5">
        <v>1.4000000000000002E-3</v>
      </c>
      <c r="S7" s="4">
        <v>4227900</v>
      </c>
      <c r="T7" s="4">
        <f t="shared" si="2"/>
        <v>3486610</v>
      </c>
      <c r="U7" s="4">
        <f t="shared" si="3"/>
        <v>2093300</v>
      </c>
      <c r="V7" s="5">
        <v>1.7100000000000001E-2</v>
      </c>
    </row>
    <row r="8" spans="1:22" x14ac:dyDescent="0.2">
      <c r="A8" s="16" t="s">
        <v>352</v>
      </c>
      <c r="B8" s="4">
        <v>1532700</v>
      </c>
      <c r="C8" s="4">
        <v>1869700</v>
      </c>
      <c r="D8" s="4">
        <v>-337000</v>
      </c>
      <c r="E8" s="4">
        <v>-12704230000</v>
      </c>
      <c r="F8" s="4">
        <f t="shared" si="0"/>
        <v>203781003584</v>
      </c>
      <c r="G8" s="4">
        <v>55500</v>
      </c>
      <c r="H8" s="4">
        <v>20000</v>
      </c>
      <c r="I8" s="4">
        <v>35500</v>
      </c>
      <c r="J8" s="4">
        <v>1352140000</v>
      </c>
      <c r="K8" s="4">
        <f t="shared" si="1"/>
        <v>-139080211000</v>
      </c>
      <c r="L8" s="4">
        <v>1624</v>
      </c>
      <c r="M8" s="4">
        <v>1994</v>
      </c>
      <c r="N8" s="4">
        <v>205</v>
      </c>
      <c r="O8" s="4">
        <v>240</v>
      </c>
      <c r="P8" s="4">
        <v>2040300</v>
      </c>
      <c r="Q8" s="4">
        <v>2507300</v>
      </c>
      <c r="R8" s="5">
        <v>5.3E-3</v>
      </c>
      <c r="S8" s="4">
        <v>4734000</v>
      </c>
      <c r="T8" s="4">
        <f t="shared" si="2"/>
        <v>3924410</v>
      </c>
      <c r="U8" s="4">
        <f t="shared" si="3"/>
        <v>2093300</v>
      </c>
      <c r="V8" s="5">
        <v>1.7100000000000001E-2</v>
      </c>
    </row>
    <row r="9" spans="1:22" x14ac:dyDescent="0.2">
      <c r="A9" s="16" t="s">
        <v>351</v>
      </c>
      <c r="B9" s="4">
        <v>264300</v>
      </c>
      <c r="C9" s="4">
        <v>396510</v>
      </c>
      <c r="D9" s="4">
        <v>-132210</v>
      </c>
      <c r="E9" s="4">
        <v>-4910020000</v>
      </c>
      <c r="F9" s="4">
        <f t="shared" si="0"/>
        <v>216485233584</v>
      </c>
      <c r="G9" s="4">
        <v>0</v>
      </c>
      <c r="H9" s="4">
        <v>0</v>
      </c>
      <c r="I9" s="4">
        <v>0</v>
      </c>
      <c r="J9" s="4">
        <v>2190465000</v>
      </c>
      <c r="K9" s="4">
        <f t="shared" si="1"/>
        <v>-140432351000</v>
      </c>
      <c r="L9" s="4">
        <v>805</v>
      </c>
      <c r="M9" s="4">
        <v>898</v>
      </c>
      <c r="N9" s="4">
        <v>164</v>
      </c>
      <c r="O9" s="4">
        <v>123</v>
      </c>
      <c r="P9" s="4">
        <v>1444700</v>
      </c>
      <c r="Q9" s="4">
        <v>1468400</v>
      </c>
      <c r="R9" s="5">
        <v>-2.5999999999999999E-3</v>
      </c>
      <c r="S9" s="4">
        <v>2965900</v>
      </c>
      <c r="T9" s="4">
        <f t="shared" si="2"/>
        <v>4042430</v>
      </c>
      <c r="U9" s="4">
        <f t="shared" si="3"/>
        <v>2093300</v>
      </c>
      <c r="V9" s="5">
        <v>1.7100000000000001E-2</v>
      </c>
    </row>
    <row r="10" spans="1:22" x14ac:dyDescent="0.2">
      <c r="A10" s="16" t="s">
        <v>350</v>
      </c>
      <c r="B10" s="4">
        <v>224900</v>
      </c>
      <c r="C10" s="4">
        <v>129600</v>
      </c>
      <c r="D10" s="4">
        <v>95300</v>
      </c>
      <c r="E10" s="4">
        <v>3640670786</v>
      </c>
      <c r="F10" s="4">
        <f t="shared" si="0"/>
        <v>221395253584</v>
      </c>
      <c r="G10" s="4">
        <v>0</v>
      </c>
      <c r="H10" s="4">
        <v>0</v>
      </c>
      <c r="I10" s="4">
        <v>0</v>
      </c>
      <c r="J10" s="4">
        <v>2190465000</v>
      </c>
      <c r="K10" s="4">
        <f t="shared" si="1"/>
        <v>-142622816000</v>
      </c>
      <c r="L10" s="4">
        <v>502</v>
      </c>
      <c r="M10" s="4">
        <v>1114</v>
      </c>
      <c r="N10" s="4">
        <v>55</v>
      </c>
      <c r="O10" s="4">
        <v>120</v>
      </c>
      <c r="P10" s="4">
        <v>600500</v>
      </c>
      <c r="Q10" s="4">
        <v>1343500</v>
      </c>
      <c r="R10" s="5">
        <v>-1.3100000000000001E-2</v>
      </c>
      <c r="S10" s="4">
        <v>2093300</v>
      </c>
      <c r="T10" s="4">
        <f t="shared" si="2"/>
        <v>4291200</v>
      </c>
      <c r="U10" s="4">
        <f t="shared" si="3"/>
        <v>2235300</v>
      </c>
      <c r="V10" s="5">
        <v>1.8200000000000001E-2</v>
      </c>
    </row>
    <row r="11" spans="1:22" x14ac:dyDescent="0.2">
      <c r="A11" s="16" t="s">
        <v>349</v>
      </c>
      <c r="B11" s="4">
        <v>613499</v>
      </c>
      <c r="C11" s="4">
        <v>298900</v>
      </c>
      <c r="D11" s="4">
        <v>314599</v>
      </c>
      <c r="E11" s="4">
        <v>12121100000</v>
      </c>
      <c r="F11" s="4">
        <f t="shared" si="0"/>
        <v>217754582798</v>
      </c>
      <c r="G11" s="4">
        <v>0</v>
      </c>
      <c r="H11" s="4">
        <v>0</v>
      </c>
      <c r="I11" s="4">
        <v>0</v>
      </c>
      <c r="J11" s="4">
        <v>-2353619000</v>
      </c>
      <c r="K11" s="4">
        <f t="shared" si="1"/>
        <v>-144813281000</v>
      </c>
      <c r="L11" s="4">
        <v>688</v>
      </c>
      <c r="M11" s="4">
        <v>1121</v>
      </c>
      <c r="N11" s="4">
        <v>100</v>
      </c>
      <c r="O11" s="4">
        <v>97</v>
      </c>
      <c r="P11" s="4">
        <v>959500</v>
      </c>
      <c r="Q11" s="4">
        <v>1275200</v>
      </c>
      <c r="R11" s="5">
        <v>-5.1999999999999998E-3</v>
      </c>
      <c r="S11" s="4">
        <v>2235300</v>
      </c>
      <c r="T11" s="4">
        <f t="shared" si="2"/>
        <v>4751500</v>
      </c>
      <c r="U11" s="4">
        <f t="shared" si="3"/>
        <v>3413800</v>
      </c>
      <c r="V11" s="5">
        <v>1.8100000000000002E-2</v>
      </c>
    </row>
    <row r="12" spans="1:22" x14ac:dyDescent="0.2">
      <c r="A12" s="16" t="s">
        <v>348</v>
      </c>
      <c r="B12" s="4">
        <v>1499000</v>
      </c>
      <c r="C12" s="4">
        <v>183620</v>
      </c>
      <c r="D12" s="4">
        <v>1315380</v>
      </c>
      <c r="E12" s="4">
        <v>50167100000</v>
      </c>
      <c r="F12" s="4">
        <f t="shared" ref="F12:F38" si="4">E12+F13</f>
        <v>205633482798</v>
      </c>
      <c r="G12" s="4">
        <v>25500</v>
      </c>
      <c r="H12" s="4">
        <v>428900</v>
      </c>
      <c r="I12" s="4">
        <v>-403400</v>
      </c>
      <c r="J12" s="4">
        <v>-15344675000</v>
      </c>
      <c r="K12" s="4">
        <f t="shared" ref="K12:K38" si="5">K13+J12</f>
        <v>-142459662000</v>
      </c>
      <c r="L12" s="4">
        <v>1968</v>
      </c>
      <c r="M12" s="4">
        <v>1663</v>
      </c>
      <c r="N12" s="4">
        <v>299</v>
      </c>
      <c r="O12" s="4">
        <v>149</v>
      </c>
      <c r="P12" s="4">
        <v>3171100</v>
      </c>
      <c r="Q12" s="4">
        <v>1712500</v>
      </c>
      <c r="R12" s="5">
        <v>4.6100000000000002E-2</v>
      </c>
      <c r="S12" s="4">
        <v>5454300</v>
      </c>
      <c r="T12" s="4">
        <f t="shared" si="2"/>
        <v>4589230</v>
      </c>
      <c r="U12" s="4">
        <f t="shared" ref="U12:U38" si="6">MIN(S13:S17)</f>
        <v>2640300</v>
      </c>
      <c r="V12" s="5">
        <v>6.3E-2</v>
      </c>
    </row>
    <row r="13" spans="1:22" x14ac:dyDescent="0.2">
      <c r="A13" s="16" t="s">
        <v>347</v>
      </c>
      <c r="B13" s="4">
        <v>64918</v>
      </c>
      <c r="C13" s="4">
        <v>712265</v>
      </c>
      <c r="D13" s="4">
        <v>-647347</v>
      </c>
      <c r="E13" s="4">
        <v>-24056250000</v>
      </c>
      <c r="F13" s="4">
        <f t="shared" si="4"/>
        <v>155466382798</v>
      </c>
      <c r="G13" s="4">
        <v>65000</v>
      </c>
      <c r="H13" s="4">
        <v>197500</v>
      </c>
      <c r="I13" s="4">
        <v>-132500</v>
      </c>
      <c r="J13" s="4">
        <v>-4986990000</v>
      </c>
      <c r="K13" s="4">
        <f t="shared" si="5"/>
        <v>-127114987000</v>
      </c>
      <c r="L13" s="4">
        <v>988</v>
      </c>
      <c r="M13" s="4">
        <v>2057</v>
      </c>
      <c r="N13" s="4">
        <v>143</v>
      </c>
      <c r="O13" s="4">
        <v>168</v>
      </c>
      <c r="P13" s="4">
        <v>1442000</v>
      </c>
      <c r="Q13" s="4">
        <v>2067300</v>
      </c>
      <c r="R13" s="5">
        <v>-5.4000000000000003E-3</v>
      </c>
      <c r="S13" s="4">
        <v>3512300</v>
      </c>
      <c r="T13" s="4">
        <f t="shared" si="2"/>
        <v>4753500</v>
      </c>
      <c r="U13" s="4">
        <f t="shared" si="6"/>
        <v>2640300</v>
      </c>
      <c r="V13" s="5">
        <v>3.6799999999999999E-2</v>
      </c>
    </row>
    <row r="14" spans="1:22" x14ac:dyDescent="0.2">
      <c r="A14" s="16" t="s">
        <v>340</v>
      </c>
      <c r="B14" s="4">
        <v>351200</v>
      </c>
      <c r="C14" s="4">
        <v>544300</v>
      </c>
      <c r="D14" s="4">
        <v>-193100</v>
      </c>
      <c r="E14" s="4">
        <v>-7179950000</v>
      </c>
      <c r="F14" s="4">
        <f t="shared" si="4"/>
        <v>179522632798</v>
      </c>
      <c r="G14" s="4">
        <v>64500</v>
      </c>
      <c r="H14" s="4">
        <v>75000</v>
      </c>
      <c r="I14" s="4">
        <v>-10500</v>
      </c>
      <c r="J14" s="4">
        <v>-390500000</v>
      </c>
      <c r="K14" s="4">
        <f t="shared" si="5"/>
        <v>-122127997000</v>
      </c>
      <c r="L14" s="4">
        <v>611</v>
      </c>
      <c r="M14" s="4">
        <v>1294</v>
      </c>
      <c r="N14" s="4">
        <v>105</v>
      </c>
      <c r="O14" s="4">
        <v>185</v>
      </c>
      <c r="P14" s="4">
        <v>1282400</v>
      </c>
      <c r="Q14" s="4">
        <v>1997400</v>
      </c>
      <c r="R14" s="5">
        <v>-2.5999999999999999E-3</v>
      </c>
      <c r="S14" s="4">
        <v>3413800</v>
      </c>
      <c r="T14" s="4">
        <f t="shared" si="2"/>
        <v>5009430</v>
      </c>
      <c r="U14" s="4">
        <f t="shared" si="6"/>
        <v>2640300</v>
      </c>
      <c r="V14" s="5">
        <v>0.02</v>
      </c>
    </row>
    <row r="15" spans="1:22" x14ac:dyDescent="0.2">
      <c r="A15" s="16" t="s">
        <v>339</v>
      </c>
      <c r="B15" s="4">
        <v>624667</v>
      </c>
      <c r="C15" s="4">
        <v>1290200</v>
      </c>
      <c r="D15" s="4">
        <v>-665533</v>
      </c>
      <c r="E15" s="4">
        <v>-24554350000</v>
      </c>
      <c r="F15" s="4">
        <f t="shared" si="4"/>
        <v>186702582798</v>
      </c>
      <c r="G15" s="4">
        <v>0</v>
      </c>
      <c r="H15" s="4">
        <v>0</v>
      </c>
      <c r="I15" s="4">
        <v>0</v>
      </c>
      <c r="J15" s="4">
        <v>-2795684000</v>
      </c>
      <c r="K15" s="4">
        <f t="shared" si="5"/>
        <v>-121737497000</v>
      </c>
      <c r="L15" s="4">
        <v>1639</v>
      </c>
      <c r="M15" s="4">
        <v>1333</v>
      </c>
      <c r="N15" s="4">
        <v>265</v>
      </c>
      <c r="O15" s="4">
        <v>205</v>
      </c>
      <c r="P15" s="4">
        <v>2453500</v>
      </c>
      <c r="Q15" s="4">
        <v>1891500</v>
      </c>
      <c r="R15" s="5">
        <v>1.78E-2</v>
      </c>
      <c r="S15" s="4">
        <v>4354000</v>
      </c>
      <c r="T15" s="4">
        <f t="shared" si="2"/>
        <v>5048780</v>
      </c>
      <c r="U15" s="4">
        <f t="shared" si="6"/>
        <v>2640300</v>
      </c>
      <c r="V15" s="5">
        <v>2.2799999999999997E-2</v>
      </c>
    </row>
    <row r="16" spans="1:22" x14ac:dyDescent="0.2">
      <c r="A16" s="16" t="s">
        <v>338</v>
      </c>
      <c r="B16" s="4">
        <v>43700</v>
      </c>
      <c r="C16" s="4">
        <v>917100</v>
      </c>
      <c r="D16" s="4">
        <v>-873400</v>
      </c>
      <c r="E16" s="4">
        <v>-31858400000</v>
      </c>
      <c r="F16" s="4">
        <f t="shared" si="4"/>
        <v>211256932798</v>
      </c>
      <c r="G16" s="4">
        <v>84000</v>
      </c>
      <c r="H16" s="4">
        <v>282500</v>
      </c>
      <c r="I16" s="4">
        <v>-198500</v>
      </c>
      <c r="J16" s="4">
        <v>-7205960000</v>
      </c>
      <c r="K16" s="4">
        <f t="shared" si="5"/>
        <v>-118941813000</v>
      </c>
      <c r="L16" s="4">
        <v>749</v>
      </c>
      <c r="M16" s="4">
        <v>1762</v>
      </c>
      <c r="N16" s="4">
        <v>95</v>
      </c>
      <c r="O16" s="4">
        <v>167</v>
      </c>
      <c r="P16" s="4">
        <v>1217600</v>
      </c>
      <c r="Q16" s="4">
        <v>2013900</v>
      </c>
      <c r="R16" s="5">
        <v>-1.2999999999999999E-3</v>
      </c>
      <c r="S16" s="4">
        <v>3462900</v>
      </c>
      <c r="T16" s="4">
        <f t="shared" si="2"/>
        <v>5166360</v>
      </c>
      <c r="U16" s="4">
        <f t="shared" si="6"/>
        <v>2640300</v>
      </c>
      <c r="V16" s="5">
        <v>1.9E-2</v>
      </c>
    </row>
    <row r="17" spans="1:22" x14ac:dyDescent="0.2">
      <c r="A17" s="16" t="s">
        <v>337</v>
      </c>
      <c r="B17" s="4">
        <v>233100</v>
      </c>
      <c r="C17" s="4">
        <v>299001</v>
      </c>
      <c r="D17" s="4">
        <v>-65901</v>
      </c>
      <c r="E17" s="4">
        <v>-2436000000</v>
      </c>
      <c r="F17" s="4">
        <f t="shared" si="4"/>
        <v>243115332798</v>
      </c>
      <c r="G17" s="4">
        <v>66200</v>
      </c>
      <c r="H17" s="4">
        <v>457500</v>
      </c>
      <c r="I17" s="4">
        <v>-391300</v>
      </c>
      <c r="J17" s="4">
        <v>-14363455000</v>
      </c>
      <c r="K17" s="4">
        <f t="shared" si="5"/>
        <v>-111735853000</v>
      </c>
      <c r="L17" s="4">
        <v>521</v>
      </c>
      <c r="M17" s="4">
        <v>1703</v>
      </c>
      <c r="N17" s="4">
        <v>83</v>
      </c>
      <c r="O17" s="4">
        <v>125</v>
      </c>
      <c r="P17" s="4">
        <v>748200</v>
      </c>
      <c r="Q17" s="4">
        <v>1653700</v>
      </c>
      <c r="R17" s="5">
        <v>-1.6299999999999999E-2</v>
      </c>
      <c r="S17" s="4">
        <v>2640300</v>
      </c>
      <c r="T17" s="4">
        <f t="shared" si="2"/>
        <v>5364540</v>
      </c>
      <c r="U17" s="4">
        <f t="shared" si="6"/>
        <v>3831600</v>
      </c>
      <c r="V17" s="5">
        <v>2.7999999999999997E-2</v>
      </c>
    </row>
    <row r="18" spans="1:22" x14ac:dyDescent="0.2">
      <c r="A18" s="16" t="s">
        <v>336</v>
      </c>
      <c r="B18" s="4">
        <v>1851400</v>
      </c>
      <c r="C18" s="4">
        <v>960500</v>
      </c>
      <c r="D18" s="4">
        <v>890900</v>
      </c>
      <c r="E18" s="4">
        <v>32475580000</v>
      </c>
      <c r="F18" s="4">
        <f t="shared" si="4"/>
        <v>245551332798</v>
      </c>
      <c r="G18" s="4">
        <v>56000</v>
      </c>
      <c r="H18" s="4">
        <v>154600</v>
      </c>
      <c r="I18" s="4">
        <v>-98600</v>
      </c>
      <c r="J18" s="4">
        <v>-3735705000</v>
      </c>
      <c r="K18" s="4">
        <f t="shared" si="5"/>
        <v>-97372398000</v>
      </c>
      <c r="L18" s="4">
        <v>2243</v>
      </c>
      <c r="M18" s="4">
        <v>2562</v>
      </c>
      <c r="N18" s="4">
        <v>395</v>
      </c>
      <c r="O18" s="4">
        <v>457</v>
      </c>
      <c r="P18" s="4">
        <v>4279600</v>
      </c>
      <c r="Q18" s="4">
        <v>4428600</v>
      </c>
      <c r="R18" s="5">
        <v>0</v>
      </c>
      <c r="S18" s="4">
        <v>9112000</v>
      </c>
      <c r="T18" s="4">
        <f t="shared" si="2"/>
        <v>5349270</v>
      </c>
      <c r="U18" s="4">
        <f t="shared" si="6"/>
        <v>3831600</v>
      </c>
      <c r="V18" s="5">
        <v>8.8300000000000003E-2</v>
      </c>
    </row>
    <row r="19" spans="1:22" x14ac:dyDescent="0.2">
      <c r="A19" s="16" t="s">
        <v>335</v>
      </c>
      <c r="B19" s="4">
        <v>764200</v>
      </c>
      <c r="C19" s="4">
        <v>1188600</v>
      </c>
      <c r="D19" s="4">
        <v>-424400</v>
      </c>
      <c r="E19" s="4">
        <v>-15876780000</v>
      </c>
      <c r="F19" s="4">
        <f t="shared" si="4"/>
        <v>213075752798</v>
      </c>
      <c r="G19" s="4">
        <v>0</v>
      </c>
      <c r="H19" s="4">
        <v>0</v>
      </c>
      <c r="I19" s="4">
        <v>0</v>
      </c>
      <c r="J19" s="4">
        <v>-1929760000</v>
      </c>
      <c r="K19" s="4">
        <f t="shared" si="5"/>
        <v>-93636693000</v>
      </c>
      <c r="L19" s="4">
        <v>1454</v>
      </c>
      <c r="M19" s="4">
        <v>1725</v>
      </c>
      <c r="N19" s="4">
        <v>129</v>
      </c>
      <c r="O19" s="4">
        <v>218</v>
      </c>
      <c r="P19" s="4">
        <v>1613500</v>
      </c>
      <c r="Q19" s="4">
        <v>2314300</v>
      </c>
      <c r="R19" s="5">
        <v>-8.0000000000000002E-3</v>
      </c>
      <c r="S19" s="4">
        <v>4146100</v>
      </c>
      <c r="T19" s="4">
        <f t="shared" si="2"/>
        <v>5400950</v>
      </c>
      <c r="U19" s="4">
        <f t="shared" si="6"/>
        <v>3831600</v>
      </c>
      <c r="V19" s="5">
        <v>3.39E-2</v>
      </c>
    </row>
    <row r="20" spans="1:22" x14ac:dyDescent="0.2">
      <c r="A20" s="16" t="s">
        <v>334</v>
      </c>
      <c r="B20" s="4">
        <v>1665100</v>
      </c>
      <c r="C20" s="4">
        <v>325000</v>
      </c>
      <c r="D20" s="4">
        <v>1340100</v>
      </c>
      <c r="E20" s="4">
        <v>50329160000</v>
      </c>
      <c r="F20" s="4">
        <f t="shared" si="4"/>
        <v>228952532798</v>
      </c>
      <c r="G20" s="4">
        <v>0</v>
      </c>
      <c r="H20" s="4">
        <v>0</v>
      </c>
      <c r="I20" s="4">
        <v>0</v>
      </c>
      <c r="J20" s="4">
        <v>-34071850000</v>
      </c>
      <c r="K20" s="4">
        <f t="shared" si="5"/>
        <v>-91706933000</v>
      </c>
      <c r="L20" s="4">
        <v>1437</v>
      </c>
      <c r="M20" s="4">
        <v>1849</v>
      </c>
      <c r="N20" s="4">
        <v>167</v>
      </c>
      <c r="O20" s="4">
        <v>220</v>
      </c>
      <c r="P20" s="4">
        <v>2262400</v>
      </c>
      <c r="Q20" s="4">
        <v>2318400</v>
      </c>
      <c r="R20" s="5">
        <v>-2.5999999999999999E-3</v>
      </c>
      <c r="S20" s="4">
        <v>4581000</v>
      </c>
      <c r="T20" s="4">
        <f t="shared" si="2"/>
        <v>6335440</v>
      </c>
      <c r="U20" s="4">
        <f t="shared" si="6"/>
        <v>3831600</v>
      </c>
      <c r="V20" s="5">
        <v>1.72E-2</v>
      </c>
    </row>
    <row r="21" spans="1:22" x14ac:dyDescent="0.2">
      <c r="A21" s="16" t="s">
        <v>333</v>
      </c>
      <c r="B21" s="4">
        <v>1701500</v>
      </c>
      <c r="C21" s="4">
        <v>1090780</v>
      </c>
      <c r="D21" s="4">
        <v>610720</v>
      </c>
      <c r="E21" s="4">
        <v>22840210000</v>
      </c>
      <c r="F21" s="4">
        <f t="shared" si="4"/>
        <v>178623372798</v>
      </c>
      <c r="G21" s="4">
        <v>68100</v>
      </c>
      <c r="H21" s="4">
        <v>979600</v>
      </c>
      <c r="I21" s="4">
        <v>-911500</v>
      </c>
      <c r="J21" s="4">
        <v>-34071850000</v>
      </c>
      <c r="K21" s="4">
        <f t="shared" si="5"/>
        <v>-57635083000</v>
      </c>
      <c r="L21" s="4">
        <v>1467</v>
      </c>
      <c r="M21" s="4">
        <v>2060</v>
      </c>
      <c r="N21" s="4">
        <v>342</v>
      </c>
      <c r="O21" s="4">
        <v>294</v>
      </c>
      <c r="P21" s="4">
        <v>3687100</v>
      </c>
      <c r="Q21" s="4">
        <v>3147200</v>
      </c>
      <c r="R21" s="5">
        <v>2.7400000000000001E-2</v>
      </c>
      <c r="S21" s="4">
        <v>6838300</v>
      </c>
      <c r="T21" s="4">
        <f t="shared" si="2"/>
        <v>5830520</v>
      </c>
      <c r="U21" s="4">
        <f t="shared" si="6"/>
        <v>3831600</v>
      </c>
      <c r="V21" s="5">
        <v>3.0499999999999999E-2</v>
      </c>
    </row>
    <row r="22" spans="1:22" x14ac:dyDescent="0.2">
      <c r="A22" s="16" t="s">
        <v>332</v>
      </c>
      <c r="B22" s="4">
        <v>832200</v>
      </c>
      <c r="C22" s="4">
        <v>306713</v>
      </c>
      <c r="D22" s="4">
        <v>525487</v>
      </c>
      <c r="E22" s="4">
        <v>19216060000</v>
      </c>
      <c r="F22" s="4">
        <f t="shared" si="4"/>
        <v>155783162798</v>
      </c>
      <c r="K22" s="4">
        <f t="shared" si="5"/>
        <v>-23563233000</v>
      </c>
      <c r="L22" s="4">
        <v>902</v>
      </c>
      <c r="M22" s="4">
        <v>2099</v>
      </c>
      <c r="N22" s="4">
        <v>156</v>
      </c>
      <c r="O22" s="4">
        <v>140</v>
      </c>
      <c r="P22" s="4">
        <v>1859700</v>
      </c>
      <c r="Q22" s="4">
        <v>1968900</v>
      </c>
      <c r="R22" s="5">
        <v>4.1999999999999997E-3</v>
      </c>
      <c r="S22" s="4">
        <v>3831600</v>
      </c>
      <c r="T22" s="4">
        <f t="shared" si="2"/>
        <v>5823010</v>
      </c>
      <c r="U22" s="4">
        <f t="shared" si="6"/>
        <v>4622100</v>
      </c>
      <c r="V22" s="5">
        <v>1.7600000000000001E-2</v>
      </c>
    </row>
    <row r="23" spans="1:22" x14ac:dyDescent="0.2">
      <c r="A23" s="16" t="s">
        <v>331</v>
      </c>
      <c r="B23" s="4">
        <v>1434700</v>
      </c>
      <c r="C23" s="4">
        <v>132100</v>
      </c>
      <c r="D23" s="4">
        <v>1302600</v>
      </c>
      <c r="E23" s="4">
        <v>47540200000</v>
      </c>
      <c r="F23" s="4">
        <f t="shared" si="4"/>
        <v>136567102798</v>
      </c>
      <c r="G23" s="4">
        <v>0</v>
      </c>
      <c r="H23" s="4">
        <v>0</v>
      </c>
      <c r="I23" s="4">
        <v>0</v>
      </c>
      <c r="J23" s="4">
        <v>75325000</v>
      </c>
      <c r="K23" s="4">
        <f t="shared" si="5"/>
        <v>-23563233000</v>
      </c>
      <c r="L23" s="4">
        <v>1563</v>
      </c>
      <c r="M23" s="4">
        <v>1430</v>
      </c>
      <c r="N23" s="4">
        <v>230</v>
      </c>
      <c r="O23" s="4">
        <v>218</v>
      </c>
      <c r="P23" s="4">
        <v>2973100</v>
      </c>
      <c r="Q23" s="4">
        <v>2178900</v>
      </c>
      <c r="R23" s="5">
        <v>0</v>
      </c>
      <c r="S23" s="4">
        <v>5155000</v>
      </c>
      <c r="T23" s="4">
        <f t="shared" si="2"/>
        <v>5534340</v>
      </c>
      <c r="U23" s="4">
        <f t="shared" si="6"/>
        <v>4622100</v>
      </c>
      <c r="V23" s="5">
        <v>2.0299999999999999E-2</v>
      </c>
    </row>
    <row r="24" spans="1:22" x14ac:dyDescent="0.2">
      <c r="A24" s="16" t="s">
        <v>330</v>
      </c>
      <c r="B24" s="4">
        <v>2009700</v>
      </c>
      <c r="C24" s="4">
        <v>46805</v>
      </c>
      <c r="D24" s="4">
        <v>1962895</v>
      </c>
      <c r="E24" s="4">
        <v>71073400000</v>
      </c>
      <c r="F24" s="4">
        <f t="shared" si="4"/>
        <v>89026902798</v>
      </c>
      <c r="K24" s="4">
        <f t="shared" si="5"/>
        <v>-23638558000</v>
      </c>
      <c r="L24" s="4">
        <v>1914</v>
      </c>
      <c r="M24" s="4">
        <v>2136</v>
      </c>
      <c r="N24" s="4">
        <v>226</v>
      </c>
      <c r="O24" s="4">
        <v>236</v>
      </c>
      <c r="P24" s="4">
        <v>2957300</v>
      </c>
      <c r="Q24" s="4">
        <v>2993400</v>
      </c>
      <c r="R24" s="5">
        <v>-1.2999999999999999E-3</v>
      </c>
      <c r="S24" s="4">
        <v>5973100</v>
      </c>
      <c r="T24" s="4">
        <f t="shared" si="2"/>
        <v>5322410</v>
      </c>
      <c r="U24" s="4">
        <f t="shared" si="6"/>
        <v>4622100</v>
      </c>
      <c r="V24" s="5">
        <v>2.46E-2</v>
      </c>
    </row>
    <row r="25" spans="1:22" x14ac:dyDescent="0.2">
      <c r="A25" s="16" t="s">
        <v>329</v>
      </c>
      <c r="B25" s="4">
        <v>738500</v>
      </c>
      <c r="C25" s="4">
        <v>157100</v>
      </c>
      <c r="D25" s="4">
        <v>581400</v>
      </c>
      <c r="E25" s="4">
        <v>21071530000</v>
      </c>
      <c r="F25" s="4">
        <f t="shared" si="4"/>
        <v>17953502798</v>
      </c>
      <c r="G25" s="4">
        <v>0</v>
      </c>
      <c r="H25" s="4">
        <v>0</v>
      </c>
      <c r="I25" s="4">
        <v>0</v>
      </c>
      <c r="J25" s="4">
        <v>-7669750000</v>
      </c>
      <c r="K25" s="4">
        <f t="shared" si="5"/>
        <v>-23638558000</v>
      </c>
      <c r="L25" s="4">
        <v>2020</v>
      </c>
      <c r="M25" s="4">
        <v>1491</v>
      </c>
      <c r="N25" s="4">
        <v>225</v>
      </c>
      <c r="O25" s="4">
        <v>173</v>
      </c>
      <c r="P25" s="4">
        <v>2567400</v>
      </c>
      <c r="Q25" s="4">
        <v>2048600</v>
      </c>
      <c r="R25" s="5">
        <v>1.5300000000000001E-2</v>
      </c>
      <c r="S25" s="4">
        <v>4747500</v>
      </c>
      <c r="T25" s="4">
        <f t="shared" si="2"/>
        <v>5013580</v>
      </c>
      <c r="U25" s="4">
        <f t="shared" si="6"/>
        <v>4622100</v>
      </c>
      <c r="V25" s="5">
        <v>2.86E-2</v>
      </c>
    </row>
    <row r="26" spans="1:22" x14ac:dyDescent="0.2">
      <c r="A26" s="16" t="s">
        <v>328</v>
      </c>
      <c r="B26" s="4">
        <v>1048800</v>
      </c>
      <c r="C26" s="4">
        <v>167700</v>
      </c>
      <c r="D26" s="4">
        <v>881100</v>
      </c>
      <c r="E26" s="4">
        <v>31350940000</v>
      </c>
      <c r="F26" s="4">
        <f t="shared" si="4"/>
        <v>-3118027202</v>
      </c>
      <c r="G26" s="4">
        <v>0</v>
      </c>
      <c r="H26" s="4">
        <v>0</v>
      </c>
      <c r="I26" s="4">
        <v>0</v>
      </c>
      <c r="J26" s="4">
        <v>-14806495000</v>
      </c>
      <c r="K26" s="4">
        <f t="shared" si="5"/>
        <v>-15968808000</v>
      </c>
      <c r="L26" s="4">
        <v>1683</v>
      </c>
      <c r="M26" s="4">
        <v>1892</v>
      </c>
      <c r="N26" s="4">
        <v>157</v>
      </c>
      <c r="O26" s="4">
        <v>155</v>
      </c>
      <c r="P26" s="4">
        <v>1867500</v>
      </c>
      <c r="Q26" s="4">
        <v>1941400</v>
      </c>
      <c r="R26" s="5">
        <v>-1.2999999999999999E-3</v>
      </c>
      <c r="S26" s="4">
        <v>4638700</v>
      </c>
      <c r="T26" s="4">
        <f t="shared" si="2"/>
        <v>5246430</v>
      </c>
      <c r="U26" s="4">
        <f t="shared" si="6"/>
        <v>1789100</v>
      </c>
      <c r="V26" s="5">
        <v>2.8999999999999998E-2</v>
      </c>
    </row>
    <row r="27" spans="1:22" x14ac:dyDescent="0.2">
      <c r="A27" s="16" t="s">
        <v>327</v>
      </c>
      <c r="B27" s="4">
        <v>1564900</v>
      </c>
      <c r="C27" s="4">
        <v>745600</v>
      </c>
      <c r="D27" s="4">
        <v>819300</v>
      </c>
      <c r="E27" s="4">
        <v>29513960000</v>
      </c>
      <c r="F27" s="4">
        <f t="shared" si="4"/>
        <v>-34468967202</v>
      </c>
      <c r="G27" s="4">
        <v>0</v>
      </c>
      <c r="H27" s="4">
        <v>0</v>
      </c>
      <c r="I27" s="4">
        <v>0</v>
      </c>
      <c r="J27" s="4">
        <v>-6924885000</v>
      </c>
      <c r="K27" s="4">
        <f t="shared" si="5"/>
        <v>-1162313000</v>
      </c>
      <c r="L27" s="4">
        <v>1464</v>
      </c>
      <c r="M27" s="4">
        <v>1945</v>
      </c>
      <c r="N27" s="4">
        <v>165</v>
      </c>
      <c r="O27" s="4">
        <v>213</v>
      </c>
      <c r="P27" s="4">
        <v>1823100</v>
      </c>
      <c r="Q27" s="4">
        <v>2793100</v>
      </c>
      <c r="R27" s="5">
        <v>1.4000000000000002E-3</v>
      </c>
      <c r="S27" s="4">
        <v>4622100</v>
      </c>
      <c r="T27" s="4">
        <f t="shared" si="2"/>
        <v>5019870</v>
      </c>
      <c r="U27" s="4">
        <f t="shared" si="6"/>
        <v>1789100</v>
      </c>
      <c r="V27" s="5">
        <v>1.8000000000000002E-2</v>
      </c>
    </row>
    <row r="28" spans="1:22" x14ac:dyDescent="0.2">
      <c r="A28" s="16" t="s">
        <v>326</v>
      </c>
      <c r="B28" s="4">
        <v>2748670</v>
      </c>
      <c r="C28" s="4">
        <v>1081500</v>
      </c>
      <c r="D28" s="4">
        <v>1667170</v>
      </c>
      <c r="E28" s="4">
        <v>60035840000</v>
      </c>
      <c r="F28" s="4">
        <f t="shared" si="4"/>
        <v>-63982927202</v>
      </c>
      <c r="G28" s="4">
        <v>0</v>
      </c>
      <c r="H28" s="4">
        <v>0</v>
      </c>
      <c r="I28" s="4">
        <v>0</v>
      </c>
      <c r="J28" s="4">
        <v>-39465645000</v>
      </c>
      <c r="K28" s="4">
        <f t="shared" si="5"/>
        <v>5762572000</v>
      </c>
      <c r="L28" s="4">
        <v>2256</v>
      </c>
      <c r="M28" s="4">
        <v>3069</v>
      </c>
      <c r="N28" s="4">
        <v>402</v>
      </c>
      <c r="O28" s="4">
        <v>467</v>
      </c>
      <c r="P28" s="4">
        <v>3758000</v>
      </c>
      <c r="Q28" s="4">
        <v>4785200</v>
      </c>
      <c r="R28" s="5">
        <v>2.87E-2</v>
      </c>
      <c r="S28" s="4">
        <v>8959300</v>
      </c>
      <c r="T28" s="4">
        <f t="shared" si="2"/>
        <v>4282580</v>
      </c>
      <c r="U28" s="4">
        <f t="shared" si="6"/>
        <v>1789100</v>
      </c>
      <c r="V28" s="5">
        <v>4.36E-2</v>
      </c>
    </row>
    <row r="29" spans="1:22" x14ac:dyDescent="0.2">
      <c r="A29" s="16" t="s">
        <v>325</v>
      </c>
      <c r="B29" s="4">
        <v>485100</v>
      </c>
      <c r="C29" s="4">
        <v>1293300</v>
      </c>
      <c r="D29" s="4">
        <v>-808200</v>
      </c>
      <c r="E29" s="4">
        <v>-27958580000</v>
      </c>
      <c r="F29" s="4">
        <f t="shared" si="4"/>
        <v>-124018767202</v>
      </c>
      <c r="G29" s="4">
        <v>0</v>
      </c>
      <c r="H29" s="4">
        <v>0</v>
      </c>
      <c r="I29" s="4">
        <v>0</v>
      </c>
      <c r="J29" s="4">
        <v>-8744315000</v>
      </c>
      <c r="K29" s="4">
        <f t="shared" si="5"/>
        <v>45228217000</v>
      </c>
      <c r="L29" s="4">
        <v>1330</v>
      </c>
      <c r="M29" s="4">
        <v>2006</v>
      </c>
      <c r="N29" s="4">
        <v>183</v>
      </c>
      <c r="O29" s="4">
        <v>198</v>
      </c>
      <c r="P29" s="4">
        <v>2197500</v>
      </c>
      <c r="Q29" s="4">
        <v>2461300</v>
      </c>
      <c r="R29" s="5">
        <v>8.6999999999999994E-3</v>
      </c>
      <c r="S29" s="4">
        <v>4662900</v>
      </c>
      <c r="T29" s="4">
        <f t="shared" si="2"/>
        <v>3936420</v>
      </c>
      <c r="U29" s="4">
        <f t="shared" si="6"/>
        <v>1789100</v>
      </c>
      <c r="V29" s="5">
        <v>1.9900000000000001E-2</v>
      </c>
    </row>
    <row r="30" spans="1:22" x14ac:dyDescent="0.2">
      <c r="A30" s="16" t="s">
        <v>324</v>
      </c>
      <c r="B30" s="4">
        <v>1766300</v>
      </c>
      <c r="C30" s="4">
        <v>347910</v>
      </c>
      <c r="D30" s="4">
        <v>1418390</v>
      </c>
      <c r="E30" s="4">
        <v>48223480000</v>
      </c>
      <c r="F30" s="4">
        <f t="shared" si="4"/>
        <v>-96060187202</v>
      </c>
      <c r="G30" s="4">
        <v>122400</v>
      </c>
      <c r="H30" s="4">
        <v>223500</v>
      </c>
      <c r="I30" s="4">
        <v>-101100</v>
      </c>
      <c r="J30" s="4">
        <v>-3706070000</v>
      </c>
      <c r="K30" s="4">
        <f t="shared" si="5"/>
        <v>53972532000</v>
      </c>
      <c r="L30" s="4">
        <v>4059</v>
      </c>
      <c r="M30" s="4">
        <v>2725</v>
      </c>
      <c r="N30" s="4">
        <v>743</v>
      </c>
      <c r="O30" s="4">
        <v>454</v>
      </c>
      <c r="P30" s="4">
        <v>8432200</v>
      </c>
      <c r="Q30" s="4">
        <v>5443600</v>
      </c>
      <c r="R30" s="5">
        <v>6.9500000000000006E-2</v>
      </c>
      <c r="S30" s="4">
        <v>13925900</v>
      </c>
      <c r="T30" s="4">
        <f t="shared" si="2"/>
        <v>2697730</v>
      </c>
      <c r="U30" s="4">
        <f t="shared" si="6"/>
        <v>1659200</v>
      </c>
      <c r="V30" s="5">
        <v>6.6400000000000001E-2</v>
      </c>
    </row>
    <row r="31" spans="1:22" x14ac:dyDescent="0.2">
      <c r="A31" s="16" t="s">
        <v>323</v>
      </c>
      <c r="B31" s="4">
        <v>287600</v>
      </c>
      <c r="C31" s="4">
        <v>52600</v>
      </c>
      <c r="D31" s="4">
        <v>235000</v>
      </c>
      <c r="E31" s="4">
        <v>7631050000</v>
      </c>
      <c r="F31" s="4">
        <f t="shared" si="4"/>
        <v>-144283667202</v>
      </c>
      <c r="G31" s="4">
        <v>46000</v>
      </c>
      <c r="H31" s="4">
        <v>17000</v>
      </c>
      <c r="I31" s="4">
        <v>29000</v>
      </c>
      <c r="J31" s="4">
        <v>942745000</v>
      </c>
      <c r="K31" s="4">
        <f t="shared" si="5"/>
        <v>57678602000</v>
      </c>
      <c r="L31" s="4">
        <v>449</v>
      </c>
      <c r="M31" s="4">
        <v>881</v>
      </c>
      <c r="N31" s="4">
        <v>50</v>
      </c>
      <c r="O31" s="4">
        <v>70</v>
      </c>
      <c r="P31" s="4">
        <v>677400</v>
      </c>
      <c r="Q31" s="4">
        <v>1111700</v>
      </c>
      <c r="R31" s="5">
        <v>-6.0999999999999995E-3</v>
      </c>
      <c r="S31" s="4">
        <v>1789100</v>
      </c>
      <c r="T31" s="4">
        <f t="shared" si="2"/>
        <v>2625380</v>
      </c>
      <c r="U31" s="4">
        <f t="shared" si="6"/>
        <v>1659200</v>
      </c>
      <c r="V31" s="5">
        <v>1.9799999999999998E-2</v>
      </c>
    </row>
    <row r="32" spans="1:22" x14ac:dyDescent="0.2">
      <c r="A32" s="16" t="s">
        <v>322</v>
      </c>
      <c r="B32" s="4">
        <v>607300</v>
      </c>
      <c r="C32" s="4">
        <v>282267</v>
      </c>
      <c r="D32" s="4">
        <v>325033</v>
      </c>
      <c r="E32" s="4">
        <v>10592360000</v>
      </c>
      <c r="F32" s="4">
        <f t="shared" si="4"/>
        <v>-151914717202</v>
      </c>
      <c r="G32" s="4">
        <v>0</v>
      </c>
      <c r="H32" s="4">
        <v>0</v>
      </c>
      <c r="I32" s="4">
        <v>0</v>
      </c>
      <c r="J32" s="4">
        <v>-1929235000</v>
      </c>
      <c r="K32" s="4">
        <f t="shared" si="5"/>
        <v>56735857000</v>
      </c>
      <c r="L32" s="4">
        <v>1335</v>
      </c>
      <c r="M32" s="4">
        <v>932</v>
      </c>
      <c r="N32" s="4">
        <v>171</v>
      </c>
      <c r="O32" s="4">
        <v>126</v>
      </c>
      <c r="P32" s="4">
        <v>2191100</v>
      </c>
      <c r="Q32" s="4">
        <v>1564900</v>
      </c>
      <c r="R32" s="5">
        <v>2.6800000000000001E-2</v>
      </c>
      <c r="S32" s="4">
        <v>3756500</v>
      </c>
      <c r="T32" s="4">
        <f t="shared" si="2"/>
        <v>2411640</v>
      </c>
      <c r="U32" s="4">
        <f t="shared" si="6"/>
        <v>1659200</v>
      </c>
      <c r="V32" s="5">
        <v>3.3599999999999998E-2</v>
      </c>
    </row>
    <row r="33" spans="1:22" x14ac:dyDescent="0.2">
      <c r="A33" s="16" t="s">
        <v>321</v>
      </c>
      <c r="B33" s="4">
        <v>132300</v>
      </c>
      <c r="C33" s="4">
        <v>487700</v>
      </c>
      <c r="D33" s="4">
        <v>-355400</v>
      </c>
      <c r="E33" s="4">
        <v>-11253440000</v>
      </c>
      <c r="F33" s="4">
        <f t="shared" si="4"/>
        <v>-162507077202</v>
      </c>
      <c r="G33" s="4">
        <v>63500</v>
      </c>
      <c r="H33" s="4">
        <v>83000</v>
      </c>
      <c r="I33" s="4">
        <v>-19500</v>
      </c>
      <c r="J33" s="4">
        <v>-616780000</v>
      </c>
      <c r="K33" s="4">
        <f t="shared" si="5"/>
        <v>58665092000</v>
      </c>
      <c r="L33" s="4">
        <v>524</v>
      </c>
      <c r="M33" s="4">
        <v>752</v>
      </c>
      <c r="N33" s="4">
        <v>54</v>
      </c>
      <c r="O33" s="4">
        <v>88</v>
      </c>
      <c r="P33" s="4">
        <v>807000</v>
      </c>
      <c r="Q33" s="4">
        <v>1460900</v>
      </c>
      <c r="R33" s="5">
        <v>0</v>
      </c>
      <c r="S33" s="4">
        <v>2268300</v>
      </c>
      <c r="T33" s="4">
        <f t="shared" si="2"/>
        <v>2583550</v>
      </c>
      <c r="U33" s="4">
        <f t="shared" si="6"/>
        <v>1586400</v>
      </c>
      <c r="V33" s="5">
        <v>1.7299999999999999E-2</v>
      </c>
    </row>
    <row r="34" spans="1:22" x14ac:dyDescent="0.2">
      <c r="A34" s="16" t="s">
        <v>320</v>
      </c>
      <c r="B34" s="4">
        <v>70900</v>
      </c>
      <c r="C34" s="4">
        <v>222141</v>
      </c>
      <c r="D34" s="4">
        <v>-151241</v>
      </c>
      <c r="E34" s="4">
        <v>-4876280000</v>
      </c>
      <c r="F34" s="4">
        <f t="shared" si="4"/>
        <v>-151253637202</v>
      </c>
      <c r="G34" s="4">
        <v>0</v>
      </c>
      <c r="H34" s="4">
        <v>0</v>
      </c>
      <c r="I34" s="4">
        <v>0</v>
      </c>
      <c r="J34" s="4">
        <v>-928740000</v>
      </c>
      <c r="K34" s="4">
        <f t="shared" si="5"/>
        <v>59281872000</v>
      </c>
      <c r="L34" s="4">
        <v>637</v>
      </c>
      <c r="M34" s="4">
        <v>1377</v>
      </c>
      <c r="N34" s="4">
        <v>100</v>
      </c>
      <c r="O34" s="4">
        <v>177</v>
      </c>
      <c r="P34" s="4">
        <v>1121900</v>
      </c>
      <c r="Q34" s="4">
        <v>2680200</v>
      </c>
      <c r="R34" s="5">
        <v>-2.0400000000000001E-2</v>
      </c>
      <c r="S34" s="4">
        <v>3853800</v>
      </c>
      <c r="T34" s="4">
        <f t="shared" si="2"/>
        <v>2583130</v>
      </c>
      <c r="U34" s="4">
        <f t="shared" si="6"/>
        <v>1201300</v>
      </c>
      <c r="V34" s="5">
        <v>2.92E-2</v>
      </c>
    </row>
    <row r="35" spans="1:22" x14ac:dyDescent="0.2">
      <c r="A35" s="16" t="s">
        <v>319</v>
      </c>
      <c r="B35" s="4">
        <v>48800</v>
      </c>
      <c r="C35" s="4">
        <v>98600</v>
      </c>
      <c r="D35" s="4">
        <v>-49800</v>
      </c>
      <c r="E35" s="4">
        <v>-1618540000</v>
      </c>
      <c r="F35" s="4">
        <f t="shared" si="4"/>
        <v>-146377357202</v>
      </c>
      <c r="G35" s="4">
        <v>0</v>
      </c>
      <c r="H35" s="4">
        <v>0</v>
      </c>
      <c r="I35" s="4">
        <v>0</v>
      </c>
      <c r="J35" s="4">
        <v>-359050000</v>
      </c>
      <c r="K35" s="4">
        <f t="shared" si="5"/>
        <v>60210612000</v>
      </c>
      <c r="L35" s="4">
        <v>510</v>
      </c>
      <c r="M35" s="4">
        <v>790</v>
      </c>
      <c r="N35" s="4">
        <v>48</v>
      </c>
      <c r="O35" s="4">
        <v>50</v>
      </c>
      <c r="P35" s="4">
        <v>652700</v>
      </c>
      <c r="Q35" s="4">
        <v>1006400</v>
      </c>
      <c r="R35" s="5">
        <v>-1.23E-2</v>
      </c>
      <c r="S35" s="4">
        <v>1659200</v>
      </c>
      <c r="T35" s="4">
        <f t="shared" si="2"/>
        <v>3052880</v>
      </c>
      <c r="U35" s="4">
        <f t="shared" si="6"/>
        <v>1201300</v>
      </c>
      <c r="V35" s="5">
        <v>1.2199999999999999E-2</v>
      </c>
    </row>
    <row r="36" spans="1:22" x14ac:dyDescent="0.2">
      <c r="A36" s="16" t="s">
        <v>318</v>
      </c>
      <c r="B36" s="4">
        <v>1320056</v>
      </c>
      <c r="C36" s="4">
        <v>97005</v>
      </c>
      <c r="D36" s="4">
        <v>1223051</v>
      </c>
      <c r="E36" s="4">
        <v>39866530000</v>
      </c>
      <c r="F36" s="4">
        <f t="shared" si="4"/>
        <v>-144758817202</v>
      </c>
      <c r="G36" s="4">
        <v>69000</v>
      </c>
      <c r="H36" s="4">
        <v>288000</v>
      </c>
      <c r="I36" s="4">
        <v>-219000</v>
      </c>
      <c r="J36" s="4">
        <v>-7073765000</v>
      </c>
      <c r="K36" s="4">
        <f t="shared" si="5"/>
        <v>60569662000</v>
      </c>
      <c r="L36" s="4">
        <v>2194</v>
      </c>
      <c r="M36" s="4">
        <v>1372</v>
      </c>
      <c r="N36" s="4">
        <v>360</v>
      </c>
      <c r="O36" s="4">
        <v>207</v>
      </c>
      <c r="P36" s="4">
        <v>4014400</v>
      </c>
      <c r="Q36" s="4">
        <v>2579100</v>
      </c>
      <c r="R36" s="5">
        <v>3.4799999999999998E-2</v>
      </c>
      <c r="S36" s="4">
        <v>6967200</v>
      </c>
      <c r="T36" s="4">
        <f t="shared" si="2"/>
        <v>2473830</v>
      </c>
      <c r="U36" s="4">
        <f t="shared" si="6"/>
        <v>1065600</v>
      </c>
      <c r="V36" s="5">
        <v>5.3800000000000001E-2</v>
      </c>
    </row>
    <row r="37" spans="1:22" x14ac:dyDescent="0.2">
      <c r="A37" s="16" t="s">
        <v>317</v>
      </c>
      <c r="B37" s="4">
        <v>347200</v>
      </c>
      <c r="C37" s="4">
        <v>80522</v>
      </c>
      <c r="D37" s="4">
        <v>266678</v>
      </c>
      <c r="E37" s="4">
        <v>8438170000</v>
      </c>
      <c r="F37" s="4">
        <f t="shared" si="4"/>
        <v>-184625347202</v>
      </c>
      <c r="G37" s="4">
        <v>0</v>
      </c>
      <c r="H37" s="4">
        <v>0</v>
      </c>
      <c r="I37" s="4">
        <v>0</v>
      </c>
      <c r="J37" s="4">
        <v>-931500000</v>
      </c>
      <c r="K37" s="4">
        <f t="shared" si="5"/>
        <v>67643427000</v>
      </c>
      <c r="L37" s="4">
        <v>1111</v>
      </c>
      <c r="M37" s="4">
        <v>685</v>
      </c>
      <c r="N37" s="4">
        <v>94</v>
      </c>
      <c r="O37" s="4">
        <v>60</v>
      </c>
      <c r="P37" s="4">
        <v>1201700</v>
      </c>
      <c r="Q37" s="4">
        <v>722300</v>
      </c>
      <c r="R37" s="5">
        <v>1.2800000000000001E-2</v>
      </c>
      <c r="S37" s="4">
        <v>2356500</v>
      </c>
      <c r="T37" s="4">
        <f t="shared" si="2"/>
        <v>2344770</v>
      </c>
      <c r="U37" s="4">
        <f t="shared" si="6"/>
        <v>1065600</v>
      </c>
      <c r="V37" s="5">
        <v>1.7299999999999999E-2</v>
      </c>
    </row>
    <row r="38" spans="1:22" x14ac:dyDescent="0.2">
      <c r="A38" s="16" t="s">
        <v>316</v>
      </c>
      <c r="B38" s="4">
        <v>117374</v>
      </c>
      <c r="C38" s="4">
        <v>123200</v>
      </c>
      <c r="D38" s="4">
        <v>-5826</v>
      </c>
      <c r="E38" s="4">
        <v>-173420000</v>
      </c>
      <c r="F38" s="4">
        <f t="shared" si="4"/>
        <v>-193063517202</v>
      </c>
      <c r="G38" s="4">
        <v>80000</v>
      </c>
      <c r="H38" s="4">
        <v>7500</v>
      </c>
      <c r="I38" s="4">
        <v>72500</v>
      </c>
      <c r="J38" s="4">
        <v>2246935000</v>
      </c>
      <c r="K38" s="4">
        <f t="shared" si="5"/>
        <v>68574927000</v>
      </c>
      <c r="L38" s="4">
        <v>648</v>
      </c>
      <c r="M38" s="4">
        <v>992</v>
      </c>
      <c r="N38" s="4">
        <v>47</v>
      </c>
      <c r="O38" s="4">
        <v>55</v>
      </c>
      <c r="P38" s="4">
        <v>710100</v>
      </c>
      <c r="Q38" s="4">
        <v>876100</v>
      </c>
      <c r="R38" s="5">
        <v>-3.0999999999999999E-3</v>
      </c>
      <c r="S38" s="4">
        <v>1586400</v>
      </c>
      <c r="T38" s="4">
        <f t="shared" si="2"/>
        <v>2283910</v>
      </c>
      <c r="U38" s="4">
        <f t="shared" si="6"/>
        <v>1065600</v>
      </c>
      <c r="V38" s="5">
        <v>1.7500000000000002E-2</v>
      </c>
    </row>
    <row r="39" spans="1:22" x14ac:dyDescent="0.2">
      <c r="A39" s="16" t="s">
        <v>315</v>
      </c>
      <c r="B39" s="4">
        <v>65100</v>
      </c>
      <c r="C39" s="4">
        <v>222400</v>
      </c>
      <c r="D39" s="4">
        <v>-157300</v>
      </c>
      <c r="E39" s="4">
        <v>-4955730000</v>
      </c>
      <c r="F39" s="4">
        <f t="shared" ref="F39:F44" si="7">E39+F40</f>
        <v>-192890097202</v>
      </c>
      <c r="G39" s="4">
        <v>67000</v>
      </c>
      <c r="H39" s="4">
        <v>15000</v>
      </c>
      <c r="I39" s="4">
        <v>52000</v>
      </c>
      <c r="J39" s="4">
        <v>1637375000</v>
      </c>
      <c r="K39" s="4">
        <f t="shared" ref="K39:K44" si="8">K40+J39</f>
        <v>66327992000</v>
      </c>
      <c r="L39" s="4">
        <v>485</v>
      </c>
      <c r="M39" s="4">
        <v>591</v>
      </c>
      <c r="N39" s="4">
        <v>16</v>
      </c>
      <c r="O39" s="4">
        <v>39</v>
      </c>
      <c r="P39" s="4">
        <v>367000</v>
      </c>
      <c r="Q39" s="4">
        <v>834300</v>
      </c>
      <c r="R39" s="5">
        <v>-1.5E-3</v>
      </c>
      <c r="S39" s="4">
        <v>1201300</v>
      </c>
      <c r="T39" s="4">
        <f t="shared" ref="T39:T44" si="9">AVERAGE(S40:S49)</f>
        <v>2286790</v>
      </c>
      <c r="U39" s="4">
        <f t="shared" ref="U39:U44" si="10">MIN(S40:S44)</f>
        <v>1065600</v>
      </c>
      <c r="V39" s="5">
        <v>1.26E-2</v>
      </c>
    </row>
    <row r="40" spans="1:22" x14ac:dyDescent="0.2">
      <c r="A40" s="16" t="s">
        <v>314</v>
      </c>
      <c r="B40" s="4">
        <v>86500</v>
      </c>
      <c r="C40" s="4">
        <v>5505</v>
      </c>
      <c r="D40" s="4">
        <v>80995</v>
      </c>
      <c r="E40" s="4">
        <v>2547280000</v>
      </c>
      <c r="F40" s="4">
        <f t="shared" si="7"/>
        <v>-187934367202</v>
      </c>
      <c r="G40" s="4">
        <v>0</v>
      </c>
      <c r="H40" s="4">
        <v>0</v>
      </c>
      <c r="I40" s="4">
        <v>0</v>
      </c>
      <c r="J40" s="4">
        <v>188700000</v>
      </c>
      <c r="K40" s="4">
        <f t="shared" si="8"/>
        <v>64690617000</v>
      </c>
      <c r="L40" s="4">
        <v>543</v>
      </c>
      <c r="M40" s="4">
        <v>521</v>
      </c>
      <c r="N40" s="4">
        <v>65</v>
      </c>
      <c r="O40" s="4">
        <v>51</v>
      </c>
      <c r="P40" s="4">
        <v>901800</v>
      </c>
      <c r="Q40" s="4">
        <v>636200</v>
      </c>
      <c r="R40" s="5">
        <v>8.1000000000000013E-3</v>
      </c>
      <c r="S40" s="4">
        <v>1539000</v>
      </c>
      <c r="T40" s="4">
        <f t="shared" si="9"/>
        <v>2281190</v>
      </c>
      <c r="U40" s="4">
        <f t="shared" si="10"/>
        <v>1065600</v>
      </c>
      <c r="V40" s="5">
        <v>1.11E-2</v>
      </c>
    </row>
    <row r="41" spans="1:22" x14ac:dyDescent="0.2">
      <c r="A41" s="16" t="s">
        <v>310</v>
      </c>
      <c r="B41" s="4">
        <v>259000</v>
      </c>
      <c r="C41" s="4">
        <v>20950</v>
      </c>
      <c r="D41" s="4">
        <v>238050</v>
      </c>
      <c r="E41" s="4">
        <v>7425720000</v>
      </c>
      <c r="F41" s="4">
        <f t="shared" si="7"/>
        <v>-190481647202</v>
      </c>
      <c r="G41" s="4">
        <v>0</v>
      </c>
      <c r="H41" s="4">
        <v>0</v>
      </c>
      <c r="I41" s="4">
        <v>0</v>
      </c>
      <c r="J41" s="4">
        <v>-139675000</v>
      </c>
      <c r="K41" s="4">
        <f t="shared" si="8"/>
        <v>64501917000</v>
      </c>
      <c r="L41" s="4">
        <v>461</v>
      </c>
      <c r="M41" s="4">
        <v>310</v>
      </c>
      <c r="N41" s="4">
        <v>26</v>
      </c>
      <c r="O41" s="4">
        <v>32</v>
      </c>
      <c r="P41" s="4">
        <v>606800</v>
      </c>
      <c r="Q41" s="4">
        <v>458800</v>
      </c>
      <c r="R41" s="5">
        <v>3.3E-3</v>
      </c>
      <c r="S41" s="4">
        <v>1065600</v>
      </c>
      <c r="T41" s="4">
        <f t="shared" si="9"/>
        <v>2267890</v>
      </c>
      <c r="U41" s="4">
        <f t="shared" si="10"/>
        <v>1176700</v>
      </c>
      <c r="V41" s="5">
        <v>9.5999999999999992E-3</v>
      </c>
    </row>
    <row r="42" spans="1:22" x14ac:dyDescent="0.2">
      <c r="A42" s="16" t="s">
        <v>309</v>
      </c>
      <c r="B42" s="4">
        <v>97900</v>
      </c>
      <c r="C42" s="4">
        <v>13851</v>
      </c>
      <c r="D42" s="4">
        <v>84049</v>
      </c>
      <c r="E42" s="4">
        <v>2612730000</v>
      </c>
      <c r="F42" s="4">
        <f t="shared" si="7"/>
        <v>-197907367202</v>
      </c>
      <c r="G42" s="4">
        <v>0</v>
      </c>
      <c r="H42" s="4">
        <v>0</v>
      </c>
      <c r="I42" s="4">
        <v>0</v>
      </c>
      <c r="J42" s="4">
        <v>254875000</v>
      </c>
      <c r="K42" s="4">
        <f t="shared" si="8"/>
        <v>64641592000</v>
      </c>
      <c r="L42" s="4">
        <v>410</v>
      </c>
      <c r="M42" s="4">
        <v>476</v>
      </c>
      <c r="N42" s="4">
        <v>35</v>
      </c>
      <c r="O42" s="4">
        <v>29</v>
      </c>
      <c r="P42" s="4">
        <v>454800</v>
      </c>
      <c r="Q42" s="4">
        <v>464300</v>
      </c>
      <c r="R42" s="5">
        <v>8.199999999999999E-3</v>
      </c>
      <c r="S42" s="4">
        <v>1619100</v>
      </c>
      <c r="T42" s="4">
        <f t="shared" si="9"/>
        <v>2222220</v>
      </c>
      <c r="U42" s="4">
        <f t="shared" si="10"/>
        <v>1065900</v>
      </c>
      <c r="V42" s="5">
        <v>1.29E-2</v>
      </c>
    </row>
    <row r="43" spans="1:22" x14ac:dyDescent="0.2">
      <c r="A43" s="16" t="s">
        <v>306</v>
      </c>
      <c r="B43" s="4">
        <v>231900</v>
      </c>
      <c r="C43" s="4">
        <v>21600</v>
      </c>
      <c r="D43" s="4">
        <v>210300</v>
      </c>
      <c r="E43" s="4">
        <v>6475520000</v>
      </c>
      <c r="F43" s="4">
        <f t="shared" si="7"/>
        <v>-200520097202</v>
      </c>
      <c r="G43" s="4">
        <v>0</v>
      </c>
      <c r="H43" s="4">
        <v>0</v>
      </c>
      <c r="I43" s="4">
        <v>0</v>
      </c>
      <c r="J43" s="4">
        <v>-973125000</v>
      </c>
      <c r="K43" s="4">
        <f t="shared" si="8"/>
        <v>64386717000</v>
      </c>
      <c r="L43" s="4">
        <v>202</v>
      </c>
      <c r="M43" s="4">
        <v>385</v>
      </c>
      <c r="N43" s="4">
        <v>22</v>
      </c>
      <c r="O43" s="4">
        <v>61</v>
      </c>
      <c r="P43" s="4">
        <v>314300</v>
      </c>
      <c r="Q43" s="4">
        <v>723100</v>
      </c>
      <c r="R43" s="5">
        <v>1.15E-2</v>
      </c>
      <c r="S43" s="4">
        <v>3987400</v>
      </c>
      <c r="T43" s="4">
        <f t="shared" si="9"/>
        <v>2034300</v>
      </c>
      <c r="U43" s="4">
        <f t="shared" si="10"/>
        <v>977800</v>
      </c>
      <c r="V43" s="5">
        <v>1.6200000000000003E-2</v>
      </c>
    </row>
    <row r="44" spans="1:22" x14ac:dyDescent="0.2">
      <c r="A44" s="16" t="s">
        <v>305</v>
      </c>
      <c r="B44" s="4">
        <v>14800</v>
      </c>
      <c r="C44" s="4">
        <v>30800</v>
      </c>
      <c r="D44" s="4">
        <v>-16000</v>
      </c>
      <c r="E44" s="4">
        <v>-503410000</v>
      </c>
      <c r="F44" s="4">
        <f t="shared" si="7"/>
        <v>-206995617202</v>
      </c>
      <c r="G44" s="4">
        <v>0</v>
      </c>
      <c r="H44" s="4">
        <v>0</v>
      </c>
      <c r="I44" s="4">
        <v>0</v>
      </c>
      <c r="J44" s="4">
        <v>-786025000</v>
      </c>
      <c r="K44" s="4">
        <f t="shared" si="8"/>
        <v>65359842000</v>
      </c>
      <c r="L44" s="4">
        <v>488</v>
      </c>
      <c r="M44" s="4">
        <v>469</v>
      </c>
      <c r="N44" s="4">
        <v>47</v>
      </c>
      <c r="O44" s="4">
        <v>45</v>
      </c>
      <c r="P44" s="4">
        <v>717100</v>
      </c>
      <c r="Q44" s="4">
        <v>1382500</v>
      </c>
      <c r="R44" s="5">
        <v>0</v>
      </c>
      <c r="S44" s="4">
        <v>3849600</v>
      </c>
      <c r="T44" s="4">
        <f t="shared" si="9"/>
        <v>1865230</v>
      </c>
      <c r="U44" s="4">
        <f t="shared" si="10"/>
        <v>977800</v>
      </c>
      <c r="V44" s="5">
        <v>3.0299999999999997E-2</v>
      </c>
    </row>
    <row r="45" spans="1:22" x14ac:dyDescent="0.2">
      <c r="A45" s="16" t="s">
        <v>304</v>
      </c>
      <c r="B45" s="4">
        <v>47380</v>
      </c>
      <c r="C45" s="4">
        <v>700500</v>
      </c>
      <c r="D45" s="4">
        <v>-653120</v>
      </c>
      <c r="E45" s="4">
        <v>-20012101151</v>
      </c>
      <c r="F45" s="4">
        <f t="shared" ref="F45:F55" si="11">E45+F46</f>
        <v>-206492207202</v>
      </c>
      <c r="G45" s="4">
        <v>0</v>
      </c>
      <c r="H45" s="4">
        <v>0</v>
      </c>
      <c r="I45" s="4">
        <v>0</v>
      </c>
      <c r="J45" s="4">
        <v>-214315000</v>
      </c>
      <c r="K45" s="4">
        <f t="shared" ref="K45:K55" si="12">K46+J45</f>
        <v>66145867000</v>
      </c>
      <c r="L45" s="4">
        <v>439</v>
      </c>
      <c r="M45" s="4">
        <v>1044</v>
      </c>
      <c r="N45" s="4">
        <v>36</v>
      </c>
      <c r="O45" s="4">
        <v>40</v>
      </c>
      <c r="P45" s="4">
        <v>551100</v>
      </c>
      <c r="Q45" s="4">
        <v>1100600</v>
      </c>
      <c r="R45" s="5">
        <v>-1.3100000000000001E-2</v>
      </c>
      <c r="S45" s="4">
        <v>6356700</v>
      </c>
      <c r="T45" s="4">
        <f t="shared" ref="T45:T61" si="13">AVERAGE(S46:S55)</f>
        <v>1679440</v>
      </c>
      <c r="U45" s="4">
        <f t="shared" ref="U45:U55" si="14">MIN(S46:S50)</f>
        <v>977800</v>
      </c>
      <c r="V45" s="5">
        <v>1.6200000000000003E-2</v>
      </c>
    </row>
    <row r="46" spans="1:22" x14ac:dyDescent="0.2">
      <c r="A46" s="16" t="s">
        <v>303</v>
      </c>
      <c r="B46" s="4">
        <v>8800</v>
      </c>
      <c r="C46" s="4">
        <v>111100</v>
      </c>
      <c r="D46" s="4">
        <v>-102300</v>
      </c>
      <c r="E46" s="4">
        <v>-3161000000</v>
      </c>
      <c r="F46" s="4">
        <f t="shared" si="11"/>
        <v>-186480106051</v>
      </c>
      <c r="G46" s="4">
        <v>0</v>
      </c>
      <c r="H46" s="4">
        <v>0</v>
      </c>
      <c r="I46" s="4">
        <v>0</v>
      </c>
      <c r="J46" s="4">
        <v>-1088820000</v>
      </c>
      <c r="K46" s="4">
        <f t="shared" si="12"/>
        <v>66360182000</v>
      </c>
      <c r="L46" s="4">
        <v>213</v>
      </c>
      <c r="M46" s="4">
        <v>505</v>
      </c>
      <c r="N46" s="4">
        <v>34</v>
      </c>
      <c r="O46" s="4">
        <v>54</v>
      </c>
      <c r="P46" s="4">
        <v>410700</v>
      </c>
      <c r="Q46" s="4">
        <v>726900</v>
      </c>
      <c r="R46" s="5">
        <v>-3.2000000000000002E-3</v>
      </c>
      <c r="S46" s="4">
        <v>1176700</v>
      </c>
      <c r="T46" s="4">
        <f t="shared" si="13"/>
        <v>1721693.6</v>
      </c>
      <c r="U46" s="4">
        <f t="shared" si="14"/>
        <v>932600</v>
      </c>
      <c r="V46" s="5">
        <v>1.29E-2</v>
      </c>
    </row>
    <row r="47" spans="1:22" x14ac:dyDescent="0.2">
      <c r="A47" s="16" t="s">
        <v>299</v>
      </c>
      <c r="B47" s="4">
        <v>29900</v>
      </c>
      <c r="C47" s="4">
        <v>180900</v>
      </c>
      <c r="D47" s="4">
        <v>-151000</v>
      </c>
      <c r="E47" s="4">
        <v>-4676330000</v>
      </c>
      <c r="F47" s="4">
        <f t="shared" si="11"/>
        <v>-183319106051</v>
      </c>
      <c r="G47" s="4">
        <v>0</v>
      </c>
      <c r="H47" s="4">
        <v>0</v>
      </c>
      <c r="I47" s="4">
        <v>0</v>
      </c>
      <c r="J47" s="4">
        <v>-1088820000</v>
      </c>
      <c r="K47" s="4">
        <f t="shared" si="12"/>
        <v>67449002000</v>
      </c>
      <c r="L47" s="4">
        <v>273</v>
      </c>
      <c r="M47" s="4">
        <v>762</v>
      </c>
      <c r="N47" s="4">
        <v>8</v>
      </c>
      <c r="O47" s="4">
        <v>16</v>
      </c>
      <c r="P47" s="4">
        <v>258900</v>
      </c>
      <c r="Q47" s="4">
        <v>711700</v>
      </c>
      <c r="R47" s="5">
        <v>-4.7999999999999996E-3</v>
      </c>
      <c r="S47" s="4">
        <v>1065900</v>
      </c>
      <c r="T47" s="4">
        <f t="shared" si="13"/>
        <v>1810276.1</v>
      </c>
      <c r="U47" s="4">
        <f t="shared" si="14"/>
        <v>932600</v>
      </c>
      <c r="V47" s="5">
        <v>1.1299999999999999E-2</v>
      </c>
    </row>
    <row r="48" spans="1:22" x14ac:dyDescent="0.2">
      <c r="A48" s="16" t="s">
        <v>298</v>
      </c>
      <c r="B48" s="4">
        <v>201230</v>
      </c>
      <c r="C48" s="4">
        <v>150022</v>
      </c>
      <c r="D48" s="4">
        <v>51208</v>
      </c>
      <c r="E48" s="4">
        <v>1597520000</v>
      </c>
      <c r="F48" s="4">
        <f t="shared" si="11"/>
        <v>-178642776051</v>
      </c>
      <c r="G48" s="4">
        <v>0</v>
      </c>
      <c r="H48" s="4">
        <v>0</v>
      </c>
      <c r="I48" s="4">
        <v>0</v>
      </c>
      <c r="J48" s="4">
        <v>-1368905000</v>
      </c>
      <c r="K48" s="4">
        <f t="shared" si="12"/>
        <v>68537822000</v>
      </c>
      <c r="L48" s="4">
        <v>234</v>
      </c>
      <c r="M48" s="4">
        <v>477</v>
      </c>
      <c r="N48" s="4">
        <v>29</v>
      </c>
      <c r="O48" s="4">
        <v>17</v>
      </c>
      <c r="P48" s="4">
        <v>464300</v>
      </c>
      <c r="Q48" s="4">
        <v>513500</v>
      </c>
      <c r="R48" s="5">
        <v>0</v>
      </c>
      <c r="S48" s="4">
        <v>977800</v>
      </c>
      <c r="T48" s="4">
        <f t="shared" si="13"/>
        <v>1784284.2</v>
      </c>
      <c r="U48" s="4">
        <f t="shared" si="14"/>
        <v>932600</v>
      </c>
      <c r="V48" s="5">
        <v>8.0000000000000002E-3</v>
      </c>
    </row>
    <row r="49" spans="1:22" x14ac:dyDescent="0.2">
      <c r="A49" s="16" t="s">
        <v>286</v>
      </c>
      <c r="B49" s="4">
        <v>25000</v>
      </c>
      <c r="C49" s="4">
        <v>205144</v>
      </c>
      <c r="D49" s="4">
        <v>-180144</v>
      </c>
      <c r="E49" s="4">
        <v>-5612350000</v>
      </c>
      <c r="F49" s="4">
        <f t="shared" si="11"/>
        <v>-180240296051</v>
      </c>
      <c r="G49" s="4">
        <v>0</v>
      </c>
      <c r="H49" s="4">
        <v>0</v>
      </c>
      <c r="I49" s="4">
        <v>0</v>
      </c>
      <c r="J49" s="4">
        <v>-2582555000</v>
      </c>
      <c r="K49" s="4">
        <f t="shared" si="12"/>
        <v>69906727000</v>
      </c>
      <c r="L49" s="4">
        <v>318</v>
      </c>
      <c r="M49" s="4">
        <v>719</v>
      </c>
      <c r="N49" s="4">
        <v>37</v>
      </c>
      <c r="O49" s="4">
        <v>27</v>
      </c>
      <c r="P49" s="4">
        <v>461100</v>
      </c>
      <c r="Q49" s="4">
        <v>769000</v>
      </c>
      <c r="R49" s="5">
        <v>-1.6000000000000001E-3</v>
      </c>
      <c r="S49" s="4">
        <v>1230100</v>
      </c>
      <c r="T49" s="4">
        <f t="shared" si="13"/>
        <v>1947312.1</v>
      </c>
      <c r="U49" s="4">
        <f t="shared" si="14"/>
        <v>932600</v>
      </c>
      <c r="V49" s="5">
        <v>9.5999999999999992E-3</v>
      </c>
    </row>
    <row r="50" spans="1:22" x14ac:dyDescent="0.2">
      <c r="A50" s="16" t="s">
        <v>285</v>
      </c>
      <c r="B50" s="4">
        <v>500400</v>
      </c>
      <c r="C50" s="4">
        <v>204395</v>
      </c>
      <c r="D50" s="4">
        <v>296005</v>
      </c>
      <c r="E50" s="4">
        <v>9234420000</v>
      </c>
      <c r="F50" s="4">
        <f t="shared" si="11"/>
        <v>-174627946051</v>
      </c>
      <c r="G50" s="4">
        <v>0</v>
      </c>
      <c r="H50" s="4">
        <v>0</v>
      </c>
      <c r="I50" s="4">
        <v>0</v>
      </c>
      <c r="J50" s="4">
        <v>-332410000</v>
      </c>
      <c r="K50" s="4">
        <f t="shared" si="12"/>
        <v>72489282000</v>
      </c>
      <c r="L50" s="4">
        <v>306</v>
      </c>
      <c r="M50" s="4">
        <v>794</v>
      </c>
      <c r="N50" s="4">
        <v>53</v>
      </c>
      <c r="O50" s="4">
        <v>43</v>
      </c>
      <c r="P50" s="4">
        <v>793300</v>
      </c>
      <c r="Q50" s="4">
        <v>689700</v>
      </c>
      <c r="R50" s="5">
        <v>9.7999999999999997E-3</v>
      </c>
      <c r="S50" s="4">
        <v>1483000</v>
      </c>
      <c r="T50" s="4">
        <f t="shared" si="13"/>
        <v>1951726</v>
      </c>
      <c r="U50" s="4">
        <f t="shared" si="14"/>
        <v>932600</v>
      </c>
      <c r="V50" s="5">
        <v>1.61E-2</v>
      </c>
    </row>
    <row r="51" spans="1:22" x14ac:dyDescent="0.2">
      <c r="A51" s="16" t="s">
        <v>284</v>
      </c>
      <c r="B51" s="4">
        <v>190500</v>
      </c>
      <c r="C51" s="4">
        <v>4410</v>
      </c>
      <c r="D51" s="4">
        <v>186090</v>
      </c>
      <c r="E51" s="4">
        <v>5776480000</v>
      </c>
      <c r="F51" s="4">
        <f t="shared" si="11"/>
        <v>-183862366051</v>
      </c>
      <c r="G51" s="4">
        <v>53600</v>
      </c>
      <c r="H51" s="4">
        <v>4400</v>
      </c>
      <c r="I51" s="4">
        <v>49200</v>
      </c>
      <c r="J51" s="4">
        <v>1527480000</v>
      </c>
      <c r="K51" s="4">
        <f t="shared" si="12"/>
        <v>72821692000</v>
      </c>
      <c r="L51" s="4">
        <v>226</v>
      </c>
      <c r="M51" s="4">
        <v>962</v>
      </c>
      <c r="N51" s="4">
        <v>18</v>
      </c>
      <c r="O51" s="4">
        <v>31</v>
      </c>
      <c r="P51" s="4">
        <v>228700</v>
      </c>
      <c r="Q51" s="4">
        <v>673800</v>
      </c>
      <c r="R51" s="5">
        <v>-4.7999999999999996E-3</v>
      </c>
      <c r="S51" s="4">
        <v>932600</v>
      </c>
      <c r="T51" s="4">
        <f t="shared" si="13"/>
        <v>2071913.9</v>
      </c>
      <c r="U51" s="4">
        <f t="shared" si="14"/>
        <v>1162400</v>
      </c>
      <c r="V51" s="5">
        <v>6.5000000000000006E-3</v>
      </c>
    </row>
    <row r="52" spans="1:22" x14ac:dyDescent="0.2">
      <c r="A52" s="16" t="s">
        <v>283</v>
      </c>
      <c r="B52" s="4">
        <v>322700</v>
      </c>
      <c r="C52" s="4">
        <v>78400</v>
      </c>
      <c r="D52" s="4">
        <v>244300</v>
      </c>
      <c r="E52" s="4">
        <v>7586460000</v>
      </c>
      <c r="F52" s="4">
        <f t="shared" si="11"/>
        <v>-189638846051</v>
      </c>
      <c r="G52" s="4">
        <v>0</v>
      </c>
      <c r="H52" s="4">
        <v>0</v>
      </c>
      <c r="I52" s="4">
        <v>0</v>
      </c>
      <c r="J52" s="4">
        <v>-940910000</v>
      </c>
      <c r="K52" s="4">
        <f t="shared" si="12"/>
        <v>71294212000</v>
      </c>
      <c r="L52" s="4">
        <v>318</v>
      </c>
      <c r="M52" s="4">
        <v>570</v>
      </c>
      <c r="N52" s="4">
        <v>14</v>
      </c>
      <c r="O52" s="4">
        <v>52</v>
      </c>
      <c r="P52" s="4">
        <v>300100</v>
      </c>
      <c r="Q52" s="4">
        <v>654200</v>
      </c>
      <c r="R52" s="5">
        <v>-4.7999999999999996E-3</v>
      </c>
      <c r="S52" s="4">
        <v>1162400</v>
      </c>
      <c r="T52" s="4">
        <f t="shared" si="13"/>
        <v>2232633.9</v>
      </c>
      <c r="U52" s="4">
        <f t="shared" si="14"/>
        <v>1599236</v>
      </c>
      <c r="V52" s="5">
        <v>1.1299999999999999E-2</v>
      </c>
    </row>
    <row r="53" spans="1:22" x14ac:dyDescent="0.2">
      <c r="A53" s="16" t="s">
        <v>282</v>
      </c>
      <c r="B53" s="4">
        <v>30600</v>
      </c>
      <c r="C53" s="4">
        <v>121100</v>
      </c>
      <c r="D53" s="4">
        <v>-90500</v>
      </c>
      <c r="E53" s="4">
        <v>-2808100000</v>
      </c>
      <c r="F53" s="4">
        <f t="shared" si="11"/>
        <v>-197225306051</v>
      </c>
      <c r="G53" s="4">
        <v>0</v>
      </c>
      <c r="H53" s="4">
        <v>0</v>
      </c>
      <c r="I53" s="4">
        <v>0</v>
      </c>
      <c r="J53" s="4">
        <v>399085000</v>
      </c>
      <c r="K53" s="4">
        <f t="shared" si="12"/>
        <v>72235122000</v>
      </c>
      <c r="L53" s="4">
        <v>605</v>
      </c>
      <c r="M53" s="4">
        <v>893</v>
      </c>
      <c r="N53" s="4">
        <v>60</v>
      </c>
      <c r="O53" s="4">
        <v>72</v>
      </c>
      <c r="P53" s="4">
        <v>803500</v>
      </c>
      <c r="Q53" s="4">
        <v>1289400</v>
      </c>
      <c r="R53" s="5">
        <v>-6.4000000000000003E-3</v>
      </c>
      <c r="S53" s="4">
        <v>2108200</v>
      </c>
      <c r="T53" s="4">
        <f t="shared" si="13"/>
        <v>2239708.7999999998</v>
      </c>
      <c r="U53" s="4">
        <f t="shared" si="14"/>
        <v>717881</v>
      </c>
      <c r="V53" s="5">
        <v>1.9199999999999998E-2</v>
      </c>
    </row>
    <row r="54" spans="1:22" x14ac:dyDescent="0.2">
      <c r="A54" s="16" t="s">
        <v>281</v>
      </c>
      <c r="B54" s="4">
        <v>1001400</v>
      </c>
      <c r="C54" s="4">
        <v>10000</v>
      </c>
      <c r="D54" s="4">
        <v>991400</v>
      </c>
      <c r="E54" s="4">
        <v>31171570000</v>
      </c>
      <c r="F54" s="4">
        <f t="shared" si="11"/>
        <v>-194417206051</v>
      </c>
      <c r="K54" s="4">
        <f t="shared" si="12"/>
        <v>71836037000</v>
      </c>
      <c r="L54" s="4">
        <v>1005</v>
      </c>
      <c r="M54" s="4">
        <v>1084</v>
      </c>
      <c r="N54" s="4">
        <v>61</v>
      </c>
      <c r="O54" s="4">
        <v>73</v>
      </c>
      <c r="P54" s="4">
        <v>1018300</v>
      </c>
      <c r="Q54" s="4">
        <v>1140600</v>
      </c>
      <c r="R54" s="5">
        <v>3.2000000000000002E-3</v>
      </c>
      <c r="S54" s="4">
        <v>2158900</v>
      </c>
      <c r="T54" s="4">
        <f t="shared" si="13"/>
        <v>2191061.5</v>
      </c>
      <c r="U54" s="4">
        <f t="shared" si="14"/>
        <v>717881</v>
      </c>
      <c r="V54" s="5">
        <v>8.0000000000000002E-3</v>
      </c>
    </row>
    <row r="55" spans="1:22" x14ac:dyDescent="0.2">
      <c r="A55" s="16" t="s">
        <v>280</v>
      </c>
      <c r="B55" s="4">
        <v>413500</v>
      </c>
      <c r="C55" s="4">
        <v>1056200</v>
      </c>
      <c r="D55" s="4">
        <v>-642700</v>
      </c>
      <c r="E55" s="4">
        <v>-19319580000</v>
      </c>
      <c r="F55" s="4">
        <f t="shared" si="11"/>
        <v>-225588776051</v>
      </c>
      <c r="G55" s="4">
        <v>51100</v>
      </c>
      <c r="H55" s="4">
        <v>12700</v>
      </c>
      <c r="I55" s="4">
        <v>38400</v>
      </c>
      <c r="J55" s="4">
        <v>1170880000</v>
      </c>
      <c r="K55" s="4">
        <f t="shared" si="12"/>
        <v>71836037000</v>
      </c>
      <c r="L55" s="4">
        <v>1422</v>
      </c>
      <c r="M55" s="4">
        <v>936</v>
      </c>
      <c r="N55" s="4">
        <v>132</v>
      </c>
      <c r="O55" s="4">
        <v>121</v>
      </c>
      <c r="P55" s="4">
        <v>1835700</v>
      </c>
      <c r="Q55" s="4">
        <v>1387400</v>
      </c>
      <c r="R55" s="5">
        <v>3.8199999999999998E-2</v>
      </c>
      <c r="S55" s="4">
        <v>4498800</v>
      </c>
      <c r="T55" s="4">
        <f t="shared" si="13"/>
        <v>1922840.6</v>
      </c>
      <c r="U55" s="4">
        <f t="shared" si="14"/>
        <v>717881</v>
      </c>
      <c r="V55" s="5">
        <v>4.4400000000000002E-2</v>
      </c>
    </row>
    <row r="56" spans="1:22" x14ac:dyDescent="0.2">
      <c r="A56" s="16" t="s">
        <v>279</v>
      </c>
      <c r="B56" s="4">
        <v>238400</v>
      </c>
      <c r="C56" s="4">
        <v>265100</v>
      </c>
      <c r="D56" s="4">
        <v>-26700</v>
      </c>
      <c r="E56" s="4">
        <v>-779930000</v>
      </c>
      <c r="F56" s="4">
        <f t="shared" ref="F56:F130" si="15">E56+F57</f>
        <v>-206269196051</v>
      </c>
      <c r="G56" s="4">
        <v>0</v>
      </c>
      <c r="H56" s="4">
        <v>0</v>
      </c>
      <c r="I56" s="4">
        <v>0</v>
      </c>
      <c r="J56" s="4">
        <v>-1534605000</v>
      </c>
      <c r="K56" s="4">
        <f t="shared" ref="K56:K76" si="16">K57+J56</f>
        <v>70665157000</v>
      </c>
      <c r="L56" s="4">
        <v>844</v>
      </c>
      <c r="M56" s="4">
        <v>660</v>
      </c>
      <c r="N56" s="4">
        <v>54</v>
      </c>
      <c r="O56" s="4">
        <v>45</v>
      </c>
      <c r="P56" s="4">
        <v>936000</v>
      </c>
      <c r="Q56" s="4">
        <v>662700</v>
      </c>
      <c r="R56" s="5">
        <v>1.8600000000000002E-2</v>
      </c>
      <c r="S56" s="4">
        <v>1599236</v>
      </c>
      <c r="T56" s="4">
        <f t="shared" si="13"/>
        <v>1881127.4</v>
      </c>
      <c r="U56" s="4">
        <f t="shared" ref="U56:U123" si="17">MIN(S57:S61)</f>
        <v>717881</v>
      </c>
      <c r="V56" s="5">
        <v>2.3199999999999998E-2</v>
      </c>
    </row>
    <row r="57" spans="1:22" x14ac:dyDescent="0.2">
      <c r="A57" s="16" t="s">
        <v>278</v>
      </c>
      <c r="B57" s="4">
        <v>1800</v>
      </c>
      <c r="C57" s="4">
        <v>1364243</v>
      </c>
      <c r="D57" s="4">
        <v>-1362443</v>
      </c>
      <c r="E57" s="4">
        <v>-39988030000</v>
      </c>
      <c r="F57" s="4">
        <f t="shared" si="15"/>
        <v>-205489266051</v>
      </c>
      <c r="G57" s="4">
        <v>20000</v>
      </c>
      <c r="H57" s="4">
        <v>68700</v>
      </c>
      <c r="I57" s="4">
        <v>-48700</v>
      </c>
      <c r="J57" s="4">
        <v>-1440085000</v>
      </c>
      <c r="K57" s="4">
        <f t="shared" si="16"/>
        <v>72199762000</v>
      </c>
      <c r="L57" s="4">
        <v>671</v>
      </c>
      <c r="M57" s="4">
        <v>1457</v>
      </c>
      <c r="N57" s="4">
        <v>27</v>
      </c>
      <c r="O57" s="4">
        <v>56</v>
      </c>
      <c r="P57" s="4">
        <v>737100</v>
      </c>
      <c r="Q57" s="4">
        <v>1213500</v>
      </c>
      <c r="R57" s="5">
        <v>-8.3000000000000001E-3</v>
      </c>
      <c r="S57" s="4">
        <v>1951725</v>
      </c>
      <c r="T57" s="4">
        <f t="shared" si="13"/>
        <v>1810911.2</v>
      </c>
      <c r="U57" s="4">
        <f t="shared" si="17"/>
        <v>717881</v>
      </c>
      <c r="V57" s="5">
        <v>2.18E-2</v>
      </c>
    </row>
    <row r="58" spans="1:22" x14ac:dyDescent="0.2">
      <c r="A58" s="16" t="s">
        <v>275</v>
      </c>
      <c r="B58" s="4">
        <v>43800</v>
      </c>
      <c r="C58" s="4">
        <v>336000</v>
      </c>
      <c r="D58" s="4">
        <v>-292200</v>
      </c>
      <c r="E58" s="4">
        <v>-8730710000</v>
      </c>
      <c r="F58" s="4">
        <f t="shared" si="15"/>
        <v>-165501236051</v>
      </c>
      <c r="G58" s="4">
        <v>0</v>
      </c>
      <c r="H58" s="4">
        <v>0</v>
      </c>
      <c r="I58" s="4">
        <v>0</v>
      </c>
      <c r="J58" s="4">
        <v>-1118555000</v>
      </c>
      <c r="K58" s="4">
        <f t="shared" si="16"/>
        <v>73639847000</v>
      </c>
      <c r="L58" s="4">
        <v>177</v>
      </c>
      <c r="M58" s="4">
        <v>640</v>
      </c>
      <c r="N58" s="4">
        <v>7</v>
      </c>
      <c r="O58" s="4">
        <v>15</v>
      </c>
      <c r="P58" s="4">
        <v>167800</v>
      </c>
      <c r="Q58" s="4">
        <v>549800</v>
      </c>
      <c r="R58" s="5">
        <v>-1.6000000000000001E-3</v>
      </c>
      <c r="S58" s="4">
        <v>717881</v>
      </c>
      <c r="T58" s="4">
        <f t="shared" si="13"/>
        <v>1906943</v>
      </c>
      <c r="U58" s="4">
        <f t="shared" si="17"/>
        <v>1527139</v>
      </c>
      <c r="V58" s="5">
        <v>8.3999999999999995E-3</v>
      </c>
    </row>
    <row r="59" spans="1:22" x14ac:dyDescent="0.2">
      <c r="A59" s="16" t="s">
        <v>274</v>
      </c>
      <c r="B59" s="4">
        <v>145600</v>
      </c>
      <c r="C59" s="4">
        <v>1216300</v>
      </c>
      <c r="D59" s="4">
        <v>-1070700</v>
      </c>
      <c r="E59" s="4">
        <v>-32059370000</v>
      </c>
      <c r="F59" s="4">
        <f t="shared" si="15"/>
        <v>-156770526051</v>
      </c>
      <c r="G59" s="4">
        <v>0</v>
      </c>
      <c r="H59" s="4">
        <v>0</v>
      </c>
      <c r="I59" s="4">
        <v>0</v>
      </c>
      <c r="J59" s="4">
        <v>-519935000</v>
      </c>
      <c r="K59" s="4">
        <f t="shared" si="16"/>
        <v>74758402000</v>
      </c>
      <c r="L59" s="4">
        <v>748</v>
      </c>
      <c r="M59" s="4">
        <v>1007</v>
      </c>
      <c r="N59" s="4">
        <v>51</v>
      </c>
      <c r="O59" s="4">
        <v>118</v>
      </c>
      <c r="P59" s="4">
        <v>1029900</v>
      </c>
      <c r="Q59" s="4">
        <v>1688800</v>
      </c>
      <c r="R59" s="5">
        <v>-1.15E-2</v>
      </c>
      <c r="S59" s="4">
        <v>2860379</v>
      </c>
      <c r="T59" s="4">
        <f t="shared" si="13"/>
        <v>1736050.4</v>
      </c>
      <c r="U59" s="4">
        <f t="shared" si="17"/>
        <v>1527139</v>
      </c>
      <c r="V59" s="5">
        <v>1.1699999999999999E-2</v>
      </c>
    </row>
    <row r="60" spans="1:22" x14ac:dyDescent="0.2">
      <c r="A60" s="16" t="s">
        <v>273</v>
      </c>
      <c r="B60" s="4">
        <v>661800</v>
      </c>
      <c r="C60" s="4">
        <v>1441500</v>
      </c>
      <c r="D60" s="4">
        <v>-779700</v>
      </c>
      <c r="E60" s="4">
        <v>-23451380000</v>
      </c>
      <c r="F60" s="4">
        <f t="shared" si="15"/>
        <v>-124711156051</v>
      </c>
      <c r="K60" s="4">
        <f t="shared" si="16"/>
        <v>75278337000</v>
      </c>
      <c r="L60" s="4">
        <v>284</v>
      </c>
      <c r="M60" s="4">
        <v>897</v>
      </c>
      <c r="N60" s="4">
        <v>31</v>
      </c>
      <c r="O60" s="4">
        <v>44</v>
      </c>
      <c r="P60" s="4">
        <v>428800</v>
      </c>
      <c r="Q60" s="4">
        <v>1032200</v>
      </c>
      <c r="R60" s="5">
        <v>6.7000000000000002E-3</v>
      </c>
      <c r="S60" s="4">
        <v>1527139</v>
      </c>
      <c r="T60" s="4">
        <f t="shared" si="13"/>
        <v>1720057.3</v>
      </c>
      <c r="U60" s="4">
        <f t="shared" si="17"/>
        <v>1672427</v>
      </c>
      <c r="V60" s="5">
        <v>8.3000000000000001E-3</v>
      </c>
    </row>
    <row r="61" spans="1:22" x14ac:dyDescent="0.2">
      <c r="A61" s="16" t="s">
        <v>268</v>
      </c>
      <c r="B61" s="4">
        <v>398900</v>
      </c>
      <c r="C61" s="4">
        <v>1334972</v>
      </c>
      <c r="D61" s="4">
        <v>-936072</v>
      </c>
      <c r="E61" s="4">
        <v>-28333680000</v>
      </c>
      <c r="F61" s="4">
        <f t="shared" si="15"/>
        <v>-101259776051</v>
      </c>
      <c r="K61" s="4">
        <f t="shared" si="16"/>
        <v>75278337000</v>
      </c>
      <c r="L61" s="4">
        <v>531</v>
      </c>
      <c r="M61" s="4">
        <v>1572</v>
      </c>
      <c r="N61" s="4">
        <v>28</v>
      </c>
      <c r="O61" s="4">
        <v>91</v>
      </c>
      <c r="P61" s="4">
        <v>553300</v>
      </c>
      <c r="Q61" s="4">
        <v>1579600</v>
      </c>
      <c r="R61" s="5">
        <v>-2.2700000000000001E-2</v>
      </c>
      <c r="S61" s="4">
        <v>2134479</v>
      </c>
      <c r="T61" s="4">
        <f t="shared" si="13"/>
        <v>1713466.5</v>
      </c>
      <c r="U61" s="4">
        <f t="shared" si="17"/>
        <v>1182104</v>
      </c>
      <c r="V61" s="5">
        <v>2.6000000000000002E-2</v>
      </c>
    </row>
    <row r="62" spans="1:22" x14ac:dyDescent="0.2">
      <c r="A62" s="16" t="s">
        <v>266</v>
      </c>
      <c r="B62" s="4">
        <v>953100</v>
      </c>
      <c r="C62" s="4">
        <v>1160800</v>
      </c>
      <c r="D62" s="4">
        <v>-207700</v>
      </c>
      <c r="E62" s="4">
        <v>-6540560000</v>
      </c>
      <c r="F62" s="4">
        <f t="shared" si="15"/>
        <v>-72926096051</v>
      </c>
      <c r="K62" s="4">
        <f t="shared" si="16"/>
        <v>75278337000</v>
      </c>
      <c r="L62" s="4">
        <v>1333</v>
      </c>
      <c r="M62" s="4">
        <v>773</v>
      </c>
      <c r="N62" s="4">
        <v>74</v>
      </c>
      <c r="O62" s="4">
        <v>109</v>
      </c>
      <c r="P62" s="4">
        <v>1344900</v>
      </c>
      <c r="Q62" s="4">
        <v>1403900</v>
      </c>
      <c r="R62" s="5">
        <v>-1.44E-2</v>
      </c>
      <c r="S62" s="4">
        <v>2769600</v>
      </c>
      <c r="T62" s="4">
        <f t="shared" ref="T62:T115" si="18">AVERAGE(S63:S72)</f>
        <v>1524806.5</v>
      </c>
      <c r="U62" s="4">
        <f t="shared" si="17"/>
        <v>1182104</v>
      </c>
      <c r="V62" s="5">
        <v>2.3900000000000001E-2</v>
      </c>
    </row>
    <row r="63" spans="1:22" x14ac:dyDescent="0.2">
      <c r="A63" s="16" t="s">
        <v>265</v>
      </c>
      <c r="B63" s="4">
        <v>707300</v>
      </c>
      <c r="C63" s="4">
        <v>1008011</v>
      </c>
      <c r="D63" s="4">
        <v>-300711</v>
      </c>
      <c r="E63" s="4">
        <v>-9380370000</v>
      </c>
      <c r="F63" s="4">
        <f t="shared" si="15"/>
        <v>-66385536051</v>
      </c>
      <c r="K63" s="4">
        <f t="shared" si="16"/>
        <v>75278337000</v>
      </c>
      <c r="L63" s="4">
        <v>570</v>
      </c>
      <c r="M63" s="4">
        <v>1587</v>
      </c>
      <c r="N63" s="4">
        <v>49</v>
      </c>
      <c r="O63" s="4">
        <v>47</v>
      </c>
      <c r="P63" s="4">
        <v>735300</v>
      </c>
      <c r="Q63" s="4">
        <v>1383600</v>
      </c>
      <c r="R63" s="5">
        <v>6.5000000000000006E-3</v>
      </c>
      <c r="S63" s="4">
        <v>2178949</v>
      </c>
      <c r="T63" s="4">
        <f t="shared" si="18"/>
        <v>1401704</v>
      </c>
      <c r="U63" s="4">
        <f t="shared" si="17"/>
        <v>1182104</v>
      </c>
      <c r="V63" s="5">
        <v>1.1200000000000002E-2</v>
      </c>
    </row>
    <row r="64" spans="1:22" x14ac:dyDescent="0.2">
      <c r="A64" s="16" t="s">
        <v>247</v>
      </c>
      <c r="B64" s="4">
        <v>393100</v>
      </c>
      <c r="C64" s="4">
        <v>670000</v>
      </c>
      <c r="D64" s="4">
        <v>-276900</v>
      </c>
      <c r="E64" s="4">
        <v>-8611900000</v>
      </c>
      <c r="F64" s="4">
        <f t="shared" si="15"/>
        <v>-57005166051</v>
      </c>
      <c r="G64" s="4">
        <v>692600</v>
      </c>
      <c r="H64" s="4">
        <v>33500</v>
      </c>
      <c r="I64" s="4">
        <v>659100</v>
      </c>
      <c r="J64" s="4">
        <v>20514835000</v>
      </c>
      <c r="K64" s="4">
        <f t="shared" si="16"/>
        <v>75278337000</v>
      </c>
      <c r="L64" s="4">
        <v>544</v>
      </c>
      <c r="M64" s="4">
        <v>697</v>
      </c>
      <c r="N64" s="4">
        <v>52</v>
      </c>
      <c r="O64" s="4">
        <v>36</v>
      </c>
      <c r="P64" s="4">
        <v>750500</v>
      </c>
      <c r="Q64" s="4">
        <v>714800</v>
      </c>
      <c r="R64" s="5">
        <v>1.7000000000000001E-3</v>
      </c>
      <c r="S64" s="4">
        <v>1672427</v>
      </c>
      <c r="T64" s="4">
        <f t="shared" si="18"/>
        <v>1404415.8</v>
      </c>
      <c r="U64" s="4">
        <f t="shared" si="17"/>
        <v>1151453</v>
      </c>
      <c r="V64" s="5">
        <v>1.1200000000000002E-2</v>
      </c>
    </row>
    <row r="65" spans="1:22" x14ac:dyDescent="0.2">
      <c r="A65" s="16" t="s">
        <v>239</v>
      </c>
      <c r="B65" s="4">
        <v>433100</v>
      </c>
      <c r="C65" s="4">
        <v>698200</v>
      </c>
      <c r="D65" s="4">
        <v>-265100</v>
      </c>
      <c r="E65" s="4">
        <v>-8172280000</v>
      </c>
      <c r="F65" s="4">
        <f t="shared" si="15"/>
        <v>-48393266051</v>
      </c>
      <c r="G65" s="4">
        <v>545600</v>
      </c>
      <c r="H65" s="4">
        <v>13200</v>
      </c>
      <c r="I65" s="4">
        <v>532400</v>
      </c>
      <c r="J65" s="4">
        <v>16479675000</v>
      </c>
      <c r="K65" s="4">
        <f t="shared" si="16"/>
        <v>54763502000</v>
      </c>
      <c r="L65" s="4">
        <v>606</v>
      </c>
      <c r="M65" s="4">
        <v>1011</v>
      </c>
      <c r="N65" s="4">
        <v>59</v>
      </c>
      <c r="O65" s="4">
        <v>32</v>
      </c>
      <c r="P65" s="4">
        <v>849700</v>
      </c>
      <c r="Q65" s="4">
        <v>846900</v>
      </c>
      <c r="R65" s="5">
        <v>4.8999999999999998E-3</v>
      </c>
      <c r="S65" s="4">
        <v>1816591</v>
      </c>
      <c r="T65" s="4">
        <f t="shared" si="18"/>
        <v>1320670.7</v>
      </c>
      <c r="U65" s="4">
        <f t="shared" si="17"/>
        <v>1151453</v>
      </c>
      <c r="V65" s="5">
        <v>1.1299999999999999E-2</v>
      </c>
    </row>
    <row r="66" spans="1:22" x14ac:dyDescent="0.2">
      <c r="A66" s="16" t="s">
        <v>238</v>
      </c>
      <c r="B66" s="4">
        <v>455400</v>
      </c>
      <c r="C66" s="4">
        <v>595500</v>
      </c>
      <c r="D66" s="4">
        <v>-140100</v>
      </c>
      <c r="E66" s="4">
        <v>-4287620000</v>
      </c>
      <c r="F66" s="4">
        <f t="shared" si="15"/>
        <v>-40220986051</v>
      </c>
      <c r="G66" s="4">
        <v>40400</v>
      </c>
      <c r="H66" s="4">
        <v>20950</v>
      </c>
      <c r="I66" s="4">
        <v>19450</v>
      </c>
      <c r="J66" s="4">
        <v>596167000</v>
      </c>
      <c r="K66" s="4">
        <f t="shared" si="16"/>
        <v>38283827000</v>
      </c>
      <c r="L66" s="4">
        <v>457</v>
      </c>
      <c r="M66" s="4">
        <v>626</v>
      </c>
      <c r="N66" s="4">
        <v>23</v>
      </c>
      <c r="O66" s="4">
        <v>27</v>
      </c>
      <c r="P66" s="4">
        <v>471400</v>
      </c>
      <c r="Q66" s="4">
        <v>710100</v>
      </c>
      <c r="R66" s="5">
        <v>-1.6000000000000001E-3</v>
      </c>
      <c r="S66" s="4">
        <v>1182104</v>
      </c>
      <c r="T66" s="4">
        <f t="shared" si="18"/>
        <v>1364227.3</v>
      </c>
      <c r="U66" s="4">
        <f t="shared" si="17"/>
        <v>1151453</v>
      </c>
      <c r="V66" s="5">
        <v>9.7999999999999997E-3</v>
      </c>
    </row>
    <row r="67" spans="1:22" x14ac:dyDescent="0.2">
      <c r="A67" s="16" t="s">
        <v>237</v>
      </c>
      <c r="B67" s="4">
        <v>165900</v>
      </c>
      <c r="C67" s="4">
        <v>314000</v>
      </c>
      <c r="D67" s="4">
        <v>-148100</v>
      </c>
      <c r="E67" s="4">
        <v>-4569150000</v>
      </c>
      <c r="F67" s="4">
        <f t="shared" si="15"/>
        <v>-35933366051</v>
      </c>
      <c r="G67" s="4">
        <v>52200</v>
      </c>
      <c r="H67" s="4">
        <v>30600</v>
      </c>
      <c r="I67" s="4">
        <v>21600</v>
      </c>
      <c r="J67" s="4">
        <v>669395000</v>
      </c>
      <c r="K67" s="4">
        <f t="shared" si="16"/>
        <v>37687660000</v>
      </c>
      <c r="L67" s="4">
        <v>389</v>
      </c>
      <c r="M67" s="4">
        <v>722</v>
      </c>
      <c r="N67" s="4">
        <v>22</v>
      </c>
      <c r="O67" s="4">
        <v>52</v>
      </c>
      <c r="P67" s="4">
        <v>385300</v>
      </c>
      <c r="Q67" s="4">
        <v>796800</v>
      </c>
      <c r="R67" s="5">
        <v>-1.7500000000000002E-2</v>
      </c>
      <c r="S67" s="4">
        <v>1249563</v>
      </c>
      <c r="T67" s="4">
        <f t="shared" si="18"/>
        <v>1402466.7</v>
      </c>
      <c r="U67" s="4">
        <f t="shared" si="17"/>
        <v>883000</v>
      </c>
      <c r="V67" s="5">
        <v>2.7099999999999999E-2</v>
      </c>
    </row>
    <row r="68" spans="1:22" x14ac:dyDescent="0.2">
      <c r="A68" s="16" t="s">
        <v>233</v>
      </c>
      <c r="B68" s="4">
        <v>1309448</v>
      </c>
      <c r="C68" s="4">
        <v>176000</v>
      </c>
      <c r="D68" s="4">
        <v>1133448</v>
      </c>
      <c r="E68" s="4">
        <v>35291190000</v>
      </c>
      <c r="F68" s="4">
        <f t="shared" si="15"/>
        <v>-31364216051</v>
      </c>
      <c r="G68" s="4">
        <v>95100</v>
      </c>
      <c r="H68" s="4">
        <v>53000</v>
      </c>
      <c r="I68" s="4">
        <v>42100</v>
      </c>
      <c r="J68" s="4">
        <v>1275335000</v>
      </c>
      <c r="K68" s="4">
        <f t="shared" si="16"/>
        <v>37018265000</v>
      </c>
      <c r="L68" s="4">
        <v>650</v>
      </c>
      <c r="M68" s="4">
        <v>519</v>
      </c>
      <c r="N68" s="4">
        <v>17</v>
      </c>
      <c r="O68" s="4">
        <v>31</v>
      </c>
      <c r="P68" s="4">
        <v>68500</v>
      </c>
      <c r="Q68" s="4">
        <v>73900</v>
      </c>
      <c r="R68" s="5">
        <v>2.4500000000000001E-2</v>
      </c>
      <c r="S68" s="4">
        <v>1678199</v>
      </c>
      <c r="T68" s="4">
        <f t="shared" si="18"/>
        <v>1366738.8</v>
      </c>
      <c r="U68" s="4">
        <f t="shared" si="17"/>
        <v>883000</v>
      </c>
    </row>
    <row r="69" spans="1:22" x14ac:dyDescent="0.2">
      <c r="A69" s="16" t="s">
        <v>232</v>
      </c>
      <c r="B69" s="4">
        <v>331600</v>
      </c>
      <c r="C69" s="4">
        <v>207000</v>
      </c>
      <c r="D69" s="4">
        <v>124600</v>
      </c>
      <c r="E69" s="4">
        <v>3831150000</v>
      </c>
      <c r="F69" s="4">
        <f t="shared" si="15"/>
        <v>-66655406051</v>
      </c>
      <c r="G69" s="4">
        <v>252500</v>
      </c>
      <c r="H69" s="4">
        <v>1815</v>
      </c>
      <c r="I69" s="4">
        <v>250685</v>
      </c>
      <c r="J69" s="4">
        <v>7720770000</v>
      </c>
      <c r="K69" s="4">
        <f t="shared" si="16"/>
        <v>35742930000</v>
      </c>
      <c r="L69" s="4"/>
      <c r="M69" s="4"/>
      <c r="N69" s="4"/>
      <c r="O69" s="4"/>
      <c r="P69" s="4">
        <v>462300</v>
      </c>
      <c r="Q69" s="4">
        <v>583200</v>
      </c>
      <c r="R69" s="5">
        <v>0</v>
      </c>
      <c r="S69" s="4">
        <v>1151453</v>
      </c>
      <c r="T69" s="4">
        <f t="shared" si="18"/>
        <v>1406384.1</v>
      </c>
      <c r="U69" s="4">
        <f t="shared" si="17"/>
        <v>883000</v>
      </c>
    </row>
    <row r="70" spans="1:22" x14ac:dyDescent="0.2">
      <c r="A70" s="16" t="s">
        <v>231</v>
      </c>
      <c r="B70" s="4">
        <v>712000</v>
      </c>
      <c r="C70" s="4">
        <v>611100</v>
      </c>
      <c r="D70" s="4">
        <v>100900</v>
      </c>
      <c r="E70" s="4">
        <v>3103820000</v>
      </c>
      <c r="F70" s="4">
        <f t="shared" si="15"/>
        <v>-70486556051</v>
      </c>
      <c r="G70" s="4">
        <v>207900</v>
      </c>
      <c r="H70" s="4">
        <v>5400</v>
      </c>
      <c r="I70" s="4">
        <v>202500</v>
      </c>
      <c r="J70" s="4">
        <v>6211180000</v>
      </c>
      <c r="K70" s="4">
        <f t="shared" si="16"/>
        <v>28022160000</v>
      </c>
      <c r="L70" s="4"/>
      <c r="M70" s="4"/>
      <c r="N70" s="4"/>
      <c r="O70" s="4"/>
      <c r="P70" s="4">
        <v>515100</v>
      </c>
      <c r="Q70" s="4">
        <v>772800</v>
      </c>
      <c r="R70" s="5">
        <v>-1.6000000000000001E-3</v>
      </c>
      <c r="S70" s="4">
        <v>1367208</v>
      </c>
      <c r="T70" s="4">
        <f t="shared" si="18"/>
        <v>1441028.1</v>
      </c>
      <c r="U70" s="4">
        <f t="shared" si="17"/>
        <v>883000</v>
      </c>
    </row>
    <row r="71" spans="1:22" x14ac:dyDescent="0.2">
      <c r="A71" s="16" t="s">
        <v>230</v>
      </c>
      <c r="B71" s="4">
        <v>1063200</v>
      </c>
      <c r="C71" s="4">
        <v>908100</v>
      </c>
      <c r="D71" s="4">
        <v>155100</v>
      </c>
      <c r="E71" s="4">
        <v>4894260000</v>
      </c>
      <c r="F71" s="4">
        <f t="shared" si="15"/>
        <v>-73590376051</v>
      </c>
      <c r="G71" s="4">
        <v>390700</v>
      </c>
      <c r="H71" s="4">
        <v>108200</v>
      </c>
      <c r="I71" s="4">
        <v>282500</v>
      </c>
      <c r="J71" s="4">
        <v>8531990000</v>
      </c>
      <c r="K71" s="4">
        <f t="shared" si="16"/>
        <v>21810980000</v>
      </c>
      <c r="L71" s="4"/>
      <c r="M71" s="4"/>
      <c r="N71" s="4"/>
      <c r="O71" s="4"/>
      <c r="P71" s="4">
        <v>585300</v>
      </c>
      <c r="Q71" s="4">
        <v>1166600</v>
      </c>
      <c r="R71" s="5">
        <v>1.3300000000000001E-2</v>
      </c>
      <c r="S71" s="4">
        <v>2068571</v>
      </c>
      <c r="T71" s="4">
        <f t="shared" si="18"/>
        <v>1362128.8</v>
      </c>
      <c r="U71" s="4">
        <f t="shared" si="17"/>
        <v>883000</v>
      </c>
    </row>
    <row r="72" spans="1:22" x14ac:dyDescent="0.2">
      <c r="A72" s="16" t="s">
        <v>229</v>
      </c>
      <c r="B72" s="4">
        <v>71200</v>
      </c>
      <c r="C72" s="4">
        <v>165902</v>
      </c>
      <c r="D72" s="4">
        <v>-94702</v>
      </c>
      <c r="E72" s="4">
        <v>-2874080000</v>
      </c>
      <c r="F72" s="4">
        <f t="shared" si="15"/>
        <v>-78484636051</v>
      </c>
      <c r="G72" s="4">
        <v>148600</v>
      </c>
      <c r="H72" s="4">
        <v>102700</v>
      </c>
      <c r="I72" s="4">
        <v>45900</v>
      </c>
      <c r="J72" s="4">
        <v>1390910000</v>
      </c>
      <c r="K72" s="4">
        <f t="shared" si="16"/>
        <v>13278990000</v>
      </c>
      <c r="L72" s="4"/>
      <c r="M72" s="4"/>
      <c r="N72" s="4"/>
      <c r="O72" s="4"/>
      <c r="P72" s="4">
        <v>370300</v>
      </c>
      <c r="Q72" s="4">
        <v>480300</v>
      </c>
      <c r="R72" s="5">
        <v>8.3999999999999995E-3</v>
      </c>
      <c r="S72" s="4">
        <v>883000</v>
      </c>
      <c r="T72" s="4">
        <f t="shared" si="18"/>
        <v>1350594.5</v>
      </c>
      <c r="U72" s="4">
        <f t="shared" si="17"/>
        <v>947924</v>
      </c>
    </row>
    <row r="73" spans="1:22" x14ac:dyDescent="0.2">
      <c r="A73" s="16" t="s">
        <v>228</v>
      </c>
      <c r="B73" s="4">
        <v>335900</v>
      </c>
      <c r="C73" s="4">
        <v>509400</v>
      </c>
      <c r="D73" s="4">
        <v>-173500</v>
      </c>
      <c r="E73" s="4">
        <v>-5204130000</v>
      </c>
      <c r="F73" s="4">
        <f t="shared" si="15"/>
        <v>-75610556051</v>
      </c>
      <c r="G73" s="4">
        <v>86200</v>
      </c>
      <c r="H73" s="4">
        <v>110200</v>
      </c>
      <c r="I73" s="4">
        <v>-24000</v>
      </c>
      <c r="J73" s="4">
        <v>-721990000</v>
      </c>
      <c r="K73" s="4">
        <f t="shared" si="16"/>
        <v>11888080000</v>
      </c>
      <c r="L73" s="4"/>
      <c r="M73" s="4"/>
      <c r="N73" s="4"/>
      <c r="O73" s="4"/>
      <c r="P73" s="4">
        <v>325300</v>
      </c>
      <c r="Q73" s="4">
        <v>533100</v>
      </c>
      <c r="R73" s="5">
        <v>0</v>
      </c>
      <c r="S73" s="4">
        <v>947924</v>
      </c>
      <c r="T73" s="4">
        <f t="shared" si="18"/>
        <v>1355879.8</v>
      </c>
      <c r="U73" s="4">
        <f t="shared" si="17"/>
        <v>979140</v>
      </c>
    </row>
    <row r="74" spans="1:22" x14ac:dyDescent="0.2">
      <c r="A74" s="16" t="s">
        <v>227</v>
      </c>
      <c r="B74" s="4">
        <v>469800</v>
      </c>
      <c r="C74" s="4">
        <v>738399</v>
      </c>
      <c r="D74" s="4">
        <v>-268599</v>
      </c>
      <c r="E74" s="4">
        <v>-7973370000</v>
      </c>
      <c r="F74" s="4">
        <f t="shared" si="15"/>
        <v>-70406426051</v>
      </c>
      <c r="K74" s="4">
        <f t="shared" si="16"/>
        <v>12610070000</v>
      </c>
      <c r="L74" s="4"/>
      <c r="M74" s="4"/>
      <c r="N74" s="4"/>
      <c r="O74" s="4"/>
      <c r="P74" s="4">
        <v>565700</v>
      </c>
      <c r="Q74" s="4">
        <v>1027900</v>
      </c>
      <c r="R74" s="5">
        <v>8.3999999999999995E-3</v>
      </c>
      <c r="S74" s="4">
        <v>1699545</v>
      </c>
      <c r="T74" s="4">
        <f t="shared" si="18"/>
        <v>1388857.6</v>
      </c>
      <c r="U74" s="4">
        <f t="shared" si="17"/>
        <v>979140</v>
      </c>
    </row>
    <row r="75" spans="1:22" x14ac:dyDescent="0.2">
      <c r="A75" s="16" t="s">
        <v>221</v>
      </c>
      <c r="B75" s="4">
        <v>143000</v>
      </c>
      <c r="C75" s="4">
        <v>358000</v>
      </c>
      <c r="D75" s="4">
        <v>-215000</v>
      </c>
      <c r="E75" s="4">
        <v>-6400690000</v>
      </c>
      <c r="F75" s="4">
        <f t="shared" si="15"/>
        <v>-62433056051</v>
      </c>
      <c r="K75" s="4">
        <f t="shared" si="16"/>
        <v>12610070000</v>
      </c>
      <c r="L75" s="4"/>
      <c r="M75" s="4"/>
      <c r="N75" s="4"/>
      <c r="O75" s="4"/>
      <c r="P75" s="4">
        <v>349000</v>
      </c>
      <c r="Q75" s="4">
        <v>400400</v>
      </c>
      <c r="R75" s="5">
        <v>-9.8999999999999991E-3</v>
      </c>
      <c r="S75" s="4">
        <v>979140</v>
      </c>
      <c r="T75" s="4">
        <f t="shared" si="18"/>
        <v>1597308.5</v>
      </c>
      <c r="U75" s="4">
        <f t="shared" si="17"/>
        <v>1320920</v>
      </c>
    </row>
    <row r="76" spans="1:22" x14ac:dyDescent="0.2">
      <c r="A76" s="16" t="s">
        <v>212</v>
      </c>
      <c r="B76" s="4">
        <v>101100</v>
      </c>
      <c r="C76" s="4">
        <v>831784</v>
      </c>
      <c r="D76" s="4">
        <v>-730684</v>
      </c>
      <c r="E76" s="4">
        <v>-21883340000</v>
      </c>
      <c r="F76" s="4">
        <f t="shared" si="15"/>
        <v>-56032366051</v>
      </c>
      <c r="G76" s="4">
        <v>215400</v>
      </c>
      <c r="H76" s="4">
        <v>165700</v>
      </c>
      <c r="I76" s="4">
        <v>49700</v>
      </c>
      <c r="J76" s="4">
        <v>1480830000</v>
      </c>
      <c r="K76" s="4">
        <f t="shared" si="16"/>
        <v>12610070000</v>
      </c>
      <c r="L76" s="4"/>
      <c r="M76" s="4"/>
      <c r="N76" s="4"/>
      <c r="O76" s="4"/>
      <c r="P76" s="4">
        <v>873000</v>
      </c>
      <c r="Q76" s="4">
        <v>684900</v>
      </c>
      <c r="R76" s="5">
        <v>-6.6E-3</v>
      </c>
      <c r="S76" s="4">
        <v>1617670</v>
      </c>
      <c r="T76" s="4">
        <f t="shared" si="18"/>
        <v>1626738.6</v>
      </c>
      <c r="U76" s="4">
        <f t="shared" si="17"/>
        <v>1279578</v>
      </c>
    </row>
    <row r="77" spans="1:22" x14ac:dyDescent="0.2">
      <c r="A77" s="16" t="s">
        <v>211</v>
      </c>
      <c r="B77" s="4">
        <v>1154000</v>
      </c>
      <c r="C77" s="4">
        <v>1068300</v>
      </c>
      <c r="D77" s="4">
        <v>85700</v>
      </c>
      <c r="E77" s="4">
        <v>2662280000</v>
      </c>
      <c r="F77" s="4">
        <f t="shared" si="15"/>
        <v>-34149026051</v>
      </c>
      <c r="G77" s="4">
        <v>213600</v>
      </c>
      <c r="H77" s="4">
        <v>158100</v>
      </c>
      <c r="I77" s="4">
        <v>55500</v>
      </c>
      <c r="J77" s="4">
        <v>1655870000</v>
      </c>
      <c r="K77" s="4">
        <f>K78+J77</f>
        <v>11129240000</v>
      </c>
      <c r="L77" s="4"/>
      <c r="M77" s="4"/>
      <c r="N77" s="4"/>
      <c r="O77" s="4"/>
      <c r="P77" s="4">
        <v>555500</v>
      </c>
      <c r="Q77" s="4">
        <v>805800</v>
      </c>
      <c r="R77" s="5">
        <v>-1.6000000000000001E-3</v>
      </c>
      <c r="S77" s="4">
        <v>1631957</v>
      </c>
      <c r="T77" s="4">
        <f t="shared" si="18"/>
        <v>1886387.7</v>
      </c>
      <c r="U77" s="4">
        <f t="shared" si="17"/>
        <v>767657</v>
      </c>
    </row>
    <row r="78" spans="1:22" x14ac:dyDescent="0.2">
      <c r="A78" s="16" t="s">
        <v>210</v>
      </c>
      <c r="B78" s="4">
        <v>415000</v>
      </c>
      <c r="C78" s="4">
        <v>413288</v>
      </c>
      <c r="D78" s="4">
        <v>1712</v>
      </c>
      <c r="E78" s="4">
        <v>58050000</v>
      </c>
      <c r="F78" s="4">
        <f t="shared" si="15"/>
        <v>-36811306051</v>
      </c>
      <c r="G78" s="4">
        <v>45000</v>
      </c>
      <c r="H78" s="4">
        <v>121700</v>
      </c>
      <c r="I78" s="4">
        <v>-76700</v>
      </c>
      <c r="J78" s="4">
        <v>-2325775000</v>
      </c>
      <c r="K78" s="4">
        <f>J78+K80</f>
        <v>9473370000</v>
      </c>
      <c r="R78" s="5">
        <v>-9.7000000000000003E-3</v>
      </c>
      <c r="S78" s="4">
        <v>1320920</v>
      </c>
      <c r="T78" s="4">
        <f t="shared" si="18"/>
        <v>1833826.7</v>
      </c>
      <c r="U78" s="4">
        <f t="shared" si="17"/>
        <v>767657</v>
      </c>
    </row>
    <row r="79" spans="1:22" x14ac:dyDescent="0.2">
      <c r="A79" s="16" t="s">
        <v>209</v>
      </c>
      <c r="B79" s="4">
        <v>28600</v>
      </c>
      <c r="C79" s="4">
        <v>277732</v>
      </c>
      <c r="D79" s="4">
        <v>-249132</v>
      </c>
      <c r="E79" s="4">
        <v>-7660830000</v>
      </c>
      <c r="F79" s="4">
        <f t="shared" si="15"/>
        <v>-36869356051</v>
      </c>
      <c r="L79" s="4"/>
      <c r="M79" s="4"/>
      <c r="N79" s="4"/>
      <c r="O79" s="4"/>
      <c r="P79" s="4">
        <v>306100</v>
      </c>
      <c r="Q79" s="4">
        <v>1141000</v>
      </c>
      <c r="R79" s="5">
        <v>-1.7600000000000001E-2</v>
      </c>
      <c r="S79" s="4">
        <v>1547906</v>
      </c>
      <c r="T79" s="4">
        <f t="shared" si="18"/>
        <v>1866052.5</v>
      </c>
      <c r="U79" s="4">
        <f t="shared" si="17"/>
        <v>767657</v>
      </c>
    </row>
    <row r="80" spans="1:22" x14ac:dyDescent="0.2">
      <c r="A80" s="16" t="s">
        <v>208</v>
      </c>
      <c r="B80" s="4">
        <v>604100</v>
      </c>
      <c r="C80" s="4">
        <v>434585</v>
      </c>
      <c r="D80" s="4">
        <v>169515</v>
      </c>
      <c r="E80" s="4">
        <v>5332570000</v>
      </c>
      <c r="F80" s="4">
        <f t="shared" si="15"/>
        <v>-29208526051</v>
      </c>
      <c r="G80" s="4">
        <v>453900</v>
      </c>
      <c r="H80" s="4">
        <v>77300</v>
      </c>
      <c r="I80" s="4">
        <v>376600</v>
      </c>
      <c r="J80" s="4">
        <v>11799145000</v>
      </c>
      <c r="K80" s="4">
        <f>J80</f>
        <v>11799145000</v>
      </c>
      <c r="R80" s="5">
        <v>-6.3E-3</v>
      </c>
      <c r="S80" s="4">
        <v>1713648</v>
      </c>
      <c r="T80" s="4">
        <f t="shared" si="18"/>
        <v>1769549.5</v>
      </c>
      <c r="U80" s="4">
        <f t="shared" si="17"/>
        <v>767657</v>
      </c>
    </row>
    <row r="81" spans="1:21" x14ac:dyDescent="0.2">
      <c r="A81" s="16" t="s">
        <v>207</v>
      </c>
      <c r="B81" s="4">
        <v>2800</v>
      </c>
      <c r="C81" s="4">
        <v>287400</v>
      </c>
      <c r="D81" s="4">
        <v>-284600</v>
      </c>
      <c r="E81" s="4">
        <v>-8914520000</v>
      </c>
      <c r="F81" s="4">
        <f t="shared" si="15"/>
        <v>-34541096051</v>
      </c>
      <c r="R81" s="5">
        <v>0</v>
      </c>
      <c r="S81" s="4">
        <v>1279578</v>
      </c>
      <c r="T81" s="4">
        <f t="shared" si="18"/>
        <v>1752657.3</v>
      </c>
      <c r="U81" s="4">
        <f t="shared" si="17"/>
        <v>767657</v>
      </c>
    </row>
    <row r="82" spans="1:21" x14ac:dyDescent="0.2">
      <c r="A82" s="16" t="s">
        <v>206</v>
      </c>
      <c r="B82" s="4">
        <v>6600</v>
      </c>
      <c r="C82" s="4">
        <v>193000</v>
      </c>
      <c r="D82" s="4">
        <v>-186400</v>
      </c>
      <c r="E82" s="4">
        <v>-5841350000</v>
      </c>
      <c r="F82" s="4">
        <f t="shared" si="15"/>
        <v>-25626576051</v>
      </c>
      <c r="R82" s="5">
        <v>-1.1000000000000001E-2</v>
      </c>
      <c r="S82" s="4">
        <v>767657</v>
      </c>
      <c r="T82" s="4">
        <f t="shared" si="18"/>
        <v>1743285.7</v>
      </c>
      <c r="U82" s="4">
        <f t="shared" si="17"/>
        <v>1000777</v>
      </c>
    </row>
    <row r="83" spans="1:21" x14ac:dyDescent="0.2">
      <c r="A83" s="16" t="s">
        <v>205</v>
      </c>
      <c r="B83" s="4">
        <v>252200</v>
      </c>
      <c r="C83" s="4">
        <v>22257</v>
      </c>
      <c r="D83" s="4">
        <v>229943</v>
      </c>
      <c r="E83" s="4">
        <v>7300170000</v>
      </c>
      <c r="F83" s="4">
        <f t="shared" si="15"/>
        <v>-19785226051</v>
      </c>
      <c r="R83" s="5">
        <v>1.6000000000000001E-3</v>
      </c>
      <c r="S83" s="4">
        <v>1000777</v>
      </c>
      <c r="T83" s="4">
        <f t="shared" si="18"/>
        <v>1787838.1</v>
      </c>
      <c r="U83" s="4">
        <f t="shared" si="17"/>
        <v>795310</v>
      </c>
    </row>
    <row r="84" spans="1:21" x14ac:dyDescent="0.2">
      <c r="A84" s="16" t="s">
        <v>204</v>
      </c>
      <c r="B84" s="4">
        <v>211500</v>
      </c>
      <c r="C84" s="4">
        <v>114920</v>
      </c>
      <c r="D84" s="4">
        <v>96580</v>
      </c>
      <c r="E84" s="4">
        <v>3059320000</v>
      </c>
      <c r="F84" s="4">
        <f t="shared" si="15"/>
        <v>-27085396051</v>
      </c>
      <c r="R84" s="5">
        <v>-1.09E-2</v>
      </c>
      <c r="S84" s="4">
        <v>2029323</v>
      </c>
      <c r="T84" s="4">
        <f t="shared" si="18"/>
        <v>1767284.5</v>
      </c>
      <c r="U84" s="4">
        <f t="shared" si="17"/>
        <v>795310</v>
      </c>
    </row>
    <row r="85" spans="1:21" x14ac:dyDescent="0.2">
      <c r="A85" s="16" t="s">
        <v>203</v>
      </c>
      <c r="B85" s="4">
        <v>737800</v>
      </c>
      <c r="C85" s="4">
        <v>1494411</v>
      </c>
      <c r="D85" s="4">
        <v>-756611</v>
      </c>
      <c r="E85" s="4">
        <v>-24273120000</v>
      </c>
      <c r="F85" s="4">
        <f t="shared" si="15"/>
        <v>-30144716051</v>
      </c>
      <c r="R85" s="5">
        <v>-1.5E-3</v>
      </c>
      <c r="S85" s="4">
        <v>3063649</v>
      </c>
      <c r="T85" s="4">
        <f t="shared" si="18"/>
        <v>1610439.2</v>
      </c>
      <c r="U85" s="4">
        <f t="shared" si="17"/>
        <v>748618</v>
      </c>
    </row>
    <row r="86" spans="1:21" x14ac:dyDescent="0.2">
      <c r="A86" s="16" t="s">
        <v>202</v>
      </c>
      <c r="B86" s="4">
        <v>1000400</v>
      </c>
      <c r="C86" s="4">
        <v>1523300</v>
      </c>
      <c r="D86" s="4">
        <v>-522900</v>
      </c>
      <c r="E86" s="4">
        <v>-16858280000</v>
      </c>
      <c r="F86" s="4">
        <f t="shared" si="15"/>
        <v>-5871596051</v>
      </c>
      <c r="R86" s="5">
        <v>-1.5300000000000001E-2</v>
      </c>
      <c r="S86" s="4">
        <v>1911971</v>
      </c>
      <c r="T86" s="4">
        <f t="shared" si="18"/>
        <v>1547037.3</v>
      </c>
      <c r="U86" s="4">
        <f t="shared" si="17"/>
        <v>748618</v>
      </c>
    </row>
    <row r="87" spans="1:21" x14ac:dyDescent="0.2">
      <c r="A87" s="16" t="s">
        <v>201</v>
      </c>
      <c r="B87" s="4">
        <v>1159600</v>
      </c>
      <c r="C87" s="4">
        <v>1182150</v>
      </c>
      <c r="D87" s="4">
        <v>-22550</v>
      </c>
      <c r="E87" s="4">
        <v>-726421129</v>
      </c>
      <c r="F87" s="4">
        <f t="shared" si="15"/>
        <v>10986683949</v>
      </c>
      <c r="R87" s="5">
        <v>3.3300000000000003E-2</v>
      </c>
      <c r="S87" s="4">
        <v>4228448</v>
      </c>
      <c r="T87" s="4">
        <f t="shared" si="18"/>
        <v>1229700.3</v>
      </c>
      <c r="U87" s="4">
        <f t="shared" si="17"/>
        <v>673941</v>
      </c>
    </row>
    <row r="88" spans="1:21" x14ac:dyDescent="0.2">
      <c r="A88" s="16" t="s">
        <v>200</v>
      </c>
      <c r="B88" s="4">
        <v>309500</v>
      </c>
      <c r="C88" s="4">
        <v>1842</v>
      </c>
      <c r="D88" s="4">
        <v>307658</v>
      </c>
      <c r="E88" s="4">
        <v>9644000000</v>
      </c>
      <c r="F88" s="4">
        <f t="shared" si="15"/>
        <v>11713105078</v>
      </c>
      <c r="R88" s="5">
        <v>1.1299999999999999E-2</v>
      </c>
      <c r="S88" s="4">
        <v>795310</v>
      </c>
      <c r="T88" s="4">
        <f t="shared" si="18"/>
        <v>1360747.9</v>
      </c>
      <c r="U88" s="4">
        <f t="shared" si="17"/>
        <v>673941</v>
      </c>
    </row>
    <row r="89" spans="1:21" x14ac:dyDescent="0.2">
      <c r="A89" s="16" t="s">
        <v>199</v>
      </c>
      <c r="B89" s="4">
        <v>555400</v>
      </c>
      <c r="C89" s="4">
        <v>1134400</v>
      </c>
      <c r="D89" s="4">
        <v>-579000</v>
      </c>
      <c r="E89" s="4">
        <v>-18081800000</v>
      </c>
      <c r="F89" s="4">
        <f t="shared" si="15"/>
        <v>2069105078</v>
      </c>
      <c r="R89" s="5">
        <v>-1.1000000000000001E-2</v>
      </c>
      <c r="S89" s="4">
        <v>1870164</v>
      </c>
      <c r="T89" s="4">
        <f t="shared" si="18"/>
        <v>1269348.8</v>
      </c>
      <c r="U89" s="4">
        <f t="shared" si="17"/>
        <v>673941</v>
      </c>
    </row>
    <row r="90" spans="1:21" x14ac:dyDescent="0.2">
      <c r="A90" s="16" t="s">
        <v>198</v>
      </c>
      <c r="B90" s="4">
        <v>170900</v>
      </c>
      <c r="C90" s="4">
        <v>208500</v>
      </c>
      <c r="D90" s="4">
        <v>-37600</v>
      </c>
      <c r="E90" s="4">
        <v>-1155840000</v>
      </c>
      <c r="F90" s="4">
        <f t="shared" si="15"/>
        <v>20150905078</v>
      </c>
      <c r="R90" s="5">
        <v>8.0000000000000002E-3</v>
      </c>
      <c r="S90" s="4">
        <v>748618</v>
      </c>
      <c r="T90" s="4">
        <f t="shared" si="18"/>
        <v>1405384.5</v>
      </c>
      <c r="U90" s="4">
        <f t="shared" si="17"/>
        <v>673941</v>
      </c>
    </row>
    <row r="91" spans="1:21" x14ac:dyDescent="0.2">
      <c r="A91" s="16" t="s">
        <v>197</v>
      </c>
      <c r="B91" s="4">
        <v>147700</v>
      </c>
      <c r="C91" s="4">
        <v>506300</v>
      </c>
      <c r="D91" s="4">
        <v>-358600</v>
      </c>
      <c r="E91" s="4">
        <v>-10983040000</v>
      </c>
      <c r="F91" s="4">
        <f t="shared" si="15"/>
        <v>21306745078</v>
      </c>
      <c r="R91" s="5">
        <v>0</v>
      </c>
      <c r="S91" s="4">
        <v>1110656</v>
      </c>
      <c r="T91" s="4">
        <f t="shared" si="18"/>
        <v>1453065.3</v>
      </c>
      <c r="U91" s="4">
        <f t="shared" si="17"/>
        <v>673941</v>
      </c>
    </row>
    <row r="92" spans="1:21" x14ac:dyDescent="0.2">
      <c r="A92" s="16" t="s">
        <v>196</v>
      </c>
      <c r="B92" s="4">
        <v>107700</v>
      </c>
      <c r="C92" s="4">
        <v>0</v>
      </c>
      <c r="D92" s="4">
        <v>107700</v>
      </c>
      <c r="E92" s="4">
        <v>3397490000</v>
      </c>
      <c r="F92" s="4">
        <f t="shared" si="15"/>
        <v>32289785078</v>
      </c>
      <c r="R92" s="5">
        <v>-3.0999999999999999E-3</v>
      </c>
      <c r="S92" s="4">
        <v>673941</v>
      </c>
      <c r="T92" s="4">
        <f t="shared" si="18"/>
        <v>1566575.7</v>
      </c>
      <c r="U92" s="4">
        <f t="shared" si="17"/>
        <v>1055078</v>
      </c>
    </row>
    <row r="93" spans="1:21" x14ac:dyDescent="0.2">
      <c r="A93" s="16" t="s">
        <v>195</v>
      </c>
      <c r="B93" s="4">
        <v>59800</v>
      </c>
      <c r="C93" s="4">
        <v>36200</v>
      </c>
      <c r="D93" s="4">
        <v>23600</v>
      </c>
      <c r="E93" s="4">
        <v>721990000</v>
      </c>
      <c r="F93" s="4">
        <f t="shared" si="15"/>
        <v>28892295078</v>
      </c>
      <c r="R93" s="5">
        <v>3.2000000000000002E-3</v>
      </c>
      <c r="S93" s="4">
        <v>1446301</v>
      </c>
      <c r="T93" s="4">
        <f t="shared" si="18"/>
        <v>1659619.3</v>
      </c>
      <c r="U93" s="4">
        <f t="shared" si="17"/>
        <v>1055078</v>
      </c>
    </row>
    <row r="94" spans="1:21" x14ac:dyDescent="0.2">
      <c r="A94" s="16" t="s">
        <v>194</v>
      </c>
      <c r="B94" s="4">
        <v>69900</v>
      </c>
      <c r="C94" s="4">
        <v>42400</v>
      </c>
      <c r="D94" s="4">
        <v>27500</v>
      </c>
      <c r="E94" s="4">
        <v>872280000</v>
      </c>
      <c r="F94" s="4">
        <f t="shared" si="15"/>
        <v>28170305078</v>
      </c>
      <c r="R94" s="5">
        <v>-3.0899999999999997E-2</v>
      </c>
      <c r="S94" s="4">
        <v>1823787</v>
      </c>
      <c r="T94" s="4">
        <f t="shared" si="18"/>
        <v>1858166.5</v>
      </c>
      <c r="U94" s="4">
        <f t="shared" si="17"/>
        <v>956173</v>
      </c>
    </row>
    <row r="95" spans="1:21" x14ac:dyDescent="0.2">
      <c r="A95" s="16" t="s">
        <v>193</v>
      </c>
      <c r="B95" s="4">
        <v>221600</v>
      </c>
      <c r="C95" s="4">
        <v>214200</v>
      </c>
      <c r="D95" s="4">
        <v>7400</v>
      </c>
      <c r="E95" s="4">
        <v>271480000</v>
      </c>
      <c r="F95" s="4">
        <f t="shared" si="15"/>
        <v>27298025078</v>
      </c>
      <c r="R95" s="5">
        <v>9.3999999999999986E-3</v>
      </c>
      <c r="S95" s="4">
        <v>1495196</v>
      </c>
      <c r="T95" s="4">
        <f t="shared" si="18"/>
        <v>1870163.8</v>
      </c>
      <c r="U95" s="4">
        <f t="shared" si="17"/>
        <v>956173</v>
      </c>
    </row>
    <row r="96" spans="1:21" x14ac:dyDescent="0.2">
      <c r="A96" s="16" t="s">
        <v>192</v>
      </c>
      <c r="B96" s="4">
        <v>28100</v>
      </c>
      <c r="C96" s="4">
        <v>100300</v>
      </c>
      <c r="D96" s="4">
        <v>-72200</v>
      </c>
      <c r="E96" s="4">
        <v>-2299890000</v>
      </c>
      <c r="F96" s="4">
        <f t="shared" si="15"/>
        <v>27026545078</v>
      </c>
      <c r="R96" s="5">
        <v>1.2699999999999999E-2</v>
      </c>
      <c r="S96" s="4">
        <v>1277952</v>
      </c>
      <c r="T96" s="4">
        <f t="shared" si="18"/>
        <v>1824758.6</v>
      </c>
      <c r="U96" s="4">
        <f t="shared" si="17"/>
        <v>956173</v>
      </c>
    </row>
    <row r="97" spans="1:21" x14ac:dyDescent="0.2">
      <c r="A97" s="16" t="s">
        <v>191</v>
      </c>
      <c r="B97" s="4">
        <v>182000</v>
      </c>
      <c r="C97" s="4">
        <v>219800</v>
      </c>
      <c r="D97" s="4">
        <v>-37800</v>
      </c>
      <c r="E97" s="4">
        <v>-1192360000</v>
      </c>
      <c r="F97" s="4">
        <f t="shared" si="15"/>
        <v>29326435078</v>
      </c>
      <c r="R97" s="5">
        <v>3.2000000000000002E-3</v>
      </c>
      <c r="S97" s="4">
        <v>1055078</v>
      </c>
      <c r="T97" s="4">
        <f t="shared" si="18"/>
        <v>1847574.7</v>
      </c>
      <c r="U97" s="4">
        <f t="shared" si="17"/>
        <v>956173</v>
      </c>
    </row>
    <row r="98" spans="1:21" x14ac:dyDescent="0.2">
      <c r="A98" s="16" t="s">
        <v>190</v>
      </c>
      <c r="B98" s="4">
        <v>9800</v>
      </c>
      <c r="C98" s="4">
        <v>192430</v>
      </c>
      <c r="D98" s="4">
        <v>-182630</v>
      </c>
      <c r="E98" s="4">
        <v>-5795200000</v>
      </c>
      <c r="F98" s="4">
        <f t="shared" si="15"/>
        <v>30518795078</v>
      </c>
      <c r="R98" s="5">
        <v>-1.5600000000000001E-2</v>
      </c>
      <c r="S98" s="4">
        <v>2105786</v>
      </c>
      <c r="T98" s="4">
        <f t="shared" si="18"/>
        <v>1790751.2</v>
      </c>
      <c r="U98" s="4">
        <f t="shared" si="17"/>
        <v>956173</v>
      </c>
    </row>
    <row r="99" spans="1:21" x14ac:dyDescent="0.2">
      <c r="A99" s="16" t="s">
        <v>189</v>
      </c>
      <c r="B99" s="4">
        <v>59700</v>
      </c>
      <c r="C99" s="4">
        <v>104100</v>
      </c>
      <c r="D99" s="4">
        <v>-44400</v>
      </c>
      <c r="E99" s="4">
        <v>-1409900000</v>
      </c>
      <c r="F99" s="4">
        <f t="shared" si="15"/>
        <v>36313995078</v>
      </c>
      <c r="R99" s="5">
        <v>1.6000000000000001E-3</v>
      </c>
      <c r="S99" s="4">
        <v>956173</v>
      </c>
      <c r="T99" s="4">
        <f t="shared" si="18"/>
        <v>1838723.8</v>
      </c>
      <c r="U99" s="4">
        <f t="shared" si="17"/>
        <v>1587464</v>
      </c>
    </row>
    <row r="100" spans="1:21" x14ac:dyDescent="0.2">
      <c r="A100" s="16" t="s">
        <v>188</v>
      </c>
      <c r="B100" s="4">
        <v>1511200</v>
      </c>
      <c r="C100" s="4">
        <v>217900</v>
      </c>
      <c r="D100" s="4">
        <v>1293300</v>
      </c>
      <c r="E100" s="4">
        <v>41750370000</v>
      </c>
      <c r="F100" s="4">
        <f t="shared" si="15"/>
        <v>37723895078</v>
      </c>
      <c r="R100" s="5">
        <v>0</v>
      </c>
      <c r="S100" s="4">
        <v>2108975</v>
      </c>
      <c r="T100" s="4">
        <f t="shared" si="18"/>
        <v>1718406.7</v>
      </c>
      <c r="U100" s="4">
        <f t="shared" si="17"/>
        <v>1587464</v>
      </c>
    </row>
    <row r="101" spans="1:21" x14ac:dyDescent="0.2">
      <c r="A101" s="16" t="s">
        <v>187</v>
      </c>
      <c r="B101" s="4">
        <v>456400</v>
      </c>
      <c r="C101" s="4">
        <v>46000</v>
      </c>
      <c r="D101" s="4">
        <v>410400</v>
      </c>
      <c r="E101" s="4">
        <v>13073760000</v>
      </c>
      <c r="F101" s="4">
        <f t="shared" si="15"/>
        <v>-4026474922</v>
      </c>
      <c r="R101" s="5">
        <v>4.7999999999999996E-3</v>
      </c>
      <c r="S101" s="4">
        <v>1587464</v>
      </c>
      <c r="T101" s="4">
        <f t="shared" si="18"/>
        <v>1708997.6</v>
      </c>
      <c r="U101" s="4">
        <f t="shared" si="17"/>
        <v>823900</v>
      </c>
    </row>
    <row r="102" spans="1:21" x14ac:dyDescent="0.2">
      <c r="A102" s="16" t="s">
        <v>186</v>
      </c>
      <c r="B102" s="4">
        <v>75500</v>
      </c>
      <c r="C102" s="4">
        <v>846900</v>
      </c>
      <c r="D102" s="4">
        <v>-771400</v>
      </c>
      <c r="E102" s="4">
        <v>-24461220000</v>
      </c>
      <c r="F102" s="4">
        <f t="shared" si="15"/>
        <v>-17100234922</v>
      </c>
      <c r="R102" s="5">
        <v>1.44E-2</v>
      </c>
      <c r="S102" s="4">
        <v>1809045</v>
      </c>
      <c r="T102" s="4">
        <f t="shared" si="18"/>
        <v>1630861.5</v>
      </c>
      <c r="U102" s="4">
        <f t="shared" si="17"/>
        <v>823900</v>
      </c>
    </row>
    <row r="103" spans="1:21" x14ac:dyDescent="0.2">
      <c r="A103" s="16" t="s">
        <v>185</v>
      </c>
      <c r="B103" s="4">
        <v>79100</v>
      </c>
      <c r="C103" s="4">
        <v>996000</v>
      </c>
      <c r="D103" s="4">
        <v>-916900</v>
      </c>
      <c r="E103" s="4">
        <v>-29015861544</v>
      </c>
      <c r="F103" s="4">
        <f t="shared" si="15"/>
        <v>7360985078</v>
      </c>
      <c r="R103" s="5">
        <v>-1.72E-2</v>
      </c>
      <c r="S103" s="4">
        <v>2376737</v>
      </c>
      <c r="T103" s="4">
        <f t="shared" si="18"/>
        <v>1559654.2</v>
      </c>
      <c r="U103" s="4">
        <f t="shared" si="17"/>
        <v>823900</v>
      </c>
    </row>
    <row r="104" spans="1:21" x14ac:dyDescent="0.2">
      <c r="A104" s="16" t="s">
        <v>184</v>
      </c>
      <c r="B104" s="4">
        <v>462900</v>
      </c>
      <c r="C104" s="4">
        <v>608000</v>
      </c>
      <c r="D104" s="4">
        <v>-145100</v>
      </c>
      <c r="E104" s="4">
        <v>-4581170000</v>
      </c>
      <c r="F104" s="4">
        <f t="shared" si="15"/>
        <v>36376846622</v>
      </c>
      <c r="R104" s="5">
        <v>2.7400000000000001E-2</v>
      </c>
      <c r="S104" s="4">
        <v>3809259</v>
      </c>
      <c r="T104" s="4">
        <f t="shared" si="18"/>
        <v>1313029.5</v>
      </c>
      <c r="U104" s="4">
        <f t="shared" si="17"/>
        <v>823900</v>
      </c>
    </row>
    <row r="105" spans="1:21" x14ac:dyDescent="0.2">
      <c r="A105" s="16" t="s">
        <v>183</v>
      </c>
      <c r="B105" s="4">
        <v>848400</v>
      </c>
      <c r="C105" s="4">
        <v>828180</v>
      </c>
      <c r="D105" s="4">
        <v>20220</v>
      </c>
      <c r="E105" s="4">
        <v>641150000</v>
      </c>
      <c r="F105" s="4">
        <f t="shared" si="15"/>
        <v>40958016622</v>
      </c>
      <c r="R105" s="5">
        <v>5.9800000000000006E-2</v>
      </c>
      <c r="S105" s="4">
        <v>1615169</v>
      </c>
      <c r="T105" s="4">
        <f t="shared" si="18"/>
        <v>1230315.8999999999</v>
      </c>
      <c r="U105" s="4">
        <f t="shared" si="17"/>
        <v>823900</v>
      </c>
    </row>
    <row r="106" spans="1:21" x14ac:dyDescent="0.2">
      <c r="A106" s="16" t="s">
        <v>182</v>
      </c>
      <c r="B106" s="4">
        <v>38800</v>
      </c>
      <c r="C106" s="4">
        <v>157047</v>
      </c>
      <c r="D106" s="4">
        <v>-118247</v>
      </c>
      <c r="E106" s="4">
        <v>-3487070000</v>
      </c>
      <c r="F106" s="4">
        <f t="shared" si="15"/>
        <v>40316866622</v>
      </c>
      <c r="R106" s="5">
        <v>-1.5100000000000001E-2</v>
      </c>
      <c r="S106" s="4">
        <v>823900</v>
      </c>
      <c r="T106" s="4">
        <f t="shared" si="18"/>
        <v>1226390.2</v>
      </c>
      <c r="U106" s="4">
        <f t="shared" si="17"/>
        <v>905804</v>
      </c>
    </row>
    <row r="107" spans="1:21" x14ac:dyDescent="0.2">
      <c r="A107" s="16" t="s">
        <v>181</v>
      </c>
      <c r="B107" s="4">
        <v>152100</v>
      </c>
      <c r="C107" s="4">
        <v>277012</v>
      </c>
      <c r="D107" s="4">
        <v>-124912</v>
      </c>
      <c r="E107" s="4">
        <v>-3686390000</v>
      </c>
      <c r="F107" s="4">
        <f t="shared" si="15"/>
        <v>43803936622</v>
      </c>
      <c r="R107" s="5">
        <v>1.89E-2</v>
      </c>
      <c r="S107" s="4">
        <v>1283239</v>
      </c>
      <c r="T107" s="4">
        <f t="shared" si="18"/>
        <v>1199630.2</v>
      </c>
      <c r="U107" s="4">
        <f t="shared" si="17"/>
        <v>905804</v>
      </c>
    </row>
    <row r="108" spans="1:21" x14ac:dyDescent="0.2">
      <c r="A108" s="16" t="s">
        <v>180</v>
      </c>
      <c r="B108" s="4">
        <v>222420</v>
      </c>
      <c r="C108" s="4">
        <v>276400</v>
      </c>
      <c r="D108" s="4">
        <v>-53980</v>
      </c>
      <c r="E108" s="4">
        <v>-1639160000</v>
      </c>
      <c r="F108" s="4">
        <f t="shared" si="15"/>
        <v>47490326622</v>
      </c>
      <c r="R108" s="5">
        <v>-2.6600000000000002E-2</v>
      </c>
      <c r="S108" s="4">
        <v>1537551</v>
      </c>
      <c r="T108" s="4">
        <f t="shared" si="18"/>
        <v>1167234.6000000001</v>
      </c>
      <c r="U108" s="4">
        <f t="shared" si="17"/>
        <v>905804</v>
      </c>
    </row>
    <row r="109" spans="1:21" x14ac:dyDescent="0.2">
      <c r="A109" s="16" t="s">
        <v>179</v>
      </c>
      <c r="B109" s="4">
        <v>489900</v>
      </c>
      <c r="C109" s="4">
        <v>153800</v>
      </c>
      <c r="D109" s="4">
        <v>336100</v>
      </c>
      <c r="E109" s="4">
        <v>10080310000</v>
      </c>
      <c r="F109" s="4">
        <f t="shared" si="15"/>
        <v>49129486622</v>
      </c>
      <c r="R109" s="5">
        <v>4.9000000000000002E-2</v>
      </c>
      <c r="S109" s="4">
        <v>1435899</v>
      </c>
      <c r="T109" s="4">
        <f t="shared" si="18"/>
        <v>1127719.3999999999</v>
      </c>
      <c r="U109" s="4">
        <f t="shared" si="17"/>
        <v>905804</v>
      </c>
    </row>
    <row r="110" spans="1:21" x14ac:dyDescent="0.2">
      <c r="A110" s="16" t="s">
        <v>178</v>
      </c>
      <c r="B110" s="4">
        <v>309600</v>
      </c>
      <c r="C110" s="4">
        <v>180300</v>
      </c>
      <c r="D110" s="4">
        <v>129300</v>
      </c>
      <c r="E110" s="4">
        <v>3716030000</v>
      </c>
      <c r="F110" s="4">
        <f t="shared" si="15"/>
        <v>39049176622</v>
      </c>
      <c r="R110" s="5">
        <v>0</v>
      </c>
      <c r="S110" s="4">
        <v>905804</v>
      </c>
      <c r="T110" s="4">
        <f t="shared" si="18"/>
        <v>1160833.2</v>
      </c>
      <c r="U110" s="4">
        <f t="shared" si="17"/>
        <v>788033</v>
      </c>
    </row>
    <row r="111" spans="1:21" x14ac:dyDescent="0.2">
      <c r="A111" s="16" t="s">
        <v>177</v>
      </c>
      <c r="B111" s="4">
        <v>919900</v>
      </c>
      <c r="C111" s="4">
        <v>311600</v>
      </c>
      <c r="D111" s="4">
        <v>608300</v>
      </c>
      <c r="E111" s="4">
        <v>17382260000</v>
      </c>
      <c r="F111" s="4">
        <f t="shared" si="15"/>
        <v>35333146622</v>
      </c>
      <c r="R111" s="5">
        <v>0</v>
      </c>
      <c r="S111" s="4">
        <v>1493373</v>
      </c>
      <c r="T111" s="4">
        <f t="shared" si="18"/>
        <v>1232743</v>
      </c>
      <c r="U111" s="4">
        <f t="shared" si="17"/>
        <v>784643</v>
      </c>
    </row>
    <row r="112" spans="1:21" x14ac:dyDescent="0.2">
      <c r="A112" s="16" t="s">
        <v>176</v>
      </c>
      <c r="B112" s="4">
        <v>105600</v>
      </c>
      <c r="C112" s="4">
        <v>649900</v>
      </c>
      <c r="D112" s="4">
        <v>-544300</v>
      </c>
      <c r="E112" s="4">
        <v>-15718350000</v>
      </c>
      <c r="F112" s="4">
        <f t="shared" si="15"/>
        <v>17950886622</v>
      </c>
      <c r="R112" s="5">
        <v>-3.3700000000000001E-2</v>
      </c>
      <c r="S112" s="4">
        <v>1027684</v>
      </c>
      <c r="T112" s="4">
        <f t="shared" si="18"/>
        <v>1248265.8999999999</v>
      </c>
      <c r="U112" s="4">
        <f t="shared" si="17"/>
        <v>784643</v>
      </c>
    </row>
    <row r="113" spans="1:21" x14ac:dyDescent="0.2">
      <c r="A113" s="16" t="s">
        <v>175</v>
      </c>
      <c r="B113" s="4">
        <v>454100</v>
      </c>
      <c r="C113" s="4">
        <v>998300</v>
      </c>
      <c r="D113" s="4">
        <v>-544200</v>
      </c>
      <c r="E113" s="4">
        <v>-16048170000</v>
      </c>
      <c r="F113" s="4">
        <f t="shared" si="15"/>
        <v>33669236622</v>
      </c>
      <c r="R113" s="5">
        <v>-6.7000000000000002E-3</v>
      </c>
      <c r="S113" s="4">
        <v>1664664</v>
      </c>
      <c r="T113" s="4">
        <f t="shared" si="18"/>
        <v>1388228.5</v>
      </c>
      <c r="U113" s="4">
        <f t="shared" si="17"/>
        <v>784643</v>
      </c>
    </row>
    <row r="114" spans="1:21" x14ac:dyDescent="0.2">
      <c r="A114" s="16" t="s">
        <v>174</v>
      </c>
      <c r="B114" s="4">
        <v>633600</v>
      </c>
      <c r="C114" s="4">
        <v>60200</v>
      </c>
      <c r="D114" s="4">
        <v>573400</v>
      </c>
      <c r="E114" s="4">
        <v>16749330000</v>
      </c>
      <c r="F114" s="4">
        <f t="shared" si="15"/>
        <v>49717406622</v>
      </c>
      <c r="R114" s="5">
        <v>-1.4800000000000001E-2</v>
      </c>
      <c r="S114" s="4">
        <v>1343012</v>
      </c>
      <c r="T114" s="4">
        <f t="shared" si="18"/>
        <v>1408272.9</v>
      </c>
      <c r="U114" s="4">
        <f t="shared" si="17"/>
        <v>784643</v>
      </c>
    </row>
    <row r="115" spans="1:21" x14ac:dyDescent="0.2">
      <c r="A115" s="16" t="s">
        <v>173</v>
      </c>
      <c r="B115" s="4">
        <v>91900</v>
      </c>
      <c r="C115" s="4">
        <v>200900</v>
      </c>
      <c r="D115" s="4">
        <v>-109000</v>
      </c>
      <c r="E115" s="4">
        <v>-3343430000</v>
      </c>
      <c r="F115" s="4">
        <f t="shared" si="15"/>
        <v>32968076622</v>
      </c>
      <c r="R115" s="5">
        <v>-1.1399999999999999E-2</v>
      </c>
      <c r="S115" s="4">
        <v>788033</v>
      </c>
      <c r="T115" s="4">
        <f t="shared" si="18"/>
        <v>1443987.2</v>
      </c>
      <c r="U115" s="4">
        <f t="shared" si="17"/>
        <v>784643</v>
      </c>
    </row>
    <row r="116" spans="1:21" x14ac:dyDescent="0.2">
      <c r="A116" s="16" t="s">
        <v>172</v>
      </c>
      <c r="B116" s="4">
        <v>96200</v>
      </c>
      <c r="C116" s="4">
        <v>18000</v>
      </c>
      <c r="D116" s="4">
        <v>78200</v>
      </c>
      <c r="E116" s="4">
        <v>2401620000</v>
      </c>
      <c r="F116" s="4">
        <f t="shared" si="15"/>
        <v>36311506622</v>
      </c>
      <c r="R116" s="5">
        <v>1.4999999999999999E-2</v>
      </c>
      <c r="S116" s="4">
        <v>784643</v>
      </c>
      <c r="T116" s="4">
        <f t="shared" ref="T116:T121" si="19">AVERAGE(S117:S126)</f>
        <v>1490217.6</v>
      </c>
      <c r="U116" s="4">
        <f t="shared" si="17"/>
        <v>1015639</v>
      </c>
    </row>
    <row r="117" spans="1:21" x14ac:dyDescent="0.2">
      <c r="A117" s="16" t="s">
        <v>171</v>
      </c>
      <c r="B117" s="4">
        <v>446700</v>
      </c>
      <c r="C117" s="4">
        <v>220500</v>
      </c>
      <c r="D117" s="4">
        <v>226200</v>
      </c>
      <c r="E117" s="4">
        <v>6823050000</v>
      </c>
      <c r="F117" s="4">
        <f t="shared" si="15"/>
        <v>33909886622</v>
      </c>
      <c r="R117" s="5">
        <v>-1.6000000000000001E-3</v>
      </c>
      <c r="S117" s="4">
        <v>1015639</v>
      </c>
      <c r="T117" s="4">
        <f t="shared" si="19"/>
        <v>1523492.5</v>
      </c>
      <c r="U117" s="4">
        <f t="shared" si="17"/>
        <v>1040747</v>
      </c>
    </row>
    <row r="118" spans="1:21" x14ac:dyDescent="0.2">
      <c r="A118" s="16" t="s">
        <v>170</v>
      </c>
      <c r="B118" s="4">
        <v>433000</v>
      </c>
      <c r="C118" s="4">
        <v>136500</v>
      </c>
      <c r="D118" s="4">
        <v>296500</v>
      </c>
      <c r="E118" s="4">
        <v>8977970000</v>
      </c>
      <c r="F118" s="4">
        <f t="shared" si="15"/>
        <v>27086836622</v>
      </c>
      <c r="R118" s="5">
        <v>3.61E-2</v>
      </c>
      <c r="S118" s="4">
        <v>1213595</v>
      </c>
      <c r="T118" s="4">
        <f t="shared" si="19"/>
        <v>1592328.3</v>
      </c>
      <c r="U118" s="4">
        <f t="shared" si="17"/>
        <v>1040747</v>
      </c>
    </row>
    <row r="119" spans="1:21" x14ac:dyDescent="0.2">
      <c r="A119" s="16" t="s">
        <v>169</v>
      </c>
      <c r="B119" s="4">
        <v>230500</v>
      </c>
      <c r="C119" s="4">
        <v>267600</v>
      </c>
      <c r="D119" s="4">
        <v>-37100</v>
      </c>
      <c r="E119" s="4">
        <v>-1005840000</v>
      </c>
      <c r="F119" s="4">
        <f t="shared" si="15"/>
        <v>18108866622</v>
      </c>
      <c r="R119" s="5">
        <v>-1.7000000000000001E-3</v>
      </c>
      <c r="S119" s="4">
        <v>1040747</v>
      </c>
      <c r="T119" s="4">
        <f t="shared" si="19"/>
        <v>1577689.1</v>
      </c>
      <c r="U119" s="4">
        <f t="shared" si="17"/>
        <v>1182913</v>
      </c>
    </row>
    <row r="120" spans="1:21" x14ac:dyDescent="0.2">
      <c r="A120" s="16" t="s">
        <v>168</v>
      </c>
      <c r="B120" s="4">
        <v>254700</v>
      </c>
      <c r="C120" s="4">
        <v>17050</v>
      </c>
      <c r="D120" s="4">
        <v>237650</v>
      </c>
      <c r="E120" s="4">
        <v>6885470000</v>
      </c>
      <c r="F120" s="4">
        <f t="shared" si="15"/>
        <v>19114706622</v>
      </c>
      <c r="R120" s="5">
        <v>-1.3500000000000002E-2</v>
      </c>
      <c r="S120" s="4">
        <v>1236942</v>
      </c>
      <c r="T120" s="4">
        <f t="shared" si="19"/>
        <v>1514055.7</v>
      </c>
      <c r="U120" s="4">
        <f t="shared" si="17"/>
        <v>1145176</v>
      </c>
    </row>
    <row r="121" spans="1:21" x14ac:dyDescent="0.2">
      <c r="A121" s="16" t="s">
        <v>167</v>
      </c>
      <c r="B121" s="4">
        <v>266600</v>
      </c>
      <c r="C121" s="4">
        <v>347400</v>
      </c>
      <c r="D121" s="4">
        <v>-80800</v>
      </c>
      <c r="E121" s="4">
        <v>-2920390000</v>
      </c>
      <c r="F121" s="4">
        <f t="shared" si="15"/>
        <v>12229236622</v>
      </c>
      <c r="R121" s="5">
        <v>-6.6199999999999995E-2</v>
      </c>
      <c r="S121" s="4">
        <v>2212471</v>
      </c>
      <c r="T121" s="4">
        <f t="shared" si="19"/>
        <v>1392847.3</v>
      </c>
      <c r="U121" s="4">
        <f t="shared" si="17"/>
        <v>1145176</v>
      </c>
    </row>
    <row r="122" spans="1:21" x14ac:dyDescent="0.2">
      <c r="A122" s="16" t="s">
        <v>166</v>
      </c>
      <c r="B122" s="4">
        <v>195700</v>
      </c>
      <c r="C122" s="4">
        <v>52000</v>
      </c>
      <c r="D122" s="4">
        <v>143700</v>
      </c>
      <c r="E122" s="4">
        <v>4541900000</v>
      </c>
      <c r="F122" s="4">
        <f t="shared" si="15"/>
        <v>15149626622</v>
      </c>
      <c r="R122" s="5">
        <v>-9.300000000000001E-3</v>
      </c>
      <c r="S122" s="4">
        <v>1182913</v>
      </c>
      <c r="T122" s="4">
        <f>AVERAGE(S123:S132)</f>
        <v>1319640.6000000001</v>
      </c>
      <c r="U122" s="4">
        <f t="shared" si="17"/>
        <v>1145176</v>
      </c>
    </row>
    <row r="123" spans="1:21" x14ac:dyDescent="0.2">
      <c r="A123" s="16" t="s">
        <v>165</v>
      </c>
      <c r="B123" s="4">
        <v>920800</v>
      </c>
      <c r="C123" s="4">
        <v>20700</v>
      </c>
      <c r="D123" s="4">
        <v>900100</v>
      </c>
      <c r="E123" s="4">
        <v>27433800000</v>
      </c>
      <c r="F123" s="4">
        <f t="shared" si="15"/>
        <v>10607726622</v>
      </c>
      <c r="R123" s="5">
        <v>6.8499999999999991E-2</v>
      </c>
      <c r="S123" s="4">
        <v>3064290</v>
      </c>
      <c r="U123" s="4">
        <f t="shared" si="17"/>
        <v>1145176</v>
      </c>
    </row>
    <row r="124" spans="1:21" x14ac:dyDescent="0.2">
      <c r="A124" s="16" t="s">
        <v>164</v>
      </c>
      <c r="B124" s="4">
        <v>406900</v>
      </c>
      <c r="C124" s="4">
        <v>53500</v>
      </c>
      <c r="D124" s="4">
        <v>353400</v>
      </c>
      <c r="E124" s="4">
        <v>10512010000</v>
      </c>
      <c r="F124" s="4">
        <f t="shared" si="15"/>
        <v>-16826073378</v>
      </c>
      <c r="R124" s="5">
        <v>2.5699999999999997E-2</v>
      </c>
      <c r="S124" s="4">
        <v>1543456</v>
      </c>
      <c r="U124" s="4">
        <f t="shared" ref="U124:U126" si="20">MIN(S125:S129)</f>
        <v>894355</v>
      </c>
    </row>
    <row r="125" spans="1:21" x14ac:dyDescent="0.2">
      <c r="A125" s="16" t="s">
        <v>163</v>
      </c>
      <c r="B125" s="4">
        <v>59430</v>
      </c>
      <c r="C125" s="4">
        <v>37300</v>
      </c>
      <c r="D125" s="4">
        <v>22130</v>
      </c>
      <c r="E125" s="4">
        <v>647350000</v>
      </c>
      <c r="F125" s="4">
        <f t="shared" si="15"/>
        <v>-27338083378</v>
      </c>
      <c r="R125" s="5">
        <v>-6.8000000000000005E-3</v>
      </c>
      <c r="S125" s="4">
        <v>1145176</v>
      </c>
      <c r="U125" s="4">
        <f t="shared" si="20"/>
        <v>600608</v>
      </c>
    </row>
    <row r="126" spans="1:21" x14ac:dyDescent="0.2">
      <c r="A126" s="16" t="s">
        <v>162</v>
      </c>
      <c r="B126" s="4">
        <v>332800</v>
      </c>
      <c r="C126" s="4">
        <v>137800</v>
      </c>
      <c r="D126" s="4">
        <v>195000</v>
      </c>
      <c r="E126" s="4">
        <v>5740910000</v>
      </c>
      <c r="F126" s="4">
        <f t="shared" si="15"/>
        <v>-27985433378</v>
      </c>
      <c r="R126" s="5">
        <v>-3.3E-3</v>
      </c>
      <c r="S126" s="4">
        <v>1246947</v>
      </c>
      <c r="U126" s="4">
        <f t="shared" si="20"/>
        <v>600608</v>
      </c>
    </row>
    <row r="127" spans="1:21" x14ac:dyDescent="0.2">
      <c r="A127" s="16" t="s">
        <v>161</v>
      </c>
      <c r="B127" s="4">
        <v>310000</v>
      </c>
      <c r="C127" s="4">
        <v>94400</v>
      </c>
      <c r="D127" s="4">
        <v>215600</v>
      </c>
      <c r="E127" s="4">
        <v>6239008363</v>
      </c>
      <c r="F127" s="4">
        <f t="shared" si="15"/>
        <v>-33726343378</v>
      </c>
      <c r="R127" s="5">
        <v>0</v>
      </c>
      <c r="S127" s="4">
        <v>1348388</v>
      </c>
      <c r="U127" s="4">
        <f>MIN(S128:S132)</f>
        <v>450846</v>
      </c>
    </row>
    <row r="128" spans="1:21" x14ac:dyDescent="0.2">
      <c r="A128" s="16" t="s">
        <v>160</v>
      </c>
      <c r="B128" s="4">
        <v>541300</v>
      </c>
      <c r="C128" s="4">
        <v>1162200</v>
      </c>
      <c r="D128" s="4">
        <v>-620900</v>
      </c>
      <c r="E128" s="4">
        <v>-17053880000</v>
      </c>
      <c r="F128" s="4">
        <f t="shared" si="15"/>
        <v>-39965351741</v>
      </c>
      <c r="R128" s="5">
        <v>3.8800000000000001E-2</v>
      </c>
      <c r="S128" s="4">
        <v>1901953</v>
      </c>
    </row>
    <row r="129" spans="1:22" x14ac:dyDescent="0.2">
      <c r="A129" s="16" t="s">
        <v>159</v>
      </c>
      <c r="B129" s="4">
        <v>7000</v>
      </c>
      <c r="C129" s="4">
        <v>522000</v>
      </c>
      <c r="D129" s="4">
        <v>-515000</v>
      </c>
      <c r="E129" s="4">
        <v>-14717560000</v>
      </c>
      <c r="F129" s="4">
        <f t="shared" si="15"/>
        <v>-22911471741</v>
      </c>
      <c r="R129" s="5">
        <v>-2.06E-2</v>
      </c>
      <c r="S129" s="4">
        <v>894355</v>
      </c>
    </row>
    <row r="130" spans="1:22" x14ac:dyDescent="0.2">
      <c r="A130" s="16" t="s">
        <v>158</v>
      </c>
      <c r="B130" s="4">
        <v>177900</v>
      </c>
      <c r="C130" s="4">
        <v>200300</v>
      </c>
      <c r="D130" s="4">
        <v>-22400</v>
      </c>
      <c r="E130" s="4">
        <v>-641380000</v>
      </c>
      <c r="F130" s="4">
        <f t="shared" si="15"/>
        <v>-8193911741</v>
      </c>
      <c r="R130" s="5">
        <v>1.0500000000000001E-2</v>
      </c>
      <c r="S130" s="4">
        <v>600608</v>
      </c>
    </row>
    <row r="131" spans="1:22" x14ac:dyDescent="0.2">
      <c r="A131" s="16" t="s">
        <v>157</v>
      </c>
      <c r="B131" s="4">
        <v>63600</v>
      </c>
      <c r="C131" s="4">
        <v>307681</v>
      </c>
      <c r="D131" s="4">
        <v>-244081</v>
      </c>
      <c r="E131" s="4">
        <v>-7049980000</v>
      </c>
      <c r="F131" s="4">
        <f>E131+F132</f>
        <v>-7552531741</v>
      </c>
      <c r="R131" s="5">
        <v>-2.86E-2</v>
      </c>
      <c r="S131" s="4">
        <v>1000387</v>
      </c>
    </row>
    <row r="132" spans="1:22" x14ac:dyDescent="0.2">
      <c r="A132" s="16" t="s">
        <v>156</v>
      </c>
      <c r="B132" s="4">
        <v>7900</v>
      </c>
      <c r="C132" s="4">
        <v>23357</v>
      </c>
      <c r="D132" s="4">
        <v>-15457</v>
      </c>
      <c r="E132" s="4">
        <v>-502551741</v>
      </c>
      <c r="F132" s="4">
        <f>E132</f>
        <v>-502551741</v>
      </c>
      <c r="R132" s="5">
        <v>-4.5000000000000005E-3</v>
      </c>
      <c r="S132" s="4">
        <v>450846</v>
      </c>
    </row>
    <row r="133" spans="1:22" x14ac:dyDescent="0.2">
      <c r="A133" s="2"/>
      <c r="B133" s="4"/>
      <c r="C133" s="4"/>
      <c r="D133" s="4"/>
      <c r="E133" s="4"/>
      <c r="F133" s="4">
        <f>E133</f>
        <v>0</v>
      </c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6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6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6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6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6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5"/>
    </row>
    <row r="150" spans="1:22" x14ac:dyDescent="0.2">
      <c r="A150" s="6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5"/>
    </row>
    <row r="151" spans="1:22" x14ac:dyDescent="0.2">
      <c r="A151" s="6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5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5"/>
    </row>
    <row r="153" spans="1:22" x14ac:dyDescent="0.2">
      <c r="A153" s="2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5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5"/>
    </row>
    <row r="155" spans="1:22" x14ac:dyDescent="0.2">
      <c r="A155" s="6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5"/>
    </row>
    <row r="156" spans="1:22" x14ac:dyDescent="0.2">
      <c r="A156" s="6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5"/>
    </row>
    <row r="157" spans="1:22" x14ac:dyDescent="0.2">
      <c r="A157" s="6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5"/>
    </row>
    <row r="158" spans="1:22" x14ac:dyDescent="0.2">
      <c r="A158" s="6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5"/>
    </row>
    <row r="159" spans="1:22" x14ac:dyDescent="0.2">
      <c r="A159" s="6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5"/>
    </row>
    <row r="160" spans="1:22" x14ac:dyDescent="0.2">
      <c r="A160" s="6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5"/>
    </row>
    <row r="161" spans="1:22" x14ac:dyDescent="0.2">
      <c r="A161" s="6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5"/>
    </row>
    <row r="162" spans="1:22" x14ac:dyDescent="0.2">
      <c r="A162" s="6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5"/>
      <c r="U162" s="5"/>
      <c r="V162" s="5"/>
    </row>
    <row r="163" spans="1:22" x14ac:dyDescent="0.2">
      <c r="A163" s="6"/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5"/>
      <c r="U163" s="5"/>
      <c r="V163" s="5"/>
    </row>
    <row r="164" spans="1:22" x14ac:dyDescent="0.2">
      <c r="A164" s="6"/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5"/>
      <c r="U164" s="5"/>
      <c r="V164" s="5"/>
    </row>
    <row r="165" spans="1:22" x14ac:dyDescent="0.2">
      <c r="A165" s="6"/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5"/>
      <c r="U165" s="5"/>
      <c r="V165" s="5"/>
    </row>
    <row r="166" spans="1:22" x14ac:dyDescent="0.2">
      <c r="A166" s="6"/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5"/>
      <c r="U166" s="5"/>
      <c r="V166" s="5"/>
    </row>
    <row r="167" spans="1:22" x14ac:dyDescent="0.2">
      <c r="A167" s="6"/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5"/>
      <c r="U167" s="5"/>
      <c r="V167" s="5"/>
    </row>
    <row r="168" spans="1:22" x14ac:dyDescent="0.2">
      <c r="A168" s="2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5"/>
    </row>
    <row r="169" spans="1:22" x14ac:dyDescent="0.2">
      <c r="A169" s="2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5"/>
    </row>
    <row r="170" spans="1:22" x14ac:dyDescent="0.2">
      <c r="A170" s="2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5"/>
    </row>
    <row r="171" spans="1:22" x14ac:dyDescent="0.2">
      <c r="A171" s="2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5"/>
    </row>
    <row r="172" spans="1:22" x14ac:dyDescent="0.2">
      <c r="A172" s="2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5"/>
    </row>
    <row r="173" spans="1:22" x14ac:dyDescent="0.2">
      <c r="A173" s="2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5"/>
    </row>
    <row r="174" spans="1:22" x14ac:dyDescent="0.2">
      <c r="A174" s="2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5"/>
    </row>
    <row r="175" spans="1:22" x14ac:dyDescent="0.2">
      <c r="A175" s="2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5"/>
    </row>
    <row r="176" spans="1:22" x14ac:dyDescent="0.2">
      <c r="A176" s="2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5"/>
    </row>
    <row r="177" spans="1:22" x14ac:dyDescent="0.2">
      <c r="A177" s="2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5"/>
      <c r="U177" s="5"/>
      <c r="V177" s="5"/>
    </row>
    <row r="178" spans="1:22" x14ac:dyDescent="0.2">
      <c r="A178" s="2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5"/>
      <c r="U178" s="5"/>
      <c r="V178" s="5"/>
    </row>
    <row r="179" spans="1:22" x14ac:dyDescent="0.2">
      <c r="A179" s="2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5"/>
      <c r="U179" s="5"/>
      <c r="V179" s="5"/>
    </row>
    <row r="180" spans="1:22" x14ac:dyDescent="0.2">
      <c r="A180" s="2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5"/>
      <c r="U180" s="5"/>
      <c r="V180" s="5"/>
    </row>
    <row r="181" spans="1:22" x14ac:dyDescent="0.2">
      <c r="A181" s="2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5"/>
      <c r="U181" s="5"/>
      <c r="V181" s="5"/>
    </row>
    <row r="182" spans="1:22" x14ac:dyDescent="0.2">
      <c r="A182" s="2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5"/>
      <c r="U182" s="5"/>
      <c r="V182" s="5"/>
    </row>
    <row r="183" spans="1:22" x14ac:dyDescent="0.2">
      <c r="A183" s="2"/>
      <c r="B183" s="4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5"/>
      <c r="U183" s="5"/>
      <c r="V183" s="5"/>
    </row>
    <row r="184" spans="1:22" x14ac:dyDescent="0.2">
      <c r="A184" s="2"/>
      <c r="B184" s="4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5"/>
      <c r="U184" s="5"/>
      <c r="V184" s="5"/>
    </row>
    <row r="185" spans="1:22" x14ac:dyDescent="0.2">
      <c r="A185" s="2"/>
      <c r="B185" s="4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5"/>
      <c r="U185" s="5"/>
      <c r="V185" s="8"/>
    </row>
    <row r="186" spans="1:22" x14ac:dyDescent="0.2">
      <c r="A186" s="2"/>
      <c r="B186" s="4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5"/>
      <c r="U186" s="5"/>
      <c r="V186" s="8"/>
    </row>
    <row r="187" spans="1:22" x14ac:dyDescent="0.2">
      <c r="A187" s="2"/>
      <c r="B187" s="4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5"/>
      <c r="U187" s="5"/>
      <c r="V187" s="8"/>
    </row>
    <row r="188" spans="1:22" x14ac:dyDescent="0.2">
      <c r="A188" s="6"/>
      <c r="B188" s="4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5"/>
      <c r="U188" s="5"/>
      <c r="V188" s="8"/>
    </row>
    <row r="189" spans="1:22" x14ac:dyDescent="0.2">
      <c r="A189" s="6"/>
      <c r="B189" s="4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5"/>
      <c r="U189" s="5"/>
      <c r="V189" s="8"/>
    </row>
    <row r="190" spans="1:22" x14ac:dyDescent="0.2">
      <c r="A190" s="6"/>
      <c r="B190" s="4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5"/>
      <c r="U190" s="5"/>
      <c r="V190" s="8"/>
    </row>
    <row r="191" spans="1:22" x14ac:dyDescent="0.2">
      <c r="A191" s="6"/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5"/>
      <c r="U191" s="5"/>
      <c r="V191" s="8"/>
    </row>
    <row r="192" spans="1:22" x14ac:dyDescent="0.2">
      <c r="A192" s="6"/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5"/>
      <c r="U192" s="5"/>
      <c r="V192" s="8"/>
    </row>
    <row r="193" spans="1:22" x14ac:dyDescent="0.2">
      <c r="A193" s="2"/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5"/>
      <c r="U193" s="5"/>
      <c r="V193" s="8"/>
    </row>
    <row r="194" spans="1:22" x14ac:dyDescent="0.2">
      <c r="A194" s="2"/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5"/>
      <c r="U194" s="5"/>
      <c r="V194" s="8"/>
    </row>
    <row r="195" spans="1:22" x14ac:dyDescent="0.2">
      <c r="A195" s="2"/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5"/>
      <c r="U195" s="5"/>
      <c r="V195" s="8"/>
    </row>
    <row r="196" spans="1:22" x14ac:dyDescent="0.2">
      <c r="A196" s="2"/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5"/>
      <c r="U196" s="5"/>
      <c r="V196" s="8"/>
    </row>
    <row r="197" spans="1:22" x14ac:dyDescent="0.2">
      <c r="A197" s="2"/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5"/>
      <c r="U197" s="5"/>
      <c r="V197" s="8"/>
    </row>
    <row r="223" spans="1:3" x14ac:dyDescent="0.2">
      <c r="A223" t="e" cm="1">
        <f t="array" aca="1" ref="A223" ca="1">INDIRECT("'" &amp; E1 &amp; "'!$A$2:$A$66")</f>
        <v>#REF!</v>
      </c>
      <c r="B223" t="e" cm="1">
        <f t="array" aca="1" ref="B223" ca="1">INDIRECT("'" &amp; E1 &amp; "'!$B$2:$B$66")</f>
        <v>#REF!</v>
      </c>
      <c r="C223" t="e" cm="1">
        <f t="array" aca="1" ref="C223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9273B3-BAEF-F140-8BD5-2CC9D2E92B2E}">
  <sheetPr codeName="Sheet34"/>
  <dimension ref="A1:V223"/>
  <sheetViews>
    <sheetView workbookViewId="0">
      <pane ySplit="2" topLeftCell="A39" activePane="bottomLeft" state="frozen"/>
      <selection activeCell="F17" sqref="F17"/>
      <selection pane="bottomLeft" activeCell="F17" sqref="F17"/>
    </sheetView>
  </sheetViews>
  <sheetFormatPr baseColWidth="10" defaultRowHeight="16" x14ac:dyDescent="0.2"/>
  <cols>
    <col min="1" max="1" width="21.1640625" customWidth="1"/>
    <col min="2" max="2" width="14.83203125" customWidth="1"/>
    <col min="3" max="3" width="14" customWidth="1"/>
    <col min="4" max="4" width="15.5" customWidth="1"/>
    <col min="5" max="5" width="18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6.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252</v>
      </c>
      <c r="U2" s="1" t="s">
        <v>253</v>
      </c>
      <c r="V2" s="1" t="s">
        <v>236</v>
      </c>
    </row>
    <row r="3" spans="1:22" x14ac:dyDescent="0.2">
      <c r="A3" s="16" t="s">
        <v>357</v>
      </c>
      <c r="B3" s="4">
        <v>61700</v>
      </c>
      <c r="C3" s="4">
        <v>91100</v>
      </c>
      <c r="D3" s="4">
        <v>-29400</v>
      </c>
      <c r="E3" s="4">
        <v>-1235470000</v>
      </c>
      <c r="F3" s="4">
        <f t="shared" ref="F3:F11" si="0">E3+F4</f>
        <v>54440157501</v>
      </c>
      <c r="K3">
        <f t="shared" ref="K3:K11" si="1">K4+J3</f>
        <v>71125000</v>
      </c>
      <c r="L3" s="4">
        <v>814</v>
      </c>
      <c r="M3" s="4">
        <v>460</v>
      </c>
      <c r="N3" s="4">
        <v>95</v>
      </c>
      <c r="O3" s="4">
        <v>55</v>
      </c>
      <c r="P3" s="4">
        <v>904300</v>
      </c>
      <c r="Q3" s="4">
        <v>433800</v>
      </c>
      <c r="R3" s="5">
        <v>3.1600000000000003E-2</v>
      </c>
      <c r="S3" s="4">
        <v>1344500</v>
      </c>
      <c r="T3" s="4">
        <f t="shared" ref="T3:T38" si="2">AVERAGE(S4:S13)</f>
        <v>993140</v>
      </c>
      <c r="U3" s="4">
        <f t="shared" ref="U3:U11" si="3">MIN(S4:S8)</f>
        <v>988100</v>
      </c>
      <c r="V3" s="5">
        <v>3.9399999999999998E-2</v>
      </c>
    </row>
    <row r="4" spans="1:22" x14ac:dyDescent="0.2">
      <c r="A4" s="16" t="s">
        <v>356</v>
      </c>
      <c r="B4" s="4">
        <v>422600</v>
      </c>
      <c r="C4" s="4">
        <v>139700</v>
      </c>
      <c r="D4" s="4">
        <v>282900</v>
      </c>
      <c r="E4" s="4">
        <v>12200910000</v>
      </c>
      <c r="F4" s="4">
        <f t="shared" si="0"/>
        <v>55675627501</v>
      </c>
      <c r="K4">
        <f t="shared" si="1"/>
        <v>71125000</v>
      </c>
      <c r="L4" s="4">
        <v>744</v>
      </c>
      <c r="M4" s="4">
        <v>504</v>
      </c>
      <c r="N4" s="4">
        <v>103</v>
      </c>
      <c r="O4" s="4">
        <v>69</v>
      </c>
      <c r="P4" s="4">
        <v>926400</v>
      </c>
      <c r="Q4" s="4">
        <v>566900</v>
      </c>
      <c r="R4" s="5">
        <v>1.7899999999999999E-2</v>
      </c>
      <c r="S4" s="4">
        <v>1501900</v>
      </c>
      <c r="T4" s="4">
        <f t="shared" si="2"/>
        <v>921600</v>
      </c>
      <c r="U4" s="4">
        <f t="shared" si="3"/>
        <v>480400</v>
      </c>
      <c r="V4" s="5">
        <v>5.1799999999999999E-2</v>
      </c>
    </row>
    <row r="5" spans="1:22" x14ac:dyDescent="0.2">
      <c r="A5" s="16" t="s">
        <v>355</v>
      </c>
      <c r="B5" s="4">
        <v>453000</v>
      </c>
      <c r="C5" s="4">
        <v>106300</v>
      </c>
      <c r="D5" s="4">
        <v>346700</v>
      </c>
      <c r="E5" s="4">
        <v>14466370000</v>
      </c>
      <c r="F5" s="4">
        <f t="shared" si="0"/>
        <v>43474717501</v>
      </c>
      <c r="K5">
        <f t="shared" si="1"/>
        <v>71125000</v>
      </c>
      <c r="L5" s="4">
        <v>1138</v>
      </c>
      <c r="M5" s="4">
        <v>561</v>
      </c>
      <c r="N5" s="4">
        <v>104</v>
      </c>
      <c r="O5" s="4">
        <v>56</v>
      </c>
      <c r="P5" s="4">
        <v>990800</v>
      </c>
      <c r="Q5" s="4">
        <v>537500</v>
      </c>
      <c r="R5" s="5">
        <v>3.9699999999999999E-2</v>
      </c>
      <c r="S5" s="4">
        <v>1555500</v>
      </c>
      <c r="T5" s="4">
        <f t="shared" si="2"/>
        <v>843530</v>
      </c>
      <c r="U5" s="4">
        <f t="shared" si="3"/>
        <v>480400</v>
      </c>
      <c r="V5" s="5">
        <v>5.8299999999999998E-2</v>
      </c>
    </row>
    <row r="6" spans="1:22" x14ac:dyDescent="0.2">
      <c r="A6" s="16" t="s">
        <v>354</v>
      </c>
      <c r="B6" s="4">
        <v>12300</v>
      </c>
      <c r="C6" s="4">
        <v>218100</v>
      </c>
      <c r="D6" s="4">
        <v>-205800</v>
      </c>
      <c r="E6" s="4">
        <v>-8469220000</v>
      </c>
      <c r="F6" s="4">
        <f t="shared" si="0"/>
        <v>29008347501</v>
      </c>
      <c r="K6">
        <f t="shared" si="1"/>
        <v>71125000</v>
      </c>
      <c r="L6" s="4">
        <v>341</v>
      </c>
      <c r="M6" s="4">
        <v>854</v>
      </c>
      <c r="N6" s="4">
        <v>23</v>
      </c>
      <c r="O6" s="4">
        <v>86</v>
      </c>
      <c r="P6" s="4">
        <v>335800</v>
      </c>
      <c r="Q6" s="4">
        <v>904900</v>
      </c>
      <c r="R6" s="5">
        <v>-3.0899999999999997E-2</v>
      </c>
      <c r="S6" s="4">
        <v>1243800</v>
      </c>
      <c r="T6" s="4">
        <f t="shared" si="2"/>
        <v>809790</v>
      </c>
      <c r="U6" s="4">
        <f t="shared" si="3"/>
        <v>480400</v>
      </c>
      <c r="V6" s="5">
        <v>3.2400000000000005E-2</v>
      </c>
    </row>
    <row r="7" spans="1:22" x14ac:dyDescent="0.2">
      <c r="A7" s="16" t="s">
        <v>353</v>
      </c>
      <c r="B7" s="4">
        <v>101300</v>
      </c>
      <c r="C7" s="4">
        <v>102300</v>
      </c>
      <c r="D7" s="4">
        <v>-1000</v>
      </c>
      <c r="E7" s="4">
        <v>-46130000</v>
      </c>
      <c r="F7" s="4">
        <f t="shared" si="0"/>
        <v>37477567501</v>
      </c>
      <c r="K7">
        <f t="shared" si="1"/>
        <v>71125000</v>
      </c>
      <c r="L7" s="4">
        <v>598</v>
      </c>
      <c r="M7" s="4">
        <v>599</v>
      </c>
      <c r="N7" s="4">
        <v>42</v>
      </c>
      <c r="O7" s="4">
        <v>48</v>
      </c>
      <c r="P7" s="4">
        <v>551000</v>
      </c>
      <c r="Q7" s="4">
        <v>562100</v>
      </c>
      <c r="R7" s="5">
        <v>3.1E-2</v>
      </c>
      <c r="S7" s="4">
        <v>1157300</v>
      </c>
      <c r="T7" s="4">
        <f t="shared" si="2"/>
        <v>813090</v>
      </c>
      <c r="U7" s="4">
        <f t="shared" si="3"/>
        <v>480400</v>
      </c>
      <c r="V7" s="5">
        <v>2.8399999999999998E-2</v>
      </c>
    </row>
    <row r="8" spans="1:22" x14ac:dyDescent="0.2">
      <c r="A8" s="16" t="s">
        <v>352</v>
      </c>
      <c r="B8" s="4">
        <v>70200</v>
      </c>
      <c r="C8" s="4">
        <v>149800</v>
      </c>
      <c r="D8" s="4">
        <v>-79600</v>
      </c>
      <c r="E8" s="4">
        <v>-3191310000</v>
      </c>
      <c r="F8" s="4">
        <f t="shared" si="0"/>
        <v>37523697501</v>
      </c>
      <c r="K8">
        <f t="shared" si="1"/>
        <v>71125000</v>
      </c>
      <c r="L8" s="4">
        <v>651</v>
      </c>
      <c r="M8" s="4">
        <v>460</v>
      </c>
      <c r="N8" s="4">
        <v>37</v>
      </c>
      <c r="O8" s="4">
        <v>45</v>
      </c>
      <c r="P8" s="4">
        <v>489000</v>
      </c>
      <c r="Q8" s="4">
        <v>467300</v>
      </c>
      <c r="R8" s="5">
        <v>2.7999999999999997E-2</v>
      </c>
      <c r="S8" s="4">
        <v>988100</v>
      </c>
      <c r="T8" s="4">
        <f t="shared" si="2"/>
        <v>910840</v>
      </c>
      <c r="U8" s="4">
        <f t="shared" si="3"/>
        <v>480400</v>
      </c>
      <c r="V8" s="5">
        <v>5.8600000000000006E-2</v>
      </c>
    </row>
    <row r="9" spans="1:22" x14ac:dyDescent="0.2">
      <c r="A9" s="16" t="s">
        <v>351</v>
      </c>
      <c r="B9" s="4">
        <v>36500</v>
      </c>
      <c r="C9" s="4">
        <v>53300</v>
      </c>
      <c r="D9" s="4">
        <v>-16800</v>
      </c>
      <c r="E9" s="4">
        <v>-653440000</v>
      </c>
      <c r="F9" s="4">
        <f t="shared" si="0"/>
        <v>40715007501</v>
      </c>
      <c r="K9">
        <f t="shared" si="1"/>
        <v>71125000</v>
      </c>
      <c r="L9" s="4">
        <v>319</v>
      </c>
      <c r="M9" s="4">
        <v>272</v>
      </c>
      <c r="N9" s="4">
        <v>24</v>
      </c>
      <c r="O9" s="4">
        <v>20</v>
      </c>
      <c r="P9" s="4">
        <v>227000</v>
      </c>
      <c r="Q9" s="4">
        <v>210100</v>
      </c>
      <c r="R9" s="5">
        <v>2.0799999999999999E-2</v>
      </c>
      <c r="S9" s="4">
        <v>480400</v>
      </c>
      <c r="T9" s="4">
        <f t="shared" si="2"/>
        <v>999430</v>
      </c>
      <c r="U9" s="4">
        <f t="shared" si="3"/>
        <v>591700</v>
      </c>
      <c r="V9" s="5">
        <v>2.3E-2</v>
      </c>
    </row>
    <row r="10" spans="1:22" x14ac:dyDescent="0.2">
      <c r="A10" s="16" t="s">
        <v>350</v>
      </c>
      <c r="B10" s="4">
        <v>155400</v>
      </c>
      <c r="C10" s="4">
        <v>97300</v>
      </c>
      <c r="D10" s="4">
        <v>58100</v>
      </c>
      <c r="E10" s="4">
        <v>2240823009</v>
      </c>
      <c r="F10" s="4">
        <f t="shared" si="0"/>
        <v>41368447501</v>
      </c>
      <c r="K10">
        <f t="shared" si="1"/>
        <v>71125000</v>
      </c>
      <c r="L10" s="4">
        <v>501</v>
      </c>
      <c r="M10" s="4">
        <v>358</v>
      </c>
      <c r="N10" s="4">
        <v>36</v>
      </c>
      <c r="O10" s="4">
        <v>31</v>
      </c>
      <c r="P10" s="4">
        <v>413600</v>
      </c>
      <c r="Q10" s="4">
        <v>325000</v>
      </c>
      <c r="R10" s="5">
        <v>1.4499999999999999E-2</v>
      </c>
      <c r="S10" s="4">
        <v>773300</v>
      </c>
      <c r="T10" s="4">
        <f t="shared" si="2"/>
        <v>1001150</v>
      </c>
      <c r="U10" s="4">
        <f t="shared" si="3"/>
        <v>591700</v>
      </c>
      <c r="V10" s="5">
        <v>2.5699999999999997E-2</v>
      </c>
    </row>
    <row r="11" spans="1:22" x14ac:dyDescent="0.2">
      <c r="A11" s="16" t="s">
        <v>349</v>
      </c>
      <c r="B11" s="4">
        <v>200000</v>
      </c>
      <c r="C11" s="4">
        <v>2900</v>
      </c>
      <c r="D11" s="4">
        <v>197100</v>
      </c>
      <c r="E11" s="4">
        <v>7457730000</v>
      </c>
      <c r="F11" s="4">
        <f t="shared" si="0"/>
        <v>39127624492</v>
      </c>
      <c r="K11">
        <f t="shared" si="1"/>
        <v>71125000</v>
      </c>
      <c r="L11" s="4">
        <v>326</v>
      </c>
      <c r="M11" s="4">
        <v>230</v>
      </c>
      <c r="N11" s="4">
        <v>42</v>
      </c>
      <c r="O11" s="4">
        <v>19</v>
      </c>
      <c r="P11" s="4">
        <v>360600</v>
      </c>
      <c r="Q11" s="4">
        <v>207500</v>
      </c>
      <c r="R11" s="5">
        <v>9.3999999999999986E-3</v>
      </c>
      <c r="S11" s="4">
        <v>591700</v>
      </c>
      <c r="T11" s="4">
        <f t="shared" si="2"/>
        <v>1083880</v>
      </c>
      <c r="U11" s="4">
        <f t="shared" si="3"/>
        <v>769700</v>
      </c>
      <c r="V11" s="5">
        <v>1.06E-2</v>
      </c>
    </row>
    <row r="12" spans="1:22" x14ac:dyDescent="0.2">
      <c r="A12" s="16" t="s">
        <v>348</v>
      </c>
      <c r="B12" s="4">
        <v>220300</v>
      </c>
      <c r="C12" s="4">
        <v>400</v>
      </c>
      <c r="D12" s="4">
        <v>219900</v>
      </c>
      <c r="E12" s="4">
        <v>8246020000</v>
      </c>
      <c r="F12" s="4">
        <f t="shared" ref="F12:F38" si="4">E12+F13</f>
        <v>31669894492</v>
      </c>
      <c r="K12">
        <f t="shared" ref="K12:K38" si="5">K13+J12</f>
        <v>71125000</v>
      </c>
      <c r="L12" s="4">
        <v>399</v>
      </c>
      <c r="M12" s="4">
        <v>171</v>
      </c>
      <c r="N12" s="4">
        <v>48</v>
      </c>
      <c r="O12" s="4">
        <v>14</v>
      </c>
      <c r="P12" s="4">
        <v>462500</v>
      </c>
      <c r="Q12" s="4">
        <v>182800</v>
      </c>
      <c r="R12" s="5">
        <v>2.8799999999999999E-2</v>
      </c>
      <c r="S12" s="4">
        <v>769700</v>
      </c>
      <c r="T12" s="4">
        <f t="shared" si="2"/>
        <v>1143930</v>
      </c>
      <c r="U12" s="4">
        <f t="shared" ref="U12:U38" si="6">MIN(S13:S17)</f>
        <v>774800</v>
      </c>
      <c r="V12" s="5">
        <v>3.44E-2</v>
      </c>
    </row>
    <row r="13" spans="1:22" x14ac:dyDescent="0.2">
      <c r="A13" s="16" t="s">
        <v>347</v>
      </c>
      <c r="B13" s="4">
        <v>5100</v>
      </c>
      <c r="C13" s="4">
        <v>176100</v>
      </c>
      <c r="D13" s="4">
        <v>-171000</v>
      </c>
      <c r="E13" s="4">
        <v>-6293100000</v>
      </c>
      <c r="F13" s="4">
        <f t="shared" si="4"/>
        <v>23423874492</v>
      </c>
      <c r="K13">
        <f t="shared" si="5"/>
        <v>71125000</v>
      </c>
      <c r="L13" s="4">
        <v>333</v>
      </c>
      <c r="M13" s="4">
        <v>571</v>
      </c>
      <c r="N13" s="4">
        <v>22</v>
      </c>
      <c r="O13" s="4">
        <v>49</v>
      </c>
      <c r="P13" s="4">
        <v>266700</v>
      </c>
      <c r="Q13" s="4">
        <v>582200</v>
      </c>
      <c r="R13" s="5">
        <v>-2.0499999999999997E-2</v>
      </c>
      <c r="S13" s="4">
        <v>869700</v>
      </c>
      <c r="T13" s="4">
        <f t="shared" si="2"/>
        <v>1146510</v>
      </c>
      <c r="U13" s="4">
        <f t="shared" si="6"/>
        <v>774800</v>
      </c>
      <c r="V13" s="5">
        <v>2.9399999999999999E-2</v>
      </c>
    </row>
    <row r="14" spans="1:22" x14ac:dyDescent="0.2">
      <c r="A14" s="16" t="s">
        <v>340</v>
      </c>
      <c r="B14" s="4">
        <v>9200</v>
      </c>
      <c r="C14" s="4">
        <v>144400</v>
      </c>
      <c r="D14" s="4">
        <v>-135200</v>
      </c>
      <c r="E14" s="4">
        <v>-5044660000</v>
      </c>
      <c r="F14" s="4">
        <f t="shared" si="4"/>
        <v>29716974492</v>
      </c>
      <c r="K14">
        <f t="shared" si="5"/>
        <v>71125000</v>
      </c>
      <c r="L14" s="4">
        <v>259</v>
      </c>
      <c r="M14" s="4">
        <v>621</v>
      </c>
      <c r="N14" s="4">
        <v>15</v>
      </c>
      <c r="O14" s="4">
        <v>61</v>
      </c>
      <c r="P14" s="4">
        <v>180600</v>
      </c>
      <c r="Q14" s="4">
        <v>580400</v>
      </c>
      <c r="R14" s="5">
        <v>-6.7000000000000002E-3</v>
      </c>
      <c r="S14" s="4">
        <v>786500</v>
      </c>
      <c r="T14" s="4">
        <f t="shared" si="2"/>
        <v>1163470</v>
      </c>
      <c r="U14" s="4">
        <f t="shared" si="6"/>
        <v>774800</v>
      </c>
      <c r="V14" s="5">
        <v>2.12E-2</v>
      </c>
    </row>
    <row r="15" spans="1:22" x14ac:dyDescent="0.2">
      <c r="A15" s="16" t="s">
        <v>339</v>
      </c>
      <c r="B15" s="4">
        <v>37000</v>
      </c>
      <c r="C15" s="4">
        <v>133800</v>
      </c>
      <c r="D15" s="4">
        <v>-96800</v>
      </c>
      <c r="E15" s="4">
        <v>-3663530000</v>
      </c>
      <c r="F15" s="4">
        <f t="shared" si="4"/>
        <v>34761634492</v>
      </c>
      <c r="G15" s="4">
        <v>0</v>
      </c>
      <c r="H15" s="4">
        <v>0</v>
      </c>
      <c r="I15" s="4">
        <v>0</v>
      </c>
      <c r="J15" s="4">
        <v>71125000</v>
      </c>
      <c r="K15">
        <f t="shared" si="5"/>
        <v>71125000</v>
      </c>
      <c r="L15" s="4">
        <v>353</v>
      </c>
      <c r="M15" s="4">
        <v>346</v>
      </c>
      <c r="N15" s="4">
        <v>28</v>
      </c>
      <c r="O15" s="4">
        <v>33</v>
      </c>
      <c r="P15" s="4">
        <v>364700</v>
      </c>
      <c r="Q15" s="4">
        <v>409200</v>
      </c>
      <c r="R15" s="5">
        <v>4.0999999999999995E-3</v>
      </c>
      <c r="S15" s="4">
        <v>774800</v>
      </c>
      <c r="T15" s="4">
        <f t="shared" si="2"/>
        <v>1174020</v>
      </c>
      <c r="U15" s="4">
        <f t="shared" si="6"/>
        <v>790500</v>
      </c>
      <c r="V15" s="5">
        <v>1.5800000000000002E-2</v>
      </c>
    </row>
    <row r="16" spans="1:22" x14ac:dyDescent="0.2">
      <c r="A16" s="16" t="s">
        <v>338</v>
      </c>
      <c r="B16" s="4">
        <v>25300</v>
      </c>
      <c r="C16" s="4">
        <v>70900</v>
      </c>
      <c r="D16" s="4">
        <v>-45600</v>
      </c>
      <c r="E16" s="4">
        <v>-1697920000</v>
      </c>
      <c r="F16" s="4">
        <f t="shared" si="4"/>
        <v>38425164492</v>
      </c>
      <c r="K16">
        <f t="shared" si="5"/>
        <v>0</v>
      </c>
      <c r="L16" s="4">
        <v>388</v>
      </c>
      <c r="M16" s="4">
        <v>318</v>
      </c>
      <c r="N16" s="4">
        <v>39</v>
      </c>
      <c r="O16" s="4">
        <v>50</v>
      </c>
      <c r="P16" s="4">
        <v>465000</v>
      </c>
      <c r="Q16" s="4">
        <v>438200</v>
      </c>
      <c r="R16" s="5">
        <v>4.0999999999999995E-3</v>
      </c>
      <c r="S16" s="4">
        <v>906400</v>
      </c>
      <c r="T16" s="4">
        <f t="shared" si="2"/>
        <v>1218340</v>
      </c>
      <c r="U16" s="4">
        <f t="shared" si="6"/>
        <v>790500</v>
      </c>
      <c r="V16" s="5">
        <v>2.0099999999999996E-2</v>
      </c>
    </row>
    <row r="17" spans="1:22" x14ac:dyDescent="0.2">
      <c r="A17" s="16" t="s">
        <v>337</v>
      </c>
      <c r="B17" s="4">
        <v>396400</v>
      </c>
      <c r="C17" s="4">
        <v>8200</v>
      </c>
      <c r="D17" s="4">
        <v>388200</v>
      </c>
      <c r="E17" s="4">
        <v>14270490000</v>
      </c>
      <c r="F17" s="4">
        <f t="shared" si="4"/>
        <v>40123084492</v>
      </c>
      <c r="K17">
        <f t="shared" si="5"/>
        <v>0</v>
      </c>
      <c r="L17" s="4">
        <v>700</v>
      </c>
      <c r="M17" s="4">
        <v>417</v>
      </c>
      <c r="N17" s="4">
        <v>68</v>
      </c>
      <c r="O17" s="4">
        <v>37</v>
      </c>
      <c r="P17" s="4">
        <v>757500</v>
      </c>
      <c r="Q17" s="4">
        <v>437800</v>
      </c>
      <c r="R17" s="5">
        <v>3.9100000000000003E-2</v>
      </c>
      <c r="S17" s="4">
        <v>1190300</v>
      </c>
      <c r="T17" s="4">
        <f t="shared" si="2"/>
        <v>1234120</v>
      </c>
      <c r="U17" s="4">
        <f t="shared" si="6"/>
        <v>790500</v>
      </c>
      <c r="V17" s="5">
        <v>3.49E-2</v>
      </c>
    </row>
    <row r="18" spans="1:22" x14ac:dyDescent="0.2">
      <c r="A18" s="16" t="s">
        <v>336</v>
      </c>
      <c r="B18" s="4">
        <v>217400</v>
      </c>
      <c r="C18" s="4">
        <v>246900</v>
      </c>
      <c r="D18" s="4">
        <v>-29500</v>
      </c>
      <c r="E18" s="4">
        <v>-1284450000</v>
      </c>
      <c r="F18" s="4">
        <f t="shared" si="4"/>
        <v>25852594492</v>
      </c>
      <c r="K18">
        <f t="shared" si="5"/>
        <v>0</v>
      </c>
      <c r="L18" s="4">
        <v>677</v>
      </c>
      <c r="M18" s="4">
        <v>1031</v>
      </c>
      <c r="N18" s="4">
        <v>60</v>
      </c>
      <c r="O18" s="4">
        <v>107</v>
      </c>
      <c r="P18" s="4">
        <v>692900</v>
      </c>
      <c r="Q18" s="4">
        <v>1199900</v>
      </c>
      <c r="R18" s="5">
        <v>-1.95E-2</v>
      </c>
      <c r="S18" s="4">
        <v>1965600</v>
      </c>
      <c r="T18" s="4">
        <f t="shared" si="2"/>
        <v>1299900</v>
      </c>
      <c r="U18" s="4">
        <f t="shared" si="6"/>
        <v>790500</v>
      </c>
      <c r="V18" s="5">
        <v>9.3399999999999997E-2</v>
      </c>
    </row>
    <row r="19" spans="1:22" x14ac:dyDescent="0.2">
      <c r="A19" s="16" t="s">
        <v>335</v>
      </c>
      <c r="B19" s="4">
        <v>153800</v>
      </c>
      <c r="C19" s="4">
        <v>172000</v>
      </c>
      <c r="D19" s="4">
        <v>-18200</v>
      </c>
      <c r="E19" s="4">
        <v>-678020000</v>
      </c>
      <c r="F19" s="4">
        <f t="shared" si="4"/>
        <v>27137044492</v>
      </c>
      <c r="K19">
        <f t="shared" si="5"/>
        <v>0</v>
      </c>
      <c r="L19" s="4">
        <v>781</v>
      </c>
      <c r="M19" s="4">
        <v>544</v>
      </c>
      <c r="N19" s="4">
        <v>73</v>
      </c>
      <c r="O19" s="4">
        <v>61</v>
      </c>
      <c r="P19" s="4">
        <v>741500</v>
      </c>
      <c r="Q19" s="4">
        <v>606600</v>
      </c>
      <c r="R19" s="5">
        <v>2.6699999999999998E-2</v>
      </c>
      <c r="S19" s="4">
        <v>1366300</v>
      </c>
      <c r="T19" s="4">
        <f t="shared" si="2"/>
        <v>1265390</v>
      </c>
      <c r="U19" s="4">
        <f t="shared" si="6"/>
        <v>790500</v>
      </c>
      <c r="V19" s="5">
        <v>5.0700000000000002E-2</v>
      </c>
    </row>
    <row r="20" spans="1:22" x14ac:dyDescent="0.2">
      <c r="A20" s="16" t="s">
        <v>334</v>
      </c>
      <c r="B20" s="4">
        <v>26700</v>
      </c>
      <c r="C20" s="4">
        <v>18200</v>
      </c>
      <c r="D20" s="4">
        <v>8500</v>
      </c>
      <c r="E20" s="4">
        <v>291460000</v>
      </c>
      <c r="F20" s="4">
        <f t="shared" si="4"/>
        <v>27815064492</v>
      </c>
      <c r="K20">
        <f t="shared" si="5"/>
        <v>0</v>
      </c>
      <c r="L20" s="4">
        <v>529</v>
      </c>
      <c r="M20" s="4">
        <v>423</v>
      </c>
      <c r="N20" s="4">
        <v>27</v>
      </c>
      <c r="O20" s="4">
        <v>42</v>
      </c>
      <c r="P20" s="4">
        <v>340700</v>
      </c>
      <c r="Q20" s="4">
        <v>411800</v>
      </c>
      <c r="R20" s="5">
        <v>1.29E-2</v>
      </c>
      <c r="S20" s="4">
        <v>790500</v>
      </c>
      <c r="T20" s="4">
        <f t="shared" si="2"/>
        <v>1340870</v>
      </c>
      <c r="U20" s="4">
        <f t="shared" si="6"/>
        <v>880300</v>
      </c>
      <c r="V20" s="5">
        <v>3.0699999999999998E-2</v>
      </c>
    </row>
    <row r="21" spans="1:22" x14ac:dyDescent="0.2">
      <c r="A21" s="16" t="s">
        <v>333</v>
      </c>
      <c r="B21" s="4">
        <v>178500</v>
      </c>
      <c r="C21" s="4">
        <v>12400</v>
      </c>
      <c r="D21" s="4">
        <v>166100</v>
      </c>
      <c r="E21" s="4">
        <v>5851150000</v>
      </c>
      <c r="F21" s="4">
        <f t="shared" si="4"/>
        <v>27523604492</v>
      </c>
      <c r="K21">
        <f t="shared" si="5"/>
        <v>0</v>
      </c>
      <c r="L21" s="4">
        <v>750</v>
      </c>
      <c r="M21" s="4">
        <v>552</v>
      </c>
      <c r="N21" s="4">
        <v>62</v>
      </c>
      <c r="O21" s="4">
        <v>46</v>
      </c>
      <c r="P21" s="4">
        <v>749100</v>
      </c>
      <c r="Q21" s="4">
        <v>667400</v>
      </c>
      <c r="R21" s="5">
        <v>3.39E-2</v>
      </c>
      <c r="S21" s="4">
        <v>1419000</v>
      </c>
      <c r="T21" s="4">
        <f t="shared" si="2"/>
        <v>1305370</v>
      </c>
      <c r="U21" s="4">
        <f t="shared" si="6"/>
        <v>880300</v>
      </c>
      <c r="V21" s="5">
        <v>3.9199999999999999E-2</v>
      </c>
    </row>
    <row r="22" spans="1:22" x14ac:dyDescent="0.2">
      <c r="A22" s="16" t="s">
        <v>332</v>
      </c>
      <c r="B22" s="4">
        <v>317400</v>
      </c>
      <c r="C22" s="4">
        <v>67555</v>
      </c>
      <c r="D22" s="4">
        <v>249845</v>
      </c>
      <c r="E22" s="4">
        <v>8438710000</v>
      </c>
      <c r="F22" s="4">
        <f t="shared" si="4"/>
        <v>21672454492</v>
      </c>
      <c r="K22">
        <f t="shared" si="5"/>
        <v>0</v>
      </c>
      <c r="L22" s="4">
        <v>630</v>
      </c>
      <c r="M22" s="4">
        <v>492</v>
      </c>
      <c r="N22" s="4">
        <v>69</v>
      </c>
      <c r="O22" s="4">
        <v>36</v>
      </c>
      <c r="P22" s="4">
        <v>796100</v>
      </c>
      <c r="Q22" s="4">
        <v>507800</v>
      </c>
      <c r="R22" s="5">
        <v>2.1099999999999997E-2</v>
      </c>
      <c r="S22" s="4">
        <v>1370200</v>
      </c>
      <c r="T22" s="4">
        <f t="shared" si="2"/>
        <v>1427810</v>
      </c>
      <c r="U22" s="4">
        <f t="shared" si="6"/>
        <v>880300</v>
      </c>
      <c r="V22" s="5">
        <v>4.0899999999999999E-2</v>
      </c>
    </row>
    <row r="23" spans="1:22" x14ac:dyDescent="0.2">
      <c r="A23" s="16" t="s">
        <v>331</v>
      </c>
      <c r="B23" s="4">
        <v>10800</v>
      </c>
      <c r="C23" s="4">
        <v>1200</v>
      </c>
      <c r="D23" s="4">
        <v>9600</v>
      </c>
      <c r="E23" s="4">
        <v>321590000</v>
      </c>
      <c r="F23" s="4">
        <f t="shared" si="4"/>
        <v>13233744492</v>
      </c>
      <c r="K23">
        <f t="shared" si="5"/>
        <v>0</v>
      </c>
      <c r="L23" s="4">
        <v>299</v>
      </c>
      <c r="M23" s="4">
        <v>397</v>
      </c>
      <c r="N23" s="4">
        <v>46</v>
      </c>
      <c r="O23" s="4">
        <v>50</v>
      </c>
      <c r="P23" s="4">
        <v>372600</v>
      </c>
      <c r="Q23" s="4">
        <v>487400</v>
      </c>
      <c r="R23" s="5">
        <v>-6.0000000000000001E-3</v>
      </c>
      <c r="S23" s="4">
        <v>895500</v>
      </c>
      <c r="T23" s="4">
        <f t="shared" si="2"/>
        <v>1413610</v>
      </c>
      <c r="U23" s="4">
        <f t="shared" si="6"/>
        <v>880300</v>
      </c>
      <c r="V23" s="5">
        <v>2.6699999999999998E-2</v>
      </c>
    </row>
    <row r="24" spans="1:22" x14ac:dyDescent="0.2">
      <c r="A24" s="16" t="s">
        <v>330</v>
      </c>
      <c r="B24" s="4">
        <v>9900</v>
      </c>
      <c r="C24" s="4">
        <v>16300</v>
      </c>
      <c r="D24" s="4">
        <v>-6400</v>
      </c>
      <c r="E24" s="4">
        <v>-211920000</v>
      </c>
      <c r="F24" s="4">
        <f t="shared" si="4"/>
        <v>12912154492</v>
      </c>
      <c r="K24">
        <f t="shared" si="5"/>
        <v>0</v>
      </c>
      <c r="L24" s="4">
        <v>270</v>
      </c>
      <c r="M24" s="4">
        <v>433</v>
      </c>
      <c r="N24" s="4">
        <v>38</v>
      </c>
      <c r="O24" s="4">
        <v>60</v>
      </c>
      <c r="P24" s="4">
        <v>407800</v>
      </c>
      <c r="Q24" s="4">
        <v>548300</v>
      </c>
      <c r="R24" s="5">
        <v>0</v>
      </c>
      <c r="S24" s="4">
        <v>956100</v>
      </c>
      <c r="T24" s="4">
        <f t="shared" si="2"/>
        <v>1441520</v>
      </c>
      <c r="U24" s="4">
        <f t="shared" si="6"/>
        <v>880300</v>
      </c>
      <c r="V24" s="5">
        <v>2.23E-2</v>
      </c>
    </row>
    <row r="25" spans="1:22" x14ac:dyDescent="0.2">
      <c r="A25" s="16" t="s">
        <v>329</v>
      </c>
      <c r="B25" s="4">
        <v>19300</v>
      </c>
      <c r="C25" s="4">
        <v>49800</v>
      </c>
      <c r="D25" s="4">
        <v>-30500</v>
      </c>
      <c r="E25" s="4">
        <v>-998800000</v>
      </c>
      <c r="F25" s="4">
        <f t="shared" si="4"/>
        <v>13124074492</v>
      </c>
      <c r="K25">
        <f t="shared" si="5"/>
        <v>0</v>
      </c>
      <c r="L25" s="4">
        <v>351</v>
      </c>
      <c r="M25" s="4">
        <v>386</v>
      </c>
      <c r="N25" s="4">
        <v>36</v>
      </c>
      <c r="O25" s="4">
        <v>31</v>
      </c>
      <c r="P25" s="4">
        <v>467700</v>
      </c>
      <c r="Q25" s="4">
        <v>395600</v>
      </c>
      <c r="R25" s="5">
        <v>1.83E-2</v>
      </c>
      <c r="S25" s="4">
        <v>880300</v>
      </c>
      <c r="T25" s="4">
        <f t="shared" si="2"/>
        <v>1505830</v>
      </c>
      <c r="U25" s="4">
        <f t="shared" si="6"/>
        <v>1021200</v>
      </c>
      <c r="V25" s="5">
        <v>2.2400000000000003E-2</v>
      </c>
    </row>
    <row r="26" spans="1:22" x14ac:dyDescent="0.2">
      <c r="A26" s="16" t="s">
        <v>328</v>
      </c>
      <c r="B26" s="4">
        <v>8400</v>
      </c>
      <c r="C26" s="4">
        <v>12900</v>
      </c>
      <c r="D26" s="4">
        <v>-4500</v>
      </c>
      <c r="E26" s="4">
        <v>-152310000</v>
      </c>
      <c r="F26" s="4">
        <f t="shared" si="4"/>
        <v>14122874492</v>
      </c>
      <c r="K26">
        <f t="shared" si="5"/>
        <v>0</v>
      </c>
      <c r="L26" s="4">
        <v>321</v>
      </c>
      <c r="M26" s="4">
        <v>736</v>
      </c>
      <c r="N26" s="4">
        <v>18</v>
      </c>
      <c r="O26" s="4">
        <v>56</v>
      </c>
      <c r="P26" s="4">
        <v>279300</v>
      </c>
      <c r="Q26" s="4">
        <v>710700</v>
      </c>
      <c r="R26" s="5">
        <v>-2.12E-2</v>
      </c>
      <c r="S26" s="4">
        <v>1349600</v>
      </c>
      <c r="T26" s="4">
        <f t="shared" si="2"/>
        <v>1456710</v>
      </c>
      <c r="U26" s="4">
        <f t="shared" si="6"/>
        <v>1021200</v>
      </c>
      <c r="V26" s="5">
        <v>2.9500000000000002E-2</v>
      </c>
    </row>
    <row r="27" spans="1:22" x14ac:dyDescent="0.2">
      <c r="A27" s="16" t="s">
        <v>327</v>
      </c>
      <c r="B27" s="4">
        <v>3100</v>
      </c>
      <c r="C27" s="4">
        <v>65100</v>
      </c>
      <c r="D27" s="4">
        <v>-62000</v>
      </c>
      <c r="E27" s="4">
        <v>-2081860000</v>
      </c>
      <c r="F27" s="4">
        <f t="shared" si="4"/>
        <v>14275184492</v>
      </c>
      <c r="K27">
        <f t="shared" si="5"/>
        <v>0</v>
      </c>
      <c r="L27" s="4">
        <v>332</v>
      </c>
      <c r="M27" s="4">
        <v>663</v>
      </c>
      <c r="N27" s="4">
        <v>33</v>
      </c>
      <c r="O27" s="4">
        <v>79</v>
      </c>
      <c r="P27" s="4">
        <v>520500</v>
      </c>
      <c r="Q27" s="4">
        <v>818600</v>
      </c>
      <c r="R27" s="5">
        <v>-5.8999999999999999E-3</v>
      </c>
      <c r="S27" s="4">
        <v>1348100</v>
      </c>
      <c r="T27" s="4">
        <f t="shared" si="2"/>
        <v>1383330</v>
      </c>
      <c r="U27" s="4">
        <f t="shared" si="6"/>
        <v>1021200</v>
      </c>
      <c r="V27" s="5">
        <v>1.77E-2</v>
      </c>
    </row>
    <row r="28" spans="1:22" x14ac:dyDescent="0.2">
      <c r="A28" s="16" t="s">
        <v>326</v>
      </c>
      <c r="B28" s="4">
        <v>107100</v>
      </c>
      <c r="C28" s="4">
        <v>55800</v>
      </c>
      <c r="D28" s="4">
        <v>51300</v>
      </c>
      <c r="E28" s="4">
        <v>1741680000</v>
      </c>
      <c r="F28" s="4">
        <f t="shared" si="4"/>
        <v>16357044492</v>
      </c>
      <c r="K28">
        <f t="shared" si="5"/>
        <v>0</v>
      </c>
      <c r="L28" s="4">
        <v>880</v>
      </c>
      <c r="M28" s="4">
        <v>819</v>
      </c>
      <c r="N28" s="4">
        <v>91</v>
      </c>
      <c r="O28" s="4">
        <v>106</v>
      </c>
      <c r="P28" s="4">
        <v>1157000</v>
      </c>
      <c r="Q28" s="4">
        <v>1173200</v>
      </c>
      <c r="R28" s="5">
        <v>1.2E-2</v>
      </c>
      <c r="S28" s="4">
        <v>2623400</v>
      </c>
      <c r="T28" s="4">
        <f t="shared" si="2"/>
        <v>1297460</v>
      </c>
      <c r="U28" s="4">
        <f t="shared" si="6"/>
        <v>753500</v>
      </c>
      <c r="V28" s="5">
        <v>3.8800000000000001E-2</v>
      </c>
    </row>
    <row r="29" spans="1:22" x14ac:dyDescent="0.2">
      <c r="A29" s="16" t="s">
        <v>325</v>
      </c>
      <c r="B29" s="4">
        <v>0</v>
      </c>
      <c r="C29" s="4">
        <v>218200</v>
      </c>
      <c r="D29" s="4">
        <v>-218200</v>
      </c>
      <c r="E29" s="4">
        <v>-7323510000</v>
      </c>
      <c r="F29" s="4">
        <f t="shared" si="4"/>
        <v>14615364492</v>
      </c>
      <c r="K29">
        <f t="shared" si="5"/>
        <v>0</v>
      </c>
      <c r="L29" s="4">
        <v>307</v>
      </c>
      <c r="M29" s="4">
        <v>562</v>
      </c>
      <c r="N29" s="4">
        <v>20</v>
      </c>
      <c r="O29" s="4">
        <v>64</v>
      </c>
      <c r="P29" s="4">
        <v>247100</v>
      </c>
      <c r="Q29" s="4">
        <v>693900</v>
      </c>
      <c r="R29" s="5">
        <v>-8.8999999999999999E-3</v>
      </c>
      <c r="S29" s="4">
        <v>1021200</v>
      </c>
      <c r="T29" s="4">
        <f t="shared" si="2"/>
        <v>1311730</v>
      </c>
      <c r="U29" s="4">
        <f t="shared" si="6"/>
        <v>753500</v>
      </c>
      <c r="V29" s="5">
        <v>2.06E-2</v>
      </c>
    </row>
    <row r="30" spans="1:22" x14ac:dyDescent="0.2">
      <c r="A30" s="16" t="s">
        <v>324</v>
      </c>
      <c r="B30" s="4">
        <v>65600</v>
      </c>
      <c r="C30" s="4">
        <v>7200</v>
      </c>
      <c r="D30" s="4">
        <v>58400</v>
      </c>
      <c r="E30" s="4">
        <v>1970600000</v>
      </c>
      <c r="F30" s="4">
        <f t="shared" si="4"/>
        <v>21938874492</v>
      </c>
      <c r="K30">
        <f t="shared" si="5"/>
        <v>0</v>
      </c>
      <c r="L30" s="4">
        <v>669</v>
      </c>
      <c r="M30" s="4">
        <v>653</v>
      </c>
      <c r="N30" s="4">
        <v>87</v>
      </c>
      <c r="O30" s="4">
        <v>58</v>
      </c>
      <c r="P30" s="4">
        <v>797100</v>
      </c>
      <c r="Q30" s="4">
        <v>706600</v>
      </c>
      <c r="R30" s="5">
        <v>6.0000000000000001E-3</v>
      </c>
      <c r="S30" s="4">
        <v>1545300</v>
      </c>
      <c r="T30" s="4">
        <f t="shared" si="2"/>
        <v>1243550</v>
      </c>
      <c r="U30" s="4">
        <f t="shared" si="6"/>
        <v>753500</v>
      </c>
      <c r="V30" s="5">
        <v>4.8799999999999996E-2</v>
      </c>
    </row>
    <row r="31" spans="1:22" x14ac:dyDescent="0.2">
      <c r="A31" s="16" t="s">
        <v>323</v>
      </c>
      <c r="B31" s="4">
        <v>53800</v>
      </c>
      <c r="C31" s="4">
        <v>24700</v>
      </c>
      <c r="D31" s="4">
        <v>29100</v>
      </c>
      <c r="E31" s="4">
        <v>978310000</v>
      </c>
      <c r="F31" s="4">
        <f t="shared" si="4"/>
        <v>19968274492</v>
      </c>
      <c r="K31">
        <f t="shared" si="5"/>
        <v>0</v>
      </c>
      <c r="L31" s="4">
        <v>383</v>
      </c>
      <c r="M31" s="4">
        <v>601</v>
      </c>
      <c r="N31" s="4">
        <v>37</v>
      </c>
      <c r="O31" s="4">
        <v>45</v>
      </c>
      <c r="P31" s="4">
        <v>460300</v>
      </c>
      <c r="Q31" s="4">
        <v>585400</v>
      </c>
      <c r="R31" s="5">
        <v>-1.49E-2</v>
      </c>
      <c r="S31" s="4">
        <v>1064000</v>
      </c>
      <c r="T31" s="4">
        <f t="shared" si="2"/>
        <v>1212930</v>
      </c>
      <c r="U31" s="4">
        <f t="shared" si="6"/>
        <v>753500</v>
      </c>
      <c r="V31" s="5">
        <v>2.2099999999999998E-2</v>
      </c>
    </row>
    <row r="32" spans="1:22" x14ac:dyDescent="0.2">
      <c r="A32" s="16" t="s">
        <v>322</v>
      </c>
      <c r="B32" s="4">
        <v>198900</v>
      </c>
      <c r="C32" s="4">
        <v>53200</v>
      </c>
      <c r="D32" s="4">
        <v>145700</v>
      </c>
      <c r="E32" s="4">
        <v>4798190000</v>
      </c>
      <c r="F32" s="4">
        <f t="shared" si="4"/>
        <v>18989964492</v>
      </c>
      <c r="K32">
        <f t="shared" si="5"/>
        <v>0</v>
      </c>
      <c r="L32" s="4">
        <v>1424</v>
      </c>
      <c r="M32" s="4">
        <v>657</v>
      </c>
      <c r="N32" s="4">
        <v>136</v>
      </c>
      <c r="O32" s="4">
        <v>52</v>
      </c>
      <c r="P32" s="4">
        <v>1647300</v>
      </c>
      <c r="Q32" s="4">
        <v>704900</v>
      </c>
      <c r="R32" s="5">
        <v>5.9200000000000003E-2</v>
      </c>
      <c r="S32" s="4">
        <v>2594600</v>
      </c>
      <c r="T32" s="4">
        <f t="shared" si="2"/>
        <v>1124360</v>
      </c>
      <c r="U32" s="4">
        <f t="shared" si="6"/>
        <v>614300</v>
      </c>
      <c r="V32" s="5">
        <v>5.8899999999999994E-2</v>
      </c>
    </row>
    <row r="33" spans="1:22" x14ac:dyDescent="0.2">
      <c r="A33" s="16" t="s">
        <v>321</v>
      </c>
      <c r="B33" s="4">
        <v>139200</v>
      </c>
      <c r="C33" s="4">
        <v>0</v>
      </c>
      <c r="D33" s="4">
        <v>139200</v>
      </c>
      <c r="E33" s="4">
        <v>4385440000</v>
      </c>
      <c r="F33" s="4">
        <f t="shared" si="4"/>
        <v>14191774492</v>
      </c>
      <c r="K33">
        <f t="shared" si="5"/>
        <v>0</v>
      </c>
      <c r="L33" s="4">
        <v>269</v>
      </c>
      <c r="M33" s="4">
        <v>321</v>
      </c>
      <c r="N33" s="4">
        <v>23</v>
      </c>
      <c r="O33" s="4">
        <v>28</v>
      </c>
      <c r="P33" s="4">
        <v>306800</v>
      </c>
      <c r="Q33" s="4">
        <v>340600</v>
      </c>
      <c r="R33" s="5">
        <v>2.23E-2</v>
      </c>
      <c r="S33" s="4">
        <v>753500</v>
      </c>
      <c r="T33" s="4">
        <f t="shared" si="2"/>
        <v>1145610</v>
      </c>
      <c r="U33" s="4">
        <f t="shared" si="6"/>
        <v>614300</v>
      </c>
      <c r="V33" s="5">
        <v>2.81E-2</v>
      </c>
    </row>
    <row r="34" spans="1:22" x14ac:dyDescent="0.2">
      <c r="A34" s="16" t="s">
        <v>320</v>
      </c>
      <c r="B34" s="4">
        <v>128900</v>
      </c>
      <c r="C34" s="4">
        <v>90500</v>
      </c>
      <c r="D34" s="4">
        <v>38400</v>
      </c>
      <c r="E34" s="4">
        <v>1228320000</v>
      </c>
      <c r="F34" s="4">
        <f t="shared" si="4"/>
        <v>9806334492</v>
      </c>
      <c r="K34">
        <f t="shared" si="5"/>
        <v>0</v>
      </c>
      <c r="L34" s="4">
        <v>310</v>
      </c>
      <c r="M34" s="4">
        <v>497</v>
      </c>
      <c r="N34" s="4">
        <v>29</v>
      </c>
      <c r="O34" s="4">
        <v>56</v>
      </c>
      <c r="P34" s="4">
        <v>535900</v>
      </c>
      <c r="Q34" s="4">
        <v>689300</v>
      </c>
      <c r="R34" s="5">
        <v>-2.5399999999999999E-2</v>
      </c>
      <c r="S34" s="4">
        <v>1235200</v>
      </c>
      <c r="T34" s="4">
        <f t="shared" si="2"/>
        <v>1206210</v>
      </c>
      <c r="U34" s="4">
        <f t="shared" si="6"/>
        <v>614300</v>
      </c>
      <c r="V34" s="5">
        <v>2.64E-2</v>
      </c>
    </row>
    <row r="35" spans="1:22" x14ac:dyDescent="0.2">
      <c r="A35" s="16" t="s">
        <v>319</v>
      </c>
      <c r="B35" s="4">
        <v>294700</v>
      </c>
      <c r="C35" s="4">
        <v>51900</v>
      </c>
      <c r="D35" s="4">
        <v>242800</v>
      </c>
      <c r="E35" s="4">
        <v>7786340000</v>
      </c>
      <c r="F35" s="4">
        <f t="shared" si="4"/>
        <v>8578014492</v>
      </c>
      <c r="K35">
        <f t="shared" si="5"/>
        <v>0</v>
      </c>
      <c r="L35" s="4">
        <v>654</v>
      </c>
      <c r="M35" s="4">
        <v>543</v>
      </c>
      <c r="N35" s="4">
        <v>56</v>
      </c>
      <c r="O35" s="4">
        <v>32</v>
      </c>
      <c r="P35" s="4">
        <v>928400</v>
      </c>
      <c r="Q35" s="4">
        <v>593200</v>
      </c>
      <c r="R35" s="5">
        <v>2.3900000000000001E-2</v>
      </c>
      <c r="S35" s="4">
        <v>1523400</v>
      </c>
      <c r="T35" s="4">
        <f t="shared" si="2"/>
        <v>1198790</v>
      </c>
      <c r="U35" s="4">
        <f t="shared" si="6"/>
        <v>614300</v>
      </c>
      <c r="V35" s="5">
        <v>4.8799999999999996E-2</v>
      </c>
    </row>
    <row r="36" spans="1:22" x14ac:dyDescent="0.2">
      <c r="A36" s="16" t="s">
        <v>318</v>
      </c>
      <c r="B36" s="4">
        <v>67500</v>
      </c>
      <c r="C36" s="4">
        <v>224200</v>
      </c>
      <c r="D36" s="4">
        <v>-156700</v>
      </c>
      <c r="E36" s="4">
        <v>-4942060000</v>
      </c>
      <c r="F36" s="4">
        <f t="shared" si="4"/>
        <v>791674492</v>
      </c>
      <c r="K36">
        <f t="shared" si="5"/>
        <v>0</v>
      </c>
      <c r="L36" s="4">
        <v>257</v>
      </c>
      <c r="M36" s="4">
        <v>517</v>
      </c>
      <c r="N36" s="4">
        <v>20</v>
      </c>
      <c r="O36" s="4">
        <v>25</v>
      </c>
      <c r="P36" s="4">
        <v>296000</v>
      </c>
      <c r="Q36" s="4">
        <v>529800</v>
      </c>
      <c r="R36" s="5">
        <v>-7.9000000000000008E-3</v>
      </c>
      <c r="S36" s="4">
        <v>858400</v>
      </c>
      <c r="T36" s="4">
        <f t="shared" si="2"/>
        <v>1200560</v>
      </c>
      <c r="U36" s="4">
        <f t="shared" si="6"/>
        <v>614300</v>
      </c>
      <c r="V36" s="5">
        <v>1.89E-2</v>
      </c>
    </row>
    <row r="37" spans="1:22" x14ac:dyDescent="0.2">
      <c r="A37" s="16" t="s">
        <v>317</v>
      </c>
      <c r="B37" s="4">
        <v>0</v>
      </c>
      <c r="C37" s="4">
        <v>6400</v>
      </c>
      <c r="D37" s="4">
        <v>-6400</v>
      </c>
      <c r="E37" s="4">
        <v>-204520000</v>
      </c>
      <c r="F37" s="4">
        <f t="shared" si="4"/>
        <v>5733734492</v>
      </c>
      <c r="K37">
        <f t="shared" si="5"/>
        <v>0</v>
      </c>
      <c r="L37" s="4">
        <v>203</v>
      </c>
      <c r="M37" s="4">
        <v>341</v>
      </c>
      <c r="N37" s="4">
        <v>11</v>
      </c>
      <c r="O37" s="4">
        <v>21</v>
      </c>
      <c r="P37" s="4">
        <v>211100</v>
      </c>
      <c r="Q37" s="4">
        <v>370600</v>
      </c>
      <c r="R37" s="5">
        <v>-6.3E-3</v>
      </c>
      <c r="S37" s="4">
        <v>614300</v>
      </c>
      <c r="T37" s="4">
        <f t="shared" si="2"/>
        <v>1246150</v>
      </c>
      <c r="U37" s="4">
        <f t="shared" si="6"/>
        <v>757800</v>
      </c>
      <c r="V37" s="5">
        <v>1.5600000000000001E-2</v>
      </c>
    </row>
    <row r="38" spans="1:22" x14ac:dyDescent="0.2">
      <c r="A38" s="16" t="s">
        <v>316</v>
      </c>
      <c r="B38" s="4">
        <v>95000</v>
      </c>
      <c r="C38" s="4">
        <v>9100</v>
      </c>
      <c r="D38" s="4">
        <v>85900</v>
      </c>
      <c r="E38" s="4">
        <v>2748760000</v>
      </c>
      <c r="F38" s="4">
        <f t="shared" si="4"/>
        <v>5938254492</v>
      </c>
      <c r="K38">
        <f t="shared" si="5"/>
        <v>0</v>
      </c>
      <c r="L38" s="4">
        <v>581</v>
      </c>
      <c r="M38" s="4">
        <v>455</v>
      </c>
      <c r="N38" s="4">
        <v>60</v>
      </c>
      <c r="O38" s="4">
        <v>69</v>
      </c>
      <c r="P38" s="4">
        <v>819500</v>
      </c>
      <c r="Q38" s="4">
        <v>680100</v>
      </c>
      <c r="R38" s="5">
        <v>9.4999999999999998E-3</v>
      </c>
      <c r="S38" s="4">
        <v>1764700</v>
      </c>
      <c r="T38" s="4">
        <f t="shared" si="2"/>
        <v>1156900</v>
      </c>
      <c r="U38" s="4">
        <f t="shared" si="6"/>
        <v>757800</v>
      </c>
      <c r="V38" s="5">
        <v>2.0199999999999999E-2</v>
      </c>
    </row>
    <row r="39" spans="1:22" x14ac:dyDescent="0.2">
      <c r="A39" s="16" t="s">
        <v>315</v>
      </c>
      <c r="B39" s="4">
        <v>247700</v>
      </c>
      <c r="C39" s="4">
        <v>16100</v>
      </c>
      <c r="D39" s="4">
        <v>231600</v>
      </c>
      <c r="E39" s="4">
        <v>7297040000</v>
      </c>
      <c r="F39" s="4">
        <f t="shared" ref="F39:F44" si="7">E39+F40</f>
        <v>3189494492</v>
      </c>
      <c r="K39">
        <f t="shared" ref="K39:K44" si="8">K40+J39</f>
        <v>0</v>
      </c>
      <c r="L39" s="4">
        <v>374</v>
      </c>
      <c r="M39" s="4">
        <v>399</v>
      </c>
      <c r="N39" s="4">
        <v>53</v>
      </c>
      <c r="O39" s="4">
        <v>52</v>
      </c>
      <c r="P39" s="4">
        <v>604900</v>
      </c>
      <c r="Q39" s="4">
        <v>558500</v>
      </c>
      <c r="R39" s="5">
        <v>1.9400000000000001E-2</v>
      </c>
      <c r="S39" s="4">
        <v>1163900</v>
      </c>
      <c r="T39" s="4">
        <f t="shared" ref="T39:T44" si="9">AVERAGE(S40:S49)</f>
        <v>1183870</v>
      </c>
      <c r="U39" s="4">
        <f t="shared" ref="U39:U44" si="10">MIN(S40:S44)</f>
        <v>757800</v>
      </c>
      <c r="V39" s="5">
        <v>1.4199999999999999E-2</v>
      </c>
    </row>
    <row r="40" spans="1:22" x14ac:dyDescent="0.2">
      <c r="A40" s="16" t="s">
        <v>314</v>
      </c>
      <c r="B40" s="4">
        <v>6900</v>
      </c>
      <c r="C40" s="4">
        <v>10000</v>
      </c>
      <c r="D40" s="4">
        <v>-3100</v>
      </c>
      <c r="E40" s="4">
        <v>-94270000</v>
      </c>
      <c r="F40" s="4">
        <f t="shared" si="7"/>
        <v>-4107545508</v>
      </c>
      <c r="K40">
        <f t="shared" si="8"/>
        <v>0</v>
      </c>
      <c r="L40" s="4">
        <v>336</v>
      </c>
      <c r="M40" s="4">
        <v>504</v>
      </c>
      <c r="N40" s="4">
        <v>25</v>
      </c>
      <c r="O40" s="4">
        <v>32</v>
      </c>
      <c r="P40" s="4">
        <v>326800</v>
      </c>
      <c r="Q40" s="4">
        <v>536200</v>
      </c>
      <c r="R40" s="5">
        <v>-6.4000000000000003E-3</v>
      </c>
      <c r="S40" s="4">
        <v>863500</v>
      </c>
      <c r="T40" s="4">
        <f t="shared" si="9"/>
        <v>1381630</v>
      </c>
      <c r="U40" s="4">
        <f t="shared" si="10"/>
        <v>757800</v>
      </c>
      <c r="V40" s="5">
        <v>1.9099999999999999E-2</v>
      </c>
    </row>
    <row r="41" spans="1:22" x14ac:dyDescent="0.2">
      <c r="A41" s="16" t="s">
        <v>310</v>
      </c>
      <c r="B41" s="4">
        <v>0</v>
      </c>
      <c r="C41" s="4">
        <v>6900</v>
      </c>
      <c r="D41" s="4">
        <v>-6900</v>
      </c>
      <c r="E41" s="4">
        <v>-215320000</v>
      </c>
      <c r="F41" s="4">
        <f t="shared" si="7"/>
        <v>-4013275508</v>
      </c>
      <c r="K41">
        <f t="shared" si="8"/>
        <v>0</v>
      </c>
      <c r="L41" s="4">
        <v>259</v>
      </c>
      <c r="M41" s="4">
        <v>315</v>
      </c>
      <c r="N41" s="4">
        <v>28</v>
      </c>
      <c r="O41" s="4">
        <v>24</v>
      </c>
      <c r="P41" s="4">
        <v>347600</v>
      </c>
      <c r="Q41" s="4">
        <v>410200</v>
      </c>
      <c r="R41" s="5">
        <v>9.7999999999999997E-3</v>
      </c>
      <c r="S41" s="4">
        <v>757800</v>
      </c>
      <c r="T41" s="4">
        <f t="shared" si="9"/>
        <v>1414650</v>
      </c>
      <c r="U41" s="4">
        <f t="shared" si="10"/>
        <v>876100</v>
      </c>
      <c r="V41" s="5">
        <v>2.53E-2</v>
      </c>
    </row>
    <row r="42" spans="1:22" x14ac:dyDescent="0.2">
      <c r="A42" s="16" t="s">
        <v>309</v>
      </c>
      <c r="B42" s="4">
        <v>500</v>
      </c>
      <c r="C42" s="4">
        <v>30700</v>
      </c>
      <c r="D42" s="4">
        <v>-30200</v>
      </c>
      <c r="E42" s="4">
        <v>-945860000</v>
      </c>
      <c r="F42" s="4">
        <f t="shared" si="7"/>
        <v>-3797955508</v>
      </c>
      <c r="K42">
        <f t="shared" si="8"/>
        <v>0</v>
      </c>
      <c r="L42" s="4">
        <v>445</v>
      </c>
      <c r="M42" s="4">
        <v>772</v>
      </c>
      <c r="N42" s="4">
        <v>46</v>
      </c>
      <c r="O42" s="4">
        <v>57</v>
      </c>
      <c r="P42" s="4">
        <v>621900</v>
      </c>
      <c r="Q42" s="4">
        <v>1075500</v>
      </c>
      <c r="R42" s="5">
        <v>-1.61E-2</v>
      </c>
      <c r="S42" s="4">
        <v>1708900</v>
      </c>
      <c r="T42" s="4">
        <f t="shared" si="9"/>
        <v>1283760</v>
      </c>
      <c r="U42" s="4">
        <f t="shared" si="10"/>
        <v>876100</v>
      </c>
      <c r="V42" s="5">
        <v>2.7000000000000003E-2</v>
      </c>
    </row>
    <row r="43" spans="1:22" x14ac:dyDescent="0.2">
      <c r="A43" s="16" t="s">
        <v>306</v>
      </c>
      <c r="B43" s="4">
        <v>2900</v>
      </c>
      <c r="C43" s="4">
        <v>65000</v>
      </c>
      <c r="D43" s="4">
        <v>-62100</v>
      </c>
      <c r="E43" s="4">
        <v>-1954770000</v>
      </c>
      <c r="F43" s="4">
        <f t="shared" si="7"/>
        <v>-2852095508</v>
      </c>
      <c r="K43">
        <f t="shared" si="8"/>
        <v>0</v>
      </c>
      <c r="L43" s="4">
        <v>138</v>
      </c>
      <c r="M43" s="4">
        <v>747</v>
      </c>
      <c r="N43" s="4">
        <v>19</v>
      </c>
      <c r="O43" s="4">
        <v>50</v>
      </c>
      <c r="P43" s="4">
        <v>239400</v>
      </c>
      <c r="Q43" s="4">
        <v>726100</v>
      </c>
      <c r="R43" s="5">
        <v>-1.11E-2</v>
      </c>
      <c r="S43" s="4">
        <v>966000</v>
      </c>
      <c r="T43" s="4">
        <f t="shared" si="9"/>
        <v>1244000</v>
      </c>
      <c r="U43" s="4">
        <f t="shared" si="10"/>
        <v>872200</v>
      </c>
      <c r="V43" s="5">
        <v>1.4199999999999999E-2</v>
      </c>
    </row>
    <row r="44" spans="1:22" x14ac:dyDescent="0.2">
      <c r="A44" s="16" t="s">
        <v>305</v>
      </c>
      <c r="B44" s="4">
        <v>31800</v>
      </c>
      <c r="C44" s="4">
        <v>117900</v>
      </c>
      <c r="D44" s="4">
        <v>-86100</v>
      </c>
      <c r="E44" s="4">
        <v>-2765820000</v>
      </c>
      <c r="F44" s="4">
        <f t="shared" si="7"/>
        <v>-897325508</v>
      </c>
      <c r="K44">
        <f t="shared" si="8"/>
        <v>0</v>
      </c>
      <c r="L44" s="4">
        <v>569</v>
      </c>
      <c r="M44" s="4">
        <v>655</v>
      </c>
      <c r="N44" s="4">
        <v>47</v>
      </c>
      <c r="O44" s="4">
        <v>69</v>
      </c>
      <c r="P44" s="4">
        <v>745800</v>
      </c>
      <c r="Q44" s="4">
        <v>1093500</v>
      </c>
      <c r="R44" s="5">
        <v>-7.8000000000000005E-3</v>
      </c>
      <c r="S44" s="4">
        <v>1841200</v>
      </c>
      <c r="T44" s="4">
        <f t="shared" si="9"/>
        <v>1150710</v>
      </c>
      <c r="U44" s="4">
        <f t="shared" si="10"/>
        <v>872200</v>
      </c>
      <c r="V44" s="5">
        <v>4.58E-2</v>
      </c>
    </row>
    <row r="45" spans="1:22" x14ac:dyDescent="0.2">
      <c r="A45" s="16" t="s">
        <v>304</v>
      </c>
      <c r="B45" s="4">
        <v>125900</v>
      </c>
      <c r="C45" s="4">
        <v>1200</v>
      </c>
      <c r="D45" s="4">
        <v>124700</v>
      </c>
      <c r="E45" s="4">
        <v>3973646987</v>
      </c>
      <c r="F45" s="4">
        <f t="shared" ref="F45:F55" si="11">E45+F46</f>
        <v>1868494492</v>
      </c>
      <c r="K45">
        <f t="shared" ref="K45:K55" si="12">K46+J45</f>
        <v>0</v>
      </c>
      <c r="L45" s="4">
        <v>484</v>
      </c>
      <c r="M45" s="4">
        <v>259</v>
      </c>
      <c r="N45" s="4">
        <v>64</v>
      </c>
      <c r="O45" s="4">
        <v>32</v>
      </c>
      <c r="P45" s="4">
        <v>777400</v>
      </c>
      <c r="Q45" s="4">
        <v>497700</v>
      </c>
      <c r="R45" s="5">
        <v>1.9199999999999998E-2</v>
      </c>
      <c r="S45" s="4">
        <v>1449200</v>
      </c>
      <c r="T45" s="4">
        <f t="shared" ref="T45:T61" si="13">AVERAGE(S46:S55)</f>
        <v>1064490</v>
      </c>
      <c r="U45" s="4">
        <f t="shared" ref="U45:U55" si="14">MIN(S46:S50)</f>
        <v>872200</v>
      </c>
      <c r="V45" s="5">
        <v>2.6600000000000002E-2</v>
      </c>
    </row>
    <row r="46" spans="1:22" x14ac:dyDescent="0.2">
      <c r="A46" s="16" t="s">
        <v>303</v>
      </c>
      <c r="B46" s="4">
        <v>0</v>
      </c>
      <c r="C46" s="4">
        <v>88100</v>
      </c>
      <c r="D46" s="4">
        <v>-88100</v>
      </c>
      <c r="E46" s="4">
        <v>-2781554622</v>
      </c>
      <c r="F46" s="4">
        <f t="shared" si="11"/>
        <v>-2105152495</v>
      </c>
      <c r="K46">
        <f t="shared" si="12"/>
        <v>0</v>
      </c>
      <c r="L46" s="4">
        <v>248</v>
      </c>
      <c r="M46" s="4">
        <v>514</v>
      </c>
      <c r="N46" s="4">
        <v>14</v>
      </c>
      <c r="O46" s="4">
        <v>41</v>
      </c>
      <c r="P46" s="4">
        <v>234000</v>
      </c>
      <c r="Q46" s="4">
        <v>633300</v>
      </c>
      <c r="R46" s="5">
        <v>-1.9099999999999999E-2</v>
      </c>
      <c r="S46" s="4">
        <v>876100</v>
      </c>
      <c r="T46" s="4">
        <f t="shared" si="13"/>
        <v>1017468.4</v>
      </c>
      <c r="U46" s="4">
        <f t="shared" si="14"/>
        <v>872200</v>
      </c>
      <c r="V46" s="5">
        <v>2.5099999999999997E-2</v>
      </c>
    </row>
    <row r="47" spans="1:22" x14ac:dyDescent="0.2">
      <c r="A47" s="16" t="s">
        <v>299</v>
      </c>
      <c r="B47" s="4">
        <v>70700</v>
      </c>
      <c r="C47" s="4">
        <v>11300</v>
      </c>
      <c r="D47" s="4">
        <v>59400</v>
      </c>
      <c r="E47" s="4">
        <v>1898280000</v>
      </c>
      <c r="F47" s="4">
        <f t="shared" si="11"/>
        <v>676402127</v>
      </c>
      <c r="K47">
        <f t="shared" si="12"/>
        <v>0</v>
      </c>
      <c r="L47" s="4">
        <v>435</v>
      </c>
      <c r="M47" s="4">
        <v>320</v>
      </c>
      <c r="N47" s="4">
        <v>44</v>
      </c>
      <c r="O47" s="4">
        <v>31</v>
      </c>
      <c r="P47" s="4">
        <v>618700</v>
      </c>
      <c r="Q47" s="4">
        <v>450400</v>
      </c>
      <c r="R47" s="5">
        <v>1.6000000000000001E-3</v>
      </c>
      <c r="S47" s="4">
        <v>1070200</v>
      </c>
      <c r="T47" s="4">
        <f t="shared" si="13"/>
        <v>957444.9</v>
      </c>
      <c r="U47" s="4">
        <f t="shared" si="14"/>
        <v>400000</v>
      </c>
      <c r="V47" s="5">
        <v>2.3199999999999998E-2</v>
      </c>
    </row>
    <row r="48" spans="1:22" x14ac:dyDescent="0.2">
      <c r="A48" s="16" t="s">
        <v>298</v>
      </c>
      <c r="B48" s="4">
        <v>4300</v>
      </c>
      <c r="C48" s="4">
        <v>9200</v>
      </c>
      <c r="D48" s="4">
        <v>-4900</v>
      </c>
      <c r="E48" s="4">
        <v>-155550000</v>
      </c>
      <c r="F48" s="4">
        <f t="shared" si="11"/>
        <v>-1221877873</v>
      </c>
      <c r="K48">
        <f t="shared" si="12"/>
        <v>0</v>
      </c>
      <c r="L48" s="4">
        <v>317</v>
      </c>
      <c r="M48" s="4">
        <v>590</v>
      </c>
      <c r="N48" s="4">
        <v>24</v>
      </c>
      <c r="O48" s="4">
        <v>32</v>
      </c>
      <c r="P48" s="4">
        <v>363500</v>
      </c>
      <c r="Q48" s="4">
        <v>432200</v>
      </c>
      <c r="R48" s="5">
        <v>1.11E-2</v>
      </c>
      <c r="S48" s="4">
        <v>872200</v>
      </c>
      <c r="T48" s="4">
        <f t="shared" si="13"/>
        <v>915528.1</v>
      </c>
      <c r="U48" s="4">
        <f t="shared" si="14"/>
        <v>400000</v>
      </c>
      <c r="V48" s="5">
        <v>2.1899999999999999E-2</v>
      </c>
    </row>
    <row r="49" spans="1:22" x14ac:dyDescent="0.2">
      <c r="A49" s="16" t="s">
        <v>286</v>
      </c>
      <c r="B49" s="4">
        <v>60200</v>
      </c>
      <c r="C49" s="4">
        <v>10000</v>
      </c>
      <c r="D49" s="4">
        <v>50200</v>
      </c>
      <c r="E49" s="4">
        <v>1577370000</v>
      </c>
      <c r="F49" s="4">
        <f t="shared" si="11"/>
        <v>-1066327873</v>
      </c>
      <c r="K49">
        <f t="shared" si="12"/>
        <v>0</v>
      </c>
      <c r="L49" s="4">
        <v>366</v>
      </c>
      <c r="M49" s="4">
        <v>501</v>
      </c>
      <c r="N49" s="4">
        <v>36</v>
      </c>
      <c r="O49" s="4">
        <v>61</v>
      </c>
      <c r="P49" s="4">
        <v>564400</v>
      </c>
      <c r="Q49" s="4">
        <v>771300</v>
      </c>
      <c r="R49" s="5">
        <v>-6.3E-3</v>
      </c>
      <c r="S49" s="4">
        <v>1433600</v>
      </c>
      <c r="T49" s="4">
        <f t="shared" si="13"/>
        <v>853864.4</v>
      </c>
      <c r="U49" s="4">
        <f t="shared" si="14"/>
        <v>400000</v>
      </c>
      <c r="V49" s="5">
        <v>2.0499999999999997E-2</v>
      </c>
    </row>
    <row r="50" spans="1:22" x14ac:dyDescent="0.2">
      <c r="A50" s="16" t="s">
        <v>285</v>
      </c>
      <c r="B50" s="4">
        <v>45800</v>
      </c>
      <c r="C50" s="4">
        <v>219800</v>
      </c>
      <c r="D50" s="4">
        <v>-174000</v>
      </c>
      <c r="E50" s="4">
        <v>-5523720000</v>
      </c>
      <c r="F50" s="4">
        <f t="shared" si="11"/>
        <v>-2643697873</v>
      </c>
      <c r="K50">
        <f t="shared" si="12"/>
        <v>0</v>
      </c>
      <c r="L50" s="4">
        <v>509</v>
      </c>
      <c r="M50" s="4">
        <v>601</v>
      </c>
      <c r="N50" s="4">
        <v>41</v>
      </c>
      <c r="O50" s="4">
        <v>65</v>
      </c>
      <c r="P50" s="4">
        <v>555900</v>
      </c>
      <c r="Q50" s="4">
        <v>871100</v>
      </c>
      <c r="R50" s="5">
        <v>5.6500000000000002E-2</v>
      </c>
      <c r="S50" s="4">
        <v>2841100</v>
      </c>
      <c r="T50" s="4">
        <f t="shared" si="13"/>
        <v>661039.4</v>
      </c>
      <c r="U50" s="4">
        <f t="shared" si="14"/>
        <v>400000</v>
      </c>
      <c r="V50" s="5">
        <v>3.27E-2</v>
      </c>
    </row>
    <row r="51" spans="1:22" x14ac:dyDescent="0.2">
      <c r="A51" s="16" t="s">
        <v>284</v>
      </c>
      <c r="B51" s="4">
        <v>88500</v>
      </c>
      <c r="C51" s="4">
        <v>10000</v>
      </c>
      <c r="D51" s="4">
        <v>78500</v>
      </c>
      <c r="E51" s="4">
        <v>2373300000</v>
      </c>
      <c r="F51" s="4">
        <f t="shared" si="11"/>
        <v>2880022127</v>
      </c>
      <c r="K51">
        <f t="shared" si="12"/>
        <v>0</v>
      </c>
      <c r="L51" s="4">
        <v>603</v>
      </c>
      <c r="M51" s="4">
        <v>336</v>
      </c>
      <c r="N51" s="4">
        <v>45</v>
      </c>
      <c r="O51" s="4">
        <v>21</v>
      </c>
      <c r="P51" s="4">
        <v>683000</v>
      </c>
      <c r="Q51" s="4">
        <v>399600</v>
      </c>
      <c r="R51" s="5">
        <v>2.2099999999999998E-2</v>
      </c>
      <c r="S51" s="4">
        <v>1088000</v>
      </c>
      <c r="T51" s="4">
        <f t="shared" si="13"/>
        <v>629139.5</v>
      </c>
      <c r="U51" s="4">
        <f t="shared" si="14"/>
        <v>400000</v>
      </c>
      <c r="V51" s="5">
        <v>3.6000000000000004E-2</v>
      </c>
    </row>
    <row r="52" spans="1:22" x14ac:dyDescent="0.2">
      <c r="A52" s="16" t="s">
        <v>283</v>
      </c>
      <c r="B52" s="4">
        <v>0</v>
      </c>
      <c r="C52" s="4">
        <v>39300</v>
      </c>
      <c r="D52" s="4">
        <v>-39300</v>
      </c>
      <c r="E52" s="4">
        <v>-1158400000</v>
      </c>
      <c r="F52" s="4">
        <f t="shared" si="11"/>
        <v>506722127</v>
      </c>
      <c r="K52">
        <f t="shared" si="12"/>
        <v>0</v>
      </c>
      <c r="L52" s="4">
        <v>100</v>
      </c>
      <c r="M52" s="4">
        <v>439</v>
      </c>
      <c r="N52" s="4">
        <v>8</v>
      </c>
      <c r="O52" s="4">
        <v>27</v>
      </c>
      <c r="P52" s="4">
        <v>103200</v>
      </c>
      <c r="Q52" s="4">
        <v>296800</v>
      </c>
      <c r="R52" s="5">
        <v>-5.0000000000000001E-3</v>
      </c>
      <c r="S52" s="4">
        <v>400000</v>
      </c>
      <c r="T52" s="4">
        <f t="shared" si="13"/>
        <v>684469.5</v>
      </c>
      <c r="U52" s="4">
        <f t="shared" si="14"/>
        <v>405884</v>
      </c>
      <c r="V52" s="5">
        <v>1.52E-2</v>
      </c>
    </row>
    <row r="53" spans="1:22" x14ac:dyDescent="0.2">
      <c r="A53" s="16" t="s">
        <v>282</v>
      </c>
      <c r="B53" s="4">
        <v>700</v>
      </c>
      <c r="C53" s="4">
        <v>28400</v>
      </c>
      <c r="D53" s="4">
        <v>-27700</v>
      </c>
      <c r="E53" s="4">
        <v>-820280000</v>
      </c>
      <c r="F53" s="4">
        <f t="shared" si="11"/>
        <v>1665122127</v>
      </c>
      <c r="K53">
        <f t="shared" si="12"/>
        <v>0</v>
      </c>
      <c r="L53" s="4">
        <v>183</v>
      </c>
      <c r="M53" s="4">
        <v>233</v>
      </c>
      <c r="N53" s="4">
        <v>10</v>
      </c>
      <c r="O53" s="4">
        <v>21</v>
      </c>
      <c r="P53" s="4">
        <v>239400</v>
      </c>
      <c r="Q53" s="4">
        <v>307600</v>
      </c>
      <c r="R53" s="5">
        <v>-6.7000000000000002E-3</v>
      </c>
      <c r="S53" s="4">
        <v>568400</v>
      </c>
      <c r="T53" s="4">
        <f t="shared" si="13"/>
        <v>696302.7</v>
      </c>
      <c r="U53" s="4">
        <f t="shared" si="14"/>
        <v>405884</v>
      </c>
      <c r="V53" s="5">
        <v>2.6800000000000001E-2</v>
      </c>
    </row>
    <row r="54" spans="1:22" x14ac:dyDescent="0.2">
      <c r="A54" s="16" t="s">
        <v>281</v>
      </c>
      <c r="B54" s="4">
        <v>17500</v>
      </c>
      <c r="C54" s="4">
        <v>700</v>
      </c>
      <c r="D54" s="4">
        <v>16800</v>
      </c>
      <c r="E54" s="4">
        <v>505640000</v>
      </c>
      <c r="F54" s="4">
        <f t="shared" si="11"/>
        <v>2485402127</v>
      </c>
      <c r="K54">
        <f t="shared" si="12"/>
        <v>0</v>
      </c>
      <c r="L54" s="4">
        <v>406</v>
      </c>
      <c r="M54" s="4">
        <v>322</v>
      </c>
      <c r="N54" s="4">
        <v>42</v>
      </c>
      <c r="O54" s="4">
        <v>20</v>
      </c>
      <c r="P54" s="4">
        <v>531300</v>
      </c>
      <c r="Q54" s="4">
        <v>376600</v>
      </c>
      <c r="R54" s="5">
        <v>1.1899999999999999E-2</v>
      </c>
      <c r="S54" s="4">
        <v>908300</v>
      </c>
      <c r="T54" s="4">
        <f t="shared" si="13"/>
        <v>717952.3</v>
      </c>
      <c r="U54" s="4">
        <f t="shared" si="14"/>
        <v>405884</v>
      </c>
      <c r="V54" s="5">
        <v>1.9900000000000001E-2</v>
      </c>
    </row>
    <row r="55" spans="1:22" x14ac:dyDescent="0.2">
      <c r="A55" s="16" t="s">
        <v>280</v>
      </c>
      <c r="B55" s="4">
        <v>1800</v>
      </c>
      <c r="C55" s="4">
        <v>2600</v>
      </c>
      <c r="D55" s="4">
        <v>-800</v>
      </c>
      <c r="E55" s="4">
        <v>-23600000</v>
      </c>
      <c r="F55" s="4">
        <f t="shared" si="11"/>
        <v>1979762127</v>
      </c>
      <c r="K55">
        <f t="shared" si="12"/>
        <v>0</v>
      </c>
      <c r="L55" s="4">
        <v>359</v>
      </c>
      <c r="M55" s="4">
        <v>283</v>
      </c>
      <c r="N55" s="4">
        <v>16</v>
      </c>
      <c r="O55" s="4">
        <v>16</v>
      </c>
      <c r="P55" s="4">
        <v>277300</v>
      </c>
      <c r="Q55" s="4">
        <v>308700</v>
      </c>
      <c r="R55" s="5">
        <v>8.6E-3</v>
      </c>
      <c r="S55" s="4">
        <v>587000</v>
      </c>
      <c r="T55" s="4">
        <f t="shared" si="13"/>
        <v>765567.2</v>
      </c>
      <c r="U55" s="4">
        <f t="shared" si="14"/>
        <v>405884</v>
      </c>
      <c r="V55" s="5">
        <v>1.8500000000000003E-2</v>
      </c>
    </row>
    <row r="56" spans="1:22" x14ac:dyDescent="0.2">
      <c r="A56" s="16" t="s">
        <v>279</v>
      </c>
      <c r="B56" s="4">
        <v>36700</v>
      </c>
      <c r="C56" s="4">
        <v>2800</v>
      </c>
      <c r="D56" s="4">
        <v>33900</v>
      </c>
      <c r="E56" s="4">
        <v>987710000</v>
      </c>
      <c r="F56" s="4">
        <f t="shared" ref="F56:F130" si="15">E56+F57</f>
        <v>2003362127</v>
      </c>
      <c r="K56">
        <f t="shared" ref="K56:K76" si="16">K57+J56</f>
        <v>0</v>
      </c>
      <c r="L56" s="4">
        <v>184</v>
      </c>
      <c r="M56" s="4">
        <v>228</v>
      </c>
      <c r="N56" s="4">
        <v>10</v>
      </c>
      <c r="O56" s="4">
        <v>10</v>
      </c>
      <c r="P56" s="4">
        <v>186700</v>
      </c>
      <c r="Q56" s="4">
        <v>214300</v>
      </c>
      <c r="R56" s="5">
        <v>-5.1000000000000004E-3</v>
      </c>
      <c r="S56" s="4">
        <v>405884</v>
      </c>
      <c r="T56" s="4">
        <f t="shared" si="13"/>
        <v>806200.5</v>
      </c>
      <c r="U56" s="4">
        <f t="shared" ref="U56:U123" si="17">MIN(S57:S61)</f>
        <v>453032</v>
      </c>
      <c r="V56" s="5">
        <v>2.5499999999999998E-2</v>
      </c>
    </row>
    <row r="57" spans="1:22" x14ac:dyDescent="0.2">
      <c r="A57" s="16" t="s">
        <v>278</v>
      </c>
      <c r="B57" s="4">
        <v>50700</v>
      </c>
      <c r="C57" s="4">
        <v>0</v>
      </c>
      <c r="D57" s="4">
        <v>50700</v>
      </c>
      <c r="E57" s="4">
        <v>1460600000</v>
      </c>
      <c r="F57" s="4">
        <f t="shared" si="15"/>
        <v>1015652127</v>
      </c>
      <c r="K57">
        <f t="shared" si="16"/>
        <v>0</v>
      </c>
      <c r="L57" s="4">
        <v>247</v>
      </c>
      <c r="M57" s="4">
        <v>229</v>
      </c>
      <c r="N57" s="4">
        <v>18</v>
      </c>
      <c r="O57" s="4">
        <v>10</v>
      </c>
      <c r="P57" s="4">
        <v>250600</v>
      </c>
      <c r="Q57" s="4">
        <v>216500</v>
      </c>
      <c r="R57" s="5">
        <v>1.9099999999999999E-2</v>
      </c>
      <c r="S57" s="4">
        <v>469965</v>
      </c>
      <c r="T57" s="4">
        <f t="shared" si="13"/>
        <v>908063.3</v>
      </c>
      <c r="U57" s="4">
        <f t="shared" si="17"/>
        <v>453032</v>
      </c>
      <c r="V57" s="5">
        <v>3.2400000000000005E-2</v>
      </c>
    </row>
    <row r="58" spans="1:22" x14ac:dyDescent="0.2">
      <c r="A58" s="16" t="s">
        <v>275</v>
      </c>
      <c r="B58" s="4">
        <v>0</v>
      </c>
      <c r="C58" s="4">
        <v>900</v>
      </c>
      <c r="D58" s="4">
        <v>-900</v>
      </c>
      <c r="E58" s="4">
        <v>-26430000</v>
      </c>
      <c r="F58" s="4">
        <f t="shared" si="15"/>
        <v>-444947873</v>
      </c>
      <c r="K58">
        <f t="shared" si="16"/>
        <v>0</v>
      </c>
      <c r="L58" s="4">
        <v>107</v>
      </c>
      <c r="M58" s="4">
        <v>246</v>
      </c>
      <c r="N58" s="4">
        <v>5</v>
      </c>
      <c r="O58" s="4">
        <v>18</v>
      </c>
      <c r="P58" s="4">
        <v>109300</v>
      </c>
      <c r="Q58" s="4">
        <v>343100</v>
      </c>
      <c r="R58" s="5">
        <v>-1.3600000000000001E-2</v>
      </c>
      <c r="S58" s="4">
        <v>453032</v>
      </c>
      <c r="T58" s="4">
        <f t="shared" si="13"/>
        <v>940401.2</v>
      </c>
      <c r="U58" s="4">
        <f t="shared" si="17"/>
        <v>686732</v>
      </c>
      <c r="V58" s="5">
        <v>2.7099999999999999E-2</v>
      </c>
    </row>
    <row r="59" spans="1:22" x14ac:dyDescent="0.2">
      <c r="A59" s="16" t="s">
        <v>274</v>
      </c>
      <c r="B59" s="4">
        <v>18000</v>
      </c>
      <c r="C59" s="4">
        <v>6700</v>
      </c>
      <c r="D59" s="4">
        <v>11300</v>
      </c>
      <c r="E59" s="4">
        <v>330730000</v>
      </c>
      <c r="F59" s="4">
        <f t="shared" si="15"/>
        <v>-418517873</v>
      </c>
      <c r="K59">
        <f t="shared" si="16"/>
        <v>0</v>
      </c>
      <c r="L59" s="4">
        <v>134</v>
      </c>
      <c r="M59" s="4">
        <v>366</v>
      </c>
      <c r="N59" s="4">
        <v>12</v>
      </c>
      <c r="O59" s="4">
        <v>34</v>
      </c>
      <c r="P59" s="4">
        <v>329900</v>
      </c>
      <c r="Q59" s="4">
        <v>481300</v>
      </c>
      <c r="R59" s="5">
        <v>-2.6600000000000002E-2</v>
      </c>
      <c r="S59" s="4">
        <v>816963</v>
      </c>
      <c r="T59" s="4">
        <f t="shared" si="13"/>
        <v>904931.2</v>
      </c>
      <c r="U59" s="4">
        <f t="shared" si="17"/>
        <v>686732</v>
      </c>
      <c r="V59" s="5">
        <v>2.35E-2</v>
      </c>
    </row>
    <row r="60" spans="1:22" x14ac:dyDescent="0.2">
      <c r="A60" s="16" t="s">
        <v>273</v>
      </c>
      <c r="B60" s="4">
        <v>42000</v>
      </c>
      <c r="C60" s="4">
        <v>11600</v>
      </c>
      <c r="D60" s="4">
        <v>30400</v>
      </c>
      <c r="E60" s="4">
        <v>899870000</v>
      </c>
      <c r="F60" s="4">
        <f t="shared" si="15"/>
        <v>-749247873</v>
      </c>
      <c r="K60">
        <f t="shared" si="16"/>
        <v>0</v>
      </c>
      <c r="L60" s="4">
        <v>214</v>
      </c>
      <c r="M60" s="4">
        <v>382</v>
      </c>
      <c r="N60" s="4">
        <v>10</v>
      </c>
      <c r="O60" s="4">
        <v>52</v>
      </c>
      <c r="P60" s="4">
        <v>211000</v>
      </c>
      <c r="Q60" s="4">
        <v>656600</v>
      </c>
      <c r="R60" s="5">
        <v>0</v>
      </c>
      <c r="S60" s="4">
        <v>912850</v>
      </c>
      <c r="T60" s="4">
        <f t="shared" si="13"/>
        <v>859160.1</v>
      </c>
      <c r="U60" s="4">
        <f t="shared" si="17"/>
        <v>686732</v>
      </c>
      <c r="V60" s="5">
        <v>3.6400000000000002E-2</v>
      </c>
    </row>
    <row r="61" spans="1:22" x14ac:dyDescent="0.2">
      <c r="A61" s="16" t="s">
        <v>268</v>
      </c>
      <c r="B61" s="4">
        <v>71400</v>
      </c>
      <c r="C61" s="4">
        <v>45000</v>
      </c>
      <c r="D61" s="4">
        <v>26400</v>
      </c>
      <c r="E61" s="4">
        <v>796040000</v>
      </c>
      <c r="F61" s="4">
        <f t="shared" si="15"/>
        <v>-1649117873</v>
      </c>
      <c r="K61">
        <f t="shared" si="16"/>
        <v>0</v>
      </c>
      <c r="L61" s="4">
        <v>243</v>
      </c>
      <c r="M61" s="4">
        <v>652</v>
      </c>
      <c r="N61" s="4">
        <v>31</v>
      </c>
      <c r="O61" s="4">
        <v>20</v>
      </c>
      <c r="P61" s="4">
        <v>374600</v>
      </c>
      <c r="Q61" s="4">
        <v>338400</v>
      </c>
      <c r="R61" s="5">
        <v>5.1000000000000004E-3</v>
      </c>
      <c r="S61" s="4">
        <v>769001</v>
      </c>
      <c r="T61" s="4">
        <f t="shared" si="13"/>
        <v>848075.9</v>
      </c>
      <c r="U61" s="4">
        <f t="shared" si="17"/>
        <v>686732</v>
      </c>
      <c r="V61" s="5">
        <v>1.66E-2</v>
      </c>
    </row>
    <row r="62" spans="1:22" x14ac:dyDescent="0.2">
      <c r="A62" s="16" t="s">
        <v>266</v>
      </c>
      <c r="B62" s="4">
        <v>32000</v>
      </c>
      <c r="C62" s="4">
        <v>0</v>
      </c>
      <c r="D62" s="4">
        <v>32000</v>
      </c>
      <c r="E62" s="4">
        <v>957280000</v>
      </c>
      <c r="F62" s="4">
        <f t="shared" si="15"/>
        <v>-2445157873</v>
      </c>
      <c r="K62">
        <f t="shared" si="16"/>
        <v>0</v>
      </c>
      <c r="L62" s="4">
        <v>469</v>
      </c>
      <c r="M62" s="4">
        <v>324</v>
      </c>
      <c r="N62" s="4">
        <v>32</v>
      </c>
      <c r="O62" s="4">
        <v>25</v>
      </c>
      <c r="P62" s="4">
        <v>510900</v>
      </c>
      <c r="Q62" s="4">
        <v>414700</v>
      </c>
      <c r="R62" s="5">
        <v>6.8000000000000005E-3</v>
      </c>
      <c r="S62" s="4">
        <v>953300</v>
      </c>
      <c r="T62" s="4">
        <f t="shared" ref="T62:T115" si="18">AVERAGE(S63:S72)</f>
        <v>803325.9</v>
      </c>
      <c r="U62" s="4">
        <f t="shared" si="17"/>
        <v>686732</v>
      </c>
      <c r="V62" s="5">
        <v>2.7999999999999997E-2</v>
      </c>
    </row>
    <row r="63" spans="1:22" x14ac:dyDescent="0.2">
      <c r="A63" s="16" t="s">
        <v>265</v>
      </c>
      <c r="B63" s="4">
        <v>6400</v>
      </c>
      <c r="C63" s="4">
        <v>100</v>
      </c>
      <c r="D63" s="4">
        <v>6300</v>
      </c>
      <c r="E63" s="4">
        <v>187210000</v>
      </c>
      <c r="F63" s="4">
        <f t="shared" si="15"/>
        <v>-3402437873</v>
      </c>
      <c r="K63">
        <f t="shared" si="16"/>
        <v>0</v>
      </c>
      <c r="L63" s="4">
        <v>152</v>
      </c>
      <c r="M63" s="4">
        <v>258</v>
      </c>
      <c r="N63" s="4">
        <v>16</v>
      </c>
      <c r="O63" s="4">
        <v>26</v>
      </c>
      <c r="P63" s="4">
        <v>180800</v>
      </c>
      <c r="Q63" s="4">
        <v>467900</v>
      </c>
      <c r="R63" s="5">
        <v>0</v>
      </c>
      <c r="S63" s="4">
        <v>686732</v>
      </c>
      <c r="T63" s="4">
        <f t="shared" si="18"/>
        <v>847028.4</v>
      </c>
      <c r="U63" s="4">
        <f t="shared" si="17"/>
        <v>776411</v>
      </c>
      <c r="V63" s="5">
        <v>1.1699999999999999E-2</v>
      </c>
    </row>
    <row r="64" spans="1:22" x14ac:dyDescent="0.2">
      <c r="A64" s="16" t="s">
        <v>247</v>
      </c>
      <c r="B64" s="4">
        <v>5400</v>
      </c>
      <c r="C64" s="4">
        <v>94000</v>
      </c>
      <c r="D64" s="4">
        <v>-88600</v>
      </c>
      <c r="E64" s="4">
        <v>-2644240000</v>
      </c>
      <c r="F64" s="4">
        <f t="shared" si="15"/>
        <v>-3589647873</v>
      </c>
      <c r="K64">
        <f t="shared" si="16"/>
        <v>0</v>
      </c>
      <c r="L64" s="4">
        <v>363</v>
      </c>
      <c r="M64" s="4">
        <v>1198</v>
      </c>
      <c r="N64" s="4">
        <v>35</v>
      </c>
      <c r="O64" s="4">
        <v>45</v>
      </c>
      <c r="P64" s="4">
        <v>459600</v>
      </c>
      <c r="Q64" s="4">
        <v>630800</v>
      </c>
      <c r="R64" s="5">
        <v>1.2E-2</v>
      </c>
      <c r="S64" s="4">
        <v>1124796</v>
      </c>
      <c r="T64" s="4">
        <f t="shared" si="18"/>
        <v>781003</v>
      </c>
      <c r="U64" s="4">
        <f t="shared" si="17"/>
        <v>462263</v>
      </c>
      <c r="V64" s="5">
        <v>5.21E-2</v>
      </c>
    </row>
    <row r="65" spans="1:22" x14ac:dyDescent="0.2">
      <c r="A65" s="16" t="s">
        <v>239</v>
      </c>
      <c r="B65" s="4">
        <v>69000</v>
      </c>
      <c r="C65" s="4">
        <v>12900</v>
      </c>
      <c r="D65" s="4">
        <v>56100</v>
      </c>
      <c r="E65" s="4">
        <v>1653090000</v>
      </c>
      <c r="F65" s="4">
        <f t="shared" si="15"/>
        <v>-945407873</v>
      </c>
      <c r="K65">
        <f t="shared" si="16"/>
        <v>0</v>
      </c>
      <c r="L65" s="4">
        <v>380</v>
      </c>
      <c r="M65" s="4">
        <v>387</v>
      </c>
      <c r="N65" s="4">
        <v>26</v>
      </c>
      <c r="O65" s="4">
        <v>39</v>
      </c>
      <c r="P65" s="4">
        <v>455900</v>
      </c>
      <c r="Q65" s="4">
        <v>590600</v>
      </c>
      <c r="R65" s="5">
        <v>-1.34E-2</v>
      </c>
      <c r="S65" s="4">
        <v>1063149</v>
      </c>
      <c r="T65" s="4">
        <f t="shared" si="18"/>
        <v>719722.9</v>
      </c>
      <c r="U65" s="4">
        <f t="shared" si="17"/>
        <v>455139</v>
      </c>
      <c r="V65" s="5">
        <v>1.8500000000000003E-2</v>
      </c>
    </row>
    <row r="66" spans="1:22" x14ac:dyDescent="0.2">
      <c r="A66" s="16" t="s">
        <v>238</v>
      </c>
      <c r="B66" s="4">
        <v>40800</v>
      </c>
      <c r="C66" s="4">
        <v>10500</v>
      </c>
      <c r="D66" s="4">
        <v>30300</v>
      </c>
      <c r="E66" s="4">
        <v>903660000</v>
      </c>
      <c r="F66" s="4">
        <f t="shared" si="15"/>
        <v>-2598497873</v>
      </c>
      <c r="K66">
        <f t="shared" si="16"/>
        <v>0</v>
      </c>
      <c r="L66" s="4">
        <v>523</v>
      </c>
      <c r="M66" s="4">
        <v>474</v>
      </c>
      <c r="N66" s="4">
        <v>20</v>
      </c>
      <c r="O66" s="4">
        <v>17</v>
      </c>
      <c r="P66" s="4">
        <v>405900</v>
      </c>
      <c r="Q66" s="4">
        <v>379000</v>
      </c>
      <c r="R66" s="5">
        <v>1.72E-2</v>
      </c>
      <c r="S66" s="4">
        <v>812217</v>
      </c>
      <c r="T66" s="4">
        <f t="shared" si="18"/>
        <v>693081.2</v>
      </c>
      <c r="U66" s="4">
        <f t="shared" si="17"/>
        <v>455139</v>
      </c>
      <c r="V66" s="5">
        <v>2.3199999999999998E-2</v>
      </c>
    </row>
    <row r="67" spans="1:22" x14ac:dyDescent="0.2">
      <c r="A67" s="16" t="s">
        <v>237</v>
      </c>
      <c r="B67" s="4">
        <v>9900</v>
      </c>
      <c r="C67" s="4">
        <v>23000</v>
      </c>
      <c r="D67" s="4">
        <v>-13100</v>
      </c>
      <c r="E67" s="4">
        <v>-354440000</v>
      </c>
      <c r="F67" s="4">
        <f t="shared" si="15"/>
        <v>-3502157873</v>
      </c>
      <c r="K67">
        <f t="shared" si="16"/>
        <v>0</v>
      </c>
      <c r="L67" s="4">
        <v>500</v>
      </c>
      <c r="M67" s="4">
        <v>592</v>
      </c>
      <c r="N67" s="4">
        <v>30</v>
      </c>
      <c r="O67" s="4">
        <v>67</v>
      </c>
      <c r="P67" s="4">
        <v>524400</v>
      </c>
      <c r="Q67" s="4">
        <v>960600</v>
      </c>
      <c r="R67" s="5">
        <v>6.9599999999999995E-2</v>
      </c>
      <c r="S67" s="4">
        <v>1488593</v>
      </c>
      <c r="T67" s="4">
        <f t="shared" si="18"/>
        <v>584211</v>
      </c>
      <c r="U67" s="4">
        <f t="shared" si="17"/>
        <v>455139</v>
      </c>
      <c r="V67" s="5">
        <v>6.5099999999999991E-2</v>
      </c>
    </row>
    <row r="68" spans="1:22" x14ac:dyDescent="0.2">
      <c r="A68" s="16" t="s">
        <v>233</v>
      </c>
      <c r="B68" s="4">
        <v>0</v>
      </c>
      <c r="C68" s="4">
        <v>3800</v>
      </c>
      <c r="D68" s="4">
        <v>-3800</v>
      </c>
      <c r="E68" s="4">
        <v>-104290000</v>
      </c>
      <c r="F68" s="4">
        <f t="shared" si="15"/>
        <v>-3147717873</v>
      </c>
      <c r="K68">
        <f t="shared" si="16"/>
        <v>0</v>
      </c>
      <c r="L68" s="4">
        <v>307</v>
      </c>
      <c r="M68" s="4">
        <v>508</v>
      </c>
      <c r="N68" s="4">
        <v>14</v>
      </c>
      <c r="O68" s="4">
        <v>26</v>
      </c>
      <c r="P68" s="4">
        <v>16900</v>
      </c>
      <c r="Q68" s="4">
        <v>50600</v>
      </c>
      <c r="R68" s="5">
        <v>-1.44E-2</v>
      </c>
      <c r="S68" s="4">
        <v>776411</v>
      </c>
      <c r="T68" s="4">
        <f t="shared" si="18"/>
        <v>554985.9</v>
      </c>
      <c r="U68" s="4">
        <f t="shared" si="17"/>
        <v>455139</v>
      </c>
    </row>
    <row r="69" spans="1:22" x14ac:dyDescent="0.2">
      <c r="A69" s="16" t="s">
        <v>232</v>
      </c>
      <c r="B69" s="4">
        <v>0</v>
      </c>
      <c r="C69" s="4">
        <v>11400</v>
      </c>
      <c r="D69" s="4">
        <v>-11400</v>
      </c>
      <c r="E69" s="4">
        <v>-320840000</v>
      </c>
      <c r="F69" s="4">
        <f t="shared" si="15"/>
        <v>-3043427873</v>
      </c>
      <c r="K69">
        <f t="shared" si="16"/>
        <v>0</v>
      </c>
      <c r="L69" s="4"/>
      <c r="M69" s="4"/>
      <c r="N69" s="4"/>
      <c r="O69" s="4"/>
      <c r="P69" s="4">
        <v>106700</v>
      </c>
      <c r="Q69" s="4">
        <v>298600</v>
      </c>
      <c r="R69" s="5">
        <v>-1.5900000000000001E-2</v>
      </c>
      <c r="S69" s="4">
        <v>462263</v>
      </c>
      <c r="T69" s="4">
        <f t="shared" si="18"/>
        <v>610554.1</v>
      </c>
      <c r="U69" s="4">
        <f t="shared" si="17"/>
        <v>455139</v>
      </c>
    </row>
    <row r="70" spans="1:22" x14ac:dyDescent="0.2">
      <c r="A70" s="16" t="s">
        <v>231</v>
      </c>
      <c r="B70" s="4">
        <v>0</v>
      </c>
      <c r="C70" s="4">
        <v>19200</v>
      </c>
      <c r="D70" s="4">
        <v>-19200</v>
      </c>
      <c r="E70" s="4">
        <v>-547370000</v>
      </c>
      <c r="F70" s="4">
        <f t="shared" si="15"/>
        <v>-2722587873</v>
      </c>
      <c r="K70">
        <f t="shared" si="16"/>
        <v>0</v>
      </c>
      <c r="L70" s="4"/>
      <c r="M70" s="4"/>
      <c r="N70" s="4"/>
      <c r="O70" s="4"/>
      <c r="P70" s="4">
        <v>149700</v>
      </c>
      <c r="Q70" s="4">
        <v>243700</v>
      </c>
      <c r="R70" s="5">
        <v>-1.0500000000000001E-2</v>
      </c>
      <c r="S70" s="4">
        <v>455139</v>
      </c>
      <c r="T70" s="4">
        <f t="shared" si="18"/>
        <v>664947.5</v>
      </c>
      <c r="U70" s="4">
        <f t="shared" si="17"/>
        <v>450348</v>
      </c>
    </row>
    <row r="71" spans="1:22" x14ac:dyDescent="0.2">
      <c r="A71" s="16" t="s">
        <v>230</v>
      </c>
      <c r="B71" s="4">
        <v>2400</v>
      </c>
      <c r="C71" s="4">
        <v>3000</v>
      </c>
      <c r="D71" s="4">
        <v>-600</v>
      </c>
      <c r="E71" s="4">
        <v>-17410000</v>
      </c>
      <c r="F71" s="4">
        <f t="shared" si="15"/>
        <v>-2175217873</v>
      </c>
      <c r="K71">
        <f t="shared" si="16"/>
        <v>0</v>
      </c>
      <c r="L71" s="4"/>
      <c r="M71" s="4"/>
      <c r="N71" s="4"/>
      <c r="O71" s="4"/>
      <c r="P71" s="4">
        <v>213100</v>
      </c>
      <c r="Q71" s="4">
        <v>418300</v>
      </c>
      <c r="R71" s="5">
        <v>0</v>
      </c>
      <c r="S71" s="4">
        <v>658159</v>
      </c>
      <c r="T71" s="4">
        <f t="shared" si="18"/>
        <v>711112.5</v>
      </c>
      <c r="U71" s="4">
        <f t="shared" si="17"/>
        <v>450348</v>
      </c>
    </row>
    <row r="72" spans="1:22" x14ac:dyDescent="0.2">
      <c r="A72" s="16" t="s">
        <v>229</v>
      </c>
      <c r="B72" s="4">
        <v>38900</v>
      </c>
      <c r="C72" s="4">
        <v>0</v>
      </c>
      <c r="D72" s="4">
        <v>38900</v>
      </c>
      <c r="E72" s="4">
        <v>1109140000</v>
      </c>
      <c r="F72" s="4">
        <f t="shared" si="15"/>
        <v>-2157807873</v>
      </c>
      <c r="K72">
        <f t="shared" si="16"/>
        <v>0</v>
      </c>
      <c r="L72" s="4"/>
      <c r="M72" s="4"/>
      <c r="N72" s="4"/>
      <c r="O72" s="4"/>
      <c r="P72" s="4">
        <v>309100</v>
      </c>
      <c r="Q72" s="4">
        <v>161700</v>
      </c>
      <c r="R72" s="5">
        <v>0</v>
      </c>
      <c r="S72" s="4">
        <v>505800</v>
      </c>
      <c r="T72" s="4">
        <f t="shared" si="18"/>
        <v>716468.6</v>
      </c>
      <c r="U72" s="4">
        <f t="shared" si="17"/>
        <v>399891</v>
      </c>
    </row>
    <row r="73" spans="1:22" x14ac:dyDescent="0.2">
      <c r="A73" s="16" t="s">
        <v>228</v>
      </c>
      <c r="B73" s="4">
        <v>212500</v>
      </c>
      <c r="C73" s="4">
        <v>3900</v>
      </c>
      <c r="D73" s="4">
        <v>208600</v>
      </c>
      <c r="E73" s="4">
        <v>5934780000</v>
      </c>
      <c r="F73" s="4">
        <f t="shared" si="15"/>
        <v>-3266947873</v>
      </c>
      <c r="K73">
        <f t="shared" si="16"/>
        <v>0</v>
      </c>
      <c r="L73" s="4"/>
      <c r="M73" s="4"/>
      <c r="N73" s="4"/>
      <c r="O73" s="4"/>
      <c r="P73" s="4">
        <v>697900</v>
      </c>
      <c r="Q73" s="4">
        <v>391400</v>
      </c>
      <c r="R73" s="5">
        <v>3.0800000000000001E-2</v>
      </c>
      <c r="S73" s="4">
        <v>1123757</v>
      </c>
      <c r="T73" s="4">
        <f t="shared" si="18"/>
        <v>754234.8</v>
      </c>
      <c r="U73" s="4">
        <f t="shared" si="17"/>
        <v>399891</v>
      </c>
    </row>
    <row r="74" spans="1:22" x14ac:dyDescent="0.2">
      <c r="A74" s="16" t="s">
        <v>227</v>
      </c>
      <c r="B74" s="4">
        <v>500</v>
      </c>
      <c r="C74" s="4">
        <v>7000</v>
      </c>
      <c r="D74" s="4">
        <v>-6500</v>
      </c>
      <c r="E74" s="4">
        <v>-179970000</v>
      </c>
      <c r="F74" s="4">
        <f t="shared" si="15"/>
        <v>-9201727873</v>
      </c>
      <c r="K74">
        <f t="shared" si="16"/>
        <v>0</v>
      </c>
      <c r="L74" s="4"/>
      <c r="M74" s="4"/>
      <c r="N74" s="4"/>
      <c r="O74" s="4"/>
      <c r="P74" s="4">
        <v>279800</v>
      </c>
      <c r="Q74" s="4">
        <v>154400</v>
      </c>
      <c r="R74" s="5">
        <v>1.9E-3</v>
      </c>
      <c r="S74" s="4">
        <v>464542</v>
      </c>
      <c r="T74" s="4">
        <f t="shared" si="18"/>
        <v>885097.4</v>
      </c>
      <c r="U74" s="4">
        <f t="shared" si="17"/>
        <v>399891</v>
      </c>
    </row>
    <row r="75" spans="1:22" x14ac:dyDescent="0.2">
      <c r="A75" s="16" t="s">
        <v>221</v>
      </c>
      <c r="B75" s="4">
        <v>0</v>
      </c>
      <c r="C75" s="4">
        <v>6000</v>
      </c>
      <c r="D75" s="4">
        <v>-6000</v>
      </c>
      <c r="E75" s="4">
        <v>-165080000</v>
      </c>
      <c r="F75" s="4">
        <f t="shared" si="15"/>
        <v>-9021757873</v>
      </c>
      <c r="K75">
        <f t="shared" si="16"/>
        <v>0</v>
      </c>
      <c r="L75" s="4"/>
      <c r="M75" s="4"/>
      <c r="N75" s="4"/>
      <c r="O75" s="4"/>
      <c r="P75" s="4">
        <v>239900</v>
      </c>
      <c r="Q75" s="4">
        <v>192700</v>
      </c>
      <c r="R75" s="5">
        <v>2.0400000000000001E-2</v>
      </c>
      <c r="S75" s="4">
        <v>450348</v>
      </c>
      <c r="T75" s="4">
        <f t="shared" si="18"/>
        <v>927454.4</v>
      </c>
      <c r="U75" s="4">
        <f t="shared" si="17"/>
        <v>399891</v>
      </c>
    </row>
    <row r="76" spans="1:22" x14ac:dyDescent="0.2">
      <c r="A76" s="16" t="s">
        <v>212</v>
      </c>
      <c r="B76" s="4">
        <v>17100</v>
      </c>
      <c r="C76" s="4">
        <v>7600</v>
      </c>
      <c r="D76" s="4">
        <v>9500</v>
      </c>
      <c r="E76" s="4">
        <v>250340000</v>
      </c>
      <c r="F76" s="4">
        <f t="shared" si="15"/>
        <v>-8856677873</v>
      </c>
      <c r="K76">
        <f t="shared" si="16"/>
        <v>0</v>
      </c>
      <c r="L76" s="4"/>
      <c r="M76" s="4"/>
      <c r="N76" s="4"/>
      <c r="O76" s="4"/>
      <c r="P76" s="4">
        <v>184200</v>
      </c>
      <c r="Q76" s="4">
        <v>340400</v>
      </c>
      <c r="R76" s="5">
        <v>7.4999999999999997E-3</v>
      </c>
      <c r="S76" s="4">
        <v>545800</v>
      </c>
      <c r="T76" s="4">
        <f t="shared" si="18"/>
        <v>1021040.5</v>
      </c>
      <c r="U76" s="4">
        <f t="shared" si="17"/>
        <v>399891</v>
      </c>
    </row>
    <row r="77" spans="1:22" x14ac:dyDescent="0.2">
      <c r="A77" s="16" t="s">
        <v>211</v>
      </c>
      <c r="B77" s="4">
        <v>400</v>
      </c>
      <c r="C77" s="4">
        <v>13400</v>
      </c>
      <c r="D77" s="4">
        <v>-13000</v>
      </c>
      <c r="E77" s="4">
        <v>-355450000</v>
      </c>
      <c r="F77" s="4">
        <f t="shared" si="15"/>
        <v>-9107017873</v>
      </c>
      <c r="K77">
        <f>K78+J77</f>
        <v>0</v>
      </c>
      <c r="L77" s="4"/>
      <c r="M77" s="4"/>
      <c r="N77" s="4"/>
      <c r="O77" s="4"/>
      <c r="P77" s="4">
        <v>186600</v>
      </c>
      <c r="Q77" s="4">
        <v>180300</v>
      </c>
      <c r="R77" s="5">
        <v>-2.5399999999999999E-2</v>
      </c>
      <c r="S77" s="4">
        <v>399891</v>
      </c>
      <c r="T77" s="4">
        <f t="shared" si="18"/>
        <v>1117742.2</v>
      </c>
      <c r="U77" s="4">
        <f t="shared" si="17"/>
        <v>484160</v>
      </c>
    </row>
    <row r="78" spans="1:22" x14ac:dyDescent="0.2">
      <c r="A78" s="16" t="s">
        <v>210</v>
      </c>
      <c r="B78" s="4">
        <v>10600</v>
      </c>
      <c r="C78" s="4">
        <v>26100</v>
      </c>
      <c r="D78" s="4">
        <v>-15500</v>
      </c>
      <c r="E78" s="4">
        <v>-423730000</v>
      </c>
      <c r="F78" s="4">
        <f t="shared" si="15"/>
        <v>-8751567873</v>
      </c>
      <c r="K78">
        <f>J78+K80</f>
        <v>0</v>
      </c>
      <c r="R78" s="5">
        <v>-2.3E-2</v>
      </c>
      <c r="S78" s="4">
        <v>484160</v>
      </c>
      <c r="T78" s="4">
        <f t="shared" si="18"/>
        <v>1208664.8</v>
      </c>
      <c r="U78" s="4">
        <f t="shared" si="17"/>
        <v>559361</v>
      </c>
    </row>
    <row r="79" spans="1:22" x14ac:dyDescent="0.2">
      <c r="A79" s="16" t="s">
        <v>209</v>
      </c>
      <c r="B79" s="4">
        <v>15100</v>
      </c>
      <c r="C79" s="4">
        <v>1000</v>
      </c>
      <c r="D79" s="4">
        <v>14100</v>
      </c>
      <c r="E79" s="4">
        <v>431390000</v>
      </c>
      <c r="F79" s="4">
        <f t="shared" si="15"/>
        <v>-8327837873</v>
      </c>
      <c r="L79" s="4"/>
      <c r="M79" s="4"/>
      <c r="N79" s="4"/>
      <c r="O79" s="4"/>
      <c r="P79" s="4">
        <v>284600</v>
      </c>
      <c r="Q79" s="4">
        <v>648000</v>
      </c>
      <c r="R79" s="5">
        <v>1.7000000000000001E-3</v>
      </c>
      <c r="S79" s="4">
        <v>1017945</v>
      </c>
      <c r="T79" s="4">
        <f t="shared" si="18"/>
        <v>1204087.3999999999</v>
      </c>
      <c r="U79" s="4">
        <f t="shared" si="17"/>
        <v>559361</v>
      </c>
    </row>
    <row r="80" spans="1:22" x14ac:dyDescent="0.2">
      <c r="A80" s="16" t="s">
        <v>208</v>
      </c>
      <c r="B80" s="4">
        <v>4900</v>
      </c>
      <c r="C80" s="4">
        <v>22100</v>
      </c>
      <c r="D80" s="4">
        <v>-17200</v>
      </c>
      <c r="E80" s="4">
        <v>-531530000</v>
      </c>
      <c r="F80" s="4">
        <f t="shared" si="15"/>
        <v>-8759227873</v>
      </c>
      <c r="K80">
        <f>J80</f>
        <v>0</v>
      </c>
      <c r="R80" s="5">
        <v>-1.6E-2</v>
      </c>
      <c r="S80" s="4">
        <v>999073</v>
      </c>
      <c r="T80" s="4">
        <f t="shared" si="18"/>
        <v>1194965.2</v>
      </c>
      <c r="U80" s="4">
        <f t="shared" si="17"/>
        <v>559361</v>
      </c>
    </row>
    <row r="81" spans="1:21" x14ac:dyDescent="0.2">
      <c r="A81" s="16" t="s">
        <v>207</v>
      </c>
      <c r="B81" s="4">
        <v>16700</v>
      </c>
      <c r="C81" s="4">
        <v>63100</v>
      </c>
      <c r="D81" s="4">
        <v>-46400</v>
      </c>
      <c r="E81" s="4">
        <v>-1448850000</v>
      </c>
      <c r="F81" s="4">
        <f t="shared" si="15"/>
        <v>-8227697873</v>
      </c>
      <c r="R81" s="5">
        <v>3.3E-3</v>
      </c>
      <c r="S81" s="4">
        <v>1119809</v>
      </c>
      <c r="T81" s="4">
        <f t="shared" si="18"/>
        <v>1216997</v>
      </c>
      <c r="U81" s="4">
        <f t="shared" si="17"/>
        <v>559361</v>
      </c>
    </row>
    <row r="82" spans="1:21" x14ac:dyDescent="0.2">
      <c r="A82" s="16" t="s">
        <v>206</v>
      </c>
      <c r="B82" s="4">
        <v>200</v>
      </c>
      <c r="C82" s="4">
        <v>24300</v>
      </c>
      <c r="D82" s="4">
        <v>-24100</v>
      </c>
      <c r="E82" s="4">
        <v>-741320000</v>
      </c>
      <c r="F82" s="4">
        <f t="shared" si="15"/>
        <v>-6778847873</v>
      </c>
      <c r="R82" s="5">
        <v>1.6399999999999998E-2</v>
      </c>
      <c r="S82" s="4">
        <v>559361</v>
      </c>
      <c r="T82" s="4">
        <f t="shared" si="18"/>
        <v>1483836.4</v>
      </c>
      <c r="U82" s="4">
        <f t="shared" si="17"/>
        <v>873918</v>
      </c>
    </row>
    <row r="83" spans="1:21" x14ac:dyDescent="0.2">
      <c r="A83" s="16" t="s">
        <v>205</v>
      </c>
      <c r="B83" s="4">
        <v>55600</v>
      </c>
      <c r="C83" s="4">
        <v>174700</v>
      </c>
      <c r="D83" s="4">
        <v>-119100</v>
      </c>
      <c r="E83" s="4">
        <v>-3655860000</v>
      </c>
      <c r="F83" s="4">
        <f t="shared" si="15"/>
        <v>-6037527873</v>
      </c>
      <c r="R83" s="5">
        <v>1.67E-2</v>
      </c>
      <c r="S83" s="4">
        <v>1501419</v>
      </c>
      <c r="T83" s="4">
        <f t="shared" si="18"/>
        <v>1435326.7</v>
      </c>
      <c r="U83" s="4">
        <f t="shared" si="17"/>
        <v>873918</v>
      </c>
    </row>
    <row r="84" spans="1:21" x14ac:dyDescent="0.2">
      <c r="A84" s="16" t="s">
        <v>204</v>
      </c>
      <c r="B84" s="4">
        <v>35000</v>
      </c>
      <c r="C84" s="4">
        <v>146400</v>
      </c>
      <c r="D84" s="4">
        <v>-111400</v>
      </c>
      <c r="E84" s="4">
        <v>-3339020000</v>
      </c>
      <c r="F84" s="4">
        <f t="shared" si="15"/>
        <v>-2381667873</v>
      </c>
      <c r="R84" s="5">
        <v>-6.6E-3</v>
      </c>
      <c r="S84" s="4">
        <v>1773168</v>
      </c>
      <c r="T84" s="4">
        <f t="shared" si="18"/>
        <v>1390281</v>
      </c>
      <c r="U84" s="4">
        <f t="shared" si="17"/>
        <v>873918</v>
      </c>
    </row>
    <row r="85" spans="1:21" x14ac:dyDescent="0.2">
      <c r="A85" s="16" t="s">
        <v>203</v>
      </c>
      <c r="B85" s="4">
        <v>2200</v>
      </c>
      <c r="C85" s="4">
        <v>44700</v>
      </c>
      <c r="D85" s="4">
        <v>-42500</v>
      </c>
      <c r="E85" s="4">
        <v>-1287580000</v>
      </c>
      <c r="F85" s="4">
        <f t="shared" si="15"/>
        <v>957352127</v>
      </c>
      <c r="R85" s="5">
        <v>-3.3E-3</v>
      </c>
      <c r="S85" s="4">
        <v>873918</v>
      </c>
      <c r="T85" s="4">
        <f t="shared" si="18"/>
        <v>1448619.4</v>
      </c>
      <c r="U85" s="4">
        <f t="shared" si="17"/>
        <v>907851</v>
      </c>
    </row>
    <row r="86" spans="1:21" x14ac:dyDescent="0.2">
      <c r="A86" s="16" t="s">
        <v>202</v>
      </c>
      <c r="B86" s="4">
        <v>7900</v>
      </c>
      <c r="C86" s="4">
        <v>8700</v>
      </c>
      <c r="D86" s="4">
        <v>-800</v>
      </c>
      <c r="E86" s="4">
        <v>-24880000</v>
      </c>
      <c r="F86" s="4">
        <f t="shared" si="15"/>
        <v>2244932127</v>
      </c>
      <c r="R86" s="5">
        <v>-1.6000000000000001E-3</v>
      </c>
      <c r="S86" s="4">
        <v>1481661</v>
      </c>
      <c r="T86" s="4">
        <f t="shared" si="18"/>
        <v>1406028.1</v>
      </c>
      <c r="U86" s="4">
        <f t="shared" si="17"/>
        <v>907851</v>
      </c>
    </row>
    <row r="87" spans="1:21" x14ac:dyDescent="0.2">
      <c r="A87" s="16" t="s">
        <v>201</v>
      </c>
      <c r="B87" s="4">
        <v>0</v>
      </c>
      <c r="C87" s="4">
        <v>25500</v>
      </c>
      <c r="D87" s="4">
        <v>-25500</v>
      </c>
      <c r="E87" s="4">
        <v>-773730000</v>
      </c>
      <c r="F87" s="4">
        <f t="shared" si="15"/>
        <v>2269812127</v>
      </c>
      <c r="R87" s="5">
        <v>5.9400000000000001E-2</v>
      </c>
      <c r="S87" s="4">
        <v>1366908</v>
      </c>
      <c r="T87" s="4">
        <f t="shared" si="18"/>
        <v>1321306.8</v>
      </c>
      <c r="U87" s="4">
        <f t="shared" si="17"/>
        <v>907851</v>
      </c>
    </row>
    <row r="88" spans="1:21" x14ac:dyDescent="0.2">
      <c r="A88" s="16" t="s">
        <v>200</v>
      </c>
      <c r="B88" s="4">
        <v>28500</v>
      </c>
      <c r="C88" s="4">
        <v>3800</v>
      </c>
      <c r="D88" s="4">
        <v>24700</v>
      </c>
      <c r="E88" s="4">
        <v>706570000</v>
      </c>
      <c r="F88" s="4">
        <f t="shared" si="15"/>
        <v>3043542127</v>
      </c>
      <c r="R88" s="5">
        <v>5.3E-3</v>
      </c>
      <c r="S88" s="4">
        <v>1393386</v>
      </c>
      <c r="T88" s="4">
        <f t="shared" si="18"/>
        <v>1266043.3999999999</v>
      </c>
      <c r="U88" s="4">
        <f t="shared" si="17"/>
        <v>907851</v>
      </c>
    </row>
    <row r="89" spans="1:21" x14ac:dyDescent="0.2">
      <c r="A89" s="16" t="s">
        <v>199</v>
      </c>
      <c r="B89" s="4">
        <v>400</v>
      </c>
      <c r="C89" s="4">
        <v>10900</v>
      </c>
      <c r="D89" s="4">
        <v>-10500</v>
      </c>
      <c r="E89" s="4">
        <v>-304620000</v>
      </c>
      <c r="F89" s="4">
        <f t="shared" si="15"/>
        <v>2336972127</v>
      </c>
      <c r="R89" s="5">
        <v>-1.38E-2</v>
      </c>
      <c r="S89" s="4">
        <v>972171</v>
      </c>
      <c r="T89" s="4">
        <f t="shared" si="18"/>
        <v>1215342.3</v>
      </c>
      <c r="U89" s="4">
        <f t="shared" si="17"/>
        <v>907851</v>
      </c>
    </row>
    <row r="90" spans="1:21" x14ac:dyDescent="0.2">
      <c r="A90" s="16" t="s">
        <v>198</v>
      </c>
      <c r="B90" s="4">
        <v>21000</v>
      </c>
      <c r="C90" s="4">
        <v>24600</v>
      </c>
      <c r="D90" s="4">
        <v>-3600</v>
      </c>
      <c r="E90" s="4">
        <v>-110130000</v>
      </c>
      <c r="F90" s="4">
        <f t="shared" si="15"/>
        <v>2641592127</v>
      </c>
      <c r="R90" s="5">
        <v>-1.3600000000000001E-2</v>
      </c>
      <c r="S90" s="4">
        <v>907851</v>
      </c>
      <c r="T90" s="4">
        <f t="shared" si="18"/>
        <v>1176982.5</v>
      </c>
      <c r="U90" s="4">
        <f t="shared" si="17"/>
        <v>1016322</v>
      </c>
    </row>
    <row r="91" spans="1:21" x14ac:dyDescent="0.2">
      <c r="A91" s="16" t="s">
        <v>197</v>
      </c>
      <c r="B91" s="4">
        <v>6900</v>
      </c>
      <c r="C91" s="4">
        <v>32600</v>
      </c>
      <c r="D91" s="4">
        <v>-25700</v>
      </c>
      <c r="E91" s="4">
        <v>-732870000</v>
      </c>
      <c r="F91" s="4">
        <f t="shared" si="15"/>
        <v>2751722127</v>
      </c>
      <c r="R91" s="5">
        <v>1.5600000000000001E-2</v>
      </c>
      <c r="S91" s="4">
        <v>1340127</v>
      </c>
      <c r="T91" s="4">
        <f t="shared" si="18"/>
        <v>1109190.3</v>
      </c>
      <c r="U91" s="4">
        <f t="shared" si="17"/>
        <v>1016322</v>
      </c>
    </row>
    <row r="92" spans="1:21" x14ac:dyDescent="0.2">
      <c r="A92" s="16" t="s">
        <v>196</v>
      </c>
      <c r="B92" s="4">
        <v>0</v>
      </c>
      <c r="C92" s="4">
        <v>12500</v>
      </c>
      <c r="D92" s="4">
        <v>-12500</v>
      </c>
      <c r="E92" s="4">
        <v>-357880000</v>
      </c>
      <c r="F92" s="4">
        <f t="shared" si="15"/>
        <v>3484592127</v>
      </c>
      <c r="R92" s="5">
        <v>6.8600000000000008E-2</v>
      </c>
      <c r="S92" s="4">
        <v>3227755</v>
      </c>
      <c r="T92" s="4">
        <f t="shared" si="18"/>
        <v>861095.8</v>
      </c>
      <c r="U92" s="4">
        <f t="shared" si="17"/>
        <v>519695</v>
      </c>
    </row>
    <row r="93" spans="1:21" x14ac:dyDescent="0.2">
      <c r="A93" s="16" t="s">
        <v>195</v>
      </c>
      <c r="B93" s="4">
        <v>18900</v>
      </c>
      <c r="C93" s="4">
        <v>100</v>
      </c>
      <c r="D93" s="4">
        <v>18800</v>
      </c>
      <c r="E93" s="4">
        <v>495990000</v>
      </c>
      <c r="F93" s="4">
        <f t="shared" si="15"/>
        <v>3842472127</v>
      </c>
      <c r="R93" s="5">
        <v>0</v>
      </c>
      <c r="S93" s="4">
        <v>1016322</v>
      </c>
      <c r="T93" s="4">
        <f t="shared" si="18"/>
        <v>849589</v>
      </c>
      <c r="U93" s="4">
        <f t="shared" si="17"/>
        <v>519695</v>
      </c>
    </row>
    <row r="94" spans="1:21" x14ac:dyDescent="0.2">
      <c r="A94" s="16" t="s">
        <v>194</v>
      </c>
      <c r="B94" s="4">
        <v>29400</v>
      </c>
      <c r="C94" s="4">
        <v>400</v>
      </c>
      <c r="D94" s="4">
        <v>29000</v>
      </c>
      <c r="E94" s="4">
        <v>797870000</v>
      </c>
      <c r="F94" s="4">
        <f t="shared" si="15"/>
        <v>3346482127</v>
      </c>
      <c r="R94" s="5">
        <v>-1.4499999999999999E-2</v>
      </c>
      <c r="S94" s="4">
        <v>1322711</v>
      </c>
      <c r="T94" s="4">
        <f t="shared" si="18"/>
        <v>839738.8</v>
      </c>
      <c r="U94" s="4">
        <f t="shared" si="17"/>
        <v>465160</v>
      </c>
    </row>
    <row r="95" spans="1:21" x14ac:dyDescent="0.2">
      <c r="A95" s="16" t="s">
        <v>193</v>
      </c>
      <c r="B95" s="4">
        <v>6700</v>
      </c>
      <c r="C95" s="4">
        <v>3800</v>
      </c>
      <c r="D95" s="4">
        <v>2900</v>
      </c>
      <c r="E95" s="4">
        <v>80030000</v>
      </c>
      <c r="F95" s="4">
        <f t="shared" si="15"/>
        <v>2548612127</v>
      </c>
      <c r="R95" s="5">
        <v>3.0099999999999998E-2</v>
      </c>
      <c r="S95" s="4">
        <v>1457302</v>
      </c>
      <c r="T95" s="4">
        <f t="shared" si="18"/>
        <v>782003.4</v>
      </c>
      <c r="U95" s="4">
        <f t="shared" si="17"/>
        <v>465160</v>
      </c>
    </row>
    <row r="96" spans="1:21" x14ac:dyDescent="0.2">
      <c r="A96" s="16" t="s">
        <v>192</v>
      </c>
      <c r="B96" s="4">
        <v>1600</v>
      </c>
      <c r="C96" s="4">
        <v>0</v>
      </c>
      <c r="D96" s="4">
        <v>1600</v>
      </c>
      <c r="E96" s="4">
        <v>41040000</v>
      </c>
      <c r="F96" s="4">
        <f t="shared" si="15"/>
        <v>2468582127</v>
      </c>
      <c r="R96" s="5">
        <v>6.83E-2</v>
      </c>
      <c r="S96" s="4">
        <v>1055748</v>
      </c>
      <c r="T96" s="4">
        <f t="shared" si="18"/>
        <v>707587</v>
      </c>
      <c r="U96" s="4">
        <f t="shared" si="17"/>
        <v>465160</v>
      </c>
    </row>
    <row r="97" spans="1:21" x14ac:dyDescent="0.2">
      <c r="A97" s="16" t="s">
        <v>191</v>
      </c>
      <c r="B97" s="4">
        <v>22900</v>
      </c>
      <c r="C97" s="4">
        <v>0</v>
      </c>
      <c r="D97" s="4">
        <v>22900</v>
      </c>
      <c r="E97" s="4">
        <v>568240000</v>
      </c>
      <c r="F97" s="4">
        <f t="shared" si="15"/>
        <v>2427542127</v>
      </c>
      <c r="R97" s="5">
        <v>-4.0000000000000001E-3</v>
      </c>
      <c r="S97" s="4">
        <v>519695</v>
      </c>
      <c r="T97" s="4">
        <f t="shared" si="18"/>
        <v>689882.6</v>
      </c>
      <c r="U97" s="4">
        <f t="shared" si="17"/>
        <v>465160</v>
      </c>
    </row>
    <row r="98" spans="1:21" x14ac:dyDescent="0.2">
      <c r="A98" s="16" t="s">
        <v>190</v>
      </c>
      <c r="B98" s="4">
        <v>6500</v>
      </c>
      <c r="C98" s="4">
        <v>0</v>
      </c>
      <c r="D98" s="4">
        <v>6500</v>
      </c>
      <c r="E98" s="4">
        <v>165800000</v>
      </c>
      <c r="F98" s="4">
        <f t="shared" si="15"/>
        <v>1859302127</v>
      </c>
      <c r="R98" s="5">
        <v>-1.5700000000000002E-2</v>
      </c>
      <c r="S98" s="4">
        <v>840752</v>
      </c>
      <c r="T98" s="4">
        <f t="shared" si="18"/>
        <v>652522.4</v>
      </c>
      <c r="U98" s="4">
        <f t="shared" si="17"/>
        <v>465160</v>
      </c>
    </row>
    <row r="99" spans="1:21" x14ac:dyDescent="0.2">
      <c r="A99" s="16" t="s">
        <v>189</v>
      </c>
      <c r="B99" s="4">
        <v>500</v>
      </c>
      <c r="C99" s="4">
        <v>1400</v>
      </c>
      <c r="D99" s="4">
        <v>-900</v>
      </c>
      <c r="E99" s="4">
        <v>-22980000</v>
      </c>
      <c r="F99" s="4">
        <f t="shared" si="15"/>
        <v>1693502127</v>
      </c>
      <c r="R99" s="5">
        <v>1.2E-2</v>
      </c>
      <c r="S99" s="4">
        <v>465160</v>
      </c>
      <c r="T99" s="4">
        <f t="shared" si="18"/>
        <v>684747.9</v>
      </c>
      <c r="U99" s="4">
        <f t="shared" si="17"/>
        <v>524253</v>
      </c>
    </row>
    <row r="100" spans="1:21" x14ac:dyDescent="0.2">
      <c r="A100" s="16" t="s">
        <v>188</v>
      </c>
      <c r="B100" s="4">
        <v>3800</v>
      </c>
      <c r="C100" s="4">
        <v>18200</v>
      </c>
      <c r="D100" s="4">
        <v>-14400</v>
      </c>
      <c r="E100" s="4">
        <v>-365480000</v>
      </c>
      <c r="F100" s="4">
        <f t="shared" si="15"/>
        <v>1716482127</v>
      </c>
      <c r="R100" s="5">
        <v>2E-3</v>
      </c>
      <c r="S100" s="4">
        <v>524253</v>
      </c>
      <c r="T100" s="4">
        <f t="shared" si="18"/>
        <v>661105</v>
      </c>
      <c r="U100" s="4">
        <f t="shared" si="17"/>
        <v>662205</v>
      </c>
    </row>
    <row r="101" spans="1:21" x14ac:dyDescent="0.2">
      <c r="A101" s="16" t="s">
        <v>187</v>
      </c>
      <c r="B101" s="4">
        <v>0</v>
      </c>
      <c r="C101" s="4">
        <v>1600</v>
      </c>
      <c r="D101" s="4">
        <v>-1600</v>
      </c>
      <c r="E101" s="4">
        <v>-40560000</v>
      </c>
      <c r="F101" s="4">
        <f t="shared" si="15"/>
        <v>2081962127</v>
      </c>
      <c r="R101" s="5">
        <v>0</v>
      </c>
      <c r="S101" s="4">
        <v>662205</v>
      </c>
      <c r="T101" s="4">
        <f t="shared" si="18"/>
        <v>736988.6</v>
      </c>
      <c r="U101" s="4">
        <f t="shared" si="17"/>
        <v>311584</v>
      </c>
    </row>
    <row r="102" spans="1:21" x14ac:dyDescent="0.2">
      <c r="A102" s="16" t="s">
        <v>186</v>
      </c>
      <c r="B102" s="4">
        <v>800</v>
      </c>
      <c r="C102" s="4">
        <v>8600</v>
      </c>
      <c r="D102" s="4">
        <v>-7800</v>
      </c>
      <c r="E102" s="4">
        <v>-195730000</v>
      </c>
      <c r="F102" s="4">
        <f t="shared" si="15"/>
        <v>2122522127</v>
      </c>
      <c r="R102" s="5">
        <v>0</v>
      </c>
      <c r="S102" s="4">
        <v>746810</v>
      </c>
      <c r="T102" s="4">
        <f t="shared" si="18"/>
        <v>712031.7</v>
      </c>
      <c r="U102" s="4">
        <f t="shared" si="17"/>
        <v>311584</v>
      </c>
    </row>
    <row r="103" spans="1:21" x14ac:dyDescent="0.2">
      <c r="A103" s="16" t="s">
        <v>185</v>
      </c>
      <c r="B103" s="4">
        <v>5600</v>
      </c>
      <c r="C103" s="4">
        <v>0</v>
      </c>
      <c r="D103" s="4">
        <v>5600</v>
      </c>
      <c r="E103" s="4">
        <v>141770000</v>
      </c>
      <c r="F103" s="4">
        <f t="shared" si="15"/>
        <v>2318252127</v>
      </c>
      <c r="R103" s="5">
        <v>-3.9000000000000003E-3</v>
      </c>
      <c r="S103" s="4">
        <v>901254</v>
      </c>
      <c r="T103" s="4">
        <f t="shared" si="18"/>
        <v>733509.6</v>
      </c>
      <c r="U103" s="4">
        <f t="shared" si="17"/>
        <v>311584</v>
      </c>
    </row>
    <row r="104" spans="1:21" x14ac:dyDescent="0.2">
      <c r="A104" s="16" t="s">
        <v>184</v>
      </c>
      <c r="B104" s="4">
        <v>17500</v>
      </c>
      <c r="C104" s="4">
        <v>7200</v>
      </c>
      <c r="D104" s="4">
        <v>10300</v>
      </c>
      <c r="E104" s="4">
        <v>262730000</v>
      </c>
      <c r="F104" s="4">
        <f t="shared" si="15"/>
        <v>2176482127</v>
      </c>
      <c r="R104" s="5">
        <v>6.0000000000000001E-3</v>
      </c>
      <c r="S104" s="4">
        <v>1224209</v>
      </c>
      <c r="T104" s="4">
        <f t="shared" si="18"/>
        <v>778875.6</v>
      </c>
      <c r="U104" s="4">
        <f t="shared" si="17"/>
        <v>311584</v>
      </c>
    </row>
    <row r="105" spans="1:21" x14ac:dyDescent="0.2">
      <c r="A105" s="16" t="s">
        <v>183</v>
      </c>
      <c r="B105" s="4">
        <v>9600</v>
      </c>
      <c r="C105" s="4">
        <v>0</v>
      </c>
      <c r="D105" s="4">
        <v>9600</v>
      </c>
      <c r="E105" s="4">
        <v>233600000</v>
      </c>
      <c r="F105" s="4">
        <f t="shared" si="15"/>
        <v>1913752127</v>
      </c>
      <c r="R105" s="5">
        <v>4.8300000000000003E-2</v>
      </c>
      <c r="S105" s="4">
        <v>879948</v>
      </c>
      <c r="T105" s="4">
        <f t="shared" si="18"/>
        <v>754694.7</v>
      </c>
      <c r="U105" s="4">
        <f t="shared" si="17"/>
        <v>287824</v>
      </c>
    </row>
    <row r="106" spans="1:21" x14ac:dyDescent="0.2">
      <c r="A106" s="16" t="s">
        <v>182</v>
      </c>
      <c r="B106" s="4">
        <v>5800</v>
      </c>
      <c r="C106" s="4">
        <v>0</v>
      </c>
      <c r="D106" s="4">
        <v>5800</v>
      </c>
      <c r="E106" s="4">
        <v>138290000</v>
      </c>
      <c r="F106" s="4">
        <f t="shared" si="15"/>
        <v>1680152127</v>
      </c>
      <c r="R106" s="5">
        <v>8.5000000000000006E-3</v>
      </c>
      <c r="S106" s="4">
        <v>311584</v>
      </c>
      <c r="T106" s="4">
        <f t="shared" si="18"/>
        <v>761201.6</v>
      </c>
      <c r="U106" s="4">
        <f t="shared" si="17"/>
        <v>287824</v>
      </c>
    </row>
    <row r="107" spans="1:21" x14ac:dyDescent="0.2">
      <c r="A107" s="16" t="s">
        <v>181</v>
      </c>
      <c r="B107" s="4">
        <v>5800</v>
      </c>
      <c r="C107" s="4">
        <v>3600</v>
      </c>
      <c r="D107" s="4">
        <v>2200</v>
      </c>
      <c r="E107" s="4">
        <v>52263902</v>
      </c>
      <c r="F107" s="4">
        <f t="shared" si="15"/>
        <v>1541862127</v>
      </c>
      <c r="R107" s="5">
        <v>-1.04E-2</v>
      </c>
      <c r="S107" s="4">
        <v>342651</v>
      </c>
      <c r="T107" s="4">
        <f t="shared" si="18"/>
        <v>814857.1</v>
      </c>
      <c r="U107" s="4">
        <f t="shared" si="17"/>
        <v>287824</v>
      </c>
    </row>
    <row r="108" spans="1:21" x14ac:dyDescent="0.2">
      <c r="A108" s="16" t="s">
        <v>180</v>
      </c>
      <c r="B108" s="4">
        <v>21600</v>
      </c>
      <c r="C108" s="4">
        <v>53700</v>
      </c>
      <c r="D108" s="4">
        <v>-32100</v>
      </c>
      <c r="E108" s="4">
        <v>-770550000</v>
      </c>
      <c r="F108" s="4">
        <f t="shared" si="15"/>
        <v>1489598225</v>
      </c>
      <c r="R108" s="5">
        <v>-4.0999999999999995E-3</v>
      </c>
      <c r="S108" s="4">
        <v>467150</v>
      </c>
      <c r="T108" s="4">
        <f t="shared" si="18"/>
        <v>883473.6</v>
      </c>
      <c r="U108" s="4">
        <f t="shared" si="17"/>
        <v>287824</v>
      </c>
    </row>
    <row r="109" spans="1:21" x14ac:dyDescent="0.2">
      <c r="A109" s="16" t="s">
        <v>179</v>
      </c>
      <c r="B109" s="4">
        <v>3700</v>
      </c>
      <c r="C109" s="4">
        <v>1200</v>
      </c>
      <c r="D109" s="4">
        <v>2500</v>
      </c>
      <c r="E109" s="4">
        <v>59370000</v>
      </c>
      <c r="F109" s="4">
        <f t="shared" si="15"/>
        <v>2260148225</v>
      </c>
      <c r="R109" s="5">
        <v>5.2699999999999997E-2</v>
      </c>
      <c r="S109" s="4">
        <v>787415</v>
      </c>
      <c r="T109" s="4">
        <f t="shared" si="18"/>
        <v>869044.6</v>
      </c>
      <c r="U109" s="4">
        <f t="shared" si="17"/>
        <v>287824</v>
      </c>
    </row>
    <row r="110" spans="1:21" x14ac:dyDescent="0.2">
      <c r="A110" s="16" t="s">
        <v>178</v>
      </c>
      <c r="B110" s="4">
        <v>3200</v>
      </c>
      <c r="C110" s="4">
        <v>16300</v>
      </c>
      <c r="D110" s="4">
        <v>-13100</v>
      </c>
      <c r="E110" s="4">
        <v>-294890000</v>
      </c>
      <c r="F110" s="4">
        <f t="shared" si="15"/>
        <v>2200778225</v>
      </c>
      <c r="R110" s="5">
        <v>-2.0999999999999999E-3</v>
      </c>
      <c r="S110" s="4">
        <v>287824</v>
      </c>
      <c r="T110" s="4">
        <f t="shared" si="18"/>
        <v>996067.2</v>
      </c>
      <c r="U110" s="4">
        <f t="shared" si="17"/>
        <v>497241</v>
      </c>
    </row>
    <row r="111" spans="1:21" x14ac:dyDescent="0.2">
      <c r="A111" s="16" t="s">
        <v>177</v>
      </c>
      <c r="B111" s="4">
        <v>55080</v>
      </c>
      <c r="C111" s="4">
        <v>400</v>
      </c>
      <c r="D111" s="4">
        <v>54680</v>
      </c>
      <c r="E111" s="4">
        <v>1241652575</v>
      </c>
      <c r="F111" s="4">
        <f t="shared" si="15"/>
        <v>2495668225</v>
      </c>
      <c r="R111" s="5">
        <v>-2.76E-2</v>
      </c>
      <c r="S111" s="4">
        <v>1421041</v>
      </c>
      <c r="T111" s="4">
        <f t="shared" si="18"/>
        <v>977017.9</v>
      </c>
      <c r="U111" s="4">
        <f t="shared" si="17"/>
        <v>376653</v>
      </c>
    </row>
    <row r="112" spans="1:21" x14ac:dyDescent="0.2">
      <c r="A112" s="16" t="s">
        <v>176</v>
      </c>
      <c r="B112" s="4">
        <v>0</v>
      </c>
      <c r="C112" s="4">
        <v>6400</v>
      </c>
      <c r="D112" s="4">
        <v>-6400</v>
      </c>
      <c r="E112" s="4">
        <v>-156800000</v>
      </c>
      <c r="F112" s="4">
        <f t="shared" si="15"/>
        <v>1254015650</v>
      </c>
      <c r="R112" s="5">
        <v>-4.0800000000000003E-2</v>
      </c>
      <c r="S112" s="4">
        <v>497241</v>
      </c>
      <c r="T112" s="4">
        <f t="shared" si="18"/>
        <v>1031754</v>
      </c>
      <c r="U112" s="4">
        <f t="shared" si="17"/>
        <v>376653</v>
      </c>
    </row>
    <row r="113" spans="1:21" x14ac:dyDescent="0.2">
      <c r="A113" s="16" t="s">
        <v>175</v>
      </c>
      <c r="B113" s="4">
        <v>17600</v>
      </c>
      <c r="C113" s="4">
        <v>0</v>
      </c>
      <c r="D113" s="4">
        <v>17600</v>
      </c>
      <c r="E113" s="4">
        <v>397600000</v>
      </c>
      <c r="F113" s="4">
        <f t="shared" si="15"/>
        <v>1410815650</v>
      </c>
      <c r="R113" s="5">
        <v>6.5299999999999997E-2</v>
      </c>
      <c r="S113" s="4">
        <v>1116033</v>
      </c>
      <c r="T113" s="4">
        <f t="shared" si="18"/>
        <v>1011717.3</v>
      </c>
      <c r="U113" s="4">
        <f t="shared" si="17"/>
        <v>376653</v>
      </c>
    </row>
    <row r="114" spans="1:21" x14ac:dyDescent="0.2">
      <c r="A114" s="16" t="s">
        <v>174</v>
      </c>
      <c r="B114" s="4">
        <v>17700</v>
      </c>
      <c r="C114" s="4">
        <v>13600</v>
      </c>
      <c r="D114" s="4">
        <v>4100</v>
      </c>
      <c r="E114" s="4">
        <v>91170000</v>
      </c>
      <c r="F114" s="4">
        <f t="shared" si="15"/>
        <v>1013215650</v>
      </c>
      <c r="R114" s="5">
        <v>-6.88E-2</v>
      </c>
      <c r="S114" s="4">
        <v>1677869</v>
      </c>
      <c r="T114" s="4">
        <f t="shared" si="18"/>
        <v>1038322.9</v>
      </c>
      <c r="U114" s="4">
        <f t="shared" si="17"/>
        <v>376653</v>
      </c>
    </row>
    <row r="115" spans="1:21" x14ac:dyDescent="0.2">
      <c r="A115" s="16" t="s">
        <v>173</v>
      </c>
      <c r="B115" s="4">
        <v>0</v>
      </c>
      <c r="C115" s="4">
        <v>31500</v>
      </c>
      <c r="D115" s="4">
        <v>-31500</v>
      </c>
      <c r="E115" s="4">
        <v>-790950000</v>
      </c>
      <c r="F115" s="4">
        <f t="shared" si="15"/>
        <v>922045650</v>
      </c>
      <c r="R115" s="5">
        <v>-1.9799999999999998E-2</v>
      </c>
      <c r="S115" s="4">
        <v>638139</v>
      </c>
      <c r="T115" s="4">
        <f t="shared" si="18"/>
        <v>1109593</v>
      </c>
      <c r="U115" s="4">
        <f t="shared" si="17"/>
        <v>376653</v>
      </c>
    </row>
    <row r="116" spans="1:21" x14ac:dyDescent="0.2">
      <c r="A116" s="16" t="s">
        <v>172</v>
      </c>
      <c r="B116" s="4">
        <v>0</v>
      </c>
      <c r="C116" s="4">
        <v>26100</v>
      </c>
      <c r="D116" s="4">
        <v>-26100</v>
      </c>
      <c r="E116" s="4">
        <v>-642140000</v>
      </c>
      <c r="F116" s="4">
        <f t="shared" si="15"/>
        <v>1712995650</v>
      </c>
      <c r="R116" s="5">
        <v>2.0299999999999999E-2</v>
      </c>
      <c r="S116" s="4">
        <v>376653</v>
      </c>
      <c r="T116" s="4">
        <f t="shared" ref="T116:T121" si="19">AVERAGE(S117:S126)</f>
        <v>1232744.7</v>
      </c>
      <c r="U116" s="4">
        <f t="shared" si="17"/>
        <v>643125</v>
      </c>
    </row>
    <row r="117" spans="1:21" x14ac:dyDescent="0.2">
      <c r="A117" s="16" t="s">
        <v>171</v>
      </c>
      <c r="B117" s="4">
        <v>5000</v>
      </c>
      <c r="C117" s="4">
        <v>74300</v>
      </c>
      <c r="D117" s="4">
        <v>-69300</v>
      </c>
      <c r="E117" s="4">
        <v>-1739400000</v>
      </c>
      <c r="F117" s="4">
        <f t="shared" si="15"/>
        <v>2355135650</v>
      </c>
      <c r="R117" s="5">
        <v>-2.1700000000000001E-2</v>
      </c>
      <c r="S117" s="4">
        <v>879206</v>
      </c>
      <c r="T117" s="4">
        <f t="shared" si="19"/>
        <v>1255040.2</v>
      </c>
      <c r="U117" s="4">
        <f t="shared" si="17"/>
        <v>643125</v>
      </c>
    </row>
    <row r="118" spans="1:21" x14ac:dyDescent="0.2">
      <c r="A118" s="16" t="s">
        <v>170</v>
      </c>
      <c r="B118" s="4">
        <v>12300</v>
      </c>
      <c r="C118" s="4">
        <v>2500</v>
      </c>
      <c r="D118" s="4">
        <v>9800</v>
      </c>
      <c r="E118" s="4">
        <v>243590000</v>
      </c>
      <c r="F118" s="4">
        <f t="shared" si="15"/>
        <v>4094535650</v>
      </c>
      <c r="R118" s="5">
        <v>3.7000000000000005E-2</v>
      </c>
      <c r="S118" s="4">
        <v>1153315</v>
      </c>
      <c r="T118" s="4">
        <f t="shared" si="19"/>
        <v>1230325.8999999999</v>
      </c>
      <c r="U118" s="4">
        <f t="shared" si="17"/>
        <v>643125</v>
      </c>
    </row>
    <row r="119" spans="1:21" x14ac:dyDescent="0.2">
      <c r="A119" s="16" t="s">
        <v>169</v>
      </c>
      <c r="B119" s="4">
        <v>26500</v>
      </c>
      <c r="C119" s="4">
        <v>1000</v>
      </c>
      <c r="D119" s="4">
        <v>25500</v>
      </c>
      <c r="E119" s="4">
        <v>639330000</v>
      </c>
      <c r="F119" s="4">
        <f t="shared" si="15"/>
        <v>3850945650</v>
      </c>
      <c r="R119" s="5">
        <v>-2.6000000000000002E-2</v>
      </c>
      <c r="S119" s="4">
        <v>643125</v>
      </c>
      <c r="T119" s="4">
        <f t="shared" si="19"/>
        <v>1237289.2</v>
      </c>
      <c r="U119" s="4">
        <f t="shared" si="17"/>
        <v>915666</v>
      </c>
    </row>
    <row r="120" spans="1:21" x14ac:dyDescent="0.2">
      <c r="A120" s="16" t="s">
        <v>168</v>
      </c>
      <c r="B120" s="4">
        <v>125900</v>
      </c>
      <c r="C120" s="4">
        <v>15600</v>
      </c>
      <c r="D120" s="4">
        <v>110300</v>
      </c>
      <c r="E120" s="4">
        <v>2800360000</v>
      </c>
      <c r="F120" s="4">
        <f t="shared" si="15"/>
        <v>3211615650</v>
      </c>
      <c r="R120" s="5">
        <v>-3.8399999999999997E-2</v>
      </c>
      <c r="S120" s="4">
        <v>1558050</v>
      </c>
      <c r="T120" s="4">
        <f t="shared" si="19"/>
        <v>1247579</v>
      </c>
      <c r="U120" s="4">
        <f t="shared" si="17"/>
        <v>915666</v>
      </c>
    </row>
    <row r="121" spans="1:21" x14ac:dyDescent="0.2">
      <c r="A121" s="16" t="s">
        <v>167</v>
      </c>
      <c r="B121" s="4">
        <v>400</v>
      </c>
      <c r="C121" s="4">
        <v>5000</v>
      </c>
      <c r="D121" s="4">
        <v>-4600</v>
      </c>
      <c r="E121" s="4">
        <v>-125790000</v>
      </c>
      <c r="F121" s="4">
        <f t="shared" si="15"/>
        <v>411255650</v>
      </c>
      <c r="R121" s="5">
        <v>-5.96E-2</v>
      </c>
      <c r="S121" s="4">
        <v>1230548</v>
      </c>
      <c r="T121" s="4">
        <f t="shared" si="19"/>
        <v>1383321.1</v>
      </c>
      <c r="U121" s="4">
        <f t="shared" si="17"/>
        <v>915666</v>
      </c>
    </row>
    <row r="122" spans="1:21" x14ac:dyDescent="0.2">
      <c r="A122" s="16" t="s">
        <v>166</v>
      </c>
      <c r="B122" s="4">
        <v>1000</v>
      </c>
      <c r="C122" s="4">
        <v>10100</v>
      </c>
      <c r="D122" s="4">
        <v>-9100</v>
      </c>
      <c r="E122" s="4">
        <v>-253960000</v>
      </c>
      <c r="F122" s="4">
        <f t="shared" si="15"/>
        <v>537045650</v>
      </c>
      <c r="R122" s="5">
        <v>-3.32E-2</v>
      </c>
      <c r="S122" s="4">
        <v>1044602</v>
      </c>
      <c r="T122" s="4">
        <f>AVERAGE(S123:S132)</f>
        <v>1395896.1</v>
      </c>
      <c r="U122" s="4">
        <f t="shared" si="17"/>
        <v>915666</v>
      </c>
    </row>
    <row r="123" spans="1:21" x14ac:dyDescent="0.2">
      <c r="A123" s="16" t="s">
        <v>165</v>
      </c>
      <c r="B123" s="4">
        <v>17500</v>
      </c>
      <c r="C123" s="4">
        <v>7500</v>
      </c>
      <c r="D123" s="4">
        <v>10000</v>
      </c>
      <c r="E123" s="4">
        <v>283410000</v>
      </c>
      <c r="F123" s="4">
        <f t="shared" si="15"/>
        <v>791005650</v>
      </c>
      <c r="R123" s="5">
        <v>-6.8999999999999999E-3</v>
      </c>
      <c r="S123" s="4">
        <v>915666</v>
      </c>
      <c r="U123" s="4">
        <f t="shared" si="17"/>
        <v>906172</v>
      </c>
    </row>
    <row r="124" spans="1:21" x14ac:dyDescent="0.2">
      <c r="A124" s="16" t="s">
        <v>164</v>
      </c>
      <c r="B124" s="4">
        <v>16900</v>
      </c>
      <c r="C124" s="4">
        <v>2600</v>
      </c>
      <c r="D124" s="4">
        <v>14300</v>
      </c>
      <c r="E124" s="4">
        <v>407750000</v>
      </c>
      <c r="F124" s="4">
        <f t="shared" si="15"/>
        <v>507595650</v>
      </c>
      <c r="R124" s="5">
        <v>1.77E-2</v>
      </c>
      <c r="S124" s="4">
        <v>1943925</v>
      </c>
      <c r="U124" s="4">
        <f t="shared" ref="U124:U126" si="20">MIN(S125:S129)</f>
        <v>712758</v>
      </c>
    </row>
    <row r="125" spans="1:21" x14ac:dyDescent="0.2">
      <c r="A125" s="16" t="s">
        <v>163</v>
      </c>
      <c r="B125" s="4">
        <v>2000</v>
      </c>
      <c r="C125" s="4">
        <v>1900</v>
      </c>
      <c r="D125" s="4">
        <v>100</v>
      </c>
      <c r="E125" s="4">
        <v>1000000</v>
      </c>
      <c r="F125" s="4">
        <f t="shared" si="15"/>
        <v>99845650</v>
      </c>
      <c r="R125" s="5">
        <v>2.1700000000000001E-2</v>
      </c>
      <c r="S125" s="4">
        <v>1350840</v>
      </c>
      <c r="U125" s="4">
        <f t="shared" si="20"/>
        <v>712758</v>
      </c>
    </row>
    <row r="126" spans="1:21" x14ac:dyDescent="0.2">
      <c r="A126" s="16" t="s">
        <v>162</v>
      </c>
      <c r="B126" s="4">
        <v>0</v>
      </c>
      <c r="C126" s="4">
        <v>29100</v>
      </c>
      <c r="D126" s="4">
        <v>-29100</v>
      </c>
      <c r="E126" s="4">
        <v>-816430000</v>
      </c>
      <c r="F126" s="4">
        <f t="shared" si="15"/>
        <v>98845650</v>
      </c>
      <c r="R126" s="5">
        <v>7.3000000000000001E-3</v>
      </c>
      <c r="S126" s="4">
        <v>1608170</v>
      </c>
      <c r="U126" s="4">
        <f t="shared" si="20"/>
        <v>712758</v>
      </c>
    </row>
    <row r="127" spans="1:21" x14ac:dyDescent="0.2">
      <c r="A127" s="16" t="s">
        <v>161</v>
      </c>
      <c r="B127" s="4">
        <v>1007</v>
      </c>
      <c r="C127" s="4">
        <v>26300</v>
      </c>
      <c r="D127" s="4">
        <v>-25293</v>
      </c>
      <c r="E127" s="4">
        <v>-683470000</v>
      </c>
      <c r="F127" s="4">
        <f t="shared" si="15"/>
        <v>915275650</v>
      </c>
      <c r="R127" s="5">
        <v>1.29E-2</v>
      </c>
      <c r="S127" s="4">
        <v>1102161</v>
      </c>
      <c r="U127" s="4">
        <f>MIN(S128:S132)</f>
        <v>712758</v>
      </c>
    </row>
    <row r="128" spans="1:21" x14ac:dyDescent="0.2">
      <c r="A128" s="16" t="s">
        <v>160</v>
      </c>
      <c r="B128" s="4">
        <v>10700</v>
      </c>
      <c r="C128" s="4">
        <v>26000</v>
      </c>
      <c r="D128" s="4">
        <v>-15300</v>
      </c>
      <c r="E128" s="4">
        <v>-406910000</v>
      </c>
      <c r="F128" s="4">
        <f t="shared" si="15"/>
        <v>1598745650</v>
      </c>
      <c r="R128" s="5">
        <v>5.6000000000000008E-3</v>
      </c>
      <c r="S128" s="4">
        <v>906172</v>
      </c>
    </row>
    <row r="129" spans="1:22" x14ac:dyDescent="0.2">
      <c r="A129" s="16" t="s">
        <v>159</v>
      </c>
      <c r="B129" s="4">
        <v>12458</v>
      </c>
      <c r="C129" s="4">
        <v>31300</v>
      </c>
      <c r="D129" s="4">
        <v>-18842</v>
      </c>
      <c r="E129" s="4">
        <v>-520210000</v>
      </c>
      <c r="F129" s="4">
        <f t="shared" si="15"/>
        <v>2005655650</v>
      </c>
      <c r="R129" s="5">
        <v>-2.52E-2</v>
      </c>
      <c r="S129" s="4">
        <v>712758</v>
      </c>
    </row>
    <row r="130" spans="1:22" x14ac:dyDescent="0.2">
      <c r="A130" s="16" t="s">
        <v>158</v>
      </c>
      <c r="B130" s="4">
        <v>57630</v>
      </c>
      <c r="C130" s="4">
        <v>5000</v>
      </c>
      <c r="D130" s="4">
        <v>52630</v>
      </c>
      <c r="E130" s="4">
        <v>1404660000</v>
      </c>
      <c r="F130" s="4">
        <f t="shared" si="15"/>
        <v>2525865650</v>
      </c>
      <c r="R130" s="5">
        <v>3.3599999999999998E-2</v>
      </c>
      <c r="S130" s="4">
        <v>1660948</v>
      </c>
    </row>
    <row r="131" spans="1:22" x14ac:dyDescent="0.2">
      <c r="A131" s="16" t="s">
        <v>157</v>
      </c>
      <c r="B131" s="4">
        <v>36300</v>
      </c>
      <c r="C131" s="4">
        <v>9700</v>
      </c>
      <c r="D131" s="4">
        <v>26600</v>
      </c>
      <c r="E131" s="4">
        <v>715150000</v>
      </c>
      <c r="F131" s="4">
        <f>E131+F132</f>
        <v>1121205650</v>
      </c>
      <c r="R131" s="5">
        <v>-5.4600000000000003E-2</v>
      </c>
      <c r="S131" s="4">
        <v>2587969</v>
      </c>
    </row>
    <row r="132" spans="1:22" x14ac:dyDescent="0.2">
      <c r="A132" s="16" t="s">
        <v>156</v>
      </c>
      <c r="B132" s="4">
        <v>25100</v>
      </c>
      <c r="C132" s="4">
        <v>10800</v>
      </c>
      <c r="D132" s="4">
        <v>14300</v>
      </c>
      <c r="E132" s="4">
        <v>406055650</v>
      </c>
      <c r="F132" s="4">
        <f>E132</f>
        <v>406055650</v>
      </c>
      <c r="R132" s="5">
        <v>-5.1999999999999998E-3</v>
      </c>
      <c r="S132" s="4">
        <v>1170352</v>
      </c>
    </row>
    <row r="133" spans="1:22" x14ac:dyDescent="0.2">
      <c r="A133" s="2"/>
      <c r="B133" s="4"/>
      <c r="C133" s="4"/>
      <c r="D133" s="4"/>
      <c r="E133" s="4"/>
      <c r="F133" s="4">
        <f>E133</f>
        <v>0</v>
      </c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6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6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6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6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6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5"/>
    </row>
    <row r="150" spans="1:22" x14ac:dyDescent="0.2">
      <c r="A150" s="6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5"/>
    </row>
    <row r="151" spans="1:22" x14ac:dyDescent="0.2">
      <c r="A151" s="6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5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5"/>
    </row>
    <row r="153" spans="1:22" x14ac:dyDescent="0.2">
      <c r="A153" s="2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5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5"/>
    </row>
    <row r="155" spans="1:22" x14ac:dyDescent="0.2">
      <c r="A155" s="6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5"/>
    </row>
    <row r="156" spans="1:22" x14ac:dyDescent="0.2">
      <c r="A156" s="6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5"/>
    </row>
    <row r="157" spans="1:22" x14ac:dyDescent="0.2">
      <c r="A157" s="6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5"/>
    </row>
    <row r="158" spans="1:22" x14ac:dyDescent="0.2">
      <c r="A158" s="6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5"/>
    </row>
    <row r="159" spans="1:22" x14ac:dyDescent="0.2">
      <c r="A159" s="6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5"/>
    </row>
    <row r="160" spans="1:22" x14ac:dyDescent="0.2">
      <c r="A160" s="6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5"/>
    </row>
    <row r="161" spans="1:22" x14ac:dyDescent="0.2">
      <c r="A161" s="6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5"/>
    </row>
    <row r="162" spans="1:22" x14ac:dyDescent="0.2">
      <c r="A162" s="6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5"/>
      <c r="U162" s="5"/>
      <c r="V162" s="5"/>
    </row>
    <row r="163" spans="1:22" x14ac:dyDescent="0.2">
      <c r="A163" s="6"/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5"/>
      <c r="U163" s="5"/>
      <c r="V163" s="5"/>
    </row>
    <row r="164" spans="1:22" x14ac:dyDescent="0.2">
      <c r="A164" s="6"/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5"/>
      <c r="U164" s="5"/>
      <c r="V164" s="5"/>
    </row>
    <row r="165" spans="1:22" x14ac:dyDescent="0.2">
      <c r="A165" s="6"/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5"/>
      <c r="U165" s="5"/>
      <c r="V165" s="5"/>
    </row>
    <row r="166" spans="1:22" x14ac:dyDescent="0.2">
      <c r="A166" s="6"/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5"/>
      <c r="U166" s="5"/>
      <c r="V166" s="5"/>
    </row>
    <row r="167" spans="1:22" x14ac:dyDescent="0.2">
      <c r="A167" s="6"/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5"/>
      <c r="U167" s="5"/>
      <c r="V167" s="5"/>
    </row>
    <row r="168" spans="1:22" x14ac:dyDescent="0.2">
      <c r="A168" s="2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5"/>
    </row>
    <row r="169" spans="1:22" x14ac:dyDescent="0.2">
      <c r="A169" s="2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5"/>
    </row>
    <row r="170" spans="1:22" x14ac:dyDescent="0.2">
      <c r="A170" s="2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5"/>
    </row>
    <row r="171" spans="1:22" x14ac:dyDescent="0.2">
      <c r="A171" s="2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5"/>
    </row>
    <row r="172" spans="1:22" x14ac:dyDescent="0.2">
      <c r="A172" s="2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5"/>
    </row>
    <row r="173" spans="1:22" x14ac:dyDescent="0.2">
      <c r="A173" s="2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5"/>
    </row>
    <row r="174" spans="1:22" x14ac:dyDescent="0.2">
      <c r="A174" s="2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5"/>
    </row>
    <row r="175" spans="1:22" x14ac:dyDescent="0.2">
      <c r="A175" s="2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5"/>
    </row>
    <row r="176" spans="1:22" x14ac:dyDescent="0.2">
      <c r="A176" s="2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5"/>
    </row>
    <row r="177" spans="1:22" x14ac:dyDescent="0.2">
      <c r="A177" s="2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5"/>
      <c r="U177" s="5"/>
      <c r="V177" s="5"/>
    </row>
    <row r="178" spans="1:22" x14ac:dyDescent="0.2">
      <c r="A178" s="2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5"/>
      <c r="U178" s="5"/>
      <c r="V178" s="5"/>
    </row>
    <row r="179" spans="1:22" x14ac:dyDescent="0.2">
      <c r="A179" s="2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5"/>
      <c r="U179" s="5"/>
      <c r="V179" s="5"/>
    </row>
    <row r="180" spans="1:22" x14ac:dyDescent="0.2">
      <c r="A180" s="2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5"/>
      <c r="U180" s="5"/>
      <c r="V180" s="5"/>
    </row>
    <row r="181" spans="1:22" x14ac:dyDescent="0.2">
      <c r="A181" s="2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5"/>
      <c r="U181" s="5"/>
      <c r="V181" s="5"/>
    </row>
    <row r="182" spans="1:22" x14ac:dyDescent="0.2">
      <c r="A182" s="2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5"/>
      <c r="U182" s="5"/>
      <c r="V182" s="5"/>
    </row>
    <row r="183" spans="1:22" x14ac:dyDescent="0.2">
      <c r="A183" s="2"/>
      <c r="B183" s="4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5"/>
      <c r="U183" s="5"/>
      <c r="V183" s="5"/>
    </row>
    <row r="184" spans="1:22" x14ac:dyDescent="0.2">
      <c r="A184" s="2"/>
      <c r="B184" s="4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5"/>
      <c r="U184" s="5"/>
      <c r="V184" s="5"/>
    </row>
    <row r="185" spans="1:22" x14ac:dyDescent="0.2">
      <c r="A185" s="2"/>
      <c r="B185" s="4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5"/>
      <c r="U185" s="5"/>
      <c r="V185" s="8"/>
    </row>
    <row r="186" spans="1:22" x14ac:dyDescent="0.2">
      <c r="A186" s="2"/>
      <c r="B186" s="4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5"/>
      <c r="U186" s="5"/>
      <c r="V186" s="8"/>
    </row>
    <row r="187" spans="1:22" x14ac:dyDescent="0.2">
      <c r="A187" s="2"/>
      <c r="B187" s="4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5"/>
      <c r="U187" s="5"/>
      <c r="V187" s="8"/>
    </row>
    <row r="188" spans="1:22" x14ac:dyDescent="0.2">
      <c r="A188" s="6"/>
      <c r="B188" s="4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5"/>
      <c r="U188" s="5"/>
      <c r="V188" s="8"/>
    </row>
    <row r="189" spans="1:22" x14ac:dyDescent="0.2">
      <c r="A189" s="6"/>
      <c r="B189" s="4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5"/>
      <c r="U189" s="5"/>
      <c r="V189" s="8"/>
    </row>
    <row r="190" spans="1:22" x14ac:dyDescent="0.2">
      <c r="A190" s="6"/>
      <c r="B190" s="4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5"/>
      <c r="U190" s="5"/>
      <c r="V190" s="8"/>
    </row>
    <row r="191" spans="1:22" x14ac:dyDescent="0.2">
      <c r="A191" s="6"/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5"/>
      <c r="U191" s="5"/>
      <c r="V191" s="8"/>
    </row>
    <row r="192" spans="1:22" x14ac:dyDescent="0.2">
      <c r="A192" s="6"/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5"/>
      <c r="U192" s="5"/>
      <c r="V192" s="8"/>
    </row>
    <row r="193" spans="1:22" x14ac:dyDescent="0.2">
      <c r="A193" s="2"/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5"/>
      <c r="U193" s="5"/>
      <c r="V193" s="8"/>
    </row>
    <row r="194" spans="1:22" x14ac:dyDescent="0.2">
      <c r="A194" s="2"/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5"/>
      <c r="U194" s="5"/>
      <c r="V194" s="8"/>
    </row>
    <row r="195" spans="1:22" x14ac:dyDescent="0.2">
      <c r="A195" s="2"/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5"/>
      <c r="U195" s="5"/>
      <c r="V195" s="8"/>
    </row>
    <row r="196" spans="1:22" x14ac:dyDescent="0.2">
      <c r="A196" s="2"/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5"/>
      <c r="U196" s="5"/>
      <c r="V196" s="8"/>
    </row>
    <row r="197" spans="1:22" x14ac:dyDescent="0.2">
      <c r="A197" s="2"/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5"/>
      <c r="U197" s="5"/>
      <c r="V197" s="8"/>
    </row>
    <row r="223" spans="1:3" x14ac:dyDescent="0.2">
      <c r="A223" t="e" cm="1">
        <f t="array" aca="1" ref="A223" ca="1">INDIRECT("'" &amp; E1 &amp; "'!$A$2:$A$66")</f>
        <v>#REF!</v>
      </c>
      <c r="B223" t="e" cm="1">
        <f t="array" aca="1" ref="B223" ca="1">INDIRECT("'" &amp; E1 &amp; "'!$B$2:$B$66")</f>
        <v>#REF!</v>
      </c>
      <c r="C223" t="e" cm="1">
        <f t="array" aca="1" ref="C223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0DBEC8-41AA-8847-9708-0085B532E487}">
  <sheetPr codeName="Sheet35"/>
  <dimension ref="A1:V223"/>
  <sheetViews>
    <sheetView workbookViewId="0">
      <pane ySplit="2" topLeftCell="A3" activePane="bottomLeft" state="frozen"/>
      <selection activeCell="F17" sqref="F17"/>
      <selection pane="bottomLeft" activeCell="F17" sqref="F17"/>
    </sheetView>
  </sheetViews>
  <sheetFormatPr baseColWidth="10" defaultRowHeight="16" x14ac:dyDescent="0.2"/>
  <cols>
    <col min="1" max="1" width="21.1640625" customWidth="1"/>
    <col min="2" max="2" width="14.83203125" customWidth="1"/>
    <col min="3" max="3" width="14" customWidth="1"/>
    <col min="4" max="4" width="15.5" customWidth="1"/>
    <col min="5" max="5" width="18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6.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252</v>
      </c>
      <c r="U2" s="1" t="s">
        <v>253</v>
      </c>
      <c r="V2" s="1" t="s">
        <v>236</v>
      </c>
    </row>
    <row r="3" spans="1:22" x14ac:dyDescent="0.2">
      <c r="A3" s="16" t="s">
        <v>357</v>
      </c>
      <c r="B3" s="4">
        <v>5000</v>
      </c>
      <c r="C3" s="4">
        <v>271000</v>
      </c>
      <c r="D3" s="4">
        <v>-266000</v>
      </c>
      <c r="E3" s="4">
        <v>-6045694553</v>
      </c>
      <c r="F3" s="4">
        <f t="shared" ref="F3:F11" si="0">E3+F4</f>
        <v>-12876612643</v>
      </c>
      <c r="K3" s="4">
        <f t="shared" ref="K3:K11" si="1">K4+J3</f>
        <v>-75300000</v>
      </c>
      <c r="L3" s="4">
        <v>1181</v>
      </c>
      <c r="M3" s="4">
        <v>1049</v>
      </c>
      <c r="N3" s="4">
        <v>175</v>
      </c>
      <c r="O3" s="4">
        <v>294</v>
      </c>
      <c r="P3" s="4">
        <v>4040300</v>
      </c>
      <c r="Q3" s="4">
        <v>5902600</v>
      </c>
      <c r="R3" s="5">
        <v>-1.32E-2</v>
      </c>
      <c r="S3" s="4">
        <v>10753500</v>
      </c>
      <c r="T3" s="4">
        <f t="shared" ref="T3:T38" si="2">AVERAGE(S4:S13)</f>
        <v>15632090</v>
      </c>
      <c r="U3" s="4">
        <f t="shared" ref="U3:U11" si="3">MIN(S4:S8)</f>
        <v>11321700</v>
      </c>
      <c r="V3" s="5">
        <v>2.6000000000000002E-2</v>
      </c>
    </row>
    <row r="4" spans="1:22" x14ac:dyDescent="0.2">
      <c r="A4" s="16" t="s">
        <v>356</v>
      </c>
      <c r="B4" s="4">
        <v>29700</v>
      </c>
      <c r="C4" s="4">
        <v>421400</v>
      </c>
      <c r="D4" s="4">
        <v>-391700</v>
      </c>
      <c r="E4" s="4">
        <v>-9074154839</v>
      </c>
      <c r="F4" s="4">
        <f t="shared" si="0"/>
        <v>-6830918090</v>
      </c>
      <c r="K4" s="4">
        <f t="shared" si="1"/>
        <v>-75300000</v>
      </c>
      <c r="L4" s="4">
        <v>1384</v>
      </c>
      <c r="M4" s="4">
        <v>1381</v>
      </c>
      <c r="N4" s="4">
        <v>324</v>
      </c>
      <c r="O4" s="4">
        <v>395</v>
      </c>
      <c r="P4" s="4">
        <v>6498100</v>
      </c>
      <c r="Q4" s="4">
        <v>9408900</v>
      </c>
      <c r="R4" s="5">
        <v>-2.18E-2</v>
      </c>
      <c r="S4" s="4">
        <v>18085500</v>
      </c>
      <c r="T4" s="4">
        <f t="shared" si="2"/>
        <v>16250060</v>
      </c>
      <c r="U4" s="4">
        <f t="shared" si="3"/>
        <v>11321700</v>
      </c>
      <c r="V4" s="5">
        <v>2.9700000000000001E-2</v>
      </c>
    </row>
    <row r="5" spans="1:22" x14ac:dyDescent="0.2">
      <c r="A5" s="16" t="s">
        <v>355</v>
      </c>
      <c r="B5" s="4">
        <v>11800</v>
      </c>
      <c r="C5" s="4">
        <v>75400</v>
      </c>
      <c r="D5" s="4">
        <v>-63600</v>
      </c>
      <c r="E5" s="4">
        <v>-1495307810</v>
      </c>
      <c r="F5" s="4">
        <f t="shared" si="0"/>
        <v>2243236749</v>
      </c>
      <c r="K5" s="4">
        <f t="shared" si="1"/>
        <v>-75300000</v>
      </c>
      <c r="L5" s="4">
        <v>1531</v>
      </c>
      <c r="M5" s="4">
        <v>1288</v>
      </c>
      <c r="N5" s="4">
        <v>329</v>
      </c>
      <c r="O5" s="4">
        <v>393</v>
      </c>
      <c r="P5" s="4">
        <v>6816800</v>
      </c>
      <c r="Q5" s="4">
        <v>8585100</v>
      </c>
      <c r="R5" s="5">
        <v>-1.2800000000000001E-2</v>
      </c>
      <c r="S5" s="4">
        <v>16010300</v>
      </c>
      <c r="T5" s="4">
        <f t="shared" si="2"/>
        <v>17909390</v>
      </c>
      <c r="U5" s="4">
        <f t="shared" si="3"/>
        <v>10161400</v>
      </c>
      <c r="V5" s="5">
        <v>3.3500000000000002E-2</v>
      </c>
    </row>
    <row r="6" spans="1:22" x14ac:dyDescent="0.2">
      <c r="A6" s="16" t="s">
        <v>354</v>
      </c>
      <c r="B6" s="4">
        <v>673600</v>
      </c>
      <c r="C6" s="4">
        <v>22200</v>
      </c>
      <c r="D6" s="4">
        <v>651400</v>
      </c>
      <c r="E6" s="4">
        <v>15688784427</v>
      </c>
      <c r="F6" s="4">
        <f t="shared" si="0"/>
        <v>3738544559</v>
      </c>
      <c r="G6" s="4">
        <v>0</v>
      </c>
      <c r="H6" s="4">
        <v>200</v>
      </c>
      <c r="I6" s="4">
        <v>-200</v>
      </c>
      <c r="J6" s="4">
        <v>-4820000</v>
      </c>
      <c r="K6" s="4">
        <f t="shared" si="1"/>
        <v>-75300000</v>
      </c>
      <c r="L6" s="4">
        <v>1920</v>
      </c>
      <c r="M6" s="4">
        <v>2212</v>
      </c>
      <c r="N6" s="4">
        <v>522</v>
      </c>
      <c r="O6" s="4">
        <v>608</v>
      </c>
      <c r="P6" s="4">
        <v>11406300</v>
      </c>
      <c r="Q6" s="4">
        <v>14242000</v>
      </c>
      <c r="R6" s="5">
        <v>0</v>
      </c>
      <c r="S6" s="4">
        <v>25659300</v>
      </c>
      <c r="T6" s="4">
        <f t="shared" si="2"/>
        <v>16559520</v>
      </c>
      <c r="U6" s="4">
        <f t="shared" si="3"/>
        <v>10161400</v>
      </c>
      <c r="V6" s="5">
        <v>3.6799999999999999E-2</v>
      </c>
    </row>
    <row r="7" spans="1:22" x14ac:dyDescent="0.2">
      <c r="A7" s="16" t="s">
        <v>353</v>
      </c>
      <c r="B7" s="4">
        <v>384500</v>
      </c>
      <c r="C7" s="4">
        <v>211200</v>
      </c>
      <c r="D7" s="4">
        <v>173300</v>
      </c>
      <c r="E7" s="4">
        <v>4055214801</v>
      </c>
      <c r="F7" s="4">
        <f t="shared" si="0"/>
        <v>-11950239868</v>
      </c>
      <c r="K7" s="4">
        <f t="shared" si="1"/>
        <v>-70480000</v>
      </c>
      <c r="L7" s="4">
        <v>1610</v>
      </c>
      <c r="M7" s="4">
        <v>1190</v>
      </c>
      <c r="N7" s="4">
        <v>447</v>
      </c>
      <c r="O7" s="4">
        <v>316</v>
      </c>
      <c r="P7" s="4">
        <v>10119900</v>
      </c>
      <c r="Q7" s="4">
        <v>7123400</v>
      </c>
      <c r="R7" s="5">
        <v>2.6000000000000002E-2</v>
      </c>
      <c r="S7" s="4">
        <v>18000400</v>
      </c>
      <c r="T7" s="4">
        <f t="shared" si="2"/>
        <v>16018630</v>
      </c>
      <c r="U7" s="4">
        <f t="shared" si="3"/>
        <v>10161400</v>
      </c>
      <c r="V7" s="5">
        <v>7.1500000000000008E-2</v>
      </c>
    </row>
    <row r="8" spans="1:22" x14ac:dyDescent="0.2">
      <c r="A8" s="16" t="s">
        <v>352</v>
      </c>
      <c r="B8" s="4">
        <v>50700</v>
      </c>
      <c r="C8" s="4">
        <v>33500</v>
      </c>
      <c r="D8" s="4">
        <v>17200</v>
      </c>
      <c r="E8" s="4">
        <v>398505012</v>
      </c>
      <c r="F8" s="4">
        <f t="shared" si="0"/>
        <v>-16005454669</v>
      </c>
      <c r="K8" s="4">
        <f t="shared" si="1"/>
        <v>-70480000</v>
      </c>
      <c r="L8" s="4">
        <v>1501</v>
      </c>
      <c r="M8" s="4">
        <v>1093</v>
      </c>
      <c r="N8" s="4">
        <v>315</v>
      </c>
      <c r="O8" s="4">
        <v>272</v>
      </c>
      <c r="P8" s="4">
        <v>5770200</v>
      </c>
      <c r="Q8" s="4">
        <v>5549900</v>
      </c>
      <c r="R8" s="5">
        <v>8.8000000000000005E-3</v>
      </c>
      <c r="S8" s="4">
        <v>11321700</v>
      </c>
      <c r="T8" s="4">
        <f t="shared" si="2"/>
        <v>18415470</v>
      </c>
      <c r="U8" s="4">
        <f t="shared" si="3"/>
        <v>10161400</v>
      </c>
      <c r="V8" s="5">
        <v>3.4099999999999998E-2</v>
      </c>
    </row>
    <row r="9" spans="1:22" x14ac:dyDescent="0.2">
      <c r="A9" s="16" t="s">
        <v>351</v>
      </c>
      <c r="B9" s="4">
        <v>5700</v>
      </c>
      <c r="C9" s="4">
        <v>153020</v>
      </c>
      <c r="D9" s="4">
        <v>-147320</v>
      </c>
      <c r="E9" s="4">
        <v>-3405518589</v>
      </c>
      <c r="F9" s="4">
        <f t="shared" si="0"/>
        <v>-16403959681</v>
      </c>
      <c r="K9" s="4">
        <f t="shared" si="1"/>
        <v>-70480000</v>
      </c>
      <c r="L9" s="4">
        <v>1242</v>
      </c>
      <c r="M9" s="4">
        <v>1047</v>
      </c>
      <c r="N9" s="4">
        <v>207</v>
      </c>
      <c r="O9" s="4">
        <v>283</v>
      </c>
      <c r="P9" s="4">
        <v>4536200</v>
      </c>
      <c r="Q9" s="4">
        <v>5759100</v>
      </c>
      <c r="R9" s="5">
        <v>-2.18E-2</v>
      </c>
      <c r="S9" s="4">
        <v>11614300</v>
      </c>
      <c r="T9" s="4">
        <f t="shared" si="2"/>
        <v>19026640</v>
      </c>
      <c r="U9" s="4">
        <f t="shared" si="3"/>
        <v>10161400</v>
      </c>
      <c r="V9" s="5">
        <v>2.5600000000000001E-2</v>
      </c>
    </row>
    <row r="10" spans="1:22" x14ac:dyDescent="0.2">
      <c r="A10" s="16" t="s">
        <v>350</v>
      </c>
      <c r="B10" s="4">
        <v>163100</v>
      </c>
      <c r="C10" s="4">
        <v>304400</v>
      </c>
      <c r="D10" s="4">
        <v>-141300</v>
      </c>
      <c r="E10" s="4">
        <v>-3328146903</v>
      </c>
      <c r="F10" s="4">
        <f t="shared" si="0"/>
        <v>-12998441092</v>
      </c>
      <c r="K10" s="4">
        <f t="shared" si="1"/>
        <v>-70480000</v>
      </c>
      <c r="L10" s="4">
        <v>1021</v>
      </c>
      <c r="M10" s="4">
        <v>904</v>
      </c>
      <c r="N10" s="4">
        <v>182</v>
      </c>
      <c r="O10" s="4">
        <v>238</v>
      </c>
      <c r="P10" s="4">
        <v>3604300</v>
      </c>
      <c r="Q10" s="4">
        <v>6209400</v>
      </c>
      <c r="R10" s="5">
        <v>-8.5000000000000006E-3</v>
      </c>
      <c r="S10" s="4">
        <v>10161400</v>
      </c>
      <c r="T10" s="4">
        <f t="shared" si="2"/>
        <v>19380750</v>
      </c>
      <c r="U10" s="4">
        <f t="shared" si="3"/>
        <v>11668000</v>
      </c>
      <c r="V10" s="5">
        <v>2.92E-2</v>
      </c>
    </row>
    <row r="11" spans="1:22" x14ac:dyDescent="0.2">
      <c r="A11" s="16" t="s">
        <v>349</v>
      </c>
      <c r="B11" s="4">
        <v>20060</v>
      </c>
      <c r="C11" s="4">
        <v>380060</v>
      </c>
      <c r="D11" s="4">
        <v>-360000</v>
      </c>
      <c r="E11" s="4">
        <v>-8470490919</v>
      </c>
      <c r="F11" s="4">
        <f t="shared" si="0"/>
        <v>-9670294189</v>
      </c>
      <c r="G11" s="4">
        <v>0</v>
      </c>
      <c r="H11" s="4">
        <v>300</v>
      </c>
      <c r="I11" s="4">
        <v>-300</v>
      </c>
      <c r="J11" s="4">
        <v>-6990000</v>
      </c>
      <c r="K11" s="4">
        <f t="shared" si="1"/>
        <v>-70480000</v>
      </c>
      <c r="L11" s="4">
        <v>1118</v>
      </c>
      <c r="M11" s="4">
        <v>1208</v>
      </c>
      <c r="N11" s="4">
        <v>246</v>
      </c>
      <c r="O11" s="4">
        <v>340</v>
      </c>
      <c r="P11" s="4">
        <v>5496200</v>
      </c>
      <c r="Q11" s="4">
        <v>7784200</v>
      </c>
      <c r="R11" s="5">
        <v>0</v>
      </c>
      <c r="S11" s="4">
        <v>13480400</v>
      </c>
      <c r="T11" s="4">
        <f t="shared" si="2"/>
        <v>19022270</v>
      </c>
      <c r="U11" s="4">
        <f t="shared" si="3"/>
        <v>11668000</v>
      </c>
      <c r="V11" s="5">
        <v>2.53E-2</v>
      </c>
    </row>
    <row r="12" spans="1:22" x14ac:dyDescent="0.2">
      <c r="A12" s="16" t="s">
        <v>348</v>
      </c>
      <c r="B12" s="4">
        <v>389560</v>
      </c>
      <c r="C12" s="4">
        <v>336800</v>
      </c>
      <c r="D12" s="4">
        <v>52760</v>
      </c>
      <c r="E12" s="4">
        <v>1234061464</v>
      </c>
      <c r="F12" s="4">
        <f t="shared" ref="F12:F38" si="4">E12+F13</f>
        <v>-1199803270</v>
      </c>
      <c r="K12" s="4">
        <f t="shared" ref="K12:K38" si="5">K13+J12</f>
        <v>-63490000</v>
      </c>
      <c r="L12" s="4">
        <v>1261</v>
      </c>
      <c r="M12" s="4">
        <v>1068</v>
      </c>
      <c r="N12" s="4">
        <v>277</v>
      </c>
      <c r="O12" s="4">
        <v>306</v>
      </c>
      <c r="P12" s="4">
        <v>5766000</v>
      </c>
      <c r="Q12" s="4">
        <v>5877500</v>
      </c>
      <c r="R12" s="5">
        <v>8.6E-3</v>
      </c>
      <c r="S12" s="4">
        <v>11668000</v>
      </c>
      <c r="T12" s="4">
        <f t="shared" si="2"/>
        <v>18513040</v>
      </c>
      <c r="U12" s="4">
        <f t="shared" ref="U12:U38" si="6">MIN(S13:S17)</f>
        <v>12160600</v>
      </c>
      <c r="V12" s="5">
        <v>0.10980000000000001</v>
      </c>
    </row>
    <row r="13" spans="1:22" x14ac:dyDescent="0.2">
      <c r="A13" s="16" t="s">
        <v>347</v>
      </c>
      <c r="B13" s="4">
        <v>140820</v>
      </c>
      <c r="C13" s="4">
        <v>19300</v>
      </c>
      <c r="D13" s="4">
        <v>121520</v>
      </c>
      <c r="E13" s="4">
        <v>2882242262</v>
      </c>
      <c r="F13" s="4">
        <f t="shared" si="4"/>
        <v>-2433864734</v>
      </c>
      <c r="K13" s="4">
        <f t="shared" si="5"/>
        <v>-63490000</v>
      </c>
      <c r="L13" s="4">
        <v>1909</v>
      </c>
      <c r="M13" s="4">
        <v>1655</v>
      </c>
      <c r="N13" s="4">
        <v>438</v>
      </c>
      <c r="O13" s="4">
        <v>510</v>
      </c>
      <c r="P13" s="4">
        <v>9112900</v>
      </c>
      <c r="Q13" s="4">
        <v>11202800</v>
      </c>
      <c r="R13" s="5">
        <v>-8.5000000000000006E-3</v>
      </c>
      <c r="S13" s="4">
        <v>20319600</v>
      </c>
      <c r="T13" s="4">
        <f t="shared" si="2"/>
        <v>17273990</v>
      </c>
      <c r="U13" s="4">
        <f t="shared" si="6"/>
        <v>12160600</v>
      </c>
      <c r="V13" s="5">
        <v>4.53E-2</v>
      </c>
    </row>
    <row r="14" spans="1:22" x14ac:dyDescent="0.2">
      <c r="A14" s="16" t="s">
        <v>340</v>
      </c>
      <c r="B14" s="4">
        <v>618670</v>
      </c>
      <c r="C14" s="4">
        <v>672800</v>
      </c>
      <c r="D14" s="4">
        <v>-54130</v>
      </c>
      <c r="E14" s="4">
        <v>-1289546078</v>
      </c>
      <c r="F14" s="4">
        <f t="shared" si="4"/>
        <v>-5316106996</v>
      </c>
      <c r="K14" s="4">
        <f t="shared" si="5"/>
        <v>-63490000</v>
      </c>
      <c r="L14" s="4">
        <v>2120</v>
      </c>
      <c r="M14" s="4">
        <v>2083</v>
      </c>
      <c r="N14" s="4">
        <v>484</v>
      </c>
      <c r="O14" s="4">
        <v>543</v>
      </c>
      <c r="P14" s="4">
        <v>11405100</v>
      </c>
      <c r="Q14" s="4">
        <v>12480000</v>
      </c>
      <c r="R14" s="5">
        <v>8.6E-3</v>
      </c>
      <c r="S14" s="4">
        <v>24265200</v>
      </c>
      <c r="T14" s="4">
        <f t="shared" si="2"/>
        <v>15917400</v>
      </c>
      <c r="U14" s="4">
        <f t="shared" si="6"/>
        <v>12160600</v>
      </c>
      <c r="V14" s="5">
        <v>3.7100000000000001E-2</v>
      </c>
    </row>
    <row r="15" spans="1:22" x14ac:dyDescent="0.2">
      <c r="A15" s="16" t="s">
        <v>339</v>
      </c>
      <c r="B15" s="4">
        <v>698900</v>
      </c>
      <c r="C15" s="4">
        <v>601350</v>
      </c>
      <c r="D15" s="4">
        <v>97550</v>
      </c>
      <c r="E15" s="4">
        <v>2263521165</v>
      </c>
      <c r="F15" s="4">
        <f t="shared" si="4"/>
        <v>-4026560918</v>
      </c>
      <c r="K15" s="4">
        <f t="shared" si="5"/>
        <v>-63490000</v>
      </c>
      <c r="L15" s="4">
        <v>2336</v>
      </c>
      <c r="M15" s="4">
        <v>1792</v>
      </c>
      <c r="N15" s="4">
        <v>724</v>
      </c>
      <c r="O15" s="4">
        <v>481</v>
      </c>
      <c r="P15" s="4">
        <v>19207600</v>
      </c>
      <c r="Q15" s="4">
        <v>13395700</v>
      </c>
      <c r="R15" s="5">
        <v>3.5400000000000001E-2</v>
      </c>
      <c r="S15" s="4">
        <v>32603600</v>
      </c>
      <c r="T15" s="4">
        <f t="shared" si="2"/>
        <v>13656570</v>
      </c>
      <c r="U15" s="4">
        <f t="shared" si="6"/>
        <v>12160600</v>
      </c>
      <c r="V15" s="5">
        <v>4.6500000000000007E-2</v>
      </c>
    </row>
    <row r="16" spans="1:22" x14ac:dyDescent="0.2">
      <c r="A16" s="16" t="s">
        <v>338</v>
      </c>
      <c r="B16" s="4">
        <v>0</v>
      </c>
      <c r="C16" s="4">
        <v>102540</v>
      </c>
      <c r="D16" s="4">
        <v>-102540</v>
      </c>
      <c r="E16" s="4">
        <v>-2319267083</v>
      </c>
      <c r="F16" s="4">
        <f t="shared" si="4"/>
        <v>-6290082083</v>
      </c>
      <c r="G16" s="4">
        <v>0</v>
      </c>
      <c r="H16" s="4">
        <v>200</v>
      </c>
      <c r="I16" s="4">
        <v>-200</v>
      </c>
      <c r="J16" s="4">
        <v>-4500000</v>
      </c>
      <c r="K16" s="4">
        <f t="shared" si="5"/>
        <v>-63490000</v>
      </c>
      <c r="L16" s="4">
        <v>1028</v>
      </c>
      <c r="M16" s="4">
        <v>1058</v>
      </c>
      <c r="N16" s="4">
        <v>238</v>
      </c>
      <c r="O16" s="4">
        <v>287</v>
      </c>
      <c r="P16" s="4">
        <v>5205300</v>
      </c>
      <c r="Q16" s="4">
        <v>6185900</v>
      </c>
      <c r="R16" s="5">
        <v>-4.4000000000000003E-3</v>
      </c>
      <c r="S16" s="4">
        <v>12160600</v>
      </c>
      <c r="T16" s="4">
        <f t="shared" si="2"/>
        <v>14048850</v>
      </c>
      <c r="U16" s="4">
        <f t="shared" si="6"/>
        <v>9895600</v>
      </c>
      <c r="V16" s="5">
        <v>2.1899999999999999E-2</v>
      </c>
    </row>
    <row r="17" spans="1:22" x14ac:dyDescent="0.2">
      <c r="A17" s="16" t="s">
        <v>337</v>
      </c>
      <c r="B17" s="4">
        <v>10000</v>
      </c>
      <c r="C17" s="4">
        <v>0</v>
      </c>
      <c r="D17" s="4">
        <v>10000</v>
      </c>
      <c r="E17" s="4">
        <v>229612761</v>
      </c>
      <c r="F17" s="4">
        <f t="shared" si="4"/>
        <v>-3970815000</v>
      </c>
      <c r="K17" s="4">
        <f t="shared" si="5"/>
        <v>-58990000</v>
      </c>
      <c r="L17" s="4">
        <v>1182</v>
      </c>
      <c r="M17" s="4">
        <v>1568</v>
      </c>
      <c r="N17" s="4">
        <v>259</v>
      </c>
      <c r="O17" s="4">
        <v>385</v>
      </c>
      <c r="P17" s="4">
        <v>4984600</v>
      </c>
      <c r="Q17" s="4">
        <v>7585100</v>
      </c>
      <c r="R17" s="5">
        <v>-8.8000000000000005E-3</v>
      </c>
      <c r="S17" s="4">
        <v>12591500</v>
      </c>
      <c r="T17" s="4">
        <f t="shared" si="2"/>
        <v>13988100</v>
      </c>
      <c r="U17" s="4">
        <f t="shared" si="6"/>
        <v>6575700</v>
      </c>
      <c r="V17" s="5">
        <v>5.4900000000000004E-2</v>
      </c>
    </row>
    <row r="18" spans="1:22" x14ac:dyDescent="0.2">
      <c r="A18" s="16" t="s">
        <v>336</v>
      </c>
      <c r="B18" s="4">
        <v>1396500</v>
      </c>
      <c r="C18" s="4">
        <v>76900</v>
      </c>
      <c r="D18" s="4">
        <v>1319600</v>
      </c>
      <c r="E18" s="4">
        <v>30091054172</v>
      </c>
      <c r="F18" s="4">
        <f t="shared" si="4"/>
        <v>-4200427761</v>
      </c>
      <c r="K18" s="4">
        <f t="shared" si="5"/>
        <v>-58990000</v>
      </c>
      <c r="L18" s="4">
        <v>2773</v>
      </c>
      <c r="M18" s="4">
        <v>2573</v>
      </c>
      <c r="N18" s="4">
        <v>841</v>
      </c>
      <c r="O18" s="4">
        <v>737</v>
      </c>
      <c r="P18" s="4">
        <v>19139500</v>
      </c>
      <c r="Q18" s="4">
        <v>16147900</v>
      </c>
      <c r="R18" s="5">
        <v>3.6200000000000003E-2</v>
      </c>
      <c r="S18" s="4">
        <v>35290100</v>
      </c>
      <c r="T18" s="4">
        <f t="shared" si="2"/>
        <v>12111170</v>
      </c>
      <c r="U18" s="4">
        <f t="shared" si="6"/>
        <v>6575700</v>
      </c>
      <c r="V18" s="5">
        <v>7.5700000000000003E-2</v>
      </c>
    </row>
    <row r="19" spans="1:22" x14ac:dyDescent="0.2">
      <c r="A19" s="16" t="s">
        <v>335</v>
      </c>
      <c r="B19" s="4">
        <v>151500</v>
      </c>
      <c r="C19" s="4">
        <v>530500</v>
      </c>
      <c r="D19" s="4">
        <v>-379000</v>
      </c>
      <c r="E19" s="4">
        <v>-8485972069</v>
      </c>
      <c r="F19" s="4">
        <f t="shared" si="4"/>
        <v>-34291481933</v>
      </c>
      <c r="K19" s="4">
        <f t="shared" si="5"/>
        <v>-58990000</v>
      </c>
      <c r="L19" s="4">
        <v>1802</v>
      </c>
      <c r="M19" s="4">
        <v>1641</v>
      </c>
      <c r="N19" s="4">
        <v>464</v>
      </c>
      <c r="O19" s="4">
        <v>352</v>
      </c>
      <c r="P19" s="4">
        <v>10171900</v>
      </c>
      <c r="Q19" s="4">
        <v>7548800</v>
      </c>
      <c r="R19" s="5">
        <v>4.5999999999999999E-3</v>
      </c>
      <c r="S19" s="4">
        <v>17726000</v>
      </c>
      <c r="T19" s="4">
        <f t="shared" si="2"/>
        <v>12203260</v>
      </c>
      <c r="U19" s="4">
        <f t="shared" si="6"/>
        <v>6575700</v>
      </c>
      <c r="V19" s="5">
        <v>4.3899999999999995E-2</v>
      </c>
    </row>
    <row r="20" spans="1:22" x14ac:dyDescent="0.2">
      <c r="A20" s="16" t="s">
        <v>334</v>
      </c>
      <c r="B20" s="4">
        <v>8300</v>
      </c>
      <c r="C20" s="4">
        <v>94000</v>
      </c>
      <c r="D20" s="4">
        <v>-85700</v>
      </c>
      <c r="E20" s="4">
        <v>-1880619814</v>
      </c>
      <c r="F20" s="4">
        <f t="shared" si="4"/>
        <v>-25805509864</v>
      </c>
      <c r="G20" s="4">
        <v>0</v>
      </c>
      <c r="H20" s="4">
        <v>0</v>
      </c>
      <c r="I20" s="4">
        <v>0</v>
      </c>
      <c r="J20" s="4">
        <v>-2130000</v>
      </c>
      <c r="K20" s="4">
        <f t="shared" si="5"/>
        <v>-58990000</v>
      </c>
      <c r="L20" s="4">
        <v>1097</v>
      </c>
      <c r="M20" s="4">
        <v>1216</v>
      </c>
      <c r="N20" s="4">
        <v>300</v>
      </c>
      <c r="O20" s="4">
        <v>269</v>
      </c>
      <c r="P20" s="4">
        <v>7441500</v>
      </c>
      <c r="Q20" s="4">
        <v>6253500</v>
      </c>
      <c r="R20" s="5">
        <v>1.3899999999999999E-2</v>
      </c>
      <c r="S20" s="4">
        <v>13702500</v>
      </c>
      <c r="T20" s="4">
        <f t="shared" si="2"/>
        <v>12375820</v>
      </c>
      <c r="U20" s="4">
        <f t="shared" si="6"/>
        <v>6575700</v>
      </c>
      <c r="V20" s="5">
        <v>2.7099999999999999E-2</v>
      </c>
    </row>
    <row r="21" spans="1:22" x14ac:dyDescent="0.2">
      <c r="A21" s="16" t="s">
        <v>333</v>
      </c>
      <c r="B21" s="4">
        <v>78000</v>
      </c>
      <c r="C21" s="4">
        <v>501900</v>
      </c>
      <c r="D21" s="4">
        <v>-423900</v>
      </c>
      <c r="E21" s="4">
        <v>-9085331120</v>
      </c>
      <c r="F21" s="4">
        <f t="shared" si="4"/>
        <v>-23924890050</v>
      </c>
      <c r="G21" s="4">
        <v>0</v>
      </c>
      <c r="H21" s="4">
        <v>100</v>
      </c>
      <c r="I21" s="4">
        <v>-100</v>
      </c>
      <c r="J21" s="4">
        <v>-2130000</v>
      </c>
      <c r="K21" s="4">
        <f t="shared" si="5"/>
        <v>-56860000</v>
      </c>
      <c r="L21" s="4">
        <v>1176</v>
      </c>
      <c r="M21" s="4">
        <v>735</v>
      </c>
      <c r="N21" s="4">
        <v>213</v>
      </c>
      <c r="O21" s="4">
        <v>158</v>
      </c>
      <c r="P21" s="4">
        <v>4886800</v>
      </c>
      <c r="Q21" s="4">
        <v>4088000</v>
      </c>
      <c r="R21" s="5">
        <v>1.8799999999999997E-2</v>
      </c>
      <c r="S21" s="4">
        <v>9895600</v>
      </c>
      <c r="T21" s="4">
        <f t="shared" si="2"/>
        <v>12128480</v>
      </c>
      <c r="U21" s="4">
        <f t="shared" si="6"/>
        <v>6575700</v>
      </c>
      <c r="V21" s="5">
        <v>7.3800000000000004E-2</v>
      </c>
    </row>
    <row r="22" spans="1:22" x14ac:dyDescent="0.2">
      <c r="A22" s="16" t="s">
        <v>332</v>
      </c>
      <c r="B22" s="4">
        <v>123300</v>
      </c>
      <c r="C22" s="4">
        <v>156060</v>
      </c>
      <c r="D22" s="4">
        <v>-32760</v>
      </c>
      <c r="E22" s="4">
        <v>-699291761</v>
      </c>
      <c r="F22" s="4">
        <f t="shared" si="4"/>
        <v>-14839558930</v>
      </c>
      <c r="K22" s="4">
        <f t="shared" si="5"/>
        <v>-54730000</v>
      </c>
      <c r="L22" s="4">
        <v>886</v>
      </c>
      <c r="M22" s="4">
        <v>953</v>
      </c>
      <c r="N22" s="4">
        <v>113</v>
      </c>
      <c r="O22" s="4">
        <v>173</v>
      </c>
      <c r="P22" s="4">
        <v>2462200</v>
      </c>
      <c r="Q22" s="4">
        <v>4068800</v>
      </c>
      <c r="R22" s="5">
        <v>0</v>
      </c>
      <c r="S22" s="4">
        <v>6575700</v>
      </c>
      <c r="T22" s="4">
        <f t="shared" si="2"/>
        <v>13770040</v>
      </c>
      <c r="U22" s="4">
        <f t="shared" si="6"/>
        <v>7929100</v>
      </c>
      <c r="V22" s="5">
        <v>1.8600000000000002E-2</v>
      </c>
    </row>
    <row r="23" spans="1:22" x14ac:dyDescent="0.2">
      <c r="A23" s="16" t="s">
        <v>331</v>
      </c>
      <c r="B23" s="4">
        <v>16100</v>
      </c>
      <c r="C23" s="4">
        <v>1156620</v>
      </c>
      <c r="D23" s="4">
        <v>-1140520</v>
      </c>
      <c r="E23" s="4">
        <v>-24516887821</v>
      </c>
      <c r="F23" s="4">
        <f t="shared" si="4"/>
        <v>-14140267169</v>
      </c>
      <c r="K23" s="4">
        <f t="shared" si="5"/>
        <v>-54730000</v>
      </c>
      <c r="L23" s="4">
        <v>757</v>
      </c>
      <c r="M23" s="4">
        <v>1408</v>
      </c>
      <c r="N23" s="4">
        <v>111</v>
      </c>
      <c r="O23" s="4">
        <v>203</v>
      </c>
      <c r="P23" s="4">
        <v>2172600</v>
      </c>
      <c r="Q23" s="4">
        <v>5733300</v>
      </c>
      <c r="R23" s="5">
        <v>-1.8700000000000001E-2</v>
      </c>
      <c r="S23" s="4">
        <v>7929100</v>
      </c>
      <c r="T23" s="4">
        <f t="shared" si="2"/>
        <v>13523670</v>
      </c>
      <c r="U23" s="4">
        <f t="shared" si="6"/>
        <v>9995300</v>
      </c>
      <c r="V23" s="5">
        <v>3.2199999999999999E-2</v>
      </c>
    </row>
    <row r="24" spans="1:22" x14ac:dyDescent="0.2">
      <c r="A24" s="16" t="s">
        <v>330</v>
      </c>
      <c r="B24" s="4">
        <v>1900</v>
      </c>
      <c r="C24" s="4">
        <v>120100</v>
      </c>
      <c r="D24" s="4">
        <v>-118200</v>
      </c>
      <c r="E24" s="4">
        <v>-2587463103</v>
      </c>
      <c r="F24" s="4">
        <f t="shared" si="4"/>
        <v>10376620652</v>
      </c>
      <c r="K24" s="4">
        <f t="shared" si="5"/>
        <v>-54730000</v>
      </c>
      <c r="L24" s="4">
        <v>1177</v>
      </c>
      <c r="M24" s="4">
        <v>1210</v>
      </c>
      <c r="N24" s="4">
        <v>172</v>
      </c>
      <c r="O24" s="4">
        <v>313</v>
      </c>
      <c r="P24" s="4">
        <v>3374700</v>
      </c>
      <c r="Q24" s="4">
        <v>7324000</v>
      </c>
      <c r="R24" s="5">
        <v>-2.76E-2</v>
      </c>
      <c r="S24" s="4">
        <v>10699300</v>
      </c>
      <c r="T24" s="4">
        <f t="shared" si="2"/>
        <v>13536140</v>
      </c>
      <c r="U24" s="4">
        <f t="shared" si="6"/>
        <v>9995300</v>
      </c>
      <c r="V24" s="5">
        <v>3.56E-2</v>
      </c>
    </row>
    <row r="25" spans="1:22" x14ac:dyDescent="0.2">
      <c r="A25" s="16" t="s">
        <v>329</v>
      </c>
      <c r="B25" s="4">
        <v>45500</v>
      </c>
      <c r="C25" s="4">
        <v>193800</v>
      </c>
      <c r="D25" s="4">
        <v>-148300</v>
      </c>
      <c r="E25" s="4">
        <v>-3259392988</v>
      </c>
      <c r="F25" s="4">
        <f t="shared" si="4"/>
        <v>12964083755</v>
      </c>
      <c r="K25" s="4">
        <f t="shared" si="5"/>
        <v>-54730000</v>
      </c>
      <c r="L25" s="4">
        <v>1166</v>
      </c>
      <c r="M25" s="4">
        <v>950</v>
      </c>
      <c r="N25" s="4">
        <v>179</v>
      </c>
      <c r="O25" s="4">
        <v>238</v>
      </c>
      <c r="P25" s="4">
        <v>5032000</v>
      </c>
      <c r="Q25" s="4">
        <v>4946100</v>
      </c>
      <c r="R25" s="5">
        <v>1.37E-2</v>
      </c>
      <c r="S25" s="4">
        <v>9995300</v>
      </c>
      <c r="T25" s="4">
        <f t="shared" si="2"/>
        <v>13164060</v>
      </c>
      <c r="U25" s="4">
        <f t="shared" si="6"/>
        <v>11984000</v>
      </c>
      <c r="V25" s="5">
        <v>2.7000000000000003E-2</v>
      </c>
    </row>
    <row r="26" spans="1:22" x14ac:dyDescent="0.2">
      <c r="A26" s="16" t="s">
        <v>328</v>
      </c>
      <c r="B26" s="4">
        <v>4700</v>
      </c>
      <c r="C26" s="4">
        <v>369700</v>
      </c>
      <c r="D26" s="4">
        <v>-365000</v>
      </c>
      <c r="E26" s="4">
        <v>-8034544617</v>
      </c>
      <c r="F26" s="4">
        <f t="shared" si="4"/>
        <v>16223476743</v>
      </c>
      <c r="K26" s="4">
        <f t="shared" si="5"/>
        <v>-54730000</v>
      </c>
      <c r="L26" s="4">
        <v>1659</v>
      </c>
      <c r="M26" s="4">
        <v>1462</v>
      </c>
      <c r="N26" s="4">
        <v>263</v>
      </c>
      <c r="O26" s="4">
        <v>451</v>
      </c>
      <c r="P26" s="4">
        <v>5804700</v>
      </c>
      <c r="Q26" s="4">
        <v>10268500</v>
      </c>
      <c r="R26" s="5">
        <v>-2.2700000000000001E-2</v>
      </c>
      <c r="S26" s="4">
        <v>16083400</v>
      </c>
      <c r="T26" s="4">
        <f t="shared" si="2"/>
        <v>12177430</v>
      </c>
      <c r="U26" s="4">
        <f t="shared" si="6"/>
        <v>7422200</v>
      </c>
      <c r="V26" s="5">
        <v>3.9900000000000005E-2</v>
      </c>
    </row>
    <row r="27" spans="1:22" x14ac:dyDescent="0.2">
      <c r="A27" s="16" t="s">
        <v>327</v>
      </c>
      <c r="B27" s="4">
        <v>23500</v>
      </c>
      <c r="C27" s="4">
        <v>662400</v>
      </c>
      <c r="D27" s="4">
        <v>-638900</v>
      </c>
      <c r="E27" s="4">
        <v>-14316149617</v>
      </c>
      <c r="F27" s="4">
        <f t="shared" si="4"/>
        <v>24258021360</v>
      </c>
      <c r="K27" s="4">
        <f t="shared" si="5"/>
        <v>-54730000</v>
      </c>
      <c r="L27" s="4">
        <v>1186</v>
      </c>
      <c r="M27" s="4">
        <v>1491</v>
      </c>
      <c r="N27" s="4">
        <v>235</v>
      </c>
      <c r="O27" s="4">
        <v>314</v>
      </c>
      <c r="P27" s="4">
        <v>4379000</v>
      </c>
      <c r="Q27" s="4">
        <v>7191600</v>
      </c>
      <c r="R27" s="5">
        <v>-4.4000000000000003E-3</v>
      </c>
      <c r="S27" s="4">
        <v>11984000</v>
      </c>
      <c r="T27" s="4">
        <f t="shared" si="2"/>
        <v>12581910</v>
      </c>
      <c r="U27" s="4">
        <f t="shared" si="6"/>
        <v>7422200</v>
      </c>
      <c r="V27" s="5">
        <v>2.2099999999999998E-2</v>
      </c>
    </row>
    <row r="28" spans="1:22" x14ac:dyDescent="0.2">
      <c r="A28" s="16" t="s">
        <v>326</v>
      </c>
      <c r="B28" s="4">
        <v>20600</v>
      </c>
      <c r="C28" s="4">
        <v>288510</v>
      </c>
      <c r="D28" s="4">
        <v>-267910</v>
      </c>
      <c r="E28" s="4">
        <v>-6146358039</v>
      </c>
      <c r="F28" s="4">
        <f t="shared" si="4"/>
        <v>38574170977</v>
      </c>
      <c r="K28" s="4">
        <f t="shared" si="5"/>
        <v>-54730000</v>
      </c>
      <c r="L28" s="4">
        <v>1879</v>
      </c>
      <c r="M28" s="4">
        <v>1536</v>
      </c>
      <c r="N28" s="4">
        <v>427</v>
      </c>
      <c r="O28" s="4">
        <v>403</v>
      </c>
      <c r="P28" s="4">
        <v>8096400</v>
      </c>
      <c r="Q28" s="4">
        <v>7901600</v>
      </c>
      <c r="R28" s="5">
        <v>0</v>
      </c>
      <c r="S28" s="4">
        <v>16520800</v>
      </c>
      <c r="T28" s="4">
        <f t="shared" si="2"/>
        <v>11637100</v>
      </c>
      <c r="U28" s="4">
        <f t="shared" si="6"/>
        <v>5465400</v>
      </c>
      <c r="V28" s="5">
        <v>3.44E-2</v>
      </c>
    </row>
    <row r="29" spans="1:22" x14ac:dyDescent="0.2">
      <c r="A29" s="16" t="s">
        <v>325</v>
      </c>
      <c r="B29" s="4">
        <v>345000</v>
      </c>
      <c r="C29" s="4">
        <v>453240</v>
      </c>
      <c r="D29" s="4">
        <v>-108240</v>
      </c>
      <c r="E29" s="4">
        <v>-2443633296</v>
      </c>
      <c r="F29" s="4">
        <f t="shared" si="4"/>
        <v>44720529016</v>
      </c>
      <c r="K29" s="4">
        <f t="shared" si="5"/>
        <v>-54730000</v>
      </c>
      <c r="L29" s="4">
        <v>1228</v>
      </c>
      <c r="M29" s="4">
        <v>1820</v>
      </c>
      <c r="N29" s="4">
        <v>336</v>
      </c>
      <c r="O29" s="4">
        <v>378</v>
      </c>
      <c r="P29" s="4">
        <v>9903000</v>
      </c>
      <c r="Q29" s="4">
        <v>8704000</v>
      </c>
      <c r="R29" s="5">
        <v>1.8100000000000002E-2</v>
      </c>
      <c r="S29" s="4">
        <v>18646900</v>
      </c>
      <c r="T29" s="4">
        <f t="shared" si="2"/>
        <v>10855380</v>
      </c>
      <c r="U29" s="4">
        <f t="shared" si="6"/>
        <v>5465400</v>
      </c>
      <c r="V29" s="5">
        <v>3.0600000000000002E-2</v>
      </c>
    </row>
    <row r="30" spans="1:22" x14ac:dyDescent="0.2">
      <c r="A30" s="16" t="s">
        <v>324</v>
      </c>
      <c r="B30" s="4">
        <v>600410</v>
      </c>
      <c r="C30" s="4">
        <v>551630</v>
      </c>
      <c r="D30" s="4">
        <v>48780</v>
      </c>
      <c r="E30" s="4">
        <v>1081262714</v>
      </c>
      <c r="F30" s="4">
        <f t="shared" si="4"/>
        <v>47164162312</v>
      </c>
      <c r="K30" s="4">
        <f t="shared" si="5"/>
        <v>-54730000</v>
      </c>
      <c r="L30" s="4">
        <v>1523</v>
      </c>
      <c r="M30" s="4">
        <v>1453</v>
      </c>
      <c r="N30" s="4">
        <v>404</v>
      </c>
      <c r="O30" s="4">
        <v>333</v>
      </c>
      <c r="P30" s="4">
        <v>8434500</v>
      </c>
      <c r="Q30" s="4">
        <v>6826500</v>
      </c>
      <c r="R30" s="5">
        <v>9.1000000000000004E-3</v>
      </c>
      <c r="S30" s="4">
        <v>15428100</v>
      </c>
      <c r="T30" s="4">
        <f t="shared" si="2"/>
        <v>10056670</v>
      </c>
      <c r="U30" s="4">
        <f t="shared" si="6"/>
        <v>5465400</v>
      </c>
      <c r="V30" s="5">
        <v>3.95E-2</v>
      </c>
    </row>
    <row r="31" spans="1:22" x14ac:dyDescent="0.2">
      <c r="A31" s="16" t="s">
        <v>323</v>
      </c>
      <c r="B31" s="4">
        <v>191600</v>
      </c>
      <c r="C31" s="4">
        <v>1140</v>
      </c>
      <c r="D31" s="4">
        <v>190460</v>
      </c>
      <c r="E31" s="4">
        <v>4207273255</v>
      </c>
      <c r="F31" s="4">
        <f t="shared" si="4"/>
        <v>46082899598</v>
      </c>
      <c r="K31" s="4">
        <f t="shared" si="5"/>
        <v>-54730000</v>
      </c>
      <c r="L31" s="4">
        <v>820</v>
      </c>
      <c r="M31" s="4">
        <v>1384</v>
      </c>
      <c r="N31" s="4">
        <v>117</v>
      </c>
      <c r="O31" s="4">
        <v>292</v>
      </c>
      <c r="P31" s="4">
        <v>2258300</v>
      </c>
      <c r="Q31" s="4">
        <v>4982500</v>
      </c>
      <c r="R31" s="5">
        <v>-1.3600000000000001E-2</v>
      </c>
      <c r="S31" s="4">
        <v>7422200</v>
      </c>
      <c r="T31" s="4">
        <f t="shared" si="2"/>
        <v>10345740</v>
      </c>
      <c r="U31" s="4">
        <f t="shared" si="6"/>
        <v>5465400</v>
      </c>
      <c r="V31" s="5">
        <v>3.1200000000000002E-2</v>
      </c>
    </row>
    <row r="32" spans="1:22" x14ac:dyDescent="0.2">
      <c r="A32" s="16" t="s">
        <v>322</v>
      </c>
      <c r="B32" s="4">
        <v>794400</v>
      </c>
      <c r="C32" s="4">
        <v>32500</v>
      </c>
      <c r="D32" s="4">
        <v>761900</v>
      </c>
      <c r="E32" s="4">
        <v>16746486642</v>
      </c>
      <c r="F32" s="4">
        <f t="shared" si="4"/>
        <v>41875626343</v>
      </c>
      <c r="K32" s="4">
        <f t="shared" si="5"/>
        <v>-54730000</v>
      </c>
      <c r="L32" s="4">
        <v>1550</v>
      </c>
      <c r="M32" s="4">
        <v>1317</v>
      </c>
      <c r="N32" s="4">
        <v>521</v>
      </c>
      <c r="O32" s="4">
        <v>337</v>
      </c>
      <c r="P32" s="4">
        <v>14340500</v>
      </c>
      <c r="Q32" s="4">
        <v>8061800</v>
      </c>
      <c r="R32" s="5">
        <v>4.2099999999999999E-2</v>
      </c>
      <c r="S32" s="4">
        <v>22991300</v>
      </c>
      <c r="T32" s="4">
        <f t="shared" si="2"/>
        <v>8572080</v>
      </c>
      <c r="U32" s="4">
        <f t="shared" si="6"/>
        <v>5465400</v>
      </c>
      <c r="V32" s="5">
        <v>5.3399999999999996E-2</v>
      </c>
    </row>
    <row r="33" spans="1:22" x14ac:dyDescent="0.2">
      <c r="A33" s="16" t="s">
        <v>321</v>
      </c>
      <c r="B33" s="4">
        <v>356900</v>
      </c>
      <c r="C33" s="4">
        <v>9500</v>
      </c>
      <c r="D33" s="4">
        <v>347400</v>
      </c>
      <c r="E33" s="4">
        <v>7365611825</v>
      </c>
      <c r="F33" s="4">
        <f t="shared" si="4"/>
        <v>25129139701</v>
      </c>
      <c r="K33" s="4">
        <f t="shared" si="5"/>
        <v>-54730000</v>
      </c>
      <c r="L33" s="4">
        <v>995</v>
      </c>
      <c r="M33" s="4">
        <v>743</v>
      </c>
      <c r="N33" s="4">
        <v>121</v>
      </c>
      <c r="O33" s="4">
        <v>161</v>
      </c>
      <c r="P33" s="4">
        <v>2456400</v>
      </c>
      <c r="Q33" s="4">
        <v>2874800</v>
      </c>
      <c r="R33" s="5">
        <v>9.4999999999999998E-3</v>
      </c>
      <c r="S33" s="4">
        <v>5465400</v>
      </c>
      <c r="T33" s="4">
        <f t="shared" si="2"/>
        <v>8434300</v>
      </c>
      <c r="U33" s="4">
        <f t="shared" si="6"/>
        <v>6217100</v>
      </c>
      <c r="V33" s="5">
        <v>1.8700000000000001E-2</v>
      </c>
    </row>
    <row r="34" spans="1:22" x14ac:dyDescent="0.2">
      <c r="A34" s="16" t="s">
        <v>320</v>
      </c>
      <c r="B34" s="4">
        <v>7700</v>
      </c>
      <c r="C34" s="4">
        <v>576000</v>
      </c>
      <c r="D34" s="4">
        <v>-568300</v>
      </c>
      <c r="E34" s="4">
        <v>-12107958598</v>
      </c>
      <c r="F34" s="4">
        <f t="shared" si="4"/>
        <v>17763527876</v>
      </c>
      <c r="K34" s="4">
        <f t="shared" si="5"/>
        <v>-54730000</v>
      </c>
      <c r="L34" s="4">
        <v>1175</v>
      </c>
      <c r="M34" s="4">
        <v>1302</v>
      </c>
      <c r="N34" s="4">
        <v>181</v>
      </c>
      <c r="O34" s="4">
        <v>355</v>
      </c>
      <c r="P34" s="4">
        <v>4231900</v>
      </c>
      <c r="Q34" s="4">
        <v>6551700</v>
      </c>
      <c r="R34" s="5">
        <v>-1.41E-2</v>
      </c>
      <c r="S34" s="4">
        <v>10824000</v>
      </c>
      <c r="T34" s="4">
        <f t="shared" si="2"/>
        <v>8224300</v>
      </c>
      <c r="U34" s="4">
        <f t="shared" si="6"/>
        <v>6217100</v>
      </c>
      <c r="V34" s="5">
        <v>3.2300000000000002E-2</v>
      </c>
    </row>
    <row r="35" spans="1:22" x14ac:dyDescent="0.2">
      <c r="A35" s="16" t="s">
        <v>319</v>
      </c>
      <c r="B35" s="4">
        <v>600</v>
      </c>
      <c r="C35" s="4">
        <v>200</v>
      </c>
      <c r="D35" s="4">
        <v>400</v>
      </c>
      <c r="E35" s="4">
        <v>8666705</v>
      </c>
      <c r="F35" s="4">
        <f t="shared" si="4"/>
        <v>29871486474</v>
      </c>
      <c r="K35" s="4">
        <f t="shared" si="5"/>
        <v>-54730000</v>
      </c>
      <c r="L35" s="4">
        <v>724</v>
      </c>
      <c r="M35" s="4">
        <v>735</v>
      </c>
      <c r="N35" s="4">
        <v>100</v>
      </c>
      <c r="O35" s="4">
        <v>164</v>
      </c>
      <c r="P35" s="4">
        <v>1922500</v>
      </c>
      <c r="Q35" s="4">
        <v>4152000</v>
      </c>
      <c r="R35" s="5">
        <v>-1.3899999999999999E-2</v>
      </c>
      <c r="S35" s="4">
        <v>6274500</v>
      </c>
      <c r="T35" s="4">
        <f t="shared" si="2"/>
        <v>7940590</v>
      </c>
      <c r="U35" s="4">
        <f t="shared" si="6"/>
        <v>6217100</v>
      </c>
      <c r="V35" s="5">
        <v>1.83E-2</v>
      </c>
    </row>
    <row r="36" spans="1:22" x14ac:dyDescent="0.2">
      <c r="A36" s="16" t="s">
        <v>318</v>
      </c>
      <c r="B36" s="4">
        <v>500</v>
      </c>
      <c r="C36" s="4">
        <v>810700</v>
      </c>
      <c r="D36" s="4">
        <v>-810200</v>
      </c>
      <c r="E36" s="4">
        <v>-17730877292</v>
      </c>
      <c r="F36" s="4">
        <f t="shared" si="4"/>
        <v>29862819769</v>
      </c>
      <c r="K36" s="4">
        <f t="shared" si="5"/>
        <v>-54730000</v>
      </c>
      <c r="L36" s="4">
        <v>889</v>
      </c>
      <c r="M36" s="4">
        <v>746</v>
      </c>
      <c r="N36" s="4">
        <v>156</v>
      </c>
      <c r="O36" s="4">
        <v>154</v>
      </c>
      <c r="P36" s="4">
        <v>3360200</v>
      </c>
      <c r="Q36" s="4">
        <v>2856800</v>
      </c>
      <c r="R36" s="5">
        <v>-4.5000000000000005E-3</v>
      </c>
      <c r="S36" s="4">
        <v>6217100</v>
      </c>
      <c r="T36" s="4">
        <f t="shared" si="2"/>
        <v>8115840</v>
      </c>
      <c r="U36" s="4">
        <f t="shared" si="6"/>
        <v>7072700</v>
      </c>
      <c r="V36" s="5">
        <v>1.8100000000000002E-2</v>
      </c>
    </row>
    <row r="37" spans="1:22" x14ac:dyDescent="0.2">
      <c r="A37" s="16" t="s">
        <v>317</v>
      </c>
      <c r="B37" s="4">
        <v>1332800</v>
      </c>
      <c r="C37" s="4">
        <v>80400</v>
      </c>
      <c r="D37" s="4">
        <v>1252400</v>
      </c>
      <c r="E37" s="4">
        <v>27497530099</v>
      </c>
      <c r="F37" s="4">
        <f t="shared" si="4"/>
        <v>47593697061</v>
      </c>
      <c r="K37" s="4">
        <f t="shared" si="5"/>
        <v>-54730000</v>
      </c>
      <c r="L37" s="4">
        <v>1482</v>
      </c>
      <c r="M37" s="4">
        <v>1284</v>
      </c>
      <c r="N37" s="4">
        <v>358</v>
      </c>
      <c r="O37" s="4">
        <v>267</v>
      </c>
      <c r="P37" s="4">
        <v>8922700</v>
      </c>
      <c r="Q37" s="4">
        <v>7008500</v>
      </c>
      <c r="R37" s="5">
        <v>9.300000000000001E-3</v>
      </c>
      <c r="S37" s="4">
        <v>16028800</v>
      </c>
      <c r="T37" s="4">
        <f t="shared" si="2"/>
        <v>6847770</v>
      </c>
      <c r="U37" s="4">
        <f t="shared" si="6"/>
        <v>5254700</v>
      </c>
      <c r="V37" s="5">
        <v>3.1600000000000003E-2</v>
      </c>
    </row>
    <row r="38" spans="1:22" x14ac:dyDescent="0.2">
      <c r="A38" s="16" t="s">
        <v>316</v>
      </c>
      <c r="B38" s="4">
        <v>24660</v>
      </c>
      <c r="C38" s="4">
        <v>4200</v>
      </c>
      <c r="D38" s="4">
        <v>20460</v>
      </c>
      <c r="E38" s="4">
        <v>441386481</v>
      </c>
      <c r="F38" s="4">
        <f t="shared" si="4"/>
        <v>20096166962</v>
      </c>
      <c r="K38" s="4">
        <f t="shared" si="5"/>
        <v>-54730000</v>
      </c>
      <c r="L38" s="4">
        <v>861</v>
      </c>
      <c r="M38" s="4">
        <v>774</v>
      </c>
      <c r="N38" s="4">
        <v>106</v>
      </c>
      <c r="O38" s="4">
        <v>179</v>
      </c>
      <c r="P38" s="4">
        <v>2821600</v>
      </c>
      <c r="Q38" s="4">
        <v>4251100</v>
      </c>
      <c r="R38" s="5">
        <v>0</v>
      </c>
      <c r="S38" s="4">
        <v>7072700</v>
      </c>
      <c r="T38" s="4">
        <f t="shared" si="2"/>
        <v>6579500</v>
      </c>
      <c r="U38" s="4">
        <f t="shared" si="6"/>
        <v>4087600</v>
      </c>
      <c r="V38" s="5">
        <v>1.84E-2</v>
      </c>
    </row>
    <row r="39" spans="1:22" x14ac:dyDescent="0.2">
      <c r="A39" s="16" t="s">
        <v>315</v>
      </c>
      <c r="B39" s="4">
        <v>813700</v>
      </c>
      <c r="C39" s="4">
        <v>267000</v>
      </c>
      <c r="D39" s="4">
        <v>546700</v>
      </c>
      <c r="E39" s="4">
        <v>11951701912</v>
      </c>
      <c r="F39" s="4">
        <f t="shared" ref="F39:F44" si="7">E39+F40</f>
        <v>19654780481</v>
      </c>
      <c r="K39" s="4">
        <f t="shared" ref="K39:K44" si="8">K40+J39</f>
        <v>-54730000</v>
      </c>
      <c r="L39" s="4">
        <v>1099</v>
      </c>
      <c r="M39" s="4">
        <v>1269</v>
      </c>
      <c r="N39" s="4">
        <v>237</v>
      </c>
      <c r="O39" s="4">
        <v>241</v>
      </c>
      <c r="P39" s="4">
        <v>5839100</v>
      </c>
      <c r="Q39" s="4">
        <v>4942800</v>
      </c>
      <c r="R39" s="5">
        <v>1.8799999999999997E-2</v>
      </c>
      <c r="S39" s="4">
        <v>10829700</v>
      </c>
      <c r="T39" s="4">
        <f t="shared" ref="T39:T44" si="9">AVERAGE(S40:S49)</f>
        <v>5918170</v>
      </c>
      <c r="U39" s="4">
        <f t="shared" ref="U39:U44" si="10">MIN(S40:S44)</f>
        <v>4087600</v>
      </c>
      <c r="V39" s="5">
        <v>9.4600000000000004E-2</v>
      </c>
    </row>
    <row r="40" spans="1:22" x14ac:dyDescent="0.2">
      <c r="A40" s="16" t="s">
        <v>314</v>
      </c>
      <c r="B40" s="4">
        <v>200</v>
      </c>
      <c r="C40" s="4">
        <v>0</v>
      </c>
      <c r="D40" s="4">
        <v>200</v>
      </c>
      <c r="E40" s="4">
        <v>4257615</v>
      </c>
      <c r="F40" s="4">
        <f t="shared" si="7"/>
        <v>7703078569</v>
      </c>
      <c r="K40" s="4">
        <f t="shared" si="8"/>
        <v>-54730000</v>
      </c>
      <c r="L40" s="4">
        <v>1425</v>
      </c>
      <c r="M40" s="4">
        <v>527</v>
      </c>
      <c r="N40" s="4">
        <v>199</v>
      </c>
      <c r="O40" s="4">
        <v>115</v>
      </c>
      <c r="P40" s="4">
        <v>4501700</v>
      </c>
      <c r="Q40" s="4">
        <v>2938400</v>
      </c>
      <c r="R40" s="5">
        <v>9.4999999999999998E-3</v>
      </c>
      <c r="S40" s="4">
        <v>7441000</v>
      </c>
      <c r="T40" s="4">
        <f t="shared" si="9"/>
        <v>5555570</v>
      </c>
      <c r="U40" s="4">
        <f t="shared" si="10"/>
        <v>3437400</v>
      </c>
      <c r="V40" s="5">
        <v>2.7999999999999997E-2</v>
      </c>
    </row>
    <row r="41" spans="1:22" x14ac:dyDescent="0.2">
      <c r="A41" s="16" t="s">
        <v>310</v>
      </c>
      <c r="B41" s="4">
        <v>5730</v>
      </c>
      <c r="C41" s="4">
        <v>328100</v>
      </c>
      <c r="D41" s="4">
        <v>-322370</v>
      </c>
      <c r="E41" s="4">
        <v>-6859623108</v>
      </c>
      <c r="F41" s="4">
        <f t="shared" si="7"/>
        <v>7698820954</v>
      </c>
      <c r="G41" s="4">
        <v>0</v>
      </c>
      <c r="H41" s="4">
        <v>200</v>
      </c>
      <c r="I41" s="4">
        <v>-200</v>
      </c>
      <c r="J41" s="4">
        <v>-4260000</v>
      </c>
      <c r="K41" s="4">
        <f t="shared" si="8"/>
        <v>-54730000</v>
      </c>
      <c r="L41" s="4">
        <v>1231</v>
      </c>
      <c r="M41" s="4">
        <v>746</v>
      </c>
      <c r="N41" s="4">
        <v>180</v>
      </c>
      <c r="O41" s="4">
        <v>204</v>
      </c>
      <c r="P41" s="4">
        <v>4420500</v>
      </c>
      <c r="Q41" s="4">
        <v>5109800</v>
      </c>
      <c r="R41" s="5">
        <v>-1.4199999999999999E-2</v>
      </c>
      <c r="S41" s="4">
        <v>10312900</v>
      </c>
      <c r="T41" s="4">
        <f t="shared" si="9"/>
        <v>4927800</v>
      </c>
      <c r="U41" s="4">
        <f t="shared" si="10"/>
        <v>3437400</v>
      </c>
      <c r="V41" s="5">
        <v>1.8700000000000001E-2</v>
      </c>
    </row>
    <row r="42" spans="1:22" x14ac:dyDescent="0.2">
      <c r="A42" s="16" t="s">
        <v>309</v>
      </c>
      <c r="B42" s="4">
        <v>33600</v>
      </c>
      <c r="C42" s="4">
        <v>8100</v>
      </c>
      <c r="D42" s="4">
        <v>25500</v>
      </c>
      <c r="E42" s="4">
        <v>550165788</v>
      </c>
      <c r="F42" s="4">
        <f t="shared" si="7"/>
        <v>14558444062</v>
      </c>
      <c r="K42" s="4">
        <f t="shared" si="8"/>
        <v>-50470000</v>
      </c>
      <c r="L42" s="4">
        <v>644</v>
      </c>
      <c r="M42" s="4">
        <v>616</v>
      </c>
      <c r="N42" s="4">
        <v>111</v>
      </c>
      <c r="O42" s="4">
        <v>139</v>
      </c>
      <c r="P42" s="4">
        <v>2049100</v>
      </c>
      <c r="Q42" s="4">
        <v>2730300</v>
      </c>
      <c r="R42" s="5">
        <v>-4.5999999999999999E-3</v>
      </c>
      <c r="S42" s="4">
        <v>5254700</v>
      </c>
      <c r="T42" s="4">
        <f t="shared" si="9"/>
        <v>4843240</v>
      </c>
      <c r="U42" s="4">
        <f t="shared" si="10"/>
        <v>3348100</v>
      </c>
      <c r="V42" s="5">
        <v>1.3899999999999999E-2</v>
      </c>
    </row>
    <row r="43" spans="1:22" x14ac:dyDescent="0.2">
      <c r="A43" s="16" t="s">
        <v>306</v>
      </c>
      <c r="B43" s="4">
        <v>10800</v>
      </c>
      <c r="C43" s="4">
        <v>90</v>
      </c>
      <c r="D43" s="4">
        <v>10710</v>
      </c>
      <c r="E43" s="4">
        <v>230965489</v>
      </c>
      <c r="F43" s="4">
        <f t="shared" si="7"/>
        <v>14008278274</v>
      </c>
      <c r="K43" s="4">
        <f t="shared" si="8"/>
        <v>-50470000</v>
      </c>
      <c r="L43" s="4">
        <v>582</v>
      </c>
      <c r="M43" s="4">
        <v>587</v>
      </c>
      <c r="N43" s="4">
        <v>72</v>
      </c>
      <c r="O43" s="4">
        <v>112</v>
      </c>
      <c r="P43" s="4">
        <v>1376000</v>
      </c>
      <c r="Q43" s="4">
        <v>2434600</v>
      </c>
      <c r="R43" s="5">
        <v>-4.5999999999999999E-3</v>
      </c>
      <c r="S43" s="4">
        <v>4087600</v>
      </c>
      <c r="T43" s="4">
        <f t="shared" si="9"/>
        <v>5135250</v>
      </c>
      <c r="U43" s="4">
        <f t="shared" si="10"/>
        <v>3348100</v>
      </c>
      <c r="V43" s="5">
        <v>2.2799999999999997E-2</v>
      </c>
    </row>
    <row r="44" spans="1:22" x14ac:dyDescent="0.2">
      <c r="A44" s="16" t="s">
        <v>305</v>
      </c>
      <c r="B44" s="4">
        <v>329100</v>
      </c>
      <c r="C44" s="4">
        <v>1610</v>
      </c>
      <c r="D44" s="4">
        <v>327490</v>
      </c>
      <c r="E44" s="4">
        <v>7179255376</v>
      </c>
      <c r="F44" s="4">
        <f t="shared" si="7"/>
        <v>13777312785</v>
      </c>
      <c r="K44" s="4">
        <f t="shared" si="8"/>
        <v>-50470000</v>
      </c>
      <c r="L44" s="4">
        <v>817</v>
      </c>
      <c r="M44" s="4">
        <v>1073</v>
      </c>
      <c r="N44" s="4">
        <v>208</v>
      </c>
      <c r="O44" s="4">
        <v>202</v>
      </c>
      <c r="P44" s="4">
        <v>4815400</v>
      </c>
      <c r="Q44" s="4">
        <v>3908600</v>
      </c>
      <c r="R44" s="5">
        <v>9.3999999999999986E-3</v>
      </c>
      <c r="S44" s="4">
        <v>8724000</v>
      </c>
      <c r="T44" s="4">
        <f t="shared" si="9"/>
        <v>4830600</v>
      </c>
      <c r="U44" s="4">
        <f t="shared" si="10"/>
        <v>3348100</v>
      </c>
      <c r="V44" s="5">
        <v>3.5900000000000001E-2</v>
      </c>
    </row>
    <row r="45" spans="1:22" x14ac:dyDescent="0.2">
      <c r="A45" s="16" t="s">
        <v>304</v>
      </c>
      <c r="B45" s="4">
        <v>26810</v>
      </c>
      <c r="C45" s="4">
        <v>18200</v>
      </c>
      <c r="D45" s="4">
        <v>8610</v>
      </c>
      <c r="E45" s="4">
        <v>184974706</v>
      </c>
      <c r="F45" s="4">
        <f t="shared" ref="F45:F55" si="11">E45+F46</f>
        <v>6598057409</v>
      </c>
      <c r="G45" s="4">
        <v>0</v>
      </c>
      <c r="H45" s="4">
        <v>0</v>
      </c>
      <c r="I45" s="4">
        <v>0</v>
      </c>
      <c r="J45" s="4">
        <v>-2140000</v>
      </c>
      <c r="K45" s="4">
        <f t="shared" ref="K45:K55" si="12">K46+J45</f>
        <v>-50470000</v>
      </c>
      <c r="L45" s="4">
        <v>553</v>
      </c>
      <c r="M45" s="4">
        <v>609</v>
      </c>
      <c r="N45" s="4">
        <v>67</v>
      </c>
      <c r="O45" s="4">
        <v>110</v>
      </c>
      <c r="P45" s="4">
        <v>1401700</v>
      </c>
      <c r="Q45" s="4">
        <v>2034700</v>
      </c>
      <c r="R45" s="5">
        <v>0</v>
      </c>
      <c r="S45" s="4">
        <v>3437400</v>
      </c>
      <c r="T45" s="4">
        <f t="shared" ref="T45:T61" si="13">AVERAGE(S46:S55)</f>
        <v>5113750</v>
      </c>
      <c r="U45" s="4">
        <f t="shared" ref="U45:U55" si="14">MIN(S46:S50)</f>
        <v>3348100</v>
      </c>
      <c r="V45" s="5">
        <v>9.300000000000001E-3</v>
      </c>
    </row>
    <row r="46" spans="1:22" x14ac:dyDescent="0.2">
      <c r="A46" s="16" t="s">
        <v>303</v>
      </c>
      <c r="B46" s="4">
        <v>300</v>
      </c>
      <c r="C46" s="4">
        <v>6000</v>
      </c>
      <c r="D46" s="4">
        <v>-5700</v>
      </c>
      <c r="E46" s="4">
        <v>-123020728</v>
      </c>
      <c r="F46" s="4">
        <f t="shared" si="11"/>
        <v>6413082703</v>
      </c>
      <c r="G46" s="4">
        <v>0</v>
      </c>
      <c r="H46" s="4">
        <v>100</v>
      </c>
      <c r="I46" s="4">
        <v>-100</v>
      </c>
      <c r="J46" s="4">
        <v>-2140000</v>
      </c>
      <c r="K46" s="4">
        <f t="shared" si="12"/>
        <v>-48330000</v>
      </c>
      <c r="L46" s="4">
        <v>858</v>
      </c>
      <c r="M46" s="4">
        <v>811</v>
      </c>
      <c r="N46" s="4">
        <v>152</v>
      </c>
      <c r="O46" s="4">
        <v>206</v>
      </c>
      <c r="P46" s="4">
        <v>3162700</v>
      </c>
      <c r="Q46" s="4">
        <v>4806900</v>
      </c>
      <c r="R46" s="5">
        <v>-9.300000000000001E-3</v>
      </c>
      <c r="S46" s="4">
        <v>7969600</v>
      </c>
      <c r="T46" s="4">
        <f t="shared" si="13"/>
        <v>4841000.0999999996</v>
      </c>
      <c r="U46" s="4">
        <f t="shared" si="14"/>
        <v>3348100</v>
      </c>
      <c r="V46" s="5">
        <v>2.3E-2</v>
      </c>
    </row>
    <row r="47" spans="1:22" x14ac:dyDescent="0.2">
      <c r="A47" s="16" t="s">
        <v>299</v>
      </c>
      <c r="B47" s="4">
        <v>740</v>
      </c>
      <c r="C47" s="4">
        <v>9300</v>
      </c>
      <c r="D47" s="4">
        <v>-8560</v>
      </c>
      <c r="E47" s="4">
        <v>-184670629</v>
      </c>
      <c r="F47" s="4">
        <f t="shared" si="11"/>
        <v>6536103431</v>
      </c>
      <c r="G47" s="4">
        <v>0</v>
      </c>
      <c r="H47" s="4">
        <v>168</v>
      </c>
      <c r="I47" s="4">
        <v>-168</v>
      </c>
      <c r="J47" s="4">
        <v>-3612000</v>
      </c>
      <c r="K47" s="4">
        <f t="shared" si="12"/>
        <v>-46190000</v>
      </c>
      <c r="L47" s="4">
        <v>796</v>
      </c>
      <c r="M47" s="4">
        <v>330</v>
      </c>
      <c r="N47" s="4">
        <v>115</v>
      </c>
      <c r="O47" s="4">
        <v>60</v>
      </c>
      <c r="P47" s="4">
        <v>1863300</v>
      </c>
      <c r="Q47" s="4">
        <v>1232700</v>
      </c>
      <c r="R47" s="5">
        <v>0</v>
      </c>
      <c r="S47" s="4">
        <v>3348100</v>
      </c>
      <c r="T47" s="4">
        <f t="shared" si="13"/>
        <v>5090549.5999999996</v>
      </c>
      <c r="U47" s="4">
        <f t="shared" si="14"/>
        <v>3815000</v>
      </c>
      <c r="V47" s="5">
        <v>9.300000000000001E-3</v>
      </c>
    </row>
    <row r="48" spans="1:22" x14ac:dyDescent="0.2">
      <c r="A48" s="16" t="s">
        <v>298</v>
      </c>
      <c r="B48" s="4">
        <v>5600</v>
      </c>
      <c r="C48" s="4">
        <v>47800</v>
      </c>
      <c r="D48" s="4">
        <v>-42200</v>
      </c>
      <c r="E48" s="4">
        <v>-914298952</v>
      </c>
      <c r="F48" s="4">
        <f t="shared" si="11"/>
        <v>6720774060</v>
      </c>
      <c r="K48" s="4">
        <f t="shared" si="12"/>
        <v>-42578000</v>
      </c>
      <c r="L48" s="4">
        <v>715</v>
      </c>
      <c r="M48" s="4">
        <v>651</v>
      </c>
      <c r="N48" s="4">
        <v>75</v>
      </c>
      <c r="O48" s="4">
        <v>96</v>
      </c>
      <c r="P48" s="4">
        <v>1898800</v>
      </c>
      <c r="Q48" s="4">
        <v>2347800</v>
      </c>
      <c r="R48" s="5">
        <v>-4.5999999999999999E-3</v>
      </c>
      <c r="S48" s="4">
        <v>4390000</v>
      </c>
      <c r="T48" s="4">
        <f t="shared" si="13"/>
        <v>5373868.2000000002</v>
      </c>
      <c r="U48" s="4">
        <f t="shared" si="14"/>
        <v>3815000</v>
      </c>
      <c r="V48" s="5">
        <v>2.7400000000000001E-2</v>
      </c>
    </row>
    <row r="49" spans="1:22" x14ac:dyDescent="0.2">
      <c r="A49" s="16" t="s">
        <v>286</v>
      </c>
      <c r="B49" s="4">
        <v>13500</v>
      </c>
      <c r="C49" s="4">
        <v>0</v>
      </c>
      <c r="D49" s="4">
        <v>13500</v>
      </c>
      <c r="E49" s="4">
        <v>293942585</v>
      </c>
      <c r="F49" s="4">
        <f t="shared" si="11"/>
        <v>7635073012</v>
      </c>
      <c r="K49" s="4">
        <f t="shared" si="12"/>
        <v>-42578000</v>
      </c>
      <c r="L49" s="4">
        <v>560</v>
      </c>
      <c r="M49" s="4">
        <v>531</v>
      </c>
      <c r="N49" s="4">
        <v>85</v>
      </c>
      <c r="O49" s="4">
        <v>89</v>
      </c>
      <c r="P49" s="4">
        <v>2034700</v>
      </c>
      <c r="Q49" s="4">
        <v>1882900</v>
      </c>
      <c r="R49" s="5">
        <v>4.6999999999999993E-3</v>
      </c>
      <c r="S49" s="4">
        <v>4216400</v>
      </c>
      <c r="T49" s="4">
        <f t="shared" si="13"/>
        <v>6570171</v>
      </c>
      <c r="U49" s="4">
        <f t="shared" si="14"/>
        <v>3815000</v>
      </c>
      <c r="V49" s="5">
        <v>1.8200000000000001E-2</v>
      </c>
    </row>
    <row r="50" spans="1:22" x14ac:dyDescent="0.2">
      <c r="A50" s="16" t="s">
        <v>285</v>
      </c>
      <c r="B50" s="4">
        <v>3100</v>
      </c>
      <c r="C50" s="4">
        <v>0</v>
      </c>
      <c r="D50" s="4">
        <v>3100</v>
      </c>
      <c r="E50" s="4">
        <v>67155605</v>
      </c>
      <c r="F50" s="4">
        <f t="shared" si="11"/>
        <v>7341130427</v>
      </c>
      <c r="K50" s="4">
        <f t="shared" si="12"/>
        <v>-42578000</v>
      </c>
      <c r="L50" s="4">
        <v>527</v>
      </c>
      <c r="M50" s="4">
        <v>508</v>
      </c>
      <c r="N50" s="4">
        <v>57</v>
      </c>
      <c r="O50" s="4">
        <v>95</v>
      </c>
      <c r="P50" s="4">
        <v>1266200</v>
      </c>
      <c r="Q50" s="4">
        <v>2546800</v>
      </c>
      <c r="R50" s="5">
        <v>-4.5999999999999999E-3</v>
      </c>
      <c r="S50" s="4">
        <v>3815000</v>
      </c>
      <c r="T50" s="4">
        <f t="shared" si="13"/>
        <v>6936591.2999999998</v>
      </c>
      <c r="U50" s="4">
        <f t="shared" si="14"/>
        <v>4035200</v>
      </c>
      <c r="V50" s="5">
        <v>1.37E-2</v>
      </c>
    </row>
    <row r="51" spans="1:22" x14ac:dyDescent="0.2">
      <c r="A51" s="16" t="s">
        <v>284</v>
      </c>
      <c r="B51" s="4">
        <v>8300</v>
      </c>
      <c r="C51" s="4">
        <v>6800</v>
      </c>
      <c r="D51" s="4">
        <v>1500</v>
      </c>
      <c r="E51" s="4">
        <v>32744295</v>
      </c>
      <c r="F51" s="4">
        <f t="shared" si="11"/>
        <v>7273974822</v>
      </c>
      <c r="K51" s="4">
        <f t="shared" si="12"/>
        <v>-42578000</v>
      </c>
      <c r="L51" s="4">
        <v>645</v>
      </c>
      <c r="M51" s="4">
        <v>558</v>
      </c>
      <c r="N51" s="4">
        <v>79</v>
      </c>
      <c r="O51" s="4">
        <v>114</v>
      </c>
      <c r="P51" s="4">
        <v>1526100</v>
      </c>
      <c r="Q51" s="4">
        <v>2456700</v>
      </c>
      <c r="R51" s="5">
        <v>-4.5999999999999999E-3</v>
      </c>
      <c r="S51" s="4">
        <v>4035200</v>
      </c>
      <c r="T51" s="4">
        <f t="shared" si="13"/>
        <v>7930838.5</v>
      </c>
      <c r="U51" s="4">
        <f t="shared" si="14"/>
        <v>4409100</v>
      </c>
      <c r="V51" s="5">
        <v>1.8100000000000002E-2</v>
      </c>
    </row>
    <row r="52" spans="1:22" x14ac:dyDescent="0.2">
      <c r="A52" s="16" t="s">
        <v>283</v>
      </c>
      <c r="B52" s="4">
        <v>36600</v>
      </c>
      <c r="C52" s="4">
        <v>1215100</v>
      </c>
      <c r="D52" s="4">
        <v>-1178500</v>
      </c>
      <c r="E52" s="4">
        <v>-25898500006</v>
      </c>
      <c r="F52" s="4">
        <f t="shared" si="11"/>
        <v>7241230527</v>
      </c>
      <c r="K52" s="4">
        <f t="shared" si="12"/>
        <v>-42578000</v>
      </c>
      <c r="L52" s="4">
        <v>658</v>
      </c>
      <c r="M52" s="4">
        <v>546</v>
      </c>
      <c r="N52" s="4">
        <v>69</v>
      </c>
      <c r="O52" s="4">
        <v>74</v>
      </c>
      <c r="P52" s="4">
        <v>1601700</v>
      </c>
      <c r="Q52" s="4">
        <v>2284500</v>
      </c>
      <c r="R52" s="5">
        <v>-1.83E-2</v>
      </c>
      <c r="S52" s="4">
        <v>4409100</v>
      </c>
      <c r="T52" s="4">
        <f t="shared" si="13"/>
        <v>8474327</v>
      </c>
      <c r="U52" s="4">
        <f t="shared" si="14"/>
        <v>5242101</v>
      </c>
      <c r="V52" s="5">
        <v>3.1200000000000002E-2</v>
      </c>
    </row>
    <row r="53" spans="1:22" x14ac:dyDescent="0.2">
      <c r="A53" s="16" t="s">
        <v>282</v>
      </c>
      <c r="B53" s="4">
        <v>186700</v>
      </c>
      <c r="C53" s="4">
        <v>5050</v>
      </c>
      <c r="D53" s="4">
        <v>181650</v>
      </c>
      <c r="E53" s="4">
        <v>3976189593</v>
      </c>
      <c r="F53" s="4">
        <f t="shared" si="11"/>
        <v>33139730533</v>
      </c>
      <c r="K53" s="4">
        <f t="shared" si="12"/>
        <v>-42578000</v>
      </c>
      <c r="L53" s="4">
        <v>991</v>
      </c>
      <c r="M53" s="4">
        <v>752</v>
      </c>
      <c r="N53" s="4">
        <v>226</v>
      </c>
      <c r="O53" s="4">
        <v>166</v>
      </c>
      <c r="P53" s="4">
        <v>4248200</v>
      </c>
      <c r="Q53" s="4">
        <v>2758000</v>
      </c>
      <c r="R53" s="5">
        <v>1.84E-2</v>
      </c>
      <c r="S53" s="4">
        <v>7007700</v>
      </c>
      <c r="T53" s="4">
        <f t="shared" si="13"/>
        <v>9291592.0999999996</v>
      </c>
      <c r="U53" s="4">
        <f t="shared" si="14"/>
        <v>5242101</v>
      </c>
      <c r="V53" s="5">
        <v>3.1600000000000003E-2</v>
      </c>
    </row>
    <row r="54" spans="1:22" x14ac:dyDescent="0.2">
      <c r="A54" s="16" t="s">
        <v>281</v>
      </c>
      <c r="B54" s="4">
        <v>1100</v>
      </c>
      <c r="C54" s="4">
        <v>133700</v>
      </c>
      <c r="D54" s="4">
        <v>-132600</v>
      </c>
      <c r="E54" s="4">
        <v>-2910472725</v>
      </c>
      <c r="F54" s="4">
        <f t="shared" si="11"/>
        <v>29163540940</v>
      </c>
      <c r="K54" s="4">
        <f t="shared" si="12"/>
        <v>-42578000</v>
      </c>
      <c r="L54" s="4">
        <v>661</v>
      </c>
      <c r="M54" s="4">
        <v>830</v>
      </c>
      <c r="N54" s="4">
        <v>65</v>
      </c>
      <c r="O54" s="4">
        <v>157</v>
      </c>
      <c r="P54" s="4">
        <v>1589100</v>
      </c>
      <c r="Q54" s="4">
        <v>4083200</v>
      </c>
      <c r="R54" s="5">
        <v>-9.1000000000000004E-3</v>
      </c>
      <c r="S54" s="4">
        <v>5677500</v>
      </c>
      <c r="T54" s="4">
        <f t="shared" si="13"/>
        <v>9584627.4000000004</v>
      </c>
      <c r="U54" s="4">
        <f t="shared" si="14"/>
        <v>5242101</v>
      </c>
      <c r="V54" s="5">
        <v>2.7000000000000003E-2</v>
      </c>
    </row>
    <row r="55" spans="1:22" x14ac:dyDescent="0.2">
      <c r="A55" s="16" t="s">
        <v>280</v>
      </c>
      <c r="B55" s="4">
        <v>176900</v>
      </c>
      <c r="C55" s="4">
        <v>67600</v>
      </c>
      <c r="D55" s="4">
        <v>109300</v>
      </c>
      <c r="E55" s="4">
        <v>2416225842</v>
      </c>
      <c r="F55" s="4">
        <f t="shared" si="11"/>
        <v>32074013665</v>
      </c>
      <c r="K55" s="4">
        <f t="shared" si="12"/>
        <v>-42578000</v>
      </c>
      <c r="L55" s="4">
        <v>991</v>
      </c>
      <c r="M55" s="4">
        <v>729</v>
      </c>
      <c r="N55" s="4">
        <v>188</v>
      </c>
      <c r="O55" s="4">
        <v>142</v>
      </c>
      <c r="P55" s="4">
        <v>3294400</v>
      </c>
      <c r="Q55" s="4">
        <v>2974500</v>
      </c>
      <c r="R55" s="5">
        <v>9.1999999999999998E-3</v>
      </c>
      <c r="S55" s="4">
        <v>6268900</v>
      </c>
      <c r="T55" s="4">
        <f t="shared" si="13"/>
        <v>10708781.1</v>
      </c>
      <c r="U55" s="4">
        <f t="shared" si="14"/>
        <v>5242101</v>
      </c>
      <c r="V55" s="5">
        <v>2.2499999999999999E-2</v>
      </c>
    </row>
    <row r="56" spans="1:22" x14ac:dyDescent="0.2">
      <c r="A56" s="16" t="s">
        <v>279</v>
      </c>
      <c r="B56" s="4">
        <v>700</v>
      </c>
      <c r="C56" s="4">
        <v>0</v>
      </c>
      <c r="D56" s="4">
        <v>700</v>
      </c>
      <c r="E56" s="4">
        <v>15391010</v>
      </c>
      <c r="F56" s="4">
        <f t="shared" ref="F56:F130" si="15">E56+F57</f>
        <v>29657787823</v>
      </c>
      <c r="G56" s="4">
        <v>0</v>
      </c>
      <c r="H56" s="4">
        <v>100</v>
      </c>
      <c r="I56" s="4">
        <v>-100</v>
      </c>
      <c r="J56" s="4">
        <v>-2190000</v>
      </c>
      <c r="K56" s="4">
        <f t="shared" ref="K56:K76" si="16">K57+J56</f>
        <v>-42578000</v>
      </c>
      <c r="L56" s="4">
        <v>814</v>
      </c>
      <c r="M56" s="4">
        <v>638</v>
      </c>
      <c r="N56" s="4">
        <v>131</v>
      </c>
      <c r="O56" s="4">
        <v>149</v>
      </c>
      <c r="P56" s="4">
        <v>2464400</v>
      </c>
      <c r="Q56" s="4">
        <v>2774100</v>
      </c>
      <c r="R56" s="5">
        <v>0</v>
      </c>
      <c r="S56" s="4">
        <v>5242101</v>
      </c>
      <c r="T56" s="4">
        <f t="shared" si="13"/>
        <v>10652701.699999999</v>
      </c>
      <c r="U56" s="4">
        <f t="shared" ref="U56:U123" si="17">MIN(S57:S61)</f>
        <v>5843595</v>
      </c>
      <c r="V56" s="5">
        <v>1.8100000000000002E-2</v>
      </c>
    </row>
    <row r="57" spans="1:22" x14ac:dyDescent="0.2">
      <c r="A57" s="16" t="s">
        <v>278</v>
      </c>
      <c r="B57" s="4">
        <v>7700</v>
      </c>
      <c r="C57" s="4">
        <v>281400</v>
      </c>
      <c r="D57" s="4">
        <v>-273700</v>
      </c>
      <c r="E57" s="4">
        <v>-5892872970</v>
      </c>
      <c r="F57" s="4">
        <f t="shared" si="15"/>
        <v>29642396813</v>
      </c>
      <c r="K57" s="4">
        <f t="shared" si="16"/>
        <v>-40388000</v>
      </c>
      <c r="L57" s="4">
        <v>1349</v>
      </c>
      <c r="M57" s="4">
        <v>701</v>
      </c>
      <c r="N57" s="4">
        <v>180</v>
      </c>
      <c r="O57" s="4">
        <v>107</v>
      </c>
      <c r="P57" s="4">
        <v>3517800</v>
      </c>
      <c r="Q57" s="4">
        <v>2320800</v>
      </c>
      <c r="R57" s="5">
        <v>1.3999999999999999E-2</v>
      </c>
      <c r="S57" s="4">
        <v>5843595</v>
      </c>
      <c r="T57" s="4">
        <f t="shared" si="13"/>
        <v>10763258.800000001</v>
      </c>
      <c r="U57" s="4">
        <f t="shared" si="17"/>
        <v>7223186</v>
      </c>
      <c r="V57" s="5">
        <v>5.5099999999999996E-2</v>
      </c>
    </row>
    <row r="58" spans="1:22" x14ac:dyDescent="0.2">
      <c r="A58" s="16" t="s">
        <v>275</v>
      </c>
      <c r="B58" s="4">
        <v>2800</v>
      </c>
      <c r="C58" s="4">
        <v>159900</v>
      </c>
      <c r="D58" s="4">
        <v>-157100</v>
      </c>
      <c r="E58" s="4">
        <v>-3440933752</v>
      </c>
      <c r="F58" s="4">
        <f t="shared" si="15"/>
        <v>35535269783</v>
      </c>
      <c r="K58" s="4">
        <f t="shared" si="16"/>
        <v>-40388000</v>
      </c>
      <c r="L58" s="4">
        <v>625</v>
      </c>
      <c r="M58" s="4">
        <v>1075</v>
      </c>
      <c r="N58" s="4">
        <v>84</v>
      </c>
      <c r="O58" s="4">
        <v>229</v>
      </c>
      <c r="P58" s="4">
        <v>1680700</v>
      </c>
      <c r="Q58" s="4">
        <v>5537900</v>
      </c>
      <c r="R58" s="5">
        <v>-2.2700000000000001E-2</v>
      </c>
      <c r="S58" s="4">
        <v>7223186</v>
      </c>
      <c r="T58" s="4">
        <f t="shared" si="13"/>
        <v>10692811.1</v>
      </c>
      <c r="U58" s="4">
        <f t="shared" si="17"/>
        <v>7479203</v>
      </c>
      <c r="V58" s="5">
        <v>3.5900000000000001E-2</v>
      </c>
    </row>
    <row r="59" spans="1:22" x14ac:dyDescent="0.2">
      <c r="A59" s="16" t="s">
        <v>274</v>
      </c>
      <c r="B59" s="4">
        <v>36700</v>
      </c>
      <c r="C59" s="4">
        <v>109800</v>
      </c>
      <c r="D59" s="4">
        <v>-73100</v>
      </c>
      <c r="E59" s="4">
        <v>-1618948944</v>
      </c>
      <c r="F59" s="4">
        <f t="shared" si="15"/>
        <v>38976203535</v>
      </c>
      <c r="K59" s="4">
        <f t="shared" si="16"/>
        <v>-40388000</v>
      </c>
      <c r="L59" s="4">
        <v>1679</v>
      </c>
      <c r="M59" s="4">
        <v>1218</v>
      </c>
      <c r="N59" s="4">
        <v>261</v>
      </c>
      <c r="O59" s="4">
        <v>375</v>
      </c>
      <c r="P59" s="4">
        <v>5882500</v>
      </c>
      <c r="Q59" s="4">
        <v>9428000</v>
      </c>
      <c r="R59" s="5">
        <v>-2.6499999999999999E-2</v>
      </c>
      <c r="S59" s="4">
        <v>16179428</v>
      </c>
      <c r="T59" s="4">
        <f t="shared" si="13"/>
        <v>9816786</v>
      </c>
      <c r="U59" s="4">
        <f t="shared" si="17"/>
        <v>7479203</v>
      </c>
      <c r="V59" s="5">
        <v>3.9699999999999999E-2</v>
      </c>
    </row>
    <row r="60" spans="1:22" x14ac:dyDescent="0.2">
      <c r="A60" s="16" t="s">
        <v>273</v>
      </c>
      <c r="B60" s="4">
        <v>24000</v>
      </c>
      <c r="C60" s="4">
        <v>65100</v>
      </c>
      <c r="D60" s="4">
        <v>-41100</v>
      </c>
      <c r="E60" s="4">
        <v>-923115502</v>
      </c>
      <c r="F60" s="4">
        <f t="shared" si="15"/>
        <v>40595152479</v>
      </c>
      <c r="K60" s="4">
        <f t="shared" si="16"/>
        <v>-40388000</v>
      </c>
      <c r="L60" s="4">
        <v>1144</v>
      </c>
      <c r="M60" s="4">
        <v>785</v>
      </c>
      <c r="N60" s="4">
        <v>155</v>
      </c>
      <c r="O60" s="4">
        <v>217</v>
      </c>
      <c r="P60" s="4">
        <v>3285100</v>
      </c>
      <c r="Q60" s="4">
        <v>4189000</v>
      </c>
      <c r="R60" s="5">
        <v>9.0000000000000011E-3</v>
      </c>
      <c r="S60" s="4">
        <v>7479203</v>
      </c>
      <c r="T60" s="4">
        <f t="shared" si="13"/>
        <v>9877941.6999999993</v>
      </c>
      <c r="U60" s="4">
        <f t="shared" si="17"/>
        <v>8607853</v>
      </c>
      <c r="V60" s="5">
        <v>2.64E-2</v>
      </c>
    </row>
    <row r="61" spans="1:22" x14ac:dyDescent="0.2">
      <c r="A61" s="16" t="s">
        <v>268</v>
      </c>
      <c r="B61" s="4">
        <v>24000</v>
      </c>
      <c r="C61" s="4">
        <v>113000</v>
      </c>
      <c r="D61" s="4">
        <v>-89000</v>
      </c>
      <c r="E61" s="4">
        <v>-2008092854</v>
      </c>
      <c r="F61" s="4">
        <f t="shared" si="15"/>
        <v>41518267981</v>
      </c>
      <c r="G61" s="4">
        <v>0</v>
      </c>
      <c r="H61" s="4">
        <v>300</v>
      </c>
      <c r="I61" s="4">
        <v>-300</v>
      </c>
      <c r="J61" s="4">
        <v>-6780000</v>
      </c>
      <c r="K61" s="4">
        <f t="shared" si="16"/>
        <v>-40388000</v>
      </c>
      <c r="L61" s="4">
        <v>1437</v>
      </c>
      <c r="M61" s="4">
        <v>1236</v>
      </c>
      <c r="N61" s="4">
        <v>237</v>
      </c>
      <c r="O61" s="4">
        <v>367</v>
      </c>
      <c r="P61" s="4">
        <v>4132300</v>
      </c>
      <c r="Q61" s="4">
        <v>8799700</v>
      </c>
      <c r="R61" s="5">
        <v>-2.18E-2</v>
      </c>
      <c r="S61" s="4">
        <v>13977672</v>
      </c>
      <c r="T61" s="4">
        <f t="shared" si="13"/>
        <v>9118275.4000000004</v>
      </c>
      <c r="U61" s="4">
        <f t="shared" si="17"/>
        <v>4681307</v>
      </c>
      <c r="V61" s="5">
        <v>3.4700000000000002E-2</v>
      </c>
    </row>
    <row r="62" spans="1:22" x14ac:dyDescent="0.2">
      <c r="A62" s="16" t="s">
        <v>266</v>
      </c>
      <c r="B62" s="4">
        <v>69100</v>
      </c>
      <c r="C62" s="4">
        <v>0</v>
      </c>
      <c r="D62" s="4">
        <v>69100</v>
      </c>
      <c r="E62" s="4">
        <v>1595381002</v>
      </c>
      <c r="F62" s="4">
        <f t="shared" si="15"/>
        <v>43526360835</v>
      </c>
      <c r="K62" s="4">
        <f t="shared" si="16"/>
        <v>-33608000</v>
      </c>
      <c r="L62" s="4">
        <v>1128</v>
      </c>
      <c r="M62" s="4">
        <v>1123</v>
      </c>
      <c r="N62" s="4">
        <v>170</v>
      </c>
      <c r="O62" s="4">
        <v>288</v>
      </c>
      <c r="P62" s="4">
        <v>3604100</v>
      </c>
      <c r="Q62" s="4">
        <v>6232300</v>
      </c>
      <c r="R62" s="5">
        <v>-1.7100000000000001E-2</v>
      </c>
      <c r="S62" s="4">
        <v>9843985</v>
      </c>
      <c r="T62" s="4">
        <f t="shared" ref="T62:T115" si="18">AVERAGE(S63:S72)</f>
        <v>9016852.4000000004</v>
      </c>
      <c r="U62" s="4">
        <f t="shared" si="17"/>
        <v>4681307</v>
      </c>
      <c r="V62" s="5">
        <v>2.1400000000000002E-2</v>
      </c>
    </row>
    <row r="63" spans="1:22" x14ac:dyDescent="0.2">
      <c r="A63" s="16" t="s">
        <v>265</v>
      </c>
      <c r="B63" s="4">
        <v>124900</v>
      </c>
      <c r="C63" s="4">
        <v>57000</v>
      </c>
      <c r="D63" s="4">
        <v>67900</v>
      </c>
      <c r="E63" s="4">
        <v>1582627884</v>
      </c>
      <c r="F63" s="4">
        <f t="shared" si="15"/>
        <v>41930979833</v>
      </c>
      <c r="K63" s="4">
        <f t="shared" si="16"/>
        <v>-33608000</v>
      </c>
      <c r="L63" s="4">
        <v>1537</v>
      </c>
      <c r="M63" s="4">
        <v>1440</v>
      </c>
      <c r="N63" s="4">
        <v>424</v>
      </c>
      <c r="O63" s="4">
        <v>292</v>
      </c>
      <c r="P63" s="4">
        <v>9608800</v>
      </c>
      <c r="Q63" s="4">
        <v>5559900</v>
      </c>
      <c r="R63" s="5">
        <v>1.7500000000000002E-2</v>
      </c>
      <c r="S63" s="4">
        <v>15180351</v>
      </c>
      <c r="T63" s="4">
        <f t="shared" si="18"/>
        <v>8443705.8000000007</v>
      </c>
      <c r="U63" s="4">
        <f t="shared" si="17"/>
        <v>4681307</v>
      </c>
      <c r="V63" s="5">
        <v>2.9700000000000001E-2</v>
      </c>
    </row>
    <row r="64" spans="1:22" x14ac:dyDescent="0.2">
      <c r="A64" s="16" t="s">
        <v>247</v>
      </c>
      <c r="B64" s="4">
        <v>12000</v>
      </c>
      <c r="C64" s="4">
        <v>5200</v>
      </c>
      <c r="D64" s="4">
        <v>6800</v>
      </c>
      <c r="E64" s="4">
        <v>156145971</v>
      </c>
      <c r="F64" s="4">
        <f t="shared" si="15"/>
        <v>40348351949</v>
      </c>
      <c r="K64" s="4">
        <f t="shared" si="16"/>
        <v>-33608000</v>
      </c>
      <c r="L64" s="4">
        <v>860</v>
      </c>
      <c r="M64" s="4">
        <v>1077</v>
      </c>
      <c r="N64" s="4">
        <v>197</v>
      </c>
      <c r="O64" s="4">
        <v>209</v>
      </c>
      <c r="P64" s="4">
        <v>4467600</v>
      </c>
      <c r="Q64" s="4">
        <v>4127600</v>
      </c>
      <c r="R64" s="5">
        <v>4.4000000000000003E-3</v>
      </c>
      <c r="S64" s="4">
        <v>8607853</v>
      </c>
      <c r="T64" s="4">
        <f t="shared" si="18"/>
        <v>8140168.4000000004</v>
      </c>
      <c r="U64" s="4">
        <f t="shared" si="17"/>
        <v>4681307</v>
      </c>
      <c r="V64" s="5">
        <v>1.7299999999999999E-2</v>
      </c>
    </row>
    <row r="65" spans="1:22" x14ac:dyDescent="0.2">
      <c r="A65" s="16" t="s">
        <v>239</v>
      </c>
      <c r="B65" s="4">
        <v>10000</v>
      </c>
      <c r="C65" s="4">
        <v>17400</v>
      </c>
      <c r="D65" s="4">
        <v>-7400</v>
      </c>
      <c r="E65" s="4">
        <v>-169983022</v>
      </c>
      <c r="F65" s="4">
        <f t="shared" si="15"/>
        <v>40192205978</v>
      </c>
      <c r="G65" s="4">
        <v>0</v>
      </c>
      <c r="H65" s="4">
        <v>200</v>
      </c>
      <c r="I65" s="4">
        <v>-200</v>
      </c>
      <c r="J65" s="4">
        <v>-4560000</v>
      </c>
      <c r="K65" s="4">
        <f t="shared" si="16"/>
        <v>-33608000</v>
      </c>
      <c r="L65" s="4">
        <v>1765</v>
      </c>
      <c r="M65" s="4">
        <v>1285</v>
      </c>
      <c r="N65" s="4">
        <v>441</v>
      </c>
      <c r="O65" s="4">
        <v>347</v>
      </c>
      <c r="P65" s="4">
        <v>9979300</v>
      </c>
      <c r="Q65" s="4">
        <v>7055700</v>
      </c>
      <c r="R65" s="5">
        <v>4.5000000000000005E-3</v>
      </c>
      <c r="S65" s="4">
        <v>17510437</v>
      </c>
      <c r="T65" s="4">
        <f t="shared" si="18"/>
        <v>6850460.5</v>
      </c>
      <c r="U65" s="4">
        <f t="shared" si="17"/>
        <v>4681307</v>
      </c>
      <c r="V65" s="5">
        <v>0.03</v>
      </c>
    </row>
    <row r="66" spans="1:22" x14ac:dyDescent="0.2">
      <c r="A66" s="16" t="s">
        <v>238</v>
      </c>
      <c r="B66" s="4">
        <v>0</v>
      </c>
      <c r="C66" s="4">
        <v>30970</v>
      </c>
      <c r="D66" s="4">
        <v>-30970</v>
      </c>
      <c r="E66" s="4">
        <v>-699563393</v>
      </c>
      <c r="F66" s="4">
        <f t="shared" si="15"/>
        <v>40362189000</v>
      </c>
      <c r="K66" s="4">
        <f t="shared" si="16"/>
        <v>-29048000</v>
      </c>
      <c r="L66" s="4">
        <v>884</v>
      </c>
      <c r="M66" s="4">
        <v>643</v>
      </c>
      <c r="N66" s="4">
        <v>109</v>
      </c>
      <c r="O66" s="4">
        <v>123</v>
      </c>
      <c r="P66" s="4">
        <v>2042400</v>
      </c>
      <c r="Q66" s="4">
        <v>2628100</v>
      </c>
      <c r="R66" s="5">
        <v>8.8999999999999999E-3</v>
      </c>
      <c r="S66" s="4">
        <v>4681307</v>
      </c>
      <c r="T66" s="4">
        <f t="shared" si="18"/>
        <v>7399970.9000000004</v>
      </c>
      <c r="U66" s="4">
        <f t="shared" si="17"/>
        <v>6381009</v>
      </c>
      <c r="V66" s="5">
        <v>1.7600000000000001E-2</v>
      </c>
    </row>
    <row r="67" spans="1:22" x14ac:dyDescent="0.2">
      <c r="A67" s="16" t="s">
        <v>237</v>
      </c>
      <c r="B67" s="4">
        <v>5600</v>
      </c>
      <c r="C67" s="4">
        <v>0</v>
      </c>
      <c r="D67" s="4">
        <v>5600</v>
      </c>
      <c r="E67" s="4">
        <v>127159467</v>
      </c>
      <c r="F67" s="4">
        <f t="shared" si="15"/>
        <v>41061752393</v>
      </c>
      <c r="K67" s="4">
        <f t="shared" si="16"/>
        <v>-29048000</v>
      </c>
      <c r="L67" s="4">
        <v>769</v>
      </c>
      <c r="M67" s="4">
        <v>924</v>
      </c>
      <c r="N67" s="4">
        <v>108</v>
      </c>
      <c r="O67" s="4">
        <v>230</v>
      </c>
      <c r="P67" s="4">
        <v>2345300</v>
      </c>
      <c r="Q67" s="4">
        <v>4598900</v>
      </c>
      <c r="R67" s="5">
        <v>-8.8000000000000005E-3</v>
      </c>
      <c r="S67" s="4">
        <v>6949166</v>
      </c>
      <c r="T67" s="4">
        <f t="shared" si="18"/>
        <v>7383334.0999999996</v>
      </c>
      <c r="U67" s="4">
        <f t="shared" si="17"/>
        <v>6381009</v>
      </c>
      <c r="V67" s="5">
        <v>2.6000000000000002E-2</v>
      </c>
    </row>
    <row r="68" spans="1:22" x14ac:dyDescent="0.2">
      <c r="A68" s="16" t="s">
        <v>233</v>
      </c>
      <c r="B68" s="4">
        <v>9500</v>
      </c>
      <c r="C68" s="4">
        <v>58000</v>
      </c>
      <c r="D68" s="4">
        <v>-48500</v>
      </c>
      <c r="E68" s="4">
        <v>-1105990411</v>
      </c>
      <c r="F68" s="4">
        <f t="shared" si="15"/>
        <v>40934592926</v>
      </c>
      <c r="K68" s="4">
        <f t="shared" si="16"/>
        <v>-29048000</v>
      </c>
      <c r="L68" s="4">
        <v>797</v>
      </c>
      <c r="M68" s="4">
        <v>889</v>
      </c>
      <c r="N68" s="4">
        <v>118</v>
      </c>
      <c r="O68" s="4">
        <v>171</v>
      </c>
      <c r="R68" s="5">
        <v>4.5000000000000005E-3</v>
      </c>
      <c r="S68" s="4">
        <v>6518709</v>
      </c>
      <c r="T68" s="4">
        <f t="shared" si="18"/>
        <v>8237319.5</v>
      </c>
      <c r="U68" s="4">
        <f t="shared" si="17"/>
        <v>6381009</v>
      </c>
    </row>
    <row r="69" spans="1:22" x14ac:dyDescent="0.2">
      <c r="A69" s="16" t="s">
        <v>232</v>
      </c>
      <c r="B69" s="4">
        <v>2000</v>
      </c>
      <c r="C69" s="4">
        <v>2300</v>
      </c>
      <c r="D69" s="4">
        <v>-300</v>
      </c>
      <c r="E69" s="4">
        <v>-6832419</v>
      </c>
      <c r="F69" s="4">
        <f t="shared" si="15"/>
        <v>42040583337</v>
      </c>
      <c r="G69" s="4">
        <v>0</v>
      </c>
      <c r="H69" s="4">
        <v>560</v>
      </c>
      <c r="I69" s="4">
        <v>-560</v>
      </c>
      <c r="J69" s="4">
        <v>-12718000</v>
      </c>
      <c r="K69" s="4">
        <f t="shared" si="16"/>
        <v>-29048000</v>
      </c>
      <c r="R69" s="5">
        <v>-8.6999999999999994E-3</v>
      </c>
      <c r="S69" s="4">
        <v>7419177</v>
      </c>
      <c r="T69" s="4">
        <f t="shared" si="18"/>
        <v>8932229.4000000004</v>
      </c>
      <c r="U69" s="4">
        <f t="shared" si="17"/>
        <v>5572479</v>
      </c>
    </row>
    <row r="70" spans="1:22" x14ac:dyDescent="0.2">
      <c r="A70" s="16" t="s">
        <v>231</v>
      </c>
      <c r="B70" s="4">
        <v>26000</v>
      </c>
      <c r="C70" s="4">
        <v>143200</v>
      </c>
      <c r="D70" s="4">
        <v>-117200</v>
      </c>
      <c r="E70" s="4">
        <v>-2690082821</v>
      </c>
      <c r="F70" s="4">
        <f t="shared" si="15"/>
        <v>42047415756</v>
      </c>
      <c r="G70" s="4">
        <v>0</v>
      </c>
      <c r="H70" s="4">
        <v>300</v>
      </c>
      <c r="I70" s="4">
        <v>-300</v>
      </c>
      <c r="J70" s="4">
        <v>-6930000</v>
      </c>
      <c r="K70" s="4">
        <f t="shared" si="16"/>
        <v>-16330000</v>
      </c>
      <c r="R70" s="5">
        <v>-8.6E-3</v>
      </c>
      <c r="S70" s="4">
        <v>8090760</v>
      </c>
      <c r="T70" s="4">
        <f t="shared" si="18"/>
        <v>9735784.1999999993</v>
      </c>
      <c r="U70" s="4">
        <f t="shared" si="17"/>
        <v>4613358</v>
      </c>
    </row>
    <row r="71" spans="1:22" x14ac:dyDescent="0.2">
      <c r="A71" s="16" t="s">
        <v>230</v>
      </c>
      <c r="B71" s="4">
        <v>16600</v>
      </c>
      <c r="C71" s="4">
        <v>46200</v>
      </c>
      <c r="D71" s="4">
        <v>-29600</v>
      </c>
      <c r="E71" s="4">
        <v>-679500438</v>
      </c>
      <c r="F71" s="4">
        <f t="shared" si="15"/>
        <v>44737498577</v>
      </c>
      <c r="K71" s="4">
        <f t="shared" si="16"/>
        <v>-9400000</v>
      </c>
      <c r="R71" s="5">
        <v>0</v>
      </c>
      <c r="S71" s="4">
        <v>6381009</v>
      </c>
      <c r="T71" s="4">
        <f t="shared" si="18"/>
        <v>10331566.1</v>
      </c>
      <c r="U71" s="4">
        <f t="shared" si="17"/>
        <v>4613358</v>
      </c>
    </row>
    <row r="72" spans="1:22" x14ac:dyDescent="0.2">
      <c r="A72" s="16" t="s">
        <v>229</v>
      </c>
      <c r="B72" s="4">
        <v>5400</v>
      </c>
      <c r="C72" s="4">
        <v>26300</v>
      </c>
      <c r="D72" s="4">
        <v>-20900</v>
      </c>
      <c r="E72" s="4">
        <v>-480029592</v>
      </c>
      <c r="F72" s="4">
        <f t="shared" si="15"/>
        <v>45416999015</v>
      </c>
      <c r="K72" s="4">
        <f t="shared" si="16"/>
        <v>-9400000</v>
      </c>
      <c r="R72" s="5">
        <v>1.3300000000000001E-2</v>
      </c>
      <c r="S72" s="4">
        <v>8829755</v>
      </c>
      <c r="T72" s="4">
        <f t="shared" si="18"/>
        <v>10988525.800000001</v>
      </c>
      <c r="U72" s="4">
        <f t="shared" si="17"/>
        <v>4613358</v>
      </c>
    </row>
    <row r="73" spans="1:22" x14ac:dyDescent="0.2">
      <c r="A73" s="16" t="s">
        <v>228</v>
      </c>
      <c r="B73" s="4">
        <v>3500</v>
      </c>
      <c r="C73" s="4">
        <v>84780</v>
      </c>
      <c r="D73" s="4">
        <v>-81280</v>
      </c>
      <c r="E73" s="4">
        <v>-1852406703</v>
      </c>
      <c r="F73" s="4">
        <f t="shared" si="15"/>
        <v>45897028607</v>
      </c>
      <c r="K73" s="4">
        <f t="shared" si="16"/>
        <v>-9400000</v>
      </c>
      <c r="R73" s="5">
        <v>4.5000000000000005E-3</v>
      </c>
      <c r="S73" s="4">
        <v>9448885</v>
      </c>
      <c r="T73" s="4">
        <f t="shared" si="18"/>
        <v>11651329.5</v>
      </c>
      <c r="U73" s="4">
        <f t="shared" si="17"/>
        <v>4613358</v>
      </c>
    </row>
    <row r="74" spans="1:22" x14ac:dyDescent="0.2">
      <c r="A74" s="16" t="s">
        <v>227</v>
      </c>
      <c r="B74" s="4">
        <v>3000</v>
      </c>
      <c r="C74" s="4">
        <v>140180</v>
      </c>
      <c r="D74" s="4">
        <v>-137180</v>
      </c>
      <c r="E74" s="4">
        <v>-3078828021</v>
      </c>
      <c r="F74" s="4">
        <f t="shared" si="15"/>
        <v>47749435310</v>
      </c>
      <c r="K74" s="4">
        <f t="shared" si="16"/>
        <v>-9400000</v>
      </c>
      <c r="R74" s="5">
        <v>4.5000000000000005E-3</v>
      </c>
      <c r="S74" s="4">
        <v>5572479</v>
      </c>
      <c r="T74" s="4">
        <f t="shared" si="18"/>
        <v>13930177.300000001</v>
      </c>
      <c r="U74" s="4">
        <f t="shared" si="17"/>
        <v>4613358</v>
      </c>
    </row>
    <row r="75" spans="1:22" x14ac:dyDescent="0.2">
      <c r="A75" s="16" t="s">
        <v>221</v>
      </c>
      <c r="B75" s="4">
        <v>300</v>
      </c>
      <c r="C75" s="4">
        <v>90900</v>
      </c>
      <c r="D75" s="4">
        <v>-90600</v>
      </c>
      <c r="E75" s="4">
        <v>-2045046402</v>
      </c>
      <c r="F75" s="4">
        <f t="shared" si="15"/>
        <v>50828263331</v>
      </c>
      <c r="K75" s="4">
        <f t="shared" si="16"/>
        <v>-9400000</v>
      </c>
      <c r="R75" s="5">
        <v>-4.4000000000000003E-3</v>
      </c>
      <c r="S75" s="4">
        <v>4613358</v>
      </c>
      <c r="T75" s="4">
        <f t="shared" si="18"/>
        <v>15547997.300000001</v>
      </c>
      <c r="U75" s="4">
        <f t="shared" si="17"/>
        <v>6782798</v>
      </c>
    </row>
    <row r="76" spans="1:22" x14ac:dyDescent="0.2">
      <c r="A76" s="16" t="s">
        <v>212</v>
      </c>
      <c r="B76" s="4">
        <v>1500</v>
      </c>
      <c r="C76" s="4">
        <v>0</v>
      </c>
      <c r="D76" s="4">
        <v>1500</v>
      </c>
      <c r="E76" s="4">
        <v>33280722</v>
      </c>
      <c r="F76" s="4">
        <f t="shared" si="15"/>
        <v>52873309733</v>
      </c>
      <c r="K76" s="4">
        <f t="shared" si="16"/>
        <v>-9400000</v>
      </c>
      <c r="R76" s="5">
        <v>1.3500000000000002E-2</v>
      </c>
      <c r="S76" s="4">
        <v>10176411</v>
      </c>
      <c r="T76" s="4">
        <f t="shared" si="18"/>
        <v>16084306.800000001</v>
      </c>
      <c r="U76" s="4">
        <f t="shared" si="17"/>
        <v>6782798</v>
      </c>
    </row>
    <row r="77" spans="1:22" x14ac:dyDescent="0.2">
      <c r="A77" s="16" t="s">
        <v>211</v>
      </c>
      <c r="B77" s="4">
        <v>4600</v>
      </c>
      <c r="C77" s="4">
        <v>553500</v>
      </c>
      <c r="D77" s="4">
        <v>-548900</v>
      </c>
      <c r="E77" s="4">
        <v>-12402485234</v>
      </c>
      <c r="F77" s="4">
        <f t="shared" si="15"/>
        <v>52840029011</v>
      </c>
      <c r="K77" s="4">
        <f>K78+J77</f>
        <v>-9400000</v>
      </c>
      <c r="R77" s="5">
        <v>-2.1899999999999999E-2</v>
      </c>
      <c r="S77" s="4">
        <v>6782798</v>
      </c>
      <c r="T77" s="4">
        <f t="shared" si="18"/>
        <v>17540126.699999999</v>
      </c>
      <c r="U77" s="4">
        <f t="shared" si="17"/>
        <v>12338828</v>
      </c>
    </row>
    <row r="78" spans="1:22" x14ac:dyDescent="0.2">
      <c r="A78" s="16" t="s">
        <v>210</v>
      </c>
      <c r="B78" s="4">
        <v>5735000</v>
      </c>
      <c r="C78" s="4">
        <v>2040970</v>
      </c>
      <c r="D78" s="4">
        <v>3694030</v>
      </c>
      <c r="E78" s="4">
        <v>84142763871</v>
      </c>
      <c r="F78" s="4">
        <f t="shared" si="15"/>
        <v>65242514245</v>
      </c>
      <c r="K78" s="4">
        <f>J78+K80</f>
        <v>-9400000</v>
      </c>
      <c r="R78" s="5">
        <v>8.8999999999999999E-3</v>
      </c>
      <c r="S78" s="4">
        <v>15058563</v>
      </c>
      <c r="T78" s="4">
        <f t="shared" si="18"/>
        <v>16999475.5</v>
      </c>
      <c r="U78" s="4">
        <f t="shared" si="17"/>
        <v>12338828</v>
      </c>
    </row>
    <row r="79" spans="1:22" x14ac:dyDescent="0.2">
      <c r="A79" s="16" t="s">
        <v>209</v>
      </c>
      <c r="B79" s="4">
        <v>3400</v>
      </c>
      <c r="C79" s="4">
        <v>0</v>
      </c>
      <c r="D79" s="4">
        <v>3400</v>
      </c>
      <c r="E79" s="4">
        <v>78038934</v>
      </c>
      <c r="F79" s="4">
        <f t="shared" si="15"/>
        <v>-18900249626</v>
      </c>
      <c r="R79" s="5">
        <v>-1.7299999999999999E-2</v>
      </c>
      <c r="S79" s="4">
        <v>14368276</v>
      </c>
      <c r="T79" s="4">
        <f t="shared" si="18"/>
        <v>16859462.600000001</v>
      </c>
      <c r="U79" s="4">
        <f t="shared" si="17"/>
        <v>12338828</v>
      </c>
    </row>
    <row r="80" spans="1:22" x14ac:dyDescent="0.2">
      <c r="A80" s="16" t="s">
        <v>208</v>
      </c>
      <c r="B80" s="4">
        <v>12100</v>
      </c>
      <c r="C80" s="4">
        <v>20870</v>
      </c>
      <c r="D80" s="4">
        <v>-8770</v>
      </c>
      <c r="E80" s="4">
        <v>-205080226</v>
      </c>
      <c r="F80" s="4">
        <f t="shared" si="15"/>
        <v>-18978288560</v>
      </c>
      <c r="G80" s="4">
        <v>0</v>
      </c>
      <c r="H80" s="4">
        <v>400</v>
      </c>
      <c r="I80" s="4">
        <v>-400</v>
      </c>
      <c r="J80" s="4">
        <v>-9400000</v>
      </c>
      <c r="K80" s="4">
        <f>J80</f>
        <v>-9400000</v>
      </c>
      <c r="R80" s="5">
        <v>-3.3599999999999998E-2</v>
      </c>
      <c r="S80" s="4">
        <v>16126308</v>
      </c>
      <c r="T80" s="4">
        <f t="shared" si="18"/>
        <v>16262747</v>
      </c>
      <c r="U80" s="4">
        <f t="shared" si="17"/>
        <v>12338828</v>
      </c>
    </row>
    <row r="81" spans="1:21" x14ac:dyDescent="0.2">
      <c r="A81" s="16" t="s">
        <v>207</v>
      </c>
      <c r="B81" s="4">
        <v>1104240</v>
      </c>
      <c r="C81" s="4">
        <v>25000</v>
      </c>
      <c r="D81" s="4">
        <v>1079240</v>
      </c>
      <c r="E81" s="4">
        <v>25797676640</v>
      </c>
      <c r="F81" s="4">
        <f t="shared" si="15"/>
        <v>-18773208334</v>
      </c>
      <c r="R81" s="5">
        <v>-4.0999999999999995E-3</v>
      </c>
      <c r="S81" s="4">
        <v>12338828</v>
      </c>
      <c r="T81" s="4">
        <f t="shared" si="18"/>
        <v>16752460.199999999</v>
      </c>
      <c r="U81" s="4">
        <f t="shared" si="17"/>
        <v>15399352</v>
      </c>
    </row>
    <row r="82" spans="1:21" x14ac:dyDescent="0.2">
      <c r="A82" s="16" t="s">
        <v>206</v>
      </c>
      <c r="B82" s="4">
        <v>1618840</v>
      </c>
      <c r="C82" s="4">
        <v>45130</v>
      </c>
      <c r="D82" s="4">
        <v>1573710</v>
      </c>
      <c r="E82" s="4">
        <v>37150813960</v>
      </c>
      <c r="F82" s="4">
        <f t="shared" si="15"/>
        <v>-44570884974</v>
      </c>
      <c r="R82" s="5">
        <v>2.1400000000000002E-2</v>
      </c>
      <c r="S82" s="4">
        <v>15399352</v>
      </c>
      <c r="T82" s="4">
        <f t="shared" si="18"/>
        <v>16364677.5</v>
      </c>
      <c r="U82" s="4">
        <f t="shared" si="17"/>
        <v>15539506</v>
      </c>
    </row>
    <row r="83" spans="1:21" x14ac:dyDescent="0.2">
      <c r="A83" s="16" t="s">
        <v>205</v>
      </c>
      <c r="B83" s="4">
        <v>2600</v>
      </c>
      <c r="C83" s="4">
        <v>77960</v>
      </c>
      <c r="D83" s="4">
        <v>-75360</v>
      </c>
      <c r="E83" s="4">
        <v>-1769102354</v>
      </c>
      <c r="F83" s="4">
        <f t="shared" si="15"/>
        <v>-81721698934</v>
      </c>
      <c r="R83" s="5">
        <v>0</v>
      </c>
      <c r="S83" s="4">
        <v>16076922</v>
      </c>
      <c r="T83" s="4">
        <f t="shared" si="18"/>
        <v>17117619.699999999</v>
      </c>
      <c r="U83" s="4">
        <f t="shared" si="17"/>
        <v>9652051</v>
      </c>
    </row>
    <row r="84" spans="1:21" x14ac:dyDescent="0.2">
      <c r="A84" s="16" t="s">
        <v>204</v>
      </c>
      <c r="B84" s="4">
        <v>51700</v>
      </c>
      <c r="C84" s="4">
        <v>146400</v>
      </c>
      <c r="D84" s="4">
        <v>-94700</v>
      </c>
      <c r="E84" s="4">
        <v>-2221809160</v>
      </c>
      <c r="F84" s="4">
        <f t="shared" si="15"/>
        <v>-79952596580</v>
      </c>
      <c r="R84" s="5">
        <v>-8.3999999999999995E-3</v>
      </c>
      <c r="S84" s="4">
        <v>28360957</v>
      </c>
      <c r="T84" s="4">
        <f t="shared" si="18"/>
        <v>17582127.399999999</v>
      </c>
      <c r="U84" s="4">
        <f t="shared" si="17"/>
        <v>9652051</v>
      </c>
    </row>
    <row r="85" spans="1:21" x14ac:dyDescent="0.2">
      <c r="A85" s="16" t="s">
        <v>203</v>
      </c>
      <c r="B85" s="4">
        <v>12000</v>
      </c>
      <c r="C85" s="4">
        <v>601850</v>
      </c>
      <c r="D85" s="4">
        <v>-589850</v>
      </c>
      <c r="E85" s="4">
        <v>-13745633438</v>
      </c>
      <c r="F85" s="4">
        <f t="shared" si="15"/>
        <v>-77730787420</v>
      </c>
      <c r="R85" s="5">
        <v>3.5099999999999999E-2</v>
      </c>
      <c r="S85" s="4">
        <v>20791558</v>
      </c>
      <c r="T85" s="4">
        <f t="shared" si="18"/>
        <v>17525016.699999999</v>
      </c>
      <c r="U85" s="4">
        <f t="shared" si="17"/>
        <v>9652051</v>
      </c>
    </row>
    <row r="86" spans="1:21" x14ac:dyDescent="0.2">
      <c r="A86" s="16" t="s">
        <v>202</v>
      </c>
      <c r="B86" s="4">
        <v>248700</v>
      </c>
      <c r="C86" s="4">
        <v>139000</v>
      </c>
      <c r="D86" s="4">
        <v>109700</v>
      </c>
      <c r="E86" s="4">
        <v>2521020148</v>
      </c>
      <c r="F86" s="4">
        <f t="shared" si="15"/>
        <v>-63985153982</v>
      </c>
      <c r="R86" s="5">
        <v>-4.3E-3</v>
      </c>
      <c r="S86" s="4">
        <v>15539506</v>
      </c>
      <c r="T86" s="4">
        <f t="shared" si="18"/>
        <v>17614268.899999999</v>
      </c>
      <c r="U86" s="4">
        <f t="shared" si="17"/>
        <v>9652051</v>
      </c>
    </row>
    <row r="87" spans="1:21" x14ac:dyDescent="0.2">
      <c r="A87" s="16" t="s">
        <v>201</v>
      </c>
      <c r="B87" s="4">
        <v>8100</v>
      </c>
      <c r="C87" s="4">
        <v>24630</v>
      </c>
      <c r="D87" s="4">
        <v>-16530</v>
      </c>
      <c r="E87" s="4">
        <v>-373184232</v>
      </c>
      <c r="F87" s="4">
        <f t="shared" si="15"/>
        <v>-66506174130</v>
      </c>
      <c r="R87" s="5">
        <v>6.0199999999999997E-2</v>
      </c>
      <c r="S87" s="4">
        <v>21340997</v>
      </c>
      <c r="T87" s="4">
        <f t="shared" si="18"/>
        <v>17262635.699999999</v>
      </c>
      <c r="U87" s="4">
        <f t="shared" si="17"/>
        <v>9652051</v>
      </c>
    </row>
    <row r="88" spans="1:21" x14ac:dyDescent="0.2">
      <c r="A88" s="16" t="s">
        <v>200</v>
      </c>
      <c r="B88" s="4">
        <v>4950</v>
      </c>
      <c r="C88" s="4">
        <v>2000</v>
      </c>
      <c r="D88" s="4">
        <v>2950</v>
      </c>
      <c r="E88" s="4">
        <v>63745242</v>
      </c>
      <c r="F88" s="4">
        <f t="shared" si="15"/>
        <v>-66132989898</v>
      </c>
      <c r="R88" s="5">
        <v>0</v>
      </c>
      <c r="S88" s="4">
        <v>9652051</v>
      </c>
      <c r="T88" s="4">
        <f t="shared" si="18"/>
        <v>18911390.100000001</v>
      </c>
      <c r="U88" s="4">
        <f t="shared" si="17"/>
        <v>10159152</v>
      </c>
    </row>
    <row r="89" spans="1:21" x14ac:dyDescent="0.2">
      <c r="A89" s="16" t="s">
        <v>199</v>
      </c>
      <c r="B89" s="4">
        <v>29000</v>
      </c>
      <c r="C89" s="4">
        <v>5100</v>
      </c>
      <c r="D89" s="4">
        <v>23900</v>
      </c>
      <c r="E89" s="4">
        <v>525614636</v>
      </c>
      <c r="F89" s="4">
        <f t="shared" si="15"/>
        <v>-66196735140</v>
      </c>
      <c r="R89" s="5">
        <v>-1.3600000000000001E-2</v>
      </c>
      <c r="S89" s="4">
        <v>12968147</v>
      </c>
      <c r="T89" s="4">
        <f t="shared" si="18"/>
        <v>22308633.899999999</v>
      </c>
      <c r="U89" s="4">
        <f t="shared" si="17"/>
        <v>10159152</v>
      </c>
    </row>
    <row r="90" spans="1:21" x14ac:dyDescent="0.2">
      <c r="A90" s="16" t="s">
        <v>198</v>
      </c>
      <c r="B90" s="4">
        <v>65700</v>
      </c>
      <c r="C90" s="4">
        <v>105200</v>
      </c>
      <c r="D90" s="4">
        <v>-39500</v>
      </c>
      <c r="E90" s="4">
        <v>-861716122</v>
      </c>
      <c r="F90" s="4">
        <f t="shared" si="15"/>
        <v>-66722349776</v>
      </c>
      <c r="R90" s="5">
        <v>1.3899999999999999E-2</v>
      </c>
      <c r="S90" s="4">
        <v>10159152</v>
      </c>
      <c r="T90" s="4">
        <f t="shared" si="18"/>
        <v>22992263.300000001</v>
      </c>
      <c r="U90" s="4">
        <f t="shared" si="17"/>
        <v>11521525</v>
      </c>
    </row>
    <row r="91" spans="1:21" x14ac:dyDescent="0.2">
      <c r="A91" s="16" t="s">
        <v>197</v>
      </c>
      <c r="B91" s="4">
        <v>43500</v>
      </c>
      <c r="C91" s="4">
        <v>214200</v>
      </c>
      <c r="D91" s="4">
        <v>-170700</v>
      </c>
      <c r="E91" s="4">
        <v>-3628251752</v>
      </c>
      <c r="F91" s="4">
        <f t="shared" si="15"/>
        <v>-65860633654</v>
      </c>
      <c r="R91" s="5">
        <v>0</v>
      </c>
      <c r="S91" s="4">
        <v>17235960</v>
      </c>
      <c r="T91" s="4">
        <f t="shared" si="18"/>
        <v>22698047.300000001</v>
      </c>
      <c r="U91" s="4">
        <f t="shared" si="17"/>
        <v>11521525</v>
      </c>
    </row>
    <row r="92" spans="1:21" x14ac:dyDescent="0.2">
      <c r="A92" s="16" t="s">
        <v>196</v>
      </c>
      <c r="B92" s="4">
        <v>31600</v>
      </c>
      <c r="C92" s="4">
        <v>60300</v>
      </c>
      <c r="D92" s="4">
        <v>-28700</v>
      </c>
      <c r="E92" s="4">
        <v>-630936607</v>
      </c>
      <c r="F92" s="4">
        <f t="shared" si="15"/>
        <v>-62232381902</v>
      </c>
      <c r="R92" s="5">
        <v>-3.5699999999999996E-2</v>
      </c>
      <c r="S92" s="4">
        <v>11521525</v>
      </c>
      <c r="T92" s="4">
        <f t="shared" si="18"/>
        <v>22958424.699999999</v>
      </c>
      <c r="U92" s="4">
        <f t="shared" si="17"/>
        <v>16432028</v>
      </c>
    </row>
    <row r="93" spans="1:21" x14ac:dyDescent="0.2">
      <c r="A93" s="16" t="s">
        <v>195</v>
      </c>
      <c r="B93" s="4">
        <v>12500</v>
      </c>
      <c r="C93" s="4">
        <v>102500</v>
      </c>
      <c r="D93" s="4">
        <v>-90000</v>
      </c>
      <c r="E93" s="4">
        <v>-1973076401</v>
      </c>
      <c r="F93" s="4">
        <f t="shared" si="15"/>
        <v>-61601445295</v>
      </c>
      <c r="R93" s="5">
        <v>1.8200000000000001E-2</v>
      </c>
      <c r="S93" s="4">
        <v>23606344</v>
      </c>
      <c r="T93" s="4">
        <f t="shared" si="18"/>
        <v>22957660.800000001</v>
      </c>
      <c r="U93" s="4">
        <f t="shared" si="17"/>
        <v>16432028</v>
      </c>
    </row>
    <row r="94" spans="1:21" x14ac:dyDescent="0.2">
      <c r="A94" s="16" t="s">
        <v>194</v>
      </c>
      <c r="B94" s="4">
        <v>292800</v>
      </c>
      <c r="C94" s="4">
        <v>94640</v>
      </c>
      <c r="D94" s="4">
        <v>198160</v>
      </c>
      <c r="E94" s="4">
        <v>4683008760</v>
      </c>
      <c r="F94" s="4">
        <f t="shared" si="15"/>
        <v>-59628368894</v>
      </c>
      <c r="R94" s="5">
        <v>-5.9800000000000006E-2</v>
      </c>
      <c r="S94" s="4">
        <v>33006034</v>
      </c>
      <c r="T94" s="4">
        <f t="shared" si="18"/>
        <v>21129833.600000001</v>
      </c>
      <c r="U94" s="4">
        <f t="shared" si="17"/>
        <v>16432028</v>
      </c>
    </row>
    <row r="95" spans="1:21" x14ac:dyDescent="0.2">
      <c r="A95" s="16" t="s">
        <v>193</v>
      </c>
      <c r="B95" s="4">
        <v>5000</v>
      </c>
      <c r="C95" s="4">
        <v>13370</v>
      </c>
      <c r="D95" s="4">
        <v>-8370</v>
      </c>
      <c r="E95" s="4">
        <v>-195811330</v>
      </c>
      <c r="F95" s="4">
        <f t="shared" si="15"/>
        <v>-64311377654</v>
      </c>
      <c r="R95" s="5">
        <v>1.3000000000000001E-2</v>
      </c>
      <c r="S95" s="4">
        <v>20220451</v>
      </c>
      <c r="T95" s="4">
        <f t="shared" si="18"/>
        <v>21187602.300000001</v>
      </c>
      <c r="U95" s="4">
        <f t="shared" si="17"/>
        <v>16432028</v>
      </c>
    </row>
    <row r="96" spans="1:21" x14ac:dyDescent="0.2">
      <c r="A96" s="16" t="s">
        <v>192</v>
      </c>
      <c r="B96" s="4">
        <v>0</v>
      </c>
      <c r="C96" s="4">
        <v>459190</v>
      </c>
      <c r="D96" s="4">
        <v>-459190</v>
      </c>
      <c r="E96" s="4">
        <v>-10588472046</v>
      </c>
      <c r="F96" s="4">
        <f t="shared" si="15"/>
        <v>-64115566324</v>
      </c>
      <c r="R96" s="5">
        <v>8.8000000000000005E-3</v>
      </c>
      <c r="S96" s="4">
        <v>16432028</v>
      </c>
      <c r="T96" s="4">
        <f t="shared" si="18"/>
        <v>20665928.800000001</v>
      </c>
      <c r="U96" s="4">
        <f t="shared" si="17"/>
        <v>14293800</v>
      </c>
    </row>
    <row r="97" spans="1:21" x14ac:dyDescent="0.2">
      <c r="A97" s="16" t="s">
        <v>191</v>
      </c>
      <c r="B97" s="4">
        <v>10700</v>
      </c>
      <c r="C97" s="4">
        <v>32870</v>
      </c>
      <c r="D97" s="4">
        <v>-22170</v>
      </c>
      <c r="E97" s="4">
        <v>-504568076</v>
      </c>
      <c r="F97" s="4">
        <f t="shared" si="15"/>
        <v>-53527094278</v>
      </c>
      <c r="R97" s="5">
        <v>4.4000000000000003E-3</v>
      </c>
      <c r="S97" s="4">
        <v>17824665</v>
      </c>
      <c r="T97" s="4">
        <f t="shared" si="18"/>
        <v>19890316.100000001</v>
      </c>
      <c r="U97" s="4">
        <f t="shared" si="17"/>
        <v>14125299</v>
      </c>
    </row>
    <row r="98" spans="1:21" x14ac:dyDescent="0.2">
      <c r="A98" s="16" t="s">
        <v>190</v>
      </c>
      <c r="B98" s="4">
        <v>50700</v>
      </c>
      <c r="C98" s="4">
        <v>3900</v>
      </c>
      <c r="D98" s="4">
        <v>46800</v>
      </c>
      <c r="E98" s="4">
        <v>1088878427</v>
      </c>
      <c r="F98" s="4">
        <f t="shared" si="15"/>
        <v>-53022526202</v>
      </c>
      <c r="R98" s="5">
        <v>-2.9700000000000001E-2</v>
      </c>
      <c r="S98" s="4">
        <v>26139595</v>
      </c>
      <c r="T98" s="4">
        <f t="shared" si="18"/>
        <v>18525401.399999999</v>
      </c>
      <c r="U98" s="4">
        <f t="shared" si="17"/>
        <v>14125299</v>
      </c>
    </row>
    <row r="99" spans="1:21" x14ac:dyDescent="0.2">
      <c r="A99" s="16" t="s">
        <v>189</v>
      </c>
      <c r="B99" s="4">
        <v>632500</v>
      </c>
      <c r="C99" s="4">
        <v>2954300</v>
      </c>
      <c r="D99" s="4">
        <v>-2321800</v>
      </c>
      <c r="E99" s="4">
        <v>-52343217006</v>
      </c>
      <c r="F99" s="4">
        <f t="shared" si="15"/>
        <v>-54111404629</v>
      </c>
      <c r="R99" s="5">
        <v>3.9900000000000005E-2</v>
      </c>
      <c r="S99" s="4">
        <v>46940585</v>
      </c>
      <c r="T99" s="4">
        <f t="shared" si="18"/>
        <v>15646756.699999999</v>
      </c>
      <c r="U99" s="4">
        <f t="shared" si="17"/>
        <v>14125299</v>
      </c>
    </row>
    <row r="100" spans="1:21" x14ac:dyDescent="0.2">
      <c r="A100" s="16" t="s">
        <v>188</v>
      </c>
      <c r="B100" s="4">
        <v>10600</v>
      </c>
      <c r="C100" s="4">
        <v>64500</v>
      </c>
      <c r="D100" s="4">
        <v>-53900</v>
      </c>
      <c r="E100" s="4">
        <v>-1249445036</v>
      </c>
      <c r="F100" s="4">
        <f t="shared" si="15"/>
        <v>-1768187623</v>
      </c>
      <c r="R100" s="5">
        <v>-4.4000000000000003E-3</v>
      </c>
      <c r="S100" s="4">
        <v>16995446</v>
      </c>
      <c r="T100" s="4">
        <f t="shared" si="18"/>
        <v>15023253.4</v>
      </c>
      <c r="U100" s="4">
        <f t="shared" si="17"/>
        <v>14125299</v>
      </c>
    </row>
    <row r="101" spans="1:21" x14ac:dyDescent="0.2">
      <c r="A101" s="16" t="s">
        <v>187</v>
      </c>
      <c r="B101" s="4">
        <v>16000</v>
      </c>
      <c r="C101" s="4">
        <v>173500</v>
      </c>
      <c r="D101" s="4">
        <v>-157500</v>
      </c>
      <c r="E101" s="4">
        <v>-3631309034</v>
      </c>
      <c r="F101" s="4">
        <f t="shared" si="15"/>
        <v>-518742587</v>
      </c>
      <c r="R101" s="5">
        <v>-1.7299999999999999E-2</v>
      </c>
      <c r="S101" s="4">
        <v>14293800</v>
      </c>
      <c r="T101" s="4">
        <f t="shared" si="18"/>
        <v>15017536.9</v>
      </c>
      <c r="U101" s="4">
        <f t="shared" si="17"/>
        <v>11215293</v>
      </c>
    </row>
    <row r="102" spans="1:21" x14ac:dyDescent="0.2">
      <c r="A102" s="16" t="s">
        <v>186</v>
      </c>
      <c r="B102" s="4">
        <v>21800</v>
      </c>
      <c r="C102" s="4">
        <v>75800</v>
      </c>
      <c r="D102" s="4">
        <v>-54000</v>
      </c>
      <c r="E102" s="4">
        <v>-1256441100</v>
      </c>
      <c r="F102" s="4">
        <f t="shared" si="15"/>
        <v>3112566447</v>
      </c>
      <c r="R102" s="5">
        <v>-1.7000000000000001E-2</v>
      </c>
      <c r="S102" s="4">
        <v>14125299</v>
      </c>
      <c r="T102" s="4">
        <f t="shared" si="18"/>
        <v>14582015.5</v>
      </c>
      <c r="U102" s="4">
        <f t="shared" si="17"/>
        <v>10068538</v>
      </c>
    </row>
    <row r="103" spans="1:21" x14ac:dyDescent="0.2">
      <c r="A103" s="16" t="s">
        <v>185</v>
      </c>
      <c r="B103" s="4">
        <v>4800</v>
      </c>
      <c r="C103" s="4">
        <v>172600</v>
      </c>
      <c r="D103" s="4">
        <v>-167800</v>
      </c>
      <c r="E103" s="4">
        <v>-4013317364</v>
      </c>
      <c r="F103" s="4">
        <f t="shared" si="15"/>
        <v>4369007547</v>
      </c>
      <c r="R103" s="5">
        <v>-2.4799999999999999E-2</v>
      </c>
      <c r="S103" s="4">
        <v>23598705</v>
      </c>
      <c r="T103" s="4">
        <f t="shared" si="18"/>
        <v>13197412.9</v>
      </c>
      <c r="U103" s="4">
        <f t="shared" si="17"/>
        <v>10068538</v>
      </c>
    </row>
    <row r="104" spans="1:21" x14ac:dyDescent="0.2">
      <c r="A104" s="16" t="s">
        <v>184</v>
      </c>
      <c r="B104" s="4">
        <v>133100</v>
      </c>
      <c r="C104" s="4">
        <v>7500</v>
      </c>
      <c r="D104" s="4">
        <v>125600</v>
      </c>
      <c r="E104" s="4">
        <v>3089354985</v>
      </c>
      <c r="F104" s="4">
        <f t="shared" si="15"/>
        <v>8382324911</v>
      </c>
      <c r="R104" s="5">
        <v>8.3999999999999995E-3</v>
      </c>
      <c r="S104" s="4">
        <v>14727762</v>
      </c>
      <c r="T104" s="4">
        <f t="shared" si="18"/>
        <v>13809875</v>
      </c>
      <c r="U104" s="4">
        <f t="shared" si="17"/>
        <v>10068538</v>
      </c>
    </row>
    <row r="105" spans="1:21" x14ac:dyDescent="0.2">
      <c r="A105" s="16" t="s">
        <v>183</v>
      </c>
      <c r="B105" s="4">
        <v>135400</v>
      </c>
      <c r="C105" s="4">
        <v>339170</v>
      </c>
      <c r="D105" s="4">
        <v>-203770</v>
      </c>
      <c r="E105" s="4">
        <v>-4673733722</v>
      </c>
      <c r="F105" s="4">
        <f t="shared" si="15"/>
        <v>5292969926</v>
      </c>
      <c r="R105" s="5">
        <v>9.64E-2</v>
      </c>
      <c r="S105" s="4">
        <v>20798138</v>
      </c>
      <c r="T105" s="4">
        <f t="shared" si="18"/>
        <v>12687385.800000001</v>
      </c>
      <c r="U105" s="4">
        <f t="shared" si="17"/>
        <v>10068538</v>
      </c>
    </row>
    <row r="106" spans="1:21" x14ac:dyDescent="0.2">
      <c r="A106" s="16" t="s">
        <v>182</v>
      </c>
      <c r="B106" s="4">
        <v>107100</v>
      </c>
      <c r="C106" s="4">
        <v>0</v>
      </c>
      <c r="D106" s="4">
        <v>107100</v>
      </c>
      <c r="E106" s="4">
        <v>2358447186</v>
      </c>
      <c r="F106" s="4">
        <f t="shared" si="15"/>
        <v>9966703648</v>
      </c>
      <c r="R106" s="5">
        <v>-1.8000000000000002E-2</v>
      </c>
      <c r="S106" s="4">
        <v>11215293</v>
      </c>
      <c r="T106" s="4">
        <f t="shared" si="18"/>
        <v>12456430.699999999</v>
      </c>
      <c r="U106" s="4">
        <f t="shared" si="17"/>
        <v>10068538</v>
      </c>
    </row>
    <row r="107" spans="1:21" x14ac:dyDescent="0.2">
      <c r="A107" s="16" t="s">
        <v>181</v>
      </c>
      <c r="B107" s="4">
        <v>7810</v>
      </c>
      <c r="C107" s="4">
        <v>1350</v>
      </c>
      <c r="D107" s="4">
        <v>6460</v>
      </c>
      <c r="E107" s="4">
        <v>142743125</v>
      </c>
      <c r="F107" s="4">
        <f t="shared" si="15"/>
        <v>7608256462</v>
      </c>
      <c r="R107" s="5">
        <v>1.37E-2</v>
      </c>
      <c r="S107" s="4">
        <v>10068538</v>
      </c>
      <c r="T107" s="4">
        <f t="shared" si="18"/>
        <v>12723392.5</v>
      </c>
      <c r="U107" s="4">
        <f t="shared" si="17"/>
        <v>9770085</v>
      </c>
    </row>
    <row r="108" spans="1:21" x14ac:dyDescent="0.2">
      <c r="A108" s="16" t="s">
        <v>180</v>
      </c>
      <c r="B108" s="4">
        <v>85500</v>
      </c>
      <c r="C108" s="4">
        <v>111100</v>
      </c>
      <c r="D108" s="4">
        <v>-25600</v>
      </c>
      <c r="E108" s="4">
        <v>-563876886</v>
      </c>
      <c r="F108" s="4">
        <f t="shared" si="15"/>
        <v>7465513337</v>
      </c>
      <c r="R108" s="5">
        <v>-9.0000000000000011E-3</v>
      </c>
      <c r="S108" s="4">
        <v>12490448</v>
      </c>
      <c r="T108" s="4">
        <f t="shared" si="18"/>
        <v>12612111.199999999</v>
      </c>
      <c r="U108" s="4">
        <f t="shared" si="17"/>
        <v>9752679</v>
      </c>
    </row>
    <row r="109" spans="1:21" x14ac:dyDescent="0.2">
      <c r="A109" s="16" t="s">
        <v>179</v>
      </c>
      <c r="B109" s="4">
        <v>22000</v>
      </c>
      <c r="C109" s="4">
        <v>193600</v>
      </c>
      <c r="D109" s="4">
        <v>-171600</v>
      </c>
      <c r="E109" s="4">
        <v>-3684439166</v>
      </c>
      <c r="F109" s="4">
        <f t="shared" si="15"/>
        <v>8029390223</v>
      </c>
      <c r="R109" s="5">
        <v>9.4100000000000003E-2</v>
      </c>
      <c r="S109" s="4">
        <v>18154138</v>
      </c>
      <c r="T109" s="4">
        <f t="shared" si="18"/>
        <v>11695015.699999999</v>
      </c>
      <c r="U109" s="4">
        <f t="shared" si="17"/>
        <v>9752679</v>
      </c>
    </row>
    <row r="110" spans="1:21" x14ac:dyDescent="0.2">
      <c r="A110" s="16" t="s">
        <v>178</v>
      </c>
      <c r="B110" s="4">
        <v>400000</v>
      </c>
      <c r="C110" s="4">
        <v>49500</v>
      </c>
      <c r="D110" s="4">
        <v>350500</v>
      </c>
      <c r="E110" s="4">
        <v>6861672119</v>
      </c>
      <c r="F110" s="4">
        <f t="shared" si="15"/>
        <v>11713829389</v>
      </c>
      <c r="R110" s="5">
        <v>2.5399999999999999E-2</v>
      </c>
      <c r="S110" s="4">
        <v>10760413</v>
      </c>
      <c r="T110" s="4">
        <f t="shared" si="18"/>
        <v>11705712</v>
      </c>
      <c r="U110" s="4">
        <f t="shared" si="17"/>
        <v>9573246</v>
      </c>
    </row>
    <row r="111" spans="1:21" x14ac:dyDescent="0.2">
      <c r="A111" s="16" t="s">
        <v>177</v>
      </c>
      <c r="B111" s="4">
        <v>110800</v>
      </c>
      <c r="C111" s="4">
        <v>300</v>
      </c>
      <c r="D111" s="4">
        <v>110500</v>
      </c>
      <c r="E111" s="4">
        <v>2204416851</v>
      </c>
      <c r="F111" s="4">
        <f t="shared" si="15"/>
        <v>4852157270</v>
      </c>
      <c r="R111" s="5">
        <v>5.1999999999999998E-3</v>
      </c>
      <c r="S111" s="4">
        <v>14236635</v>
      </c>
      <c r="T111" s="4">
        <f t="shared" si="18"/>
        <v>10837465</v>
      </c>
      <c r="U111" s="4">
        <f t="shared" si="17"/>
        <v>8905742</v>
      </c>
    </row>
    <row r="112" spans="1:21" x14ac:dyDescent="0.2">
      <c r="A112" s="16" t="s">
        <v>176</v>
      </c>
      <c r="B112" s="4">
        <v>89000</v>
      </c>
      <c r="C112" s="4">
        <v>7300</v>
      </c>
      <c r="D112" s="4">
        <v>81700</v>
      </c>
      <c r="E112" s="4">
        <v>1630386623</v>
      </c>
      <c r="F112" s="4">
        <f t="shared" si="15"/>
        <v>2647740419</v>
      </c>
      <c r="R112" s="5">
        <v>-3.44E-2</v>
      </c>
      <c r="S112" s="4">
        <v>9770085</v>
      </c>
      <c r="T112" s="4">
        <f t="shared" si="18"/>
        <v>10732879</v>
      </c>
      <c r="U112" s="4">
        <f t="shared" si="17"/>
        <v>8905742</v>
      </c>
    </row>
    <row r="113" spans="1:21" x14ac:dyDescent="0.2">
      <c r="A113" s="16" t="s">
        <v>175</v>
      </c>
      <c r="B113" s="4">
        <v>35300</v>
      </c>
      <c r="C113" s="4">
        <v>3300</v>
      </c>
      <c r="D113" s="4">
        <v>32000</v>
      </c>
      <c r="E113" s="4">
        <v>621259675</v>
      </c>
      <c r="F113" s="4">
        <f t="shared" si="15"/>
        <v>1017353796</v>
      </c>
      <c r="R113" s="5">
        <v>9.7299999999999998E-2</v>
      </c>
      <c r="S113" s="4">
        <v>9752679</v>
      </c>
      <c r="T113" s="4">
        <f t="shared" si="18"/>
        <v>10619740.199999999</v>
      </c>
      <c r="U113" s="4">
        <f t="shared" si="17"/>
        <v>8905742</v>
      </c>
    </row>
    <row r="114" spans="1:21" x14ac:dyDescent="0.2">
      <c r="A114" s="16" t="s">
        <v>174</v>
      </c>
      <c r="B114" s="4">
        <v>56800</v>
      </c>
      <c r="C114" s="4">
        <v>27400</v>
      </c>
      <c r="D114" s="4">
        <v>29400</v>
      </c>
      <c r="E114" s="4">
        <v>551163379</v>
      </c>
      <c r="F114" s="4">
        <f t="shared" si="15"/>
        <v>396094121</v>
      </c>
      <c r="R114" s="5">
        <v>-8.4100000000000008E-2</v>
      </c>
      <c r="S114" s="4">
        <v>20852383</v>
      </c>
      <c r="T114" s="4">
        <f t="shared" si="18"/>
        <v>9667921</v>
      </c>
      <c r="U114" s="4">
        <f t="shared" si="17"/>
        <v>8905742</v>
      </c>
    </row>
    <row r="115" spans="1:21" x14ac:dyDescent="0.2">
      <c r="A115" s="16" t="s">
        <v>173</v>
      </c>
      <c r="B115" s="4">
        <v>35700</v>
      </c>
      <c r="C115" s="4">
        <v>0</v>
      </c>
      <c r="D115" s="4">
        <v>35700</v>
      </c>
      <c r="E115" s="4">
        <v>739127173</v>
      </c>
      <c r="F115" s="4">
        <f t="shared" si="15"/>
        <v>-155069258</v>
      </c>
      <c r="R115" s="5">
        <v>-3.7999999999999999E-2</v>
      </c>
      <c r="S115" s="4">
        <v>9573246</v>
      </c>
      <c r="T115" s="4">
        <f t="shared" si="18"/>
        <v>9372510.5</v>
      </c>
      <c r="U115" s="4">
        <f t="shared" si="17"/>
        <v>8905742</v>
      </c>
    </row>
    <row r="116" spans="1:21" x14ac:dyDescent="0.2">
      <c r="A116" s="16" t="s">
        <v>172</v>
      </c>
      <c r="B116" s="4">
        <v>13800</v>
      </c>
      <c r="C116" s="4">
        <v>1100</v>
      </c>
      <c r="D116" s="4">
        <v>12700</v>
      </c>
      <c r="E116" s="4">
        <v>262071915</v>
      </c>
      <c r="F116" s="4">
        <f t="shared" si="15"/>
        <v>-894196431</v>
      </c>
      <c r="R116" s="5">
        <v>3.4500000000000003E-2</v>
      </c>
      <c r="S116" s="4">
        <v>8905742</v>
      </c>
      <c r="T116" s="4">
        <f t="shared" ref="T116:T121" si="19">AVERAGE(S117:S126)</f>
        <v>9199036.6999999993</v>
      </c>
      <c r="U116" s="4">
        <f t="shared" si="17"/>
        <v>5554165</v>
      </c>
    </row>
    <row r="117" spans="1:21" x14ac:dyDescent="0.2">
      <c r="A117" s="16" t="s">
        <v>171</v>
      </c>
      <c r="B117" s="4">
        <v>5700</v>
      </c>
      <c r="C117" s="4">
        <v>30</v>
      </c>
      <c r="D117" s="4">
        <v>5670</v>
      </c>
      <c r="E117" s="4">
        <v>117412805</v>
      </c>
      <c r="F117" s="4">
        <f t="shared" si="15"/>
        <v>-1156268346</v>
      </c>
      <c r="R117" s="5">
        <v>1.4999999999999999E-2</v>
      </c>
      <c r="S117" s="4">
        <v>12738156</v>
      </c>
      <c r="T117" s="4">
        <f t="shared" si="19"/>
        <v>8701654.5</v>
      </c>
      <c r="U117" s="4">
        <f t="shared" si="17"/>
        <v>5554165</v>
      </c>
    </row>
    <row r="118" spans="1:21" x14ac:dyDescent="0.2">
      <c r="A118" s="16" t="s">
        <v>170</v>
      </c>
      <c r="B118" s="4">
        <v>65600</v>
      </c>
      <c r="C118" s="4">
        <v>6900</v>
      </c>
      <c r="D118" s="4">
        <v>58700</v>
      </c>
      <c r="E118" s="4">
        <v>1118235619</v>
      </c>
      <c r="F118" s="4">
        <f t="shared" si="15"/>
        <v>-1273681151</v>
      </c>
      <c r="R118" s="5">
        <v>9.9000000000000005E-2</v>
      </c>
      <c r="S118" s="4">
        <v>11377635</v>
      </c>
      <c r="T118" s="4">
        <f t="shared" si="19"/>
        <v>8437724.4000000004</v>
      </c>
      <c r="U118" s="4">
        <f t="shared" si="17"/>
        <v>5554165</v>
      </c>
    </row>
    <row r="119" spans="1:21" x14ac:dyDescent="0.2">
      <c r="A119" s="16" t="s">
        <v>169</v>
      </c>
      <c r="B119" s="4">
        <v>2630</v>
      </c>
      <c r="C119" s="4">
        <v>0</v>
      </c>
      <c r="D119" s="4">
        <v>2630</v>
      </c>
      <c r="E119" s="4">
        <v>48019466</v>
      </c>
      <c r="F119" s="4">
        <f t="shared" si="15"/>
        <v>-2391916770</v>
      </c>
      <c r="R119" s="5">
        <v>0</v>
      </c>
      <c r="S119" s="4">
        <v>8983183</v>
      </c>
      <c r="T119" s="4">
        <f t="shared" si="19"/>
        <v>8276370.5</v>
      </c>
      <c r="U119" s="4">
        <f t="shared" si="17"/>
        <v>5554165</v>
      </c>
    </row>
    <row r="120" spans="1:21" x14ac:dyDescent="0.2">
      <c r="A120" s="16" t="s">
        <v>168</v>
      </c>
      <c r="B120" s="4">
        <v>141000</v>
      </c>
      <c r="C120" s="4">
        <v>10000</v>
      </c>
      <c r="D120" s="4">
        <v>131000</v>
      </c>
      <c r="E120" s="4">
        <v>2437642328</v>
      </c>
      <c r="F120" s="4">
        <f t="shared" si="15"/>
        <v>-2439936236</v>
      </c>
      <c r="R120" s="5">
        <v>-4.2099999999999999E-2</v>
      </c>
      <c r="S120" s="4">
        <v>10867376</v>
      </c>
      <c r="T120" s="4">
        <f t="shared" si="19"/>
        <v>7992161.0999999996</v>
      </c>
      <c r="U120" s="4">
        <f t="shared" si="17"/>
        <v>5554165</v>
      </c>
    </row>
    <row r="121" spans="1:21" x14ac:dyDescent="0.2">
      <c r="A121" s="16" t="s">
        <v>167</v>
      </c>
      <c r="B121" s="4">
        <v>15300</v>
      </c>
      <c r="C121" s="4">
        <v>0</v>
      </c>
      <c r="D121" s="4">
        <v>15300</v>
      </c>
      <c r="E121" s="4">
        <v>307739186</v>
      </c>
      <c r="F121" s="4">
        <f t="shared" si="15"/>
        <v>-4877578564</v>
      </c>
      <c r="R121" s="5">
        <v>-7.3099999999999998E-2</v>
      </c>
      <c r="S121" s="4">
        <v>5554165</v>
      </c>
      <c r="T121" s="4">
        <f t="shared" si="19"/>
        <v>8853866.5</v>
      </c>
      <c r="U121" s="4">
        <f t="shared" si="17"/>
        <v>6619141</v>
      </c>
    </row>
    <row r="122" spans="1:21" x14ac:dyDescent="0.2">
      <c r="A122" s="16" t="s">
        <v>166</v>
      </c>
      <c r="B122" s="4">
        <v>200400</v>
      </c>
      <c r="C122" s="4">
        <v>0</v>
      </c>
      <c r="D122" s="4">
        <v>200400</v>
      </c>
      <c r="E122" s="4">
        <v>4208507762</v>
      </c>
      <c r="F122" s="4">
        <f t="shared" si="15"/>
        <v>-5185317750</v>
      </c>
      <c r="R122" s="5">
        <v>-1.9099999999999999E-2</v>
      </c>
      <c r="S122" s="4">
        <v>8724225</v>
      </c>
      <c r="T122" s="4">
        <f>AVERAGE(S123:S132)</f>
        <v>8669648.9000000004</v>
      </c>
      <c r="U122" s="4">
        <f t="shared" si="17"/>
        <v>6619141</v>
      </c>
    </row>
    <row r="123" spans="1:21" x14ac:dyDescent="0.2">
      <c r="A123" s="16" t="s">
        <v>165</v>
      </c>
      <c r="B123" s="4">
        <v>17100</v>
      </c>
      <c r="C123" s="4">
        <v>54400</v>
      </c>
      <c r="D123" s="4">
        <v>-37300</v>
      </c>
      <c r="E123" s="4">
        <v>-758351148</v>
      </c>
      <c r="F123" s="4">
        <f t="shared" si="15"/>
        <v>-9393825512</v>
      </c>
      <c r="R123" s="5">
        <v>1.46E-2</v>
      </c>
      <c r="S123" s="4">
        <v>8621291</v>
      </c>
      <c r="U123" s="4">
        <f t="shared" si="17"/>
        <v>6619141</v>
      </c>
    </row>
    <row r="124" spans="1:21" x14ac:dyDescent="0.2">
      <c r="A124" s="16" t="s">
        <v>164</v>
      </c>
      <c r="B124" s="4">
        <v>27400</v>
      </c>
      <c r="C124" s="4">
        <v>100</v>
      </c>
      <c r="D124" s="4">
        <v>27300</v>
      </c>
      <c r="E124" s="4">
        <v>566091872</v>
      </c>
      <c r="F124" s="4">
        <f t="shared" si="15"/>
        <v>-8635474364</v>
      </c>
      <c r="R124" s="5">
        <v>0.03</v>
      </c>
      <c r="S124" s="4">
        <v>11334191</v>
      </c>
      <c r="U124" s="4">
        <f t="shared" ref="U124:U126" si="20">MIN(S125:S129)</f>
        <v>6619141</v>
      </c>
    </row>
    <row r="125" spans="1:21" x14ac:dyDescent="0.2">
      <c r="A125" s="16" t="s">
        <v>163</v>
      </c>
      <c r="B125" s="4">
        <v>14100</v>
      </c>
      <c r="C125" s="4">
        <v>107000</v>
      </c>
      <c r="D125" s="4">
        <v>-92900</v>
      </c>
      <c r="E125" s="4">
        <v>-1813997167</v>
      </c>
      <c r="F125" s="4">
        <f t="shared" si="15"/>
        <v>-9201566236</v>
      </c>
      <c r="R125" s="5">
        <v>2.0499999999999997E-2</v>
      </c>
      <c r="S125" s="4">
        <v>6619141</v>
      </c>
      <c r="U125" s="4">
        <f t="shared" si="20"/>
        <v>7171004</v>
      </c>
    </row>
    <row r="126" spans="1:21" x14ac:dyDescent="0.2">
      <c r="A126" s="16" t="s">
        <v>162</v>
      </c>
      <c r="B126" s="4">
        <v>0</v>
      </c>
      <c r="C126" s="4">
        <v>50900</v>
      </c>
      <c r="D126" s="4">
        <v>-50900</v>
      </c>
      <c r="E126" s="4">
        <v>-1021216710</v>
      </c>
      <c r="F126" s="4">
        <f t="shared" si="15"/>
        <v>-7387569069</v>
      </c>
      <c r="R126" s="5">
        <v>-1.01E-2</v>
      </c>
      <c r="S126" s="4">
        <v>7171004</v>
      </c>
      <c r="U126" s="4">
        <f t="shared" si="20"/>
        <v>7369644</v>
      </c>
    </row>
    <row r="127" spans="1:21" x14ac:dyDescent="0.2">
      <c r="A127" s="16" t="s">
        <v>161</v>
      </c>
      <c r="B127" s="4">
        <v>100</v>
      </c>
      <c r="C127" s="4">
        <v>0</v>
      </c>
      <c r="D127" s="4">
        <v>100</v>
      </c>
      <c r="E127" s="4">
        <v>1927500</v>
      </c>
      <c r="F127" s="4">
        <f t="shared" si="15"/>
        <v>-6366352359</v>
      </c>
      <c r="R127" s="5">
        <v>7.0300000000000001E-2</v>
      </c>
      <c r="S127" s="4">
        <v>7764334</v>
      </c>
      <c r="U127" s="4">
        <f>MIN(S128:S132)</f>
        <v>6882049</v>
      </c>
    </row>
    <row r="128" spans="1:21" x14ac:dyDescent="0.2">
      <c r="A128" s="16" t="s">
        <v>160</v>
      </c>
      <c r="B128" s="4">
        <v>13190</v>
      </c>
      <c r="C128" s="4">
        <v>2800</v>
      </c>
      <c r="D128" s="4">
        <v>10390</v>
      </c>
      <c r="E128" s="4">
        <v>189130924</v>
      </c>
      <c r="F128" s="4">
        <f t="shared" si="15"/>
        <v>-6368279859</v>
      </c>
      <c r="R128" s="5">
        <v>1.1000000000000001E-2</v>
      </c>
      <c r="S128" s="4">
        <v>8738334</v>
      </c>
    </row>
    <row r="129" spans="1:22" x14ac:dyDescent="0.2">
      <c r="A129" s="16" t="s">
        <v>159</v>
      </c>
      <c r="B129" s="4">
        <v>101760</v>
      </c>
      <c r="C129" s="4">
        <v>49900</v>
      </c>
      <c r="D129" s="4">
        <v>51860</v>
      </c>
      <c r="E129" s="4">
        <v>985885567</v>
      </c>
      <c r="F129" s="4">
        <f t="shared" si="15"/>
        <v>-6557410783</v>
      </c>
      <c r="R129" s="5">
        <v>-6.6299999999999998E-2</v>
      </c>
      <c r="S129" s="4">
        <v>7369644</v>
      </c>
    </row>
    <row r="130" spans="1:22" x14ac:dyDescent="0.2">
      <c r="A130" s="16" t="s">
        <v>158</v>
      </c>
      <c r="B130" s="4">
        <v>10000</v>
      </c>
      <c r="C130" s="4">
        <v>80200</v>
      </c>
      <c r="D130" s="4">
        <v>-70200</v>
      </c>
      <c r="E130" s="4">
        <v>-1364777154</v>
      </c>
      <c r="F130" s="4">
        <f t="shared" si="15"/>
        <v>-7543296350</v>
      </c>
      <c r="R130" s="5">
        <v>5.1999999999999998E-3</v>
      </c>
      <c r="S130" s="4">
        <v>8025282</v>
      </c>
    </row>
    <row r="131" spans="1:22" x14ac:dyDescent="0.2">
      <c r="A131" s="16" t="s">
        <v>157</v>
      </c>
      <c r="B131" s="4">
        <v>9140</v>
      </c>
      <c r="C131" s="4">
        <v>120400</v>
      </c>
      <c r="D131" s="4">
        <v>-111260</v>
      </c>
      <c r="E131" s="4">
        <v>-2234364486</v>
      </c>
      <c r="F131" s="4">
        <f>E131+F132</f>
        <v>-6178519196</v>
      </c>
      <c r="R131" s="5">
        <v>-9.7200000000000009E-2</v>
      </c>
      <c r="S131" s="4">
        <v>14171219</v>
      </c>
    </row>
    <row r="132" spans="1:22" x14ac:dyDescent="0.2">
      <c r="A132" s="16" t="s">
        <v>156</v>
      </c>
      <c r="B132" s="4">
        <v>0</v>
      </c>
      <c r="C132" s="4">
        <v>181000</v>
      </c>
      <c r="D132" s="4">
        <v>-181000</v>
      </c>
      <c r="E132" s="4">
        <v>-3944154710</v>
      </c>
      <c r="F132" s="4">
        <f>E132</f>
        <v>-3944154710</v>
      </c>
      <c r="R132" s="5">
        <v>1.41E-2</v>
      </c>
      <c r="S132" s="4">
        <v>6882049</v>
      </c>
    </row>
    <row r="133" spans="1:22" x14ac:dyDescent="0.2">
      <c r="A133" s="2"/>
      <c r="B133" s="4"/>
      <c r="C133" s="4"/>
      <c r="D133" s="4"/>
      <c r="E133" s="4"/>
      <c r="F133" s="4">
        <f>E133</f>
        <v>0</v>
      </c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6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6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6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6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6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5"/>
    </row>
    <row r="150" spans="1:22" x14ac:dyDescent="0.2">
      <c r="A150" s="6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5"/>
    </row>
    <row r="151" spans="1:22" x14ac:dyDescent="0.2">
      <c r="A151" s="6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5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5"/>
    </row>
    <row r="153" spans="1:22" x14ac:dyDescent="0.2">
      <c r="A153" s="2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5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5"/>
    </row>
    <row r="155" spans="1:22" x14ac:dyDescent="0.2">
      <c r="A155" s="6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5"/>
    </row>
    <row r="156" spans="1:22" x14ac:dyDescent="0.2">
      <c r="A156" s="6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5"/>
    </row>
    <row r="157" spans="1:22" x14ac:dyDescent="0.2">
      <c r="A157" s="6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5"/>
    </row>
    <row r="158" spans="1:22" x14ac:dyDescent="0.2">
      <c r="A158" s="6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5"/>
    </row>
    <row r="159" spans="1:22" x14ac:dyDescent="0.2">
      <c r="A159" s="6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5"/>
    </row>
    <row r="160" spans="1:22" x14ac:dyDescent="0.2">
      <c r="A160" s="6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5"/>
    </row>
    <row r="161" spans="1:22" x14ac:dyDescent="0.2">
      <c r="A161" s="6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5"/>
    </row>
    <row r="162" spans="1:22" x14ac:dyDescent="0.2">
      <c r="A162" s="6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5"/>
      <c r="U162" s="5"/>
      <c r="V162" s="5"/>
    </row>
    <row r="163" spans="1:22" x14ac:dyDescent="0.2">
      <c r="A163" s="6"/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5"/>
      <c r="U163" s="5"/>
      <c r="V163" s="5"/>
    </row>
    <row r="164" spans="1:22" x14ac:dyDescent="0.2">
      <c r="A164" s="6"/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5"/>
      <c r="U164" s="5"/>
      <c r="V164" s="5"/>
    </row>
    <row r="165" spans="1:22" x14ac:dyDescent="0.2">
      <c r="A165" s="6"/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5"/>
      <c r="U165" s="5"/>
      <c r="V165" s="5"/>
    </row>
    <row r="166" spans="1:22" x14ac:dyDescent="0.2">
      <c r="A166" s="6"/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5"/>
      <c r="U166" s="5"/>
      <c r="V166" s="5"/>
    </row>
    <row r="167" spans="1:22" x14ac:dyDescent="0.2">
      <c r="A167" s="6"/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5"/>
      <c r="U167" s="5"/>
      <c r="V167" s="5"/>
    </row>
    <row r="168" spans="1:22" x14ac:dyDescent="0.2">
      <c r="A168" s="2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5"/>
    </row>
    <row r="169" spans="1:22" x14ac:dyDescent="0.2">
      <c r="A169" s="2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5"/>
    </row>
    <row r="170" spans="1:22" x14ac:dyDescent="0.2">
      <c r="A170" s="2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5"/>
    </row>
    <row r="171" spans="1:22" x14ac:dyDescent="0.2">
      <c r="A171" s="2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5"/>
    </row>
    <row r="172" spans="1:22" x14ac:dyDescent="0.2">
      <c r="A172" s="2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5"/>
    </row>
    <row r="173" spans="1:22" x14ac:dyDescent="0.2">
      <c r="A173" s="2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5"/>
    </row>
    <row r="174" spans="1:22" x14ac:dyDescent="0.2">
      <c r="A174" s="2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5"/>
    </row>
    <row r="175" spans="1:22" x14ac:dyDescent="0.2">
      <c r="A175" s="2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5"/>
    </row>
    <row r="176" spans="1:22" x14ac:dyDescent="0.2">
      <c r="A176" s="2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5"/>
    </row>
    <row r="177" spans="1:22" x14ac:dyDescent="0.2">
      <c r="A177" s="2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5"/>
      <c r="U177" s="5"/>
      <c r="V177" s="5"/>
    </row>
    <row r="178" spans="1:22" x14ac:dyDescent="0.2">
      <c r="A178" s="2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5"/>
      <c r="U178" s="5"/>
      <c r="V178" s="5"/>
    </row>
    <row r="179" spans="1:22" x14ac:dyDescent="0.2">
      <c r="A179" s="2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5"/>
      <c r="U179" s="5"/>
      <c r="V179" s="5"/>
    </row>
    <row r="180" spans="1:22" x14ac:dyDescent="0.2">
      <c r="A180" s="2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5"/>
      <c r="U180" s="5"/>
      <c r="V180" s="5"/>
    </row>
    <row r="181" spans="1:22" x14ac:dyDescent="0.2">
      <c r="A181" s="2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5"/>
      <c r="U181" s="5"/>
      <c r="V181" s="5"/>
    </row>
    <row r="182" spans="1:22" x14ac:dyDescent="0.2">
      <c r="A182" s="2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5"/>
      <c r="U182" s="5"/>
      <c r="V182" s="5"/>
    </row>
    <row r="183" spans="1:22" x14ac:dyDescent="0.2">
      <c r="A183" s="2"/>
      <c r="B183" s="4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5"/>
      <c r="U183" s="5"/>
      <c r="V183" s="5"/>
    </row>
    <row r="184" spans="1:22" x14ac:dyDescent="0.2">
      <c r="A184" s="2"/>
      <c r="B184" s="4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5"/>
      <c r="U184" s="5"/>
      <c r="V184" s="5"/>
    </row>
    <row r="185" spans="1:22" x14ac:dyDescent="0.2">
      <c r="A185" s="2"/>
      <c r="B185" s="4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5"/>
      <c r="U185" s="5"/>
      <c r="V185" s="8"/>
    </row>
    <row r="186" spans="1:22" x14ac:dyDescent="0.2">
      <c r="A186" s="2"/>
      <c r="B186" s="4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5"/>
      <c r="U186" s="5"/>
      <c r="V186" s="8"/>
    </row>
    <row r="187" spans="1:22" x14ac:dyDescent="0.2">
      <c r="A187" s="2"/>
      <c r="B187" s="4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5"/>
      <c r="U187" s="5"/>
      <c r="V187" s="8"/>
    </row>
    <row r="188" spans="1:22" x14ac:dyDescent="0.2">
      <c r="A188" s="6"/>
      <c r="B188" s="4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5"/>
      <c r="U188" s="5"/>
      <c r="V188" s="8"/>
    </row>
    <row r="189" spans="1:22" x14ac:dyDescent="0.2">
      <c r="A189" s="6"/>
      <c r="B189" s="4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5"/>
      <c r="U189" s="5"/>
      <c r="V189" s="8"/>
    </row>
    <row r="190" spans="1:22" x14ac:dyDescent="0.2">
      <c r="A190" s="6"/>
      <c r="B190" s="4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5"/>
      <c r="U190" s="5"/>
      <c r="V190" s="8"/>
    </row>
    <row r="191" spans="1:22" x14ac:dyDescent="0.2">
      <c r="A191" s="6"/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5"/>
      <c r="U191" s="5"/>
      <c r="V191" s="8"/>
    </row>
    <row r="192" spans="1:22" x14ac:dyDescent="0.2">
      <c r="A192" s="6"/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5"/>
      <c r="U192" s="5"/>
      <c r="V192" s="8"/>
    </row>
    <row r="193" spans="1:22" x14ac:dyDescent="0.2">
      <c r="A193" s="2"/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5"/>
      <c r="U193" s="5"/>
      <c r="V193" s="8"/>
    </row>
    <row r="194" spans="1:22" x14ac:dyDescent="0.2">
      <c r="A194" s="2"/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5"/>
      <c r="U194" s="5"/>
      <c r="V194" s="8"/>
    </row>
    <row r="195" spans="1:22" x14ac:dyDescent="0.2">
      <c r="A195" s="2"/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5"/>
      <c r="U195" s="5"/>
      <c r="V195" s="8"/>
    </row>
    <row r="196" spans="1:22" x14ac:dyDescent="0.2">
      <c r="A196" s="2"/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5"/>
      <c r="U196" s="5"/>
      <c r="V196" s="8"/>
    </row>
    <row r="197" spans="1:22" x14ac:dyDescent="0.2">
      <c r="A197" s="2"/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5"/>
      <c r="U197" s="5"/>
      <c r="V197" s="8"/>
    </row>
    <row r="223" spans="1:3" x14ac:dyDescent="0.2">
      <c r="A223" t="e" cm="1">
        <f t="array" aca="1" ref="A223" ca="1">INDIRECT("'" &amp; E1 &amp; "'!$A$2:$A$66")</f>
        <v>#REF!</v>
      </c>
      <c r="B223" t="e" cm="1">
        <f t="array" aca="1" ref="B223" ca="1">INDIRECT("'" &amp; E1 &amp; "'!$B$2:$B$66")</f>
        <v>#REF!</v>
      </c>
      <c r="C223" t="e" cm="1">
        <f t="array" aca="1" ref="C223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2815A9-03A2-3E49-9BF3-F242A4445E0A}">
  <sheetPr codeName="Sheet36"/>
  <dimension ref="A1:V223"/>
  <sheetViews>
    <sheetView topLeftCell="E1" workbookViewId="0">
      <pane ySplit="2" topLeftCell="A3" activePane="bottomLeft" state="frozen"/>
      <selection activeCell="F17" sqref="F17"/>
      <selection pane="bottomLeft" activeCell="F17" sqref="F17"/>
    </sheetView>
  </sheetViews>
  <sheetFormatPr baseColWidth="10" defaultRowHeight="16" x14ac:dyDescent="0.2"/>
  <cols>
    <col min="1" max="1" width="21.1640625" customWidth="1"/>
    <col min="2" max="3" width="16" customWidth="1"/>
    <col min="4" max="4" width="18.33203125" customWidth="1"/>
    <col min="5" max="5" width="16.6640625" customWidth="1"/>
    <col min="6" max="6" width="21.5" customWidth="1"/>
    <col min="7" max="9" width="14.6640625" customWidth="1"/>
    <col min="10" max="10" width="18.33203125" customWidth="1"/>
    <col min="11" max="11" width="16.6640625" customWidth="1"/>
    <col min="12" max="17" width="14.6640625" customWidth="1"/>
    <col min="18" max="18" width="13" customWidth="1"/>
    <col min="19" max="19" width="16.6640625" customWidth="1"/>
    <col min="20" max="20" width="17.33203125" customWidth="1"/>
    <col min="21" max="21" width="15.164062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252</v>
      </c>
      <c r="U2" s="1" t="s">
        <v>253</v>
      </c>
      <c r="V2" s="1" t="s">
        <v>236</v>
      </c>
    </row>
    <row r="3" spans="1:22" x14ac:dyDescent="0.2">
      <c r="A3" s="16" t="s">
        <v>357</v>
      </c>
      <c r="B3" s="4">
        <v>106905</v>
      </c>
      <c r="C3" s="4">
        <v>416190</v>
      </c>
      <c r="D3" s="4">
        <v>-309285</v>
      </c>
      <c r="E3" s="4">
        <v>-9899650000</v>
      </c>
      <c r="F3" s="4">
        <f t="shared" ref="F3:F11" si="0">E3+F4</f>
        <v>604303465854</v>
      </c>
      <c r="G3" s="4">
        <v>63000</v>
      </c>
      <c r="H3" s="4">
        <v>414500</v>
      </c>
      <c r="I3" s="4">
        <v>-351500</v>
      </c>
      <c r="J3" s="4">
        <v>-11261645000</v>
      </c>
      <c r="K3" s="4">
        <f t="shared" ref="K3:K11" si="1">K4+J3</f>
        <v>66255390000</v>
      </c>
      <c r="L3" s="4">
        <v>2332</v>
      </c>
      <c r="M3" s="4">
        <v>2683</v>
      </c>
      <c r="N3" s="4">
        <v>221</v>
      </c>
      <c r="O3" s="4">
        <v>260</v>
      </c>
      <c r="P3" s="4">
        <v>3080100</v>
      </c>
      <c r="Q3" s="4">
        <v>3571800</v>
      </c>
      <c r="R3" s="5">
        <v>-1.09E-2</v>
      </c>
      <c r="S3" s="4">
        <v>8093700</v>
      </c>
      <c r="T3" s="4">
        <f t="shared" ref="T3:T38" si="2">AVERAGE(S4:S13)</f>
        <v>12942760</v>
      </c>
      <c r="U3" s="4">
        <f t="shared" ref="U3:U11" si="3">MIN(S4:S8)</f>
        <v>11617400</v>
      </c>
      <c r="V3" s="5">
        <v>1.8600000000000002E-2</v>
      </c>
    </row>
    <row r="4" spans="1:22" x14ac:dyDescent="0.2">
      <c r="A4" s="16" t="s">
        <v>356</v>
      </c>
      <c r="B4" s="4">
        <v>1160100</v>
      </c>
      <c r="C4" s="4">
        <v>503800</v>
      </c>
      <c r="D4" s="4">
        <v>656300</v>
      </c>
      <c r="E4" s="4">
        <v>21102410000</v>
      </c>
      <c r="F4" s="4">
        <f t="shared" si="0"/>
        <v>614203115854</v>
      </c>
      <c r="G4" s="4">
        <v>0</v>
      </c>
      <c r="H4" s="4">
        <v>0</v>
      </c>
      <c r="I4" s="4">
        <v>0</v>
      </c>
      <c r="J4" s="4">
        <v>19530020000</v>
      </c>
      <c r="K4" s="4">
        <f t="shared" si="1"/>
        <v>77517035000</v>
      </c>
      <c r="L4" s="4">
        <v>4722</v>
      </c>
      <c r="M4" s="4">
        <v>3520</v>
      </c>
      <c r="N4" s="4">
        <v>319</v>
      </c>
      <c r="O4" s="4">
        <v>359</v>
      </c>
      <c r="P4" s="4">
        <v>5770800</v>
      </c>
      <c r="Q4" s="4">
        <v>4719800</v>
      </c>
      <c r="R4" s="5">
        <v>-9.300000000000001E-3</v>
      </c>
      <c r="S4" s="4">
        <v>11746800</v>
      </c>
      <c r="T4" s="4">
        <f t="shared" si="2"/>
        <v>13646570</v>
      </c>
      <c r="U4" s="4">
        <f t="shared" si="3"/>
        <v>9118800</v>
      </c>
      <c r="V4" s="5">
        <v>4.2599999999999999E-2</v>
      </c>
    </row>
    <row r="5" spans="1:22" x14ac:dyDescent="0.2">
      <c r="A5" s="16" t="s">
        <v>355</v>
      </c>
      <c r="B5" s="4">
        <v>3527100</v>
      </c>
      <c r="C5" s="4">
        <v>1265537</v>
      </c>
      <c r="D5" s="4">
        <v>2261563</v>
      </c>
      <c r="E5" s="4">
        <v>72633460000</v>
      </c>
      <c r="F5" s="4">
        <f t="shared" si="0"/>
        <v>593100705854</v>
      </c>
      <c r="G5" s="4">
        <v>666800</v>
      </c>
      <c r="H5" s="4">
        <v>73600</v>
      </c>
      <c r="I5" s="4">
        <v>593200</v>
      </c>
      <c r="J5" s="4">
        <v>19530020000</v>
      </c>
      <c r="K5" s="4">
        <f t="shared" si="1"/>
        <v>57987015000</v>
      </c>
      <c r="L5" s="4">
        <v>5113</v>
      </c>
      <c r="M5" s="4">
        <v>5782</v>
      </c>
      <c r="N5" s="4">
        <v>629</v>
      </c>
      <c r="O5" s="4">
        <v>555</v>
      </c>
      <c r="P5" s="4">
        <v>8316200</v>
      </c>
      <c r="Q5" s="4">
        <v>8553300</v>
      </c>
      <c r="R5" s="5">
        <v>7.8000000000000005E-3</v>
      </c>
      <c r="S5" s="4">
        <v>17130400</v>
      </c>
      <c r="T5" s="4">
        <f t="shared" si="2"/>
        <v>15953260</v>
      </c>
      <c r="U5" s="4">
        <f t="shared" si="3"/>
        <v>8643400</v>
      </c>
      <c r="V5" s="5">
        <v>5.8700000000000002E-2</v>
      </c>
    </row>
    <row r="6" spans="1:22" x14ac:dyDescent="0.2">
      <c r="A6" s="16" t="s">
        <v>354</v>
      </c>
      <c r="B6" s="4">
        <v>86800</v>
      </c>
      <c r="C6" s="4">
        <v>646900</v>
      </c>
      <c r="D6" s="4">
        <v>-560100</v>
      </c>
      <c r="E6" s="4">
        <v>-18291960000</v>
      </c>
      <c r="F6" s="4">
        <f t="shared" si="0"/>
        <v>520467245854</v>
      </c>
      <c r="G6" s="4">
        <v>0</v>
      </c>
      <c r="H6" s="4">
        <v>0</v>
      </c>
      <c r="I6" s="4">
        <v>0</v>
      </c>
      <c r="J6" s="4">
        <v>-5318210000</v>
      </c>
      <c r="K6" s="4">
        <f t="shared" si="1"/>
        <v>38456995000</v>
      </c>
      <c r="L6" s="4">
        <v>2633</v>
      </c>
      <c r="M6" s="4">
        <v>4263</v>
      </c>
      <c r="N6" s="4">
        <v>305</v>
      </c>
      <c r="O6" s="4">
        <v>483</v>
      </c>
      <c r="P6" s="4">
        <v>3866800</v>
      </c>
      <c r="Q6" s="4">
        <v>6641400</v>
      </c>
      <c r="R6" s="5">
        <v>-2.1700000000000001E-2</v>
      </c>
      <c r="S6" s="4">
        <v>11617400</v>
      </c>
      <c r="T6" s="4">
        <f t="shared" si="2"/>
        <v>15721480</v>
      </c>
      <c r="U6" s="4">
        <f t="shared" si="3"/>
        <v>8643400</v>
      </c>
      <c r="V6" s="5">
        <v>3.04E-2</v>
      </c>
    </row>
    <row r="7" spans="1:22" x14ac:dyDescent="0.2">
      <c r="A7" s="16" t="s">
        <v>353</v>
      </c>
      <c r="B7" s="4">
        <v>627800</v>
      </c>
      <c r="C7" s="4">
        <v>2258500</v>
      </c>
      <c r="D7" s="4">
        <v>-1630700</v>
      </c>
      <c r="E7" s="4">
        <v>-53673670000</v>
      </c>
      <c r="F7" s="4">
        <f t="shared" si="0"/>
        <v>538759205854</v>
      </c>
      <c r="G7" s="4">
        <v>0</v>
      </c>
      <c r="H7" s="4">
        <v>0</v>
      </c>
      <c r="I7" s="4">
        <v>0</v>
      </c>
      <c r="J7" s="4">
        <v>-276620000</v>
      </c>
      <c r="K7" s="4">
        <f t="shared" si="1"/>
        <v>43775205000</v>
      </c>
      <c r="L7" s="4">
        <v>3432</v>
      </c>
      <c r="M7" s="4">
        <v>3117</v>
      </c>
      <c r="N7" s="4">
        <v>469</v>
      </c>
      <c r="O7" s="4">
        <v>444</v>
      </c>
      <c r="P7" s="4">
        <v>6049100</v>
      </c>
      <c r="Q7" s="4">
        <v>5522800</v>
      </c>
      <c r="R7" s="5">
        <v>3.0999999999999999E-3</v>
      </c>
      <c r="S7" s="4">
        <v>11960800</v>
      </c>
      <c r="T7" s="4">
        <f t="shared" si="2"/>
        <v>15936990</v>
      </c>
      <c r="U7" s="4">
        <f t="shared" si="3"/>
        <v>8643400</v>
      </c>
      <c r="V7" s="5">
        <v>3.2899999999999999E-2</v>
      </c>
    </row>
    <row r="8" spans="1:22" x14ac:dyDescent="0.2">
      <c r="A8" s="16" t="s">
        <v>352</v>
      </c>
      <c r="B8" s="4">
        <v>3227000</v>
      </c>
      <c r="C8" s="4">
        <v>556800</v>
      </c>
      <c r="D8" s="4">
        <v>2670200</v>
      </c>
      <c r="E8" s="4">
        <v>86712210000</v>
      </c>
      <c r="F8" s="4">
        <f t="shared" si="0"/>
        <v>592432875854</v>
      </c>
      <c r="G8" s="4">
        <v>48000</v>
      </c>
      <c r="H8" s="4">
        <v>5200</v>
      </c>
      <c r="I8" s="4">
        <v>42800</v>
      </c>
      <c r="J8" s="4">
        <v>1410730000</v>
      </c>
      <c r="K8" s="4">
        <f t="shared" si="1"/>
        <v>44051825000</v>
      </c>
      <c r="L8" s="4">
        <v>5413</v>
      </c>
      <c r="M8" s="4">
        <v>3719</v>
      </c>
      <c r="N8" s="4">
        <v>618</v>
      </c>
      <c r="O8" s="4">
        <v>541</v>
      </c>
      <c r="P8" s="4">
        <v>8340900</v>
      </c>
      <c r="Q8" s="4">
        <v>6925000</v>
      </c>
      <c r="R8" s="5">
        <v>3.1400000000000004E-2</v>
      </c>
      <c r="S8" s="4">
        <v>15625900</v>
      </c>
      <c r="T8" s="4">
        <f t="shared" si="2"/>
        <v>17111990</v>
      </c>
      <c r="U8" s="4">
        <f t="shared" si="3"/>
        <v>8643400</v>
      </c>
      <c r="V8" s="5">
        <v>5.1299999999999998E-2</v>
      </c>
    </row>
    <row r="9" spans="1:22" x14ac:dyDescent="0.2">
      <c r="A9" s="16" t="s">
        <v>351</v>
      </c>
      <c r="B9" s="4">
        <v>283200</v>
      </c>
      <c r="C9" s="4">
        <v>902800</v>
      </c>
      <c r="D9" s="4">
        <v>-619600</v>
      </c>
      <c r="E9" s="4">
        <v>-19722840000</v>
      </c>
      <c r="F9" s="4">
        <f t="shared" si="0"/>
        <v>505720665854</v>
      </c>
      <c r="G9" s="4">
        <v>169500</v>
      </c>
      <c r="H9" s="4">
        <v>53000</v>
      </c>
      <c r="I9" s="4">
        <v>116500</v>
      </c>
      <c r="J9" s="4">
        <v>3710225000</v>
      </c>
      <c r="K9" s="4">
        <f t="shared" si="1"/>
        <v>42641095000</v>
      </c>
      <c r="L9" s="4">
        <v>2650</v>
      </c>
      <c r="M9" s="4">
        <v>3459</v>
      </c>
      <c r="N9" s="4">
        <v>248</v>
      </c>
      <c r="O9" s="4">
        <v>326</v>
      </c>
      <c r="P9" s="4">
        <v>3581300</v>
      </c>
      <c r="Q9" s="4">
        <v>4873100</v>
      </c>
      <c r="R9" s="5">
        <v>-7.8000000000000005E-3</v>
      </c>
      <c r="S9" s="4">
        <v>9118800</v>
      </c>
      <c r="T9" s="4">
        <f t="shared" si="2"/>
        <v>17781540</v>
      </c>
      <c r="U9" s="4">
        <f t="shared" si="3"/>
        <v>8643400</v>
      </c>
      <c r="V9" s="5">
        <v>1.8700000000000001E-2</v>
      </c>
    </row>
    <row r="10" spans="1:22" x14ac:dyDescent="0.2">
      <c r="A10" s="16" t="s">
        <v>350</v>
      </c>
      <c r="B10" s="4">
        <v>1336900</v>
      </c>
      <c r="C10" s="4">
        <v>765800</v>
      </c>
      <c r="D10" s="4">
        <v>571100</v>
      </c>
      <c r="E10" s="4">
        <v>18390960000</v>
      </c>
      <c r="F10" s="4">
        <f t="shared" si="0"/>
        <v>525443505854</v>
      </c>
      <c r="G10" s="4">
        <v>0</v>
      </c>
      <c r="H10" s="4">
        <v>0</v>
      </c>
      <c r="I10" s="4">
        <v>0</v>
      </c>
      <c r="J10" s="4">
        <v>27840375000</v>
      </c>
      <c r="K10" s="4">
        <f t="shared" si="1"/>
        <v>38930870000</v>
      </c>
      <c r="L10" s="4">
        <v>2326</v>
      </c>
      <c r="M10" s="4">
        <v>2402</v>
      </c>
      <c r="N10" s="4">
        <v>208</v>
      </c>
      <c r="O10" s="4">
        <v>289</v>
      </c>
      <c r="P10" s="4">
        <v>3470300</v>
      </c>
      <c r="Q10" s="4">
        <v>4592900</v>
      </c>
      <c r="R10" s="5">
        <v>0</v>
      </c>
      <c r="S10" s="4">
        <v>8643400</v>
      </c>
      <c r="T10" s="4">
        <f t="shared" si="2"/>
        <v>18149690</v>
      </c>
      <c r="U10" s="4">
        <f t="shared" si="3"/>
        <v>12305500</v>
      </c>
      <c r="V10" s="5">
        <v>1.8500000000000003E-2</v>
      </c>
    </row>
    <row r="11" spans="1:22" x14ac:dyDescent="0.2">
      <c r="A11" s="16" t="s">
        <v>349</v>
      </c>
      <c r="B11" s="4">
        <v>676600</v>
      </c>
      <c r="C11" s="4">
        <v>1570000</v>
      </c>
      <c r="D11" s="4">
        <v>-893400</v>
      </c>
      <c r="E11" s="4">
        <v>-28802400000</v>
      </c>
      <c r="F11" s="4">
        <f t="shared" si="0"/>
        <v>507052545854</v>
      </c>
      <c r="G11" s="4">
        <v>0</v>
      </c>
      <c r="H11" s="4">
        <v>0</v>
      </c>
      <c r="I11" s="4">
        <v>0</v>
      </c>
      <c r="J11" s="4">
        <v>-1998150000</v>
      </c>
      <c r="K11" s="4">
        <f t="shared" si="1"/>
        <v>11090495000</v>
      </c>
      <c r="L11" s="4">
        <v>3704</v>
      </c>
      <c r="M11" s="4">
        <v>3796</v>
      </c>
      <c r="N11" s="4">
        <v>444</v>
      </c>
      <c r="O11" s="4">
        <v>448</v>
      </c>
      <c r="P11" s="4">
        <v>5722600</v>
      </c>
      <c r="Q11" s="4">
        <v>6071200</v>
      </c>
      <c r="R11" s="5">
        <v>3.2000000000000002E-3</v>
      </c>
      <c r="S11" s="4">
        <v>12305500</v>
      </c>
      <c r="T11" s="4">
        <f t="shared" si="2"/>
        <v>17747100</v>
      </c>
      <c r="U11" s="4">
        <f t="shared" si="3"/>
        <v>9299600</v>
      </c>
      <c r="V11" s="5">
        <v>3.0699999999999998E-2</v>
      </c>
    </row>
    <row r="12" spans="1:22" x14ac:dyDescent="0.2">
      <c r="A12" s="16" t="s">
        <v>348</v>
      </c>
      <c r="B12" s="4">
        <v>4039798</v>
      </c>
      <c r="C12" s="4">
        <v>229600</v>
      </c>
      <c r="D12" s="4">
        <v>3810198</v>
      </c>
      <c r="E12" s="4">
        <v>121342210000</v>
      </c>
      <c r="F12" s="4">
        <f t="shared" ref="F12:F38" si="4">E12+F13</f>
        <v>535854945854</v>
      </c>
      <c r="G12" s="4">
        <v>0</v>
      </c>
      <c r="H12" s="4">
        <v>0</v>
      </c>
      <c r="I12" s="4">
        <v>0</v>
      </c>
      <c r="J12" s="4">
        <v>264780000</v>
      </c>
      <c r="K12" s="4">
        <f t="shared" ref="K12:K38" si="5">K13+J12</f>
        <v>13088645000</v>
      </c>
      <c r="L12" s="4">
        <v>4138</v>
      </c>
      <c r="M12" s="4">
        <v>3317</v>
      </c>
      <c r="N12" s="4">
        <v>492</v>
      </c>
      <c r="O12" s="4">
        <v>369</v>
      </c>
      <c r="P12" s="4">
        <v>7500700</v>
      </c>
      <c r="Q12" s="4">
        <v>5080800</v>
      </c>
      <c r="R12" s="5">
        <v>1.7500000000000002E-2</v>
      </c>
      <c r="S12" s="4">
        <v>12976900</v>
      </c>
      <c r="T12" s="4">
        <f t="shared" si="2"/>
        <v>17287780</v>
      </c>
      <c r="U12" s="4">
        <f t="shared" ref="U12:U38" si="6">MIN(S13:S17)</f>
        <v>9299600</v>
      </c>
      <c r="V12" s="5">
        <v>3.7200000000000004E-2</v>
      </c>
    </row>
    <row r="13" spans="1:22" x14ac:dyDescent="0.2">
      <c r="A13" s="16" t="s">
        <v>347</v>
      </c>
      <c r="B13" s="4">
        <v>2209300</v>
      </c>
      <c r="C13" s="4">
        <v>278872</v>
      </c>
      <c r="D13" s="4">
        <v>1930428</v>
      </c>
      <c r="E13" s="4">
        <v>61533010000</v>
      </c>
      <c r="F13" s="4">
        <f t="shared" si="4"/>
        <v>414512735854</v>
      </c>
      <c r="G13" s="4">
        <v>0</v>
      </c>
      <c r="H13" s="4">
        <v>0</v>
      </c>
      <c r="I13" s="4">
        <v>0</v>
      </c>
      <c r="J13" s="4">
        <v>255890000</v>
      </c>
      <c r="K13" s="4">
        <f t="shared" si="5"/>
        <v>12823865000</v>
      </c>
      <c r="L13" s="4">
        <v>5538</v>
      </c>
      <c r="M13" s="4">
        <v>7211</v>
      </c>
      <c r="N13" s="4">
        <v>496</v>
      </c>
      <c r="O13" s="4">
        <v>702</v>
      </c>
      <c r="P13" s="4">
        <v>7673000</v>
      </c>
      <c r="Q13" s="4">
        <v>10079800</v>
      </c>
      <c r="R13" s="5">
        <v>-1.5E-3</v>
      </c>
      <c r="S13" s="4">
        <v>18301700</v>
      </c>
      <c r="T13" s="4">
        <f t="shared" si="2"/>
        <v>16573930</v>
      </c>
      <c r="U13" s="4">
        <f t="shared" si="6"/>
        <v>9299600</v>
      </c>
      <c r="V13" s="5">
        <v>3.4099999999999998E-2</v>
      </c>
    </row>
    <row r="14" spans="1:22" x14ac:dyDescent="0.2">
      <c r="A14" s="16" t="s">
        <v>340</v>
      </c>
      <c r="B14" s="4">
        <v>4071509</v>
      </c>
      <c r="C14" s="4">
        <v>163200</v>
      </c>
      <c r="D14" s="4">
        <v>3908309</v>
      </c>
      <c r="E14" s="4">
        <v>122182750000</v>
      </c>
      <c r="F14" s="4">
        <f t="shared" si="4"/>
        <v>352979725854</v>
      </c>
      <c r="G14" s="4">
        <v>0</v>
      </c>
      <c r="H14" s="4">
        <v>0</v>
      </c>
      <c r="I14" s="4">
        <v>0</v>
      </c>
      <c r="J14" s="4">
        <v>255890000</v>
      </c>
      <c r="K14" s="4">
        <f t="shared" si="5"/>
        <v>12567975000</v>
      </c>
      <c r="L14" s="4">
        <v>5411</v>
      </c>
      <c r="M14" s="4">
        <v>6229</v>
      </c>
      <c r="N14" s="4">
        <v>650</v>
      </c>
      <c r="O14" s="4">
        <v>685</v>
      </c>
      <c r="P14" s="4">
        <v>8845800</v>
      </c>
      <c r="Q14" s="4">
        <v>8991800</v>
      </c>
      <c r="R14" s="5">
        <v>2.4399999999999998E-2</v>
      </c>
      <c r="S14" s="4">
        <v>18784900</v>
      </c>
      <c r="T14" s="4">
        <f t="shared" si="2"/>
        <v>16042660</v>
      </c>
      <c r="U14" s="4">
        <f t="shared" si="6"/>
        <v>9299600</v>
      </c>
      <c r="V14" s="5">
        <v>2.07E-2</v>
      </c>
    </row>
    <row r="15" spans="1:22" x14ac:dyDescent="0.2">
      <c r="A15" s="16" t="s">
        <v>339</v>
      </c>
      <c r="B15" s="4">
        <v>1526200</v>
      </c>
      <c r="C15" s="4">
        <v>985101</v>
      </c>
      <c r="D15" s="4">
        <v>541099</v>
      </c>
      <c r="E15" s="4">
        <v>17227130000</v>
      </c>
      <c r="F15" s="4">
        <f t="shared" si="4"/>
        <v>230796975854</v>
      </c>
      <c r="G15" s="4">
        <v>0</v>
      </c>
      <c r="H15" s="4">
        <v>0</v>
      </c>
      <c r="I15" s="4">
        <v>0</v>
      </c>
      <c r="J15" s="4">
        <v>-2397100000</v>
      </c>
      <c r="K15" s="4">
        <f t="shared" si="5"/>
        <v>12312085000</v>
      </c>
      <c r="L15" s="4">
        <v>13999</v>
      </c>
      <c r="M15" s="4">
        <v>8289</v>
      </c>
      <c r="N15" s="4">
        <v>1707</v>
      </c>
      <c r="O15" s="4">
        <v>969</v>
      </c>
      <c r="P15" s="4">
        <v>25936000</v>
      </c>
      <c r="Q15" s="4">
        <v>14203400</v>
      </c>
      <c r="R15" s="5">
        <v>6.9599999999999995E-2</v>
      </c>
      <c r="S15" s="4">
        <v>40197300</v>
      </c>
      <c r="T15" s="4">
        <f t="shared" si="2"/>
        <v>13032710</v>
      </c>
      <c r="U15" s="4">
        <f t="shared" si="6"/>
        <v>9299600</v>
      </c>
      <c r="V15" s="5">
        <v>6.5099999999999991E-2</v>
      </c>
    </row>
    <row r="16" spans="1:22" x14ac:dyDescent="0.2">
      <c r="A16" s="16" t="s">
        <v>338</v>
      </c>
      <c r="B16" s="4">
        <v>85800</v>
      </c>
      <c r="C16" s="4">
        <v>1301439</v>
      </c>
      <c r="D16" s="4">
        <v>-1215639</v>
      </c>
      <c r="E16" s="4">
        <v>-34918380000</v>
      </c>
      <c r="F16" s="4">
        <f t="shared" si="4"/>
        <v>213569845854</v>
      </c>
      <c r="G16" s="4">
        <v>0</v>
      </c>
      <c r="H16" s="4">
        <v>0</v>
      </c>
      <c r="I16" s="4">
        <v>0</v>
      </c>
      <c r="J16" s="4">
        <v>-6656480000</v>
      </c>
      <c r="K16" s="4">
        <f t="shared" si="5"/>
        <v>14709185000</v>
      </c>
      <c r="L16" s="4">
        <v>3094</v>
      </c>
      <c r="M16" s="4">
        <v>3398</v>
      </c>
      <c r="N16" s="4">
        <v>282</v>
      </c>
      <c r="O16" s="4">
        <v>285</v>
      </c>
      <c r="P16" s="4">
        <v>4217700</v>
      </c>
      <c r="Q16" s="4">
        <v>4472400</v>
      </c>
      <c r="R16" s="5">
        <v>1.8E-3</v>
      </c>
      <c r="S16" s="4">
        <v>9299600</v>
      </c>
      <c r="T16" s="4">
        <f t="shared" si="2"/>
        <v>13210690</v>
      </c>
      <c r="U16" s="4">
        <f t="shared" si="6"/>
        <v>8279600</v>
      </c>
      <c r="V16" s="5">
        <v>2.2499999999999999E-2</v>
      </c>
    </row>
    <row r="17" spans="1:22" x14ac:dyDescent="0.2">
      <c r="A17" s="16" t="s">
        <v>337</v>
      </c>
      <c r="B17" s="4">
        <v>1187100</v>
      </c>
      <c r="C17" s="4">
        <v>993266</v>
      </c>
      <c r="D17" s="4">
        <v>193834</v>
      </c>
      <c r="E17" s="4">
        <v>5489100000</v>
      </c>
      <c r="F17" s="4">
        <f t="shared" si="4"/>
        <v>248488225854</v>
      </c>
      <c r="G17" s="4">
        <v>0</v>
      </c>
      <c r="H17" s="4">
        <v>0</v>
      </c>
      <c r="I17" s="4">
        <v>0</v>
      </c>
      <c r="J17" s="4">
        <v>86850000</v>
      </c>
      <c r="K17" s="4">
        <f t="shared" si="5"/>
        <v>21365665000</v>
      </c>
      <c r="L17" s="4">
        <v>4483</v>
      </c>
      <c r="M17" s="4">
        <v>5561</v>
      </c>
      <c r="N17" s="4">
        <v>391</v>
      </c>
      <c r="O17" s="4">
        <v>432</v>
      </c>
      <c r="P17" s="4">
        <v>6016100</v>
      </c>
      <c r="Q17" s="4">
        <v>6883700</v>
      </c>
      <c r="R17" s="5">
        <v>-1.3899999999999999E-2</v>
      </c>
      <c r="S17" s="4">
        <v>14115900</v>
      </c>
      <c r="T17" s="4">
        <f t="shared" si="2"/>
        <v>13048730</v>
      </c>
      <c r="U17" s="4">
        <f t="shared" si="6"/>
        <v>8279600</v>
      </c>
      <c r="V17" s="5">
        <v>4.0199999999999993E-2</v>
      </c>
    </row>
    <row r="18" spans="1:22" x14ac:dyDescent="0.2">
      <c r="A18" s="16" t="s">
        <v>336</v>
      </c>
      <c r="B18" s="4">
        <v>3843700</v>
      </c>
      <c r="C18" s="4">
        <v>1599400</v>
      </c>
      <c r="D18" s="4">
        <v>2244300</v>
      </c>
      <c r="E18" s="4">
        <v>63653000000</v>
      </c>
      <c r="F18" s="4">
        <f t="shared" si="4"/>
        <v>242999125854</v>
      </c>
      <c r="G18" s="4">
        <v>0</v>
      </c>
      <c r="H18" s="4">
        <v>0</v>
      </c>
      <c r="I18" s="4">
        <v>0</v>
      </c>
      <c r="J18" s="4">
        <v>-6140120000</v>
      </c>
      <c r="K18" s="4">
        <f t="shared" si="5"/>
        <v>21278815000</v>
      </c>
      <c r="L18" s="4">
        <v>8618</v>
      </c>
      <c r="M18" s="4">
        <v>8161</v>
      </c>
      <c r="N18" s="4">
        <v>950</v>
      </c>
      <c r="O18" s="4">
        <v>809</v>
      </c>
      <c r="P18" s="4">
        <v>13545600</v>
      </c>
      <c r="Q18" s="4">
        <v>11926700</v>
      </c>
      <c r="R18" s="5">
        <v>3.56E-2</v>
      </c>
      <c r="S18" s="4">
        <v>27375900</v>
      </c>
      <c r="T18" s="4">
        <f t="shared" si="2"/>
        <v>12000980</v>
      </c>
      <c r="U18" s="4">
        <f t="shared" si="6"/>
        <v>8279600</v>
      </c>
      <c r="V18" s="5">
        <v>8.1500000000000003E-2</v>
      </c>
    </row>
    <row r="19" spans="1:22" x14ac:dyDescent="0.2">
      <c r="A19" s="16" t="s">
        <v>335</v>
      </c>
      <c r="B19" s="4">
        <v>2535277</v>
      </c>
      <c r="C19" s="4">
        <v>3597600</v>
      </c>
      <c r="D19" s="4">
        <v>-1062323</v>
      </c>
      <c r="E19" s="4">
        <v>-29924010000</v>
      </c>
      <c r="F19" s="4">
        <f t="shared" si="4"/>
        <v>179346125854</v>
      </c>
      <c r="G19" s="4">
        <v>0</v>
      </c>
      <c r="H19" s="4">
        <v>0</v>
      </c>
      <c r="I19" s="4">
        <v>0</v>
      </c>
      <c r="J19" s="4">
        <v>-102480000</v>
      </c>
      <c r="K19" s="4">
        <f t="shared" si="5"/>
        <v>27418935000</v>
      </c>
      <c r="L19" s="4">
        <v>4448</v>
      </c>
      <c r="M19" s="4">
        <v>4912</v>
      </c>
      <c r="N19" s="4">
        <v>444</v>
      </c>
      <c r="O19" s="4">
        <v>432</v>
      </c>
      <c r="P19" s="4">
        <v>6639000</v>
      </c>
      <c r="Q19" s="4">
        <v>6155200</v>
      </c>
      <c r="R19" s="5">
        <v>0</v>
      </c>
      <c r="S19" s="4">
        <v>15814300</v>
      </c>
      <c r="T19" s="4">
        <f t="shared" si="2"/>
        <v>11189240</v>
      </c>
      <c r="U19" s="4">
        <f t="shared" si="6"/>
        <v>8279600</v>
      </c>
      <c r="V19" s="5">
        <v>3.1200000000000002E-2</v>
      </c>
    </row>
    <row r="20" spans="1:22" x14ac:dyDescent="0.2">
      <c r="A20" s="16" t="s">
        <v>334</v>
      </c>
      <c r="B20" s="4">
        <v>58010</v>
      </c>
      <c r="C20" s="4">
        <v>739100</v>
      </c>
      <c r="D20" s="4">
        <v>-681090</v>
      </c>
      <c r="E20" s="4">
        <v>-19149280000</v>
      </c>
      <c r="F20" s="4">
        <f t="shared" si="4"/>
        <v>209270135854</v>
      </c>
      <c r="G20" s="4">
        <v>0</v>
      </c>
      <c r="H20" s="4">
        <v>0</v>
      </c>
      <c r="I20" s="4">
        <v>0</v>
      </c>
      <c r="J20" s="4">
        <v>1391100000</v>
      </c>
      <c r="K20" s="4">
        <f t="shared" si="5"/>
        <v>27521415000</v>
      </c>
      <c r="L20" s="4">
        <v>3516</v>
      </c>
      <c r="M20" s="4">
        <v>4818</v>
      </c>
      <c r="N20" s="4">
        <v>336</v>
      </c>
      <c r="O20" s="4">
        <v>416</v>
      </c>
      <c r="P20" s="4">
        <v>5277700</v>
      </c>
      <c r="Q20" s="4">
        <v>7044900</v>
      </c>
      <c r="R20" s="5">
        <v>-1.7000000000000001E-3</v>
      </c>
      <c r="S20" s="4">
        <v>12324900</v>
      </c>
      <c r="T20" s="4">
        <f t="shared" si="2"/>
        <v>11612930</v>
      </c>
      <c r="U20" s="4">
        <f t="shared" si="6"/>
        <v>8279600</v>
      </c>
      <c r="V20" s="5">
        <v>2.29E-2</v>
      </c>
    </row>
    <row r="21" spans="1:22" x14ac:dyDescent="0.2">
      <c r="A21" s="16" t="s">
        <v>333</v>
      </c>
      <c r="B21" s="4">
        <v>63600</v>
      </c>
      <c r="C21" s="4">
        <v>544224</v>
      </c>
      <c r="D21" s="4">
        <v>-480624</v>
      </c>
      <c r="E21" s="4">
        <v>-13243550000</v>
      </c>
      <c r="F21" s="4">
        <f t="shared" si="4"/>
        <v>228419415854</v>
      </c>
      <c r="G21" s="4">
        <v>52400</v>
      </c>
      <c r="H21" s="4">
        <v>3000</v>
      </c>
      <c r="I21" s="4">
        <v>49400</v>
      </c>
      <c r="J21" s="4">
        <v>1391100000</v>
      </c>
      <c r="K21" s="4">
        <f t="shared" si="5"/>
        <v>26130315000</v>
      </c>
      <c r="L21" s="4">
        <v>2928</v>
      </c>
      <c r="M21" s="4">
        <v>2834</v>
      </c>
      <c r="N21" s="4">
        <v>233</v>
      </c>
      <c r="O21" s="4">
        <v>218</v>
      </c>
      <c r="P21" s="4">
        <v>3845100</v>
      </c>
      <c r="Q21" s="4">
        <v>3490700</v>
      </c>
      <c r="R21" s="5">
        <v>2.5600000000000001E-2</v>
      </c>
      <c r="S21" s="4">
        <v>8279600</v>
      </c>
      <c r="T21" s="4">
        <f t="shared" si="2"/>
        <v>11666720</v>
      </c>
      <c r="U21" s="4">
        <f t="shared" si="6"/>
        <v>8383700</v>
      </c>
      <c r="V21" s="5">
        <v>2.3099999999999999E-2</v>
      </c>
    </row>
    <row r="22" spans="1:22" x14ac:dyDescent="0.2">
      <c r="A22" s="16" t="s">
        <v>332</v>
      </c>
      <c r="B22" s="4">
        <v>1112568</v>
      </c>
      <c r="C22" s="4">
        <v>1051114</v>
      </c>
      <c r="D22" s="4">
        <v>61454</v>
      </c>
      <c r="E22" s="4">
        <v>1717140000</v>
      </c>
      <c r="F22" s="4">
        <f t="shared" si="4"/>
        <v>241662965854</v>
      </c>
      <c r="K22" s="4">
        <f t="shared" si="5"/>
        <v>24739215000</v>
      </c>
      <c r="L22" s="4">
        <v>3464</v>
      </c>
      <c r="M22" s="4">
        <v>3824</v>
      </c>
      <c r="N22" s="4">
        <v>161</v>
      </c>
      <c r="O22" s="4">
        <v>252</v>
      </c>
      <c r="P22" s="4">
        <v>3452300</v>
      </c>
      <c r="Q22" s="4">
        <v>4621400</v>
      </c>
      <c r="R22" s="5">
        <v>1.9E-3</v>
      </c>
      <c r="S22" s="4">
        <v>8383700</v>
      </c>
      <c r="T22" s="4">
        <f t="shared" si="2"/>
        <v>12058230</v>
      </c>
      <c r="U22" s="4">
        <f t="shared" si="6"/>
        <v>10097800</v>
      </c>
      <c r="V22" s="5">
        <v>1.8100000000000002E-2</v>
      </c>
    </row>
    <row r="23" spans="1:22" x14ac:dyDescent="0.2">
      <c r="A23" s="16" t="s">
        <v>331</v>
      </c>
      <c r="B23" s="4">
        <v>1124165</v>
      </c>
      <c r="C23" s="4">
        <v>562152</v>
      </c>
      <c r="D23" s="4">
        <v>562013</v>
      </c>
      <c r="E23" s="4">
        <v>15662420000</v>
      </c>
      <c r="F23" s="4">
        <f t="shared" si="4"/>
        <v>239945825854</v>
      </c>
      <c r="G23" s="4">
        <v>0</v>
      </c>
      <c r="H23" s="4">
        <v>0</v>
      </c>
      <c r="I23" s="4">
        <v>0</v>
      </c>
      <c r="J23" s="4">
        <v>133545000</v>
      </c>
      <c r="K23" s="4">
        <f t="shared" si="5"/>
        <v>24739215000</v>
      </c>
      <c r="L23" s="4">
        <v>3136</v>
      </c>
      <c r="M23" s="4">
        <v>5777</v>
      </c>
      <c r="N23" s="4">
        <v>182</v>
      </c>
      <c r="O23" s="4">
        <v>364</v>
      </c>
      <c r="P23" s="4">
        <v>3556700</v>
      </c>
      <c r="Q23" s="4">
        <v>6650800</v>
      </c>
      <c r="R23" s="5">
        <v>-2.18E-2</v>
      </c>
      <c r="S23" s="4">
        <v>11163200</v>
      </c>
      <c r="T23" s="4">
        <f t="shared" si="2"/>
        <v>11724030</v>
      </c>
      <c r="U23" s="4">
        <f t="shared" si="6"/>
        <v>10097800</v>
      </c>
      <c r="V23" s="5">
        <v>2.8500000000000001E-2</v>
      </c>
    </row>
    <row r="24" spans="1:22" x14ac:dyDescent="0.2">
      <c r="A24" s="16" t="s">
        <v>330</v>
      </c>
      <c r="B24" s="4">
        <v>118100</v>
      </c>
      <c r="C24" s="4">
        <v>144672</v>
      </c>
      <c r="D24" s="4">
        <v>-26572</v>
      </c>
      <c r="E24" s="4">
        <v>-737850000</v>
      </c>
      <c r="F24" s="4">
        <f t="shared" si="4"/>
        <v>224283405854</v>
      </c>
      <c r="K24" s="4">
        <f t="shared" si="5"/>
        <v>24605670000</v>
      </c>
      <c r="L24" s="4">
        <v>3361</v>
      </c>
      <c r="M24" s="4">
        <v>6081</v>
      </c>
      <c r="N24" s="4">
        <v>238</v>
      </c>
      <c r="O24" s="4">
        <v>499</v>
      </c>
      <c r="P24" s="4">
        <v>4160900</v>
      </c>
      <c r="Q24" s="4">
        <v>9183400</v>
      </c>
      <c r="R24" s="5">
        <v>-2.3199999999999998E-2</v>
      </c>
      <c r="S24" s="4">
        <v>13472200</v>
      </c>
      <c r="T24" s="4">
        <f t="shared" si="2"/>
        <v>12851700</v>
      </c>
      <c r="U24" s="4">
        <f t="shared" si="6"/>
        <v>7696900</v>
      </c>
      <c r="V24" s="5">
        <v>2.7799999999999998E-2</v>
      </c>
    </row>
    <row r="25" spans="1:22" x14ac:dyDescent="0.2">
      <c r="A25" s="16" t="s">
        <v>329</v>
      </c>
      <c r="B25" s="4">
        <v>156454</v>
      </c>
      <c r="C25" s="4">
        <v>70200</v>
      </c>
      <c r="D25" s="4">
        <v>86254</v>
      </c>
      <c r="E25" s="4">
        <v>2452230000</v>
      </c>
      <c r="F25" s="4">
        <f t="shared" si="4"/>
        <v>225021255854</v>
      </c>
      <c r="G25" s="4">
        <v>0</v>
      </c>
      <c r="H25" s="4">
        <v>0</v>
      </c>
      <c r="I25" s="4">
        <v>0</v>
      </c>
      <c r="J25" s="4">
        <v>-323940000</v>
      </c>
      <c r="K25" s="4">
        <f t="shared" si="5"/>
        <v>24605670000</v>
      </c>
      <c r="L25" s="4">
        <v>4000</v>
      </c>
      <c r="M25" s="4">
        <v>4097</v>
      </c>
      <c r="N25" s="4">
        <v>311</v>
      </c>
      <c r="O25" s="4">
        <v>305</v>
      </c>
      <c r="P25" s="4">
        <v>4896300</v>
      </c>
      <c r="Q25" s="4">
        <v>4873200</v>
      </c>
      <c r="R25" s="5">
        <v>1.06E-2</v>
      </c>
      <c r="S25" s="4">
        <v>10097800</v>
      </c>
      <c r="T25" s="4">
        <f t="shared" si="2"/>
        <v>12721480</v>
      </c>
      <c r="U25" s="4">
        <f t="shared" si="6"/>
        <v>7696900</v>
      </c>
      <c r="V25" s="5">
        <v>1.9199999999999998E-2</v>
      </c>
    </row>
    <row r="26" spans="1:22" x14ac:dyDescent="0.2">
      <c r="A26" s="16" t="s">
        <v>328</v>
      </c>
      <c r="B26" s="4">
        <v>110376</v>
      </c>
      <c r="C26" s="4">
        <v>12000</v>
      </c>
      <c r="D26" s="4">
        <v>98376</v>
      </c>
      <c r="E26" s="4">
        <v>2808440000</v>
      </c>
      <c r="F26" s="4">
        <f t="shared" si="4"/>
        <v>222569025854</v>
      </c>
      <c r="G26" s="4">
        <v>0</v>
      </c>
      <c r="H26" s="4">
        <v>0</v>
      </c>
      <c r="I26" s="4">
        <v>0</v>
      </c>
      <c r="J26" s="4">
        <v>305245000</v>
      </c>
      <c r="K26" s="4">
        <f t="shared" si="5"/>
        <v>24929610000</v>
      </c>
      <c r="L26" s="4">
        <v>2718</v>
      </c>
      <c r="M26" s="4">
        <v>5744</v>
      </c>
      <c r="N26" s="4">
        <v>152</v>
      </c>
      <c r="O26" s="4">
        <v>376</v>
      </c>
      <c r="P26" s="4">
        <v>3013600</v>
      </c>
      <c r="Q26" s="4">
        <v>6260900</v>
      </c>
      <c r="R26" s="5">
        <v>-2.29E-2</v>
      </c>
      <c r="S26" s="4">
        <v>11079400</v>
      </c>
      <c r="T26" s="4">
        <f t="shared" si="2"/>
        <v>12259710</v>
      </c>
      <c r="U26" s="4">
        <f t="shared" si="6"/>
        <v>7696900</v>
      </c>
      <c r="V26" s="5">
        <v>2.4300000000000002E-2</v>
      </c>
    </row>
    <row r="27" spans="1:22" x14ac:dyDescent="0.2">
      <c r="A27" s="16" t="s">
        <v>327</v>
      </c>
      <c r="B27" s="4">
        <v>137276</v>
      </c>
      <c r="C27" s="4">
        <v>31000</v>
      </c>
      <c r="D27" s="4">
        <v>106276</v>
      </c>
      <c r="E27" s="4">
        <v>3067680000</v>
      </c>
      <c r="F27" s="4">
        <f t="shared" si="4"/>
        <v>219760585854</v>
      </c>
      <c r="G27" s="4">
        <v>0</v>
      </c>
      <c r="H27" s="4">
        <v>0</v>
      </c>
      <c r="I27" s="4">
        <v>0</v>
      </c>
      <c r="J27" s="4">
        <v>104070000</v>
      </c>
      <c r="K27" s="4">
        <f t="shared" si="5"/>
        <v>24624365000</v>
      </c>
      <c r="L27" s="4">
        <v>3337</v>
      </c>
      <c r="M27" s="4">
        <v>5107</v>
      </c>
      <c r="N27" s="4">
        <v>271</v>
      </c>
      <c r="O27" s="4">
        <v>456</v>
      </c>
      <c r="P27" s="4">
        <v>4141000</v>
      </c>
      <c r="Q27" s="4">
        <v>7624000</v>
      </c>
      <c r="R27" s="5">
        <v>-1.2E-2</v>
      </c>
      <c r="S27" s="4">
        <v>12496300</v>
      </c>
      <c r="T27" s="4">
        <f t="shared" si="2"/>
        <v>11846570</v>
      </c>
      <c r="U27" s="4">
        <f t="shared" si="6"/>
        <v>7696900</v>
      </c>
      <c r="V27" s="5">
        <v>2.2200000000000001E-2</v>
      </c>
    </row>
    <row r="28" spans="1:22" x14ac:dyDescent="0.2">
      <c r="A28" s="16" t="s">
        <v>326</v>
      </c>
      <c r="B28" s="4">
        <v>1539476</v>
      </c>
      <c r="C28" s="4">
        <v>314400</v>
      </c>
      <c r="D28" s="4">
        <v>1225076</v>
      </c>
      <c r="E28" s="4">
        <v>36471510000</v>
      </c>
      <c r="F28" s="4">
        <f t="shared" si="4"/>
        <v>216692905854</v>
      </c>
      <c r="G28" s="4">
        <v>0</v>
      </c>
      <c r="H28" s="4">
        <v>0</v>
      </c>
      <c r="I28" s="4">
        <v>0</v>
      </c>
      <c r="J28" s="4">
        <v>-370260000</v>
      </c>
      <c r="K28" s="4">
        <f t="shared" si="5"/>
        <v>24520295000</v>
      </c>
      <c r="L28" s="4">
        <v>6534</v>
      </c>
      <c r="M28" s="4">
        <v>4983</v>
      </c>
      <c r="N28" s="4">
        <v>620</v>
      </c>
      <c r="O28" s="4">
        <v>468</v>
      </c>
      <c r="P28" s="4">
        <v>9526900</v>
      </c>
      <c r="Q28" s="4">
        <v>6843900</v>
      </c>
      <c r="R28" s="5">
        <v>1.21E-2</v>
      </c>
      <c r="S28" s="4">
        <v>16898400</v>
      </c>
      <c r="T28" s="4">
        <f t="shared" si="2"/>
        <v>11427800</v>
      </c>
      <c r="U28" s="4">
        <f t="shared" si="6"/>
        <v>7696900</v>
      </c>
      <c r="V28" s="5">
        <v>2.8199999999999999E-2</v>
      </c>
    </row>
    <row r="29" spans="1:22" x14ac:dyDescent="0.2">
      <c r="A29" s="16" t="s">
        <v>325</v>
      </c>
      <c r="B29" s="4">
        <v>424500</v>
      </c>
      <c r="C29" s="4">
        <v>559061</v>
      </c>
      <c r="D29" s="4">
        <v>-134561</v>
      </c>
      <c r="E29" s="4">
        <v>-3891880000</v>
      </c>
      <c r="F29" s="4">
        <f t="shared" si="4"/>
        <v>180221395854</v>
      </c>
      <c r="G29" s="4">
        <v>0</v>
      </c>
      <c r="H29" s="4">
        <v>0</v>
      </c>
      <c r="I29" s="4">
        <v>0</v>
      </c>
      <c r="J29" s="4">
        <v>-488100000</v>
      </c>
      <c r="K29" s="4">
        <f t="shared" si="5"/>
        <v>24890555000</v>
      </c>
      <c r="L29" s="4">
        <v>2068</v>
      </c>
      <c r="M29" s="4">
        <v>3414</v>
      </c>
      <c r="N29" s="4">
        <v>181</v>
      </c>
      <c r="O29" s="4">
        <v>229</v>
      </c>
      <c r="P29" s="4">
        <v>2668500</v>
      </c>
      <c r="Q29" s="4">
        <v>4024800</v>
      </c>
      <c r="R29" s="5">
        <v>0</v>
      </c>
      <c r="S29" s="4">
        <v>7696900</v>
      </c>
      <c r="T29" s="4">
        <f t="shared" si="2"/>
        <v>11617330</v>
      </c>
      <c r="U29" s="4">
        <f t="shared" si="6"/>
        <v>7821200</v>
      </c>
      <c r="V29" s="5">
        <v>1.37E-2</v>
      </c>
    </row>
    <row r="30" spans="1:22" x14ac:dyDescent="0.2">
      <c r="A30" s="16" t="s">
        <v>324</v>
      </c>
      <c r="B30" s="4">
        <v>605300</v>
      </c>
      <c r="C30" s="4">
        <v>66500</v>
      </c>
      <c r="D30" s="4">
        <v>538800</v>
      </c>
      <c r="E30" s="4">
        <v>15595210000</v>
      </c>
      <c r="F30" s="4">
        <f t="shared" si="4"/>
        <v>184113275854</v>
      </c>
      <c r="G30" s="4">
        <v>0</v>
      </c>
      <c r="H30" s="4">
        <v>0</v>
      </c>
      <c r="I30" s="4">
        <v>0</v>
      </c>
      <c r="J30" s="4">
        <v>-245790000</v>
      </c>
      <c r="K30" s="4">
        <f t="shared" si="5"/>
        <v>25378655000</v>
      </c>
      <c r="L30" s="4">
        <v>5586</v>
      </c>
      <c r="M30" s="4">
        <v>4553</v>
      </c>
      <c r="N30" s="4">
        <v>579</v>
      </c>
      <c r="O30" s="4">
        <v>489</v>
      </c>
      <c r="P30" s="4">
        <v>8372600</v>
      </c>
      <c r="Q30" s="4">
        <v>7249600</v>
      </c>
      <c r="R30" s="5">
        <v>1.0500000000000001E-2</v>
      </c>
      <c r="S30" s="4">
        <v>16561800</v>
      </c>
      <c r="T30" s="4">
        <f t="shared" si="2"/>
        <v>11112850</v>
      </c>
      <c r="U30" s="4">
        <f t="shared" si="6"/>
        <v>7821200</v>
      </c>
      <c r="V30" s="5">
        <v>3.39E-2</v>
      </c>
    </row>
    <row r="31" spans="1:22" x14ac:dyDescent="0.2">
      <c r="A31" s="16" t="s">
        <v>323</v>
      </c>
      <c r="B31" s="4">
        <v>1028500</v>
      </c>
      <c r="C31" s="4">
        <v>321714</v>
      </c>
      <c r="D31" s="4">
        <v>706786</v>
      </c>
      <c r="E31" s="4">
        <v>20181660000</v>
      </c>
      <c r="F31" s="4">
        <f t="shared" si="4"/>
        <v>168518065854</v>
      </c>
      <c r="G31" s="4">
        <v>0</v>
      </c>
      <c r="H31" s="4">
        <v>0</v>
      </c>
      <c r="I31" s="4">
        <v>0</v>
      </c>
      <c r="J31" s="4">
        <v>5623740000</v>
      </c>
      <c r="K31" s="4">
        <f t="shared" si="5"/>
        <v>25624445000</v>
      </c>
      <c r="L31" s="4">
        <v>2294</v>
      </c>
      <c r="M31" s="4">
        <v>4571</v>
      </c>
      <c r="N31" s="4">
        <v>154</v>
      </c>
      <c r="O31" s="4">
        <v>325</v>
      </c>
      <c r="P31" s="4">
        <v>2469700</v>
      </c>
      <c r="Q31" s="4">
        <v>5683100</v>
      </c>
      <c r="R31" s="5">
        <v>-5.1999999999999998E-3</v>
      </c>
      <c r="S31" s="4">
        <v>8817500</v>
      </c>
      <c r="T31" s="4">
        <f t="shared" si="2"/>
        <v>11021550</v>
      </c>
      <c r="U31" s="4">
        <f t="shared" si="6"/>
        <v>6461700</v>
      </c>
      <c r="V31" s="5">
        <v>2.2499999999999999E-2</v>
      </c>
    </row>
    <row r="32" spans="1:22" x14ac:dyDescent="0.2">
      <c r="A32" s="16" t="s">
        <v>322</v>
      </c>
      <c r="B32" s="4">
        <v>1068300</v>
      </c>
      <c r="C32" s="4">
        <v>885011</v>
      </c>
      <c r="D32" s="4">
        <v>183289</v>
      </c>
      <c r="E32" s="4">
        <v>5447640000</v>
      </c>
      <c r="F32" s="4">
        <f t="shared" si="4"/>
        <v>148336405854</v>
      </c>
      <c r="G32" s="4">
        <v>217800</v>
      </c>
      <c r="H32" s="4">
        <v>22800</v>
      </c>
      <c r="I32" s="4">
        <v>195000</v>
      </c>
      <c r="J32" s="4">
        <v>5623740000</v>
      </c>
      <c r="K32" s="4">
        <f t="shared" si="5"/>
        <v>20000705000</v>
      </c>
      <c r="L32" s="4">
        <v>4943</v>
      </c>
      <c r="M32" s="4">
        <v>3117</v>
      </c>
      <c r="N32" s="4">
        <v>464</v>
      </c>
      <c r="O32" s="4">
        <v>253</v>
      </c>
      <c r="P32" s="4">
        <v>7282200</v>
      </c>
      <c r="Q32" s="4">
        <v>4620400</v>
      </c>
      <c r="R32" s="5">
        <v>2.1299999999999999E-2</v>
      </c>
      <c r="S32" s="4">
        <v>12298800</v>
      </c>
      <c r="T32" s="4">
        <f t="shared" si="2"/>
        <v>10709650</v>
      </c>
      <c r="U32" s="4">
        <f t="shared" si="6"/>
        <v>6461700</v>
      </c>
      <c r="V32" s="5">
        <v>2.5899999999999999E-2</v>
      </c>
    </row>
    <row r="33" spans="1:22" x14ac:dyDescent="0.2">
      <c r="A33" s="16" t="s">
        <v>321</v>
      </c>
      <c r="B33" s="4">
        <v>22500</v>
      </c>
      <c r="C33" s="4">
        <v>518700</v>
      </c>
      <c r="D33" s="4">
        <v>-496200</v>
      </c>
      <c r="E33" s="4">
        <v>-13830470000</v>
      </c>
      <c r="F33" s="4">
        <f t="shared" si="4"/>
        <v>142888765854</v>
      </c>
      <c r="G33" s="4">
        <v>0</v>
      </c>
      <c r="H33" s="4">
        <v>0</v>
      </c>
      <c r="I33" s="4">
        <v>0</v>
      </c>
      <c r="J33" s="4">
        <v>-731100000</v>
      </c>
      <c r="K33" s="4">
        <f t="shared" si="5"/>
        <v>14376965000</v>
      </c>
      <c r="L33" s="4">
        <v>3279</v>
      </c>
      <c r="M33" s="4">
        <v>4024</v>
      </c>
      <c r="N33" s="4">
        <v>212</v>
      </c>
      <c r="O33" s="4">
        <v>188</v>
      </c>
      <c r="P33" s="4">
        <v>3598900</v>
      </c>
      <c r="Q33" s="4">
        <v>3942600</v>
      </c>
      <c r="R33" s="5">
        <v>9.0000000000000011E-3</v>
      </c>
      <c r="S33" s="4">
        <v>7821200</v>
      </c>
      <c r="T33" s="4">
        <f t="shared" si="2"/>
        <v>10447180</v>
      </c>
      <c r="U33" s="4">
        <f t="shared" si="6"/>
        <v>6461700</v>
      </c>
      <c r="V33" s="5">
        <v>2.4700000000000003E-2</v>
      </c>
    </row>
    <row r="34" spans="1:22" x14ac:dyDescent="0.2">
      <c r="A34" s="16" t="s">
        <v>320</v>
      </c>
      <c r="B34" s="4">
        <v>49400</v>
      </c>
      <c r="C34" s="4">
        <v>75400</v>
      </c>
      <c r="D34" s="4">
        <v>-26000</v>
      </c>
      <c r="E34" s="4">
        <v>-741670000</v>
      </c>
      <c r="F34" s="4">
        <f t="shared" si="4"/>
        <v>156719235854</v>
      </c>
      <c r="G34" s="4">
        <v>0</v>
      </c>
      <c r="H34" s="4">
        <v>0</v>
      </c>
      <c r="I34" s="4">
        <v>0</v>
      </c>
      <c r="J34" s="4">
        <v>613080000</v>
      </c>
      <c r="K34" s="4">
        <f t="shared" si="5"/>
        <v>15108065000</v>
      </c>
      <c r="L34" s="4">
        <v>5845</v>
      </c>
      <c r="M34" s="4">
        <v>12096</v>
      </c>
      <c r="N34" s="4">
        <v>472</v>
      </c>
      <c r="O34" s="4">
        <v>1050</v>
      </c>
      <c r="P34" s="4">
        <v>7461500</v>
      </c>
      <c r="Q34" s="4">
        <v>17131100</v>
      </c>
      <c r="R34" s="5">
        <v>-3.9199999999999999E-2</v>
      </c>
      <c r="S34" s="4">
        <v>24748900</v>
      </c>
      <c r="T34" s="4">
        <f t="shared" si="2"/>
        <v>11235050</v>
      </c>
      <c r="U34" s="4">
        <f t="shared" si="6"/>
        <v>6461700</v>
      </c>
      <c r="V34" s="5">
        <v>4.4600000000000001E-2</v>
      </c>
    </row>
    <row r="35" spans="1:22" x14ac:dyDescent="0.2">
      <c r="A35" s="16" t="s">
        <v>319</v>
      </c>
      <c r="B35" s="4">
        <v>54800</v>
      </c>
      <c r="C35" s="4">
        <v>1272200</v>
      </c>
      <c r="D35" s="4">
        <v>-1217400</v>
      </c>
      <c r="E35" s="4">
        <v>-35683570000</v>
      </c>
      <c r="F35" s="4">
        <f t="shared" si="4"/>
        <v>157460905854</v>
      </c>
      <c r="G35" s="4">
        <v>0</v>
      </c>
      <c r="H35" s="4">
        <v>0</v>
      </c>
      <c r="I35" s="4">
        <v>0</v>
      </c>
      <c r="J35" s="4">
        <v>-5969430000</v>
      </c>
      <c r="K35" s="4">
        <f t="shared" si="5"/>
        <v>14494985000</v>
      </c>
      <c r="L35" s="4">
        <v>2335</v>
      </c>
      <c r="M35" s="4">
        <v>4768</v>
      </c>
      <c r="N35" s="4">
        <v>191</v>
      </c>
      <c r="O35" s="4">
        <v>346</v>
      </c>
      <c r="P35" s="4">
        <v>2770400</v>
      </c>
      <c r="Q35" s="4">
        <v>6016100</v>
      </c>
      <c r="R35" s="5">
        <v>-1.37E-2</v>
      </c>
      <c r="S35" s="4">
        <v>8795600</v>
      </c>
      <c r="T35" s="4">
        <f t="shared" si="2"/>
        <v>10968670</v>
      </c>
      <c r="U35" s="4">
        <f t="shared" si="6"/>
        <v>6461700</v>
      </c>
      <c r="V35" s="5">
        <v>2.0299999999999999E-2</v>
      </c>
    </row>
    <row r="36" spans="1:22" x14ac:dyDescent="0.2">
      <c r="A36" s="16" t="s">
        <v>318</v>
      </c>
      <c r="B36" s="4">
        <v>117800</v>
      </c>
      <c r="C36" s="4">
        <v>443691</v>
      </c>
      <c r="D36" s="4">
        <v>-325891</v>
      </c>
      <c r="E36" s="4">
        <v>-9623900000</v>
      </c>
      <c r="F36" s="4">
        <f t="shared" si="4"/>
        <v>193144475854</v>
      </c>
      <c r="G36" s="4">
        <v>111400</v>
      </c>
      <c r="H36" s="4">
        <v>6000</v>
      </c>
      <c r="I36" s="4">
        <v>105400</v>
      </c>
      <c r="J36" s="4">
        <v>3128120000</v>
      </c>
      <c r="K36" s="4">
        <f t="shared" si="5"/>
        <v>20464415000</v>
      </c>
      <c r="L36" s="4">
        <v>2108</v>
      </c>
      <c r="M36" s="4">
        <v>2779</v>
      </c>
      <c r="N36" s="4">
        <v>206</v>
      </c>
      <c r="O36" s="4">
        <v>218</v>
      </c>
      <c r="P36" s="4">
        <v>2929100</v>
      </c>
      <c r="Q36" s="4">
        <v>3309700</v>
      </c>
      <c r="R36" s="5">
        <v>0</v>
      </c>
      <c r="S36" s="4">
        <v>6461700</v>
      </c>
      <c r="T36" s="4">
        <f t="shared" si="2"/>
        <v>11620900</v>
      </c>
      <c r="U36" s="4">
        <f t="shared" si="6"/>
        <v>7904500</v>
      </c>
      <c r="V36" s="5">
        <v>2.0099999999999996E-2</v>
      </c>
    </row>
    <row r="37" spans="1:22" x14ac:dyDescent="0.2">
      <c r="A37" s="16" t="s">
        <v>317</v>
      </c>
      <c r="B37" s="4">
        <v>49800</v>
      </c>
      <c r="C37" s="4">
        <v>144212</v>
      </c>
      <c r="D37" s="4">
        <v>-94412</v>
      </c>
      <c r="E37" s="4">
        <v>-2795500000</v>
      </c>
      <c r="F37" s="4">
        <f t="shared" si="4"/>
        <v>202768375854</v>
      </c>
      <c r="G37" s="4">
        <v>0</v>
      </c>
      <c r="H37" s="4">
        <v>0</v>
      </c>
      <c r="I37" s="4">
        <v>0</v>
      </c>
      <c r="J37" s="4">
        <v>-1507050000</v>
      </c>
      <c r="K37" s="4">
        <f t="shared" si="5"/>
        <v>17336295000</v>
      </c>
      <c r="L37" s="4">
        <v>3464</v>
      </c>
      <c r="M37" s="4">
        <v>3296</v>
      </c>
      <c r="N37" s="4">
        <v>277</v>
      </c>
      <c r="O37" s="4">
        <v>239</v>
      </c>
      <c r="P37" s="4">
        <v>4163300</v>
      </c>
      <c r="Q37" s="4">
        <v>3808800</v>
      </c>
      <c r="R37" s="5">
        <v>5.1999999999999998E-3</v>
      </c>
      <c r="S37" s="4">
        <v>8364900</v>
      </c>
      <c r="T37" s="4">
        <f t="shared" si="2"/>
        <v>11918510</v>
      </c>
      <c r="U37" s="4">
        <f t="shared" si="6"/>
        <v>7904500</v>
      </c>
      <c r="V37" s="5">
        <v>2.6800000000000001E-2</v>
      </c>
    </row>
    <row r="38" spans="1:22" x14ac:dyDescent="0.2">
      <c r="A38" s="16" t="s">
        <v>316</v>
      </c>
      <c r="B38" s="4">
        <v>115124</v>
      </c>
      <c r="C38" s="4">
        <v>1210211</v>
      </c>
      <c r="D38" s="4">
        <v>-1095087</v>
      </c>
      <c r="E38" s="4">
        <v>-32294340000</v>
      </c>
      <c r="F38" s="4">
        <f t="shared" si="4"/>
        <v>205563875854</v>
      </c>
      <c r="G38" s="4">
        <v>40200</v>
      </c>
      <c r="H38" s="4">
        <v>50000</v>
      </c>
      <c r="I38" s="4">
        <v>-9800</v>
      </c>
      <c r="J38" s="4">
        <v>-330170000</v>
      </c>
      <c r="K38" s="4">
        <f t="shared" si="5"/>
        <v>18843345000</v>
      </c>
      <c r="L38" s="4">
        <v>3658</v>
      </c>
      <c r="M38" s="4">
        <v>5590</v>
      </c>
      <c r="N38" s="4">
        <v>313</v>
      </c>
      <c r="O38" s="4">
        <v>472</v>
      </c>
      <c r="P38" s="4">
        <v>4765700</v>
      </c>
      <c r="Q38" s="4">
        <v>7021900</v>
      </c>
      <c r="R38" s="5">
        <v>-1.1899999999999999E-2</v>
      </c>
      <c r="S38" s="4">
        <v>12710700</v>
      </c>
      <c r="T38" s="4">
        <f t="shared" si="2"/>
        <v>11189560</v>
      </c>
      <c r="U38" s="4">
        <f t="shared" si="6"/>
        <v>5196500</v>
      </c>
      <c r="V38" s="5">
        <v>2.35E-2</v>
      </c>
    </row>
    <row r="39" spans="1:22" x14ac:dyDescent="0.2">
      <c r="A39" s="16" t="s">
        <v>315</v>
      </c>
      <c r="B39" s="4">
        <v>283400</v>
      </c>
      <c r="C39" s="4">
        <v>1118345</v>
      </c>
      <c r="D39" s="4">
        <v>-834945</v>
      </c>
      <c r="E39" s="4">
        <v>-24749640000</v>
      </c>
      <c r="F39" s="4">
        <f t="shared" ref="F39:F44" si="7">E39+F40</f>
        <v>237858215854</v>
      </c>
      <c r="G39" s="4">
        <v>0</v>
      </c>
      <c r="H39" s="4">
        <v>0</v>
      </c>
      <c r="I39" s="4">
        <v>0</v>
      </c>
      <c r="J39" s="4">
        <v>5404890000</v>
      </c>
      <c r="K39" s="4">
        <f t="shared" ref="K39:K44" si="8">K40+J39</f>
        <v>19173515000</v>
      </c>
      <c r="L39" s="4">
        <v>3246</v>
      </c>
      <c r="M39" s="4">
        <v>3730</v>
      </c>
      <c r="N39" s="4">
        <v>287</v>
      </c>
      <c r="O39" s="4">
        <v>306</v>
      </c>
      <c r="P39" s="4">
        <v>4325600</v>
      </c>
      <c r="Q39" s="4">
        <v>4840400</v>
      </c>
      <c r="R39" s="5">
        <v>0</v>
      </c>
      <c r="S39" s="4">
        <v>9592200</v>
      </c>
      <c r="T39" s="4">
        <f t="shared" ref="T39:T44" si="9">AVERAGE(S40:S49)</f>
        <v>12678440</v>
      </c>
      <c r="U39" s="4">
        <f t="shared" ref="U39:U44" si="10">MIN(S40:S44)</f>
        <v>5196500</v>
      </c>
      <c r="V39" s="5">
        <v>2.4799999999999999E-2</v>
      </c>
    </row>
    <row r="40" spans="1:22" x14ac:dyDescent="0.2">
      <c r="A40" s="16" t="s">
        <v>314</v>
      </c>
      <c r="B40" s="4">
        <v>63300</v>
      </c>
      <c r="C40" s="4">
        <v>2283300</v>
      </c>
      <c r="D40" s="4">
        <v>-2220000</v>
      </c>
      <c r="E40" s="4">
        <v>-66135330000</v>
      </c>
      <c r="F40" s="4">
        <f t="shared" si="7"/>
        <v>262607855854</v>
      </c>
      <c r="G40" s="4">
        <v>204800</v>
      </c>
      <c r="H40" s="4">
        <v>22400</v>
      </c>
      <c r="I40" s="4">
        <v>182400</v>
      </c>
      <c r="J40" s="4">
        <v>5404890000</v>
      </c>
      <c r="K40" s="4">
        <f t="shared" si="8"/>
        <v>13768625000</v>
      </c>
      <c r="L40" s="4">
        <v>2869</v>
      </c>
      <c r="M40" s="4">
        <v>4603</v>
      </c>
      <c r="N40" s="4">
        <v>265</v>
      </c>
      <c r="O40" s="4">
        <v>486</v>
      </c>
      <c r="P40" s="4">
        <v>4078500</v>
      </c>
      <c r="Q40" s="4">
        <v>6799700</v>
      </c>
      <c r="R40" s="5">
        <v>-1.1699999999999999E-2</v>
      </c>
      <c r="S40" s="4">
        <v>11517000</v>
      </c>
      <c r="T40" s="4">
        <f t="shared" si="9"/>
        <v>11881740</v>
      </c>
      <c r="U40" s="4">
        <f t="shared" si="10"/>
        <v>5196500</v>
      </c>
      <c r="V40" s="5">
        <v>2.3199999999999998E-2</v>
      </c>
    </row>
    <row r="41" spans="1:22" x14ac:dyDescent="0.2">
      <c r="A41" s="16" t="s">
        <v>310</v>
      </c>
      <c r="B41" s="4">
        <v>220800</v>
      </c>
      <c r="C41" s="4">
        <v>1561200</v>
      </c>
      <c r="D41" s="4">
        <v>-1340400</v>
      </c>
      <c r="E41" s="4">
        <v>-40151850000</v>
      </c>
      <c r="F41" s="4">
        <f t="shared" si="7"/>
        <v>328743185854</v>
      </c>
      <c r="G41" s="4">
        <v>103600</v>
      </c>
      <c r="H41" s="4">
        <v>110000</v>
      </c>
      <c r="I41" s="4">
        <v>-6400</v>
      </c>
      <c r="J41" s="4">
        <v>-190640000</v>
      </c>
      <c r="K41" s="4">
        <f t="shared" si="8"/>
        <v>8363735000</v>
      </c>
      <c r="L41" s="4">
        <v>1957</v>
      </c>
      <c r="M41" s="4">
        <v>2381</v>
      </c>
      <c r="N41" s="4">
        <v>209</v>
      </c>
      <c r="O41" s="4">
        <v>297</v>
      </c>
      <c r="P41" s="4">
        <v>2866100</v>
      </c>
      <c r="Q41" s="4">
        <v>3956700</v>
      </c>
      <c r="R41" s="5">
        <v>3.4000000000000002E-3</v>
      </c>
      <c r="S41" s="4">
        <v>7904500</v>
      </c>
      <c r="T41" s="4">
        <f t="shared" si="9"/>
        <v>11681280</v>
      </c>
      <c r="U41" s="4">
        <f t="shared" si="10"/>
        <v>5196500</v>
      </c>
      <c r="V41" s="5">
        <v>1.4999999999999999E-2</v>
      </c>
    </row>
    <row r="42" spans="1:22" x14ac:dyDescent="0.2">
      <c r="A42" s="16" t="s">
        <v>309</v>
      </c>
      <c r="B42" s="4">
        <v>276450</v>
      </c>
      <c r="C42" s="4">
        <v>115963</v>
      </c>
      <c r="D42" s="4">
        <v>160487</v>
      </c>
      <c r="E42" s="4">
        <v>4807930000</v>
      </c>
      <c r="F42" s="4">
        <f t="shared" si="7"/>
        <v>368895035854</v>
      </c>
      <c r="G42" s="4">
        <v>0</v>
      </c>
      <c r="H42" s="4">
        <v>0</v>
      </c>
      <c r="I42" s="4">
        <v>0</v>
      </c>
      <c r="J42" s="4">
        <v>-2651400000</v>
      </c>
      <c r="K42" s="4">
        <f t="shared" si="8"/>
        <v>8554375000</v>
      </c>
      <c r="L42" s="4">
        <v>2630</v>
      </c>
      <c r="M42" s="4">
        <v>2442</v>
      </c>
      <c r="N42" s="4">
        <v>286</v>
      </c>
      <c r="O42" s="4">
        <v>233</v>
      </c>
      <c r="P42" s="4">
        <v>4498800</v>
      </c>
      <c r="Q42" s="4">
        <v>3414800</v>
      </c>
      <c r="R42" s="5">
        <v>8.5000000000000006E-3</v>
      </c>
      <c r="S42" s="4">
        <v>9179800</v>
      </c>
      <c r="T42" s="4">
        <f t="shared" si="9"/>
        <v>11320860</v>
      </c>
      <c r="U42" s="4">
        <f t="shared" si="10"/>
        <v>5196500</v>
      </c>
      <c r="V42" s="5">
        <v>2.1499999999999998E-2</v>
      </c>
    </row>
    <row r="43" spans="1:22" x14ac:dyDescent="0.2">
      <c r="A43" s="16" t="s">
        <v>306</v>
      </c>
      <c r="B43" s="4">
        <v>214300</v>
      </c>
      <c r="C43" s="4">
        <v>7400</v>
      </c>
      <c r="D43" s="4">
        <v>206900</v>
      </c>
      <c r="E43" s="4">
        <v>6142470000</v>
      </c>
      <c r="F43" s="4">
        <f t="shared" si="7"/>
        <v>364087105854</v>
      </c>
      <c r="G43" s="4">
        <v>0</v>
      </c>
      <c r="H43" s="4">
        <v>0</v>
      </c>
      <c r="I43" s="4">
        <v>0</v>
      </c>
      <c r="J43" s="4">
        <v>623210000</v>
      </c>
      <c r="K43" s="4">
        <f t="shared" si="8"/>
        <v>11205775000</v>
      </c>
      <c r="L43" s="4">
        <v>1787</v>
      </c>
      <c r="M43" s="4">
        <v>2058</v>
      </c>
      <c r="N43" s="4">
        <v>172</v>
      </c>
      <c r="O43" s="4">
        <v>154</v>
      </c>
      <c r="P43" s="4">
        <v>2802400</v>
      </c>
      <c r="Q43" s="4">
        <v>2328800</v>
      </c>
      <c r="R43" s="5">
        <v>6.8000000000000005E-3</v>
      </c>
      <c r="S43" s="4">
        <v>5196500</v>
      </c>
      <c r="T43" s="4">
        <f t="shared" si="9"/>
        <v>11830110</v>
      </c>
      <c r="U43" s="4">
        <f t="shared" si="10"/>
        <v>5421200</v>
      </c>
      <c r="V43" s="5">
        <v>1.34E-2</v>
      </c>
    </row>
    <row r="44" spans="1:22" x14ac:dyDescent="0.2">
      <c r="A44" s="16" t="s">
        <v>305</v>
      </c>
      <c r="B44" s="4">
        <v>5596400</v>
      </c>
      <c r="C44" s="4">
        <v>393470</v>
      </c>
      <c r="D44" s="4">
        <v>5202930</v>
      </c>
      <c r="E44" s="4">
        <v>154264184341</v>
      </c>
      <c r="F44" s="4">
        <f t="shared" si="7"/>
        <v>357944635854</v>
      </c>
      <c r="G44" s="4">
        <v>0</v>
      </c>
      <c r="H44" s="4">
        <v>0</v>
      </c>
      <c r="I44" s="4">
        <v>0</v>
      </c>
      <c r="J44" s="4">
        <v>-700000</v>
      </c>
      <c r="K44" s="4">
        <f t="shared" si="8"/>
        <v>10582565000</v>
      </c>
      <c r="L44" s="4">
        <v>9672</v>
      </c>
      <c r="M44" s="4">
        <v>7735</v>
      </c>
      <c r="N44" s="4">
        <v>1312</v>
      </c>
      <c r="O44" s="4">
        <v>954</v>
      </c>
      <c r="P44" s="4">
        <v>18963000</v>
      </c>
      <c r="Q44" s="4">
        <v>13565500</v>
      </c>
      <c r="R44" s="5">
        <v>4.4299999999999999E-2</v>
      </c>
      <c r="S44" s="4">
        <v>32627600</v>
      </c>
      <c r="T44" s="4">
        <f t="shared" si="9"/>
        <v>9190330</v>
      </c>
      <c r="U44" s="4">
        <f t="shared" si="10"/>
        <v>5421200</v>
      </c>
      <c r="V44" s="5">
        <v>5.9699999999999996E-2</v>
      </c>
    </row>
    <row r="45" spans="1:22" x14ac:dyDescent="0.2">
      <c r="A45" s="16" t="s">
        <v>304</v>
      </c>
      <c r="B45" s="4">
        <v>58540</v>
      </c>
      <c r="C45" s="4">
        <v>95200</v>
      </c>
      <c r="D45" s="4">
        <v>-36660</v>
      </c>
      <c r="E45" s="4">
        <v>-1034277072</v>
      </c>
      <c r="F45" s="4">
        <f t="shared" ref="F45:F55" si="11">E45+F46</f>
        <v>203680451513</v>
      </c>
      <c r="G45" s="4">
        <v>0</v>
      </c>
      <c r="H45" s="4">
        <v>0</v>
      </c>
      <c r="I45" s="4">
        <v>0</v>
      </c>
      <c r="J45" s="4">
        <v>-188205000</v>
      </c>
      <c r="K45" s="4">
        <f t="shared" ref="K45:K55" si="12">K46+J45</f>
        <v>10583265000</v>
      </c>
      <c r="L45" s="4">
        <v>2200</v>
      </c>
      <c r="M45" s="4">
        <v>1776</v>
      </c>
      <c r="N45" s="4">
        <v>191</v>
      </c>
      <c r="O45" s="4">
        <v>173</v>
      </c>
      <c r="P45" s="4">
        <v>2979700</v>
      </c>
      <c r="Q45" s="4">
        <v>2636900</v>
      </c>
      <c r="R45" s="5">
        <v>9.0000000000000011E-3</v>
      </c>
      <c r="S45" s="4">
        <v>6131800</v>
      </c>
      <c r="T45" s="4">
        <f t="shared" ref="T45:T61" si="13">AVERAGE(S46:S55)</f>
        <v>9657650</v>
      </c>
      <c r="U45" s="4">
        <f t="shared" ref="U45:U55" si="14">MIN(S46:S50)</f>
        <v>3550000</v>
      </c>
      <c r="V45" s="5">
        <v>1.5900000000000001E-2</v>
      </c>
    </row>
    <row r="46" spans="1:22" x14ac:dyDescent="0.2">
      <c r="A46" s="16" t="s">
        <v>303</v>
      </c>
      <c r="B46" s="4">
        <v>2500</v>
      </c>
      <c r="C46" s="4">
        <v>911500</v>
      </c>
      <c r="D46" s="4">
        <v>-909000</v>
      </c>
      <c r="E46" s="4">
        <v>-25718530000</v>
      </c>
      <c r="F46" s="4">
        <f t="shared" si="11"/>
        <v>204714728585</v>
      </c>
      <c r="G46" s="4">
        <v>0</v>
      </c>
      <c r="H46" s="4">
        <v>0</v>
      </c>
      <c r="I46" s="4">
        <v>0</v>
      </c>
      <c r="J46" s="4">
        <v>-176225000</v>
      </c>
      <c r="K46" s="4">
        <f t="shared" si="12"/>
        <v>10771470000</v>
      </c>
      <c r="L46" s="4">
        <v>2969</v>
      </c>
      <c r="M46" s="4">
        <v>4104</v>
      </c>
      <c r="N46" s="4">
        <v>323</v>
      </c>
      <c r="O46" s="4">
        <v>436</v>
      </c>
      <c r="P46" s="4">
        <v>5261800</v>
      </c>
      <c r="Q46" s="4">
        <v>6423500</v>
      </c>
      <c r="R46" s="5">
        <v>-1.6E-2</v>
      </c>
      <c r="S46" s="4">
        <v>12984000</v>
      </c>
      <c r="T46" s="4">
        <f t="shared" si="13"/>
        <v>9173329</v>
      </c>
      <c r="U46" s="4">
        <f t="shared" si="14"/>
        <v>3550000</v>
      </c>
      <c r="V46" s="5">
        <v>2.2700000000000001E-2</v>
      </c>
    </row>
    <row r="47" spans="1:22" x14ac:dyDescent="0.2">
      <c r="A47" s="16" t="s">
        <v>299</v>
      </c>
      <c r="B47" s="4">
        <v>2019800</v>
      </c>
      <c r="C47" s="4">
        <v>195700</v>
      </c>
      <c r="D47" s="4">
        <v>1824100</v>
      </c>
      <c r="E47" s="4">
        <v>51065965877</v>
      </c>
      <c r="F47" s="4">
        <f t="shared" si="11"/>
        <v>230433258585</v>
      </c>
      <c r="G47" s="4">
        <v>0</v>
      </c>
      <c r="H47" s="4">
        <v>0</v>
      </c>
      <c r="I47" s="4">
        <v>0</v>
      </c>
      <c r="J47" s="4">
        <v>-176225000</v>
      </c>
      <c r="K47" s="4">
        <f t="shared" si="12"/>
        <v>10947695000</v>
      </c>
      <c r="L47" s="4">
        <v>2813</v>
      </c>
      <c r="M47" s="4">
        <v>3573</v>
      </c>
      <c r="N47" s="4">
        <v>224</v>
      </c>
      <c r="O47" s="4">
        <v>331</v>
      </c>
      <c r="P47" s="4">
        <v>3977600</v>
      </c>
      <c r="Q47" s="4">
        <v>5161000</v>
      </c>
      <c r="R47" s="5">
        <v>8.8999999999999999E-3</v>
      </c>
      <c r="S47" s="4">
        <v>11341000</v>
      </c>
      <c r="T47" s="4">
        <f t="shared" si="13"/>
        <v>8595144.4000000004</v>
      </c>
      <c r="U47" s="4">
        <f t="shared" si="14"/>
        <v>3550000</v>
      </c>
      <c r="V47" s="5">
        <v>2.64E-2</v>
      </c>
    </row>
    <row r="48" spans="1:22" x14ac:dyDescent="0.2">
      <c r="A48" s="16" t="s">
        <v>298</v>
      </c>
      <c r="B48" s="4">
        <v>7100</v>
      </c>
      <c r="C48" s="4">
        <v>101100</v>
      </c>
      <c r="D48" s="4">
        <v>-94000</v>
      </c>
      <c r="E48" s="4">
        <v>-2677890000</v>
      </c>
      <c r="F48" s="4">
        <f t="shared" si="11"/>
        <v>179367292708</v>
      </c>
      <c r="G48" s="4">
        <v>0</v>
      </c>
      <c r="H48" s="4">
        <v>0</v>
      </c>
      <c r="I48" s="4">
        <v>0</v>
      </c>
      <c r="J48" s="4">
        <v>-795900000</v>
      </c>
      <c r="K48" s="4">
        <f t="shared" si="12"/>
        <v>11123920000</v>
      </c>
      <c r="L48" s="4">
        <v>1367</v>
      </c>
      <c r="M48" s="4">
        <v>2261</v>
      </c>
      <c r="N48" s="4">
        <v>84</v>
      </c>
      <c r="O48" s="4">
        <v>165</v>
      </c>
      <c r="P48" s="4">
        <v>1510600</v>
      </c>
      <c r="Q48" s="4">
        <v>3065800</v>
      </c>
      <c r="R48" s="5">
        <v>-1.06E-2</v>
      </c>
      <c r="S48" s="4">
        <v>5421200</v>
      </c>
      <c r="T48" s="4">
        <f t="shared" si="13"/>
        <v>8732209</v>
      </c>
      <c r="U48" s="4">
        <f t="shared" si="14"/>
        <v>3550000</v>
      </c>
      <c r="V48" s="5">
        <v>1.7500000000000002E-2</v>
      </c>
    </row>
    <row r="49" spans="1:22" x14ac:dyDescent="0.2">
      <c r="A49" s="16" t="s">
        <v>286</v>
      </c>
      <c r="B49" s="4">
        <v>869800</v>
      </c>
      <c r="C49" s="4">
        <v>70650</v>
      </c>
      <c r="D49" s="4">
        <v>799150</v>
      </c>
      <c r="E49" s="4">
        <v>22741640000</v>
      </c>
      <c r="F49" s="4">
        <f t="shared" si="11"/>
        <v>182045182708</v>
      </c>
      <c r="G49" s="4">
        <v>0</v>
      </c>
      <c r="H49" s="4">
        <v>0</v>
      </c>
      <c r="I49" s="4">
        <v>0</v>
      </c>
      <c r="J49" s="4">
        <v>157535000</v>
      </c>
      <c r="K49" s="4">
        <f t="shared" si="12"/>
        <v>11919820000</v>
      </c>
      <c r="L49" s="4">
        <v>8155</v>
      </c>
      <c r="M49" s="4">
        <v>4876</v>
      </c>
      <c r="N49" s="4">
        <v>1126</v>
      </c>
      <c r="O49" s="4">
        <v>575</v>
      </c>
      <c r="P49" s="4">
        <v>15417200</v>
      </c>
      <c r="Q49" s="4">
        <v>8508700</v>
      </c>
      <c r="R49" s="5">
        <v>2.8900000000000002E-2</v>
      </c>
      <c r="S49" s="4">
        <v>24481000</v>
      </c>
      <c r="T49" s="4">
        <f t="shared" si="13"/>
        <v>7573131.7999999998</v>
      </c>
      <c r="U49" s="4">
        <f t="shared" si="14"/>
        <v>3550000</v>
      </c>
      <c r="V49" s="5">
        <v>3.32E-2</v>
      </c>
    </row>
    <row r="50" spans="1:22" x14ac:dyDescent="0.2">
      <c r="A50" s="16" t="s">
        <v>285</v>
      </c>
      <c r="B50" s="4">
        <v>57800</v>
      </c>
      <c r="C50" s="4">
        <v>38300</v>
      </c>
      <c r="D50" s="4">
        <v>19500</v>
      </c>
      <c r="E50" s="4">
        <v>540690000</v>
      </c>
      <c r="F50" s="4">
        <f t="shared" si="11"/>
        <v>159303542708</v>
      </c>
      <c r="K50" s="4">
        <f t="shared" si="12"/>
        <v>11762285000</v>
      </c>
      <c r="L50" s="4">
        <v>1191</v>
      </c>
      <c r="M50" s="4">
        <v>1234</v>
      </c>
      <c r="N50" s="4">
        <v>112</v>
      </c>
      <c r="O50" s="4">
        <v>108</v>
      </c>
      <c r="P50" s="4">
        <v>1625800</v>
      </c>
      <c r="Q50" s="4">
        <v>1677100</v>
      </c>
      <c r="R50" s="5">
        <v>3.7000000000000002E-3</v>
      </c>
      <c r="S50" s="4">
        <v>3550000</v>
      </c>
      <c r="T50" s="4">
        <f t="shared" si="13"/>
        <v>8006586.5999999996</v>
      </c>
      <c r="U50" s="4">
        <f t="shared" si="14"/>
        <v>5575600</v>
      </c>
      <c r="V50" s="5">
        <v>1.26E-2</v>
      </c>
    </row>
    <row r="51" spans="1:22" x14ac:dyDescent="0.2">
      <c r="A51" s="16" t="s">
        <v>284</v>
      </c>
      <c r="B51" s="4">
        <v>52304</v>
      </c>
      <c r="C51" s="4">
        <v>2800</v>
      </c>
      <c r="D51" s="4">
        <v>49504</v>
      </c>
      <c r="E51" s="4">
        <v>1373950000</v>
      </c>
      <c r="F51" s="4">
        <f t="shared" si="11"/>
        <v>158762852708</v>
      </c>
      <c r="G51" s="4">
        <v>0</v>
      </c>
      <c r="H51" s="4">
        <v>0</v>
      </c>
      <c r="I51" s="4">
        <v>0</v>
      </c>
      <c r="J51" s="4">
        <v>-77630000</v>
      </c>
      <c r="K51" s="4">
        <f t="shared" si="12"/>
        <v>11762285000</v>
      </c>
      <c r="L51" s="4">
        <v>1753</v>
      </c>
      <c r="M51" s="4">
        <v>2347</v>
      </c>
      <c r="N51" s="4">
        <v>143</v>
      </c>
      <c r="O51" s="4">
        <v>187</v>
      </c>
      <c r="P51" s="4">
        <v>2286000</v>
      </c>
      <c r="Q51" s="4">
        <v>2947400</v>
      </c>
      <c r="R51" s="5">
        <v>-7.1999999999999998E-3</v>
      </c>
      <c r="S51" s="4">
        <v>5899900</v>
      </c>
      <c r="T51" s="4">
        <f t="shared" si="13"/>
        <v>8862222.3000000007</v>
      </c>
      <c r="U51" s="4">
        <f t="shared" si="14"/>
        <v>5575600</v>
      </c>
      <c r="V51" s="5">
        <v>1.78E-2</v>
      </c>
    </row>
    <row r="52" spans="1:22" x14ac:dyDescent="0.2">
      <c r="A52" s="16" t="s">
        <v>283</v>
      </c>
      <c r="B52" s="4">
        <v>10305</v>
      </c>
      <c r="C52" s="4">
        <v>152900</v>
      </c>
      <c r="D52" s="4">
        <v>-142595</v>
      </c>
      <c r="E52" s="4">
        <v>-3978950000</v>
      </c>
      <c r="F52" s="4">
        <f t="shared" si="11"/>
        <v>157388902708</v>
      </c>
      <c r="G52" s="4">
        <v>0</v>
      </c>
      <c r="H52" s="4">
        <v>0</v>
      </c>
      <c r="I52" s="4">
        <v>0</v>
      </c>
      <c r="J52" s="4">
        <v>-58485000</v>
      </c>
      <c r="K52" s="4">
        <f t="shared" si="12"/>
        <v>11839915000</v>
      </c>
      <c r="L52" s="4">
        <v>1542</v>
      </c>
      <c r="M52" s="4">
        <v>2214</v>
      </c>
      <c r="N52" s="4">
        <v>126</v>
      </c>
      <c r="O52" s="4">
        <v>195</v>
      </c>
      <c r="P52" s="4">
        <v>1935400</v>
      </c>
      <c r="Q52" s="4">
        <v>3302600</v>
      </c>
      <c r="R52" s="5">
        <v>-7.0999999999999995E-3</v>
      </c>
      <c r="S52" s="4">
        <v>5575600</v>
      </c>
      <c r="T52" s="4">
        <f t="shared" si="13"/>
        <v>9968532.3000000007</v>
      </c>
      <c r="U52" s="4">
        <f t="shared" si="14"/>
        <v>5559154</v>
      </c>
      <c r="V52" s="5">
        <v>1.95E-2</v>
      </c>
    </row>
    <row r="53" spans="1:22" x14ac:dyDescent="0.2">
      <c r="A53" s="16" t="s">
        <v>282</v>
      </c>
      <c r="B53" s="4">
        <v>99100</v>
      </c>
      <c r="C53" s="4">
        <v>103300</v>
      </c>
      <c r="D53" s="4">
        <v>-4200</v>
      </c>
      <c r="E53" s="4">
        <v>-116073013</v>
      </c>
      <c r="F53" s="4">
        <f t="shared" si="11"/>
        <v>161367852708</v>
      </c>
      <c r="G53" s="4">
        <v>81200</v>
      </c>
      <c r="H53" s="4">
        <v>30000</v>
      </c>
      <c r="I53" s="4">
        <v>51200</v>
      </c>
      <c r="J53" s="4">
        <v>1419545000</v>
      </c>
      <c r="K53" s="4">
        <f t="shared" si="12"/>
        <v>11898400000</v>
      </c>
      <c r="L53" s="4">
        <v>3306</v>
      </c>
      <c r="M53" s="4">
        <v>2846</v>
      </c>
      <c r="N53" s="4">
        <v>317</v>
      </c>
      <c r="O53" s="4">
        <v>279</v>
      </c>
      <c r="P53" s="4">
        <v>5312700</v>
      </c>
      <c r="Q53" s="4">
        <v>4341500</v>
      </c>
      <c r="R53" s="5">
        <v>1.4499999999999999E-2</v>
      </c>
      <c r="S53" s="4">
        <v>10289000</v>
      </c>
      <c r="T53" s="4">
        <f t="shared" si="13"/>
        <v>10523703.199999999</v>
      </c>
      <c r="U53" s="4">
        <f t="shared" si="14"/>
        <v>5559154</v>
      </c>
      <c r="V53" s="5">
        <v>3.0299999999999997E-2</v>
      </c>
    </row>
    <row r="54" spans="1:22" x14ac:dyDescent="0.2">
      <c r="A54" s="16" t="s">
        <v>281</v>
      </c>
      <c r="B54" s="4">
        <v>431100</v>
      </c>
      <c r="C54" s="4">
        <v>82100</v>
      </c>
      <c r="D54" s="4">
        <v>349000</v>
      </c>
      <c r="E54" s="4">
        <v>9730240000</v>
      </c>
      <c r="F54" s="4">
        <f t="shared" si="11"/>
        <v>161483925721</v>
      </c>
      <c r="K54" s="4">
        <f t="shared" si="12"/>
        <v>10478855000</v>
      </c>
      <c r="L54" s="4">
        <v>1789</v>
      </c>
      <c r="M54" s="4">
        <v>2386</v>
      </c>
      <c r="N54" s="4">
        <v>167</v>
      </c>
      <c r="O54" s="4">
        <v>185</v>
      </c>
      <c r="P54" s="4">
        <v>2459300</v>
      </c>
      <c r="Q54" s="4">
        <v>3021500</v>
      </c>
      <c r="R54" s="5">
        <v>-1.26E-2</v>
      </c>
      <c r="S54" s="4">
        <v>6229800</v>
      </c>
      <c r="T54" s="4">
        <f t="shared" si="13"/>
        <v>10788526.699999999</v>
      </c>
      <c r="U54" s="4">
        <f t="shared" si="14"/>
        <v>5559154</v>
      </c>
      <c r="V54" s="5">
        <v>2.4799999999999999E-2</v>
      </c>
    </row>
    <row r="55" spans="1:22" x14ac:dyDescent="0.2">
      <c r="A55" s="16" t="s">
        <v>280</v>
      </c>
      <c r="B55" s="4">
        <v>213072</v>
      </c>
      <c r="C55" s="4">
        <v>127800</v>
      </c>
      <c r="D55" s="4">
        <v>85272</v>
      </c>
      <c r="E55" s="4">
        <v>2400400000</v>
      </c>
      <c r="F55" s="4">
        <f t="shared" si="11"/>
        <v>151753685721</v>
      </c>
      <c r="G55" s="4">
        <v>0</v>
      </c>
      <c r="H55" s="4">
        <v>0</v>
      </c>
      <c r="I55" s="4">
        <v>0</v>
      </c>
      <c r="J55" s="4">
        <v>-52800000</v>
      </c>
      <c r="K55" s="4">
        <f t="shared" si="12"/>
        <v>10478855000</v>
      </c>
      <c r="L55" s="4">
        <v>4137</v>
      </c>
      <c r="M55" s="4">
        <v>2660</v>
      </c>
      <c r="N55" s="4">
        <v>411</v>
      </c>
      <c r="O55" s="4">
        <v>263</v>
      </c>
      <c r="P55" s="4">
        <v>6651700</v>
      </c>
      <c r="Q55" s="4">
        <v>3716000</v>
      </c>
      <c r="R55" s="5">
        <v>1.2699999999999999E-2</v>
      </c>
      <c r="S55" s="4">
        <v>10805000</v>
      </c>
      <c r="T55" s="4">
        <f t="shared" si="13"/>
        <v>10992005.9</v>
      </c>
      <c r="U55" s="4">
        <f t="shared" si="14"/>
        <v>5559154</v>
      </c>
      <c r="V55" s="5">
        <v>2.6499999999999999E-2</v>
      </c>
    </row>
    <row r="56" spans="1:22" x14ac:dyDescent="0.2">
      <c r="A56" s="16" t="s">
        <v>279</v>
      </c>
      <c r="B56" s="4">
        <v>24000</v>
      </c>
      <c r="C56" s="4">
        <v>40100</v>
      </c>
      <c r="D56" s="4">
        <v>-16100</v>
      </c>
      <c r="E56" s="4">
        <v>-455630000</v>
      </c>
      <c r="F56" s="4">
        <f t="shared" ref="F56:F130" si="15">E56+F57</f>
        <v>149353285721</v>
      </c>
      <c r="G56" s="4">
        <v>0</v>
      </c>
      <c r="H56" s="4">
        <v>0</v>
      </c>
      <c r="I56" s="4">
        <v>0</v>
      </c>
      <c r="J56" s="4">
        <v>-214585000</v>
      </c>
      <c r="K56" s="4">
        <f t="shared" ref="K56:K76" si="16">K57+J56</f>
        <v>10531655000</v>
      </c>
      <c r="L56" s="4">
        <v>2318</v>
      </c>
      <c r="M56" s="4">
        <v>2778</v>
      </c>
      <c r="N56" s="4">
        <v>238</v>
      </c>
      <c r="O56" s="4">
        <v>289</v>
      </c>
      <c r="P56" s="4">
        <v>3518500</v>
      </c>
      <c r="Q56" s="4">
        <v>4357100</v>
      </c>
      <c r="R56" s="5">
        <v>-1.8E-3</v>
      </c>
      <c r="S56" s="4">
        <v>8140790</v>
      </c>
      <c r="T56" s="4">
        <f t="shared" si="13"/>
        <v>10911357.699999999</v>
      </c>
      <c r="U56" s="4">
        <f t="shared" ref="U56:U123" si="17">MIN(S57:S61)</f>
        <v>5559154</v>
      </c>
      <c r="V56" s="5">
        <v>2.1400000000000002E-2</v>
      </c>
    </row>
    <row r="57" spans="1:22" x14ac:dyDescent="0.2">
      <c r="A57" s="16" t="s">
        <v>278</v>
      </c>
      <c r="B57" s="4">
        <v>400</v>
      </c>
      <c r="C57" s="4">
        <v>0</v>
      </c>
      <c r="D57" s="4">
        <v>400</v>
      </c>
      <c r="E57" s="4">
        <v>10680000</v>
      </c>
      <c r="F57" s="4">
        <f t="shared" si="15"/>
        <v>149808915721</v>
      </c>
      <c r="K57" s="4">
        <f t="shared" si="16"/>
        <v>10746240000</v>
      </c>
      <c r="L57" s="4">
        <v>2305</v>
      </c>
      <c r="M57" s="4">
        <v>1661</v>
      </c>
      <c r="N57" s="4">
        <v>165</v>
      </c>
      <c r="O57" s="4">
        <v>109</v>
      </c>
      <c r="P57" s="4">
        <v>2759200</v>
      </c>
      <c r="Q57" s="4">
        <v>2026300</v>
      </c>
      <c r="R57" s="5">
        <v>2.41E-2</v>
      </c>
      <c r="S57" s="4">
        <v>5559154</v>
      </c>
      <c r="T57" s="4">
        <f t="shared" si="13"/>
        <v>11351316.6</v>
      </c>
      <c r="U57" s="4">
        <f t="shared" si="17"/>
        <v>6791846</v>
      </c>
      <c r="V57" s="5">
        <v>3.7999999999999999E-2</v>
      </c>
    </row>
    <row r="58" spans="1:22" x14ac:dyDescent="0.2">
      <c r="A58" s="16" t="s">
        <v>275</v>
      </c>
      <c r="B58" s="4">
        <v>2000</v>
      </c>
      <c r="C58" s="4">
        <v>1000</v>
      </c>
      <c r="D58" s="4">
        <v>1000</v>
      </c>
      <c r="E58" s="4">
        <v>26980000</v>
      </c>
      <c r="F58" s="4">
        <f t="shared" si="15"/>
        <v>149798235721</v>
      </c>
      <c r="K58" s="4">
        <f t="shared" si="16"/>
        <v>10746240000</v>
      </c>
      <c r="L58" s="4">
        <v>1288</v>
      </c>
      <c r="M58" s="4">
        <v>2600</v>
      </c>
      <c r="N58" s="4">
        <v>139</v>
      </c>
      <c r="O58" s="4">
        <v>228</v>
      </c>
      <c r="P58" s="4">
        <v>1923000</v>
      </c>
      <c r="Q58" s="4">
        <v>3446400</v>
      </c>
      <c r="R58" s="5">
        <v>-2.1700000000000001E-2</v>
      </c>
      <c r="S58" s="4">
        <v>6791846</v>
      </c>
      <c r="T58" s="4">
        <f t="shared" si="13"/>
        <v>11456853.800000001</v>
      </c>
      <c r="U58" s="4">
        <f t="shared" si="17"/>
        <v>7884548</v>
      </c>
      <c r="V58" s="5">
        <v>2.8799999999999999E-2</v>
      </c>
    </row>
    <row r="59" spans="1:22" x14ac:dyDescent="0.2">
      <c r="A59" s="16" t="s">
        <v>274</v>
      </c>
      <c r="B59" s="4">
        <v>40750</v>
      </c>
      <c r="C59" s="4">
        <v>420600</v>
      </c>
      <c r="D59" s="4">
        <v>-379850</v>
      </c>
      <c r="E59" s="4">
        <v>-10385750000</v>
      </c>
      <c r="F59" s="4">
        <f t="shared" si="15"/>
        <v>149771255721</v>
      </c>
      <c r="G59" s="4">
        <v>0</v>
      </c>
      <c r="H59" s="4">
        <v>0</v>
      </c>
      <c r="I59" s="4">
        <v>0</v>
      </c>
      <c r="J59" s="4">
        <v>-19180000</v>
      </c>
      <c r="K59" s="4">
        <f t="shared" si="16"/>
        <v>10746240000</v>
      </c>
      <c r="L59" s="4">
        <v>3086</v>
      </c>
      <c r="M59" s="4">
        <v>4113</v>
      </c>
      <c r="N59" s="4">
        <v>364</v>
      </c>
      <c r="O59" s="4">
        <v>451</v>
      </c>
      <c r="P59" s="4">
        <v>4913800</v>
      </c>
      <c r="Q59" s="4">
        <v>6982700</v>
      </c>
      <c r="R59" s="5">
        <v>-7.0999999999999995E-3</v>
      </c>
      <c r="S59" s="4">
        <v>12890228</v>
      </c>
      <c r="T59" s="4">
        <f t="shared" si="13"/>
        <v>11104971.800000001</v>
      </c>
      <c r="U59" s="4">
        <f t="shared" si="17"/>
        <v>7884548</v>
      </c>
      <c r="V59" s="5">
        <v>2.35E-2</v>
      </c>
    </row>
    <row r="60" spans="1:22" x14ac:dyDescent="0.2">
      <c r="A60" s="16" t="s">
        <v>273</v>
      </c>
      <c r="B60" s="4">
        <v>4800</v>
      </c>
      <c r="C60" s="4">
        <v>371500</v>
      </c>
      <c r="D60" s="4">
        <v>-366700</v>
      </c>
      <c r="E60" s="4">
        <v>-10152270000</v>
      </c>
      <c r="F60" s="4">
        <f t="shared" si="15"/>
        <v>160157005721</v>
      </c>
      <c r="K60" s="4">
        <f t="shared" si="16"/>
        <v>10765420000</v>
      </c>
      <c r="L60" s="4">
        <v>2047</v>
      </c>
      <c r="M60" s="4">
        <v>3343</v>
      </c>
      <c r="N60" s="4">
        <v>146</v>
      </c>
      <c r="O60" s="4">
        <v>333</v>
      </c>
      <c r="P60" s="4">
        <v>2461000</v>
      </c>
      <c r="Q60" s="4">
        <v>4943400</v>
      </c>
      <c r="R60" s="5">
        <v>-7.0999999999999995E-3</v>
      </c>
      <c r="S60" s="4">
        <v>7884548</v>
      </c>
      <c r="T60" s="4">
        <f t="shared" si="13"/>
        <v>11158428.9</v>
      </c>
      <c r="U60" s="4">
        <f t="shared" si="17"/>
        <v>8878035</v>
      </c>
      <c r="V60" s="5">
        <v>2.1400000000000002E-2</v>
      </c>
    </row>
    <row r="61" spans="1:22" x14ac:dyDescent="0.2">
      <c r="A61" s="16" t="s">
        <v>268</v>
      </c>
      <c r="B61" s="4">
        <v>46915</v>
      </c>
      <c r="C61" s="4">
        <v>598600</v>
      </c>
      <c r="D61" s="4">
        <v>-551685</v>
      </c>
      <c r="E61" s="4">
        <v>-15459700000</v>
      </c>
      <c r="F61" s="4">
        <f t="shared" si="15"/>
        <v>170309275721</v>
      </c>
      <c r="K61" s="4">
        <f t="shared" si="16"/>
        <v>10765420000</v>
      </c>
      <c r="L61" s="4">
        <v>2703</v>
      </c>
      <c r="M61" s="4">
        <v>5337</v>
      </c>
      <c r="N61" s="4">
        <v>315</v>
      </c>
      <c r="O61" s="4">
        <v>595</v>
      </c>
      <c r="P61" s="4">
        <v>4357100</v>
      </c>
      <c r="Q61" s="4">
        <v>9126600</v>
      </c>
      <c r="R61" s="5">
        <v>-2.0899999999999998E-2</v>
      </c>
      <c r="S61" s="4">
        <v>14456257</v>
      </c>
      <c r="T61" s="4">
        <f t="shared" si="13"/>
        <v>10414987.199999999</v>
      </c>
      <c r="U61" s="4">
        <f t="shared" si="17"/>
        <v>7334308</v>
      </c>
      <c r="V61" s="5">
        <v>3.1600000000000003E-2</v>
      </c>
    </row>
    <row r="62" spans="1:22" x14ac:dyDescent="0.2">
      <c r="A62" s="16" t="s">
        <v>266</v>
      </c>
      <c r="B62" s="4">
        <v>180200</v>
      </c>
      <c r="C62" s="4">
        <v>696900</v>
      </c>
      <c r="D62" s="4">
        <v>-516700</v>
      </c>
      <c r="E62" s="4">
        <v>-14784620000</v>
      </c>
      <c r="F62" s="4">
        <f t="shared" si="15"/>
        <v>185768975721</v>
      </c>
      <c r="K62" s="4">
        <f t="shared" si="16"/>
        <v>10765420000</v>
      </c>
      <c r="L62" s="4">
        <v>4243</v>
      </c>
      <c r="M62" s="4">
        <v>4300</v>
      </c>
      <c r="N62" s="4">
        <v>526</v>
      </c>
      <c r="O62" s="4">
        <v>633</v>
      </c>
      <c r="P62" s="4">
        <v>8449900</v>
      </c>
      <c r="Q62" s="4">
        <v>8102900</v>
      </c>
      <c r="R62" s="5">
        <v>1.6E-2</v>
      </c>
      <c r="S62" s="4">
        <v>16638700</v>
      </c>
      <c r="T62" s="4">
        <f t="shared" ref="T62:T115" si="18">AVERAGE(S63:S72)</f>
        <v>10048117.199999999</v>
      </c>
      <c r="U62" s="4">
        <f t="shared" si="17"/>
        <v>7334308</v>
      </c>
      <c r="V62" s="5">
        <v>2.7699999999999999E-2</v>
      </c>
    </row>
    <row r="63" spans="1:22" x14ac:dyDescent="0.2">
      <c r="A63" s="16" t="s">
        <v>265</v>
      </c>
      <c r="B63" s="4">
        <v>493100</v>
      </c>
      <c r="C63" s="4">
        <v>1046700</v>
      </c>
      <c r="D63" s="4">
        <v>-553600</v>
      </c>
      <c r="E63" s="4">
        <v>-15524750000</v>
      </c>
      <c r="F63" s="4">
        <f t="shared" si="15"/>
        <v>200553595721</v>
      </c>
      <c r="K63" s="4">
        <f t="shared" si="16"/>
        <v>10765420000</v>
      </c>
      <c r="L63" s="4">
        <v>4650</v>
      </c>
      <c r="M63" s="4">
        <v>4339</v>
      </c>
      <c r="N63" s="4">
        <v>521</v>
      </c>
      <c r="O63" s="4">
        <v>457</v>
      </c>
      <c r="P63" s="4">
        <v>7744600</v>
      </c>
      <c r="Q63" s="4">
        <v>7355000</v>
      </c>
      <c r="R63" s="5">
        <v>0.02</v>
      </c>
      <c r="S63" s="4">
        <v>15840709</v>
      </c>
      <c r="T63" s="4">
        <f t="shared" si="18"/>
        <v>9311261.1999999993</v>
      </c>
      <c r="U63" s="4">
        <f t="shared" si="17"/>
        <v>7334308</v>
      </c>
      <c r="V63" s="5">
        <v>2.98E-2</v>
      </c>
    </row>
    <row r="64" spans="1:22" x14ac:dyDescent="0.2">
      <c r="A64" s="16" t="s">
        <v>247</v>
      </c>
      <c r="B64" s="4">
        <v>21400</v>
      </c>
      <c r="C64" s="4">
        <v>5800</v>
      </c>
      <c r="D64" s="4">
        <v>15600</v>
      </c>
      <c r="E64" s="4">
        <v>429240000</v>
      </c>
      <c r="F64" s="4">
        <f t="shared" si="15"/>
        <v>216078345721</v>
      </c>
      <c r="K64" s="4">
        <f t="shared" si="16"/>
        <v>10765420000</v>
      </c>
      <c r="L64" s="4">
        <v>2097</v>
      </c>
      <c r="M64" s="4">
        <v>2605</v>
      </c>
      <c r="N64" s="4">
        <v>228</v>
      </c>
      <c r="O64" s="4">
        <v>276</v>
      </c>
      <c r="P64" s="4">
        <v>3536200</v>
      </c>
      <c r="Q64" s="4">
        <v>4640700</v>
      </c>
      <c r="R64" s="5">
        <v>3.7000000000000002E-3</v>
      </c>
      <c r="S64" s="4">
        <v>8878035</v>
      </c>
      <c r="T64" s="4">
        <f t="shared" si="18"/>
        <v>8939017.8000000007</v>
      </c>
      <c r="U64" s="4">
        <f t="shared" si="17"/>
        <v>7334308</v>
      </c>
      <c r="V64" s="5">
        <v>1.7899999999999999E-2</v>
      </c>
    </row>
    <row r="65" spans="1:22" x14ac:dyDescent="0.2">
      <c r="A65" s="16" t="s">
        <v>239</v>
      </c>
      <c r="B65" s="4">
        <v>85900</v>
      </c>
      <c r="C65" s="4">
        <v>24400</v>
      </c>
      <c r="D65" s="4">
        <v>61500</v>
      </c>
      <c r="E65" s="4">
        <v>1720440000</v>
      </c>
      <c r="F65" s="4">
        <f t="shared" si="15"/>
        <v>215649105721</v>
      </c>
      <c r="K65" s="4">
        <f t="shared" si="16"/>
        <v>10765420000</v>
      </c>
      <c r="L65" s="4">
        <v>4175</v>
      </c>
      <c r="M65" s="4">
        <v>3935</v>
      </c>
      <c r="N65" s="4">
        <v>412</v>
      </c>
      <c r="O65" s="4">
        <v>404</v>
      </c>
      <c r="P65" s="4">
        <v>6084000</v>
      </c>
      <c r="Q65" s="4">
        <v>6080600</v>
      </c>
      <c r="R65" s="5">
        <v>0</v>
      </c>
      <c r="S65" s="4">
        <v>12839792</v>
      </c>
      <c r="T65" s="4">
        <f t="shared" si="18"/>
        <v>8251925.2999999998</v>
      </c>
      <c r="U65" s="4">
        <f t="shared" si="17"/>
        <v>7334308</v>
      </c>
      <c r="V65" s="5">
        <v>3.0200000000000001E-2</v>
      </c>
    </row>
    <row r="66" spans="1:22" x14ac:dyDescent="0.2">
      <c r="A66" s="16" t="s">
        <v>238</v>
      </c>
      <c r="B66" s="4">
        <v>71700</v>
      </c>
      <c r="C66" s="4">
        <v>57100</v>
      </c>
      <c r="D66" s="4">
        <v>14600</v>
      </c>
      <c r="E66" s="4">
        <v>421430000</v>
      </c>
      <c r="F66" s="4">
        <f t="shared" si="15"/>
        <v>213928665721</v>
      </c>
      <c r="K66" s="4">
        <f t="shared" si="16"/>
        <v>10765420000</v>
      </c>
      <c r="L66" s="4">
        <v>2934</v>
      </c>
      <c r="M66" s="4">
        <v>2240</v>
      </c>
      <c r="N66" s="4">
        <v>252</v>
      </c>
      <c r="O66" s="4">
        <v>186</v>
      </c>
      <c r="P66" s="4">
        <v>3984200</v>
      </c>
      <c r="Q66" s="4">
        <v>3002300</v>
      </c>
      <c r="R66" s="5">
        <v>1.8600000000000002E-2</v>
      </c>
      <c r="S66" s="4">
        <v>7334308</v>
      </c>
      <c r="T66" s="4">
        <f t="shared" si="18"/>
        <v>8698285.4000000004</v>
      </c>
      <c r="U66" s="4">
        <f t="shared" si="17"/>
        <v>7021840</v>
      </c>
      <c r="V66" s="5">
        <v>2.8999999999999998E-2</v>
      </c>
    </row>
    <row r="67" spans="1:22" x14ac:dyDescent="0.2">
      <c r="A67" s="16" t="s">
        <v>237</v>
      </c>
      <c r="B67" s="4">
        <v>17900</v>
      </c>
      <c r="C67" s="4">
        <v>20000</v>
      </c>
      <c r="D67" s="4">
        <v>-2100</v>
      </c>
      <c r="E67" s="4">
        <v>-60060000</v>
      </c>
      <c r="F67" s="4">
        <f t="shared" si="15"/>
        <v>213507235721</v>
      </c>
      <c r="K67" s="4">
        <f t="shared" si="16"/>
        <v>10765420000</v>
      </c>
      <c r="L67" s="4">
        <v>2686</v>
      </c>
      <c r="M67" s="4">
        <v>4680</v>
      </c>
      <c r="N67" s="4">
        <v>183</v>
      </c>
      <c r="O67" s="4">
        <v>357</v>
      </c>
      <c r="P67" s="4">
        <v>3048800</v>
      </c>
      <c r="Q67" s="4">
        <v>5797900</v>
      </c>
      <c r="R67" s="5">
        <v>-3.0499999999999999E-2</v>
      </c>
      <c r="S67" s="4">
        <v>9958743</v>
      </c>
      <c r="T67" s="4">
        <f t="shared" si="18"/>
        <v>8465708.5999999996</v>
      </c>
      <c r="U67" s="4">
        <f t="shared" si="17"/>
        <v>7021840</v>
      </c>
      <c r="V67" s="5">
        <v>3.7499999999999999E-2</v>
      </c>
    </row>
    <row r="68" spans="1:22" x14ac:dyDescent="0.2">
      <c r="A68" s="16" t="s">
        <v>233</v>
      </c>
      <c r="B68" s="4">
        <v>792983</v>
      </c>
      <c r="C68" s="4">
        <v>54900</v>
      </c>
      <c r="D68" s="4">
        <v>738083</v>
      </c>
      <c r="E68" s="4">
        <v>20561640000</v>
      </c>
      <c r="F68" s="4">
        <f t="shared" si="15"/>
        <v>213567295721</v>
      </c>
      <c r="K68" s="4">
        <f t="shared" si="16"/>
        <v>10765420000</v>
      </c>
      <c r="L68" s="4">
        <v>1813</v>
      </c>
      <c r="M68" s="4">
        <v>2433</v>
      </c>
      <c r="N68" s="4">
        <v>187</v>
      </c>
      <c r="O68" s="4">
        <v>215</v>
      </c>
      <c r="P68" s="4">
        <v>439900</v>
      </c>
      <c r="Q68" s="4">
        <v>419300</v>
      </c>
      <c r="R68" s="5">
        <v>5.5000000000000005E-3</v>
      </c>
      <c r="S68" s="4">
        <v>7847218</v>
      </c>
      <c r="T68" s="4">
        <f t="shared" si="18"/>
        <v>9356469.8000000007</v>
      </c>
      <c r="U68" s="4">
        <f t="shared" si="17"/>
        <v>7021840</v>
      </c>
    </row>
    <row r="69" spans="1:22" x14ac:dyDescent="0.2">
      <c r="A69" s="16" t="s">
        <v>232</v>
      </c>
      <c r="B69" s="4">
        <v>322100</v>
      </c>
      <c r="C69" s="4">
        <v>0</v>
      </c>
      <c r="D69" s="4">
        <v>322100</v>
      </c>
      <c r="E69" s="4">
        <v>8941030000</v>
      </c>
      <c r="F69" s="4">
        <f t="shared" si="15"/>
        <v>193005655721</v>
      </c>
      <c r="K69" s="4">
        <f t="shared" si="16"/>
        <v>10765420000</v>
      </c>
      <c r="L69" s="4"/>
      <c r="M69" s="4"/>
      <c r="N69" s="4"/>
      <c r="O69" s="4"/>
      <c r="P69" s="4">
        <v>4251900</v>
      </c>
      <c r="Q69" s="4">
        <v>4742100</v>
      </c>
      <c r="R69" s="5">
        <v>1.9E-3</v>
      </c>
      <c r="S69" s="4">
        <v>9371408</v>
      </c>
      <c r="T69" s="4">
        <f t="shared" si="18"/>
        <v>9636926.1999999993</v>
      </c>
      <c r="U69" s="4">
        <f t="shared" si="17"/>
        <v>5155601</v>
      </c>
    </row>
    <row r="70" spans="1:22" x14ac:dyDescent="0.2">
      <c r="A70" s="16" t="s">
        <v>231</v>
      </c>
      <c r="B70" s="4">
        <v>50900</v>
      </c>
      <c r="C70" s="4">
        <v>45151</v>
      </c>
      <c r="D70" s="4">
        <v>5749</v>
      </c>
      <c r="E70" s="4">
        <v>155650000</v>
      </c>
      <c r="F70" s="4">
        <f t="shared" si="15"/>
        <v>184064625721</v>
      </c>
      <c r="K70" s="4">
        <f t="shared" si="16"/>
        <v>10765420000</v>
      </c>
      <c r="L70" s="4"/>
      <c r="M70" s="4"/>
      <c r="N70" s="4"/>
      <c r="O70" s="4"/>
      <c r="P70" s="4">
        <v>3453700</v>
      </c>
      <c r="Q70" s="4">
        <v>3856700</v>
      </c>
      <c r="R70" s="5">
        <v>-5.3E-3</v>
      </c>
      <c r="S70" s="4">
        <v>8419119</v>
      </c>
      <c r="T70" s="4">
        <f t="shared" si="18"/>
        <v>10375131.800000001</v>
      </c>
      <c r="U70" s="4">
        <f t="shared" si="17"/>
        <v>5155601</v>
      </c>
    </row>
    <row r="71" spans="1:22" x14ac:dyDescent="0.2">
      <c r="A71" s="16" t="s">
        <v>230</v>
      </c>
      <c r="B71" s="4">
        <v>41100</v>
      </c>
      <c r="C71" s="4">
        <v>122000</v>
      </c>
      <c r="D71" s="4">
        <v>-80900</v>
      </c>
      <c r="E71" s="4">
        <v>-2096230000</v>
      </c>
      <c r="F71" s="4">
        <f t="shared" si="15"/>
        <v>183908975721</v>
      </c>
      <c r="K71" s="4">
        <f t="shared" si="16"/>
        <v>10765420000</v>
      </c>
      <c r="L71" s="4"/>
      <c r="M71" s="4"/>
      <c r="N71" s="4"/>
      <c r="O71" s="4"/>
      <c r="P71" s="4">
        <v>3021200</v>
      </c>
      <c r="Q71" s="4">
        <v>3620500</v>
      </c>
      <c r="R71" s="5">
        <v>9.1000000000000004E-3</v>
      </c>
      <c r="S71" s="4">
        <v>7021840</v>
      </c>
      <c r="T71" s="4">
        <f t="shared" si="18"/>
        <v>10959667</v>
      </c>
      <c r="U71" s="4">
        <f t="shared" si="17"/>
        <v>5155601</v>
      </c>
    </row>
    <row r="72" spans="1:22" x14ac:dyDescent="0.2">
      <c r="A72" s="16" t="s">
        <v>229</v>
      </c>
      <c r="B72" s="4">
        <v>26100</v>
      </c>
      <c r="C72" s="4">
        <v>108300</v>
      </c>
      <c r="D72" s="4">
        <v>-82200</v>
      </c>
      <c r="E72" s="4">
        <v>-2267020000</v>
      </c>
      <c r="F72" s="4">
        <f t="shared" si="15"/>
        <v>186005205721</v>
      </c>
      <c r="K72" s="4">
        <f t="shared" si="16"/>
        <v>10765420000</v>
      </c>
      <c r="L72" s="4"/>
      <c r="M72" s="4"/>
      <c r="N72" s="4"/>
      <c r="O72" s="4"/>
      <c r="P72" s="4">
        <v>7895100</v>
      </c>
      <c r="Q72" s="4">
        <v>4138100</v>
      </c>
      <c r="R72" s="5">
        <v>2.7999999999999997E-2</v>
      </c>
      <c r="S72" s="4">
        <v>12970000</v>
      </c>
      <c r="T72" s="4">
        <f t="shared" si="18"/>
        <v>10610370.5</v>
      </c>
      <c r="U72" s="4">
        <f t="shared" si="17"/>
        <v>5155601</v>
      </c>
    </row>
    <row r="73" spans="1:22" x14ac:dyDescent="0.2">
      <c r="A73" s="16" t="s">
        <v>228</v>
      </c>
      <c r="B73" s="4">
        <v>110400</v>
      </c>
      <c r="C73" s="4">
        <v>55600</v>
      </c>
      <c r="D73" s="4">
        <v>54800</v>
      </c>
      <c r="E73" s="4">
        <v>1461420000</v>
      </c>
      <c r="F73" s="4">
        <f t="shared" si="15"/>
        <v>188272225721</v>
      </c>
      <c r="G73" s="4">
        <v>72100</v>
      </c>
      <c r="H73" s="4">
        <v>41000</v>
      </c>
      <c r="I73" s="4">
        <v>31100</v>
      </c>
      <c r="J73" s="4">
        <v>828760000</v>
      </c>
      <c r="K73" s="4">
        <f t="shared" si="16"/>
        <v>10765420000</v>
      </c>
      <c r="L73" s="4"/>
      <c r="M73" s="4"/>
      <c r="N73" s="4"/>
      <c r="O73" s="4"/>
      <c r="P73" s="4">
        <v>4171400</v>
      </c>
      <c r="Q73" s="4">
        <v>3772400</v>
      </c>
      <c r="R73" s="5">
        <v>1.52E-2</v>
      </c>
      <c r="S73" s="4">
        <v>8472149</v>
      </c>
      <c r="T73" s="4">
        <f t="shared" si="18"/>
        <v>11070233.300000001</v>
      </c>
      <c r="U73" s="4">
        <f t="shared" si="17"/>
        <v>5155601</v>
      </c>
      <c r="V73" s="4"/>
    </row>
    <row r="74" spans="1:22" x14ac:dyDescent="0.2">
      <c r="A74" s="16" t="s">
        <v>227</v>
      </c>
      <c r="B74" s="4">
        <v>110200</v>
      </c>
      <c r="C74" s="4">
        <v>168700</v>
      </c>
      <c r="D74" s="4">
        <v>-58500</v>
      </c>
      <c r="E74" s="4">
        <v>-1547620000</v>
      </c>
      <c r="F74" s="4">
        <f t="shared" si="15"/>
        <v>186810805721</v>
      </c>
      <c r="K74" s="4">
        <f t="shared" si="16"/>
        <v>9936660000</v>
      </c>
      <c r="L74" s="4"/>
      <c r="M74" s="4"/>
      <c r="N74" s="4"/>
      <c r="O74" s="4"/>
      <c r="P74" s="4">
        <v>2277400</v>
      </c>
      <c r="Q74" s="4">
        <v>2381300</v>
      </c>
      <c r="R74" s="5">
        <v>0</v>
      </c>
      <c r="S74" s="4">
        <v>5155601</v>
      </c>
      <c r="T74" s="4">
        <f t="shared" si="18"/>
        <v>12757753.800000001</v>
      </c>
      <c r="U74" s="4">
        <f t="shared" si="17"/>
        <v>5968867</v>
      </c>
    </row>
    <row r="75" spans="1:22" x14ac:dyDescent="0.2">
      <c r="A75" s="16" t="s">
        <v>221</v>
      </c>
      <c r="B75" s="4">
        <v>102400</v>
      </c>
      <c r="C75" s="4">
        <v>321603</v>
      </c>
      <c r="D75" s="4">
        <v>-219203</v>
      </c>
      <c r="E75" s="4">
        <v>-5790130000</v>
      </c>
      <c r="F75" s="4">
        <f t="shared" si="15"/>
        <v>188358425721</v>
      </c>
      <c r="K75" s="4">
        <f t="shared" si="16"/>
        <v>9936660000</v>
      </c>
      <c r="L75" s="4"/>
      <c r="M75" s="4"/>
      <c r="N75" s="4"/>
      <c r="O75" s="4"/>
      <c r="P75" s="4">
        <v>3006400</v>
      </c>
      <c r="Q75" s="4">
        <v>2266900</v>
      </c>
      <c r="R75" s="5">
        <v>-3.7000000000000002E-3</v>
      </c>
      <c r="S75" s="4">
        <v>5968867</v>
      </c>
      <c r="T75" s="4">
        <f t="shared" si="18"/>
        <v>13812107.6</v>
      </c>
      <c r="U75" s="4">
        <f t="shared" si="17"/>
        <v>7632975</v>
      </c>
    </row>
    <row r="76" spans="1:22" x14ac:dyDescent="0.2">
      <c r="A76" s="16" t="s">
        <v>212</v>
      </c>
      <c r="B76" s="4">
        <v>125100</v>
      </c>
      <c r="C76" s="4">
        <v>174822</v>
      </c>
      <c r="D76" s="4">
        <v>-49722</v>
      </c>
      <c r="E76" s="4">
        <v>-1341340000</v>
      </c>
      <c r="F76" s="4">
        <f t="shared" si="15"/>
        <v>194148555721</v>
      </c>
      <c r="K76" s="4">
        <f t="shared" si="16"/>
        <v>9936660000</v>
      </c>
      <c r="L76" s="4"/>
      <c r="M76" s="4"/>
      <c r="N76" s="4"/>
      <c r="O76" s="4"/>
      <c r="P76" s="4">
        <v>4413800</v>
      </c>
      <c r="Q76" s="4">
        <v>6165000</v>
      </c>
      <c r="R76" s="5">
        <v>7.7000000000000002E-3</v>
      </c>
      <c r="S76" s="4">
        <v>11797909</v>
      </c>
      <c r="T76" s="4">
        <f t="shared" si="18"/>
        <v>13649992.5</v>
      </c>
      <c r="U76" s="4">
        <f t="shared" si="17"/>
        <v>7632975</v>
      </c>
    </row>
    <row r="77" spans="1:22" x14ac:dyDescent="0.2">
      <c r="A77" s="16" t="s">
        <v>211</v>
      </c>
      <c r="B77" s="4">
        <v>35100</v>
      </c>
      <c r="C77" s="4">
        <v>881422</v>
      </c>
      <c r="D77" s="4">
        <v>-846322</v>
      </c>
      <c r="E77" s="4">
        <v>-22133260000</v>
      </c>
      <c r="F77" s="4">
        <f t="shared" si="15"/>
        <v>195489895721</v>
      </c>
      <c r="K77" s="4">
        <f>K78+J77</f>
        <v>9936660000</v>
      </c>
      <c r="L77" s="4"/>
      <c r="M77" s="4"/>
      <c r="N77" s="4"/>
      <c r="O77" s="4"/>
      <c r="P77" s="4">
        <v>2390300</v>
      </c>
      <c r="Q77" s="4">
        <v>4084500</v>
      </c>
      <c r="R77" s="5">
        <v>0</v>
      </c>
      <c r="S77" s="4">
        <v>7632975</v>
      </c>
      <c r="T77" s="4">
        <f t="shared" si="18"/>
        <v>14538439.300000001</v>
      </c>
      <c r="U77" s="4">
        <f t="shared" si="17"/>
        <v>9477035</v>
      </c>
    </row>
    <row r="78" spans="1:22" x14ac:dyDescent="0.2">
      <c r="A78" s="16" t="s">
        <v>210</v>
      </c>
      <c r="B78" s="4">
        <v>3766500</v>
      </c>
      <c r="C78" s="4">
        <v>4343373</v>
      </c>
      <c r="D78" s="4">
        <v>-576873</v>
      </c>
      <c r="E78" s="4">
        <v>-15092940000</v>
      </c>
      <c r="F78" s="4">
        <f t="shared" si="15"/>
        <v>217623155721</v>
      </c>
      <c r="G78" s="4">
        <v>120000</v>
      </c>
      <c r="H78" s="4">
        <v>0</v>
      </c>
      <c r="I78" s="4">
        <v>120000</v>
      </c>
      <c r="J78" s="4">
        <v>3182000000</v>
      </c>
      <c r="K78" s="4">
        <f>J78+K80</f>
        <v>9936660000</v>
      </c>
      <c r="R78" s="5">
        <v>7.7000000000000002E-3</v>
      </c>
      <c r="S78" s="4">
        <v>16754830</v>
      </c>
      <c r="T78" s="4">
        <f t="shared" si="18"/>
        <v>13819059.199999999</v>
      </c>
      <c r="U78" s="4">
        <f t="shared" si="17"/>
        <v>9477035</v>
      </c>
    </row>
    <row r="79" spans="1:22" x14ac:dyDescent="0.2">
      <c r="A79" s="16" t="s">
        <v>209</v>
      </c>
      <c r="B79" s="4">
        <v>134600</v>
      </c>
      <c r="C79" s="4">
        <v>354900</v>
      </c>
      <c r="D79" s="4">
        <v>-220300</v>
      </c>
      <c r="E79" s="4">
        <v>-5806380000</v>
      </c>
      <c r="F79" s="4">
        <f t="shared" si="15"/>
        <v>232716095721</v>
      </c>
      <c r="L79" s="4"/>
      <c r="M79" s="4"/>
      <c r="N79" s="4"/>
      <c r="O79" s="4"/>
      <c r="P79" s="4">
        <v>3971600</v>
      </c>
      <c r="Q79" s="4">
        <v>6598000</v>
      </c>
      <c r="R79" s="5">
        <v>-9.3999999999999986E-3</v>
      </c>
      <c r="S79" s="4">
        <v>12175972</v>
      </c>
      <c r="T79" s="4">
        <f t="shared" si="18"/>
        <v>13609032</v>
      </c>
      <c r="U79" s="4">
        <f t="shared" si="17"/>
        <v>9477035</v>
      </c>
    </row>
    <row r="80" spans="1:22" x14ac:dyDescent="0.2">
      <c r="A80" s="16" t="s">
        <v>208</v>
      </c>
      <c r="B80" s="4">
        <v>258400</v>
      </c>
      <c r="C80" s="4">
        <v>101272</v>
      </c>
      <c r="D80" s="4">
        <v>157128</v>
      </c>
      <c r="E80" s="4">
        <v>4110280000</v>
      </c>
      <c r="F80" s="4">
        <f t="shared" si="15"/>
        <v>238522475721</v>
      </c>
      <c r="G80" s="4">
        <v>257000</v>
      </c>
      <c r="H80" s="4">
        <v>700</v>
      </c>
      <c r="I80" s="4">
        <v>256300</v>
      </c>
      <c r="J80" s="4">
        <v>6754660000</v>
      </c>
      <c r="K80" s="4">
        <f>J80</f>
        <v>6754660000</v>
      </c>
      <c r="R80" s="5">
        <v>-2.58E-2</v>
      </c>
      <c r="S80" s="4">
        <v>15801175</v>
      </c>
      <c r="T80" s="4">
        <f t="shared" si="18"/>
        <v>12896284.6</v>
      </c>
      <c r="U80" s="4">
        <f t="shared" si="17"/>
        <v>9477035</v>
      </c>
    </row>
    <row r="81" spans="1:21" x14ac:dyDescent="0.2">
      <c r="A81" s="16" t="s">
        <v>207</v>
      </c>
      <c r="B81" s="4">
        <v>30500</v>
      </c>
      <c r="C81" s="4">
        <v>92095</v>
      </c>
      <c r="D81" s="4">
        <v>-61595</v>
      </c>
      <c r="E81" s="4">
        <v>-1691410000</v>
      </c>
      <c r="F81" s="4">
        <f t="shared" si="15"/>
        <v>234412195721</v>
      </c>
      <c r="R81" s="5">
        <v>-2.69E-2</v>
      </c>
      <c r="S81" s="4">
        <v>12867192</v>
      </c>
      <c r="T81" s="4">
        <f t="shared" si="18"/>
        <v>12833165.800000001</v>
      </c>
      <c r="U81" s="4">
        <f t="shared" si="17"/>
        <v>9477035</v>
      </c>
    </row>
    <row r="82" spans="1:21" x14ac:dyDescent="0.2">
      <c r="A82" s="16" t="s">
        <v>206</v>
      </c>
      <c r="B82" s="4">
        <v>56617</v>
      </c>
      <c r="C82" s="4">
        <v>360300</v>
      </c>
      <c r="D82" s="4">
        <v>-303683</v>
      </c>
      <c r="E82" s="4">
        <v>-8502750000</v>
      </c>
      <c r="F82" s="4">
        <f t="shared" si="15"/>
        <v>236103605721</v>
      </c>
      <c r="R82" s="5">
        <v>-3.1300000000000001E-2</v>
      </c>
      <c r="S82" s="4">
        <v>9477035</v>
      </c>
      <c r="T82" s="4">
        <f t="shared" si="18"/>
        <v>12698283.9</v>
      </c>
      <c r="U82" s="4">
        <f t="shared" si="17"/>
        <v>10176758</v>
      </c>
    </row>
    <row r="83" spans="1:21" x14ac:dyDescent="0.2">
      <c r="A83" s="16" t="s">
        <v>205</v>
      </c>
      <c r="B83" s="4">
        <v>303884</v>
      </c>
      <c r="C83" s="4">
        <v>5500</v>
      </c>
      <c r="D83" s="4">
        <v>298384</v>
      </c>
      <c r="E83" s="4">
        <v>8525410000</v>
      </c>
      <c r="F83" s="4">
        <f t="shared" si="15"/>
        <v>244606355721</v>
      </c>
      <c r="R83" s="5">
        <v>1.8E-3</v>
      </c>
      <c r="S83" s="4">
        <v>13070777</v>
      </c>
      <c r="T83" s="4">
        <f t="shared" si="18"/>
        <v>13409457.1</v>
      </c>
      <c r="U83" s="4">
        <f t="shared" si="17"/>
        <v>9561029</v>
      </c>
    </row>
    <row r="84" spans="1:21" x14ac:dyDescent="0.2">
      <c r="A84" s="16" t="s">
        <v>204</v>
      </c>
      <c r="B84" s="4">
        <v>281717</v>
      </c>
      <c r="C84" s="4">
        <v>759500</v>
      </c>
      <c r="D84" s="4">
        <v>-477783</v>
      </c>
      <c r="E84" s="4">
        <v>-13528720000</v>
      </c>
      <c r="F84" s="4">
        <f t="shared" si="15"/>
        <v>236080945721</v>
      </c>
      <c r="R84" s="5">
        <v>-5.1999999999999998E-3</v>
      </c>
      <c r="S84" s="4">
        <v>22030806</v>
      </c>
      <c r="T84" s="4">
        <f t="shared" si="18"/>
        <v>13691743.699999999</v>
      </c>
      <c r="U84" s="4">
        <f t="shared" si="17"/>
        <v>9561029</v>
      </c>
    </row>
    <row r="85" spans="1:21" x14ac:dyDescent="0.2">
      <c r="A85" s="16" t="s">
        <v>203</v>
      </c>
      <c r="B85" s="4">
        <v>503951</v>
      </c>
      <c r="C85" s="4">
        <v>111500</v>
      </c>
      <c r="D85" s="4">
        <v>392451</v>
      </c>
      <c r="E85" s="4">
        <v>11126460000</v>
      </c>
      <c r="F85" s="4">
        <f t="shared" si="15"/>
        <v>249609665721</v>
      </c>
      <c r="R85" s="5">
        <v>3.0499999999999999E-2</v>
      </c>
      <c r="S85" s="4">
        <v>16512405</v>
      </c>
      <c r="T85" s="4">
        <f t="shared" si="18"/>
        <v>13368706</v>
      </c>
      <c r="U85" s="4">
        <f t="shared" si="17"/>
        <v>8673701</v>
      </c>
    </row>
    <row r="86" spans="1:21" x14ac:dyDescent="0.2">
      <c r="A86" s="16" t="s">
        <v>202</v>
      </c>
      <c r="B86" s="4">
        <v>172183</v>
      </c>
      <c r="C86" s="4">
        <v>219300</v>
      </c>
      <c r="D86" s="4">
        <v>-47117</v>
      </c>
      <c r="E86" s="4">
        <v>-1322000000</v>
      </c>
      <c r="F86" s="4">
        <f t="shared" si="15"/>
        <v>238483205721</v>
      </c>
      <c r="R86" s="5">
        <v>-1.41E-2</v>
      </c>
      <c r="S86" s="4">
        <v>10176758</v>
      </c>
      <c r="T86" s="4">
        <f t="shared" si="18"/>
        <v>13690022</v>
      </c>
      <c r="U86" s="4">
        <f t="shared" si="17"/>
        <v>8673701</v>
      </c>
    </row>
    <row r="87" spans="1:21" x14ac:dyDescent="0.2">
      <c r="A87" s="16" t="s">
        <v>201</v>
      </c>
      <c r="B87" s="4">
        <v>652883</v>
      </c>
      <c r="C87" s="4">
        <v>871200</v>
      </c>
      <c r="D87" s="4">
        <v>-218317</v>
      </c>
      <c r="E87" s="4">
        <v>-6060940000</v>
      </c>
      <c r="F87" s="4">
        <f t="shared" si="15"/>
        <v>239805205721</v>
      </c>
      <c r="R87" s="5">
        <v>0.05</v>
      </c>
      <c r="S87" s="4">
        <v>16517443</v>
      </c>
      <c r="T87" s="4">
        <f t="shared" si="18"/>
        <v>13657080.1</v>
      </c>
      <c r="U87" s="4">
        <f t="shared" si="17"/>
        <v>8128216</v>
      </c>
    </row>
    <row r="88" spans="1:21" x14ac:dyDescent="0.2">
      <c r="A88" s="16" t="s">
        <v>200</v>
      </c>
      <c r="B88" s="4">
        <v>33400</v>
      </c>
      <c r="C88" s="4">
        <v>645100</v>
      </c>
      <c r="D88" s="4">
        <v>-611700</v>
      </c>
      <c r="E88" s="4">
        <v>-16395690000</v>
      </c>
      <c r="F88" s="4">
        <f t="shared" si="15"/>
        <v>245866145721</v>
      </c>
      <c r="R88" s="5">
        <v>-7.3000000000000001E-3</v>
      </c>
      <c r="S88" s="4">
        <v>9561029</v>
      </c>
      <c r="T88" s="4">
        <f t="shared" si="18"/>
        <v>15988871.699999999</v>
      </c>
      <c r="U88" s="4">
        <f t="shared" si="17"/>
        <v>8128216</v>
      </c>
    </row>
    <row r="89" spans="1:21" x14ac:dyDescent="0.2">
      <c r="A89" s="16" t="s">
        <v>199</v>
      </c>
      <c r="B89" s="4">
        <v>15430</v>
      </c>
      <c r="C89" s="4">
        <v>69700</v>
      </c>
      <c r="D89" s="4">
        <v>-54270</v>
      </c>
      <c r="E89" s="4">
        <v>-1482280000</v>
      </c>
      <c r="F89" s="4">
        <f t="shared" si="15"/>
        <v>262261835721</v>
      </c>
      <c r="R89" s="5">
        <v>-3.5999999999999999E-3</v>
      </c>
      <c r="S89" s="4">
        <v>10075700</v>
      </c>
      <c r="T89" s="4">
        <f t="shared" si="18"/>
        <v>16674260.5</v>
      </c>
      <c r="U89" s="4">
        <f t="shared" si="17"/>
        <v>8128216</v>
      </c>
    </row>
    <row r="90" spans="1:21" x14ac:dyDescent="0.2">
      <c r="A90" s="16" t="s">
        <v>198</v>
      </c>
      <c r="B90" s="4">
        <v>95100</v>
      </c>
      <c r="C90" s="4">
        <v>794300</v>
      </c>
      <c r="D90" s="4">
        <v>-699200</v>
      </c>
      <c r="E90" s="4">
        <v>-18944270000</v>
      </c>
      <c r="F90" s="4">
        <f t="shared" si="15"/>
        <v>263744115721</v>
      </c>
      <c r="R90" s="5">
        <v>1.1200000000000002E-2</v>
      </c>
      <c r="S90" s="4">
        <v>8673701</v>
      </c>
      <c r="T90" s="4">
        <f t="shared" si="18"/>
        <v>17628699.399999999</v>
      </c>
      <c r="U90" s="4">
        <f t="shared" si="17"/>
        <v>8128216</v>
      </c>
    </row>
    <row r="91" spans="1:21" x14ac:dyDescent="0.2">
      <c r="A91" s="16" t="s">
        <v>197</v>
      </c>
      <c r="B91" s="4">
        <v>296600</v>
      </c>
      <c r="C91" s="4">
        <v>319300</v>
      </c>
      <c r="D91" s="4">
        <v>-22700</v>
      </c>
      <c r="E91" s="4">
        <v>-537590000</v>
      </c>
      <c r="F91" s="4">
        <f t="shared" si="15"/>
        <v>282688385721</v>
      </c>
      <c r="R91" s="5">
        <v>1.5100000000000001E-2</v>
      </c>
      <c r="S91" s="4">
        <v>12236004</v>
      </c>
      <c r="T91" s="4">
        <f t="shared" si="18"/>
        <v>18089499</v>
      </c>
      <c r="U91" s="4">
        <f t="shared" si="17"/>
        <v>8128216</v>
      </c>
    </row>
    <row r="92" spans="1:21" x14ac:dyDescent="0.2">
      <c r="A92" s="16" t="s">
        <v>196</v>
      </c>
      <c r="B92" s="4">
        <v>9100</v>
      </c>
      <c r="C92" s="4">
        <v>314800</v>
      </c>
      <c r="D92" s="4">
        <v>-305700</v>
      </c>
      <c r="E92" s="4">
        <v>-8329130000</v>
      </c>
      <c r="F92" s="4">
        <f t="shared" si="15"/>
        <v>283225975721</v>
      </c>
      <c r="R92" s="5">
        <v>-3.0899999999999997E-2</v>
      </c>
      <c r="S92" s="4">
        <v>8128216</v>
      </c>
      <c r="T92" s="4">
        <f t="shared" si="18"/>
        <v>18942190.800000001</v>
      </c>
      <c r="U92" s="4">
        <f t="shared" si="17"/>
        <v>13282028</v>
      </c>
    </row>
    <row r="93" spans="1:21" x14ac:dyDescent="0.2">
      <c r="A93" s="16" t="s">
        <v>195</v>
      </c>
      <c r="B93" s="4">
        <v>1159100</v>
      </c>
      <c r="C93" s="4">
        <v>265800</v>
      </c>
      <c r="D93" s="4">
        <v>893300</v>
      </c>
      <c r="E93" s="4">
        <v>23646140000</v>
      </c>
      <c r="F93" s="4">
        <f t="shared" si="15"/>
        <v>291555105721</v>
      </c>
      <c r="R93" s="5">
        <v>3.2000000000000001E-2</v>
      </c>
      <c r="S93" s="4">
        <v>20182509</v>
      </c>
      <c r="T93" s="4">
        <f t="shared" si="18"/>
        <v>19435832.600000001</v>
      </c>
      <c r="U93" s="4">
        <f t="shared" si="17"/>
        <v>13282028</v>
      </c>
    </row>
    <row r="94" spans="1:21" x14ac:dyDescent="0.2">
      <c r="A94" s="16" t="s">
        <v>194</v>
      </c>
      <c r="B94" s="4">
        <v>267200</v>
      </c>
      <c r="C94" s="4">
        <v>1262500</v>
      </c>
      <c r="D94" s="4">
        <v>-995300</v>
      </c>
      <c r="E94" s="4">
        <v>-28063830000</v>
      </c>
      <c r="F94" s="4">
        <f t="shared" si="15"/>
        <v>267908965721</v>
      </c>
      <c r="R94" s="5">
        <v>-6.9900000000000004E-2</v>
      </c>
      <c r="S94" s="4">
        <v>24853672</v>
      </c>
      <c r="T94" s="4">
        <f t="shared" si="18"/>
        <v>20083137.199999999</v>
      </c>
      <c r="U94" s="4">
        <f t="shared" si="17"/>
        <v>13282028</v>
      </c>
    </row>
    <row r="95" spans="1:21" x14ac:dyDescent="0.2">
      <c r="A95" s="16" t="s">
        <v>193</v>
      </c>
      <c r="B95" s="4">
        <v>69000</v>
      </c>
      <c r="C95" s="4">
        <v>309317</v>
      </c>
      <c r="D95" s="4">
        <v>-240317</v>
      </c>
      <c r="E95" s="4">
        <v>-6811370000</v>
      </c>
      <c r="F95" s="4">
        <f t="shared" si="15"/>
        <v>295972795721</v>
      </c>
      <c r="R95" s="5">
        <v>8.8999999999999999E-3</v>
      </c>
      <c r="S95" s="4">
        <v>13282028</v>
      </c>
      <c r="T95" s="4">
        <f t="shared" si="18"/>
        <v>20141155.899999999</v>
      </c>
      <c r="U95" s="4">
        <f t="shared" si="17"/>
        <v>13389918</v>
      </c>
    </row>
    <row r="96" spans="1:21" x14ac:dyDescent="0.2">
      <c r="A96" s="16" t="s">
        <v>192</v>
      </c>
      <c r="B96" s="4">
        <v>505900</v>
      </c>
      <c r="C96" s="4">
        <v>609100</v>
      </c>
      <c r="D96" s="4">
        <v>-103200</v>
      </c>
      <c r="E96" s="4">
        <v>-2905020000</v>
      </c>
      <c r="F96" s="4">
        <f t="shared" si="15"/>
        <v>302784165721</v>
      </c>
      <c r="R96" s="5">
        <v>-5.1999999999999998E-3</v>
      </c>
      <c r="S96" s="4">
        <v>13389918</v>
      </c>
      <c r="T96" s="4">
        <f t="shared" si="18"/>
        <v>19350543.800000001</v>
      </c>
      <c r="U96" s="4">
        <f t="shared" si="17"/>
        <v>16188024</v>
      </c>
    </row>
    <row r="97" spans="1:21" x14ac:dyDescent="0.2">
      <c r="A97" s="16" t="s">
        <v>191</v>
      </c>
      <c r="B97" s="4">
        <v>63800</v>
      </c>
      <c r="C97" s="4">
        <v>219800</v>
      </c>
      <c r="D97" s="4">
        <v>-156000</v>
      </c>
      <c r="E97" s="4">
        <v>-4408640000</v>
      </c>
      <c r="F97" s="4">
        <f t="shared" si="15"/>
        <v>305689185721</v>
      </c>
      <c r="R97" s="5">
        <v>1.2500000000000001E-2</v>
      </c>
      <c r="S97" s="4">
        <v>16188024</v>
      </c>
      <c r="T97" s="4">
        <f t="shared" si="18"/>
        <v>18329435.399999999</v>
      </c>
      <c r="U97" s="4">
        <f t="shared" si="17"/>
        <v>16655134</v>
      </c>
    </row>
    <row r="98" spans="1:21" x14ac:dyDescent="0.2">
      <c r="A98" s="16" t="s">
        <v>190</v>
      </c>
      <c r="B98" s="4">
        <v>273021</v>
      </c>
      <c r="C98" s="4">
        <v>487300</v>
      </c>
      <c r="D98" s="4">
        <v>-214279</v>
      </c>
      <c r="E98" s="4">
        <v>-5910960000</v>
      </c>
      <c r="F98" s="4">
        <f t="shared" si="15"/>
        <v>310097825721</v>
      </c>
      <c r="R98" s="5">
        <v>2.7400000000000001E-2</v>
      </c>
      <c r="S98" s="4">
        <v>32878945</v>
      </c>
      <c r="T98" s="4">
        <f t="shared" si="18"/>
        <v>16133772.300000001</v>
      </c>
      <c r="U98" s="4">
        <f t="shared" si="17"/>
        <v>16655134</v>
      </c>
    </row>
    <row r="99" spans="1:21" x14ac:dyDescent="0.2">
      <c r="A99" s="16" t="s">
        <v>189</v>
      </c>
      <c r="B99" s="4">
        <v>671700</v>
      </c>
      <c r="C99" s="4">
        <v>37100</v>
      </c>
      <c r="D99" s="4">
        <v>634600</v>
      </c>
      <c r="E99" s="4">
        <v>16791170000</v>
      </c>
      <c r="F99" s="4">
        <f t="shared" si="15"/>
        <v>316008785721</v>
      </c>
      <c r="R99" s="5">
        <v>3.6000000000000004E-2</v>
      </c>
      <c r="S99" s="4">
        <v>16929588</v>
      </c>
      <c r="T99" s="4">
        <f t="shared" si="18"/>
        <v>15586513</v>
      </c>
      <c r="U99" s="4">
        <f t="shared" si="17"/>
        <v>16655134</v>
      </c>
    </row>
    <row r="100" spans="1:21" x14ac:dyDescent="0.2">
      <c r="A100" s="16" t="s">
        <v>188</v>
      </c>
      <c r="B100" s="4">
        <v>1439100</v>
      </c>
      <c r="C100" s="4">
        <v>535700</v>
      </c>
      <c r="D100" s="4">
        <v>903400</v>
      </c>
      <c r="E100" s="4">
        <v>24475880000</v>
      </c>
      <c r="F100" s="4">
        <f t="shared" si="15"/>
        <v>299217615721</v>
      </c>
      <c r="R100" s="5">
        <v>1.9E-3</v>
      </c>
      <c r="S100" s="4">
        <v>18218090</v>
      </c>
      <c r="T100" s="4">
        <f t="shared" si="18"/>
        <v>15563221</v>
      </c>
      <c r="U100" s="4">
        <f t="shared" si="17"/>
        <v>13862215</v>
      </c>
    </row>
    <row r="101" spans="1:21" x14ac:dyDescent="0.2">
      <c r="A101" s="16" t="s">
        <v>187</v>
      </c>
      <c r="B101" s="4">
        <v>1046200</v>
      </c>
      <c r="C101" s="4">
        <v>57000</v>
      </c>
      <c r="D101" s="4">
        <v>989200</v>
      </c>
      <c r="E101" s="4">
        <v>26493140000</v>
      </c>
      <c r="F101" s="4">
        <f t="shared" si="15"/>
        <v>274741735721</v>
      </c>
      <c r="R101" s="5">
        <v>0</v>
      </c>
      <c r="S101" s="4">
        <v>16844000</v>
      </c>
      <c r="T101" s="4">
        <f t="shared" si="18"/>
        <v>15407237.699999999</v>
      </c>
      <c r="U101" s="4">
        <f t="shared" si="17"/>
        <v>5483797</v>
      </c>
    </row>
    <row r="102" spans="1:21" x14ac:dyDescent="0.2">
      <c r="A102" s="16" t="s">
        <v>186</v>
      </c>
      <c r="B102" s="4">
        <v>1074000</v>
      </c>
      <c r="C102" s="4">
        <v>138000</v>
      </c>
      <c r="D102" s="4">
        <v>936000</v>
      </c>
      <c r="E102" s="4">
        <v>24495770000</v>
      </c>
      <c r="F102" s="4">
        <f t="shared" si="15"/>
        <v>248248595721</v>
      </c>
      <c r="R102" s="5">
        <v>2.9300000000000003E-2</v>
      </c>
      <c r="S102" s="4">
        <v>16655134</v>
      </c>
      <c r="T102" s="4">
        <f t="shared" si="18"/>
        <v>14437826.9</v>
      </c>
      <c r="U102" s="4">
        <f t="shared" si="17"/>
        <v>5483797</v>
      </c>
    </row>
    <row r="103" spans="1:21" x14ac:dyDescent="0.2">
      <c r="A103" s="16" t="s">
        <v>185</v>
      </c>
      <c r="B103" s="4">
        <v>383000</v>
      </c>
      <c r="C103" s="4">
        <v>316000</v>
      </c>
      <c r="D103" s="4">
        <v>67000</v>
      </c>
      <c r="E103" s="4">
        <v>1760270000</v>
      </c>
      <c r="F103" s="4">
        <f t="shared" si="15"/>
        <v>223752825721</v>
      </c>
      <c r="R103" s="5">
        <v>7.9000000000000008E-3</v>
      </c>
      <c r="S103" s="4">
        <v>25118927</v>
      </c>
      <c r="T103" s="4">
        <f t="shared" si="18"/>
        <v>13335691.300000001</v>
      </c>
      <c r="U103" s="4">
        <f t="shared" si="17"/>
        <v>5483797</v>
      </c>
    </row>
    <row r="104" spans="1:21" x14ac:dyDescent="0.2">
      <c r="A104" s="16" t="s">
        <v>184</v>
      </c>
      <c r="B104" s="4">
        <v>313500</v>
      </c>
      <c r="C104" s="4">
        <v>590100</v>
      </c>
      <c r="D104" s="4">
        <v>-276600</v>
      </c>
      <c r="E104" s="4">
        <v>-7181550000</v>
      </c>
      <c r="F104" s="4">
        <f t="shared" si="15"/>
        <v>221992555721</v>
      </c>
      <c r="R104" s="5">
        <v>6.9400000000000003E-2</v>
      </c>
      <c r="S104" s="4">
        <v>31326718</v>
      </c>
      <c r="T104" s="4">
        <f t="shared" si="18"/>
        <v>12067207.9</v>
      </c>
      <c r="U104" s="4">
        <f t="shared" si="17"/>
        <v>5483797</v>
      </c>
    </row>
    <row r="105" spans="1:21" x14ac:dyDescent="0.2">
      <c r="A105" s="16" t="s">
        <v>183</v>
      </c>
      <c r="B105" s="4">
        <v>78500</v>
      </c>
      <c r="C105" s="4">
        <v>26100</v>
      </c>
      <c r="D105" s="4">
        <v>52400</v>
      </c>
      <c r="E105" s="4">
        <v>1221150000</v>
      </c>
      <c r="F105" s="4">
        <f t="shared" si="15"/>
        <v>229174105721</v>
      </c>
      <c r="R105" s="5">
        <v>6.9699999999999998E-2</v>
      </c>
      <c r="S105" s="4">
        <v>13862215</v>
      </c>
      <c r="T105" s="4">
        <f t="shared" si="18"/>
        <v>11985794.6</v>
      </c>
      <c r="U105" s="4">
        <f t="shared" si="17"/>
        <v>5483797</v>
      </c>
    </row>
    <row r="106" spans="1:21" x14ac:dyDescent="0.2">
      <c r="A106" s="16" t="s">
        <v>182</v>
      </c>
      <c r="B106" s="4">
        <v>272200</v>
      </c>
      <c r="C106" s="4">
        <v>15600</v>
      </c>
      <c r="D106" s="4">
        <v>256600</v>
      </c>
      <c r="E106" s="4">
        <v>5799070000</v>
      </c>
      <c r="F106" s="4">
        <f t="shared" si="15"/>
        <v>227952955721</v>
      </c>
      <c r="R106" s="5">
        <v>-2.41E-2</v>
      </c>
      <c r="S106" s="4">
        <v>5483797</v>
      </c>
      <c r="T106" s="4">
        <f t="shared" si="18"/>
        <v>12041808.1</v>
      </c>
      <c r="U106" s="4">
        <f t="shared" si="17"/>
        <v>5976940</v>
      </c>
    </row>
    <row r="107" spans="1:21" x14ac:dyDescent="0.2">
      <c r="A107" s="16" t="s">
        <v>181</v>
      </c>
      <c r="B107" s="4">
        <v>1236500</v>
      </c>
      <c r="C107" s="4">
        <v>188000</v>
      </c>
      <c r="D107" s="4">
        <v>1048500</v>
      </c>
      <c r="E107" s="4">
        <v>23758030579</v>
      </c>
      <c r="F107" s="4">
        <f t="shared" si="15"/>
        <v>222153885721</v>
      </c>
      <c r="R107" s="5">
        <v>1.11E-2</v>
      </c>
      <c r="S107" s="4">
        <v>5976940</v>
      </c>
      <c r="T107" s="4">
        <f t="shared" si="18"/>
        <v>12119821.6</v>
      </c>
      <c r="U107" s="4">
        <f t="shared" si="17"/>
        <v>6961026</v>
      </c>
    </row>
    <row r="108" spans="1:21" x14ac:dyDescent="0.2">
      <c r="A108" s="16" t="s">
        <v>180</v>
      </c>
      <c r="B108" s="4">
        <v>339300</v>
      </c>
      <c r="C108" s="4">
        <v>265500</v>
      </c>
      <c r="D108" s="4">
        <v>73800</v>
      </c>
      <c r="E108" s="4">
        <v>1757180000</v>
      </c>
      <c r="F108" s="4">
        <f t="shared" si="15"/>
        <v>198395855142</v>
      </c>
      <c r="R108" s="5">
        <v>4.5000000000000005E-3</v>
      </c>
      <c r="S108" s="4">
        <v>10922314</v>
      </c>
      <c r="T108" s="4">
        <f t="shared" si="18"/>
        <v>11870452</v>
      </c>
      <c r="U108" s="4">
        <f t="shared" si="17"/>
        <v>6961026</v>
      </c>
    </row>
    <row r="109" spans="1:21" x14ac:dyDescent="0.2">
      <c r="A109" s="16" t="s">
        <v>179</v>
      </c>
      <c r="B109" s="4">
        <v>1764000</v>
      </c>
      <c r="C109" s="4">
        <v>61600</v>
      </c>
      <c r="D109" s="4">
        <v>1702400</v>
      </c>
      <c r="E109" s="4">
        <v>38174040000</v>
      </c>
      <c r="F109" s="4">
        <f t="shared" si="15"/>
        <v>196638675142</v>
      </c>
      <c r="R109" s="5">
        <v>6.9099999999999995E-2</v>
      </c>
      <c r="S109" s="4">
        <v>11456995</v>
      </c>
      <c r="T109" s="4">
        <f t="shared" si="18"/>
        <v>11983957.6</v>
      </c>
      <c r="U109" s="4">
        <f t="shared" si="17"/>
        <v>6961026</v>
      </c>
    </row>
    <row r="110" spans="1:21" x14ac:dyDescent="0.2">
      <c r="A110" s="16" t="s">
        <v>178</v>
      </c>
      <c r="B110" s="4">
        <v>3122000</v>
      </c>
      <c r="C110" s="4">
        <v>25600</v>
      </c>
      <c r="D110" s="4">
        <v>3096400</v>
      </c>
      <c r="E110" s="4">
        <v>62497350000</v>
      </c>
      <c r="F110" s="4">
        <f t="shared" si="15"/>
        <v>158464635142</v>
      </c>
      <c r="R110" s="5">
        <v>2.3999999999999998E-3</v>
      </c>
      <c r="S110" s="4">
        <v>17985170</v>
      </c>
      <c r="T110" s="4">
        <f t="shared" si="18"/>
        <v>11844051.6</v>
      </c>
      <c r="U110" s="4">
        <f t="shared" si="17"/>
        <v>6961026</v>
      </c>
    </row>
    <row r="111" spans="1:21" x14ac:dyDescent="0.2">
      <c r="A111" s="16" t="s">
        <v>177</v>
      </c>
      <c r="B111" s="4">
        <v>720500</v>
      </c>
      <c r="C111" s="4">
        <v>30100</v>
      </c>
      <c r="D111" s="4">
        <v>690400</v>
      </c>
      <c r="E111" s="4">
        <v>14838624200</v>
      </c>
      <c r="F111" s="4">
        <f t="shared" si="15"/>
        <v>95967285142</v>
      </c>
      <c r="R111" s="5">
        <v>-6.88E-2</v>
      </c>
      <c r="S111" s="4">
        <v>15284167</v>
      </c>
      <c r="T111" s="4">
        <f t="shared" si="18"/>
        <v>11560025.300000001</v>
      </c>
      <c r="U111" s="4">
        <f t="shared" si="17"/>
        <v>6043932</v>
      </c>
    </row>
    <row r="112" spans="1:21" x14ac:dyDescent="0.2">
      <c r="A112" s="16" t="s">
        <v>176</v>
      </c>
      <c r="B112" s="4">
        <v>147300</v>
      </c>
      <c r="C112" s="4">
        <v>17400</v>
      </c>
      <c r="D112" s="4">
        <v>129900</v>
      </c>
      <c r="E112" s="4">
        <v>2943440000</v>
      </c>
      <c r="F112" s="4">
        <f t="shared" si="15"/>
        <v>81128660942</v>
      </c>
      <c r="R112" s="5">
        <v>-4.0500000000000001E-2</v>
      </c>
      <c r="S112" s="4">
        <v>6961026</v>
      </c>
      <c r="T112" s="4">
        <f t="shared" si="18"/>
        <v>11795469.1</v>
      </c>
      <c r="U112" s="4">
        <f t="shared" si="17"/>
        <v>6043932</v>
      </c>
    </row>
    <row r="113" spans="1:21" x14ac:dyDescent="0.2">
      <c r="A113" s="16" t="s">
        <v>175</v>
      </c>
      <c r="B113" s="4">
        <v>74000</v>
      </c>
      <c r="C113" s="4">
        <v>561100</v>
      </c>
      <c r="D113" s="4">
        <v>-487100</v>
      </c>
      <c r="E113" s="4">
        <v>-11054412840</v>
      </c>
      <c r="F113" s="4">
        <f t="shared" si="15"/>
        <v>78185220942</v>
      </c>
      <c r="R113" s="5">
        <v>3.7699999999999997E-2</v>
      </c>
      <c r="S113" s="4">
        <v>14097571</v>
      </c>
      <c r="T113" s="4">
        <f t="shared" si="18"/>
        <v>11966867.4</v>
      </c>
      <c r="U113" s="4">
        <f t="shared" si="17"/>
        <v>6043932</v>
      </c>
    </row>
    <row r="114" spans="1:21" x14ac:dyDescent="0.2">
      <c r="A114" s="16" t="s">
        <v>174</v>
      </c>
      <c r="B114" s="4">
        <v>56700</v>
      </c>
      <c r="C114" s="4">
        <v>132200</v>
      </c>
      <c r="D114" s="4">
        <v>-75500</v>
      </c>
      <c r="E114" s="4">
        <v>-1709000000</v>
      </c>
      <c r="F114" s="4">
        <f t="shared" si="15"/>
        <v>89239633782</v>
      </c>
      <c r="R114" s="5">
        <v>-6.9900000000000004E-2</v>
      </c>
      <c r="S114" s="4">
        <v>18641884</v>
      </c>
      <c r="T114" s="4">
        <f t="shared" si="18"/>
        <v>11513640.699999999</v>
      </c>
      <c r="U114" s="4">
        <f t="shared" si="17"/>
        <v>6043932</v>
      </c>
    </row>
    <row r="115" spans="1:21" x14ac:dyDescent="0.2">
      <c r="A115" s="16" t="s">
        <v>173</v>
      </c>
      <c r="B115" s="4">
        <v>67500</v>
      </c>
      <c r="C115" s="4">
        <v>84300</v>
      </c>
      <c r="D115" s="4">
        <v>-16800</v>
      </c>
      <c r="E115" s="4">
        <v>-422740000</v>
      </c>
      <c r="F115" s="4">
        <f t="shared" si="15"/>
        <v>90948633782</v>
      </c>
      <c r="R115" s="5">
        <v>2.1099999999999997E-2</v>
      </c>
      <c r="S115" s="4">
        <v>13048082</v>
      </c>
      <c r="T115" s="4">
        <f t="shared" si="18"/>
        <v>10745093.199999999</v>
      </c>
      <c r="U115" s="4">
        <f t="shared" si="17"/>
        <v>6043932</v>
      </c>
    </row>
    <row r="116" spans="1:21" x14ac:dyDescent="0.2">
      <c r="A116" s="16" t="s">
        <v>172</v>
      </c>
      <c r="B116" s="4">
        <v>5100</v>
      </c>
      <c r="C116" s="4">
        <v>123400</v>
      </c>
      <c r="D116" s="4">
        <v>-118300</v>
      </c>
      <c r="E116" s="4">
        <v>-2806000000</v>
      </c>
      <c r="F116" s="4">
        <f t="shared" si="15"/>
        <v>91371373782</v>
      </c>
      <c r="R116" s="5">
        <v>2.1499999999999998E-2</v>
      </c>
      <c r="S116" s="4">
        <v>6043932</v>
      </c>
      <c r="T116" s="4">
        <f t="shared" ref="T116:T121" si="19">AVERAGE(S117:S126)</f>
        <v>10763195.800000001</v>
      </c>
      <c r="U116" s="4">
        <f t="shared" si="17"/>
        <v>6757075</v>
      </c>
    </row>
    <row r="117" spans="1:21" x14ac:dyDescent="0.2">
      <c r="A117" s="16" t="s">
        <v>171</v>
      </c>
      <c r="B117" s="4">
        <v>63400</v>
      </c>
      <c r="C117" s="4">
        <v>266400</v>
      </c>
      <c r="D117" s="4">
        <v>-203000</v>
      </c>
      <c r="E117" s="4">
        <v>-4741320000</v>
      </c>
      <c r="F117" s="4">
        <f t="shared" si="15"/>
        <v>94177373782</v>
      </c>
      <c r="R117" s="5">
        <v>-6.3E-3</v>
      </c>
      <c r="S117" s="4">
        <v>6757075</v>
      </c>
      <c r="T117" s="4">
        <f t="shared" si="19"/>
        <v>10696743.800000001</v>
      </c>
      <c r="U117" s="4">
        <f t="shared" si="17"/>
        <v>8428618</v>
      </c>
    </row>
    <row r="118" spans="1:21" x14ac:dyDescent="0.2">
      <c r="A118" s="16" t="s">
        <v>170</v>
      </c>
      <c r="B118" s="4">
        <v>54300</v>
      </c>
      <c r="C118" s="4">
        <v>29900</v>
      </c>
      <c r="D118" s="4">
        <v>24400</v>
      </c>
      <c r="E118" s="4">
        <v>582410000</v>
      </c>
      <c r="F118" s="4">
        <f t="shared" si="15"/>
        <v>98918693782</v>
      </c>
      <c r="R118" s="5">
        <v>4.2300000000000004E-2</v>
      </c>
      <c r="S118" s="4">
        <v>8428618</v>
      </c>
      <c r="T118" s="4">
        <f t="shared" si="19"/>
        <v>10792508.199999999</v>
      </c>
      <c r="U118" s="4">
        <f t="shared" si="17"/>
        <v>9315464</v>
      </c>
    </row>
    <row r="119" spans="1:21" x14ac:dyDescent="0.2">
      <c r="A119" s="16" t="s">
        <v>169</v>
      </c>
      <c r="B119" s="4">
        <v>1669800</v>
      </c>
      <c r="C119" s="4">
        <v>82000</v>
      </c>
      <c r="D119" s="4">
        <v>1587800</v>
      </c>
      <c r="E119" s="4">
        <v>36389590000</v>
      </c>
      <c r="F119" s="4">
        <f t="shared" si="15"/>
        <v>98336283782</v>
      </c>
      <c r="R119" s="5">
        <v>-2.1700000000000001E-2</v>
      </c>
      <c r="S119" s="4">
        <v>12592051</v>
      </c>
      <c r="T119" s="4">
        <f t="shared" si="19"/>
        <v>10187507.6</v>
      </c>
      <c r="U119" s="4">
        <f t="shared" si="17"/>
        <v>9315464</v>
      </c>
    </row>
    <row r="120" spans="1:21" x14ac:dyDescent="0.2">
      <c r="A120" s="16" t="s">
        <v>168</v>
      </c>
      <c r="B120" s="4">
        <v>642900</v>
      </c>
      <c r="C120" s="4">
        <v>215700</v>
      </c>
      <c r="D120" s="4">
        <v>427200</v>
      </c>
      <c r="E120" s="4">
        <v>9516570000</v>
      </c>
      <c r="F120" s="4">
        <f t="shared" si="15"/>
        <v>61946693782</v>
      </c>
      <c r="R120" s="5">
        <v>-3.9599999999999996E-2</v>
      </c>
      <c r="S120" s="4">
        <v>16586110</v>
      </c>
      <c r="T120" s="4">
        <f t="shared" si="19"/>
        <v>9580754.0999999996</v>
      </c>
      <c r="U120" s="4">
        <f t="shared" si="17"/>
        <v>5362607</v>
      </c>
    </row>
    <row r="121" spans="1:21" x14ac:dyDescent="0.2">
      <c r="A121" s="16" t="s">
        <v>167</v>
      </c>
      <c r="B121" s="4">
        <v>514300</v>
      </c>
      <c r="C121" s="4">
        <v>26200</v>
      </c>
      <c r="D121" s="4">
        <v>488100</v>
      </c>
      <c r="E121" s="4">
        <v>11949950000</v>
      </c>
      <c r="F121" s="4">
        <f t="shared" si="15"/>
        <v>52430123782</v>
      </c>
      <c r="R121" s="5">
        <v>-4.2000000000000003E-2</v>
      </c>
      <c r="S121" s="4">
        <v>12443904</v>
      </c>
      <c r="T121" s="4">
        <f t="shared" si="19"/>
        <v>9769780.8000000007</v>
      </c>
      <c r="U121" s="4">
        <f t="shared" si="17"/>
        <v>5362607</v>
      </c>
    </row>
    <row r="122" spans="1:21" x14ac:dyDescent="0.2">
      <c r="A122" s="16" t="s">
        <v>166</v>
      </c>
      <c r="B122" s="4">
        <v>32700</v>
      </c>
      <c r="C122" s="4">
        <v>215100</v>
      </c>
      <c r="D122" s="4">
        <v>-182400</v>
      </c>
      <c r="E122" s="4">
        <v>-4716960000</v>
      </c>
      <c r="F122" s="4">
        <f t="shared" si="15"/>
        <v>40480173782</v>
      </c>
      <c r="R122" s="5">
        <v>-4.0300000000000002E-2</v>
      </c>
      <c r="S122" s="4">
        <v>9315464</v>
      </c>
      <c r="T122" s="4">
        <f>AVERAGE(S123:S132)</f>
        <v>9310278.8000000007</v>
      </c>
      <c r="U122" s="4">
        <f t="shared" si="17"/>
        <v>5362607</v>
      </c>
    </row>
    <row r="123" spans="1:21" x14ac:dyDescent="0.2">
      <c r="A123" s="16" t="s">
        <v>165</v>
      </c>
      <c r="B123" s="4">
        <v>917600</v>
      </c>
      <c r="C123" s="4">
        <v>96800</v>
      </c>
      <c r="D123" s="4">
        <v>820800</v>
      </c>
      <c r="E123" s="4">
        <v>20577800000</v>
      </c>
      <c r="F123" s="4">
        <f t="shared" si="15"/>
        <v>45197133782</v>
      </c>
      <c r="R123" s="5">
        <v>6.9900000000000004E-2</v>
      </c>
      <c r="S123" s="4">
        <v>15811554</v>
      </c>
      <c r="U123" s="4">
        <f t="shared" si="17"/>
        <v>5362607</v>
      </c>
    </row>
    <row r="124" spans="1:21" x14ac:dyDescent="0.2">
      <c r="A124" s="16" t="s">
        <v>164</v>
      </c>
      <c r="B124" s="4">
        <v>239700</v>
      </c>
      <c r="C124" s="4">
        <v>37500</v>
      </c>
      <c r="D124" s="4">
        <v>202200</v>
      </c>
      <c r="E124" s="4">
        <v>4918510000</v>
      </c>
      <c r="F124" s="4">
        <f t="shared" si="15"/>
        <v>24619333782</v>
      </c>
      <c r="R124" s="5">
        <v>3.8399999999999997E-2</v>
      </c>
      <c r="S124" s="4">
        <v>14109617</v>
      </c>
      <c r="U124" s="4">
        <f t="shared" ref="U124:U126" si="20">MIN(S125:S129)</f>
        <v>5362607</v>
      </c>
    </row>
    <row r="125" spans="1:21" x14ac:dyDescent="0.2">
      <c r="A125" s="16" t="s">
        <v>163</v>
      </c>
      <c r="B125" s="4">
        <v>83900</v>
      </c>
      <c r="C125" s="4">
        <v>201000</v>
      </c>
      <c r="D125" s="4">
        <v>-117100</v>
      </c>
      <c r="E125" s="4">
        <v>-2781040000</v>
      </c>
      <c r="F125" s="4">
        <f t="shared" si="15"/>
        <v>19700823782</v>
      </c>
      <c r="R125" s="5">
        <v>1.0800000000000001E-2</v>
      </c>
      <c r="S125" s="4">
        <v>5362607</v>
      </c>
      <c r="U125" s="4">
        <f t="shared" si="20"/>
        <v>6092555</v>
      </c>
    </row>
    <row r="126" spans="1:21" x14ac:dyDescent="0.2">
      <c r="A126" s="16" t="s">
        <v>162</v>
      </c>
      <c r="B126" s="4">
        <v>8400</v>
      </c>
      <c r="C126" s="4">
        <v>43800</v>
      </c>
      <c r="D126" s="4">
        <v>-35400</v>
      </c>
      <c r="E126" s="4">
        <v>-835830000</v>
      </c>
      <c r="F126" s="4">
        <f t="shared" si="15"/>
        <v>22481863782</v>
      </c>
      <c r="R126" s="5">
        <v>-1.6899999999999998E-2</v>
      </c>
      <c r="S126" s="4">
        <v>6224958</v>
      </c>
      <c r="U126" s="4">
        <f t="shared" si="20"/>
        <v>6092555</v>
      </c>
    </row>
    <row r="127" spans="1:21" x14ac:dyDescent="0.2">
      <c r="A127" s="16" t="s">
        <v>161</v>
      </c>
      <c r="B127" s="4">
        <v>9400</v>
      </c>
      <c r="C127" s="4">
        <v>290200</v>
      </c>
      <c r="D127" s="4">
        <v>-280800</v>
      </c>
      <c r="E127" s="4">
        <v>-6523820000</v>
      </c>
      <c r="F127" s="4">
        <f t="shared" si="15"/>
        <v>23317693782</v>
      </c>
      <c r="R127" s="5">
        <v>2.1700000000000001E-2</v>
      </c>
      <c r="S127" s="4">
        <v>6092555</v>
      </c>
      <c r="U127" s="4">
        <f>MIN(S128:S132)</f>
        <v>4720444</v>
      </c>
    </row>
    <row r="128" spans="1:21" x14ac:dyDescent="0.2">
      <c r="A128" s="16" t="s">
        <v>160</v>
      </c>
      <c r="B128" s="4">
        <v>222200</v>
      </c>
      <c r="C128" s="4">
        <v>11389</v>
      </c>
      <c r="D128" s="4">
        <v>210811</v>
      </c>
      <c r="E128" s="4">
        <v>4688580000</v>
      </c>
      <c r="F128" s="4">
        <f t="shared" si="15"/>
        <v>29841513782</v>
      </c>
      <c r="R128" s="5">
        <v>2.2200000000000001E-2</v>
      </c>
      <c r="S128" s="4">
        <v>9386262</v>
      </c>
    </row>
    <row r="129" spans="1:22" x14ac:dyDescent="0.2">
      <c r="A129" s="16" t="s">
        <v>159</v>
      </c>
      <c r="B129" s="4">
        <v>5800</v>
      </c>
      <c r="C129" s="4">
        <v>25800</v>
      </c>
      <c r="D129" s="4">
        <v>-20000</v>
      </c>
      <c r="E129" s="4">
        <v>-468950000</v>
      </c>
      <c r="F129" s="4">
        <f t="shared" si="15"/>
        <v>25152933782</v>
      </c>
      <c r="R129" s="5">
        <v>-3.4099999999999998E-2</v>
      </c>
      <c r="S129" s="4">
        <v>6542045</v>
      </c>
    </row>
    <row r="130" spans="1:22" x14ac:dyDescent="0.2">
      <c r="A130" s="16" t="s">
        <v>158</v>
      </c>
      <c r="B130" s="4">
        <v>351000</v>
      </c>
      <c r="C130" s="4">
        <v>118100</v>
      </c>
      <c r="D130" s="4">
        <v>232900</v>
      </c>
      <c r="E130" s="4">
        <v>5322660000</v>
      </c>
      <c r="F130" s="4">
        <f t="shared" si="15"/>
        <v>25621883782</v>
      </c>
      <c r="R130" s="5">
        <v>3.5400000000000001E-2</v>
      </c>
      <c r="S130" s="4">
        <v>10518575</v>
      </c>
    </row>
    <row r="131" spans="1:22" x14ac:dyDescent="0.2">
      <c r="A131" s="16" t="s">
        <v>157</v>
      </c>
      <c r="B131" s="4">
        <v>552700</v>
      </c>
      <c r="C131" s="4">
        <v>419700</v>
      </c>
      <c r="D131" s="4">
        <v>133000</v>
      </c>
      <c r="E131" s="4">
        <v>2774850000</v>
      </c>
      <c r="F131" s="4">
        <f>E131+F132</f>
        <v>20299223782</v>
      </c>
      <c r="R131" s="5">
        <v>-6.9900000000000004E-2</v>
      </c>
      <c r="S131" s="4">
        <v>14334171</v>
      </c>
    </row>
    <row r="132" spans="1:22" x14ac:dyDescent="0.2">
      <c r="A132" s="16" t="s">
        <v>156</v>
      </c>
      <c r="B132" s="4">
        <v>1006200</v>
      </c>
      <c r="C132" s="4">
        <v>280081</v>
      </c>
      <c r="D132" s="4">
        <v>726119</v>
      </c>
      <c r="E132" s="4">
        <v>17524373782</v>
      </c>
      <c r="F132" s="4">
        <f>E132</f>
        <v>17524373782</v>
      </c>
      <c r="R132" s="5">
        <v>1.47E-2</v>
      </c>
      <c r="S132" s="4">
        <v>4720444</v>
      </c>
    </row>
    <row r="133" spans="1:22" x14ac:dyDescent="0.2">
      <c r="A133" s="2"/>
      <c r="B133" s="4"/>
      <c r="C133" s="4"/>
      <c r="D133" s="4"/>
      <c r="E133" s="4"/>
      <c r="F133" s="4">
        <f>E133</f>
        <v>0</v>
      </c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6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6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6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6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6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5"/>
    </row>
    <row r="150" spans="1:22" x14ac:dyDescent="0.2">
      <c r="A150" s="6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5"/>
    </row>
    <row r="151" spans="1:22" x14ac:dyDescent="0.2">
      <c r="A151" s="6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5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5"/>
    </row>
    <row r="153" spans="1:22" x14ac:dyDescent="0.2">
      <c r="A153" s="2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5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5"/>
    </row>
    <row r="155" spans="1:22" x14ac:dyDescent="0.2">
      <c r="A155" s="6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5"/>
    </row>
    <row r="156" spans="1:22" x14ac:dyDescent="0.2">
      <c r="A156" s="6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5"/>
    </row>
    <row r="157" spans="1:22" x14ac:dyDescent="0.2">
      <c r="A157" s="6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5"/>
    </row>
    <row r="158" spans="1:22" x14ac:dyDescent="0.2">
      <c r="A158" s="6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5"/>
    </row>
    <row r="159" spans="1:22" x14ac:dyDescent="0.2">
      <c r="A159" s="6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5"/>
    </row>
    <row r="160" spans="1:22" x14ac:dyDescent="0.2">
      <c r="A160" s="6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5"/>
    </row>
    <row r="161" spans="1:22" x14ac:dyDescent="0.2">
      <c r="A161" s="6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5"/>
    </row>
    <row r="162" spans="1:22" x14ac:dyDescent="0.2">
      <c r="A162" s="6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5"/>
      <c r="U162" s="5"/>
      <c r="V162" s="5"/>
    </row>
    <row r="163" spans="1:22" x14ac:dyDescent="0.2">
      <c r="A163" s="6"/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5"/>
      <c r="U163" s="5"/>
      <c r="V163" s="5"/>
    </row>
    <row r="164" spans="1:22" x14ac:dyDescent="0.2">
      <c r="A164" s="6"/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5"/>
      <c r="U164" s="5"/>
      <c r="V164" s="5"/>
    </row>
    <row r="165" spans="1:22" x14ac:dyDescent="0.2">
      <c r="A165" s="6"/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5"/>
      <c r="U165" s="5"/>
      <c r="V165" s="5"/>
    </row>
    <row r="166" spans="1:22" x14ac:dyDescent="0.2">
      <c r="A166" s="6"/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5"/>
      <c r="U166" s="5"/>
      <c r="V166" s="5"/>
    </row>
    <row r="167" spans="1:22" x14ac:dyDescent="0.2">
      <c r="A167" s="6"/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5"/>
      <c r="U167" s="5"/>
      <c r="V167" s="5"/>
    </row>
    <row r="168" spans="1:22" x14ac:dyDescent="0.2">
      <c r="A168" s="2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5"/>
    </row>
    <row r="169" spans="1:22" x14ac:dyDescent="0.2">
      <c r="A169" s="2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5"/>
    </row>
    <row r="170" spans="1:22" x14ac:dyDescent="0.2">
      <c r="A170" s="2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5"/>
    </row>
    <row r="171" spans="1:22" x14ac:dyDescent="0.2">
      <c r="A171" s="2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5"/>
    </row>
    <row r="172" spans="1:22" x14ac:dyDescent="0.2">
      <c r="A172" s="2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5"/>
    </row>
    <row r="173" spans="1:22" x14ac:dyDescent="0.2">
      <c r="A173" s="2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5"/>
    </row>
    <row r="174" spans="1:22" x14ac:dyDescent="0.2">
      <c r="A174" s="2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5"/>
    </row>
    <row r="175" spans="1:22" x14ac:dyDescent="0.2">
      <c r="A175" s="2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5"/>
    </row>
    <row r="176" spans="1:22" x14ac:dyDescent="0.2">
      <c r="A176" s="2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5"/>
    </row>
    <row r="177" spans="1:22" x14ac:dyDescent="0.2">
      <c r="A177" s="2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5"/>
      <c r="U177" s="5"/>
      <c r="V177" s="5"/>
    </row>
    <row r="178" spans="1:22" x14ac:dyDescent="0.2">
      <c r="A178" s="2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5"/>
      <c r="U178" s="5"/>
      <c r="V178" s="5"/>
    </row>
    <row r="179" spans="1:22" x14ac:dyDescent="0.2">
      <c r="A179" s="2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5"/>
      <c r="U179" s="5"/>
      <c r="V179" s="5"/>
    </row>
    <row r="180" spans="1:22" x14ac:dyDescent="0.2">
      <c r="A180" s="2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5"/>
      <c r="U180" s="5"/>
      <c r="V180" s="5"/>
    </row>
    <row r="181" spans="1:22" x14ac:dyDescent="0.2">
      <c r="A181" s="2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5"/>
      <c r="U181" s="5"/>
      <c r="V181" s="5"/>
    </row>
    <row r="182" spans="1:22" x14ac:dyDescent="0.2">
      <c r="A182" s="2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5"/>
      <c r="U182" s="5"/>
      <c r="V182" s="5"/>
    </row>
    <row r="183" spans="1:22" x14ac:dyDescent="0.2">
      <c r="A183" s="2"/>
      <c r="B183" s="4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5"/>
      <c r="U183" s="5"/>
      <c r="V183" s="5"/>
    </row>
    <row r="184" spans="1:22" x14ac:dyDescent="0.2">
      <c r="A184" s="2"/>
      <c r="B184" s="4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5"/>
      <c r="U184" s="5"/>
      <c r="V184" s="5"/>
    </row>
    <row r="185" spans="1:22" x14ac:dyDescent="0.2">
      <c r="A185" s="2"/>
      <c r="B185" s="4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5"/>
      <c r="U185" s="5"/>
      <c r="V185" s="8"/>
    </row>
    <row r="186" spans="1:22" x14ac:dyDescent="0.2">
      <c r="A186" s="2"/>
      <c r="B186" s="4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5"/>
      <c r="U186" s="5"/>
      <c r="V186" s="8"/>
    </row>
    <row r="187" spans="1:22" x14ac:dyDescent="0.2">
      <c r="A187" s="2"/>
      <c r="B187" s="4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5"/>
      <c r="U187" s="5"/>
      <c r="V187" s="8"/>
    </row>
    <row r="188" spans="1:22" x14ac:dyDescent="0.2">
      <c r="A188" s="6"/>
      <c r="B188" s="4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5"/>
      <c r="U188" s="5"/>
      <c r="V188" s="8"/>
    </row>
    <row r="189" spans="1:22" x14ac:dyDescent="0.2">
      <c r="A189" s="6"/>
      <c r="B189" s="4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5"/>
      <c r="U189" s="5"/>
      <c r="V189" s="8"/>
    </row>
    <row r="190" spans="1:22" x14ac:dyDescent="0.2">
      <c r="A190" s="6"/>
      <c r="B190" s="4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5"/>
      <c r="U190" s="5"/>
      <c r="V190" s="8"/>
    </row>
    <row r="191" spans="1:22" x14ac:dyDescent="0.2">
      <c r="A191" s="6"/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5"/>
      <c r="U191" s="5"/>
      <c r="V191" s="8"/>
    </row>
    <row r="192" spans="1:22" x14ac:dyDescent="0.2">
      <c r="A192" s="6"/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5"/>
      <c r="U192" s="5"/>
      <c r="V192" s="8"/>
    </row>
    <row r="193" spans="1:22" x14ac:dyDescent="0.2">
      <c r="A193" s="2"/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5"/>
      <c r="U193" s="5"/>
      <c r="V193" s="8"/>
    </row>
    <row r="194" spans="1:22" x14ac:dyDescent="0.2">
      <c r="A194" s="2"/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5"/>
      <c r="U194" s="5"/>
      <c r="V194" s="8"/>
    </row>
    <row r="195" spans="1:22" x14ac:dyDescent="0.2">
      <c r="A195" s="2"/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5"/>
      <c r="U195" s="5"/>
      <c r="V195" s="8"/>
    </row>
    <row r="196" spans="1:22" x14ac:dyDescent="0.2">
      <c r="A196" s="2"/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5"/>
      <c r="U196" s="5"/>
      <c r="V196" s="8"/>
    </row>
    <row r="197" spans="1:22" x14ac:dyDescent="0.2">
      <c r="A197" s="2"/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5"/>
      <c r="U197" s="5"/>
      <c r="V197" s="8"/>
    </row>
    <row r="223" spans="1:3" x14ac:dyDescent="0.2">
      <c r="A223" t="e" cm="1">
        <f t="array" aca="1" ref="A223" ca="1">INDIRECT("'" &amp; E1 &amp; "'!$A$2:$A$66")</f>
        <v>#REF!</v>
      </c>
      <c r="B223" t="e" cm="1">
        <f t="array" aca="1" ref="B223" ca="1">INDIRECT("'" &amp; E1 &amp; "'!$B$2:$B$66")</f>
        <v>#REF!</v>
      </c>
      <c r="C223" t="e" cm="1">
        <f t="array" aca="1" ref="C223" ca="1">INDIRECT("'" &amp; E1 &amp; "'!$C$2:$C$66")</f>
        <v>#REF!</v>
      </c>
    </row>
  </sheetData>
  <mergeCells count="3">
    <mergeCell ref="L1:U1"/>
    <mergeCell ref="B1:F1"/>
    <mergeCell ref="G1:K1"/>
  </mergeCells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4DDB3B-9847-5E4A-B038-5D23B31417B6}">
  <sheetPr codeName="Sheet37"/>
  <dimension ref="A1:W223"/>
  <sheetViews>
    <sheetView topLeftCell="B1" workbookViewId="0">
      <pane ySplit="2" topLeftCell="A3" activePane="bottomLeft" state="frozen"/>
      <selection activeCell="F17" sqref="F17"/>
      <selection pane="bottomLeft" activeCell="F17" sqref="F17"/>
    </sheetView>
  </sheetViews>
  <sheetFormatPr baseColWidth="10" defaultRowHeight="16" x14ac:dyDescent="0.2"/>
  <cols>
    <col min="1" max="1" width="21.1640625" customWidth="1"/>
    <col min="2" max="2" width="14.33203125" customWidth="1"/>
    <col min="3" max="3" width="13.83203125" customWidth="1"/>
    <col min="4" max="4" width="16.1640625" customWidth="1"/>
    <col min="5" max="5" width="18.66406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5.5" customWidth="1"/>
    <col min="22" max="22" width="15.1640625" bestFit="1" customWidth="1"/>
    <col min="23" max="23" width="14.3320312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252</v>
      </c>
      <c r="U2" s="1" t="s">
        <v>253</v>
      </c>
      <c r="V2" s="1" t="s">
        <v>236</v>
      </c>
    </row>
    <row r="3" spans="1:22" x14ac:dyDescent="0.2">
      <c r="A3" s="16" t="s">
        <v>357</v>
      </c>
      <c r="B3" s="4">
        <v>196505</v>
      </c>
      <c r="C3" s="4">
        <v>798610</v>
      </c>
      <c r="D3" s="4">
        <v>-602105</v>
      </c>
      <c r="E3" s="4">
        <v>-11226790000</v>
      </c>
      <c r="F3" s="4">
        <f t="shared" ref="F3:F11" si="0">E3+F4</f>
        <v>287749584550</v>
      </c>
      <c r="K3">
        <f t="shared" ref="K3:K11" si="1">K4+J3</f>
        <v>-692203537000</v>
      </c>
      <c r="L3" s="4">
        <v>9862</v>
      </c>
      <c r="M3" s="4">
        <v>10063</v>
      </c>
      <c r="N3" s="4">
        <v>837</v>
      </c>
      <c r="O3" s="4">
        <v>827</v>
      </c>
      <c r="P3" s="4">
        <v>23506600</v>
      </c>
      <c r="Q3" s="4">
        <v>23333600</v>
      </c>
      <c r="R3" s="5">
        <v>-1.1000000000000001E-2</v>
      </c>
      <c r="S3" s="4">
        <v>49680000</v>
      </c>
      <c r="T3" s="4">
        <f t="shared" ref="T3:T38" si="2">AVERAGE(S4:S13)</f>
        <v>53824390</v>
      </c>
      <c r="U3" s="4">
        <f t="shared" ref="U3:U11" si="3">MIN(S4:S8)</f>
        <v>23946800</v>
      </c>
      <c r="V3" s="5">
        <v>4.4900000000000002E-2</v>
      </c>
    </row>
    <row r="4" spans="1:22" x14ac:dyDescent="0.2">
      <c r="A4" s="16" t="s">
        <v>356</v>
      </c>
      <c r="B4" s="4">
        <v>13481415</v>
      </c>
      <c r="C4" s="4">
        <v>1127085</v>
      </c>
      <c r="D4" s="4">
        <v>12354330</v>
      </c>
      <c r="E4" s="4">
        <v>224222080000</v>
      </c>
      <c r="F4" s="4">
        <f t="shared" si="0"/>
        <v>298976374550</v>
      </c>
      <c r="K4">
        <f t="shared" si="1"/>
        <v>-692203537000</v>
      </c>
      <c r="L4" s="4">
        <v>23770</v>
      </c>
      <c r="M4" s="4">
        <v>14409</v>
      </c>
      <c r="N4" s="4">
        <v>2427</v>
      </c>
      <c r="O4" s="4">
        <v>1295</v>
      </c>
      <c r="P4" s="4">
        <v>69774100</v>
      </c>
      <c r="Q4" s="4">
        <v>35037600</v>
      </c>
      <c r="R4" s="5">
        <v>4.58E-2</v>
      </c>
      <c r="S4" s="4">
        <v>108089000</v>
      </c>
      <c r="T4" s="4">
        <f t="shared" si="2"/>
        <v>45927060</v>
      </c>
      <c r="U4" s="4">
        <f t="shared" si="3"/>
        <v>23946800</v>
      </c>
      <c r="V4" s="5">
        <v>8.0299999999999996E-2</v>
      </c>
    </row>
    <row r="5" spans="1:22" x14ac:dyDescent="0.2">
      <c r="A5" s="16" t="s">
        <v>355</v>
      </c>
      <c r="B5" s="4">
        <v>1014800</v>
      </c>
      <c r="C5" s="4">
        <v>1560455</v>
      </c>
      <c r="D5" s="4">
        <v>-545655</v>
      </c>
      <c r="E5" s="4">
        <v>-9518840000</v>
      </c>
      <c r="F5" s="4">
        <f t="shared" si="0"/>
        <v>74754294550</v>
      </c>
      <c r="K5">
        <f t="shared" si="1"/>
        <v>-692203537000</v>
      </c>
      <c r="L5" s="4">
        <v>9556</v>
      </c>
      <c r="M5" s="4">
        <v>9244</v>
      </c>
      <c r="N5" s="4">
        <v>800</v>
      </c>
      <c r="O5" s="4">
        <v>732</v>
      </c>
      <c r="P5" s="4">
        <v>24057400</v>
      </c>
      <c r="Q5" s="4">
        <v>21175700</v>
      </c>
      <c r="R5" s="5">
        <v>1.7500000000000002E-2</v>
      </c>
      <c r="S5" s="4">
        <v>47239700</v>
      </c>
      <c r="T5" s="4">
        <f t="shared" si="2"/>
        <v>45456070</v>
      </c>
      <c r="U5" s="4">
        <f t="shared" si="3"/>
        <v>23946800</v>
      </c>
      <c r="V5" s="5">
        <v>2.7999999999999997E-2</v>
      </c>
    </row>
    <row r="6" spans="1:22" x14ac:dyDescent="0.2">
      <c r="A6" s="16" t="s">
        <v>354</v>
      </c>
      <c r="B6" s="4">
        <v>48800</v>
      </c>
      <c r="C6" s="4">
        <v>544600</v>
      </c>
      <c r="D6" s="4">
        <v>-495800</v>
      </c>
      <c r="E6" s="4">
        <v>-8681100000</v>
      </c>
      <c r="F6" s="4">
        <f t="shared" si="0"/>
        <v>84273134550</v>
      </c>
      <c r="K6">
        <f t="shared" si="1"/>
        <v>-692203537000</v>
      </c>
      <c r="L6" s="4">
        <v>4767</v>
      </c>
      <c r="M6" s="4">
        <v>8194</v>
      </c>
      <c r="N6" s="4">
        <v>301</v>
      </c>
      <c r="O6" s="4">
        <v>481</v>
      </c>
      <c r="P6" s="4">
        <v>9299300</v>
      </c>
      <c r="Q6" s="4">
        <v>14612800</v>
      </c>
      <c r="R6" s="5">
        <v>-1.1599999999999999E-2</v>
      </c>
      <c r="S6" s="4">
        <v>25744900</v>
      </c>
      <c r="T6" s="4">
        <f t="shared" si="2"/>
        <v>44089430</v>
      </c>
      <c r="U6" s="4">
        <f t="shared" si="3"/>
        <v>23946800</v>
      </c>
      <c r="V6" s="5">
        <v>2.8300000000000002E-2</v>
      </c>
    </row>
    <row r="7" spans="1:22" x14ac:dyDescent="0.2">
      <c r="A7" s="16" t="s">
        <v>353</v>
      </c>
      <c r="B7" s="4">
        <v>32801</v>
      </c>
      <c r="C7" s="4">
        <v>1974700</v>
      </c>
      <c r="D7" s="4">
        <v>-1941899</v>
      </c>
      <c r="E7" s="4">
        <v>-33545820000</v>
      </c>
      <c r="F7" s="4">
        <f t="shared" si="0"/>
        <v>92954234550</v>
      </c>
      <c r="K7">
        <f t="shared" si="1"/>
        <v>-692203537000</v>
      </c>
      <c r="L7" s="4">
        <v>5953</v>
      </c>
      <c r="M7" s="4">
        <v>7786</v>
      </c>
      <c r="N7" s="4">
        <v>348</v>
      </c>
      <c r="O7" s="4">
        <v>370</v>
      </c>
      <c r="P7" s="4">
        <v>11057700</v>
      </c>
      <c r="Q7" s="4">
        <v>12006900</v>
      </c>
      <c r="R7" s="5">
        <v>-2.8000000000000004E-3</v>
      </c>
      <c r="S7" s="4">
        <v>23946800</v>
      </c>
      <c r="T7" s="4">
        <f t="shared" si="2"/>
        <v>42671060</v>
      </c>
      <c r="U7" s="4">
        <f t="shared" si="3"/>
        <v>37590800</v>
      </c>
      <c r="V7" s="5">
        <v>2.0199999999999999E-2</v>
      </c>
    </row>
    <row r="8" spans="1:22" x14ac:dyDescent="0.2">
      <c r="A8" s="16" t="s">
        <v>352</v>
      </c>
      <c r="B8" s="4">
        <v>2307800</v>
      </c>
      <c r="C8" s="4">
        <v>637731</v>
      </c>
      <c r="D8" s="4">
        <v>1670069</v>
      </c>
      <c r="E8" s="4">
        <v>29407990000</v>
      </c>
      <c r="F8" s="4">
        <f t="shared" si="0"/>
        <v>126500054550</v>
      </c>
      <c r="G8" s="4">
        <v>0</v>
      </c>
      <c r="H8" s="4">
        <v>0</v>
      </c>
      <c r="I8" s="4">
        <v>0</v>
      </c>
      <c r="J8" s="4">
        <v>-1748500000</v>
      </c>
      <c r="K8">
        <f t="shared" si="1"/>
        <v>-692203537000</v>
      </c>
      <c r="L8" s="4">
        <v>6816</v>
      </c>
      <c r="M8" s="4">
        <v>5883</v>
      </c>
      <c r="N8" s="4">
        <v>669</v>
      </c>
      <c r="O8" s="4">
        <v>553</v>
      </c>
      <c r="P8" s="4">
        <v>19901000</v>
      </c>
      <c r="Q8" s="4">
        <v>16914000</v>
      </c>
      <c r="R8" s="5">
        <v>1.1599999999999999E-2</v>
      </c>
      <c r="S8" s="4">
        <v>37590800</v>
      </c>
      <c r="T8" s="4">
        <f t="shared" si="2"/>
        <v>42558580</v>
      </c>
      <c r="U8" s="4">
        <f t="shared" si="3"/>
        <v>43772700</v>
      </c>
      <c r="V8" s="5">
        <v>2.5399999999999999E-2</v>
      </c>
    </row>
    <row r="9" spans="1:22" x14ac:dyDescent="0.2">
      <c r="A9" s="16" t="s">
        <v>351</v>
      </c>
      <c r="B9" s="4">
        <v>93700</v>
      </c>
      <c r="C9" s="4">
        <v>2842900</v>
      </c>
      <c r="D9" s="4">
        <v>-2749200</v>
      </c>
      <c r="E9" s="4">
        <v>-47816700000</v>
      </c>
      <c r="F9" s="4">
        <f t="shared" si="0"/>
        <v>97092064550</v>
      </c>
      <c r="G9" s="4">
        <v>0</v>
      </c>
      <c r="H9" s="4">
        <v>0</v>
      </c>
      <c r="I9" s="4">
        <v>0</v>
      </c>
      <c r="J9" s="4">
        <v>3610000000</v>
      </c>
      <c r="K9">
        <f t="shared" si="1"/>
        <v>-690455037000</v>
      </c>
      <c r="L9" s="4">
        <v>9040</v>
      </c>
      <c r="M9" s="4">
        <v>9527</v>
      </c>
      <c r="N9" s="4">
        <v>638</v>
      </c>
      <c r="O9" s="4">
        <v>831</v>
      </c>
      <c r="P9" s="4">
        <v>20700600</v>
      </c>
      <c r="Q9" s="4">
        <v>24546800</v>
      </c>
      <c r="R9" s="5">
        <v>-2.3099999999999999E-2</v>
      </c>
      <c r="S9" s="4">
        <v>47108000</v>
      </c>
      <c r="T9" s="4">
        <f t="shared" si="2"/>
        <v>39761170</v>
      </c>
      <c r="U9" s="4">
        <f t="shared" si="3"/>
        <v>29115700</v>
      </c>
      <c r="V9" s="5">
        <v>3.1E-2</v>
      </c>
    </row>
    <row r="10" spans="1:22" x14ac:dyDescent="0.2">
      <c r="A10" s="16" t="s">
        <v>350</v>
      </c>
      <c r="B10" s="4">
        <v>21350</v>
      </c>
      <c r="C10" s="4">
        <v>8887600</v>
      </c>
      <c r="D10" s="4">
        <v>-8866250</v>
      </c>
      <c r="E10" s="4">
        <v>-158446285450</v>
      </c>
      <c r="F10" s="4">
        <f t="shared" si="0"/>
        <v>144908764550</v>
      </c>
      <c r="G10" s="4">
        <v>0</v>
      </c>
      <c r="H10" s="4">
        <v>0</v>
      </c>
      <c r="I10" s="4">
        <v>0</v>
      </c>
      <c r="J10" s="4">
        <v>3610000000</v>
      </c>
      <c r="K10">
        <f t="shared" si="1"/>
        <v>-694065037000</v>
      </c>
      <c r="L10" s="4">
        <v>7934</v>
      </c>
      <c r="M10" s="4">
        <v>8791</v>
      </c>
      <c r="N10" s="4">
        <v>661</v>
      </c>
      <c r="O10" s="4">
        <v>761</v>
      </c>
      <c r="P10" s="4">
        <v>21952600</v>
      </c>
      <c r="Q10" s="4">
        <v>29446100</v>
      </c>
      <c r="R10" s="5">
        <v>-2.5399999999999999E-2</v>
      </c>
      <c r="S10" s="4">
        <v>45121500</v>
      </c>
      <c r="T10" s="4">
        <f t="shared" si="2"/>
        <v>36872610</v>
      </c>
      <c r="U10" s="4">
        <f t="shared" si="3"/>
        <v>29115700</v>
      </c>
      <c r="V10" s="5">
        <v>4.0999999999999995E-2</v>
      </c>
    </row>
    <row r="11" spans="1:22" x14ac:dyDescent="0.2">
      <c r="A11" s="16" t="s">
        <v>349</v>
      </c>
      <c r="B11" s="4">
        <v>484100</v>
      </c>
      <c r="C11" s="4">
        <v>126300</v>
      </c>
      <c r="D11" s="4">
        <v>357800</v>
      </c>
      <c r="E11" s="4">
        <v>6373130000</v>
      </c>
      <c r="F11" s="4">
        <f t="shared" si="0"/>
        <v>303355050000</v>
      </c>
      <c r="K11">
        <f t="shared" si="1"/>
        <v>-697675037000</v>
      </c>
      <c r="L11" s="4">
        <v>5806</v>
      </c>
      <c r="M11" s="4">
        <v>6822</v>
      </c>
      <c r="N11" s="4">
        <v>603</v>
      </c>
      <c r="O11" s="4">
        <v>501</v>
      </c>
      <c r="P11" s="4">
        <v>17396400</v>
      </c>
      <c r="Q11" s="4">
        <v>17255200</v>
      </c>
      <c r="R11" s="5">
        <v>1.41E-2</v>
      </c>
      <c r="S11" s="4">
        <v>43772700</v>
      </c>
      <c r="T11" s="4">
        <f t="shared" si="2"/>
        <v>34477430</v>
      </c>
      <c r="U11" s="4">
        <f t="shared" si="3"/>
        <v>12078500</v>
      </c>
      <c r="V11" s="5">
        <v>2.7699999999999999E-2</v>
      </c>
    </row>
    <row r="12" spans="1:22" x14ac:dyDescent="0.2">
      <c r="A12" s="16" t="s">
        <v>348</v>
      </c>
      <c r="B12" s="4">
        <v>404551</v>
      </c>
      <c r="C12" s="4">
        <v>485907</v>
      </c>
      <c r="D12" s="4">
        <v>-81356</v>
      </c>
      <c r="E12" s="4">
        <v>-1476950000</v>
      </c>
      <c r="F12" s="4">
        <f t="shared" ref="F12:F38" si="4">E12+F13</f>
        <v>296981920000</v>
      </c>
      <c r="G12" s="4">
        <v>0</v>
      </c>
      <c r="H12" s="4">
        <v>0</v>
      </c>
      <c r="I12" s="4">
        <v>0</v>
      </c>
      <c r="J12" s="4">
        <v>-1253000000</v>
      </c>
      <c r="K12">
        <f t="shared" ref="K12:K38" si="5">K13+J12</f>
        <v>-697675037000</v>
      </c>
      <c r="L12" s="4">
        <v>7270</v>
      </c>
      <c r="M12" s="4">
        <v>5876</v>
      </c>
      <c r="N12" s="4">
        <v>814</v>
      </c>
      <c r="O12" s="4">
        <v>623</v>
      </c>
      <c r="P12" s="4">
        <v>26816200</v>
      </c>
      <c r="Q12" s="4">
        <v>20941200</v>
      </c>
      <c r="R12" s="5">
        <v>8.5000000000000006E-3</v>
      </c>
      <c r="S12" s="4">
        <v>49147200</v>
      </c>
      <c r="T12" s="4">
        <f t="shared" si="2"/>
        <v>31099610</v>
      </c>
      <c r="U12" s="4">
        <f t="shared" ref="U12:U38" si="6">MIN(S13:S17)</f>
        <v>9763100</v>
      </c>
      <c r="V12" s="5">
        <v>2.5000000000000001E-2</v>
      </c>
    </row>
    <row r="13" spans="1:22" x14ac:dyDescent="0.2">
      <c r="A13" s="16" t="s">
        <v>347</v>
      </c>
      <c r="B13" s="4">
        <v>13548114</v>
      </c>
      <c r="C13" s="4">
        <v>266900</v>
      </c>
      <c r="D13" s="4">
        <v>13281214</v>
      </c>
      <c r="E13" s="4">
        <v>237384840000</v>
      </c>
      <c r="F13" s="4">
        <f t="shared" si="4"/>
        <v>298458870000</v>
      </c>
      <c r="K13">
        <f t="shared" si="5"/>
        <v>-696422037000</v>
      </c>
      <c r="L13" s="4">
        <v>18934</v>
      </c>
      <c r="M13" s="4">
        <v>16221</v>
      </c>
      <c r="N13" s="4">
        <v>1934</v>
      </c>
      <c r="O13" s="4">
        <v>1589</v>
      </c>
      <c r="P13" s="4">
        <v>60450700</v>
      </c>
      <c r="Q13" s="4">
        <v>47722800</v>
      </c>
      <c r="R13" s="5">
        <v>3.5099999999999999E-2</v>
      </c>
      <c r="S13" s="4">
        <v>110483300</v>
      </c>
      <c r="T13" s="4">
        <f t="shared" si="2"/>
        <v>22425110</v>
      </c>
      <c r="U13" s="4">
        <f t="shared" si="6"/>
        <v>9763100</v>
      </c>
      <c r="V13" s="5">
        <v>5.7699999999999994E-2</v>
      </c>
    </row>
    <row r="14" spans="1:22" x14ac:dyDescent="0.2">
      <c r="A14" s="16" t="s">
        <v>340</v>
      </c>
      <c r="B14" s="4">
        <v>33890</v>
      </c>
      <c r="C14" s="4">
        <v>1612300</v>
      </c>
      <c r="D14" s="4">
        <v>-1578410</v>
      </c>
      <c r="E14" s="4">
        <v>-27097530000</v>
      </c>
      <c r="F14" s="4">
        <f t="shared" si="4"/>
        <v>61074030000</v>
      </c>
      <c r="K14">
        <f t="shared" si="5"/>
        <v>-696422037000</v>
      </c>
      <c r="L14" s="4">
        <v>5752</v>
      </c>
      <c r="M14" s="4">
        <v>8001</v>
      </c>
      <c r="N14" s="4">
        <v>359</v>
      </c>
      <c r="O14" s="4">
        <v>563</v>
      </c>
      <c r="P14" s="4">
        <v>10523900</v>
      </c>
      <c r="Q14" s="4">
        <v>16499800</v>
      </c>
      <c r="R14" s="5">
        <v>0</v>
      </c>
      <c r="S14" s="4">
        <v>29115700</v>
      </c>
      <c r="T14" s="4">
        <f t="shared" si="2"/>
        <v>22915040</v>
      </c>
      <c r="U14" s="4">
        <f t="shared" si="6"/>
        <v>9763100</v>
      </c>
      <c r="V14" s="5">
        <v>2.87E-2</v>
      </c>
    </row>
    <row r="15" spans="1:22" x14ac:dyDescent="0.2">
      <c r="A15" s="16" t="s">
        <v>339</v>
      </c>
      <c r="B15" s="4">
        <v>501645</v>
      </c>
      <c r="C15" s="4">
        <v>1932900</v>
      </c>
      <c r="D15" s="4">
        <v>-1431255</v>
      </c>
      <c r="E15" s="4">
        <v>-24011270000</v>
      </c>
      <c r="F15" s="4">
        <f t="shared" si="4"/>
        <v>88171560000</v>
      </c>
      <c r="G15" s="4">
        <v>0</v>
      </c>
      <c r="H15" s="4">
        <v>0</v>
      </c>
      <c r="I15" s="4">
        <v>0</v>
      </c>
      <c r="J15" s="4">
        <v>-65102800000</v>
      </c>
      <c r="K15">
        <f t="shared" si="5"/>
        <v>-696422037000</v>
      </c>
      <c r="L15" s="4">
        <v>10570</v>
      </c>
      <c r="M15" s="4">
        <v>5876</v>
      </c>
      <c r="N15" s="4">
        <v>910</v>
      </c>
      <c r="O15" s="4">
        <v>511</v>
      </c>
      <c r="P15" s="4">
        <v>25999600</v>
      </c>
      <c r="Q15" s="4">
        <v>15713000</v>
      </c>
      <c r="R15" s="5">
        <v>3.3300000000000003E-2</v>
      </c>
      <c r="S15" s="4">
        <v>42529800</v>
      </c>
      <c r="T15" s="4">
        <f t="shared" si="2"/>
        <v>20610260</v>
      </c>
      <c r="U15" s="4">
        <f t="shared" si="6"/>
        <v>9763100</v>
      </c>
      <c r="V15" s="5">
        <v>2.9300000000000003E-2</v>
      </c>
    </row>
    <row r="16" spans="1:22" x14ac:dyDescent="0.2">
      <c r="A16" s="16" t="s">
        <v>338</v>
      </c>
      <c r="B16" s="4">
        <v>500</v>
      </c>
      <c r="C16" s="4">
        <v>1553850</v>
      </c>
      <c r="D16" s="4">
        <v>-1553350</v>
      </c>
      <c r="E16" s="4">
        <v>-25677580000</v>
      </c>
      <c r="F16" s="4">
        <f t="shared" si="4"/>
        <v>112182830000</v>
      </c>
      <c r="G16" s="4">
        <v>0</v>
      </c>
      <c r="H16" s="4">
        <v>0</v>
      </c>
      <c r="I16" s="4">
        <v>0</v>
      </c>
      <c r="J16" s="4">
        <v>-4970000000</v>
      </c>
      <c r="K16">
        <f t="shared" si="5"/>
        <v>-631319237000</v>
      </c>
      <c r="L16" s="4">
        <v>2830</v>
      </c>
      <c r="M16" s="4">
        <v>2776</v>
      </c>
      <c r="N16" s="4">
        <v>189</v>
      </c>
      <c r="O16" s="4">
        <v>195</v>
      </c>
      <c r="P16" s="4">
        <v>5548700</v>
      </c>
      <c r="Q16" s="4">
        <v>5755800</v>
      </c>
      <c r="R16" s="5">
        <v>3.0999999999999999E-3</v>
      </c>
      <c r="S16" s="4">
        <v>12078500</v>
      </c>
      <c r="T16" s="4">
        <f t="shared" si="2"/>
        <v>22983000</v>
      </c>
      <c r="U16" s="4">
        <f t="shared" si="6"/>
        <v>9763100</v>
      </c>
      <c r="V16" s="5">
        <v>1.8100000000000002E-2</v>
      </c>
    </row>
    <row r="17" spans="1:22" x14ac:dyDescent="0.2">
      <c r="A17" s="16" t="s">
        <v>337</v>
      </c>
      <c r="B17" s="4">
        <v>16000</v>
      </c>
      <c r="C17" s="4">
        <v>864023</v>
      </c>
      <c r="D17" s="4">
        <v>-848023</v>
      </c>
      <c r="E17" s="4">
        <v>-14106140000</v>
      </c>
      <c r="F17" s="4">
        <f t="shared" si="4"/>
        <v>137860410000</v>
      </c>
      <c r="K17">
        <f t="shared" si="5"/>
        <v>-626349237000</v>
      </c>
      <c r="L17" s="4">
        <v>1958</v>
      </c>
      <c r="M17" s="4">
        <v>3322</v>
      </c>
      <c r="N17" s="4">
        <v>118</v>
      </c>
      <c r="O17" s="4">
        <v>188</v>
      </c>
      <c r="P17" s="4">
        <v>3241200</v>
      </c>
      <c r="Q17" s="4">
        <v>5826300</v>
      </c>
      <c r="R17" s="5">
        <v>-1.21E-2</v>
      </c>
      <c r="S17" s="4">
        <v>9763100</v>
      </c>
      <c r="T17" s="4">
        <f t="shared" si="2"/>
        <v>24668220</v>
      </c>
      <c r="U17" s="4">
        <f t="shared" si="6"/>
        <v>15369000</v>
      </c>
      <c r="V17" s="5">
        <v>2.3700000000000002E-2</v>
      </c>
    </row>
    <row r="18" spans="1:22" x14ac:dyDescent="0.2">
      <c r="A18" s="16" t="s">
        <v>336</v>
      </c>
      <c r="B18" s="4">
        <v>2491400</v>
      </c>
      <c r="C18" s="4">
        <v>1225800</v>
      </c>
      <c r="D18" s="4">
        <v>1265600</v>
      </c>
      <c r="E18" s="4">
        <v>20159470000</v>
      </c>
      <c r="F18" s="4">
        <f t="shared" si="4"/>
        <v>151966550000</v>
      </c>
      <c r="K18">
        <f t="shared" si="5"/>
        <v>-626349237000</v>
      </c>
      <c r="L18" s="4">
        <v>7732</v>
      </c>
      <c r="M18" s="4">
        <v>8663</v>
      </c>
      <c r="N18" s="4">
        <v>554</v>
      </c>
      <c r="O18" s="4">
        <v>539</v>
      </c>
      <c r="P18" s="4">
        <v>18508400</v>
      </c>
      <c r="Q18" s="4">
        <v>17340300</v>
      </c>
      <c r="R18" s="5">
        <v>1.2199999999999999E-2</v>
      </c>
      <c r="S18" s="4">
        <v>36466000</v>
      </c>
      <c r="T18" s="4">
        <f t="shared" si="2"/>
        <v>24849930</v>
      </c>
      <c r="U18" s="4">
        <f t="shared" si="6"/>
        <v>15369000</v>
      </c>
      <c r="V18" s="5">
        <v>5.5599999999999997E-2</v>
      </c>
    </row>
    <row r="19" spans="1:22" x14ac:dyDescent="0.2">
      <c r="A19" s="16" t="s">
        <v>335</v>
      </c>
      <c r="B19" s="4">
        <v>351008</v>
      </c>
      <c r="C19" s="4">
        <v>1297400</v>
      </c>
      <c r="D19" s="4">
        <v>-946392</v>
      </c>
      <c r="E19" s="4">
        <v>-15620360000</v>
      </c>
      <c r="F19" s="4">
        <f t="shared" si="4"/>
        <v>131807080000</v>
      </c>
      <c r="K19">
        <f t="shared" si="5"/>
        <v>-626349237000</v>
      </c>
      <c r="L19" s="4">
        <v>3750</v>
      </c>
      <c r="M19" s="4">
        <v>4083</v>
      </c>
      <c r="N19" s="4">
        <v>294</v>
      </c>
      <c r="O19" s="4">
        <v>284</v>
      </c>
      <c r="P19" s="4">
        <v>8615200</v>
      </c>
      <c r="Q19" s="4">
        <v>8868800</v>
      </c>
      <c r="R19" s="5">
        <v>3.0999999999999999E-3</v>
      </c>
      <c r="S19" s="4">
        <v>19133900</v>
      </c>
      <c r="T19" s="4">
        <f t="shared" si="2"/>
        <v>25123010</v>
      </c>
      <c r="U19" s="4">
        <f t="shared" si="6"/>
        <v>15369000</v>
      </c>
      <c r="V19" s="5">
        <v>2.3900000000000001E-2</v>
      </c>
    </row>
    <row r="20" spans="1:22" x14ac:dyDescent="0.2">
      <c r="A20" s="16" t="s">
        <v>334</v>
      </c>
      <c r="B20" s="4">
        <v>150100</v>
      </c>
      <c r="C20" s="4">
        <v>603</v>
      </c>
      <c r="D20" s="4">
        <v>149497</v>
      </c>
      <c r="E20" s="4">
        <v>2468210000</v>
      </c>
      <c r="F20" s="4">
        <f t="shared" si="4"/>
        <v>147427440000</v>
      </c>
      <c r="K20">
        <f t="shared" si="5"/>
        <v>-626349237000</v>
      </c>
      <c r="L20" s="4">
        <v>4050</v>
      </c>
      <c r="M20" s="4">
        <v>4828</v>
      </c>
      <c r="N20" s="4">
        <v>220</v>
      </c>
      <c r="O20" s="4">
        <v>239</v>
      </c>
      <c r="P20" s="4">
        <v>7758600</v>
      </c>
      <c r="Q20" s="4">
        <v>8098500</v>
      </c>
      <c r="R20" s="5">
        <v>-6.0000000000000001E-3</v>
      </c>
      <c r="S20" s="4">
        <v>16235900</v>
      </c>
      <c r="T20" s="4">
        <f t="shared" si="2"/>
        <v>26559380</v>
      </c>
      <c r="U20" s="4">
        <f t="shared" si="6"/>
        <v>15369000</v>
      </c>
      <c r="V20" s="5">
        <v>2.3900000000000001E-2</v>
      </c>
    </row>
    <row r="21" spans="1:22" x14ac:dyDescent="0.2">
      <c r="A21" s="16" t="s">
        <v>333</v>
      </c>
      <c r="B21" s="4">
        <v>39600</v>
      </c>
      <c r="C21" s="4">
        <v>32000</v>
      </c>
      <c r="D21" s="4">
        <v>7600</v>
      </c>
      <c r="E21" s="4">
        <v>126680000</v>
      </c>
      <c r="F21" s="4">
        <f t="shared" si="4"/>
        <v>144959230000</v>
      </c>
      <c r="K21">
        <f t="shared" si="5"/>
        <v>-626349237000</v>
      </c>
      <c r="L21" s="4">
        <v>4565</v>
      </c>
      <c r="M21" s="4">
        <v>3077</v>
      </c>
      <c r="N21" s="4">
        <v>365</v>
      </c>
      <c r="O21" s="4">
        <v>201</v>
      </c>
      <c r="P21" s="4">
        <v>13208700</v>
      </c>
      <c r="Q21" s="4">
        <v>6262300</v>
      </c>
      <c r="R21" s="5">
        <v>2.4799999999999999E-2</v>
      </c>
      <c r="S21" s="4">
        <v>19820900</v>
      </c>
      <c r="T21" s="4">
        <f t="shared" si="2"/>
        <v>26072060</v>
      </c>
      <c r="U21" s="4">
        <f t="shared" si="6"/>
        <v>15369000</v>
      </c>
      <c r="V21" s="5">
        <v>1.8200000000000001E-2</v>
      </c>
    </row>
    <row r="22" spans="1:22" x14ac:dyDescent="0.2">
      <c r="A22" s="16" t="s">
        <v>332</v>
      </c>
      <c r="B22" s="4">
        <v>28900</v>
      </c>
      <c r="C22" s="4">
        <v>43416</v>
      </c>
      <c r="D22" s="4">
        <v>-14516</v>
      </c>
      <c r="E22" s="4">
        <v>-233050000</v>
      </c>
      <c r="F22" s="4">
        <f t="shared" si="4"/>
        <v>144832550000</v>
      </c>
      <c r="K22">
        <f t="shared" si="5"/>
        <v>-626349237000</v>
      </c>
      <c r="L22" s="4">
        <v>3978</v>
      </c>
      <c r="M22" s="4">
        <v>4106</v>
      </c>
      <c r="N22" s="4">
        <v>249</v>
      </c>
      <c r="O22" s="4">
        <v>201</v>
      </c>
      <c r="P22" s="4">
        <v>7650600</v>
      </c>
      <c r="Q22" s="4">
        <v>7213100</v>
      </c>
      <c r="R22" s="5">
        <v>6.3E-3</v>
      </c>
      <c r="S22" s="4">
        <v>15369000</v>
      </c>
      <c r="T22" s="4">
        <f t="shared" si="2"/>
        <v>26751400</v>
      </c>
      <c r="U22" s="4">
        <f t="shared" si="6"/>
        <v>19482000</v>
      </c>
      <c r="V22" s="5">
        <v>1.54E-2</v>
      </c>
    </row>
    <row r="23" spans="1:22" x14ac:dyDescent="0.2">
      <c r="A23" s="16" t="s">
        <v>331</v>
      </c>
      <c r="B23" s="4">
        <v>73700</v>
      </c>
      <c r="C23" s="4">
        <v>66485</v>
      </c>
      <c r="D23" s="4">
        <v>7215</v>
      </c>
      <c r="E23" s="4">
        <v>133220000</v>
      </c>
      <c r="F23" s="4">
        <f t="shared" si="4"/>
        <v>145065600000</v>
      </c>
      <c r="K23">
        <f t="shared" si="5"/>
        <v>-626349237000</v>
      </c>
      <c r="L23" s="4">
        <v>5311</v>
      </c>
      <c r="M23" s="4">
        <v>9394</v>
      </c>
      <c r="N23" s="4">
        <v>233</v>
      </c>
      <c r="O23" s="4">
        <v>424</v>
      </c>
      <c r="P23" s="4">
        <v>8061500</v>
      </c>
      <c r="Q23" s="4">
        <v>14469700</v>
      </c>
      <c r="R23" s="5">
        <v>-2.7999999999999997E-2</v>
      </c>
      <c r="S23" s="4">
        <v>23738300</v>
      </c>
      <c r="T23" s="4">
        <f t="shared" si="2"/>
        <v>26720680</v>
      </c>
      <c r="U23" s="4">
        <f t="shared" si="6"/>
        <v>19482000</v>
      </c>
      <c r="V23" s="5">
        <v>3.04E-2</v>
      </c>
    </row>
    <row r="24" spans="1:22" x14ac:dyDescent="0.2">
      <c r="A24" s="16" t="s">
        <v>330</v>
      </c>
      <c r="B24" s="4">
        <v>50010</v>
      </c>
      <c r="C24" s="4">
        <v>111889</v>
      </c>
      <c r="D24" s="4">
        <v>-61879</v>
      </c>
      <c r="E24" s="4">
        <v>-1012040000</v>
      </c>
      <c r="F24" s="4">
        <f t="shared" si="4"/>
        <v>144932380000</v>
      </c>
      <c r="K24">
        <f t="shared" si="5"/>
        <v>-626349237000</v>
      </c>
      <c r="L24" s="4">
        <v>5672</v>
      </c>
      <c r="M24" s="4">
        <v>7873</v>
      </c>
      <c r="N24" s="4">
        <v>392</v>
      </c>
      <c r="O24" s="4">
        <v>601</v>
      </c>
      <c r="P24" s="4">
        <v>13856900</v>
      </c>
      <c r="Q24" s="4">
        <v>18344400</v>
      </c>
      <c r="R24" s="5">
        <v>-2.4199999999999999E-2</v>
      </c>
      <c r="S24" s="4">
        <v>34015000</v>
      </c>
      <c r="T24" s="4">
        <f t="shared" si="2"/>
        <v>27047450</v>
      </c>
      <c r="U24" s="4">
        <f t="shared" si="6"/>
        <v>19482000</v>
      </c>
      <c r="V24" s="5">
        <v>3.5200000000000002E-2</v>
      </c>
    </row>
    <row r="25" spans="1:22" x14ac:dyDescent="0.2">
      <c r="A25" s="16" t="s">
        <v>329</v>
      </c>
      <c r="B25" s="4">
        <v>216100</v>
      </c>
      <c r="C25" s="4">
        <v>8100</v>
      </c>
      <c r="D25" s="4">
        <v>208000</v>
      </c>
      <c r="E25" s="4">
        <v>3512340000</v>
      </c>
      <c r="F25" s="4">
        <f t="shared" si="4"/>
        <v>145944420000</v>
      </c>
      <c r="K25">
        <f t="shared" si="5"/>
        <v>-626349237000</v>
      </c>
      <c r="L25" s="4">
        <v>4944</v>
      </c>
      <c r="M25" s="4">
        <v>4888</v>
      </c>
      <c r="N25" s="4">
        <v>292</v>
      </c>
      <c r="O25" s="4">
        <v>266</v>
      </c>
      <c r="P25" s="4">
        <v>9831400</v>
      </c>
      <c r="Q25" s="4">
        <v>9001500</v>
      </c>
      <c r="R25" s="5">
        <v>6.0000000000000001E-3</v>
      </c>
      <c r="S25" s="4">
        <v>19482000</v>
      </c>
      <c r="T25" s="4">
        <f t="shared" si="2"/>
        <v>27315240</v>
      </c>
      <c r="U25" s="4">
        <f t="shared" si="6"/>
        <v>21864700</v>
      </c>
      <c r="V25" s="5">
        <v>1.77E-2</v>
      </c>
    </row>
    <row r="26" spans="1:22" x14ac:dyDescent="0.2">
      <c r="A26" s="16" t="s">
        <v>328</v>
      </c>
      <c r="B26" s="4">
        <v>26750</v>
      </c>
      <c r="C26" s="4">
        <v>1500</v>
      </c>
      <c r="D26" s="4">
        <v>25250</v>
      </c>
      <c r="E26" s="4">
        <v>426780000</v>
      </c>
      <c r="F26" s="4">
        <f t="shared" si="4"/>
        <v>142432080000</v>
      </c>
      <c r="G26" s="4">
        <v>0</v>
      </c>
      <c r="H26" s="4">
        <v>0</v>
      </c>
      <c r="I26" s="4">
        <v>0</v>
      </c>
      <c r="J26" s="4">
        <v>-89034700000</v>
      </c>
      <c r="K26">
        <f t="shared" si="5"/>
        <v>-626349237000</v>
      </c>
      <c r="L26" s="4">
        <v>5177</v>
      </c>
      <c r="M26" s="4">
        <v>7507</v>
      </c>
      <c r="N26" s="4">
        <v>410</v>
      </c>
      <c r="O26" s="4">
        <v>667</v>
      </c>
      <c r="P26" s="4">
        <v>11639500</v>
      </c>
      <c r="Q26" s="4">
        <v>20886600</v>
      </c>
      <c r="R26" s="5">
        <v>-2.3799999999999998E-2</v>
      </c>
      <c r="S26" s="4">
        <v>35805900</v>
      </c>
      <c r="T26" s="4">
        <f t="shared" si="2"/>
        <v>26831180</v>
      </c>
      <c r="U26" s="4">
        <f t="shared" si="6"/>
        <v>14947700</v>
      </c>
      <c r="V26" s="5">
        <v>2.8999999999999998E-2</v>
      </c>
    </row>
    <row r="27" spans="1:22" x14ac:dyDescent="0.2">
      <c r="A27" s="16" t="s">
        <v>327</v>
      </c>
      <c r="B27" s="4">
        <v>126100</v>
      </c>
      <c r="C27" s="4">
        <v>27100</v>
      </c>
      <c r="D27" s="4">
        <v>99000</v>
      </c>
      <c r="E27" s="4">
        <v>1699840000</v>
      </c>
      <c r="F27" s="4">
        <f t="shared" si="4"/>
        <v>142005300000</v>
      </c>
      <c r="G27" s="4">
        <v>0</v>
      </c>
      <c r="H27" s="4">
        <v>0</v>
      </c>
      <c r="I27" s="4">
        <v>0</v>
      </c>
      <c r="J27" s="4">
        <v>-36369280000</v>
      </c>
      <c r="K27">
        <f t="shared" si="5"/>
        <v>-537314537000</v>
      </c>
      <c r="L27" s="4">
        <v>4392</v>
      </c>
      <c r="M27" s="4">
        <v>6607</v>
      </c>
      <c r="N27" s="4">
        <v>324</v>
      </c>
      <c r="O27" s="4">
        <v>466</v>
      </c>
      <c r="P27" s="4">
        <v>10475100</v>
      </c>
      <c r="Q27" s="4">
        <v>15310200</v>
      </c>
      <c r="R27" s="5">
        <v>-1.7399999999999999E-2</v>
      </c>
      <c r="S27" s="4">
        <v>26615300</v>
      </c>
      <c r="T27" s="4">
        <f t="shared" si="2"/>
        <v>27798920</v>
      </c>
      <c r="U27" s="4">
        <f t="shared" si="6"/>
        <v>14947700</v>
      </c>
      <c r="V27" s="5">
        <v>2.29E-2</v>
      </c>
    </row>
    <row r="28" spans="1:22" x14ac:dyDescent="0.2">
      <c r="A28" s="16" t="s">
        <v>326</v>
      </c>
      <c r="B28" s="4">
        <v>2148100</v>
      </c>
      <c r="C28" s="4">
        <v>27050</v>
      </c>
      <c r="D28" s="4">
        <v>2121050</v>
      </c>
      <c r="E28" s="4">
        <v>37202590000</v>
      </c>
      <c r="F28" s="4">
        <f t="shared" si="4"/>
        <v>140305460000</v>
      </c>
      <c r="K28">
        <f t="shared" si="5"/>
        <v>-500945257000</v>
      </c>
      <c r="L28" s="4">
        <v>8300</v>
      </c>
      <c r="M28" s="4">
        <v>6455</v>
      </c>
      <c r="N28" s="4">
        <v>729</v>
      </c>
      <c r="O28" s="4">
        <v>496</v>
      </c>
      <c r="P28" s="4">
        <v>20808500</v>
      </c>
      <c r="Q28" s="4">
        <v>15394500</v>
      </c>
      <c r="R28" s="5">
        <v>1.1599999999999999E-2</v>
      </c>
      <c r="S28" s="4">
        <v>38283100</v>
      </c>
      <c r="T28" s="4">
        <f t="shared" si="2"/>
        <v>26964190</v>
      </c>
      <c r="U28" s="4">
        <f t="shared" si="6"/>
        <v>14947700</v>
      </c>
      <c r="V28" s="5">
        <v>2.2599999999999999E-2</v>
      </c>
    </row>
    <row r="29" spans="1:22" x14ac:dyDescent="0.2">
      <c r="A29" s="16" t="s">
        <v>325</v>
      </c>
      <c r="B29" s="4">
        <v>738600</v>
      </c>
      <c r="C29" s="4">
        <v>80436</v>
      </c>
      <c r="D29" s="4">
        <v>658164</v>
      </c>
      <c r="E29" s="4">
        <v>11360310000</v>
      </c>
      <c r="F29" s="4">
        <f t="shared" si="4"/>
        <v>103102870000</v>
      </c>
      <c r="K29">
        <f t="shared" si="5"/>
        <v>-500945257000</v>
      </c>
      <c r="L29" s="4">
        <v>6057</v>
      </c>
      <c r="M29" s="4">
        <v>4136</v>
      </c>
      <c r="N29" s="4">
        <v>456</v>
      </c>
      <c r="O29" s="4">
        <v>235</v>
      </c>
      <c r="P29" s="4">
        <v>12785800</v>
      </c>
      <c r="Q29" s="4">
        <v>7562600</v>
      </c>
      <c r="R29" s="5">
        <v>1.1699999999999999E-2</v>
      </c>
      <c r="S29" s="4">
        <v>21864700</v>
      </c>
      <c r="T29" s="4">
        <f t="shared" si="2"/>
        <v>28324960</v>
      </c>
      <c r="U29" s="4">
        <f t="shared" si="6"/>
        <v>14947700</v>
      </c>
      <c r="V29" s="5">
        <v>2.0199999999999999E-2</v>
      </c>
    </row>
    <row r="30" spans="1:22" x14ac:dyDescent="0.2">
      <c r="A30" s="16" t="s">
        <v>324</v>
      </c>
      <c r="B30" s="4">
        <v>996910</v>
      </c>
      <c r="C30" s="4">
        <v>188031</v>
      </c>
      <c r="D30" s="4">
        <v>808879</v>
      </c>
      <c r="E30" s="4">
        <v>13872680000</v>
      </c>
      <c r="F30" s="4">
        <f t="shared" si="4"/>
        <v>91742560000</v>
      </c>
      <c r="G30" s="4">
        <v>0</v>
      </c>
      <c r="H30" s="4">
        <v>0</v>
      </c>
      <c r="I30" s="4">
        <v>0</v>
      </c>
      <c r="J30" s="4">
        <v>-33562300000</v>
      </c>
      <c r="K30">
        <f t="shared" si="5"/>
        <v>-500945257000</v>
      </c>
      <c r="L30" s="4">
        <v>6420</v>
      </c>
      <c r="M30" s="4">
        <v>5670</v>
      </c>
      <c r="N30" s="4">
        <v>493</v>
      </c>
      <c r="O30" s="4">
        <v>466</v>
      </c>
      <c r="P30" s="4">
        <v>14566400</v>
      </c>
      <c r="Q30" s="4">
        <v>15100800</v>
      </c>
      <c r="R30" s="5">
        <v>5.8999999999999999E-3</v>
      </c>
      <c r="S30" s="4">
        <v>30599600</v>
      </c>
      <c r="T30" s="4">
        <f t="shared" si="2"/>
        <v>27919690</v>
      </c>
      <c r="U30" s="4">
        <f t="shared" si="6"/>
        <v>14947700</v>
      </c>
      <c r="V30" s="5">
        <v>2.3199999999999998E-2</v>
      </c>
    </row>
    <row r="31" spans="1:22" x14ac:dyDescent="0.2">
      <c r="A31" s="16" t="s">
        <v>323</v>
      </c>
      <c r="B31" s="4">
        <v>1410600</v>
      </c>
      <c r="C31" s="4">
        <v>76350</v>
      </c>
      <c r="D31" s="4">
        <v>1334250</v>
      </c>
      <c r="E31" s="4">
        <v>22617580000</v>
      </c>
      <c r="F31" s="4">
        <f t="shared" si="4"/>
        <v>77869880000</v>
      </c>
      <c r="K31">
        <f t="shared" si="5"/>
        <v>-467382957000</v>
      </c>
      <c r="L31" s="4">
        <v>2736</v>
      </c>
      <c r="M31" s="4">
        <v>4575</v>
      </c>
      <c r="N31" s="4">
        <v>150</v>
      </c>
      <c r="O31" s="4">
        <v>322</v>
      </c>
      <c r="P31" s="4">
        <v>5032600</v>
      </c>
      <c r="Q31" s="4">
        <v>9243100</v>
      </c>
      <c r="R31" s="5">
        <v>-2.8999999999999998E-3</v>
      </c>
      <c r="S31" s="4">
        <v>14947700</v>
      </c>
      <c r="T31" s="4">
        <f t="shared" si="2"/>
        <v>28719160</v>
      </c>
      <c r="U31" s="4">
        <f t="shared" si="6"/>
        <v>22159900</v>
      </c>
      <c r="V31" s="5">
        <v>2.0400000000000001E-2</v>
      </c>
    </row>
    <row r="32" spans="1:22" x14ac:dyDescent="0.2">
      <c r="A32" s="16" t="s">
        <v>322</v>
      </c>
      <c r="B32" s="4">
        <v>1578000</v>
      </c>
      <c r="C32" s="4">
        <v>202109</v>
      </c>
      <c r="D32" s="4">
        <v>1375891</v>
      </c>
      <c r="E32" s="4">
        <v>23332250000</v>
      </c>
      <c r="F32" s="4">
        <f t="shared" si="4"/>
        <v>55252300000</v>
      </c>
      <c r="K32">
        <f t="shared" si="5"/>
        <v>-467382957000</v>
      </c>
      <c r="L32" s="4">
        <v>4187</v>
      </c>
      <c r="M32" s="4">
        <v>3993</v>
      </c>
      <c r="N32" s="4">
        <v>342</v>
      </c>
      <c r="O32" s="4">
        <v>360</v>
      </c>
      <c r="P32" s="4">
        <v>10921900</v>
      </c>
      <c r="Q32" s="4">
        <v>10490400</v>
      </c>
      <c r="R32" s="5">
        <v>1.49E-2</v>
      </c>
      <c r="S32" s="4">
        <v>22162400</v>
      </c>
      <c r="T32" s="4">
        <f t="shared" si="2"/>
        <v>29716630</v>
      </c>
      <c r="U32" s="4">
        <f t="shared" si="6"/>
        <v>22159900</v>
      </c>
      <c r="V32" s="5">
        <v>2.0499999999999997E-2</v>
      </c>
    </row>
    <row r="33" spans="1:22" x14ac:dyDescent="0.2">
      <c r="A33" s="16" t="s">
        <v>321</v>
      </c>
      <c r="B33" s="4">
        <v>157702</v>
      </c>
      <c r="C33" s="4">
        <v>1116</v>
      </c>
      <c r="D33" s="4">
        <v>156586</v>
      </c>
      <c r="E33" s="4">
        <v>2625710000</v>
      </c>
      <c r="F33" s="4">
        <f t="shared" si="4"/>
        <v>31920050000</v>
      </c>
      <c r="K33">
        <f t="shared" si="5"/>
        <v>-467382957000</v>
      </c>
      <c r="L33" s="4">
        <v>5319</v>
      </c>
      <c r="M33" s="4">
        <v>5316</v>
      </c>
      <c r="N33" s="4">
        <v>346</v>
      </c>
      <c r="O33" s="4">
        <v>394</v>
      </c>
      <c r="P33" s="4">
        <v>10846300</v>
      </c>
      <c r="Q33" s="4">
        <v>11855900</v>
      </c>
      <c r="R33" s="5">
        <v>-1.1899999999999999E-2</v>
      </c>
      <c r="S33" s="4">
        <v>23431100</v>
      </c>
      <c r="T33" s="4">
        <f t="shared" si="2"/>
        <v>28714810</v>
      </c>
      <c r="U33" s="4">
        <f t="shared" si="6"/>
        <v>22159900</v>
      </c>
      <c r="V33" s="5">
        <v>2.3599999999999999E-2</v>
      </c>
    </row>
    <row r="34" spans="1:22" x14ac:dyDescent="0.2">
      <c r="A34" s="16" t="s">
        <v>320</v>
      </c>
      <c r="B34" s="4">
        <v>22200</v>
      </c>
      <c r="C34" s="4">
        <v>241600</v>
      </c>
      <c r="D34" s="4">
        <v>-219400</v>
      </c>
      <c r="E34" s="4">
        <v>-3689850000</v>
      </c>
      <c r="F34" s="4">
        <f t="shared" si="4"/>
        <v>29294340000</v>
      </c>
      <c r="G34" s="4">
        <v>0</v>
      </c>
      <c r="H34" s="4">
        <v>0</v>
      </c>
      <c r="I34" s="4">
        <v>0</v>
      </c>
      <c r="J34" s="4">
        <v>-40335900000</v>
      </c>
      <c r="K34">
        <f t="shared" si="5"/>
        <v>-467382957000</v>
      </c>
      <c r="L34" s="4">
        <v>4579</v>
      </c>
      <c r="M34" s="4">
        <v>11512</v>
      </c>
      <c r="N34" s="4">
        <v>351</v>
      </c>
      <c r="O34" s="4">
        <v>706</v>
      </c>
      <c r="P34" s="4">
        <v>10922200</v>
      </c>
      <c r="Q34" s="4">
        <v>23009600</v>
      </c>
      <c r="R34" s="5">
        <v>-5.7999999999999996E-3</v>
      </c>
      <c r="S34" s="4">
        <v>37282700</v>
      </c>
      <c r="T34" s="4">
        <f t="shared" si="2"/>
        <v>31799330</v>
      </c>
      <c r="U34" s="4">
        <f t="shared" si="6"/>
        <v>22159900</v>
      </c>
      <c r="V34" s="5">
        <v>3.7699999999999997E-2</v>
      </c>
    </row>
    <row r="35" spans="1:22" x14ac:dyDescent="0.2">
      <c r="A35" s="16" t="s">
        <v>319</v>
      </c>
      <c r="B35" s="4">
        <v>71600</v>
      </c>
      <c r="C35" s="4">
        <v>140800</v>
      </c>
      <c r="D35" s="4">
        <v>-69200</v>
      </c>
      <c r="E35" s="4">
        <v>-1199570000</v>
      </c>
      <c r="F35" s="4">
        <f t="shared" si="4"/>
        <v>32984190000</v>
      </c>
      <c r="G35" s="4">
        <v>0</v>
      </c>
      <c r="H35" s="4">
        <v>0</v>
      </c>
      <c r="I35" s="4">
        <v>0</v>
      </c>
      <c r="J35" s="4">
        <v>-89566500000</v>
      </c>
      <c r="K35">
        <f t="shared" si="5"/>
        <v>-427047057000</v>
      </c>
      <c r="L35" s="4">
        <v>3049</v>
      </c>
      <c r="M35" s="4">
        <v>5464</v>
      </c>
      <c r="N35" s="4">
        <v>199</v>
      </c>
      <c r="O35" s="4">
        <v>421</v>
      </c>
      <c r="P35" s="4">
        <v>5967100</v>
      </c>
      <c r="Q35" s="4">
        <v>15025700</v>
      </c>
      <c r="R35" s="5">
        <v>-1.46E-2</v>
      </c>
      <c r="S35" s="4">
        <v>22159900</v>
      </c>
      <c r="T35" s="4">
        <f t="shared" si="2"/>
        <v>30940680</v>
      </c>
      <c r="U35" s="4">
        <f t="shared" si="6"/>
        <v>26546900</v>
      </c>
      <c r="V35" s="5">
        <v>1.7299999999999999E-2</v>
      </c>
    </row>
    <row r="36" spans="1:22" x14ac:dyDescent="0.2">
      <c r="A36" s="16" t="s">
        <v>318</v>
      </c>
      <c r="B36" s="4">
        <v>652000</v>
      </c>
      <c r="C36" s="4">
        <v>3518181</v>
      </c>
      <c r="D36" s="4">
        <v>-2866181</v>
      </c>
      <c r="E36" s="4">
        <v>-50029860000</v>
      </c>
      <c r="F36" s="4">
        <f t="shared" si="4"/>
        <v>34183760000</v>
      </c>
      <c r="G36" s="4">
        <v>0</v>
      </c>
      <c r="H36" s="4">
        <v>0</v>
      </c>
      <c r="I36" s="4">
        <v>0</v>
      </c>
      <c r="J36" s="4">
        <v>-1408000000</v>
      </c>
      <c r="K36">
        <f t="shared" si="5"/>
        <v>-337480557000</v>
      </c>
      <c r="L36" s="4">
        <v>4684</v>
      </c>
      <c r="M36" s="4">
        <v>5381</v>
      </c>
      <c r="N36" s="4">
        <v>460</v>
      </c>
      <c r="O36" s="4">
        <v>499</v>
      </c>
      <c r="P36" s="4">
        <v>14217100</v>
      </c>
      <c r="Q36" s="4">
        <v>13856300</v>
      </c>
      <c r="R36" s="5">
        <v>-1.15E-2</v>
      </c>
      <c r="S36" s="4">
        <v>30965300</v>
      </c>
      <c r="T36" s="4">
        <f t="shared" si="2"/>
        <v>30430470</v>
      </c>
      <c r="U36" s="4">
        <f t="shared" si="6"/>
        <v>22942400</v>
      </c>
      <c r="V36" s="5">
        <v>2.81E-2</v>
      </c>
    </row>
    <row r="37" spans="1:22" x14ac:dyDescent="0.2">
      <c r="A37" s="16" t="s">
        <v>317</v>
      </c>
      <c r="B37" s="4">
        <v>142200</v>
      </c>
      <c r="C37" s="4">
        <v>988583</v>
      </c>
      <c r="D37" s="4">
        <v>-846383</v>
      </c>
      <c r="E37" s="4">
        <v>-14817600000</v>
      </c>
      <c r="F37" s="4">
        <f t="shared" si="4"/>
        <v>84213620000</v>
      </c>
      <c r="G37" s="4">
        <v>0</v>
      </c>
      <c r="H37" s="4">
        <v>0</v>
      </c>
      <c r="I37" s="4">
        <v>0</v>
      </c>
      <c r="J37" s="4">
        <v>-91130350000</v>
      </c>
      <c r="K37">
        <f t="shared" si="5"/>
        <v>-336072557000</v>
      </c>
      <c r="L37" s="4">
        <v>6605</v>
      </c>
      <c r="M37" s="4">
        <v>5827</v>
      </c>
      <c r="N37" s="4">
        <v>489</v>
      </c>
      <c r="O37" s="4">
        <v>557</v>
      </c>
      <c r="P37" s="4">
        <v>15176300</v>
      </c>
      <c r="Q37" s="4">
        <v>19963400</v>
      </c>
      <c r="R37" s="5">
        <v>0</v>
      </c>
      <c r="S37" s="4">
        <v>36292700</v>
      </c>
      <c r="T37" s="4">
        <f t="shared" si="2"/>
        <v>27756190</v>
      </c>
      <c r="U37" s="4">
        <f t="shared" si="6"/>
        <v>22942400</v>
      </c>
      <c r="V37" s="5">
        <v>1.9900000000000001E-2</v>
      </c>
    </row>
    <row r="38" spans="1:22" x14ac:dyDescent="0.2">
      <c r="A38" s="16" t="s">
        <v>316</v>
      </c>
      <c r="B38" s="4">
        <v>123024</v>
      </c>
      <c r="C38" s="4">
        <v>419650</v>
      </c>
      <c r="D38" s="4">
        <v>-296626</v>
      </c>
      <c r="E38" s="4">
        <v>-5229890000</v>
      </c>
      <c r="F38" s="4">
        <f t="shared" si="4"/>
        <v>99031220000</v>
      </c>
      <c r="G38" s="4">
        <v>0</v>
      </c>
      <c r="H38" s="4">
        <v>0</v>
      </c>
      <c r="I38" s="4">
        <v>0</v>
      </c>
      <c r="J38" s="4">
        <v>-64716545000</v>
      </c>
      <c r="K38">
        <f t="shared" si="5"/>
        <v>-244942207000</v>
      </c>
      <c r="L38" s="4">
        <v>4878</v>
      </c>
      <c r="M38" s="4">
        <v>5212</v>
      </c>
      <c r="N38" s="4">
        <v>449</v>
      </c>
      <c r="O38" s="4">
        <v>510</v>
      </c>
      <c r="P38" s="4">
        <v>14143000</v>
      </c>
      <c r="Q38" s="4">
        <v>15791000</v>
      </c>
      <c r="R38" s="5">
        <v>-8.5000000000000006E-3</v>
      </c>
      <c r="S38" s="4">
        <v>29935800</v>
      </c>
      <c r="T38" s="4">
        <f t="shared" si="2"/>
        <v>25660610</v>
      </c>
      <c r="U38" s="4">
        <f t="shared" si="6"/>
        <v>13412900</v>
      </c>
      <c r="V38" s="5">
        <v>2.2499999999999999E-2</v>
      </c>
    </row>
    <row r="39" spans="1:22" x14ac:dyDescent="0.2">
      <c r="A39" s="16" t="s">
        <v>315</v>
      </c>
      <c r="B39" s="4">
        <v>3393900</v>
      </c>
      <c r="C39" s="4">
        <v>1034498</v>
      </c>
      <c r="D39" s="4">
        <v>2359402</v>
      </c>
      <c r="E39" s="4">
        <v>42294630000</v>
      </c>
      <c r="F39" s="4">
        <f t="shared" ref="F39:F44" si="7">E39+F40</f>
        <v>104261110000</v>
      </c>
      <c r="G39" s="4">
        <v>0</v>
      </c>
      <c r="H39" s="4">
        <v>0</v>
      </c>
      <c r="I39" s="4">
        <v>0</v>
      </c>
      <c r="J39" s="4">
        <v>-50210690000</v>
      </c>
      <c r="K39">
        <f t="shared" ref="K39:K44" si="8">K40+J39</f>
        <v>-180225662000</v>
      </c>
      <c r="L39" s="4">
        <v>6398</v>
      </c>
      <c r="M39" s="4">
        <v>5511</v>
      </c>
      <c r="N39" s="4">
        <v>587</v>
      </c>
      <c r="O39" s="4">
        <v>541</v>
      </c>
      <c r="P39" s="4">
        <v>17359600</v>
      </c>
      <c r="Q39" s="4">
        <v>17397100</v>
      </c>
      <c r="R39" s="5">
        <v>1.15E-2</v>
      </c>
      <c r="S39" s="4">
        <v>35472400</v>
      </c>
      <c r="T39" s="4">
        <f t="shared" ref="T39:T44" si="9">AVERAGE(S40:S49)</f>
        <v>23157440</v>
      </c>
      <c r="U39" s="4">
        <f t="shared" ref="U39:U44" si="10">MIN(S40:S44)</f>
        <v>13412900</v>
      </c>
      <c r="V39" s="5">
        <v>2.7799999999999998E-2</v>
      </c>
    </row>
    <row r="40" spans="1:22" x14ac:dyDescent="0.2">
      <c r="A40" s="16" t="s">
        <v>314</v>
      </c>
      <c r="B40" s="4">
        <v>626400</v>
      </c>
      <c r="C40" s="4">
        <v>161617</v>
      </c>
      <c r="D40" s="4">
        <v>464783</v>
      </c>
      <c r="E40" s="4">
        <v>8158450000</v>
      </c>
      <c r="F40" s="4">
        <f t="shared" si="7"/>
        <v>61966480000</v>
      </c>
      <c r="G40" s="4">
        <v>0</v>
      </c>
      <c r="H40" s="4">
        <v>0</v>
      </c>
      <c r="I40" s="4">
        <v>0</v>
      </c>
      <c r="J40" s="4">
        <v>-50210690000</v>
      </c>
      <c r="K40">
        <f t="shared" si="8"/>
        <v>-130014972000</v>
      </c>
      <c r="L40" s="4">
        <v>5905</v>
      </c>
      <c r="M40" s="4">
        <v>4224</v>
      </c>
      <c r="N40" s="4">
        <v>460</v>
      </c>
      <c r="O40" s="4">
        <v>361</v>
      </c>
      <c r="P40" s="4">
        <v>12871500</v>
      </c>
      <c r="Q40" s="4">
        <v>11607400</v>
      </c>
      <c r="R40" s="5">
        <v>1.1599999999999999E-2</v>
      </c>
      <c r="S40" s="4">
        <v>26546900</v>
      </c>
      <c r="T40" s="4">
        <f t="shared" si="9"/>
        <v>21366500</v>
      </c>
      <c r="U40" s="4">
        <f t="shared" si="10"/>
        <v>13412900</v>
      </c>
      <c r="V40" s="5">
        <v>1.9900000000000001E-2</v>
      </c>
    </row>
    <row r="41" spans="1:22" x14ac:dyDescent="0.2">
      <c r="A41" s="16" t="s">
        <v>310</v>
      </c>
      <c r="B41" s="4">
        <v>66500</v>
      </c>
      <c r="C41" s="4">
        <v>4738951</v>
      </c>
      <c r="D41" s="4">
        <v>-4672451</v>
      </c>
      <c r="E41" s="4">
        <v>-80796970000</v>
      </c>
      <c r="F41" s="4">
        <f t="shared" si="7"/>
        <v>53808030000</v>
      </c>
      <c r="K41">
        <f t="shared" si="8"/>
        <v>-79804282000</v>
      </c>
      <c r="L41" s="4">
        <v>3278</v>
      </c>
      <c r="M41" s="4">
        <v>3998</v>
      </c>
      <c r="N41" s="4">
        <v>275</v>
      </c>
      <c r="O41" s="4">
        <v>415</v>
      </c>
      <c r="P41" s="4">
        <v>7926900</v>
      </c>
      <c r="Q41" s="4">
        <v>12902900</v>
      </c>
      <c r="R41" s="5">
        <v>2.8999999999999998E-3</v>
      </c>
      <c r="S41" s="4">
        <v>22942400</v>
      </c>
      <c r="T41" s="4">
        <f t="shared" si="9"/>
        <v>20786840</v>
      </c>
      <c r="U41" s="4">
        <f t="shared" si="10"/>
        <v>13412900</v>
      </c>
      <c r="V41" s="5">
        <v>2.3E-2</v>
      </c>
    </row>
    <row r="42" spans="1:22" x14ac:dyDescent="0.2">
      <c r="A42" s="16" t="s">
        <v>309</v>
      </c>
      <c r="B42" s="4">
        <v>183700</v>
      </c>
      <c r="C42" s="4">
        <v>292800</v>
      </c>
      <c r="D42" s="4">
        <v>-109100</v>
      </c>
      <c r="E42" s="4">
        <v>-1917340000</v>
      </c>
      <c r="F42" s="4">
        <f t="shared" si="7"/>
        <v>134605000000</v>
      </c>
      <c r="G42" s="4">
        <v>0</v>
      </c>
      <c r="H42" s="4">
        <v>0</v>
      </c>
      <c r="I42" s="4">
        <v>0</v>
      </c>
      <c r="J42" s="4">
        <v>-51553500000</v>
      </c>
      <c r="K42">
        <f t="shared" si="8"/>
        <v>-79804282000</v>
      </c>
      <c r="L42" s="4">
        <v>7721</v>
      </c>
      <c r="M42" s="4">
        <v>5568</v>
      </c>
      <c r="N42" s="4">
        <v>672</v>
      </c>
      <c r="O42" s="4">
        <v>420</v>
      </c>
      <c r="P42" s="4">
        <v>18139000</v>
      </c>
      <c r="Q42" s="4">
        <v>12888300</v>
      </c>
      <c r="R42" s="5">
        <v>1.4800000000000001E-2</v>
      </c>
      <c r="S42" s="4">
        <v>32137100</v>
      </c>
      <c r="T42" s="4">
        <f t="shared" si="9"/>
        <v>19003710</v>
      </c>
      <c r="U42" s="4">
        <f t="shared" si="10"/>
        <v>9549900</v>
      </c>
      <c r="V42" s="5">
        <v>2.86E-2</v>
      </c>
    </row>
    <row r="43" spans="1:22" x14ac:dyDescent="0.2">
      <c r="A43" s="16" t="s">
        <v>306</v>
      </c>
      <c r="B43" s="4">
        <v>29410</v>
      </c>
      <c r="C43" s="4">
        <v>564028</v>
      </c>
      <c r="D43" s="4">
        <v>-534618</v>
      </c>
      <c r="E43" s="4">
        <v>-9095400000</v>
      </c>
      <c r="F43" s="4">
        <f t="shared" si="7"/>
        <v>136522340000</v>
      </c>
      <c r="K43">
        <f t="shared" si="8"/>
        <v>-28250782000</v>
      </c>
      <c r="L43" s="4">
        <v>1799</v>
      </c>
      <c r="M43" s="4">
        <v>2853</v>
      </c>
      <c r="N43" s="4">
        <v>126</v>
      </c>
      <c r="O43" s="4">
        <v>226</v>
      </c>
      <c r="P43" s="4">
        <v>4048300</v>
      </c>
      <c r="Q43" s="4">
        <v>7991200</v>
      </c>
      <c r="R43" s="5">
        <v>0</v>
      </c>
      <c r="S43" s="4">
        <v>13412900</v>
      </c>
      <c r="T43" s="4">
        <f t="shared" si="9"/>
        <v>22006060</v>
      </c>
      <c r="U43" s="4">
        <f t="shared" si="10"/>
        <v>8980000</v>
      </c>
      <c r="V43" s="5">
        <v>2.0499999999999997E-2</v>
      </c>
    </row>
    <row r="44" spans="1:22" x14ac:dyDescent="0.2">
      <c r="A44" s="16" t="s">
        <v>305</v>
      </c>
      <c r="B44" s="4">
        <v>7618110</v>
      </c>
      <c r="C44" s="4">
        <v>2305210</v>
      </c>
      <c r="D44" s="4">
        <v>5312900</v>
      </c>
      <c r="E44" s="4">
        <v>91151920000</v>
      </c>
      <c r="F44" s="4">
        <f t="shared" si="7"/>
        <v>145617740000</v>
      </c>
      <c r="K44">
        <f t="shared" si="8"/>
        <v>-28250782000</v>
      </c>
      <c r="L44" s="4">
        <v>10179</v>
      </c>
      <c r="M44" s="4">
        <v>8041</v>
      </c>
      <c r="N44" s="4">
        <v>979</v>
      </c>
      <c r="O44" s="4">
        <v>937</v>
      </c>
      <c r="P44" s="4">
        <v>32028500</v>
      </c>
      <c r="Q44" s="4">
        <v>34038600</v>
      </c>
      <c r="R44" s="5">
        <v>1.8000000000000002E-2</v>
      </c>
      <c r="S44" s="4">
        <v>68127900</v>
      </c>
      <c r="T44" s="4">
        <f t="shared" si="9"/>
        <v>16058490</v>
      </c>
      <c r="U44" s="4">
        <f t="shared" si="10"/>
        <v>8980000</v>
      </c>
      <c r="V44" s="5">
        <v>4.0399999999999998E-2</v>
      </c>
    </row>
    <row r="45" spans="1:22" x14ac:dyDescent="0.2">
      <c r="A45" s="16" t="s">
        <v>304</v>
      </c>
      <c r="B45" s="4">
        <v>0</v>
      </c>
      <c r="C45" s="4">
        <v>0</v>
      </c>
      <c r="D45" s="4">
        <v>0</v>
      </c>
      <c r="E45" s="4">
        <v>0</v>
      </c>
      <c r="F45" s="4">
        <f t="shared" ref="F45:F55" si="11">E45+F46</f>
        <v>54465820000</v>
      </c>
      <c r="K45">
        <f t="shared" ref="K45:K55" si="12">K46+J45</f>
        <v>-28250782000</v>
      </c>
      <c r="L45" s="4">
        <v>2033</v>
      </c>
      <c r="M45" s="4">
        <v>1984</v>
      </c>
      <c r="N45" s="4">
        <v>210</v>
      </c>
      <c r="O45" s="4">
        <v>142</v>
      </c>
      <c r="P45" s="4">
        <v>6664000</v>
      </c>
      <c r="Q45" s="4">
        <v>6245300</v>
      </c>
      <c r="R45" s="5">
        <v>0</v>
      </c>
      <c r="S45" s="4">
        <v>13573400</v>
      </c>
      <c r="T45" s="4">
        <f t="shared" ref="T45:T61" si="13">AVERAGE(S46:S55)</f>
        <v>15691770</v>
      </c>
      <c r="U45" s="4">
        <f t="shared" ref="U45:U55" si="14">MIN(S46:S50)</f>
        <v>8637500</v>
      </c>
      <c r="V45" s="5">
        <v>1.78E-2</v>
      </c>
    </row>
    <row r="46" spans="1:22" x14ac:dyDescent="0.2">
      <c r="A46" s="16" t="s">
        <v>303</v>
      </c>
      <c r="B46" s="4">
        <v>30350</v>
      </c>
      <c r="C46" s="4">
        <v>87900</v>
      </c>
      <c r="D46" s="4">
        <v>-57550</v>
      </c>
      <c r="E46" s="4">
        <v>-969620000</v>
      </c>
      <c r="F46" s="4">
        <f t="shared" si="11"/>
        <v>54465820000</v>
      </c>
      <c r="G46" s="4">
        <v>0</v>
      </c>
      <c r="H46" s="4">
        <v>0</v>
      </c>
      <c r="I46" s="4">
        <v>0</v>
      </c>
      <c r="J46" s="4">
        <v>-1181000</v>
      </c>
      <c r="K46">
        <f t="shared" si="12"/>
        <v>-28250782000</v>
      </c>
      <c r="L46" s="4">
        <v>2773</v>
      </c>
      <c r="M46" s="4">
        <v>4370</v>
      </c>
      <c r="N46" s="4">
        <v>250</v>
      </c>
      <c r="O46" s="4">
        <v>440</v>
      </c>
      <c r="P46" s="4">
        <v>8667300</v>
      </c>
      <c r="Q46" s="4">
        <v>13384400</v>
      </c>
      <c r="R46" s="5">
        <v>1.52E-2</v>
      </c>
      <c r="S46" s="4">
        <v>25863200</v>
      </c>
      <c r="T46" s="4">
        <f t="shared" si="13"/>
        <v>15637759</v>
      </c>
      <c r="U46" s="4">
        <f t="shared" si="14"/>
        <v>8637500</v>
      </c>
      <c r="V46" s="5">
        <v>2.64E-2</v>
      </c>
    </row>
    <row r="47" spans="1:22" x14ac:dyDescent="0.2">
      <c r="A47" s="16" t="s">
        <v>299</v>
      </c>
      <c r="B47" s="4">
        <v>6500</v>
      </c>
      <c r="C47" s="4">
        <v>193900</v>
      </c>
      <c r="D47" s="4">
        <v>-187400</v>
      </c>
      <c r="E47" s="4">
        <v>-3082740000</v>
      </c>
      <c r="F47" s="4">
        <f t="shared" si="11"/>
        <v>55435440000</v>
      </c>
      <c r="G47" s="4">
        <v>0</v>
      </c>
      <c r="H47" s="4">
        <v>0</v>
      </c>
      <c r="I47" s="4">
        <v>0</v>
      </c>
      <c r="J47" s="4">
        <v>-1181000</v>
      </c>
      <c r="K47">
        <f t="shared" si="12"/>
        <v>-28249601000</v>
      </c>
      <c r="L47" s="4">
        <v>1475</v>
      </c>
      <c r="M47" s="4">
        <v>2463</v>
      </c>
      <c r="N47" s="4">
        <v>89</v>
      </c>
      <c r="O47" s="4">
        <v>151</v>
      </c>
      <c r="P47" s="4">
        <v>3073200</v>
      </c>
      <c r="Q47" s="4">
        <v>5694300</v>
      </c>
      <c r="R47" s="5">
        <v>3.0999999999999999E-3</v>
      </c>
      <c r="S47" s="4">
        <v>9549900</v>
      </c>
      <c r="T47" s="4">
        <f t="shared" si="13"/>
        <v>15544046.699999999</v>
      </c>
      <c r="U47" s="4">
        <f t="shared" si="14"/>
        <v>8637500</v>
      </c>
      <c r="V47" s="5">
        <v>1.52E-2</v>
      </c>
    </row>
    <row r="48" spans="1:22" x14ac:dyDescent="0.2">
      <c r="A48" s="16" t="s">
        <v>298</v>
      </c>
      <c r="B48" s="4">
        <v>14700</v>
      </c>
      <c r="C48" s="4">
        <v>117000</v>
      </c>
      <c r="D48" s="4">
        <v>-102300</v>
      </c>
      <c r="E48" s="4">
        <v>-1698540000</v>
      </c>
      <c r="F48" s="4">
        <f t="shared" si="11"/>
        <v>58518180000</v>
      </c>
      <c r="K48">
        <f t="shared" si="12"/>
        <v>-28248420000</v>
      </c>
      <c r="L48" s="4">
        <v>1260</v>
      </c>
      <c r="M48" s="4">
        <v>3183</v>
      </c>
      <c r="N48" s="4">
        <v>75</v>
      </c>
      <c r="O48" s="4">
        <v>188</v>
      </c>
      <c r="P48" s="4">
        <v>2668400</v>
      </c>
      <c r="Q48" s="4">
        <v>5954700</v>
      </c>
      <c r="R48" s="5">
        <v>-1.21E-2</v>
      </c>
      <c r="S48" s="4">
        <v>8980000</v>
      </c>
      <c r="T48" s="4">
        <f t="shared" si="13"/>
        <v>15403827.9</v>
      </c>
      <c r="U48" s="4">
        <f t="shared" si="14"/>
        <v>8637500</v>
      </c>
      <c r="V48" s="5">
        <v>2.3900000000000001E-2</v>
      </c>
    </row>
    <row r="49" spans="1:22" x14ac:dyDescent="0.2">
      <c r="A49" s="16" t="s">
        <v>286</v>
      </c>
      <c r="B49" s="4">
        <v>28200</v>
      </c>
      <c r="C49" s="4">
        <v>84859</v>
      </c>
      <c r="D49" s="4">
        <v>-56659</v>
      </c>
      <c r="E49" s="4">
        <v>-942520000</v>
      </c>
      <c r="F49" s="4">
        <f t="shared" si="11"/>
        <v>60216720000</v>
      </c>
      <c r="K49">
        <f t="shared" si="12"/>
        <v>-28248420000</v>
      </c>
      <c r="L49" s="4">
        <v>2259</v>
      </c>
      <c r="M49" s="4">
        <v>2042</v>
      </c>
      <c r="N49" s="4">
        <v>160</v>
      </c>
      <c r="O49" s="4">
        <v>120</v>
      </c>
      <c r="P49" s="4">
        <v>5613200</v>
      </c>
      <c r="Q49" s="4">
        <v>3664000</v>
      </c>
      <c r="R49" s="5">
        <v>0</v>
      </c>
      <c r="S49" s="4">
        <v>10440700</v>
      </c>
      <c r="T49" s="4">
        <f t="shared" si="13"/>
        <v>17163709.399999999</v>
      </c>
      <c r="U49" s="4">
        <f t="shared" si="14"/>
        <v>8637500</v>
      </c>
      <c r="V49" s="5">
        <v>1.78E-2</v>
      </c>
    </row>
    <row r="50" spans="1:22" x14ac:dyDescent="0.2">
      <c r="A50" s="16" t="s">
        <v>285</v>
      </c>
      <c r="B50" s="4">
        <v>1400</v>
      </c>
      <c r="C50" s="4">
        <v>113900</v>
      </c>
      <c r="D50" s="4">
        <v>-112500</v>
      </c>
      <c r="E50" s="4">
        <v>-1877740000</v>
      </c>
      <c r="F50" s="4">
        <f t="shared" si="11"/>
        <v>61159240000</v>
      </c>
      <c r="K50">
        <f t="shared" si="12"/>
        <v>-28248420000</v>
      </c>
      <c r="L50" s="4">
        <v>1383</v>
      </c>
      <c r="M50" s="4">
        <v>3014</v>
      </c>
      <c r="N50" s="4">
        <v>75</v>
      </c>
      <c r="O50" s="4">
        <v>188</v>
      </c>
      <c r="P50" s="4">
        <v>2691900</v>
      </c>
      <c r="Q50" s="4">
        <v>5654200</v>
      </c>
      <c r="R50" s="5">
        <v>-6.0000000000000001E-3</v>
      </c>
      <c r="S50" s="4">
        <v>8637500</v>
      </c>
      <c r="T50" s="4">
        <f t="shared" si="13"/>
        <v>17496899.399999999</v>
      </c>
      <c r="U50" s="4">
        <f t="shared" si="14"/>
        <v>8652200</v>
      </c>
      <c r="V50" s="5">
        <v>1.7899999999999999E-2</v>
      </c>
    </row>
    <row r="51" spans="1:22" x14ac:dyDescent="0.2">
      <c r="A51" s="16" t="s">
        <v>284</v>
      </c>
      <c r="B51" s="4">
        <v>11400</v>
      </c>
      <c r="C51" s="4">
        <v>11800</v>
      </c>
      <c r="D51" s="4">
        <v>-400</v>
      </c>
      <c r="E51" s="4">
        <v>-7020000</v>
      </c>
      <c r="F51" s="4">
        <f t="shared" si="11"/>
        <v>63036980000</v>
      </c>
      <c r="K51">
        <f t="shared" si="12"/>
        <v>-28248420000</v>
      </c>
      <c r="L51" s="4">
        <v>2194</v>
      </c>
      <c r="M51" s="4">
        <v>4089</v>
      </c>
      <c r="N51" s="4">
        <v>187</v>
      </c>
      <c r="O51" s="4">
        <v>270</v>
      </c>
      <c r="P51" s="4">
        <v>5693200</v>
      </c>
      <c r="Q51" s="4">
        <v>9411400</v>
      </c>
      <c r="R51" s="5">
        <v>-1.7899999999999999E-2</v>
      </c>
      <c r="S51" s="4">
        <v>17145800</v>
      </c>
      <c r="T51" s="4">
        <f t="shared" si="13"/>
        <v>17108528.399999999</v>
      </c>
      <c r="U51" s="4">
        <f t="shared" si="14"/>
        <v>8652200</v>
      </c>
      <c r="V51" s="5">
        <v>2.35E-2</v>
      </c>
    </row>
    <row r="52" spans="1:22" x14ac:dyDescent="0.2">
      <c r="A52" s="16" t="s">
        <v>283</v>
      </c>
      <c r="B52" s="4">
        <v>18100</v>
      </c>
      <c r="C52" s="4">
        <v>200400</v>
      </c>
      <c r="D52" s="4">
        <v>-182300</v>
      </c>
      <c r="E52" s="4">
        <v>-3106000000</v>
      </c>
      <c r="F52" s="4">
        <f t="shared" si="11"/>
        <v>63044000000</v>
      </c>
      <c r="K52">
        <f t="shared" si="12"/>
        <v>-28248420000</v>
      </c>
      <c r="L52" s="4">
        <v>2468</v>
      </c>
      <c r="M52" s="4">
        <v>4085</v>
      </c>
      <c r="N52" s="4">
        <v>171</v>
      </c>
      <c r="O52" s="4">
        <v>257</v>
      </c>
      <c r="P52" s="4">
        <v>5142800</v>
      </c>
      <c r="Q52" s="4">
        <v>7950200</v>
      </c>
      <c r="R52" s="5">
        <v>-1.7600000000000001E-2</v>
      </c>
      <c r="S52" s="4">
        <v>14305800</v>
      </c>
      <c r="T52" s="4">
        <f t="shared" si="13"/>
        <v>16969048.399999999</v>
      </c>
      <c r="U52" s="4">
        <f t="shared" si="14"/>
        <v>8612777</v>
      </c>
      <c r="V52" s="5">
        <v>2.6000000000000002E-2</v>
      </c>
    </row>
    <row r="53" spans="1:22" x14ac:dyDescent="0.2">
      <c r="A53" s="16" t="s">
        <v>282</v>
      </c>
      <c r="B53" s="4">
        <v>1930800</v>
      </c>
      <c r="C53" s="4">
        <v>488133</v>
      </c>
      <c r="D53" s="4">
        <v>1442667</v>
      </c>
      <c r="E53" s="4">
        <v>24242260000</v>
      </c>
      <c r="F53" s="4">
        <f t="shared" si="11"/>
        <v>66150000000</v>
      </c>
      <c r="G53" s="4">
        <v>0</v>
      </c>
      <c r="H53" s="4">
        <v>0</v>
      </c>
      <c r="I53" s="4">
        <v>0</v>
      </c>
      <c r="J53" s="4">
        <v>1380000000</v>
      </c>
      <c r="K53">
        <f t="shared" si="12"/>
        <v>-28248420000</v>
      </c>
      <c r="L53" s="4">
        <v>8293</v>
      </c>
      <c r="M53" s="4">
        <v>5888</v>
      </c>
      <c r="N53" s="4">
        <v>631</v>
      </c>
      <c r="O53" s="4">
        <v>323</v>
      </c>
      <c r="P53" s="4">
        <v>18171100</v>
      </c>
      <c r="Q53" s="4">
        <v>11329700</v>
      </c>
      <c r="R53" s="5">
        <v>5.4900000000000004E-2</v>
      </c>
      <c r="S53" s="4">
        <v>43436400</v>
      </c>
      <c r="T53" s="4">
        <f t="shared" si="13"/>
        <v>15001936.6</v>
      </c>
      <c r="U53" s="4">
        <f t="shared" si="14"/>
        <v>7577812</v>
      </c>
      <c r="V53" s="5">
        <v>6.9000000000000006E-2</v>
      </c>
    </row>
    <row r="54" spans="1:22" x14ac:dyDescent="0.2">
      <c r="A54" s="16" t="s">
        <v>281</v>
      </c>
      <c r="B54" s="4">
        <v>5200</v>
      </c>
      <c r="C54" s="4">
        <v>101300</v>
      </c>
      <c r="D54" s="4">
        <v>-96100</v>
      </c>
      <c r="E54" s="4">
        <v>-1574340000</v>
      </c>
      <c r="F54" s="4">
        <f t="shared" si="11"/>
        <v>41907740000</v>
      </c>
      <c r="K54">
        <f t="shared" si="12"/>
        <v>-29628420000</v>
      </c>
      <c r="L54" s="4">
        <v>1629</v>
      </c>
      <c r="M54" s="4">
        <v>2687</v>
      </c>
      <c r="N54" s="4">
        <v>94</v>
      </c>
      <c r="O54" s="4">
        <v>142</v>
      </c>
      <c r="P54" s="4">
        <v>3029300</v>
      </c>
      <c r="Q54" s="4">
        <v>4641900</v>
      </c>
      <c r="R54" s="5">
        <v>6.1999999999999998E-3</v>
      </c>
      <c r="S54" s="4">
        <v>8652200</v>
      </c>
      <c r="T54" s="4">
        <f t="shared" si="13"/>
        <v>15052325.9</v>
      </c>
      <c r="U54" s="4">
        <f t="shared" si="14"/>
        <v>7577812</v>
      </c>
      <c r="V54" s="5">
        <v>1.8200000000000001E-2</v>
      </c>
    </row>
    <row r="55" spans="1:22" x14ac:dyDescent="0.2">
      <c r="A55" s="16" t="s">
        <v>280</v>
      </c>
      <c r="B55" s="4">
        <v>22700</v>
      </c>
      <c r="C55" s="4">
        <v>153100</v>
      </c>
      <c r="D55" s="4">
        <v>-130400</v>
      </c>
      <c r="E55" s="4">
        <v>-2128190000</v>
      </c>
      <c r="F55" s="4">
        <f t="shared" si="11"/>
        <v>43482080000</v>
      </c>
      <c r="K55">
        <f t="shared" si="12"/>
        <v>-29628420000</v>
      </c>
      <c r="L55" s="4">
        <v>2607</v>
      </c>
      <c r="M55" s="4">
        <v>2576</v>
      </c>
      <c r="N55" s="4">
        <v>193</v>
      </c>
      <c r="O55" s="4">
        <v>99</v>
      </c>
      <c r="P55" s="4">
        <v>5489600</v>
      </c>
      <c r="Q55" s="4">
        <v>3810200</v>
      </c>
      <c r="R55" s="5">
        <v>6.1999999999999998E-3</v>
      </c>
      <c r="S55" s="4">
        <v>9906200</v>
      </c>
      <c r="T55" s="4">
        <f t="shared" si="13"/>
        <v>16215196.5</v>
      </c>
      <c r="U55" s="4">
        <f t="shared" si="14"/>
        <v>7577812</v>
      </c>
      <c r="V55" s="5">
        <v>2.1099999999999997E-2</v>
      </c>
    </row>
    <row r="56" spans="1:22" x14ac:dyDescent="0.2">
      <c r="A56" s="16" t="s">
        <v>279</v>
      </c>
      <c r="B56" s="4">
        <v>385500</v>
      </c>
      <c r="C56" s="4">
        <v>214700</v>
      </c>
      <c r="D56" s="4">
        <v>170800</v>
      </c>
      <c r="E56" s="4">
        <v>2779790000</v>
      </c>
      <c r="F56" s="4">
        <f t="shared" ref="F56:F130" si="15">E56+F57</f>
        <v>45610270000</v>
      </c>
      <c r="G56" s="4">
        <v>0</v>
      </c>
      <c r="H56" s="4">
        <v>0</v>
      </c>
      <c r="I56" s="4">
        <v>0</v>
      </c>
      <c r="J56" s="4">
        <v>-1296000000</v>
      </c>
      <c r="K56">
        <f t="shared" ref="K56:K76" si="16">K57+J56</f>
        <v>-29628420000</v>
      </c>
      <c r="L56" s="4">
        <v>4626</v>
      </c>
      <c r="M56" s="4">
        <v>6993</v>
      </c>
      <c r="N56" s="4">
        <v>321</v>
      </c>
      <c r="O56" s="4">
        <v>463</v>
      </c>
      <c r="P56" s="4">
        <v>10122100</v>
      </c>
      <c r="Q56" s="4">
        <v>13806200</v>
      </c>
      <c r="R56" s="5">
        <v>-2.7000000000000003E-2</v>
      </c>
      <c r="S56" s="4">
        <v>25323090</v>
      </c>
      <c r="T56" s="4">
        <f t="shared" si="13"/>
        <v>14559919.1</v>
      </c>
      <c r="U56" s="4">
        <f t="shared" ref="U56:U123" si="17">MIN(S57:S61)</f>
        <v>7577812</v>
      </c>
      <c r="V56" s="5">
        <v>3.0200000000000001E-2</v>
      </c>
    </row>
    <row r="57" spans="1:22" x14ac:dyDescent="0.2">
      <c r="A57" s="16" t="s">
        <v>278</v>
      </c>
      <c r="B57" s="4">
        <v>4600</v>
      </c>
      <c r="C57" s="4">
        <v>55079</v>
      </c>
      <c r="D57" s="4">
        <v>-50479</v>
      </c>
      <c r="E57" s="4">
        <v>-823030000</v>
      </c>
      <c r="F57" s="4">
        <f t="shared" si="15"/>
        <v>42830480000</v>
      </c>
      <c r="K57">
        <f t="shared" si="16"/>
        <v>-28332420000</v>
      </c>
      <c r="L57" s="4">
        <v>2384</v>
      </c>
      <c r="M57" s="4">
        <v>1837</v>
      </c>
      <c r="N57" s="4">
        <v>171</v>
      </c>
      <c r="O57" s="4">
        <v>107</v>
      </c>
      <c r="P57" s="4">
        <v>4786000</v>
      </c>
      <c r="Q57" s="4">
        <v>3321800</v>
      </c>
      <c r="R57" s="5">
        <v>2.1499999999999998E-2</v>
      </c>
      <c r="S57" s="4">
        <v>8612777</v>
      </c>
      <c r="T57" s="4">
        <f t="shared" si="13"/>
        <v>15054466.199999999</v>
      </c>
      <c r="U57" s="4">
        <f t="shared" si="17"/>
        <v>7577812</v>
      </c>
      <c r="V57" s="5">
        <v>3.3000000000000002E-2</v>
      </c>
    </row>
    <row r="58" spans="1:22" x14ac:dyDescent="0.2">
      <c r="A58" s="16" t="s">
        <v>275</v>
      </c>
      <c r="B58" s="4">
        <v>3000</v>
      </c>
      <c r="C58" s="4">
        <v>6500</v>
      </c>
      <c r="D58" s="4">
        <v>-3500</v>
      </c>
      <c r="E58" s="4">
        <v>-58250000</v>
      </c>
      <c r="F58" s="4">
        <f t="shared" si="15"/>
        <v>43653510000</v>
      </c>
      <c r="K58">
        <f t="shared" si="16"/>
        <v>-28332420000</v>
      </c>
      <c r="L58" s="4">
        <v>1643</v>
      </c>
      <c r="M58" s="4">
        <v>2435</v>
      </c>
      <c r="N58" s="4">
        <v>96</v>
      </c>
      <c r="O58" s="4">
        <v>106</v>
      </c>
      <c r="P58" s="4">
        <v>3171000</v>
      </c>
      <c r="Q58" s="4">
        <v>3752800</v>
      </c>
      <c r="R58" s="5">
        <v>0</v>
      </c>
      <c r="S58" s="4">
        <v>7577812</v>
      </c>
      <c r="T58" s="4">
        <f t="shared" si="13"/>
        <v>16781048.800000001</v>
      </c>
      <c r="U58" s="4">
        <f t="shared" si="17"/>
        <v>11969400</v>
      </c>
      <c r="V58" s="5">
        <v>1.8100000000000002E-2</v>
      </c>
    </row>
    <row r="59" spans="1:22" x14ac:dyDescent="0.2">
      <c r="A59" s="16" t="s">
        <v>274</v>
      </c>
      <c r="B59" s="4">
        <v>446300</v>
      </c>
      <c r="C59" s="4">
        <v>559500</v>
      </c>
      <c r="D59" s="4">
        <v>-113200</v>
      </c>
      <c r="E59" s="4">
        <v>-1858510000</v>
      </c>
      <c r="F59" s="4">
        <f t="shared" si="15"/>
        <v>43711760000</v>
      </c>
      <c r="G59" s="4">
        <v>0</v>
      </c>
      <c r="H59" s="4">
        <v>0</v>
      </c>
      <c r="I59" s="4">
        <v>0</v>
      </c>
      <c r="J59" s="4">
        <v>-28332420000</v>
      </c>
      <c r="K59">
        <f t="shared" si="16"/>
        <v>-28332420000</v>
      </c>
      <c r="L59" s="4">
        <v>4912</v>
      </c>
      <c r="M59" s="4">
        <v>8005</v>
      </c>
      <c r="N59" s="4">
        <v>333</v>
      </c>
      <c r="O59" s="4">
        <v>551</v>
      </c>
      <c r="P59" s="4">
        <v>10702500</v>
      </c>
      <c r="Q59" s="4">
        <v>16131600</v>
      </c>
      <c r="R59" s="5">
        <v>-3.2599999999999997E-2</v>
      </c>
      <c r="S59" s="4">
        <v>28039515</v>
      </c>
      <c r="T59" s="4">
        <f t="shared" si="13"/>
        <v>15129613.199999999</v>
      </c>
      <c r="U59" s="4">
        <f t="shared" si="17"/>
        <v>9156093</v>
      </c>
      <c r="V59" s="5">
        <v>4.1799999999999997E-2</v>
      </c>
    </row>
    <row r="60" spans="1:22" x14ac:dyDescent="0.2">
      <c r="A60" s="16" t="s">
        <v>273</v>
      </c>
      <c r="B60" s="4">
        <v>502300</v>
      </c>
      <c r="C60" s="4">
        <v>102600</v>
      </c>
      <c r="D60" s="4">
        <v>399700</v>
      </c>
      <c r="E60" s="4">
        <v>6760840000</v>
      </c>
      <c r="F60" s="4">
        <f t="shared" si="15"/>
        <v>45570270000</v>
      </c>
      <c r="K60">
        <f t="shared" si="16"/>
        <v>0</v>
      </c>
      <c r="L60" s="4">
        <v>2080</v>
      </c>
      <c r="M60" s="4">
        <v>3418</v>
      </c>
      <c r="N60" s="4">
        <v>148</v>
      </c>
      <c r="O60" s="4">
        <v>258</v>
      </c>
      <c r="P60" s="4">
        <v>4360300</v>
      </c>
      <c r="Q60" s="4">
        <v>7301400</v>
      </c>
      <c r="R60" s="5">
        <v>-2.8999999999999998E-3</v>
      </c>
      <c r="S60" s="4">
        <v>11969400</v>
      </c>
      <c r="T60" s="4">
        <f t="shared" si="13"/>
        <v>15613318.1</v>
      </c>
      <c r="U60" s="4">
        <f t="shared" si="17"/>
        <v>9156093</v>
      </c>
      <c r="V60" s="5">
        <v>1.7600000000000001E-2</v>
      </c>
    </row>
    <row r="61" spans="1:22" x14ac:dyDescent="0.2">
      <c r="A61" s="16" t="s">
        <v>268</v>
      </c>
      <c r="B61" s="4">
        <v>56700</v>
      </c>
      <c r="C61" s="4">
        <v>3000</v>
      </c>
      <c r="D61" s="4">
        <v>53700</v>
      </c>
      <c r="E61" s="4">
        <v>905000000</v>
      </c>
      <c r="F61" s="4">
        <f t="shared" si="15"/>
        <v>38809430000</v>
      </c>
      <c r="K61">
        <f t="shared" si="16"/>
        <v>0</v>
      </c>
      <c r="L61" s="4">
        <v>1928</v>
      </c>
      <c r="M61" s="4">
        <v>4200</v>
      </c>
      <c r="N61" s="4">
        <v>145</v>
      </c>
      <c r="O61" s="4">
        <v>307</v>
      </c>
      <c r="P61" s="4">
        <v>3968400</v>
      </c>
      <c r="Q61" s="4">
        <v>8832800</v>
      </c>
      <c r="R61" s="5">
        <v>-8.6999999999999994E-3</v>
      </c>
      <c r="S61" s="4">
        <v>13262090</v>
      </c>
      <c r="T61" s="4">
        <f t="shared" si="13"/>
        <v>15167942.800000001</v>
      </c>
      <c r="U61" s="4">
        <f t="shared" si="17"/>
        <v>8770316</v>
      </c>
      <c r="V61" s="5">
        <v>2.3300000000000001E-2</v>
      </c>
    </row>
    <row r="62" spans="1:22" x14ac:dyDescent="0.2">
      <c r="A62" s="16" t="s">
        <v>266</v>
      </c>
      <c r="B62" s="4">
        <v>14900</v>
      </c>
      <c r="C62" s="4">
        <v>38486</v>
      </c>
      <c r="D62" s="4">
        <v>-23586</v>
      </c>
      <c r="E62" s="4">
        <v>-403320000</v>
      </c>
      <c r="F62" s="4">
        <f t="shared" si="15"/>
        <v>37904430000</v>
      </c>
      <c r="K62">
        <f t="shared" si="16"/>
        <v>0</v>
      </c>
      <c r="L62" s="4">
        <v>2355</v>
      </c>
      <c r="M62" s="4">
        <v>3661</v>
      </c>
      <c r="N62" s="4">
        <v>159</v>
      </c>
      <c r="O62" s="4">
        <v>260</v>
      </c>
      <c r="P62" s="4">
        <v>4697700</v>
      </c>
      <c r="Q62" s="4">
        <v>8200700</v>
      </c>
      <c r="R62" s="5">
        <v>-1.44E-2</v>
      </c>
      <c r="S62" s="4">
        <v>12911000</v>
      </c>
      <c r="T62" s="4">
        <f t="shared" ref="T62:T115" si="18">AVERAGE(S63:S72)</f>
        <v>15328962.800000001</v>
      </c>
      <c r="U62" s="4">
        <f t="shared" si="17"/>
        <v>8770316</v>
      </c>
      <c r="V62" s="5">
        <v>2.58E-2</v>
      </c>
    </row>
    <row r="63" spans="1:22" x14ac:dyDescent="0.2">
      <c r="A63" s="16" t="s">
        <v>265</v>
      </c>
      <c r="B63" s="4">
        <v>810400</v>
      </c>
      <c r="C63" s="4">
        <v>26400</v>
      </c>
      <c r="D63" s="4">
        <v>784000</v>
      </c>
      <c r="E63" s="4">
        <v>13606320000</v>
      </c>
      <c r="F63" s="4">
        <f t="shared" si="15"/>
        <v>38307750000</v>
      </c>
      <c r="K63">
        <f t="shared" si="16"/>
        <v>0</v>
      </c>
      <c r="L63" s="4">
        <v>6231</v>
      </c>
      <c r="M63" s="4">
        <v>5389</v>
      </c>
      <c r="N63" s="4">
        <v>428</v>
      </c>
      <c r="O63" s="4">
        <v>364</v>
      </c>
      <c r="P63" s="4">
        <v>12267800</v>
      </c>
      <c r="Q63" s="4">
        <v>10969000</v>
      </c>
      <c r="R63" s="5">
        <v>2.6800000000000001E-2</v>
      </c>
      <c r="S63" s="4">
        <v>23765282</v>
      </c>
      <c r="T63" s="4">
        <f t="shared" si="18"/>
        <v>13698237.300000001</v>
      </c>
      <c r="U63" s="4">
        <f t="shared" si="17"/>
        <v>8770316</v>
      </c>
      <c r="V63" s="5">
        <v>2.86E-2</v>
      </c>
    </row>
    <row r="64" spans="1:22" x14ac:dyDescent="0.2">
      <c r="A64" s="16" t="s">
        <v>247</v>
      </c>
      <c r="B64" s="4">
        <v>16400</v>
      </c>
      <c r="C64" s="4">
        <v>125200</v>
      </c>
      <c r="D64" s="4">
        <v>-108800</v>
      </c>
      <c r="E64" s="4">
        <v>-1837910000</v>
      </c>
      <c r="F64" s="4">
        <f t="shared" si="15"/>
        <v>24701430000</v>
      </c>
      <c r="K64">
        <f t="shared" si="16"/>
        <v>0</v>
      </c>
      <c r="L64" s="4">
        <v>1918</v>
      </c>
      <c r="M64" s="4">
        <v>2591</v>
      </c>
      <c r="N64" s="4">
        <v>121</v>
      </c>
      <c r="O64" s="4">
        <v>157</v>
      </c>
      <c r="P64" s="4">
        <v>3858500</v>
      </c>
      <c r="Q64" s="4">
        <v>4751400</v>
      </c>
      <c r="R64" s="5">
        <v>0</v>
      </c>
      <c r="S64" s="4">
        <v>9156093</v>
      </c>
      <c r="T64" s="4">
        <f t="shared" si="18"/>
        <v>13586618.5</v>
      </c>
      <c r="U64" s="4">
        <f t="shared" si="17"/>
        <v>8770316</v>
      </c>
      <c r="V64" s="5">
        <v>1.47E-2</v>
      </c>
    </row>
    <row r="65" spans="1:23" x14ac:dyDescent="0.2">
      <c r="A65" s="16" t="s">
        <v>239</v>
      </c>
      <c r="B65" s="4">
        <v>13600</v>
      </c>
      <c r="C65" s="4">
        <v>109754</v>
      </c>
      <c r="D65" s="4">
        <v>-96154</v>
      </c>
      <c r="E65" s="4">
        <v>-1637310000</v>
      </c>
      <c r="F65" s="4">
        <f t="shared" si="15"/>
        <v>26539340000</v>
      </c>
      <c r="K65">
        <f t="shared" si="16"/>
        <v>0</v>
      </c>
      <c r="L65" s="4">
        <v>4102</v>
      </c>
      <c r="M65" s="4">
        <v>4243</v>
      </c>
      <c r="N65" s="4">
        <v>313</v>
      </c>
      <c r="O65" s="4">
        <v>337</v>
      </c>
      <c r="P65" s="4">
        <v>9800400</v>
      </c>
      <c r="Q65" s="4">
        <v>10288700</v>
      </c>
      <c r="R65" s="5">
        <v>3.0000000000000001E-3</v>
      </c>
      <c r="S65" s="4">
        <v>21534906</v>
      </c>
      <c r="T65" s="4">
        <f t="shared" si="18"/>
        <v>12140480</v>
      </c>
      <c r="U65" s="4">
        <f t="shared" si="17"/>
        <v>8770316</v>
      </c>
      <c r="V65" s="5">
        <v>1.7500000000000002E-2</v>
      </c>
    </row>
    <row r="66" spans="1:23" x14ac:dyDescent="0.2">
      <c r="A66" s="16" t="s">
        <v>238</v>
      </c>
      <c r="B66" s="4">
        <v>198300</v>
      </c>
      <c r="C66" s="4">
        <v>201400</v>
      </c>
      <c r="D66" s="4">
        <v>-3100</v>
      </c>
      <c r="E66" s="4">
        <v>-44510000</v>
      </c>
      <c r="F66" s="4">
        <f t="shared" si="15"/>
        <v>28176650000</v>
      </c>
      <c r="K66">
        <f t="shared" si="16"/>
        <v>0</v>
      </c>
      <c r="L66" s="4">
        <v>2196</v>
      </c>
      <c r="M66" s="4">
        <v>2766</v>
      </c>
      <c r="N66" s="4">
        <v>126</v>
      </c>
      <c r="O66" s="4">
        <v>132</v>
      </c>
      <c r="P66" s="4">
        <v>3663400</v>
      </c>
      <c r="Q66" s="4">
        <v>4265400</v>
      </c>
      <c r="R66" s="5">
        <v>3.0000000000000001E-3</v>
      </c>
      <c r="S66" s="4">
        <v>8770316</v>
      </c>
      <c r="T66" s="4">
        <f t="shared" si="18"/>
        <v>12415513.199999999</v>
      </c>
      <c r="U66" s="4">
        <f t="shared" si="17"/>
        <v>8808337</v>
      </c>
      <c r="V66" s="5">
        <v>1.1899999999999999E-2</v>
      </c>
    </row>
    <row r="67" spans="1:23" x14ac:dyDescent="0.2">
      <c r="A67" s="16" t="s">
        <v>237</v>
      </c>
      <c r="B67" s="4">
        <v>12600</v>
      </c>
      <c r="C67" s="4">
        <v>34284</v>
      </c>
      <c r="D67" s="4">
        <v>-21684</v>
      </c>
      <c r="E67" s="4">
        <v>-370060000</v>
      </c>
      <c r="F67" s="4">
        <f t="shared" si="15"/>
        <v>28221160000</v>
      </c>
      <c r="K67">
        <f t="shared" si="16"/>
        <v>0</v>
      </c>
      <c r="L67" s="4">
        <v>2626</v>
      </c>
      <c r="M67" s="4">
        <v>4014</v>
      </c>
      <c r="N67" s="4">
        <v>177</v>
      </c>
      <c r="O67" s="4">
        <v>262</v>
      </c>
      <c r="P67" s="4">
        <v>5280500</v>
      </c>
      <c r="Q67" s="4">
        <v>7623900</v>
      </c>
      <c r="R67" s="5">
        <v>-1.7500000000000002E-2</v>
      </c>
      <c r="S67" s="4">
        <v>13558248</v>
      </c>
      <c r="T67" s="4">
        <f t="shared" si="18"/>
        <v>12012389.800000001</v>
      </c>
      <c r="U67" s="4">
        <f t="shared" si="17"/>
        <v>8808337</v>
      </c>
      <c r="V67" s="5">
        <v>3.4700000000000002E-2</v>
      </c>
    </row>
    <row r="68" spans="1:23" x14ac:dyDescent="0.2">
      <c r="A68" s="16" t="s">
        <v>233</v>
      </c>
      <c r="B68" s="4">
        <v>106800</v>
      </c>
      <c r="C68" s="4">
        <v>47676</v>
      </c>
      <c r="D68" s="4">
        <v>59124</v>
      </c>
      <c r="E68" s="4">
        <v>1019310000</v>
      </c>
      <c r="F68" s="4">
        <f t="shared" si="15"/>
        <v>28591220000</v>
      </c>
      <c r="K68">
        <f t="shared" si="16"/>
        <v>0</v>
      </c>
      <c r="L68" s="4">
        <v>5886</v>
      </c>
      <c r="M68" s="4">
        <v>4411</v>
      </c>
      <c r="N68" s="4">
        <v>502</v>
      </c>
      <c r="O68" s="4">
        <v>337</v>
      </c>
      <c r="P68" s="4">
        <v>829500</v>
      </c>
      <c r="Q68" s="4">
        <v>1063100</v>
      </c>
      <c r="R68" s="5">
        <v>2.1000000000000001E-2</v>
      </c>
      <c r="S68" s="4">
        <v>24843638</v>
      </c>
      <c r="T68" s="4">
        <f t="shared" si="18"/>
        <v>13380218.5</v>
      </c>
      <c r="U68" s="4">
        <f t="shared" si="17"/>
        <v>7458027</v>
      </c>
    </row>
    <row r="69" spans="1:23" x14ac:dyDescent="0.2">
      <c r="A69" s="16" t="s">
        <v>232</v>
      </c>
      <c r="B69" s="4">
        <v>176100</v>
      </c>
      <c r="C69" s="4">
        <v>14720</v>
      </c>
      <c r="D69" s="4">
        <v>161380</v>
      </c>
      <c r="E69" s="4">
        <v>2719060000</v>
      </c>
      <c r="F69" s="4">
        <f t="shared" si="15"/>
        <v>27571910000</v>
      </c>
      <c r="K69">
        <f t="shared" si="16"/>
        <v>0</v>
      </c>
      <c r="L69" s="4"/>
      <c r="M69" s="4"/>
      <c r="N69" s="4"/>
      <c r="O69" s="4"/>
      <c r="P69" s="4">
        <v>4661500</v>
      </c>
      <c r="Q69" s="4">
        <v>5987100</v>
      </c>
      <c r="R69" s="5">
        <v>-5.8999999999999999E-3</v>
      </c>
      <c r="S69" s="4">
        <v>11525159</v>
      </c>
      <c r="T69" s="4">
        <f t="shared" si="18"/>
        <v>15289448.9</v>
      </c>
      <c r="U69" s="4">
        <f t="shared" si="17"/>
        <v>7458027</v>
      </c>
    </row>
    <row r="70" spans="1:23" x14ac:dyDescent="0.2">
      <c r="A70" s="16" t="s">
        <v>231</v>
      </c>
      <c r="B70" s="4">
        <v>9600</v>
      </c>
      <c r="C70" s="4">
        <v>92010</v>
      </c>
      <c r="D70" s="4">
        <v>-82410</v>
      </c>
      <c r="E70" s="4">
        <v>-1386250000</v>
      </c>
      <c r="F70" s="4">
        <f t="shared" si="15"/>
        <v>24852850000</v>
      </c>
      <c r="K70">
        <f t="shared" si="16"/>
        <v>0</v>
      </c>
      <c r="L70" s="4"/>
      <c r="M70" s="4"/>
      <c r="N70" s="4"/>
      <c r="O70" s="4"/>
      <c r="P70" s="4">
        <v>6203000</v>
      </c>
      <c r="Q70" s="4">
        <v>9979000</v>
      </c>
      <c r="R70" s="5">
        <v>-5.8999999999999999E-3</v>
      </c>
      <c r="S70" s="4">
        <v>16806449</v>
      </c>
      <c r="T70" s="4">
        <f t="shared" si="18"/>
        <v>15606875.199999999</v>
      </c>
      <c r="U70" s="4">
        <f t="shared" si="17"/>
        <v>7073521</v>
      </c>
    </row>
    <row r="71" spans="1:23" x14ac:dyDescent="0.2">
      <c r="A71" s="16" t="s">
        <v>230</v>
      </c>
      <c r="B71" s="4">
        <v>41200</v>
      </c>
      <c r="C71" s="4">
        <v>50200</v>
      </c>
      <c r="D71" s="4">
        <v>-9000</v>
      </c>
      <c r="E71" s="4">
        <v>-154960000</v>
      </c>
      <c r="F71" s="4">
        <f t="shared" si="15"/>
        <v>26239100000</v>
      </c>
      <c r="K71">
        <f t="shared" si="16"/>
        <v>0</v>
      </c>
      <c r="L71" s="4"/>
      <c r="M71" s="4"/>
      <c r="N71" s="4"/>
      <c r="O71" s="4"/>
      <c r="P71" s="4">
        <v>3928000</v>
      </c>
      <c r="Q71" s="4">
        <v>4428300</v>
      </c>
      <c r="R71" s="5">
        <v>0</v>
      </c>
      <c r="S71" s="4">
        <v>8808337</v>
      </c>
      <c r="T71" s="4">
        <f t="shared" si="18"/>
        <v>15821930.9</v>
      </c>
      <c r="U71" s="4">
        <f t="shared" si="17"/>
        <v>7073521</v>
      </c>
    </row>
    <row r="72" spans="1:23" x14ac:dyDescent="0.2">
      <c r="A72" s="16" t="s">
        <v>229</v>
      </c>
      <c r="B72" s="4">
        <v>26300</v>
      </c>
      <c r="C72" s="4">
        <v>174900</v>
      </c>
      <c r="D72" s="4">
        <v>-148600</v>
      </c>
      <c r="E72" s="4">
        <v>-2502470000</v>
      </c>
      <c r="F72" s="4">
        <f t="shared" si="15"/>
        <v>26394060000</v>
      </c>
      <c r="K72">
        <f t="shared" si="16"/>
        <v>0</v>
      </c>
      <c r="L72" s="4"/>
      <c r="M72" s="4"/>
      <c r="N72" s="4"/>
      <c r="O72" s="4"/>
      <c r="P72" s="4">
        <v>9092300</v>
      </c>
      <c r="Q72" s="4">
        <v>4704100</v>
      </c>
      <c r="R72" s="5">
        <v>1.8100000000000002E-2</v>
      </c>
      <c r="S72" s="4">
        <v>14521200</v>
      </c>
      <c r="T72" s="4">
        <f t="shared" si="18"/>
        <v>15886524.5</v>
      </c>
      <c r="U72" s="4">
        <f t="shared" si="17"/>
        <v>7073521</v>
      </c>
    </row>
    <row r="73" spans="1:23" x14ac:dyDescent="0.2">
      <c r="A73" s="16" t="s">
        <v>228</v>
      </c>
      <c r="B73" s="4">
        <v>4500</v>
      </c>
      <c r="C73" s="4">
        <v>160748</v>
      </c>
      <c r="D73" s="4">
        <v>-156248</v>
      </c>
      <c r="E73" s="4">
        <v>-2594210000</v>
      </c>
      <c r="F73" s="4">
        <f t="shared" si="15"/>
        <v>28896530000</v>
      </c>
      <c r="K73">
        <f t="shared" si="16"/>
        <v>0</v>
      </c>
      <c r="L73" s="4"/>
      <c r="M73" s="4"/>
      <c r="N73" s="4"/>
      <c r="O73" s="4"/>
      <c r="P73" s="4">
        <v>2345400</v>
      </c>
      <c r="Q73" s="4">
        <v>4415200</v>
      </c>
      <c r="R73" s="5">
        <v>0</v>
      </c>
      <c r="S73" s="4">
        <v>7458027</v>
      </c>
      <c r="T73" s="4">
        <f t="shared" si="18"/>
        <v>16797232.5</v>
      </c>
      <c r="U73" s="4">
        <f t="shared" si="17"/>
        <v>7073521</v>
      </c>
      <c r="V73" s="24"/>
      <c r="W73" s="24"/>
    </row>
    <row r="74" spans="1:23" x14ac:dyDescent="0.2">
      <c r="A74" s="16" t="s">
        <v>227</v>
      </c>
      <c r="B74" s="4">
        <v>26400</v>
      </c>
      <c r="C74" s="4">
        <v>558300</v>
      </c>
      <c r="D74" s="4">
        <v>-531900</v>
      </c>
      <c r="E74" s="4">
        <v>-8828930000</v>
      </c>
      <c r="F74" s="4">
        <f t="shared" si="15"/>
        <v>31490740000</v>
      </c>
      <c r="K74">
        <f t="shared" si="16"/>
        <v>0</v>
      </c>
      <c r="L74" s="4"/>
      <c r="M74" s="4"/>
      <c r="N74" s="4"/>
      <c r="O74" s="4"/>
      <c r="P74" s="4">
        <v>3533300</v>
      </c>
      <c r="Q74" s="4">
        <v>3905800</v>
      </c>
      <c r="R74" s="5">
        <v>-8.8999999999999999E-3</v>
      </c>
      <c r="S74" s="4">
        <v>8039905</v>
      </c>
      <c r="T74" s="4">
        <f t="shared" si="18"/>
        <v>20661909.800000001</v>
      </c>
      <c r="U74" s="4">
        <f t="shared" si="17"/>
        <v>7073521</v>
      </c>
    </row>
    <row r="75" spans="1:23" x14ac:dyDescent="0.2">
      <c r="A75" s="16" t="s">
        <v>221</v>
      </c>
      <c r="B75" s="4">
        <v>4580</v>
      </c>
      <c r="C75" s="4">
        <v>2059860</v>
      </c>
      <c r="D75" s="4">
        <v>-2055280</v>
      </c>
      <c r="E75" s="4">
        <v>-34304830000</v>
      </c>
      <c r="F75" s="4">
        <f t="shared" si="15"/>
        <v>40319670000</v>
      </c>
      <c r="K75">
        <f t="shared" si="16"/>
        <v>0</v>
      </c>
      <c r="L75" s="4"/>
      <c r="M75" s="4"/>
      <c r="N75" s="4"/>
      <c r="O75" s="4"/>
      <c r="P75" s="4">
        <v>3435700</v>
      </c>
      <c r="Q75" s="4">
        <v>2958900</v>
      </c>
      <c r="R75" s="5">
        <v>-2.8999999999999998E-3</v>
      </c>
      <c r="S75" s="4">
        <v>7073521</v>
      </c>
      <c r="T75" s="4">
        <f t="shared" si="18"/>
        <v>22440172.399999999</v>
      </c>
      <c r="U75" s="4">
        <f t="shared" si="17"/>
        <v>9527014</v>
      </c>
    </row>
    <row r="76" spans="1:23" x14ac:dyDescent="0.2">
      <c r="A76" s="16" t="s">
        <v>212</v>
      </c>
      <c r="B76" s="4">
        <v>27515</v>
      </c>
      <c r="C76" s="4">
        <v>257883</v>
      </c>
      <c r="D76" s="4">
        <v>-230368</v>
      </c>
      <c r="E76" s="4">
        <v>-3858180000</v>
      </c>
      <c r="F76" s="4">
        <f t="shared" si="15"/>
        <v>74624500000</v>
      </c>
      <c r="K76">
        <f t="shared" si="16"/>
        <v>0</v>
      </c>
      <c r="L76" s="4"/>
      <c r="M76" s="4"/>
      <c r="N76" s="4"/>
      <c r="O76" s="4"/>
      <c r="P76" s="4">
        <v>5358700</v>
      </c>
      <c r="Q76" s="4">
        <v>5126400</v>
      </c>
      <c r="R76" s="5">
        <v>2.4399999999999998E-2</v>
      </c>
      <c r="S76" s="4">
        <v>11520648</v>
      </c>
      <c r="T76" s="4">
        <f t="shared" si="18"/>
        <v>24613997.100000001</v>
      </c>
      <c r="U76" s="4">
        <f t="shared" si="17"/>
        <v>9527014</v>
      </c>
    </row>
    <row r="77" spans="1:23" x14ac:dyDescent="0.2">
      <c r="A77" s="16" t="s">
        <v>211</v>
      </c>
      <c r="B77" s="4">
        <v>2400</v>
      </c>
      <c r="C77" s="4">
        <v>104900</v>
      </c>
      <c r="D77" s="4">
        <v>-102500</v>
      </c>
      <c r="E77" s="4">
        <v>-1689740000</v>
      </c>
      <c r="F77" s="4">
        <f t="shared" si="15"/>
        <v>78482680000</v>
      </c>
      <c r="K77">
        <f>K78+J77</f>
        <v>0</v>
      </c>
      <c r="L77" s="4"/>
      <c r="M77" s="4"/>
      <c r="N77" s="4"/>
      <c r="O77" s="4"/>
      <c r="P77" s="4">
        <v>2995100</v>
      </c>
      <c r="Q77" s="4">
        <v>5157800</v>
      </c>
      <c r="R77" s="5">
        <v>-2.9500000000000002E-2</v>
      </c>
      <c r="S77" s="4">
        <v>9527014</v>
      </c>
      <c r="T77" s="4">
        <f t="shared" si="18"/>
        <v>26901266.5</v>
      </c>
      <c r="U77" s="4">
        <f t="shared" si="17"/>
        <v>10958894</v>
      </c>
    </row>
    <row r="78" spans="1:23" x14ac:dyDescent="0.2">
      <c r="A78" s="16" t="s">
        <v>210</v>
      </c>
      <c r="B78" s="4">
        <v>14421600</v>
      </c>
      <c r="C78" s="4">
        <v>7495013</v>
      </c>
      <c r="D78" s="4">
        <v>6926587</v>
      </c>
      <c r="E78" s="4">
        <v>116848990000</v>
      </c>
      <c r="F78" s="4">
        <f t="shared" si="15"/>
        <v>80172420000</v>
      </c>
      <c r="K78">
        <f>J78+K80</f>
        <v>0</v>
      </c>
      <c r="R78" s="5">
        <v>3.6900000000000002E-2</v>
      </c>
      <c r="S78" s="4">
        <v>38521925</v>
      </c>
      <c r="T78" s="4">
        <f t="shared" si="18"/>
        <v>25008975.699999999</v>
      </c>
      <c r="U78" s="4">
        <f t="shared" si="17"/>
        <v>10958894</v>
      </c>
    </row>
    <row r="79" spans="1:23" x14ac:dyDescent="0.2">
      <c r="A79" s="16" t="s">
        <v>209</v>
      </c>
      <c r="B79" s="4">
        <v>59232</v>
      </c>
      <c r="C79" s="4">
        <v>346189</v>
      </c>
      <c r="D79" s="4">
        <v>-286957</v>
      </c>
      <c r="E79" s="4">
        <v>-4774660000</v>
      </c>
      <c r="F79" s="4">
        <f t="shared" si="15"/>
        <v>-36676570000</v>
      </c>
      <c r="L79" s="4"/>
      <c r="M79" s="4"/>
      <c r="N79" s="4"/>
      <c r="O79" s="4"/>
      <c r="P79" s="4">
        <v>10551200</v>
      </c>
      <c r="Q79" s="4">
        <v>17835300</v>
      </c>
      <c r="R79" s="5">
        <v>-4.1100000000000005E-2</v>
      </c>
      <c r="S79" s="4">
        <v>30617463</v>
      </c>
      <c r="T79" s="4">
        <f t="shared" si="18"/>
        <v>24500426.199999999</v>
      </c>
      <c r="U79" s="4">
        <f t="shared" si="17"/>
        <v>10958894</v>
      </c>
    </row>
    <row r="80" spans="1:23" x14ac:dyDescent="0.2">
      <c r="A80" s="16" t="s">
        <v>208</v>
      </c>
      <c r="B80" s="4">
        <v>9500</v>
      </c>
      <c r="C80" s="4">
        <v>229408</v>
      </c>
      <c r="D80" s="4">
        <v>-219908</v>
      </c>
      <c r="E80" s="4">
        <v>-3848550000</v>
      </c>
      <c r="F80" s="4">
        <f t="shared" si="15"/>
        <v>-31901910000</v>
      </c>
      <c r="K80">
        <f>J80</f>
        <v>0</v>
      </c>
      <c r="R80" s="5">
        <v>-3.95E-2</v>
      </c>
      <c r="S80" s="4">
        <v>19980712</v>
      </c>
      <c r="T80" s="4">
        <f t="shared" si="18"/>
        <v>26026316.800000001</v>
      </c>
      <c r="U80" s="4">
        <f t="shared" si="17"/>
        <v>10958894</v>
      </c>
    </row>
    <row r="81" spans="1:21" x14ac:dyDescent="0.2">
      <c r="A81" s="16" t="s">
        <v>207</v>
      </c>
      <c r="B81" s="4">
        <v>805335</v>
      </c>
      <c r="C81" s="4">
        <v>39200</v>
      </c>
      <c r="D81" s="4">
        <v>766135</v>
      </c>
      <c r="E81" s="4">
        <v>13546120000</v>
      </c>
      <c r="F81" s="4">
        <f t="shared" si="15"/>
        <v>-28053360000</v>
      </c>
      <c r="R81" s="5">
        <v>5.6999999999999993E-3</v>
      </c>
      <c r="S81" s="4">
        <v>10958894</v>
      </c>
      <c r="T81" s="4">
        <f t="shared" si="18"/>
        <v>27756149.300000001</v>
      </c>
      <c r="U81" s="4">
        <f t="shared" si="17"/>
        <v>15167136</v>
      </c>
    </row>
    <row r="82" spans="1:21" x14ac:dyDescent="0.2">
      <c r="A82" s="16" t="s">
        <v>206</v>
      </c>
      <c r="B82" s="4">
        <v>809830</v>
      </c>
      <c r="C82" s="4">
        <v>103472</v>
      </c>
      <c r="D82" s="4">
        <v>706358</v>
      </c>
      <c r="E82" s="4">
        <v>12416650000</v>
      </c>
      <c r="F82" s="4">
        <f t="shared" si="15"/>
        <v>-41599480000</v>
      </c>
      <c r="R82" s="5">
        <v>0</v>
      </c>
      <c r="S82" s="4">
        <v>15167136</v>
      </c>
      <c r="T82" s="4">
        <f t="shared" si="18"/>
        <v>28514646.5</v>
      </c>
      <c r="U82" s="4">
        <f t="shared" si="17"/>
        <v>16565107</v>
      </c>
    </row>
    <row r="83" spans="1:21" x14ac:dyDescent="0.2">
      <c r="A83" s="16" t="s">
        <v>205</v>
      </c>
      <c r="B83" s="4">
        <v>728039</v>
      </c>
      <c r="C83" s="4">
        <v>0</v>
      </c>
      <c r="D83" s="4">
        <v>728039</v>
      </c>
      <c r="E83" s="4">
        <v>12880170000</v>
      </c>
      <c r="F83" s="4">
        <f t="shared" si="15"/>
        <v>-54016130000</v>
      </c>
      <c r="R83" s="5">
        <v>5.7999999999999996E-3</v>
      </c>
      <c r="S83" s="4">
        <v>16565107</v>
      </c>
      <c r="T83" s="4">
        <f t="shared" si="18"/>
        <v>31583986.600000001</v>
      </c>
      <c r="U83" s="4">
        <f t="shared" si="17"/>
        <v>19599017</v>
      </c>
    </row>
    <row r="84" spans="1:21" x14ac:dyDescent="0.2">
      <c r="A84" s="16" t="s">
        <v>204</v>
      </c>
      <c r="B84" s="4">
        <v>801173</v>
      </c>
      <c r="C84" s="4">
        <v>132632</v>
      </c>
      <c r="D84" s="4">
        <v>668541</v>
      </c>
      <c r="E84" s="4">
        <v>11857110000</v>
      </c>
      <c r="F84" s="4">
        <f t="shared" si="15"/>
        <v>-66896300000</v>
      </c>
      <c r="R84" s="5">
        <v>-4.3700000000000003E-2</v>
      </c>
      <c r="S84" s="4">
        <v>46686678</v>
      </c>
      <c r="T84" s="4">
        <f t="shared" si="18"/>
        <v>32837957.899999999</v>
      </c>
      <c r="U84" s="4">
        <f t="shared" si="17"/>
        <v>19599017</v>
      </c>
    </row>
    <row r="85" spans="1:21" x14ac:dyDescent="0.2">
      <c r="A85" s="16" t="s">
        <v>203</v>
      </c>
      <c r="B85" s="4">
        <v>655303</v>
      </c>
      <c r="C85" s="4">
        <v>978500</v>
      </c>
      <c r="D85" s="4">
        <v>-323197</v>
      </c>
      <c r="E85" s="4">
        <v>-5849600000</v>
      </c>
      <c r="F85" s="4">
        <f t="shared" si="15"/>
        <v>-78753410000</v>
      </c>
      <c r="R85" s="5">
        <v>5.5000000000000005E-3</v>
      </c>
      <c r="S85" s="4">
        <v>24856147</v>
      </c>
      <c r="T85" s="4">
        <f t="shared" si="18"/>
        <v>37149888.899999999</v>
      </c>
      <c r="U85" s="4">
        <f t="shared" si="17"/>
        <v>19599017</v>
      </c>
    </row>
    <row r="86" spans="1:21" x14ac:dyDescent="0.2">
      <c r="A86" s="16" t="s">
        <v>202</v>
      </c>
      <c r="B86" s="4">
        <v>659980</v>
      </c>
      <c r="C86" s="4">
        <v>501401</v>
      </c>
      <c r="D86" s="4">
        <v>158579</v>
      </c>
      <c r="E86" s="4">
        <v>2941910000</v>
      </c>
      <c r="F86" s="4">
        <f t="shared" si="15"/>
        <v>-72903810000</v>
      </c>
      <c r="R86" s="5">
        <v>2.8000000000000004E-3</v>
      </c>
      <c r="S86" s="4">
        <v>33258895</v>
      </c>
      <c r="T86" s="4">
        <f t="shared" si="18"/>
        <v>35264467.299999997</v>
      </c>
      <c r="U86" s="4">
        <f t="shared" si="17"/>
        <v>19599017</v>
      </c>
    </row>
    <row r="87" spans="1:21" x14ac:dyDescent="0.2">
      <c r="A87" s="16" t="s">
        <v>201</v>
      </c>
      <c r="B87" s="4">
        <v>653567</v>
      </c>
      <c r="C87" s="4">
        <v>1641283</v>
      </c>
      <c r="D87" s="4">
        <v>-987716</v>
      </c>
      <c r="E87" s="4">
        <v>-17861390000</v>
      </c>
      <c r="F87" s="4">
        <f t="shared" si="15"/>
        <v>-75845720000</v>
      </c>
      <c r="R87" s="5">
        <v>2.5499999999999998E-2</v>
      </c>
      <c r="S87" s="4">
        <v>32399708</v>
      </c>
      <c r="T87" s="4">
        <f t="shared" si="18"/>
        <v>34132597.200000003</v>
      </c>
      <c r="U87" s="4">
        <f t="shared" si="17"/>
        <v>19599017</v>
      </c>
    </row>
    <row r="88" spans="1:21" x14ac:dyDescent="0.2">
      <c r="A88" s="16" t="s">
        <v>200</v>
      </c>
      <c r="B88" s="4">
        <v>45107</v>
      </c>
      <c r="C88" s="4">
        <v>3300</v>
      </c>
      <c r="D88" s="4">
        <v>41807</v>
      </c>
      <c r="E88" s="4">
        <v>736310000</v>
      </c>
      <c r="F88" s="4">
        <f t="shared" si="15"/>
        <v>-57984330000</v>
      </c>
      <c r="R88" s="5">
        <v>0</v>
      </c>
      <c r="S88" s="4">
        <v>19599017</v>
      </c>
      <c r="T88" s="4">
        <f t="shared" si="18"/>
        <v>35754119.100000001</v>
      </c>
      <c r="U88" s="4">
        <f t="shared" si="17"/>
        <v>22752108</v>
      </c>
    </row>
    <row r="89" spans="1:21" x14ac:dyDescent="0.2">
      <c r="A89" s="16" t="s">
        <v>199</v>
      </c>
      <c r="B89" s="4">
        <v>10500</v>
      </c>
      <c r="C89" s="4">
        <v>133293</v>
      </c>
      <c r="D89" s="4">
        <v>-122793</v>
      </c>
      <c r="E89" s="4">
        <v>-2198610000</v>
      </c>
      <c r="F89" s="4">
        <f t="shared" si="15"/>
        <v>-58720640000</v>
      </c>
      <c r="R89" s="5">
        <v>-2.2000000000000002E-2</v>
      </c>
      <c r="S89" s="4">
        <v>25531968</v>
      </c>
      <c r="T89" s="4">
        <f t="shared" si="18"/>
        <v>36193415.5</v>
      </c>
      <c r="U89" s="4">
        <f t="shared" si="17"/>
        <v>22752108</v>
      </c>
    </row>
    <row r="90" spans="1:21" x14ac:dyDescent="0.2">
      <c r="A90" s="16" t="s">
        <v>198</v>
      </c>
      <c r="B90" s="4">
        <v>29700</v>
      </c>
      <c r="C90" s="4">
        <v>277633</v>
      </c>
      <c r="D90" s="4">
        <v>-247933</v>
      </c>
      <c r="E90" s="4">
        <v>-4455900000</v>
      </c>
      <c r="F90" s="4">
        <f t="shared" si="15"/>
        <v>-56522030000</v>
      </c>
      <c r="R90" s="5">
        <v>3.73E-2</v>
      </c>
      <c r="S90" s="4">
        <v>35239618</v>
      </c>
      <c r="T90" s="4">
        <f t="shared" si="18"/>
        <v>35678233.5</v>
      </c>
      <c r="U90" s="4">
        <f t="shared" si="17"/>
        <v>22752108</v>
      </c>
    </row>
    <row r="91" spans="1:21" x14ac:dyDescent="0.2">
      <c r="A91" s="16" t="s">
        <v>197</v>
      </c>
      <c r="B91" s="4">
        <v>20454</v>
      </c>
      <c r="C91" s="4">
        <v>443529</v>
      </c>
      <c r="D91" s="4">
        <v>-423075</v>
      </c>
      <c r="E91" s="4">
        <v>-7264450000</v>
      </c>
      <c r="F91" s="4">
        <f t="shared" si="15"/>
        <v>-52066130000</v>
      </c>
      <c r="R91" s="5">
        <v>5.7999999999999996E-3</v>
      </c>
      <c r="S91" s="4">
        <v>28257219</v>
      </c>
      <c r="T91" s="4">
        <f t="shared" si="18"/>
        <v>35742528.299999997</v>
      </c>
      <c r="U91" s="4">
        <f t="shared" si="17"/>
        <v>14404679</v>
      </c>
    </row>
    <row r="92" spans="1:21" x14ac:dyDescent="0.2">
      <c r="A92" s="16" t="s">
        <v>196</v>
      </c>
      <c r="B92" s="4">
        <v>358870</v>
      </c>
      <c r="C92" s="4">
        <v>23341</v>
      </c>
      <c r="D92" s="4">
        <v>335529</v>
      </c>
      <c r="E92" s="4">
        <v>5942000000</v>
      </c>
      <c r="F92" s="4">
        <f t="shared" si="15"/>
        <v>-44801680000</v>
      </c>
      <c r="R92" s="5">
        <v>-1.4199999999999999E-2</v>
      </c>
      <c r="S92" s="4">
        <v>22752108</v>
      </c>
      <c r="T92" s="4">
        <f t="shared" si="18"/>
        <v>36540883.5</v>
      </c>
      <c r="U92" s="4">
        <f t="shared" si="17"/>
        <v>14404679</v>
      </c>
    </row>
    <row r="93" spans="1:21" x14ac:dyDescent="0.2">
      <c r="A93" s="16" t="s">
        <v>195</v>
      </c>
      <c r="B93" s="4">
        <v>50400</v>
      </c>
      <c r="C93" s="4">
        <v>411000</v>
      </c>
      <c r="D93" s="4">
        <v>-360600</v>
      </c>
      <c r="E93" s="4">
        <v>-6241310000</v>
      </c>
      <c r="F93" s="4">
        <f t="shared" si="15"/>
        <v>-50743680000</v>
      </c>
      <c r="R93" s="5">
        <v>3.5299999999999998E-2</v>
      </c>
      <c r="S93" s="4">
        <v>47258508</v>
      </c>
      <c r="T93" s="4">
        <f t="shared" si="18"/>
        <v>36118114</v>
      </c>
      <c r="U93" s="4">
        <f t="shared" si="17"/>
        <v>14404679</v>
      </c>
    </row>
    <row r="94" spans="1:21" x14ac:dyDescent="0.2">
      <c r="A94" s="16" t="s">
        <v>194</v>
      </c>
      <c r="B94" s="4">
        <v>638100</v>
      </c>
      <c r="C94" s="4">
        <v>448300</v>
      </c>
      <c r="D94" s="4">
        <v>189800</v>
      </c>
      <c r="E94" s="4">
        <v>2850840000</v>
      </c>
      <c r="F94" s="4">
        <f t="shared" si="15"/>
        <v>-44502370000</v>
      </c>
      <c r="R94" s="5">
        <v>-2.0099999999999996E-2</v>
      </c>
      <c r="S94" s="4">
        <v>59226391</v>
      </c>
      <c r="T94" s="4">
        <f t="shared" si="18"/>
        <v>35846702.899999999</v>
      </c>
      <c r="U94" s="4">
        <f t="shared" si="17"/>
        <v>14404679</v>
      </c>
    </row>
    <row r="95" spans="1:21" x14ac:dyDescent="0.2">
      <c r="A95" s="16" t="s">
        <v>193</v>
      </c>
      <c r="B95" s="4">
        <v>16210</v>
      </c>
      <c r="C95" s="4">
        <v>591615</v>
      </c>
      <c r="D95" s="4">
        <v>-575405</v>
      </c>
      <c r="E95" s="4">
        <v>-9752200000</v>
      </c>
      <c r="F95" s="4">
        <f t="shared" si="15"/>
        <v>-47353210000</v>
      </c>
      <c r="R95" s="5">
        <v>6.7699999999999996E-2</v>
      </c>
      <c r="S95" s="4">
        <v>67975457</v>
      </c>
      <c r="T95" s="4">
        <f t="shared" si="18"/>
        <v>33520255.300000001</v>
      </c>
      <c r="U95" s="4">
        <f t="shared" si="17"/>
        <v>14404679</v>
      </c>
    </row>
    <row r="96" spans="1:21" x14ac:dyDescent="0.2">
      <c r="A96" s="16" t="s">
        <v>192</v>
      </c>
      <c r="B96" s="4">
        <v>10100</v>
      </c>
      <c r="C96" s="4">
        <v>294500</v>
      </c>
      <c r="D96" s="4">
        <v>-284400</v>
      </c>
      <c r="E96" s="4">
        <v>-4645200000</v>
      </c>
      <c r="F96" s="4">
        <f t="shared" si="15"/>
        <v>-37601010000</v>
      </c>
      <c r="R96" s="5">
        <v>3.0999999999999999E-3</v>
      </c>
      <c r="S96" s="4">
        <v>14404679</v>
      </c>
      <c r="T96" s="4">
        <f t="shared" si="18"/>
        <v>33985864.200000003</v>
      </c>
      <c r="U96" s="4">
        <f t="shared" si="17"/>
        <v>21081007</v>
      </c>
    </row>
    <row r="97" spans="1:21" x14ac:dyDescent="0.2">
      <c r="A97" s="16" t="s">
        <v>191</v>
      </c>
      <c r="B97" s="4">
        <v>231112</v>
      </c>
      <c r="C97" s="4">
        <v>10759</v>
      </c>
      <c r="D97" s="4">
        <v>220353</v>
      </c>
      <c r="E97" s="4">
        <v>3545550000</v>
      </c>
      <c r="F97" s="4">
        <f t="shared" si="15"/>
        <v>-32955810000</v>
      </c>
      <c r="R97" s="5">
        <v>6.3E-3</v>
      </c>
      <c r="S97" s="4">
        <v>21081007</v>
      </c>
      <c r="T97" s="4">
        <f t="shared" si="18"/>
        <v>34669147.399999999</v>
      </c>
      <c r="U97" s="4">
        <f t="shared" si="17"/>
        <v>28900167</v>
      </c>
    </row>
    <row r="98" spans="1:21" x14ac:dyDescent="0.2">
      <c r="A98" s="16" t="s">
        <v>190</v>
      </c>
      <c r="B98" s="4">
        <v>158600</v>
      </c>
      <c r="C98" s="4">
        <v>310600</v>
      </c>
      <c r="D98" s="4">
        <v>-152000</v>
      </c>
      <c r="E98" s="4">
        <v>-2522150000</v>
      </c>
      <c r="F98" s="4">
        <f t="shared" si="15"/>
        <v>-36501360000</v>
      </c>
      <c r="R98" s="5">
        <v>-3.8800000000000001E-2</v>
      </c>
      <c r="S98" s="4">
        <v>35814236</v>
      </c>
      <c r="T98" s="4">
        <f t="shared" si="18"/>
        <v>34234373</v>
      </c>
      <c r="U98" s="4">
        <f t="shared" si="17"/>
        <v>28900167</v>
      </c>
    </row>
    <row r="99" spans="1:21" x14ac:dyDescent="0.2">
      <c r="A99" s="16" t="s">
        <v>189</v>
      </c>
      <c r="B99" s="4">
        <v>377900</v>
      </c>
      <c r="C99" s="4">
        <v>294900</v>
      </c>
      <c r="D99" s="4">
        <v>83000</v>
      </c>
      <c r="E99" s="4">
        <v>1386020000</v>
      </c>
      <c r="F99" s="4">
        <f t="shared" si="15"/>
        <v>-33979210000</v>
      </c>
      <c r="R99" s="5">
        <v>3.0800000000000001E-2</v>
      </c>
      <c r="S99" s="4">
        <v>29924932</v>
      </c>
      <c r="T99" s="4">
        <f t="shared" si="18"/>
        <v>33860665.700000003</v>
      </c>
      <c r="U99" s="4">
        <f t="shared" si="17"/>
        <v>28900167</v>
      </c>
    </row>
    <row r="100" spans="1:21" x14ac:dyDescent="0.2">
      <c r="A100" s="16" t="s">
        <v>188</v>
      </c>
      <c r="B100" s="4">
        <v>50700</v>
      </c>
      <c r="C100" s="4">
        <v>590304</v>
      </c>
      <c r="D100" s="4">
        <v>-539604</v>
      </c>
      <c r="E100" s="4">
        <v>-8902670000</v>
      </c>
      <c r="F100" s="4">
        <f t="shared" si="15"/>
        <v>-35365230000</v>
      </c>
      <c r="R100" s="5">
        <v>9.3999999999999986E-3</v>
      </c>
      <c r="S100" s="4">
        <v>30087798</v>
      </c>
      <c r="T100" s="4">
        <f t="shared" si="18"/>
        <v>31979818.5</v>
      </c>
      <c r="U100" s="4">
        <f t="shared" si="17"/>
        <v>28900167</v>
      </c>
    </row>
    <row r="101" spans="1:21" x14ac:dyDescent="0.2">
      <c r="A101" s="16" t="s">
        <v>187</v>
      </c>
      <c r="B101" s="4">
        <v>158000</v>
      </c>
      <c r="C101" s="4">
        <v>180300</v>
      </c>
      <c r="D101" s="4">
        <v>-22300</v>
      </c>
      <c r="E101" s="4">
        <v>-348470000</v>
      </c>
      <c r="F101" s="4">
        <f t="shared" si="15"/>
        <v>-26462560000</v>
      </c>
      <c r="R101" s="5">
        <v>2.23E-2</v>
      </c>
      <c r="S101" s="4">
        <v>28900167</v>
      </c>
      <c r="T101" s="4">
        <f t="shared" si="18"/>
        <v>31001751.600000001</v>
      </c>
      <c r="U101" s="4">
        <f t="shared" si="17"/>
        <v>19060768</v>
      </c>
    </row>
    <row r="102" spans="1:21" x14ac:dyDescent="0.2">
      <c r="A102" s="16" t="s">
        <v>186</v>
      </c>
      <c r="B102" s="4">
        <v>24400</v>
      </c>
      <c r="C102" s="4">
        <v>809000</v>
      </c>
      <c r="D102" s="4">
        <v>-784600</v>
      </c>
      <c r="E102" s="4">
        <v>-12555640000</v>
      </c>
      <c r="F102" s="4">
        <f t="shared" si="15"/>
        <v>-26114090000</v>
      </c>
      <c r="R102" s="5">
        <v>-1.5600000000000001E-2</v>
      </c>
      <c r="S102" s="4">
        <v>30735660</v>
      </c>
      <c r="T102" s="4">
        <f t="shared" si="18"/>
        <v>29911098.699999999</v>
      </c>
      <c r="U102" s="4">
        <f t="shared" si="17"/>
        <v>19060768</v>
      </c>
    </row>
    <row r="103" spans="1:21" x14ac:dyDescent="0.2">
      <c r="A103" s="16" t="s">
        <v>185</v>
      </c>
      <c r="B103" s="4">
        <v>65200</v>
      </c>
      <c r="C103" s="4">
        <v>253950</v>
      </c>
      <c r="D103" s="4">
        <v>-188750</v>
      </c>
      <c r="E103" s="4">
        <v>-3050610000</v>
      </c>
      <c r="F103" s="4">
        <f t="shared" si="15"/>
        <v>-13558450000</v>
      </c>
      <c r="R103" s="5">
        <v>-1.84E-2</v>
      </c>
      <c r="S103" s="4">
        <v>43030813</v>
      </c>
      <c r="T103" s="4">
        <f t="shared" si="18"/>
        <v>28172907</v>
      </c>
      <c r="U103" s="4">
        <f t="shared" si="17"/>
        <v>19060768</v>
      </c>
    </row>
    <row r="104" spans="1:21" x14ac:dyDescent="0.2">
      <c r="A104" s="16" t="s">
        <v>184</v>
      </c>
      <c r="B104" s="4">
        <v>1099300</v>
      </c>
      <c r="C104" s="4">
        <v>731753</v>
      </c>
      <c r="D104" s="4">
        <v>367547</v>
      </c>
      <c r="E104" s="4">
        <v>6152460000</v>
      </c>
      <c r="F104" s="4">
        <f t="shared" si="15"/>
        <v>-10507840000</v>
      </c>
      <c r="R104" s="5">
        <v>5.1699999999999996E-2</v>
      </c>
      <c r="S104" s="4">
        <v>56512280</v>
      </c>
      <c r="T104" s="4">
        <f t="shared" si="18"/>
        <v>25519605.699999999</v>
      </c>
      <c r="U104" s="4">
        <f t="shared" si="17"/>
        <v>19060768</v>
      </c>
    </row>
    <row r="105" spans="1:21" x14ac:dyDescent="0.2">
      <c r="A105" s="16" t="s">
        <v>183</v>
      </c>
      <c r="B105" s="4">
        <v>1305300</v>
      </c>
      <c r="C105" s="4">
        <v>83500</v>
      </c>
      <c r="D105" s="4">
        <v>1221800</v>
      </c>
      <c r="E105" s="4">
        <v>18580850000</v>
      </c>
      <c r="F105" s="4">
        <f t="shared" si="15"/>
        <v>-16660300000</v>
      </c>
      <c r="R105" s="5">
        <v>6.9000000000000006E-2</v>
      </c>
      <c r="S105" s="4">
        <v>44710981</v>
      </c>
      <c r="T105" s="4">
        <f t="shared" si="18"/>
        <v>22649274.5</v>
      </c>
      <c r="U105" s="4">
        <f t="shared" si="17"/>
        <v>11279326</v>
      </c>
    </row>
    <row r="106" spans="1:21" x14ac:dyDescent="0.2">
      <c r="A106" s="16" t="s">
        <v>182</v>
      </c>
      <c r="B106" s="4">
        <v>226800</v>
      </c>
      <c r="C106" s="4">
        <v>307200</v>
      </c>
      <c r="D106" s="4">
        <v>-80400</v>
      </c>
      <c r="E106" s="4">
        <v>-1168500000</v>
      </c>
      <c r="F106" s="4">
        <f t="shared" si="15"/>
        <v>-35241150000</v>
      </c>
      <c r="R106" s="5">
        <v>-2.0199999999999999E-2</v>
      </c>
      <c r="S106" s="4">
        <v>19060768</v>
      </c>
      <c r="T106" s="4">
        <f t="shared" si="18"/>
        <v>21683877.199999999</v>
      </c>
      <c r="U106" s="4">
        <f t="shared" si="17"/>
        <v>11279326</v>
      </c>
    </row>
    <row r="107" spans="1:21" x14ac:dyDescent="0.2">
      <c r="A107" s="16" t="s">
        <v>181</v>
      </c>
      <c r="B107" s="4">
        <v>459900</v>
      </c>
      <c r="C107" s="4">
        <v>194400</v>
      </c>
      <c r="D107" s="4">
        <v>265500</v>
      </c>
      <c r="E107" s="4">
        <v>3807050000</v>
      </c>
      <c r="F107" s="4">
        <f t="shared" si="15"/>
        <v>-34072650000</v>
      </c>
      <c r="R107" s="5">
        <v>1.72E-2</v>
      </c>
      <c r="S107" s="4">
        <v>27913839</v>
      </c>
      <c r="T107" s="4">
        <f t="shared" si="18"/>
        <v>20031495.699999999</v>
      </c>
      <c r="U107" s="4">
        <f t="shared" si="17"/>
        <v>11279326</v>
      </c>
    </row>
    <row r="108" spans="1:21" x14ac:dyDescent="0.2">
      <c r="A108" s="16" t="s">
        <v>180</v>
      </c>
      <c r="B108" s="4">
        <v>756420</v>
      </c>
      <c r="C108" s="4">
        <v>324100</v>
      </c>
      <c r="D108" s="4">
        <v>432320</v>
      </c>
      <c r="E108" s="4">
        <v>6253460000</v>
      </c>
      <c r="F108" s="4">
        <f t="shared" si="15"/>
        <v>-37879700000</v>
      </c>
      <c r="R108" s="5">
        <v>3.9300000000000002E-2</v>
      </c>
      <c r="S108" s="4">
        <v>31466492</v>
      </c>
      <c r="T108" s="4">
        <f t="shared" si="18"/>
        <v>18338177.899999999</v>
      </c>
      <c r="U108" s="4">
        <f t="shared" si="17"/>
        <v>11279326</v>
      </c>
    </row>
    <row r="109" spans="1:21" x14ac:dyDescent="0.2">
      <c r="A109" s="16" t="s">
        <v>179</v>
      </c>
      <c r="B109" s="4">
        <v>366500</v>
      </c>
      <c r="C109" s="4">
        <v>165300</v>
      </c>
      <c r="D109" s="4">
        <v>201200</v>
      </c>
      <c r="E109" s="4">
        <v>2732520000</v>
      </c>
      <c r="F109" s="4">
        <f t="shared" si="15"/>
        <v>-44133160000</v>
      </c>
      <c r="R109" s="5">
        <v>6.88E-2</v>
      </c>
      <c r="S109" s="4">
        <v>26187859</v>
      </c>
      <c r="T109" s="4">
        <f t="shared" si="18"/>
        <v>17278685.600000001</v>
      </c>
      <c r="U109" s="4">
        <f t="shared" si="17"/>
        <v>11279326</v>
      </c>
    </row>
    <row r="110" spans="1:21" x14ac:dyDescent="0.2">
      <c r="A110" s="16" t="s">
        <v>178</v>
      </c>
      <c r="B110" s="4">
        <v>228065</v>
      </c>
      <c r="C110" s="4">
        <v>45300</v>
      </c>
      <c r="D110" s="4">
        <v>182765</v>
      </c>
      <c r="E110" s="4">
        <v>2364500000</v>
      </c>
      <c r="F110" s="4">
        <f t="shared" si="15"/>
        <v>-46865680000</v>
      </c>
      <c r="R110" s="5">
        <v>1.5600000000000001E-2</v>
      </c>
      <c r="S110" s="4">
        <v>11279326</v>
      </c>
      <c r="T110" s="4">
        <f t="shared" si="18"/>
        <v>18457142.699999999</v>
      </c>
      <c r="U110" s="4">
        <f t="shared" si="17"/>
        <v>16007669</v>
      </c>
    </row>
    <row r="111" spans="1:21" x14ac:dyDescent="0.2">
      <c r="A111" s="16" t="s">
        <v>177</v>
      </c>
      <c r="B111" s="4">
        <v>331600</v>
      </c>
      <c r="C111" s="4">
        <v>463000</v>
      </c>
      <c r="D111" s="4">
        <v>-131400</v>
      </c>
      <c r="E111" s="4">
        <v>-1752340000</v>
      </c>
      <c r="F111" s="4">
        <f t="shared" si="15"/>
        <v>-49230180000</v>
      </c>
      <c r="R111" s="5">
        <v>-0.03</v>
      </c>
      <c r="S111" s="4">
        <v>19119498</v>
      </c>
      <c r="T111" s="4">
        <f t="shared" si="18"/>
        <v>17837528.800000001</v>
      </c>
      <c r="U111" s="4">
        <f t="shared" si="17"/>
        <v>9406795</v>
      </c>
    </row>
    <row r="112" spans="1:21" x14ac:dyDescent="0.2">
      <c r="A112" s="16" t="s">
        <v>176</v>
      </c>
      <c r="B112" s="4">
        <v>166900</v>
      </c>
      <c r="C112" s="4">
        <v>164300</v>
      </c>
      <c r="D112" s="4">
        <v>2600</v>
      </c>
      <c r="E112" s="4">
        <v>79910000</v>
      </c>
      <c r="F112" s="4">
        <f t="shared" si="15"/>
        <v>-47477840000</v>
      </c>
      <c r="R112" s="5">
        <v>0</v>
      </c>
      <c r="S112" s="4">
        <v>19829131</v>
      </c>
      <c r="T112" s="4">
        <f t="shared" si="18"/>
        <v>16958161.399999999</v>
      </c>
      <c r="U112" s="4">
        <f t="shared" si="17"/>
        <v>9406795</v>
      </c>
    </row>
    <row r="113" spans="1:21" x14ac:dyDescent="0.2">
      <c r="A113" s="16" t="s">
        <v>175</v>
      </c>
      <c r="B113" s="4">
        <v>12300</v>
      </c>
      <c r="C113" s="4">
        <v>1177707</v>
      </c>
      <c r="D113" s="4">
        <v>-1165407</v>
      </c>
      <c r="E113" s="4">
        <v>-14864640000</v>
      </c>
      <c r="F113" s="4">
        <f t="shared" si="15"/>
        <v>-47557750000</v>
      </c>
      <c r="R113" s="5">
        <v>3.1099999999999999E-2</v>
      </c>
      <c r="S113" s="4">
        <v>25648896</v>
      </c>
      <c r="T113" s="4">
        <f t="shared" si="18"/>
        <v>15882588.5</v>
      </c>
      <c r="U113" s="4">
        <f t="shared" si="17"/>
        <v>9406795</v>
      </c>
    </row>
    <row r="114" spans="1:21" x14ac:dyDescent="0.2">
      <c r="A114" s="16" t="s">
        <v>174</v>
      </c>
      <c r="B114" s="4">
        <v>38100</v>
      </c>
      <c r="C114" s="4">
        <v>1920300</v>
      </c>
      <c r="D114" s="4">
        <v>-1882200</v>
      </c>
      <c r="E114" s="4">
        <v>-24493320000</v>
      </c>
      <c r="F114" s="4">
        <f t="shared" si="15"/>
        <v>-32693110000</v>
      </c>
      <c r="R114" s="5">
        <v>-6.8499999999999991E-2</v>
      </c>
      <c r="S114" s="4">
        <v>29979267</v>
      </c>
      <c r="T114" s="4">
        <f t="shared" si="18"/>
        <v>14918533.5</v>
      </c>
      <c r="U114" s="4">
        <f t="shared" si="17"/>
        <v>9406795</v>
      </c>
    </row>
    <row r="115" spans="1:21" x14ac:dyDescent="0.2">
      <c r="A115" s="16" t="s">
        <v>173</v>
      </c>
      <c r="B115" s="4">
        <v>137500</v>
      </c>
      <c r="C115" s="4">
        <v>222600</v>
      </c>
      <c r="D115" s="4">
        <v>-85100</v>
      </c>
      <c r="E115" s="4">
        <v>-1169540000</v>
      </c>
      <c r="F115" s="4">
        <f t="shared" si="15"/>
        <v>-8199790000</v>
      </c>
      <c r="R115" s="5">
        <v>1.47E-2</v>
      </c>
      <c r="S115" s="4">
        <v>16007669</v>
      </c>
      <c r="T115" s="4">
        <f t="shared" si="18"/>
        <v>14342127.4</v>
      </c>
      <c r="U115" s="4">
        <f t="shared" si="17"/>
        <v>9406795</v>
      </c>
    </row>
    <row r="116" spans="1:21" x14ac:dyDescent="0.2">
      <c r="A116" s="16" t="s">
        <v>172</v>
      </c>
      <c r="B116" s="4">
        <v>3200</v>
      </c>
      <c r="C116" s="4">
        <v>273600</v>
      </c>
      <c r="D116" s="4">
        <v>-270400</v>
      </c>
      <c r="E116" s="4">
        <v>-3621130000</v>
      </c>
      <c r="F116" s="4">
        <f t="shared" si="15"/>
        <v>-7030250000</v>
      </c>
      <c r="R116" s="5">
        <v>2.2499999999999999E-2</v>
      </c>
      <c r="S116" s="4">
        <v>9406795</v>
      </c>
      <c r="T116" s="4">
        <f t="shared" ref="T116:T121" si="19">AVERAGE(S117:S126)</f>
        <v>14981170.1</v>
      </c>
      <c r="U116" s="4">
        <f t="shared" si="17"/>
        <v>11390024</v>
      </c>
    </row>
    <row r="117" spans="1:21" x14ac:dyDescent="0.2">
      <c r="A117" s="16" t="s">
        <v>171</v>
      </c>
      <c r="B117" s="4">
        <v>32300</v>
      </c>
      <c r="C117" s="4">
        <v>1009000</v>
      </c>
      <c r="D117" s="4">
        <v>-976700</v>
      </c>
      <c r="E117" s="4">
        <v>-13322400000</v>
      </c>
      <c r="F117" s="4">
        <f t="shared" si="15"/>
        <v>-3409120000</v>
      </c>
      <c r="R117" s="5">
        <v>-3.2599999999999997E-2</v>
      </c>
      <c r="S117" s="4">
        <v>11390024</v>
      </c>
      <c r="T117" s="4">
        <f t="shared" si="19"/>
        <v>15267895</v>
      </c>
      <c r="U117" s="4">
        <f t="shared" si="17"/>
        <v>11035457</v>
      </c>
    </row>
    <row r="118" spans="1:21" x14ac:dyDescent="0.2">
      <c r="A118" s="16" t="s">
        <v>170</v>
      </c>
      <c r="B118" s="4">
        <v>526000</v>
      </c>
      <c r="C118" s="4">
        <v>483900</v>
      </c>
      <c r="D118" s="4">
        <v>42100</v>
      </c>
      <c r="E118" s="4">
        <v>735490000</v>
      </c>
      <c r="F118" s="4">
        <f t="shared" si="15"/>
        <v>9913280000</v>
      </c>
      <c r="R118" s="5">
        <v>4.5499999999999999E-2</v>
      </c>
      <c r="S118" s="4">
        <v>14533314</v>
      </c>
      <c r="T118" s="4">
        <f t="shared" si="19"/>
        <v>15456778.9</v>
      </c>
      <c r="U118" s="4">
        <f t="shared" si="17"/>
        <v>11035457</v>
      </c>
    </row>
    <row r="119" spans="1:21" x14ac:dyDescent="0.2">
      <c r="A119" s="16" t="s">
        <v>169</v>
      </c>
      <c r="B119" s="4">
        <v>420000</v>
      </c>
      <c r="C119" s="4">
        <v>178700</v>
      </c>
      <c r="D119" s="4">
        <v>241300</v>
      </c>
      <c r="E119" s="4">
        <v>3221010000</v>
      </c>
      <c r="F119" s="4">
        <f t="shared" si="15"/>
        <v>9177790000</v>
      </c>
      <c r="R119" s="5">
        <v>1.54E-2</v>
      </c>
      <c r="S119" s="4">
        <v>15592936</v>
      </c>
      <c r="T119" s="4">
        <f t="shared" si="19"/>
        <v>15606457.699999999</v>
      </c>
      <c r="U119" s="4">
        <f t="shared" si="17"/>
        <v>11035457</v>
      </c>
    </row>
    <row r="120" spans="1:21" x14ac:dyDescent="0.2">
      <c r="A120" s="16" t="s">
        <v>168</v>
      </c>
      <c r="B120" s="4">
        <v>329630</v>
      </c>
      <c r="C120" s="4">
        <v>1242800</v>
      </c>
      <c r="D120" s="4">
        <v>-913170</v>
      </c>
      <c r="E120" s="4">
        <v>-12204450000</v>
      </c>
      <c r="F120" s="4">
        <f t="shared" si="15"/>
        <v>5956780000</v>
      </c>
      <c r="R120" s="5">
        <v>-5.45E-2</v>
      </c>
      <c r="S120" s="4">
        <v>23063897</v>
      </c>
      <c r="T120" s="4">
        <f t="shared" si="19"/>
        <v>15027885.5</v>
      </c>
      <c r="U120" s="4">
        <f t="shared" si="17"/>
        <v>10243608</v>
      </c>
    </row>
    <row r="121" spans="1:21" x14ac:dyDescent="0.2">
      <c r="A121" s="16" t="s">
        <v>167</v>
      </c>
      <c r="B121" s="4">
        <v>413500</v>
      </c>
      <c r="C121" s="4">
        <v>140000</v>
      </c>
      <c r="D121" s="4">
        <v>273500</v>
      </c>
      <c r="E121" s="4">
        <v>3790660000</v>
      </c>
      <c r="F121" s="4">
        <f t="shared" si="15"/>
        <v>18161230000</v>
      </c>
      <c r="R121" s="5">
        <v>-5.4900000000000004E-2</v>
      </c>
      <c r="S121" s="4">
        <v>12923359</v>
      </c>
      <c r="T121" s="4">
        <f t="shared" si="19"/>
        <v>16732702.5</v>
      </c>
      <c r="U121" s="4">
        <f t="shared" si="17"/>
        <v>10243608</v>
      </c>
    </row>
    <row r="122" spans="1:21" x14ac:dyDescent="0.2">
      <c r="A122" s="16" t="s">
        <v>166</v>
      </c>
      <c r="B122" s="4">
        <v>13240</v>
      </c>
      <c r="C122" s="4">
        <v>972700</v>
      </c>
      <c r="D122" s="4">
        <v>-959460</v>
      </c>
      <c r="E122" s="4">
        <v>-14262690000</v>
      </c>
      <c r="F122" s="4">
        <f t="shared" si="15"/>
        <v>14370570000</v>
      </c>
      <c r="R122" s="5">
        <v>-2.6699999999999998E-2</v>
      </c>
      <c r="S122" s="4">
        <v>11035457</v>
      </c>
      <c r="T122" s="4">
        <f>AVERAGE(S123:S132)</f>
        <v>17030846.100000001</v>
      </c>
      <c r="U122" s="4">
        <f t="shared" si="17"/>
        <v>10243608</v>
      </c>
    </row>
    <row r="123" spans="1:21" x14ac:dyDescent="0.2">
      <c r="A123" s="16" t="s">
        <v>165</v>
      </c>
      <c r="B123" s="4">
        <v>306905</v>
      </c>
      <c r="C123" s="4">
        <v>662400</v>
      </c>
      <c r="D123" s="4">
        <v>-355495</v>
      </c>
      <c r="E123" s="4">
        <v>-5090560000</v>
      </c>
      <c r="F123" s="4">
        <f t="shared" si="15"/>
        <v>28633260000</v>
      </c>
      <c r="R123" s="5">
        <v>6.8000000000000005E-3</v>
      </c>
      <c r="S123" s="4">
        <v>14893167</v>
      </c>
      <c r="U123" s="4">
        <f t="shared" si="17"/>
        <v>10243608</v>
      </c>
    </row>
    <row r="124" spans="1:21" x14ac:dyDescent="0.2">
      <c r="A124" s="16" t="s">
        <v>164</v>
      </c>
      <c r="B124" s="4">
        <v>299750</v>
      </c>
      <c r="C124" s="4">
        <v>659000</v>
      </c>
      <c r="D124" s="4">
        <v>-359250</v>
      </c>
      <c r="E124" s="4">
        <v>-5385880000</v>
      </c>
      <c r="F124" s="4">
        <f t="shared" si="15"/>
        <v>33723820000</v>
      </c>
      <c r="R124" s="5">
        <v>2.7699999999999999E-2</v>
      </c>
      <c r="S124" s="4">
        <v>20338717</v>
      </c>
      <c r="U124" s="4">
        <f t="shared" ref="U124:U126" si="20">MIN(S125:S129)</f>
        <v>10243608</v>
      </c>
    </row>
    <row r="125" spans="1:21" x14ac:dyDescent="0.2">
      <c r="A125" s="16" t="s">
        <v>163</v>
      </c>
      <c r="B125" s="4">
        <v>437330</v>
      </c>
      <c r="C125" s="4">
        <v>3400</v>
      </c>
      <c r="D125" s="4">
        <v>433930</v>
      </c>
      <c r="E125" s="4">
        <v>6210090000</v>
      </c>
      <c r="F125" s="4">
        <f t="shared" si="15"/>
        <v>39109700000</v>
      </c>
      <c r="R125" s="5">
        <v>1.77E-2</v>
      </c>
      <c r="S125" s="4">
        <v>10243608</v>
      </c>
      <c r="U125" s="4">
        <f t="shared" si="20"/>
        <v>14257273</v>
      </c>
    </row>
    <row r="126" spans="1:21" x14ac:dyDescent="0.2">
      <c r="A126" s="16" t="s">
        <v>162</v>
      </c>
      <c r="B126" s="4">
        <v>132320</v>
      </c>
      <c r="C126" s="4">
        <v>376800</v>
      </c>
      <c r="D126" s="4">
        <v>-244480</v>
      </c>
      <c r="E126" s="4">
        <v>-3526030000</v>
      </c>
      <c r="F126" s="4">
        <f t="shared" si="15"/>
        <v>32899610000</v>
      </c>
      <c r="R126" s="5">
        <v>-1.04E-2</v>
      </c>
      <c r="S126" s="4">
        <v>15797222</v>
      </c>
      <c r="U126" s="4">
        <f t="shared" si="20"/>
        <v>14257273</v>
      </c>
    </row>
    <row r="127" spans="1:21" x14ac:dyDescent="0.2">
      <c r="A127" s="16" t="s">
        <v>161</v>
      </c>
      <c r="B127" s="4">
        <v>1027388</v>
      </c>
      <c r="C127" s="4">
        <v>25400</v>
      </c>
      <c r="D127" s="4">
        <v>1001988</v>
      </c>
      <c r="E127" s="4">
        <v>14296510000</v>
      </c>
      <c r="F127" s="4">
        <f t="shared" si="15"/>
        <v>36425640000</v>
      </c>
      <c r="R127" s="5">
        <v>3.2400000000000005E-2</v>
      </c>
      <c r="S127" s="4">
        <v>14257273</v>
      </c>
      <c r="U127" s="4">
        <f>MIN(S128:S132)</f>
        <v>14016893</v>
      </c>
    </row>
    <row r="128" spans="1:21" x14ac:dyDescent="0.2">
      <c r="A128" s="16" t="s">
        <v>160</v>
      </c>
      <c r="B128" s="4">
        <v>974019</v>
      </c>
      <c r="C128" s="4">
        <v>296600</v>
      </c>
      <c r="D128" s="4">
        <v>677419</v>
      </c>
      <c r="E128" s="4">
        <v>9242140000</v>
      </c>
      <c r="F128" s="4">
        <f t="shared" si="15"/>
        <v>22129130000</v>
      </c>
      <c r="R128" s="5">
        <v>7.3000000000000001E-3</v>
      </c>
      <c r="S128" s="4">
        <v>16422153</v>
      </c>
    </row>
    <row r="129" spans="1:22" x14ac:dyDescent="0.2">
      <c r="A129" s="16" t="s">
        <v>159</v>
      </c>
      <c r="B129" s="4">
        <v>104290</v>
      </c>
      <c r="C129" s="4">
        <v>977900</v>
      </c>
      <c r="D129" s="4">
        <v>-873610</v>
      </c>
      <c r="E129" s="4">
        <v>-12619250000</v>
      </c>
      <c r="F129" s="4">
        <f t="shared" si="15"/>
        <v>12886990000</v>
      </c>
      <c r="R129" s="5">
        <v>-5.4699999999999999E-2</v>
      </c>
      <c r="S129" s="4">
        <v>17089724</v>
      </c>
    </row>
    <row r="130" spans="1:22" x14ac:dyDescent="0.2">
      <c r="A130" s="16" t="s">
        <v>158</v>
      </c>
      <c r="B130" s="4">
        <v>1472251</v>
      </c>
      <c r="C130" s="4">
        <v>182166</v>
      </c>
      <c r="D130" s="4">
        <v>1290085</v>
      </c>
      <c r="E130" s="4">
        <v>18491510000</v>
      </c>
      <c r="F130" s="4">
        <f t="shared" si="15"/>
        <v>25506240000</v>
      </c>
      <c r="R130" s="5">
        <v>1.7500000000000002E-2</v>
      </c>
      <c r="S130" s="4">
        <v>17278175</v>
      </c>
    </row>
    <row r="131" spans="1:22" x14ac:dyDescent="0.2">
      <c r="A131" s="16" t="s">
        <v>157</v>
      </c>
      <c r="B131" s="4">
        <v>359091</v>
      </c>
      <c r="C131" s="4">
        <v>289748</v>
      </c>
      <c r="D131" s="4">
        <v>69343</v>
      </c>
      <c r="E131" s="4">
        <v>869260000</v>
      </c>
      <c r="F131" s="4">
        <f>E131+F132</f>
        <v>7014730000</v>
      </c>
      <c r="R131" s="5">
        <v>-6.8099999999999994E-2</v>
      </c>
      <c r="S131" s="4">
        <v>29971529</v>
      </c>
    </row>
    <row r="132" spans="1:22" x14ac:dyDescent="0.2">
      <c r="A132" s="16" t="s">
        <v>156</v>
      </c>
      <c r="B132" s="4">
        <v>448008</v>
      </c>
      <c r="C132" s="4">
        <v>54771</v>
      </c>
      <c r="D132" s="4">
        <v>393237</v>
      </c>
      <c r="E132" s="4">
        <v>6145470000</v>
      </c>
      <c r="F132" s="4">
        <f>E132</f>
        <v>6145470000</v>
      </c>
      <c r="R132" s="5">
        <v>-1.2800000000000001E-2</v>
      </c>
      <c r="S132" s="4">
        <v>14016893</v>
      </c>
    </row>
    <row r="133" spans="1:22" x14ac:dyDescent="0.2">
      <c r="A133" s="2"/>
      <c r="B133" s="4"/>
      <c r="C133" s="4"/>
      <c r="D133" s="4"/>
      <c r="E133" s="4"/>
      <c r="F133" s="4">
        <f>E133</f>
        <v>0</v>
      </c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6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6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6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6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6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5"/>
    </row>
    <row r="150" spans="1:22" x14ac:dyDescent="0.2">
      <c r="A150" s="6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5"/>
    </row>
    <row r="151" spans="1:22" x14ac:dyDescent="0.2">
      <c r="A151" s="6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5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5"/>
    </row>
    <row r="153" spans="1:22" x14ac:dyDescent="0.2">
      <c r="A153" s="2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5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5"/>
    </row>
    <row r="155" spans="1:22" x14ac:dyDescent="0.2">
      <c r="A155" s="6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5"/>
    </row>
    <row r="156" spans="1:22" x14ac:dyDescent="0.2">
      <c r="A156" s="6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5"/>
    </row>
    <row r="157" spans="1:22" x14ac:dyDescent="0.2">
      <c r="A157" s="6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5"/>
    </row>
    <row r="158" spans="1:22" x14ac:dyDescent="0.2">
      <c r="A158" s="6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5"/>
    </row>
    <row r="159" spans="1:22" x14ac:dyDescent="0.2">
      <c r="A159" s="6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5"/>
    </row>
    <row r="160" spans="1:22" x14ac:dyDescent="0.2">
      <c r="A160" s="6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5"/>
    </row>
    <row r="161" spans="1:22" x14ac:dyDescent="0.2">
      <c r="A161" s="6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5"/>
    </row>
    <row r="162" spans="1:22" x14ac:dyDescent="0.2">
      <c r="A162" s="6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5"/>
      <c r="U162" s="5"/>
      <c r="V162" s="5"/>
    </row>
    <row r="163" spans="1:22" x14ac:dyDescent="0.2">
      <c r="A163" s="6"/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5"/>
      <c r="U163" s="5"/>
      <c r="V163" s="5"/>
    </row>
    <row r="164" spans="1:22" x14ac:dyDescent="0.2">
      <c r="A164" s="6"/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5"/>
      <c r="U164" s="5"/>
      <c r="V164" s="5"/>
    </row>
    <row r="165" spans="1:22" x14ac:dyDescent="0.2">
      <c r="A165" s="6"/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5"/>
      <c r="U165" s="5"/>
      <c r="V165" s="5"/>
    </row>
    <row r="166" spans="1:22" x14ac:dyDescent="0.2">
      <c r="A166" s="6"/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5"/>
      <c r="U166" s="5"/>
      <c r="V166" s="5"/>
    </row>
    <row r="167" spans="1:22" x14ac:dyDescent="0.2">
      <c r="A167" s="6"/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5"/>
      <c r="U167" s="5"/>
      <c r="V167" s="5"/>
    </row>
    <row r="168" spans="1:22" x14ac:dyDescent="0.2">
      <c r="A168" s="2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5"/>
    </row>
    <row r="169" spans="1:22" x14ac:dyDescent="0.2">
      <c r="A169" s="2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5"/>
    </row>
    <row r="170" spans="1:22" x14ac:dyDescent="0.2">
      <c r="A170" s="2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5"/>
    </row>
    <row r="171" spans="1:22" x14ac:dyDescent="0.2">
      <c r="A171" s="2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5"/>
    </row>
    <row r="172" spans="1:22" x14ac:dyDescent="0.2">
      <c r="A172" s="2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5"/>
    </row>
    <row r="173" spans="1:22" x14ac:dyDescent="0.2">
      <c r="A173" s="2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5"/>
    </row>
    <row r="174" spans="1:22" x14ac:dyDescent="0.2">
      <c r="A174" s="2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5"/>
    </row>
    <row r="175" spans="1:22" x14ac:dyDescent="0.2">
      <c r="A175" s="2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5"/>
    </row>
    <row r="176" spans="1:22" x14ac:dyDescent="0.2">
      <c r="A176" s="2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5"/>
    </row>
    <row r="177" spans="1:22" x14ac:dyDescent="0.2">
      <c r="A177" s="2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5"/>
      <c r="U177" s="5"/>
      <c r="V177" s="5"/>
    </row>
    <row r="178" spans="1:22" x14ac:dyDescent="0.2">
      <c r="A178" s="2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5"/>
      <c r="U178" s="5"/>
      <c r="V178" s="5"/>
    </row>
    <row r="179" spans="1:22" x14ac:dyDescent="0.2">
      <c r="A179" s="2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5"/>
      <c r="U179" s="5"/>
      <c r="V179" s="5"/>
    </row>
    <row r="180" spans="1:22" x14ac:dyDescent="0.2">
      <c r="A180" s="2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5"/>
      <c r="U180" s="5"/>
      <c r="V180" s="5"/>
    </row>
    <row r="181" spans="1:22" x14ac:dyDescent="0.2">
      <c r="A181" s="2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5"/>
      <c r="U181" s="5"/>
      <c r="V181" s="5"/>
    </row>
    <row r="182" spans="1:22" x14ac:dyDescent="0.2">
      <c r="A182" s="2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5"/>
      <c r="U182" s="5"/>
      <c r="V182" s="5"/>
    </row>
    <row r="183" spans="1:22" x14ac:dyDescent="0.2">
      <c r="A183" s="2"/>
      <c r="B183" s="4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5"/>
      <c r="U183" s="5"/>
      <c r="V183" s="5"/>
    </row>
    <row r="184" spans="1:22" x14ac:dyDescent="0.2">
      <c r="A184" s="2"/>
      <c r="B184" s="4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5"/>
      <c r="U184" s="5"/>
      <c r="V184" s="5"/>
    </row>
    <row r="185" spans="1:22" x14ac:dyDescent="0.2">
      <c r="A185" s="2"/>
      <c r="B185" s="4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5"/>
      <c r="U185" s="5"/>
      <c r="V185" s="8"/>
    </row>
    <row r="186" spans="1:22" x14ac:dyDescent="0.2">
      <c r="A186" s="2"/>
      <c r="B186" s="4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5"/>
      <c r="U186" s="5"/>
      <c r="V186" s="8"/>
    </row>
    <row r="187" spans="1:22" x14ac:dyDescent="0.2">
      <c r="A187" s="2"/>
      <c r="B187" s="4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5"/>
      <c r="U187" s="5"/>
      <c r="V187" s="8"/>
    </row>
    <row r="188" spans="1:22" x14ac:dyDescent="0.2">
      <c r="A188" s="6"/>
      <c r="B188" s="4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5"/>
      <c r="U188" s="5"/>
      <c r="V188" s="8"/>
    </row>
    <row r="189" spans="1:22" x14ac:dyDescent="0.2">
      <c r="A189" s="6"/>
      <c r="B189" s="4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5"/>
      <c r="U189" s="5"/>
      <c r="V189" s="8"/>
    </row>
    <row r="190" spans="1:22" x14ac:dyDescent="0.2">
      <c r="A190" s="6"/>
      <c r="B190" s="4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5"/>
      <c r="U190" s="5"/>
      <c r="V190" s="8"/>
    </row>
    <row r="191" spans="1:22" x14ac:dyDescent="0.2">
      <c r="A191" s="6"/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5"/>
      <c r="U191" s="5"/>
      <c r="V191" s="8"/>
    </row>
    <row r="192" spans="1:22" x14ac:dyDescent="0.2">
      <c r="A192" s="6"/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5"/>
      <c r="U192" s="5"/>
      <c r="V192" s="8"/>
    </row>
    <row r="193" spans="1:22" x14ac:dyDescent="0.2">
      <c r="A193" s="2"/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5"/>
      <c r="U193" s="5"/>
      <c r="V193" s="8"/>
    </row>
    <row r="194" spans="1:22" x14ac:dyDescent="0.2">
      <c r="A194" s="2"/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5"/>
      <c r="U194" s="5"/>
      <c r="V194" s="8"/>
    </row>
    <row r="195" spans="1:22" x14ac:dyDescent="0.2">
      <c r="A195" s="2"/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5"/>
      <c r="U195" s="5"/>
      <c r="V195" s="8"/>
    </row>
    <row r="196" spans="1:22" x14ac:dyDescent="0.2">
      <c r="A196" s="2"/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5"/>
      <c r="U196" s="5"/>
      <c r="V196" s="8"/>
    </row>
    <row r="197" spans="1:22" x14ac:dyDescent="0.2">
      <c r="A197" s="2"/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5"/>
      <c r="U197" s="5"/>
      <c r="V197" s="8"/>
    </row>
    <row r="223" spans="1:3" x14ac:dyDescent="0.2">
      <c r="A223" t="e" cm="1">
        <f t="array" aca="1" ref="A223" ca="1">INDIRECT("'" &amp; E1 &amp; "'!$A$2:$A$66")</f>
        <v>#REF!</v>
      </c>
      <c r="B223" t="e" cm="1">
        <f t="array" aca="1" ref="B223" ca="1">INDIRECT("'" &amp; E1 &amp; "'!$B$2:$B$66")</f>
        <v>#REF!</v>
      </c>
      <c r="C223" t="e" cm="1">
        <f t="array" aca="1" ref="C223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EB6DE7-2427-1940-95EE-2EAE003B0071}">
  <sheetPr codeName="Sheet38"/>
  <dimension ref="A1:V223"/>
  <sheetViews>
    <sheetView topLeftCell="D1" workbookViewId="0">
      <pane ySplit="2" topLeftCell="A3" activePane="bottomLeft" state="frozen"/>
      <selection activeCell="F17" sqref="F17"/>
      <selection pane="bottomLeft" activeCell="F17" sqref="F17"/>
    </sheetView>
  </sheetViews>
  <sheetFormatPr baseColWidth="10" defaultRowHeight="16" x14ac:dyDescent="0.2"/>
  <cols>
    <col min="1" max="1" width="21.1640625" customWidth="1"/>
    <col min="2" max="2" width="13.83203125" customWidth="1"/>
    <col min="3" max="3" width="14.83203125" customWidth="1"/>
    <col min="4" max="4" width="18.5" customWidth="1"/>
    <col min="5" max="5" width="19.332031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6.3320312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252</v>
      </c>
      <c r="U2" s="1" t="s">
        <v>253</v>
      </c>
      <c r="V2" s="1" t="s">
        <v>236</v>
      </c>
    </row>
    <row r="3" spans="1:22" x14ac:dyDescent="0.2">
      <c r="A3" s="16" t="s">
        <v>357</v>
      </c>
      <c r="B3" s="4">
        <v>94900</v>
      </c>
      <c r="C3" s="4">
        <v>59200</v>
      </c>
      <c r="D3" s="4">
        <v>35700</v>
      </c>
      <c r="E3" s="4">
        <v>2017550000</v>
      </c>
      <c r="F3" s="4">
        <f t="shared" ref="F3:F11" si="0">E3+F4</f>
        <v>-14306880060</v>
      </c>
      <c r="G3" s="4">
        <v>0</v>
      </c>
      <c r="H3" s="4">
        <v>0</v>
      </c>
      <c r="I3" s="4">
        <v>0</v>
      </c>
      <c r="J3" s="4">
        <v>229130000</v>
      </c>
      <c r="K3">
        <f t="shared" ref="K3:K11" si="1">K4+J3</f>
        <v>47914297000</v>
      </c>
      <c r="L3" s="4">
        <v>752</v>
      </c>
      <c r="M3" s="4">
        <v>794</v>
      </c>
      <c r="N3" s="4">
        <v>22</v>
      </c>
      <c r="O3" s="4">
        <v>40</v>
      </c>
      <c r="P3" s="4">
        <v>306200</v>
      </c>
      <c r="Q3" s="4">
        <v>388200</v>
      </c>
      <c r="R3" s="5">
        <v>-1.26E-2</v>
      </c>
      <c r="S3" s="4">
        <v>694400</v>
      </c>
      <c r="T3" s="4">
        <f t="shared" ref="T3:T38" si="2">AVERAGE(S4:S13)</f>
        <v>1194830</v>
      </c>
      <c r="U3" s="4">
        <f t="shared" ref="U3:U11" si="3">MIN(S4:S8)</f>
        <v>1080700</v>
      </c>
      <c r="V3" s="5">
        <v>2.1299999999999999E-2</v>
      </c>
    </row>
    <row r="4" spans="1:22" x14ac:dyDescent="0.2">
      <c r="A4" s="16" t="s">
        <v>356</v>
      </c>
      <c r="B4" s="4">
        <v>128400</v>
      </c>
      <c r="C4" s="4">
        <v>103700</v>
      </c>
      <c r="D4" s="4">
        <v>24700</v>
      </c>
      <c r="E4" s="4">
        <v>1438630000</v>
      </c>
      <c r="F4" s="4">
        <f t="shared" si="0"/>
        <v>-16324430060</v>
      </c>
      <c r="G4" s="4">
        <v>32700</v>
      </c>
      <c r="H4" s="4">
        <v>3700</v>
      </c>
      <c r="I4" s="4">
        <v>29000</v>
      </c>
      <c r="J4" s="4">
        <v>1634760000</v>
      </c>
      <c r="K4">
        <f t="shared" si="1"/>
        <v>47685167000</v>
      </c>
      <c r="L4" s="4">
        <v>927</v>
      </c>
      <c r="M4" s="4">
        <v>882</v>
      </c>
      <c r="N4" s="4">
        <v>47</v>
      </c>
      <c r="O4" s="4">
        <v>80</v>
      </c>
      <c r="P4" s="4">
        <v>618000</v>
      </c>
      <c r="Q4" s="4">
        <v>556700</v>
      </c>
      <c r="R4" s="5">
        <v>-1.6E-2</v>
      </c>
      <c r="S4" s="4">
        <v>1174800</v>
      </c>
      <c r="T4" s="4">
        <f t="shared" si="2"/>
        <v>1279760</v>
      </c>
      <c r="U4" s="4">
        <f t="shared" si="3"/>
        <v>1080700</v>
      </c>
      <c r="V4" s="5">
        <v>2.4399999999999998E-2</v>
      </c>
    </row>
    <row r="5" spans="1:22" x14ac:dyDescent="0.2">
      <c r="A5" s="16" t="s">
        <v>355</v>
      </c>
      <c r="B5" s="4">
        <v>3400</v>
      </c>
      <c r="C5" s="4">
        <v>31900</v>
      </c>
      <c r="D5" s="4">
        <v>-28500</v>
      </c>
      <c r="E5" s="4">
        <v>-1639290000</v>
      </c>
      <c r="F5" s="4">
        <f t="shared" si="0"/>
        <v>-17763060060</v>
      </c>
      <c r="G5" s="4">
        <v>0</v>
      </c>
      <c r="H5" s="4">
        <v>0</v>
      </c>
      <c r="I5" s="4">
        <v>0</v>
      </c>
      <c r="J5" s="4">
        <v>126970000</v>
      </c>
      <c r="K5">
        <f t="shared" si="1"/>
        <v>46050407000</v>
      </c>
      <c r="L5" s="4">
        <v>592</v>
      </c>
      <c r="M5" s="4">
        <v>1189</v>
      </c>
      <c r="N5" s="4">
        <v>57</v>
      </c>
      <c r="O5" s="4">
        <v>109</v>
      </c>
      <c r="P5" s="4">
        <v>400100</v>
      </c>
      <c r="Q5" s="4">
        <v>782300</v>
      </c>
      <c r="R5" s="5">
        <v>-1.9299999999999998E-2</v>
      </c>
      <c r="S5" s="4">
        <v>1251500</v>
      </c>
      <c r="T5" s="4">
        <f t="shared" si="2"/>
        <v>1285520</v>
      </c>
      <c r="U5" s="4">
        <f t="shared" si="3"/>
        <v>1080700</v>
      </c>
      <c r="V5" s="5">
        <v>2.07E-2</v>
      </c>
    </row>
    <row r="6" spans="1:22" x14ac:dyDescent="0.2">
      <c r="A6" s="16" t="s">
        <v>354</v>
      </c>
      <c r="B6" s="4">
        <v>33500</v>
      </c>
      <c r="C6" s="4">
        <v>103400</v>
      </c>
      <c r="D6" s="4">
        <v>-69900</v>
      </c>
      <c r="E6" s="4">
        <v>-4112000000</v>
      </c>
      <c r="F6" s="4">
        <f t="shared" si="0"/>
        <v>-16123770060</v>
      </c>
      <c r="G6" s="4">
        <v>17500</v>
      </c>
      <c r="H6" s="4">
        <v>29800</v>
      </c>
      <c r="I6" s="4">
        <v>-12300</v>
      </c>
      <c r="J6" s="4">
        <v>-744370000</v>
      </c>
      <c r="K6">
        <f t="shared" si="1"/>
        <v>45923437000</v>
      </c>
      <c r="L6" s="4">
        <v>475</v>
      </c>
      <c r="M6" s="4">
        <v>903</v>
      </c>
      <c r="N6" s="4">
        <v>51</v>
      </c>
      <c r="O6" s="4">
        <v>96</v>
      </c>
      <c r="P6" s="4">
        <v>320600</v>
      </c>
      <c r="Q6" s="4">
        <v>732800</v>
      </c>
      <c r="R6" s="5">
        <v>-1.2E-2</v>
      </c>
      <c r="S6" s="4">
        <v>1080700</v>
      </c>
      <c r="T6" s="4">
        <f t="shared" si="2"/>
        <v>1290450</v>
      </c>
      <c r="U6" s="4">
        <f t="shared" si="3"/>
        <v>753200</v>
      </c>
      <c r="V6" s="5">
        <v>2.53E-2</v>
      </c>
    </row>
    <row r="7" spans="1:22" x14ac:dyDescent="0.2">
      <c r="A7" s="16" t="s">
        <v>353</v>
      </c>
      <c r="B7" s="4">
        <v>380600</v>
      </c>
      <c r="C7" s="4">
        <v>60400</v>
      </c>
      <c r="D7" s="4">
        <v>320200</v>
      </c>
      <c r="E7" s="4">
        <v>18716730000</v>
      </c>
      <c r="F7" s="4">
        <f t="shared" si="0"/>
        <v>-12011770060</v>
      </c>
      <c r="G7" s="4">
        <v>0</v>
      </c>
      <c r="H7" s="4">
        <v>0</v>
      </c>
      <c r="I7" s="4">
        <v>0</v>
      </c>
      <c r="J7" s="4">
        <v>-710005000</v>
      </c>
      <c r="K7">
        <f t="shared" si="1"/>
        <v>46667807000</v>
      </c>
      <c r="L7" s="4">
        <v>739</v>
      </c>
      <c r="M7" s="4">
        <v>1122</v>
      </c>
      <c r="N7" s="4">
        <v>55</v>
      </c>
      <c r="O7" s="4">
        <v>89</v>
      </c>
      <c r="P7" s="4">
        <v>488100</v>
      </c>
      <c r="Q7" s="4">
        <v>667000</v>
      </c>
      <c r="R7" s="5">
        <v>0</v>
      </c>
      <c r="S7" s="4">
        <v>1374000</v>
      </c>
      <c r="T7" s="4">
        <f t="shared" si="2"/>
        <v>1244670</v>
      </c>
      <c r="U7" s="4">
        <f t="shared" si="3"/>
        <v>753200</v>
      </c>
      <c r="V7" s="5">
        <v>3.3500000000000002E-2</v>
      </c>
    </row>
    <row r="8" spans="1:22" x14ac:dyDescent="0.2">
      <c r="A8" s="16" t="s">
        <v>352</v>
      </c>
      <c r="B8" s="4">
        <v>388800</v>
      </c>
      <c r="C8" s="4">
        <v>15500</v>
      </c>
      <c r="D8" s="4">
        <v>373300</v>
      </c>
      <c r="E8" s="4">
        <v>21964270000</v>
      </c>
      <c r="F8" s="4">
        <f t="shared" si="0"/>
        <v>-30728500060</v>
      </c>
      <c r="G8" s="4">
        <v>0</v>
      </c>
      <c r="H8" s="4">
        <v>0</v>
      </c>
      <c r="I8" s="4">
        <v>0</v>
      </c>
      <c r="J8" s="4">
        <v>-47120000</v>
      </c>
      <c r="K8">
        <f t="shared" si="1"/>
        <v>47377812000</v>
      </c>
      <c r="L8" s="4">
        <v>557</v>
      </c>
      <c r="M8" s="4">
        <v>717</v>
      </c>
      <c r="N8" s="4">
        <v>83</v>
      </c>
      <c r="O8" s="4">
        <v>107</v>
      </c>
      <c r="P8" s="4">
        <v>487100</v>
      </c>
      <c r="Q8" s="4">
        <v>583700</v>
      </c>
      <c r="R8" s="5">
        <v>5.1999999999999998E-3</v>
      </c>
      <c r="S8" s="4">
        <v>1114000</v>
      </c>
      <c r="T8" s="4">
        <f t="shared" si="2"/>
        <v>1443650</v>
      </c>
      <c r="U8" s="4">
        <f t="shared" si="3"/>
        <v>753200</v>
      </c>
      <c r="V8" s="5">
        <v>2.0299999999999999E-2</v>
      </c>
    </row>
    <row r="9" spans="1:22" x14ac:dyDescent="0.2">
      <c r="A9" s="16" t="s">
        <v>351</v>
      </c>
      <c r="B9" s="4">
        <v>63000</v>
      </c>
      <c r="C9" s="4">
        <v>45300</v>
      </c>
      <c r="D9" s="4">
        <v>17700</v>
      </c>
      <c r="E9" s="4">
        <v>1061620000</v>
      </c>
      <c r="F9" s="4">
        <f t="shared" si="0"/>
        <v>-52692770060</v>
      </c>
      <c r="G9" s="4">
        <v>0</v>
      </c>
      <c r="H9" s="4">
        <v>0</v>
      </c>
      <c r="I9" s="4">
        <v>0</v>
      </c>
      <c r="J9" s="4">
        <v>212740000</v>
      </c>
      <c r="K9">
        <f t="shared" si="1"/>
        <v>47424932000</v>
      </c>
      <c r="L9" s="4">
        <v>900</v>
      </c>
      <c r="M9" s="4">
        <v>875</v>
      </c>
      <c r="N9" s="4">
        <v>82</v>
      </c>
      <c r="O9" s="4">
        <v>112</v>
      </c>
      <c r="P9" s="4">
        <v>569800</v>
      </c>
      <c r="Q9" s="4">
        <v>832700</v>
      </c>
      <c r="R9" s="5">
        <v>-1.7100000000000001E-2</v>
      </c>
      <c r="S9" s="4">
        <v>1402700</v>
      </c>
      <c r="T9" s="4">
        <f t="shared" si="2"/>
        <v>1497030</v>
      </c>
      <c r="U9" s="4">
        <f t="shared" si="3"/>
        <v>753200</v>
      </c>
      <c r="V9" s="5">
        <v>4.1100000000000005E-2</v>
      </c>
    </row>
    <row r="10" spans="1:22" x14ac:dyDescent="0.2">
      <c r="A10" s="16" t="s">
        <v>350</v>
      </c>
      <c r="B10" s="4">
        <v>110900</v>
      </c>
      <c r="C10" s="4">
        <v>17300</v>
      </c>
      <c r="D10" s="4">
        <v>93600</v>
      </c>
      <c r="E10" s="4">
        <v>5506360000</v>
      </c>
      <c r="F10" s="4">
        <f t="shared" si="0"/>
        <v>-53754390060</v>
      </c>
      <c r="G10" s="4">
        <v>0</v>
      </c>
      <c r="H10" s="4">
        <v>0</v>
      </c>
      <c r="I10" s="4">
        <v>0</v>
      </c>
      <c r="J10" s="4">
        <v>212740000</v>
      </c>
      <c r="K10">
        <f t="shared" si="1"/>
        <v>47212192000</v>
      </c>
      <c r="L10" s="4">
        <v>781</v>
      </c>
      <c r="M10" s="4">
        <v>716</v>
      </c>
      <c r="N10" s="4">
        <v>91</v>
      </c>
      <c r="O10" s="4">
        <v>72</v>
      </c>
      <c r="P10" s="4">
        <v>648700</v>
      </c>
      <c r="Q10" s="4">
        <v>495900</v>
      </c>
      <c r="R10" s="5">
        <v>1.03E-2</v>
      </c>
      <c r="S10" s="4">
        <v>1150500</v>
      </c>
      <c r="T10" s="4">
        <f t="shared" si="2"/>
        <v>1542920</v>
      </c>
      <c r="U10" s="4">
        <f t="shared" si="3"/>
        <v>753200</v>
      </c>
      <c r="V10" s="5">
        <v>2.5099999999999997E-2</v>
      </c>
    </row>
    <row r="11" spans="1:22" x14ac:dyDescent="0.2">
      <c r="A11" s="16" t="s">
        <v>349</v>
      </c>
      <c r="B11" s="4">
        <v>700</v>
      </c>
      <c r="C11" s="4">
        <v>97800</v>
      </c>
      <c r="D11" s="4">
        <v>-97100</v>
      </c>
      <c r="E11" s="4">
        <v>-5718340000</v>
      </c>
      <c r="F11" s="4">
        <f t="shared" si="0"/>
        <v>-59260750060</v>
      </c>
      <c r="G11" s="4">
        <v>0</v>
      </c>
      <c r="H11" s="4">
        <v>0</v>
      </c>
      <c r="I11" s="4">
        <v>0</v>
      </c>
      <c r="J11" s="4">
        <v>-253640000</v>
      </c>
      <c r="K11">
        <f t="shared" si="1"/>
        <v>46999452000</v>
      </c>
      <c r="L11" s="4">
        <v>319</v>
      </c>
      <c r="M11" s="4">
        <v>613</v>
      </c>
      <c r="N11" s="4">
        <v>40</v>
      </c>
      <c r="O11" s="4">
        <v>56</v>
      </c>
      <c r="P11" s="4">
        <v>265900</v>
      </c>
      <c r="Q11" s="4">
        <v>438600</v>
      </c>
      <c r="R11" s="5">
        <v>-1.7000000000000001E-3</v>
      </c>
      <c r="S11" s="4">
        <v>753200</v>
      </c>
      <c r="T11" s="4">
        <f t="shared" si="2"/>
        <v>1911300</v>
      </c>
      <c r="U11" s="4">
        <f t="shared" si="3"/>
        <v>1130000</v>
      </c>
      <c r="V11" s="5">
        <v>2.52E-2</v>
      </c>
    </row>
    <row r="12" spans="1:22" x14ac:dyDescent="0.2">
      <c r="A12" s="16" t="s">
        <v>348</v>
      </c>
      <c r="B12" s="4">
        <v>278400</v>
      </c>
      <c r="C12" s="4">
        <v>7400</v>
      </c>
      <c r="D12" s="4">
        <v>271000</v>
      </c>
      <c r="E12" s="4">
        <v>15925480000</v>
      </c>
      <c r="F12" s="4">
        <f t="shared" ref="F12:F38" si="4">E12+F13</f>
        <v>-53542410060</v>
      </c>
      <c r="G12" s="4">
        <v>0</v>
      </c>
      <c r="H12" s="4">
        <v>0</v>
      </c>
      <c r="I12" s="4">
        <v>0</v>
      </c>
      <c r="J12" s="4">
        <v>46860000</v>
      </c>
      <c r="K12">
        <f t="shared" ref="K12:K38" si="5">K13+J12</f>
        <v>47253092000</v>
      </c>
      <c r="L12" s="4">
        <v>813</v>
      </c>
      <c r="M12" s="4">
        <v>546</v>
      </c>
      <c r="N12" s="4">
        <v>96</v>
      </c>
      <c r="O12" s="4">
        <v>71</v>
      </c>
      <c r="P12" s="4">
        <v>632100</v>
      </c>
      <c r="Q12" s="4">
        <v>498900</v>
      </c>
      <c r="R12" s="5">
        <v>2.98E-2</v>
      </c>
      <c r="S12" s="4">
        <v>1138100</v>
      </c>
      <c r="T12" s="4">
        <f t="shared" si="2"/>
        <v>1933650</v>
      </c>
      <c r="U12" s="4">
        <f t="shared" ref="U12:U38" si="6">MIN(S13:S17)</f>
        <v>916200</v>
      </c>
      <c r="V12" s="5">
        <v>4.2099999999999999E-2</v>
      </c>
    </row>
    <row r="13" spans="1:22" x14ac:dyDescent="0.2">
      <c r="A13" s="16" t="s">
        <v>347</v>
      </c>
      <c r="B13" s="4">
        <v>4600</v>
      </c>
      <c r="C13" s="4">
        <v>74800</v>
      </c>
      <c r="D13" s="4">
        <v>-70200</v>
      </c>
      <c r="E13" s="4">
        <v>-4078670000</v>
      </c>
      <c r="F13" s="4">
        <f t="shared" si="4"/>
        <v>-69467890060</v>
      </c>
      <c r="G13" s="4">
        <v>0</v>
      </c>
      <c r="H13" s="4">
        <v>0</v>
      </c>
      <c r="I13" s="4">
        <v>0</v>
      </c>
      <c r="J13" s="4">
        <v>3700360000</v>
      </c>
      <c r="K13">
        <f t="shared" si="5"/>
        <v>47206232000</v>
      </c>
      <c r="L13" s="4">
        <v>631</v>
      </c>
      <c r="M13" s="4">
        <v>1477</v>
      </c>
      <c r="N13" s="4">
        <v>55</v>
      </c>
      <c r="O13" s="4">
        <v>147</v>
      </c>
      <c r="P13" s="4">
        <v>401700</v>
      </c>
      <c r="Q13" s="4">
        <v>1021400</v>
      </c>
      <c r="R13" s="5">
        <v>-2.0899999999999998E-2</v>
      </c>
      <c r="S13" s="4">
        <v>1508800</v>
      </c>
      <c r="T13" s="4">
        <f t="shared" si="2"/>
        <v>1892660</v>
      </c>
      <c r="U13" s="4">
        <f t="shared" si="6"/>
        <v>916200</v>
      </c>
      <c r="V13" s="5">
        <v>3.2400000000000005E-2</v>
      </c>
    </row>
    <row r="14" spans="1:22" x14ac:dyDescent="0.2">
      <c r="A14" s="16" t="s">
        <v>340</v>
      </c>
      <c r="B14" s="4">
        <v>172400</v>
      </c>
      <c r="C14" s="4">
        <v>232500</v>
      </c>
      <c r="D14" s="4">
        <v>-60100</v>
      </c>
      <c r="E14" s="4">
        <v>-3552320000</v>
      </c>
      <c r="F14" s="4">
        <f t="shared" si="4"/>
        <v>-65389220060</v>
      </c>
      <c r="G14" s="4">
        <v>63800</v>
      </c>
      <c r="H14" s="4">
        <v>2100</v>
      </c>
      <c r="I14" s="4">
        <v>61700</v>
      </c>
      <c r="J14" s="4">
        <v>3700360000</v>
      </c>
      <c r="K14">
        <f t="shared" si="5"/>
        <v>43505872000</v>
      </c>
      <c r="L14" s="4">
        <v>977</v>
      </c>
      <c r="M14" s="4">
        <v>1471</v>
      </c>
      <c r="N14" s="4">
        <v>129</v>
      </c>
      <c r="O14" s="4">
        <v>135</v>
      </c>
      <c r="P14" s="4">
        <v>788800</v>
      </c>
      <c r="Q14" s="4">
        <v>1041300</v>
      </c>
      <c r="R14" s="5">
        <v>-1.0200000000000001E-2</v>
      </c>
      <c r="S14" s="4">
        <v>2024100</v>
      </c>
      <c r="T14" s="4">
        <f t="shared" si="2"/>
        <v>1839270</v>
      </c>
      <c r="U14" s="4">
        <f t="shared" si="6"/>
        <v>916200</v>
      </c>
      <c r="V14" s="5">
        <v>3.7900000000000003E-2</v>
      </c>
    </row>
    <row r="15" spans="1:22" x14ac:dyDescent="0.2">
      <c r="A15" s="16" t="s">
        <v>339</v>
      </c>
      <c r="B15" s="4">
        <v>64700</v>
      </c>
      <c r="C15" s="4">
        <v>129300</v>
      </c>
      <c r="D15" s="4">
        <v>-64600</v>
      </c>
      <c r="E15" s="4">
        <v>-3772600000</v>
      </c>
      <c r="F15" s="4">
        <f t="shared" si="4"/>
        <v>-61836900060</v>
      </c>
      <c r="G15" s="4">
        <v>0</v>
      </c>
      <c r="H15" s="4">
        <v>0</v>
      </c>
      <c r="I15" s="4">
        <v>0</v>
      </c>
      <c r="J15" s="4">
        <v>135340000</v>
      </c>
      <c r="K15">
        <f t="shared" si="5"/>
        <v>39805512000</v>
      </c>
      <c r="L15" s="4">
        <v>1025</v>
      </c>
      <c r="M15" s="4">
        <v>929</v>
      </c>
      <c r="N15" s="4">
        <v>91</v>
      </c>
      <c r="O15" s="4">
        <v>71</v>
      </c>
      <c r="P15" s="4">
        <v>680400</v>
      </c>
      <c r="Q15" s="4">
        <v>544200</v>
      </c>
      <c r="R15" s="5">
        <v>1.03E-2</v>
      </c>
      <c r="S15" s="4">
        <v>1309100</v>
      </c>
      <c r="T15" s="4">
        <f t="shared" si="2"/>
        <v>1904830</v>
      </c>
      <c r="U15" s="4">
        <f t="shared" si="6"/>
        <v>916200</v>
      </c>
      <c r="V15" s="5">
        <v>2.0299999999999999E-2</v>
      </c>
    </row>
    <row r="16" spans="1:22" x14ac:dyDescent="0.2">
      <c r="A16" s="16" t="s">
        <v>338</v>
      </c>
      <c r="B16" s="4">
        <v>110200</v>
      </c>
      <c r="C16" s="4">
        <v>51900</v>
      </c>
      <c r="D16" s="4">
        <v>58300</v>
      </c>
      <c r="E16" s="4">
        <v>3360430000</v>
      </c>
      <c r="F16" s="4">
        <f t="shared" si="4"/>
        <v>-58064300060</v>
      </c>
      <c r="G16" s="4">
        <v>0</v>
      </c>
      <c r="H16" s="4">
        <v>0</v>
      </c>
      <c r="I16" s="4">
        <v>0</v>
      </c>
      <c r="J16" s="4">
        <v>247010000</v>
      </c>
      <c r="K16">
        <f t="shared" si="5"/>
        <v>39670172000</v>
      </c>
      <c r="L16" s="4">
        <v>660</v>
      </c>
      <c r="M16" s="4">
        <v>734</v>
      </c>
      <c r="N16" s="4">
        <v>77</v>
      </c>
      <c r="O16" s="4">
        <v>74</v>
      </c>
      <c r="P16" s="4">
        <v>527800</v>
      </c>
      <c r="Q16" s="4">
        <v>527600</v>
      </c>
      <c r="R16" s="5">
        <v>2.46E-2</v>
      </c>
      <c r="S16" s="4">
        <v>1130000</v>
      </c>
      <c r="T16" s="4">
        <f t="shared" si="2"/>
        <v>1964420</v>
      </c>
      <c r="U16" s="4">
        <f t="shared" si="6"/>
        <v>916200</v>
      </c>
      <c r="V16" s="5">
        <v>2.7400000000000001E-2</v>
      </c>
    </row>
    <row r="17" spans="1:22" x14ac:dyDescent="0.2">
      <c r="A17" s="16" t="s">
        <v>337</v>
      </c>
      <c r="B17" s="4">
        <v>66700</v>
      </c>
      <c r="C17" s="4">
        <v>83600</v>
      </c>
      <c r="D17" s="4">
        <v>-16900</v>
      </c>
      <c r="E17" s="4">
        <v>-986130000</v>
      </c>
      <c r="F17" s="4">
        <f t="shared" si="4"/>
        <v>-61424730060</v>
      </c>
      <c r="G17" s="4">
        <v>0</v>
      </c>
      <c r="H17" s="4">
        <v>0</v>
      </c>
      <c r="I17" s="4">
        <v>0</v>
      </c>
      <c r="J17" s="4">
        <v>28810000</v>
      </c>
      <c r="K17">
        <f t="shared" si="5"/>
        <v>39423162000</v>
      </c>
      <c r="L17" s="4">
        <v>476</v>
      </c>
      <c r="M17" s="4">
        <v>664</v>
      </c>
      <c r="N17" s="4">
        <v>56</v>
      </c>
      <c r="O17" s="4">
        <v>59</v>
      </c>
      <c r="P17" s="4">
        <v>414400</v>
      </c>
      <c r="Q17" s="4">
        <v>457800</v>
      </c>
      <c r="R17" s="5">
        <v>-1.3999999999999999E-2</v>
      </c>
      <c r="S17" s="4">
        <v>916200</v>
      </c>
      <c r="T17" s="4">
        <f t="shared" si="2"/>
        <v>1999980</v>
      </c>
      <c r="U17" s="4">
        <f t="shared" si="6"/>
        <v>1361600</v>
      </c>
      <c r="V17" s="5">
        <v>2.9100000000000001E-2</v>
      </c>
    </row>
    <row r="18" spans="1:22" x14ac:dyDescent="0.2">
      <c r="A18" s="16" t="s">
        <v>336</v>
      </c>
      <c r="B18" s="4">
        <v>105300</v>
      </c>
      <c r="C18" s="4">
        <v>521100</v>
      </c>
      <c r="D18" s="4">
        <v>-415800</v>
      </c>
      <c r="E18" s="4">
        <v>-24232710000</v>
      </c>
      <c r="F18" s="4">
        <f t="shared" si="4"/>
        <v>-60438600060</v>
      </c>
      <c r="G18" s="4">
        <v>0</v>
      </c>
      <c r="H18" s="4">
        <v>0</v>
      </c>
      <c r="I18" s="4">
        <v>0</v>
      </c>
      <c r="J18" s="4">
        <v>-145100000</v>
      </c>
      <c r="K18">
        <f t="shared" si="5"/>
        <v>39394352000</v>
      </c>
      <c r="L18" s="4">
        <v>1129</v>
      </c>
      <c r="M18" s="4">
        <v>2483</v>
      </c>
      <c r="N18" s="4">
        <v>148</v>
      </c>
      <c r="O18" s="4">
        <v>355</v>
      </c>
      <c r="P18" s="4">
        <v>952000</v>
      </c>
      <c r="Q18" s="4">
        <v>2136000</v>
      </c>
      <c r="R18" s="5">
        <v>-3.6299999999999999E-2</v>
      </c>
      <c r="S18" s="4">
        <v>3103800</v>
      </c>
      <c r="T18" s="4">
        <f t="shared" si="2"/>
        <v>1910430</v>
      </c>
      <c r="U18" s="4">
        <f t="shared" si="6"/>
        <v>1098900</v>
      </c>
      <c r="V18" s="5">
        <v>7.3099999999999998E-2</v>
      </c>
    </row>
    <row r="19" spans="1:22" x14ac:dyDescent="0.2">
      <c r="A19" s="16" t="s">
        <v>335</v>
      </c>
      <c r="B19" s="4">
        <v>288300</v>
      </c>
      <c r="C19" s="4">
        <v>68500</v>
      </c>
      <c r="D19" s="4">
        <v>219800</v>
      </c>
      <c r="E19" s="4">
        <v>12956640000</v>
      </c>
      <c r="F19" s="4">
        <f t="shared" si="4"/>
        <v>-36205890060</v>
      </c>
      <c r="G19" s="4">
        <v>0</v>
      </c>
      <c r="H19" s="4">
        <v>0</v>
      </c>
      <c r="I19" s="4">
        <v>0</v>
      </c>
      <c r="J19" s="4">
        <v>-53100000</v>
      </c>
      <c r="K19">
        <f t="shared" si="5"/>
        <v>39539452000</v>
      </c>
      <c r="L19" s="4">
        <v>1197</v>
      </c>
      <c r="M19" s="4">
        <v>1394</v>
      </c>
      <c r="N19" s="4">
        <v>138</v>
      </c>
      <c r="O19" s="4">
        <v>132</v>
      </c>
      <c r="P19" s="4">
        <v>901100</v>
      </c>
      <c r="Q19" s="4">
        <v>979200</v>
      </c>
      <c r="R19" s="5">
        <v>1.1899999999999999E-2</v>
      </c>
      <c r="S19" s="4">
        <v>1936500</v>
      </c>
      <c r="T19" s="4">
        <f t="shared" si="2"/>
        <v>1859070</v>
      </c>
      <c r="U19" s="4">
        <f t="shared" si="6"/>
        <v>1098900</v>
      </c>
      <c r="V19" s="5">
        <v>4.7699999999999992E-2</v>
      </c>
    </row>
    <row r="20" spans="1:22" x14ac:dyDescent="0.2">
      <c r="A20" s="16" t="s">
        <v>334</v>
      </c>
      <c r="B20" s="4">
        <v>344200</v>
      </c>
      <c r="C20" s="4">
        <v>187700</v>
      </c>
      <c r="D20" s="4">
        <v>156500</v>
      </c>
      <c r="E20" s="4">
        <v>9319970000</v>
      </c>
      <c r="F20" s="4">
        <f t="shared" si="4"/>
        <v>-49162530060</v>
      </c>
      <c r="G20" s="4">
        <v>0</v>
      </c>
      <c r="H20" s="4">
        <v>0</v>
      </c>
      <c r="I20" s="4">
        <v>0</v>
      </c>
      <c r="J20" s="4">
        <v>1151660000</v>
      </c>
      <c r="K20">
        <f t="shared" si="5"/>
        <v>39592552000</v>
      </c>
      <c r="L20" s="4">
        <v>871</v>
      </c>
      <c r="M20" s="4">
        <v>1169</v>
      </c>
      <c r="N20" s="4">
        <v>86</v>
      </c>
      <c r="O20" s="4">
        <v>141</v>
      </c>
      <c r="P20" s="4">
        <v>626800</v>
      </c>
      <c r="Q20" s="4">
        <v>979700</v>
      </c>
      <c r="R20" s="5">
        <v>3.4000000000000002E-3</v>
      </c>
      <c r="S20" s="4">
        <v>1609400</v>
      </c>
      <c r="T20" s="4">
        <f t="shared" si="2"/>
        <v>1962100</v>
      </c>
      <c r="U20" s="4">
        <f t="shared" si="6"/>
        <v>1098900</v>
      </c>
      <c r="V20" s="5">
        <v>0.03</v>
      </c>
    </row>
    <row r="21" spans="1:22" x14ac:dyDescent="0.2">
      <c r="A21" s="16" t="s">
        <v>333</v>
      </c>
      <c r="B21" s="4">
        <v>518700</v>
      </c>
      <c r="C21" s="4">
        <v>136100</v>
      </c>
      <c r="D21" s="4">
        <v>382600</v>
      </c>
      <c r="E21" s="4">
        <v>21784580000</v>
      </c>
      <c r="F21" s="4">
        <f t="shared" si="4"/>
        <v>-58482500060</v>
      </c>
      <c r="G21" s="4">
        <v>0</v>
      </c>
      <c r="H21" s="4">
        <v>0</v>
      </c>
      <c r="I21" s="4">
        <v>0</v>
      </c>
      <c r="J21" s="4">
        <v>1151660000</v>
      </c>
      <c r="K21">
        <f t="shared" si="5"/>
        <v>38440892000</v>
      </c>
      <c r="L21" s="4">
        <v>2743</v>
      </c>
      <c r="M21" s="4">
        <v>1526</v>
      </c>
      <c r="N21" s="4">
        <v>457</v>
      </c>
      <c r="O21" s="4">
        <v>231</v>
      </c>
      <c r="P21" s="4">
        <v>2894700</v>
      </c>
      <c r="Q21" s="4">
        <v>1534100</v>
      </c>
      <c r="R21" s="5">
        <v>6.8900000000000003E-2</v>
      </c>
      <c r="S21" s="4">
        <v>4437000</v>
      </c>
      <c r="T21" s="4">
        <f t="shared" si="2"/>
        <v>1652480</v>
      </c>
      <c r="U21" s="4">
        <f t="shared" si="6"/>
        <v>1098900</v>
      </c>
      <c r="V21" s="5">
        <v>6.1100000000000002E-2</v>
      </c>
    </row>
    <row r="22" spans="1:22" x14ac:dyDescent="0.2">
      <c r="A22" s="16" t="s">
        <v>332</v>
      </c>
      <c r="B22" s="4">
        <v>60600</v>
      </c>
      <c r="C22" s="4">
        <v>100</v>
      </c>
      <c r="D22" s="4">
        <v>60500</v>
      </c>
      <c r="E22" s="4">
        <v>3327560000</v>
      </c>
      <c r="F22" s="4">
        <f t="shared" si="4"/>
        <v>-80267080060</v>
      </c>
      <c r="K22">
        <f t="shared" si="5"/>
        <v>37289232000</v>
      </c>
      <c r="L22" s="4">
        <v>922</v>
      </c>
      <c r="M22" s="4">
        <v>711</v>
      </c>
      <c r="N22" s="4">
        <v>103</v>
      </c>
      <c r="O22" s="4">
        <v>82</v>
      </c>
      <c r="P22" s="4">
        <v>725700</v>
      </c>
      <c r="Q22" s="4">
        <v>568700</v>
      </c>
      <c r="R22" s="5">
        <v>1.4800000000000001E-2</v>
      </c>
      <c r="S22" s="4">
        <v>1361600</v>
      </c>
      <c r="T22" s="4">
        <f t="shared" si="2"/>
        <v>1694840</v>
      </c>
      <c r="U22" s="4">
        <f t="shared" si="6"/>
        <v>1098900</v>
      </c>
      <c r="V22" s="5">
        <v>2.8799999999999999E-2</v>
      </c>
    </row>
    <row r="23" spans="1:22" x14ac:dyDescent="0.2">
      <c r="A23" s="16" t="s">
        <v>331</v>
      </c>
      <c r="B23" s="4">
        <v>5600</v>
      </c>
      <c r="C23" s="4">
        <v>28900</v>
      </c>
      <c r="D23" s="4">
        <v>-23300</v>
      </c>
      <c r="E23" s="4">
        <v>-1280090000</v>
      </c>
      <c r="F23" s="4">
        <f t="shared" si="4"/>
        <v>-83594640060</v>
      </c>
      <c r="G23" s="4">
        <v>0</v>
      </c>
      <c r="H23" s="4">
        <v>0</v>
      </c>
      <c r="I23" s="4">
        <v>0</v>
      </c>
      <c r="J23" s="4">
        <v>383780000</v>
      </c>
      <c r="K23">
        <f t="shared" si="5"/>
        <v>37289232000</v>
      </c>
      <c r="L23" s="4">
        <v>491</v>
      </c>
      <c r="M23" s="4">
        <v>856</v>
      </c>
      <c r="N23" s="4">
        <v>49</v>
      </c>
      <c r="O23" s="4">
        <v>94</v>
      </c>
      <c r="P23" s="4">
        <v>359600</v>
      </c>
      <c r="Q23" s="4">
        <v>680800</v>
      </c>
      <c r="R23" s="5">
        <v>3.7000000000000002E-3</v>
      </c>
      <c r="S23" s="4">
        <v>1098900</v>
      </c>
      <c r="T23" s="4">
        <f t="shared" si="2"/>
        <v>1707640</v>
      </c>
      <c r="U23" s="4">
        <f t="shared" si="6"/>
        <v>1271800</v>
      </c>
      <c r="V23" s="5">
        <v>3.4200000000000001E-2</v>
      </c>
    </row>
    <row r="24" spans="1:22" x14ac:dyDescent="0.2">
      <c r="A24" s="16" t="s">
        <v>330</v>
      </c>
      <c r="B24" s="4">
        <v>7300</v>
      </c>
      <c r="C24" s="4">
        <v>41800</v>
      </c>
      <c r="D24" s="4">
        <v>-34500</v>
      </c>
      <c r="E24" s="4">
        <v>-1884200000</v>
      </c>
      <c r="F24" s="4">
        <f t="shared" si="4"/>
        <v>-82314550060</v>
      </c>
      <c r="K24">
        <f t="shared" si="5"/>
        <v>36905452000</v>
      </c>
      <c r="L24" s="4">
        <v>693</v>
      </c>
      <c r="M24" s="4">
        <v>1044</v>
      </c>
      <c r="N24" s="4">
        <v>83</v>
      </c>
      <c r="O24" s="4">
        <v>128</v>
      </c>
      <c r="P24" s="4">
        <v>542100</v>
      </c>
      <c r="Q24" s="4">
        <v>946100</v>
      </c>
      <c r="R24" s="5">
        <v>-1.47E-2</v>
      </c>
      <c r="S24" s="4">
        <v>1490200</v>
      </c>
      <c r="T24" s="4">
        <f t="shared" si="2"/>
        <v>1817420</v>
      </c>
      <c r="U24" s="4">
        <f t="shared" si="6"/>
        <v>1271800</v>
      </c>
      <c r="V24" s="5">
        <v>3.4099999999999998E-2</v>
      </c>
    </row>
    <row r="25" spans="1:22" x14ac:dyDescent="0.2">
      <c r="A25" s="16" t="s">
        <v>329</v>
      </c>
      <c r="B25" s="4">
        <v>104600</v>
      </c>
      <c r="C25" s="4">
        <v>318200</v>
      </c>
      <c r="D25" s="4">
        <v>-213600</v>
      </c>
      <c r="E25" s="4">
        <v>-11611870000</v>
      </c>
      <c r="F25" s="4">
        <f t="shared" si="4"/>
        <v>-80430350060</v>
      </c>
      <c r="G25" s="4">
        <v>120000</v>
      </c>
      <c r="H25" s="4">
        <v>1900</v>
      </c>
      <c r="I25" s="4">
        <v>118100</v>
      </c>
      <c r="J25" s="4">
        <v>6394570000</v>
      </c>
      <c r="K25">
        <f t="shared" si="5"/>
        <v>36905452000</v>
      </c>
      <c r="L25" s="4">
        <v>761</v>
      </c>
      <c r="M25" s="4">
        <v>1307</v>
      </c>
      <c r="N25" s="4">
        <v>129</v>
      </c>
      <c r="O25" s="4">
        <v>165</v>
      </c>
      <c r="P25" s="4">
        <v>807400</v>
      </c>
      <c r="Q25" s="4">
        <v>1089200</v>
      </c>
      <c r="R25" s="5">
        <v>1.29E-2</v>
      </c>
      <c r="S25" s="4">
        <v>1964700</v>
      </c>
      <c r="T25" s="4">
        <f t="shared" si="2"/>
        <v>1721260</v>
      </c>
      <c r="U25" s="4">
        <f t="shared" si="6"/>
        <v>1271800</v>
      </c>
      <c r="V25" s="5">
        <v>2.7300000000000001E-2</v>
      </c>
    </row>
    <row r="26" spans="1:22" x14ac:dyDescent="0.2">
      <c r="A26" s="16" t="s">
        <v>328</v>
      </c>
      <c r="B26" s="4">
        <v>33700</v>
      </c>
      <c r="C26" s="4">
        <v>93190</v>
      </c>
      <c r="D26" s="4">
        <v>-59490</v>
      </c>
      <c r="E26" s="4">
        <v>-3303700000</v>
      </c>
      <c r="F26" s="4">
        <f t="shared" si="4"/>
        <v>-68818480060</v>
      </c>
      <c r="G26" s="4">
        <v>0</v>
      </c>
      <c r="H26" s="4">
        <v>0</v>
      </c>
      <c r="I26" s="4">
        <v>0</v>
      </c>
      <c r="J26" s="4">
        <v>1201190000</v>
      </c>
      <c r="K26">
        <f t="shared" si="5"/>
        <v>30510882000</v>
      </c>
      <c r="L26" s="4">
        <v>615</v>
      </c>
      <c r="M26" s="4">
        <v>1228</v>
      </c>
      <c r="N26" s="4">
        <v>75</v>
      </c>
      <c r="O26" s="4">
        <v>132</v>
      </c>
      <c r="P26" s="4">
        <v>500000</v>
      </c>
      <c r="Q26" s="4">
        <v>934500</v>
      </c>
      <c r="R26" s="5">
        <v>-3.1300000000000001E-2</v>
      </c>
      <c r="S26" s="4">
        <v>1725900</v>
      </c>
      <c r="T26" s="4">
        <f t="shared" si="2"/>
        <v>1918430</v>
      </c>
      <c r="U26" s="4">
        <f t="shared" si="6"/>
        <v>1271800</v>
      </c>
      <c r="V26" s="5">
        <v>3.4000000000000002E-2</v>
      </c>
    </row>
    <row r="27" spans="1:22" x14ac:dyDescent="0.2">
      <c r="A27" s="16" t="s">
        <v>327</v>
      </c>
      <c r="B27" s="4">
        <v>6200</v>
      </c>
      <c r="C27" s="4">
        <v>266100</v>
      </c>
      <c r="D27" s="4">
        <v>-259900</v>
      </c>
      <c r="E27" s="4">
        <v>-14510160000</v>
      </c>
      <c r="F27" s="4">
        <f t="shared" si="4"/>
        <v>-65514780060</v>
      </c>
      <c r="G27" s="4">
        <v>0</v>
      </c>
      <c r="H27" s="4">
        <v>0</v>
      </c>
      <c r="I27" s="4">
        <v>0</v>
      </c>
      <c r="J27" s="4">
        <v>33467000</v>
      </c>
      <c r="K27">
        <f t="shared" si="5"/>
        <v>29309692000</v>
      </c>
      <c r="L27" s="4">
        <v>523</v>
      </c>
      <c r="M27" s="4">
        <v>1208</v>
      </c>
      <c r="N27" s="4">
        <v>60</v>
      </c>
      <c r="O27" s="4">
        <v>125</v>
      </c>
      <c r="P27" s="4">
        <v>375900</v>
      </c>
      <c r="Q27" s="4">
        <v>842400</v>
      </c>
      <c r="R27" s="5">
        <v>-1.2500000000000001E-2</v>
      </c>
      <c r="S27" s="4">
        <v>1271800</v>
      </c>
      <c r="T27" s="4">
        <f t="shared" si="2"/>
        <v>1853180</v>
      </c>
      <c r="U27" s="4">
        <f t="shared" si="6"/>
        <v>1340800</v>
      </c>
      <c r="V27" s="5">
        <v>2.6499999999999999E-2</v>
      </c>
    </row>
    <row r="28" spans="1:22" x14ac:dyDescent="0.2">
      <c r="A28" s="16" t="s">
        <v>326</v>
      </c>
      <c r="B28" s="4">
        <v>176200</v>
      </c>
      <c r="C28" s="4">
        <v>22100</v>
      </c>
      <c r="D28" s="4">
        <v>154100</v>
      </c>
      <c r="E28" s="4">
        <v>8729890000</v>
      </c>
      <c r="F28" s="4">
        <f t="shared" si="4"/>
        <v>-51004620060</v>
      </c>
      <c r="G28" s="4">
        <v>0</v>
      </c>
      <c r="H28" s="4">
        <v>0</v>
      </c>
      <c r="I28" s="4">
        <v>0</v>
      </c>
      <c r="J28" s="4">
        <v>-119220000</v>
      </c>
      <c r="K28">
        <f t="shared" si="5"/>
        <v>29276225000</v>
      </c>
      <c r="L28" s="4">
        <v>1207</v>
      </c>
      <c r="M28" s="4">
        <v>1160</v>
      </c>
      <c r="N28" s="4">
        <v>160</v>
      </c>
      <c r="O28" s="4">
        <v>149</v>
      </c>
      <c r="P28" s="4">
        <v>1129000</v>
      </c>
      <c r="Q28" s="4">
        <v>1078300</v>
      </c>
      <c r="R28" s="5">
        <v>2.1700000000000001E-2</v>
      </c>
      <c r="S28" s="4">
        <v>2208300</v>
      </c>
      <c r="T28" s="4">
        <f t="shared" si="2"/>
        <v>1739340</v>
      </c>
      <c r="U28" s="4">
        <f t="shared" si="6"/>
        <v>1226900</v>
      </c>
      <c r="V28" s="5">
        <v>2.9600000000000001E-2</v>
      </c>
    </row>
    <row r="29" spans="1:22" x14ac:dyDescent="0.2">
      <c r="A29" s="16" t="s">
        <v>325</v>
      </c>
      <c r="B29" s="4">
        <v>86300</v>
      </c>
      <c r="C29" s="4">
        <v>217500</v>
      </c>
      <c r="D29" s="4">
        <v>-131200</v>
      </c>
      <c r="E29" s="4">
        <v>-7222260000</v>
      </c>
      <c r="F29" s="4">
        <f t="shared" si="4"/>
        <v>-59734510060</v>
      </c>
      <c r="G29" s="4">
        <v>0</v>
      </c>
      <c r="H29" s="4">
        <v>0</v>
      </c>
      <c r="I29" s="4">
        <v>0</v>
      </c>
      <c r="J29" s="4">
        <v>398330000</v>
      </c>
      <c r="K29">
        <f t="shared" si="5"/>
        <v>29395445000</v>
      </c>
      <c r="L29" s="4">
        <v>1045</v>
      </c>
      <c r="M29" s="4">
        <v>1108</v>
      </c>
      <c r="N29" s="4">
        <v>80</v>
      </c>
      <c r="O29" s="4">
        <v>88</v>
      </c>
      <c r="P29" s="4">
        <v>715800</v>
      </c>
      <c r="Q29" s="4">
        <v>717400</v>
      </c>
      <c r="R29" s="5">
        <v>1.9E-3</v>
      </c>
      <c r="S29" s="4">
        <v>1422900</v>
      </c>
      <c r="T29" s="4">
        <f t="shared" si="2"/>
        <v>1668950</v>
      </c>
      <c r="U29" s="4">
        <f t="shared" si="6"/>
        <v>1226900</v>
      </c>
      <c r="V29" s="5">
        <v>2.3300000000000001E-2</v>
      </c>
    </row>
    <row r="30" spans="1:22" x14ac:dyDescent="0.2">
      <c r="A30" s="16" t="s">
        <v>324</v>
      </c>
      <c r="B30" s="4">
        <v>499500</v>
      </c>
      <c r="C30" s="4">
        <v>198800</v>
      </c>
      <c r="D30" s="4">
        <v>300700</v>
      </c>
      <c r="E30" s="4">
        <v>16450000000</v>
      </c>
      <c r="F30" s="4">
        <f t="shared" si="4"/>
        <v>-52512250060</v>
      </c>
      <c r="G30" s="4">
        <v>0</v>
      </c>
      <c r="H30" s="4">
        <v>0</v>
      </c>
      <c r="I30" s="4">
        <v>0</v>
      </c>
      <c r="J30" s="4">
        <v>-78080000</v>
      </c>
      <c r="K30">
        <f t="shared" si="5"/>
        <v>28997115000</v>
      </c>
      <c r="L30" s="4">
        <v>1569</v>
      </c>
      <c r="M30" s="4">
        <v>1273</v>
      </c>
      <c r="N30" s="4">
        <v>187</v>
      </c>
      <c r="O30" s="4">
        <v>141</v>
      </c>
      <c r="P30" s="4">
        <v>1418800</v>
      </c>
      <c r="Q30" s="4">
        <v>1035500</v>
      </c>
      <c r="R30" s="5">
        <v>3.1699999999999999E-2</v>
      </c>
      <c r="S30" s="4">
        <v>2639700</v>
      </c>
      <c r="T30" s="4">
        <f t="shared" si="2"/>
        <v>1518300</v>
      </c>
      <c r="U30" s="4">
        <f t="shared" si="6"/>
        <v>1003100</v>
      </c>
      <c r="V30" s="5">
        <v>4.2800000000000005E-2</v>
      </c>
    </row>
    <row r="31" spans="1:22" x14ac:dyDescent="0.2">
      <c r="A31" s="16" t="s">
        <v>323</v>
      </c>
      <c r="B31" s="4">
        <v>20600</v>
      </c>
      <c r="C31" s="4">
        <v>80200</v>
      </c>
      <c r="D31" s="4">
        <v>-59600</v>
      </c>
      <c r="E31" s="4">
        <v>-3238830000</v>
      </c>
      <c r="F31" s="4">
        <f t="shared" si="4"/>
        <v>-68962250060</v>
      </c>
      <c r="G31" s="4">
        <v>0</v>
      </c>
      <c r="H31" s="4">
        <v>0</v>
      </c>
      <c r="I31" s="4">
        <v>0</v>
      </c>
      <c r="J31" s="4">
        <v>-106620000</v>
      </c>
      <c r="K31">
        <f t="shared" si="5"/>
        <v>29075195000</v>
      </c>
      <c r="L31" s="4">
        <v>611</v>
      </c>
      <c r="M31" s="4">
        <v>1114</v>
      </c>
      <c r="N31" s="4">
        <v>67</v>
      </c>
      <c r="O31" s="4">
        <v>113</v>
      </c>
      <c r="P31" s="4">
        <v>433700</v>
      </c>
      <c r="Q31" s="4">
        <v>902600</v>
      </c>
      <c r="R31" s="5">
        <v>-2.4199999999999999E-2</v>
      </c>
      <c r="S31" s="4">
        <v>1340800</v>
      </c>
      <c r="T31" s="4">
        <f t="shared" si="2"/>
        <v>1459310</v>
      </c>
      <c r="U31" s="4">
        <f t="shared" si="6"/>
        <v>1003100</v>
      </c>
      <c r="V31" s="5">
        <v>2.5499999999999998E-2</v>
      </c>
    </row>
    <row r="32" spans="1:22" x14ac:dyDescent="0.2">
      <c r="A32" s="16" t="s">
        <v>322</v>
      </c>
      <c r="B32" s="4">
        <v>380600</v>
      </c>
      <c r="C32" s="4">
        <v>521000</v>
      </c>
      <c r="D32" s="4">
        <v>-140400</v>
      </c>
      <c r="E32" s="4">
        <v>-7581330000</v>
      </c>
      <c r="F32" s="4">
        <f t="shared" si="4"/>
        <v>-65723420060</v>
      </c>
      <c r="G32" s="4">
        <v>0</v>
      </c>
      <c r="H32" s="4">
        <v>0</v>
      </c>
      <c r="I32" s="4">
        <v>0</v>
      </c>
      <c r="J32" s="4">
        <v>-106620000</v>
      </c>
      <c r="K32">
        <f t="shared" si="5"/>
        <v>29181815000</v>
      </c>
      <c r="L32" s="4">
        <v>1168</v>
      </c>
      <c r="M32" s="4">
        <v>887</v>
      </c>
      <c r="N32" s="4">
        <v>146</v>
      </c>
      <c r="O32" s="4">
        <v>87</v>
      </c>
      <c r="P32" s="4">
        <v>909100</v>
      </c>
      <c r="Q32" s="4">
        <v>752900</v>
      </c>
      <c r="R32" s="5">
        <v>2.2400000000000003E-2</v>
      </c>
      <c r="S32" s="4">
        <v>1785200</v>
      </c>
      <c r="T32" s="4">
        <f t="shared" si="2"/>
        <v>1363960</v>
      </c>
      <c r="U32" s="4">
        <f t="shared" si="6"/>
        <v>619300</v>
      </c>
      <c r="V32" s="5">
        <v>2.7300000000000001E-2</v>
      </c>
    </row>
    <row r="33" spans="1:22" x14ac:dyDescent="0.2">
      <c r="A33" s="16" t="s">
        <v>321</v>
      </c>
      <c r="B33" s="4">
        <v>9000</v>
      </c>
      <c r="C33" s="4">
        <v>289800</v>
      </c>
      <c r="D33" s="4">
        <v>-280800</v>
      </c>
      <c r="E33" s="4">
        <v>-14998750000</v>
      </c>
      <c r="F33" s="4">
        <f t="shared" si="4"/>
        <v>-58142090060</v>
      </c>
      <c r="G33" s="4">
        <v>0</v>
      </c>
      <c r="H33" s="4">
        <v>0</v>
      </c>
      <c r="I33" s="4">
        <v>0</v>
      </c>
      <c r="J33" s="4">
        <v>-144040000</v>
      </c>
      <c r="K33">
        <f t="shared" si="5"/>
        <v>29288435000</v>
      </c>
      <c r="L33" s="4">
        <v>651</v>
      </c>
      <c r="M33" s="4">
        <v>582</v>
      </c>
      <c r="N33" s="4">
        <v>86</v>
      </c>
      <c r="O33" s="4">
        <v>106</v>
      </c>
      <c r="P33" s="4">
        <v>590900</v>
      </c>
      <c r="Q33" s="4">
        <v>608000</v>
      </c>
      <c r="R33" s="5">
        <v>1.5100000000000001E-2</v>
      </c>
      <c r="S33" s="4">
        <v>1226900</v>
      </c>
      <c r="T33" s="4">
        <f t="shared" si="2"/>
        <v>1328200</v>
      </c>
      <c r="U33" s="4">
        <f t="shared" si="6"/>
        <v>619300</v>
      </c>
      <c r="V33" s="5">
        <v>2.41E-2</v>
      </c>
    </row>
    <row r="34" spans="1:22" x14ac:dyDescent="0.2">
      <c r="A34" s="16" t="s">
        <v>320</v>
      </c>
      <c r="B34" s="4">
        <v>77100</v>
      </c>
      <c r="C34" s="4">
        <v>38200</v>
      </c>
      <c r="D34" s="4">
        <v>38900</v>
      </c>
      <c r="E34" s="4">
        <v>2091760000</v>
      </c>
      <c r="F34" s="4">
        <f t="shared" si="4"/>
        <v>-43143340060</v>
      </c>
      <c r="G34" s="4">
        <v>0</v>
      </c>
      <c r="H34" s="4">
        <v>0</v>
      </c>
      <c r="I34" s="4">
        <v>0</v>
      </c>
      <c r="J34" s="4">
        <v>-2302780000</v>
      </c>
      <c r="K34">
        <f t="shared" si="5"/>
        <v>29432475000</v>
      </c>
      <c r="L34" s="4">
        <v>1017</v>
      </c>
      <c r="M34" s="4">
        <v>2255</v>
      </c>
      <c r="N34" s="4">
        <v>90</v>
      </c>
      <c r="O34" s="4">
        <v>224</v>
      </c>
      <c r="P34" s="4">
        <v>714800</v>
      </c>
      <c r="Q34" s="4">
        <v>1798300</v>
      </c>
      <c r="R34" s="5">
        <v>-4.5199999999999997E-2</v>
      </c>
      <c r="S34" s="4">
        <v>2588000</v>
      </c>
      <c r="T34" s="4">
        <f t="shared" si="2"/>
        <v>1140570</v>
      </c>
      <c r="U34" s="4">
        <f t="shared" si="6"/>
        <v>619300</v>
      </c>
      <c r="V34" s="5">
        <v>5.7500000000000002E-2</v>
      </c>
    </row>
    <row r="35" spans="1:22" x14ac:dyDescent="0.2">
      <c r="A35" s="16" t="s">
        <v>319</v>
      </c>
      <c r="B35" s="4">
        <v>20300</v>
      </c>
      <c r="C35" s="4">
        <v>28300</v>
      </c>
      <c r="D35" s="4">
        <v>-8000</v>
      </c>
      <c r="E35" s="4">
        <v>-438420000</v>
      </c>
      <c r="F35" s="4">
        <f t="shared" si="4"/>
        <v>-45235100060</v>
      </c>
      <c r="G35" s="4">
        <v>0</v>
      </c>
      <c r="H35" s="4">
        <v>0</v>
      </c>
      <c r="I35" s="4">
        <v>0</v>
      </c>
      <c r="J35" s="4">
        <v>-44280000</v>
      </c>
      <c r="K35">
        <f t="shared" si="5"/>
        <v>31735255000</v>
      </c>
      <c r="L35" s="4">
        <v>644</v>
      </c>
      <c r="M35" s="4">
        <v>844</v>
      </c>
      <c r="N35" s="4">
        <v>51</v>
      </c>
      <c r="O35" s="4">
        <v>86</v>
      </c>
      <c r="P35" s="4">
        <v>412600</v>
      </c>
      <c r="Q35" s="4">
        <v>554000</v>
      </c>
      <c r="R35" s="5">
        <v>-1.8000000000000002E-2</v>
      </c>
      <c r="S35" s="4">
        <v>1003100</v>
      </c>
      <c r="T35" s="4">
        <f t="shared" si="2"/>
        <v>1222270</v>
      </c>
      <c r="U35" s="4">
        <f t="shared" si="6"/>
        <v>619300</v>
      </c>
      <c r="V35" s="5">
        <v>2.1299999999999999E-2</v>
      </c>
    </row>
    <row r="36" spans="1:22" x14ac:dyDescent="0.2">
      <c r="A36" s="16" t="s">
        <v>318</v>
      </c>
      <c r="B36" s="4">
        <v>521300</v>
      </c>
      <c r="C36" s="4">
        <v>31118</v>
      </c>
      <c r="D36" s="4">
        <v>490182</v>
      </c>
      <c r="E36" s="4">
        <v>26702560000</v>
      </c>
      <c r="F36" s="4">
        <f t="shared" si="4"/>
        <v>-44796680060</v>
      </c>
      <c r="G36" s="4">
        <v>0</v>
      </c>
      <c r="H36" s="4">
        <v>0</v>
      </c>
      <c r="I36" s="4">
        <v>0</v>
      </c>
      <c r="J36" s="4">
        <v>-167840000</v>
      </c>
      <c r="K36">
        <f t="shared" si="5"/>
        <v>31779535000</v>
      </c>
      <c r="L36" s="4">
        <v>2573</v>
      </c>
      <c r="M36" s="4">
        <v>1642</v>
      </c>
      <c r="N36" s="4">
        <v>330</v>
      </c>
      <c r="O36" s="4">
        <v>193</v>
      </c>
      <c r="P36" s="4">
        <v>2265600</v>
      </c>
      <c r="Q36" s="4">
        <v>1276300</v>
      </c>
      <c r="R36" s="5">
        <v>6.6199999999999995E-2</v>
      </c>
      <c r="S36" s="4">
        <v>3697600</v>
      </c>
      <c r="T36" s="4">
        <f t="shared" si="2"/>
        <v>938040</v>
      </c>
      <c r="U36" s="4">
        <f t="shared" si="6"/>
        <v>619300</v>
      </c>
      <c r="V36" s="5">
        <v>7.2499999999999995E-2</v>
      </c>
    </row>
    <row r="37" spans="1:22" x14ac:dyDescent="0.2">
      <c r="A37" s="16" t="s">
        <v>317</v>
      </c>
      <c r="B37" s="4">
        <v>0</v>
      </c>
      <c r="C37" s="4">
        <v>35300</v>
      </c>
      <c r="D37" s="4">
        <v>-35300</v>
      </c>
      <c r="E37" s="4">
        <v>-1861190000</v>
      </c>
      <c r="F37" s="4">
        <f t="shared" si="4"/>
        <v>-71499240060</v>
      </c>
      <c r="K37">
        <f t="shared" si="5"/>
        <v>31947375000</v>
      </c>
      <c r="L37" s="4">
        <v>357</v>
      </c>
      <c r="M37" s="4">
        <v>480</v>
      </c>
      <c r="N37" s="4">
        <v>29</v>
      </c>
      <c r="O37" s="4">
        <v>49</v>
      </c>
      <c r="P37" s="4">
        <v>242900</v>
      </c>
      <c r="Q37" s="4">
        <v>349500</v>
      </c>
      <c r="R37" s="5">
        <v>0</v>
      </c>
      <c r="S37" s="4">
        <v>619300</v>
      </c>
      <c r="T37" s="4">
        <f t="shared" si="2"/>
        <v>985300</v>
      </c>
      <c r="U37" s="4">
        <f t="shared" si="6"/>
        <v>719000</v>
      </c>
      <c r="V37" s="5">
        <v>1.1299999999999999E-2</v>
      </c>
    </row>
    <row r="38" spans="1:22" x14ac:dyDescent="0.2">
      <c r="A38" s="16" t="s">
        <v>316</v>
      </c>
      <c r="B38" s="4">
        <v>11300</v>
      </c>
      <c r="C38" s="4">
        <v>59325</v>
      </c>
      <c r="D38" s="4">
        <v>-48025</v>
      </c>
      <c r="E38" s="4">
        <v>-2523830000</v>
      </c>
      <c r="F38" s="4">
        <f t="shared" si="4"/>
        <v>-69638050060</v>
      </c>
      <c r="G38" s="4">
        <v>0</v>
      </c>
      <c r="H38" s="4">
        <v>0</v>
      </c>
      <c r="I38" s="4">
        <v>0</v>
      </c>
      <c r="J38" s="4">
        <v>89380000</v>
      </c>
      <c r="K38">
        <f t="shared" si="5"/>
        <v>31947375000</v>
      </c>
      <c r="L38" s="4">
        <v>536</v>
      </c>
      <c r="M38" s="4">
        <v>1026</v>
      </c>
      <c r="N38" s="4">
        <v>56</v>
      </c>
      <c r="O38" s="4">
        <v>88</v>
      </c>
      <c r="P38" s="4">
        <v>389500</v>
      </c>
      <c r="Q38" s="4">
        <v>628800</v>
      </c>
      <c r="R38" s="5">
        <v>-1.8E-3</v>
      </c>
      <c r="S38" s="4">
        <v>1069900</v>
      </c>
      <c r="T38" s="4">
        <f t="shared" si="2"/>
        <v>954530</v>
      </c>
      <c r="U38" s="4">
        <f t="shared" si="6"/>
        <v>719000</v>
      </c>
      <c r="V38" s="5">
        <v>1.8799999999999997E-2</v>
      </c>
    </row>
    <row r="39" spans="1:22" x14ac:dyDescent="0.2">
      <c r="A39" s="16" t="s">
        <v>315</v>
      </c>
      <c r="B39" s="4">
        <v>4200</v>
      </c>
      <c r="C39" s="4">
        <v>36800</v>
      </c>
      <c r="D39" s="4">
        <v>-32600</v>
      </c>
      <c r="E39" s="4">
        <v>-1736920000</v>
      </c>
      <c r="F39" s="4">
        <f t="shared" ref="F39:F44" si="7">E39+F40</f>
        <v>-67114220060</v>
      </c>
      <c r="G39" s="4">
        <v>0</v>
      </c>
      <c r="H39" s="4">
        <v>0</v>
      </c>
      <c r="I39" s="4">
        <v>0</v>
      </c>
      <c r="J39" s="4">
        <v>31030000</v>
      </c>
      <c r="K39">
        <f t="shared" ref="K39:K44" si="8">K40+J39</f>
        <v>31857995000</v>
      </c>
      <c r="L39" s="4">
        <v>525</v>
      </c>
      <c r="M39" s="4">
        <v>418</v>
      </c>
      <c r="N39" s="4">
        <v>41</v>
      </c>
      <c r="O39" s="4">
        <v>56</v>
      </c>
      <c r="P39" s="4">
        <v>363600</v>
      </c>
      <c r="Q39" s="4">
        <v>354900</v>
      </c>
      <c r="R39" s="5">
        <v>1.7299999999999999E-2</v>
      </c>
      <c r="S39" s="4">
        <v>719000</v>
      </c>
      <c r="T39" s="4">
        <f t="shared" ref="T39:T44" si="9">AVERAGE(S40:S49)</f>
        <v>924110</v>
      </c>
      <c r="U39" s="4">
        <f t="shared" ref="U39:U44" si="10">MIN(S40:S44)</f>
        <v>711700</v>
      </c>
      <c r="V39" s="5">
        <v>2.6200000000000001E-2</v>
      </c>
    </row>
    <row r="40" spans="1:22" x14ac:dyDescent="0.2">
      <c r="A40" s="16" t="s">
        <v>314</v>
      </c>
      <c r="B40" s="4">
        <v>0</v>
      </c>
      <c r="C40" s="4">
        <v>467500</v>
      </c>
      <c r="D40" s="4">
        <v>-467500</v>
      </c>
      <c r="E40" s="4">
        <v>-24602730000</v>
      </c>
      <c r="F40" s="4">
        <f t="shared" si="7"/>
        <v>-65377300060</v>
      </c>
      <c r="G40" s="4">
        <v>0</v>
      </c>
      <c r="H40" s="4">
        <v>0</v>
      </c>
      <c r="I40" s="4">
        <v>0</v>
      </c>
      <c r="J40" s="4">
        <v>31030000</v>
      </c>
      <c r="K40">
        <f t="shared" si="8"/>
        <v>31826965000</v>
      </c>
      <c r="L40" s="4">
        <v>517</v>
      </c>
      <c r="M40" s="4">
        <v>1133</v>
      </c>
      <c r="N40" s="4">
        <v>52</v>
      </c>
      <c r="O40" s="4">
        <v>81</v>
      </c>
      <c r="P40" s="4">
        <v>365400</v>
      </c>
      <c r="Q40" s="4">
        <v>728700</v>
      </c>
      <c r="R40" s="5">
        <v>-1.15E-2</v>
      </c>
      <c r="S40" s="4">
        <v>1133200</v>
      </c>
      <c r="T40" s="4">
        <f t="shared" si="9"/>
        <v>841520</v>
      </c>
      <c r="U40" s="4">
        <f t="shared" si="10"/>
        <v>711700</v>
      </c>
      <c r="V40" s="5">
        <v>2.2599999999999999E-2</v>
      </c>
    </row>
    <row r="41" spans="1:22" x14ac:dyDescent="0.2">
      <c r="A41" s="16" t="s">
        <v>310</v>
      </c>
      <c r="B41" s="4">
        <v>3700</v>
      </c>
      <c r="C41" s="4">
        <v>41</v>
      </c>
      <c r="D41" s="4">
        <v>3659</v>
      </c>
      <c r="E41" s="4">
        <v>193400000</v>
      </c>
      <c r="F41" s="4">
        <f t="shared" si="7"/>
        <v>-40774570060</v>
      </c>
      <c r="G41" s="4">
        <v>67400</v>
      </c>
      <c r="H41" s="4">
        <v>0</v>
      </c>
      <c r="I41" s="4">
        <v>67400</v>
      </c>
      <c r="J41" s="4">
        <v>3571430000</v>
      </c>
      <c r="K41">
        <f t="shared" si="8"/>
        <v>31795935000</v>
      </c>
      <c r="L41" s="4">
        <v>457</v>
      </c>
      <c r="M41" s="4">
        <v>513</v>
      </c>
      <c r="N41" s="4">
        <v>38</v>
      </c>
      <c r="O41" s="4">
        <v>63</v>
      </c>
      <c r="P41" s="4">
        <v>302500</v>
      </c>
      <c r="Q41" s="4">
        <v>447400</v>
      </c>
      <c r="R41" s="5">
        <v>0</v>
      </c>
      <c r="S41" s="4">
        <v>750900</v>
      </c>
      <c r="T41" s="4">
        <f t="shared" si="9"/>
        <v>797880</v>
      </c>
      <c r="U41" s="4">
        <f t="shared" si="10"/>
        <v>711700</v>
      </c>
      <c r="V41" s="5">
        <v>1.6899999999999998E-2</v>
      </c>
    </row>
    <row r="42" spans="1:22" x14ac:dyDescent="0.2">
      <c r="A42" s="16" t="s">
        <v>309</v>
      </c>
      <c r="B42" s="4">
        <v>5000</v>
      </c>
      <c r="C42" s="4">
        <v>198400</v>
      </c>
      <c r="D42" s="4">
        <v>-193400</v>
      </c>
      <c r="E42" s="4">
        <v>-10243940000</v>
      </c>
      <c r="F42" s="4">
        <f t="shared" si="7"/>
        <v>-40967970060</v>
      </c>
      <c r="K42">
        <f t="shared" si="8"/>
        <v>28224505000</v>
      </c>
      <c r="L42" s="4">
        <v>453</v>
      </c>
      <c r="M42" s="4">
        <v>662</v>
      </c>
      <c r="N42" s="4">
        <v>47</v>
      </c>
      <c r="O42" s="4">
        <v>70</v>
      </c>
      <c r="P42" s="4">
        <v>291800</v>
      </c>
      <c r="Q42" s="4">
        <v>483900</v>
      </c>
      <c r="R42" s="5">
        <v>-5.6000000000000008E-3</v>
      </c>
      <c r="S42" s="4">
        <v>831700</v>
      </c>
      <c r="T42" s="4">
        <f t="shared" si="9"/>
        <v>752770</v>
      </c>
      <c r="U42" s="4">
        <f t="shared" si="10"/>
        <v>711700</v>
      </c>
      <c r="V42" s="5">
        <v>1.6899999999999998E-2</v>
      </c>
    </row>
    <row r="43" spans="1:22" x14ac:dyDescent="0.2">
      <c r="A43" s="16" t="s">
        <v>306</v>
      </c>
      <c r="B43" s="4">
        <v>5000</v>
      </c>
      <c r="C43" s="4">
        <v>138500</v>
      </c>
      <c r="D43" s="4">
        <v>-133500</v>
      </c>
      <c r="E43" s="4">
        <v>-7092430000</v>
      </c>
      <c r="F43" s="4">
        <f t="shared" si="7"/>
        <v>-30724030060</v>
      </c>
      <c r="G43" s="4">
        <v>0</v>
      </c>
      <c r="H43" s="4">
        <v>0</v>
      </c>
      <c r="I43" s="4">
        <v>0</v>
      </c>
      <c r="J43" s="4">
        <v>159420000</v>
      </c>
      <c r="K43">
        <f t="shared" si="8"/>
        <v>28224505000</v>
      </c>
      <c r="L43" s="4">
        <v>359</v>
      </c>
      <c r="M43" s="4">
        <v>769</v>
      </c>
      <c r="N43" s="4">
        <v>32</v>
      </c>
      <c r="O43" s="4">
        <v>95</v>
      </c>
      <c r="P43" s="4">
        <v>240300</v>
      </c>
      <c r="Q43" s="4">
        <v>578300</v>
      </c>
      <c r="R43" s="5">
        <v>-1.4999999999999999E-2</v>
      </c>
      <c r="S43" s="4">
        <v>869300</v>
      </c>
      <c r="T43" s="4">
        <f t="shared" si="9"/>
        <v>719460</v>
      </c>
      <c r="U43" s="4">
        <f t="shared" si="10"/>
        <v>711700</v>
      </c>
      <c r="V43" s="5">
        <v>2.4199999999999999E-2</v>
      </c>
    </row>
    <row r="44" spans="1:22" x14ac:dyDescent="0.2">
      <c r="A44" s="16" t="s">
        <v>305</v>
      </c>
      <c r="B44" s="4">
        <v>100</v>
      </c>
      <c r="C44" s="4">
        <v>70100</v>
      </c>
      <c r="D44" s="4">
        <v>-70000</v>
      </c>
      <c r="E44" s="4">
        <v>-3777980000</v>
      </c>
      <c r="F44" s="4">
        <f t="shared" si="7"/>
        <v>-23631600060</v>
      </c>
      <c r="G44" s="4">
        <v>0</v>
      </c>
      <c r="H44" s="4">
        <v>0</v>
      </c>
      <c r="I44" s="4">
        <v>0</v>
      </c>
      <c r="J44" s="4">
        <v>-410000</v>
      </c>
      <c r="K44">
        <f t="shared" si="8"/>
        <v>28065085000</v>
      </c>
      <c r="L44" s="4">
        <v>266</v>
      </c>
      <c r="M44" s="4">
        <v>684</v>
      </c>
      <c r="N44" s="4">
        <v>33</v>
      </c>
      <c r="O44" s="4">
        <v>65</v>
      </c>
      <c r="P44" s="4">
        <v>275800</v>
      </c>
      <c r="Q44" s="4">
        <v>435800</v>
      </c>
      <c r="R44" s="5">
        <v>-1.3000000000000001E-2</v>
      </c>
      <c r="S44" s="4">
        <v>711700</v>
      </c>
      <c r="T44" s="4">
        <f t="shared" si="9"/>
        <v>687230</v>
      </c>
      <c r="U44" s="4">
        <f t="shared" si="10"/>
        <v>414800</v>
      </c>
      <c r="V44" s="5">
        <v>1.84E-2</v>
      </c>
    </row>
    <row r="45" spans="1:22" x14ac:dyDescent="0.2">
      <c r="A45" s="16" t="s">
        <v>304</v>
      </c>
      <c r="B45" s="4">
        <v>64400</v>
      </c>
      <c r="C45" s="4">
        <v>127000</v>
      </c>
      <c r="D45" s="4">
        <v>-62600</v>
      </c>
      <c r="E45" s="4">
        <v>-3355374101</v>
      </c>
      <c r="F45" s="4">
        <f t="shared" ref="F45:F55" si="11">E45+F46</f>
        <v>-19853620060</v>
      </c>
      <c r="G45" s="4">
        <v>0</v>
      </c>
      <c r="H45" s="4">
        <v>0</v>
      </c>
      <c r="I45" s="4">
        <v>0</v>
      </c>
      <c r="J45" s="4">
        <v>-79540000</v>
      </c>
      <c r="K45">
        <f t="shared" ref="K45:K55" si="12">K46+J45</f>
        <v>28065495000</v>
      </c>
      <c r="L45" s="4">
        <v>1316</v>
      </c>
      <c r="M45" s="4">
        <v>782</v>
      </c>
      <c r="N45" s="4">
        <v>143</v>
      </c>
      <c r="O45" s="4">
        <v>89</v>
      </c>
      <c r="P45" s="4">
        <v>1004800</v>
      </c>
      <c r="Q45" s="4">
        <v>633800</v>
      </c>
      <c r="R45" s="5">
        <v>4.2099999999999999E-2</v>
      </c>
      <c r="S45" s="4">
        <v>1820100</v>
      </c>
      <c r="T45" s="4">
        <f t="shared" ref="T45:T61" si="13">AVERAGE(S46:S55)</f>
        <v>545640</v>
      </c>
      <c r="U45" s="4">
        <f t="shared" ref="U45:U55" si="14">MIN(S46:S50)</f>
        <v>307300</v>
      </c>
      <c r="V45" s="5">
        <v>4.5899999999999996E-2</v>
      </c>
    </row>
    <row r="46" spans="1:22" x14ac:dyDescent="0.2">
      <c r="A46" s="16" t="s">
        <v>303</v>
      </c>
      <c r="B46" s="4">
        <v>7600</v>
      </c>
      <c r="C46" s="4">
        <v>12100</v>
      </c>
      <c r="D46" s="4">
        <v>-4500</v>
      </c>
      <c r="E46" s="4">
        <v>-234490000</v>
      </c>
      <c r="F46" s="4">
        <f t="shared" si="11"/>
        <v>-16498245959</v>
      </c>
      <c r="G46" s="4">
        <v>0</v>
      </c>
      <c r="H46" s="4">
        <v>0</v>
      </c>
      <c r="I46" s="4">
        <v>0</v>
      </c>
      <c r="J46" s="4">
        <v>-47340000</v>
      </c>
      <c r="K46">
        <f t="shared" si="12"/>
        <v>28145035000</v>
      </c>
      <c r="L46" s="4">
        <v>396</v>
      </c>
      <c r="M46" s="4">
        <v>711</v>
      </c>
      <c r="N46" s="4">
        <v>38</v>
      </c>
      <c r="O46" s="4">
        <v>87</v>
      </c>
      <c r="P46" s="4">
        <v>296100</v>
      </c>
      <c r="Q46" s="4">
        <v>556400</v>
      </c>
      <c r="R46" s="5">
        <v>-1.9099999999999999E-2</v>
      </c>
      <c r="S46" s="4">
        <v>855300</v>
      </c>
      <c r="T46" s="4">
        <f t="shared" si="13"/>
        <v>536607.9</v>
      </c>
      <c r="U46" s="4">
        <f t="shared" si="14"/>
        <v>307300</v>
      </c>
      <c r="V46" s="5">
        <v>2.6200000000000001E-2</v>
      </c>
    </row>
    <row r="47" spans="1:22" x14ac:dyDescent="0.2">
      <c r="A47" s="16" t="s">
        <v>299</v>
      </c>
      <c r="B47" s="4">
        <v>48600</v>
      </c>
      <c r="C47" s="4">
        <v>35800</v>
      </c>
      <c r="D47" s="4">
        <v>12800</v>
      </c>
      <c r="E47" s="4">
        <v>698270000</v>
      </c>
      <c r="F47" s="4">
        <f t="shared" si="11"/>
        <v>-16263755959</v>
      </c>
      <c r="G47" s="4">
        <v>0</v>
      </c>
      <c r="H47" s="4">
        <v>0</v>
      </c>
      <c r="I47" s="4">
        <v>0</v>
      </c>
      <c r="J47" s="4">
        <v>-47340000</v>
      </c>
      <c r="K47">
        <f t="shared" si="12"/>
        <v>28192375000</v>
      </c>
      <c r="L47" s="4">
        <v>827</v>
      </c>
      <c r="M47" s="4">
        <v>370</v>
      </c>
      <c r="N47" s="4">
        <v>88</v>
      </c>
      <c r="O47" s="4">
        <v>28</v>
      </c>
      <c r="P47" s="4">
        <v>844200</v>
      </c>
      <c r="Q47" s="4">
        <v>251600</v>
      </c>
      <c r="R47" s="5">
        <v>3.1E-2</v>
      </c>
      <c r="S47" s="4">
        <v>1091900</v>
      </c>
      <c r="T47" s="4">
        <f t="shared" si="13"/>
        <v>482495.1</v>
      </c>
      <c r="U47" s="4">
        <f t="shared" si="14"/>
        <v>307300</v>
      </c>
      <c r="V47" s="5">
        <v>3.1899999999999998E-2</v>
      </c>
    </row>
    <row r="48" spans="1:22" x14ac:dyDescent="0.2">
      <c r="A48" s="16" t="s">
        <v>298</v>
      </c>
      <c r="B48" s="4">
        <v>52500</v>
      </c>
      <c r="C48" s="4">
        <v>73300</v>
      </c>
      <c r="D48" s="4">
        <v>-20800</v>
      </c>
      <c r="E48" s="4">
        <v>-1088500000</v>
      </c>
      <c r="F48" s="4">
        <f t="shared" si="11"/>
        <v>-16962025959</v>
      </c>
      <c r="G48" s="4">
        <v>0</v>
      </c>
      <c r="H48" s="4">
        <v>0</v>
      </c>
      <c r="I48" s="4">
        <v>0</v>
      </c>
      <c r="J48" s="4">
        <v>-207640000</v>
      </c>
      <c r="K48">
        <f t="shared" si="12"/>
        <v>28239715000</v>
      </c>
      <c r="L48" s="4">
        <v>468</v>
      </c>
      <c r="M48" s="4">
        <v>468</v>
      </c>
      <c r="N48" s="4">
        <v>57</v>
      </c>
      <c r="O48" s="4">
        <v>44</v>
      </c>
      <c r="P48" s="4">
        <v>405700</v>
      </c>
      <c r="Q48" s="4">
        <v>354200</v>
      </c>
      <c r="R48" s="5">
        <v>3.9000000000000003E-3</v>
      </c>
      <c r="S48" s="4">
        <v>762200</v>
      </c>
      <c r="T48" s="4">
        <f t="shared" si="13"/>
        <v>517110.4</v>
      </c>
      <c r="U48" s="4">
        <f t="shared" si="14"/>
        <v>307300</v>
      </c>
      <c r="V48" s="5">
        <v>2.1000000000000001E-2</v>
      </c>
    </row>
    <row r="49" spans="1:22" x14ac:dyDescent="0.2">
      <c r="A49" s="16" t="s">
        <v>286</v>
      </c>
      <c r="B49" s="4">
        <v>28600</v>
      </c>
      <c r="C49" s="4">
        <v>21400</v>
      </c>
      <c r="D49" s="4">
        <v>7200</v>
      </c>
      <c r="E49" s="4">
        <v>365660000</v>
      </c>
      <c r="F49" s="4">
        <f t="shared" si="11"/>
        <v>-15873525959</v>
      </c>
      <c r="G49" s="4">
        <v>60800</v>
      </c>
      <c r="H49" s="4">
        <v>0</v>
      </c>
      <c r="I49" s="4">
        <v>60800</v>
      </c>
      <c r="J49" s="4">
        <v>3099450000</v>
      </c>
      <c r="K49">
        <f t="shared" si="12"/>
        <v>28447355000</v>
      </c>
      <c r="L49" s="4">
        <v>344</v>
      </c>
      <c r="M49" s="4">
        <v>214</v>
      </c>
      <c r="N49" s="4">
        <v>27</v>
      </c>
      <c r="O49" s="4">
        <v>9</v>
      </c>
      <c r="P49" s="4">
        <v>249000</v>
      </c>
      <c r="Q49" s="4">
        <v>112100</v>
      </c>
      <c r="R49" s="5">
        <v>2.1899999999999999E-2</v>
      </c>
      <c r="S49" s="4">
        <v>414800</v>
      </c>
      <c r="T49" s="4">
        <f t="shared" si="13"/>
        <v>551974.5</v>
      </c>
      <c r="U49" s="4">
        <f t="shared" si="14"/>
        <v>307300</v>
      </c>
      <c r="V49" s="5">
        <v>1.95E-2</v>
      </c>
    </row>
    <row r="50" spans="1:22" x14ac:dyDescent="0.2">
      <c r="A50" s="16" t="s">
        <v>285</v>
      </c>
      <c r="B50" s="4">
        <v>0</v>
      </c>
      <c r="C50" s="4">
        <v>77000</v>
      </c>
      <c r="D50" s="4">
        <v>-77000</v>
      </c>
      <c r="E50" s="4">
        <v>-3890590000</v>
      </c>
      <c r="F50" s="4">
        <f t="shared" si="11"/>
        <v>-16239185959</v>
      </c>
      <c r="G50" s="4">
        <v>15000</v>
      </c>
      <c r="H50" s="4">
        <v>0</v>
      </c>
      <c r="I50" s="4">
        <v>15000</v>
      </c>
      <c r="J50" s="4">
        <v>756000000</v>
      </c>
      <c r="K50">
        <f t="shared" si="12"/>
        <v>25347905000</v>
      </c>
      <c r="L50" s="4">
        <v>131</v>
      </c>
      <c r="M50" s="4">
        <v>274</v>
      </c>
      <c r="N50" s="4">
        <v>15</v>
      </c>
      <c r="O50" s="4">
        <v>20</v>
      </c>
      <c r="P50" s="4">
        <v>98300</v>
      </c>
      <c r="Q50" s="4">
        <v>174100</v>
      </c>
      <c r="R50" s="5">
        <v>-1.9E-3</v>
      </c>
      <c r="S50" s="4">
        <v>307300</v>
      </c>
      <c r="T50" s="4">
        <f t="shared" si="13"/>
        <v>559860.30000000005</v>
      </c>
      <c r="U50" s="4">
        <f t="shared" si="14"/>
        <v>314500</v>
      </c>
      <c r="V50" s="5">
        <v>1.18E-2</v>
      </c>
    </row>
    <row r="51" spans="1:22" x14ac:dyDescent="0.2">
      <c r="A51" s="16" t="s">
        <v>284</v>
      </c>
      <c r="B51" s="4">
        <v>16000</v>
      </c>
      <c r="C51" s="4">
        <v>33300</v>
      </c>
      <c r="D51" s="4">
        <v>-17300</v>
      </c>
      <c r="E51" s="4">
        <v>-880170000</v>
      </c>
      <c r="F51" s="4">
        <f t="shared" si="11"/>
        <v>-12348595959</v>
      </c>
      <c r="G51" s="4">
        <v>46000</v>
      </c>
      <c r="H51" s="4">
        <v>400</v>
      </c>
      <c r="I51" s="4">
        <v>45600</v>
      </c>
      <c r="J51" s="4">
        <v>2308670000</v>
      </c>
      <c r="K51">
        <f t="shared" si="12"/>
        <v>24591905000</v>
      </c>
      <c r="L51" s="4">
        <v>144</v>
      </c>
      <c r="M51" s="4">
        <v>546</v>
      </c>
      <c r="N51" s="4">
        <v>6</v>
      </c>
      <c r="O51" s="4">
        <v>8</v>
      </c>
      <c r="P51" s="4">
        <v>67900</v>
      </c>
      <c r="Q51" s="4">
        <v>154800</v>
      </c>
      <c r="R51" s="5">
        <v>-9.8999999999999991E-3</v>
      </c>
      <c r="S51" s="4">
        <v>314500</v>
      </c>
      <c r="T51" s="4">
        <f t="shared" si="13"/>
        <v>582182.19999999995</v>
      </c>
      <c r="U51" s="4">
        <f t="shared" si="14"/>
        <v>380600</v>
      </c>
      <c r="V51" s="5">
        <v>1.95E-2</v>
      </c>
    </row>
    <row r="52" spans="1:22" x14ac:dyDescent="0.2">
      <c r="A52" s="16" t="s">
        <v>283</v>
      </c>
      <c r="B52" s="4">
        <v>4000</v>
      </c>
      <c r="C52" s="4">
        <v>4900</v>
      </c>
      <c r="D52" s="4">
        <v>-900</v>
      </c>
      <c r="E52" s="4">
        <v>-44820000</v>
      </c>
      <c r="F52" s="4">
        <f t="shared" si="11"/>
        <v>-11468425959</v>
      </c>
      <c r="G52" s="4">
        <v>50000</v>
      </c>
      <c r="H52" s="4">
        <v>300</v>
      </c>
      <c r="I52" s="4">
        <v>49700</v>
      </c>
      <c r="J52" s="4">
        <v>2534700000</v>
      </c>
      <c r="K52">
        <f t="shared" si="12"/>
        <v>22283235000</v>
      </c>
      <c r="L52" s="4">
        <v>244</v>
      </c>
      <c r="M52" s="4">
        <v>295</v>
      </c>
      <c r="N52" s="4">
        <v>17</v>
      </c>
      <c r="O52" s="4">
        <v>32</v>
      </c>
      <c r="P52" s="4">
        <v>170300</v>
      </c>
      <c r="Q52" s="4">
        <v>205900</v>
      </c>
      <c r="R52" s="5">
        <v>-1.1699999999999999E-2</v>
      </c>
      <c r="S52" s="4">
        <v>380600</v>
      </c>
      <c r="T52" s="4">
        <f t="shared" si="13"/>
        <v>635902.19999999995</v>
      </c>
      <c r="U52" s="4">
        <f t="shared" si="14"/>
        <v>389400</v>
      </c>
      <c r="V52" s="5">
        <v>2.3099999999999999E-2</v>
      </c>
    </row>
    <row r="53" spans="1:22" x14ac:dyDescent="0.2">
      <c r="A53" s="16" t="s">
        <v>282</v>
      </c>
      <c r="B53" s="4">
        <v>53400</v>
      </c>
      <c r="C53" s="4">
        <v>61000</v>
      </c>
      <c r="D53" s="4">
        <v>-7600</v>
      </c>
      <c r="E53" s="4">
        <v>-382360000</v>
      </c>
      <c r="F53" s="4">
        <f t="shared" si="11"/>
        <v>-11423605959</v>
      </c>
      <c r="G53" s="4">
        <v>25800</v>
      </c>
      <c r="H53" s="4">
        <v>0</v>
      </c>
      <c r="I53" s="4">
        <v>25800</v>
      </c>
      <c r="J53" s="4">
        <v>1312400000</v>
      </c>
      <c r="K53">
        <f t="shared" si="12"/>
        <v>19748535000</v>
      </c>
      <c r="L53" s="4">
        <v>373</v>
      </c>
      <c r="M53" s="4">
        <v>504</v>
      </c>
      <c r="N53" s="4">
        <v>18</v>
      </c>
      <c r="O53" s="4">
        <v>30</v>
      </c>
      <c r="P53" s="4">
        <v>241200</v>
      </c>
      <c r="Q53" s="4">
        <v>275500</v>
      </c>
      <c r="R53" s="5">
        <v>0</v>
      </c>
      <c r="S53" s="4">
        <v>536200</v>
      </c>
      <c r="T53" s="4">
        <f t="shared" si="13"/>
        <v>632479.80000000005</v>
      </c>
      <c r="U53" s="4">
        <f t="shared" si="14"/>
        <v>389400</v>
      </c>
      <c r="V53" s="5">
        <v>2.5000000000000001E-2</v>
      </c>
    </row>
    <row r="54" spans="1:22" x14ac:dyDescent="0.2">
      <c r="A54" s="16" t="s">
        <v>281</v>
      </c>
      <c r="B54" s="4">
        <v>1600</v>
      </c>
      <c r="C54" s="4">
        <v>6300</v>
      </c>
      <c r="D54" s="4">
        <v>-4700</v>
      </c>
      <c r="E54" s="4">
        <v>-244590000</v>
      </c>
      <c r="F54" s="4">
        <f t="shared" si="11"/>
        <v>-11041245959</v>
      </c>
      <c r="K54">
        <f t="shared" si="12"/>
        <v>18436135000</v>
      </c>
      <c r="L54" s="4">
        <v>298</v>
      </c>
      <c r="M54" s="4">
        <v>358</v>
      </c>
      <c r="N54" s="4">
        <v>10</v>
      </c>
      <c r="O54" s="4">
        <v>19</v>
      </c>
      <c r="P54" s="4">
        <v>133400</v>
      </c>
      <c r="Q54" s="4">
        <v>201800</v>
      </c>
      <c r="R54" s="5">
        <v>0</v>
      </c>
      <c r="S54" s="4">
        <v>389400</v>
      </c>
      <c r="T54" s="4">
        <f t="shared" si="13"/>
        <v>701745.4</v>
      </c>
      <c r="U54" s="4">
        <f t="shared" si="14"/>
        <v>404200</v>
      </c>
      <c r="V54" s="5">
        <v>2.6499999999999999E-2</v>
      </c>
    </row>
    <row r="55" spans="1:22" x14ac:dyDescent="0.2">
      <c r="A55" s="16" t="s">
        <v>280</v>
      </c>
      <c r="B55" s="4">
        <v>200</v>
      </c>
      <c r="C55" s="4">
        <v>76300</v>
      </c>
      <c r="D55" s="4">
        <v>-76100</v>
      </c>
      <c r="E55" s="4">
        <v>-3925500000</v>
      </c>
      <c r="F55" s="4">
        <f t="shared" si="11"/>
        <v>-10796655959</v>
      </c>
      <c r="G55" s="4">
        <v>39100</v>
      </c>
      <c r="H55" s="4">
        <v>500</v>
      </c>
      <c r="I55" s="4">
        <v>38600</v>
      </c>
      <c r="J55" s="4">
        <v>1980030000</v>
      </c>
      <c r="K55">
        <f t="shared" si="12"/>
        <v>18436135000</v>
      </c>
      <c r="L55" s="4">
        <v>188</v>
      </c>
      <c r="M55" s="4">
        <v>609</v>
      </c>
      <c r="N55" s="4">
        <v>10</v>
      </c>
      <c r="O55" s="4">
        <v>25</v>
      </c>
      <c r="P55" s="4">
        <v>146700</v>
      </c>
      <c r="Q55" s="4">
        <v>249400</v>
      </c>
      <c r="R55" s="5">
        <v>-7.7000000000000002E-3</v>
      </c>
      <c r="S55" s="4">
        <v>404200</v>
      </c>
      <c r="T55" s="4">
        <f t="shared" si="13"/>
        <v>808761.2</v>
      </c>
      <c r="U55" s="4">
        <f t="shared" si="14"/>
        <v>386158</v>
      </c>
      <c r="V55" s="5">
        <v>2.3E-2</v>
      </c>
    </row>
    <row r="56" spans="1:22" x14ac:dyDescent="0.2">
      <c r="A56" s="16" t="s">
        <v>279</v>
      </c>
      <c r="B56" s="4">
        <v>167400</v>
      </c>
      <c r="C56" s="4">
        <v>51100</v>
      </c>
      <c r="D56" s="4">
        <v>116300</v>
      </c>
      <c r="E56" s="4">
        <v>6017320000</v>
      </c>
      <c r="F56" s="4">
        <f t="shared" ref="F56:F130" si="15">E56+F57</f>
        <v>-6871155959</v>
      </c>
      <c r="G56" s="4">
        <v>0</v>
      </c>
      <c r="H56" s="4">
        <v>0</v>
      </c>
      <c r="I56" s="4">
        <v>0</v>
      </c>
      <c r="J56" s="4">
        <v>-56780000</v>
      </c>
      <c r="K56">
        <f t="shared" ref="K56:K76" si="16">K57+J56</f>
        <v>16456105000</v>
      </c>
      <c r="L56" s="4">
        <v>579</v>
      </c>
      <c r="M56" s="4">
        <v>479</v>
      </c>
      <c r="N56" s="4">
        <v>41</v>
      </c>
      <c r="O56" s="4">
        <v>13</v>
      </c>
      <c r="P56" s="4">
        <v>434900</v>
      </c>
      <c r="Q56" s="4">
        <v>245100</v>
      </c>
      <c r="R56" s="5">
        <v>1.9699999999999999E-2</v>
      </c>
      <c r="S56" s="4">
        <v>764979</v>
      </c>
      <c r="T56" s="4">
        <f t="shared" si="13"/>
        <v>797938.5</v>
      </c>
      <c r="U56" s="4">
        <f t="shared" ref="U56:U123" si="17">MIN(S57:S61)</f>
        <v>386158</v>
      </c>
      <c r="V56" s="5">
        <v>2.69E-2</v>
      </c>
    </row>
    <row r="57" spans="1:22" x14ac:dyDescent="0.2">
      <c r="A57" s="16" t="s">
        <v>278</v>
      </c>
      <c r="B57" s="4">
        <v>24324</v>
      </c>
      <c r="C57" s="4">
        <v>14200</v>
      </c>
      <c r="D57" s="4">
        <v>10124</v>
      </c>
      <c r="E57" s="4">
        <v>515230000</v>
      </c>
      <c r="F57" s="4">
        <f t="shared" si="15"/>
        <v>-12888475959</v>
      </c>
      <c r="G57" s="4">
        <v>62800</v>
      </c>
      <c r="H57" s="4">
        <v>0</v>
      </c>
      <c r="I57" s="4">
        <v>62800</v>
      </c>
      <c r="J57" s="4">
        <v>3126525000</v>
      </c>
      <c r="K57">
        <f t="shared" si="16"/>
        <v>16512885000</v>
      </c>
      <c r="L57" s="4">
        <v>453</v>
      </c>
      <c r="M57" s="4">
        <v>411</v>
      </c>
      <c r="N57" s="4">
        <v>28</v>
      </c>
      <c r="O57" s="4">
        <v>24</v>
      </c>
      <c r="P57" s="4">
        <v>264700</v>
      </c>
      <c r="Q57" s="4">
        <v>285800</v>
      </c>
      <c r="R57" s="5">
        <v>0.02</v>
      </c>
      <c r="S57" s="4">
        <v>550772</v>
      </c>
      <c r="T57" s="4">
        <f t="shared" si="13"/>
        <v>876936.5</v>
      </c>
      <c r="U57" s="4">
        <f t="shared" si="17"/>
        <v>386158</v>
      </c>
      <c r="V57" s="5">
        <v>2.5499999999999998E-2</v>
      </c>
    </row>
    <row r="58" spans="1:22" x14ac:dyDescent="0.2">
      <c r="A58" s="16" t="s">
        <v>275</v>
      </c>
      <c r="B58" s="4">
        <v>1560</v>
      </c>
      <c r="C58" s="4">
        <v>248800</v>
      </c>
      <c r="D58" s="4">
        <v>-247240</v>
      </c>
      <c r="E58" s="4">
        <v>-12490940000</v>
      </c>
      <c r="F58" s="4">
        <f t="shared" si="15"/>
        <v>-13403705959</v>
      </c>
      <c r="G58" s="4">
        <v>265700</v>
      </c>
      <c r="H58" s="4">
        <v>0</v>
      </c>
      <c r="I58" s="4">
        <v>265700</v>
      </c>
      <c r="J58" s="4">
        <v>13391550000</v>
      </c>
      <c r="K58">
        <f t="shared" si="16"/>
        <v>13386360000</v>
      </c>
      <c r="L58" s="4">
        <v>384</v>
      </c>
      <c r="M58" s="4">
        <v>1033</v>
      </c>
      <c r="N58" s="4">
        <v>38</v>
      </c>
      <c r="O58" s="4">
        <v>98</v>
      </c>
      <c r="P58" s="4">
        <v>265800</v>
      </c>
      <c r="Q58" s="4">
        <v>840200</v>
      </c>
      <c r="R58" s="5">
        <v>-3.1E-2</v>
      </c>
      <c r="S58" s="4">
        <v>1108353</v>
      </c>
      <c r="T58" s="4">
        <f t="shared" si="13"/>
        <v>829998</v>
      </c>
      <c r="U58" s="4">
        <f t="shared" si="17"/>
        <v>386158</v>
      </c>
      <c r="V58" s="5">
        <v>4.2199999999999994E-2</v>
      </c>
    </row>
    <row r="59" spans="1:22" x14ac:dyDescent="0.2">
      <c r="A59" s="16" t="s">
        <v>274</v>
      </c>
      <c r="B59" s="4">
        <v>6200</v>
      </c>
      <c r="C59" s="4">
        <v>300</v>
      </c>
      <c r="D59" s="4">
        <v>5900</v>
      </c>
      <c r="E59" s="4">
        <v>305830000</v>
      </c>
      <c r="F59" s="4">
        <f t="shared" si="15"/>
        <v>-912765959</v>
      </c>
      <c r="G59" s="4">
        <v>0</v>
      </c>
      <c r="H59" s="4">
        <v>0</v>
      </c>
      <c r="I59" s="4">
        <v>0</v>
      </c>
      <c r="J59" s="4">
        <v>-5190000</v>
      </c>
      <c r="K59">
        <f t="shared" si="16"/>
        <v>-5190000</v>
      </c>
      <c r="L59" s="4">
        <v>362</v>
      </c>
      <c r="M59" s="4">
        <v>807</v>
      </c>
      <c r="N59" s="4">
        <v>20</v>
      </c>
      <c r="O59" s="4">
        <v>73</v>
      </c>
      <c r="P59" s="4">
        <v>180400</v>
      </c>
      <c r="Q59" s="4">
        <v>554600</v>
      </c>
      <c r="R59" s="5">
        <v>-2.0799999999999999E-2</v>
      </c>
      <c r="S59" s="4">
        <v>763441</v>
      </c>
      <c r="T59" s="4">
        <f t="shared" si="13"/>
        <v>830669.9</v>
      </c>
      <c r="U59" s="4">
        <f t="shared" si="17"/>
        <v>386158</v>
      </c>
      <c r="V59" s="5">
        <v>2.1000000000000001E-2</v>
      </c>
    </row>
    <row r="60" spans="1:22" x14ac:dyDescent="0.2">
      <c r="A60" s="16" t="s">
        <v>273</v>
      </c>
      <c r="B60" s="4">
        <v>100</v>
      </c>
      <c r="C60" s="4">
        <v>7700</v>
      </c>
      <c r="D60" s="4">
        <v>-7600</v>
      </c>
      <c r="E60" s="4">
        <v>-398220000</v>
      </c>
      <c r="F60" s="4">
        <f t="shared" si="15"/>
        <v>-1218595959</v>
      </c>
      <c r="K60">
        <f t="shared" si="16"/>
        <v>0</v>
      </c>
      <c r="L60" s="4">
        <v>178</v>
      </c>
      <c r="M60" s="4">
        <v>325</v>
      </c>
      <c r="N60" s="4">
        <v>12</v>
      </c>
      <c r="O60" s="4">
        <v>33</v>
      </c>
      <c r="P60" s="4">
        <v>106800</v>
      </c>
      <c r="Q60" s="4">
        <v>244100</v>
      </c>
      <c r="R60" s="5">
        <v>7.7000000000000002E-3</v>
      </c>
      <c r="S60" s="4">
        <v>386158</v>
      </c>
      <c r="T60" s="4">
        <f t="shared" si="13"/>
        <v>851205.2</v>
      </c>
      <c r="U60" s="4">
        <f t="shared" si="17"/>
        <v>501976</v>
      </c>
      <c r="V60" s="5">
        <v>1.52E-2</v>
      </c>
    </row>
    <row r="61" spans="1:22" x14ac:dyDescent="0.2">
      <c r="A61" s="16" t="s">
        <v>268</v>
      </c>
      <c r="B61" s="4">
        <v>3900</v>
      </c>
      <c r="C61" s="4">
        <v>130700</v>
      </c>
      <c r="D61" s="4">
        <v>-126800</v>
      </c>
      <c r="E61" s="4">
        <v>-6640530000</v>
      </c>
      <c r="F61" s="4">
        <f t="shared" si="15"/>
        <v>-820375959</v>
      </c>
      <c r="K61">
        <f t="shared" si="16"/>
        <v>0</v>
      </c>
      <c r="L61" s="4">
        <v>259</v>
      </c>
      <c r="M61" s="4">
        <v>556</v>
      </c>
      <c r="N61" s="4">
        <v>8</v>
      </c>
      <c r="O61" s="4">
        <v>32</v>
      </c>
      <c r="P61" s="4">
        <v>143500</v>
      </c>
      <c r="Q61" s="4">
        <v>350800</v>
      </c>
      <c r="R61" s="5">
        <v>-1.4999999999999999E-2</v>
      </c>
      <c r="S61" s="4">
        <v>537719</v>
      </c>
      <c r="T61" s="4">
        <f t="shared" si="13"/>
        <v>852307.2</v>
      </c>
      <c r="U61" s="4">
        <f t="shared" si="17"/>
        <v>501976</v>
      </c>
      <c r="V61" s="5">
        <v>2.07E-2</v>
      </c>
    </row>
    <row r="62" spans="1:22" x14ac:dyDescent="0.2">
      <c r="A62" s="16" t="s">
        <v>266</v>
      </c>
      <c r="B62" s="4">
        <v>1000</v>
      </c>
      <c r="C62" s="4">
        <v>239700</v>
      </c>
      <c r="D62" s="4">
        <v>-238700</v>
      </c>
      <c r="E62" s="4">
        <v>-12621810000</v>
      </c>
      <c r="F62" s="4">
        <f t="shared" si="15"/>
        <v>5820154041</v>
      </c>
      <c r="K62">
        <f t="shared" si="16"/>
        <v>0</v>
      </c>
      <c r="L62" s="4">
        <v>433</v>
      </c>
      <c r="M62" s="4">
        <v>778</v>
      </c>
      <c r="N62" s="4">
        <v>34</v>
      </c>
      <c r="O62" s="4">
        <v>70</v>
      </c>
      <c r="P62" s="4">
        <v>295400</v>
      </c>
      <c r="Q62" s="4">
        <v>557400</v>
      </c>
      <c r="R62" s="5">
        <v>1.34E-2</v>
      </c>
      <c r="S62" s="4">
        <v>917800</v>
      </c>
      <c r="T62" s="4">
        <f t="shared" ref="T62:T115" si="18">AVERAGE(S63:S72)</f>
        <v>824817.2</v>
      </c>
      <c r="U62" s="4">
        <f t="shared" si="17"/>
        <v>501976</v>
      </c>
      <c r="V62" s="5">
        <v>1.6899999999999998E-2</v>
      </c>
    </row>
    <row r="63" spans="1:22" x14ac:dyDescent="0.2">
      <c r="A63" s="16" t="s">
        <v>265</v>
      </c>
      <c r="B63" s="4">
        <v>8800</v>
      </c>
      <c r="C63" s="4">
        <v>20300</v>
      </c>
      <c r="D63" s="4">
        <v>-11500</v>
      </c>
      <c r="E63" s="4">
        <v>-604300000</v>
      </c>
      <c r="F63" s="4">
        <f t="shared" si="15"/>
        <v>18441964041</v>
      </c>
      <c r="K63">
        <f t="shared" si="16"/>
        <v>0</v>
      </c>
      <c r="L63" s="4">
        <v>333</v>
      </c>
      <c r="M63" s="4">
        <v>440</v>
      </c>
      <c r="N63" s="4">
        <v>25</v>
      </c>
      <c r="O63" s="4">
        <v>31</v>
      </c>
      <c r="P63" s="4">
        <v>208200</v>
      </c>
      <c r="Q63" s="4">
        <v>265200</v>
      </c>
      <c r="R63" s="5">
        <v>7.7000000000000002E-3</v>
      </c>
      <c r="S63" s="4">
        <v>501976</v>
      </c>
      <c r="T63" s="4">
        <f t="shared" si="18"/>
        <v>824437.6</v>
      </c>
      <c r="U63" s="4">
        <f t="shared" si="17"/>
        <v>638968</v>
      </c>
      <c r="V63" s="5">
        <v>1.52E-2</v>
      </c>
    </row>
    <row r="64" spans="1:22" x14ac:dyDescent="0.2">
      <c r="A64" s="16" t="s">
        <v>247</v>
      </c>
      <c r="B64" s="4">
        <v>6000</v>
      </c>
      <c r="C64" s="4">
        <v>220100</v>
      </c>
      <c r="D64" s="4">
        <v>-214100</v>
      </c>
      <c r="E64" s="4">
        <v>-11141040000</v>
      </c>
      <c r="F64" s="4">
        <f t="shared" si="15"/>
        <v>19046264041</v>
      </c>
      <c r="K64">
        <f t="shared" si="16"/>
        <v>0</v>
      </c>
      <c r="L64" s="4">
        <v>553</v>
      </c>
      <c r="M64" s="4">
        <v>1160</v>
      </c>
      <c r="N64" s="4">
        <v>29</v>
      </c>
      <c r="O64" s="4">
        <v>69</v>
      </c>
      <c r="P64" s="4">
        <v>306900</v>
      </c>
      <c r="Q64" s="4">
        <v>718400</v>
      </c>
      <c r="R64" s="5">
        <v>-9.4999999999999998E-3</v>
      </c>
      <c r="S64" s="4">
        <v>1082056</v>
      </c>
      <c r="T64" s="4">
        <f t="shared" si="18"/>
        <v>774138.2</v>
      </c>
      <c r="U64" s="4">
        <f t="shared" si="17"/>
        <v>638968</v>
      </c>
      <c r="V64" s="5">
        <v>2.4500000000000001E-2</v>
      </c>
    </row>
    <row r="65" spans="1:22" x14ac:dyDescent="0.2">
      <c r="A65" s="16" t="s">
        <v>239</v>
      </c>
      <c r="B65" s="4">
        <v>1700</v>
      </c>
      <c r="C65" s="4">
        <v>255600</v>
      </c>
      <c r="D65" s="4">
        <v>-253900</v>
      </c>
      <c r="E65" s="4">
        <v>-13475900000</v>
      </c>
      <c r="F65" s="4">
        <f t="shared" si="15"/>
        <v>30187304041</v>
      </c>
      <c r="K65">
        <f t="shared" si="16"/>
        <v>0</v>
      </c>
      <c r="L65" s="4">
        <v>791</v>
      </c>
      <c r="M65" s="4">
        <v>1379</v>
      </c>
      <c r="N65" s="4">
        <v>78</v>
      </c>
      <c r="O65" s="4">
        <v>135</v>
      </c>
      <c r="P65" s="4">
        <v>500400</v>
      </c>
      <c r="Q65" s="4">
        <v>865400</v>
      </c>
      <c r="R65" s="5">
        <v>-1.6799999999999999E-2</v>
      </c>
      <c r="S65" s="4">
        <v>1474358</v>
      </c>
      <c r="T65" s="4">
        <f t="shared" si="18"/>
        <v>671631.7</v>
      </c>
      <c r="U65" s="4">
        <f t="shared" si="17"/>
        <v>591511</v>
      </c>
      <c r="V65" s="5">
        <v>2.2400000000000003E-2</v>
      </c>
    </row>
    <row r="66" spans="1:22" x14ac:dyDescent="0.2">
      <c r="A66" s="16" t="s">
        <v>238</v>
      </c>
      <c r="B66" s="4">
        <v>0</v>
      </c>
      <c r="C66" s="4">
        <v>55400</v>
      </c>
      <c r="D66" s="4">
        <v>-55400</v>
      </c>
      <c r="E66" s="4">
        <v>-2944710000</v>
      </c>
      <c r="F66" s="4">
        <f t="shared" si="15"/>
        <v>43663204041</v>
      </c>
      <c r="K66">
        <f t="shared" si="16"/>
        <v>0</v>
      </c>
      <c r="L66" s="4">
        <v>382</v>
      </c>
      <c r="M66" s="4">
        <v>352</v>
      </c>
      <c r="N66" s="4">
        <v>60</v>
      </c>
      <c r="O66" s="4">
        <v>54</v>
      </c>
      <c r="P66" s="4">
        <v>342100</v>
      </c>
      <c r="Q66" s="4">
        <v>314300</v>
      </c>
      <c r="R66" s="5">
        <v>1.1399999999999999E-2</v>
      </c>
      <c r="S66" s="4">
        <v>656752</v>
      </c>
      <c r="T66" s="4">
        <f t="shared" si="18"/>
        <v>653742.19999999995</v>
      </c>
      <c r="U66" s="4">
        <f t="shared" si="17"/>
        <v>548739</v>
      </c>
      <c r="V66" s="5">
        <v>1.8700000000000001E-2</v>
      </c>
    </row>
    <row r="67" spans="1:22" x14ac:dyDescent="0.2">
      <c r="A67" s="16" t="s">
        <v>237</v>
      </c>
      <c r="B67" s="4">
        <v>10300</v>
      </c>
      <c r="C67" s="4">
        <v>91400</v>
      </c>
      <c r="D67" s="4">
        <v>-81100</v>
      </c>
      <c r="E67" s="4">
        <v>-4317810000</v>
      </c>
      <c r="F67" s="4">
        <f t="shared" si="15"/>
        <v>46607914041</v>
      </c>
      <c r="K67">
        <f t="shared" si="16"/>
        <v>0</v>
      </c>
      <c r="L67" s="4">
        <v>609</v>
      </c>
      <c r="M67" s="4">
        <v>1283</v>
      </c>
      <c r="N67" s="4">
        <v>51</v>
      </c>
      <c r="O67" s="4">
        <v>122</v>
      </c>
      <c r="P67" s="4">
        <v>404200</v>
      </c>
      <c r="Q67" s="4">
        <v>933500</v>
      </c>
      <c r="R67" s="5">
        <v>-3.8199999999999998E-2</v>
      </c>
      <c r="S67" s="4">
        <v>1340752</v>
      </c>
      <c r="T67" s="4">
        <f t="shared" si="18"/>
        <v>622240.4</v>
      </c>
      <c r="U67" s="4">
        <f t="shared" si="17"/>
        <v>548739</v>
      </c>
      <c r="V67" s="5">
        <v>6.54E-2</v>
      </c>
    </row>
    <row r="68" spans="1:22" x14ac:dyDescent="0.2">
      <c r="A68" s="16" t="s">
        <v>233</v>
      </c>
      <c r="B68" s="4">
        <v>125000</v>
      </c>
      <c r="C68" s="4">
        <v>600</v>
      </c>
      <c r="D68" s="4">
        <v>124400</v>
      </c>
      <c r="E68" s="4">
        <v>6792830000</v>
      </c>
      <c r="F68" s="4">
        <f t="shared" si="15"/>
        <v>50925724041</v>
      </c>
      <c r="K68">
        <f t="shared" si="16"/>
        <v>0</v>
      </c>
      <c r="L68" s="4">
        <v>423</v>
      </c>
      <c r="M68" s="4">
        <v>291</v>
      </c>
      <c r="N68" s="4">
        <v>50</v>
      </c>
      <c r="O68" s="4">
        <v>41</v>
      </c>
      <c r="P68" s="4">
        <v>39300</v>
      </c>
      <c r="Q68" s="4">
        <v>21700</v>
      </c>
      <c r="R68" s="5">
        <v>7.4000000000000003E-3</v>
      </c>
      <c r="S68" s="4">
        <v>638968</v>
      </c>
      <c r="T68" s="4">
        <f t="shared" si="18"/>
        <v>624748.80000000005</v>
      </c>
      <c r="U68" s="4">
        <f t="shared" si="17"/>
        <v>498180</v>
      </c>
    </row>
    <row r="69" spans="1:22" x14ac:dyDescent="0.2">
      <c r="A69" s="16" t="s">
        <v>232</v>
      </c>
      <c r="B69" s="4">
        <v>75500</v>
      </c>
      <c r="C69" s="4">
        <v>5500</v>
      </c>
      <c r="D69" s="4">
        <v>70000</v>
      </c>
      <c r="E69" s="4">
        <v>3799450000</v>
      </c>
      <c r="F69" s="4">
        <f t="shared" si="15"/>
        <v>44132894041</v>
      </c>
      <c r="K69">
        <f t="shared" si="16"/>
        <v>0</v>
      </c>
      <c r="L69" s="4"/>
      <c r="M69" s="4"/>
      <c r="N69" s="4"/>
      <c r="O69" s="4"/>
      <c r="P69" s="4">
        <v>389700</v>
      </c>
      <c r="Q69" s="4">
        <v>271200</v>
      </c>
      <c r="R69" s="5">
        <v>1.6799999999999999E-2</v>
      </c>
      <c r="S69" s="4">
        <v>770160</v>
      </c>
      <c r="T69" s="4">
        <f t="shared" si="18"/>
        <v>632081</v>
      </c>
      <c r="U69" s="4">
        <f t="shared" si="17"/>
        <v>498180</v>
      </c>
    </row>
    <row r="70" spans="1:22" x14ac:dyDescent="0.2">
      <c r="A70" s="16" t="s">
        <v>231</v>
      </c>
      <c r="B70" s="4">
        <v>5900</v>
      </c>
      <c r="C70" s="4">
        <v>14300</v>
      </c>
      <c r="D70" s="4">
        <v>-8400</v>
      </c>
      <c r="E70" s="4">
        <v>-457430000</v>
      </c>
      <c r="F70" s="4">
        <f t="shared" si="15"/>
        <v>40333444041</v>
      </c>
      <c r="K70">
        <f t="shared" si="16"/>
        <v>0</v>
      </c>
      <c r="L70" s="4"/>
      <c r="M70" s="4"/>
      <c r="N70" s="4"/>
      <c r="O70" s="4"/>
      <c r="P70" s="4">
        <v>157200</v>
      </c>
      <c r="Q70" s="4">
        <v>343200</v>
      </c>
      <c r="R70" s="5">
        <v>-1.83E-2</v>
      </c>
      <c r="S70" s="4">
        <v>591511</v>
      </c>
      <c r="T70" s="4">
        <f t="shared" si="18"/>
        <v>673867.1</v>
      </c>
      <c r="U70" s="4">
        <f t="shared" si="17"/>
        <v>449293</v>
      </c>
    </row>
    <row r="71" spans="1:22" x14ac:dyDescent="0.2">
      <c r="A71" s="16" t="s">
        <v>230</v>
      </c>
      <c r="B71" s="4">
        <v>0</v>
      </c>
      <c r="C71" s="4">
        <v>55900</v>
      </c>
      <c r="D71" s="4">
        <v>-55900</v>
      </c>
      <c r="E71" s="4">
        <v>-3069580000</v>
      </c>
      <c r="F71" s="4">
        <f t="shared" si="15"/>
        <v>40790874041</v>
      </c>
      <c r="K71">
        <f t="shared" si="16"/>
        <v>0</v>
      </c>
      <c r="L71" s="4"/>
      <c r="M71" s="4"/>
      <c r="N71" s="4"/>
      <c r="O71" s="4"/>
      <c r="P71" s="4">
        <v>253800</v>
      </c>
      <c r="Q71" s="4">
        <v>261300</v>
      </c>
      <c r="R71" s="5">
        <v>3.7000000000000002E-3</v>
      </c>
      <c r="S71" s="4">
        <v>548739</v>
      </c>
      <c r="T71" s="4">
        <f t="shared" si="18"/>
        <v>684705.3</v>
      </c>
      <c r="U71" s="4">
        <f t="shared" si="17"/>
        <v>449293</v>
      </c>
    </row>
    <row r="72" spans="1:22" x14ac:dyDescent="0.2">
      <c r="A72" s="16" t="s">
        <v>229</v>
      </c>
      <c r="B72" s="4">
        <v>6100</v>
      </c>
      <c r="C72" s="4">
        <v>10800</v>
      </c>
      <c r="D72" s="4">
        <v>-4700</v>
      </c>
      <c r="E72" s="4">
        <v>-251090000</v>
      </c>
      <c r="F72" s="4">
        <f t="shared" si="15"/>
        <v>43860454041</v>
      </c>
      <c r="K72">
        <f t="shared" si="16"/>
        <v>0</v>
      </c>
      <c r="L72" s="4"/>
      <c r="M72" s="4"/>
      <c r="N72" s="4"/>
      <c r="O72" s="4"/>
      <c r="P72" s="4">
        <v>357800</v>
      </c>
      <c r="Q72" s="4">
        <v>268200</v>
      </c>
      <c r="R72" s="5">
        <v>2.07E-2</v>
      </c>
      <c r="S72" s="4">
        <v>642900</v>
      </c>
      <c r="T72" s="4">
        <f t="shared" si="18"/>
        <v>689913.7</v>
      </c>
      <c r="U72" s="4">
        <f t="shared" si="17"/>
        <v>449293</v>
      </c>
    </row>
    <row r="73" spans="1:22" x14ac:dyDescent="0.2">
      <c r="A73" s="16" t="s">
        <v>228</v>
      </c>
      <c r="B73" s="4">
        <v>9100</v>
      </c>
      <c r="C73" s="4">
        <v>46600</v>
      </c>
      <c r="D73" s="4">
        <v>-37500</v>
      </c>
      <c r="E73" s="4">
        <v>-2019920000</v>
      </c>
      <c r="F73" s="4">
        <f t="shared" si="15"/>
        <v>44111544041</v>
      </c>
      <c r="K73">
        <f t="shared" si="16"/>
        <v>0</v>
      </c>
      <c r="L73" s="4"/>
      <c r="M73" s="4"/>
      <c r="N73" s="4"/>
      <c r="O73" s="4"/>
      <c r="P73" s="4">
        <v>201100</v>
      </c>
      <c r="Q73" s="4">
        <v>252200</v>
      </c>
      <c r="R73" s="5">
        <v>-1.8E-3</v>
      </c>
      <c r="S73" s="4">
        <v>498180</v>
      </c>
      <c r="T73" s="4">
        <f t="shared" si="18"/>
        <v>714946.4</v>
      </c>
      <c r="U73" s="4">
        <f t="shared" si="17"/>
        <v>449293</v>
      </c>
    </row>
    <row r="74" spans="1:22" x14ac:dyDescent="0.2">
      <c r="A74" s="16" t="s">
        <v>227</v>
      </c>
      <c r="B74" s="4">
        <v>97300</v>
      </c>
      <c r="C74" s="4">
        <v>96900</v>
      </c>
      <c r="D74" s="4">
        <v>400</v>
      </c>
      <c r="E74" s="4">
        <v>47350000</v>
      </c>
      <c r="F74" s="4">
        <f t="shared" si="15"/>
        <v>46131464041</v>
      </c>
      <c r="K74">
        <f t="shared" si="16"/>
        <v>0</v>
      </c>
      <c r="L74" s="4"/>
      <c r="M74" s="4"/>
      <c r="N74" s="4"/>
      <c r="O74" s="4"/>
      <c r="P74" s="4">
        <v>272300</v>
      </c>
      <c r="Q74" s="4">
        <v>270700</v>
      </c>
      <c r="R74" s="5">
        <v>-1.8E-3</v>
      </c>
      <c r="S74" s="4">
        <v>579062</v>
      </c>
      <c r="T74" s="4">
        <f t="shared" si="18"/>
        <v>868836.6</v>
      </c>
      <c r="U74" s="4">
        <f t="shared" si="17"/>
        <v>449293</v>
      </c>
    </row>
    <row r="75" spans="1:22" x14ac:dyDescent="0.2">
      <c r="A75" s="16" t="s">
        <v>221</v>
      </c>
      <c r="B75" s="4">
        <v>35200</v>
      </c>
      <c r="C75" s="4">
        <v>1800</v>
      </c>
      <c r="D75" s="4">
        <v>33400</v>
      </c>
      <c r="E75" s="4">
        <v>1785710000</v>
      </c>
      <c r="F75" s="4">
        <f t="shared" si="15"/>
        <v>46084114041</v>
      </c>
      <c r="K75">
        <f t="shared" si="16"/>
        <v>0</v>
      </c>
      <c r="L75" s="4"/>
      <c r="M75" s="4"/>
      <c r="N75" s="4"/>
      <c r="O75" s="4"/>
      <c r="P75" s="4">
        <v>221900</v>
      </c>
      <c r="Q75" s="4">
        <v>199600</v>
      </c>
      <c r="R75" s="5">
        <v>1.72E-2</v>
      </c>
      <c r="S75" s="4">
        <v>449293</v>
      </c>
      <c r="T75" s="4">
        <f t="shared" si="18"/>
        <v>919160.5</v>
      </c>
      <c r="U75" s="4">
        <f t="shared" si="17"/>
        <v>477857</v>
      </c>
    </row>
    <row r="76" spans="1:22" x14ac:dyDescent="0.2">
      <c r="A76" s="16" t="s">
        <v>212</v>
      </c>
      <c r="B76" s="4">
        <v>5900</v>
      </c>
      <c r="C76" s="4">
        <v>30500</v>
      </c>
      <c r="D76" s="4">
        <v>-24600</v>
      </c>
      <c r="E76" s="4">
        <v>-1273690000</v>
      </c>
      <c r="F76" s="4">
        <f t="shared" si="15"/>
        <v>44298404041</v>
      </c>
      <c r="K76">
        <f t="shared" si="16"/>
        <v>0</v>
      </c>
      <c r="L76" s="4"/>
      <c r="M76" s="4"/>
      <c r="N76" s="4"/>
      <c r="O76" s="4"/>
      <c r="P76" s="4">
        <v>221200</v>
      </c>
      <c r="Q76" s="4">
        <v>227500</v>
      </c>
      <c r="R76" s="5">
        <v>1.7500000000000002E-2</v>
      </c>
      <c r="S76" s="4">
        <v>477857</v>
      </c>
      <c r="T76" s="4">
        <f t="shared" si="18"/>
        <v>947964.2</v>
      </c>
      <c r="U76" s="4">
        <f t="shared" si="17"/>
        <v>657121</v>
      </c>
    </row>
    <row r="77" spans="1:22" x14ac:dyDescent="0.2">
      <c r="A77" s="16" t="s">
        <v>211</v>
      </c>
      <c r="B77" s="4">
        <v>9000</v>
      </c>
      <c r="C77" s="4">
        <v>227000</v>
      </c>
      <c r="D77" s="4">
        <v>-218000</v>
      </c>
      <c r="E77" s="4">
        <v>-11415670000</v>
      </c>
      <c r="F77" s="4">
        <f t="shared" si="15"/>
        <v>45572094041</v>
      </c>
      <c r="K77">
        <f>K78+J77</f>
        <v>0</v>
      </c>
      <c r="L77" s="4"/>
      <c r="M77" s="4"/>
      <c r="N77" s="4"/>
      <c r="O77" s="4"/>
      <c r="P77" s="4">
        <v>283600</v>
      </c>
      <c r="Q77" s="4">
        <v>615800</v>
      </c>
      <c r="R77" s="5">
        <v>-2.2599999999999999E-2</v>
      </c>
      <c r="S77" s="4">
        <v>1025734</v>
      </c>
      <c r="T77" s="4">
        <f t="shared" si="18"/>
        <v>961691.5</v>
      </c>
      <c r="U77" s="4">
        <f t="shared" si="17"/>
        <v>657121</v>
      </c>
    </row>
    <row r="78" spans="1:22" x14ac:dyDescent="0.2">
      <c r="A78" s="16" t="s">
        <v>210</v>
      </c>
      <c r="B78" s="4">
        <v>28600</v>
      </c>
      <c r="C78" s="4">
        <v>1328</v>
      </c>
      <c r="D78" s="4">
        <v>27272</v>
      </c>
      <c r="E78" s="4">
        <v>1454430000</v>
      </c>
      <c r="F78" s="4">
        <f t="shared" si="15"/>
        <v>56987764041</v>
      </c>
      <c r="K78">
        <f>J78+K80</f>
        <v>0</v>
      </c>
      <c r="R78" s="5">
        <v>-1.1200000000000002E-2</v>
      </c>
      <c r="S78" s="4">
        <v>664052</v>
      </c>
      <c r="T78" s="4">
        <f t="shared" si="18"/>
        <v>988910.2</v>
      </c>
      <c r="U78" s="4">
        <f t="shared" si="17"/>
        <v>657121</v>
      </c>
    </row>
    <row r="79" spans="1:22" x14ac:dyDescent="0.2">
      <c r="A79" s="16" t="s">
        <v>209</v>
      </c>
      <c r="B79" s="4">
        <v>444200</v>
      </c>
      <c r="C79" s="4">
        <v>607100</v>
      </c>
      <c r="D79" s="4">
        <v>-162900</v>
      </c>
      <c r="E79" s="4">
        <v>-8797490000</v>
      </c>
      <c r="F79" s="4">
        <f t="shared" si="15"/>
        <v>55533334041</v>
      </c>
      <c r="L79" s="4"/>
      <c r="M79" s="4"/>
      <c r="N79" s="4"/>
      <c r="O79" s="4"/>
      <c r="P79" s="4">
        <v>342000</v>
      </c>
      <c r="Q79" s="4">
        <v>432000</v>
      </c>
      <c r="R79" s="5">
        <v>-7.4000000000000003E-3</v>
      </c>
      <c r="S79" s="4">
        <v>843482</v>
      </c>
      <c r="T79" s="4">
        <f t="shared" si="18"/>
        <v>1157102.5</v>
      </c>
      <c r="U79" s="4">
        <f t="shared" si="17"/>
        <v>657121</v>
      </c>
    </row>
    <row r="80" spans="1:22" x14ac:dyDescent="0.2">
      <c r="A80" s="16" t="s">
        <v>208</v>
      </c>
      <c r="B80" s="4">
        <v>3500</v>
      </c>
      <c r="C80" s="4">
        <v>51300</v>
      </c>
      <c r="D80" s="4">
        <v>-47800</v>
      </c>
      <c r="E80" s="4">
        <v>-2617690000</v>
      </c>
      <c r="F80" s="4">
        <f t="shared" si="15"/>
        <v>64330824041</v>
      </c>
      <c r="K80">
        <f>J80</f>
        <v>0</v>
      </c>
      <c r="R80" s="5">
        <v>-2.8799999999999999E-2</v>
      </c>
      <c r="S80" s="4">
        <v>1009372</v>
      </c>
      <c r="T80" s="4">
        <f t="shared" si="18"/>
        <v>1116988.3999999999</v>
      </c>
      <c r="U80" s="4">
        <f t="shared" si="17"/>
        <v>657121</v>
      </c>
    </row>
    <row r="81" spans="1:21" x14ac:dyDescent="0.2">
      <c r="A81" s="16" t="s">
        <v>207</v>
      </c>
      <c r="B81" s="4">
        <v>162700</v>
      </c>
      <c r="C81" s="4">
        <v>218300</v>
      </c>
      <c r="D81" s="4">
        <v>-55600</v>
      </c>
      <c r="E81" s="4">
        <v>-3044810000</v>
      </c>
      <c r="F81" s="4">
        <f t="shared" si="15"/>
        <v>66948514041</v>
      </c>
      <c r="R81" s="5">
        <v>5.5000000000000005E-3</v>
      </c>
      <c r="S81" s="4">
        <v>657121</v>
      </c>
      <c r="T81" s="4">
        <f t="shared" si="18"/>
        <v>1120808.8</v>
      </c>
      <c r="U81" s="4">
        <f t="shared" si="17"/>
        <v>694984</v>
      </c>
    </row>
    <row r="82" spans="1:21" x14ac:dyDescent="0.2">
      <c r="A82" s="16" t="s">
        <v>206</v>
      </c>
      <c r="B82" s="4">
        <v>7100</v>
      </c>
      <c r="C82" s="4">
        <v>283100</v>
      </c>
      <c r="D82" s="4">
        <v>-276000</v>
      </c>
      <c r="E82" s="4">
        <v>-15229580000</v>
      </c>
      <c r="F82" s="4">
        <f t="shared" si="15"/>
        <v>69993324041</v>
      </c>
      <c r="R82" s="5">
        <v>-1.0700000000000001E-2</v>
      </c>
      <c r="S82" s="4">
        <v>694984</v>
      </c>
      <c r="T82" s="4">
        <f t="shared" si="18"/>
        <v>1130070</v>
      </c>
      <c r="U82" s="4">
        <f t="shared" si="17"/>
        <v>748507</v>
      </c>
    </row>
    <row r="83" spans="1:21" x14ac:dyDescent="0.2">
      <c r="A83" s="16" t="s">
        <v>205</v>
      </c>
      <c r="B83" s="4">
        <v>195600</v>
      </c>
      <c r="C83" s="4">
        <v>600</v>
      </c>
      <c r="D83" s="4">
        <v>195000</v>
      </c>
      <c r="E83" s="4">
        <v>10772500000</v>
      </c>
      <c r="F83" s="4">
        <f t="shared" si="15"/>
        <v>85222904041</v>
      </c>
      <c r="R83" s="5">
        <v>2.0199999999999999E-2</v>
      </c>
      <c r="S83" s="4">
        <v>748507</v>
      </c>
      <c r="T83" s="4">
        <f t="shared" si="18"/>
        <v>1177531</v>
      </c>
      <c r="U83" s="4">
        <f t="shared" si="17"/>
        <v>765894</v>
      </c>
    </row>
    <row r="84" spans="1:21" x14ac:dyDescent="0.2">
      <c r="A84" s="16" t="s">
        <v>204</v>
      </c>
      <c r="B84" s="4">
        <v>202100</v>
      </c>
      <c r="C84" s="4">
        <v>246600</v>
      </c>
      <c r="D84" s="4">
        <v>-44500</v>
      </c>
      <c r="E84" s="4">
        <v>-2238910000</v>
      </c>
      <c r="F84" s="4">
        <f t="shared" si="15"/>
        <v>74450404041</v>
      </c>
      <c r="R84" s="5">
        <v>-3.3500000000000002E-2</v>
      </c>
      <c r="S84" s="4">
        <v>2117964</v>
      </c>
      <c r="T84" s="4">
        <f t="shared" si="18"/>
        <v>1102786.8999999999</v>
      </c>
      <c r="U84" s="4">
        <f t="shared" si="17"/>
        <v>765894</v>
      </c>
    </row>
    <row r="85" spans="1:21" x14ac:dyDescent="0.2">
      <c r="A85" s="16" t="s">
        <v>203</v>
      </c>
      <c r="B85" s="4">
        <v>7000</v>
      </c>
      <c r="C85" s="4">
        <v>55600</v>
      </c>
      <c r="D85" s="4">
        <v>-48600</v>
      </c>
      <c r="E85" s="4">
        <v>-2737020000</v>
      </c>
      <c r="F85" s="4">
        <f t="shared" si="15"/>
        <v>76689314041</v>
      </c>
      <c r="R85" s="5">
        <v>-3.4999999999999996E-3</v>
      </c>
      <c r="S85" s="4">
        <v>952532</v>
      </c>
      <c r="T85" s="4">
        <f t="shared" si="18"/>
        <v>1111830.6000000001</v>
      </c>
      <c r="U85" s="4">
        <f t="shared" si="17"/>
        <v>608231</v>
      </c>
    </row>
    <row r="86" spans="1:21" x14ac:dyDescent="0.2">
      <c r="A86" s="16" t="s">
        <v>202</v>
      </c>
      <c r="B86" s="4">
        <v>150600</v>
      </c>
      <c r="C86" s="4">
        <v>27100</v>
      </c>
      <c r="D86" s="4">
        <v>123500</v>
      </c>
      <c r="E86" s="4">
        <v>7026030000</v>
      </c>
      <c r="F86" s="4">
        <f t="shared" si="15"/>
        <v>79426334041</v>
      </c>
      <c r="R86" s="5">
        <v>-1.04E-2</v>
      </c>
      <c r="S86" s="4">
        <v>765894</v>
      </c>
      <c r="T86" s="4">
        <f t="shared" si="18"/>
        <v>1125052</v>
      </c>
      <c r="U86" s="4">
        <f t="shared" si="17"/>
        <v>608231</v>
      </c>
    </row>
    <row r="87" spans="1:21" x14ac:dyDescent="0.2">
      <c r="A87" s="16" t="s">
        <v>201</v>
      </c>
      <c r="B87" s="4">
        <v>161000</v>
      </c>
      <c r="C87" s="4">
        <v>7100</v>
      </c>
      <c r="D87" s="4">
        <v>153900</v>
      </c>
      <c r="E87" s="4">
        <v>8724240000</v>
      </c>
      <c r="F87" s="4">
        <f t="shared" si="15"/>
        <v>72400304041</v>
      </c>
      <c r="R87" s="5">
        <v>3.9900000000000005E-2</v>
      </c>
      <c r="S87" s="4">
        <v>1163007</v>
      </c>
      <c r="T87" s="4">
        <f t="shared" si="18"/>
        <v>1170520.1000000001</v>
      </c>
      <c r="U87" s="4">
        <f t="shared" si="17"/>
        <v>608231</v>
      </c>
    </row>
    <row r="88" spans="1:21" x14ac:dyDescent="0.2">
      <c r="A88" s="16" t="s">
        <v>200</v>
      </c>
      <c r="B88" s="4">
        <v>207900</v>
      </c>
      <c r="C88" s="4">
        <v>154700</v>
      </c>
      <c r="D88" s="4">
        <v>53200</v>
      </c>
      <c r="E88" s="4">
        <v>2869610000</v>
      </c>
      <c r="F88" s="4">
        <f t="shared" si="15"/>
        <v>63676064041</v>
      </c>
      <c r="R88" s="5">
        <v>1.29E-2</v>
      </c>
      <c r="S88" s="4">
        <v>936239</v>
      </c>
      <c r="T88" s="4">
        <f t="shared" si="18"/>
        <v>1266768.8999999999</v>
      </c>
      <c r="U88" s="4">
        <f t="shared" si="17"/>
        <v>608231</v>
      </c>
    </row>
    <row r="89" spans="1:21" x14ac:dyDescent="0.2">
      <c r="A89" s="16" t="s">
        <v>199</v>
      </c>
      <c r="B89" s="4">
        <v>187400</v>
      </c>
      <c r="C89" s="4">
        <v>174400</v>
      </c>
      <c r="D89" s="4">
        <v>13000</v>
      </c>
      <c r="E89" s="4">
        <v>659850000</v>
      </c>
      <c r="F89" s="4">
        <f t="shared" si="15"/>
        <v>60806454041</v>
      </c>
      <c r="R89" s="5">
        <v>3.2199999999999999E-2</v>
      </c>
      <c r="S89" s="4">
        <v>2525405</v>
      </c>
      <c r="T89" s="4">
        <f t="shared" si="18"/>
        <v>1075182.1000000001</v>
      </c>
      <c r="U89" s="4">
        <f t="shared" si="17"/>
        <v>608231</v>
      </c>
    </row>
    <row r="90" spans="1:21" x14ac:dyDescent="0.2">
      <c r="A90" s="16" t="s">
        <v>198</v>
      </c>
      <c r="B90" s="4">
        <v>130800</v>
      </c>
      <c r="C90" s="4">
        <v>5600</v>
      </c>
      <c r="D90" s="4">
        <v>125200</v>
      </c>
      <c r="E90" s="4">
        <v>6587370000</v>
      </c>
      <c r="F90" s="4">
        <f t="shared" si="15"/>
        <v>60146604041</v>
      </c>
      <c r="R90" s="5">
        <v>1.3500000000000002E-2</v>
      </c>
      <c r="S90" s="4">
        <v>608231</v>
      </c>
      <c r="T90" s="4">
        <f t="shared" si="18"/>
        <v>1077150.8</v>
      </c>
      <c r="U90" s="4">
        <f t="shared" si="17"/>
        <v>695325</v>
      </c>
    </row>
    <row r="91" spans="1:21" x14ac:dyDescent="0.2">
      <c r="A91" s="16" t="s">
        <v>197</v>
      </c>
      <c r="B91" s="4">
        <v>86100</v>
      </c>
      <c r="C91" s="4">
        <v>122800</v>
      </c>
      <c r="D91" s="4">
        <v>-36700</v>
      </c>
      <c r="E91" s="4">
        <v>-1903510000</v>
      </c>
      <c r="F91" s="4">
        <f t="shared" si="15"/>
        <v>53559234041</v>
      </c>
      <c r="R91" s="5">
        <v>0</v>
      </c>
      <c r="S91" s="4">
        <v>695325</v>
      </c>
      <c r="T91" s="4">
        <f t="shared" si="18"/>
        <v>1067309.3999999999</v>
      </c>
      <c r="U91" s="4">
        <f t="shared" si="17"/>
        <v>787596</v>
      </c>
    </row>
    <row r="92" spans="1:21" x14ac:dyDescent="0.2">
      <c r="A92" s="16" t="s">
        <v>196</v>
      </c>
      <c r="B92" s="4">
        <v>150900</v>
      </c>
      <c r="C92" s="4">
        <v>16400</v>
      </c>
      <c r="D92" s="4">
        <v>134500</v>
      </c>
      <c r="E92" s="4">
        <v>7066590000</v>
      </c>
      <c r="F92" s="4">
        <f t="shared" si="15"/>
        <v>55462744041</v>
      </c>
      <c r="R92" s="5">
        <v>2E-3</v>
      </c>
      <c r="S92" s="4">
        <v>787596</v>
      </c>
      <c r="T92" s="4">
        <f t="shared" si="18"/>
        <v>1053785.1000000001</v>
      </c>
      <c r="U92" s="4">
        <f t="shared" si="17"/>
        <v>898108</v>
      </c>
    </row>
    <row r="93" spans="1:21" x14ac:dyDescent="0.2">
      <c r="A93" s="16" t="s">
        <v>195</v>
      </c>
      <c r="B93" s="4">
        <v>42700</v>
      </c>
      <c r="C93" s="4">
        <v>28200</v>
      </c>
      <c r="D93" s="4">
        <v>14500</v>
      </c>
      <c r="E93" s="4">
        <v>724400000</v>
      </c>
      <c r="F93" s="4">
        <f t="shared" si="15"/>
        <v>48396154041</v>
      </c>
      <c r="R93" s="5">
        <v>2.3700000000000002E-2</v>
      </c>
      <c r="S93" s="4">
        <v>1223117</v>
      </c>
      <c r="T93" s="4">
        <f t="shared" si="18"/>
        <v>1025304.3</v>
      </c>
      <c r="U93" s="4">
        <f t="shared" si="17"/>
        <v>898108</v>
      </c>
    </row>
    <row r="94" spans="1:21" x14ac:dyDescent="0.2">
      <c r="A94" s="16" t="s">
        <v>194</v>
      </c>
      <c r="B94" s="4">
        <v>12400</v>
      </c>
      <c r="C94" s="4">
        <v>142100</v>
      </c>
      <c r="D94" s="4">
        <v>-129700</v>
      </c>
      <c r="E94" s="4">
        <v>-6956070000</v>
      </c>
      <c r="F94" s="4">
        <f t="shared" si="15"/>
        <v>47671754041</v>
      </c>
      <c r="R94" s="5">
        <v>-4.6900000000000004E-2</v>
      </c>
      <c r="S94" s="4">
        <v>1370523</v>
      </c>
      <c r="T94" s="4">
        <f t="shared" si="18"/>
        <v>990733</v>
      </c>
      <c r="U94" s="4">
        <f t="shared" si="17"/>
        <v>609537</v>
      </c>
    </row>
    <row r="95" spans="1:21" x14ac:dyDescent="0.2">
      <c r="A95" s="16" t="s">
        <v>193</v>
      </c>
      <c r="B95" s="4">
        <v>2100</v>
      </c>
      <c r="C95" s="4">
        <v>9700</v>
      </c>
      <c r="D95" s="4">
        <v>-7600</v>
      </c>
      <c r="E95" s="4">
        <v>-397170000</v>
      </c>
      <c r="F95" s="4">
        <f t="shared" si="15"/>
        <v>54627824041</v>
      </c>
      <c r="R95" s="5">
        <v>1.9199999999999998E-2</v>
      </c>
      <c r="S95" s="4">
        <v>1042969</v>
      </c>
      <c r="T95" s="4">
        <f t="shared" si="18"/>
        <v>982121.2</v>
      </c>
      <c r="U95" s="4">
        <f t="shared" si="17"/>
        <v>609537</v>
      </c>
    </row>
    <row r="96" spans="1:21" x14ac:dyDescent="0.2">
      <c r="A96" s="16" t="s">
        <v>192</v>
      </c>
      <c r="B96" s="4">
        <v>52000</v>
      </c>
      <c r="C96" s="4">
        <v>75700</v>
      </c>
      <c r="D96" s="4">
        <v>-23700</v>
      </c>
      <c r="E96" s="4">
        <v>-1258980000</v>
      </c>
      <c r="F96" s="4">
        <f t="shared" si="15"/>
        <v>55024994041</v>
      </c>
      <c r="R96" s="5">
        <v>-7.4999999999999997E-3</v>
      </c>
      <c r="S96" s="4">
        <v>898108</v>
      </c>
      <c r="T96" s="4">
        <f t="shared" si="18"/>
        <v>963551.8</v>
      </c>
      <c r="U96" s="4">
        <f t="shared" si="17"/>
        <v>596911</v>
      </c>
    </row>
    <row r="97" spans="1:21" x14ac:dyDescent="0.2">
      <c r="A97" s="16" t="s">
        <v>191</v>
      </c>
      <c r="B97" s="4">
        <v>264100</v>
      </c>
      <c r="C97" s="4">
        <v>11100</v>
      </c>
      <c r="D97" s="4">
        <v>253000</v>
      </c>
      <c r="E97" s="4">
        <v>13270890000</v>
      </c>
      <c r="F97" s="4">
        <f t="shared" si="15"/>
        <v>56283974041</v>
      </c>
      <c r="R97" s="5">
        <v>3.7499999999999999E-2</v>
      </c>
      <c r="S97" s="4">
        <v>1617688</v>
      </c>
      <c r="T97" s="4">
        <f t="shared" si="18"/>
        <v>865957.6</v>
      </c>
      <c r="U97" s="4">
        <f t="shared" si="17"/>
        <v>596911</v>
      </c>
    </row>
    <row r="98" spans="1:21" x14ac:dyDescent="0.2">
      <c r="A98" s="16" t="s">
        <v>190</v>
      </c>
      <c r="B98" s="4">
        <v>115300</v>
      </c>
      <c r="C98" s="4">
        <v>11800</v>
      </c>
      <c r="D98" s="4">
        <v>103500</v>
      </c>
      <c r="E98" s="4">
        <v>5362480000</v>
      </c>
      <c r="F98" s="4">
        <f t="shared" si="15"/>
        <v>43013084041</v>
      </c>
      <c r="R98" s="5">
        <v>-1.3500000000000002E-2</v>
      </c>
      <c r="S98" s="4">
        <v>1898727</v>
      </c>
      <c r="T98" s="4">
        <f t="shared" si="18"/>
        <v>736769.1</v>
      </c>
      <c r="U98" s="4">
        <f t="shared" si="17"/>
        <v>596911</v>
      </c>
    </row>
    <row r="99" spans="1:21" x14ac:dyDescent="0.2">
      <c r="A99" s="16" t="s">
        <v>189</v>
      </c>
      <c r="B99" s="4">
        <v>122500</v>
      </c>
      <c r="C99" s="4">
        <v>8900</v>
      </c>
      <c r="D99" s="4">
        <v>113600</v>
      </c>
      <c r="E99" s="4">
        <v>5724150000</v>
      </c>
      <c r="F99" s="4">
        <f t="shared" si="15"/>
        <v>37650604041</v>
      </c>
      <c r="R99" s="5">
        <v>2.3900000000000001E-2</v>
      </c>
      <c r="S99" s="4">
        <v>609537</v>
      </c>
      <c r="T99" s="4">
        <f t="shared" si="18"/>
        <v>739102.1</v>
      </c>
      <c r="U99" s="4">
        <f t="shared" si="17"/>
        <v>596911</v>
      </c>
    </row>
    <row r="100" spans="1:21" x14ac:dyDescent="0.2">
      <c r="A100" s="16" t="s">
        <v>188</v>
      </c>
      <c r="B100" s="4">
        <v>2200</v>
      </c>
      <c r="C100" s="4">
        <v>38700</v>
      </c>
      <c r="D100" s="4">
        <v>-36500</v>
      </c>
      <c r="E100" s="4">
        <v>-1851440000</v>
      </c>
      <c r="F100" s="4">
        <f t="shared" si="15"/>
        <v>31926454041</v>
      </c>
      <c r="R100" s="5">
        <v>-5.8999999999999999E-3</v>
      </c>
      <c r="S100" s="4">
        <v>627918</v>
      </c>
      <c r="T100" s="4">
        <f t="shared" si="18"/>
        <v>745978</v>
      </c>
      <c r="U100" s="4">
        <f t="shared" si="17"/>
        <v>596911</v>
      </c>
    </row>
    <row r="101" spans="1:21" x14ac:dyDescent="0.2">
      <c r="A101" s="16" t="s">
        <v>187</v>
      </c>
      <c r="B101" s="4">
        <v>200</v>
      </c>
      <c r="C101" s="4">
        <v>40500</v>
      </c>
      <c r="D101" s="4">
        <v>-40300</v>
      </c>
      <c r="E101" s="4">
        <v>-2027750000</v>
      </c>
      <c r="F101" s="4">
        <f t="shared" si="15"/>
        <v>33777894041</v>
      </c>
      <c r="R101" s="5">
        <v>2E-3</v>
      </c>
      <c r="S101" s="4">
        <v>596911</v>
      </c>
      <c r="T101" s="4">
        <f t="shared" si="18"/>
        <v>860615.3</v>
      </c>
      <c r="U101" s="4">
        <f t="shared" si="17"/>
        <v>652353</v>
      </c>
    </row>
    <row r="102" spans="1:21" x14ac:dyDescent="0.2">
      <c r="A102" s="16" t="s">
        <v>186</v>
      </c>
      <c r="B102" s="4">
        <v>24200</v>
      </c>
      <c r="C102" s="4">
        <v>9500</v>
      </c>
      <c r="D102" s="4">
        <v>14700</v>
      </c>
      <c r="E102" s="4">
        <v>743440000</v>
      </c>
      <c r="F102" s="4">
        <f t="shared" si="15"/>
        <v>35805644041</v>
      </c>
      <c r="R102" s="5">
        <v>6.0000000000000001E-3</v>
      </c>
      <c r="S102" s="4">
        <v>652353</v>
      </c>
      <c r="T102" s="4">
        <f t="shared" si="18"/>
        <v>880940</v>
      </c>
      <c r="U102" s="4">
        <f t="shared" si="17"/>
        <v>641746</v>
      </c>
    </row>
    <row r="103" spans="1:21" x14ac:dyDescent="0.2">
      <c r="A103" s="16" t="s">
        <v>185</v>
      </c>
      <c r="B103" s="4">
        <v>210900</v>
      </c>
      <c r="C103" s="4">
        <v>21500</v>
      </c>
      <c r="D103" s="4">
        <v>189400</v>
      </c>
      <c r="E103" s="4">
        <v>9554310000</v>
      </c>
      <c r="F103" s="4">
        <f t="shared" si="15"/>
        <v>35062204041</v>
      </c>
      <c r="R103" s="5">
        <v>4.0000000000000001E-3</v>
      </c>
      <c r="S103" s="4">
        <v>938309</v>
      </c>
      <c r="T103" s="4">
        <f t="shared" si="18"/>
        <v>864038.6</v>
      </c>
      <c r="U103" s="4">
        <f t="shared" si="17"/>
        <v>606842</v>
      </c>
    </row>
    <row r="104" spans="1:21" x14ac:dyDescent="0.2">
      <c r="A104" s="16" t="s">
        <v>184</v>
      </c>
      <c r="B104" s="4">
        <v>14000</v>
      </c>
      <c r="C104" s="4">
        <v>23600</v>
      </c>
      <c r="D104" s="4">
        <v>-9600</v>
      </c>
      <c r="E104" s="4">
        <v>-480430000</v>
      </c>
      <c r="F104" s="4">
        <f t="shared" si="15"/>
        <v>25507894041</v>
      </c>
      <c r="R104" s="5">
        <v>4.0999999999999995E-3</v>
      </c>
      <c r="S104" s="4">
        <v>1024810</v>
      </c>
      <c r="T104" s="4">
        <f t="shared" si="18"/>
        <v>986392</v>
      </c>
      <c r="U104" s="4">
        <f t="shared" si="17"/>
        <v>606842</v>
      </c>
    </row>
    <row r="105" spans="1:21" x14ac:dyDescent="0.2">
      <c r="A105" s="16" t="s">
        <v>183</v>
      </c>
      <c r="B105" s="4">
        <v>14300</v>
      </c>
      <c r="C105" s="4">
        <v>10000</v>
      </c>
      <c r="D105" s="4">
        <v>4300</v>
      </c>
      <c r="E105" s="4">
        <v>210930000</v>
      </c>
      <c r="F105" s="4">
        <f t="shared" si="15"/>
        <v>25988324041</v>
      </c>
      <c r="R105" s="5">
        <v>5.74E-2</v>
      </c>
      <c r="S105" s="4">
        <v>956851</v>
      </c>
      <c r="T105" s="4">
        <f t="shared" si="18"/>
        <v>981360.5</v>
      </c>
      <c r="U105" s="4">
        <f t="shared" si="17"/>
        <v>606842</v>
      </c>
    </row>
    <row r="106" spans="1:21" x14ac:dyDescent="0.2">
      <c r="A106" s="16" t="s">
        <v>182</v>
      </c>
      <c r="B106" s="4">
        <v>9400</v>
      </c>
      <c r="C106" s="4">
        <v>10300</v>
      </c>
      <c r="D106" s="4">
        <v>-900</v>
      </c>
      <c r="E106" s="4">
        <v>-41730000</v>
      </c>
      <c r="F106" s="4">
        <f t="shared" si="15"/>
        <v>25777394041</v>
      </c>
      <c r="R106" s="5">
        <v>1.3000000000000001E-2</v>
      </c>
      <c r="S106" s="4">
        <v>712414</v>
      </c>
      <c r="T106" s="4">
        <f t="shared" si="18"/>
        <v>1004288.6</v>
      </c>
      <c r="U106" s="4">
        <f t="shared" si="17"/>
        <v>606842</v>
      </c>
    </row>
    <row r="107" spans="1:21" x14ac:dyDescent="0.2">
      <c r="A107" s="16" t="s">
        <v>181</v>
      </c>
      <c r="B107" s="4">
        <v>15900</v>
      </c>
      <c r="C107" s="4">
        <v>164600</v>
      </c>
      <c r="D107" s="4">
        <v>-148700</v>
      </c>
      <c r="E107" s="4">
        <v>-6908752415</v>
      </c>
      <c r="F107" s="4">
        <f t="shared" si="15"/>
        <v>25819124041</v>
      </c>
      <c r="R107" s="5">
        <v>1.1000000000000001E-3</v>
      </c>
      <c r="S107" s="4">
        <v>641746</v>
      </c>
      <c r="T107" s="4">
        <f t="shared" si="18"/>
        <v>995221.4</v>
      </c>
      <c r="U107" s="4">
        <f t="shared" si="17"/>
        <v>606842</v>
      </c>
    </row>
    <row r="108" spans="1:21" x14ac:dyDescent="0.2">
      <c r="A108" s="16" t="s">
        <v>180</v>
      </c>
      <c r="B108" s="4">
        <v>12800</v>
      </c>
      <c r="C108" s="4">
        <v>83900</v>
      </c>
      <c r="D108" s="4">
        <v>-71100</v>
      </c>
      <c r="E108" s="4">
        <v>-3316820000</v>
      </c>
      <c r="F108" s="4">
        <f t="shared" si="15"/>
        <v>32727876456</v>
      </c>
      <c r="R108" s="5">
        <v>-7.4000000000000003E-3</v>
      </c>
      <c r="S108" s="4">
        <v>606842</v>
      </c>
      <c r="T108" s="4">
        <f t="shared" si="18"/>
        <v>1119061.5</v>
      </c>
      <c r="U108" s="4">
        <f t="shared" si="17"/>
        <v>632867</v>
      </c>
    </row>
    <row r="109" spans="1:21" x14ac:dyDescent="0.2">
      <c r="A109" s="16" t="s">
        <v>179</v>
      </c>
      <c r="B109" s="4">
        <v>26100</v>
      </c>
      <c r="C109" s="4">
        <v>18800</v>
      </c>
      <c r="D109" s="4">
        <v>7300</v>
      </c>
      <c r="E109" s="4">
        <v>333016456</v>
      </c>
      <c r="F109" s="4">
        <f t="shared" si="15"/>
        <v>36044696456</v>
      </c>
      <c r="R109" s="5">
        <v>6.8499999999999991E-2</v>
      </c>
      <c r="S109" s="4">
        <v>632867</v>
      </c>
      <c r="T109" s="4">
        <f t="shared" si="18"/>
        <v>1134786.6000000001</v>
      </c>
      <c r="U109" s="4">
        <f t="shared" si="17"/>
        <v>696677</v>
      </c>
    </row>
    <row r="110" spans="1:21" x14ac:dyDescent="0.2">
      <c r="A110" s="16" t="s">
        <v>178</v>
      </c>
      <c r="B110" s="4">
        <v>62500</v>
      </c>
      <c r="C110" s="4">
        <v>5800</v>
      </c>
      <c r="D110" s="4">
        <v>56700</v>
      </c>
      <c r="E110" s="4">
        <v>2435650000</v>
      </c>
      <c r="F110" s="4">
        <f t="shared" si="15"/>
        <v>35711680000</v>
      </c>
      <c r="R110" s="5">
        <v>3.4300000000000004E-2</v>
      </c>
      <c r="S110" s="4">
        <v>696677</v>
      </c>
      <c r="T110" s="4">
        <f t="shared" si="18"/>
        <v>1257201.3</v>
      </c>
      <c r="U110" s="4">
        <f t="shared" si="17"/>
        <v>769295</v>
      </c>
    </row>
    <row r="111" spans="1:21" x14ac:dyDescent="0.2">
      <c r="A111" s="16" t="s">
        <v>177</v>
      </c>
      <c r="B111" s="4">
        <v>306300</v>
      </c>
      <c r="C111" s="4">
        <v>4300</v>
      </c>
      <c r="D111" s="4">
        <v>302000</v>
      </c>
      <c r="E111" s="4">
        <v>13190060000</v>
      </c>
      <c r="F111" s="4">
        <f t="shared" si="15"/>
        <v>33276030000</v>
      </c>
      <c r="R111" s="5">
        <v>-6.9199999999999998E-2</v>
      </c>
      <c r="S111" s="4">
        <v>1743284</v>
      </c>
      <c r="T111" s="4">
        <f t="shared" si="18"/>
        <v>1221378</v>
      </c>
      <c r="U111" s="4">
        <f t="shared" si="17"/>
        <v>769295</v>
      </c>
    </row>
    <row r="112" spans="1:21" x14ac:dyDescent="0.2">
      <c r="A112" s="16" t="s">
        <v>176</v>
      </c>
      <c r="B112" s="4">
        <v>44800</v>
      </c>
      <c r="C112" s="4">
        <v>94600</v>
      </c>
      <c r="D112" s="4">
        <v>-49800</v>
      </c>
      <c r="E112" s="4">
        <v>-2443330000</v>
      </c>
      <c r="F112" s="4">
        <f t="shared" si="15"/>
        <v>20085970000</v>
      </c>
      <c r="R112" s="5">
        <v>-6.9500000000000006E-2</v>
      </c>
      <c r="S112" s="4">
        <v>855600</v>
      </c>
      <c r="T112" s="4">
        <f t="shared" si="18"/>
        <v>1284671.8999999999</v>
      </c>
      <c r="U112" s="4">
        <f t="shared" si="17"/>
        <v>551074</v>
      </c>
    </row>
    <row r="113" spans="1:21" x14ac:dyDescent="0.2">
      <c r="A113" s="16" t="s">
        <v>175</v>
      </c>
      <c r="B113" s="4">
        <v>127500</v>
      </c>
      <c r="C113" s="4">
        <v>6000</v>
      </c>
      <c r="D113" s="4">
        <v>121500</v>
      </c>
      <c r="E113" s="4">
        <v>5811470000</v>
      </c>
      <c r="F113" s="4">
        <f t="shared" si="15"/>
        <v>22529300000</v>
      </c>
      <c r="R113" s="5">
        <v>3.61E-2</v>
      </c>
      <c r="S113" s="4">
        <v>769295</v>
      </c>
      <c r="T113" s="4">
        <f t="shared" si="18"/>
        <v>1334328.3</v>
      </c>
      <c r="U113" s="4">
        <f t="shared" si="17"/>
        <v>551074</v>
      </c>
    </row>
    <row r="114" spans="1:21" x14ac:dyDescent="0.2">
      <c r="A114" s="16" t="s">
        <v>174</v>
      </c>
      <c r="B114" s="4">
        <v>144700</v>
      </c>
      <c r="C114" s="4">
        <v>17900</v>
      </c>
      <c r="D114" s="4">
        <v>126800</v>
      </c>
      <c r="E114" s="4">
        <v>6016590000</v>
      </c>
      <c r="F114" s="4">
        <f t="shared" si="15"/>
        <v>16717830000</v>
      </c>
      <c r="R114" s="5">
        <v>-6.7099999999999993E-2</v>
      </c>
      <c r="S114" s="4">
        <v>2248344</v>
      </c>
      <c r="T114" s="4">
        <f t="shared" si="18"/>
        <v>1207713.3</v>
      </c>
      <c r="U114" s="4">
        <f t="shared" si="17"/>
        <v>551074</v>
      </c>
    </row>
    <row r="115" spans="1:21" x14ac:dyDescent="0.2">
      <c r="A115" s="16" t="s">
        <v>173</v>
      </c>
      <c r="B115" s="4">
        <v>9100</v>
      </c>
      <c r="C115" s="4">
        <v>57200</v>
      </c>
      <c r="D115" s="4">
        <v>-48100</v>
      </c>
      <c r="E115" s="4">
        <v>-2462280000</v>
      </c>
      <c r="F115" s="4">
        <f t="shared" si="15"/>
        <v>10701240000</v>
      </c>
      <c r="R115" s="5">
        <v>0</v>
      </c>
      <c r="S115" s="4">
        <v>906536</v>
      </c>
      <c r="T115" s="4">
        <f t="shared" si="18"/>
        <v>1251676.8</v>
      </c>
      <c r="U115" s="4">
        <f t="shared" si="17"/>
        <v>551074</v>
      </c>
    </row>
    <row r="116" spans="1:21" x14ac:dyDescent="0.2">
      <c r="A116" s="16" t="s">
        <v>172</v>
      </c>
      <c r="B116" s="4">
        <v>24500</v>
      </c>
      <c r="C116" s="4">
        <v>31100</v>
      </c>
      <c r="D116" s="4">
        <v>-6600</v>
      </c>
      <c r="E116" s="4">
        <v>-323190000</v>
      </c>
      <c r="F116" s="4">
        <f t="shared" si="15"/>
        <v>13163520000</v>
      </c>
      <c r="R116" s="5">
        <v>2.3300000000000001E-2</v>
      </c>
      <c r="S116" s="4">
        <v>941695</v>
      </c>
      <c r="T116" s="4">
        <f t="shared" ref="T116:T121" si="19">AVERAGE(S117:S126)</f>
        <v>1289258.8999999999</v>
      </c>
      <c r="U116" s="4">
        <f t="shared" si="17"/>
        <v>551074</v>
      </c>
    </row>
    <row r="117" spans="1:21" x14ac:dyDescent="0.2">
      <c r="A117" s="16" t="s">
        <v>171</v>
      </c>
      <c r="B117" s="4">
        <v>17000</v>
      </c>
      <c r="C117" s="4">
        <v>88300</v>
      </c>
      <c r="D117" s="4">
        <v>-71300</v>
      </c>
      <c r="E117" s="4">
        <v>-3523670000</v>
      </c>
      <c r="F117" s="4">
        <f t="shared" si="15"/>
        <v>13486710000</v>
      </c>
      <c r="R117" s="5">
        <v>-1.09E-2</v>
      </c>
      <c r="S117" s="4">
        <v>551074</v>
      </c>
      <c r="T117" s="4">
        <f t="shared" si="19"/>
        <v>1364098.2</v>
      </c>
      <c r="U117" s="4">
        <f t="shared" si="17"/>
        <v>790118</v>
      </c>
    </row>
    <row r="118" spans="1:21" x14ac:dyDescent="0.2">
      <c r="A118" s="16" t="s">
        <v>170</v>
      </c>
      <c r="B118" s="4">
        <v>26600</v>
      </c>
      <c r="C118" s="4">
        <v>34600</v>
      </c>
      <c r="D118" s="4">
        <v>-8000</v>
      </c>
      <c r="E118" s="4">
        <v>-418960000</v>
      </c>
      <c r="F118" s="4">
        <f t="shared" si="15"/>
        <v>17010380000</v>
      </c>
      <c r="R118" s="5">
        <v>3.9599999999999996E-2</v>
      </c>
      <c r="S118" s="4">
        <v>1845243</v>
      </c>
      <c r="T118" s="4">
        <f t="shared" si="19"/>
        <v>1259201.3999999999</v>
      </c>
      <c r="U118" s="4">
        <f t="shared" si="17"/>
        <v>790118</v>
      </c>
    </row>
    <row r="119" spans="1:21" x14ac:dyDescent="0.2">
      <c r="A119" s="16" t="s">
        <v>169</v>
      </c>
      <c r="B119" s="4">
        <v>30400</v>
      </c>
      <c r="C119" s="4">
        <v>37900</v>
      </c>
      <c r="D119" s="4">
        <v>-7500</v>
      </c>
      <c r="E119" s="4">
        <v>-368090000</v>
      </c>
      <c r="F119" s="4">
        <f t="shared" si="15"/>
        <v>17429340000</v>
      </c>
      <c r="R119" s="5">
        <v>-2.53E-2</v>
      </c>
      <c r="S119" s="4">
        <v>790118</v>
      </c>
      <c r="T119" s="4">
        <f t="shared" si="19"/>
        <v>1393511.3</v>
      </c>
      <c r="U119" s="4">
        <f t="shared" si="17"/>
        <v>982194</v>
      </c>
    </row>
    <row r="120" spans="1:21" x14ac:dyDescent="0.2">
      <c r="A120" s="16" t="s">
        <v>168</v>
      </c>
      <c r="B120" s="4">
        <v>96900</v>
      </c>
      <c r="C120" s="4">
        <v>21500</v>
      </c>
      <c r="D120" s="4">
        <v>75400</v>
      </c>
      <c r="E120" s="4">
        <v>3728740000</v>
      </c>
      <c r="F120" s="4">
        <f t="shared" si="15"/>
        <v>17797430000</v>
      </c>
      <c r="R120" s="5">
        <v>0</v>
      </c>
      <c r="S120" s="4">
        <v>1920824</v>
      </c>
      <c r="T120" s="4">
        <f t="shared" si="19"/>
        <v>1257542.7</v>
      </c>
      <c r="U120" s="4">
        <f t="shared" si="17"/>
        <v>982194</v>
      </c>
    </row>
    <row r="121" spans="1:21" x14ac:dyDescent="0.2">
      <c r="A121" s="16" t="s">
        <v>167</v>
      </c>
      <c r="B121" s="4">
        <v>35300</v>
      </c>
      <c r="C121" s="4">
        <v>700</v>
      </c>
      <c r="D121" s="4">
        <v>34600</v>
      </c>
      <c r="E121" s="4">
        <v>1825450000</v>
      </c>
      <c r="F121" s="4">
        <f t="shared" si="15"/>
        <v>14068690000</v>
      </c>
      <c r="R121" s="5">
        <v>-6.88E-2</v>
      </c>
      <c r="S121" s="4">
        <v>1385051</v>
      </c>
      <c r="T121" s="4">
        <f t="shared" si="19"/>
        <v>1234501.8999999999</v>
      </c>
      <c r="U121" s="4">
        <f t="shared" si="17"/>
        <v>982194</v>
      </c>
    </row>
    <row r="122" spans="1:21" x14ac:dyDescent="0.2">
      <c r="A122" s="16" t="s">
        <v>166</v>
      </c>
      <c r="B122" s="4">
        <v>87000</v>
      </c>
      <c r="C122" s="4">
        <v>146500</v>
      </c>
      <c r="D122" s="4">
        <v>-59500</v>
      </c>
      <c r="E122" s="4">
        <v>-3258220000</v>
      </c>
      <c r="F122" s="4">
        <f t="shared" si="15"/>
        <v>12243240000</v>
      </c>
      <c r="R122" s="5">
        <v>-1.8500000000000003E-2</v>
      </c>
      <c r="S122" s="4">
        <v>1488539</v>
      </c>
      <c r="T122" s="4">
        <f>AVERAGE(S123:S132)</f>
        <v>1123285.1000000001</v>
      </c>
      <c r="U122" s="4">
        <f t="shared" si="17"/>
        <v>982194</v>
      </c>
    </row>
    <row r="123" spans="1:21" x14ac:dyDescent="0.2">
      <c r="A123" s="16" t="s">
        <v>165</v>
      </c>
      <c r="B123" s="4">
        <v>34000</v>
      </c>
      <c r="C123" s="4">
        <v>2800</v>
      </c>
      <c r="D123" s="4">
        <v>31200</v>
      </c>
      <c r="E123" s="4">
        <v>1659750000</v>
      </c>
      <c r="F123" s="4">
        <f t="shared" si="15"/>
        <v>15501460000</v>
      </c>
      <c r="R123" s="5">
        <v>2.2799999999999997E-2</v>
      </c>
      <c r="S123" s="4">
        <v>1265859</v>
      </c>
      <c r="U123" s="4">
        <f t="shared" si="17"/>
        <v>796275</v>
      </c>
    </row>
    <row r="124" spans="1:21" x14ac:dyDescent="0.2">
      <c r="A124" s="16" t="s">
        <v>164</v>
      </c>
      <c r="B124" s="4">
        <v>29100</v>
      </c>
      <c r="C124" s="4">
        <v>5700</v>
      </c>
      <c r="D124" s="4">
        <v>23400</v>
      </c>
      <c r="E124" s="4">
        <v>1249100000</v>
      </c>
      <c r="F124" s="4">
        <f t="shared" si="15"/>
        <v>13841710000</v>
      </c>
      <c r="R124" s="5">
        <v>5.7999999999999996E-3</v>
      </c>
      <c r="S124" s="4">
        <v>982194</v>
      </c>
      <c r="U124" s="4">
        <f t="shared" ref="U124:U126" si="20">MIN(S125:S129)</f>
        <v>796275</v>
      </c>
    </row>
    <row r="125" spans="1:21" x14ac:dyDescent="0.2">
      <c r="A125" s="16" t="s">
        <v>163</v>
      </c>
      <c r="B125" s="4">
        <v>33300</v>
      </c>
      <c r="C125" s="4">
        <v>3700</v>
      </c>
      <c r="D125" s="4">
        <v>29600</v>
      </c>
      <c r="E125" s="4">
        <v>1547460000</v>
      </c>
      <c r="F125" s="4">
        <f t="shared" si="15"/>
        <v>12592610000</v>
      </c>
      <c r="R125" s="5">
        <v>3.3500000000000002E-2</v>
      </c>
      <c r="S125" s="4">
        <v>1346171</v>
      </c>
      <c r="U125" s="4">
        <f t="shared" si="20"/>
        <v>561138</v>
      </c>
    </row>
    <row r="126" spans="1:21" x14ac:dyDescent="0.2">
      <c r="A126" s="16" t="s">
        <v>162</v>
      </c>
      <c r="B126" s="4">
        <v>91300</v>
      </c>
      <c r="C126" s="4">
        <v>18100</v>
      </c>
      <c r="D126" s="4">
        <v>73200</v>
      </c>
      <c r="E126" s="4">
        <v>3797030000</v>
      </c>
      <c r="F126" s="4">
        <f t="shared" si="15"/>
        <v>11045150000</v>
      </c>
      <c r="R126" s="5">
        <v>-3.9000000000000003E-3</v>
      </c>
      <c r="S126" s="4">
        <v>1317516</v>
      </c>
      <c r="U126" s="4">
        <f t="shared" si="20"/>
        <v>561138</v>
      </c>
    </row>
    <row r="127" spans="1:21" x14ac:dyDescent="0.2">
      <c r="A127" s="16" t="s">
        <v>161</v>
      </c>
      <c r="B127" s="4">
        <v>22100</v>
      </c>
      <c r="C127" s="4">
        <v>20500</v>
      </c>
      <c r="D127" s="4">
        <v>1600</v>
      </c>
      <c r="E127" s="4">
        <v>94440000</v>
      </c>
      <c r="F127" s="4">
        <f t="shared" si="15"/>
        <v>7248120000</v>
      </c>
      <c r="R127" s="5">
        <v>0</v>
      </c>
      <c r="S127" s="4">
        <v>1299467</v>
      </c>
      <c r="U127" s="4">
        <f>MIN(S128:S132)</f>
        <v>376371</v>
      </c>
    </row>
    <row r="128" spans="1:21" x14ac:dyDescent="0.2">
      <c r="A128" s="16" t="s">
        <v>160</v>
      </c>
      <c r="B128" s="4">
        <v>19000</v>
      </c>
      <c r="C128" s="4">
        <v>51300</v>
      </c>
      <c r="D128" s="4">
        <v>-32300</v>
      </c>
      <c r="E128" s="4">
        <v>-1611990000</v>
      </c>
      <c r="F128" s="4">
        <f t="shared" si="15"/>
        <v>7153680000</v>
      </c>
      <c r="R128" s="5">
        <v>1.6E-2</v>
      </c>
      <c r="S128" s="4">
        <v>796275</v>
      </c>
    </row>
    <row r="129" spans="1:22" x14ac:dyDescent="0.2">
      <c r="A129" s="16" t="s">
        <v>159</v>
      </c>
      <c r="B129" s="4">
        <v>15900</v>
      </c>
      <c r="C129" s="4">
        <v>33800</v>
      </c>
      <c r="D129" s="4">
        <v>-17900</v>
      </c>
      <c r="E129" s="4">
        <v>-895870000</v>
      </c>
      <c r="F129" s="4">
        <f t="shared" si="15"/>
        <v>8765670000</v>
      </c>
      <c r="R129" s="5">
        <v>5.91E-2</v>
      </c>
      <c r="S129" s="4">
        <v>2133217</v>
      </c>
    </row>
    <row r="130" spans="1:22" x14ac:dyDescent="0.2">
      <c r="A130" s="16" t="s">
        <v>158</v>
      </c>
      <c r="B130" s="4">
        <v>30100</v>
      </c>
      <c r="C130" s="4">
        <v>900</v>
      </c>
      <c r="D130" s="4">
        <v>29200</v>
      </c>
      <c r="E130" s="4">
        <v>1376170000</v>
      </c>
      <c r="F130" s="4">
        <f t="shared" si="15"/>
        <v>9661540000</v>
      </c>
      <c r="R130" s="5">
        <v>3.39E-2</v>
      </c>
      <c r="S130" s="4">
        <v>561138</v>
      </c>
    </row>
    <row r="131" spans="1:22" x14ac:dyDescent="0.2">
      <c r="A131" s="16" t="s">
        <v>157</v>
      </c>
      <c r="B131" s="4">
        <v>235900</v>
      </c>
      <c r="C131" s="4">
        <v>41400</v>
      </c>
      <c r="D131" s="4">
        <v>194500</v>
      </c>
      <c r="E131" s="4">
        <v>8941210000</v>
      </c>
      <c r="F131" s="4">
        <f>E131+F132</f>
        <v>8285370000</v>
      </c>
      <c r="R131" s="5">
        <v>-2.6499999999999999E-2</v>
      </c>
      <c r="S131" s="4">
        <v>1154643</v>
      </c>
    </row>
    <row r="132" spans="1:22" x14ac:dyDescent="0.2">
      <c r="A132" s="16" t="s">
        <v>156</v>
      </c>
      <c r="B132" s="4">
        <v>23900</v>
      </c>
      <c r="C132" s="4">
        <v>37700</v>
      </c>
      <c r="D132" s="4">
        <v>-13800</v>
      </c>
      <c r="E132" s="4">
        <v>-655840000</v>
      </c>
      <c r="F132" s="4">
        <f>E132</f>
        <v>-655840000</v>
      </c>
      <c r="R132" s="5">
        <v>1.5100000000000001E-2</v>
      </c>
      <c r="S132" s="4">
        <v>376371</v>
      </c>
    </row>
    <row r="133" spans="1:22" x14ac:dyDescent="0.2">
      <c r="A133" s="2"/>
      <c r="B133" s="4"/>
      <c r="C133" s="4"/>
      <c r="D133" s="4"/>
      <c r="E133" s="4"/>
      <c r="F133" s="4">
        <f>E133</f>
        <v>0</v>
      </c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6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6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6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6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6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5"/>
    </row>
    <row r="150" spans="1:22" x14ac:dyDescent="0.2">
      <c r="A150" s="6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5"/>
    </row>
    <row r="151" spans="1:22" x14ac:dyDescent="0.2">
      <c r="A151" s="6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5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5"/>
    </row>
    <row r="153" spans="1:22" x14ac:dyDescent="0.2">
      <c r="A153" s="2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5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5"/>
    </row>
    <row r="155" spans="1:22" x14ac:dyDescent="0.2">
      <c r="A155" s="6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5"/>
    </row>
    <row r="156" spans="1:22" x14ac:dyDescent="0.2">
      <c r="A156" s="6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5"/>
    </row>
    <row r="157" spans="1:22" x14ac:dyDescent="0.2">
      <c r="A157" s="6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5"/>
    </row>
    <row r="158" spans="1:22" x14ac:dyDescent="0.2">
      <c r="A158" s="6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5"/>
    </row>
    <row r="159" spans="1:22" x14ac:dyDescent="0.2">
      <c r="A159" s="6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5"/>
    </row>
    <row r="160" spans="1:22" x14ac:dyDescent="0.2">
      <c r="A160" s="6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5"/>
    </row>
    <row r="161" spans="1:22" x14ac:dyDescent="0.2">
      <c r="A161" s="6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5"/>
    </row>
    <row r="162" spans="1:22" x14ac:dyDescent="0.2">
      <c r="A162" s="6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5"/>
      <c r="U162" s="5"/>
      <c r="V162" s="5"/>
    </row>
    <row r="163" spans="1:22" x14ac:dyDescent="0.2">
      <c r="A163" s="6"/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5"/>
      <c r="U163" s="5"/>
      <c r="V163" s="5"/>
    </row>
    <row r="164" spans="1:22" x14ac:dyDescent="0.2">
      <c r="A164" s="6"/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5"/>
      <c r="U164" s="5"/>
      <c r="V164" s="5"/>
    </row>
    <row r="165" spans="1:22" x14ac:dyDescent="0.2">
      <c r="A165" s="6"/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5"/>
      <c r="U165" s="5"/>
      <c r="V165" s="5"/>
    </row>
    <row r="166" spans="1:22" x14ac:dyDescent="0.2">
      <c r="A166" s="6"/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5"/>
      <c r="U166" s="5"/>
      <c r="V166" s="5"/>
    </row>
    <row r="167" spans="1:22" x14ac:dyDescent="0.2">
      <c r="A167" s="6"/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5"/>
      <c r="U167" s="5"/>
      <c r="V167" s="5"/>
    </row>
    <row r="168" spans="1:22" x14ac:dyDescent="0.2">
      <c r="A168" s="2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5"/>
    </row>
    <row r="169" spans="1:22" x14ac:dyDescent="0.2">
      <c r="A169" s="2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5"/>
    </row>
    <row r="170" spans="1:22" x14ac:dyDescent="0.2">
      <c r="A170" s="2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5"/>
    </row>
    <row r="171" spans="1:22" x14ac:dyDescent="0.2">
      <c r="A171" s="2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5"/>
    </row>
    <row r="172" spans="1:22" x14ac:dyDescent="0.2">
      <c r="A172" s="2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5"/>
    </row>
    <row r="173" spans="1:22" x14ac:dyDescent="0.2">
      <c r="A173" s="2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5"/>
    </row>
    <row r="174" spans="1:22" x14ac:dyDescent="0.2">
      <c r="A174" s="2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5"/>
    </row>
    <row r="175" spans="1:22" x14ac:dyDescent="0.2">
      <c r="A175" s="2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5"/>
    </row>
    <row r="176" spans="1:22" x14ac:dyDescent="0.2">
      <c r="A176" s="2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5"/>
    </row>
    <row r="177" spans="1:22" x14ac:dyDescent="0.2">
      <c r="A177" s="2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5"/>
      <c r="U177" s="5"/>
      <c r="V177" s="5"/>
    </row>
    <row r="178" spans="1:22" x14ac:dyDescent="0.2">
      <c r="A178" s="2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5"/>
      <c r="U178" s="5"/>
      <c r="V178" s="5"/>
    </row>
    <row r="179" spans="1:22" x14ac:dyDescent="0.2">
      <c r="A179" s="2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5"/>
      <c r="U179" s="5"/>
      <c r="V179" s="5"/>
    </row>
    <row r="180" spans="1:22" x14ac:dyDescent="0.2">
      <c r="A180" s="2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5"/>
      <c r="U180" s="5"/>
      <c r="V180" s="5"/>
    </row>
    <row r="181" spans="1:22" x14ac:dyDescent="0.2">
      <c r="A181" s="2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5"/>
      <c r="U181" s="5"/>
      <c r="V181" s="5"/>
    </row>
    <row r="182" spans="1:22" x14ac:dyDescent="0.2">
      <c r="A182" s="2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5"/>
      <c r="U182" s="5"/>
      <c r="V182" s="5"/>
    </row>
    <row r="183" spans="1:22" x14ac:dyDescent="0.2">
      <c r="A183" s="2"/>
      <c r="B183" s="4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5"/>
      <c r="U183" s="5"/>
      <c r="V183" s="5"/>
    </row>
    <row r="184" spans="1:22" x14ac:dyDescent="0.2">
      <c r="A184" s="2"/>
      <c r="B184" s="4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5"/>
      <c r="U184" s="5"/>
      <c r="V184" s="5"/>
    </row>
    <row r="185" spans="1:22" x14ac:dyDescent="0.2">
      <c r="A185" s="2"/>
      <c r="B185" s="4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5"/>
      <c r="U185" s="5"/>
      <c r="V185" s="8"/>
    </row>
    <row r="186" spans="1:22" x14ac:dyDescent="0.2">
      <c r="A186" s="2"/>
      <c r="B186" s="4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5"/>
      <c r="U186" s="5"/>
      <c r="V186" s="8"/>
    </row>
    <row r="187" spans="1:22" x14ac:dyDescent="0.2">
      <c r="A187" s="2"/>
      <c r="B187" s="4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5"/>
      <c r="U187" s="5"/>
      <c r="V187" s="8"/>
    </row>
    <row r="188" spans="1:22" x14ac:dyDescent="0.2">
      <c r="A188" s="6"/>
      <c r="B188" s="4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5"/>
      <c r="U188" s="5"/>
      <c r="V188" s="8"/>
    </row>
    <row r="189" spans="1:22" x14ac:dyDescent="0.2">
      <c r="A189" s="6"/>
      <c r="B189" s="4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5"/>
      <c r="U189" s="5"/>
      <c r="V189" s="8"/>
    </row>
    <row r="190" spans="1:22" x14ac:dyDescent="0.2">
      <c r="A190" s="6"/>
      <c r="B190" s="4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5"/>
      <c r="U190" s="5"/>
      <c r="V190" s="8"/>
    </row>
    <row r="191" spans="1:22" x14ac:dyDescent="0.2">
      <c r="A191" s="6"/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5"/>
      <c r="U191" s="5"/>
      <c r="V191" s="8"/>
    </row>
    <row r="192" spans="1:22" x14ac:dyDescent="0.2">
      <c r="A192" s="6"/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5"/>
      <c r="U192" s="5"/>
      <c r="V192" s="8"/>
    </row>
    <row r="193" spans="1:22" x14ac:dyDescent="0.2">
      <c r="A193" s="2"/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5"/>
      <c r="U193" s="5"/>
      <c r="V193" s="8"/>
    </row>
    <row r="194" spans="1:22" x14ac:dyDescent="0.2">
      <c r="A194" s="2"/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5"/>
      <c r="U194" s="5"/>
      <c r="V194" s="8"/>
    </row>
    <row r="195" spans="1:22" x14ac:dyDescent="0.2">
      <c r="A195" s="2"/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5"/>
      <c r="U195" s="5"/>
      <c r="V195" s="8"/>
    </row>
    <row r="196" spans="1:22" x14ac:dyDescent="0.2">
      <c r="A196" s="2"/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5"/>
      <c r="U196" s="5"/>
      <c r="V196" s="8"/>
    </row>
    <row r="197" spans="1:22" x14ac:dyDescent="0.2">
      <c r="A197" s="2"/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5"/>
      <c r="U197" s="5"/>
      <c r="V197" s="8"/>
    </row>
    <row r="223" spans="1:3" x14ac:dyDescent="0.2">
      <c r="A223" t="e" cm="1">
        <f t="array" aca="1" ref="A223" ca="1">INDIRECT("'" &amp; E1 &amp; "'!$A$2:$A$66")</f>
        <v>#REF!</v>
      </c>
      <c r="B223" t="e" cm="1">
        <f t="array" aca="1" ref="B223" ca="1">INDIRECT("'" &amp; E1 &amp; "'!$B$2:$B$66")</f>
        <v>#REF!</v>
      </c>
      <c r="C223" t="e" cm="1">
        <f t="array" aca="1" ref="C223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ADC2C5-AD85-3243-A57D-FFB6D7B9B02F}">
  <sheetPr codeName="Sheet39"/>
  <dimension ref="A1:V223"/>
  <sheetViews>
    <sheetView topLeftCell="E1" workbookViewId="0">
      <pane ySplit="2" topLeftCell="A3" activePane="bottomLeft" state="frozen"/>
      <selection activeCell="F17" sqref="F17"/>
      <selection pane="bottomLeft" activeCell="F17" sqref="F17"/>
    </sheetView>
  </sheetViews>
  <sheetFormatPr baseColWidth="10" defaultRowHeight="16" x14ac:dyDescent="0.2"/>
  <cols>
    <col min="1" max="1" width="21.1640625" customWidth="1"/>
    <col min="2" max="2" width="15.83203125" customWidth="1"/>
    <col min="3" max="3" width="14" customWidth="1"/>
    <col min="4" max="4" width="14.33203125" customWidth="1"/>
    <col min="5" max="5" width="18.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6.8320312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252</v>
      </c>
      <c r="U2" s="1" t="s">
        <v>253</v>
      </c>
      <c r="V2" s="1" t="s">
        <v>236</v>
      </c>
    </row>
    <row r="3" spans="1:22" x14ac:dyDescent="0.2">
      <c r="A3" s="16" t="s">
        <v>357</v>
      </c>
      <c r="B3" s="4">
        <v>274100</v>
      </c>
      <c r="C3" s="4">
        <v>5800</v>
      </c>
      <c r="D3" s="4">
        <v>268300</v>
      </c>
      <c r="E3" s="4">
        <v>10737440000</v>
      </c>
      <c r="F3" s="4">
        <f t="shared" ref="F3:F11" si="0">E3+F4</f>
        <v>35840827582</v>
      </c>
      <c r="G3" s="4">
        <v>0</v>
      </c>
      <c r="H3" s="4">
        <v>0</v>
      </c>
      <c r="I3" s="4">
        <v>0</v>
      </c>
      <c r="J3" s="4">
        <v>799000000</v>
      </c>
      <c r="K3">
        <f t="shared" ref="K3:K11" si="1">K4+J3</f>
        <v>109300000</v>
      </c>
      <c r="L3" s="4">
        <v>430</v>
      </c>
      <c r="M3" s="4">
        <v>445</v>
      </c>
      <c r="N3" s="4">
        <v>37</v>
      </c>
      <c r="O3" s="4">
        <v>39</v>
      </c>
      <c r="P3" s="4">
        <v>375100</v>
      </c>
      <c r="Q3" s="4">
        <v>412500</v>
      </c>
      <c r="R3" s="5">
        <v>-1.1999999999999999E-3</v>
      </c>
      <c r="S3" s="4">
        <v>869100</v>
      </c>
      <c r="T3" s="4">
        <f t="shared" ref="T3:T38" si="2">AVERAGE(S4:S13)</f>
        <v>1135580</v>
      </c>
      <c r="U3" s="4">
        <f t="shared" ref="U3:U11" si="3">MIN(S4:S8)</f>
        <v>874000</v>
      </c>
      <c r="V3" s="5">
        <v>3.3399999999999999E-2</v>
      </c>
    </row>
    <row r="4" spans="1:22" x14ac:dyDescent="0.2">
      <c r="A4" s="16" t="s">
        <v>356</v>
      </c>
      <c r="B4" s="4">
        <v>142200</v>
      </c>
      <c r="C4" s="4">
        <v>48100</v>
      </c>
      <c r="D4" s="4">
        <v>94100</v>
      </c>
      <c r="E4" s="4">
        <v>3853720000</v>
      </c>
      <c r="F4" s="4">
        <f t="shared" si="0"/>
        <v>25103387582</v>
      </c>
      <c r="G4" s="4">
        <v>0</v>
      </c>
      <c r="H4" s="4">
        <v>0</v>
      </c>
      <c r="I4" s="4">
        <v>0</v>
      </c>
      <c r="J4" s="4">
        <v>-129050000</v>
      </c>
      <c r="K4">
        <f t="shared" si="1"/>
        <v>-689700000</v>
      </c>
      <c r="L4" s="4">
        <v>342</v>
      </c>
      <c r="M4" s="4">
        <v>802</v>
      </c>
      <c r="N4" s="4">
        <v>36</v>
      </c>
      <c r="O4" s="4">
        <v>104</v>
      </c>
      <c r="P4" s="4">
        <v>374400</v>
      </c>
      <c r="Q4" s="4">
        <v>919000</v>
      </c>
      <c r="R4" s="5">
        <v>-7.4499999999999997E-2</v>
      </c>
      <c r="S4" s="4">
        <v>1924600</v>
      </c>
      <c r="T4" s="4">
        <f t="shared" si="2"/>
        <v>1086670</v>
      </c>
      <c r="U4" s="4">
        <f t="shared" si="3"/>
        <v>867200</v>
      </c>
      <c r="V4" s="5">
        <v>6.7299999999999999E-2</v>
      </c>
    </row>
    <row r="5" spans="1:22" x14ac:dyDescent="0.2">
      <c r="A5" s="16" t="s">
        <v>355</v>
      </c>
      <c r="B5" s="4">
        <v>8600</v>
      </c>
      <c r="C5" s="4">
        <v>11400</v>
      </c>
      <c r="D5" s="4">
        <v>-2800</v>
      </c>
      <c r="E5" s="4">
        <v>-119780000</v>
      </c>
      <c r="F5" s="4">
        <f t="shared" si="0"/>
        <v>21249667582</v>
      </c>
      <c r="G5" s="4">
        <v>0</v>
      </c>
      <c r="H5" s="4">
        <v>0</v>
      </c>
      <c r="I5" s="4">
        <v>0</v>
      </c>
      <c r="J5" s="4">
        <v>-129050000</v>
      </c>
      <c r="K5">
        <f t="shared" si="1"/>
        <v>-560650000</v>
      </c>
      <c r="L5" s="4">
        <v>384</v>
      </c>
      <c r="M5" s="4">
        <v>469</v>
      </c>
      <c r="N5" s="4">
        <v>50</v>
      </c>
      <c r="O5" s="4">
        <v>68</v>
      </c>
      <c r="P5" s="4">
        <v>446700</v>
      </c>
      <c r="Q5" s="4">
        <v>581600</v>
      </c>
      <c r="R5" s="5">
        <v>-3.4999999999999996E-3</v>
      </c>
      <c r="S5" s="4">
        <v>1030500</v>
      </c>
      <c r="T5" s="4">
        <f t="shared" si="2"/>
        <v>1081570</v>
      </c>
      <c r="U5" s="4">
        <f t="shared" si="3"/>
        <v>686700</v>
      </c>
      <c r="V5" s="5">
        <v>2.4300000000000002E-2</v>
      </c>
    </row>
    <row r="6" spans="1:22" x14ac:dyDescent="0.2">
      <c r="A6" s="16" t="s">
        <v>354</v>
      </c>
      <c r="B6" s="4">
        <v>1800</v>
      </c>
      <c r="C6" s="4">
        <v>57900</v>
      </c>
      <c r="D6" s="4">
        <v>-56100</v>
      </c>
      <c r="E6" s="4">
        <v>-2421260000</v>
      </c>
      <c r="F6" s="4">
        <f t="shared" si="0"/>
        <v>21369447582</v>
      </c>
      <c r="K6">
        <f t="shared" si="1"/>
        <v>-431600000</v>
      </c>
      <c r="L6" s="4">
        <v>235</v>
      </c>
      <c r="M6" s="4">
        <v>526</v>
      </c>
      <c r="N6" s="4">
        <v>36</v>
      </c>
      <c r="O6" s="4">
        <v>60</v>
      </c>
      <c r="P6" s="4">
        <v>272300</v>
      </c>
      <c r="Q6" s="4">
        <v>601500</v>
      </c>
      <c r="R6" s="5">
        <v>-3.04E-2</v>
      </c>
      <c r="S6" s="4">
        <v>874000</v>
      </c>
      <c r="T6" s="4">
        <f t="shared" si="2"/>
        <v>1059410</v>
      </c>
      <c r="U6" s="4">
        <f t="shared" si="3"/>
        <v>686700</v>
      </c>
      <c r="V6" s="5">
        <v>3.1899999999999998E-2</v>
      </c>
    </row>
    <row r="7" spans="1:22" x14ac:dyDescent="0.2">
      <c r="A7" s="16" t="s">
        <v>353</v>
      </c>
      <c r="B7" s="4">
        <v>113900</v>
      </c>
      <c r="C7" s="4">
        <v>40400</v>
      </c>
      <c r="D7" s="4">
        <v>73500</v>
      </c>
      <c r="E7" s="4">
        <v>3100730000</v>
      </c>
      <c r="F7" s="4">
        <f t="shared" si="0"/>
        <v>23790707582</v>
      </c>
      <c r="K7">
        <f t="shared" si="1"/>
        <v>-431600000</v>
      </c>
      <c r="L7" s="4">
        <v>780</v>
      </c>
      <c r="M7" s="4">
        <v>438</v>
      </c>
      <c r="N7" s="4">
        <v>86</v>
      </c>
      <c r="O7" s="4">
        <v>51</v>
      </c>
      <c r="P7" s="4">
        <v>866000</v>
      </c>
      <c r="Q7" s="4">
        <v>427700</v>
      </c>
      <c r="R7" s="5">
        <v>3.5400000000000001E-2</v>
      </c>
      <c r="S7" s="4">
        <v>1304700</v>
      </c>
      <c r="T7" s="4">
        <f t="shared" si="2"/>
        <v>1051050</v>
      </c>
      <c r="U7" s="4">
        <f t="shared" si="3"/>
        <v>686700</v>
      </c>
      <c r="V7" s="5">
        <v>4.87E-2</v>
      </c>
    </row>
    <row r="8" spans="1:22" x14ac:dyDescent="0.2">
      <c r="A8" s="16" t="s">
        <v>352</v>
      </c>
      <c r="B8" s="4">
        <v>23700</v>
      </c>
      <c r="C8" s="4">
        <v>156900</v>
      </c>
      <c r="D8" s="4">
        <v>-133200</v>
      </c>
      <c r="E8" s="4">
        <v>-5627220000</v>
      </c>
      <c r="F8" s="4">
        <f t="shared" si="0"/>
        <v>20689977582</v>
      </c>
      <c r="K8">
        <f t="shared" si="1"/>
        <v>-431600000</v>
      </c>
      <c r="L8" s="4">
        <v>321</v>
      </c>
      <c r="M8" s="4">
        <v>542</v>
      </c>
      <c r="N8" s="4">
        <v>45</v>
      </c>
      <c r="O8" s="4">
        <v>60</v>
      </c>
      <c r="P8" s="4">
        <v>376200</v>
      </c>
      <c r="Q8" s="4">
        <v>554100</v>
      </c>
      <c r="R8" s="5">
        <v>-3.4999999999999996E-3</v>
      </c>
      <c r="S8" s="4">
        <v>986900</v>
      </c>
      <c r="T8" s="4">
        <f t="shared" si="2"/>
        <v>1192870</v>
      </c>
      <c r="U8" s="4">
        <f t="shared" si="3"/>
        <v>686700</v>
      </c>
      <c r="V8" s="5">
        <v>2.4500000000000001E-2</v>
      </c>
    </row>
    <row r="9" spans="1:22" x14ac:dyDescent="0.2">
      <c r="A9" s="16" t="s">
        <v>351</v>
      </c>
      <c r="B9" s="4">
        <v>6900</v>
      </c>
      <c r="C9" s="4">
        <v>189200</v>
      </c>
      <c r="D9" s="4">
        <v>-182300</v>
      </c>
      <c r="E9" s="4">
        <v>-7805150000</v>
      </c>
      <c r="F9" s="4">
        <f t="shared" si="0"/>
        <v>26317197582</v>
      </c>
      <c r="K9">
        <f t="shared" si="1"/>
        <v>-431600000</v>
      </c>
      <c r="L9" s="4">
        <v>316</v>
      </c>
      <c r="M9" s="4">
        <v>402</v>
      </c>
      <c r="N9" s="4">
        <v>32</v>
      </c>
      <c r="O9" s="4">
        <v>54</v>
      </c>
      <c r="P9" s="4">
        <v>307900</v>
      </c>
      <c r="Q9" s="4">
        <v>478200</v>
      </c>
      <c r="R9" s="5">
        <v>-9.300000000000001E-3</v>
      </c>
      <c r="S9" s="4">
        <v>867200</v>
      </c>
      <c r="T9" s="4">
        <f t="shared" si="2"/>
        <v>1301290</v>
      </c>
      <c r="U9" s="4">
        <f t="shared" si="3"/>
        <v>686700</v>
      </c>
      <c r="V9" s="5">
        <v>2.53E-2</v>
      </c>
    </row>
    <row r="10" spans="1:22" x14ac:dyDescent="0.2">
      <c r="A10" s="16" t="s">
        <v>350</v>
      </c>
      <c r="B10" s="4">
        <v>17900</v>
      </c>
      <c r="C10" s="4">
        <v>45200</v>
      </c>
      <c r="D10" s="4">
        <v>-27300</v>
      </c>
      <c r="E10" s="4">
        <v>-1167099450</v>
      </c>
      <c r="F10" s="4">
        <f t="shared" si="0"/>
        <v>34122347582</v>
      </c>
      <c r="K10">
        <f t="shared" si="1"/>
        <v>-431600000</v>
      </c>
      <c r="L10" s="4">
        <v>280</v>
      </c>
      <c r="M10" s="4">
        <v>431</v>
      </c>
      <c r="N10" s="4">
        <v>23</v>
      </c>
      <c r="O10" s="4">
        <v>33</v>
      </c>
      <c r="P10" s="4">
        <v>225300</v>
      </c>
      <c r="Q10" s="4">
        <v>417400</v>
      </c>
      <c r="R10" s="5">
        <v>-9.300000000000001E-3</v>
      </c>
      <c r="S10" s="4">
        <v>686700</v>
      </c>
      <c r="T10" s="4">
        <f t="shared" si="2"/>
        <v>1455600</v>
      </c>
      <c r="U10" s="4">
        <f t="shared" si="3"/>
        <v>903400</v>
      </c>
      <c r="V10" s="5">
        <v>2.64E-2</v>
      </c>
    </row>
    <row r="11" spans="1:22" x14ac:dyDescent="0.2">
      <c r="A11" s="16" t="s">
        <v>349</v>
      </c>
      <c r="B11" s="4">
        <v>24800</v>
      </c>
      <c r="C11" s="4">
        <v>49900</v>
      </c>
      <c r="D11" s="4">
        <v>-25100</v>
      </c>
      <c r="E11" s="4">
        <v>-1080570000</v>
      </c>
      <c r="F11" s="4">
        <f t="shared" si="0"/>
        <v>35289447032</v>
      </c>
      <c r="K11">
        <f t="shared" si="1"/>
        <v>-431600000</v>
      </c>
      <c r="L11" s="4">
        <v>424</v>
      </c>
      <c r="M11" s="4">
        <v>407</v>
      </c>
      <c r="N11" s="4">
        <v>45</v>
      </c>
      <c r="O11" s="4">
        <v>44</v>
      </c>
      <c r="P11" s="4">
        <v>415300</v>
      </c>
      <c r="Q11" s="4">
        <v>419200</v>
      </c>
      <c r="R11" s="5">
        <v>2.6099999999999998E-2</v>
      </c>
      <c r="S11" s="4">
        <v>913800</v>
      </c>
      <c r="T11" s="4">
        <f t="shared" si="2"/>
        <v>1538620</v>
      </c>
      <c r="U11" s="4">
        <f t="shared" si="3"/>
        <v>652400</v>
      </c>
      <c r="V11" s="5">
        <v>2.4199999999999999E-2</v>
      </c>
    </row>
    <row r="12" spans="1:22" x14ac:dyDescent="0.2">
      <c r="A12" s="16" t="s">
        <v>348</v>
      </c>
      <c r="B12" s="4">
        <v>312800</v>
      </c>
      <c r="C12" s="4">
        <v>22200</v>
      </c>
      <c r="D12" s="4">
        <v>290600</v>
      </c>
      <c r="E12" s="4">
        <v>12019050000</v>
      </c>
      <c r="F12" s="4">
        <f t="shared" ref="F12:F38" si="4">E12+F13</f>
        <v>36370017032</v>
      </c>
      <c r="G12" s="4">
        <v>0</v>
      </c>
      <c r="H12" s="4">
        <v>0</v>
      </c>
      <c r="I12" s="4">
        <v>0</v>
      </c>
      <c r="J12" s="4">
        <v>-82900000</v>
      </c>
      <c r="K12">
        <f t="shared" ref="K12:K38" si="5">K13+J12</f>
        <v>-431600000</v>
      </c>
      <c r="L12" s="4">
        <v>1002</v>
      </c>
      <c r="M12" s="4">
        <v>560</v>
      </c>
      <c r="N12" s="4">
        <v>135</v>
      </c>
      <c r="O12" s="4">
        <v>54</v>
      </c>
      <c r="P12" s="4">
        <v>1266300</v>
      </c>
      <c r="Q12" s="4">
        <v>573600</v>
      </c>
      <c r="R12" s="5">
        <v>6.9599999999999995E-2</v>
      </c>
      <c r="S12" s="4">
        <v>1864000</v>
      </c>
      <c r="T12" s="4">
        <f t="shared" si="2"/>
        <v>1711780</v>
      </c>
      <c r="U12" s="4">
        <f t="shared" ref="U12:U38" si="6">MIN(S13:S17)</f>
        <v>652400</v>
      </c>
      <c r="V12" s="5">
        <v>6.8600000000000008E-2</v>
      </c>
    </row>
    <row r="13" spans="1:22" x14ac:dyDescent="0.2">
      <c r="A13" s="16" t="s">
        <v>347</v>
      </c>
      <c r="B13" s="4">
        <v>34900</v>
      </c>
      <c r="C13" s="4">
        <v>73200</v>
      </c>
      <c r="D13" s="4">
        <v>-38300</v>
      </c>
      <c r="E13" s="4">
        <v>-1526150000</v>
      </c>
      <c r="F13" s="4">
        <f t="shared" si="4"/>
        <v>24350967032</v>
      </c>
      <c r="K13">
        <f t="shared" si="5"/>
        <v>-348700000</v>
      </c>
      <c r="L13" s="4">
        <v>285</v>
      </c>
      <c r="M13" s="4">
        <v>482</v>
      </c>
      <c r="N13" s="4">
        <v>23</v>
      </c>
      <c r="O13" s="4">
        <v>43</v>
      </c>
      <c r="P13" s="4">
        <v>266400</v>
      </c>
      <c r="Q13" s="4">
        <v>527700</v>
      </c>
      <c r="R13" s="5">
        <v>-6.3E-3</v>
      </c>
      <c r="S13" s="4">
        <v>903400</v>
      </c>
      <c r="T13" s="4">
        <f t="shared" si="2"/>
        <v>1712800</v>
      </c>
      <c r="U13" s="4">
        <f t="shared" si="6"/>
        <v>652400</v>
      </c>
      <c r="V13" s="5">
        <v>3.3300000000000003E-2</v>
      </c>
    </row>
    <row r="14" spans="1:22" x14ac:dyDescent="0.2">
      <c r="A14" s="16" t="s">
        <v>340</v>
      </c>
      <c r="B14" s="4">
        <v>68100</v>
      </c>
      <c r="C14" s="4">
        <v>147200</v>
      </c>
      <c r="D14" s="4">
        <v>-79100</v>
      </c>
      <c r="E14" s="4">
        <v>-3157560000</v>
      </c>
      <c r="F14" s="4">
        <f t="shared" si="4"/>
        <v>25877117032</v>
      </c>
      <c r="K14">
        <f t="shared" si="5"/>
        <v>-348700000</v>
      </c>
      <c r="L14" s="4">
        <v>390</v>
      </c>
      <c r="M14" s="4">
        <v>819</v>
      </c>
      <c r="N14" s="4">
        <v>42</v>
      </c>
      <c r="O14" s="4">
        <v>91</v>
      </c>
      <c r="P14" s="4">
        <v>413800</v>
      </c>
      <c r="Q14" s="4">
        <v>942000</v>
      </c>
      <c r="R14" s="5">
        <v>-1.6299999999999999E-2</v>
      </c>
      <c r="S14" s="4">
        <v>1435500</v>
      </c>
      <c r="T14" s="4">
        <f t="shared" si="2"/>
        <v>1619620</v>
      </c>
      <c r="U14" s="4">
        <f t="shared" si="6"/>
        <v>652400</v>
      </c>
      <c r="V14" s="5">
        <v>2.23E-2</v>
      </c>
    </row>
    <row r="15" spans="1:22" x14ac:dyDescent="0.2">
      <c r="A15" s="16" t="s">
        <v>339</v>
      </c>
      <c r="B15" s="4">
        <v>101400</v>
      </c>
      <c r="C15" s="4">
        <v>46800</v>
      </c>
      <c r="D15" s="4">
        <v>54600</v>
      </c>
      <c r="E15" s="4">
        <v>2162510000</v>
      </c>
      <c r="F15" s="4">
        <f t="shared" si="4"/>
        <v>29034677032</v>
      </c>
      <c r="K15">
        <f t="shared" si="5"/>
        <v>-348700000</v>
      </c>
      <c r="L15" s="4">
        <v>548</v>
      </c>
      <c r="M15" s="4">
        <v>493</v>
      </c>
      <c r="N15" s="4">
        <v>44</v>
      </c>
      <c r="O15" s="4">
        <v>32</v>
      </c>
      <c r="P15" s="4">
        <v>559900</v>
      </c>
      <c r="Q15" s="4">
        <v>396000</v>
      </c>
      <c r="R15" s="5">
        <v>1.89E-2</v>
      </c>
      <c r="S15" s="4">
        <v>979500</v>
      </c>
      <c r="T15" s="4">
        <f t="shared" si="2"/>
        <v>1605980</v>
      </c>
      <c r="U15" s="4">
        <f t="shared" si="6"/>
        <v>652400</v>
      </c>
      <c r="V15" s="5">
        <v>2.9399999999999999E-2</v>
      </c>
    </row>
    <row r="16" spans="1:22" x14ac:dyDescent="0.2">
      <c r="A16" s="16" t="s">
        <v>338</v>
      </c>
      <c r="B16" s="4">
        <v>39000</v>
      </c>
      <c r="C16" s="4">
        <v>49700</v>
      </c>
      <c r="D16" s="4">
        <v>-10700</v>
      </c>
      <c r="E16" s="4">
        <v>-433120000</v>
      </c>
      <c r="F16" s="4">
        <f t="shared" si="4"/>
        <v>26872167032</v>
      </c>
      <c r="K16">
        <f t="shared" si="5"/>
        <v>-348700000</v>
      </c>
      <c r="L16" s="4">
        <v>243</v>
      </c>
      <c r="M16" s="4">
        <v>387</v>
      </c>
      <c r="N16" s="4">
        <v>21</v>
      </c>
      <c r="O16" s="4">
        <v>26</v>
      </c>
      <c r="P16" s="4">
        <v>249500</v>
      </c>
      <c r="Q16" s="4">
        <v>314000</v>
      </c>
      <c r="R16" s="5">
        <v>-7.4999999999999997E-3</v>
      </c>
      <c r="S16" s="4">
        <v>652400</v>
      </c>
      <c r="T16" s="4">
        <f t="shared" si="2"/>
        <v>1579340</v>
      </c>
      <c r="U16" s="4">
        <f t="shared" si="6"/>
        <v>1221100</v>
      </c>
      <c r="V16" s="5">
        <v>2.1299999999999999E-2</v>
      </c>
    </row>
    <row r="17" spans="1:22" x14ac:dyDescent="0.2">
      <c r="A17" s="16" t="s">
        <v>337</v>
      </c>
      <c r="B17" s="4">
        <v>107000</v>
      </c>
      <c r="C17" s="4">
        <v>64900</v>
      </c>
      <c r="D17" s="4">
        <v>42100</v>
      </c>
      <c r="E17" s="4">
        <v>1647120000</v>
      </c>
      <c r="F17" s="4">
        <f t="shared" si="4"/>
        <v>27305287032</v>
      </c>
      <c r="K17">
        <f t="shared" si="5"/>
        <v>-348700000</v>
      </c>
      <c r="L17" s="4">
        <v>681</v>
      </c>
      <c r="M17" s="4">
        <v>533</v>
      </c>
      <c r="N17" s="4">
        <v>65</v>
      </c>
      <c r="O17" s="4">
        <v>45</v>
      </c>
      <c r="P17" s="4">
        <v>683800</v>
      </c>
      <c r="Q17" s="4">
        <v>501800</v>
      </c>
      <c r="R17" s="5">
        <v>1.2699999999999999E-2</v>
      </c>
      <c r="S17" s="4">
        <v>1221100</v>
      </c>
      <c r="T17" s="4">
        <f t="shared" si="2"/>
        <v>1496810</v>
      </c>
      <c r="U17" s="4">
        <f t="shared" si="6"/>
        <v>1744000</v>
      </c>
      <c r="V17" s="5">
        <v>4.2900000000000001E-2</v>
      </c>
    </row>
    <row r="18" spans="1:22" x14ac:dyDescent="0.2">
      <c r="A18" s="16" t="s">
        <v>336</v>
      </c>
      <c r="B18" s="4">
        <v>216600</v>
      </c>
      <c r="C18" s="4">
        <v>226400</v>
      </c>
      <c r="D18" s="4">
        <v>-9800</v>
      </c>
      <c r="E18" s="4">
        <v>-652920000</v>
      </c>
      <c r="F18" s="4">
        <f t="shared" si="4"/>
        <v>25658167032</v>
      </c>
      <c r="K18">
        <f t="shared" si="5"/>
        <v>-348700000</v>
      </c>
      <c r="L18" s="4">
        <v>892</v>
      </c>
      <c r="M18" s="4">
        <v>1303</v>
      </c>
      <c r="N18" s="4">
        <v>75</v>
      </c>
      <c r="O18" s="4">
        <v>131</v>
      </c>
      <c r="P18" s="4">
        <v>950100</v>
      </c>
      <c r="Q18" s="4">
        <v>1447800</v>
      </c>
      <c r="R18" s="5">
        <v>-2.7799999999999998E-2</v>
      </c>
      <c r="S18" s="4">
        <v>2405100</v>
      </c>
      <c r="T18" s="4">
        <f t="shared" si="2"/>
        <v>1319450</v>
      </c>
      <c r="U18" s="4">
        <f t="shared" si="6"/>
        <v>913600</v>
      </c>
      <c r="V18" s="5">
        <v>7.6999999999999999E-2</v>
      </c>
    </row>
    <row r="19" spans="1:22" x14ac:dyDescent="0.2">
      <c r="A19" s="16" t="s">
        <v>335</v>
      </c>
      <c r="B19" s="4">
        <v>158200</v>
      </c>
      <c r="C19" s="4">
        <v>267000</v>
      </c>
      <c r="D19" s="4">
        <v>-108800</v>
      </c>
      <c r="E19" s="4">
        <v>-4289190000</v>
      </c>
      <c r="F19" s="4">
        <f t="shared" si="4"/>
        <v>26311087032</v>
      </c>
      <c r="K19">
        <f t="shared" si="5"/>
        <v>-348700000</v>
      </c>
      <c r="L19" s="4">
        <v>871</v>
      </c>
      <c r="M19" s="4">
        <v>850</v>
      </c>
      <c r="N19" s="4">
        <v>126</v>
      </c>
      <c r="O19" s="4">
        <v>94</v>
      </c>
      <c r="P19" s="4">
        <v>1004700</v>
      </c>
      <c r="Q19" s="4">
        <v>886300</v>
      </c>
      <c r="R19" s="5">
        <v>2.92E-2</v>
      </c>
      <c r="S19" s="4">
        <v>1951400</v>
      </c>
      <c r="T19" s="4">
        <f t="shared" si="2"/>
        <v>1183470</v>
      </c>
      <c r="U19" s="4">
        <f t="shared" si="6"/>
        <v>503700</v>
      </c>
      <c r="V19" s="5">
        <v>5.4900000000000004E-2</v>
      </c>
    </row>
    <row r="20" spans="1:22" x14ac:dyDescent="0.2">
      <c r="A20" s="16" t="s">
        <v>334</v>
      </c>
      <c r="B20" s="4">
        <v>163700</v>
      </c>
      <c r="C20" s="4">
        <v>110300</v>
      </c>
      <c r="D20" s="4">
        <v>53400</v>
      </c>
      <c r="E20" s="4">
        <v>2068260000</v>
      </c>
      <c r="F20" s="4">
        <f t="shared" si="4"/>
        <v>30600277032</v>
      </c>
      <c r="K20">
        <f t="shared" si="5"/>
        <v>-348700000</v>
      </c>
      <c r="L20" s="4">
        <v>896</v>
      </c>
      <c r="M20" s="4">
        <v>1059</v>
      </c>
      <c r="N20" s="4">
        <v>114</v>
      </c>
      <c r="O20" s="4">
        <v>129</v>
      </c>
      <c r="P20" s="4">
        <v>1018800</v>
      </c>
      <c r="Q20" s="4">
        <v>1157600</v>
      </c>
      <c r="R20" s="5">
        <v>3.0099999999999998E-2</v>
      </c>
      <c r="S20" s="4">
        <v>2229800</v>
      </c>
      <c r="T20" s="4">
        <f t="shared" si="2"/>
        <v>1015870</v>
      </c>
      <c r="U20" s="4">
        <f t="shared" si="6"/>
        <v>503700</v>
      </c>
      <c r="V20" s="5">
        <v>5.0900000000000001E-2</v>
      </c>
    </row>
    <row r="21" spans="1:22" x14ac:dyDescent="0.2">
      <c r="A21" s="16" t="s">
        <v>333</v>
      </c>
      <c r="B21" s="4">
        <v>227200</v>
      </c>
      <c r="C21" s="4">
        <v>10000</v>
      </c>
      <c r="D21" s="4">
        <v>217200</v>
      </c>
      <c r="E21" s="4">
        <v>8277570000</v>
      </c>
      <c r="F21" s="4">
        <f t="shared" si="4"/>
        <v>28532017032</v>
      </c>
      <c r="K21">
        <f t="shared" si="5"/>
        <v>-348700000</v>
      </c>
      <c r="L21" s="4">
        <v>793</v>
      </c>
      <c r="M21" s="4">
        <v>712</v>
      </c>
      <c r="N21" s="4">
        <v>86</v>
      </c>
      <c r="O21" s="4">
        <v>81</v>
      </c>
      <c r="P21" s="4">
        <v>830700</v>
      </c>
      <c r="Q21" s="4">
        <v>795000</v>
      </c>
      <c r="R21" s="5">
        <v>3.5200000000000002E-2</v>
      </c>
      <c r="S21" s="4">
        <v>1744000</v>
      </c>
      <c r="T21" s="4">
        <f t="shared" si="2"/>
        <v>957210</v>
      </c>
      <c r="U21" s="4">
        <f t="shared" si="6"/>
        <v>386000</v>
      </c>
      <c r="V21" s="5">
        <v>1.8200000000000001E-2</v>
      </c>
    </row>
    <row r="22" spans="1:22" x14ac:dyDescent="0.2">
      <c r="A22" s="16" t="s">
        <v>332</v>
      </c>
      <c r="B22" s="4">
        <v>400100</v>
      </c>
      <c r="C22" s="4">
        <v>16700</v>
      </c>
      <c r="D22" s="4">
        <v>383400</v>
      </c>
      <c r="E22" s="4">
        <v>13883150000</v>
      </c>
      <c r="F22" s="4">
        <f t="shared" si="4"/>
        <v>20254447032</v>
      </c>
      <c r="K22">
        <f t="shared" si="5"/>
        <v>-348700000</v>
      </c>
      <c r="L22" s="4">
        <v>1436</v>
      </c>
      <c r="M22" s="4">
        <v>980</v>
      </c>
      <c r="N22" s="4">
        <v>203</v>
      </c>
      <c r="O22" s="4">
        <v>152</v>
      </c>
      <c r="P22" s="4">
        <v>1913600</v>
      </c>
      <c r="Q22" s="4">
        <v>1649500</v>
      </c>
      <c r="R22" s="5">
        <v>6.9400000000000003E-2</v>
      </c>
      <c r="S22" s="4">
        <v>3595600</v>
      </c>
      <c r="T22" s="4">
        <f t="shared" si="2"/>
        <v>651530</v>
      </c>
      <c r="U22" s="4">
        <f t="shared" si="6"/>
        <v>386000</v>
      </c>
      <c r="V22" s="5">
        <v>6.4899999999999999E-2</v>
      </c>
    </row>
    <row r="23" spans="1:22" x14ac:dyDescent="0.2">
      <c r="A23" s="16" t="s">
        <v>331</v>
      </c>
      <c r="B23" s="4">
        <v>58600</v>
      </c>
      <c r="C23" s="4">
        <v>200</v>
      </c>
      <c r="D23" s="4">
        <v>58400</v>
      </c>
      <c r="E23" s="4">
        <v>2044280000</v>
      </c>
      <c r="F23" s="4">
        <f t="shared" si="4"/>
        <v>6371297032</v>
      </c>
      <c r="G23" s="4">
        <v>0</v>
      </c>
      <c r="H23" s="4">
        <v>0</v>
      </c>
      <c r="I23" s="4">
        <v>0</v>
      </c>
      <c r="J23" s="4">
        <v>-70400000</v>
      </c>
      <c r="K23">
        <f t="shared" si="5"/>
        <v>-348700000</v>
      </c>
      <c r="L23" s="4">
        <v>547</v>
      </c>
      <c r="M23" s="4">
        <v>460</v>
      </c>
      <c r="N23" s="4">
        <v>25</v>
      </c>
      <c r="O23" s="4">
        <v>41</v>
      </c>
      <c r="P23" s="4">
        <v>452400</v>
      </c>
      <c r="Q23" s="4">
        <v>459700</v>
      </c>
      <c r="R23" s="5">
        <v>1.47E-2</v>
      </c>
      <c r="S23" s="4">
        <v>913600</v>
      </c>
      <c r="T23" s="4">
        <f t="shared" si="2"/>
        <v>609330</v>
      </c>
      <c r="U23" s="4">
        <f t="shared" si="6"/>
        <v>386000</v>
      </c>
      <c r="V23" s="5">
        <v>4.0800000000000003E-2</v>
      </c>
    </row>
    <row r="24" spans="1:22" x14ac:dyDescent="0.2">
      <c r="A24" s="16" t="s">
        <v>330</v>
      </c>
      <c r="B24" s="4">
        <v>11100</v>
      </c>
      <c r="C24" s="4">
        <v>20400</v>
      </c>
      <c r="D24" s="4">
        <v>-9300</v>
      </c>
      <c r="E24" s="4">
        <v>-322700000</v>
      </c>
      <c r="F24" s="4">
        <f t="shared" si="4"/>
        <v>4327017032</v>
      </c>
      <c r="K24">
        <f t="shared" si="5"/>
        <v>-278300000</v>
      </c>
      <c r="L24" s="4">
        <v>261</v>
      </c>
      <c r="M24" s="4">
        <v>351</v>
      </c>
      <c r="N24" s="4">
        <v>19</v>
      </c>
      <c r="O24" s="4">
        <v>17</v>
      </c>
      <c r="P24" s="4">
        <v>220900</v>
      </c>
      <c r="Q24" s="4">
        <v>282800</v>
      </c>
      <c r="R24" s="5">
        <v>0</v>
      </c>
      <c r="S24" s="4">
        <v>503700</v>
      </c>
      <c r="T24" s="4">
        <f t="shared" si="2"/>
        <v>627710</v>
      </c>
      <c r="U24" s="4">
        <f t="shared" si="6"/>
        <v>386000</v>
      </c>
      <c r="V24" s="5">
        <v>2.7400000000000001E-2</v>
      </c>
    </row>
    <row r="25" spans="1:22" x14ac:dyDescent="0.2">
      <c r="A25" s="16" t="s">
        <v>329</v>
      </c>
      <c r="B25" s="4">
        <v>202300</v>
      </c>
      <c r="C25" s="4">
        <v>217300</v>
      </c>
      <c r="D25" s="4">
        <v>-15000</v>
      </c>
      <c r="E25" s="4">
        <v>-513490000</v>
      </c>
      <c r="F25" s="4">
        <f t="shared" si="4"/>
        <v>4649717032</v>
      </c>
      <c r="K25">
        <f t="shared" si="5"/>
        <v>-278300000</v>
      </c>
      <c r="L25" s="4">
        <v>219</v>
      </c>
      <c r="M25" s="4">
        <v>607</v>
      </c>
      <c r="N25" s="4">
        <v>17</v>
      </c>
      <c r="O25" s="4">
        <v>24</v>
      </c>
      <c r="P25" s="4">
        <v>208800</v>
      </c>
      <c r="Q25" s="4">
        <v>428200</v>
      </c>
      <c r="R25" s="5">
        <v>-7.3000000000000001E-3</v>
      </c>
      <c r="S25" s="4">
        <v>843100</v>
      </c>
      <c r="T25" s="4">
        <f t="shared" si="2"/>
        <v>610250</v>
      </c>
      <c r="U25" s="4">
        <f t="shared" si="6"/>
        <v>386000</v>
      </c>
      <c r="V25" s="5">
        <v>1.3100000000000001E-2</v>
      </c>
    </row>
    <row r="26" spans="1:22" x14ac:dyDescent="0.2">
      <c r="A26" s="16" t="s">
        <v>328</v>
      </c>
      <c r="B26" s="4">
        <v>4300</v>
      </c>
      <c r="C26" s="4">
        <v>8700</v>
      </c>
      <c r="D26" s="4">
        <v>-4400</v>
      </c>
      <c r="E26" s="4">
        <v>-152320000</v>
      </c>
      <c r="F26" s="4">
        <f t="shared" si="4"/>
        <v>5163207032</v>
      </c>
      <c r="K26">
        <f t="shared" si="5"/>
        <v>-278300000</v>
      </c>
      <c r="L26" s="4">
        <v>106</v>
      </c>
      <c r="M26" s="4">
        <v>222</v>
      </c>
      <c r="N26" s="4">
        <v>4</v>
      </c>
      <c r="O26" s="4">
        <v>12</v>
      </c>
      <c r="P26" s="4">
        <v>84300</v>
      </c>
      <c r="Q26" s="4">
        <v>160800</v>
      </c>
      <c r="R26" s="5">
        <v>-7.1999999999999998E-3</v>
      </c>
      <c r="S26" s="4">
        <v>386000</v>
      </c>
      <c r="T26" s="4">
        <f t="shared" si="2"/>
        <v>606210</v>
      </c>
      <c r="U26" s="4">
        <f t="shared" si="6"/>
        <v>395800</v>
      </c>
      <c r="V26" s="5">
        <v>2.0099999999999996E-2</v>
      </c>
    </row>
    <row r="27" spans="1:22" x14ac:dyDescent="0.2">
      <c r="A27" s="16" t="s">
        <v>327</v>
      </c>
      <c r="B27" s="4">
        <v>3100</v>
      </c>
      <c r="C27" s="4">
        <v>24700</v>
      </c>
      <c r="D27" s="4">
        <v>-21600</v>
      </c>
      <c r="E27" s="4">
        <v>-749680000</v>
      </c>
      <c r="F27" s="4">
        <f t="shared" si="4"/>
        <v>5315527032</v>
      </c>
      <c r="K27">
        <f t="shared" si="5"/>
        <v>-278300000</v>
      </c>
      <c r="L27" s="4">
        <v>204</v>
      </c>
      <c r="M27" s="4">
        <v>435</v>
      </c>
      <c r="N27" s="4">
        <v>2</v>
      </c>
      <c r="O27" s="4">
        <v>19</v>
      </c>
      <c r="P27" s="4">
        <v>102600</v>
      </c>
      <c r="Q27" s="4">
        <v>293200</v>
      </c>
      <c r="R27" s="5">
        <v>-1.15E-2</v>
      </c>
      <c r="S27" s="4">
        <v>395800</v>
      </c>
      <c r="T27" s="4">
        <f t="shared" si="2"/>
        <v>632920</v>
      </c>
      <c r="U27" s="4">
        <f t="shared" si="6"/>
        <v>538800</v>
      </c>
      <c r="V27" s="5">
        <v>1.72E-2</v>
      </c>
    </row>
    <row r="28" spans="1:22" x14ac:dyDescent="0.2">
      <c r="A28" s="16" t="s">
        <v>326</v>
      </c>
      <c r="B28" s="4">
        <v>17500</v>
      </c>
      <c r="C28" s="4">
        <v>73500</v>
      </c>
      <c r="D28" s="4">
        <v>-56000</v>
      </c>
      <c r="E28" s="4">
        <v>-1971260000</v>
      </c>
      <c r="F28" s="4">
        <f t="shared" si="4"/>
        <v>6065207032</v>
      </c>
      <c r="K28">
        <f t="shared" si="5"/>
        <v>-278300000</v>
      </c>
      <c r="L28" s="4">
        <v>247</v>
      </c>
      <c r="M28" s="4">
        <v>433</v>
      </c>
      <c r="N28" s="4">
        <v>12</v>
      </c>
      <c r="O28" s="4">
        <v>23</v>
      </c>
      <c r="P28" s="4">
        <v>224100</v>
      </c>
      <c r="Q28" s="4">
        <v>386800</v>
      </c>
      <c r="R28" s="5">
        <v>-5.6999999999999993E-3</v>
      </c>
      <c r="S28" s="4">
        <v>631500</v>
      </c>
      <c r="T28" s="4">
        <f t="shared" si="2"/>
        <v>690440</v>
      </c>
      <c r="U28" s="4">
        <f t="shared" si="6"/>
        <v>491600</v>
      </c>
      <c r="V28" s="5">
        <v>2.2499999999999999E-2</v>
      </c>
    </row>
    <row r="29" spans="1:22" x14ac:dyDescent="0.2">
      <c r="A29" s="16" t="s">
        <v>325</v>
      </c>
      <c r="B29" s="4">
        <v>1400</v>
      </c>
      <c r="C29" s="4">
        <v>16800</v>
      </c>
      <c r="D29" s="4">
        <v>-15400</v>
      </c>
      <c r="E29" s="4">
        <v>-537160000</v>
      </c>
      <c r="F29" s="4">
        <f t="shared" si="4"/>
        <v>8036467032</v>
      </c>
      <c r="K29">
        <f t="shared" si="5"/>
        <v>-278300000</v>
      </c>
      <c r="L29" s="4">
        <v>324</v>
      </c>
      <c r="M29" s="4">
        <v>326</v>
      </c>
      <c r="N29" s="4">
        <v>16</v>
      </c>
      <c r="O29" s="4">
        <v>28</v>
      </c>
      <c r="P29" s="4">
        <v>294700</v>
      </c>
      <c r="Q29" s="4">
        <v>296900</v>
      </c>
      <c r="R29" s="5">
        <v>1.15E-2</v>
      </c>
      <c r="S29" s="4">
        <v>591600</v>
      </c>
      <c r="T29" s="4">
        <f t="shared" si="2"/>
        <v>720200</v>
      </c>
      <c r="U29" s="4">
        <f t="shared" si="6"/>
        <v>491600</v>
      </c>
      <c r="V29" s="5">
        <v>1.84E-2</v>
      </c>
    </row>
    <row r="30" spans="1:22" x14ac:dyDescent="0.2">
      <c r="A30" s="16" t="s">
        <v>324</v>
      </c>
      <c r="B30" s="4">
        <v>26500</v>
      </c>
      <c r="C30" s="4">
        <v>22500</v>
      </c>
      <c r="D30" s="4">
        <v>4000</v>
      </c>
      <c r="E30" s="4">
        <v>151800000</v>
      </c>
      <c r="F30" s="4">
        <f t="shared" si="4"/>
        <v>8573627032</v>
      </c>
      <c r="K30">
        <f t="shared" si="5"/>
        <v>-278300000</v>
      </c>
      <c r="L30" s="4">
        <v>227</v>
      </c>
      <c r="M30" s="4">
        <v>353</v>
      </c>
      <c r="N30" s="4">
        <v>19</v>
      </c>
      <c r="O30" s="4">
        <v>26</v>
      </c>
      <c r="P30" s="4">
        <v>227300</v>
      </c>
      <c r="Q30" s="4">
        <v>315100</v>
      </c>
      <c r="R30" s="5">
        <v>-1.1399999999999999E-2</v>
      </c>
      <c r="S30" s="4">
        <v>553800</v>
      </c>
      <c r="T30" s="4">
        <f t="shared" si="2"/>
        <v>753940</v>
      </c>
      <c r="U30" s="4">
        <f t="shared" si="6"/>
        <v>491600</v>
      </c>
      <c r="V30" s="5">
        <v>2.5399999999999999E-2</v>
      </c>
    </row>
    <row r="31" spans="1:22" x14ac:dyDescent="0.2">
      <c r="A31" s="16" t="s">
        <v>323</v>
      </c>
      <c r="B31" s="4">
        <v>187700</v>
      </c>
      <c r="C31" s="4">
        <v>2500</v>
      </c>
      <c r="D31" s="4">
        <v>185200</v>
      </c>
      <c r="E31" s="4">
        <v>6536560000</v>
      </c>
      <c r="F31" s="4">
        <f t="shared" si="4"/>
        <v>8421827032</v>
      </c>
      <c r="K31">
        <f t="shared" si="5"/>
        <v>-278300000</v>
      </c>
      <c r="L31" s="4">
        <v>515</v>
      </c>
      <c r="M31" s="4">
        <v>635</v>
      </c>
      <c r="N31" s="4">
        <v>37</v>
      </c>
      <c r="O31" s="4">
        <v>61</v>
      </c>
      <c r="P31" s="4">
        <v>517000</v>
      </c>
      <c r="Q31" s="4">
        <v>610900</v>
      </c>
      <c r="R31" s="5">
        <v>1.15E-2</v>
      </c>
      <c r="S31" s="4">
        <v>1157400</v>
      </c>
      <c r="T31" s="4">
        <f t="shared" si="2"/>
        <v>681740</v>
      </c>
      <c r="U31" s="4">
        <f t="shared" si="6"/>
        <v>345600</v>
      </c>
      <c r="V31" s="5">
        <v>2.6499999999999999E-2</v>
      </c>
    </row>
    <row r="32" spans="1:22" x14ac:dyDescent="0.2">
      <c r="A32" s="16" t="s">
        <v>322</v>
      </c>
      <c r="B32" s="4">
        <v>59400</v>
      </c>
      <c r="C32" s="4">
        <v>27300</v>
      </c>
      <c r="D32" s="4">
        <v>32100</v>
      </c>
      <c r="E32" s="4">
        <v>1107530000</v>
      </c>
      <c r="F32" s="4">
        <f t="shared" si="4"/>
        <v>1885267032</v>
      </c>
      <c r="K32">
        <f t="shared" si="5"/>
        <v>-278300000</v>
      </c>
      <c r="L32" s="4">
        <v>306</v>
      </c>
      <c r="M32" s="4">
        <v>236</v>
      </c>
      <c r="N32" s="4">
        <v>18</v>
      </c>
      <c r="O32" s="4">
        <v>31</v>
      </c>
      <c r="P32" s="4">
        <v>256700</v>
      </c>
      <c r="Q32" s="4">
        <v>272300</v>
      </c>
      <c r="R32" s="5">
        <v>2.06E-2</v>
      </c>
      <c r="S32" s="4">
        <v>538800</v>
      </c>
      <c r="T32" s="4">
        <f t="shared" si="2"/>
        <v>668650</v>
      </c>
      <c r="U32" s="4">
        <f t="shared" si="6"/>
        <v>345600</v>
      </c>
      <c r="V32" s="5">
        <v>2.1600000000000001E-2</v>
      </c>
    </row>
    <row r="33" spans="1:22" x14ac:dyDescent="0.2">
      <c r="A33" s="16" t="s">
        <v>321</v>
      </c>
      <c r="B33" s="4">
        <v>53800</v>
      </c>
      <c r="C33" s="4">
        <v>5200</v>
      </c>
      <c r="D33" s="4">
        <v>48600</v>
      </c>
      <c r="E33" s="4">
        <v>1666510000</v>
      </c>
      <c r="F33" s="4">
        <f t="shared" si="4"/>
        <v>777737032</v>
      </c>
      <c r="K33">
        <f t="shared" si="5"/>
        <v>-278300000</v>
      </c>
      <c r="L33" s="4">
        <v>254</v>
      </c>
      <c r="M33" s="4">
        <v>247</v>
      </c>
      <c r="N33" s="4">
        <v>17</v>
      </c>
      <c r="O33" s="4">
        <v>11</v>
      </c>
      <c r="P33" s="4">
        <v>246100</v>
      </c>
      <c r="Q33" s="4">
        <v>214800</v>
      </c>
      <c r="R33" s="5">
        <v>3.0000000000000001E-3</v>
      </c>
      <c r="S33" s="4">
        <v>491600</v>
      </c>
      <c r="T33" s="4">
        <f t="shared" si="2"/>
        <v>681870</v>
      </c>
      <c r="U33" s="4">
        <f t="shared" si="6"/>
        <v>345600</v>
      </c>
      <c r="V33" s="5">
        <v>1.6E-2</v>
      </c>
    </row>
    <row r="34" spans="1:22" x14ac:dyDescent="0.2">
      <c r="A34" s="16" t="s">
        <v>320</v>
      </c>
      <c r="B34" s="4">
        <v>29000</v>
      </c>
      <c r="C34" s="4">
        <v>29200</v>
      </c>
      <c r="D34" s="4">
        <v>-200</v>
      </c>
      <c r="E34" s="4">
        <v>-8210000</v>
      </c>
      <c r="F34" s="4">
        <f t="shared" si="4"/>
        <v>-888772968</v>
      </c>
      <c r="K34">
        <f t="shared" si="5"/>
        <v>-278300000</v>
      </c>
      <c r="L34" s="4">
        <v>213</v>
      </c>
      <c r="M34" s="4">
        <v>425</v>
      </c>
      <c r="N34" s="4">
        <v>15</v>
      </c>
      <c r="O34" s="4">
        <v>28</v>
      </c>
      <c r="P34" s="4">
        <v>218000</v>
      </c>
      <c r="Q34" s="4">
        <v>458900</v>
      </c>
      <c r="R34" s="5">
        <v>-2.2000000000000002E-2</v>
      </c>
      <c r="S34" s="4">
        <v>687500</v>
      </c>
      <c r="T34" s="4">
        <f t="shared" si="2"/>
        <v>694610</v>
      </c>
      <c r="U34" s="4">
        <f t="shared" si="6"/>
        <v>345600</v>
      </c>
      <c r="V34" s="5">
        <v>2.86E-2</v>
      </c>
    </row>
    <row r="35" spans="1:22" x14ac:dyDescent="0.2">
      <c r="A35" s="16" t="s">
        <v>319</v>
      </c>
      <c r="B35" s="4">
        <v>37700</v>
      </c>
      <c r="C35" s="4">
        <v>54800</v>
      </c>
      <c r="D35" s="4">
        <v>-17100</v>
      </c>
      <c r="E35" s="4">
        <v>-599110000</v>
      </c>
      <c r="F35" s="4">
        <f t="shared" si="4"/>
        <v>-880562968</v>
      </c>
      <c r="K35">
        <f t="shared" si="5"/>
        <v>-278300000</v>
      </c>
      <c r="L35" s="4">
        <v>275</v>
      </c>
      <c r="M35" s="4">
        <v>370</v>
      </c>
      <c r="N35" s="4">
        <v>21</v>
      </c>
      <c r="O35" s="4">
        <v>37</v>
      </c>
      <c r="P35" s="4">
        <v>262500</v>
      </c>
      <c r="Q35" s="4">
        <v>403000</v>
      </c>
      <c r="R35" s="5">
        <v>-4.3E-3</v>
      </c>
      <c r="S35" s="4">
        <v>668500</v>
      </c>
      <c r="T35" s="4">
        <f t="shared" si="2"/>
        <v>711630</v>
      </c>
      <c r="U35" s="4">
        <f t="shared" si="6"/>
        <v>345600</v>
      </c>
      <c r="V35" s="5">
        <v>2.7999999999999997E-2</v>
      </c>
    </row>
    <row r="36" spans="1:22" x14ac:dyDescent="0.2">
      <c r="A36" s="16" t="s">
        <v>318</v>
      </c>
      <c r="B36" s="4">
        <v>2000</v>
      </c>
      <c r="C36" s="4">
        <v>17900</v>
      </c>
      <c r="D36" s="4">
        <v>-15900</v>
      </c>
      <c r="E36" s="4">
        <v>-553500000</v>
      </c>
      <c r="F36" s="4">
        <f t="shared" si="4"/>
        <v>-281452968</v>
      </c>
      <c r="K36">
        <f t="shared" si="5"/>
        <v>-278300000</v>
      </c>
      <c r="L36" s="4">
        <v>194</v>
      </c>
      <c r="M36" s="4">
        <v>208</v>
      </c>
      <c r="N36" s="4">
        <v>16</v>
      </c>
      <c r="O36" s="4">
        <v>5</v>
      </c>
      <c r="P36" s="4">
        <v>204000</v>
      </c>
      <c r="Q36" s="4">
        <v>133100</v>
      </c>
      <c r="R36" s="5">
        <v>7.3000000000000001E-3</v>
      </c>
      <c r="S36" s="4">
        <v>345600</v>
      </c>
      <c r="T36" s="4">
        <f t="shared" si="2"/>
        <v>751370</v>
      </c>
      <c r="U36" s="4">
        <f t="shared" si="6"/>
        <v>435400</v>
      </c>
      <c r="V36" s="5">
        <v>1.8600000000000002E-2</v>
      </c>
    </row>
    <row r="37" spans="1:22" x14ac:dyDescent="0.2">
      <c r="A37" s="16" t="s">
        <v>317</v>
      </c>
      <c r="B37" s="4">
        <v>9400</v>
      </c>
      <c r="C37" s="4">
        <v>18400</v>
      </c>
      <c r="D37" s="4">
        <v>-9000</v>
      </c>
      <c r="E37" s="4">
        <v>-315120000</v>
      </c>
      <c r="F37" s="4">
        <f t="shared" si="4"/>
        <v>272047032</v>
      </c>
      <c r="G37" s="4">
        <v>0</v>
      </c>
      <c r="H37" s="4">
        <v>0</v>
      </c>
      <c r="I37" s="4">
        <v>0</v>
      </c>
      <c r="J37" s="4">
        <v>-207100000</v>
      </c>
      <c r="K37">
        <f t="shared" si="5"/>
        <v>-278300000</v>
      </c>
      <c r="L37" s="4">
        <v>268</v>
      </c>
      <c r="M37" s="4">
        <v>443</v>
      </c>
      <c r="N37" s="4">
        <v>18</v>
      </c>
      <c r="O37" s="4">
        <v>39</v>
      </c>
      <c r="P37" s="4">
        <v>225200</v>
      </c>
      <c r="Q37" s="4">
        <v>420000</v>
      </c>
      <c r="R37" s="5">
        <v>-5.6999999999999993E-3</v>
      </c>
      <c r="S37" s="4">
        <v>662900</v>
      </c>
      <c r="T37" s="4">
        <f t="shared" si="2"/>
        <v>756100</v>
      </c>
      <c r="U37" s="4">
        <f t="shared" si="6"/>
        <v>407900</v>
      </c>
      <c r="V37" s="5">
        <v>2.1499999999999998E-2</v>
      </c>
    </row>
    <row r="38" spans="1:22" x14ac:dyDescent="0.2">
      <c r="A38" s="16" t="s">
        <v>316</v>
      </c>
      <c r="B38" s="4">
        <v>16900</v>
      </c>
      <c r="C38" s="4">
        <v>0</v>
      </c>
      <c r="D38" s="4">
        <v>16900</v>
      </c>
      <c r="E38" s="4">
        <v>595470000</v>
      </c>
      <c r="F38" s="4">
        <f t="shared" si="4"/>
        <v>587167032</v>
      </c>
      <c r="G38" s="4">
        <v>0</v>
      </c>
      <c r="H38" s="4">
        <v>0</v>
      </c>
      <c r="I38" s="4">
        <v>0</v>
      </c>
      <c r="J38" s="4">
        <v>-71200000</v>
      </c>
      <c r="K38">
        <f t="shared" si="5"/>
        <v>-71200000</v>
      </c>
      <c r="L38" s="4">
        <v>429</v>
      </c>
      <c r="M38" s="4">
        <v>554</v>
      </c>
      <c r="N38" s="4">
        <v>38</v>
      </c>
      <c r="O38" s="4">
        <v>76</v>
      </c>
      <c r="P38" s="4">
        <v>422600</v>
      </c>
      <c r="Q38" s="4">
        <v>784100</v>
      </c>
      <c r="R38" s="5">
        <v>-2.8000000000000004E-3</v>
      </c>
      <c r="S38" s="4">
        <v>1206700</v>
      </c>
      <c r="T38" s="4">
        <f t="shared" si="2"/>
        <v>758190</v>
      </c>
      <c r="U38" s="4">
        <f t="shared" si="6"/>
        <v>407900</v>
      </c>
      <c r="V38" s="5">
        <v>2.7999999999999997E-2</v>
      </c>
    </row>
    <row r="39" spans="1:22" x14ac:dyDescent="0.2">
      <c r="A39" s="16" t="s">
        <v>315</v>
      </c>
      <c r="B39" s="4">
        <v>71300</v>
      </c>
      <c r="C39" s="4">
        <v>8500</v>
      </c>
      <c r="D39" s="4">
        <v>62800</v>
      </c>
      <c r="E39" s="4">
        <v>2194020000</v>
      </c>
      <c r="F39" s="4">
        <f t="shared" ref="F39:F44" si="7">E39+F40</f>
        <v>-8302968</v>
      </c>
      <c r="K39">
        <f t="shared" ref="K39:K44" si="8">K40+J39</f>
        <v>0</v>
      </c>
      <c r="L39" s="4">
        <v>459</v>
      </c>
      <c r="M39" s="4">
        <v>363</v>
      </c>
      <c r="N39" s="4">
        <v>49</v>
      </c>
      <c r="O39" s="4">
        <v>40</v>
      </c>
      <c r="P39" s="4">
        <v>500100</v>
      </c>
      <c r="Q39" s="4">
        <v>387500</v>
      </c>
      <c r="R39" s="5">
        <v>2.9500000000000002E-2</v>
      </c>
      <c r="S39" s="4">
        <v>889200</v>
      </c>
      <c r="T39" s="4">
        <f t="shared" ref="T39:T44" si="9">AVERAGE(S40:S49)</f>
        <v>701910</v>
      </c>
      <c r="U39" s="4">
        <f t="shared" ref="U39:U44" si="10">MIN(S40:S44)</f>
        <v>407900</v>
      </c>
      <c r="V39" s="5">
        <v>3.4000000000000002E-2</v>
      </c>
    </row>
    <row r="40" spans="1:22" x14ac:dyDescent="0.2">
      <c r="A40" s="16" t="s">
        <v>314</v>
      </c>
      <c r="B40" s="4">
        <v>40100</v>
      </c>
      <c r="C40" s="4">
        <v>241500</v>
      </c>
      <c r="D40" s="4">
        <v>-201400</v>
      </c>
      <c r="E40" s="4">
        <v>-6902560000</v>
      </c>
      <c r="F40" s="4">
        <f t="shared" si="7"/>
        <v>-2202322968</v>
      </c>
      <c r="K40">
        <f t="shared" si="8"/>
        <v>0</v>
      </c>
      <c r="L40" s="4">
        <v>337</v>
      </c>
      <c r="M40" s="4">
        <v>448</v>
      </c>
      <c r="N40" s="4">
        <v>30</v>
      </c>
      <c r="O40" s="4">
        <v>52</v>
      </c>
      <c r="P40" s="4">
        <v>344800</v>
      </c>
      <c r="Q40" s="4">
        <v>538600</v>
      </c>
      <c r="R40" s="5">
        <v>-1.1699999999999999E-2</v>
      </c>
      <c r="S40" s="4">
        <v>891200</v>
      </c>
      <c r="T40" s="4">
        <f t="shared" si="9"/>
        <v>625070</v>
      </c>
      <c r="U40" s="4">
        <f t="shared" si="10"/>
        <v>407900</v>
      </c>
      <c r="V40" s="5">
        <v>4.2900000000000001E-2</v>
      </c>
    </row>
    <row r="41" spans="1:22" x14ac:dyDescent="0.2">
      <c r="A41" s="16" t="s">
        <v>310</v>
      </c>
      <c r="B41" s="4">
        <v>9600</v>
      </c>
      <c r="C41" s="4">
        <v>4100</v>
      </c>
      <c r="D41" s="4">
        <v>5500</v>
      </c>
      <c r="E41" s="4">
        <v>190330000</v>
      </c>
      <c r="F41" s="4">
        <f t="shared" si="7"/>
        <v>4700237032</v>
      </c>
      <c r="K41">
        <f t="shared" si="8"/>
        <v>0</v>
      </c>
      <c r="L41" s="4">
        <v>157</v>
      </c>
      <c r="M41" s="4">
        <v>254</v>
      </c>
      <c r="N41" s="4">
        <v>16</v>
      </c>
      <c r="O41" s="4">
        <v>24</v>
      </c>
      <c r="P41" s="4">
        <v>154600</v>
      </c>
      <c r="Q41" s="4">
        <v>280500</v>
      </c>
      <c r="R41" s="5">
        <v>0</v>
      </c>
      <c r="S41" s="4">
        <v>435400</v>
      </c>
      <c r="T41" s="4">
        <f t="shared" si="9"/>
        <v>595230</v>
      </c>
      <c r="U41" s="4">
        <f t="shared" si="10"/>
        <v>407900</v>
      </c>
      <c r="V41" s="5">
        <v>1.5900000000000001E-2</v>
      </c>
    </row>
    <row r="42" spans="1:22" x14ac:dyDescent="0.2">
      <c r="A42" s="16" t="s">
        <v>309</v>
      </c>
      <c r="B42" s="4">
        <v>8700</v>
      </c>
      <c r="C42" s="4">
        <v>5600</v>
      </c>
      <c r="D42" s="4">
        <v>3100</v>
      </c>
      <c r="E42" s="4">
        <v>106200000</v>
      </c>
      <c r="F42" s="4">
        <f t="shared" si="7"/>
        <v>4509907032</v>
      </c>
      <c r="K42">
        <f t="shared" si="8"/>
        <v>0</v>
      </c>
      <c r="L42" s="4">
        <v>241</v>
      </c>
      <c r="M42" s="4">
        <v>265</v>
      </c>
      <c r="N42" s="4">
        <v>14</v>
      </c>
      <c r="O42" s="4">
        <v>17</v>
      </c>
      <c r="P42" s="4">
        <v>179700</v>
      </c>
      <c r="Q42" s="4">
        <v>217900</v>
      </c>
      <c r="R42" s="5">
        <v>1.18E-2</v>
      </c>
      <c r="S42" s="4">
        <v>407900</v>
      </c>
      <c r="T42" s="4">
        <f t="shared" si="9"/>
        <v>569210</v>
      </c>
      <c r="U42" s="4">
        <f t="shared" si="10"/>
        <v>623800</v>
      </c>
      <c r="V42" s="5">
        <v>2.5899999999999999E-2</v>
      </c>
    </row>
    <row r="43" spans="1:22" x14ac:dyDescent="0.2">
      <c r="A43" s="16" t="s">
        <v>306</v>
      </c>
      <c r="B43" s="4">
        <v>2600</v>
      </c>
      <c r="C43" s="4">
        <v>15000</v>
      </c>
      <c r="D43" s="4">
        <v>-12400</v>
      </c>
      <c r="E43" s="4">
        <v>-425210000</v>
      </c>
      <c r="F43" s="4">
        <f t="shared" si="7"/>
        <v>4403707032</v>
      </c>
      <c r="K43">
        <f t="shared" si="8"/>
        <v>0</v>
      </c>
      <c r="L43" s="4">
        <v>296</v>
      </c>
      <c r="M43" s="4">
        <v>285</v>
      </c>
      <c r="N43" s="4">
        <v>14</v>
      </c>
      <c r="O43" s="4">
        <v>34</v>
      </c>
      <c r="P43" s="4">
        <v>230700</v>
      </c>
      <c r="Q43" s="4">
        <v>393000</v>
      </c>
      <c r="R43" s="5">
        <v>4.5000000000000005E-3</v>
      </c>
      <c r="S43" s="4">
        <v>623800</v>
      </c>
      <c r="T43" s="4">
        <f t="shared" si="9"/>
        <v>530270</v>
      </c>
      <c r="U43" s="4">
        <f t="shared" si="10"/>
        <v>710200</v>
      </c>
      <c r="V43" s="5">
        <v>2.0299999999999999E-2</v>
      </c>
    </row>
    <row r="44" spans="1:22" x14ac:dyDescent="0.2">
      <c r="A44" s="16" t="s">
        <v>305</v>
      </c>
      <c r="B44" s="4">
        <v>8200</v>
      </c>
      <c r="C44" s="4">
        <v>19000</v>
      </c>
      <c r="D44" s="4">
        <v>-10800</v>
      </c>
      <c r="E44" s="4">
        <v>-365370000</v>
      </c>
      <c r="F44" s="4">
        <f t="shared" si="7"/>
        <v>4828917032</v>
      </c>
      <c r="K44">
        <f t="shared" si="8"/>
        <v>0</v>
      </c>
      <c r="L44" s="4">
        <v>260</v>
      </c>
      <c r="M44" s="4">
        <v>570</v>
      </c>
      <c r="N44" s="4">
        <v>15</v>
      </c>
      <c r="O44" s="4">
        <v>47</v>
      </c>
      <c r="P44" s="4">
        <v>226100</v>
      </c>
      <c r="Q44" s="4">
        <v>583700</v>
      </c>
      <c r="R44" s="5">
        <v>-1.77E-2</v>
      </c>
      <c r="S44" s="4">
        <v>814900</v>
      </c>
      <c r="T44" s="4">
        <f t="shared" si="9"/>
        <v>482770</v>
      </c>
      <c r="U44" s="4">
        <f t="shared" si="10"/>
        <v>326400</v>
      </c>
      <c r="V44" s="5">
        <v>2.0499999999999997E-2</v>
      </c>
    </row>
    <row r="45" spans="1:22" x14ac:dyDescent="0.2">
      <c r="A45" s="16" t="s">
        <v>304</v>
      </c>
      <c r="B45" s="4">
        <v>22600</v>
      </c>
      <c r="C45" s="4">
        <v>36400</v>
      </c>
      <c r="D45" s="4">
        <v>-13800</v>
      </c>
      <c r="E45" s="4">
        <v>-469087290</v>
      </c>
      <c r="F45" s="4">
        <f t="shared" ref="F45:F55" si="11">E45+F46</f>
        <v>5194287032</v>
      </c>
      <c r="K45">
        <f t="shared" ref="K45:K55" si="12">K46+J45</f>
        <v>0</v>
      </c>
      <c r="L45" s="4">
        <v>530</v>
      </c>
      <c r="M45" s="4">
        <v>287</v>
      </c>
      <c r="N45" s="4">
        <v>38</v>
      </c>
      <c r="O45" s="4">
        <v>22</v>
      </c>
      <c r="P45" s="4">
        <v>525200</v>
      </c>
      <c r="Q45" s="4">
        <v>261600</v>
      </c>
      <c r="R45" s="5">
        <v>4.41E-2</v>
      </c>
      <c r="S45" s="4">
        <v>838700</v>
      </c>
      <c r="T45" s="4">
        <f t="shared" ref="T45:T61" si="13">AVERAGE(S46:S55)</f>
        <v>414480</v>
      </c>
      <c r="U45" s="4">
        <f t="shared" ref="U45:U55" si="14">MIN(S46:S50)</f>
        <v>122800</v>
      </c>
      <c r="V45" s="5">
        <v>4.4999999999999998E-2</v>
      </c>
    </row>
    <row r="46" spans="1:22" x14ac:dyDescent="0.2">
      <c r="A46" s="16" t="s">
        <v>303</v>
      </c>
      <c r="B46" s="4">
        <v>15000</v>
      </c>
      <c r="C46" s="4">
        <v>600</v>
      </c>
      <c r="D46" s="4">
        <v>14400</v>
      </c>
      <c r="E46" s="4">
        <v>478288732</v>
      </c>
      <c r="F46" s="4">
        <f t="shared" si="11"/>
        <v>5663374322</v>
      </c>
      <c r="K46">
        <f t="shared" si="12"/>
        <v>0</v>
      </c>
      <c r="L46" s="4">
        <v>233</v>
      </c>
      <c r="M46" s="4">
        <v>488</v>
      </c>
      <c r="N46" s="4">
        <v>13</v>
      </c>
      <c r="O46" s="4">
        <v>36</v>
      </c>
      <c r="P46" s="4">
        <v>246200</v>
      </c>
      <c r="Q46" s="4">
        <v>471100</v>
      </c>
      <c r="R46" s="5">
        <v>-2.7300000000000001E-2</v>
      </c>
      <c r="S46" s="4">
        <v>743000</v>
      </c>
      <c r="T46" s="4">
        <f t="shared" si="13"/>
        <v>357542</v>
      </c>
      <c r="U46" s="4">
        <f t="shared" si="14"/>
        <v>122800</v>
      </c>
      <c r="V46" s="5">
        <v>2.9500000000000002E-2</v>
      </c>
    </row>
    <row r="47" spans="1:22" x14ac:dyDescent="0.2">
      <c r="A47" s="16" t="s">
        <v>299</v>
      </c>
      <c r="B47" s="4">
        <v>19100</v>
      </c>
      <c r="C47" s="4">
        <v>33300</v>
      </c>
      <c r="D47" s="4">
        <v>-14200</v>
      </c>
      <c r="E47" s="4">
        <v>-486410000</v>
      </c>
      <c r="F47" s="4">
        <f t="shared" si="11"/>
        <v>5185085590</v>
      </c>
      <c r="K47">
        <f t="shared" si="12"/>
        <v>0</v>
      </c>
      <c r="L47" s="4">
        <v>511</v>
      </c>
      <c r="M47" s="4">
        <v>379</v>
      </c>
      <c r="N47" s="4">
        <v>20</v>
      </c>
      <c r="O47" s="4">
        <v>21</v>
      </c>
      <c r="P47" s="4">
        <v>403700</v>
      </c>
      <c r="Q47" s="4">
        <v>301900</v>
      </c>
      <c r="R47" s="5">
        <v>1.8100000000000002E-2</v>
      </c>
      <c r="S47" s="4">
        <v>710200</v>
      </c>
      <c r="T47" s="4">
        <f t="shared" si="13"/>
        <v>305196.90000000002</v>
      </c>
      <c r="U47" s="4">
        <f t="shared" si="14"/>
        <v>122800</v>
      </c>
      <c r="V47" s="5">
        <v>3.5200000000000002E-2</v>
      </c>
    </row>
    <row r="48" spans="1:22" x14ac:dyDescent="0.2">
      <c r="A48" s="16" t="s">
        <v>298</v>
      </c>
      <c r="B48" s="4">
        <v>5000</v>
      </c>
      <c r="C48" s="4">
        <v>14500</v>
      </c>
      <c r="D48" s="4">
        <v>-9500</v>
      </c>
      <c r="E48" s="4">
        <v>-315070000</v>
      </c>
      <c r="F48" s="4">
        <f t="shared" si="11"/>
        <v>5671495590</v>
      </c>
      <c r="K48">
        <f t="shared" si="12"/>
        <v>0</v>
      </c>
      <c r="L48" s="4">
        <v>762</v>
      </c>
      <c r="M48" s="4">
        <v>454</v>
      </c>
      <c r="N48" s="4">
        <v>37</v>
      </c>
      <c r="O48" s="4">
        <v>23</v>
      </c>
      <c r="P48" s="4">
        <v>737700</v>
      </c>
      <c r="Q48" s="4">
        <v>483500</v>
      </c>
      <c r="R48" s="5">
        <v>5.3899999999999997E-2</v>
      </c>
      <c r="S48" s="4">
        <v>1227600</v>
      </c>
      <c r="T48" s="4">
        <f t="shared" si="13"/>
        <v>196677</v>
      </c>
      <c r="U48" s="4">
        <f t="shared" si="14"/>
        <v>122800</v>
      </c>
      <c r="V48" s="5">
        <v>5.1200000000000002E-2</v>
      </c>
    </row>
    <row r="49" spans="1:22" x14ac:dyDescent="0.2">
      <c r="A49" s="16" t="s">
        <v>286</v>
      </c>
      <c r="B49" s="4">
        <v>17400</v>
      </c>
      <c r="C49" s="4">
        <v>1000</v>
      </c>
      <c r="D49" s="4">
        <v>16400</v>
      </c>
      <c r="E49" s="4">
        <v>517570000</v>
      </c>
      <c r="F49" s="4">
        <f t="shared" si="11"/>
        <v>5986565590</v>
      </c>
      <c r="K49">
        <f t="shared" si="12"/>
        <v>0</v>
      </c>
      <c r="L49" s="4">
        <v>272</v>
      </c>
      <c r="M49" s="4">
        <v>199</v>
      </c>
      <c r="N49" s="4">
        <v>7</v>
      </c>
      <c r="O49" s="4">
        <v>9</v>
      </c>
      <c r="P49" s="4">
        <v>191300</v>
      </c>
      <c r="Q49" s="4">
        <v>133700</v>
      </c>
      <c r="R49" s="5">
        <v>1.6200000000000003E-2</v>
      </c>
      <c r="S49" s="4">
        <v>326400</v>
      </c>
      <c r="T49" s="4">
        <f t="shared" si="13"/>
        <v>196815.6</v>
      </c>
      <c r="U49" s="4">
        <f t="shared" si="14"/>
        <v>122800</v>
      </c>
      <c r="V49" s="5">
        <v>2.6800000000000001E-2</v>
      </c>
    </row>
    <row r="50" spans="1:22" x14ac:dyDescent="0.2">
      <c r="A50" s="16" t="s">
        <v>285</v>
      </c>
      <c r="B50" s="4">
        <v>500</v>
      </c>
      <c r="C50" s="4">
        <v>3000</v>
      </c>
      <c r="D50" s="4">
        <v>-2500</v>
      </c>
      <c r="E50" s="4">
        <v>-78100000</v>
      </c>
      <c r="F50" s="4">
        <f t="shared" si="11"/>
        <v>5468995590</v>
      </c>
      <c r="K50">
        <f t="shared" si="12"/>
        <v>0</v>
      </c>
      <c r="L50" s="4">
        <v>36</v>
      </c>
      <c r="M50" s="4">
        <v>92</v>
      </c>
      <c r="N50" s="4">
        <v>1</v>
      </c>
      <c r="O50" s="4">
        <v>5</v>
      </c>
      <c r="P50" s="4">
        <v>27800</v>
      </c>
      <c r="Q50" s="4">
        <v>89600</v>
      </c>
      <c r="R50" s="5">
        <v>0</v>
      </c>
      <c r="S50" s="4">
        <v>122800</v>
      </c>
      <c r="T50" s="4">
        <f t="shared" si="13"/>
        <v>209270.6</v>
      </c>
      <c r="U50" s="4">
        <f t="shared" si="14"/>
        <v>137000</v>
      </c>
      <c r="V50" s="5">
        <v>1.1299999999999999E-2</v>
      </c>
    </row>
    <row r="51" spans="1:22" x14ac:dyDescent="0.2">
      <c r="A51" s="16" t="s">
        <v>284</v>
      </c>
      <c r="B51" s="4">
        <v>24000</v>
      </c>
      <c r="C51" s="4">
        <v>3200</v>
      </c>
      <c r="D51" s="4">
        <v>20800</v>
      </c>
      <c r="E51" s="4">
        <v>647990000</v>
      </c>
      <c r="F51" s="4">
        <f t="shared" si="11"/>
        <v>5547095590</v>
      </c>
      <c r="K51">
        <f t="shared" si="12"/>
        <v>0</v>
      </c>
      <c r="L51" s="4">
        <v>77</v>
      </c>
      <c r="M51" s="4">
        <v>116</v>
      </c>
      <c r="N51" s="4">
        <v>2</v>
      </c>
      <c r="O51" s="4">
        <v>3</v>
      </c>
      <c r="P51" s="4">
        <v>49500</v>
      </c>
      <c r="Q51" s="4">
        <v>87600</v>
      </c>
      <c r="R51" s="5">
        <v>4.8999999999999998E-3</v>
      </c>
      <c r="S51" s="4">
        <v>137000</v>
      </c>
      <c r="T51" s="4">
        <f t="shared" si="13"/>
        <v>216057</v>
      </c>
      <c r="U51" s="4">
        <f t="shared" si="14"/>
        <v>147700</v>
      </c>
      <c r="V51" s="5">
        <v>1.44E-2</v>
      </c>
    </row>
    <row r="52" spans="1:22" x14ac:dyDescent="0.2">
      <c r="A52" s="16" t="s">
        <v>283</v>
      </c>
      <c r="B52" s="4">
        <v>46000</v>
      </c>
      <c r="C52" s="4">
        <v>6800</v>
      </c>
      <c r="D52" s="4">
        <v>39200</v>
      </c>
      <c r="E52" s="4">
        <v>1214340000</v>
      </c>
      <c r="F52" s="4">
        <f t="shared" si="11"/>
        <v>4899105590</v>
      </c>
      <c r="K52">
        <f t="shared" si="12"/>
        <v>0</v>
      </c>
      <c r="L52" s="4">
        <v>94</v>
      </c>
      <c r="M52" s="4">
        <v>141</v>
      </c>
      <c r="N52" s="4">
        <v>3</v>
      </c>
      <c r="O52" s="4">
        <v>2</v>
      </c>
      <c r="P52" s="4">
        <v>50000</v>
      </c>
      <c r="Q52" s="4">
        <v>77600</v>
      </c>
      <c r="R52" s="5">
        <v>-3.2000000000000002E-3</v>
      </c>
      <c r="S52" s="4">
        <v>147700</v>
      </c>
      <c r="T52" s="4">
        <f t="shared" si="13"/>
        <v>223167</v>
      </c>
      <c r="U52" s="4">
        <f t="shared" si="14"/>
        <v>155800</v>
      </c>
      <c r="V52" s="5">
        <v>1.9299999999999998E-2</v>
      </c>
    </row>
    <row r="53" spans="1:22" x14ac:dyDescent="0.2">
      <c r="A53" s="16" t="s">
        <v>282</v>
      </c>
      <c r="B53" s="4">
        <v>18500</v>
      </c>
      <c r="C53" s="4">
        <v>19500</v>
      </c>
      <c r="D53" s="4">
        <v>-1000</v>
      </c>
      <c r="E53" s="4">
        <v>-30680000</v>
      </c>
      <c r="F53" s="4">
        <f t="shared" si="11"/>
        <v>3684765590</v>
      </c>
      <c r="K53">
        <f t="shared" si="12"/>
        <v>0</v>
      </c>
      <c r="L53" s="4">
        <v>110</v>
      </c>
      <c r="M53" s="4">
        <v>210</v>
      </c>
      <c r="N53" s="4">
        <v>2</v>
      </c>
      <c r="O53" s="4">
        <v>9</v>
      </c>
      <c r="P53" s="4">
        <v>83700</v>
      </c>
      <c r="Q53" s="4">
        <v>149100</v>
      </c>
      <c r="R53" s="5">
        <v>-1.61E-2</v>
      </c>
      <c r="S53" s="4">
        <v>234400</v>
      </c>
      <c r="T53" s="4">
        <f t="shared" si="13"/>
        <v>222152.9</v>
      </c>
      <c r="U53" s="4">
        <f t="shared" si="14"/>
        <v>142401</v>
      </c>
      <c r="V53" s="5">
        <v>2.07E-2</v>
      </c>
    </row>
    <row r="54" spans="1:22" x14ac:dyDescent="0.2">
      <c r="A54" s="16" t="s">
        <v>281</v>
      </c>
      <c r="B54" s="4">
        <v>63500</v>
      </c>
      <c r="C54" s="4">
        <v>9800</v>
      </c>
      <c r="D54" s="4">
        <v>53700</v>
      </c>
      <c r="E54" s="4">
        <v>1679020000</v>
      </c>
      <c r="F54" s="4">
        <f t="shared" si="11"/>
        <v>3715445590</v>
      </c>
      <c r="K54">
        <f t="shared" si="12"/>
        <v>0</v>
      </c>
      <c r="L54" s="4">
        <v>396</v>
      </c>
      <c r="M54" s="4">
        <v>213</v>
      </c>
      <c r="N54" s="4">
        <v>6</v>
      </c>
      <c r="O54" s="4">
        <v>1</v>
      </c>
      <c r="P54" s="4">
        <v>222900</v>
      </c>
      <c r="Q54" s="4">
        <v>117000</v>
      </c>
      <c r="R54" s="5">
        <v>2.6099999999999998E-2</v>
      </c>
      <c r="S54" s="4">
        <v>339900</v>
      </c>
      <c r="T54" s="4">
        <f t="shared" si="13"/>
        <v>215147.4</v>
      </c>
      <c r="U54" s="4">
        <f t="shared" si="14"/>
        <v>142401</v>
      </c>
      <c r="V54" s="5">
        <v>3.15E-2</v>
      </c>
    </row>
    <row r="55" spans="1:22" x14ac:dyDescent="0.2">
      <c r="A55" s="16" t="s">
        <v>280</v>
      </c>
      <c r="B55" s="4">
        <v>45100</v>
      </c>
      <c r="C55" s="4">
        <v>2000</v>
      </c>
      <c r="D55" s="4">
        <v>43100</v>
      </c>
      <c r="E55" s="4">
        <v>1322070000</v>
      </c>
      <c r="F55" s="4">
        <f t="shared" si="11"/>
        <v>2036425590</v>
      </c>
      <c r="K55">
        <f t="shared" si="12"/>
        <v>0</v>
      </c>
      <c r="L55" s="4">
        <v>146</v>
      </c>
      <c r="M55" s="4">
        <v>99</v>
      </c>
      <c r="N55" s="4">
        <v>2</v>
      </c>
      <c r="O55" s="4">
        <v>0</v>
      </c>
      <c r="P55" s="4">
        <v>93800</v>
      </c>
      <c r="Q55" s="4">
        <v>57600</v>
      </c>
      <c r="R55" s="5">
        <v>6.6E-3</v>
      </c>
      <c r="S55" s="4">
        <v>155800</v>
      </c>
      <c r="T55" s="4">
        <f t="shared" si="13"/>
        <v>244800.1</v>
      </c>
      <c r="U55" s="4">
        <f t="shared" si="14"/>
        <v>142401</v>
      </c>
      <c r="V55" s="5">
        <v>1.1399999999999999E-2</v>
      </c>
    </row>
    <row r="56" spans="1:22" x14ac:dyDescent="0.2">
      <c r="A56" s="16" t="s">
        <v>279</v>
      </c>
      <c r="B56" s="4">
        <v>4000</v>
      </c>
      <c r="C56" s="4">
        <v>2700</v>
      </c>
      <c r="D56" s="4">
        <v>1300</v>
      </c>
      <c r="E56" s="4">
        <v>39600000</v>
      </c>
      <c r="F56" s="4">
        <f t="shared" ref="F56:F130" si="15">E56+F57</f>
        <v>714355590</v>
      </c>
      <c r="K56">
        <f t="shared" ref="K56:K76" si="16">K57+J56</f>
        <v>0</v>
      </c>
      <c r="L56" s="4">
        <v>110</v>
      </c>
      <c r="M56" s="4">
        <v>84</v>
      </c>
      <c r="N56" s="4">
        <v>4</v>
      </c>
      <c r="O56" s="4">
        <v>3</v>
      </c>
      <c r="P56" s="4">
        <v>90700</v>
      </c>
      <c r="Q56" s="4">
        <v>82800</v>
      </c>
      <c r="R56" s="5">
        <v>1.1699999999999999E-2</v>
      </c>
      <c r="S56" s="4">
        <v>173620</v>
      </c>
      <c r="T56" s="4">
        <f t="shared" si="13"/>
        <v>258692.4</v>
      </c>
      <c r="U56" s="4">
        <f t="shared" ref="U56:U123" si="17">MIN(S57:S61)</f>
        <v>142401</v>
      </c>
      <c r="V56" s="5">
        <v>1.3100000000000001E-2</v>
      </c>
    </row>
    <row r="57" spans="1:22" x14ac:dyDescent="0.2">
      <c r="A57" s="16" t="s">
        <v>278</v>
      </c>
      <c r="B57" s="4">
        <v>16000</v>
      </c>
      <c r="C57" s="4">
        <v>0</v>
      </c>
      <c r="D57" s="4">
        <v>16000</v>
      </c>
      <c r="E57" s="4">
        <v>480550000</v>
      </c>
      <c r="F57" s="4">
        <f t="shared" si="15"/>
        <v>674755590</v>
      </c>
      <c r="K57">
        <f t="shared" si="16"/>
        <v>0</v>
      </c>
      <c r="L57" s="4">
        <v>94</v>
      </c>
      <c r="M57" s="4">
        <v>146</v>
      </c>
      <c r="N57" s="4">
        <v>0</v>
      </c>
      <c r="O57" s="4">
        <v>5</v>
      </c>
      <c r="P57" s="4">
        <v>56800</v>
      </c>
      <c r="Q57" s="4">
        <v>119900</v>
      </c>
      <c r="R57" s="5">
        <v>0</v>
      </c>
      <c r="S57" s="4">
        <v>186749</v>
      </c>
      <c r="T57" s="4">
        <f t="shared" si="13"/>
        <v>273952</v>
      </c>
      <c r="U57" s="4">
        <f t="shared" si="17"/>
        <v>142401</v>
      </c>
      <c r="V57" s="5">
        <v>2.9700000000000001E-2</v>
      </c>
    </row>
    <row r="58" spans="1:22" x14ac:dyDescent="0.2">
      <c r="A58" s="16" t="s">
        <v>275</v>
      </c>
      <c r="B58" s="4">
        <v>5700</v>
      </c>
      <c r="C58" s="4">
        <v>3000</v>
      </c>
      <c r="D58" s="4">
        <v>2700</v>
      </c>
      <c r="E58" s="4">
        <v>81190000</v>
      </c>
      <c r="F58" s="4">
        <f t="shared" si="15"/>
        <v>194205590</v>
      </c>
      <c r="K58">
        <f t="shared" si="16"/>
        <v>0</v>
      </c>
      <c r="L58" s="4">
        <v>76</v>
      </c>
      <c r="M58" s="4">
        <v>107</v>
      </c>
      <c r="N58" s="4">
        <v>2</v>
      </c>
      <c r="O58" s="4">
        <v>5</v>
      </c>
      <c r="P58" s="4">
        <v>55900</v>
      </c>
      <c r="Q58" s="4">
        <v>86400</v>
      </c>
      <c r="R58" s="5">
        <v>-4.8999999999999998E-3</v>
      </c>
      <c r="S58" s="4">
        <v>142401</v>
      </c>
      <c r="T58" s="4">
        <f t="shared" si="13"/>
        <v>339109.9</v>
      </c>
      <c r="U58" s="4">
        <f t="shared" si="17"/>
        <v>204864</v>
      </c>
      <c r="V58" s="5">
        <v>2.29E-2</v>
      </c>
    </row>
    <row r="59" spans="1:22" x14ac:dyDescent="0.2">
      <c r="A59" s="16" t="s">
        <v>274</v>
      </c>
      <c r="B59" s="4">
        <v>800</v>
      </c>
      <c r="C59" s="4">
        <v>5200</v>
      </c>
      <c r="D59" s="4">
        <v>-4400</v>
      </c>
      <c r="E59" s="4">
        <v>-134820000</v>
      </c>
      <c r="F59" s="4">
        <f t="shared" si="15"/>
        <v>113015590</v>
      </c>
      <c r="K59">
        <f t="shared" si="16"/>
        <v>0</v>
      </c>
      <c r="L59" s="4">
        <v>100</v>
      </c>
      <c r="M59" s="4">
        <v>311</v>
      </c>
      <c r="N59" s="4">
        <v>4</v>
      </c>
      <c r="O59" s="4">
        <v>15</v>
      </c>
      <c r="P59" s="4">
        <v>85700</v>
      </c>
      <c r="Q59" s="4">
        <v>240100</v>
      </c>
      <c r="R59" s="5">
        <v>-1.9400000000000001E-2</v>
      </c>
      <c r="S59" s="4">
        <v>327786</v>
      </c>
      <c r="T59" s="4">
        <f t="shared" si="13"/>
        <v>331885.59999999998</v>
      </c>
      <c r="U59" s="4">
        <f t="shared" si="17"/>
        <v>204864</v>
      </c>
      <c r="V59" s="5">
        <v>1.95E-2</v>
      </c>
    </row>
    <row r="60" spans="1:22" x14ac:dyDescent="0.2">
      <c r="A60" s="16" t="s">
        <v>273</v>
      </c>
      <c r="B60" s="4">
        <v>800</v>
      </c>
      <c r="C60" s="4">
        <v>0</v>
      </c>
      <c r="D60" s="4">
        <v>800</v>
      </c>
      <c r="E60" s="4">
        <v>24830000</v>
      </c>
      <c r="F60" s="4">
        <f t="shared" si="15"/>
        <v>247835590</v>
      </c>
      <c r="K60">
        <f t="shared" si="16"/>
        <v>0</v>
      </c>
      <c r="L60" s="4">
        <v>120</v>
      </c>
      <c r="M60" s="4">
        <v>247</v>
      </c>
      <c r="N60" s="4">
        <v>1</v>
      </c>
      <c r="O60" s="4">
        <v>10</v>
      </c>
      <c r="P60" s="4">
        <v>72000</v>
      </c>
      <c r="Q60" s="4">
        <v>168400</v>
      </c>
      <c r="R60" s="5">
        <v>-8.0000000000000002E-3</v>
      </c>
      <c r="S60" s="4">
        <v>247350</v>
      </c>
      <c r="T60" s="4">
        <f t="shared" si="13"/>
        <v>347143.6</v>
      </c>
      <c r="U60" s="4">
        <f t="shared" si="17"/>
        <v>204864</v>
      </c>
      <c r="V60" s="5">
        <v>2.0799999999999999E-2</v>
      </c>
    </row>
    <row r="61" spans="1:22" x14ac:dyDescent="0.2">
      <c r="A61" s="16" t="s">
        <v>268</v>
      </c>
      <c r="B61" s="4">
        <v>7900</v>
      </c>
      <c r="C61" s="4">
        <v>0</v>
      </c>
      <c r="D61" s="4">
        <v>7900</v>
      </c>
      <c r="E61" s="4">
        <v>246530000</v>
      </c>
      <c r="F61" s="4">
        <f t="shared" si="15"/>
        <v>223005590</v>
      </c>
      <c r="K61">
        <f t="shared" si="16"/>
        <v>0</v>
      </c>
      <c r="L61" s="4">
        <v>76</v>
      </c>
      <c r="M61" s="4">
        <v>143</v>
      </c>
      <c r="N61" s="4">
        <v>5</v>
      </c>
      <c r="O61" s="4">
        <v>11</v>
      </c>
      <c r="P61" s="4">
        <v>78600</v>
      </c>
      <c r="Q61" s="4">
        <v>128200</v>
      </c>
      <c r="R61" s="5">
        <v>0</v>
      </c>
      <c r="S61" s="4">
        <v>204864</v>
      </c>
      <c r="T61" s="4">
        <f t="shared" si="13"/>
        <v>393584.7</v>
      </c>
      <c r="U61" s="4">
        <f t="shared" si="17"/>
        <v>218800</v>
      </c>
      <c r="V61" s="5">
        <v>1.2800000000000001E-2</v>
      </c>
    </row>
    <row r="62" spans="1:22" x14ac:dyDescent="0.2">
      <c r="A62" s="16" t="s">
        <v>266</v>
      </c>
      <c r="B62" s="4">
        <v>4100</v>
      </c>
      <c r="C62" s="4">
        <v>0</v>
      </c>
      <c r="D62" s="4">
        <v>4100</v>
      </c>
      <c r="E62" s="4">
        <v>127920000</v>
      </c>
      <c r="F62" s="4">
        <f t="shared" si="15"/>
        <v>-23524410</v>
      </c>
      <c r="K62">
        <f t="shared" si="16"/>
        <v>0</v>
      </c>
      <c r="L62" s="4">
        <v>91</v>
      </c>
      <c r="M62" s="4">
        <v>176</v>
      </c>
      <c r="N62" s="4">
        <v>4</v>
      </c>
      <c r="O62" s="4">
        <v>11</v>
      </c>
      <c r="P62" s="4">
        <v>73600</v>
      </c>
      <c r="Q62" s="4">
        <v>145200</v>
      </c>
      <c r="R62" s="5">
        <v>-6.3E-3</v>
      </c>
      <c r="S62" s="4">
        <v>218800</v>
      </c>
      <c r="T62" s="4">
        <f t="shared" ref="T62:T115" si="18">AVERAGE(S63:S72)</f>
        <v>397474.7</v>
      </c>
      <c r="U62" s="4">
        <f t="shared" si="17"/>
        <v>224259</v>
      </c>
      <c r="V62" s="5">
        <v>9.5999999999999992E-3</v>
      </c>
    </row>
    <row r="63" spans="1:22" x14ac:dyDescent="0.2">
      <c r="A63" s="16" t="s">
        <v>265</v>
      </c>
      <c r="B63" s="4">
        <v>10300</v>
      </c>
      <c r="C63" s="4">
        <v>2500</v>
      </c>
      <c r="D63" s="4">
        <v>7800</v>
      </c>
      <c r="E63" s="4">
        <v>243830000</v>
      </c>
      <c r="F63" s="4">
        <f t="shared" si="15"/>
        <v>-151444410</v>
      </c>
      <c r="K63">
        <f t="shared" si="16"/>
        <v>0</v>
      </c>
      <c r="L63" s="4">
        <v>80</v>
      </c>
      <c r="M63" s="4">
        <v>226</v>
      </c>
      <c r="N63" s="4">
        <v>5</v>
      </c>
      <c r="O63" s="4">
        <v>9</v>
      </c>
      <c r="P63" s="4">
        <v>60400</v>
      </c>
      <c r="Q63" s="4">
        <v>160200</v>
      </c>
      <c r="R63" s="5">
        <v>0</v>
      </c>
      <c r="S63" s="4">
        <v>224259</v>
      </c>
      <c r="T63" s="4">
        <f t="shared" si="18"/>
        <v>395116.1</v>
      </c>
      <c r="U63" s="4">
        <f t="shared" si="17"/>
        <v>269845</v>
      </c>
      <c r="V63" s="5">
        <v>1.7500000000000002E-2</v>
      </c>
    </row>
    <row r="64" spans="1:22" x14ac:dyDescent="0.2">
      <c r="A64" s="16" t="s">
        <v>247</v>
      </c>
      <c r="B64" s="4">
        <v>300</v>
      </c>
      <c r="C64" s="4">
        <v>0</v>
      </c>
      <c r="D64" s="4">
        <v>300</v>
      </c>
      <c r="E64" s="4">
        <v>9360000</v>
      </c>
      <c r="F64" s="4">
        <f t="shared" si="15"/>
        <v>-395274410</v>
      </c>
      <c r="K64">
        <f t="shared" si="16"/>
        <v>0</v>
      </c>
      <c r="L64" s="4">
        <v>100</v>
      </c>
      <c r="M64" s="4">
        <v>246</v>
      </c>
      <c r="N64" s="4">
        <v>6</v>
      </c>
      <c r="O64" s="4">
        <v>5</v>
      </c>
      <c r="P64" s="4">
        <v>88200</v>
      </c>
      <c r="Q64" s="4">
        <v>162100</v>
      </c>
      <c r="R64" s="5">
        <v>-4.6999999999999993E-3</v>
      </c>
      <c r="S64" s="4">
        <v>269845</v>
      </c>
      <c r="T64" s="4">
        <f t="shared" si="18"/>
        <v>377464.2</v>
      </c>
      <c r="U64" s="4">
        <f t="shared" si="17"/>
        <v>255543</v>
      </c>
      <c r="V64" s="5">
        <v>1.2699999999999999E-2</v>
      </c>
    </row>
    <row r="65" spans="1:22" x14ac:dyDescent="0.2">
      <c r="A65" s="16" t="s">
        <v>239</v>
      </c>
      <c r="B65" s="4">
        <v>59500</v>
      </c>
      <c r="C65" s="4">
        <v>0</v>
      </c>
      <c r="D65" s="4">
        <v>59500</v>
      </c>
      <c r="E65" s="4">
        <v>1885310000</v>
      </c>
      <c r="F65" s="4">
        <f t="shared" si="15"/>
        <v>-404634410</v>
      </c>
      <c r="K65">
        <f t="shared" si="16"/>
        <v>0</v>
      </c>
      <c r="L65" s="4">
        <v>238</v>
      </c>
      <c r="M65" s="4">
        <v>366</v>
      </c>
      <c r="N65" s="4">
        <v>13</v>
      </c>
      <c r="O65" s="4">
        <v>19</v>
      </c>
      <c r="P65" s="4">
        <v>163600</v>
      </c>
      <c r="Q65" s="4">
        <v>282700</v>
      </c>
      <c r="R65" s="5">
        <v>-9.3999999999999986E-3</v>
      </c>
      <c r="S65" s="4">
        <v>452327</v>
      </c>
      <c r="T65" s="4">
        <f t="shared" si="18"/>
        <v>340355.7</v>
      </c>
      <c r="U65" s="4">
        <f t="shared" si="17"/>
        <v>255543</v>
      </c>
      <c r="V65" s="5">
        <v>1.26E-2</v>
      </c>
    </row>
    <row r="66" spans="1:22" x14ac:dyDescent="0.2">
      <c r="A66" s="16" t="s">
        <v>238</v>
      </c>
      <c r="B66" s="4">
        <v>200</v>
      </c>
      <c r="C66" s="4">
        <v>600</v>
      </c>
      <c r="D66" s="4">
        <v>-400</v>
      </c>
      <c r="E66" s="4">
        <v>-12590000</v>
      </c>
      <c r="F66" s="4">
        <f t="shared" si="15"/>
        <v>-2289944410</v>
      </c>
      <c r="K66">
        <f t="shared" si="16"/>
        <v>0</v>
      </c>
      <c r="L66" s="4">
        <v>162</v>
      </c>
      <c r="M66" s="4">
        <v>156</v>
      </c>
      <c r="N66" s="4">
        <v>10</v>
      </c>
      <c r="O66" s="4">
        <v>9</v>
      </c>
      <c r="P66" s="4">
        <v>155700</v>
      </c>
      <c r="Q66" s="4">
        <v>117500</v>
      </c>
      <c r="R66" s="5">
        <v>3.2000000000000002E-3</v>
      </c>
      <c r="S66" s="4">
        <v>312543</v>
      </c>
      <c r="T66" s="4">
        <f t="shared" si="18"/>
        <v>331323.7</v>
      </c>
      <c r="U66" s="4">
        <f t="shared" si="17"/>
        <v>255543</v>
      </c>
      <c r="V66" s="5">
        <v>2.3399999999999997E-2</v>
      </c>
    </row>
    <row r="67" spans="1:22" x14ac:dyDescent="0.2">
      <c r="A67" s="16" t="s">
        <v>237</v>
      </c>
      <c r="B67" s="4">
        <v>0</v>
      </c>
      <c r="C67" s="4">
        <v>400</v>
      </c>
      <c r="D67" s="4">
        <v>-400</v>
      </c>
      <c r="E67" s="4">
        <v>-12880000</v>
      </c>
      <c r="F67" s="4">
        <f t="shared" si="15"/>
        <v>-2277354410</v>
      </c>
      <c r="K67">
        <f t="shared" si="16"/>
        <v>0</v>
      </c>
      <c r="L67" s="4">
        <v>159</v>
      </c>
      <c r="M67" s="4">
        <v>272</v>
      </c>
      <c r="N67" s="4">
        <v>10</v>
      </c>
      <c r="O67" s="4">
        <v>17</v>
      </c>
      <c r="P67" s="4">
        <v>124200</v>
      </c>
      <c r="Q67" s="4">
        <v>214700</v>
      </c>
      <c r="R67" s="5">
        <v>3.2000000000000002E-3</v>
      </c>
      <c r="S67" s="4">
        <v>339345</v>
      </c>
      <c r="T67" s="4">
        <f t="shared" si="18"/>
        <v>320891.59999999998</v>
      </c>
      <c r="U67" s="4">
        <f t="shared" si="17"/>
        <v>255543</v>
      </c>
      <c r="V67" s="5">
        <v>3.4099999999999998E-2</v>
      </c>
    </row>
    <row r="68" spans="1:22" x14ac:dyDescent="0.2">
      <c r="A68" s="16" t="s">
        <v>233</v>
      </c>
      <c r="B68" s="4">
        <v>72000</v>
      </c>
      <c r="C68" s="4">
        <v>4400</v>
      </c>
      <c r="D68" s="4">
        <v>67600</v>
      </c>
      <c r="E68" s="4">
        <v>2166160000</v>
      </c>
      <c r="F68" s="4">
        <f t="shared" si="15"/>
        <v>-2264474410</v>
      </c>
      <c r="K68">
        <f t="shared" si="16"/>
        <v>0</v>
      </c>
      <c r="L68" s="4">
        <v>583</v>
      </c>
      <c r="M68" s="4">
        <v>330</v>
      </c>
      <c r="N68" s="4">
        <v>29</v>
      </c>
      <c r="O68" s="4">
        <v>10</v>
      </c>
      <c r="P68" s="4">
        <v>33200</v>
      </c>
      <c r="Q68" s="4">
        <v>19700</v>
      </c>
      <c r="R68" s="5">
        <v>6.4000000000000003E-3</v>
      </c>
      <c r="S68" s="4">
        <v>793980</v>
      </c>
      <c r="T68" s="4">
        <f t="shared" si="18"/>
        <v>249633.7</v>
      </c>
      <c r="U68" s="4">
        <f t="shared" si="17"/>
        <v>200673</v>
      </c>
    </row>
    <row r="69" spans="1:22" x14ac:dyDescent="0.2">
      <c r="A69" s="16" t="s">
        <v>232</v>
      </c>
      <c r="B69" s="4">
        <v>5000</v>
      </c>
      <c r="C69" s="4">
        <v>3000</v>
      </c>
      <c r="D69" s="4">
        <v>2000</v>
      </c>
      <c r="E69" s="4">
        <v>61980000</v>
      </c>
      <c r="F69" s="4">
        <f t="shared" si="15"/>
        <v>-4430634410</v>
      </c>
      <c r="K69">
        <f t="shared" si="16"/>
        <v>0</v>
      </c>
      <c r="L69" s="4"/>
      <c r="M69" s="4"/>
      <c r="N69" s="4"/>
      <c r="O69" s="4"/>
      <c r="P69" s="4">
        <v>136200</v>
      </c>
      <c r="Q69" s="4">
        <v>98000</v>
      </c>
      <c r="R69" s="5">
        <v>6.5000000000000006E-3</v>
      </c>
      <c r="S69" s="4">
        <v>255543</v>
      </c>
      <c r="T69" s="4">
        <f t="shared" si="18"/>
        <v>236409.7</v>
      </c>
      <c r="U69" s="4">
        <f t="shared" si="17"/>
        <v>93326</v>
      </c>
    </row>
    <row r="70" spans="1:22" x14ac:dyDescent="0.2">
      <c r="A70" s="16" t="s">
        <v>231</v>
      </c>
      <c r="B70" s="4">
        <v>100000</v>
      </c>
      <c r="C70" s="4">
        <v>100</v>
      </c>
      <c r="D70" s="4">
        <v>99900</v>
      </c>
      <c r="E70" s="4">
        <v>3135280000</v>
      </c>
      <c r="F70" s="4">
        <f t="shared" si="15"/>
        <v>-4492614410</v>
      </c>
      <c r="K70">
        <f t="shared" si="16"/>
        <v>0</v>
      </c>
      <c r="L70" s="4"/>
      <c r="M70" s="4"/>
      <c r="N70" s="4"/>
      <c r="O70" s="4"/>
      <c r="P70" s="4">
        <v>166400</v>
      </c>
      <c r="Q70" s="4">
        <v>197700</v>
      </c>
      <c r="R70" s="5">
        <v>6.5000000000000006E-3</v>
      </c>
      <c r="S70" s="4">
        <v>399930</v>
      </c>
      <c r="T70" s="4">
        <f t="shared" si="18"/>
        <v>213202.7</v>
      </c>
      <c r="U70" s="4">
        <f t="shared" si="17"/>
        <v>81242</v>
      </c>
    </row>
    <row r="71" spans="1:22" x14ac:dyDescent="0.2">
      <c r="A71" s="16" t="s">
        <v>230</v>
      </c>
      <c r="B71" s="4">
        <v>100</v>
      </c>
      <c r="C71" s="4">
        <v>1200</v>
      </c>
      <c r="D71" s="4">
        <v>-1100</v>
      </c>
      <c r="E71" s="4">
        <v>-33710000</v>
      </c>
      <c r="F71" s="4">
        <f t="shared" si="15"/>
        <v>-7627894410</v>
      </c>
      <c r="K71">
        <f t="shared" si="16"/>
        <v>0</v>
      </c>
      <c r="L71" s="4"/>
      <c r="M71" s="4"/>
      <c r="N71" s="4"/>
      <c r="O71" s="4"/>
      <c r="P71" s="4">
        <v>400600</v>
      </c>
      <c r="Q71" s="4">
        <v>240800</v>
      </c>
      <c r="R71" s="5">
        <v>3.6799999999999999E-2</v>
      </c>
      <c r="S71" s="4">
        <v>669275</v>
      </c>
      <c r="T71" s="4">
        <f t="shared" si="18"/>
        <v>159765.29999999999</v>
      </c>
      <c r="U71" s="4">
        <f t="shared" si="17"/>
        <v>81242</v>
      </c>
    </row>
    <row r="72" spans="1:22" x14ac:dyDescent="0.2">
      <c r="A72" s="16" t="s">
        <v>229</v>
      </c>
      <c r="B72" s="4">
        <v>18500</v>
      </c>
      <c r="C72" s="4">
        <v>1100</v>
      </c>
      <c r="D72" s="4">
        <v>17400</v>
      </c>
      <c r="E72" s="4">
        <v>520200000</v>
      </c>
      <c r="F72" s="4">
        <f t="shared" si="15"/>
        <v>-7594184410</v>
      </c>
      <c r="K72">
        <f t="shared" si="16"/>
        <v>0</v>
      </c>
      <c r="L72" s="4"/>
      <c r="M72" s="4"/>
      <c r="N72" s="4"/>
      <c r="O72" s="4"/>
      <c r="P72" s="4">
        <v>165800</v>
      </c>
      <c r="Q72" s="4">
        <v>87000</v>
      </c>
      <c r="R72" s="5">
        <v>1.3600000000000001E-2</v>
      </c>
      <c r="S72" s="4">
        <v>257700</v>
      </c>
      <c r="T72" s="4">
        <f t="shared" si="18"/>
        <v>142641.20000000001</v>
      </c>
      <c r="U72" s="4">
        <f t="shared" si="17"/>
        <v>81242</v>
      </c>
    </row>
    <row r="73" spans="1:22" x14ac:dyDescent="0.2">
      <c r="A73" s="16" t="s">
        <v>228</v>
      </c>
      <c r="B73" s="4">
        <v>31500</v>
      </c>
      <c r="C73" s="4">
        <v>0</v>
      </c>
      <c r="D73" s="4">
        <v>31500</v>
      </c>
      <c r="E73" s="4">
        <v>929160000</v>
      </c>
      <c r="F73" s="4">
        <f t="shared" si="15"/>
        <v>-8114384410</v>
      </c>
      <c r="K73">
        <f t="shared" si="16"/>
        <v>0</v>
      </c>
      <c r="L73" s="4"/>
      <c r="M73" s="4"/>
      <c r="N73" s="4"/>
      <c r="O73" s="4"/>
      <c r="P73" s="4">
        <v>131400</v>
      </c>
      <c r="Q73" s="4">
        <v>67100</v>
      </c>
      <c r="R73" s="5">
        <v>0</v>
      </c>
      <c r="S73" s="4">
        <v>200673</v>
      </c>
      <c r="T73" s="4">
        <f t="shared" si="18"/>
        <v>138769.9</v>
      </c>
      <c r="U73" s="4">
        <f t="shared" si="17"/>
        <v>81242</v>
      </c>
    </row>
    <row r="74" spans="1:22" x14ac:dyDescent="0.2">
      <c r="A74" s="16" t="s">
        <v>227</v>
      </c>
      <c r="B74" s="4">
        <v>400</v>
      </c>
      <c r="C74" s="4">
        <v>3960</v>
      </c>
      <c r="D74" s="4">
        <v>-3560</v>
      </c>
      <c r="E74" s="4">
        <v>-104570000</v>
      </c>
      <c r="F74" s="4">
        <f t="shared" si="15"/>
        <v>-9043544410</v>
      </c>
      <c r="K74">
        <f t="shared" si="16"/>
        <v>0</v>
      </c>
      <c r="L74" s="4"/>
      <c r="M74" s="4"/>
      <c r="N74" s="4"/>
      <c r="O74" s="4"/>
      <c r="P74" s="4">
        <v>47900</v>
      </c>
      <c r="Q74" s="4">
        <v>23600</v>
      </c>
      <c r="R74" s="5">
        <v>6.8999999999999999E-3</v>
      </c>
      <c r="S74" s="4">
        <v>93326</v>
      </c>
      <c r="T74" s="4">
        <f t="shared" si="18"/>
        <v>170183.8</v>
      </c>
      <c r="U74" s="4">
        <f t="shared" si="17"/>
        <v>81242</v>
      </c>
    </row>
    <row r="75" spans="1:22" x14ac:dyDescent="0.2">
      <c r="A75" s="16" t="s">
        <v>221</v>
      </c>
      <c r="B75" s="4">
        <v>0</v>
      </c>
      <c r="C75" s="4">
        <v>600</v>
      </c>
      <c r="D75" s="4">
        <v>-600</v>
      </c>
      <c r="E75" s="4">
        <v>-17840000</v>
      </c>
      <c r="F75" s="4">
        <f t="shared" si="15"/>
        <v>-8938974410</v>
      </c>
      <c r="K75">
        <f t="shared" si="16"/>
        <v>0</v>
      </c>
      <c r="L75" s="4"/>
      <c r="M75" s="4"/>
      <c r="N75" s="4"/>
      <c r="O75" s="4"/>
      <c r="P75" s="4">
        <v>45400</v>
      </c>
      <c r="Q75" s="4">
        <v>23900</v>
      </c>
      <c r="R75" s="5">
        <v>-5.0000000000000001E-3</v>
      </c>
      <c r="S75" s="4">
        <v>81242</v>
      </c>
      <c r="T75" s="4">
        <f t="shared" si="18"/>
        <v>181642.4</v>
      </c>
      <c r="U75" s="4">
        <f t="shared" si="17"/>
        <v>81401</v>
      </c>
    </row>
    <row r="76" spans="1:22" x14ac:dyDescent="0.2">
      <c r="A76" s="16" t="s">
        <v>212</v>
      </c>
      <c r="B76" s="4">
        <v>47000</v>
      </c>
      <c r="C76" s="4">
        <v>0</v>
      </c>
      <c r="D76" s="4">
        <v>47000</v>
      </c>
      <c r="E76" s="4">
        <v>1373470000</v>
      </c>
      <c r="F76" s="4">
        <f t="shared" si="15"/>
        <v>-8921134410</v>
      </c>
      <c r="K76">
        <f t="shared" si="16"/>
        <v>0</v>
      </c>
      <c r="L76" s="4"/>
      <c r="M76" s="4"/>
      <c r="N76" s="4"/>
      <c r="O76" s="4"/>
      <c r="P76" s="4">
        <v>86800</v>
      </c>
      <c r="Q76" s="4">
        <v>125900</v>
      </c>
      <c r="R76" s="5">
        <v>1.21E-2</v>
      </c>
      <c r="S76" s="4">
        <v>222223</v>
      </c>
      <c r="T76" s="4">
        <f t="shared" si="18"/>
        <v>179310.2</v>
      </c>
      <c r="U76" s="4">
        <f t="shared" si="17"/>
        <v>81401</v>
      </c>
    </row>
    <row r="77" spans="1:22" x14ac:dyDescent="0.2">
      <c r="A77" s="16" t="s">
        <v>211</v>
      </c>
      <c r="B77" s="4">
        <v>66700</v>
      </c>
      <c r="C77" s="4">
        <v>900</v>
      </c>
      <c r="D77" s="4">
        <v>65800</v>
      </c>
      <c r="E77" s="4">
        <v>1926450000</v>
      </c>
      <c r="F77" s="4">
        <f t="shared" si="15"/>
        <v>-10294604410</v>
      </c>
      <c r="K77">
        <f>K78+J77</f>
        <v>0</v>
      </c>
      <c r="L77" s="4"/>
      <c r="M77" s="4"/>
      <c r="N77" s="4"/>
      <c r="O77" s="4"/>
      <c r="P77" s="4">
        <v>74200</v>
      </c>
      <c r="Q77" s="4">
        <v>154700</v>
      </c>
      <c r="R77" s="5">
        <v>-6.8000000000000005E-3</v>
      </c>
      <c r="S77" s="4">
        <v>235024</v>
      </c>
      <c r="T77" s="4">
        <f t="shared" si="18"/>
        <v>192291.3</v>
      </c>
      <c r="U77" s="4">
        <f t="shared" si="17"/>
        <v>81401</v>
      </c>
    </row>
    <row r="78" spans="1:22" x14ac:dyDescent="0.2">
      <c r="A78" s="16" t="s">
        <v>210</v>
      </c>
      <c r="B78" s="4">
        <v>200</v>
      </c>
      <c r="C78" s="4">
        <v>800</v>
      </c>
      <c r="D78" s="4">
        <v>-600</v>
      </c>
      <c r="E78" s="4">
        <v>-17780000</v>
      </c>
      <c r="F78" s="4">
        <f t="shared" si="15"/>
        <v>-12221054410</v>
      </c>
      <c r="K78">
        <f>J78+K80</f>
        <v>0</v>
      </c>
      <c r="R78" s="5">
        <v>-1.01E-2</v>
      </c>
      <c r="S78" s="4">
        <v>81401</v>
      </c>
      <c r="T78" s="4">
        <f t="shared" si="18"/>
        <v>193562.2</v>
      </c>
      <c r="U78" s="4">
        <f t="shared" si="17"/>
        <v>86459</v>
      </c>
    </row>
    <row r="79" spans="1:22" x14ac:dyDescent="0.2">
      <c r="A79" s="16" t="s">
        <v>209</v>
      </c>
      <c r="B79" s="4">
        <v>1000</v>
      </c>
      <c r="C79" s="4">
        <v>0</v>
      </c>
      <c r="D79" s="4">
        <v>1000</v>
      </c>
      <c r="E79" s="4">
        <v>29450000</v>
      </c>
      <c r="F79" s="4">
        <f t="shared" si="15"/>
        <v>-12203274410</v>
      </c>
      <c r="L79" s="4"/>
      <c r="M79" s="4"/>
      <c r="N79" s="4"/>
      <c r="O79" s="4"/>
      <c r="P79" s="4">
        <v>37600</v>
      </c>
      <c r="Q79" s="4">
        <v>84400</v>
      </c>
      <c r="R79" s="5">
        <v>6.8999999999999999E-3</v>
      </c>
      <c r="S79" s="4">
        <v>123303</v>
      </c>
      <c r="T79" s="4">
        <f t="shared" si="18"/>
        <v>196750</v>
      </c>
      <c r="U79" s="4">
        <f t="shared" si="17"/>
        <v>86459</v>
      </c>
    </row>
    <row r="80" spans="1:22" x14ac:dyDescent="0.2">
      <c r="A80" s="16" t="s">
        <v>208</v>
      </c>
      <c r="B80" s="4">
        <v>0</v>
      </c>
      <c r="C80" s="4">
        <v>17960</v>
      </c>
      <c r="D80" s="4">
        <v>-17960</v>
      </c>
      <c r="E80" s="4">
        <v>-532480000</v>
      </c>
      <c r="F80" s="4">
        <f t="shared" si="15"/>
        <v>-12232724410</v>
      </c>
      <c r="K80">
        <f>J80</f>
        <v>0</v>
      </c>
      <c r="R80" s="5">
        <v>-1.01E-2</v>
      </c>
      <c r="S80" s="4">
        <v>167860</v>
      </c>
      <c r="T80" s="4">
        <f t="shared" si="18"/>
        <v>189143.2</v>
      </c>
      <c r="U80" s="4">
        <f t="shared" si="17"/>
        <v>86459</v>
      </c>
    </row>
    <row r="81" spans="1:21" x14ac:dyDescent="0.2">
      <c r="A81" s="16" t="s">
        <v>207</v>
      </c>
      <c r="B81" s="4">
        <v>0</v>
      </c>
      <c r="C81" s="4">
        <v>13200</v>
      </c>
      <c r="D81" s="4">
        <v>-13200</v>
      </c>
      <c r="E81" s="4">
        <v>-392040000</v>
      </c>
      <c r="F81" s="4">
        <f t="shared" si="15"/>
        <v>-11700244410</v>
      </c>
      <c r="R81" s="5">
        <v>-5.0000000000000001E-3</v>
      </c>
      <c r="S81" s="4">
        <v>134901</v>
      </c>
      <c r="T81" s="4">
        <f t="shared" si="18"/>
        <v>195888.9</v>
      </c>
      <c r="U81" s="4">
        <f t="shared" si="17"/>
        <v>86459</v>
      </c>
    </row>
    <row r="82" spans="1:21" x14ac:dyDescent="0.2">
      <c r="A82" s="16" t="s">
        <v>206</v>
      </c>
      <c r="B82" s="4">
        <v>0</v>
      </c>
      <c r="C82" s="4">
        <v>400</v>
      </c>
      <c r="D82" s="4">
        <v>-400</v>
      </c>
      <c r="E82" s="4">
        <v>-11950000</v>
      </c>
      <c r="F82" s="4">
        <f t="shared" si="15"/>
        <v>-11308204410</v>
      </c>
      <c r="R82" s="5">
        <v>3.4000000000000002E-3</v>
      </c>
      <c r="S82" s="4">
        <v>86459</v>
      </c>
      <c r="T82" s="4">
        <f t="shared" si="18"/>
        <v>198760.5</v>
      </c>
      <c r="U82" s="4">
        <f t="shared" si="17"/>
        <v>161960</v>
      </c>
    </row>
    <row r="83" spans="1:21" x14ac:dyDescent="0.2">
      <c r="A83" s="16" t="s">
        <v>205</v>
      </c>
      <c r="B83" s="4">
        <v>1500</v>
      </c>
      <c r="C83" s="4">
        <v>0</v>
      </c>
      <c r="D83" s="4">
        <v>1500</v>
      </c>
      <c r="E83" s="4">
        <v>45010000</v>
      </c>
      <c r="F83" s="4">
        <f t="shared" si="15"/>
        <v>-11296254410</v>
      </c>
      <c r="R83" s="5">
        <v>-8.3000000000000001E-3</v>
      </c>
      <c r="S83" s="4">
        <v>161960</v>
      </c>
      <c r="T83" s="4">
        <f t="shared" si="18"/>
        <v>211399.1</v>
      </c>
      <c r="U83" s="4">
        <f t="shared" si="17"/>
        <v>94110</v>
      </c>
    </row>
    <row r="84" spans="1:21" x14ac:dyDescent="0.2">
      <c r="A84" s="16" t="s">
        <v>204</v>
      </c>
      <c r="B84" s="4">
        <v>300</v>
      </c>
      <c r="C84" s="4">
        <v>4200</v>
      </c>
      <c r="D84" s="4">
        <v>-3900</v>
      </c>
      <c r="E84" s="4">
        <v>-117170000</v>
      </c>
      <c r="F84" s="4">
        <f t="shared" si="15"/>
        <v>-11341264410</v>
      </c>
      <c r="R84" s="5">
        <v>-4.8999999999999998E-3</v>
      </c>
      <c r="S84" s="4">
        <v>407465</v>
      </c>
      <c r="T84" s="4">
        <f t="shared" si="18"/>
        <v>207924.6</v>
      </c>
      <c r="U84" s="4">
        <f t="shared" si="17"/>
        <v>94110</v>
      </c>
    </row>
    <row r="85" spans="1:21" x14ac:dyDescent="0.2">
      <c r="A85" s="16" t="s">
        <v>203</v>
      </c>
      <c r="B85" s="4">
        <v>300</v>
      </c>
      <c r="C85" s="4">
        <v>400</v>
      </c>
      <c r="D85" s="4">
        <v>-100</v>
      </c>
      <c r="E85" s="4">
        <v>-2990000</v>
      </c>
      <c r="F85" s="4">
        <f t="shared" si="15"/>
        <v>-11224094410</v>
      </c>
      <c r="R85" s="5">
        <v>1.7000000000000001E-3</v>
      </c>
      <c r="S85" s="4">
        <v>195828</v>
      </c>
      <c r="T85" s="4">
        <f t="shared" si="18"/>
        <v>219648.7</v>
      </c>
      <c r="U85" s="4">
        <f t="shared" si="17"/>
        <v>91792</v>
      </c>
    </row>
    <row r="86" spans="1:21" x14ac:dyDescent="0.2">
      <c r="A86" s="16" t="s">
        <v>202</v>
      </c>
      <c r="B86" s="4">
        <v>700</v>
      </c>
      <c r="C86" s="4">
        <v>0</v>
      </c>
      <c r="D86" s="4">
        <v>700</v>
      </c>
      <c r="E86" s="4">
        <v>21080000</v>
      </c>
      <c r="F86" s="4">
        <f t="shared" si="15"/>
        <v>-11221104410</v>
      </c>
      <c r="R86" s="5">
        <v>-1.6000000000000001E-3</v>
      </c>
      <c r="S86" s="4">
        <v>198901</v>
      </c>
      <c r="T86" s="4">
        <f t="shared" si="18"/>
        <v>226666.2</v>
      </c>
      <c r="U86" s="4">
        <f t="shared" si="17"/>
        <v>91792</v>
      </c>
    </row>
    <row r="87" spans="1:21" x14ac:dyDescent="0.2">
      <c r="A87" s="16" t="s">
        <v>201</v>
      </c>
      <c r="B87" s="4">
        <v>2100</v>
      </c>
      <c r="C87" s="4">
        <v>300</v>
      </c>
      <c r="D87" s="4">
        <v>1800</v>
      </c>
      <c r="E87" s="4">
        <v>54130000</v>
      </c>
      <c r="F87" s="4">
        <f t="shared" si="15"/>
        <v>-11242184410</v>
      </c>
      <c r="R87" s="5">
        <v>1.6899999999999998E-2</v>
      </c>
      <c r="S87" s="4">
        <v>364835</v>
      </c>
      <c r="T87" s="4">
        <f t="shared" si="18"/>
        <v>213537.1</v>
      </c>
      <c r="U87" s="4">
        <f t="shared" si="17"/>
        <v>91792</v>
      </c>
    </row>
    <row r="88" spans="1:21" x14ac:dyDescent="0.2">
      <c r="A88" s="16" t="s">
        <v>200</v>
      </c>
      <c r="B88" s="4">
        <v>1900</v>
      </c>
      <c r="C88" s="4">
        <v>100</v>
      </c>
      <c r="D88" s="4">
        <v>1800</v>
      </c>
      <c r="E88" s="4">
        <v>53140000</v>
      </c>
      <c r="F88" s="4">
        <f t="shared" si="15"/>
        <v>-11296314410</v>
      </c>
      <c r="R88" s="5">
        <v>5.1000000000000004E-3</v>
      </c>
      <c r="S88" s="4">
        <v>94110</v>
      </c>
      <c r="T88" s="4">
        <f t="shared" si="18"/>
        <v>243186.5</v>
      </c>
      <c r="U88" s="4">
        <f t="shared" si="17"/>
        <v>91792</v>
      </c>
    </row>
    <row r="89" spans="1:21" x14ac:dyDescent="0.2">
      <c r="A89" s="16" t="s">
        <v>199</v>
      </c>
      <c r="B89" s="4">
        <v>200</v>
      </c>
      <c r="C89" s="4">
        <v>10500</v>
      </c>
      <c r="D89" s="4">
        <v>-10300</v>
      </c>
      <c r="E89" s="4">
        <v>-307720000</v>
      </c>
      <c r="F89" s="4">
        <f t="shared" si="15"/>
        <v>-11349454410</v>
      </c>
      <c r="R89" s="5">
        <v>-3.3E-3</v>
      </c>
      <c r="S89" s="4">
        <v>155181</v>
      </c>
      <c r="T89" s="4">
        <f t="shared" si="18"/>
        <v>245107.8</v>
      </c>
      <c r="U89" s="4">
        <f t="shared" si="17"/>
        <v>91792</v>
      </c>
    </row>
    <row r="90" spans="1:21" x14ac:dyDescent="0.2">
      <c r="A90" s="16" t="s">
        <v>198</v>
      </c>
      <c r="B90" s="4">
        <v>100</v>
      </c>
      <c r="C90" s="4">
        <v>0</v>
      </c>
      <c r="D90" s="4">
        <v>100</v>
      </c>
      <c r="E90" s="4">
        <v>2960000</v>
      </c>
      <c r="F90" s="4">
        <f t="shared" si="15"/>
        <v>-11041734410</v>
      </c>
      <c r="R90" s="5">
        <v>1.03E-2</v>
      </c>
      <c r="S90" s="4">
        <v>91792</v>
      </c>
      <c r="T90" s="4">
        <f t="shared" si="18"/>
        <v>282200.09999999998</v>
      </c>
      <c r="U90" s="4">
        <f t="shared" si="17"/>
        <v>115175</v>
      </c>
    </row>
    <row r="91" spans="1:21" x14ac:dyDescent="0.2">
      <c r="A91" s="16" t="s">
        <v>197</v>
      </c>
      <c r="B91" s="4">
        <v>1000</v>
      </c>
      <c r="C91" s="4">
        <v>0</v>
      </c>
      <c r="D91" s="4">
        <v>1000</v>
      </c>
      <c r="E91" s="4">
        <v>29320000</v>
      </c>
      <c r="F91" s="4">
        <f t="shared" si="15"/>
        <v>-11044694410</v>
      </c>
      <c r="R91" s="5">
        <v>-1.84E-2</v>
      </c>
      <c r="S91" s="4">
        <v>202358</v>
      </c>
      <c r="T91" s="4">
        <f t="shared" si="18"/>
        <v>273394.3</v>
      </c>
      <c r="U91" s="4">
        <f t="shared" si="17"/>
        <v>115175</v>
      </c>
    </row>
    <row r="92" spans="1:21" x14ac:dyDescent="0.2">
      <c r="A92" s="16" t="s">
        <v>196</v>
      </c>
      <c r="B92" s="4">
        <v>1000</v>
      </c>
      <c r="C92" s="4">
        <v>2200</v>
      </c>
      <c r="D92" s="4">
        <v>-1200</v>
      </c>
      <c r="E92" s="4">
        <v>-35620000</v>
      </c>
      <c r="F92" s="4">
        <f t="shared" si="15"/>
        <v>-11074014410</v>
      </c>
      <c r="R92" s="5">
        <v>-5.0000000000000001E-3</v>
      </c>
      <c r="S92" s="4">
        <v>115175</v>
      </c>
      <c r="T92" s="4">
        <f t="shared" si="18"/>
        <v>270606.5</v>
      </c>
      <c r="U92" s="4">
        <f t="shared" si="17"/>
        <v>233544</v>
      </c>
    </row>
    <row r="93" spans="1:21" x14ac:dyDescent="0.2">
      <c r="A93" s="16" t="s">
        <v>195</v>
      </c>
      <c r="B93" s="4">
        <v>200</v>
      </c>
      <c r="C93" s="4">
        <v>0</v>
      </c>
      <c r="D93" s="4">
        <v>200</v>
      </c>
      <c r="E93" s="4">
        <v>5960000</v>
      </c>
      <c r="F93" s="4">
        <f t="shared" si="15"/>
        <v>-11038394410</v>
      </c>
      <c r="R93" s="5">
        <v>0</v>
      </c>
      <c r="S93" s="4">
        <v>288346</v>
      </c>
      <c r="T93" s="4">
        <f t="shared" si="18"/>
        <v>258414.7</v>
      </c>
      <c r="U93" s="4">
        <f t="shared" si="17"/>
        <v>233544</v>
      </c>
    </row>
    <row r="94" spans="1:21" x14ac:dyDescent="0.2">
      <c r="A94" s="16" t="s">
        <v>194</v>
      </c>
      <c r="B94" s="4">
        <v>300</v>
      </c>
      <c r="C94" s="4">
        <v>1200</v>
      </c>
      <c r="D94" s="4">
        <v>-900</v>
      </c>
      <c r="E94" s="4">
        <v>-27360000</v>
      </c>
      <c r="F94" s="4">
        <f t="shared" si="15"/>
        <v>-11044354410</v>
      </c>
      <c r="R94" s="5">
        <v>-1.15E-2</v>
      </c>
      <c r="S94" s="4">
        <v>372720</v>
      </c>
      <c r="T94" s="4">
        <f t="shared" si="18"/>
        <v>246132.7</v>
      </c>
      <c r="U94" s="4">
        <f t="shared" si="17"/>
        <v>174394</v>
      </c>
    </row>
    <row r="95" spans="1:21" x14ac:dyDescent="0.2">
      <c r="A95" s="16" t="s">
        <v>193</v>
      </c>
      <c r="B95" s="4">
        <v>3900</v>
      </c>
      <c r="C95" s="4">
        <v>300</v>
      </c>
      <c r="D95" s="4">
        <v>3600</v>
      </c>
      <c r="E95" s="4">
        <v>109440000</v>
      </c>
      <c r="F95" s="4">
        <f t="shared" si="15"/>
        <v>-11016994410</v>
      </c>
      <c r="R95" s="5">
        <v>-1.1399999999999999E-2</v>
      </c>
      <c r="S95" s="4">
        <v>313069</v>
      </c>
      <c r="T95" s="4">
        <f t="shared" si="18"/>
        <v>241007.3</v>
      </c>
      <c r="U95" s="4">
        <f t="shared" si="17"/>
        <v>174394</v>
      </c>
    </row>
    <row r="96" spans="1:21" x14ac:dyDescent="0.2">
      <c r="A96" s="16" t="s">
        <v>192</v>
      </c>
      <c r="B96" s="4">
        <v>100</v>
      </c>
      <c r="C96" s="4">
        <v>400</v>
      </c>
      <c r="D96" s="4">
        <v>-300</v>
      </c>
      <c r="E96" s="4">
        <v>-9270000</v>
      </c>
      <c r="F96" s="4">
        <f t="shared" si="15"/>
        <v>-11126434410</v>
      </c>
      <c r="R96" s="5">
        <v>-3.2000000000000002E-3</v>
      </c>
      <c r="S96" s="4">
        <v>269076</v>
      </c>
      <c r="T96" s="4">
        <f t="shared" si="18"/>
        <v>220593.7</v>
      </c>
      <c r="U96" s="4">
        <f t="shared" si="17"/>
        <v>114300</v>
      </c>
    </row>
    <row r="97" spans="1:21" x14ac:dyDescent="0.2">
      <c r="A97" s="16" t="s">
        <v>191</v>
      </c>
      <c r="B97" s="4">
        <v>3000</v>
      </c>
      <c r="C97" s="4">
        <v>11200</v>
      </c>
      <c r="D97" s="4">
        <v>-8200</v>
      </c>
      <c r="E97" s="4">
        <v>-253770000</v>
      </c>
      <c r="F97" s="4">
        <f t="shared" si="15"/>
        <v>-11117164410</v>
      </c>
      <c r="R97" s="5">
        <v>-3.2000000000000002E-3</v>
      </c>
      <c r="S97" s="4">
        <v>233544</v>
      </c>
      <c r="T97" s="4">
        <f t="shared" si="18"/>
        <v>204371.9</v>
      </c>
      <c r="U97" s="4">
        <f t="shared" si="17"/>
        <v>87297</v>
      </c>
    </row>
    <row r="98" spans="1:21" x14ac:dyDescent="0.2">
      <c r="A98" s="16" t="s">
        <v>190</v>
      </c>
      <c r="B98" s="4">
        <v>3200</v>
      </c>
      <c r="C98" s="4">
        <v>56700</v>
      </c>
      <c r="D98" s="4">
        <v>-53500</v>
      </c>
      <c r="E98" s="4">
        <v>-1669472638</v>
      </c>
      <c r="F98" s="4">
        <f t="shared" si="15"/>
        <v>-10863394410</v>
      </c>
      <c r="R98" s="5">
        <v>-3.2000000000000002E-3</v>
      </c>
      <c r="S98" s="4">
        <v>390604</v>
      </c>
      <c r="T98" s="4">
        <f t="shared" si="18"/>
        <v>173944.5</v>
      </c>
      <c r="U98" s="4">
        <f t="shared" si="17"/>
        <v>87297</v>
      </c>
    </row>
    <row r="99" spans="1:21" x14ac:dyDescent="0.2">
      <c r="A99" s="16" t="s">
        <v>189</v>
      </c>
      <c r="B99" s="4">
        <v>1500</v>
      </c>
      <c r="C99" s="4">
        <v>7910</v>
      </c>
      <c r="D99" s="4">
        <v>-6410</v>
      </c>
      <c r="E99" s="4">
        <v>-198360000</v>
      </c>
      <c r="F99" s="4">
        <f t="shared" si="15"/>
        <v>-9193921772</v>
      </c>
      <c r="R99" s="5">
        <v>0</v>
      </c>
      <c r="S99" s="4">
        <v>174394</v>
      </c>
      <c r="T99" s="4">
        <f t="shared" si="18"/>
        <v>182706.7</v>
      </c>
      <c r="U99" s="4">
        <f t="shared" si="17"/>
        <v>87297</v>
      </c>
    </row>
    <row r="100" spans="1:21" x14ac:dyDescent="0.2">
      <c r="A100" s="16" t="s">
        <v>188</v>
      </c>
      <c r="B100" s="4">
        <v>3500</v>
      </c>
      <c r="C100" s="4">
        <v>61800</v>
      </c>
      <c r="D100" s="4">
        <v>-58300</v>
      </c>
      <c r="E100" s="4">
        <v>-1823530000</v>
      </c>
      <c r="F100" s="4">
        <f t="shared" si="15"/>
        <v>-8995561772</v>
      </c>
      <c r="R100" s="5">
        <v>0</v>
      </c>
      <c r="S100" s="4">
        <v>462715</v>
      </c>
      <c r="T100" s="4">
        <f t="shared" si="18"/>
        <v>144824.9</v>
      </c>
      <c r="U100" s="4">
        <f t="shared" si="17"/>
        <v>87297</v>
      </c>
    </row>
    <row r="101" spans="1:21" x14ac:dyDescent="0.2">
      <c r="A101" s="16" t="s">
        <v>187</v>
      </c>
      <c r="B101" s="4">
        <v>1500</v>
      </c>
      <c r="C101" s="4">
        <v>8400</v>
      </c>
      <c r="D101" s="4">
        <v>-6900</v>
      </c>
      <c r="E101" s="4">
        <v>-214560000</v>
      </c>
      <c r="F101" s="4">
        <f t="shared" si="15"/>
        <v>-7172031772</v>
      </c>
      <c r="R101" s="5">
        <v>9.7999999999999997E-3</v>
      </c>
      <c r="S101" s="4">
        <v>114300</v>
      </c>
      <c r="T101" s="4">
        <f t="shared" si="18"/>
        <v>152864.9</v>
      </c>
      <c r="U101" s="4">
        <f t="shared" si="17"/>
        <v>64940</v>
      </c>
    </row>
    <row r="102" spans="1:21" x14ac:dyDescent="0.2">
      <c r="A102" s="16" t="s">
        <v>186</v>
      </c>
      <c r="B102" s="4">
        <v>100</v>
      </c>
      <c r="C102" s="4">
        <v>3500</v>
      </c>
      <c r="D102" s="4">
        <v>-3400</v>
      </c>
      <c r="E102" s="4">
        <v>-106140000</v>
      </c>
      <c r="F102" s="4">
        <f t="shared" si="15"/>
        <v>-6957471772</v>
      </c>
      <c r="R102" s="5">
        <v>-1.6E-2</v>
      </c>
      <c r="S102" s="4">
        <v>87297</v>
      </c>
      <c r="T102" s="4">
        <f t="shared" si="18"/>
        <v>158185.60000000001</v>
      </c>
      <c r="U102" s="4">
        <f t="shared" si="17"/>
        <v>64940</v>
      </c>
    </row>
    <row r="103" spans="1:21" x14ac:dyDescent="0.2">
      <c r="A103" s="16" t="s">
        <v>185</v>
      </c>
      <c r="B103" s="4">
        <v>0</v>
      </c>
      <c r="C103" s="4">
        <v>1300</v>
      </c>
      <c r="D103" s="4">
        <v>-1300</v>
      </c>
      <c r="E103" s="4">
        <v>-41040000</v>
      </c>
      <c r="F103" s="4">
        <f t="shared" si="15"/>
        <v>-6851331772</v>
      </c>
      <c r="R103" s="5">
        <v>-6.3E-3</v>
      </c>
      <c r="S103" s="4">
        <v>166428</v>
      </c>
      <c r="T103" s="4">
        <f t="shared" si="18"/>
        <v>158372.79999999999</v>
      </c>
      <c r="U103" s="4">
        <f t="shared" si="17"/>
        <v>64940</v>
      </c>
    </row>
    <row r="104" spans="1:21" x14ac:dyDescent="0.2">
      <c r="A104" s="16" t="s">
        <v>184</v>
      </c>
      <c r="B104" s="4">
        <v>400</v>
      </c>
      <c r="C104" s="4">
        <v>300</v>
      </c>
      <c r="D104" s="4">
        <v>100</v>
      </c>
      <c r="E104" s="4">
        <v>3010000</v>
      </c>
      <c r="F104" s="4">
        <f t="shared" si="15"/>
        <v>-6810291772</v>
      </c>
      <c r="R104" s="5">
        <v>-3.0999999999999999E-3</v>
      </c>
      <c r="S104" s="4">
        <v>249900</v>
      </c>
      <c r="T104" s="4">
        <f t="shared" si="18"/>
        <v>164227.6</v>
      </c>
      <c r="U104" s="4">
        <f t="shared" si="17"/>
        <v>64940</v>
      </c>
    </row>
    <row r="105" spans="1:21" x14ac:dyDescent="0.2">
      <c r="A105" s="16" t="s">
        <v>183</v>
      </c>
      <c r="B105" s="4">
        <v>22100</v>
      </c>
      <c r="C105" s="4">
        <v>0</v>
      </c>
      <c r="D105" s="4">
        <v>22100</v>
      </c>
      <c r="E105" s="4">
        <v>685360000</v>
      </c>
      <c r="F105" s="4">
        <f t="shared" si="15"/>
        <v>-6813301772</v>
      </c>
      <c r="R105" s="5">
        <v>2.2799999999999997E-2</v>
      </c>
      <c r="S105" s="4">
        <v>261815</v>
      </c>
      <c r="T105" s="4">
        <f t="shared" si="18"/>
        <v>161126.20000000001</v>
      </c>
      <c r="U105" s="4">
        <f t="shared" si="17"/>
        <v>64940</v>
      </c>
    </row>
    <row r="106" spans="1:21" x14ac:dyDescent="0.2">
      <c r="A106" s="16" t="s">
        <v>182</v>
      </c>
      <c r="B106" s="4">
        <v>2700</v>
      </c>
      <c r="C106" s="4">
        <v>1000</v>
      </c>
      <c r="D106" s="4">
        <v>1700</v>
      </c>
      <c r="E106" s="4">
        <v>52750000</v>
      </c>
      <c r="F106" s="4">
        <f t="shared" si="15"/>
        <v>-7498661772</v>
      </c>
      <c r="R106" s="5">
        <v>-3.2000000000000002E-3</v>
      </c>
      <c r="S106" s="4">
        <v>64940</v>
      </c>
      <c r="T106" s="4">
        <f t="shared" si="18"/>
        <v>168845.2</v>
      </c>
      <c r="U106" s="4">
        <f t="shared" si="17"/>
        <v>71326</v>
      </c>
    </row>
    <row r="107" spans="1:21" x14ac:dyDescent="0.2">
      <c r="A107" s="16" t="s">
        <v>181</v>
      </c>
      <c r="B107" s="4">
        <v>0</v>
      </c>
      <c r="C107" s="4">
        <v>500</v>
      </c>
      <c r="D107" s="4">
        <v>-500</v>
      </c>
      <c r="E107" s="4">
        <v>-15630000</v>
      </c>
      <c r="F107" s="4">
        <f t="shared" si="15"/>
        <v>-7551411772</v>
      </c>
      <c r="R107" s="5">
        <v>-3.2000000000000002E-3</v>
      </c>
      <c r="S107" s="4">
        <v>71326</v>
      </c>
      <c r="T107" s="4">
        <f t="shared" si="18"/>
        <v>184083.20000000001</v>
      </c>
      <c r="U107" s="4">
        <f t="shared" si="17"/>
        <v>83897</v>
      </c>
    </row>
    <row r="108" spans="1:21" x14ac:dyDescent="0.2">
      <c r="A108" s="16" t="s">
        <v>180</v>
      </c>
      <c r="B108" s="4">
        <v>0</v>
      </c>
      <c r="C108" s="4">
        <v>1500</v>
      </c>
      <c r="D108" s="4">
        <v>-1500</v>
      </c>
      <c r="E108" s="4">
        <v>-46540000</v>
      </c>
      <c r="F108" s="4">
        <f t="shared" si="15"/>
        <v>-7535781772</v>
      </c>
      <c r="R108" s="5">
        <v>3.3E-3</v>
      </c>
      <c r="S108" s="4">
        <v>86330</v>
      </c>
      <c r="T108" s="4">
        <f t="shared" si="18"/>
        <v>215861.8</v>
      </c>
      <c r="U108" s="4">
        <f t="shared" si="17"/>
        <v>83897</v>
      </c>
    </row>
    <row r="109" spans="1:21" x14ac:dyDescent="0.2">
      <c r="A109" s="16" t="s">
        <v>179</v>
      </c>
      <c r="B109" s="4">
        <v>100</v>
      </c>
      <c r="C109" s="4">
        <v>2118</v>
      </c>
      <c r="D109" s="4">
        <v>-2018</v>
      </c>
      <c r="E109" s="4">
        <v>-61520000</v>
      </c>
      <c r="F109" s="4">
        <f t="shared" si="15"/>
        <v>-7489241772</v>
      </c>
      <c r="R109" s="5">
        <v>4.5700000000000005E-2</v>
      </c>
      <c r="S109" s="4">
        <v>262016</v>
      </c>
      <c r="T109" s="4">
        <f t="shared" si="18"/>
        <v>213725.1</v>
      </c>
      <c r="U109" s="4">
        <f t="shared" si="17"/>
        <v>83897</v>
      </c>
    </row>
    <row r="110" spans="1:21" x14ac:dyDescent="0.2">
      <c r="A110" s="16" t="s">
        <v>178</v>
      </c>
      <c r="B110" s="4">
        <v>1400</v>
      </c>
      <c r="C110" s="4">
        <v>6100</v>
      </c>
      <c r="D110" s="4">
        <v>-4700</v>
      </c>
      <c r="E110" s="4">
        <v>-138840000</v>
      </c>
      <c r="F110" s="4">
        <f t="shared" si="15"/>
        <v>-7427721772</v>
      </c>
      <c r="R110" s="5">
        <v>1.7000000000000001E-3</v>
      </c>
      <c r="S110" s="4">
        <v>83897</v>
      </c>
      <c r="T110" s="4">
        <f t="shared" si="18"/>
        <v>255814.39999999999</v>
      </c>
      <c r="U110" s="4">
        <f t="shared" si="17"/>
        <v>140504</v>
      </c>
    </row>
    <row r="111" spans="1:21" x14ac:dyDescent="0.2">
      <c r="A111" s="16" t="s">
        <v>177</v>
      </c>
      <c r="B111" s="4">
        <v>900</v>
      </c>
      <c r="C111" s="4">
        <v>2100</v>
      </c>
      <c r="D111" s="4">
        <v>-1200</v>
      </c>
      <c r="E111" s="4">
        <v>-35971772</v>
      </c>
      <c r="F111" s="4">
        <f t="shared" si="15"/>
        <v>-7288881772</v>
      </c>
      <c r="R111" s="5">
        <v>-1.66E-2</v>
      </c>
      <c r="S111" s="4">
        <v>194700</v>
      </c>
      <c r="T111" s="4">
        <f t="shared" si="18"/>
        <v>285132</v>
      </c>
      <c r="U111" s="4">
        <f t="shared" si="17"/>
        <v>140504</v>
      </c>
    </row>
    <row r="112" spans="1:21" x14ac:dyDescent="0.2">
      <c r="A112" s="16" t="s">
        <v>176</v>
      </c>
      <c r="B112" s="4">
        <v>1000</v>
      </c>
      <c r="C112" s="4">
        <v>5200</v>
      </c>
      <c r="D112" s="4">
        <v>-4200</v>
      </c>
      <c r="E112" s="4">
        <v>-130180000</v>
      </c>
      <c r="F112" s="4">
        <f t="shared" si="15"/>
        <v>-7252910000</v>
      </c>
      <c r="R112" s="5">
        <v>-3.8399999999999997E-2</v>
      </c>
      <c r="S112" s="4">
        <v>140504</v>
      </c>
      <c r="T112" s="4">
        <f t="shared" si="18"/>
        <v>327658.40000000002</v>
      </c>
      <c r="U112" s="4">
        <f t="shared" si="17"/>
        <v>142130</v>
      </c>
    </row>
    <row r="113" spans="1:21" x14ac:dyDescent="0.2">
      <c r="A113" s="16" t="s">
        <v>175</v>
      </c>
      <c r="B113" s="4">
        <v>9100</v>
      </c>
      <c r="C113" s="4">
        <v>0</v>
      </c>
      <c r="D113" s="4">
        <v>9100</v>
      </c>
      <c r="E113" s="4">
        <v>282120000</v>
      </c>
      <c r="F113" s="4">
        <f t="shared" si="15"/>
        <v>-7122730000</v>
      </c>
      <c r="R113" s="5">
        <v>9.7999999999999997E-3</v>
      </c>
      <c r="S113" s="4">
        <v>168300</v>
      </c>
      <c r="T113" s="4">
        <f t="shared" si="18"/>
        <v>359143.7</v>
      </c>
      <c r="U113" s="4">
        <f t="shared" si="17"/>
        <v>142130</v>
      </c>
    </row>
    <row r="114" spans="1:21" x14ac:dyDescent="0.2">
      <c r="A114" s="16" t="s">
        <v>174</v>
      </c>
      <c r="B114" s="4">
        <v>800</v>
      </c>
      <c r="C114" s="4">
        <v>1600</v>
      </c>
      <c r="D114" s="4">
        <v>-800</v>
      </c>
      <c r="E114" s="4">
        <v>-25000000</v>
      </c>
      <c r="F114" s="4">
        <f t="shared" si="15"/>
        <v>-7404850000</v>
      </c>
      <c r="R114" s="5">
        <v>-4.9200000000000001E-2</v>
      </c>
      <c r="S114" s="4">
        <v>308448</v>
      </c>
      <c r="T114" s="4">
        <f t="shared" si="18"/>
        <v>353099.8</v>
      </c>
      <c r="U114" s="4">
        <f t="shared" si="17"/>
        <v>142130</v>
      </c>
    </row>
    <row r="115" spans="1:21" x14ac:dyDescent="0.2">
      <c r="A115" s="16" t="s">
        <v>173</v>
      </c>
      <c r="B115" s="4">
        <v>0</v>
      </c>
      <c r="C115" s="4">
        <v>5700</v>
      </c>
      <c r="D115" s="4">
        <v>-5700</v>
      </c>
      <c r="E115" s="4">
        <v>-187240000</v>
      </c>
      <c r="F115" s="4">
        <f t="shared" si="15"/>
        <v>-7379850000</v>
      </c>
      <c r="R115" s="5">
        <v>-1.5100000000000001E-2</v>
      </c>
      <c r="S115" s="4">
        <v>230801</v>
      </c>
      <c r="T115" s="4">
        <f t="shared" si="18"/>
        <v>353252.9</v>
      </c>
      <c r="U115" s="4">
        <f t="shared" si="17"/>
        <v>142130</v>
      </c>
    </row>
    <row r="116" spans="1:21" x14ac:dyDescent="0.2">
      <c r="A116" s="16" t="s">
        <v>172</v>
      </c>
      <c r="B116" s="4">
        <v>0</v>
      </c>
      <c r="C116" s="4">
        <v>3900</v>
      </c>
      <c r="D116" s="4">
        <v>-3900</v>
      </c>
      <c r="E116" s="4">
        <v>-127800000</v>
      </c>
      <c r="F116" s="4">
        <f t="shared" si="15"/>
        <v>-7192610000</v>
      </c>
      <c r="R116" s="5">
        <v>9.1999999999999998E-3</v>
      </c>
      <c r="S116" s="4">
        <v>142130</v>
      </c>
      <c r="T116" s="4">
        <f t="shared" ref="T116:T121" si="19">AVERAGE(S117:S126)</f>
        <v>362882.5</v>
      </c>
      <c r="U116" s="4">
        <f t="shared" si="17"/>
        <v>223706</v>
      </c>
    </row>
    <row r="117" spans="1:21" x14ac:dyDescent="0.2">
      <c r="A117" s="16" t="s">
        <v>171</v>
      </c>
      <c r="B117" s="4">
        <v>0</v>
      </c>
      <c r="C117" s="4">
        <v>0</v>
      </c>
      <c r="D117" s="4">
        <v>0</v>
      </c>
      <c r="E117" s="4">
        <v>0</v>
      </c>
      <c r="F117" s="4">
        <f t="shared" si="15"/>
        <v>-7064810000</v>
      </c>
      <c r="R117" s="5">
        <v>-2.6699999999999998E-2</v>
      </c>
      <c r="S117" s="4">
        <v>223706</v>
      </c>
      <c r="T117" s="4">
        <f t="shared" si="19"/>
        <v>352847.5</v>
      </c>
      <c r="U117" s="4">
        <f t="shared" si="17"/>
        <v>240649</v>
      </c>
    </row>
    <row r="118" spans="1:21" x14ac:dyDescent="0.2">
      <c r="A118" s="16" t="s">
        <v>170</v>
      </c>
      <c r="B118" s="4">
        <v>6400</v>
      </c>
      <c r="C118" s="4">
        <v>0</v>
      </c>
      <c r="D118" s="4">
        <v>6400</v>
      </c>
      <c r="E118" s="4">
        <v>210950000</v>
      </c>
      <c r="F118" s="4">
        <f t="shared" si="15"/>
        <v>-7064810000</v>
      </c>
      <c r="R118" s="5">
        <v>6.0000000000000001E-3</v>
      </c>
      <c r="S118" s="4">
        <v>404116</v>
      </c>
      <c r="T118" s="4">
        <f t="shared" si="19"/>
        <v>318993.5</v>
      </c>
      <c r="U118" s="4">
        <f t="shared" si="17"/>
        <v>240649</v>
      </c>
    </row>
    <row r="119" spans="1:21" x14ac:dyDescent="0.2">
      <c r="A119" s="16" t="s">
        <v>169</v>
      </c>
      <c r="B119" s="4">
        <v>12800</v>
      </c>
      <c r="C119" s="4">
        <v>1500</v>
      </c>
      <c r="D119" s="4">
        <v>11300</v>
      </c>
      <c r="E119" s="4">
        <v>383690000</v>
      </c>
      <c r="F119" s="4">
        <f t="shared" si="15"/>
        <v>-7275760000</v>
      </c>
      <c r="R119" s="5">
        <v>-1.7600000000000001E-2</v>
      </c>
      <c r="S119" s="4">
        <v>240649</v>
      </c>
      <c r="T119" s="4">
        <f t="shared" si="19"/>
        <v>312773.8</v>
      </c>
      <c r="U119" s="4">
        <f t="shared" si="17"/>
        <v>248009</v>
      </c>
    </row>
    <row r="120" spans="1:21" x14ac:dyDescent="0.2">
      <c r="A120" s="16" t="s">
        <v>168</v>
      </c>
      <c r="B120" s="4">
        <v>0</v>
      </c>
      <c r="C120" s="4">
        <v>4800</v>
      </c>
      <c r="D120" s="4">
        <v>-4800</v>
      </c>
      <c r="E120" s="4">
        <v>-168860000</v>
      </c>
      <c r="F120" s="4">
        <f t="shared" si="15"/>
        <v>-7659450000</v>
      </c>
      <c r="R120" s="5">
        <v>-4.0899999999999999E-2</v>
      </c>
      <c r="S120" s="4">
        <v>504790</v>
      </c>
      <c r="T120" s="4">
        <f t="shared" si="19"/>
        <v>275696</v>
      </c>
      <c r="U120" s="4">
        <f t="shared" si="17"/>
        <v>232332</v>
      </c>
    </row>
    <row r="121" spans="1:21" x14ac:dyDescent="0.2">
      <c r="A121" s="16" t="s">
        <v>167</v>
      </c>
      <c r="B121" s="4">
        <v>300</v>
      </c>
      <c r="C121" s="4">
        <v>2500</v>
      </c>
      <c r="D121" s="4">
        <v>-2200</v>
      </c>
      <c r="E121" s="4">
        <v>-78000000</v>
      </c>
      <c r="F121" s="4">
        <f t="shared" si="15"/>
        <v>-7490590000</v>
      </c>
      <c r="R121" s="5">
        <v>-9.7000000000000003E-3</v>
      </c>
      <c r="S121" s="4">
        <v>487876</v>
      </c>
      <c r="T121" s="4">
        <f t="shared" si="19"/>
        <v>250009.1</v>
      </c>
      <c r="U121" s="4">
        <f t="shared" si="17"/>
        <v>232332</v>
      </c>
    </row>
    <row r="122" spans="1:21" x14ac:dyDescent="0.2">
      <c r="A122" s="16" t="s">
        <v>166</v>
      </c>
      <c r="B122" s="4">
        <v>100</v>
      </c>
      <c r="C122" s="4">
        <v>48100</v>
      </c>
      <c r="D122" s="4">
        <v>-48000</v>
      </c>
      <c r="E122" s="4">
        <v>-1713020000</v>
      </c>
      <c r="F122" s="4">
        <f t="shared" si="15"/>
        <v>-7412590000</v>
      </c>
      <c r="R122" s="5">
        <v>2.58E-2</v>
      </c>
      <c r="S122" s="4">
        <v>565768</v>
      </c>
      <c r="T122" s="4">
        <f>AVERAGE(S123:S132)</f>
        <v>203903</v>
      </c>
      <c r="U122" s="4">
        <f t="shared" si="17"/>
        <v>123356</v>
      </c>
    </row>
    <row r="123" spans="1:21" x14ac:dyDescent="0.2">
      <c r="A123" s="16" t="s">
        <v>165</v>
      </c>
      <c r="B123" s="4">
        <v>11200</v>
      </c>
      <c r="C123" s="4">
        <v>3600</v>
      </c>
      <c r="D123" s="4">
        <v>7600</v>
      </c>
      <c r="E123" s="4">
        <v>252760000</v>
      </c>
      <c r="F123" s="4">
        <f t="shared" si="15"/>
        <v>-5699570000</v>
      </c>
      <c r="R123" s="5">
        <v>5.9200000000000003E-2</v>
      </c>
      <c r="S123" s="4">
        <v>483153</v>
      </c>
      <c r="U123" s="4">
        <f t="shared" si="17"/>
        <v>65576</v>
      </c>
    </row>
    <row r="124" spans="1:21" x14ac:dyDescent="0.2">
      <c r="A124" s="16" t="s">
        <v>164</v>
      </c>
      <c r="B124" s="4">
        <v>4000</v>
      </c>
      <c r="C124" s="4">
        <v>53600</v>
      </c>
      <c r="D124" s="4">
        <v>-49600</v>
      </c>
      <c r="E124" s="4">
        <v>-1645200000</v>
      </c>
      <c r="F124" s="4">
        <f t="shared" si="15"/>
        <v>-5952330000</v>
      </c>
      <c r="R124" s="5">
        <v>4.5999999999999999E-3</v>
      </c>
      <c r="S124" s="4">
        <v>248009</v>
      </c>
      <c r="U124" s="4">
        <f t="shared" ref="U124:U126" si="20">MIN(S125:S129)</f>
        <v>65576</v>
      </c>
    </row>
    <row r="125" spans="1:21" x14ac:dyDescent="0.2">
      <c r="A125" s="16" t="s">
        <v>163</v>
      </c>
      <c r="B125" s="4">
        <v>5300</v>
      </c>
      <c r="C125" s="4">
        <v>0</v>
      </c>
      <c r="D125" s="4">
        <v>5300</v>
      </c>
      <c r="E125" s="4">
        <v>173050000</v>
      </c>
      <c r="F125" s="4">
        <f t="shared" si="15"/>
        <v>-4307130000</v>
      </c>
      <c r="R125" s="5">
        <v>2.9900000000000003E-2</v>
      </c>
      <c r="S125" s="4">
        <v>232332</v>
      </c>
      <c r="U125" s="4">
        <f t="shared" si="20"/>
        <v>65576</v>
      </c>
    </row>
    <row r="126" spans="1:21" x14ac:dyDescent="0.2">
      <c r="A126" s="16" t="s">
        <v>162</v>
      </c>
      <c r="B126" s="4">
        <v>400</v>
      </c>
      <c r="C126" s="4">
        <v>24400</v>
      </c>
      <c r="D126" s="4">
        <v>-24000</v>
      </c>
      <c r="E126" s="4">
        <v>-766730000</v>
      </c>
      <c r="F126" s="4">
        <f t="shared" si="15"/>
        <v>-4480180000</v>
      </c>
      <c r="R126" s="5">
        <v>-4.5999999999999999E-3</v>
      </c>
      <c r="S126" s="4">
        <v>238426</v>
      </c>
      <c r="U126" s="4">
        <f t="shared" si="20"/>
        <v>65576</v>
      </c>
    </row>
    <row r="127" spans="1:21" x14ac:dyDescent="0.2">
      <c r="A127" s="16" t="s">
        <v>161</v>
      </c>
      <c r="B127" s="4">
        <v>18</v>
      </c>
      <c r="C127" s="4">
        <v>40300</v>
      </c>
      <c r="D127" s="4">
        <v>-40282</v>
      </c>
      <c r="E127" s="4">
        <v>-1288140000</v>
      </c>
      <c r="F127" s="4">
        <f t="shared" si="15"/>
        <v>-3713450000</v>
      </c>
      <c r="R127" s="5">
        <v>0</v>
      </c>
      <c r="S127" s="4">
        <v>123356</v>
      </c>
      <c r="U127" s="4">
        <f>MIN(S128:S132)</f>
        <v>65576</v>
      </c>
    </row>
    <row r="128" spans="1:21" x14ac:dyDescent="0.2">
      <c r="A128" s="16" t="s">
        <v>160</v>
      </c>
      <c r="B128" s="4">
        <v>700</v>
      </c>
      <c r="C128" s="4">
        <v>0</v>
      </c>
      <c r="D128" s="4">
        <v>700</v>
      </c>
      <c r="E128" s="4">
        <v>22360000</v>
      </c>
      <c r="F128" s="4">
        <f t="shared" si="15"/>
        <v>-2425310000</v>
      </c>
      <c r="R128" s="5">
        <v>-6.1999999999999998E-3</v>
      </c>
      <c r="S128" s="4">
        <v>65576</v>
      </c>
    </row>
    <row r="129" spans="1:22" x14ac:dyDescent="0.2">
      <c r="A129" s="16" t="s">
        <v>159</v>
      </c>
      <c r="B129" s="4">
        <v>1900</v>
      </c>
      <c r="C129" s="4">
        <v>43200</v>
      </c>
      <c r="D129" s="4">
        <v>-41300</v>
      </c>
      <c r="E129" s="4">
        <v>-1299990000</v>
      </c>
      <c r="F129" s="4">
        <f t="shared" si="15"/>
        <v>-2447670000</v>
      </c>
      <c r="R129" s="5">
        <v>2.23E-2</v>
      </c>
      <c r="S129" s="4">
        <v>178452</v>
      </c>
    </row>
    <row r="130" spans="1:22" x14ac:dyDescent="0.2">
      <c r="A130" s="16" t="s">
        <v>158</v>
      </c>
      <c r="B130" s="4">
        <v>3900</v>
      </c>
      <c r="C130" s="4">
        <v>200</v>
      </c>
      <c r="D130" s="4">
        <v>3700</v>
      </c>
      <c r="E130" s="4">
        <v>115680000</v>
      </c>
      <c r="F130" s="4">
        <f t="shared" si="15"/>
        <v>-1147680000</v>
      </c>
      <c r="R130" s="5">
        <v>1.1299999999999999E-2</v>
      </c>
      <c r="S130" s="4">
        <v>134012</v>
      </c>
    </row>
    <row r="131" spans="1:22" x14ac:dyDescent="0.2">
      <c r="A131" s="16" t="s">
        <v>157</v>
      </c>
      <c r="B131" s="4">
        <v>0</v>
      </c>
      <c r="C131" s="4">
        <v>23800</v>
      </c>
      <c r="D131" s="4">
        <v>-23800</v>
      </c>
      <c r="E131" s="4">
        <v>-747430000</v>
      </c>
      <c r="F131" s="4">
        <f>E131+F132</f>
        <v>-1263360000</v>
      </c>
      <c r="R131" s="5">
        <v>-2.35E-2</v>
      </c>
      <c r="S131" s="4">
        <v>231007</v>
      </c>
    </row>
    <row r="132" spans="1:22" x14ac:dyDescent="0.2">
      <c r="A132" s="16" t="s">
        <v>156</v>
      </c>
      <c r="B132" s="4">
        <v>0</v>
      </c>
      <c r="C132" s="4">
        <v>16200</v>
      </c>
      <c r="D132" s="4">
        <v>-16200</v>
      </c>
      <c r="E132" s="4">
        <v>-515930000</v>
      </c>
      <c r="F132" s="4">
        <f>E132</f>
        <v>-515930000</v>
      </c>
      <c r="R132" s="5">
        <v>1.2699999999999999E-2</v>
      </c>
      <c r="S132" s="4">
        <v>104707</v>
      </c>
    </row>
    <row r="133" spans="1:22" x14ac:dyDescent="0.2">
      <c r="A133" s="2"/>
      <c r="B133" s="4"/>
      <c r="C133" s="4"/>
      <c r="D133" s="4"/>
      <c r="E133" s="4"/>
      <c r="F133" s="4">
        <f>E133</f>
        <v>0</v>
      </c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6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6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6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6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6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5"/>
    </row>
    <row r="150" spans="1:22" x14ac:dyDescent="0.2">
      <c r="A150" s="6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5"/>
    </row>
    <row r="151" spans="1:22" x14ac:dyDescent="0.2">
      <c r="A151" s="6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5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5"/>
    </row>
    <row r="153" spans="1:22" x14ac:dyDescent="0.2">
      <c r="A153" s="2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5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5"/>
    </row>
    <row r="155" spans="1:22" x14ac:dyDescent="0.2">
      <c r="A155" s="6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5"/>
    </row>
    <row r="156" spans="1:22" x14ac:dyDescent="0.2">
      <c r="A156" s="6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5"/>
    </row>
    <row r="157" spans="1:22" x14ac:dyDescent="0.2">
      <c r="A157" s="6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5"/>
    </row>
    <row r="158" spans="1:22" x14ac:dyDescent="0.2">
      <c r="A158" s="6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5"/>
    </row>
    <row r="159" spans="1:22" x14ac:dyDescent="0.2">
      <c r="A159" s="6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5"/>
    </row>
    <row r="160" spans="1:22" x14ac:dyDescent="0.2">
      <c r="A160" s="6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5"/>
    </row>
    <row r="161" spans="1:22" x14ac:dyDescent="0.2">
      <c r="A161" s="6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5"/>
    </row>
    <row r="162" spans="1:22" x14ac:dyDescent="0.2">
      <c r="A162" s="6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5"/>
      <c r="U162" s="5"/>
      <c r="V162" s="5"/>
    </row>
    <row r="163" spans="1:22" x14ac:dyDescent="0.2">
      <c r="A163" s="6"/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5"/>
      <c r="U163" s="5"/>
      <c r="V163" s="5"/>
    </row>
    <row r="164" spans="1:22" x14ac:dyDescent="0.2">
      <c r="A164" s="6"/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5"/>
      <c r="U164" s="5"/>
      <c r="V164" s="5"/>
    </row>
    <row r="165" spans="1:22" x14ac:dyDescent="0.2">
      <c r="A165" s="6"/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5"/>
      <c r="U165" s="5"/>
      <c r="V165" s="5"/>
    </row>
    <row r="166" spans="1:22" x14ac:dyDescent="0.2">
      <c r="A166" s="6"/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5"/>
      <c r="U166" s="5"/>
      <c r="V166" s="5"/>
    </row>
    <row r="167" spans="1:22" x14ac:dyDescent="0.2">
      <c r="A167" s="6"/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5"/>
      <c r="U167" s="5"/>
      <c r="V167" s="5"/>
    </row>
    <row r="168" spans="1:22" x14ac:dyDescent="0.2">
      <c r="A168" s="2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5"/>
    </row>
    <row r="169" spans="1:22" x14ac:dyDescent="0.2">
      <c r="A169" s="2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5"/>
    </row>
    <row r="170" spans="1:22" x14ac:dyDescent="0.2">
      <c r="A170" s="2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5"/>
    </row>
    <row r="171" spans="1:22" x14ac:dyDescent="0.2">
      <c r="A171" s="2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5"/>
    </row>
    <row r="172" spans="1:22" x14ac:dyDescent="0.2">
      <c r="A172" s="2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5"/>
    </row>
    <row r="173" spans="1:22" x14ac:dyDescent="0.2">
      <c r="A173" s="2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5"/>
    </row>
    <row r="174" spans="1:22" x14ac:dyDescent="0.2">
      <c r="A174" s="2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5"/>
    </row>
    <row r="175" spans="1:22" x14ac:dyDescent="0.2">
      <c r="A175" s="2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5"/>
    </row>
    <row r="176" spans="1:22" x14ac:dyDescent="0.2">
      <c r="A176" s="2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5"/>
    </row>
    <row r="177" spans="1:22" x14ac:dyDescent="0.2">
      <c r="A177" s="2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5"/>
      <c r="U177" s="5"/>
      <c r="V177" s="5"/>
    </row>
    <row r="178" spans="1:22" x14ac:dyDescent="0.2">
      <c r="A178" s="2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5"/>
      <c r="U178" s="5"/>
      <c r="V178" s="5"/>
    </row>
    <row r="179" spans="1:22" x14ac:dyDescent="0.2">
      <c r="A179" s="2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5"/>
      <c r="U179" s="5"/>
      <c r="V179" s="5"/>
    </row>
    <row r="180" spans="1:22" x14ac:dyDescent="0.2">
      <c r="A180" s="2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5"/>
      <c r="U180" s="5"/>
      <c r="V180" s="5"/>
    </row>
    <row r="181" spans="1:22" x14ac:dyDescent="0.2">
      <c r="A181" s="2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5"/>
      <c r="U181" s="5"/>
      <c r="V181" s="5"/>
    </row>
    <row r="182" spans="1:22" x14ac:dyDescent="0.2">
      <c r="A182" s="2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5"/>
      <c r="U182" s="5"/>
      <c r="V182" s="5"/>
    </row>
    <row r="183" spans="1:22" x14ac:dyDescent="0.2">
      <c r="A183" s="2"/>
      <c r="B183" s="4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5"/>
      <c r="U183" s="5"/>
      <c r="V183" s="5"/>
    </row>
    <row r="184" spans="1:22" x14ac:dyDescent="0.2">
      <c r="A184" s="2"/>
      <c r="B184" s="4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5"/>
      <c r="U184" s="5"/>
      <c r="V184" s="5"/>
    </row>
    <row r="185" spans="1:22" x14ac:dyDescent="0.2">
      <c r="A185" s="2"/>
      <c r="B185" s="4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5"/>
      <c r="U185" s="5"/>
      <c r="V185" s="8"/>
    </row>
    <row r="186" spans="1:22" x14ac:dyDescent="0.2">
      <c r="A186" s="2"/>
      <c r="B186" s="4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5"/>
      <c r="U186" s="5"/>
      <c r="V186" s="8"/>
    </row>
    <row r="187" spans="1:22" x14ac:dyDescent="0.2">
      <c r="A187" s="2"/>
      <c r="B187" s="4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5"/>
      <c r="U187" s="5"/>
      <c r="V187" s="8"/>
    </row>
    <row r="188" spans="1:22" x14ac:dyDescent="0.2">
      <c r="A188" s="6"/>
      <c r="B188" s="4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5"/>
      <c r="U188" s="5"/>
      <c r="V188" s="8"/>
    </row>
    <row r="189" spans="1:22" x14ac:dyDescent="0.2">
      <c r="A189" s="6"/>
      <c r="B189" s="4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5"/>
      <c r="U189" s="5"/>
      <c r="V189" s="8"/>
    </row>
    <row r="190" spans="1:22" x14ac:dyDescent="0.2">
      <c r="A190" s="6"/>
      <c r="B190" s="4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5"/>
      <c r="U190" s="5"/>
      <c r="V190" s="8"/>
    </row>
    <row r="191" spans="1:22" x14ac:dyDescent="0.2">
      <c r="A191" s="6"/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5"/>
      <c r="U191" s="5"/>
      <c r="V191" s="8"/>
    </row>
    <row r="192" spans="1:22" x14ac:dyDescent="0.2">
      <c r="A192" s="6"/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5"/>
      <c r="U192" s="5"/>
      <c r="V192" s="8"/>
    </row>
    <row r="193" spans="1:22" x14ac:dyDescent="0.2">
      <c r="A193" s="2"/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5"/>
      <c r="U193" s="5"/>
      <c r="V193" s="8"/>
    </row>
    <row r="194" spans="1:22" x14ac:dyDescent="0.2">
      <c r="A194" s="2"/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5"/>
      <c r="U194" s="5"/>
      <c r="V194" s="8"/>
    </row>
    <row r="195" spans="1:22" x14ac:dyDescent="0.2">
      <c r="A195" s="2"/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5"/>
      <c r="U195" s="5"/>
      <c r="V195" s="8"/>
    </row>
    <row r="196" spans="1:22" x14ac:dyDescent="0.2">
      <c r="A196" s="2"/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5"/>
      <c r="U196" s="5"/>
      <c r="V196" s="8"/>
    </row>
    <row r="197" spans="1:22" x14ac:dyDescent="0.2">
      <c r="A197" s="2"/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5"/>
      <c r="U197" s="5"/>
      <c r="V197" s="8"/>
    </row>
    <row r="223" spans="1:3" x14ac:dyDescent="0.2">
      <c r="A223" t="e" cm="1">
        <f t="array" aca="1" ref="A223" ca="1">INDIRECT("'" &amp; E1 &amp; "'!$A$2:$A$66")</f>
        <v>#REF!</v>
      </c>
      <c r="B223" t="e" cm="1">
        <f t="array" aca="1" ref="B223" ca="1">INDIRECT("'" &amp; E1 &amp; "'!$B$2:$B$66")</f>
        <v>#REF!</v>
      </c>
      <c r="C223" t="e" cm="1">
        <f t="array" aca="1" ref="C223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F3CED7-4368-CD40-8677-60745F32629C}">
  <sheetPr codeName="Sheet40"/>
  <dimension ref="A1:V223"/>
  <sheetViews>
    <sheetView topLeftCell="D1" workbookViewId="0">
      <pane ySplit="2" topLeftCell="A3" activePane="bottomLeft" state="frozen"/>
      <selection activeCell="F17" sqref="F17"/>
      <selection pane="bottomLeft" activeCell="F17" sqref="F17"/>
    </sheetView>
  </sheetViews>
  <sheetFormatPr baseColWidth="10" defaultRowHeight="16" x14ac:dyDescent="0.2"/>
  <cols>
    <col min="1" max="1" width="21.1640625" customWidth="1"/>
    <col min="2" max="2" width="15.83203125" customWidth="1"/>
    <col min="3" max="3" width="14" customWidth="1"/>
    <col min="4" max="4" width="14.33203125" customWidth="1"/>
    <col min="5" max="5" width="18.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6.8320312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252</v>
      </c>
      <c r="U2" s="1" t="s">
        <v>253</v>
      </c>
      <c r="V2" s="1" t="s">
        <v>236</v>
      </c>
    </row>
    <row r="3" spans="1:22" x14ac:dyDescent="0.2">
      <c r="A3" s="16" t="s">
        <v>357</v>
      </c>
      <c r="B3" s="4">
        <v>316500</v>
      </c>
      <c r="C3" s="4">
        <v>7700</v>
      </c>
      <c r="D3" s="4">
        <v>308800</v>
      </c>
      <c r="E3" s="4">
        <v>12562610000</v>
      </c>
      <c r="F3" s="4">
        <f t="shared" ref="F3:F11" si="0">E3+F4</f>
        <v>19259234953</v>
      </c>
      <c r="G3" s="4">
        <v>0</v>
      </c>
      <c r="H3" s="4">
        <v>0</v>
      </c>
      <c r="I3" s="4">
        <v>0</v>
      </c>
      <c r="J3" s="4">
        <v>334130000</v>
      </c>
      <c r="K3">
        <f t="shared" ref="K3:K11" si="1">K4+J3</f>
        <v>99930000</v>
      </c>
      <c r="L3" s="4">
        <v>951</v>
      </c>
      <c r="M3" s="4">
        <v>1811</v>
      </c>
      <c r="N3" s="4">
        <v>37</v>
      </c>
      <c r="O3" s="4">
        <v>91</v>
      </c>
      <c r="P3" s="4">
        <v>588800</v>
      </c>
      <c r="Q3" s="4">
        <v>1226900</v>
      </c>
      <c r="R3" s="5">
        <v>-2.6099999999999998E-2</v>
      </c>
      <c r="S3" s="4">
        <v>2039100</v>
      </c>
      <c r="T3" s="4">
        <f t="shared" ref="T3:T38" si="2">AVERAGE(S4:S13)</f>
        <v>1850970</v>
      </c>
      <c r="U3" s="4">
        <f t="shared" ref="U3:U11" si="3">MIN(S4:S8)</f>
        <v>1057400</v>
      </c>
      <c r="V3" s="5">
        <v>3.3799999999999997E-2</v>
      </c>
    </row>
    <row r="4" spans="1:22" x14ac:dyDescent="0.2">
      <c r="A4" s="16" t="s">
        <v>356</v>
      </c>
      <c r="B4" s="4">
        <v>104700</v>
      </c>
      <c r="C4" s="4">
        <v>7600</v>
      </c>
      <c r="D4" s="4">
        <v>97100</v>
      </c>
      <c r="E4" s="4">
        <v>4124900000</v>
      </c>
      <c r="F4" s="4">
        <f t="shared" si="0"/>
        <v>6696624953</v>
      </c>
      <c r="G4" s="4">
        <v>0</v>
      </c>
      <c r="H4" s="4">
        <v>0</v>
      </c>
      <c r="I4" s="4">
        <v>0</v>
      </c>
      <c r="J4" s="4">
        <v>-86230000</v>
      </c>
      <c r="K4">
        <f t="shared" si="1"/>
        <v>-234200000</v>
      </c>
      <c r="L4" s="4">
        <v>969</v>
      </c>
      <c r="M4" s="4">
        <v>1777</v>
      </c>
      <c r="N4" s="4">
        <v>65</v>
      </c>
      <c r="O4" s="4">
        <v>120</v>
      </c>
      <c r="P4" s="4">
        <v>759800</v>
      </c>
      <c r="Q4" s="4">
        <v>1850500</v>
      </c>
      <c r="R4" s="5">
        <v>-5.3399999999999996E-2</v>
      </c>
      <c r="S4" s="4">
        <v>2617900</v>
      </c>
      <c r="T4" s="4">
        <f t="shared" si="2"/>
        <v>1764530</v>
      </c>
      <c r="U4" s="4">
        <f t="shared" si="3"/>
        <v>1057400</v>
      </c>
      <c r="V4" s="5">
        <v>4.6399999999999997E-2</v>
      </c>
    </row>
    <row r="5" spans="1:22" x14ac:dyDescent="0.2">
      <c r="A5" s="16" t="s">
        <v>355</v>
      </c>
      <c r="B5" s="4">
        <v>23200</v>
      </c>
      <c r="C5" s="4">
        <v>23600</v>
      </c>
      <c r="D5" s="4">
        <v>-400</v>
      </c>
      <c r="E5" s="4">
        <v>-31310000</v>
      </c>
      <c r="F5" s="4">
        <f t="shared" si="0"/>
        <v>2571724953</v>
      </c>
      <c r="G5" s="4">
        <v>0</v>
      </c>
      <c r="H5" s="4">
        <v>0</v>
      </c>
      <c r="I5" s="4">
        <v>0</v>
      </c>
      <c r="J5" s="4">
        <v>-86230000</v>
      </c>
      <c r="K5">
        <f t="shared" si="1"/>
        <v>-147970000</v>
      </c>
      <c r="L5" s="4">
        <v>584</v>
      </c>
      <c r="M5" s="4">
        <v>1079</v>
      </c>
      <c r="N5" s="4">
        <v>39</v>
      </c>
      <c r="O5" s="4">
        <v>72</v>
      </c>
      <c r="P5" s="4">
        <v>389300</v>
      </c>
      <c r="Q5" s="4">
        <v>928800</v>
      </c>
      <c r="R5" s="5">
        <v>-2.07E-2</v>
      </c>
      <c r="S5" s="4">
        <v>1319700</v>
      </c>
      <c r="T5" s="4">
        <f t="shared" si="2"/>
        <v>1769230</v>
      </c>
      <c r="U5" s="4">
        <f t="shared" si="3"/>
        <v>1057400</v>
      </c>
      <c r="V5" s="5">
        <v>2.2599999999999999E-2</v>
      </c>
    </row>
    <row r="6" spans="1:22" x14ac:dyDescent="0.2">
      <c r="A6" s="16" t="s">
        <v>354</v>
      </c>
      <c r="B6" s="4">
        <v>3800</v>
      </c>
      <c r="C6" s="4">
        <v>499800</v>
      </c>
      <c r="D6" s="4">
        <v>-496000</v>
      </c>
      <c r="E6" s="4">
        <v>-22012200000</v>
      </c>
      <c r="F6" s="4">
        <f t="shared" si="0"/>
        <v>2603034953</v>
      </c>
      <c r="G6" s="4">
        <v>0</v>
      </c>
      <c r="H6" s="4">
        <v>0</v>
      </c>
      <c r="I6" s="4">
        <v>0</v>
      </c>
      <c r="J6" s="4">
        <v>-415790000</v>
      </c>
      <c r="K6">
        <f t="shared" si="1"/>
        <v>-61740000</v>
      </c>
      <c r="L6" s="4">
        <v>1876</v>
      </c>
      <c r="M6" s="4">
        <v>1954</v>
      </c>
      <c r="N6" s="4">
        <v>257</v>
      </c>
      <c r="O6" s="4">
        <v>193</v>
      </c>
      <c r="P6" s="4">
        <v>2370300</v>
      </c>
      <c r="Q6" s="4">
        <v>1925700</v>
      </c>
      <c r="R6" s="5">
        <v>-1.1000000000000001E-3</v>
      </c>
      <c r="S6" s="4">
        <v>4380800</v>
      </c>
      <c r="T6" s="4">
        <f t="shared" si="2"/>
        <v>1440980</v>
      </c>
      <c r="U6" s="4">
        <f t="shared" si="3"/>
        <v>848000</v>
      </c>
      <c r="V6" s="5">
        <v>2.6699999999999998E-2</v>
      </c>
    </row>
    <row r="7" spans="1:22" x14ac:dyDescent="0.2">
      <c r="A7" s="16" t="s">
        <v>353</v>
      </c>
      <c r="B7" s="4">
        <v>10000</v>
      </c>
      <c r="C7" s="4">
        <v>2400</v>
      </c>
      <c r="D7" s="4">
        <v>7600</v>
      </c>
      <c r="E7" s="4">
        <v>338300000</v>
      </c>
      <c r="F7" s="4">
        <f t="shared" si="0"/>
        <v>24615234953</v>
      </c>
      <c r="G7" s="4">
        <v>0</v>
      </c>
      <c r="H7" s="4">
        <v>0</v>
      </c>
      <c r="I7" s="4">
        <v>0</v>
      </c>
      <c r="J7" s="4">
        <v>-365650000</v>
      </c>
      <c r="K7">
        <f t="shared" si="1"/>
        <v>354050000</v>
      </c>
      <c r="L7" s="4">
        <v>706</v>
      </c>
      <c r="M7" s="4">
        <v>852</v>
      </c>
      <c r="N7" s="4">
        <v>55</v>
      </c>
      <c r="O7" s="4">
        <v>59</v>
      </c>
      <c r="P7" s="4">
        <v>568700</v>
      </c>
      <c r="Q7" s="4">
        <v>631500</v>
      </c>
      <c r="R7" s="5">
        <v>1.26E-2</v>
      </c>
      <c r="S7" s="4">
        <v>1358000</v>
      </c>
      <c r="T7" s="4">
        <f t="shared" si="2"/>
        <v>1446040</v>
      </c>
      <c r="U7" s="4">
        <f t="shared" si="3"/>
        <v>848000</v>
      </c>
      <c r="V7" s="5">
        <v>2.7099999999999999E-2</v>
      </c>
    </row>
    <row r="8" spans="1:22" x14ac:dyDescent="0.2">
      <c r="A8" s="16" t="s">
        <v>352</v>
      </c>
      <c r="B8" s="4">
        <v>10100</v>
      </c>
      <c r="C8" s="4">
        <v>18300</v>
      </c>
      <c r="D8" s="4">
        <v>-8200</v>
      </c>
      <c r="E8" s="4">
        <v>-365980000</v>
      </c>
      <c r="F8" s="4">
        <f t="shared" si="0"/>
        <v>24276934953</v>
      </c>
      <c r="G8" s="4">
        <v>0</v>
      </c>
      <c r="H8" s="4">
        <v>0</v>
      </c>
      <c r="I8" s="4">
        <v>0</v>
      </c>
      <c r="J8" s="4">
        <v>-65590000</v>
      </c>
      <c r="K8">
        <f t="shared" si="1"/>
        <v>719700000</v>
      </c>
      <c r="L8" s="4">
        <v>521</v>
      </c>
      <c r="M8" s="4">
        <v>664</v>
      </c>
      <c r="N8" s="4">
        <v>45</v>
      </c>
      <c r="O8" s="4">
        <v>49</v>
      </c>
      <c r="P8" s="4">
        <v>436600</v>
      </c>
      <c r="Q8" s="4">
        <v>580100</v>
      </c>
      <c r="R8" s="5">
        <v>-5.6999999999999993E-3</v>
      </c>
      <c r="S8" s="4">
        <v>1057400</v>
      </c>
      <c r="T8" s="4">
        <f t="shared" si="2"/>
        <v>1729720</v>
      </c>
      <c r="U8" s="4">
        <f t="shared" si="3"/>
        <v>848000</v>
      </c>
      <c r="V8" s="5">
        <v>1.7000000000000001E-2</v>
      </c>
    </row>
    <row r="9" spans="1:22" x14ac:dyDescent="0.2">
      <c r="A9" s="16" t="s">
        <v>351</v>
      </c>
      <c r="B9" s="4">
        <v>515500</v>
      </c>
      <c r="C9" s="4">
        <v>382460</v>
      </c>
      <c r="D9" s="4">
        <v>133040</v>
      </c>
      <c r="E9" s="4">
        <v>5955820000</v>
      </c>
      <c r="F9" s="4">
        <f t="shared" si="0"/>
        <v>24642914953</v>
      </c>
      <c r="G9" s="4">
        <v>0</v>
      </c>
      <c r="H9" s="4">
        <v>0</v>
      </c>
      <c r="I9" s="4">
        <v>0</v>
      </c>
      <c r="J9" s="4">
        <v>310820000</v>
      </c>
      <c r="K9">
        <f t="shared" si="1"/>
        <v>785290000</v>
      </c>
      <c r="L9" s="4">
        <v>2180</v>
      </c>
      <c r="M9" s="4">
        <v>1546</v>
      </c>
      <c r="N9" s="4">
        <v>167</v>
      </c>
      <c r="O9" s="4">
        <v>92</v>
      </c>
      <c r="P9" s="4">
        <v>1731300</v>
      </c>
      <c r="Q9" s="4">
        <v>1087500</v>
      </c>
      <c r="R9" s="5">
        <v>2.2099999999999998E-2</v>
      </c>
      <c r="S9" s="4">
        <v>2945800</v>
      </c>
      <c r="T9" s="4">
        <f t="shared" si="2"/>
        <v>1694340</v>
      </c>
      <c r="U9" s="4">
        <f t="shared" si="3"/>
        <v>848000</v>
      </c>
      <c r="V9" s="5">
        <v>4.1200000000000001E-2</v>
      </c>
    </row>
    <row r="10" spans="1:22" x14ac:dyDescent="0.2">
      <c r="A10" s="16" t="s">
        <v>350</v>
      </c>
      <c r="B10" s="4">
        <v>3200</v>
      </c>
      <c r="C10" s="4">
        <v>241520</v>
      </c>
      <c r="D10" s="4">
        <v>-238320</v>
      </c>
      <c r="E10" s="4">
        <v>-10276897626</v>
      </c>
      <c r="F10" s="4">
        <f t="shared" si="0"/>
        <v>18687094953</v>
      </c>
      <c r="G10" s="4">
        <v>0</v>
      </c>
      <c r="H10" s="4">
        <v>0</v>
      </c>
      <c r="I10" s="4">
        <v>0</v>
      </c>
      <c r="J10" s="4">
        <v>310820000</v>
      </c>
      <c r="K10">
        <f t="shared" si="1"/>
        <v>474470000</v>
      </c>
      <c r="L10" s="4">
        <v>453</v>
      </c>
      <c r="M10" s="4">
        <v>871</v>
      </c>
      <c r="N10" s="4">
        <v>32</v>
      </c>
      <c r="O10" s="4">
        <v>78</v>
      </c>
      <c r="P10" s="4">
        <v>352800</v>
      </c>
      <c r="Q10" s="4">
        <v>726400</v>
      </c>
      <c r="R10" s="5">
        <v>-4.5999999999999999E-3</v>
      </c>
      <c r="S10" s="4">
        <v>1114200</v>
      </c>
      <c r="T10" s="4">
        <f t="shared" si="2"/>
        <v>1807190</v>
      </c>
      <c r="U10" s="4">
        <f t="shared" si="3"/>
        <v>848000</v>
      </c>
      <c r="V10" s="5">
        <v>1.38E-2</v>
      </c>
    </row>
    <row r="11" spans="1:22" x14ac:dyDescent="0.2">
      <c r="A11" s="16" t="s">
        <v>349</v>
      </c>
      <c r="B11" s="4">
        <v>9301</v>
      </c>
      <c r="C11" s="4">
        <v>1100</v>
      </c>
      <c r="D11" s="4">
        <v>8201</v>
      </c>
      <c r="E11" s="4">
        <v>354980000</v>
      </c>
      <c r="F11" s="4">
        <f t="shared" si="0"/>
        <v>28963992579</v>
      </c>
      <c r="G11" s="4">
        <v>0</v>
      </c>
      <c r="H11" s="4">
        <v>0</v>
      </c>
      <c r="I11" s="4">
        <v>0</v>
      </c>
      <c r="J11" s="4">
        <v>-333445000</v>
      </c>
      <c r="K11">
        <f t="shared" si="1"/>
        <v>163650000</v>
      </c>
      <c r="L11" s="4">
        <v>353</v>
      </c>
      <c r="M11" s="4">
        <v>637</v>
      </c>
      <c r="N11" s="4">
        <v>34</v>
      </c>
      <c r="O11" s="4">
        <v>46</v>
      </c>
      <c r="P11" s="4">
        <v>366200</v>
      </c>
      <c r="Q11" s="4">
        <v>482000</v>
      </c>
      <c r="R11" s="5">
        <v>-2.3E-3</v>
      </c>
      <c r="S11" s="4">
        <v>848000</v>
      </c>
      <c r="T11" s="4">
        <f t="shared" si="2"/>
        <v>1865810</v>
      </c>
      <c r="U11" s="4">
        <f t="shared" si="3"/>
        <v>867500</v>
      </c>
      <c r="V11" s="5">
        <v>1.2699999999999999E-2</v>
      </c>
    </row>
    <row r="12" spans="1:22" x14ac:dyDescent="0.2">
      <c r="A12" s="16" t="s">
        <v>348</v>
      </c>
      <c r="B12" s="4">
        <v>10610</v>
      </c>
      <c r="C12" s="4">
        <v>800</v>
      </c>
      <c r="D12" s="4">
        <v>9810</v>
      </c>
      <c r="E12" s="4">
        <v>423660000</v>
      </c>
      <c r="F12" s="4">
        <f t="shared" ref="F12:F38" si="4">E12+F13</f>
        <v>28609012579</v>
      </c>
      <c r="G12" s="4">
        <v>0</v>
      </c>
      <c r="H12" s="4">
        <v>0</v>
      </c>
      <c r="I12" s="4">
        <v>0</v>
      </c>
      <c r="J12" s="4">
        <v>68990000</v>
      </c>
      <c r="K12">
        <f t="shared" ref="K12:K38" si="5">K13+J12</f>
        <v>497095000</v>
      </c>
      <c r="L12" s="4">
        <v>679</v>
      </c>
      <c r="M12" s="4">
        <v>464</v>
      </c>
      <c r="N12" s="4">
        <v>38</v>
      </c>
      <c r="O12" s="4">
        <v>27</v>
      </c>
      <c r="P12" s="4">
        <v>489800</v>
      </c>
      <c r="Q12" s="4">
        <v>377000</v>
      </c>
      <c r="R12" s="5">
        <v>1.89E-2</v>
      </c>
      <c r="S12" s="4">
        <v>867500</v>
      </c>
      <c r="T12" s="4">
        <f t="shared" si="2"/>
        <v>2162370</v>
      </c>
      <c r="U12" s="4">
        <f t="shared" ref="U12:U38" si="6">MIN(S13:S17)</f>
        <v>1098300</v>
      </c>
      <c r="V12" s="5">
        <v>2.0799999999999999E-2</v>
      </c>
    </row>
    <row r="13" spans="1:22" x14ac:dyDescent="0.2">
      <c r="A13" s="16" t="s">
        <v>347</v>
      </c>
      <c r="B13" s="4">
        <v>15350</v>
      </c>
      <c r="C13" s="4">
        <v>47600</v>
      </c>
      <c r="D13" s="4">
        <v>-32250</v>
      </c>
      <c r="E13" s="4">
        <v>-1380050000</v>
      </c>
      <c r="F13" s="4">
        <f t="shared" si="4"/>
        <v>28185352579</v>
      </c>
      <c r="G13" s="4">
        <v>0</v>
      </c>
      <c r="H13" s="4">
        <v>0</v>
      </c>
      <c r="I13" s="4">
        <v>0</v>
      </c>
      <c r="J13" s="4">
        <v>148525000</v>
      </c>
      <c r="K13">
        <f t="shared" si="5"/>
        <v>428105000</v>
      </c>
      <c r="L13" s="4">
        <v>774</v>
      </c>
      <c r="M13" s="4">
        <v>1785</v>
      </c>
      <c r="N13" s="4">
        <v>55</v>
      </c>
      <c r="O13" s="4">
        <v>128</v>
      </c>
      <c r="P13" s="4">
        <v>580600</v>
      </c>
      <c r="Q13" s="4">
        <v>1415900</v>
      </c>
      <c r="R13" s="5">
        <v>-1.7600000000000001E-2</v>
      </c>
      <c r="S13" s="4">
        <v>2000400</v>
      </c>
      <c r="T13" s="4">
        <f t="shared" si="2"/>
        <v>2121510</v>
      </c>
      <c r="U13" s="4">
        <f t="shared" si="6"/>
        <v>1098300</v>
      </c>
      <c r="V13" s="5">
        <v>2.8799999999999999E-2</v>
      </c>
    </row>
    <row r="14" spans="1:22" x14ac:dyDescent="0.2">
      <c r="A14" s="16" t="s">
        <v>340</v>
      </c>
      <c r="B14" s="4">
        <v>3450</v>
      </c>
      <c r="C14" s="4">
        <v>4200</v>
      </c>
      <c r="D14" s="4">
        <v>-750</v>
      </c>
      <c r="E14" s="4">
        <v>-32250000</v>
      </c>
      <c r="F14" s="4">
        <f t="shared" si="4"/>
        <v>29565402579</v>
      </c>
      <c r="G14" s="4">
        <v>0</v>
      </c>
      <c r="H14" s="4">
        <v>0</v>
      </c>
      <c r="I14" s="4">
        <v>0</v>
      </c>
      <c r="J14" s="4">
        <v>148525000</v>
      </c>
      <c r="K14">
        <f t="shared" si="5"/>
        <v>279580000</v>
      </c>
      <c r="L14" s="4">
        <v>746</v>
      </c>
      <c r="M14" s="4">
        <v>1380</v>
      </c>
      <c r="N14" s="4">
        <v>42</v>
      </c>
      <c r="O14" s="4">
        <v>89</v>
      </c>
      <c r="P14" s="4">
        <v>516200</v>
      </c>
      <c r="Q14" s="4">
        <v>1178700</v>
      </c>
      <c r="R14" s="5">
        <v>-4.5999999999999999E-3</v>
      </c>
      <c r="S14" s="4">
        <v>1753500</v>
      </c>
      <c r="T14" s="4">
        <f t="shared" si="2"/>
        <v>2277660</v>
      </c>
      <c r="U14" s="4">
        <f t="shared" si="6"/>
        <v>1098300</v>
      </c>
      <c r="V14" s="5">
        <v>1.7100000000000001E-2</v>
      </c>
    </row>
    <row r="15" spans="1:22" x14ac:dyDescent="0.2">
      <c r="A15" s="16" t="s">
        <v>339</v>
      </c>
      <c r="B15" s="4">
        <v>13600</v>
      </c>
      <c r="C15" s="4">
        <v>71400</v>
      </c>
      <c r="D15" s="4">
        <v>-57800</v>
      </c>
      <c r="E15" s="4">
        <v>-2496310000</v>
      </c>
      <c r="F15" s="4">
        <f t="shared" si="4"/>
        <v>29597652579</v>
      </c>
      <c r="G15" s="4">
        <v>0</v>
      </c>
      <c r="H15" s="4">
        <v>0</v>
      </c>
      <c r="I15" s="4">
        <v>0</v>
      </c>
      <c r="J15" s="4">
        <v>207825000</v>
      </c>
      <c r="K15">
        <f t="shared" si="5"/>
        <v>131055000</v>
      </c>
      <c r="L15" s="4">
        <v>628</v>
      </c>
      <c r="M15" s="4">
        <v>883</v>
      </c>
      <c r="N15" s="4">
        <v>47</v>
      </c>
      <c r="O15" s="4">
        <v>83</v>
      </c>
      <c r="P15" s="4">
        <v>499700</v>
      </c>
      <c r="Q15" s="4">
        <v>765500</v>
      </c>
      <c r="R15" s="5">
        <v>8.199999999999999E-3</v>
      </c>
      <c r="S15" s="4">
        <v>1366700</v>
      </c>
      <c r="T15" s="4">
        <f t="shared" si="2"/>
        <v>2271400</v>
      </c>
      <c r="U15" s="4">
        <f t="shared" si="6"/>
        <v>1098300</v>
      </c>
      <c r="V15" s="5">
        <v>1.2699999999999999E-2</v>
      </c>
    </row>
    <row r="16" spans="1:22" x14ac:dyDescent="0.2">
      <c r="A16" s="16" t="s">
        <v>338</v>
      </c>
      <c r="B16" s="4">
        <v>32300</v>
      </c>
      <c r="C16" s="4">
        <v>7135</v>
      </c>
      <c r="D16" s="4">
        <v>25165</v>
      </c>
      <c r="E16" s="4">
        <v>1076200000</v>
      </c>
      <c r="F16" s="4">
        <f t="shared" si="4"/>
        <v>32093962579</v>
      </c>
      <c r="G16" s="4">
        <v>0</v>
      </c>
      <c r="H16" s="4">
        <v>0</v>
      </c>
      <c r="I16" s="4">
        <v>0</v>
      </c>
      <c r="J16" s="4">
        <v>365980000</v>
      </c>
      <c r="K16">
        <f t="shared" si="5"/>
        <v>-76770000</v>
      </c>
      <c r="L16" s="4">
        <v>783</v>
      </c>
      <c r="M16" s="4">
        <v>636</v>
      </c>
      <c r="N16" s="4">
        <v>43</v>
      </c>
      <c r="O16" s="4">
        <v>44</v>
      </c>
      <c r="P16" s="4">
        <v>488800</v>
      </c>
      <c r="Q16" s="4">
        <v>474800</v>
      </c>
      <c r="R16" s="5">
        <v>1.6500000000000001E-2</v>
      </c>
      <c r="S16" s="4">
        <v>1098300</v>
      </c>
      <c r="T16" s="4">
        <f t="shared" si="2"/>
        <v>2308790</v>
      </c>
      <c r="U16" s="4">
        <f t="shared" si="6"/>
        <v>1408600</v>
      </c>
      <c r="V16" s="5">
        <v>3.3399999999999999E-2</v>
      </c>
    </row>
    <row r="17" spans="1:22" x14ac:dyDescent="0.2">
      <c r="A17" s="16" t="s">
        <v>337</v>
      </c>
      <c r="B17" s="4">
        <v>1300</v>
      </c>
      <c r="C17" s="4">
        <v>104640</v>
      </c>
      <c r="D17" s="4">
        <v>-103340</v>
      </c>
      <c r="E17" s="4">
        <v>-4366880000</v>
      </c>
      <c r="F17" s="4">
        <f t="shared" si="4"/>
        <v>31017762579</v>
      </c>
      <c r="G17" s="4">
        <v>0</v>
      </c>
      <c r="H17" s="4">
        <v>0</v>
      </c>
      <c r="I17" s="4">
        <v>0</v>
      </c>
      <c r="J17" s="4">
        <v>42170000</v>
      </c>
      <c r="K17">
        <f t="shared" si="5"/>
        <v>-442750000</v>
      </c>
      <c r="L17" s="4">
        <v>592</v>
      </c>
      <c r="M17" s="4">
        <v>1336</v>
      </c>
      <c r="N17" s="4">
        <v>40</v>
      </c>
      <c r="O17" s="4">
        <v>77</v>
      </c>
      <c r="P17" s="4">
        <v>467200</v>
      </c>
      <c r="Q17" s="4">
        <v>893900</v>
      </c>
      <c r="R17" s="5">
        <v>6.0000000000000001E-3</v>
      </c>
      <c r="S17" s="4">
        <v>1408600</v>
      </c>
      <c r="T17" s="4">
        <f t="shared" si="2"/>
        <v>2330170</v>
      </c>
      <c r="U17" s="4">
        <f t="shared" si="6"/>
        <v>1434200</v>
      </c>
      <c r="V17" s="5">
        <v>0.02</v>
      </c>
    </row>
    <row r="18" spans="1:22" x14ac:dyDescent="0.2">
      <c r="A18" s="16" t="s">
        <v>336</v>
      </c>
      <c r="B18" s="4">
        <v>78900</v>
      </c>
      <c r="C18" s="4">
        <v>232900</v>
      </c>
      <c r="D18" s="4">
        <v>-154000</v>
      </c>
      <c r="E18" s="4">
        <v>-6811950000</v>
      </c>
      <c r="F18" s="4">
        <f t="shared" si="4"/>
        <v>35384642579</v>
      </c>
      <c r="G18" s="4">
        <v>0</v>
      </c>
      <c r="H18" s="4">
        <v>0</v>
      </c>
      <c r="I18" s="4">
        <v>0</v>
      </c>
      <c r="J18" s="4">
        <v>-170470000</v>
      </c>
      <c r="K18">
        <f t="shared" si="5"/>
        <v>-484920000</v>
      </c>
      <c r="L18" s="4">
        <v>1513</v>
      </c>
      <c r="M18" s="4">
        <v>3000</v>
      </c>
      <c r="N18" s="4">
        <v>89</v>
      </c>
      <c r="O18" s="4">
        <v>241</v>
      </c>
      <c r="P18" s="4">
        <v>1145000</v>
      </c>
      <c r="Q18" s="4">
        <v>2627000</v>
      </c>
      <c r="R18" s="5">
        <v>-6.6299999999999998E-2</v>
      </c>
      <c r="S18" s="4">
        <v>3894200</v>
      </c>
      <c r="T18" s="4">
        <f t="shared" si="2"/>
        <v>2122020</v>
      </c>
      <c r="U18" s="4">
        <f t="shared" si="6"/>
        <v>1434200</v>
      </c>
      <c r="V18" s="5">
        <v>6.9000000000000006E-2</v>
      </c>
    </row>
    <row r="19" spans="1:22" x14ac:dyDescent="0.2">
      <c r="A19" s="16" t="s">
        <v>335</v>
      </c>
      <c r="B19" s="4">
        <v>30300</v>
      </c>
      <c r="C19" s="4">
        <v>475600</v>
      </c>
      <c r="D19" s="4">
        <v>-445300</v>
      </c>
      <c r="E19" s="4">
        <v>-19764920000</v>
      </c>
      <c r="F19" s="4">
        <f t="shared" si="4"/>
        <v>42196592579</v>
      </c>
      <c r="G19" s="4">
        <v>0</v>
      </c>
      <c r="H19" s="4">
        <v>0</v>
      </c>
      <c r="I19" s="4">
        <v>0</v>
      </c>
      <c r="J19" s="4">
        <v>-70950000</v>
      </c>
      <c r="K19">
        <f t="shared" si="5"/>
        <v>-314450000</v>
      </c>
      <c r="L19" s="4">
        <v>868</v>
      </c>
      <c r="M19" s="4">
        <v>1741</v>
      </c>
      <c r="N19" s="4">
        <v>69</v>
      </c>
      <c r="O19" s="4">
        <v>176</v>
      </c>
      <c r="P19" s="4">
        <v>766400</v>
      </c>
      <c r="Q19" s="4">
        <v>1660400</v>
      </c>
      <c r="R19" s="5">
        <v>0</v>
      </c>
      <c r="S19" s="4">
        <v>2592000</v>
      </c>
      <c r="T19" s="4">
        <f t="shared" si="2"/>
        <v>2123820</v>
      </c>
      <c r="U19" s="4">
        <f t="shared" si="6"/>
        <v>1434200</v>
      </c>
      <c r="V19" s="5">
        <v>2.12E-2</v>
      </c>
    </row>
    <row r="20" spans="1:22" x14ac:dyDescent="0.2">
      <c r="A20" s="16" t="s">
        <v>334</v>
      </c>
      <c r="B20" s="4">
        <v>40300</v>
      </c>
      <c r="C20" s="4">
        <v>28000</v>
      </c>
      <c r="D20" s="4">
        <v>12300</v>
      </c>
      <c r="E20" s="4">
        <v>557260000</v>
      </c>
      <c r="F20" s="4">
        <f t="shared" si="4"/>
        <v>61961512579</v>
      </c>
      <c r="G20" s="4">
        <v>0</v>
      </c>
      <c r="H20" s="4">
        <v>0</v>
      </c>
      <c r="I20" s="4">
        <v>0</v>
      </c>
      <c r="J20" s="4">
        <v>-36260000</v>
      </c>
      <c r="K20">
        <f t="shared" si="5"/>
        <v>-243500000</v>
      </c>
      <c r="L20" s="4">
        <v>947</v>
      </c>
      <c r="M20" s="4">
        <v>1789</v>
      </c>
      <c r="N20" s="4">
        <v>69</v>
      </c>
      <c r="O20" s="4">
        <v>139</v>
      </c>
      <c r="P20" s="4">
        <v>742500</v>
      </c>
      <c r="Q20" s="4">
        <v>1496100</v>
      </c>
      <c r="R20" s="5">
        <v>-6.6E-3</v>
      </c>
      <c r="S20" s="4">
        <v>2242700</v>
      </c>
      <c r="T20" s="4">
        <f t="shared" si="2"/>
        <v>2108810</v>
      </c>
      <c r="U20" s="4">
        <f t="shared" si="6"/>
        <v>1304100</v>
      </c>
      <c r="V20" s="5">
        <v>4.41E-2</v>
      </c>
    </row>
    <row r="21" spans="1:22" x14ac:dyDescent="0.2">
      <c r="A21" s="16" t="s">
        <v>333</v>
      </c>
      <c r="B21" s="4">
        <v>34300</v>
      </c>
      <c r="C21" s="4">
        <v>28800</v>
      </c>
      <c r="D21" s="4">
        <v>5500</v>
      </c>
      <c r="E21" s="4">
        <v>246300000</v>
      </c>
      <c r="F21" s="4">
        <f t="shared" si="4"/>
        <v>61404252579</v>
      </c>
      <c r="G21" s="4">
        <v>0</v>
      </c>
      <c r="H21" s="4">
        <v>0</v>
      </c>
      <c r="I21" s="4">
        <v>0</v>
      </c>
      <c r="J21" s="4">
        <v>-36260000</v>
      </c>
      <c r="K21">
        <f t="shared" si="5"/>
        <v>-207240000</v>
      </c>
      <c r="L21" s="4">
        <v>888</v>
      </c>
      <c r="M21" s="4">
        <v>835</v>
      </c>
      <c r="N21" s="4">
        <v>59</v>
      </c>
      <c r="O21" s="4">
        <v>52</v>
      </c>
      <c r="P21" s="4">
        <v>762600</v>
      </c>
      <c r="Q21" s="4">
        <v>668000</v>
      </c>
      <c r="R21" s="5">
        <v>9.0000000000000011E-3</v>
      </c>
      <c r="S21" s="4">
        <v>1434200</v>
      </c>
      <c r="T21" s="4">
        <f t="shared" si="2"/>
        <v>2141780</v>
      </c>
      <c r="U21" s="4">
        <f t="shared" si="6"/>
        <v>1304100</v>
      </c>
      <c r="V21" s="5">
        <v>1.9599999999999999E-2</v>
      </c>
    </row>
    <row r="22" spans="1:22" x14ac:dyDescent="0.2">
      <c r="A22" s="16" t="s">
        <v>332</v>
      </c>
      <c r="B22" s="4">
        <v>673210</v>
      </c>
      <c r="C22" s="4">
        <v>9715</v>
      </c>
      <c r="D22" s="4">
        <v>663495</v>
      </c>
      <c r="E22" s="4">
        <v>29750040000</v>
      </c>
      <c r="F22" s="4">
        <f t="shared" si="4"/>
        <v>61157952579</v>
      </c>
      <c r="K22">
        <f t="shared" si="5"/>
        <v>-170980000</v>
      </c>
      <c r="L22" s="4">
        <v>2461</v>
      </c>
      <c r="M22" s="4">
        <v>1577</v>
      </c>
      <c r="N22" s="4">
        <v>242</v>
      </c>
      <c r="O22" s="4">
        <v>121</v>
      </c>
      <c r="P22" s="4">
        <v>2332200</v>
      </c>
      <c r="Q22" s="4">
        <v>1430200</v>
      </c>
      <c r="R22" s="5">
        <v>3.9399999999999998E-2</v>
      </c>
      <c r="S22" s="4">
        <v>3833100</v>
      </c>
      <c r="T22" s="4">
        <f t="shared" si="2"/>
        <v>2113810</v>
      </c>
      <c r="U22" s="4">
        <f t="shared" si="6"/>
        <v>1304100</v>
      </c>
      <c r="V22" s="5">
        <v>5.28E-2</v>
      </c>
    </row>
    <row r="23" spans="1:22" x14ac:dyDescent="0.2">
      <c r="A23" s="16" t="s">
        <v>331</v>
      </c>
      <c r="B23" s="4">
        <v>25000</v>
      </c>
      <c r="C23" s="4">
        <v>8200</v>
      </c>
      <c r="D23" s="4">
        <v>16800</v>
      </c>
      <c r="E23" s="4">
        <v>742770000</v>
      </c>
      <c r="F23" s="4">
        <f t="shared" si="4"/>
        <v>31407912579</v>
      </c>
      <c r="G23" s="4">
        <v>0</v>
      </c>
      <c r="H23" s="4">
        <v>0</v>
      </c>
      <c r="I23" s="4">
        <v>0</v>
      </c>
      <c r="J23" s="4">
        <v>-209850000</v>
      </c>
      <c r="K23">
        <f t="shared" si="5"/>
        <v>-170980000</v>
      </c>
      <c r="L23" s="4">
        <v>823</v>
      </c>
      <c r="M23" s="4">
        <v>1073</v>
      </c>
      <c r="N23" s="4">
        <v>67</v>
      </c>
      <c r="O23" s="4">
        <v>87</v>
      </c>
      <c r="P23" s="4">
        <v>730200</v>
      </c>
      <c r="Q23" s="4">
        <v>846300</v>
      </c>
      <c r="R23" s="5">
        <v>2.3999999999999998E-3</v>
      </c>
      <c r="S23" s="4">
        <v>1591800</v>
      </c>
      <c r="T23" s="4">
        <f t="shared" si="2"/>
        <v>2110560</v>
      </c>
      <c r="U23" s="4">
        <f t="shared" si="6"/>
        <v>1304100</v>
      </c>
      <c r="V23" s="5">
        <v>3.7200000000000004E-2</v>
      </c>
    </row>
    <row r="24" spans="1:22" x14ac:dyDescent="0.2">
      <c r="A24" s="16" t="s">
        <v>330</v>
      </c>
      <c r="B24" s="4">
        <v>37200</v>
      </c>
      <c r="C24" s="4">
        <v>5460</v>
      </c>
      <c r="D24" s="4">
        <v>31740</v>
      </c>
      <c r="E24" s="4">
        <v>1381620000</v>
      </c>
      <c r="F24" s="4">
        <f t="shared" si="4"/>
        <v>30665142579</v>
      </c>
      <c r="K24">
        <f t="shared" si="5"/>
        <v>38870000</v>
      </c>
      <c r="L24" s="4">
        <v>2077</v>
      </c>
      <c r="M24" s="4">
        <v>1699</v>
      </c>
      <c r="N24" s="4">
        <v>146</v>
      </c>
      <c r="O24" s="4">
        <v>139</v>
      </c>
      <c r="P24" s="4">
        <v>1640500</v>
      </c>
      <c r="Q24" s="4">
        <v>1659600</v>
      </c>
      <c r="R24" s="5">
        <v>8.199999999999999E-3</v>
      </c>
      <c r="S24" s="4">
        <v>3315000</v>
      </c>
      <c r="T24" s="4">
        <f t="shared" si="2"/>
        <v>1997580</v>
      </c>
      <c r="U24" s="4">
        <f t="shared" si="6"/>
        <v>1304100</v>
      </c>
      <c r="V24" s="5">
        <v>4.3700000000000003E-2</v>
      </c>
    </row>
    <row r="25" spans="1:22" x14ac:dyDescent="0.2">
      <c r="A25" s="16" t="s">
        <v>329</v>
      </c>
      <c r="B25" s="4">
        <v>3400</v>
      </c>
      <c r="C25" s="4">
        <v>8000</v>
      </c>
      <c r="D25" s="4">
        <v>-4600</v>
      </c>
      <c r="E25" s="4">
        <v>-196640000</v>
      </c>
      <c r="F25" s="4">
        <f t="shared" si="4"/>
        <v>29283522579</v>
      </c>
      <c r="G25" s="4">
        <v>0</v>
      </c>
      <c r="H25" s="4">
        <v>0</v>
      </c>
      <c r="I25" s="4">
        <v>0</v>
      </c>
      <c r="J25" s="4">
        <v>-162610000</v>
      </c>
      <c r="K25">
        <f t="shared" si="5"/>
        <v>38870000</v>
      </c>
      <c r="L25" s="4">
        <v>597</v>
      </c>
      <c r="M25" s="4">
        <v>1040</v>
      </c>
      <c r="N25" s="4">
        <v>61</v>
      </c>
      <c r="O25" s="4">
        <v>61</v>
      </c>
      <c r="P25" s="4">
        <v>548000</v>
      </c>
      <c r="Q25" s="4">
        <v>699800</v>
      </c>
      <c r="R25" s="5">
        <v>-3.4999999999999996E-3</v>
      </c>
      <c r="S25" s="4">
        <v>1304100</v>
      </c>
      <c r="T25" s="4">
        <f t="shared" si="2"/>
        <v>2077200</v>
      </c>
      <c r="U25" s="4">
        <f t="shared" si="6"/>
        <v>1472200</v>
      </c>
      <c r="V25" s="5">
        <v>1.8500000000000003E-2</v>
      </c>
    </row>
    <row r="26" spans="1:22" x14ac:dyDescent="0.2">
      <c r="A26" s="16" t="s">
        <v>328</v>
      </c>
      <c r="B26" s="4">
        <v>202600</v>
      </c>
      <c r="C26" s="4">
        <v>6000</v>
      </c>
      <c r="D26" s="4">
        <v>196600</v>
      </c>
      <c r="E26" s="4">
        <v>8461920000</v>
      </c>
      <c r="F26" s="4">
        <f t="shared" si="4"/>
        <v>29480162579</v>
      </c>
      <c r="G26" s="4">
        <v>0</v>
      </c>
      <c r="H26" s="4">
        <v>0</v>
      </c>
      <c r="I26" s="4">
        <v>0</v>
      </c>
      <c r="J26" s="4">
        <v>198150000</v>
      </c>
      <c r="K26">
        <f t="shared" si="5"/>
        <v>201480000</v>
      </c>
      <c r="L26" s="4">
        <v>495</v>
      </c>
      <c r="M26" s="4">
        <v>983</v>
      </c>
      <c r="N26" s="4">
        <v>54</v>
      </c>
      <c r="O26" s="4">
        <v>66</v>
      </c>
      <c r="P26" s="4">
        <v>466200</v>
      </c>
      <c r="Q26" s="4">
        <v>759600</v>
      </c>
      <c r="R26" s="5">
        <v>-1.8600000000000002E-2</v>
      </c>
      <c r="S26" s="4">
        <v>1472200</v>
      </c>
      <c r="T26" s="4">
        <f t="shared" si="2"/>
        <v>2068000</v>
      </c>
      <c r="U26" s="4">
        <f t="shared" si="6"/>
        <v>1622400</v>
      </c>
      <c r="V26" s="5">
        <v>2.63E-2</v>
      </c>
    </row>
    <row r="27" spans="1:22" x14ac:dyDescent="0.2">
      <c r="A27" s="16" t="s">
        <v>327</v>
      </c>
      <c r="B27" s="4">
        <v>424900</v>
      </c>
      <c r="C27" s="4">
        <v>4200</v>
      </c>
      <c r="D27" s="4">
        <v>420700</v>
      </c>
      <c r="E27" s="4">
        <v>18262180000</v>
      </c>
      <c r="F27" s="4">
        <f t="shared" si="4"/>
        <v>21018242579</v>
      </c>
      <c r="G27" s="4">
        <v>0</v>
      </c>
      <c r="H27" s="4">
        <v>0</v>
      </c>
      <c r="I27" s="4">
        <v>0</v>
      </c>
      <c r="J27" s="4">
        <v>52070000</v>
      </c>
      <c r="K27">
        <f t="shared" si="5"/>
        <v>3330000</v>
      </c>
      <c r="L27" s="4">
        <v>628</v>
      </c>
      <c r="M27" s="4">
        <v>1227</v>
      </c>
      <c r="N27" s="4">
        <v>34</v>
      </c>
      <c r="O27" s="4">
        <v>131</v>
      </c>
      <c r="P27" s="4">
        <v>419700</v>
      </c>
      <c r="Q27" s="4">
        <v>1151300</v>
      </c>
      <c r="R27" s="5">
        <v>0</v>
      </c>
      <c r="S27" s="4">
        <v>1622400</v>
      </c>
      <c r="T27" s="4">
        <f t="shared" si="2"/>
        <v>2043880</v>
      </c>
      <c r="U27" s="4">
        <f t="shared" si="6"/>
        <v>1763900</v>
      </c>
      <c r="V27" s="5">
        <v>2.0499999999999997E-2</v>
      </c>
    </row>
    <row r="28" spans="1:22" x14ac:dyDescent="0.2">
      <c r="A28" s="16" t="s">
        <v>326</v>
      </c>
      <c r="B28" s="4">
        <v>4300</v>
      </c>
      <c r="C28" s="4">
        <v>52900</v>
      </c>
      <c r="D28" s="4">
        <v>-48600</v>
      </c>
      <c r="E28" s="4">
        <v>-2127650000</v>
      </c>
      <c r="F28" s="4">
        <f t="shared" si="4"/>
        <v>2756062579</v>
      </c>
      <c r="G28" s="4">
        <v>0</v>
      </c>
      <c r="H28" s="4">
        <v>0</v>
      </c>
      <c r="I28" s="4">
        <v>0</v>
      </c>
      <c r="J28" s="4">
        <v>-183311000</v>
      </c>
      <c r="K28">
        <f t="shared" si="5"/>
        <v>-48740000</v>
      </c>
      <c r="L28" s="4">
        <v>1004</v>
      </c>
      <c r="M28" s="4">
        <v>1099</v>
      </c>
      <c r="N28" s="4">
        <v>94</v>
      </c>
      <c r="O28" s="4">
        <v>86</v>
      </c>
      <c r="P28" s="4">
        <v>867500</v>
      </c>
      <c r="Q28" s="4">
        <v>884600</v>
      </c>
      <c r="R28" s="5">
        <v>3.4999999999999996E-3</v>
      </c>
      <c r="S28" s="4">
        <v>1812700</v>
      </c>
      <c r="T28" s="4">
        <f t="shared" si="2"/>
        <v>2010390</v>
      </c>
      <c r="U28" s="4">
        <f t="shared" si="6"/>
        <v>1559300</v>
      </c>
      <c r="V28" s="5">
        <v>1.37E-2</v>
      </c>
    </row>
    <row r="29" spans="1:22" x14ac:dyDescent="0.2">
      <c r="A29" s="16" t="s">
        <v>325</v>
      </c>
      <c r="B29" s="4">
        <v>4500</v>
      </c>
      <c r="C29" s="4">
        <v>566000</v>
      </c>
      <c r="D29" s="4">
        <v>-561500</v>
      </c>
      <c r="E29" s="4">
        <v>-24342220000</v>
      </c>
      <c r="F29" s="4">
        <f t="shared" si="4"/>
        <v>4883712579</v>
      </c>
      <c r="G29" s="4">
        <v>0</v>
      </c>
      <c r="H29" s="4">
        <v>0</v>
      </c>
      <c r="I29" s="4">
        <v>0</v>
      </c>
      <c r="J29" s="4">
        <v>-241070000</v>
      </c>
      <c r="K29">
        <f t="shared" si="5"/>
        <v>134571000</v>
      </c>
      <c r="L29" s="4">
        <v>1297</v>
      </c>
      <c r="M29" s="4">
        <v>1599</v>
      </c>
      <c r="N29" s="4">
        <v>100</v>
      </c>
      <c r="O29" s="4">
        <v>153</v>
      </c>
      <c r="P29" s="4">
        <v>1041100</v>
      </c>
      <c r="Q29" s="4">
        <v>1516600</v>
      </c>
      <c r="R29" s="5">
        <v>9.300000000000001E-3</v>
      </c>
      <c r="S29" s="4">
        <v>2610000</v>
      </c>
      <c r="T29" s="4">
        <f t="shared" si="2"/>
        <v>1957190</v>
      </c>
      <c r="U29" s="4">
        <f t="shared" si="6"/>
        <v>1559300</v>
      </c>
      <c r="V29" s="5">
        <v>4.8300000000000003E-2</v>
      </c>
    </row>
    <row r="30" spans="1:22" x14ac:dyDescent="0.2">
      <c r="A30" s="16" t="s">
        <v>324</v>
      </c>
      <c r="B30" s="4">
        <v>104600</v>
      </c>
      <c r="C30" s="4">
        <v>157900</v>
      </c>
      <c r="D30" s="4">
        <v>-53300</v>
      </c>
      <c r="E30" s="4">
        <v>-2271370000</v>
      </c>
      <c r="F30" s="4">
        <f t="shared" si="4"/>
        <v>29225932579</v>
      </c>
      <c r="G30" s="4">
        <v>0</v>
      </c>
      <c r="H30" s="4">
        <v>0</v>
      </c>
      <c r="I30" s="4">
        <v>0</v>
      </c>
      <c r="J30" s="4">
        <v>-119215000</v>
      </c>
      <c r="K30">
        <f t="shared" si="5"/>
        <v>375641000</v>
      </c>
      <c r="L30" s="4">
        <v>736</v>
      </c>
      <c r="M30" s="4">
        <v>1823</v>
      </c>
      <c r="N30" s="4">
        <v>56</v>
      </c>
      <c r="O30" s="4">
        <v>124</v>
      </c>
      <c r="P30" s="4">
        <v>576300</v>
      </c>
      <c r="Q30" s="4">
        <v>1397600</v>
      </c>
      <c r="R30" s="5">
        <v>0</v>
      </c>
      <c r="S30" s="4">
        <v>2092600</v>
      </c>
      <c r="T30" s="4">
        <f t="shared" si="2"/>
        <v>2109570</v>
      </c>
      <c r="U30" s="4">
        <f t="shared" si="6"/>
        <v>1559300</v>
      </c>
      <c r="V30" s="5">
        <v>3.2199999999999999E-2</v>
      </c>
    </row>
    <row r="31" spans="1:22" x14ac:dyDescent="0.2">
      <c r="A31" s="16" t="s">
        <v>323</v>
      </c>
      <c r="B31" s="4">
        <v>29700</v>
      </c>
      <c r="C31" s="4">
        <v>190600</v>
      </c>
      <c r="D31" s="4">
        <v>-160900</v>
      </c>
      <c r="E31" s="4">
        <v>-6959150000</v>
      </c>
      <c r="F31" s="4">
        <f t="shared" si="4"/>
        <v>31497302579</v>
      </c>
      <c r="G31" s="4">
        <v>0</v>
      </c>
      <c r="H31" s="4">
        <v>0</v>
      </c>
      <c r="I31" s="4">
        <v>0</v>
      </c>
      <c r="J31" s="4">
        <v>-122420000</v>
      </c>
      <c r="K31">
        <f t="shared" si="5"/>
        <v>494856000</v>
      </c>
      <c r="L31" s="4">
        <v>785</v>
      </c>
      <c r="M31" s="4">
        <v>1283</v>
      </c>
      <c r="N31" s="4">
        <v>47</v>
      </c>
      <c r="O31" s="4">
        <v>104</v>
      </c>
      <c r="P31" s="4">
        <v>592800</v>
      </c>
      <c r="Q31" s="4">
        <v>1116900</v>
      </c>
      <c r="R31" s="5">
        <v>-1.7299999999999999E-2</v>
      </c>
      <c r="S31" s="4">
        <v>1763900</v>
      </c>
      <c r="T31" s="4">
        <f t="shared" si="2"/>
        <v>2058780</v>
      </c>
      <c r="U31" s="4">
        <f t="shared" si="6"/>
        <v>1380200</v>
      </c>
      <c r="V31" s="5">
        <v>2.4E-2</v>
      </c>
    </row>
    <row r="32" spans="1:22" x14ac:dyDescent="0.2">
      <c r="A32" s="16" t="s">
        <v>322</v>
      </c>
      <c r="B32" s="4">
        <v>548000</v>
      </c>
      <c r="C32" s="4">
        <v>57300</v>
      </c>
      <c r="D32" s="4">
        <v>490700</v>
      </c>
      <c r="E32" s="4">
        <v>21289620000</v>
      </c>
      <c r="F32" s="4">
        <f t="shared" si="4"/>
        <v>38456452579</v>
      </c>
      <c r="G32" s="4">
        <v>0</v>
      </c>
      <c r="H32" s="4">
        <v>0</v>
      </c>
      <c r="I32" s="4">
        <v>0</v>
      </c>
      <c r="J32" s="4">
        <v>-122420000</v>
      </c>
      <c r="K32">
        <f t="shared" si="5"/>
        <v>617276000</v>
      </c>
      <c r="L32" s="4">
        <v>2446</v>
      </c>
      <c r="M32" s="4">
        <v>1418</v>
      </c>
      <c r="N32" s="4">
        <v>215</v>
      </c>
      <c r="O32" s="4">
        <v>133</v>
      </c>
      <c r="P32" s="4">
        <v>2141600</v>
      </c>
      <c r="Q32" s="4">
        <v>1304400</v>
      </c>
      <c r="R32" s="5">
        <v>4.9000000000000002E-2</v>
      </c>
      <c r="S32" s="4">
        <v>3553400</v>
      </c>
      <c r="T32" s="4">
        <f t="shared" si="2"/>
        <v>1805380</v>
      </c>
      <c r="U32" s="4">
        <f t="shared" si="6"/>
        <v>1380200</v>
      </c>
      <c r="V32" s="5">
        <v>5.1100000000000007E-2</v>
      </c>
    </row>
    <row r="33" spans="1:22" x14ac:dyDescent="0.2">
      <c r="A33" s="16" t="s">
        <v>321</v>
      </c>
      <c r="B33" s="4">
        <v>153500</v>
      </c>
      <c r="C33" s="4">
        <v>42000</v>
      </c>
      <c r="D33" s="4">
        <v>111500</v>
      </c>
      <c r="E33" s="4">
        <v>4630810000</v>
      </c>
      <c r="F33" s="4">
        <f t="shared" si="4"/>
        <v>17166832579</v>
      </c>
      <c r="G33" s="4">
        <v>0</v>
      </c>
      <c r="H33" s="4">
        <v>0</v>
      </c>
      <c r="I33" s="4">
        <v>0</v>
      </c>
      <c r="J33" s="4">
        <v>-223790000</v>
      </c>
      <c r="K33">
        <f t="shared" si="5"/>
        <v>739696000</v>
      </c>
      <c r="L33" s="4">
        <v>843</v>
      </c>
      <c r="M33" s="4">
        <v>783</v>
      </c>
      <c r="N33" s="4">
        <v>78</v>
      </c>
      <c r="O33" s="4">
        <v>61</v>
      </c>
      <c r="P33" s="4">
        <v>801800</v>
      </c>
      <c r="Q33" s="4">
        <v>691000</v>
      </c>
      <c r="R33" s="5">
        <v>1.5800000000000002E-2</v>
      </c>
      <c r="S33" s="4">
        <v>1559300</v>
      </c>
      <c r="T33" s="4">
        <f t="shared" si="2"/>
        <v>1760440</v>
      </c>
      <c r="U33" s="4">
        <f t="shared" si="6"/>
        <v>1380200</v>
      </c>
      <c r="V33" s="5">
        <v>2.0400000000000001E-2</v>
      </c>
    </row>
    <row r="34" spans="1:22" x14ac:dyDescent="0.2">
      <c r="A34" s="16" t="s">
        <v>320</v>
      </c>
      <c r="B34" s="4">
        <v>9400</v>
      </c>
      <c r="C34" s="4">
        <v>49300</v>
      </c>
      <c r="D34" s="4">
        <v>-39900</v>
      </c>
      <c r="E34" s="4">
        <v>-1677100000</v>
      </c>
      <c r="F34" s="4">
        <f t="shared" si="4"/>
        <v>12536022579</v>
      </c>
      <c r="G34" s="4">
        <v>0</v>
      </c>
      <c r="H34" s="4">
        <v>0</v>
      </c>
      <c r="I34" s="4">
        <v>0</v>
      </c>
      <c r="J34" s="4">
        <v>301960000</v>
      </c>
      <c r="K34">
        <f t="shared" si="5"/>
        <v>963486000</v>
      </c>
      <c r="L34" s="4">
        <v>653</v>
      </c>
      <c r="M34" s="4">
        <v>1475</v>
      </c>
      <c r="N34" s="4">
        <v>58</v>
      </c>
      <c r="O34" s="4">
        <v>134</v>
      </c>
      <c r="P34" s="4">
        <v>583100</v>
      </c>
      <c r="Q34" s="4">
        <v>1599800</v>
      </c>
      <c r="R34" s="5">
        <v>-3.0299999999999997E-2</v>
      </c>
      <c r="S34" s="4">
        <v>2185200</v>
      </c>
      <c r="T34" s="4">
        <f t="shared" si="2"/>
        <v>1674260</v>
      </c>
      <c r="U34" s="4">
        <f t="shared" si="6"/>
        <v>1380200</v>
      </c>
      <c r="V34" s="5">
        <v>3.9800000000000002E-2</v>
      </c>
    </row>
    <row r="35" spans="1:22" x14ac:dyDescent="0.2">
      <c r="A35" s="16" t="s">
        <v>319</v>
      </c>
      <c r="B35" s="4">
        <v>300500</v>
      </c>
      <c r="C35" s="4">
        <v>5700</v>
      </c>
      <c r="D35" s="4">
        <v>294800</v>
      </c>
      <c r="E35" s="4">
        <v>12460100000</v>
      </c>
      <c r="F35" s="4">
        <f t="shared" si="4"/>
        <v>14213122579</v>
      </c>
      <c r="G35" s="4">
        <v>0</v>
      </c>
      <c r="H35" s="4">
        <v>0</v>
      </c>
      <c r="I35" s="4">
        <v>0</v>
      </c>
      <c r="J35" s="4">
        <v>-67610000</v>
      </c>
      <c r="K35">
        <f t="shared" si="5"/>
        <v>661526000</v>
      </c>
      <c r="L35" s="4">
        <v>1241</v>
      </c>
      <c r="M35" s="4">
        <v>1045</v>
      </c>
      <c r="N35" s="4">
        <v>122</v>
      </c>
      <c r="O35" s="4">
        <v>90</v>
      </c>
      <c r="P35" s="4">
        <v>1180100</v>
      </c>
      <c r="Q35" s="4">
        <v>919200</v>
      </c>
      <c r="R35" s="5">
        <v>1.0800000000000001E-2</v>
      </c>
      <c r="S35" s="4">
        <v>2100300</v>
      </c>
      <c r="T35" s="4">
        <f t="shared" si="2"/>
        <v>1812920</v>
      </c>
      <c r="U35" s="4">
        <f t="shared" si="6"/>
        <v>1380200</v>
      </c>
      <c r="V35" s="5">
        <v>2.4500000000000001E-2</v>
      </c>
    </row>
    <row r="36" spans="1:22" x14ac:dyDescent="0.2">
      <c r="A36" s="16" t="s">
        <v>318</v>
      </c>
      <c r="B36" s="4">
        <v>58600</v>
      </c>
      <c r="C36" s="4">
        <v>57000</v>
      </c>
      <c r="D36" s="4">
        <v>1600</v>
      </c>
      <c r="E36" s="4">
        <v>42830000</v>
      </c>
      <c r="F36" s="4">
        <f t="shared" si="4"/>
        <v>1753022579</v>
      </c>
      <c r="G36" s="4">
        <v>0</v>
      </c>
      <c r="H36" s="4">
        <v>0</v>
      </c>
      <c r="I36" s="4">
        <v>0</v>
      </c>
      <c r="J36" s="4">
        <v>75600000</v>
      </c>
      <c r="K36">
        <f t="shared" si="5"/>
        <v>729136000</v>
      </c>
      <c r="L36" s="4">
        <v>1230</v>
      </c>
      <c r="M36" s="4">
        <v>759</v>
      </c>
      <c r="N36" s="4">
        <v>58</v>
      </c>
      <c r="O36" s="4">
        <v>55</v>
      </c>
      <c r="P36" s="4">
        <v>772400</v>
      </c>
      <c r="Q36" s="4">
        <v>605100</v>
      </c>
      <c r="R36" s="5">
        <v>1.4499999999999999E-2</v>
      </c>
      <c r="S36" s="4">
        <v>1380200</v>
      </c>
      <c r="T36" s="4">
        <f t="shared" si="2"/>
        <v>1890210</v>
      </c>
      <c r="U36" s="4">
        <f t="shared" si="6"/>
        <v>1256000</v>
      </c>
      <c r="V36" s="5">
        <v>2.3700000000000002E-2</v>
      </c>
    </row>
    <row r="37" spans="1:22" x14ac:dyDescent="0.2">
      <c r="A37" s="16" t="s">
        <v>317</v>
      </c>
      <c r="B37" s="4">
        <v>18800</v>
      </c>
      <c r="C37" s="4">
        <v>30300</v>
      </c>
      <c r="D37" s="4">
        <v>-11500</v>
      </c>
      <c r="E37" s="4">
        <v>-478550000</v>
      </c>
      <c r="F37" s="4">
        <f t="shared" si="4"/>
        <v>1710192579</v>
      </c>
      <c r="K37">
        <f t="shared" si="5"/>
        <v>653536000</v>
      </c>
      <c r="L37" s="4">
        <v>658</v>
      </c>
      <c r="M37" s="4">
        <v>1109</v>
      </c>
      <c r="N37" s="4">
        <v>40</v>
      </c>
      <c r="O37" s="4">
        <v>64</v>
      </c>
      <c r="P37" s="4">
        <v>494800</v>
      </c>
      <c r="Q37" s="4">
        <v>877900</v>
      </c>
      <c r="R37" s="5">
        <v>-8.3999999999999995E-3</v>
      </c>
      <c r="S37" s="4">
        <v>1381200</v>
      </c>
      <c r="T37" s="4">
        <f t="shared" si="2"/>
        <v>1991090</v>
      </c>
      <c r="U37" s="4">
        <f t="shared" si="6"/>
        <v>1019400</v>
      </c>
      <c r="V37" s="5">
        <v>1.44E-2</v>
      </c>
    </row>
    <row r="38" spans="1:22" x14ac:dyDescent="0.2">
      <c r="A38" s="16" t="s">
        <v>316</v>
      </c>
      <c r="B38" s="4">
        <v>5900</v>
      </c>
      <c r="C38" s="4">
        <v>26500</v>
      </c>
      <c r="D38" s="4">
        <v>-20600</v>
      </c>
      <c r="E38" s="4">
        <v>-856230000</v>
      </c>
      <c r="F38" s="4">
        <f t="shared" si="4"/>
        <v>2188742579</v>
      </c>
      <c r="G38" s="4">
        <v>0</v>
      </c>
      <c r="H38" s="4">
        <v>0</v>
      </c>
      <c r="I38" s="4">
        <v>0</v>
      </c>
      <c r="J38" s="4">
        <v>141370000</v>
      </c>
      <c r="K38">
        <f t="shared" si="5"/>
        <v>653536000</v>
      </c>
      <c r="L38" s="4">
        <v>761</v>
      </c>
      <c r="M38" s="4">
        <v>1198</v>
      </c>
      <c r="N38" s="4">
        <v>47</v>
      </c>
      <c r="O38" s="4">
        <v>74</v>
      </c>
      <c r="P38" s="4">
        <v>619000</v>
      </c>
      <c r="Q38" s="4">
        <v>849500</v>
      </c>
      <c r="R38" s="5">
        <v>-4.6999999999999993E-3</v>
      </c>
      <c r="S38" s="4">
        <v>1477800</v>
      </c>
      <c r="T38" s="4">
        <f t="shared" si="2"/>
        <v>2023800</v>
      </c>
      <c r="U38" s="4">
        <f t="shared" si="6"/>
        <v>1019400</v>
      </c>
      <c r="V38" s="5">
        <v>2.6000000000000002E-2</v>
      </c>
    </row>
    <row r="39" spans="1:22" x14ac:dyDescent="0.2">
      <c r="A39" s="16" t="s">
        <v>315</v>
      </c>
      <c r="B39" s="4">
        <v>73100</v>
      </c>
      <c r="C39" s="4">
        <v>32600</v>
      </c>
      <c r="D39" s="4">
        <v>40500</v>
      </c>
      <c r="E39" s="4">
        <v>1691990000</v>
      </c>
      <c r="F39" s="4">
        <f t="shared" ref="F39:F44" si="7">E39+F40</f>
        <v>3044972579</v>
      </c>
      <c r="G39" s="4">
        <v>0</v>
      </c>
      <c r="H39" s="4">
        <v>0</v>
      </c>
      <c r="I39" s="4">
        <v>0</v>
      </c>
      <c r="J39" s="4">
        <v>117070000</v>
      </c>
      <c r="K39">
        <f t="shared" ref="K39:K44" si="8">K40+J39</f>
        <v>512166000</v>
      </c>
      <c r="L39" s="4">
        <v>989</v>
      </c>
      <c r="M39" s="4">
        <v>911</v>
      </c>
      <c r="N39" s="4">
        <v>108</v>
      </c>
      <c r="O39" s="4">
        <v>88</v>
      </c>
      <c r="P39" s="4">
        <v>1129100</v>
      </c>
      <c r="Q39" s="4">
        <v>918800</v>
      </c>
      <c r="R39" s="5">
        <v>1.3300000000000001E-2</v>
      </c>
      <c r="S39" s="4">
        <v>2078000</v>
      </c>
      <c r="T39" s="4">
        <f t="shared" ref="T39:T44" si="9">AVERAGE(S40:S49)</f>
        <v>2195140</v>
      </c>
      <c r="U39" s="4">
        <f t="shared" ref="U39:U44" si="10">MIN(S40:S44)</f>
        <v>1019400</v>
      </c>
      <c r="V39" s="5">
        <v>6.9099999999999995E-2</v>
      </c>
    </row>
    <row r="40" spans="1:22" x14ac:dyDescent="0.2">
      <c r="A40" s="16" t="s">
        <v>314</v>
      </c>
      <c r="B40" s="4">
        <v>44900</v>
      </c>
      <c r="C40" s="4">
        <v>181800</v>
      </c>
      <c r="D40" s="4">
        <v>-136900</v>
      </c>
      <c r="E40" s="4">
        <v>-5669850000</v>
      </c>
      <c r="F40" s="4">
        <f t="shared" si="7"/>
        <v>1352982579</v>
      </c>
      <c r="G40" s="4">
        <v>0</v>
      </c>
      <c r="H40" s="4">
        <v>0</v>
      </c>
      <c r="I40" s="4">
        <v>0</v>
      </c>
      <c r="J40" s="4">
        <v>117070000</v>
      </c>
      <c r="K40">
        <f t="shared" si="8"/>
        <v>395096000</v>
      </c>
      <c r="L40" s="4">
        <v>1371</v>
      </c>
      <c r="M40" s="4">
        <v>2626</v>
      </c>
      <c r="N40" s="4">
        <v>115</v>
      </c>
      <c r="O40" s="4">
        <v>199</v>
      </c>
      <c r="P40" s="4">
        <v>1327600</v>
      </c>
      <c r="Q40" s="4">
        <v>2254400</v>
      </c>
      <c r="R40" s="5">
        <v>-2.29E-2</v>
      </c>
      <c r="S40" s="4">
        <v>3616400</v>
      </c>
      <c r="T40" s="4">
        <f t="shared" si="9"/>
        <v>1888940</v>
      </c>
      <c r="U40" s="4">
        <f t="shared" si="10"/>
        <v>1019400</v>
      </c>
      <c r="V40" s="5">
        <v>7.5199999999999989E-2</v>
      </c>
    </row>
    <row r="41" spans="1:22" x14ac:dyDescent="0.2">
      <c r="A41" s="16" t="s">
        <v>310</v>
      </c>
      <c r="B41" s="4">
        <v>7600</v>
      </c>
      <c r="C41" s="4">
        <v>100000</v>
      </c>
      <c r="D41" s="4">
        <v>-92400</v>
      </c>
      <c r="E41" s="4">
        <v>-3922540000</v>
      </c>
      <c r="F41" s="4">
        <f t="shared" si="7"/>
        <v>7022832579</v>
      </c>
      <c r="G41" s="4">
        <v>0</v>
      </c>
      <c r="H41" s="4">
        <v>0</v>
      </c>
      <c r="I41" s="4">
        <v>0</v>
      </c>
      <c r="J41" s="4">
        <v>50820000</v>
      </c>
      <c r="K41">
        <f t="shared" si="8"/>
        <v>278026000</v>
      </c>
      <c r="L41" s="4">
        <v>527</v>
      </c>
      <c r="M41" s="4">
        <v>720</v>
      </c>
      <c r="N41" s="4">
        <v>57</v>
      </c>
      <c r="O41" s="4">
        <v>64</v>
      </c>
      <c r="P41" s="4">
        <v>543500</v>
      </c>
      <c r="Q41" s="4">
        <v>712400</v>
      </c>
      <c r="R41" s="5">
        <v>-4.6999999999999993E-3</v>
      </c>
      <c r="S41" s="4">
        <v>1256000</v>
      </c>
      <c r="T41" s="4">
        <f t="shared" si="9"/>
        <v>1869610</v>
      </c>
      <c r="U41" s="4">
        <f t="shared" si="10"/>
        <v>1019400</v>
      </c>
      <c r="V41" s="5">
        <v>1.41E-2</v>
      </c>
    </row>
    <row r="42" spans="1:22" x14ac:dyDescent="0.2">
      <c r="A42" s="16" t="s">
        <v>309</v>
      </c>
      <c r="B42" s="4">
        <v>32300</v>
      </c>
      <c r="C42" s="4">
        <v>181900</v>
      </c>
      <c r="D42" s="4">
        <v>-149600</v>
      </c>
      <c r="E42" s="4">
        <v>-6419120000</v>
      </c>
      <c r="F42" s="4">
        <f t="shared" si="7"/>
        <v>10945372579</v>
      </c>
      <c r="K42">
        <f t="shared" si="8"/>
        <v>227206000</v>
      </c>
      <c r="L42" s="4">
        <v>804</v>
      </c>
      <c r="M42" s="4">
        <v>548</v>
      </c>
      <c r="N42" s="4">
        <v>53</v>
      </c>
      <c r="O42" s="4">
        <v>38</v>
      </c>
      <c r="P42" s="4">
        <v>575900</v>
      </c>
      <c r="Q42" s="4">
        <v>438500</v>
      </c>
      <c r="R42" s="5">
        <v>1.8000000000000002E-2</v>
      </c>
      <c r="S42" s="4">
        <v>1019400</v>
      </c>
      <c r="T42" s="4">
        <f t="shared" si="9"/>
        <v>1873480</v>
      </c>
      <c r="U42" s="4">
        <f t="shared" si="10"/>
        <v>1109900</v>
      </c>
      <c r="V42" s="5">
        <v>3.3500000000000002E-2</v>
      </c>
    </row>
    <row r="43" spans="1:22" x14ac:dyDescent="0.2">
      <c r="A43" s="16" t="s">
        <v>306</v>
      </c>
      <c r="B43" s="4">
        <v>42100</v>
      </c>
      <c r="C43" s="4">
        <v>110500</v>
      </c>
      <c r="D43" s="4">
        <v>-68400</v>
      </c>
      <c r="E43" s="4">
        <v>-2890870000</v>
      </c>
      <c r="F43" s="4">
        <f t="shared" si="7"/>
        <v>17364492579</v>
      </c>
      <c r="G43" s="4">
        <v>0</v>
      </c>
      <c r="H43" s="4">
        <v>0</v>
      </c>
      <c r="I43" s="4">
        <v>0</v>
      </c>
      <c r="J43" s="4">
        <v>125440000</v>
      </c>
      <c r="K43">
        <f t="shared" si="8"/>
        <v>227206000</v>
      </c>
      <c r="L43" s="4">
        <v>597</v>
      </c>
      <c r="M43" s="4">
        <v>636</v>
      </c>
      <c r="N43" s="4">
        <v>47</v>
      </c>
      <c r="O43" s="4">
        <v>60</v>
      </c>
      <c r="P43" s="4">
        <v>482900</v>
      </c>
      <c r="Q43" s="4">
        <v>581400</v>
      </c>
      <c r="R43" s="5">
        <v>0</v>
      </c>
      <c r="S43" s="4">
        <v>1109900</v>
      </c>
      <c r="T43" s="4">
        <f t="shared" si="9"/>
        <v>1876070</v>
      </c>
      <c r="U43" s="4">
        <f t="shared" si="10"/>
        <v>1323400</v>
      </c>
      <c r="V43" s="5">
        <v>2.9399999999999999E-2</v>
      </c>
    </row>
    <row r="44" spans="1:22" x14ac:dyDescent="0.2">
      <c r="A44" s="16" t="s">
        <v>305</v>
      </c>
      <c r="B44" s="4">
        <v>55900</v>
      </c>
      <c r="C44" s="4">
        <v>231400</v>
      </c>
      <c r="D44" s="4">
        <v>-175500</v>
      </c>
      <c r="E44" s="4">
        <v>-7350340000</v>
      </c>
      <c r="F44" s="4">
        <f t="shared" si="7"/>
        <v>20255362579</v>
      </c>
      <c r="G44" s="4">
        <v>0</v>
      </c>
      <c r="H44" s="4">
        <v>0</v>
      </c>
      <c r="I44" s="4">
        <v>0</v>
      </c>
      <c r="J44" s="4">
        <v>-745000</v>
      </c>
      <c r="K44">
        <f t="shared" si="8"/>
        <v>101766000</v>
      </c>
      <c r="L44" s="4">
        <v>851</v>
      </c>
      <c r="M44" s="4">
        <v>754</v>
      </c>
      <c r="N44" s="4">
        <v>47</v>
      </c>
      <c r="O44" s="4">
        <v>73</v>
      </c>
      <c r="P44" s="4">
        <v>649000</v>
      </c>
      <c r="Q44" s="4">
        <v>672000</v>
      </c>
      <c r="R44" s="5">
        <v>2.3999999999999998E-3</v>
      </c>
      <c r="S44" s="4">
        <v>1323400</v>
      </c>
      <c r="T44" s="4">
        <f t="shared" si="9"/>
        <v>2095190</v>
      </c>
      <c r="U44" s="4">
        <f t="shared" si="10"/>
        <v>1804900</v>
      </c>
      <c r="V44" s="5">
        <v>1.66E-2</v>
      </c>
    </row>
    <row r="45" spans="1:22" x14ac:dyDescent="0.2">
      <c r="A45" s="16" t="s">
        <v>304</v>
      </c>
      <c r="B45" s="4">
        <v>416800</v>
      </c>
      <c r="C45" s="4">
        <v>91130</v>
      </c>
      <c r="D45" s="4">
        <v>325670</v>
      </c>
      <c r="E45" s="4">
        <v>13240966154</v>
      </c>
      <c r="F45" s="4">
        <f t="shared" ref="F45:F55" si="11">E45+F46</f>
        <v>27605702579</v>
      </c>
      <c r="G45" s="4">
        <v>0</v>
      </c>
      <c r="H45" s="4">
        <v>0</v>
      </c>
      <c r="I45" s="4">
        <v>0</v>
      </c>
      <c r="J45" s="4">
        <v>-7955000</v>
      </c>
      <c r="K45">
        <f t="shared" ref="K45:K55" si="12">K46+J45</f>
        <v>102511000</v>
      </c>
      <c r="L45" s="4">
        <v>2548</v>
      </c>
      <c r="M45" s="4">
        <v>1118</v>
      </c>
      <c r="N45" s="4">
        <v>230</v>
      </c>
      <c r="O45" s="4">
        <v>71</v>
      </c>
      <c r="P45" s="4">
        <v>2509900</v>
      </c>
      <c r="Q45" s="4">
        <v>867200</v>
      </c>
      <c r="R45" s="5">
        <v>6.93E-2</v>
      </c>
      <c r="S45" s="4">
        <v>3486900</v>
      </c>
      <c r="T45" s="4">
        <f t="shared" ref="T45:T61" si="13">AVERAGE(S46:S55)</f>
        <v>1859210</v>
      </c>
      <c r="U45" s="4">
        <f t="shared" ref="U45:U55" si="14">MIN(S46:S50)</f>
        <v>554400</v>
      </c>
      <c r="V45" s="5">
        <v>7.2000000000000008E-2</v>
      </c>
    </row>
    <row r="46" spans="1:22" x14ac:dyDescent="0.2">
      <c r="A46" s="16" t="s">
        <v>303</v>
      </c>
      <c r="B46" s="4">
        <v>18000</v>
      </c>
      <c r="C46" s="4">
        <v>136500</v>
      </c>
      <c r="D46" s="4">
        <v>-118500</v>
      </c>
      <c r="E46" s="4">
        <v>-4651345148</v>
      </c>
      <c r="F46" s="4">
        <f t="shared" si="11"/>
        <v>14364736425</v>
      </c>
      <c r="G46" s="4">
        <v>0</v>
      </c>
      <c r="H46" s="4">
        <v>0</v>
      </c>
      <c r="I46" s="4">
        <v>0</v>
      </c>
      <c r="J46" s="4">
        <v>-36092000</v>
      </c>
      <c r="K46">
        <f t="shared" si="12"/>
        <v>110466000</v>
      </c>
      <c r="L46" s="4">
        <v>698</v>
      </c>
      <c r="M46" s="4">
        <v>1355</v>
      </c>
      <c r="N46" s="4">
        <v>41</v>
      </c>
      <c r="O46" s="4">
        <v>119</v>
      </c>
      <c r="P46" s="4">
        <v>516200</v>
      </c>
      <c r="Q46" s="4">
        <v>1432400</v>
      </c>
      <c r="R46" s="5">
        <v>-1.7899999999999999E-2</v>
      </c>
      <c r="S46" s="4">
        <v>2153100</v>
      </c>
      <c r="T46" s="4">
        <f t="shared" si="13"/>
        <v>1744873.2</v>
      </c>
      <c r="U46" s="4">
        <f t="shared" si="14"/>
        <v>554400</v>
      </c>
      <c r="V46" s="5">
        <v>2.2599999999999999E-2</v>
      </c>
    </row>
    <row r="47" spans="1:22" x14ac:dyDescent="0.2">
      <c r="A47" s="16" t="s">
        <v>299</v>
      </c>
      <c r="B47" s="4">
        <v>404250</v>
      </c>
      <c r="C47" s="4">
        <v>4490</v>
      </c>
      <c r="D47" s="4">
        <v>399760</v>
      </c>
      <c r="E47" s="4">
        <v>15620220000</v>
      </c>
      <c r="F47" s="4">
        <f t="shared" si="11"/>
        <v>19016081573</v>
      </c>
      <c r="G47" s="4">
        <v>0</v>
      </c>
      <c r="H47" s="4">
        <v>0</v>
      </c>
      <c r="I47" s="4">
        <v>0</v>
      </c>
      <c r="J47" s="4">
        <v>-36092000</v>
      </c>
      <c r="K47">
        <f t="shared" si="12"/>
        <v>146558000</v>
      </c>
      <c r="L47" s="4">
        <v>1568</v>
      </c>
      <c r="M47" s="4">
        <v>804</v>
      </c>
      <c r="N47" s="4">
        <v>153</v>
      </c>
      <c r="O47" s="4">
        <v>70</v>
      </c>
      <c r="P47" s="4">
        <v>1572300</v>
      </c>
      <c r="Q47" s="4">
        <v>722800</v>
      </c>
      <c r="R47" s="5">
        <v>3.1200000000000002E-2</v>
      </c>
      <c r="S47" s="4">
        <v>2390000</v>
      </c>
      <c r="T47" s="4">
        <f t="shared" si="13"/>
        <v>1597163.4</v>
      </c>
      <c r="U47" s="4">
        <f t="shared" si="14"/>
        <v>554400</v>
      </c>
      <c r="V47" s="5">
        <v>3.78E-2</v>
      </c>
    </row>
    <row r="48" spans="1:22" x14ac:dyDescent="0.2">
      <c r="A48" s="16" t="s">
        <v>298</v>
      </c>
      <c r="B48" s="4">
        <v>1200</v>
      </c>
      <c r="C48" s="4">
        <v>73500</v>
      </c>
      <c r="D48" s="4">
        <v>-72300</v>
      </c>
      <c r="E48" s="4">
        <v>-2842120000</v>
      </c>
      <c r="F48" s="4">
        <f t="shared" si="11"/>
        <v>3395861573</v>
      </c>
      <c r="G48" s="4">
        <v>0</v>
      </c>
      <c r="H48" s="4">
        <v>0</v>
      </c>
      <c r="I48" s="4">
        <v>0</v>
      </c>
      <c r="J48" s="4">
        <v>-155470000</v>
      </c>
      <c r="K48">
        <f t="shared" si="12"/>
        <v>182650000</v>
      </c>
      <c r="L48" s="4">
        <v>1021</v>
      </c>
      <c r="M48" s="4">
        <v>1025</v>
      </c>
      <c r="N48" s="4">
        <v>58</v>
      </c>
      <c r="O48" s="4">
        <v>78</v>
      </c>
      <c r="P48" s="4">
        <v>738600</v>
      </c>
      <c r="Q48" s="4">
        <v>940200</v>
      </c>
      <c r="R48" s="5">
        <v>0</v>
      </c>
      <c r="S48" s="4">
        <v>1804900</v>
      </c>
      <c r="T48" s="4">
        <f t="shared" si="13"/>
        <v>1467828.8</v>
      </c>
      <c r="U48" s="4">
        <f t="shared" si="14"/>
        <v>554400</v>
      </c>
      <c r="V48" s="5">
        <v>3.27E-2</v>
      </c>
    </row>
    <row r="49" spans="1:22" x14ac:dyDescent="0.2">
      <c r="A49" s="16" t="s">
        <v>286</v>
      </c>
      <c r="B49" s="4">
        <v>182200</v>
      </c>
      <c r="C49" s="4">
        <v>1300</v>
      </c>
      <c r="D49" s="4">
        <v>180900</v>
      </c>
      <c r="E49" s="4">
        <v>6753480000</v>
      </c>
      <c r="F49" s="4">
        <f t="shared" si="11"/>
        <v>6237981573</v>
      </c>
      <c r="G49" s="4">
        <v>0</v>
      </c>
      <c r="H49" s="4">
        <v>0</v>
      </c>
      <c r="I49" s="4">
        <v>0</v>
      </c>
      <c r="J49" s="4">
        <v>29645000</v>
      </c>
      <c r="K49">
        <f t="shared" si="12"/>
        <v>338120000</v>
      </c>
      <c r="L49" s="4">
        <v>2750</v>
      </c>
      <c r="M49" s="4">
        <v>1179</v>
      </c>
      <c r="N49" s="4">
        <v>216</v>
      </c>
      <c r="O49" s="4">
        <v>59</v>
      </c>
      <c r="P49" s="4">
        <v>2468400</v>
      </c>
      <c r="Q49" s="4">
        <v>897600</v>
      </c>
      <c r="R49" s="5">
        <v>5.4800000000000001E-2</v>
      </c>
      <c r="S49" s="4">
        <v>3791400</v>
      </c>
      <c r="T49" s="4">
        <f t="shared" si="13"/>
        <v>1188350.5</v>
      </c>
      <c r="U49" s="4">
        <f t="shared" si="14"/>
        <v>554400</v>
      </c>
      <c r="V49" s="5">
        <v>4.9400000000000006E-2</v>
      </c>
    </row>
    <row r="50" spans="1:22" x14ac:dyDescent="0.2">
      <c r="A50" s="16" t="s">
        <v>285</v>
      </c>
      <c r="B50" s="4">
        <v>100</v>
      </c>
      <c r="C50" s="4">
        <v>0</v>
      </c>
      <c r="D50" s="4">
        <v>100</v>
      </c>
      <c r="E50" s="4">
        <v>3680000</v>
      </c>
      <c r="F50" s="4">
        <f t="shared" si="11"/>
        <v>-515498427</v>
      </c>
      <c r="K50">
        <f t="shared" si="12"/>
        <v>308475000</v>
      </c>
      <c r="L50" s="4">
        <v>388</v>
      </c>
      <c r="M50" s="4">
        <v>403</v>
      </c>
      <c r="N50" s="4">
        <v>24</v>
      </c>
      <c r="O50" s="4">
        <v>15</v>
      </c>
      <c r="P50" s="4">
        <v>263400</v>
      </c>
      <c r="Q50" s="4">
        <v>237000</v>
      </c>
      <c r="R50" s="5">
        <v>0</v>
      </c>
      <c r="S50" s="4">
        <v>554400</v>
      </c>
      <c r="T50" s="4">
        <f t="shared" si="13"/>
        <v>1205979.5</v>
      </c>
      <c r="U50" s="4">
        <f t="shared" si="14"/>
        <v>1058100</v>
      </c>
      <c r="V50" s="5">
        <v>1.6299999999999999E-2</v>
      </c>
    </row>
    <row r="51" spans="1:22" x14ac:dyDescent="0.2">
      <c r="A51" s="16" t="s">
        <v>284</v>
      </c>
      <c r="B51" s="4">
        <v>0</v>
      </c>
      <c r="C51" s="4">
        <v>400</v>
      </c>
      <c r="D51" s="4">
        <v>-400</v>
      </c>
      <c r="E51" s="4">
        <v>-14590000</v>
      </c>
      <c r="F51" s="4">
        <f t="shared" si="11"/>
        <v>-519178427</v>
      </c>
      <c r="G51" s="4">
        <v>0</v>
      </c>
      <c r="H51" s="4">
        <v>0</v>
      </c>
      <c r="I51" s="4">
        <v>0</v>
      </c>
      <c r="J51" s="4">
        <v>-14590000</v>
      </c>
      <c r="K51">
        <f t="shared" si="12"/>
        <v>308475000</v>
      </c>
      <c r="L51" s="4">
        <v>409</v>
      </c>
      <c r="M51" s="4">
        <v>845</v>
      </c>
      <c r="N51" s="4">
        <v>22</v>
      </c>
      <c r="O51" s="4">
        <v>54</v>
      </c>
      <c r="P51" s="4">
        <v>288000</v>
      </c>
      <c r="Q51" s="4">
        <v>772500</v>
      </c>
      <c r="R51" s="5">
        <v>-4.0999999999999995E-3</v>
      </c>
      <c r="S51" s="4">
        <v>1062700</v>
      </c>
      <c r="T51" s="4">
        <f t="shared" si="13"/>
        <v>1305019.6000000001</v>
      </c>
      <c r="U51" s="4">
        <f t="shared" si="14"/>
        <v>1009732</v>
      </c>
      <c r="V51" s="5">
        <v>9.5999999999999992E-3</v>
      </c>
    </row>
    <row r="52" spans="1:22" x14ac:dyDescent="0.2">
      <c r="A52" s="16" t="s">
        <v>283</v>
      </c>
      <c r="B52" s="4">
        <v>2400</v>
      </c>
      <c r="C52" s="4">
        <v>300</v>
      </c>
      <c r="D52" s="4">
        <v>2100</v>
      </c>
      <c r="E52" s="4">
        <v>77190000</v>
      </c>
      <c r="F52" s="4">
        <f t="shared" si="11"/>
        <v>-504588427</v>
      </c>
      <c r="G52" s="4">
        <v>0</v>
      </c>
      <c r="H52" s="4">
        <v>0</v>
      </c>
      <c r="I52" s="4">
        <v>0</v>
      </c>
      <c r="J52" s="4">
        <v>-11000000</v>
      </c>
      <c r="K52">
        <f t="shared" si="12"/>
        <v>323065000</v>
      </c>
      <c r="L52" s="4">
        <v>464</v>
      </c>
      <c r="M52" s="4">
        <v>854</v>
      </c>
      <c r="N52" s="4">
        <v>22</v>
      </c>
      <c r="O52" s="4">
        <v>44</v>
      </c>
      <c r="P52" s="4">
        <v>315800</v>
      </c>
      <c r="Q52" s="4">
        <v>659700</v>
      </c>
      <c r="R52" s="5">
        <v>-4.0000000000000001E-3</v>
      </c>
      <c r="S52" s="4">
        <v>1058100</v>
      </c>
      <c r="T52" s="4">
        <f t="shared" si="13"/>
        <v>1284649.6000000001</v>
      </c>
      <c r="U52" s="4">
        <f t="shared" si="14"/>
        <v>912902</v>
      </c>
      <c r="V52" s="5">
        <v>2.1400000000000002E-2</v>
      </c>
    </row>
    <row r="53" spans="1:22" x14ac:dyDescent="0.2">
      <c r="A53" s="16" t="s">
        <v>282</v>
      </c>
      <c r="B53" s="4">
        <v>2900</v>
      </c>
      <c r="C53" s="4">
        <v>5600</v>
      </c>
      <c r="D53" s="4">
        <v>-2700</v>
      </c>
      <c r="E53" s="4">
        <v>-101170000</v>
      </c>
      <c r="F53" s="4">
        <f t="shared" si="11"/>
        <v>-581778427</v>
      </c>
      <c r="G53" s="4">
        <v>0</v>
      </c>
      <c r="H53" s="4">
        <v>0</v>
      </c>
      <c r="I53" s="4">
        <v>0</v>
      </c>
      <c r="J53" s="4">
        <v>58995000</v>
      </c>
      <c r="K53">
        <f t="shared" si="12"/>
        <v>334065000</v>
      </c>
      <c r="L53" s="4">
        <v>703</v>
      </c>
      <c r="M53" s="4">
        <v>1016</v>
      </c>
      <c r="N53" s="4">
        <v>30</v>
      </c>
      <c r="O53" s="4">
        <v>40</v>
      </c>
      <c r="P53" s="4">
        <v>482000</v>
      </c>
      <c r="Q53" s="4">
        <v>644000</v>
      </c>
      <c r="R53" s="5">
        <v>-1.49E-2</v>
      </c>
      <c r="S53" s="4">
        <v>1135800</v>
      </c>
      <c r="T53" s="4">
        <f t="shared" si="13"/>
        <v>1263936.7</v>
      </c>
      <c r="U53" s="4">
        <f t="shared" si="14"/>
        <v>511554</v>
      </c>
      <c r="V53" s="5">
        <v>3.1800000000000002E-2</v>
      </c>
    </row>
    <row r="54" spans="1:22" x14ac:dyDescent="0.2">
      <c r="A54" s="16" t="s">
        <v>281</v>
      </c>
      <c r="B54" s="4">
        <v>7200</v>
      </c>
      <c r="C54" s="4">
        <v>11800</v>
      </c>
      <c r="D54" s="4">
        <v>-4600</v>
      </c>
      <c r="E54" s="4">
        <v>-174330000</v>
      </c>
      <c r="F54" s="4">
        <f t="shared" si="11"/>
        <v>-480608427</v>
      </c>
      <c r="K54">
        <f t="shared" si="12"/>
        <v>275070000</v>
      </c>
      <c r="L54" s="4">
        <v>2055</v>
      </c>
      <c r="M54" s="4">
        <v>2140</v>
      </c>
      <c r="N54" s="4">
        <v>122</v>
      </c>
      <c r="O54" s="4">
        <v>149</v>
      </c>
      <c r="P54" s="4">
        <v>1619400</v>
      </c>
      <c r="Q54" s="4">
        <v>1890500</v>
      </c>
      <c r="R54" s="5">
        <v>2.76E-2</v>
      </c>
      <c r="S54" s="4">
        <v>3514600</v>
      </c>
      <c r="T54" s="4">
        <f t="shared" si="13"/>
        <v>1091944</v>
      </c>
      <c r="U54" s="4">
        <f t="shared" si="14"/>
        <v>511554</v>
      </c>
      <c r="V54" s="5">
        <v>4.9500000000000002E-2</v>
      </c>
    </row>
    <row r="55" spans="1:22" x14ac:dyDescent="0.2">
      <c r="A55" s="16" t="s">
        <v>280</v>
      </c>
      <c r="B55" s="4">
        <v>94100</v>
      </c>
      <c r="C55" s="4">
        <v>31300</v>
      </c>
      <c r="D55" s="4">
        <v>62800</v>
      </c>
      <c r="E55" s="4">
        <v>2271790000</v>
      </c>
      <c r="F55" s="4">
        <f t="shared" si="11"/>
        <v>-306278427</v>
      </c>
      <c r="G55" s="4">
        <v>0</v>
      </c>
      <c r="H55" s="4">
        <v>0</v>
      </c>
      <c r="I55" s="4">
        <v>0</v>
      </c>
      <c r="J55" s="4">
        <v>68505000</v>
      </c>
      <c r="K55">
        <f t="shared" si="12"/>
        <v>275070000</v>
      </c>
      <c r="L55" s="4">
        <v>673</v>
      </c>
      <c r="M55" s="4">
        <v>635</v>
      </c>
      <c r="N55" s="4">
        <v>48</v>
      </c>
      <c r="O55" s="4">
        <v>39</v>
      </c>
      <c r="P55" s="4">
        <v>576700</v>
      </c>
      <c r="Q55" s="4">
        <v>507700</v>
      </c>
      <c r="R55" s="5">
        <v>1.1200000000000002E-2</v>
      </c>
      <c r="S55" s="4">
        <v>1127100</v>
      </c>
      <c r="T55" s="4">
        <f t="shared" si="13"/>
        <v>1327102.2</v>
      </c>
      <c r="U55" s="4">
        <f t="shared" si="14"/>
        <v>511554</v>
      </c>
      <c r="V55" s="5">
        <v>1.38E-2</v>
      </c>
    </row>
    <row r="56" spans="1:22" x14ac:dyDescent="0.2">
      <c r="A56" s="16" t="s">
        <v>279</v>
      </c>
      <c r="B56" s="4">
        <v>500</v>
      </c>
      <c r="C56" s="4">
        <v>6100</v>
      </c>
      <c r="D56" s="4">
        <v>-5600</v>
      </c>
      <c r="E56" s="4">
        <v>-201930000</v>
      </c>
      <c r="F56" s="4">
        <f t="shared" ref="F56:F130" si="15">E56+F57</f>
        <v>-2578068427</v>
      </c>
      <c r="G56" s="4">
        <v>0</v>
      </c>
      <c r="H56" s="4">
        <v>0</v>
      </c>
      <c r="I56" s="4">
        <v>0</v>
      </c>
      <c r="J56" s="4">
        <v>104340000</v>
      </c>
      <c r="K56">
        <f t="shared" ref="K56:K76" si="16">K57+J56</f>
        <v>206565000</v>
      </c>
      <c r="L56" s="4">
        <v>619</v>
      </c>
      <c r="M56" s="4">
        <v>638</v>
      </c>
      <c r="N56" s="4">
        <v>31</v>
      </c>
      <c r="O56" s="4">
        <v>40</v>
      </c>
      <c r="P56" s="4">
        <v>455800</v>
      </c>
      <c r="Q56" s="4">
        <v>515800</v>
      </c>
      <c r="R56" s="5">
        <v>1.4000000000000002E-3</v>
      </c>
      <c r="S56" s="4">
        <v>1009732</v>
      </c>
      <c r="T56" s="4">
        <f t="shared" si="13"/>
        <v>1563068.3</v>
      </c>
      <c r="U56" s="4">
        <f t="shared" ref="U56:U123" si="17">MIN(S57:S61)</f>
        <v>511554</v>
      </c>
      <c r="V56" s="5">
        <v>1.66E-2</v>
      </c>
    </row>
    <row r="57" spans="1:22" x14ac:dyDescent="0.2">
      <c r="A57" s="16" t="s">
        <v>278</v>
      </c>
      <c r="B57" s="4">
        <v>0</v>
      </c>
      <c r="C57" s="4">
        <v>600</v>
      </c>
      <c r="D57" s="4">
        <v>-600</v>
      </c>
      <c r="E57" s="4">
        <v>-21350000</v>
      </c>
      <c r="F57" s="4">
        <f t="shared" si="15"/>
        <v>-2376138427</v>
      </c>
      <c r="G57" s="4">
        <v>0</v>
      </c>
      <c r="H57" s="4">
        <v>0</v>
      </c>
      <c r="I57" s="4">
        <v>0</v>
      </c>
      <c r="J57" s="4">
        <v>105750000</v>
      </c>
      <c r="K57">
        <f t="shared" si="16"/>
        <v>102225000</v>
      </c>
      <c r="L57" s="4">
        <v>722</v>
      </c>
      <c r="M57" s="4">
        <v>460</v>
      </c>
      <c r="N57" s="4">
        <v>39</v>
      </c>
      <c r="O57" s="4">
        <v>15</v>
      </c>
      <c r="P57" s="4">
        <v>633700</v>
      </c>
      <c r="Q57" s="4">
        <v>278500</v>
      </c>
      <c r="R57" s="5">
        <v>3.4599999999999999E-2</v>
      </c>
      <c r="S57" s="4">
        <v>912902</v>
      </c>
      <c r="T57" s="4">
        <f t="shared" si="13"/>
        <v>1742338.1</v>
      </c>
      <c r="U57" s="4">
        <f t="shared" si="17"/>
        <v>511554</v>
      </c>
      <c r="V57" s="5">
        <v>4.5999999999999999E-2</v>
      </c>
    </row>
    <row r="58" spans="1:22" x14ac:dyDescent="0.2">
      <c r="A58" s="16" t="s">
        <v>275</v>
      </c>
      <c r="B58" s="4">
        <v>0</v>
      </c>
      <c r="C58" s="4">
        <v>600</v>
      </c>
      <c r="D58" s="4">
        <v>-600</v>
      </c>
      <c r="E58" s="4">
        <v>-20970000</v>
      </c>
      <c r="F58" s="4">
        <f t="shared" si="15"/>
        <v>-2354788427</v>
      </c>
      <c r="K58">
        <f t="shared" si="16"/>
        <v>-3525000</v>
      </c>
      <c r="L58" s="4">
        <v>271</v>
      </c>
      <c r="M58" s="4">
        <v>463</v>
      </c>
      <c r="N58" s="4">
        <v>9</v>
      </c>
      <c r="O58" s="4">
        <v>20</v>
      </c>
      <c r="P58" s="4">
        <v>202300</v>
      </c>
      <c r="Q58" s="4">
        <v>304000</v>
      </c>
      <c r="R58" s="5">
        <v>-1.1299999999999999E-2</v>
      </c>
      <c r="S58" s="4">
        <v>511554</v>
      </c>
      <c r="T58" s="4">
        <f t="shared" si="13"/>
        <v>1870748.4</v>
      </c>
      <c r="U58" s="4">
        <f t="shared" si="17"/>
        <v>730690</v>
      </c>
      <c r="V58" s="5">
        <v>1.84E-2</v>
      </c>
    </row>
    <row r="59" spans="1:22" x14ac:dyDescent="0.2">
      <c r="A59" s="16" t="s">
        <v>274</v>
      </c>
      <c r="B59" s="4">
        <v>2400</v>
      </c>
      <c r="C59" s="4">
        <v>3700</v>
      </c>
      <c r="D59" s="4">
        <v>-1300</v>
      </c>
      <c r="E59" s="4">
        <v>-46630000</v>
      </c>
      <c r="F59" s="4">
        <f t="shared" si="15"/>
        <v>-2333818427</v>
      </c>
      <c r="G59" s="4">
        <v>0</v>
      </c>
      <c r="H59" s="4">
        <v>0</v>
      </c>
      <c r="I59" s="4">
        <v>0</v>
      </c>
      <c r="J59" s="4">
        <v>-3525000</v>
      </c>
      <c r="K59">
        <f t="shared" si="16"/>
        <v>-3525000</v>
      </c>
      <c r="L59" s="4">
        <v>427</v>
      </c>
      <c r="M59" s="4">
        <v>944</v>
      </c>
      <c r="N59" s="4">
        <v>19</v>
      </c>
      <c r="O59" s="4">
        <v>35</v>
      </c>
      <c r="P59" s="4">
        <v>305800</v>
      </c>
      <c r="Q59" s="4">
        <v>616900</v>
      </c>
      <c r="R59" s="5">
        <v>-1.26E-2</v>
      </c>
      <c r="S59" s="4">
        <v>996617</v>
      </c>
      <c r="T59" s="4">
        <f t="shared" si="13"/>
        <v>1924743.8</v>
      </c>
      <c r="U59" s="4">
        <f t="shared" si="17"/>
        <v>730690</v>
      </c>
      <c r="V59" s="5">
        <v>2.92E-2</v>
      </c>
    </row>
    <row r="60" spans="1:22" x14ac:dyDescent="0.2">
      <c r="A60" s="16" t="s">
        <v>273</v>
      </c>
      <c r="B60" s="4">
        <v>2000</v>
      </c>
      <c r="C60" s="4">
        <v>8000</v>
      </c>
      <c r="D60" s="4">
        <v>-6000</v>
      </c>
      <c r="E60" s="4">
        <v>-212770000</v>
      </c>
      <c r="F60" s="4">
        <f t="shared" si="15"/>
        <v>-2287188427</v>
      </c>
      <c r="K60">
        <f t="shared" si="16"/>
        <v>0</v>
      </c>
      <c r="L60" s="4">
        <v>392</v>
      </c>
      <c r="M60" s="4">
        <v>643</v>
      </c>
      <c r="N60" s="4">
        <v>18</v>
      </c>
      <c r="O60" s="4">
        <v>25</v>
      </c>
      <c r="P60" s="4">
        <v>255700</v>
      </c>
      <c r="Q60" s="4">
        <v>445400</v>
      </c>
      <c r="R60" s="5">
        <v>-1.4000000000000002E-3</v>
      </c>
      <c r="S60" s="4">
        <v>730690</v>
      </c>
      <c r="T60" s="4">
        <f t="shared" si="13"/>
        <v>1985049.4</v>
      </c>
      <c r="U60" s="4">
        <f t="shared" si="17"/>
        <v>854400</v>
      </c>
      <c r="V60" s="5">
        <v>1.1200000000000002E-2</v>
      </c>
    </row>
    <row r="61" spans="1:22" x14ac:dyDescent="0.2">
      <c r="A61" s="16" t="s">
        <v>268</v>
      </c>
      <c r="B61" s="4">
        <v>7879</v>
      </c>
      <c r="C61" s="4">
        <v>413200</v>
      </c>
      <c r="D61" s="4">
        <v>-405321</v>
      </c>
      <c r="E61" s="4">
        <v>-14545990000</v>
      </c>
      <c r="F61" s="4">
        <f t="shared" si="15"/>
        <v>-2074418427</v>
      </c>
      <c r="K61">
        <f t="shared" si="16"/>
        <v>0</v>
      </c>
      <c r="L61" s="4">
        <v>782</v>
      </c>
      <c r="M61" s="4">
        <v>1642</v>
      </c>
      <c r="N61" s="4">
        <v>44</v>
      </c>
      <c r="O61" s="4">
        <v>118</v>
      </c>
      <c r="P61" s="4">
        <v>628700</v>
      </c>
      <c r="Q61" s="4">
        <v>1435300</v>
      </c>
      <c r="R61" s="5">
        <v>-2.5899999999999999E-2</v>
      </c>
      <c r="S61" s="4">
        <v>2053101</v>
      </c>
      <c r="T61" s="4">
        <f t="shared" si="13"/>
        <v>2068490.6</v>
      </c>
      <c r="U61" s="4">
        <f t="shared" si="17"/>
        <v>854400</v>
      </c>
      <c r="V61" s="5">
        <v>3.1400000000000004E-2</v>
      </c>
    </row>
    <row r="62" spans="1:22" x14ac:dyDescent="0.2">
      <c r="A62" s="16" t="s">
        <v>266</v>
      </c>
      <c r="B62" s="4">
        <v>1550</v>
      </c>
      <c r="C62" s="4">
        <v>21300</v>
      </c>
      <c r="D62" s="4">
        <v>-19750</v>
      </c>
      <c r="E62" s="4">
        <v>-724490000</v>
      </c>
      <c r="F62" s="4">
        <f t="shared" si="15"/>
        <v>12471571573</v>
      </c>
      <c r="K62">
        <f t="shared" si="16"/>
        <v>0</v>
      </c>
      <c r="L62" s="4">
        <v>541</v>
      </c>
      <c r="M62" s="4">
        <v>519</v>
      </c>
      <c r="N62" s="4">
        <v>26</v>
      </c>
      <c r="O62" s="4">
        <v>24</v>
      </c>
      <c r="P62" s="4">
        <v>404300</v>
      </c>
      <c r="Q62" s="4">
        <v>450000</v>
      </c>
      <c r="R62" s="5">
        <v>1.4000000000000002E-3</v>
      </c>
      <c r="S62" s="4">
        <v>854400</v>
      </c>
      <c r="T62" s="4">
        <f t="shared" ref="T62:T115" si="18">AVERAGE(S63:S72)</f>
        <v>2076030.6</v>
      </c>
      <c r="U62" s="4">
        <f t="shared" si="17"/>
        <v>928671</v>
      </c>
      <c r="V62" s="5">
        <v>1.3600000000000001E-2</v>
      </c>
    </row>
    <row r="63" spans="1:22" x14ac:dyDescent="0.2">
      <c r="A63" s="16" t="s">
        <v>265</v>
      </c>
      <c r="B63" s="4">
        <v>18937</v>
      </c>
      <c r="C63" s="4">
        <v>5000</v>
      </c>
      <c r="D63" s="4">
        <v>13937</v>
      </c>
      <c r="E63" s="4">
        <v>513580000</v>
      </c>
      <c r="F63" s="4">
        <f t="shared" si="15"/>
        <v>13196061573</v>
      </c>
      <c r="K63">
        <f t="shared" si="16"/>
        <v>0</v>
      </c>
      <c r="L63" s="4">
        <v>396</v>
      </c>
      <c r="M63" s="4">
        <v>670</v>
      </c>
      <c r="N63" s="4">
        <v>26</v>
      </c>
      <c r="O63" s="4">
        <v>48</v>
      </c>
      <c r="P63" s="4">
        <v>304100</v>
      </c>
      <c r="Q63" s="4">
        <v>557400</v>
      </c>
      <c r="R63" s="5">
        <v>-2.7000000000000001E-3</v>
      </c>
      <c r="S63" s="4">
        <v>928671</v>
      </c>
      <c r="T63" s="4">
        <f t="shared" si="18"/>
        <v>2195266.1</v>
      </c>
      <c r="U63" s="4">
        <f t="shared" si="17"/>
        <v>1794673</v>
      </c>
      <c r="V63" s="5">
        <v>1.09E-2</v>
      </c>
    </row>
    <row r="64" spans="1:22" x14ac:dyDescent="0.2">
      <c r="A64" s="16" t="s">
        <v>247</v>
      </c>
      <c r="B64" s="4">
        <v>1600</v>
      </c>
      <c r="C64" s="4">
        <v>22300</v>
      </c>
      <c r="D64" s="4">
        <v>-20700</v>
      </c>
      <c r="E64" s="4">
        <v>-766410000</v>
      </c>
      <c r="F64" s="4">
        <f t="shared" si="15"/>
        <v>12682481573</v>
      </c>
      <c r="K64">
        <f t="shared" si="16"/>
        <v>0</v>
      </c>
      <c r="L64" s="4">
        <v>895</v>
      </c>
      <c r="M64" s="4">
        <v>1298</v>
      </c>
      <c r="N64" s="4">
        <v>34</v>
      </c>
      <c r="O64" s="4">
        <v>68</v>
      </c>
      <c r="P64" s="4">
        <v>798700</v>
      </c>
      <c r="Q64" s="4">
        <v>917200</v>
      </c>
      <c r="R64" s="5">
        <v>3.2000000000000001E-2</v>
      </c>
      <c r="S64" s="4">
        <v>1794673</v>
      </c>
      <c r="T64" s="4">
        <f t="shared" si="18"/>
        <v>2090402.9</v>
      </c>
      <c r="U64" s="4">
        <f t="shared" si="17"/>
        <v>1536571</v>
      </c>
      <c r="V64" s="5">
        <v>1.8799999999999997E-2</v>
      </c>
    </row>
    <row r="65" spans="1:22" x14ac:dyDescent="0.2">
      <c r="A65" s="16" t="s">
        <v>239</v>
      </c>
      <c r="B65" s="4">
        <v>101300</v>
      </c>
      <c r="C65" s="4">
        <v>18300</v>
      </c>
      <c r="D65" s="4">
        <v>83000</v>
      </c>
      <c r="E65" s="4">
        <v>3585240000</v>
      </c>
      <c r="F65" s="4">
        <f t="shared" si="15"/>
        <v>13448891573</v>
      </c>
      <c r="K65">
        <f t="shared" si="16"/>
        <v>0</v>
      </c>
      <c r="L65" s="4">
        <v>1944</v>
      </c>
      <c r="M65" s="4">
        <v>1725</v>
      </c>
      <c r="N65" s="4">
        <v>131</v>
      </c>
      <c r="O65" s="4">
        <v>158</v>
      </c>
      <c r="P65" s="4">
        <v>1529700</v>
      </c>
      <c r="Q65" s="4">
        <v>1562600</v>
      </c>
      <c r="R65" s="5">
        <v>1.06E-2</v>
      </c>
      <c r="S65" s="4">
        <v>3478682</v>
      </c>
      <c r="T65" s="4">
        <f t="shared" si="18"/>
        <v>1814065.1</v>
      </c>
      <c r="U65" s="4">
        <f t="shared" si="17"/>
        <v>1333746</v>
      </c>
      <c r="V65" s="5">
        <v>1.61E-2</v>
      </c>
    </row>
    <row r="66" spans="1:22" x14ac:dyDescent="0.2">
      <c r="A66" s="16" t="s">
        <v>238</v>
      </c>
      <c r="B66" s="4">
        <v>40800</v>
      </c>
      <c r="C66" s="4">
        <v>12500</v>
      </c>
      <c r="D66" s="4">
        <v>28300</v>
      </c>
      <c r="E66" s="4">
        <v>1220140000</v>
      </c>
      <c r="F66" s="4">
        <f t="shared" si="15"/>
        <v>9863651573</v>
      </c>
      <c r="K66">
        <f t="shared" si="16"/>
        <v>0</v>
      </c>
      <c r="L66" s="4">
        <v>1252</v>
      </c>
      <c r="M66" s="4">
        <v>2906</v>
      </c>
      <c r="N66" s="4">
        <v>79</v>
      </c>
      <c r="O66" s="4">
        <v>198</v>
      </c>
      <c r="P66" s="4">
        <v>937000</v>
      </c>
      <c r="Q66" s="4">
        <v>2429500</v>
      </c>
      <c r="R66" s="5">
        <v>-5.7999999999999996E-3</v>
      </c>
      <c r="S66" s="4">
        <v>3369393</v>
      </c>
      <c r="T66" s="4">
        <f t="shared" si="18"/>
        <v>1565926.9</v>
      </c>
      <c r="U66" s="4">
        <f t="shared" si="17"/>
        <v>1333746</v>
      </c>
      <c r="V66" s="5">
        <v>1.7299999999999999E-2</v>
      </c>
    </row>
    <row r="67" spans="1:22" x14ac:dyDescent="0.2">
      <c r="A67" s="16" t="s">
        <v>237</v>
      </c>
      <c r="B67" s="4">
        <v>31000</v>
      </c>
      <c r="C67" s="4">
        <v>65600</v>
      </c>
      <c r="D67" s="4">
        <v>-34600</v>
      </c>
      <c r="E67" s="4">
        <v>-1559650000</v>
      </c>
      <c r="F67" s="4">
        <f t="shared" si="15"/>
        <v>8643511573</v>
      </c>
      <c r="K67">
        <f t="shared" si="16"/>
        <v>0</v>
      </c>
      <c r="L67" s="4">
        <v>859</v>
      </c>
      <c r="M67" s="4">
        <v>1833</v>
      </c>
      <c r="N67" s="4">
        <v>52</v>
      </c>
      <c r="O67" s="4">
        <v>155</v>
      </c>
      <c r="P67" s="4">
        <v>624500</v>
      </c>
      <c r="Q67" s="4">
        <v>1702800</v>
      </c>
      <c r="R67" s="5">
        <v>-3.5799999999999998E-2</v>
      </c>
      <c r="S67" s="4">
        <v>2705600</v>
      </c>
      <c r="T67" s="4">
        <f t="shared" si="18"/>
        <v>1392314.6</v>
      </c>
      <c r="U67" s="4">
        <f t="shared" si="17"/>
        <v>929800</v>
      </c>
      <c r="V67" s="5">
        <v>4.4500000000000005E-2</v>
      </c>
    </row>
    <row r="68" spans="1:22" x14ac:dyDescent="0.2">
      <c r="A68" s="16" t="s">
        <v>233</v>
      </c>
      <c r="B68" s="4">
        <v>1700</v>
      </c>
      <c r="C68" s="4">
        <v>8400</v>
      </c>
      <c r="D68" s="4">
        <v>-6700</v>
      </c>
      <c r="E68" s="4">
        <v>-294600000</v>
      </c>
      <c r="F68" s="4">
        <f t="shared" si="15"/>
        <v>10203161573</v>
      </c>
      <c r="K68">
        <f t="shared" si="16"/>
        <v>0</v>
      </c>
      <c r="L68" s="4">
        <v>949</v>
      </c>
      <c r="M68" s="4">
        <v>1115</v>
      </c>
      <c r="N68" s="4">
        <v>72</v>
      </c>
      <c r="O68" s="4">
        <v>76</v>
      </c>
      <c r="P68" s="4">
        <v>96900</v>
      </c>
      <c r="Q68" s="4">
        <v>81200</v>
      </c>
      <c r="R68" s="5">
        <v>1.2500000000000001E-2</v>
      </c>
      <c r="S68" s="4">
        <v>1795657</v>
      </c>
      <c r="T68" s="4">
        <f t="shared" si="18"/>
        <v>1310006</v>
      </c>
      <c r="U68" s="4">
        <f t="shared" si="17"/>
        <v>929800</v>
      </c>
    </row>
    <row r="69" spans="1:22" x14ac:dyDescent="0.2">
      <c r="A69" s="16" t="s">
        <v>232</v>
      </c>
      <c r="B69" s="4">
        <v>13100</v>
      </c>
      <c r="C69" s="4">
        <v>11800</v>
      </c>
      <c r="D69" s="4">
        <v>1300</v>
      </c>
      <c r="E69" s="4">
        <v>50250000</v>
      </c>
      <c r="F69" s="4">
        <f t="shared" si="15"/>
        <v>10497761573</v>
      </c>
      <c r="K69">
        <f t="shared" si="16"/>
        <v>0</v>
      </c>
      <c r="L69" s="4"/>
      <c r="M69" s="4"/>
      <c r="N69" s="4"/>
      <c r="O69" s="4"/>
      <c r="P69" s="4">
        <v>541000</v>
      </c>
      <c r="Q69" s="4">
        <v>872900</v>
      </c>
      <c r="R69" s="5">
        <v>-1.23E-2</v>
      </c>
      <c r="S69" s="4">
        <v>1536571</v>
      </c>
      <c r="T69" s="4">
        <f t="shared" si="18"/>
        <v>1268297.3</v>
      </c>
      <c r="U69" s="4">
        <f t="shared" si="17"/>
        <v>746041</v>
      </c>
    </row>
    <row r="70" spans="1:22" x14ac:dyDescent="0.2">
      <c r="A70" s="16" t="s">
        <v>231</v>
      </c>
      <c r="B70" s="4">
        <v>6000</v>
      </c>
      <c r="C70" s="4">
        <v>61400</v>
      </c>
      <c r="D70" s="4">
        <v>-55400</v>
      </c>
      <c r="E70" s="4">
        <v>-2495570000</v>
      </c>
      <c r="F70" s="4">
        <f t="shared" si="15"/>
        <v>10447511573</v>
      </c>
      <c r="K70">
        <f t="shared" si="16"/>
        <v>0</v>
      </c>
      <c r="L70" s="4"/>
      <c r="M70" s="4"/>
      <c r="N70" s="4"/>
      <c r="O70" s="4"/>
      <c r="P70" s="4">
        <v>455000</v>
      </c>
      <c r="Q70" s="4">
        <v>769000</v>
      </c>
      <c r="R70" s="5">
        <v>-1.1000000000000001E-2</v>
      </c>
      <c r="S70" s="4">
        <v>1333746</v>
      </c>
      <c r="T70" s="4">
        <f t="shared" si="18"/>
        <v>1272401</v>
      </c>
      <c r="U70" s="4">
        <f t="shared" si="17"/>
        <v>715304</v>
      </c>
    </row>
    <row r="71" spans="1:22" x14ac:dyDescent="0.2">
      <c r="A71" s="16" t="s">
        <v>230</v>
      </c>
      <c r="B71" s="4">
        <v>1100</v>
      </c>
      <c r="C71" s="4">
        <v>3900</v>
      </c>
      <c r="D71" s="4">
        <v>-2800</v>
      </c>
      <c r="E71" s="4">
        <v>-125530000</v>
      </c>
      <c r="F71" s="4">
        <f t="shared" si="15"/>
        <v>12943081573</v>
      </c>
      <c r="K71">
        <f t="shared" si="16"/>
        <v>0</v>
      </c>
      <c r="L71" s="4"/>
      <c r="M71" s="4"/>
      <c r="N71" s="4"/>
      <c r="O71" s="4"/>
      <c r="P71" s="4">
        <v>1472400</v>
      </c>
      <c r="Q71" s="4">
        <v>1284900</v>
      </c>
      <c r="R71" s="5">
        <v>2.5000000000000001E-2</v>
      </c>
      <c r="S71" s="4">
        <v>2887513</v>
      </c>
      <c r="T71" s="4">
        <f t="shared" si="18"/>
        <v>1092564.7</v>
      </c>
      <c r="U71" s="4">
        <f t="shared" si="17"/>
        <v>715304</v>
      </c>
    </row>
    <row r="72" spans="1:22" x14ac:dyDescent="0.2">
      <c r="A72" s="16" t="s">
        <v>229</v>
      </c>
      <c r="B72" s="4">
        <v>12700</v>
      </c>
      <c r="C72" s="4">
        <v>33600</v>
      </c>
      <c r="D72" s="4">
        <v>-20900</v>
      </c>
      <c r="E72" s="4">
        <v>-920960000</v>
      </c>
      <c r="F72" s="4">
        <f t="shared" si="15"/>
        <v>13068611573</v>
      </c>
      <c r="K72">
        <f t="shared" si="16"/>
        <v>0</v>
      </c>
      <c r="L72" s="4"/>
      <c r="M72" s="4"/>
      <c r="N72" s="4"/>
      <c r="O72" s="4"/>
      <c r="P72" s="4">
        <v>489000</v>
      </c>
      <c r="Q72" s="4">
        <v>395100</v>
      </c>
      <c r="R72" s="5">
        <v>6.8999999999999999E-3</v>
      </c>
      <c r="S72" s="4">
        <v>929800</v>
      </c>
      <c r="T72" s="4">
        <f t="shared" si="18"/>
        <v>1111117.7</v>
      </c>
      <c r="U72" s="4">
        <f t="shared" si="17"/>
        <v>715304</v>
      </c>
    </row>
    <row r="73" spans="1:22" x14ac:dyDescent="0.2">
      <c r="A73" s="16" t="s">
        <v>228</v>
      </c>
      <c r="B73" s="4">
        <v>400</v>
      </c>
      <c r="C73" s="4">
        <v>63900</v>
      </c>
      <c r="D73" s="4">
        <v>-63500</v>
      </c>
      <c r="E73" s="4">
        <v>-2797580000</v>
      </c>
      <c r="F73" s="4">
        <f t="shared" si="15"/>
        <v>13989571573</v>
      </c>
      <c r="K73">
        <f t="shared" si="16"/>
        <v>0</v>
      </c>
      <c r="L73" s="4"/>
      <c r="M73" s="4"/>
      <c r="N73" s="4"/>
      <c r="O73" s="4"/>
      <c r="P73" s="4">
        <v>1127500</v>
      </c>
      <c r="Q73" s="4">
        <v>916100</v>
      </c>
      <c r="R73" s="5">
        <v>2.35E-2</v>
      </c>
      <c r="S73" s="4">
        <v>2121026</v>
      </c>
      <c r="T73" s="4">
        <f t="shared" si="18"/>
        <v>1002413.1</v>
      </c>
      <c r="U73" s="4">
        <f t="shared" si="17"/>
        <v>715304</v>
      </c>
    </row>
    <row r="74" spans="1:22" x14ac:dyDescent="0.2">
      <c r="A74" s="16" t="s">
        <v>227</v>
      </c>
      <c r="B74" s="4">
        <v>0</v>
      </c>
      <c r="C74" s="4">
        <v>4200</v>
      </c>
      <c r="D74" s="4">
        <v>-4200</v>
      </c>
      <c r="E74" s="4">
        <v>-178760000</v>
      </c>
      <c r="F74" s="4">
        <f t="shared" si="15"/>
        <v>16787151573</v>
      </c>
      <c r="K74">
        <f t="shared" si="16"/>
        <v>0</v>
      </c>
      <c r="L74" s="4"/>
      <c r="M74" s="4"/>
      <c r="N74" s="4"/>
      <c r="O74" s="4"/>
      <c r="P74" s="4">
        <v>291900</v>
      </c>
      <c r="Q74" s="4">
        <v>413800</v>
      </c>
      <c r="R74" s="5">
        <v>-4.5999999999999999E-3</v>
      </c>
      <c r="S74" s="4">
        <v>746041</v>
      </c>
      <c r="T74" s="4">
        <f t="shared" si="18"/>
        <v>1191319.2</v>
      </c>
      <c r="U74" s="4">
        <f t="shared" si="17"/>
        <v>715304</v>
      </c>
    </row>
    <row r="75" spans="1:22" x14ac:dyDescent="0.2">
      <c r="A75" s="16" t="s">
        <v>221</v>
      </c>
      <c r="B75" s="4">
        <v>0</v>
      </c>
      <c r="C75" s="4">
        <v>25800</v>
      </c>
      <c r="D75" s="4">
        <v>-25800</v>
      </c>
      <c r="E75" s="4">
        <v>-1105090000</v>
      </c>
      <c r="F75" s="4">
        <f t="shared" si="15"/>
        <v>16965911573</v>
      </c>
      <c r="K75">
        <f t="shared" si="16"/>
        <v>0</v>
      </c>
      <c r="L75" s="4"/>
      <c r="M75" s="4"/>
      <c r="N75" s="4"/>
      <c r="O75" s="4"/>
      <c r="P75" s="4">
        <v>271400</v>
      </c>
      <c r="Q75" s="4">
        <v>416100</v>
      </c>
      <c r="R75" s="5">
        <v>0</v>
      </c>
      <c r="S75" s="4">
        <v>715304</v>
      </c>
      <c r="T75" s="4">
        <f t="shared" si="18"/>
        <v>1315018.1000000001</v>
      </c>
      <c r="U75" s="4">
        <f t="shared" si="17"/>
        <v>888011</v>
      </c>
    </row>
    <row r="76" spans="1:22" x14ac:dyDescent="0.2">
      <c r="A76" s="16" t="s">
        <v>212</v>
      </c>
      <c r="B76" s="4">
        <v>600</v>
      </c>
      <c r="C76" s="4">
        <v>20700</v>
      </c>
      <c r="D76" s="4">
        <v>-20100</v>
      </c>
      <c r="E76" s="4">
        <v>-851460000</v>
      </c>
      <c r="F76" s="4">
        <f t="shared" si="15"/>
        <v>18071001573</v>
      </c>
      <c r="K76">
        <f t="shared" si="16"/>
        <v>0</v>
      </c>
      <c r="L76" s="4"/>
      <c r="M76" s="4"/>
      <c r="N76" s="4"/>
      <c r="O76" s="4"/>
      <c r="P76" s="4">
        <v>383000</v>
      </c>
      <c r="Q76" s="4">
        <v>444600</v>
      </c>
      <c r="R76" s="5">
        <v>1.4199999999999999E-2</v>
      </c>
      <c r="S76" s="4">
        <v>888011</v>
      </c>
      <c r="T76" s="4">
        <f t="shared" si="18"/>
        <v>1388811.7</v>
      </c>
      <c r="U76" s="4">
        <f t="shared" si="17"/>
        <v>969477</v>
      </c>
    </row>
    <row r="77" spans="1:22" x14ac:dyDescent="0.2">
      <c r="A77" s="16" t="s">
        <v>211</v>
      </c>
      <c r="B77" s="4">
        <v>9100</v>
      </c>
      <c r="C77" s="4">
        <v>29700</v>
      </c>
      <c r="D77" s="4">
        <v>-20600</v>
      </c>
      <c r="E77" s="4">
        <v>-860330000</v>
      </c>
      <c r="F77" s="4">
        <f t="shared" si="15"/>
        <v>18922461573</v>
      </c>
      <c r="K77">
        <f>K78+J77</f>
        <v>0</v>
      </c>
      <c r="L77" s="4"/>
      <c r="M77" s="4"/>
      <c r="N77" s="4"/>
      <c r="O77" s="4"/>
      <c r="P77" s="4">
        <v>494100</v>
      </c>
      <c r="Q77" s="4">
        <v>441700</v>
      </c>
      <c r="R77" s="5">
        <v>9.5999999999999992E-3</v>
      </c>
      <c r="S77" s="4">
        <v>969477</v>
      </c>
      <c r="T77" s="4">
        <f t="shared" si="18"/>
        <v>1484549.7</v>
      </c>
      <c r="U77" s="4">
        <f t="shared" si="17"/>
        <v>972571</v>
      </c>
    </row>
    <row r="78" spans="1:22" x14ac:dyDescent="0.2">
      <c r="A78" s="16" t="s">
        <v>210</v>
      </c>
      <c r="B78" s="4">
        <v>50900</v>
      </c>
      <c r="C78" s="4">
        <v>12</v>
      </c>
      <c r="D78" s="4">
        <v>50888</v>
      </c>
      <c r="E78" s="4">
        <v>2143820000</v>
      </c>
      <c r="F78" s="4">
        <f t="shared" si="15"/>
        <v>19782791573</v>
      </c>
      <c r="K78">
        <f>J78+K80</f>
        <v>0</v>
      </c>
      <c r="R78" s="5">
        <v>-1.1000000000000001E-3</v>
      </c>
      <c r="S78" s="4">
        <v>972571</v>
      </c>
      <c r="T78" s="4">
        <f t="shared" si="18"/>
        <v>1503400.2</v>
      </c>
      <c r="U78" s="4">
        <f t="shared" si="17"/>
        <v>1033980</v>
      </c>
    </row>
    <row r="79" spans="1:22" x14ac:dyDescent="0.2">
      <c r="A79" s="16" t="s">
        <v>209</v>
      </c>
      <c r="B79" s="4">
        <v>6000</v>
      </c>
      <c r="C79" s="4">
        <v>26600</v>
      </c>
      <c r="D79" s="4">
        <v>-20600</v>
      </c>
      <c r="E79" s="4">
        <v>-870890000</v>
      </c>
      <c r="F79" s="4">
        <f t="shared" si="15"/>
        <v>17638971573</v>
      </c>
      <c r="L79" s="4"/>
      <c r="M79" s="4"/>
      <c r="N79" s="4"/>
      <c r="O79" s="4"/>
      <c r="P79" s="4">
        <v>553700</v>
      </c>
      <c r="Q79" s="4">
        <v>462800</v>
      </c>
      <c r="R79" s="5">
        <v>-8.199999999999999E-3</v>
      </c>
      <c r="S79" s="4">
        <v>1119484</v>
      </c>
      <c r="T79" s="4">
        <f t="shared" si="18"/>
        <v>1614650.3</v>
      </c>
      <c r="U79" s="4">
        <f t="shared" si="17"/>
        <v>1033980</v>
      </c>
    </row>
    <row r="80" spans="1:22" x14ac:dyDescent="0.2">
      <c r="A80" s="16" t="s">
        <v>208</v>
      </c>
      <c r="B80" s="4">
        <v>1750</v>
      </c>
      <c r="C80" s="4">
        <v>300</v>
      </c>
      <c r="D80" s="4">
        <v>1450</v>
      </c>
      <c r="E80" s="4">
        <v>61880000</v>
      </c>
      <c r="F80" s="4">
        <f t="shared" si="15"/>
        <v>18509861573</v>
      </c>
      <c r="K80">
        <f>J80</f>
        <v>0</v>
      </c>
      <c r="R80" s="5">
        <v>-2.75E-2</v>
      </c>
      <c r="S80" s="4">
        <v>1374783</v>
      </c>
      <c r="T80" s="4">
        <f t="shared" si="18"/>
        <v>1645277.9</v>
      </c>
      <c r="U80" s="4">
        <f t="shared" si="17"/>
        <v>1033980</v>
      </c>
    </row>
    <row r="81" spans="1:21" x14ac:dyDescent="0.2">
      <c r="A81" s="16" t="s">
        <v>207</v>
      </c>
      <c r="B81" s="4">
        <v>83800</v>
      </c>
      <c r="C81" s="4">
        <v>7300</v>
      </c>
      <c r="D81" s="4">
        <v>76500</v>
      </c>
      <c r="E81" s="4">
        <v>3380940000</v>
      </c>
      <c r="F81" s="4">
        <f t="shared" si="15"/>
        <v>18447981573</v>
      </c>
      <c r="R81" s="5">
        <v>1.1999999999999999E-3</v>
      </c>
      <c r="S81" s="4">
        <v>1089150</v>
      </c>
      <c r="T81" s="4">
        <f t="shared" si="18"/>
        <v>1715454.2</v>
      </c>
      <c r="U81" s="4">
        <f t="shared" si="17"/>
        <v>1033980</v>
      </c>
    </row>
    <row r="82" spans="1:21" x14ac:dyDescent="0.2">
      <c r="A82" s="16" t="s">
        <v>206</v>
      </c>
      <c r="B82" s="4">
        <v>40600</v>
      </c>
      <c r="C82" s="4">
        <v>152900</v>
      </c>
      <c r="D82" s="4">
        <v>-112300</v>
      </c>
      <c r="E82" s="4">
        <v>-4877830000</v>
      </c>
      <c r="F82" s="4">
        <f t="shared" si="15"/>
        <v>15067041573</v>
      </c>
      <c r="R82" s="5">
        <v>1.0500000000000001E-2</v>
      </c>
      <c r="S82" s="4">
        <v>1115330</v>
      </c>
      <c r="T82" s="4">
        <f t="shared" si="18"/>
        <v>1757334.9</v>
      </c>
      <c r="U82" s="4">
        <f t="shared" si="17"/>
        <v>1033980</v>
      </c>
    </row>
    <row r="83" spans="1:21" x14ac:dyDescent="0.2">
      <c r="A83" s="16" t="s">
        <v>205</v>
      </c>
      <c r="B83" s="4">
        <v>300</v>
      </c>
      <c r="C83" s="4">
        <v>4600</v>
      </c>
      <c r="D83" s="4">
        <v>-4300</v>
      </c>
      <c r="E83" s="4">
        <v>-186030000</v>
      </c>
      <c r="F83" s="4">
        <f t="shared" si="15"/>
        <v>19944871573</v>
      </c>
      <c r="R83" s="5">
        <v>-4.5999999999999999E-3</v>
      </c>
      <c r="S83" s="4">
        <v>1033980</v>
      </c>
      <c r="T83" s="4">
        <f t="shared" si="18"/>
        <v>2082673.4</v>
      </c>
      <c r="U83" s="4">
        <f t="shared" si="17"/>
        <v>1161076</v>
      </c>
    </row>
    <row r="84" spans="1:21" x14ac:dyDescent="0.2">
      <c r="A84" s="16" t="s">
        <v>204</v>
      </c>
      <c r="B84" s="4">
        <v>12300</v>
      </c>
      <c r="C84" s="4">
        <v>77926</v>
      </c>
      <c r="D84" s="4">
        <v>-65626</v>
      </c>
      <c r="E84" s="4">
        <v>-2834370000</v>
      </c>
      <c r="F84" s="4">
        <f t="shared" si="15"/>
        <v>20130901573</v>
      </c>
      <c r="R84" s="5">
        <v>-2.1499999999999998E-2</v>
      </c>
      <c r="S84" s="4">
        <v>2635102</v>
      </c>
      <c r="T84" s="4">
        <f t="shared" si="18"/>
        <v>2060706.2</v>
      </c>
      <c r="U84" s="4">
        <f t="shared" si="17"/>
        <v>1161076</v>
      </c>
    </row>
    <row r="85" spans="1:21" x14ac:dyDescent="0.2">
      <c r="A85" s="16" t="s">
        <v>203</v>
      </c>
      <c r="B85" s="4">
        <v>1400</v>
      </c>
      <c r="C85" s="4">
        <v>103824</v>
      </c>
      <c r="D85" s="4">
        <v>-102424</v>
      </c>
      <c r="E85" s="4">
        <v>-4504420000</v>
      </c>
      <c r="F85" s="4">
        <f t="shared" si="15"/>
        <v>22965271573</v>
      </c>
      <c r="R85" s="5">
        <v>-6.7000000000000002E-3</v>
      </c>
      <c r="S85" s="4">
        <v>1952293</v>
      </c>
      <c r="T85" s="4">
        <f t="shared" si="18"/>
        <v>2075019.5</v>
      </c>
      <c r="U85" s="4">
        <f t="shared" si="17"/>
        <v>1161076</v>
      </c>
    </row>
    <row r="86" spans="1:21" x14ac:dyDescent="0.2">
      <c r="A86" s="16" t="s">
        <v>202</v>
      </c>
      <c r="B86" s="4">
        <v>1210</v>
      </c>
      <c r="C86" s="4">
        <v>84800</v>
      </c>
      <c r="D86" s="4">
        <v>-83590</v>
      </c>
      <c r="E86" s="4">
        <v>-3703180000</v>
      </c>
      <c r="F86" s="4">
        <f t="shared" si="15"/>
        <v>27469691573</v>
      </c>
      <c r="R86" s="5">
        <v>-1.11E-2</v>
      </c>
      <c r="S86" s="4">
        <v>1625947</v>
      </c>
      <c r="T86" s="4">
        <f t="shared" si="18"/>
        <v>2061759.4</v>
      </c>
      <c r="U86" s="4">
        <f t="shared" si="17"/>
        <v>1161076</v>
      </c>
    </row>
    <row r="87" spans="1:21" x14ac:dyDescent="0.2">
      <c r="A87" s="16" t="s">
        <v>201</v>
      </c>
      <c r="B87" s="4">
        <v>1600</v>
      </c>
      <c r="C87" s="4">
        <v>55100</v>
      </c>
      <c r="D87" s="4">
        <v>-53500</v>
      </c>
      <c r="E87" s="4">
        <v>-2396780000</v>
      </c>
      <c r="F87" s="4">
        <f t="shared" si="15"/>
        <v>31172871573</v>
      </c>
      <c r="R87" s="5">
        <v>3.5799999999999998E-2</v>
      </c>
      <c r="S87" s="4">
        <v>1926857</v>
      </c>
      <c r="T87" s="4">
        <f t="shared" si="18"/>
        <v>2204465.1</v>
      </c>
      <c r="U87" s="4">
        <f t="shared" si="17"/>
        <v>1161076</v>
      </c>
    </row>
    <row r="88" spans="1:21" x14ac:dyDescent="0.2">
      <c r="A88" s="16" t="s">
        <v>200</v>
      </c>
      <c r="B88" s="4">
        <v>50200</v>
      </c>
      <c r="C88" s="4">
        <v>28300</v>
      </c>
      <c r="D88" s="4">
        <v>21900</v>
      </c>
      <c r="E88" s="4">
        <v>961410000</v>
      </c>
      <c r="F88" s="4">
        <f t="shared" si="15"/>
        <v>33569651573</v>
      </c>
      <c r="R88" s="5">
        <v>6.9999999999999993E-3</v>
      </c>
      <c r="S88" s="4">
        <v>1161076</v>
      </c>
      <c r="T88" s="4">
        <f t="shared" si="18"/>
        <v>2450645.2000000002</v>
      </c>
      <c r="U88" s="4">
        <f t="shared" si="17"/>
        <v>1534137</v>
      </c>
    </row>
    <row r="89" spans="1:21" x14ac:dyDescent="0.2">
      <c r="A89" s="16" t="s">
        <v>199</v>
      </c>
      <c r="B89" s="4">
        <v>87026</v>
      </c>
      <c r="C89" s="4">
        <v>11000</v>
      </c>
      <c r="D89" s="4">
        <v>76026</v>
      </c>
      <c r="E89" s="4">
        <v>3372110000</v>
      </c>
      <c r="F89" s="4">
        <f t="shared" si="15"/>
        <v>32608241573</v>
      </c>
      <c r="R89" s="5">
        <v>5.8999999999999999E-3</v>
      </c>
      <c r="S89" s="4">
        <v>2231985</v>
      </c>
      <c r="T89" s="4">
        <f t="shared" si="18"/>
        <v>2304328.2999999998</v>
      </c>
      <c r="U89" s="4">
        <f t="shared" si="17"/>
        <v>1534137</v>
      </c>
    </row>
    <row r="90" spans="1:21" x14ac:dyDescent="0.2">
      <c r="A90" s="16" t="s">
        <v>198</v>
      </c>
      <c r="B90" s="4">
        <v>4500</v>
      </c>
      <c r="C90" s="4">
        <v>91800</v>
      </c>
      <c r="D90" s="4">
        <v>-87300</v>
      </c>
      <c r="E90" s="4">
        <v>-3760160000</v>
      </c>
      <c r="F90" s="4">
        <f t="shared" si="15"/>
        <v>29236131573</v>
      </c>
      <c r="R90" s="5">
        <v>-1.03E-2</v>
      </c>
      <c r="S90" s="4">
        <v>1681059</v>
      </c>
      <c r="T90" s="4">
        <f t="shared" si="18"/>
        <v>2258923.7999999998</v>
      </c>
      <c r="U90" s="4">
        <f t="shared" si="17"/>
        <v>1534137</v>
      </c>
    </row>
    <row r="91" spans="1:21" x14ac:dyDescent="0.2">
      <c r="A91" s="16" t="s">
        <v>197</v>
      </c>
      <c r="B91" s="4">
        <v>21200</v>
      </c>
      <c r="C91" s="4">
        <v>100</v>
      </c>
      <c r="D91" s="4">
        <v>21100</v>
      </c>
      <c r="E91" s="4">
        <v>900090000</v>
      </c>
      <c r="F91" s="4">
        <f t="shared" si="15"/>
        <v>32996291573</v>
      </c>
      <c r="R91" s="5">
        <v>0</v>
      </c>
      <c r="S91" s="4">
        <v>1790913</v>
      </c>
      <c r="T91" s="4">
        <f t="shared" si="18"/>
        <v>2188937.6</v>
      </c>
      <c r="U91" s="4">
        <f t="shared" si="17"/>
        <v>1493346</v>
      </c>
    </row>
    <row r="92" spans="1:21" x14ac:dyDescent="0.2">
      <c r="A92" s="16" t="s">
        <v>196</v>
      </c>
      <c r="B92" s="4">
        <v>21100</v>
      </c>
      <c r="C92" s="4">
        <v>0</v>
      </c>
      <c r="D92" s="4">
        <v>21100</v>
      </c>
      <c r="E92" s="4">
        <v>929670000</v>
      </c>
      <c r="F92" s="4">
        <f t="shared" si="15"/>
        <v>32096201573</v>
      </c>
      <c r="R92" s="5">
        <v>1.1999999999999999E-3</v>
      </c>
      <c r="S92" s="4">
        <v>1534137</v>
      </c>
      <c r="T92" s="4">
        <f t="shared" si="18"/>
        <v>2117278.9</v>
      </c>
      <c r="U92" s="4">
        <f t="shared" si="17"/>
        <v>1493346</v>
      </c>
    </row>
    <row r="93" spans="1:21" x14ac:dyDescent="0.2">
      <c r="A93" s="16" t="s">
        <v>195</v>
      </c>
      <c r="B93" s="4">
        <v>351200</v>
      </c>
      <c r="C93" s="4">
        <v>200</v>
      </c>
      <c r="D93" s="4">
        <v>351000</v>
      </c>
      <c r="E93" s="4">
        <v>14588280000</v>
      </c>
      <c r="F93" s="4">
        <f t="shared" si="15"/>
        <v>31166531573</v>
      </c>
      <c r="R93" s="5">
        <v>6.93E-2</v>
      </c>
      <c r="S93" s="4">
        <v>4287365</v>
      </c>
      <c r="T93" s="4">
        <f t="shared" si="18"/>
        <v>1823186.6</v>
      </c>
      <c r="U93" s="4">
        <f t="shared" si="17"/>
        <v>1493346</v>
      </c>
    </row>
    <row r="94" spans="1:21" x14ac:dyDescent="0.2">
      <c r="A94" s="16" t="s">
        <v>194</v>
      </c>
      <c r="B94" s="4">
        <v>93700</v>
      </c>
      <c r="C94" s="4">
        <v>4100</v>
      </c>
      <c r="D94" s="4">
        <v>89600</v>
      </c>
      <c r="E94" s="4">
        <v>3846250000</v>
      </c>
      <c r="F94" s="4">
        <f t="shared" si="15"/>
        <v>16578251573</v>
      </c>
      <c r="R94" s="5">
        <v>-6.9000000000000006E-2</v>
      </c>
      <c r="S94" s="4">
        <v>2415430</v>
      </c>
      <c r="T94" s="4">
        <f t="shared" si="18"/>
        <v>1727966.5</v>
      </c>
      <c r="U94" s="4">
        <f t="shared" si="17"/>
        <v>768816</v>
      </c>
    </row>
    <row r="95" spans="1:21" x14ac:dyDescent="0.2">
      <c r="A95" s="16" t="s">
        <v>193</v>
      </c>
      <c r="B95" s="4">
        <v>1400</v>
      </c>
      <c r="C95" s="4">
        <v>1200</v>
      </c>
      <c r="D95" s="4">
        <v>200</v>
      </c>
      <c r="E95" s="4">
        <v>8630000</v>
      </c>
      <c r="F95" s="4">
        <f t="shared" si="15"/>
        <v>12732001573</v>
      </c>
      <c r="R95" s="5">
        <v>2.2400000000000003E-2</v>
      </c>
      <c r="S95" s="4">
        <v>2095426</v>
      </c>
      <c r="T95" s="4">
        <f t="shared" si="18"/>
        <v>1664799.2</v>
      </c>
      <c r="U95" s="4">
        <f t="shared" si="17"/>
        <v>768816</v>
      </c>
    </row>
    <row r="96" spans="1:21" x14ac:dyDescent="0.2">
      <c r="A96" s="16" t="s">
        <v>192</v>
      </c>
      <c r="B96" s="4">
        <v>25800</v>
      </c>
      <c r="C96" s="4">
        <v>3800</v>
      </c>
      <c r="D96" s="4">
        <v>22000</v>
      </c>
      <c r="E96" s="4">
        <v>932740000</v>
      </c>
      <c r="F96" s="4">
        <f t="shared" si="15"/>
        <v>12723371573</v>
      </c>
      <c r="R96" s="5">
        <v>8.3999999999999995E-3</v>
      </c>
      <c r="S96" s="4">
        <v>1493346</v>
      </c>
      <c r="T96" s="4">
        <f t="shared" si="18"/>
        <v>1585239.2</v>
      </c>
      <c r="U96" s="4">
        <f t="shared" si="17"/>
        <v>768816</v>
      </c>
    </row>
    <row r="97" spans="1:21" x14ac:dyDescent="0.2">
      <c r="A97" s="16" t="s">
        <v>191</v>
      </c>
      <c r="B97" s="4">
        <v>5800</v>
      </c>
      <c r="C97" s="4">
        <v>500</v>
      </c>
      <c r="D97" s="4">
        <v>5300</v>
      </c>
      <c r="E97" s="4">
        <v>221920000</v>
      </c>
      <c r="F97" s="4">
        <f t="shared" si="15"/>
        <v>11790631573</v>
      </c>
      <c r="R97" s="5">
        <v>6.9800000000000001E-2</v>
      </c>
      <c r="S97" s="4">
        <v>3353914</v>
      </c>
      <c r="T97" s="4">
        <f t="shared" si="18"/>
        <v>1311181.7</v>
      </c>
      <c r="U97" s="4">
        <f t="shared" si="17"/>
        <v>768816</v>
      </c>
    </row>
    <row r="98" spans="1:21" x14ac:dyDescent="0.2">
      <c r="A98" s="16" t="s">
        <v>190</v>
      </c>
      <c r="B98" s="4">
        <v>50800</v>
      </c>
      <c r="C98" s="4">
        <v>3100</v>
      </c>
      <c r="D98" s="4">
        <v>47700</v>
      </c>
      <c r="E98" s="4">
        <v>1888750000</v>
      </c>
      <c r="F98" s="4">
        <f t="shared" si="15"/>
        <v>11568711573</v>
      </c>
      <c r="R98" s="5">
        <v>2.0799999999999999E-2</v>
      </c>
      <c r="S98" s="4">
        <v>3622877</v>
      </c>
      <c r="T98" s="4">
        <f t="shared" si="18"/>
        <v>1027764.5</v>
      </c>
      <c r="U98" s="4">
        <f t="shared" si="17"/>
        <v>768816</v>
      </c>
    </row>
    <row r="99" spans="1:21" x14ac:dyDescent="0.2">
      <c r="A99" s="16" t="s">
        <v>189</v>
      </c>
      <c r="B99" s="4">
        <v>4000</v>
      </c>
      <c r="C99" s="4">
        <v>0</v>
      </c>
      <c r="D99" s="4">
        <v>4000</v>
      </c>
      <c r="E99" s="4">
        <v>152500000</v>
      </c>
      <c r="F99" s="4">
        <f t="shared" si="15"/>
        <v>9679961573</v>
      </c>
      <c r="R99" s="5">
        <v>1.5800000000000002E-2</v>
      </c>
      <c r="S99" s="4">
        <v>768816</v>
      </c>
      <c r="T99" s="4">
        <f t="shared" si="18"/>
        <v>1043362.3</v>
      </c>
      <c r="U99" s="4">
        <f t="shared" si="17"/>
        <v>817550</v>
      </c>
    </row>
    <row r="100" spans="1:21" x14ac:dyDescent="0.2">
      <c r="A100" s="16" t="s">
        <v>188</v>
      </c>
      <c r="B100" s="4">
        <v>50500</v>
      </c>
      <c r="C100" s="4">
        <v>11500</v>
      </c>
      <c r="D100" s="4">
        <v>39000</v>
      </c>
      <c r="E100" s="4">
        <v>1488900000</v>
      </c>
      <c r="F100" s="4">
        <f t="shared" si="15"/>
        <v>9527461573</v>
      </c>
      <c r="R100" s="5">
        <v>0</v>
      </c>
      <c r="S100" s="4">
        <v>1227014</v>
      </c>
      <c r="T100" s="4">
        <f t="shared" si="18"/>
        <v>1009899.3</v>
      </c>
      <c r="U100" s="4">
        <f t="shared" si="17"/>
        <v>817550</v>
      </c>
    </row>
    <row r="101" spans="1:21" x14ac:dyDescent="0.2">
      <c r="A101" s="16" t="s">
        <v>187</v>
      </c>
      <c r="B101" s="4">
        <v>2500</v>
      </c>
      <c r="C101" s="4">
        <v>15100</v>
      </c>
      <c r="D101" s="4">
        <v>-12600</v>
      </c>
      <c r="E101" s="4">
        <v>-477200000</v>
      </c>
      <c r="F101" s="4">
        <f t="shared" si="15"/>
        <v>8038561573</v>
      </c>
      <c r="R101" s="5">
        <v>1.34E-2</v>
      </c>
      <c r="S101" s="4">
        <v>1091051</v>
      </c>
      <c r="T101" s="4">
        <f t="shared" si="18"/>
        <v>1102887.3</v>
      </c>
      <c r="U101" s="4">
        <f t="shared" si="17"/>
        <v>697746</v>
      </c>
    </row>
    <row r="102" spans="1:21" x14ac:dyDescent="0.2">
      <c r="A102" s="16" t="s">
        <v>186</v>
      </c>
      <c r="B102" s="4">
        <v>0</v>
      </c>
      <c r="C102" s="4">
        <v>3400</v>
      </c>
      <c r="D102" s="4">
        <v>-3400</v>
      </c>
      <c r="E102" s="4">
        <v>-127630000</v>
      </c>
      <c r="F102" s="4">
        <f t="shared" si="15"/>
        <v>8515761573</v>
      </c>
      <c r="R102" s="5">
        <v>-2.5999999999999999E-3</v>
      </c>
      <c r="S102" s="4">
        <v>817550</v>
      </c>
      <c r="T102" s="4">
        <f t="shared" si="18"/>
        <v>1102838.2</v>
      </c>
      <c r="U102" s="4">
        <f t="shared" si="17"/>
        <v>613339</v>
      </c>
    </row>
    <row r="103" spans="1:21" x14ac:dyDescent="0.2">
      <c r="A103" s="16" t="s">
        <v>185</v>
      </c>
      <c r="B103" s="4">
        <v>2300</v>
      </c>
      <c r="C103" s="4">
        <v>1400</v>
      </c>
      <c r="D103" s="4">
        <v>900</v>
      </c>
      <c r="E103" s="4">
        <v>34930000</v>
      </c>
      <c r="F103" s="4">
        <f t="shared" si="15"/>
        <v>8643391573</v>
      </c>
      <c r="R103" s="5">
        <v>-1.0500000000000001E-2</v>
      </c>
      <c r="S103" s="4">
        <v>1346442</v>
      </c>
      <c r="T103" s="4">
        <f t="shared" si="18"/>
        <v>1069163</v>
      </c>
      <c r="U103" s="4">
        <f t="shared" si="17"/>
        <v>613339</v>
      </c>
    </row>
    <row r="104" spans="1:21" x14ac:dyDescent="0.2">
      <c r="A104" s="16" t="s">
        <v>184</v>
      </c>
      <c r="B104" s="4">
        <v>108000</v>
      </c>
      <c r="C104" s="4">
        <v>1000</v>
      </c>
      <c r="D104" s="4">
        <v>107000</v>
      </c>
      <c r="E104" s="4">
        <v>4058440000</v>
      </c>
      <c r="F104" s="4">
        <f t="shared" si="15"/>
        <v>8608461573</v>
      </c>
      <c r="R104" s="5">
        <v>1.8799999999999997E-2</v>
      </c>
      <c r="S104" s="4">
        <v>1463229</v>
      </c>
      <c r="T104" s="4">
        <f t="shared" si="18"/>
        <v>1168296.8999999999</v>
      </c>
      <c r="U104" s="4">
        <f t="shared" si="17"/>
        <v>613339</v>
      </c>
    </row>
    <row r="105" spans="1:21" x14ac:dyDescent="0.2">
      <c r="A105" s="16" t="s">
        <v>183</v>
      </c>
      <c r="B105" s="4">
        <v>272800</v>
      </c>
      <c r="C105" s="4">
        <v>9120</v>
      </c>
      <c r="D105" s="4">
        <v>263680</v>
      </c>
      <c r="E105" s="4">
        <v>9695630000</v>
      </c>
      <c r="F105" s="4">
        <f t="shared" si="15"/>
        <v>4550021573</v>
      </c>
      <c r="R105" s="5">
        <v>6.88E-2</v>
      </c>
      <c r="S105" s="4">
        <v>1463753</v>
      </c>
      <c r="T105" s="4">
        <f t="shared" si="18"/>
        <v>1126298.5</v>
      </c>
      <c r="U105" s="4">
        <f t="shared" si="17"/>
        <v>613339</v>
      </c>
    </row>
    <row r="106" spans="1:21" x14ac:dyDescent="0.2">
      <c r="A106" s="16" t="s">
        <v>182</v>
      </c>
      <c r="B106" s="4">
        <v>4300</v>
      </c>
      <c r="C106" s="4">
        <v>7620</v>
      </c>
      <c r="D106" s="4">
        <v>-3320</v>
      </c>
      <c r="E106" s="4">
        <v>-117730000</v>
      </c>
      <c r="F106" s="4">
        <f t="shared" si="15"/>
        <v>-5145608427</v>
      </c>
      <c r="R106" s="5">
        <v>1.1599999999999999E-2</v>
      </c>
      <c r="S106" s="4">
        <v>697746</v>
      </c>
      <c r="T106" s="4">
        <f t="shared" si="18"/>
        <v>1201761.5</v>
      </c>
      <c r="U106" s="4">
        <f t="shared" si="17"/>
        <v>613339</v>
      </c>
    </row>
    <row r="107" spans="1:21" x14ac:dyDescent="0.2">
      <c r="A107" s="16" t="s">
        <v>181</v>
      </c>
      <c r="B107" s="4">
        <v>1000</v>
      </c>
      <c r="C107" s="4">
        <v>46700</v>
      </c>
      <c r="D107" s="4">
        <v>-45700</v>
      </c>
      <c r="E107" s="4">
        <v>-1575523350</v>
      </c>
      <c r="F107" s="4">
        <f t="shared" si="15"/>
        <v>-5027878427</v>
      </c>
      <c r="R107" s="5">
        <v>7.3000000000000001E-3</v>
      </c>
      <c r="S107" s="4">
        <v>613339</v>
      </c>
      <c r="T107" s="4">
        <f t="shared" si="18"/>
        <v>1272536.1000000001</v>
      </c>
      <c r="U107" s="4">
        <f t="shared" si="17"/>
        <v>788705</v>
      </c>
    </row>
    <row r="108" spans="1:21" x14ac:dyDescent="0.2">
      <c r="A108" s="16" t="s">
        <v>180</v>
      </c>
      <c r="B108" s="4">
        <v>8800</v>
      </c>
      <c r="C108" s="4">
        <v>56600</v>
      </c>
      <c r="D108" s="4">
        <v>-47800</v>
      </c>
      <c r="E108" s="4">
        <v>-1645610000</v>
      </c>
      <c r="F108" s="4">
        <f t="shared" si="15"/>
        <v>-3452355077</v>
      </c>
      <c r="R108" s="5">
        <v>-1.01E-2</v>
      </c>
      <c r="S108" s="4">
        <v>788705</v>
      </c>
      <c r="T108" s="4">
        <f t="shared" si="18"/>
        <v>1326859.3999999999</v>
      </c>
      <c r="U108" s="4">
        <f t="shared" si="17"/>
        <v>817059</v>
      </c>
    </row>
    <row r="109" spans="1:21" x14ac:dyDescent="0.2">
      <c r="A109" s="16" t="s">
        <v>179</v>
      </c>
      <c r="B109" s="4">
        <v>200</v>
      </c>
      <c r="C109" s="4">
        <v>8200</v>
      </c>
      <c r="D109" s="4">
        <v>-8000</v>
      </c>
      <c r="E109" s="4">
        <v>-273270000</v>
      </c>
      <c r="F109" s="4">
        <f t="shared" si="15"/>
        <v>-1806745077</v>
      </c>
      <c r="R109" s="5">
        <v>5.4900000000000004E-2</v>
      </c>
      <c r="S109" s="4">
        <v>924794</v>
      </c>
      <c r="T109" s="4">
        <f t="shared" si="18"/>
        <v>1362630</v>
      </c>
      <c r="U109" s="4">
        <f t="shared" si="17"/>
        <v>817059</v>
      </c>
    </row>
    <row r="110" spans="1:21" x14ac:dyDescent="0.2">
      <c r="A110" s="16" t="s">
        <v>178</v>
      </c>
      <c r="B110" s="4">
        <v>61700</v>
      </c>
      <c r="C110" s="4">
        <v>3400</v>
      </c>
      <c r="D110" s="4">
        <v>58300</v>
      </c>
      <c r="E110" s="4">
        <v>1847911896</v>
      </c>
      <c r="F110" s="4">
        <f t="shared" si="15"/>
        <v>-1533475077</v>
      </c>
      <c r="R110" s="5">
        <v>2.9900000000000003E-2</v>
      </c>
      <c r="S110" s="4">
        <v>892384</v>
      </c>
      <c r="T110" s="4">
        <f t="shared" si="18"/>
        <v>1567142.5</v>
      </c>
      <c r="U110" s="4">
        <f t="shared" si="17"/>
        <v>817059</v>
      </c>
    </row>
    <row r="111" spans="1:21" x14ac:dyDescent="0.2">
      <c r="A111" s="16" t="s">
        <v>177</v>
      </c>
      <c r="B111" s="4">
        <v>56800</v>
      </c>
      <c r="C111" s="4">
        <v>4200</v>
      </c>
      <c r="D111" s="4">
        <v>52600</v>
      </c>
      <c r="E111" s="4">
        <v>1710500000</v>
      </c>
      <c r="F111" s="4">
        <f t="shared" si="15"/>
        <v>-3381386973</v>
      </c>
      <c r="R111" s="5">
        <v>-6.8699999999999997E-2</v>
      </c>
      <c r="S111" s="4">
        <v>2020931</v>
      </c>
      <c r="T111" s="4">
        <f t="shared" si="18"/>
        <v>1567820.3</v>
      </c>
      <c r="U111" s="4">
        <f t="shared" si="17"/>
        <v>817059</v>
      </c>
    </row>
    <row r="112" spans="1:21" x14ac:dyDescent="0.2">
      <c r="A112" s="16" t="s">
        <v>176</v>
      </c>
      <c r="B112" s="4">
        <v>100</v>
      </c>
      <c r="C112" s="4">
        <v>0</v>
      </c>
      <c r="D112" s="4">
        <v>100</v>
      </c>
      <c r="E112" s="4">
        <v>3420000</v>
      </c>
      <c r="F112" s="4">
        <f t="shared" si="15"/>
        <v>-5091886973</v>
      </c>
      <c r="R112" s="5">
        <v>-6.93E-2</v>
      </c>
      <c r="S112" s="4">
        <v>817059</v>
      </c>
      <c r="T112" s="4">
        <f t="shared" si="18"/>
        <v>1679265.6</v>
      </c>
      <c r="U112" s="4">
        <f t="shared" si="17"/>
        <v>1009690</v>
      </c>
    </row>
    <row r="113" spans="1:21" x14ac:dyDescent="0.2">
      <c r="A113" s="16" t="s">
        <v>175</v>
      </c>
      <c r="B113" s="4">
        <v>5300</v>
      </c>
      <c r="C113" s="4">
        <v>110300</v>
      </c>
      <c r="D113" s="4">
        <v>-105000</v>
      </c>
      <c r="E113" s="4">
        <v>-3814213957</v>
      </c>
      <c r="F113" s="4">
        <f t="shared" si="15"/>
        <v>-5095306973</v>
      </c>
      <c r="R113" s="5">
        <v>2.0899999999999998E-2</v>
      </c>
      <c r="S113" s="4">
        <v>1009690</v>
      </c>
      <c r="T113" s="4">
        <f t="shared" si="18"/>
        <v>1783994.3</v>
      </c>
      <c r="U113" s="4">
        <f t="shared" si="17"/>
        <v>1043769</v>
      </c>
    </row>
    <row r="114" spans="1:21" x14ac:dyDescent="0.2">
      <c r="A114" s="16" t="s">
        <v>174</v>
      </c>
      <c r="B114" s="4">
        <v>18300</v>
      </c>
      <c r="C114" s="4">
        <v>3200</v>
      </c>
      <c r="D114" s="4">
        <v>15100</v>
      </c>
      <c r="E114" s="4">
        <v>543473680</v>
      </c>
      <c r="F114" s="4">
        <f t="shared" si="15"/>
        <v>-1281093016</v>
      </c>
      <c r="R114" s="5">
        <v>-5.2600000000000001E-2</v>
      </c>
      <c r="S114" s="4">
        <v>2454568</v>
      </c>
      <c r="T114" s="4">
        <f t="shared" si="18"/>
        <v>1682255.3</v>
      </c>
      <c r="U114" s="4">
        <f t="shared" si="17"/>
        <v>1043769</v>
      </c>
    </row>
    <row r="115" spans="1:21" x14ac:dyDescent="0.2">
      <c r="A115" s="16" t="s">
        <v>173</v>
      </c>
      <c r="B115" s="4">
        <v>3000</v>
      </c>
      <c r="C115" s="4">
        <v>43000</v>
      </c>
      <c r="D115" s="4">
        <v>-40000</v>
      </c>
      <c r="E115" s="4">
        <v>-1560720000</v>
      </c>
      <c r="F115" s="4">
        <f t="shared" si="15"/>
        <v>-1824566696</v>
      </c>
      <c r="R115" s="5">
        <v>-2.06E-2</v>
      </c>
      <c r="S115" s="4">
        <v>1043769</v>
      </c>
      <c r="T115" s="4">
        <f t="shared" si="18"/>
        <v>1780234.5</v>
      </c>
      <c r="U115" s="4">
        <f t="shared" si="17"/>
        <v>1282500</v>
      </c>
    </row>
    <row r="116" spans="1:21" x14ac:dyDescent="0.2">
      <c r="A116" s="16" t="s">
        <v>172</v>
      </c>
      <c r="B116" s="4">
        <v>4000</v>
      </c>
      <c r="C116" s="4">
        <v>11600</v>
      </c>
      <c r="D116" s="4">
        <v>-7600</v>
      </c>
      <c r="E116" s="4">
        <v>-276510000</v>
      </c>
      <c r="F116" s="4">
        <f t="shared" si="15"/>
        <v>-263846696</v>
      </c>
      <c r="R116" s="5">
        <v>3.7499999999999999E-2</v>
      </c>
      <c r="S116" s="4">
        <v>1452376</v>
      </c>
      <c r="T116" s="4">
        <f t="shared" ref="T116:T121" si="19">AVERAGE(S117:S126)</f>
        <v>1798288.5</v>
      </c>
      <c r="U116" s="4">
        <f t="shared" si="17"/>
        <v>1282500</v>
      </c>
    </row>
    <row r="117" spans="1:21" x14ac:dyDescent="0.2">
      <c r="A117" s="16" t="s">
        <v>171</v>
      </c>
      <c r="B117" s="4">
        <v>0</v>
      </c>
      <c r="C117" s="4">
        <v>117300</v>
      </c>
      <c r="D117" s="4">
        <v>-117300</v>
      </c>
      <c r="E117" s="4">
        <v>-4423600000</v>
      </c>
      <c r="F117" s="4">
        <f t="shared" si="15"/>
        <v>12663304</v>
      </c>
      <c r="R117" s="5">
        <v>-2.0899999999999998E-2</v>
      </c>
      <c r="S117" s="4">
        <v>1321085</v>
      </c>
      <c r="T117" s="4">
        <f t="shared" si="19"/>
        <v>1797156.4</v>
      </c>
      <c r="U117" s="4">
        <f t="shared" si="17"/>
        <v>1282500</v>
      </c>
    </row>
    <row r="118" spans="1:21" x14ac:dyDescent="0.2">
      <c r="A118" s="16" t="s">
        <v>170</v>
      </c>
      <c r="B118" s="4">
        <v>15100</v>
      </c>
      <c r="C118" s="4">
        <v>55300</v>
      </c>
      <c r="D118" s="4">
        <v>-40200</v>
      </c>
      <c r="E118" s="4">
        <v>-1469190000</v>
      </c>
      <c r="F118" s="4">
        <f t="shared" si="15"/>
        <v>4436263304</v>
      </c>
      <c r="R118" s="5">
        <v>4.3799999999999999E-2</v>
      </c>
      <c r="S118" s="4">
        <v>1331938</v>
      </c>
      <c r="T118" s="4">
        <f t="shared" si="19"/>
        <v>1776062</v>
      </c>
      <c r="U118" s="4">
        <f t="shared" si="17"/>
        <v>1282500</v>
      </c>
    </row>
    <row r="119" spans="1:21" x14ac:dyDescent="0.2">
      <c r="A119" s="16" t="s">
        <v>169</v>
      </c>
      <c r="B119" s="4">
        <v>200</v>
      </c>
      <c r="C119" s="4">
        <v>27200</v>
      </c>
      <c r="D119" s="4">
        <v>-27000</v>
      </c>
      <c r="E119" s="4">
        <v>-1007820000</v>
      </c>
      <c r="F119" s="4">
        <f t="shared" si="15"/>
        <v>5905453304</v>
      </c>
      <c r="R119" s="5">
        <v>-3.4300000000000004E-2</v>
      </c>
      <c r="S119" s="4">
        <v>1282500</v>
      </c>
      <c r="T119" s="4">
        <f t="shared" si="19"/>
        <v>1844231.2</v>
      </c>
      <c r="U119" s="4">
        <f t="shared" si="17"/>
        <v>1437178</v>
      </c>
    </row>
    <row r="120" spans="1:21" x14ac:dyDescent="0.2">
      <c r="A120" s="16" t="s">
        <v>168</v>
      </c>
      <c r="B120" s="4">
        <v>156800</v>
      </c>
      <c r="C120" s="4">
        <v>40500</v>
      </c>
      <c r="D120" s="4">
        <v>116300</v>
      </c>
      <c r="E120" s="4">
        <v>4344370000</v>
      </c>
      <c r="F120" s="4">
        <f t="shared" si="15"/>
        <v>6913273304</v>
      </c>
      <c r="R120" s="5">
        <v>4.41E-2</v>
      </c>
      <c r="S120" s="4">
        <v>2937509</v>
      </c>
      <c r="T120" s="4">
        <f t="shared" si="19"/>
        <v>1643250.6</v>
      </c>
      <c r="U120" s="4">
        <f t="shared" si="17"/>
        <v>1437178</v>
      </c>
    </row>
    <row r="121" spans="1:21" x14ac:dyDescent="0.2">
      <c r="A121" s="16" t="s">
        <v>167</v>
      </c>
      <c r="B121" s="4">
        <v>26300</v>
      </c>
      <c r="C121" s="4">
        <v>0</v>
      </c>
      <c r="D121" s="4">
        <v>26300</v>
      </c>
      <c r="E121" s="4">
        <v>1019020000</v>
      </c>
      <c r="F121" s="4">
        <f t="shared" si="15"/>
        <v>2568903304</v>
      </c>
      <c r="R121" s="5">
        <v>-6.9199999999999998E-2</v>
      </c>
      <c r="S121" s="4">
        <v>2027709</v>
      </c>
      <c r="T121" s="4">
        <f t="shared" si="19"/>
        <v>1648561.6</v>
      </c>
      <c r="U121" s="4">
        <f t="shared" si="17"/>
        <v>1437178</v>
      </c>
    </row>
    <row r="122" spans="1:21" x14ac:dyDescent="0.2">
      <c r="A122" s="16" t="s">
        <v>166</v>
      </c>
      <c r="B122" s="4">
        <v>0</v>
      </c>
      <c r="C122" s="4">
        <v>43700</v>
      </c>
      <c r="D122" s="4">
        <v>-43700</v>
      </c>
      <c r="E122" s="4">
        <v>-1748410000</v>
      </c>
      <c r="F122" s="4">
        <f t="shared" si="15"/>
        <v>1549883304</v>
      </c>
      <c r="R122" s="5">
        <v>-2.3700000000000002E-2</v>
      </c>
      <c r="S122" s="4">
        <v>1931512</v>
      </c>
      <c r="T122" s="4">
        <f>AVERAGE(S123:S132)</f>
        <v>1536193.1</v>
      </c>
      <c r="U122" s="4">
        <f t="shared" si="17"/>
        <v>1309764</v>
      </c>
    </row>
    <row r="123" spans="1:21" x14ac:dyDescent="0.2">
      <c r="A123" s="16" t="s">
        <v>165</v>
      </c>
      <c r="B123" s="4">
        <v>72100</v>
      </c>
      <c r="C123" s="4">
        <v>2000</v>
      </c>
      <c r="D123" s="4">
        <v>70100</v>
      </c>
      <c r="E123" s="4">
        <v>2750470000</v>
      </c>
      <c r="F123" s="4">
        <f t="shared" si="15"/>
        <v>3298293304</v>
      </c>
      <c r="R123" s="5">
        <v>2.7000000000000003E-2</v>
      </c>
      <c r="S123" s="4">
        <v>2056977</v>
      </c>
      <c r="U123" s="4">
        <f t="shared" si="17"/>
        <v>1120994</v>
      </c>
    </row>
    <row r="124" spans="1:21" x14ac:dyDescent="0.2">
      <c r="A124" s="16" t="s">
        <v>164</v>
      </c>
      <c r="B124" s="4">
        <v>0</v>
      </c>
      <c r="C124" s="4">
        <v>38800</v>
      </c>
      <c r="D124" s="4">
        <v>-38800</v>
      </c>
      <c r="E124" s="4">
        <v>-1521590000</v>
      </c>
      <c r="F124" s="4">
        <f t="shared" si="15"/>
        <v>547823304</v>
      </c>
      <c r="R124" s="5">
        <v>-2.5000000000000001E-3</v>
      </c>
      <c r="S124" s="4">
        <v>1437178</v>
      </c>
      <c r="U124" s="4">
        <f t="shared" ref="U124:U126" si="20">MIN(S125:S129)</f>
        <v>1120994</v>
      </c>
    </row>
    <row r="125" spans="1:21" x14ac:dyDescent="0.2">
      <c r="A125" s="16" t="s">
        <v>163</v>
      </c>
      <c r="B125" s="4">
        <v>40700</v>
      </c>
      <c r="C125" s="4">
        <v>1300</v>
      </c>
      <c r="D125" s="4">
        <v>39400</v>
      </c>
      <c r="E125" s="4">
        <v>1519860000</v>
      </c>
      <c r="F125" s="4">
        <f t="shared" si="15"/>
        <v>2069413304</v>
      </c>
      <c r="R125" s="5">
        <v>3.8699999999999998E-2</v>
      </c>
      <c r="S125" s="4">
        <v>2023561</v>
      </c>
      <c r="U125" s="4">
        <f t="shared" si="20"/>
        <v>927703</v>
      </c>
    </row>
    <row r="126" spans="1:21" x14ac:dyDescent="0.2">
      <c r="A126" s="16" t="s">
        <v>162</v>
      </c>
      <c r="B126" s="4">
        <v>100</v>
      </c>
      <c r="C126" s="4">
        <v>16500</v>
      </c>
      <c r="D126" s="4">
        <v>-16400</v>
      </c>
      <c r="E126" s="4">
        <v>-623340000</v>
      </c>
      <c r="F126" s="4">
        <f t="shared" si="15"/>
        <v>549553304</v>
      </c>
      <c r="R126" s="5">
        <v>1.2199999999999999E-2</v>
      </c>
      <c r="S126" s="4">
        <v>1632916</v>
      </c>
      <c r="U126" s="4">
        <f t="shared" si="20"/>
        <v>927703</v>
      </c>
    </row>
    <row r="127" spans="1:21" x14ac:dyDescent="0.2">
      <c r="A127" s="16" t="s">
        <v>161</v>
      </c>
      <c r="B127" s="4">
        <v>7300</v>
      </c>
      <c r="C127" s="4">
        <v>13100</v>
      </c>
      <c r="D127" s="4">
        <v>-5800</v>
      </c>
      <c r="E127" s="4">
        <v>-214940000</v>
      </c>
      <c r="F127" s="4">
        <f t="shared" si="15"/>
        <v>1172893304</v>
      </c>
      <c r="R127" s="5">
        <v>1.7899999999999999E-2</v>
      </c>
      <c r="S127" s="4">
        <v>1309764</v>
      </c>
      <c r="U127" s="4">
        <f>MIN(S128:S132)</f>
        <v>807827</v>
      </c>
    </row>
    <row r="128" spans="1:21" x14ac:dyDescent="0.2">
      <c r="A128" s="16" t="s">
        <v>160</v>
      </c>
      <c r="B128" s="4">
        <v>51200</v>
      </c>
      <c r="C128" s="4">
        <v>30100</v>
      </c>
      <c r="D128" s="4">
        <v>21100</v>
      </c>
      <c r="E128" s="4">
        <v>776850000</v>
      </c>
      <c r="F128" s="4">
        <f t="shared" si="15"/>
        <v>1387833304</v>
      </c>
      <c r="R128" s="5">
        <v>2.3900000000000001E-2</v>
      </c>
      <c r="S128" s="4">
        <v>1120994</v>
      </c>
    </row>
    <row r="129" spans="1:22" x14ac:dyDescent="0.2">
      <c r="A129" s="16" t="s">
        <v>159</v>
      </c>
      <c r="B129" s="4">
        <v>19200</v>
      </c>
      <c r="C129" s="4">
        <v>12800</v>
      </c>
      <c r="D129" s="4">
        <v>6400</v>
      </c>
      <c r="E129" s="4">
        <v>231600000</v>
      </c>
      <c r="F129" s="4">
        <f t="shared" si="15"/>
        <v>610983304</v>
      </c>
      <c r="R129" s="5">
        <v>2.3E-2</v>
      </c>
      <c r="S129" s="4">
        <v>1964192</v>
      </c>
    </row>
    <row r="130" spans="1:22" x14ac:dyDescent="0.2">
      <c r="A130" s="16" t="s">
        <v>158</v>
      </c>
      <c r="B130" s="4">
        <v>26800</v>
      </c>
      <c r="C130" s="4">
        <v>13000</v>
      </c>
      <c r="D130" s="4">
        <v>13800</v>
      </c>
      <c r="E130" s="4">
        <v>476520486</v>
      </c>
      <c r="F130" s="4">
        <f t="shared" si="15"/>
        <v>379383304</v>
      </c>
      <c r="R130" s="5">
        <v>2.2099999999999998E-2</v>
      </c>
      <c r="S130" s="4">
        <v>927703</v>
      </c>
    </row>
    <row r="131" spans="1:22" x14ac:dyDescent="0.2">
      <c r="A131" s="16" t="s">
        <v>157</v>
      </c>
      <c r="B131" s="4">
        <v>2500</v>
      </c>
      <c r="C131" s="4">
        <v>39500</v>
      </c>
      <c r="D131" s="4">
        <v>-37000</v>
      </c>
      <c r="E131" s="4">
        <v>-1302290000</v>
      </c>
      <c r="F131" s="4">
        <f>E131+F132</f>
        <v>-97137182</v>
      </c>
      <c r="R131" s="5">
        <v>-5.7999999999999996E-2</v>
      </c>
      <c r="S131" s="4">
        <v>2080819</v>
      </c>
    </row>
    <row r="132" spans="1:22" x14ac:dyDescent="0.2">
      <c r="A132" s="16" t="s">
        <v>156</v>
      </c>
      <c r="B132" s="4">
        <v>46300</v>
      </c>
      <c r="C132" s="4">
        <v>13040</v>
      </c>
      <c r="D132" s="4">
        <v>33260</v>
      </c>
      <c r="E132" s="4">
        <v>1205152818</v>
      </c>
      <c r="F132" s="4">
        <f>E132</f>
        <v>1205152818</v>
      </c>
      <c r="R132" s="5">
        <v>2.2700000000000001E-2</v>
      </c>
      <c r="S132" s="4">
        <v>807827</v>
      </c>
    </row>
    <row r="133" spans="1:22" x14ac:dyDescent="0.2">
      <c r="A133" s="2"/>
      <c r="B133" s="4"/>
      <c r="C133" s="4"/>
      <c r="D133" s="4"/>
      <c r="E133" s="4"/>
      <c r="F133" s="4">
        <f>E133</f>
        <v>0</v>
      </c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6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6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6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6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6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5"/>
    </row>
    <row r="150" spans="1:22" x14ac:dyDescent="0.2">
      <c r="A150" s="6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5"/>
    </row>
    <row r="151" spans="1:22" x14ac:dyDescent="0.2">
      <c r="A151" s="6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5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5"/>
    </row>
    <row r="153" spans="1:22" x14ac:dyDescent="0.2">
      <c r="A153" s="2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5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5"/>
    </row>
    <row r="155" spans="1:22" x14ac:dyDescent="0.2">
      <c r="A155" s="6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5"/>
    </row>
    <row r="156" spans="1:22" x14ac:dyDescent="0.2">
      <c r="A156" s="6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5"/>
    </row>
    <row r="157" spans="1:22" x14ac:dyDescent="0.2">
      <c r="A157" s="6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5"/>
    </row>
    <row r="158" spans="1:22" x14ac:dyDescent="0.2">
      <c r="A158" s="6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5"/>
    </row>
    <row r="159" spans="1:22" x14ac:dyDescent="0.2">
      <c r="A159" s="6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5"/>
    </row>
    <row r="160" spans="1:22" x14ac:dyDescent="0.2">
      <c r="A160" s="6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5"/>
    </row>
    <row r="161" spans="1:22" x14ac:dyDescent="0.2">
      <c r="A161" s="6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5"/>
    </row>
    <row r="162" spans="1:22" x14ac:dyDescent="0.2">
      <c r="A162" s="6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5"/>
      <c r="U162" s="5"/>
      <c r="V162" s="5"/>
    </row>
    <row r="163" spans="1:22" x14ac:dyDescent="0.2">
      <c r="A163" s="6"/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5"/>
      <c r="U163" s="5"/>
      <c r="V163" s="5"/>
    </row>
    <row r="164" spans="1:22" x14ac:dyDescent="0.2">
      <c r="A164" s="6"/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5"/>
      <c r="U164" s="5"/>
      <c r="V164" s="5"/>
    </row>
    <row r="165" spans="1:22" x14ac:dyDescent="0.2">
      <c r="A165" s="6"/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5"/>
      <c r="U165" s="5"/>
      <c r="V165" s="5"/>
    </row>
    <row r="166" spans="1:22" x14ac:dyDescent="0.2">
      <c r="A166" s="6"/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5"/>
      <c r="U166" s="5"/>
      <c r="V166" s="5"/>
    </row>
    <row r="167" spans="1:22" x14ac:dyDescent="0.2">
      <c r="A167" s="6"/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5"/>
      <c r="U167" s="5"/>
      <c r="V167" s="5"/>
    </row>
    <row r="168" spans="1:22" x14ac:dyDescent="0.2">
      <c r="A168" s="2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5"/>
    </row>
    <row r="169" spans="1:22" x14ac:dyDescent="0.2">
      <c r="A169" s="2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5"/>
    </row>
    <row r="170" spans="1:22" x14ac:dyDescent="0.2">
      <c r="A170" s="2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5"/>
    </row>
    <row r="171" spans="1:22" x14ac:dyDescent="0.2">
      <c r="A171" s="2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5"/>
    </row>
    <row r="172" spans="1:22" x14ac:dyDescent="0.2">
      <c r="A172" s="2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5"/>
    </row>
    <row r="173" spans="1:22" x14ac:dyDescent="0.2">
      <c r="A173" s="2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5"/>
    </row>
    <row r="174" spans="1:22" x14ac:dyDescent="0.2">
      <c r="A174" s="2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5"/>
    </row>
    <row r="175" spans="1:22" x14ac:dyDescent="0.2">
      <c r="A175" s="2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5"/>
    </row>
    <row r="176" spans="1:22" x14ac:dyDescent="0.2">
      <c r="A176" s="2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5"/>
    </row>
    <row r="177" spans="1:22" x14ac:dyDescent="0.2">
      <c r="A177" s="2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5"/>
      <c r="U177" s="5"/>
      <c r="V177" s="5"/>
    </row>
    <row r="178" spans="1:22" x14ac:dyDescent="0.2">
      <c r="A178" s="2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5"/>
      <c r="U178" s="5"/>
      <c r="V178" s="5"/>
    </row>
    <row r="179" spans="1:22" x14ac:dyDescent="0.2">
      <c r="A179" s="2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5"/>
      <c r="U179" s="5"/>
      <c r="V179" s="5"/>
    </row>
    <row r="180" spans="1:22" x14ac:dyDescent="0.2">
      <c r="A180" s="2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5"/>
      <c r="U180" s="5"/>
      <c r="V180" s="5"/>
    </row>
    <row r="181" spans="1:22" x14ac:dyDescent="0.2">
      <c r="A181" s="2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5"/>
      <c r="U181" s="5"/>
      <c r="V181" s="5"/>
    </row>
    <row r="182" spans="1:22" x14ac:dyDescent="0.2">
      <c r="A182" s="2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5"/>
      <c r="U182" s="5"/>
      <c r="V182" s="5"/>
    </row>
    <row r="183" spans="1:22" x14ac:dyDescent="0.2">
      <c r="A183" s="2"/>
      <c r="B183" s="4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5"/>
      <c r="U183" s="5"/>
      <c r="V183" s="5"/>
    </row>
    <row r="184" spans="1:22" x14ac:dyDescent="0.2">
      <c r="A184" s="2"/>
      <c r="B184" s="4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5"/>
      <c r="U184" s="5"/>
      <c r="V184" s="5"/>
    </row>
    <row r="185" spans="1:22" x14ac:dyDescent="0.2">
      <c r="A185" s="2"/>
      <c r="B185" s="4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5"/>
      <c r="U185" s="5"/>
      <c r="V185" s="8"/>
    </row>
    <row r="186" spans="1:22" x14ac:dyDescent="0.2">
      <c r="A186" s="2"/>
      <c r="B186" s="4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5"/>
      <c r="U186" s="5"/>
      <c r="V186" s="8"/>
    </row>
    <row r="187" spans="1:22" x14ac:dyDescent="0.2">
      <c r="A187" s="2"/>
      <c r="B187" s="4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5"/>
      <c r="U187" s="5"/>
      <c r="V187" s="8"/>
    </row>
    <row r="188" spans="1:22" x14ac:dyDescent="0.2">
      <c r="A188" s="6"/>
      <c r="B188" s="4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5"/>
      <c r="U188" s="5"/>
      <c r="V188" s="8"/>
    </row>
    <row r="189" spans="1:22" x14ac:dyDescent="0.2">
      <c r="A189" s="6"/>
      <c r="B189" s="4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5"/>
      <c r="U189" s="5"/>
      <c r="V189" s="8"/>
    </row>
    <row r="190" spans="1:22" x14ac:dyDescent="0.2">
      <c r="A190" s="6"/>
      <c r="B190" s="4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5"/>
      <c r="U190" s="5"/>
      <c r="V190" s="8"/>
    </row>
    <row r="191" spans="1:22" x14ac:dyDescent="0.2">
      <c r="A191" s="6"/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5"/>
      <c r="U191" s="5"/>
      <c r="V191" s="8"/>
    </row>
    <row r="192" spans="1:22" x14ac:dyDescent="0.2">
      <c r="A192" s="6"/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5"/>
      <c r="U192" s="5"/>
      <c r="V192" s="8"/>
    </row>
    <row r="193" spans="1:22" x14ac:dyDescent="0.2">
      <c r="A193" s="2"/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5"/>
      <c r="U193" s="5"/>
      <c r="V193" s="8"/>
    </row>
    <row r="194" spans="1:22" x14ac:dyDescent="0.2">
      <c r="A194" s="2"/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5"/>
      <c r="U194" s="5"/>
      <c r="V194" s="8"/>
    </row>
    <row r="195" spans="1:22" x14ac:dyDescent="0.2">
      <c r="A195" s="2"/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5"/>
      <c r="U195" s="5"/>
      <c r="V195" s="8"/>
    </row>
    <row r="196" spans="1:22" x14ac:dyDescent="0.2">
      <c r="A196" s="2"/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5"/>
      <c r="U196" s="5"/>
      <c r="V196" s="8"/>
    </row>
    <row r="197" spans="1:22" x14ac:dyDescent="0.2">
      <c r="A197" s="2"/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5"/>
      <c r="U197" s="5"/>
      <c r="V197" s="8"/>
    </row>
    <row r="223" spans="1:3" x14ac:dyDescent="0.2">
      <c r="A223" t="e" cm="1">
        <f t="array" aca="1" ref="A223" ca="1">INDIRECT("'" &amp; E1 &amp; "'!$A$2:$A$66")</f>
        <v>#REF!</v>
      </c>
      <c r="B223" t="e" cm="1">
        <f t="array" aca="1" ref="B223" ca="1">INDIRECT("'" &amp; E1 &amp; "'!$B$2:$B$66")</f>
        <v>#REF!</v>
      </c>
      <c r="C223" t="e" cm="1">
        <f t="array" aca="1" ref="C223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648A58-A117-A347-B80D-45D570345744}">
  <sheetPr codeName="Sheet41"/>
  <dimension ref="A1:V223"/>
  <sheetViews>
    <sheetView workbookViewId="0">
      <pane ySplit="2" topLeftCell="A3" activePane="bottomLeft" state="frozen"/>
      <selection activeCell="F17" sqref="F17"/>
      <selection pane="bottomLeft" activeCell="F17" sqref="F17"/>
    </sheetView>
  </sheetViews>
  <sheetFormatPr baseColWidth="10" defaultRowHeight="16" x14ac:dyDescent="0.2"/>
  <cols>
    <col min="1" max="1" width="21.1640625" customWidth="1"/>
    <col min="2" max="2" width="15.83203125" customWidth="1"/>
    <col min="3" max="3" width="14" customWidth="1"/>
    <col min="4" max="4" width="14.33203125" customWidth="1"/>
    <col min="5" max="5" width="18.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6.8320312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252</v>
      </c>
      <c r="U2" s="1" t="s">
        <v>253</v>
      </c>
      <c r="V2" s="1" t="s">
        <v>236</v>
      </c>
    </row>
    <row r="3" spans="1:22" x14ac:dyDescent="0.2">
      <c r="A3" s="16" t="s">
        <v>357</v>
      </c>
      <c r="B3" s="4">
        <v>117100</v>
      </c>
      <c r="C3" s="4">
        <v>4200</v>
      </c>
      <c r="D3" s="4">
        <v>112900</v>
      </c>
      <c r="E3" s="4">
        <v>6782530000</v>
      </c>
      <c r="F3" s="4">
        <f t="shared" ref="F3:F11" si="0">E3+F4</f>
        <v>93515671076</v>
      </c>
      <c r="G3" s="4">
        <v>0</v>
      </c>
      <c r="H3" s="4">
        <v>0</v>
      </c>
      <c r="I3" s="4">
        <v>0</v>
      </c>
      <c r="J3" s="4">
        <v>1148660000</v>
      </c>
      <c r="K3">
        <f t="shared" ref="K3:K11" si="1">K4+J3</f>
        <v>15438835000</v>
      </c>
      <c r="L3" s="4">
        <v>194</v>
      </c>
      <c r="M3" s="4">
        <v>335</v>
      </c>
      <c r="N3" s="4">
        <v>24</v>
      </c>
      <c r="O3" s="4">
        <v>42</v>
      </c>
      <c r="P3" s="4">
        <v>131900</v>
      </c>
      <c r="Q3" s="4">
        <v>239200</v>
      </c>
      <c r="R3" s="5">
        <v>-1.1699999999999999E-2</v>
      </c>
      <c r="S3" s="4">
        <v>384300</v>
      </c>
      <c r="T3" s="4">
        <f t="shared" ref="T3:T38" si="2">AVERAGE(S4:S13)</f>
        <v>654440</v>
      </c>
      <c r="U3" s="4">
        <f t="shared" ref="U3:U11" si="3">MIN(S4:S8)</f>
        <v>507100</v>
      </c>
      <c r="V3" s="5">
        <v>1.49E-2</v>
      </c>
    </row>
    <row r="4" spans="1:22" x14ac:dyDescent="0.2">
      <c r="A4" s="16" t="s">
        <v>356</v>
      </c>
      <c r="B4" s="4">
        <v>114500</v>
      </c>
      <c r="C4" s="4">
        <v>88800</v>
      </c>
      <c r="D4" s="4">
        <v>25700</v>
      </c>
      <c r="E4" s="4">
        <v>1543520000</v>
      </c>
      <c r="F4" s="4">
        <f t="shared" si="0"/>
        <v>86733141076</v>
      </c>
      <c r="G4" s="4">
        <v>0</v>
      </c>
      <c r="H4" s="4">
        <v>0</v>
      </c>
      <c r="I4" s="4">
        <v>0</v>
      </c>
      <c r="J4" s="4">
        <v>113830000</v>
      </c>
      <c r="K4">
        <f t="shared" si="1"/>
        <v>14290175000</v>
      </c>
      <c r="L4" s="4">
        <v>321</v>
      </c>
      <c r="M4" s="4">
        <v>653</v>
      </c>
      <c r="N4" s="4">
        <v>28</v>
      </c>
      <c r="O4" s="4">
        <v>66</v>
      </c>
      <c r="P4" s="4">
        <v>213900</v>
      </c>
      <c r="Q4" s="4">
        <v>584000</v>
      </c>
      <c r="R4" s="5">
        <v>-3.4700000000000002E-2</v>
      </c>
      <c r="S4" s="4">
        <v>806300</v>
      </c>
      <c r="T4" s="4">
        <f t="shared" si="2"/>
        <v>705960</v>
      </c>
      <c r="U4" s="4">
        <f t="shared" si="3"/>
        <v>507100</v>
      </c>
      <c r="V4" s="5">
        <v>3.2000000000000001E-2</v>
      </c>
    </row>
    <row r="5" spans="1:22" x14ac:dyDescent="0.2">
      <c r="A5" s="16" t="s">
        <v>355</v>
      </c>
      <c r="B5" s="4">
        <v>115900</v>
      </c>
      <c r="C5" s="4">
        <v>805</v>
      </c>
      <c r="D5" s="4">
        <v>115095</v>
      </c>
      <c r="E5" s="4">
        <v>7251980000</v>
      </c>
      <c r="F5" s="4">
        <f t="shared" si="0"/>
        <v>85189621076</v>
      </c>
      <c r="G5" s="4">
        <v>0</v>
      </c>
      <c r="H5" s="4">
        <v>0</v>
      </c>
      <c r="I5" s="4">
        <v>0</v>
      </c>
      <c r="J5" s="4">
        <v>113830000</v>
      </c>
      <c r="K5">
        <f t="shared" si="1"/>
        <v>14176345000</v>
      </c>
      <c r="L5" s="4">
        <v>226</v>
      </c>
      <c r="M5" s="4">
        <v>308</v>
      </c>
      <c r="N5" s="4">
        <v>32</v>
      </c>
      <c r="O5" s="4">
        <v>44</v>
      </c>
      <c r="P5" s="4">
        <v>194400</v>
      </c>
      <c r="Q5" s="4">
        <v>253500</v>
      </c>
      <c r="R5" s="5">
        <v>-1.9099999999999999E-2</v>
      </c>
      <c r="S5" s="4">
        <v>507100</v>
      </c>
      <c r="T5" s="4">
        <f t="shared" si="2"/>
        <v>729880</v>
      </c>
      <c r="U5" s="4">
        <f t="shared" si="3"/>
        <v>550300</v>
      </c>
      <c r="V5" s="5">
        <v>1.89E-2</v>
      </c>
    </row>
    <row r="6" spans="1:22" x14ac:dyDescent="0.2">
      <c r="A6" s="16" t="s">
        <v>354</v>
      </c>
      <c r="B6" s="4">
        <v>241100</v>
      </c>
      <c r="C6" s="4">
        <v>195300</v>
      </c>
      <c r="D6" s="4">
        <v>45800</v>
      </c>
      <c r="E6" s="4">
        <v>2885950000</v>
      </c>
      <c r="F6" s="4">
        <f t="shared" si="0"/>
        <v>77937641076</v>
      </c>
      <c r="G6" s="4">
        <v>0</v>
      </c>
      <c r="H6" s="4">
        <v>0</v>
      </c>
      <c r="I6" s="4">
        <v>0</v>
      </c>
      <c r="J6" s="4">
        <v>-319510000</v>
      </c>
      <c r="K6">
        <f t="shared" si="1"/>
        <v>14062515000</v>
      </c>
      <c r="L6" s="4">
        <v>207</v>
      </c>
      <c r="M6" s="4">
        <v>588</v>
      </c>
      <c r="N6" s="4">
        <v>31</v>
      </c>
      <c r="O6" s="4">
        <v>60</v>
      </c>
      <c r="P6" s="4">
        <v>292700</v>
      </c>
      <c r="Q6" s="4">
        <v>438700</v>
      </c>
      <c r="R6" s="5">
        <v>-9.3999999999999986E-3</v>
      </c>
      <c r="S6" s="4">
        <v>737000</v>
      </c>
      <c r="T6" s="4">
        <f t="shared" si="2"/>
        <v>716340</v>
      </c>
      <c r="U6" s="4">
        <f t="shared" si="3"/>
        <v>327500</v>
      </c>
      <c r="V6" s="5">
        <v>1.8700000000000001E-2</v>
      </c>
    </row>
    <row r="7" spans="1:22" x14ac:dyDescent="0.2">
      <c r="A7" s="16" t="s">
        <v>353</v>
      </c>
      <c r="B7" s="4">
        <v>167500</v>
      </c>
      <c r="C7" s="4">
        <v>277500</v>
      </c>
      <c r="D7" s="4">
        <v>-110000</v>
      </c>
      <c r="E7" s="4">
        <v>-7095890000</v>
      </c>
      <c r="F7" s="4">
        <f t="shared" si="0"/>
        <v>75051691076</v>
      </c>
      <c r="G7" s="4">
        <v>0</v>
      </c>
      <c r="H7" s="4">
        <v>0</v>
      </c>
      <c r="I7" s="4">
        <v>0</v>
      </c>
      <c r="J7" s="4">
        <v>-76400000</v>
      </c>
      <c r="K7">
        <f t="shared" si="1"/>
        <v>14382025000</v>
      </c>
      <c r="L7" s="4">
        <v>487</v>
      </c>
      <c r="M7" s="4">
        <v>272</v>
      </c>
      <c r="N7" s="4">
        <v>101</v>
      </c>
      <c r="O7" s="4">
        <v>33</v>
      </c>
      <c r="P7" s="4">
        <v>604900</v>
      </c>
      <c r="Q7" s="4">
        <v>221700</v>
      </c>
      <c r="R7" s="5">
        <v>1.4199999999999999E-2</v>
      </c>
      <c r="S7" s="4">
        <v>877600</v>
      </c>
      <c r="T7" s="4">
        <f t="shared" si="2"/>
        <v>807640</v>
      </c>
      <c r="U7" s="4">
        <f t="shared" si="3"/>
        <v>327500</v>
      </c>
      <c r="V7" s="5">
        <v>3.7200000000000004E-2</v>
      </c>
    </row>
    <row r="8" spans="1:22" x14ac:dyDescent="0.2">
      <c r="A8" s="16" t="s">
        <v>352</v>
      </c>
      <c r="B8" s="4">
        <v>165300</v>
      </c>
      <c r="C8" s="4">
        <v>26700</v>
      </c>
      <c r="D8" s="4">
        <v>138600</v>
      </c>
      <c r="E8" s="4">
        <v>8773140000</v>
      </c>
      <c r="F8" s="4">
        <f t="shared" si="0"/>
        <v>82147581076</v>
      </c>
      <c r="G8" s="4">
        <v>0</v>
      </c>
      <c r="H8" s="4">
        <v>0</v>
      </c>
      <c r="I8" s="4">
        <v>0</v>
      </c>
      <c r="J8" s="4">
        <v>-50500000</v>
      </c>
      <c r="K8">
        <f t="shared" si="1"/>
        <v>14458425000</v>
      </c>
      <c r="L8" s="4">
        <v>399</v>
      </c>
      <c r="M8" s="4">
        <v>412</v>
      </c>
      <c r="N8" s="4">
        <v>52</v>
      </c>
      <c r="O8" s="4">
        <v>51</v>
      </c>
      <c r="P8" s="4">
        <v>387800</v>
      </c>
      <c r="Q8" s="4">
        <v>284100</v>
      </c>
      <c r="R8" s="5">
        <v>-6.1999999999999998E-3</v>
      </c>
      <c r="S8" s="4">
        <v>685200</v>
      </c>
      <c r="T8" s="4">
        <f t="shared" si="2"/>
        <v>887580</v>
      </c>
      <c r="U8" s="4">
        <f t="shared" si="3"/>
        <v>327500</v>
      </c>
      <c r="V8" s="5">
        <v>1.72E-2</v>
      </c>
    </row>
    <row r="9" spans="1:22" x14ac:dyDescent="0.2">
      <c r="A9" s="16" t="s">
        <v>351</v>
      </c>
      <c r="B9" s="4">
        <v>185800</v>
      </c>
      <c r="C9" s="4">
        <v>126000</v>
      </c>
      <c r="D9" s="4">
        <v>59800</v>
      </c>
      <c r="E9" s="4">
        <v>3803730000</v>
      </c>
      <c r="F9" s="4">
        <f t="shared" si="0"/>
        <v>73374441076</v>
      </c>
      <c r="G9" s="4">
        <v>0</v>
      </c>
      <c r="H9" s="4">
        <v>0</v>
      </c>
      <c r="I9" s="4">
        <v>0</v>
      </c>
      <c r="J9" s="4">
        <v>230440000</v>
      </c>
      <c r="K9">
        <f t="shared" si="1"/>
        <v>14508925000</v>
      </c>
      <c r="L9" s="4">
        <v>650</v>
      </c>
      <c r="M9" s="4">
        <v>461</v>
      </c>
      <c r="N9" s="4">
        <v>104</v>
      </c>
      <c r="O9" s="4">
        <v>75</v>
      </c>
      <c r="P9" s="4">
        <v>514200</v>
      </c>
      <c r="Q9" s="4">
        <v>437800</v>
      </c>
      <c r="R9" s="5">
        <v>4.7999999999999996E-3</v>
      </c>
      <c r="S9" s="4">
        <v>952600</v>
      </c>
      <c r="T9" s="4">
        <f t="shared" si="2"/>
        <v>924160</v>
      </c>
      <c r="U9" s="4">
        <f t="shared" si="3"/>
        <v>327500</v>
      </c>
      <c r="V9" s="5">
        <v>3.1899999999999998E-2</v>
      </c>
    </row>
    <row r="10" spans="1:22" x14ac:dyDescent="0.2">
      <c r="A10" s="16" t="s">
        <v>350</v>
      </c>
      <c r="B10" s="4">
        <v>201600</v>
      </c>
      <c r="C10" s="4">
        <v>172200</v>
      </c>
      <c r="D10" s="4">
        <v>29400</v>
      </c>
      <c r="E10" s="4">
        <v>1878602835</v>
      </c>
      <c r="F10" s="4">
        <f t="shared" si="0"/>
        <v>69570711076</v>
      </c>
      <c r="G10" s="4">
        <v>0</v>
      </c>
      <c r="H10" s="4">
        <v>0</v>
      </c>
      <c r="I10" s="4">
        <v>0</v>
      </c>
      <c r="J10" s="4">
        <v>230440000</v>
      </c>
      <c r="K10">
        <f t="shared" si="1"/>
        <v>14278485000</v>
      </c>
      <c r="L10" s="4">
        <v>311</v>
      </c>
      <c r="M10" s="4">
        <v>390</v>
      </c>
      <c r="N10" s="4">
        <v>38</v>
      </c>
      <c r="O10" s="4">
        <v>45</v>
      </c>
      <c r="P10" s="4">
        <v>260600</v>
      </c>
      <c r="Q10" s="4">
        <v>275400</v>
      </c>
      <c r="R10" s="5">
        <v>-7.8000000000000005E-3</v>
      </c>
      <c r="S10" s="4">
        <v>550300</v>
      </c>
      <c r="T10" s="4">
        <f t="shared" si="2"/>
        <v>1008690</v>
      </c>
      <c r="U10" s="4">
        <f t="shared" si="3"/>
        <v>327500</v>
      </c>
      <c r="V10" s="5">
        <v>1.3999999999999999E-2</v>
      </c>
    </row>
    <row r="11" spans="1:22" x14ac:dyDescent="0.2">
      <c r="A11" s="16" t="s">
        <v>349</v>
      </c>
      <c r="B11" s="4">
        <v>800</v>
      </c>
      <c r="C11" s="4">
        <v>22000</v>
      </c>
      <c r="D11" s="4">
        <v>-21200</v>
      </c>
      <c r="E11" s="4">
        <v>-1357970000</v>
      </c>
      <c r="F11" s="4">
        <f t="shared" si="0"/>
        <v>67692108241</v>
      </c>
      <c r="G11" s="4">
        <v>30000</v>
      </c>
      <c r="H11" s="4">
        <v>4300</v>
      </c>
      <c r="I11" s="4">
        <v>25700</v>
      </c>
      <c r="J11" s="4">
        <v>1637580000</v>
      </c>
      <c r="K11">
        <f t="shared" si="1"/>
        <v>14048045000</v>
      </c>
      <c r="L11" s="4">
        <v>123</v>
      </c>
      <c r="M11" s="4">
        <v>218</v>
      </c>
      <c r="N11" s="4">
        <v>13</v>
      </c>
      <c r="O11" s="4">
        <v>35</v>
      </c>
      <c r="P11" s="4">
        <v>89900</v>
      </c>
      <c r="Q11" s="4">
        <v>193000</v>
      </c>
      <c r="R11" s="5">
        <v>0</v>
      </c>
      <c r="S11" s="4">
        <v>327500</v>
      </c>
      <c r="T11" s="4">
        <f t="shared" si="2"/>
        <v>1083350</v>
      </c>
      <c r="U11" s="4">
        <f t="shared" si="3"/>
        <v>430000</v>
      </c>
      <c r="V11" s="5">
        <v>2.18E-2</v>
      </c>
    </row>
    <row r="12" spans="1:22" x14ac:dyDescent="0.2">
      <c r="A12" s="16" t="s">
        <v>348</v>
      </c>
      <c r="B12" s="4">
        <v>101500</v>
      </c>
      <c r="C12" s="4">
        <v>102800</v>
      </c>
      <c r="D12" s="4">
        <v>-1300</v>
      </c>
      <c r="E12" s="4">
        <v>-132030000</v>
      </c>
      <c r="F12" s="4">
        <f t="shared" ref="F12:F38" si="4">E12+F13</f>
        <v>69050078241</v>
      </c>
      <c r="G12" s="4">
        <v>0</v>
      </c>
      <c r="H12" s="4">
        <v>0</v>
      </c>
      <c r="I12" s="4">
        <v>0</v>
      </c>
      <c r="J12" s="4">
        <v>51020000</v>
      </c>
      <c r="K12">
        <f t="shared" ref="K12:K38" si="5">K13+J12</f>
        <v>12410465000</v>
      </c>
      <c r="L12" s="4">
        <v>1001</v>
      </c>
      <c r="M12" s="4">
        <v>647</v>
      </c>
      <c r="N12" s="4">
        <v>71</v>
      </c>
      <c r="O12" s="4">
        <v>15</v>
      </c>
      <c r="P12" s="4">
        <v>500000</v>
      </c>
      <c r="Q12" s="4">
        <v>169500</v>
      </c>
      <c r="R12" s="5">
        <v>2.5600000000000001E-2</v>
      </c>
      <c r="S12" s="4">
        <v>670800</v>
      </c>
      <c r="T12" s="4">
        <f t="shared" si="2"/>
        <v>1118920</v>
      </c>
      <c r="U12" s="4">
        <f t="shared" ref="U12:U38" si="6">MIN(S13:S17)</f>
        <v>430000</v>
      </c>
      <c r="V12" s="5">
        <v>3.8599999999999995E-2</v>
      </c>
    </row>
    <row r="13" spans="1:22" x14ac:dyDescent="0.2">
      <c r="A13" s="16" t="s">
        <v>347</v>
      </c>
      <c r="B13" s="4">
        <v>14700</v>
      </c>
      <c r="C13" s="4">
        <v>36500</v>
      </c>
      <c r="D13" s="4">
        <v>-21800</v>
      </c>
      <c r="E13" s="4">
        <v>-1393590000</v>
      </c>
      <c r="F13" s="4">
        <f t="shared" si="4"/>
        <v>69182108241</v>
      </c>
      <c r="G13" s="4">
        <v>0</v>
      </c>
      <c r="H13" s="4">
        <v>0</v>
      </c>
      <c r="I13" s="4">
        <v>0</v>
      </c>
      <c r="J13" s="4">
        <v>107110000</v>
      </c>
      <c r="K13">
        <f t="shared" si="5"/>
        <v>12359445000</v>
      </c>
      <c r="L13" s="4">
        <v>175</v>
      </c>
      <c r="M13" s="4">
        <v>510</v>
      </c>
      <c r="N13" s="4">
        <v>16</v>
      </c>
      <c r="O13" s="4">
        <v>50</v>
      </c>
      <c r="P13" s="4">
        <v>102600</v>
      </c>
      <c r="Q13" s="4">
        <v>326400</v>
      </c>
      <c r="R13" s="5">
        <v>-2.4E-2</v>
      </c>
      <c r="S13" s="4">
        <v>430000</v>
      </c>
      <c r="T13" s="4">
        <f t="shared" si="2"/>
        <v>1258630</v>
      </c>
      <c r="U13" s="4">
        <f t="shared" si="6"/>
        <v>601600</v>
      </c>
      <c r="V13" s="5">
        <v>4.0199999999999993E-2</v>
      </c>
    </row>
    <row r="14" spans="1:22" x14ac:dyDescent="0.2">
      <c r="A14" s="16" t="s">
        <v>340</v>
      </c>
      <c r="B14" s="4">
        <v>366400</v>
      </c>
      <c r="C14" s="4">
        <v>407600</v>
      </c>
      <c r="D14" s="4">
        <v>-41200</v>
      </c>
      <c r="E14" s="4">
        <v>-2535930000</v>
      </c>
      <c r="F14" s="4">
        <f t="shared" si="4"/>
        <v>70575698241</v>
      </c>
      <c r="G14" s="4">
        <v>0</v>
      </c>
      <c r="H14" s="4">
        <v>0</v>
      </c>
      <c r="I14" s="4">
        <v>0</v>
      </c>
      <c r="J14" s="4">
        <v>107110000</v>
      </c>
      <c r="K14">
        <f t="shared" si="5"/>
        <v>12252335000</v>
      </c>
      <c r="L14" s="4">
        <v>657</v>
      </c>
      <c r="M14" s="4">
        <v>748</v>
      </c>
      <c r="N14" s="4">
        <v>86</v>
      </c>
      <c r="O14" s="4">
        <v>130</v>
      </c>
      <c r="P14" s="4">
        <v>550200</v>
      </c>
      <c r="Q14" s="4">
        <v>739600</v>
      </c>
      <c r="R14" s="5">
        <v>1.6000000000000001E-3</v>
      </c>
      <c r="S14" s="4">
        <v>1321500</v>
      </c>
      <c r="T14" s="4">
        <f t="shared" si="2"/>
        <v>1228800</v>
      </c>
      <c r="U14" s="4">
        <f t="shared" si="6"/>
        <v>601600</v>
      </c>
      <c r="V14" s="5">
        <v>3.1099999999999999E-2</v>
      </c>
    </row>
    <row r="15" spans="1:22" x14ac:dyDescent="0.2">
      <c r="A15" s="16" t="s">
        <v>339</v>
      </c>
      <c r="B15" s="4">
        <v>138000</v>
      </c>
      <c r="C15" s="4">
        <v>197700</v>
      </c>
      <c r="D15" s="4">
        <v>-59700</v>
      </c>
      <c r="E15" s="4">
        <v>-3855900000</v>
      </c>
      <c r="F15" s="4">
        <f t="shared" si="4"/>
        <v>73111628241</v>
      </c>
      <c r="G15" s="4">
        <v>0</v>
      </c>
      <c r="H15" s="4">
        <v>0</v>
      </c>
      <c r="I15" s="4">
        <v>0</v>
      </c>
      <c r="J15" s="4">
        <v>145900000</v>
      </c>
      <c r="K15">
        <f t="shared" si="5"/>
        <v>12145225000</v>
      </c>
      <c r="L15" s="4">
        <v>404</v>
      </c>
      <c r="M15" s="4">
        <v>524</v>
      </c>
      <c r="N15" s="4">
        <v>36</v>
      </c>
      <c r="O15" s="4">
        <v>67</v>
      </c>
      <c r="P15" s="4">
        <v>270900</v>
      </c>
      <c r="Q15" s="4">
        <v>474900</v>
      </c>
      <c r="R15" s="5">
        <v>-1.5E-3</v>
      </c>
      <c r="S15" s="4">
        <v>746300</v>
      </c>
      <c r="T15" s="4">
        <f t="shared" si="2"/>
        <v>1220610</v>
      </c>
      <c r="U15" s="4">
        <f t="shared" si="6"/>
        <v>601600</v>
      </c>
      <c r="V15" s="5">
        <v>2.3399999999999997E-2</v>
      </c>
    </row>
    <row r="16" spans="1:22" x14ac:dyDescent="0.2">
      <c r="A16" s="16" t="s">
        <v>338</v>
      </c>
      <c r="B16" s="4">
        <v>133000</v>
      </c>
      <c r="C16" s="4">
        <v>177600</v>
      </c>
      <c r="D16" s="4">
        <v>-44600</v>
      </c>
      <c r="E16" s="4">
        <v>-2735150000</v>
      </c>
      <c r="F16" s="4">
        <f t="shared" si="4"/>
        <v>76967528241</v>
      </c>
      <c r="G16" s="4">
        <v>0</v>
      </c>
      <c r="H16" s="4">
        <v>0</v>
      </c>
      <c r="I16" s="4">
        <v>0</v>
      </c>
      <c r="J16" s="4">
        <v>271920000</v>
      </c>
      <c r="K16">
        <f t="shared" si="5"/>
        <v>11999325000</v>
      </c>
      <c r="L16" s="4">
        <v>404</v>
      </c>
      <c r="M16" s="4">
        <v>443</v>
      </c>
      <c r="N16" s="4">
        <v>33</v>
      </c>
      <c r="O16" s="4">
        <v>54</v>
      </c>
      <c r="P16" s="4">
        <v>258000</v>
      </c>
      <c r="Q16" s="4">
        <v>343400</v>
      </c>
      <c r="R16" s="5">
        <v>-7.8000000000000005E-3</v>
      </c>
      <c r="S16" s="4">
        <v>601600</v>
      </c>
      <c r="T16" s="4">
        <f t="shared" si="2"/>
        <v>1215020</v>
      </c>
      <c r="U16" s="4">
        <f t="shared" si="6"/>
        <v>1074100</v>
      </c>
      <c r="V16" s="5">
        <v>3.2599999999999997E-2</v>
      </c>
    </row>
    <row r="17" spans="1:22" x14ac:dyDescent="0.2">
      <c r="A17" s="16" t="s">
        <v>337</v>
      </c>
      <c r="B17" s="4">
        <v>892800</v>
      </c>
      <c r="C17" s="4">
        <v>339300</v>
      </c>
      <c r="D17" s="4">
        <v>553500</v>
      </c>
      <c r="E17" s="4">
        <v>34815010000</v>
      </c>
      <c r="F17" s="4">
        <f t="shared" si="4"/>
        <v>79702678241</v>
      </c>
      <c r="G17" s="4">
        <v>0</v>
      </c>
      <c r="H17" s="4">
        <v>0</v>
      </c>
      <c r="I17" s="4">
        <v>0</v>
      </c>
      <c r="J17" s="4">
        <v>31990000</v>
      </c>
      <c r="K17">
        <f t="shared" si="5"/>
        <v>11727405000</v>
      </c>
      <c r="L17" s="4">
        <v>1322</v>
      </c>
      <c r="M17" s="4">
        <v>614</v>
      </c>
      <c r="N17" s="4">
        <v>179</v>
      </c>
      <c r="O17" s="4">
        <v>111</v>
      </c>
      <c r="P17" s="4">
        <v>1066800</v>
      </c>
      <c r="Q17" s="4">
        <v>614700</v>
      </c>
      <c r="R17" s="5">
        <v>6.6199999999999995E-2</v>
      </c>
      <c r="S17" s="4">
        <v>1790600</v>
      </c>
      <c r="T17" s="4">
        <f t="shared" si="2"/>
        <v>1079350</v>
      </c>
      <c r="U17" s="4">
        <f t="shared" si="6"/>
        <v>1026500</v>
      </c>
      <c r="V17" s="5">
        <v>6.9800000000000001E-2</v>
      </c>
    </row>
    <row r="18" spans="1:22" x14ac:dyDescent="0.2">
      <c r="A18" s="16" t="s">
        <v>336</v>
      </c>
      <c r="B18" s="4">
        <v>662600</v>
      </c>
      <c r="C18" s="4">
        <v>133400</v>
      </c>
      <c r="D18" s="4">
        <v>529200</v>
      </c>
      <c r="E18" s="4">
        <v>31495060000</v>
      </c>
      <c r="F18" s="4">
        <f t="shared" si="4"/>
        <v>44887668241</v>
      </c>
      <c r="G18" s="4">
        <v>0</v>
      </c>
      <c r="H18" s="4">
        <v>0</v>
      </c>
      <c r="I18" s="4">
        <v>0</v>
      </c>
      <c r="J18" s="4">
        <v>-8469880000</v>
      </c>
      <c r="K18">
        <f t="shared" si="5"/>
        <v>11695415000</v>
      </c>
      <c r="L18" s="4">
        <v>807</v>
      </c>
      <c r="M18" s="4">
        <v>1219</v>
      </c>
      <c r="N18" s="4">
        <v>90</v>
      </c>
      <c r="O18" s="4">
        <v>117</v>
      </c>
      <c r="P18" s="4">
        <v>632000</v>
      </c>
      <c r="Q18" s="4">
        <v>812700</v>
      </c>
      <c r="R18" s="5">
        <v>-1.32E-2</v>
      </c>
      <c r="S18" s="4">
        <v>1484600</v>
      </c>
      <c r="T18" s="4">
        <f t="shared" si="2"/>
        <v>1020060</v>
      </c>
      <c r="U18" s="4">
        <f t="shared" si="6"/>
        <v>1026500</v>
      </c>
      <c r="V18" s="5">
        <v>6.7599999999999993E-2</v>
      </c>
    </row>
    <row r="19" spans="1:22" x14ac:dyDescent="0.2">
      <c r="A19" s="16" t="s">
        <v>335</v>
      </c>
      <c r="B19" s="4">
        <v>339000</v>
      </c>
      <c r="C19" s="4">
        <v>136200</v>
      </c>
      <c r="D19" s="4">
        <v>202800</v>
      </c>
      <c r="E19" s="4">
        <v>12429860000</v>
      </c>
      <c r="F19" s="4">
        <f t="shared" si="4"/>
        <v>13392608241</v>
      </c>
      <c r="G19" s="4">
        <v>0</v>
      </c>
      <c r="H19" s="4">
        <v>0</v>
      </c>
      <c r="I19" s="4">
        <v>0</v>
      </c>
      <c r="J19" s="4">
        <v>-53480000</v>
      </c>
      <c r="K19">
        <f t="shared" si="5"/>
        <v>20165295000</v>
      </c>
      <c r="L19" s="4">
        <v>911</v>
      </c>
      <c r="M19" s="4">
        <v>690</v>
      </c>
      <c r="N19" s="4">
        <v>119</v>
      </c>
      <c r="O19" s="4">
        <v>61</v>
      </c>
      <c r="P19" s="4">
        <v>813700</v>
      </c>
      <c r="Q19" s="4">
        <v>464500</v>
      </c>
      <c r="R19" s="5">
        <v>4.0800000000000003E-2</v>
      </c>
      <c r="S19" s="4">
        <v>1318400</v>
      </c>
      <c r="T19" s="4">
        <f t="shared" si="2"/>
        <v>944860</v>
      </c>
      <c r="U19" s="4">
        <f t="shared" si="6"/>
        <v>1023200</v>
      </c>
      <c r="V19" s="5">
        <v>6.2199999999999998E-2</v>
      </c>
    </row>
    <row r="20" spans="1:22" x14ac:dyDescent="0.2">
      <c r="A20" s="16" t="s">
        <v>334</v>
      </c>
      <c r="B20" s="4">
        <v>58400</v>
      </c>
      <c r="C20" s="4">
        <v>250500</v>
      </c>
      <c r="D20" s="4">
        <v>-192100</v>
      </c>
      <c r="E20" s="4">
        <v>-11391310000</v>
      </c>
      <c r="F20" s="4">
        <f t="shared" si="4"/>
        <v>962748241</v>
      </c>
      <c r="G20" s="4">
        <v>140000</v>
      </c>
      <c r="H20" s="4">
        <v>1700</v>
      </c>
      <c r="I20" s="4">
        <v>138300</v>
      </c>
      <c r="J20" s="4">
        <v>8244690000</v>
      </c>
      <c r="K20">
        <f t="shared" si="5"/>
        <v>20218775000</v>
      </c>
      <c r="L20" s="4">
        <v>775</v>
      </c>
      <c r="M20" s="4">
        <v>1130</v>
      </c>
      <c r="N20" s="4">
        <v>77</v>
      </c>
      <c r="O20" s="4">
        <v>111</v>
      </c>
      <c r="P20" s="4">
        <v>537700</v>
      </c>
      <c r="Q20" s="4">
        <v>834900</v>
      </c>
      <c r="R20" s="5">
        <v>-1.8600000000000002E-2</v>
      </c>
      <c r="S20" s="4">
        <v>1395600</v>
      </c>
      <c r="T20" s="4">
        <f t="shared" si="2"/>
        <v>880300</v>
      </c>
      <c r="U20" s="4">
        <f t="shared" si="6"/>
        <v>664400</v>
      </c>
      <c r="V20" s="5">
        <v>2.6600000000000002E-2</v>
      </c>
    </row>
    <row r="21" spans="1:22" x14ac:dyDescent="0.2">
      <c r="A21" s="16" t="s">
        <v>333</v>
      </c>
      <c r="B21" s="4">
        <v>108200</v>
      </c>
      <c r="C21" s="4">
        <v>32800</v>
      </c>
      <c r="D21" s="4">
        <v>75400</v>
      </c>
      <c r="E21" s="4">
        <v>4545310000</v>
      </c>
      <c r="F21" s="4">
        <f t="shared" si="4"/>
        <v>12354058241</v>
      </c>
      <c r="G21" s="4">
        <v>0</v>
      </c>
      <c r="H21" s="4">
        <v>0</v>
      </c>
      <c r="I21" s="4">
        <v>0</v>
      </c>
      <c r="J21" s="4">
        <v>-3889750000</v>
      </c>
      <c r="K21">
        <f t="shared" si="5"/>
        <v>11974085000</v>
      </c>
      <c r="L21" s="4">
        <v>472</v>
      </c>
      <c r="M21" s="4">
        <v>661</v>
      </c>
      <c r="N21" s="4">
        <v>75</v>
      </c>
      <c r="O21" s="4">
        <v>98</v>
      </c>
      <c r="P21" s="4">
        <v>423900</v>
      </c>
      <c r="Q21" s="4">
        <v>646400</v>
      </c>
      <c r="R21" s="5">
        <v>-4.8999999999999998E-3</v>
      </c>
      <c r="S21" s="4">
        <v>1074100</v>
      </c>
      <c r="T21" s="4">
        <f t="shared" si="2"/>
        <v>816210</v>
      </c>
      <c r="U21" s="4">
        <f t="shared" si="6"/>
        <v>545700</v>
      </c>
      <c r="V21" s="5">
        <v>2.46E-2</v>
      </c>
    </row>
    <row r="22" spans="1:22" x14ac:dyDescent="0.2">
      <c r="A22" s="16" t="s">
        <v>332</v>
      </c>
      <c r="B22" s="4">
        <v>84800</v>
      </c>
      <c r="C22" s="4">
        <v>75800</v>
      </c>
      <c r="D22" s="4">
        <v>9000</v>
      </c>
      <c r="E22" s="4">
        <v>539590000</v>
      </c>
      <c r="F22" s="4">
        <f t="shared" si="4"/>
        <v>7808748241</v>
      </c>
      <c r="K22">
        <f t="shared" si="5"/>
        <v>15863835000</v>
      </c>
      <c r="L22" s="4">
        <v>915</v>
      </c>
      <c r="M22" s="4">
        <v>515</v>
      </c>
      <c r="N22" s="4">
        <v>78</v>
      </c>
      <c r="O22" s="4">
        <v>49</v>
      </c>
      <c r="P22" s="4">
        <v>636800</v>
      </c>
      <c r="Q22" s="4">
        <v>364200</v>
      </c>
      <c r="R22" s="5">
        <v>2.5600000000000001E-2</v>
      </c>
      <c r="S22" s="4">
        <v>1026500</v>
      </c>
      <c r="T22" s="4">
        <f t="shared" si="2"/>
        <v>756650</v>
      </c>
      <c r="U22" s="4">
        <f t="shared" si="6"/>
        <v>433900</v>
      </c>
      <c r="V22" s="5">
        <v>5.8299999999999998E-2</v>
      </c>
    </row>
    <row r="23" spans="1:22" x14ac:dyDescent="0.2">
      <c r="A23" s="16" t="s">
        <v>331</v>
      </c>
      <c r="B23" s="4">
        <v>270200</v>
      </c>
      <c r="C23" s="4">
        <v>110300</v>
      </c>
      <c r="D23" s="4">
        <v>159900</v>
      </c>
      <c r="E23" s="4">
        <v>9363450000</v>
      </c>
      <c r="F23" s="4">
        <f t="shared" si="4"/>
        <v>7269158241</v>
      </c>
      <c r="G23" s="4">
        <v>0</v>
      </c>
      <c r="H23" s="4">
        <v>0</v>
      </c>
      <c r="I23" s="4">
        <v>0</v>
      </c>
      <c r="J23" s="4">
        <v>-6447640000</v>
      </c>
      <c r="K23">
        <f t="shared" si="5"/>
        <v>15863835000</v>
      </c>
      <c r="L23" s="4">
        <v>1275</v>
      </c>
      <c r="M23" s="4">
        <v>1009</v>
      </c>
      <c r="N23" s="4">
        <v>168</v>
      </c>
      <c r="O23" s="4">
        <v>84</v>
      </c>
      <c r="P23" s="4">
        <v>1087800</v>
      </c>
      <c r="Q23" s="4">
        <v>713100</v>
      </c>
      <c r="R23" s="5">
        <v>4.6300000000000001E-2</v>
      </c>
      <c r="S23" s="4">
        <v>1827100</v>
      </c>
      <c r="T23" s="4">
        <f t="shared" si="2"/>
        <v>646650</v>
      </c>
      <c r="U23" s="4">
        <f t="shared" si="6"/>
        <v>433900</v>
      </c>
      <c r="V23" s="5">
        <v>6.4899999999999999E-2</v>
      </c>
    </row>
    <row r="24" spans="1:22" x14ac:dyDescent="0.2">
      <c r="A24" s="16" t="s">
        <v>330</v>
      </c>
      <c r="B24" s="4">
        <v>120700</v>
      </c>
      <c r="C24" s="4">
        <v>2800</v>
      </c>
      <c r="D24" s="4">
        <v>117900</v>
      </c>
      <c r="E24" s="4">
        <v>6553700000</v>
      </c>
      <c r="F24" s="4">
        <f t="shared" si="4"/>
        <v>-2094291759</v>
      </c>
      <c r="K24">
        <f t="shared" si="5"/>
        <v>22311475000</v>
      </c>
      <c r="L24" s="4">
        <v>484</v>
      </c>
      <c r="M24" s="4">
        <v>414</v>
      </c>
      <c r="N24" s="4">
        <v>76</v>
      </c>
      <c r="O24" s="4">
        <v>48</v>
      </c>
      <c r="P24" s="4">
        <v>438800</v>
      </c>
      <c r="Q24" s="4">
        <v>388000</v>
      </c>
      <c r="R24" s="5">
        <v>0.02</v>
      </c>
      <c r="S24" s="4">
        <v>1023200</v>
      </c>
      <c r="T24" s="4">
        <f t="shared" si="2"/>
        <v>600790</v>
      </c>
      <c r="U24" s="4">
        <f t="shared" si="6"/>
        <v>433900</v>
      </c>
      <c r="V24" s="5">
        <v>3.1899999999999998E-2</v>
      </c>
    </row>
    <row r="25" spans="1:22" x14ac:dyDescent="0.2">
      <c r="A25" s="16" t="s">
        <v>329</v>
      </c>
      <c r="B25" s="4">
        <v>178600</v>
      </c>
      <c r="C25" s="4">
        <v>201900</v>
      </c>
      <c r="D25" s="4">
        <v>-23300</v>
      </c>
      <c r="E25" s="4">
        <v>-1288960000</v>
      </c>
      <c r="F25" s="4">
        <f t="shared" si="4"/>
        <v>-8647991759</v>
      </c>
      <c r="G25" s="4">
        <v>0</v>
      </c>
      <c r="H25" s="4">
        <v>0</v>
      </c>
      <c r="I25" s="4">
        <v>0</v>
      </c>
      <c r="J25" s="4">
        <v>-4520290000</v>
      </c>
      <c r="K25">
        <f t="shared" si="5"/>
        <v>22311475000</v>
      </c>
      <c r="L25" s="4">
        <v>213</v>
      </c>
      <c r="M25" s="4">
        <v>427</v>
      </c>
      <c r="N25" s="4">
        <v>22</v>
      </c>
      <c r="O25" s="4">
        <v>43</v>
      </c>
      <c r="P25" s="4">
        <v>164300</v>
      </c>
      <c r="Q25" s="4">
        <v>314600</v>
      </c>
      <c r="R25" s="5">
        <v>-1.8E-3</v>
      </c>
      <c r="S25" s="4">
        <v>664400</v>
      </c>
      <c r="T25" s="4">
        <f t="shared" si="2"/>
        <v>569210</v>
      </c>
      <c r="U25" s="4">
        <f t="shared" si="6"/>
        <v>433900</v>
      </c>
      <c r="V25" s="5">
        <v>1.6200000000000003E-2</v>
      </c>
    </row>
    <row r="26" spans="1:22" x14ac:dyDescent="0.2">
      <c r="A26" s="16" t="s">
        <v>328</v>
      </c>
      <c r="B26" s="4">
        <v>1800</v>
      </c>
      <c r="C26" s="4">
        <v>9800</v>
      </c>
      <c r="D26" s="4">
        <v>-8000</v>
      </c>
      <c r="E26" s="4">
        <v>-442740000</v>
      </c>
      <c r="F26" s="4">
        <f t="shared" si="4"/>
        <v>-7359031759</v>
      </c>
      <c r="G26" s="4">
        <v>72600</v>
      </c>
      <c r="H26" s="4">
        <v>0</v>
      </c>
      <c r="I26" s="4">
        <v>72600</v>
      </c>
      <c r="J26" s="4">
        <v>4015950000</v>
      </c>
      <c r="K26">
        <f t="shared" si="5"/>
        <v>26831765000</v>
      </c>
      <c r="L26" s="4">
        <v>172</v>
      </c>
      <c r="M26" s="4">
        <v>484</v>
      </c>
      <c r="N26" s="4">
        <v>19</v>
      </c>
      <c r="O26" s="4">
        <v>52</v>
      </c>
      <c r="P26" s="4">
        <v>132600</v>
      </c>
      <c r="Q26" s="4">
        <v>341000</v>
      </c>
      <c r="R26" s="5">
        <v>-1.44E-2</v>
      </c>
      <c r="S26" s="4">
        <v>545700</v>
      </c>
      <c r="T26" s="4">
        <f t="shared" si="2"/>
        <v>558190</v>
      </c>
      <c r="U26" s="4">
        <f t="shared" si="6"/>
        <v>433200</v>
      </c>
      <c r="V26" s="5">
        <v>1.7899999999999999E-2</v>
      </c>
    </row>
    <row r="27" spans="1:22" x14ac:dyDescent="0.2">
      <c r="A27" s="16" t="s">
        <v>327</v>
      </c>
      <c r="B27" s="4">
        <v>2300</v>
      </c>
      <c r="C27" s="4">
        <v>15300</v>
      </c>
      <c r="D27" s="4">
        <v>-13000</v>
      </c>
      <c r="E27" s="4">
        <v>-732140000</v>
      </c>
      <c r="F27" s="4">
        <f t="shared" si="4"/>
        <v>-6916291759</v>
      </c>
      <c r="G27" s="4">
        <v>45600</v>
      </c>
      <c r="H27" s="4">
        <v>4600</v>
      </c>
      <c r="I27" s="4">
        <v>41000</v>
      </c>
      <c r="J27" s="4">
        <v>2300710000</v>
      </c>
      <c r="K27">
        <f t="shared" si="5"/>
        <v>22815815000</v>
      </c>
      <c r="L27" s="4">
        <v>190</v>
      </c>
      <c r="M27" s="4">
        <v>361</v>
      </c>
      <c r="N27" s="4">
        <v>19</v>
      </c>
      <c r="O27" s="4">
        <v>33</v>
      </c>
      <c r="P27" s="4">
        <v>142100</v>
      </c>
      <c r="Q27" s="4">
        <v>291300</v>
      </c>
      <c r="R27" s="5">
        <v>-8.8999999999999999E-3</v>
      </c>
      <c r="S27" s="4">
        <v>433900</v>
      </c>
      <c r="T27" s="4">
        <f t="shared" si="2"/>
        <v>565930</v>
      </c>
      <c r="U27" s="4">
        <f t="shared" si="6"/>
        <v>430900</v>
      </c>
      <c r="V27" s="5">
        <v>1.24E-2</v>
      </c>
    </row>
    <row r="28" spans="1:22" x14ac:dyDescent="0.2">
      <c r="A28" s="16" t="s">
        <v>326</v>
      </c>
      <c r="B28" s="4">
        <v>193400</v>
      </c>
      <c r="C28" s="4">
        <v>45600</v>
      </c>
      <c r="D28" s="4">
        <v>147800</v>
      </c>
      <c r="E28" s="4">
        <v>8394240000</v>
      </c>
      <c r="F28" s="4">
        <f t="shared" si="4"/>
        <v>-6184151759</v>
      </c>
      <c r="G28" s="4">
        <v>50300</v>
      </c>
      <c r="H28" s="4">
        <v>36300</v>
      </c>
      <c r="I28" s="4">
        <v>14000</v>
      </c>
      <c r="J28" s="4">
        <v>783210000</v>
      </c>
      <c r="K28">
        <f t="shared" si="5"/>
        <v>20515105000</v>
      </c>
      <c r="L28" s="4">
        <v>384</v>
      </c>
      <c r="M28" s="4">
        <v>561</v>
      </c>
      <c r="N28" s="4">
        <v>51</v>
      </c>
      <c r="O28" s="4">
        <v>70</v>
      </c>
      <c r="P28" s="4">
        <v>345400</v>
      </c>
      <c r="Q28" s="4">
        <v>528500</v>
      </c>
      <c r="R28" s="5">
        <v>1.8E-3</v>
      </c>
      <c r="S28" s="4">
        <v>891700</v>
      </c>
      <c r="T28" s="4">
        <f t="shared" si="2"/>
        <v>564190</v>
      </c>
      <c r="U28" s="4">
        <f t="shared" si="6"/>
        <v>430900</v>
      </c>
      <c r="V28" s="5">
        <v>1.9199999999999998E-2</v>
      </c>
    </row>
    <row r="29" spans="1:22" x14ac:dyDescent="0.2">
      <c r="A29" s="16" t="s">
        <v>325</v>
      </c>
      <c r="B29" s="4">
        <v>126900</v>
      </c>
      <c r="C29" s="4">
        <v>11200</v>
      </c>
      <c r="D29" s="4">
        <v>115700</v>
      </c>
      <c r="E29" s="4">
        <v>6463280000</v>
      </c>
      <c r="F29" s="4">
        <f t="shared" si="4"/>
        <v>-14578391759</v>
      </c>
      <c r="G29" s="4">
        <v>0</v>
      </c>
      <c r="H29" s="4">
        <v>0</v>
      </c>
      <c r="I29" s="4">
        <v>0</v>
      </c>
      <c r="J29" s="4">
        <v>-568760000</v>
      </c>
      <c r="K29">
        <f t="shared" si="5"/>
        <v>19731895000</v>
      </c>
      <c r="L29" s="4">
        <v>350</v>
      </c>
      <c r="M29" s="4">
        <v>325</v>
      </c>
      <c r="N29" s="4">
        <v>43</v>
      </c>
      <c r="O29" s="4">
        <v>34</v>
      </c>
      <c r="P29" s="4">
        <v>293100</v>
      </c>
      <c r="Q29" s="4">
        <v>273300</v>
      </c>
      <c r="R29" s="5">
        <v>1.26E-2</v>
      </c>
      <c r="S29" s="4">
        <v>566400</v>
      </c>
      <c r="T29" s="4">
        <f t="shared" si="2"/>
        <v>558750</v>
      </c>
      <c r="U29" s="4">
        <f t="shared" si="6"/>
        <v>430900</v>
      </c>
      <c r="V29" s="5">
        <v>1.77E-2</v>
      </c>
    </row>
    <row r="30" spans="1:22" x14ac:dyDescent="0.2">
      <c r="A30" s="16" t="s">
        <v>324</v>
      </c>
      <c r="B30" s="4">
        <v>85300</v>
      </c>
      <c r="C30" s="4">
        <v>105200</v>
      </c>
      <c r="D30" s="4">
        <v>-19900</v>
      </c>
      <c r="E30" s="4">
        <v>-1160820000</v>
      </c>
      <c r="F30" s="4">
        <f t="shared" si="4"/>
        <v>-21041671759</v>
      </c>
      <c r="G30" s="4">
        <v>30100</v>
      </c>
      <c r="H30" s="4">
        <v>1500</v>
      </c>
      <c r="I30" s="4">
        <v>28600</v>
      </c>
      <c r="J30" s="4">
        <v>1600250000</v>
      </c>
      <c r="K30">
        <f t="shared" si="5"/>
        <v>20300655000</v>
      </c>
      <c r="L30" s="4">
        <v>397</v>
      </c>
      <c r="M30" s="4">
        <v>625</v>
      </c>
      <c r="N30" s="4">
        <v>39</v>
      </c>
      <c r="O30" s="4">
        <v>56</v>
      </c>
      <c r="P30" s="4">
        <v>305900</v>
      </c>
      <c r="Q30" s="4">
        <v>420000</v>
      </c>
      <c r="R30" s="5">
        <v>-1.9699999999999999E-2</v>
      </c>
      <c r="S30" s="4">
        <v>750000</v>
      </c>
      <c r="T30" s="4">
        <f t="shared" si="2"/>
        <v>568060</v>
      </c>
      <c r="U30" s="4">
        <f t="shared" si="6"/>
        <v>348600</v>
      </c>
      <c r="V30" s="5">
        <v>3.3300000000000003E-2</v>
      </c>
    </row>
    <row r="31" spans="1:22" x14ac:dyDescent="0.2">
      <c r="A31" s="16" t="s">
        <v>323</v>
      </c>
      <c r="B31" s="4">
        <v>37400</v>
      </c>
      <c r="C31" s="4">
        <v>11100</v>
      </c>
      <c r="D31" s="4">
        <v>26300</v>
      </c>
      <c r="E31" s="4">
        <v>1500000000</v>
      </c>
      <c r="F31" s="4">
        <f t="shared" si="4"/>
        <v>-19880851759</v>
      </c>
      <c r="G31" s="4">
        <v>0</v>
      </c>
      <c r="H31" s="4">
        <v>0</v>
      </c>
      <c r="I31" s="4">
        <v>0</v>
      </c>
      <c r="J31" s="4">
        <v>-205810000</v>
      </c>
      <c r="K31">
        <f t="shared" si="5"/>
        <v>18700405000</v>
      </c>
      <c r="L31" s="4">
        <v>316</v>
      </c>
      <c r="M31" s="4">
        <v>256</v>
      </c>
      <c r="N31" s="4">
        <v>41</v>
      </c>
      <c r="O31" s="4">
        <v>21</v>
      </c>
      <c r="P31" s="4">
        <v>236700</v>
      </c>
      <c r="Q31" s="4">
        <v>182500</v>
      </c>
      <c r="R31" s="5">
        <v>7.0999999999999995E-3</v>
      </c>
      <c r="S31" s="4">
        <v>433200</v>
      </c>
      <c r="T31" s="4">
        <f t="shared" si="2"/>
        <v>546020</v>
      </c>
      <c r="U31" s="4">
        <f t="shared" si="6"/>
        <v>348600</v>
      </c>
      <c r="V31" s="5">
        <v>2.2700000000000001E-2</v>
      </c>
    </row>
    <row r="32" spans="1:22" x14ac:dyDescent="0.2">
      <c r="A32" s="16" t="s">
        <v>322</v>
      </c>
      <c r="B32" s="4">
        <v>2900</v>
      </c>
      <c r="C32" s="4">
        <v>42800</v>
      </c>
      <c r="D32" s="4">
        <v>-39900</v>
      </c>
      <c r="E32" s="4">
        <v>-2242770000</v>
      </c>
      <c r="F32" s="4">
        <f t="shared" si="4"/>
        <v>-21380851759</v>
      </c>
      <c r="G32" s="4">
        <v>15200</v>
      </c>
      <c r="H32" s="4">
        <v>18800</v>
      </c>
      <c r="I32" s="4">
        <v>-3600</v>
      </c>
      <c r="J32" s="4">
        <v>-205810000</v>
      </c>
      <c r="K32">
        <f t="shared" si="5"/>
        <v>18906215000</v>
      </c>
      <c r="L32" s="4">
        <v>297</v>
      </c>
      <c r="M32" s="4">
        <v>252</v>
      </c>
      <c r="N32" s="4">
        <v>25</v>
      </c>
      <c r="O32" s="4">
        <v>35</v>
      </c>
      <c r="P32" s="4">
        <v>192300</v>
      </c>
      <c r="Q32" s="4">
        <v>222700</v>
      </c>
      <c r="R32" s="5">
        <v>1.26E-2</v>
      </c>
      <c r="S32" s="4">
        <v>430900</v>
      </c>
      <c r="T32" s="4">
        <f t="shared" si="2"/>
        <v>538970</v>
      </c>
      <c r="U32" s="4">
        <f t="shared" si="6"/>
        <v>348600</v>
      </c>
      <c r="V32" s="5">
        <v>1.5900000000000001E-2</v>
      </c>
    </row>
    <row r="33" spans="1:22" x14ac:dyDescent="0.2">
      <c r="A33" s="16" t="s">
        <v>321</v>
      </c>
      <c r="B33" s="4">
        <v>120400</v>
      </c>
      <c r="C33" s="4">
        <v>163100</v>
      </c>
      <c r="D33" s="4">
        <v>-42700</v>
      </c>
      <c r="E33" s="4">
        <v>-2372160000</v>
      </c>
      <c r="F33" s="4">
        <f t="shared" si="4"/>
        <v>-19138081759</v>
      </c>
      <c r="G33" s="4">
        <v>53300</v>
      </c>
      <c r="H33" s="4">
        <v>7900</v>
      </c>
      <c r="I33" s="4">
        <v>45400</v>
      </c>
      <c r="J33" s="4">
        <v>2519650000</v>
      </c>
      <c r="K33">
        <f t="shared" si="5"/>
        <v>19112025000</v>
      </c>
      <c r="L33" s="4">
        <v>601</v>
      </c>
      <c r="M33" s="4">
        <v>413</v>
      </c>
      <c r="N33" s="4">
        <v>54</v>
      </c>
      <c r="O33" s="4">
        <v>35</v>
      </c>
      <c r="P33" s="4">
        <v>422800</v>
      </c>
      <c r="Q33" s="4">
        <v>303100</v>
      </c>
      <c r="R33" s="5">
        <v>1.09E-2</v>
      </c>
      <c r="S33" s="4">
        <v>727100</v>
      </c>
      <c r="T33" s="4">
        <f t="shared" si="2"/>
        <v>524380</v>
      </c>
      <c r="U33" s="4">
        <f t="shared" si="6"/>
        <v>348600</v>
      </c>
      <c r="V33" s="5">
        <v>2.6600000000000002E-2</v>
      </c>
    </row>
    <row r="34" spans="1:22" x14ac:dyDescent="0.2">
      <c r="A34" s="16" t="s">
        <v>320</v>
      </c>
      <c r="B34" s="4">
        <v>3800</v>
      </c>
      <c r="C34" s="4">
        <v>32400</v>
      </c>
      <c r="D34" s="4">
        <v>-28600</v>
      </c>
      <c r="E34" s="4">
        <v>-1604740000</v>
      </c>
      <c r="F34" s="4">
        <f t="shared" si="4"/>
        <v>-16765921759</v>
      </c>
      <c r="G34" s="4">
        <v>50900</v>
      </c>
      <c r="H34" s="4">
        <v>0</v>
      </c>
      <c r="I34" s="4">
        <v>50900</v>
      </c>
      <c r="J34" s="4">
        <v>2847710000</v>
      </c>
      <c r="K34">
        <f t="shared" si="5"/>
        <v>16592375000</v>
      </c>
      <c r="L34" s="4">
        <v>182</v>
      </c>
      <c r="M34" s="4">
        <v>489</v>
      </c>
      <c r="N34" s="4">
        <v>16</v>
      </c>
      <c r="O34" s="4">
        <v>60</v>
      </c>
      <c r="P34" s="4">
        <v>105800</v>
      </c>
      <c r="Q34" s="4">
        <v>456100</v>
      </c>
      <c r="R34" s="5">
        <v>-2.35E-2</v>
      </c>
      <c r="S34" s="4">
        <v>564600</v>
      </c>
      <c r="T34" s="4">
        <f t="shared" si="2"/>
        <v>509160</v>
      </c>
      <c r="U34" s="4">
        <f t="shared" si="6"/>
        <v>348600</v>
      </c>
      <c r="V34" s="5">
        <v>3.1699999999999999E-2</v>
      </c>
    </row>
    <row r="35" spans="1:22" x14ac:dyDescent="0.2">
      <c r="A35" s="16" t="s">
        <v>319</v>
      </c>
      <c r="B35" s="4">
        <v>7000</v>
      </c>
      <c r="C35" s="4">
        <v>41600</v>
      </c>
      <c r="D35" s="4">
        <v>-34600</v>
      </c>
      <c r="E35" s="4">
        <v>-1963160000</v>
      </c>
      <c r="F35" s="4">
        <f t="shared" si="4"/>
        <v>-15161181759</v>
      </c>
      <c r="G35" s="4">
        <v>70900</v>
      </c>
      <c r="H35" s="4">
        <v>800</v>
      </c>
      <c r="I35" s="4">
        <v>70100</v>
      </c>
      <c r="J35" s="4">
        <v>3970850000</v>
      </c>
      <c r="K35">
        <f t="shared" si="5"/>
        <v>13744665000</v>
      </c>
      <c r="L35" s="4">
        <v>192</v>
      </c>
      <c r="M35" s="4">
        <v>244</v>
      </c>
      <c r="N35" s="4">
        <v>21</v>
      </c>
      <c r="O35" s="4">
        <v>24</v>
      </c>
      <c r="P35" s="4">
        <v>140600</v>
      </c>
      <c r="Q35" s="4">
        <v>208000</v>
      </c>
      <c r="R35" s="5">
        <v>0</v>
      </c>
      <c r="S35" s="4">
        <v>348600</v>
      </c>
      <c r="T35" s="4">
        <f t="shared" si="2"/>
        <v>600800</v>
      </c>
      <c r="U35" s="4">
        <f t="shared" si="6"/>
        <v>435500</v>
      </c>
      <c r="V35" s="5">
        <v>2.1000000000000001E-2</v>
      </c>
    </row>
    <row r="36" spans="1:22" x14ac:dyDescent="0.2">
      <c r="A36" s="16" t="s">
        <v>318</v>
      </c>
      <c r="B36" s="4">
        <v>22200</v>
      </c>
      <c r="C36" s="4">
        <v>5200</v>
      </c>
      <c r="D36" s="4">
        <v>17000</v>
      </c>
      <c r="E36" s="4">
        <v>964040000</v>
      </c>
      <c r="F36" s="4">
        <f t="shared" si="4"/>
        <v>-13198021759</v>
      </c>
      <c r="G36" s="4">
        <v>28700</v>
      </c>
      <c r="H36" s="4">
        <v>2000</v>
      </c>
      <c r="I36" s="4">
        <v>26700</v>
      </c>
      <c r="J36" s="4">
        <v>1495500000</v>
      </c>
      <c r="K36">
        <f t="shared" si="5"/>
        <v>9773815000</v>
      </c>
      <c r="L36" s="4">
        <v>236</v>
      </c>
      <c r="M36" s="4">
        <v>269</v>
      </c>
      <c r="N36" s="4">
        <v>24</v>
      </c>
      <c r="O36" s="4">
        <v>41</v>
      </c>
      <c r="P36" s="4">
        <v>154100</v>
      </c>
      <c r="Q36" s="4">
        <v>273600</v>
      </c>
      <c r="R36" s="5">
        <v>7.1999999999999998E-3</v>
      </c>
      <c r="S36" s="4">
        <v>435500</v>
      </c>
      <c r="T36" s="4">
        <f t="shared" si="2"/>
        <v>599390</v>
      </c>
      <c r="U36" s="4">
        <f t="shared" si="6"/>
        <v>212800</v>
      </c>
      <c r="V36" s="5">
        <v>1.9400000000000001E-2</v>
      </c>
    </row>
    <row r="37" spans="1:22" x14ac:dyDescent="0.2">
      <c r="A37" s="16" t="s">
        <v>317</v>
      </c>
      <c r="B37" s="4">
        <v>14200</v>
      </c>
      <c r="C37" s="4">
        <v>19900</v>
      </c>
      <c r="D37" s="4">
        <v>-5700</v>
      </c>
      <c r="E37" s="4">
        <v>-323520000</v>
      </c>
      <c r="F37" s="4">
        <f t="shared" si="4"/>
        <v>-14162061759</v>
      </c>
      <c r="G37" s="4">
        <v>0</v>
      </c>
      <c r="H37" s="4">
        <v>0</v>
      </c>
      <c r="I37" s="4">
        <v>0</v>
      </c>
      <c r="J37" s="4">
        <v>-3911700000</v>
      </c>
      <c r="K37">
        <f t="shared" si="5"/>
        <v>8278315000</v>
      </c>
      <c r="L37" s="4">
        <v>271</v>
      </c>
      <c r="M37" s="4">
        <v>414</v>
      </c>
      <c r="N37" s="4">
        <v>28</v>
      </c>
      <c r="O37" s="4">
        <v>40</v>
      </c>
      <c r="P37" s="4">
        <v>178200</v>
      </c>
      <c r="Q37" s="4">
        <v>269500</v>
      </c>
      <c r="R37" s="5">
        <v>-3.4999999999999996E-3</v>
      </c>
      <c r="S37" s="4">
        <v>511300</v>
      </c>
      <c r="T37" s="4">
        <f t="shared" si="2"/>
        <v>637150</v>
      </c>
      <c r="U37" s="4">
        <f t="shared" si="6"/>
        <v>212800</v>
      </c>
      <c r="V37" s="5">
        <v>2.1299999999999999E-2</v>
      </c>
    </row>
    <row r="38" spans="1:22" x14ac:dyDescent="0.2">
      <c r="A38" s="16" t="s">
        <v>316</v>
      </c>
      <c r="B38" s="4">
        <v>42810</v>
      </c>
      <c r="C38" s="4">
        <v>18500</v>
      </c>
      <c r="D38" s="4">
        <v>24310</v>
      </c>
      <c r="E38" s="4">
        <v>1378890000</v>
      </c>
      <c r="F38" s="4">
        <f t="shared" si="4"/>
        <v>-13838541759</v>
      </c>
      <c r="G38" s="4">
        <v>0</v>
      </c>
      <c r="H38" s="4">
        <v>0</v>
      </c>
      <c r="I38" s="4">
        <v>0</v>
      </c>
      <c r="J38" s="4">
        <v>-530030000</v>
      </c>
      <c r="K38">
        <f t="shared" si="5"/>
        <v>12190015000</v>
      </c>
      <c r="L38" s="4">
        <v>498</v>
      </c>
      <c r="M38" s="4">
        <v>498</v>
      </c>
      <c r="N38" s="4">
        <v>52</v>
      </c>
      <c r="O38" s="4">
        <v>62</v>
      </c>
      <c r="P38" s="4">
        <v>379200</v>
      </c>
      <c r="Q38" s="4">
        <v>419500</v>
      </c>
      <c r="R38" s="5">
        <v>1.6299999999999999E-2</v>
      </c>
      <c r="S38" s="4">
        <v>874300</v>
      </c>
      <c r="T38" s="4">
        <f t="shared" si="2"/>
        <v>600300</v>
      </c>
      <c r="U38" s="4">
        <f t="shared" si="6"/>
        <v>212800</v>
      </c>
      <c r="V38" s="5">
        <v>4.3200000000000002E-2</v>
      </c>
    </row>
    <row r="39" spans="1:22" x14ac:dyDescent="0.2">
      <c r="A39" s="16" t="s">
        <v>315</v>
      </c>
      <c r="B39" s="4">
        <v>31000</v>
      </c>
      <c r="C39" s="4">
        <v>10700</v>
      </c>
      <c r="D39" s="4">
        <v>20300</v>
      </c>
      <c r="E39" s="4">
        <v>1120130000</v>
      </c>
      <c r="F39" s="4">
        <f t="shared" ref="F39:F44" si="7">E39+F40</f>
        <v>-15217431759</v>
      </c>
      <c r="G39" s="4">
        <v>0</v>
      </c>
      <c r="H39" s="4">
        <v>0</v>
      </c>
      <c r="I39" s="4">
        <v>0</v>
      </c>
      <c r="J39" s="4">
        <v>831470000</v>
      </c>
      <c r="K39">
        <f t="shared" ref="K39:K44" si="8">K40+J39</f>
        <v>12720045000</v>
      </c>
      <c r="L39" s="4">
        <v>345</v>
      </c>
      <c r="M39" s="4">
        <v>276</v>
      </c>
      <c r="N39" s="4">
        <v>45</v>
      </c>
      <c r="O39" s="4">
        <v>20</v>
      </c>
      <c r="P39" s="4">
        <v>317500</v>
      </c>
      <c r="Q39" s="4">
        <v>185000</v>
      </c>
      <c r="R39" s="5">
        <v>2.41E-2</v>
      </c>
      <c r="S39" s="4">
        <v>512000</v>
      </c>
      <c r="T39" s="4">
        <f t="shared" ref="T39:T44" si="9">AVERAGE(S40:S49)</f>
        <v>560890</v>
      </c>
      <c r="U39" s="4">
        <f t="shared" ref="U39:U44" si="10">MIN(S40:S44)</f>
        <v>212800</v>
      </c>
      <c r="V39" s="5">
        <v>4.2500000000000003E-2</v>
      </c>
    </row>
    <row r="40" spans="1:22" x14ac:dyDescent="0.2">
      <c r="A40" s="16" t="s">
        <v>314</v>
      </c>
      <c r="B40" s="4">
        <v>39200</v>
      </c>
      <c r="C40" s="4">
        <v>23700</v>
      </c>
      <c r="D40" s="4">
        <v>15500</v>
      </c>
      <c r="E40" s="4">
        <v>845730000</v>
      </c>
      <c r="F40" s="4">
        <f t="shared" si="7"/>
        <v>-16337561759</v>
      </c>
      <c r="G40" s="4">
        <v>15800</v>
      </c>
      <c r="H40" s="4">
        <v>400</v>
      </c>
      <c r="I40" s="4">
        <v>15400</v>
      </c>
      <c r="J40" s="4">
        <v>831470000</v>
      </c>
      <c r="K40">
        <f t="shared" si="8"/>
        <v>11888575000</v>
      </c>
      <c r="L40" s="4">
        <v>482</v>
      </c>
      <c r="M40" s="4">
        <v>518</v>
      </c>
      <c r="N40" s="4">
        <v>54</v>
      </c>
      <c r="O40" s="4">
        <v>48</v>
      </c>
      <c r="P40" s="4">
        <v>382300</v>
      </c>
      <c r="Q40" s="4">
        <v>459800</v>
      </c>
      <c r="R40" s="5">
        <v>7.4999999999999997E-3</v>
      </c>
      <c r="S40" s="4">
        <v>843100</v>
      </c>
      <c r="T40" s="4">
        <f t="shared" si="9"/>
        <v>489060</v>
      </c>
      <c r="U40" s="4">
        <f t="shared" si="10"/>
        <v>212800</v>
      </c>
      <c r="V40" s="5">
        <v>3.9699999999999999E-2</v>
      </c>
    </row>
    <row r="41" spans="1:22" x14ac:dyDescent="0.2">
      <c r="A41" s="16" t="s">
        <v>310</v>
      </c>
      <c r="B41" s="4">
        <v>11200</v>
      </c>
      <c r="C41" s="4">
        <v>2100</v>
      </c>
      <c r="D41" s="4">
        <v>9100</v>
      </c>
      <c r="E41" s="4">
        <v>485620000</v>
      </c>
      <c r="F41" s="4">
        <f t="shared" si="7"/>
        <v>-17183291759</v>
      </c>
      <c r="G41" s="4">
        <v>0</v>
      </c>
      <c r="H41" s="4">
        <v>0</v>
      </c>
      <c r="I41" s="4">
        <v>0</v>
      </c>
      <c r="J41" s="4">
        <v>-504830000</v>
      </c>
      <c r="K41">
        <f t="shared" si="8"/>
        <v>11057105000</v>
      </c>
      <c r="L41" s="4">
        <v>122</v>
      </c>
      <c r="M41" s="4">
        <v>203</v>
      </c>
      <c r="N41" s="4">
        <v>11</v>
      </c>
      <c r="O41" s="4">
        <v>8</v>
      </c>
      <c r="P41" s="4">
        <v>104300</v>
      </c>
      <c r="Q41" s="4">
        <v>108500</v>
      </c>
      <c r="R41" s="5">
        <v>7.6E-3</v>
      </c>
      <c r="S41" s="4">
        <v>212800</v>
      </c>
      <c r="T41" s="4">
        <f t="shared" si="9"/>
        <v>484710</v>
      </c>
      <c r="U41" s="4">
        <f t="shared" si="10"/>
        <v>360400</v>
      </c>
      <c r="V41" s="5">
        <v>1.3100000000000001E-2</v>
      </c>
    </row>
    <row r="42" spans="1:22" x14ac:dyDescent="0.2">
      <c r="A42" s="16" t="s">
        <v>309</v>
      </c>
      <c r="B42" s="4">
        <v>20000</v>
      </c>
      <c r="C42" s="4">
        <v>37600</v>
      </c>
      <c r="D42" s="4">
        <v>-17600</v>
      </c>
      <c r="E42" s="4">
        <v>-938500000</v>
      </c>
      <c r="F42" s="4">
        <f t="shared" si="7"/>
        <v>-17668911759</v>
      </c>
      <c r="G42" s="4">
        <v>0</v>
      </c>
      <c r="H42" s="4">
        <v>0</v>
      </c>
      <c r="I42" s="4">
        <v>0</v>
      </c>
      <c r="J42" s="4">
        <v>277340000</v>
      </c>
      <c r="K42">
        <f t="shared" si="8"/>
        <v>11561935000</v>
      </c>
      <c r="L42" s="4">
        <v>323</v>
      </c>
      <c r="M42" s="4">
        <v>307</v>
      </c>
      <c r="N42" s="4">
        <v>14</v>
      </c>
      <c r="O42" s="4">
        <v>23</v>
      </c>
      <c r="P42" s="4">
        <v>150700</v>
      </c>
      <c r="Q42" s="4">
        <v>209700</v>
      </c>
      <c r="R42" s="5">
        <v>0</v>
      </c>
      <c r="S42" s="4">
        <v>360400</v>
      </c>
      <c r="T42" s="4">
        <f t="shared" si="9"/>
        <v>464180</v>
      </c>
      <c r="U42" s="4">
        <f t="shared" si="10"/>
        <v>412400</v>
      </c>
      <c r="V42" s="5">
        <v>2.58E-2</v>
      </c>
    </row>
    <row r="43" spans="1:22" x14ac:dyDescent="0.2">
      <c r="A43" s="16" t="s">
        <v>306</v>
      </c>
      <c r="B43" s="4">
        <v>6800</v>
      </c>
      <c r="C43" s="4">
        <v>67300</v>
      </c>
      <c r="D43" s="4">
        <v>-60500</v>
      </c>
      <c r="E43" s="4">
        <v>-3261580000</v>
      </c>
      <c r="F43" s="4">
        <f t="shared" si="7"/>
        <v>-16730411759</v>
      </c>
      <c r="G43" s="4">
        <v>27500</v>
      </c>
      <c r="H43" s="4">
        <v>0</v>
      </c>
      <c r="I43" s="4">
        <v>27500</v>
      </c>
      <c r="J43" s="4">
        <v>1458980000</v>
      </c>
      <c r="K43">
        <f t="shared" si="8"/>
        <v>11284595000</v>
      </c>
      <c r="L43" s="4">
        <v>243</v>
      </c>
      <c r="M43" s="4">
        <v>477</v>
      </c>
      <c r="N43" s="4">
        <v>26</v>
      </c>
      <c r="O43" s="4">
        <v>54</v>
      </c>
      <c r="P43" s="4">
        <v>183100</v>
      </c>
      <c r="Q43" s="4">
        <v>383900</v>
      </c>
      <c r="R43" s="5">
        <v>-7.4999999999999997E-3</v>
      </c>
      <c r="S43" s="4">
        <v>581200</v>
      </c>
      <c r="T43" s="4">
        <f t="shared" si="9"/>
        <v>420750</v>
      </c>
      <c r="U43" s="4">
        <f t="shared" si="10"/>
        <v>412400</v>
      </c>
      <c r="V43" s="5">
        <v>2.76E-2</v>
      </c>
    </row>
    <row r="44" spans="1:22" x14ac:dyDescent="0.2">
      <c r="A44" s="16" t="s">
        <v>305</v>
      </c>
      <c r="B44" s="4">
        <v>39900</v>
      </c>
      <c r="C44" s="4">
        <v>106400</v>
      </c>
      <c r="D44" s="4">
        <v>-66500</v>
      </c>
      <c r="E44" s="4">
        <v>-3568690000</v>
      </c>
      <c r="F44" s="4">
        <f t="shared" si="7"/>
        <v>-13468831759</v>
      </c>
      <c r="G44" s="4">
        <v>0</v>
      </c>
      <c r="H44" s="4">
        <v>0</v>
      </c>
      <c r="I44" s="4">
        <v>0</v>
      </c>
      <c r="J44" s="4">
        <v>-529750000</v>
      </c>
      <c r="K44">
        <f t="shared" si="8"/>
        <v>9825615000</v>
      </c>
      <c r="L44" s="4">
        <v>152</v>
      </c>
      <c r="M44" s="4">
        <v>358</v>
      </c>
      <c r="N44" s="4">
        <v>13</v>
      </c>
      <c r="O44" s="4">
        <v>43</v>
      </c>
      <c r="P44" s="4">
        <v>117600</v>
      </c>
      <c r="Q44" s="4">
        <v>294800</v>
      </c>
      <c r="R44" s="5">
        <v>-7.4000000000000003E-3</v>
      </c>
      <c r="S44" s="4">
        <v>412400</v>
      </c>
      <c r="T44" s="4">
        <f t="shared" si="9"/>
        <v>404870</v>
      </c>
      <c r="U44" s="4">
        <f t="shared" si="10"/>
        <v>117900</v>
      </c>
      <c r="V44" s="5">
        <v>1.4800000000000001E-2</v>
      </c>
    </row>
    <row r="45" spans="1:22" x14ac:dyDescent="0.2">
      <c r="A45" s="16" t="s">
        <v>304</v>
      </c>
      <c r="B45" s="4">
        <v>0</v>
      </c>
      <c r="C45" s="4">
        <v>0</v>
      </c>
      <c r="D45" s="4">
        <v>0</v>
      </c>
      <c r="E45" s="4">
        <v>0</v>
      </c>
      <c r="F45" s="4">
        <f t="shared" ref="F45:F55" si="11">E45+F46</f>
        <v>-9900141759</v>
      </c>
      <c r="G45" s="4">
        <v>0</v>
      </c>
      <c r="H45" s="4">
        <v>0</v>
      </c>
      <c r="I45" s="4">
        <v>0</v>
      </c>
      <c r="J45" s="4">
        <v>2539680000</v>
      </c>
      <c r="K45">
        <f t="shared" ref="K45:K55" si="12">K46+J45</f>
        <v>10355365000</v>
      </c>
      <c r="L45" s="4">
        <v>1077</v>
      </c>
      <c r="M45" s="4">
        <v>526</v>
      </c>
      <c r="N45" s="4">
        <v>113</v>
      </c>
      <c r="O45" s="4">
        <v>44</v>
      </c>
      <c r="P45" s="4">
        <v>829000</v>
      </c>
      <c r="Q45" s="4">
        <v>355100</v>
      </c>
      <c r="R45" s="5">
        <v>5.4699999999999999E-2</v>
      </c>
      <c r="S45" s="4">
        <v>1265000</v>
      </c>
      <c r="T45" s="4">
        <f t="shared" ref="T45:T61" si="13">AVERAGE(S46:S55)</f>
        <v>287220</v>
      </c>
      <c r="U45" s="4">
        <f t="shared" ref="U45:U55" si="14">MIN(S46:S50)</f>
        <v>117900</v>
      </c>
      <c r="V45" s="5">
        <v>6.4899999999999999E-2</v>
      </c>
    </row>
    <row r="46" spans="1:22" x14ac:dyDescent="0.2">
      <c r="A46" s="16" t="s">
        <v>303</v>
      </c>
      <c r="B46" s="4">
        <v>85500</v>
      </c>
      <c r="C46" s="4">
        <v>4200</v>
      </c>
      <c r="D46" s="4">
        <v>81300</v>
      </c>
      <c r="E46" s="4">
        <v>4160698241</v>
      </c>
      <c r="F46" s="4">
        <f t="shared" si="11"/>
        <v>-9900141759</v>
      </c>
      <c r="G46" s="4">
        <v>50100</v>
      </c>
      <c r="H46" s="4">
        <v>300</v>
      </c>
      <c r="I46" s="4">
        <v>49800</v>
      </c>
      <c r="J46" s="4">
        <v>2539680000</v>
      </c>
      <c r="K46">
        <f t="shared" si="12"/>
        <v>7815685000</v>
      </c>
      <c r="L46" s="4">
        <v>292</v>
      </c>
      <c r="M46" s="4">
        <v>384</v>
      </c>
      <c r="N46" s="4">
        <v>19</v>
      </c>
      <c r="O46" s="4">
        <v>28</v>
      </c>
      <c r="P46" s="4">
        <v>194400</v>
      </c>
      <c r="Q46" s="4">
        <v>226700</v>
      </c>
      <c r="R46" s="5">
        <v>-5.7999999999999996E-3</v>
      </c>
      <c r="S46" s="4">
        <v>421400</v>
      </c>
      <c r="T46" s="4">
        <f t="shared" si="13"/>
        <v>269118.8</v>
      </c>
      <c r="U46" s="4">
        <f t="shared" si="14"/>
        <v>117900</v>
      </c>
      <c r="V46" s="5">
        <v>2.8900000000000002E-2</v>
      </c>
    </row>
    <row r="47" spans="1:22" x14ac:dyDescent="0.2">
      <c r="A47" s="16" t="s">
        <v>299</v>
      </c>
      <c r="B47" s="4">
        <v>269700</v>
      </c>
      <c r="C47" s="4">
        <v>8600</v>
      </c>
      <c r="D47" s="4">
        <v>261100</v>
      </c>
      <c r="E47" s="4">
        <v>13285300000</v>
      </c>
      <c r="F47" s="4">
        <f t="shared" si="11"/>
        <v>-14060840000</v>
      </c>
      <c r="G47" s="4">
        <v>20000</v>
      </c>
      <c r="H47" s="4">
        <v>900</v>
      </c>
      <c r="I47" s="4">
        <v>19100</v>
      </c>
      <c r="J47" s="4">
        <v>972860000</v>
      </c>
      <c r="K47">
        <f t="shared" si="12"/>
        <v>5276005000</v>
      </c>
      <c r="L47" s="4">
        <v>708</v>
      </c>
      <c r="M47" s="4">
        <v>487</v>
      </c>
      <c r="N47" s="4">
        <v>84</v>
      </c>
      <c r="O47" s="4">
        <v>28</v>
      </c>
      <c r="P47" s="4">
        <v>580200</v>
      </c>
      <c r="Q47" s="4">
        <v>304000</v>
      </c>
      <c r="R47" s="5">
        <v>3.2099999999999997E-2</v>
      </c>
      <c r="S47" s="4">
        <v>888900</v>
      </c>
      <c r="T47" s="4">
        <f t="shared" si="13"/>
        <v>190122.6</v>
      </c>
      <c r="U47" s="4">
        <f t="shared" si="14"/>
        <v>117900</v>
      </c>
      <c r="V47" s="5">
        <v>3.6900000000000002E-2</v>
      </c>
    </row>
    <row r="48" spans="1:22" x14ac:dyDescent="0.2">
      <c r="A48" s="16" t="s">
        <v>298</v>
      </c>
      <c r="B48" s="4">
        <v>21300</v>
      </c>
      <c r="C48" s="4">
        <v>9400</v>
      </c>
      <c r="D48" s="4">
        <v>11900</v>
      </c>
      <c r="E48" s="4">
        <v>587300000</v>
      </c>
      <c r="F48" s="4">
        <f t="shared" si="11"/>
        <v>-27346140000</v>
      </c>
      <c r="G48" s="4">
        <v>0</v>
      </c>
      <c r="H48" s="4">
        <v>0</v>
      </c>
      <c r="I48" s="4">
        <v>0</v>
      </c>
      <c r="J48" s="4">
        <v>-198410000</v>
      </c>
      <c r="K48">
        <f t="shared" si="12"/>
        <v>4303145000</v>
      </c>
      <c r="L48" s="4">
        <v>395</v>
      </c>
      <c r="M48" s="4">
        <v>362</v>
      </c>
      <c r="N48" s="4">
        <v>29</v>
      </c>
      <c r="O48" s="4">
        <v>8</v>
      </c>
      <c r="P48" s="4">
        <v>304900</v>
      </c>
      <c r="Q48" s="4">
        <v>198300</v>
      </c>
      <c r="R48" s="5">
        <v>2.4700000000000003E-2</v>
      </c>
      <c r="S48" s="4">
        <v>505800</v>
      </c>
      <c r="T48" s="4">
        <f t="shared" si="13"/>
        <v>161047.6</v>
      </c>
      <c r="U48" s="4">
        <f t="shared" si="14"/>
        <v>117900</v>
      </c>
      <c r="V48" s="5">
        <v>2.7099999999999999E-2</v>
      </c>
    </row>
    <row r="49" spans="1:22" x14ac:dyDescent="0.2">
      <c r="A49" s="16" t="s">
        <v>286</v>
      </c>
      <c r="B49" s="4">
        <v>1100</v>
      </c>
      <c r="C49" s="4">
        <v>1700</v>
      </c>
      <c r="D49" s="4">
        <v>-600</v>
      </c>
      <c r="E49" s="4">
        <v>-29160000</v>
      </c>
      <c r="F49" s="4">
        <f t="shared" si="11"/>
        <v>-27933440000</v>
      </c>
      <c r="G49" s="4">
        <v>0</v>
      </c>
      <c r="H49" s="4">
        <v>0</v>
      </c>
      <c r="I49" s="4">
        <v>0</v>
      </c>
      <c r="J49" s="4">
        <v>38675000</v>
      </c>
      <c r="K49">
        <f t="shared" si="12"/>
        <v>4501555000</v>
      </c>
      <c r="L49" s="4">
        <v>127</v>
      </c>
      <c r="M49" s="4">
        <v>80</v>
      </c>
      <c r="N49" s="4">
        <v>3</v>
      </c>
      <c r="O49" s="4">
        <v>5</v>
      </c>
      <c r="P49" s="4">
        <v>65700</v>
      </c>
      <c r="Q49" s="4">
        <v>47500</v>
      </c>
      <c r="R49" s="5">
        <v>1.15E-2</v>
      </c>
      <c r="S49" s="4">
        <v>117900</v>
      </c>
      <c r="T49" s="4">
        <f t="shared" si="13"/>
        <v>195821.3</v>
      </c>
      <c r="U49" s="4">
        <f t="shared" si="14"/>
        <v>124800</v>
      </c>
      <c r="V49" s="5">
        <v>1.1299999999999999E-2</v>
      </c>
    </row>
    <row r="50" spans="1:22" x14ac:dyDescent="0.2">
      <c r="A50" s="16" t="s">
        <v>285</v>
      </c>
      <c r="B50" s="4">
        <v>2600</v>
      </c>
      <c r="C50" s="4">
        <v>0</v>
      </c>
      <c r="D50" s="4">
        <v>2600</v>
      </c>
      <c r="E50" s="4">
        <v>125200000</v>
      </c>
      <c r="F50" s="4">
        <f t="shared" si="11"/>
        <v>-27904280000</v>
      </c>
      <c r="K50">
        <f t="shared" si="12"/>
        <v>4462880000</v>
      </c>
      <c r="L50" s="4">
        <v>77</v>
      </c>
      <c r="M50" s="4">
        <v>205</v>
      </c>
      <c r="N50" s="4">
        <v>1</v>
      </c>
      <c r="O50" s="4">
        <v>6</v>
      </c>
      <c r="P50" s="4">
        <v>29800</v>
      </c>
      <c r="Q50" s="4">
        <v>91900</v>
      </c>
      <c r="R50" s="5">
        <v>-1E-3</v>
      </c>
      <c r="S50" s="4">
        <v>124800</v>
      </c>
      <c r="T50" s="4">
        <f t="shared" si="13"/>
        <v>202660.5</v>
      </c>
      <c r="U50" s="4">
        <f t="shared" si="14"/>
        <v>88500</v>
      </c>
      <c r="V50" s="5">
        <v>6.3E-3</v>
      </c>
    </row>
    <row r="51" spans="1:22" x14ac:dyDescent="0.2">
      <c r="A51" s="16" t="s">
        <v>284</v>
      </c>
      <c r="B51" s="4">
        <v>200</v>
      </c>
      <c r="C51" s="4">
        <v>18100</v>
      </c>
      <c r="D51" s="4">
        <v>-17900</v>
      </c>
      <c r="E51" s="4">
        <v>-866700000</v>
      </c>
      <c r="F51" s="4">
        <f t="shared" si="11"/>
        <v>-28029480000</v>
      </c>
      <c r="G51" s="4">
        <v>0</v>
      </c>
      <c r="H51" s="4">
        <v>0</v>
      </c>
      <c r="I51" s="4">
        <v>0</v>
      </c>
      <c r="J51" s="4">
        <v>-19300000</v>
      </c>
      <c r="K51">
        <f t="shared" si="12"/>
        <v>4462880000</v>
      </c>
      <c r="L51" s="4">
        <v>66</v>
      </c>
      <c r="M51" s="4">
        <v>188</v>
      </c>
      <c r="N51" s="4">
        <v>5</v>
      </c>
      <c r="O51" s="4">
        <v>16</v>
      </c>
      <c r="P51" s="4">
        <v>49400</v>
      </c>
      <c r="Q51" s="4">
        <v>117200</v>
      </c>
      <c r="R51" s="5">
        <v>-6.1999999999999998E-3</v>
      </c>
      <c r="S51" s="4">
        <v>169300</v>
      </c>
      <c r="T51" s="4">
        <f t="shared" si="13"/>
        <v>222843.8</v>
      </c>
      <c r="U51" s="4">
        <f t="shared" si="14"/>
        <v>88500</v>
      </c>
      <c r="V51" s="5">
        <v>1.23E-2</v>
      </c>
    </row>
    <row r="52" spans="1:22" x14ac:dyDescent="0.2">
      <c r="A52" s="16" t="s">
        <v>283</v>
      </c>
      <c r="B52" s="4">
        <v>9500</v>
      </c>
      <c r="C52" s="4">
        <v>7900</v>
      </c>
      <c r="D52" s="4">
        <v>1600</v>
      </c>
      <c r="E52" s="4">
        <v>78160000</v>
      </c>
      <c r="F52" s="4">
        <f t="shared" si="11"/>
        <v>-27162780000</v>
      </c>
      <c r="G52" s="4">
        <v>0</v>
      </c>
      <c r="H52" s="4">
        <v>0</v>
      </c>
      <c r="I52" s="4">
        <v>0</v>
      </c>
      <c r="J52" s="4">
        <v>-14580000</v>
      </c>
      <c r="K52">
        <f t="shared" si="12"/>
        <v>4482180000</v>
      </c>
      <c r="L52" s="4">
        <v>117</v>
      </c>
      <c r="M52" s="4">
        <v>149</v>
      </c>
      <c r="N52" s="4">
        <v>4</v>
      </c>
      <c r="O52" s="4">
        <v>8</v>
      </c>
      <c r="P52" s="4">
        <v>60500</v>
      </c>
      <c r="Q52" s="4">
        <v>90000</v>
      </c>
      <c r="R52" s="5">
        <v>-7.1999999999999998E-3</v>
      </c>
      <c r="S52" s="4">
        <v>155100</v>
      </c>
      <c r="T52" s="4">
        <f t="shared" si="13"/>
        <v>230253.8</v>
      </c>
      <c r="U52" s="4">
        <f t="shared" si="14"/>
        <v>88500</v>
      </c>
      <c r="V52" s="5">
        <v>1.1299999999999999E-2</v>
      </c>
    </row>
    <row r="53" spans="1:22" x14ac:dyDescent="0.2">
      <c r="A53" s="16" t="s">
        <v>282</v>
      </c>
      <c r="B53" s="4">
        <v>25300</v>
      </c>
      <c r="C53" s="4">
        <v>1400</v>
      </c>
      <c r="D53" s="4">
        <v>23900</v>
      </c>
      <c r="E53" s="4">
        <v>1159930000</v>
      </c>
      <c r="F53" s="4">
        <f t="shared" si="11"/>
        <v>-27240940000</v>
      </c>
      <c r="G53" s="4">
        <v>0</v>
      </c>
      <c r="H53" s="4">
        <v>0</v>
      </c>
      <c r="I53" s="4">
        <v>0</v>
      </c>
      <c r="J53" s="4">
        <v>77630000</v>
      </c>
      <c r="K53">
        <f t="shared" si="12"/>
        <v>4496760000</v>
      </c>
      <c r="L53" s="4">
        <v>150</v>
      </c>
      <c r="M53" s="4">
        <v>252</v>
      </c>
      <c r="N53" s="4">
        <v>2</v>
      </c>
      <c r="O53" s="4">
        <v>2</v>
      </c>
      <c r="P53" s="4">
        <v>54200</v>
      </c>
      <c r="Q53" s="4">
        <v>91100</v>
      </c>
      <c r="R53" s="5">
        <v>-2E-3</v>
      </c>
      <c r="S53" s="4">
        <v>146900</v>
      </c>
      <c r="T53" s="4">
        <f t="shared" si="13"/>
        <v>242551.5</v>
      </c>
      <c r="U53" s="4">
        <f t="shared" si="14"/>
        <v>88500</v>
      </c>
      <c r="V53" s="5">
        <v>1.84E-2</v>
      </c>
    </row>
    <row r="54" spans="1:22" x14ac:dyDescent="0.2">
      <c r="A54" s="16" t="s">
        <v>281</v>
      </c>
      <c r="B54" s="4">
        <v>58400</v>
      </c>
      <c r="C54" s="4">
        <v>11000</v>
      </c>
      <c r="D54" s="4">
        <v>47400</v>
      </c>
      <c r="E54" s="4">
        <v>2326430000</v>
      </c>
      <c r="F54" s="4">
        <f t="shared" si="11"/>
        <v>-28400870000</v>
      </c>
      <c r="K54">
        <f t="shared" si="12"/>
        <v>4419130000</v>
      </c>
      <c r="L54" s="4">
        <v>213</v>
      </c>
      <c r="M54" s="4">
        <v>271</v>
      </c>
      <c r="N54" s="4">
        <v>6</v>
      </c>
      <c r="O54" s="4">
        <v>7</v>
      </c>
      <c r="P54" s="4">
        <v>117500</v>
      </c>
      <c r="Q54" s="4">
        <v>136100</v>
      </c>
      <c r="R54" s="5">
        <v>9.300000000000001E-3</v>
      </c>
      <c r="S54" s="4">
        <v>253600</v>
      </c>
      <c r="T54" s="4">
        <f t="shared" si="13"/>
        <v>243661.9</v>
      </c>
      <c r="U54" s="4">
        <f t="shared" si="14"/>
        <v>88500</v>
      </c>
      <c r="V54" s="5">
        <v>2.0299999999999999E-2</v>
      </c>
    </row>
    <row r="55" spans="1:22" x14ac:dyDescent="0.2">
      <c r="A55" s="16" t="s">
        <v>280</v>
      </c>
      <c r="B55" s="4">
        <v>23300</v>
      </c>
      <c r="C55" s="4">
        <v>5200</v>
      </c>
      <c r="D55" s="4">
        <v>18100</v>
      </c>
      <c r="E55" s="4">
        <v>880530000</v>
      </c>
      <c r="F55" s="4">
        <f t="shared" si="11"/>
        <v>-30727300000</v>
      </c>
      <c r="G55" s="4">
        <v>0</v>
      </c>
      <c r="H55" s="4">
        <v>0</v>
      </c>
      <c r="I55" s="4">
        <v>0</v>
      </c>
      <c r="J55" s="4">
        <v>-4865000</v>
      </c>
      <c r="K55">
        <f t="shared" si="12"/>
        <v>4419130000</v>
      </c>
      <c r="L55" s="4">
        <v>98</v>
      </c>
      <c r="M55" s="4">
        <v>111</v>
      </c>
      <c r="N55" s="4">
        <v>1</v>
      </c>
      <c r="O55" s="4">
        <v>3</v>
      </c>
      <c r="P55" s="4">
        <v>39400</v>
      </c>
      <c r="Q55" s="4">
        <v>41000</v>
      </c>
      <c r="R55" s="5">
        <v>0</v>
      </c>
      <c r="S55" s="4">
        <v>88500</v>
      </c>
      <c r="T55" s="4">
        <f t="shared" si="13"/>
        <v>273130.09999999998</v>
      </c>
      <c r="U55" s="4">
        <f t="shared" si="14"/>
        <v>98938</v>
      </c>
      <c r="V55" s="5">
        <v>4.1999999999999997E-3</v>
      </c>
    </row>
    <row r="56" spans="1:22" x14ac:dyDescent="0.2">
      <c r="A56" s="16" t="s">
        <v>279</v>
      </c>
      <c r="B56" s="4">
        <v>8100</v>
      </c>
      <c r="C56" s="4">
        <v>5200</v>
      </c>
      <c r="D56" s="4">
        <v>2900</v>
      </c>
      <c r="E56" s="4">
        <v>141010000</v>
      </c>
      <c r="F56" s="4">
        <f t="shared" ref="F56:F130" si="15">E56+F57</f>
        <v>-31607830000</v>
      </c>
      <c r="G56" s="4">
        <v>0</v>
      </c>
      <c r="H56" s="4">
        <v>0</v>
      </c>
      <c r="I56" s="4">
        <v>0</v>
      </c>
      <c r="J56" s="4">
        <v>-53565000</v>
      </c>
      <c r="K56">
        <f t="shared" ref="K56:K76" si="16">K57+J56</f>
        <v>4423995000</v>
      </c>
      <c r="L56" s="4">
        <v>104</v>
      </c>
      <c r="M56" s="4">
        <v>194</v>
      </c>
      <c r="N56" s="4">
        <v>8</v>
      </c>
      <c r="O56" s="4">
        <v>13</v>
      </c>
      <c r="P56" s="4">
        <v>80000</v>
      </c>
      <c r="Q56" s="4">
        <v>158600</v>
      </c>
      <c r="R56" s="5">
        <v>2.0999999999999999E-3</v>
      </c>
      <c r="S56" s="4">
        <v>240388</v>
      </c>
      <c r="T56" s="4">
        <f t="shared" si="13"/>
        <v>282532.09999999998</v>
      </c>
      <c r="U56" s="4">
        <f t="shared" ref="U56:U123" si="17">MIN(S57:S61)</f>
        <v>98938</v>
      </c>
      <c r="V56" s="5">
        <v>1.03E-2</v>
      </c>
    </row>
    <row r="57" spans="1:22" x14ac:dyDescent="0.2">
      <c r="A57" s="16" t="s">
        <v>278</v>
      </c>
      <c r="B57" s="4">
        <v>9600</v>
      </c>
      <c r="C57" s="4">
        <v>0</v>
      </c>
      <c r="D57" s="4">
        <v>9600</v>
      </c>
      <c r="E57" s="4">
        <v>462760000</v>
      </c>
      <c r="F57" s="4">
        <f t="shared" si="15"/>
        <v>-31748840000</v>
      </c>
      <c r="K57">
        <f t="shared" si="16"/>
        <v>4477560000</v>
      </c>
      <c r="L57" s="4">
        <v>97</v>
      </c>
      <c r="M57" s="4">
        <v>123</v>
      </c>
      <c r="N57" s="4">
        <v>1</v>
      </c>
      <c r="O57" s="4">
        <v>0</v>
      </c>
      <c r="P57" s="4">
        <v>43500</v>
      </c>
      <c r="Q57" s="4">
        <v>52400</v>
      </c>
      <c r="R57" s="5">
        <v>8.3999999999999995E-3</v>
      </c>
      <c r="S57" s="4">
        <v>98938</v>
      </c>
      <c r="T57" s="4">
        <f t="shared" si="13"/>
        <v>292108.09999999998</v>
      </c>
      <c r="U57" s="4">
        <f t="shared" si="17"/>
        <v>193192</v>
      </c>
      <c r="V57" s="5">
        <v>1.7600000000000001E-2</v>
      </c>
    </row>
    <row r="58" spans="1:22" x14ac:dyDescent="0.2">
      <c r="A58" s="16" t="s">
        <v>275</v>
      </c>
      <c r="B58" s="4">
        <v>1700</v>
      </c>
      <c r="C58" s="4">
        <v>3400</v>
      </c>
      <c r="D58" s="4">
        <v>-1700</v>
      </c>
      <c r="E58" s="4">
        <v>-81870000</v>
      </c>
      <c r="F58" s="4">
        <f t="shared" si="15"/>
        <v>-32211600000</v>
      </c>
      <c r="K58">
        <f t="shared" si="16"/>
        <v>4477560000</v>
      </c>
      <c r="L58" s="4">
        <v>88</v>
      </c>
      <c r="M58" s="4">
        <v>209</v>
      </c>
      <c r="N58" s="4">
        <v>8</v>
      </c>
      <c r="O58" s="4">
        <v>15</v>
      </c>
      <c r="P58" s="4">
        <v>54400</v>
      </c>
      <c r="Q58" s="4">
        <v>159100</v>
      </c>
      <c r="R58" s="5">
        <v>-2E-3</v>
      </c>
      <c r="S58" s="4">
        <v>215050</v>
      </c>
      <c r="T58" s="4">
        <f t="shared" si="13"/>
        <v>313109.40000000002</v>
      </c>
      <c r="U58" s="4">
        <f t="shared" si="17"/>
        <v>193192</v>
      </c>
      <c r="V58" s="5">
        <v>1.55E-2</v>
      </c>
    </row>
    <row r="59" spans="1:22" x14ac:dyDescent="0.2">
      <c r="A59" s="16" t="s">
        <v>274</v>
      </c>
      <c r="B59" s="4">
        <v>14900</v>
      </c>
      <c r="C59" s="4">
        <v>12500</v>
      </c>
      <c r="D59" s="4">
        <v>2400</v>
      </c>
      <c r="E59" s="4">
        <v>115460000</v>
      </c>
      <c r="F59" s="4">
        <f t="shared" si="15"/>
        <v>-32129730000</v>
      </c>
      <c r="G59" s="4">
        <v>0</v>
      </c>
      <c r="H59" s="4">
        <v>0</v>
      </c>
      <c r="I59" s="4">
        <v>0</v>
      </c>
      <c r="J59" s="4">
        <v>-4850000</v>
      </c>
      <c r="K59">
        <f t="shared" si="16"/>
        <v>4477560000</v>
      </c>
      <c r="L59" s="4">
        <v>306</v>
      </c>
      <c r="M59" s="4">
        <v>576</v>
      </c>
      <c r="N59" s="4">
        <v>5</v>
      </c>
      <c r="O59" s="4">
        <v>25</v>
      </c>
      <c r="P59" s="4">
        <v>131800</v>
      </c>
      <c r="Q59" s="4">
        <v>332600</v>
      </c>
      <c r="R59" s="5">
        <v>-2.92E-2</v>
      </c>
      <c r="S59" s="4">
        <v>465637</v>
      </c>
      <c r="T59" s="4">
        <f t="shared" si="13"/>
        <v>295765.59999999998</v>
      </c>
      <c r="U59" s="4">
        <f t="shared" si="17"/>
        <v>193192</v>
      </c>
      <c r="V59" s="5">
        <v>2.7400000000000001E-2</v>
      </c>
    </row>
    <row r="60" spans="1:22" x14ac:dyDescent="0.2">
      <c r="A60" s="16" t="s">
        <v>273</v>
      </c>
      <c r="B60" s="4">
        <v>37300</v>
      </c>
      <c r="C60" s="4">
        <v>7200</v>
      </c>
      <c r="D60" s="4">
        <v>30100</v>
      </c>
      <c r="E60" s="4">
        <v>1479530000</v>
      </c>
      <c r="F60" s="4">
        <f t="shared" si="15"/>
        <v>-32245190000</v>
      </c>
      <c r="K60">
        <f t="shared" si="16"/>
        <v>4482410000</v>
      </c>
      <c r="L60" s="4">
        <v>124</v>
      </c>
      <c r="M60" s="4">
        <v>219</v>
      </c>
      <c r="N60" s="4">
        <v>5</v>
      </c>
      <c r="O60" s="4">
        <v>4</v>
      </c>
      <c r="P60" s="4">
        <v>65500</v>
      </c>
      <c r="Q60" s="4">
        <v>99900</v>
      </c>
      <c r="R60" s="5">
        <v>5.1000000000000004E-3</v>
      </c>
      <c r="S60" s="4">
        <v>193192</v>
      </c>
      <c r="T60" s="4">
        <f t="shared" si="13"/>
        <v>316900.59999999998</v>
      </c>
      <c r="U60" s="4">
        <f t="shared" si="17"/>
        <v>229200</v>
      </c>
      <c r="V60" s="5">
        <v>1.6200000000000003E-2</v>
      </c>
    </row>
    <row r="61" spans="1:22" x14ac:dyDescent="0.2">
      <c r="A61" s="16" t="s">
        <v>268</v>
      </c>
      <c r="B61" s="4">
        <v>6200</v>
      </c>
      <c r="C61" s="4">
        <v>0</v>
      </c>
      <c r="D61" s="4">
        <v>6200</v>
      </c>
      <c r="E61" s="4">
        <v>304470000</v>
      </c>
      <c r="F61" s="4">
        <f t="shared" si="15"/>
        <v>-33724720000</v>
      </c>
      <c r="K61">
        <f t="shared" si="16"/>
        <v>4482410000</v>
      </c>
      <c r="L61" s="4">
        <v>165</v>
      </c>
      <c r="M61" s="4">
        <v>307</v>
      </c>
      <c r="N61" s="4">
        <v>14</v>
      </c>
      <c r="O61" s="4">
        <v>26</v>
      </c>
      <c r="P61" s="4">
        <v>136800</v>
      </c>
      <c r="Q61" s="4">
        <v>226700</v>
      </c>
      <c r="R61" s="5">
        <v>-5.0000000000000001E-3</v>
      </c>
      <c r="S61" s="4">
        <v>371133</v>
      </c>
      <c r="T61" s="4">
        <f t="shared" si="13"/>
        <v>345850</v>
      </c>
      <c r="U61" s="4">
        <f t="shared" si="17"/>
        <v>229200</v>
      </c>
      <c r="V61" s="5">
        <v>1.6200000000000003E-2</v>
      </c>
    </row>
    <row r="62" spans="1:22" x14ac:dyDescent="0.2">
      <c r="A62" s="16" t="s">
        <v>266</v>
      </c>
      <c r="B62" s="4">
        <v>32000</v>
      </c>
      <c r="C62" s="4">
        <v>100</v>
      </c>
      <c r="D62" s="4">
        <v>31900</v>
      </c>
      <c r="E62" s="4">
        <v>1574990000</v>
      </c>
      <c r="F62" s="4">
        <f t="shared" si="15"/>
        <v>-34029190000</v>
      </c>
      <c r="K62">
        <f t="shared" si="16"/>
        <v>4482410000</v>
      </c>
      <c r="L62" s="4">
        <v>201</v>
      </c>
      <c r="M62" s="4">
        <v>224</v>
      </c>
      <c r="N62" s="4">
        <v>10</v>
      </c>
      <c r="O62" s="4">
        <v>2</v>
      </c>
      <c r="P62" s="4">
        <v>123900</v>
      </c>
      <c r="Q62" s="4">
        <v>97800</v>
      </c>
      <c r="R62" s="5">
        <v>1.1000000000000001E-3</v>
      </c>
      <c r="S62" s="4">
        <v>229200</v>
      </c>
      <c r="T62" s="4">
        <f t="shared" ref="T62:T115" si="18">AVERAGE(S63:S72)</f>
        <v>347670</v>
      </c>
      <c r="U62" s="4">
        <f t="shared" si="17"/>
        <v>194698</v>
      </c>
      <c r="V62" s="5">
        <v>2.2200000000000001E-2</v>
      </c>
    </row>
    <row r="63" spans="1:22" x14ac:dyDescent="0.2">
      <c r="A63" s="16" t="s">
        <v>265</v>
      </c>
      <c r="B63" s="4">
        <v>700</v>
      </c>
      <c r="C63" s="4">
        <v>2600</v>
      </c>
      <c r="D63" s="4">
        <v>-1900</v>
      </c>
      <c r="E63" s="4">
        <v>-93900000</v>
      </c>
      <c r="F63" s="4">
        <f t="shared" si="15"/>
        <v>-35604180000</v>
      </c>
      <c r="K63">
        <f t="shared" si="16"/>
        <v>4482410000</v>
      </c>
      <c r="L63" s="4">
        <v>127</v>
      </c>
      <c r="M63" s="4">
        <v>328</v>
      </c>
      <c r="N63" s="4">
        <v>7</v>
      </c>
      <c r="O63" s="4">
        <v>14</v>
      </c>
      <c r="P63" s="4">
        <v>71400</v>
      </c>
      <c r="Q63" s="4">
        <v>183000</v>
      </c>
      <c r="R63" s="5">
        <v>-5.0000000000000001E-3</v>
      </c>
      <c r="S63" s="4">
        <v>269877</v>
      </c>
      <c r="T63" s="4">
        <f t="shared" si="18"/>
        <v>337659.9</v>
      </c>
      <c r="U63" s="4">
        <f t="shared" si="17"/>
        <v>194698</v>
      </c>
      <c r="V63" s="5">
        <v>1.5100000000000001E-2</v>
      </c>
    </row>
    <row r="64" spans="1:22" x14ac:dyDescent="0.2">
      <c r="A64" s="16" t="s">
        <v>247</v>
      </c>
      <c r="B64" s="4">
        <v>1800</v>
      </c>
      <c r="C64" s="4">
        <v>1400</v>
      </c>
      <c r="D64" s="4">
        <v>400</v>
      </c>
      <c r="E64" s="4">
        <v>19900000</v>
      </c>
      <c r="F64" s="4">
        <f t="shared" si="15"/>
        <v>-35510280000</v>
      </c>
      <c r="G64" s="4">
        <v>20500</v>
      </c>
      <c r="H64" s="4">
        <v>100</v>
      </c>
      <c r="I64" s="4">
        <v>20400</v>
      </c>
      <c r="J64" s="4">
        <v>1007995000</v>
      </c>
      <c r="K64">
        <f t="shared" si="16"/>
        <v>4482410000</v>
      </c>
      <c r="L64" s="4">
        <v>144</v>
      </c>
      <c r="M64" s="4">
        <v>198</v>
      </c>
      <c r="N64" s="4">
        <v>6</v>
      </c>
      <c r="O64" s="4">
        <v>11</v>
      </c>
      <c r="P64" s="4">
        <v>100200</v>
      </c>
      <c r="Q64" s="4">
        <v>129400</v>
      </c>
      <c r="R64" s="5">
        <v>1.1000000000000001E-3</v>
      </c>
      <c r="S64" s="4">
        <v>264704</v>
      </c>
      <c r="T64" s="4">
        <f t="shared" si="18"/>
        <v>323354.3</v>
      </c>
      <c r="U64" s="4">
        <f t="shared" si="17"/>
        <v>194698</v>
      </c>
      <c r="V64" s="5">
        <v>1.41E-2</v>
      </c>
    </row>
    <row r="65" spans="1:22" x14ac:dyDescent="0.2">
      <c r="A65" s="16" t="s">
        <v>239</v>
      </c>
      <c r="B65" s="4">
        <v>3500</v>
      </c>
      <c r="C65" s="4">
        <v>3900</v>
      </c>
      <c r="D65" s="4">
        <v>-400</v>
      </c>
      <c r="E65" s="4">
        <v>-20160000</v>
      </c>
      <c r="F65" s="4">
        <f t="shared" si="15"/>
        <v>-35530180000</v>
      </c>
      <c r="G65" s="4">
        <v>56600</v>
      </c>
      <c r="H65" s="4">
        <v>1200</v>
      </c>
      <c r="I65" s="4">
        <v>55400</v>
      </c>
      <c r="J65" s="4">
        <v>2758150000</v>
      </c>
      <c r="K65">
        <f t="shared" si="16"/>
        <v>3474415000</v>
      </c>
      <c r="L65" s="4">
        <v>149</v>
      </c>
      <c r="M65" s="4">
        <v>322</v>
      </c>
      <c r="N65" s="4">
        <v>9</v>
      </c>
      <c r="O65" s="4">
        <v>25</v>
      </c>
      <c r="P65" s="4">
        <v>124900</v>
      </c>
      <c r="Q65" s="4">
        <v>257200</v>
      </c>
      <c r="R65" s="5">
        <v>-6.0000000000000001E-3</v>
      </c>
      <c r="S65" s="4">
        <v>383182</v>
      </c>
      <c r="T65" s="4">
        <f t="shared" si="18"/>
        <v>298001.2</v>
      </c>
      <c r="U65" s="4">
        <f t="shared" si="17"/>
        <v>194698</v>
      </c>
      <c r="V65" s="5">
        <v>1.2E-2</v>
      </c>
    </row>
    <row r="66" spans="1:22" x14ac:dyDescent="0.2">
      <c r="A66" s="16" t="s">
        <v>238</v>
      </c>
      <c r="B66" s="4">
        <v>2500</v>
      </c>
      <c r="C66" s="4">
        <v>1100</v>
      </c>
      <c r="D66" s="4">
        <v>1400</v>
      </c>
      <c r="E66" s="4">
        <v>69330000</v>
      </c>
      <c r="F66" s="4">
        <f t="shared" si="15"/>
        <v>-35510020000</v>
      </c>
      <c r="G66" s="4">
        <v>14600</v>
      </c>
      <c r="H66" s="4">
        <v>100</v>
      </c>
      <c r="I66" s="4">
        <v>14500</v>
      </c>
      <c r="J66" s="4">
        <v>716265000</v>
      </c>
      <c r="K66">
        <f t="shared" si="16"/>
        <v>716265000</v>
      </c>
      <c r="L66" s="4">
        <v>179</v>
      </c>
      <c r="M66" s="4">
        <v>230</v>
      </c>
      <c r="N66" s="4">
        <v>8</v>
      </c>
      <c r="O66" s="4">
        <v>20</v>
      </c>
      <c r="P66" s="4">
        <v>112600</v>
      </c>
      <c r="Q66" s="4">
        <v>161900</v>
      </c>
      <c r="R66" s="5">
        <v>1.6299999999999999E-2</v>
      </c>
      <c r="S66" s="4">
        <v>334408</v>
      </c>
      <c r="T66" s="4">
        <f t="shared" si="18"/>
        <v>281083.09999999998</v>
      </c>
      <c r="U66" s="4">
        <f t="shared" si="17"/>
        <v>194698</v>
      </c>
      <c r="V66" s="5">
        <v>0.02</v>
      </c>
    </row>
    <row r="67" spans="1:22" x14ac:dyDescent="0.2">
      <c r="A67" s="16" t="s">
        <v>237</v>
      </c>
      <c r="B67" s="4">
        <v>1800</v>
      </c>
      <c r="C67" s="4">
        <v>3100</v>
      </c>
      <c r="D67" s="4">
        <v>-1300</v>
      </c>
      <c r="E67" s="4">
        <v>-64200000</v>
      </c>
      <c r="F67" s="4">
        <f t="shared" si="15"/>
        <v>-35579350000</v>
      </c>
      <c r="K67">
        <f t="shared" si="16"/>
        <v>0</v>
      </c>
      <c r="L67" s="4">
        <v>123</v>
      </c>
      <c r="M67" s="4">
        <v>243</v>
      </c>
      <c r="N67" s="4">
        <v>4</v>
      </c>
      <c r="O67" s="4">
        <v>7</v>
      </c>
      <c r="P67" s="4">
        <v>62900</v>
      </c>
      <c r="Q67" s="4">
        <v>130600</v>
      </c>
      <c r="R67" s="5">
        <v>-0.01</v>
      </c>
      <c r="S67" s="4">
        <v>194698</v>
      </c>
      <c r="T67" s="4">
        <f t="shared" si="18"/>
        <v>276052.59999999998</v>
      </c>
      <c r="U67" s="4">
        <f t="shared" si="17"/>
        <v>247400</v>
      </c>
      <c r="V67" s="5">
        <v>2.7900000000000001E-2</v>
      </c>
    </row>
    <row r="68" spans="1:22" x14ac:dyDescent="0.2">
      <c r="A68" s="16" t="s">
        <v>233</v>
      </c>
      <c r="B68" s="4">
        <v>0</v>
      </c>
      <c r="C68" s="4">
        <v>4500</v>
      </c>
      <c r="D68" s="4">
        <v>-4500</v>
      </c>
      <c r="E68" s="4">
        <v>-226150000</v>
      </c>
      <c r="F68" s="4">
        <f t="shared" si="15"/>
        <v>-35515150000</v>
      </c>
      <c r="K68">
        <f t="shared" si="16"/>
        <v>0</v>
      </c>
      <c r="L68" s="4">
        <v>386</v>
      </c>
      <c r="M68" s="4">
        <v>306</v>
      </c>
      <c r="N68" s="4">
        <v>22</v>
      </c>
      <c r="O68" s="4">
        <v>16</v>
      </c>
      <c r="P68" s="4">
        <v>10900</v>
      </c>
      <c r="Q68" s="4">
        <v>17700</v>
      </c>
      <c r="R68" s="5">
        <v>6.0999999999999995E-3</v>
      </c>
      <c r="S68" s="4">
        <v>425063</v>
      </c>
      <c r="T68" s="4">
        <f t="shared" si="18"/>
        <v>245796.9</v>
      </c>
      <c r="U68" s="4">
        <f t="shared" si="17"/>
        <v>169776</v>
      </c>
    </row>
    <row r="69" spans="1:22" x14ac:dyDescent="0.2">
      <c r="A69" s="16" t="s">
        <v>232</v>
      </c>
      <c r="B69" s="4">
        <v>14500</v>
      </c>
      <c r="C69" s="4">
        <v>4100</v>
      </c>
      <c r="D69" s="4">
        <v>10400</v>
      </c>
      <c r="E69" s="4">
        <v>514180000</v>
      </c>
      <c r="F69" s="4">
        <f t="shared" si="15"/>
        <v>-35289000000</v>
      </c>
      <c r="K69">
        <f t="shared" si="16"/>
        <v>0</v>
      </c>
      <c r="L69" s="4"/>
      <c r="M69" s="4"/>
      <c r="N69" s="4"/>
      <c r="O69" s="4"/>
      <c r="P69" s="4">
        <v>135000</v>
      </c>
      <c r="Q69" s="4">
        <v>127900</v>
      </c>
      <c r="R69" s="5">
        <v>-2E-3</v>
      </c>
      <c r="S69" s="4">
        <v>292199</v>
      </c>
      <c r="T69" s="4">
        <f t="shared" si="18"/>
        <v>236460</v>
      </c>
      <c r="U69" s="4">
        <f t="shared" si="17"/>
        <v>121648</v>
      </c>
    </row>
    <row r="70" spans="1:22" x14ac:dyDescent="0.2">
      <c r="A70" s="16" t="s">
        <v>231</v>
      </c>
      <c r="B70" s="4">
        <v>2200</v>
      </c>
      <c r="C70" s="4">
        <v>9400</v>
      </c>
      <c r="D70" s="4">
        <v>-7200</v>
      </c>
      <c r="E70" s="4">
        <v>-353920000</v>
      </c>
      <c r="F70" s="4">
        <f t="shared" si="15"/>
        <v>-35803180000</v>
      </c>
      <c r="K70">
        <f t="shared" si="16"/>
        <v>0</v>
      </c>
      <c r="L70" s="4"/>
      <c r="M70" s="4"/>
      <c r="N70" s="4"/>
      <c r="O70" s="4"/>
      <c r="P70" s="4">
        <v>157700</v>
      </c>
      <c r="Q70" s="4">
        <v>175500</v>
      </c>
      <c r="R70" s="5">
        <v>1.6500000000000001E-2</v>
      </c>
      <c r="S70" s="4">
        <v>404542</v>
      </c>
      <c r="T70" s="4">
        <f t="shared" si="18"/>
        <v>230991.4</v>
      </c>
      <c r="U70" s="4">
        <f t="shared" si="17"/>
        <v>121648</v>
      </c>
    </row>
    <row r="71" spans="1:22" x14ac:dyDescent="0.2">
      <c r="A71" s="16" t="s">
        <v>230</v>
      </c>
      <c r="B71" s="4">
        <v>2400</v>
      </c>
      <c r="C71" s="4">
        <v>269870</v>
      </c>
      <c r="D71" s="4">
        <v>-267470</v>
      </c>
      <c r="E71" s="4">
        <v>-12962870000</v>
      </c>
      <c r="F71" s="4">
        <f t="shared" si="15"/>
        <v>-35449260000</v>
      </c>
      <c r="K71">
        <f t="shared" si="16"/>
        <v>0</v>
      </c>
      <c r="L71" s="4"/>
      <c r="M71" s="4"/>
      <c r="N71" s="4"/>
      <c r="O71" s="4"/>
      <c r="P71" s="4">
        <v>380700</v>
      </c>
      <c r="Q71" s="4">
        <v>247900</v>
      </c>
      <c r="R71" s="5">
        <v>2.4199999999999999E-2</v>
      </c>
      <c r="S71" s="4">
        <v>660627</v>
      </c>
      <c r="T71" s="4">
        <f t="shared" si="18"/>
        <v>190084.2</v>
      </c>
      <c r="U71" s="4">
        <f t="shared" si="17"/>
        <v>121648</v>
      </c>
    </row>
    <row r="72" spans="1:22" x14ac:dyDescent="0.2">
      <c r="A72" s="16" t="s">
        <v>229</v>
      </c>
      <c r="B72" s="4">
        <v>33800</v>
      </c>
      <c r="C72" s="4">
        <v>44700</v>
      </c>
      <c r="D72" s="4">
        <v>-10900</v>
      </c>
      <c r="E72" s="4">
        <v>-517430000</v>
      </c>
      <c r="F72" s="4">
        <f t="shared" si="15"/>
        <v>-22486390000</v>
      </c>
      <c r="K72">
        <f t="shared" si="16"/>
        <v>0</v>
      </c>
      <c r="L72" s="4"/>
      <c r="M72" s="4"/>
      <c r="N72" s="4"/>
      <c r="O72" s="4"/>
      <c r="P72" s="4">
        <v>100100</v>
      </c>
      <c r="Q72" s="4">
        <v>120100</v>
      </c>
      <c r="R72" s="5">
        <v>1.1000000000000001E-3</v>
      </c>
      <c r="S72" s="4">
        <v>247400</v>
      </c>
      <c r="T72" s="4">
        <f t="shared" si="18"/>
        <v>189516.1</v>
      </c>
      <c r="U72" s="4">
        <f t="shared" si="17"/>
        <v>121648</v>
      </c>
    </row>
    <row r="73" spans="1:22" x14ac:dyDescent="0.2">
      <c r="A73" s="16" t="s">
        <v>228</v>
      </c>
      <c r="B73" s="4">
        <v>28500</v>
      </c>
      <c r="C73" s="4">
        <v>33700</v>
      </c>
      <c r="D73" s="4">
        <v>-5200</v>
      </c>
      <c r="E73" s="4">
        <v>-252050000</v>
      </c>
      <c r="F73" s="4">
        <f t="shared" si="15"/>
        <v>-21968960000</v>
      </c>
      <c r="K73">
        <f t="shared" si="16"/>
        <v>0</v>
      </c>
      <c r="L73" s="4"/>
      <c r="M73" s="4"/>
      <c r="N73" s="4"/>
      <c r="O73" s="4"/>
      <c r="P73" s="4">
        <v>74000</v>
      </c>
      <c r="Q73" s="4">
        <v>85300</v>
      </c>
      <c r="R73" s="5">
        <v>-2.0999999999999999E-3</v>
      </c>
      <c r="S73" s="4">
        <v>169776</v>
      </c>
      <c r="T73" s="4">
        <f t="shared" si="18"/>
        <v>190367.4</v>
      </c>
      <c r="U73" s="4">
        <f t="shared" si="17"/>
        <v>121648</v>
      </c>
    </row>
    <row r="74" spans="1:22" x14ac:dyDescent="0.2">
      <c r="A74" s="16" t="s">
        <v>227</v>
      </c>
      <c r="B74" s="4">
        <v>4100</v>
      </c>
      <c r="C74" s="4">
        <v>11900</v>
      </c>
      <c r="D74" s="4">
        <v>-7800</v>
      </c>
      <c r="E74" s="4">
        <v>-372590000</v>
      </c>
      <c r="F74" s="4">
        <f t="shared" si="15"/>
        <v>-21716910000</v>
      </c>
      <c r="K74">
        <f t="shared" si="16"/>
        <v>0</v>
      </c>
      <c r="L74" s="4"/>
      <c r="M74" s="4"/>
      <c r="N74" s="4"/>
      <c r="O74" s="4"/>
      <c r="P74" s="4">
        <v>65400</v>
      </c>
      <c r="Q74" s="4">
        <v>52700</v>
      </c>
      <c r="R74" s="5">
        <v>-1E-3</v>
      </c>
      <c r="S74" s="4">
        <v>121648</v>
      </c>
      <c r="T74" s="4">
        <f t="shared" si="18"/>
        <v>220171.9</v>
      </c>
      <c r="U74" s="4">
        <f t="shared" si="17"/>
        <v>122506</v>
      </c>
    </row>
    <row r="75" spans="1:22" x14ac:dyDescent="0.2">
      <c r="A75" s="16" t="s">
        <v>221</v>
      </c>
      <c r="B75" s="4">
        <v>0</v>
      </c>
      <c r="C75" s="4">
        <v>11300</v>
      </c>
      <c r="D75" s="4">
        <v>-11300</v>
      </c>
      <c r="E75" s="4">
        <v>-538450000</v>
      </c>
      <c r="F75" s="4">
        <f t="shared" si="15"/>
        <v>-21344320000</v>
      </c>
      <c r="K75">
        <f t="shared" si="16"/>
        <v>0</v>
      </c>
      <c r="L75" s="4"/>
      <c r="M75" s="4"/>
      <c r="N75" s="4"/>
      <c r="O75" s="4"/>
      <c r="P75" s="4">
        <v>58900</v>
      </c>
      <c r="Q75" s="4">
        <v>52200</v>
      </c>
      <c r="R75" s="5">
        <v>3.2000000000000002E-3</v>
      </c>
      <c r="S75" s="4">
        <v>129651</v>
      </c>
      <c r="T75" s="4">
        <f t="shared" si="18"/>
        <v>231002.2</v>
      </c>
      <c r="U75" s="4">
        <f t="shared" si="17"/>
        <v>122506</v>
      </c>
    </row>
    <row r="76" spans="1:22" x14ac:dyDescent="0.2">
      <c r="A76" s="16" t="s">
        <v>212</v>
      </c>
      <c r="B76" s="4">
        <v>200</v>
      </c>
      <c r="C76" s="4">
        <v>4700</v>
      </c>
      <c r="D76" s="4">
        <v>-4500</v>
      </c>
      <c r="E76" s="4">
        <v>-211790000</v>
      </c>
      <c r="F76" s="4">
        <f t="shared" si="15"/>
        <v>-20805870000</v>
      </c>
      <c r="K76">
        <f t="shared" si="16"/>
        <v>0</v>
      </c>
      <c r="L76" s="4"/>
      <c r="M76" s="4"/>
      <c r="N76" s="4"/>
      <c r="O76" s="4"/>
      <c r="P76" s="4">
        <v>31800</v>
      </c>
      <c r="Q76" s="4">
        <v>117600</v>
      </c>
      <c r="R76" s="5">
        <v>6.4000000000000003E-3</v>
      </c>
      <c r="S76" s="4">
        <v>165227</v>
      </c>
      <c r="T76" s="4">
        <f t="shared" si="18"/>
        <v>250264.6</v>
      </c>
      <c r="U76" s="4">
        <f t="shared" si="17"/>
        <v>122506</v>
      </c>
    </row>
    <row r="77" spans="1:22" x14ac:dyDescent="0.2">
      <c r="A77" s="16" t="s">
        <v>211</v>
      </c>
      <c r="B77" s="4">
        <v>200</v>
      </c>
      <c r="C77" s="4">
        <v>5200</v>
      </c>
      <c r="D77" s="4">
        <v>-5000</v>
      </c>
      <c r="E77" s="4">
        <v>-236410000</v>
      </c>
      <c r="F77" s="4">
        <f t="shared" si="15"/>
        <v>-20594080000</v>
      </c>
      <c r="K77">
        <f>K78+J77</f>
        <v>0</v>
      </c>
      <c r="L77" s="4"/>
      <c r="M77" s="4"/>
      <c r="N77" s="4"/>
      <c r="O77" s="4"/>
      <c r="P77" s="4">
        <v>30400</v>
      </c>
      <c r="Q77" s="4">
        <v>102300</v>
      </c>
      <c r="R77" s="5">
        <v>-2.0999999999999999E-3</v>
      </c>
      <c r="S77" s="4">
        <v>144393</v>
      </c>
      <c r="T77" s="4">
        <f t="shared" si="18"/>
        <v>289432.09999999998</v>
      </c>
      <c r="U77" s="4">
        <f t="shared" si="17"/>
        <v>122506</v>
      </c>
    </row>
    <row r="78" spans="1:22" x14ac:dyDescent="0.2">
      <c r="A78" s="16" t="s">
        <v>210</v>
      </c>
      <c r="B78" s="4">
        <v>7000</v>
      </c>
      <c r="C78" s="4">
        <v>10</v>
      </c>
      <c r="D78" s="4">
        <v>6990</v>
      </c>
      <c r="E78" s="4">
        <v>332020000</v>
      </c>
      <c r="F78" s="4">
        <f t="shared" si="15"/>
        <v>-20357670000</v>
      </c>
      <c r="K78">
        <f>J78+K80</f>
        <v>0</v>
      </c>
      <c r="R78" s="5">
        <v>-2.0999999999999999E-3</v>
      </c>
      <c r="S78" s="4">
        <v>122506</v>
      </c>
      <c r="T78" s="4">
        <f t="shared" si="18"/>
        <v>288858.90000000002</v>
      </c>
      <c r="U78" s="4">
        <f t="shared" si="17"/>
        <v>178289</v>
      </c>
    </row>
    <row r="79" spans="1:22" x14ac:dyDescent="0.2">
      <c r="A79" s="16" t="s">
        <v>209</v>
      </c>
      <c r="B79" s="4">
        <v>10800</v>
      </c>
      <c r="C79" s="4">
        <v>8229</v>
      </c>
      <c r="D79" s="4">
        <v>2571</v>
      </c>
      <c r="E79" s="4">
        <v>124140000</v>
      </c>
      <c r="F79" s="4">
        <f t="shared" si="15"/>
        <v>-20689690000</v>
      </c>
      <c r="L79" s="4"/>
      <c r="M79" s="4"/>
      <c r="N79" s="4"/>
      <c r="O79" s="4"/>
      <c r="P79" s="4">
        <v>43600</v>
      </c>
      <c r="Q79" s="4">
        <v>118000</v>
      </c>
      <c r="R79" s="5">
        <v>0</v>
      </c>
      <c r="S79" s="4">
        <v>198830</v>
      </c>
      <c r="T79" s="4">
        <f t="shared" si="18"/>
        <v>301045.90000000002</v>
      </c>
      <c r="U79" s="4">
        <f t="shared" si="17"/>
        <v>178289</v>
      </c>
    </row>
    <row r="80" spans="1:22" x14ac:dyDescent="0.2">
      <c r="A80" s="16" t="s">
        <v>208</v>
      </c>
      <c r="B80" s="4">
        <v>10300</v>
      </c>
      <c r="C80" s="4">
        <v>72266</v>
      </c>
      <c r="D80" s="4">
        <v>-61966</v>
      </c>
      <c r="E80" s="4">
        <v>-2966630000</v>
      </c>
      <c r="F80" s="4">
        <f t="shared" si="15"/>
        <v>-20813830000</v>
      </c>
      <c r="K80">
        <f>J80</f>
        <v>0</v>
      </c>
      <c r="R80" s="5">
        <v>-1.4499999999999999E-2</v>
      </c>
      <c r="S80" s="4">
        <v>349856</v>
      </c>
      <c r="T80" s="4">
        <f t="shared" si="18"/>
        <v>277514.3</v>
      </c>
      <c r="U80" s="4">
        <f t="shared" si="17"/>
        <v>178289</v>
      </c>
    </row>
    <row r="81" spans="1:21" x14ac:dyDescent="0.2">
      <c r="A81" s="16" t="s">
        <v>207</v>
      </c>
      <c r="B81" s="4">
        <v>0</v>
      </c>
      <c r="C81" s="4">
        <v>80100</v>
      </c>
      <c r="D81" s="4">
        <v>-80100</v>
      </c>
      <c r="E81" s="4">
        <v>-3869550000</v>
      </c>
      <c r="F81" s="4">
        <f t="shared" si="15"/>
        <v>-17847200000</v>
      </c>
      <c r="R81" s="5">
        <v>-1E-3</v>
      </c>
      <c r="S81" s="4">
        <v>251555</v>
      </c>
      <c r="T81" s="4">
        <f t="shared" si="18"/>
        <v>276140.40000000002</v>
      </c>
      <c r="U81" s="4">
        <f t="shared" si="17"/>
        <v>178289</v>
      </c>
    </row>
    <row r="82" spans="1:21" x14ac:dyDescent="0.2">
      <c r="A82" s="16" t="s">
        <v>206</v>
      </c>
      <c r="B82" s="4">
        <v>6800</v>
      </c>
      <c r="C82" s="4">
        <v>11800</v>
      </c>
      <c r="D82" s="4">
        <v>-5000</v>
      </c>
      <c r="E82" s="4">
        <v>-239440000</v>
      </c>
      <c r="F82" s="4">
        <f t="shared" si="15"/>
        <v>-13977650000</v>
      </c>
      <c r="R82" s="5">
        <v>2.0999999999999999E-3</v>
      </c>
      <c r="S82" s="4">
        <v>241719</v>
      </c>
      <c r="T82" s="4">
        <f t="shared" si="18"/>
        <v>275226.7</v>
      </c>
      <c r="U82" s="4">
        <f t="shared" si="17"/>
        <v>178289</v>
      </c>
    </row>
    <row r="83" spans="1:21" x14ac:dyDescent="0.2">
      <c r="A83" s="16" t="s">
        <v>205</v>
      </c>
      <c r="B83" s="4">
        <v>300</v>
      </c>
      <c r="C83" s="4">
        <v>21800</v>
      </c>
      <c r="D83" s="4">
        <v>-21500</v>
      </c>
      <c r="E83" s="4">
        <v>-1034790000</v>
      </c>
      <c r="F83" s="4">
        <f t="shared" si="15"/>
        <v>-13738210000</v>
      </c>
      <c r="R83" s="5">
        <v>-5.1000000000000004E-3</v>
      </c>
      <c r="S83" s="4">
        <v>178289</v>
      </c>
      <c r="T83" s="4">
        <f t="shared" si="18"/>
        <v>304558.8</v>
      </c>
      <c r="U83" s="4">
        <f t="shared" si="17"/>
        <v>116774</v>
      </c>
    </row>
    <row r="84" spans="1:21" x14ac:dyDescent="0.2">
      <c r="A84" s="16" t="s">
        <v>204</v>
      </c>
      <c r="B84" s="4">
        <v>11100</v>
      </c>
      <c r="C84" s="4">
        <v>14600</v>
      </c>
      <c r="D84" s="4">
        <v>-3500</v>
      </c>
      <c r="E84" s="4">
        <v>-172160000</v>
      </c>
      <c r="F84" s="4">
        <f t="shared" si="15"/>
        <v>-12703420000</v>
      </c>
      <c r="R84" s="5">
        <v>-2E-3</v>
      </c>
      <c r="S84" s="4">
        <v>419693</v>
      </c>
      <c r="T84" s="4">
        <f t="shared" si="18"/>
        <v>292592.8</v>
      </c>
      <c r="U84" s="4">
        <f t="shared" si="17"/>
        <v>116774</v>
      </c>
    </row>
    <row r="85" spans="1:21" x14ac:dyDescent="0.2">
      <c r="A85" s="16" t="s">
        <v>203</v>
      </c>
      <c r="B85" s="4">
        <v>3300</v>
      </c>
      <c r="C85" s="4">
        <v>2900</v>
      </c>
      <c r="D85" s="4">
        <v>400</v>
      </c>
      <c r="E85" s="4">
        <v>19080000</v>
      </c>
      <c r="F85" s="4">
        <f t="shared" si="15"/>
        <v>-12531260000</v>
      </c>
      <c r="R85" s="5">
        <v>0</v>
      </c>
      <c r="S85" s="4">
        <v>237954</v>
      </c>
      <c r="T85" s="4">
        <f t="shared" si="18"/>
        <v>294640.09999999998</v>
      </c>
      <c r="U85" s="4">
        <f t="shared" si="17"/>
        <v>114540</v>
      </c>
    </row>
    <row r="86" spans="1:21" x14ac:dyDescent="0.2">
      <c r="A86" s="16" t="s">
        <v>202</v>
      </c>
      <c r="B86" s="4">
        <v>2400</v>
      </c>
      <c r="C86" s="4">
        <v>26805</v>
      </c>
      <c r="D86" s="4">
        <v>-24405</v>
      </c>
      <c r="E86" s="4">
        <v>-1178850000</v>
      </c>
      <c r="F86" s="4">
        <f t="shared" si="15"/>
        <v>-12550340000</v>
      </c>
      <c r="R86" s="5">
        <v>4.1999999999999997E-3</v>
      </c>
      <c r="S86" s="4">
        <v>357851</v>
      </c>
      <c r="T86" s="4">
        <f t="shared" si="18"/>
        <v>277320.2</v>
      </c>
      <c r="U86" s="4">
        <f t="shared" si="17"/>
        <v>114540</v>
      </c>
    </row>
    <row r="87" spans="1:21" x14ac:dyDescent="0.2">
      <c r="A87" s="16" t="s">
        <v>201</v>
      </c>
      <c r="B87" s="4">
        <v>14600</v>
      </c>
      <c r="C87" s="4">
        <v>143935</v>
      </c>
      <c r="D87" s="4">
        <v>-129335</v>
      </c>
      <c r="E87" s="4">
        <v>-6217880000</v>
      </c>
      <c r="F87" s="4">
        <f t="shared" si="15"/>
        <v>-11371490000</v>
      </c>
      <c r="R87" s="5">
        <v>1.8000000000000002E-2</v>
      </c>
      <c r="S87" s="4">
        <v>536068</v>
      </c>
      <c r="T87" s="4">
        <f t="shared" si="18"/>
        <v>261039.9</v>
      </c>
      <c r="U87" s="4">
        <f t="shared" si="17"/>
        <v>114540</v>
      </c>
    </row>
    <row r="88" spans="1:21" x14ac:dyDescent="0.2">
      <c r="A88" s="16" t="s">
        <v>200</v>
      </c>
      <c r="B88" s="4">
        <v>6500</v>
      </c>
      <c r="C88" s="4">
        <v>600</v>
      </c>
      <c r="D88" s="4">
        <v>5900</v>
      </c>
      <c r="E88" s="4">
        <v>278990000</v>
      </c>
      <c r="F88" s="4">
        <f t="shared" si="15"/>
        <v>-5153610000</v>
      </c>
      <c r="R88" s="5">
        <v>4.3E-3</v>
      </c>
      <c r="S88" s="4">
        <v>116774</v>
      </c>
      <c r="T88" s="4">
        <f t="shared" si="18"/>
        <v>286138</v>
      </c>
      <c r="U88" s="4">
        <f t="shared" si="17"/>
        <v>114540</v>
      </c>
    </row>
    <row r="89" spans="1:21" x14ac:dyDescent="0.2">
      <c r="A89" s="16" t="s">
        <v>199</v>
      </c>
      <c r="B89" s="4">
        <v>1000</v>
      </c>
      <c r="C89" s="4">
        <v>10900</v>
      </c>
      <c r="D89" s="4">
        <v>-9900</v>
      </c>
      <c r="E89" s="4">
        <v>-469930000</v>
      </c>
      <c r="F89" s="4">
        <f t="shared" si="15"/>
        <v>-5432600000</v>
      </c>
      <c r="R89" s="5">
        <v>7.4999999999999997E-3</v>
      </c>
      <c r="S89" s="4">
        <v>320700</v>
      </c>
      <c r="T89" s="4">
        <f t="shared" si="18"/>
        <v>266095.5</v>
      </c>
      <c r="U89" s="4">
        <f t="shared" si="17"/>
        <v>114540</v>
      </c>
    </row>
    <row r="90" spans="1:21" x14ac:dyDescent="0.2">
      <c r="A90" s="16" t="s">
        <v>198</v>
      </c>
      <c r="B90" s="4">
        <v>9400</v>
      </c>
      <c r="C90" s="4">
        <v>3300</v>
      </c>
      <c r="D90" s="4">
        <v>6100</v>
      </c>
      <c r="E90" s="4">
        <v>285440000</v>
      </c>
      <c r="F90" s="4">
        <f t="shared" si="15"/>
        <v>-4962670000</v>
      </c>
      <c r="R90" s="5">
        <v>9.7999999999999997E-3</v>
      </c>
      <c r="S90" s="4">
        <v>114540</v>
      </c>
      <c r="T90" s="4">
        <f t="shared" si="18"/>
        <v>294170.5</v>
      </c>
      <c r="U90" s="4">
        <f t="shared" si="17"/>
        <v>232582</v>
      </c>
    </row>
    <row r="91" spans="1:21" x14ac:dyDescent="0.2">
      <c r="A91" s="16" t="s">
        <v>197</v>
      </c>
      <c r="B91" s="4">
        <v>4900</v>
      </c>
      <c r="C91" s="4">
        <v>36600</v>
      </c>
      <c r="D91" s="4">
        <v>-31700</v>
      </c>
      <c r="E91" s="4">
        <v>-1457310000</v>
      </c>
      <c r="F91" s="4">
        <f t="shared" si="15"/>
        <v>-5248110000</v>
      </c>
      <c r="R91" s="5">
        <v>3.3E-3</v>
      </c>
      <c r="S91" s="4">
        <v>237816</v>
      </c>
      <c r="T91" s="4">
        <f t="shared" si="18"/>
        <v>284315.90000000002</v>
      </c>
      <c r="U91" s="4">
        <f t="shared" si="17"/>
        <v>184652</v>
      </c>
    </row>
    <row r="92" spans="1:21" x14ac:dyDescent="0.2">
      <c r="A92" s="16" t="s">
        <v>196</v>
      </c>
      <c r="B92" s="4">
        <v>1800</v>
      </c>
      <c r="C92" s="4">
        <v>8100</v>
      </c>
      <c r="D92" s="4">
        <v>-6300</v>
      </c>
      <c r="E92" s="4">
        <v>-293410000</v>
      </c>
      <c r="F92" s="4">
        <f t="shared" si="15"/>
        <v>-3790800000</v>
      </c>
      <c r="R92" s="5">
        <v>-5.3E-3</v>
      </c>
      <c r="S92" s="4">
        <v>232582</v>
      </c>
      <c r="T92" s="4">
        <f t="shared" si="18"/>
        <v>284034.59999999998</v>
      </c>
      <c r="U92" s="4">
        <f t="shared" si="17"/>
        <v>184652</v>
      </c>
    </row>
    <row r="93" spans="1:21" x14ac:dyDescent="0.2">
      <c r="A93" s="16" t="s">
        <v>195</v>
      </c>
      <c r="B93" s="4">
        <v>23100</v>
      </c>
      <c r="C93" s="4">
        <v>38400</v>
      </c>
      <c r="D93" s="4">
        <v>-15300</v>
      </c>
      <c r="E93" s="4">
        <v>-712520000</v>
      </c>
      <c r="F93" s="4">
        <f t="shared" si="15"/>
        <v>-3497390000</v>
      </c>
      <c r="R93" s="5">
        <v>-7.4000000000000003E-3</v>
      </c>
      <c r="S93" s="4">
        <v>471610</v>
      </c>
      <c r="T93" s="4">
        <f t="shared" si="18"/>
        <v>264806.7</v>
      </c>
      <c r="U93" s="4">
        <f t="shared" si="17"/>
        <v>184652</v>
      </c>
    </row>
    <row r="94" spans="1:21" x14ac:dyDescent="0.2">
      <c r="A94" s="16" t="s">
        <v>194</v>
      </c>
      <c r="B94" s="4">
        <v>500</v>
      </c>
      <c r="C94" s="4">
        <v>15300</v>
      </c>
      <c r="D94" s="4">
        <v>-14800</v>
      </c>
      <c r="E94" s="4">
        <v>-703360000</v>
      </c>
      <c r="F94" s="4">
        <f t="shared" si="15"/>
        <v>-2784870000</v>
      </c>
      <c r="R94" s="5">
        <v>-7.4000000000000003E-3</v>
      </c>
      <c r="S94" s="4">
        <v>300033</v>
      </c>
      <c r="T94" s="4">
        <f t="shared" si="18"/>
        <v>275175.09999999998</v>
      </c>
      <c r="U94" s="4">
        <f t="shared" si="17"/>
        <v>120275</v>
      </c>
    </row>
    <row r="95" spans="1:21" x14ac:dyDescent="0.2">
      <c r="A95" s="16" t="s">
        <v>193</v>
      </c>
      <c r="B95" s="4">
        <v>3000</v>
      </c>
      <c r="C95" s="4">
        <v>13400</v>
      </c>
      <c r="D95" s="4">
        <v>-10400</v>
      </c>
      <c r="E95" s="4">
        <v>-493810000</v>
      </c>
      <c r="F95" s="4">
        <f t="shared" si="15"/>
        <v>-2081510000</v>
      </c>
      <c r="R95" s="5">
        <v>2.2000000000000001E-3</v>
      </c>
      <c r="S95" s="4">
        <v>258427</v>
      </c>
      <c r="T95" s="4">
        <f t="shared" si="18"/>
        <v>281400</v>
      </c>
      <c r="U95" s="4">
        <f t="shared" si="17"/>
        <v>120275</v>
      </c>
    </row>
    <row r="96" spans="1:21" x14ac:dyDescent="0.2">
      <c r="A96" s="16" t="s">
        <v>192</v>
      </c>
      <c r="B96" s="4">
        <v>0</v>
      </c>
      <c r="C96" s="4">
        <v>11004</v>
      </c>
      <c r="D96" s="4">
        <v>-11004</v>
      </c>
      <c r="E96" s="4">
        <v>-520370000</v>
      </c>
      <c r="F96" s="4">
        <f t="shared" si="15"/>
        <v>-1587700000</v>
      </c>
      <c r="R96" s="5">
        <v>-1E-3</v>
      </c>
      <c r="S96" s="4">
        <v>184652</v>
      </c>
      <c r="T96" s="4">
        <f t="shared" si="18"/>
        <v>283819.09999999998</v>
      </c>
      <c r="U96" s="4">
        <f t="shared" si="17"/>
        <v>120275</v>
      </c>
    </row>
    <row r="97" spans="1:21" x14ac:dyDescent="0.2">
      <c r="A97" s="16" t="s">
        <v>191</v>
      </c>
      <c r="B97" s="4">
        <v>15400</v>
      </c>
      <c r="C97" s="4">
        <v>10000</v>
      </c>
      <c r="D97" s="4">
        <v>5400</v>
      </c>
      <c r="E97" s="4">
        <v>253950000</v>
      </c>
      <c r="F97" s="4">
        <f t="shared" si="15"/>
        <v>-1067330000</v>
      </c>
      <c r="R97" s="5">
        <v>1.3000000000000001E-2</v>
      </c>
      <c r="S97" s="4">
        <v>373265</v>
      </c>
      <c r="T97" s="4">
        <f t="shared" si="18"/>
        <v>272362</v>
      </c>
      <c r="U97" s="4">
        <f t="shared" si="17"/>
        <v>120275</v>
      </c>
    </row>
    <row r="98" spans="1:21" x14ac:dyDescent="0.2">
      <c r="A98" s="16" t="s">
        <v>190</v>
      </c>
      <c r="B98" s="4">
        <v>5300</v>
      </c>
      <c r="C98" s="4">
        <v>36900</v>
      </c>
      <c r="D98" s="4">
        <v>-31600</v>
      </c>
      <c r="E98" s="4">
        <v>-1499080000</v>
      </c>
      <c r="F98" s="4">
        <f t="shared" si="15"/>
        <v>-1321280000</v>
      </c>
      <c r="R98" s="5">
        <v>-1.2699999999999999E-2</v>
      </c>
      <c r="S98" s="4">
        <v>367755</v>
      </c>
      <c r="T98" s="4">
        <f t="shared" si="18"/>
        <v>253718.2</v>
      </c>
      <c r="U98" s="4">
        <f t="shared" si="17"/>
        <v>120275</v>
      </c>
    </row>
    <row r="99" spans="1:21" x14ac:dyDescent="0.2">
      <c r="A99" s="16" t="s">
        <v>189</v>
      </c>
      <c r="B99" s="4">
        <v>7250</v>
      </c>
      <c r="C99" s="4">
        <v>700</v>
      </c>
      <c r="D99" s="4">
        <v>6550</v>
      </c>
      <c r="E99" s="4">
        <v>307570000</v>
      </c>
      <c r="F99" s="4">
        <f t="shared" si="15"/>
        <v>177800000</v>
      </c>
      <c r="R99" s="5">
        <v>3.2000000000000002E-3</v>
      </c>
      <c r="S99" s="4">
        <v>120275</v>
      </c>
      <c r="T99" s="4">
        <f t="shared" si="18"/>
        <v>279117.09999999998</v>
      </c>
      <c r="U99" s="4">
        <f t="shared" si="17"/>
        <v>139270</v>
      </c>
    </row>
    <row r="100" spans="1:21" x14ac:dyDescent="0.2">
      <c r="A100" s="16" t="s">
        <v>188</v>
      </c>
      <c r="B100" s="4">
        <v>7900</v>
      </c>
      <c r="C100" s="4">
        <v>126200</v>
      </c>
      <c r="D100" s="4">
        <v>-118300</v>
      </c>
      <c r="E100" s="4">
        <v>-5618750000</v>
      </c>
      <c r="F100" s="4">
        <f t="shared" si="15"/>
        <v>-129770000</v>
      </c>
      <c r="R100" s="5">
        <v>1.0800000000000001E-2</v>
      </c>
      <c r="S100" s="4">
        <v>395290</v>
      </c>
      <c r="T100" s="4">
        <f t="shared" si="18"/>
        <v>263012</v>
      </c>
      <c r="U100" s="4">
        <f t="shared" si="17"/>
        <v>139270</v>
      </c>
    </row>
    <row r="101" spans="1:21" x14ac:dyDescent="0.2">
      <c r="A101" s="16" t="s">
        <v>187</v>
      </c>
      <c r="B101" s="4">
        <v>7200</v>
      </c>
      <c r="C101" s="4">
        <v>43910</v>
      </c>
      <c r="D101" s="4">
        <v>-36710</v>
      </c>
      <c r="E101" s="4">
        <v>-1707730000</v>
      </c>
      <c r="F101" s="4">
        <f t="shared" si="15"/>
        <v>5488980000</v>
      </c>
      <c r="R101" s="5">
        <v>7.6E-3</v>
      </c>
      <c r="S101" s="4">
        <v>139270</v>
      </c>
      <c r="T101" s="4">
        <f t="shared" si="18"/>
        <v>295354.90000000002</v>
      </c>
      <c r="U101" s="4">
        <f t="shared" si="17"/>
        <v>208843</v>
      </c>
    </row>
    <row r="102" spans="1:21" x14ac:dyDescent="0.2">
      <c r="A102" s="16" t="s">
        <v>186</v>
      </c>
      <c r="B102" s="4">
        <v>12100</v>
      </c>
      <c r="C102" s="4">
        <v>9400</v>
      </c>
      <c r="D102" s="4">
        <v>2700</v>
      </c>
      <c r="E102" s="4">
        <v>124790000</v>
      </c>
      <c r="F102" s="4">
        <f t="shared" si="15"/>
        <v>7196710000</v>
      </c>
      <c r="R102" s="5">
        <v>-2.0999999999999999E-3</v>
      </c>
      <c r="S102" s="4">
        <v>229769</v>
      </c>
      <c r="T102" s="4">
        <f t="shared" si="18"/>
        <v>302168.7</v>
      </c>
      <c r="U102" s="4">
        <f t="shared" si="17"/>
        <v>208843</v>
      </c>
    </row>
    <row r="103" spans="1:21" x14ac:dyDescent="0.2">
      <c r="A103" s="16" t="s">
        <v>185</v>
      </c>
      <c r="B103" s="4">
        <v>6500</v>
      </c>
      <c r="C103" s="4">
        <v>1500</v>
      </c>
      <c r="D103" s="4">
        <v>5000</v>
      </c>
      <c r="E103" s="4">
        <v>232620000</v>
      </c>
      <c r="F103" s="4">
        <f t="shared" si="15"/>
        <v>7071920000</v>
      </c>
      <c r="R103" s="5">
        <v>-1.5900000000000001E-2</v>
      </c>
      <c r="S103" s="4">
        <v>279331</v>
      </c>
      <c r="T103" s="4">
        <f t="shared" si="18"/>
        <v>306181.90000000002</v>
      </c>
      <c r="U103" s="4">
        <f t="shared" si="17"/>
        <v>181317</v>
      </c>
    </row>
    <row r="104" spans="1:21" x14ac:dyDescent="0.2">
      <c r="A104" s="16" t="s">
        <v>184</v>
      </c>
      <c r="B104" s="4">
        <v>2600</v>
      </c>
      <c r="C104" s="4">
        <v>13900</v>
      </c>
      <c r="D104" s="4">
        <v>-11300</v>
      </c>
      <c r="E104" s="4">
        <v>-529680000</v>
      </c>
      <c r="F104" s="4">
        <f t="shared" si="15"/>
        <v>6839300000</v>
      </c>
      <c r="R104" s="5">
        <v>1.1899999999999999E-2</v>
      </c>
      <c r="S104" s="4">
        <v>403717</v>
      </c>
      <c r="T104" s="4">
        <f t="shared" si="18"/>
        <v>342444.4</v>
      </c>
      <c r="U104" s="4">
        <f t="shared" si="17"/>
        <v>181317</v>
      </c>
    </row>
    <row r="105" spans="1:21" x14ac:dyDescent="0.2">
      <c r="A105" s="16" t="s">
        <v>183</v>
      </c>
      <c r="B105" s="4">
        <v>17700</v>
      </c>
      <c r="C105" s="4">
        <v>5800</v>
      </c>
      <c r="D105" s="4">
        <v>11900</v>
      </c>
      <c r="E105" s="4">
        <v>531790000</v>
      </c>
      <c r="F105" s="4">
        <f t="shared" si="15"/>
        <v>7368980000</v>
      </c>
      <c r="R105" s="5">
        <v>3.9199999999999999E-2</v>
      </c>
      <c r="S105" s="4">
        <v>320676</v>
      </c>
      <c r="T105" s="4">
        <f t="shared" si="18"/>
        <v>331222</v>
      </c>
      <c r="U105" s="4">
        <f t="shared" si="17"/>
        <v>181317</v>
      </c>
    </row>
    <row r="106" spans="1:21" x14ac:dyDescent="0.2">
      <c r="A106" s="16" t="s">
        <v>182</v>
      </c>
      <c r="B106" s="4">
        <v>2200</v>
      </c>
      <c r="C106" s="4">
        <v>3400</v>
      </c>
      <c r="D106" s="4">
        <v>-1200</v>
      </c>
      <c r="E106" s="4">
        <v>-53730000</v>
      </c>
      <c r="F106" s="4">
        <f t="shared" si="15"/>
        <v>6837190000</v>
      </c>
      <c r="R106" s="5">
        <v>-1.1000000000000001E-3</v>
      </c>
      <c r="S106" s="4">
        <v>208843</v>
      </c>
      <c r="T106" s="4">
        <f t="shared" si="18"/>
        <v>346309.7</v>
      </c>
      <c r="U106" s="4">
        <f t="shared" si="17"/>
        <v>181317</v>
      </c>
    </row>
    <row r="107" spans="1:21" x14ac:dyDescent="0.2">
      <c r="A107" s="16" t="s">
        <v>181</v>
      </c>
      <c r="B107" s="4">
        <v>2200</v>
      </c>
      <c r="C107" s="4">
        <v>13900</v>
      </c>
      <c r="D107" s="4">
        <v>-11700</v>
      </c>
      <c r="E107" s="4">
        <v>-524350000</v>
      </c>
      <c r="F107" s="4">
        <f t="shared" si="15"/>
        <v>6890920000</v>
      </c>
      <c r="R107" s="5">
        <v>-2.2000000000000001E-3</v>
      </c>
      <c r="S107" s="4">
        <v>258694</v>
      </c>
      <c r="T107" s="4">
        <f t="shared" si="18"/>
        <v>339457.4</v>
      </c>
      <c r="U107" s="4">
        <f t="shared" si="17"/>
        <v>181317</v>
      </c>
    </row>
    <row r="108" spans="1:21" x14ac:dyDescent="0.2">
      <c r="A108" s="16" t="s">
        <v>180</v>
      </c>
      <c r="B108" s="4">
        <v>13000</v>
      </c>
      <c r="C108" s="4">
        <v>27800</v>
      </c>
      <c r="D108" s="4">
        <v>-14800</v>
      </c>
      <c r="E108" s="4">
        <v>-660200000</v>
      </c>
      <c r="F108" s="4">
        <f t="shared" si="15"/>
        <v>7415270000</v>
      </c>
      <c r="R108" s="5">
        <v>-4.4000000000000003E-3</v>
      </c>
      <c r="S108" s="4">
        <v>181317</v>
      </c>
      <c r="T108" s="4">
        <f t="shared" si="18"/>
        <v>367370.8</v>
      </c>
      <c r="U108" s="4">
        <f t="shared" si="17"/>
        <v>234239</v>
      </c>
    </row>
    <row r="109" spans="1:21" x14ac:dyDescent="0.2">
      <c r="A109" s="16" t="s">
        <v>179</v>
      </c>
      <c r="B109" s="4">
        <v>2400</v>
      </c>
      <c r="C109" s="4">
        <v>26500</v>
      </c>
      <c r="D109" s="4">
        <v>-24100</v>
      </c>
      <c r="E109" s="4">
        <v>-1070440000</v>
      </c>
      <c r="F109" s="4">
        <f t="shared" si="15"/>
        <v>8075470000</v>
      </c>
      <c r="R109" s="5">
        <v>4.53E-2</v>
      </c>
      <c r="S109" s="4">
        <v>374264</v>
      </c>
      <c r="T109" s="4">
        <f t="shared" si="18"/>
        <v>364511.8</v>
      </c>
      <c r="U109" s="4">
        <f t="shared" si="17"/>
        <v>234239</v>
      </c>
    </row>
    <row r="110" spans="1:21" x14ac:dyDescent="0.2">
      <c r="A110" s="16" t="s">
        <v>178</v>
      </c>
      <c r="B110" s="4">
        <v>40300</v>
      </c>
      <c r="C110" s="4">
        <v>6600</v>
      </c>
      <c r="D110" s="4">
        <v>33700</v>
      </c>
      <c r="E110" s="4">
        <v>1424230000</v>
      </c>
      <c r="F110" s="4">
        <f t="shared" si="15"/>
        <v>9145910000</v>
      </c>
      <c r="R110" s="5">
        <v>0.03</v>
      </c>
      <c r="S110" s="4">
        <v>234239</v>
      </c>
      <c r="T110" s="4">
        <f t="shared" si="18"/>
        <v>407433.8</v>
      </c>
      <c r="U110" s="4">
        <f t="shared" si="17"/>
        <v>208452</v>
      </c>
    </row>
    <row r="111" spans="1:21" x14ac:dyDescent="0.2">
      <c r="A111" s="16" t="s">
        <v>177</v>
      </c>
      <c r="B111" s="4">
        <v>48700</v>
      </c>
      <c r="C111" s="4">
        <v>4400</v>
      </c>
      <c r="D111" s="4">
        <v>44300</v>
      </c>
      <c r="E111" s="4">
        <v>1907270000</v>
      </c>
      <c r="F111" s="4">
        <f t="shared" si="15"/>
        <v>7721680000</v>
      </c>
      <c r="R111" s="5">
        <v>-0.05</v>
      </c>
      <c r="S111" s="4">
        <v>462699</v>
      </c>
      <c r="T111" s="4">
        <f t="shared" si="18"/>
        <v>417328</v>
      </c>
      <c r="U111" s="4">
        <f t="shared" si="17"/>
        <v>208452</v>
      </c>
    </row>
    <row r="112" spans="1:21" x14ac:dyDescent="0.2">
      <c r="A112" s="16" t="s">
        <v>176</v>
      </c>
      <c r="B112" s="4">
        <v>6800</v>
      </c>
      <c r="C112" s="4">
        <v>2000</v>
      </c>
      <c r="D112" s="4">
        <v>4800</v>
      </c>
      <c r="E112" s="4">
        <v>214420000</v>
      </c>
      <c r="F112" s="4">
        <f t="shared" si="15"/>
        <v>5814410000</v>
      </c>
      <c r="R112" s="5">
        <v>-1.89E-2</v>
      </c>
      <c r="S112" s="4">
        <v>297907</v>
      </c>
      <c r="T112" s="4">
        <f t="shared" si="18"/>
        <v>455479.8</v>
      </c>
      <c r="U112" s="4">
        <f t="shared" si="17"/>
        <v>190171</v>
      </c>
    </row>
    <row r="113" spans="1:21" x14ac:dyDescent="0.2">
      <c r="A113" s="16" t="s">
        <v>175</v>
      </c>
      <c r="B113" s="4">
        <v>3600</v>
      </c>
      <c r="C113" s="4">
        <v>9300</v>
      </c>
      <c r="D113" s="4">
        <v>-5700</v>
      </c>
      <c r="E113" s="4">
        <v>-259130000</v>
      </c>
      <c r="F113" s="4">
        <f t="shared" si="15"/>
        <v>5599990000</v>
      </c>
      <c r="R113" s="5">
        <v>-8.8000000000000005E-3</v>
      </c>
      <c r="S113" s="4">
        <v>319463</v>
      </c>
      <c r="T113" s="4">
        <f t="shared" si="18"/>
        <v>477284.5</v>
      </c>
      <c r="U113" s="4">
        <f t="shared" si="17"/>
        <v>190171</v>
      </c>
    </row>
    <row r="114" spans="1:21" x14ac:dyDescent="0.2">
      <c r="A114" s="16" t="s">
        <v>174</v>
      </c>
      <c r="B114" s="4">
        <v>20600</v>
      </c>
      <c r="C114" s="4">
        <v>21400</v>
      </c>
      <c r="D114" s="4">
        <v>-800</v>
      </c>
      <c r="E114" s="4">
        <v>-29370000</v>
      </c>
      <c r="F114" s="4">
        <f t="shared" si="15"/>
        <v>5859120000</v>
      </c>
      <c r="R114" s="5">
        <v>-6.5000000000000002E-2</v>
      </c>
      <c r="S114" s="4">
        <v>766342</v>
      </c>
      <c r="T114" s="4">
        <f t="shared" si="18"/>
        <v>438704.6</v>
      </c>
      <c r="U114" s="4">
        <f t="shared" si="17"/>
        <v>190171</v>
      </c>
    </row>
    <row r="115" spans="1:21" x14ac:dyDescent="0.2">
      <c r="A115" s="16" t="s">
        <v>173</v>
      </c>
      <c r="B115" s="4">
        <v>12400</v>
      </c>
      <c r="C115" s="4">
        <v>4209</v>
      </c>
      <c r="D115" s="4">
        <v>8191</v>
      </c>
      <c r="E115" s="4">
        <v>394390000</v>
      </c>
      <c r="F115" s="4">
        <f t="shared" si="15"/>
        <v>5888490000</v>
      </c>
      <c r="R115" s="5">
        <v>7.3000000000000001E-3</v>
      </c>
      <c r="S115" s="4">
        <v>208452</v>
      </c>
      <c r="T115" s="4">
        <f t="shared" si="18"/>
        <v>450545.9</v>
      </c>
      <c r="U115" s="4">
        <f t="shared" si="17"/>
        <v>190171</v>
      </c>
    </row>
    <row r="116" spans="1:21" x14ac:dyDescent="0.2">
      <c r="A116" s="16" t="s">
        <v>172</v>
      </c>
      <c r="B116" s="4">
        <v>24200</v>
      </c>
      <c r="C116" s="4">
        <v>5700</v>
      </c>
      <c r="D116" s="4">
        <v>18500</v>
      </c>
      <c r="E116" s="4">
        <v>880530000</v>
      </c>
      <c r="F116" s="4">
        <f t="shared" si="15"/>
        <v>5494100000</v>
      </c>
      <c r="R116" s="5">
        <v>2.5699999999999997E-2</v>
      </c>
      <c r="S116" s="4">
        <v>359720</v>
      </c>
      <c r="T116" s="4">
        <f t="shared" ref="T116:T121" si="19">AVERAGE(S117:S126)</f>
        <v>448082.2</v>
      </c>
      <c r="U116" s="4">
        <f t="shared" si="17"/>
        <v>190171</v>
      </c>
    </row>
    <row r="117" spans="1:21" x14ac:dyDescent="0.2">
      <c r="A117" s="16" t="s">
        <v>171</v>
      </c>
      <c r="B117" s="4">
        <v>3200</v>
      </c>
      <c r="C117" s="4">
        <v>41009</v>
      </c>
      <c r="D117" s="4">
        <v>-37809</v>
      </c>
      <c r="E117" s="4">
        <v>-1786080000</v>
      </c>
      <c r="F117" s="4">
        <f t="shared" si="15"/>
        <v>4613570000</v>
      </c>
      <c r="R117" s="5">
        <v>-1.5700000000000002E-2</v>
      </c>
      <c r="S117" s="4">
        <v>190171</v>
      </c>
      <c r="T117" s="4">
        <f t="shared" si="19"/>
        <v>457690.1</v>
      </c>
      <c r="U117" s="4">
        <f t="shared" si="17"/>
        <v>345674</v>
      </c>
    </row>
    <row r="118" spans="1:21" x14ac:dyDescent="0.2">
      <c r="A118" s="16" t="s">
        <v>170</v>
      </c>
      <c r="B118" s="4">
        <v>16900</v>
      </c>
      <c r="C118" s="4">
        <v>30602</v>
      </c>
      <c r="D118" s="4">
        <v>-13702</v>
      </c>
      <c r="E118" s="4">
        <v>-636420000</v>
      </c>
      <c r="F118" s="4">
        <f t="shared" si="15"/>
        <v>6399650000</v>
      </c>
      <c r="R118" s="5">
        <v>1.7100000000000001E-2</v>
      </c>
      <c r="S118" s="4">
        <v>460451</v>
      </c>
      <c r="T118" s="4">
        <f t="shared" si="19"/>
        <v>430399.7</v>
      </c>
      <c r="U118" s="4">
        <f t="shared" si="17"/>
        <v>345674</v>
      </c>
    </row>
    <row r="119" spans="1:21" x14ac:dyDescent="0.2">
      <c r="A119" s="16" t="s">
        <v>169</v>
      </c>
      <c r="B119" s="4">
        <v>10600</v>
      </c>
      <c r="C119" s="4">
        <v>16800</v>
      </c>
      <c r="D119" s="4">
        <v>-6200</v>
      </c>
      <c r="E119" s="4">
        <v>-289740000</v>
      </c>
      <c r="F119" s="4">
        <f t="shared" si="15"/>
        <v>7036070000</v>
      </c>
      <c r="R119" s="5">
        <v>-2.29E-2</v>
      </c>
      <c r="S119" s="4">
        <v>345674</v>
      </c>
      <c r="T119" s="4">
        <f t="shared" si="19"/>
        <v>440440.2</v>
      </c>
      <c r="U119" s="4">
        <f t="shared" si="17"/>
        <v>380543</v>
      </c>
    </row>
    <row r="120" spans="1:21" x14ac:dyDescent="0.2">
      <c r="A120" s="16" t="s">
        <v>168</v>
      </c>
      <c r="B120" s="4">
        <v>20800</v>
      </c>
      <c r="C120" s="4">
        <v>1300</v>
      </c>
      <c r="D120" s="4">
        <v>19500</v>
      </c>
      <c r="E120" s="4">
        <v>945350000</v>
      </c>
      <c r="F120" s="4">
        <f t="shared" si="15"/>
        <v>7325810000</v>
      </c>
      <c r="R120" s="5">
        <v>-2.2400000000000003E-2</v>
      </c>
      <c r="S120" s="4">
        <v>663459</v>
      </c>
      <c r="T120" s="4">
        <f t="shared" si="19"/>
        <v>398067.9</v>
      </c>
      <c r="U120" s="4">
        <f t="shared" si="17"/>
        <v>326865</v>
      </c>
    </row>
    <row r="121" spans="1:21" x14ac:dyDescent="0.2">
      <c r="A121" s="16" t="s">
        <v>167</v>
      </c>
      <c r="B121" s="4">
        <v>19300</v>
      </c>
      <c r="C121" s="4">
        <v>1500</v>
      </c>
      <c r="D121" s="4">
        <v>17800</v>
      </c>
      <c r="E121" s="4">
        <v>879020000</v>
      </c>
      <c r="F121" s="4">
        <f t="shared" si="15"/>
        <v>6380460000</v>
      </c>
      <c r="R121" s="5">
        <v>-4.0999999999999995E-2</v>
      </c>
      <c r="S121" s="4">
        <v>561641</v>
      </c>
      <c r="T121" s="4">
        <f t="shared" si="19"/>
        <v>382969.5</v>
      </c>
      <c r="U121" s="4">
        <f t="shared" si="17"/>
        <v>326865</v>
      </c>
    </row>
    <row r="122" spans="1:21" x14ac:dyDescent="0.2">
      <c r="A122" s="16" t="s">
        <v>166</v>
      </c>
      <c r="B122" s="4">
        <v>11700</v>
      </c>
      <c r="C122" s="4">
        <v>12800</v>
      </c>
      <c r="D122" s="4">
        <v>-1100</v>
      </c>
      <c r="E122" s="4">
        <v>-56430000</v>
      </c>
      <c r="F122" s="4">
        <f t="shared" si="15"/>
        <v>5501440000</v>
      </c>
      <c r="R122" s="5">
        <v>6.0000000000000001E-3</v>
      </c>
      <c r="S122" s="4">
        <v>679425</v>
      </c>
      <c r="T122" s="4">
        <f>AVERAGE(S123:S132)</f>
        <v>328674.59999999998</v>
      </c>
      <c r="U122" s="4">
        <f t="shared" si="17"/>
        <v>286250</v>
      </c>
    </row>
    <row r="123" spans="1:21" x14ac:dyDescent="0.2">
      <c r="A123" s="16" t="s">
        <v>165</v>
      </c>
      <c r="B123" s="4">
        <v>16000</v>
      </c>
      <c r="C123" s="4">
        <v>7600</v>
      </c>
      <c r="D123" s="4">
        <v>8400</v>
      </c>
      <c r="E123" s="4">
        <v>422710000</v>
      </c>
      <c r="F123" s="4">
        <f t="shared" si="15"/>
        <v>5557870000</v>
      </c>
      <c r="R123" s="5">
        <v>2.8399999999999998E-2</v>
      </c>
      <c r="S123" s="4">
        <v>537510</v>
      </c>
      <c r="U123" s="4">
        <f t="shared" si="17"/>
        <v>187547</v>
      </c>
    </row>
    <row r="124" spans="1:21" x14ac:dyDescent="0.2">
      <c r="A124" s="16" t="s">
        <v>164</v>
      </c>
      <c r="B124" s="4">
        <v>7100</v>
      </c>
      <c r="C124" s="4">
        <v>7300</v>
      </c>
      <c r="D124" s="4">
        <v>-200</v>
      </c>
      <c r="E124" s="4">
        <v>-7790000</v>
      </c>
      <c r="F124" s="4">
        <f t="shared" si="15"/>
        <v>5135160000</v>
      </c>
      <c r="R124" s="5">
        <v>-2E-3</v>
      </c>
      <c r="S124" s="4">
        <v>380543</v>
      </c>
      <c r="U124" s="4">
        <f t="shared" ref="U124:U126" si="20">MIN(S125:S129)</f>
        <v>187547</v>
      </c>
    </row>
    <row r="125" spans="1:21" x14ac:dyDescent="0.2">
      <c r="A125" s="16" t="s">
        <v>163</v>
      </c>
      <c r="B125" s="4">
        <v>4300</v>
      </c>
      <c r="C125" s="4">
        <v>8400</v>
      </c>
      <c r="D125" s="4">
        <v>-4100</v>
      </c>
      <c r="E125" s="4">
        <v>-203650000</v>
      </c>
      <c r="F125" s="4">
        <f t="shared" si="15"/>
        <v>5142950000</v>
      </c>
      <c r="R125" s="5">
        <v>2.07E-2</v>
      </c>
      <c r="S125" s="4">
        <v>326865</v>
      </c>
      <c r="U125" s="4">
        <f t="shared" si="20"/>
        <v>187547</v>
      </c>
    </row>
    <row r="126" spans="1:21" x14ac:dyDescent="0.2">
      <c r="A126" s="16" t="s">
        <v>162</v>
      </c>
      <c r="B126" s="4">
        <v>42700</v>
      </c>
      <c r="C126" s="4">
        <v>800</v>
      </c>
      <c r="D126" s="4">
        <v>41900</v>
      </c>
      <c r="E126" s="4">
        <v>2041550000</v>
      </c>
      <c r="F126" s="4">
        <f t="shared" si="15"/>
        <v>5346600000</v>
      </c>
      <c r="R126" s="5">
        <v>1.1000000000000001E-3</v>
      </c>
      <c r="S126" s="4">
        <v>335083</v>
      </c>
      <c r="U126" s="4">
        <f t="shared" si="20"/>
        <v>187547</v>
      </c>
    </row>
    <row r="127" spans="1:21" x14ac:dyDescent="0.2">
      <c r="A127" s="16" t="s">
        <v>161</v>
      </c>
      <c r="B127" s="4">
        <v>19200</v>
      </c>
      <c r="C127" s="4">
        <v>17856</v>
      </c>
      <c r="D127" s="4">
        <v>1344</v>
      </c>
      <c r="E127" s="4">
        <v>62200000</v>
      </c>
      <c r="F127" s="4">
        <f t="shared" si="15"/>
        <v>3305050000</v>
      </c>
      <c r="R127" s="5">
        <v>-2E-3</v>
      </c>
      <c r="S127" s="4">
        <v>286250</v>
      </c>
      <c r="U127" s="4">
        <f>MIN(S128:S132)</f>
        <v>136476</v>
      </c>
    </row>
    <row r="128" spans="1:21" x14ac:dyDescent="0.2">
      <c r="A128" s="16" t="s">
        <v>160</v>
      </c>
      <c r="B128" s="4">
        <v>2200</v>
      </c>
      <c r="C128" s="4">
        <v>6700</v>
      </c>
      <c r="D128" s="4">
        <v>-4500</v>
      </c>
      <c r="E128" s="4">
        <v>-213370000</v>
      </c>
      <c r="F128" s="4">
        <f t="shared" si="15"/>
        <v>3242850000</v>
      </c>
      <c r="R128" s="5">
        <v>1.89E-2</v>
      </c>
      <c r="S128" s="4">
        <v>187547</v>
      </c>
    </row>
    <row r="129" spans="1:22" x14ac:dyDescent="0.2">
      <c r="A129" s="16" t="s">
        <v>159</v>
      </c>
      <c r="B129" s="4">
        <v>8600</v>
      </c>
      <c r="C129" s="4">
        <v>15900</v>
      </c>
      <c r="D129" s="4">
        <v>-7300</v>
      </c>
      <c r="E129" s="4">
        <v>-354620000</v>
      </c>
      <c r="F129" s="4">
        <f t="shared" si="15"/>
        <v>3456220000</v>
      </c>
      <c r="R129" s="5">
        <v>1.1699999999999999E-2</v>
      </c>
      <c r="S129" s="4">
        <v>446079</v>
      </c>
    </row>
    <row r="130" spans="1:22" x14ac:dyDescent="0.2">
      <c r="A130" s="16" t="s">
        <v>158</v>
      </c>
      <c r="B130" s="4">
        <v>11600</v>
      </c>
      <c r="C130" s="4">
        <v>3400</v>
      </c>
      <c r="D130" s="4">
        <v>8200</v>
      </c>
      <c r="E130" s="4">
        <v>385550000</v>
      </c>
      <c r="F130" s="4">
        <f t="shared" si="15"/>
        <v>3810840000</v>
      </c>
      <c r="R130" s="5">
        <v>1.0800000000000001E-2</v>
      </c>
      <c r="S130" s="4">
        <v>239736</v>
      </c>
    </row>
    <row r="131" spans="1:22" x14ac:dyDescent="0.2">
      <c r="A131" s="16" t="s">
        <v>157</v>
      </c>
      <c r="B131" s="4">
        <v>90000</v>
      </c>
      <c r="C131" s="4">
        <v>19500</v>
      </c>
      <c r="D131" s="4">
        <v>70500</v>
      </c>
      <c r="E131" s="4">
        <v>3334240000</v>
      </c>
      <c r="F131" s="4">
        <f>E131+F132</f>
        <v>3425290000</v>
      </c>
      <c r="R131" s="5">
        <v>-2.9100000000000001E-2</v>
      </c>
      <c r="S131" s="4">
        <v>410657</v>
      </c>
    </row>
    <row r="132" spans="1:22" x14ac:dyDescent="0.2">
      <c r="A132" s="16" t="s">
        <v>156</v>
      </c>
      <c r="B132" s="4">
        <v>2100</v>
      </c>
      <c r="C132" s="4">
        <v>200</v>
      </c>
      <c r="D132" s="4">
        <v>1900</v>
      </c>
      <c r="E132" s="4">
        <v>91050000</v>
      </c>
      <c r="F132" s="4">
        <f>E132</f>
        <v>91050000</v>
      </c>
      <c r="R132" s="5">
        <v>1.2699999999999999E-2</v>
      </c>
      <c r="S132" s="4">
        <v>136476</v>
      </c>
    </row>
    <row r="133" spans="1:22" x14ac:dyDescent="0.2">
      <c r="A133" s="2"/>
      <c r="B133" s="4"/>
      <c r="C133" s="4"/>
      <c r="D133" s="4"/>
      <c r="E133" s="4"/>
      <c r="F133" s="4">
        <f>E133</f>
        <v>0</v>
      </c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6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6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6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6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6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5"/>
    </row>
    <row r="150" spans="1:22" x14ac:dyDescent="0.2">
      <c r="A150" s="6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5"/>
    </row>
    <row r="151" spans="1:22" x14ac:dyDescent="0.2">
      <c r="A151" s="6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5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5"/>
    </row>
    <row r="153" spans="1:22" x14ac:dyDescent="0.2">
      <c r="A153" s="2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5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5"/>
    </row>
    <row r="155" spans="1:22" x14ac:dyDescent="0.2">
      <c r="A155" s="6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5"/>
    </row>
    <row r="156" spans="1:22" x14ac:dyDescent="0.2">
      <c r="A156" s="6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5"/>
    </row>
    <row r="157" spans="1:22" x14ac:dyDescent="0.2">
      <c r="A157" s="6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5"/>
    </row>
    <row r="158" spans="1:22" x14ac:dyDescent="0.2">
      <c r="A158" s="6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5"/>
    </row>
    <row r="159" spans="1:22" x14ac:dyDescent="0.2">
      <c r="A159" s="6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5"/>
    </row>
    <row r="160" spans="1:22" x14ac:dyDescent="0.2">
      <c r="A160" s="6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5"/>
    </row>
    <row r="161" spans="1:22" x14ac:dyDescent="0.2">
      <c r="A161" s="6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5"/>
    </row>
    <row r="162" spans="1:22" x14ac:dyDescent="0.2">
      <c r="A162" s="6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5"/>
      <c r="U162" s="5"/>
      <c r="V162" s="5"/>
    </row>
    <row r="163" spans="1:22" x14ac:dyDescent="0.2">
      <c r="A163" s="6"/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5"/>
      <c r="U163" s="5"/>
      <c r="V163" s="5"/>
    </row>
    <row r="164" spans="1:22" x14ac:dyDescent="0.2">
      <c r="A164" s="6"/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5"/>
      <c r="U164" s="5"/>
      <c r="V164" s="5"/>
    </row>
    <row r="165" spans="1:22" x14ac:dyDescent="0.2">
      <c r="A165" s="6"/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5"/>
      <c r="U165" s="5"/>
      <c r="V165" s="5"/>
    </row>
    <row r="166" spans="1:22" x14ac:dyDescent="0.2">
      <c r="A166" s="6"/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5"/>
      <c r="U166" s="5"/>
      <c r="V166" s="5"/>
    </row>
    <row r="167" spans="1:22" x14ac:dyDescent="0.2">
      <c r="A167" s="6"/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5"/>
      <c r="U167" s="5"/>
      <c r="V167" s="5"/>
    </row>
    <row r="168" spans="1:22" x14ac:dyDescent="0.2">
      <c r="A168" s="2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5"/>
    </row>
    <row r="169" spans="1:22" x14ac:dyDescent="0.2">
      <c r="A169" s="2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5"/>
    </row>
    <row r="170" spans="1:22" x14ac:dyDescent="0.2">
      <c r="A170" s="2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5"/>
    </row>
    <row r="171" spans="1:22" x14ac:dyDescent="0.2">
      <c r="A171" s="2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5"/>
    </row>
    <row r="172" spans="1:22" x14ac:dyDescent="0.2">
      <c r="A172" s="2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5"/>
    </row>
    <row r="173" spans="1:22" x14ac:dyDescent="0.2">
      <c r="A173" s="2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5"/>
    </row>
    <row r="174" spans="1:22" x14ac:dyDescent="0.2">
      <c r="A174" s="2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5"/>
    </row>
    <row r="175" spans="1:22" x14ac:dyDescent="0.2">
      <c r="A175" s="2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5"/>
    </row>
    <row r="176" spans="1:22" x14ac:dyDescent="0.2">
      <c r="A176" s="2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5"/>
    </row>
    <row r="177" spans="1:22" x14ac:dyDescent="0.2">
      <c r="A177" s="2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5"/>
      <c r="U177" s="5"/>
      <c r="V177" s="5"/>
    </row>
    <row r="178" spans="1:22" x14ac:dyDescent="0.2">
      <c r="A178" s="2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5"/>
      <c r="U178" s="5"/>
      <c r="V178" s="5"/>
    </row>
    <row r="179" spans="1:22" x14ac:dyDescent="0.2">
      <c r="A179" s="2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5"/>
      <c r="U179" s="5"/>
      <c r="V179" s="5"/>
    </row>
    <row r="180" spans="1:22" x14ac:dyDescent="0.2">
      <c r="A180" s="2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5"/>
      <c r="U180" s="5"/>
      <c r="V180" s="5"/>
    </row>
    <row r="181" spans="1:22" x14ac:dyDescent="0.2">
      <c r="A181" s="2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5"/>
      <c r="U181" s="5"/>
      <c r="V181" s="5"/>
    </row>
    <row r="182" spans="1:22" x14ac:dyDescent="0.2">
      <c r="A182" s="2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5"/>
      <c r="U182" s="5"/>
      <c r="V182" s="5"/>
    </row>
    <row r="183" spans="1:22" x14ac:dyDescent="0.2">
      <c r="A183" s="2"/>
      <c r="B183" s="4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5"/>
      <c r="U183" s="5"/>
      <c r="V183" s="5"/>
    </row>
    <row r="184" spans="1:22" x14ac:dyDescent="0.2">
      <c r="A184" s="2"/>
      <c r="B184" s="4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5"/>
      <c r="U184" s="5"/>
      <c r="V184" s="5"/>
    </row>
    <row r="185" spans="1:22" x14ac:dyDescent="0.2">
      <c r="A185" s="2"/>
      <c r="B185" s="4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5"/>
      <c r="U185" s="5"/>
      <c r="V185" s="8"/>
    </row>
    <row r="186" spans="1:22" x14ac:dyDescent="0.2">
      <c r="A186" s="2"/>
      <c r="B186" s="4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5"/>
      <c r="U186" s="5"/>
      <c r="V186" s="8"/>
    </row>
    <row r="187" spans="1:22" x14ac:dyDescent="0.2">
      <c r="A187" s="2"/>
      <c r="B187" s="4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5"/>
      <c r="U187" s="5"/>
      <c r="V187" s="8"/>
    </row>
    <row r="188" spans="1:22" x14ac:dyDescent="0.2">
      <c r="A188" s="6"/>
      <c r="B188" s="4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5"/>
      <c r="U188" s="5"/>
      <c r="V188" s="8"/>
    </row>
    <row r="189" spans="1:22" x14ac:dyDescent="0.2">
      <c r="A189" s="6"/>
      <c r="B189" s="4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5"/>
      <c r="U189" s="5"/>
      <c r="V189" s="8"/>
    </row>
    <row r="190" spans="1:22" x14ac:dyDescent="0.2">
      <c r="A190" s="6"/>
      <c r="B190" s="4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5"/>
      <c r="U190" s="5"/>
      <c r="V190" s="8"/>
    </row>
    <row r="191" spans="1:22" x14ac:dyDescent="0.2">
      <c r="A191" s="6"/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5"/>
      <c r="U191" s="5"/>
      <c r="V191" s="8"/>
    </row>
    <row r="192" spans="1:22" x14ac:dyDescent="0.2">
      <c r="A192" s="6"/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5"/>
      <c r="U192" s="5"/>
      <c r="V192" s="8"/>
    </row>
    <row r="193" spans="1:22" x14ac:dyDescent="0.2">
      <c r="A193" s="2"/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5"/>
      <c r="U193" s="5"/>
      <c r="V193" s="8"/>
    </row>
    <row r="194" spans="1:22" x14ac:dyDescent="0.2">
      <c r="A194" s="2"/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5"/>
      <c r="U194" s="5"/>
      <c r="V194" s="8"/>
    </row>
    <row r="195" spans="1:22" x14ac:dyDescent="0.2">
      <c r="A195" s="2"/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5"/>
      <c r="U195" s="5"/>
      <c r="V195" s="8"/>
    </row>
    <row r="196" spans="1:22" x14ac:dyDescent="0.2">
      <c r="A196" s="2"/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5"/>
      <c r="U196" s="5"/>
      <c r="V196" s="8"/>
    </row>
    <row r="197" spans="1:22" x14ac:dyDescent="0.2">
      <c r="A197" s="2"/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5"/>
      <c r="U197" s="5"/>
      <c r="V197" s="8"/>
    </row>
    <row r="223" spans="1:3" x14ac:dyDescent="0.2">
      <c r="A223" t="e" cm="1">
        <f t="array" aca="1" ref="A223" ca="1">INDIRECT("'" &amp; E1 &amp; "'!$A$2:$A$66")</f>
        <v>#REF!</v>
      </c>
      <c r="B223" t="e" cm="1">
        <f t="array" aca="1" ref="B223" ca="1">INDIRECT("'" &amp; E1 &amp; "'!$B$2:$B$66")</f>
        <v>#REF!</v>
      </c>
      <c r="C223" t="e" cm="1">
        <f t="array" aca="1" ref="C223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2584A0-E101-DF4C-99AC-71E53D391949}">
  <sheetPr codeName="Sheet42"/>
  <dimension ref="A1:V223"/>
  <sheetViews>
    <sheetView topLeftCell="C1" workbookViewId="0">
      <pane ySplit="2" topLeftCell="A3" activePane="bottomLeft" state="frozen"/>
      <selection activeCell="F17" sqref="F17"/>
      <selection pane="bottomLeft" activeCell="F17" sqref="F17"/>
    </sheetView>
  </sheetViews>
  <sheetFormatPr baseColWidth="10" defaultRowHeight="16" x14ac:dyDescent="0.2"/>
  <cols>
    <col min="1" max="1" width="21.1640625" customWidth="1"/>
    <col min="2" max="2" width="15.83203125" customWidth="1"/>
    <col min="3" max="3" width="14" customWidth="1"/>
    <col min="4" max="4" width="14.33203125" customWidth="1"/>
    <col min="5" max="5" width="18.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6.8320312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252</v>
      </c>
      <c r="U2" s="1" t="s">
        <v>253</v>
      </c>
      <c r="V2" s="1" t="s">
        <v>236</v>
      </c>
    </row>
    <row r="3" spans="1:22" x14ac:dyDescent="0.2">
      <c r="A3" s="16" t="s">
        <v>357</v>
      </c>
      <c r="B3" s="4">
        <v>45100</v>
      </c>
      <c r="C3" s="4">
        <v>105300</v>
      </c>
      <c r="D3" s="4">
        <v>-60200</v>
      </c>
      <c r="E3" s="4">
        <v>-2143470000</v>
      </c>
      <c r="F3" s="4">
        <f t="shared" ref="F3:F11" si="0">E3+F4</f>
        <v>5633106379</v>
      </c>
      <c r="G3" s="4">
        <v>0</v>
      </c>
      <c r="H3" s="4">
        <v>0</v>
      </c>
      <c r="I3" s="4">
        <v>0</v>
      </c>
      <c r="J3" s="4">
        <v>1604250000</v>
      </c>
      <c r="K3">
        <f t="shared" ref="K3:K11" si="1">K4+J3</f>
        <v>4184440000</v>
      </c>
      <c r="L3" s="4">
        <v>154</v>
      </c>
      <c r="M3" s="4">
        <v>385</v>
      </c>
      <c r="N3" s="4">
        <v>3</v>
      </c>
      <c r="O3" s="4">
        <v>31</v>
      </c>
      <c r="P3" s="4">
        <v>95000</v>
      </c>
      <c r="Q3" s="4">
        <v>318900</v>
      </c>
      <c r="R3" s="5">
        <v>-0.04</v>
      </c>
      <c r="S3" s="4">
        <v>422500</v>
      </c>
      <c r="T3" s="4">
        <f t="shared" ref="T3:T38" si="2">AVERAGE(S4:S13)</f>
        <v>344150</v>
      </c>
      <c r="U3" s="4">
        <f t="shared" ref="U3:U11" si="3">MIN(S4:S8)</f>
        <v>228300</v>
      </c>
      <c r="V3" s="5">
        <v>3.73E-2</v>
      </c>
    </row>
    <row r="4" spans="1:22" x14ac:dyDescent="0.2">
      <c r="A4" s="16" t="s">
        <v>356</v>
      </c>
      <c r="B4" s="4">
        <v>16400</v>
      </c>
      <c r="C4" s="4">
        <v>30000</v>
      </c>
      <c r="D4" s="4">
        <v>-13600</v>
      </c>
      <c r="E4" s="4">
        <v>-493840000</v>
      </c>
      <c r="F4" s="4">
        <f t="shared" si="0"/>
        <v>7776576379</v>
      </c>
      <c r="K4">
        <f t="shared" si="1"/>
        <v>2580190000</v>
      </c>
      <c r="L4" s="4">
        <v>153</v>
      </c>
      <c r="M4" s="4">
        <v>219</v>
      </c>
      <c r="N4" s="4">
        <v>10</v>
      </c>
      <c r="O4" s="4">
        <v>16</v>
      </c>
      <c r="P4" s="4">
        <v>124300</v>
      </c>
      <c r="Q4" s="4">
        <v>214300</v>
      </c>
      <c r="R4" s="5">
        <v>-1.78E-2</v>
      </c>
      <c r="S4" s="4">
        <v>338600</v>
      </c>
      <c r="T4" s="4">
        <f t="shared" si="2"/>
        <v>350400</v>
      </c>
      <c r="U4" s="4">
        <f t="shared" si="3"/>
        <v>228300</v>
      </c>
      <c r="V4" s="5">
        <v>2.0299999999999999E-2</v>
      </c>
    </row>
    <row r="5" spans="1:22" x14ac:dyDescent="0.2">
      <c r="A5" s="16" t="s">
        <v>355</v>
      </c>
      <c r="B5" s="4">
        <v>200</v>
      </c>
      <c r="C5" s="4">
        <v>135000</v>
      </c>
      <c r="D5" s="4">
        <v>-134800</v>
      </c>
      <c r="E5" s="4">
        <v>-4953130000</v>
      </c>
      <c r="F5" s="4">
        <f t="shared" si="0"/>
        <v>8270416379</v>
      </c>
      <c r="K5">
        <f t="shared" si="1"/>
        <v>2580190000</v>
      </c>
      <c r="L5" s="4">
        <v>193</v>
      </c>
      <c r="M5" s="4">
        <v>301</v>
      </c>
      <c r="N5" s="4">
        <v>5</v>
      </c>
      <c r="O5" s="4">
        <v>13</v>
      </c>
      <c r="P5" s="4">
        <v>114700</v>
      </c>
      <c r="Q5" s="4">
        <v>232000</v>
      </c>
      <c r="R5" s="5">
        <v>-5.4000000000000003E-3</v>
      </c>
      <c r="S5" s="4">
        <v>346700</v>
      </c>
      <c r="T5" s="4">
        <f t="shared" si="2"/>
        <v>341370</v>
      </c>
      <c r="U5" s="4">
        <f t="shared" si="3"/>
        <v>228300</v>
      </c>
      <c r="V5" s="5">
        <v>1.6200000000000003E-2</v>
      </c>
    </row>
    <row r="6" spans="1:22" x14ac:dyDescent="0.2">
      <c r="A6" s="16" t="s">
        <v>354</v>
      </c>
      <c r="B6" s="4">
        <v>96100</v>
      </c>
      <c r="C6" s="4">
        <v>76400</v>
      </c>
      <c r="D6" s="4">
        <v>19700</v>
      </c>
      <c r="E6" s="4">
        <v>725350000</v>
      </c>
      <c r="F6" s="4">
        <f t="shared" si="0"/>
        <v>13223546379</v>
      </c>
      <c r="K6">
        <f t="shared" si="1"/>
        <v>2580190000</v>
      </c>
      <c r="L6" s="4">
        <v>457</v>
      </c>
      <c r="M6" s="4">
        <v>332</v>
      </c>
      <c r="N6" s="4">
        <v>28</v>
      </c>
      <c r="O6" s="4">
        <v>34</v>
      </c>
      <c r="P6" s="4">
        <v>411000</v>
      </c>
      <c r="Q6" s="4">
        <v>331400</v>
      </c>
      <c r="R6" s="5">
        <v>2.7699999999999999E-2</v>
      </c>
      <c r="S6" s="4">
        <v>752300</v>
      </c>
      <c r="T6" s="4">
        <f t="shared" si="2"/>
        <v>280980</v>
      </c>
      <c r="U6" s="4">
        <f t="shared" si="3"/>
        <v>190200</v>
      </c>
      <c r="V6" s="5">
        <v>2.9500000000000002E-2</v>
      </c>
    </row>
    <row r="7" spans="1:22" x14ac:dyDescent="0.2">
      <c r="A7" s="16" t="s">
        <v>353</v>
      </c>
      <c r="B7" s="4">
        <v>11900</v>
      </c>
      <c r="C7" s="4">
        <v>96900</v>
      </c>
      <c r="D7" s="4">
        <v>-85000</v>
      </c>
      <c r="E7" s="4">
        <v>-3057260000</v>
      </c>
      <c r="F7" s="4">
        <f t="shared" si="0"/>
        <v>12498196379</v>
      </c>
      <c r="K7">
        <f t="shared" si="1"/>
        <v>2580190000</v>
      </c>
      <c r="L7" s="4">
        <v>140</v>
      </c>
      <c r="M7" s="4">
        <v>268</v>
      </c>
      <c r="N7" s="4">
        <v>5</v>
      </c>
      <c r="O7" s="4">
        <v>7</v>
      </c>
      <c r="P7" s="4">
        <v>111100</v>
      </c>
      <c r="Q7" s="4">
        <v>169100</v>
      </c>
      <c r="R7" s="5">
        <v>2.8000000000000004E-3</v>
      </c>
      <c r="S7" s="4">
        <v>280400</v>
      </c>
      <c r="T7" s="4">
        <f t="shared" si="2"/>
        <v>288900</v>
      </c>
      <c r="U7" s="4">
        <f t="shared" si="3"/>
        <v>190200</v>
      </c>
      <c r="V7" s="5">
        <v>1.6500000000000001E-2</v>
      </c>
    </row>
    <row r="8" spans="1:22" x14ac:dyDescent="0.2">
      <c r="A8" s="16" t="s">
        <v>352</v>
      </c>
      <c r="B8" s="4">
        <v>14200</v>
      </c>
      <c r="C8" s="4">
        <v>63610</v>
      </c>
      <c r="D8" s="4">
        <v>-49410</v>
      </c>
      <c r="E8" s="4">
        <v>-1778870000</v>
      </c>
      <c r="F8" s="4">
        <f t="shared" si="0"/>
        <v>15555456379</v>
      </c>
      <c r="K8">
        <f t="shared" si="1"/>
        <v>2580190000</v>
      </c>
      <c r="L8" s="4">
        <v>102</v>
      </c>
      <c r="M8" s="4">
        <v>349</v>
      </c>
      <c r="N8" s="4">
        <v>1</v>
      </c>
      <c r="O8" s="4">
        <v>12</v>
      </c>
      <c r="P8" s="4">
        <v>45600</v>
      </c>
      <c r="Q8" s="4">
        <v>175400</v>
      </c>
      <c r="R8" s="5">
        <v>2.8000000000000004E-3</v>
      </c>
      <c r="S8" s="4">
        <v>228300</v>
      </c>
      <c r="T8" s="4">
        <f t="shared" si="2"/>
        <v>323940</v>
      </c>
      <c r="U8" s="4">
        <f t="shared" si="3"/>
        <v>190200</v>
      </c>
      <c r="V8" s="5">
        <v>1.38E-2</v>
      </c>
    </row>
    <row r="9" spans="1:22" x14ac:dyDescent="0.2">
      <c r="A9" s="16" t="s">
        <v>351</v>
      </c>
      <c r="B9" s="4">
        <v>69500</v>
      </c>
      <c r="C9" s="4">
        <v>117600</v>
      </c>
      <c r="D9" s="4">
        <v>-48100</v>
      </c>
      <c r="E9" s="4">
        <v>-1741270000</v>
      </c>
      <c r="F9" s="4">
        <f t="shared" si="0"/>
        <v>17334326379</v>
      </c>
      <c r="G9" s="4">
        <v>0</v>
      </c>
      <c r="H9" s="4">
        <v>0</v>
      </c>
      <c r="I9" s="4">
        <v>0</v>
      </c>
      <c r="J9" s="4">
        <v>108650000</v>
      </c>
      <c r="K9">
        <f t="shared" si="1"/>
        <v>2580190000</v>
      </c>
      <c r="L9" s="4">
        <v>278</v>
      </c>
      <c r="M9" s="4">
        <v>235</v>
      </c>
      <c r="N9" s="4">
        <v>7</v>
      </c>
      <c r="O9" s="4">
        <v>19</v>
      </c>
      <c r="P9" s="4">
        <v>149900</v>
      </c>
      <c r="Q9" s="4">
        <v>237900</v>
      </c>
      <c r="R9" s="5">
        <v>-1.66E-2</v>
      </c>
      <c r="S9" s="4">
        <v>453000</v>
      </c>
      <c r="T9" s="4">
        <f t="shared" si="2"/>
        <v>297940</v>
      </c>
      <c r="U9" s="4">
        <f t="shared" si="3"/>
        <v>190200</v>
      </c>
      <c r="V9" s="5">
        <v>3.3599999999999998E-2</v>
      </c>
    </row>
    <row r="10" spans="1:22" x14ac:dyDescent="0.2">
      <c r="A10" s="16" t="s">
        <v>350</v>
      </c>
      <c r="B10" s="4">
        <v>81800</v>
      </c>
      <c r="C10" s="4">
        <v>2600</v>
      </c>
      <c r="D10" s="4">
        <v>79200</v>
      </c>
      <c r="E10" s="4">
        <v>2882769012</v>
      </c>
      <c r="F10" s="4">
        <f t="shared" si="0"/>
        <v>19075596379</v>
      </c>
      <c r="G10" s="4">
        <v>0</v>
      </c>
      <c r="H10" s="4">
        <v>0</v>
      </c>
      <c r="I10" s="4">
        <v>0</v>
      </c>
      <c r="J10" s="4">
        <v>108650000</v>
      </c>
      <c r="K10">
        <f t="shared" si="1"/>
        <v>2471540000</v>
      </c>
      <c r="L10" s="4">
        <v>185</v>
      </c>
      <c r="M10" s="4">
        <v>279</v>
      </c>
      <c r="N10" s="4">
        <v>12</v>
      </c>
      <c r="O10" s="4">
        <v>16</v>
      </c>
      <c r="P10" s="4">
        <v>168700</v>
      </c>
      <c r="Q10" s="4">
        <v>209500</v>
      </c>
      <c r="R10" s="5">
        <v>9.7000000000000003E-3</v>
      </c>
      <c r="S10" s="4">
        <v>378200</v>
      </c>
      <c r="T10" s="4">
        <f t="shared" si="2"/>
        <v>290580</v>
      </c>
      <c r="U10" s="4">
        <f t="shared" si="3"/>
        <v>190200</v>
      </c>
      <c r="V10" s="5">
        <v>2.3099999999999999E-2</v>
      </c>
    </row>
    <row r="11" spans="1:22" x14ac:dyDescent="0.2">
      <c r="A11" s="16" t="s">
        <v>349</v>
      </c>
      <c r="B11" s="4">
        <v>2800</v>
      </c>
      <c r="C11" s="4">
        <v>60300</v>
      </c>
      <c r="D11" s="4">
        <v>-57500</v>
      </c>
      <c r="E11" s="4">
        <v>-2069450000</v>
      </c>
      <c r="F11" s="4">
        <f t="shared" si="0"/>
        <v>16192827367</v>
      </c>
      <c r="K11">
        <f t="shared" si="1"/>
        <v>2362890000</v>
      </c>
      <c r="L11" s="4">
        <v>56</v>
      </c>
      <c r="M11" s="4">
        <v>300</v>
      </c>
      <c r="N11" s="4">
        <v>4</v>
      </c>
      <c r="O11" s="4">
        <v>3</v>
      </c>
      <c r="P11" s="4">
        <v>52200</v>
      </c>
      <c r="Q11" s="4">
        <v>138000</v>
      </c>
      <c r="R11" s="5">
        <v>0</v>
      </c>
      <c r="S11" s="4">
        <v>190200</v>
      </c>
      <c r="T11" s="4">
        <f t="shared" si="2"/>
        <v>325700</v>
      </c>
      <c r="U11" s="4">
        <f t="shared" si="3"/>
        <v>148400</v>
      </c>
      <c r="V11" s="5">
        <v>2.6000000000000002E-2</v>
      </c>
    </row>
    <row r="12" spans="1:22" x14ac:dyDescent="0.2">
      <c r="A12" s="16" t="s">
        <v>348</v>
      </c>
      <c r="B12" s="4">
        <v>8100</v>
      </c>
      <c r="C12" s="4">
        <v>24500</v>
      </c>
      <c r="D12" s="4">
        <v>-16400</v>
      </c>
      <c r="E12" s="4">
        <v>-589670000</v>
      </c>
      <c r="F12" s="4">
        <f t="shared" ref="F12:F38" si="4">E12+F13</f>
        <v>18262277367</v>
      </c>
      <c r="G12" s="4">
        <v>0</v>
      </c>
      <c r="H12" s="4">
        <v>0</v>
      </c>
      <c r="I12" s="4">
        <v>0</v>
      </c>
      <c r="J12" s="4">
        <v>71500000</v>
      </c>
      <c r="K12">
        <f t="shared" ref="K12:K38" si="5">K13+J12</f>
        <v>2362890000</v>
      </c>
      <c r="L12" s="4">
        <v>148</v>
      </c>
      <c r="M12" s="4">
        <v>120</v>
      </c>
      <c r="N12" s="4">
        <v>7</v>
      </c>
      <c r="O12" s="4">
        <v>8</v>
      </c>
      <c r="P12" s="4">
        <v>105900</v>
      </c>
      <c r="Q12" s="4">
        <v>96600</v>
      </c>
      <c r="R12" s="5">
        <v>1.3999999999999999E-2</v>
      </c>
      <c r="S12" s="4">
        <v>202500</v>
      </c>
      <c r="T12" s="4">
        <f t="shared" si="2"/>
        <v>354760</v>
      </c>
      <c r="U12" s="4">
        <f t="shared" ref="U12:U38" si="6">MIN(S13:S17)</f>
        <v>148400</v>
      </c>
      <c r="V12" s="5">
        <v>2.4799999999999999E-2</v>
      </c>
    </row>
    <row r="13" spans="1:22" x14ac:dyDescent="0.2">
      <c r="A13" s="16" t="s">
        <v>347</v>
      </c>
      <c r="B13" s="4">
        <v>1300</v>
      </c>
      <c r="C13" s="4">
        <v>25700</v>
      </c>
      <c r="D13" s="4">
        <v>-24400</v>
      </c>
      <c r="E13" s="4">
        <v>-876850000</v>
      </c>
      <c r="F13" s="4">
        <f t="shared" si="4"/>
        <v>18851947367</v>
      </c>
      <c r="K13">
        <f t="shared" si="5"/>
        <v>2291390000</v>
      </c>
      <c r="L13" s="4">
        <v>84</v>
      </c>
      <c r="M13" s="4">
        <v>360</v>
      </c>
      <c r="N13" s="4">
        <v>2</v>
      </c>
      <c r="O13" s="4">
        <v>7</v>
      </c>
      <c r="P13" s="4">
        <v>74600</v>
      </c>
      <c r="Q13" s="4">
        <v>192700</v>
      </c>
      <c r="R13" s="5">
        <v>-8.3000000000000001E-3</v>
      </c>
      <c r="S13" s="4">
        <v>271300</v>
      </c>
      <c r="T13" s="4">
        <f t="shared" si="2"/>
        <v>345590</v>
      </c>
      <c r="U13" s="4">
        <f t="shared" si="6"/>
        <v>148400</v>
      </c>
      <c r="V13" s="5">
        <v>3.5900000000000001E-2</v>
      </c>
    </row>
    <row r="14" spans="1:22" x14ac:dyDescent="0.2">
      <c r="A14" s="16" t="s">
        <v>340</v>
      </c>
      <c r="B14" s="4">
        <v>2800</v>
      </c>
      <c r="C14" s="4">
        <v>101400</v>
      </c>
      <c r="D14" s="4">
        <v>-98600</v>
      </c>
      <c r="E14" s="4">
        <v>-3577060000</v>
      </c>
      <c r="F14" s="4">
        <f t="shared" si="4"/>
        <v>19728797367</v>
      </c>
      <c r="K14">
        <f t="shared" si="5"/>
        <v>2291390000</v>
      </c>
      <c r="L14" s="4">
        <v>222</v>
      </c>
      <c r="M14" s="4">
        <v>354</v>
      </c>
      <c r="N14" s="4">
        <v>9</v>
      </c>
      <c r="O14" s="4">
        <v>11</v>
      </c>
      <c r="P14" s="4">
        <v>162900</v>
      </c>
      <c r="Q14" s="4">
        <v>222400</v>
      </c>
      <c r="R14" s="5">
        <v>-1.38E-2</v>
      </c>
      <c r="S14" s="4">
        <v>401100</v>
      </c>
      <c r="T14" s="4">
        <f t="shared" si="2"/>
        <v>328490</v>
      </c>
      <c r="U14" s="4">
        <f t="shared" si="6"/>
        <v>148400</v>
      </c>
      <c r="V14" s="5">
        <v>2.98E-2</v>
      </c>
    </row>
    <row r="15" spans="1:22" x14ac:dyDescent="0.2">
      <c r="A15" s="16" t="s">
        <v>339</v>
      </c>
      <c r="B15" s="4">
        <v>48600</v>
      </c>
      <c r="C15" s="4">
        <v>55000</v>
      </c>
      <c r="D15" s="4">
        <v>-6400</v>
      </c>
      <c r="E15" s="4">
        <v>-232360000</v>
      </c>
      <c r="F15" s="4">
        <f t="shared" si="4"/>
        <v>23305857367</v>
      </c>
      <c r="G15" s="4">
        <v>0</v>
      </c>
      <c r="H15" s="4">
        <v>0</v>
      </c>
      <c r="I15" s="4">
        <v>0</v>
      </c>
      <c r="J15" s="4">
        <v>108900000</v>
      </c>
      <c r="K15">
        <f t="shared" si="5"/>
        <v>2291390000</v>
      </c>
      <c r="L15" s="4">
        <v>412</v>
      </c>
      <c r="M15" s="4">
        <v>184</v>
      </c>
      <c r="N15" s="4">
        <v>10</v>
      </c>
      <c r="O15" s="4">
        <v>4</v>
      </c>
      <c r="P15" s="4">
        <v>162100</v>
      </c>
      <c r="Q15" s="4">
        <v>94300</v>
      </c>
      <c r="R15" s="5">
        <v>1.2500000000000001E-2</v>
      </c>
      <c r="S15" s="4">
        <v>256400</v>
      </c>
      <c r="T15" s="4">
        <f t="shared" si="2"/>
        <v>330980</v>
      </c>
      <c r="U15" s="4">
        <f t="shared" si="6"/>
        <v>148400</v>
      </c>
      <c r="V15" s="5">
        <v>1.9E-2</v>
      </c>
    </row>
    <row r="16" spans="1:22" x14ac:dyDescent="0.2">
      <c r="A16" s="16" t="s">
        <v>338</v>
      </c>
      <c r="B16" s="4">
        <v>6200</v>
      </c>
      <c r="C16" s="4">
        <v>11200</v>
      </c>
      <c r="D16" s="4">
        <v>-5000</v>
      </c>
      <c r="E16" s="4">
        <v>-182680000</v>
      </c>
      <c r="F16" s="4">
        <f t="shared" si="4"/>
        <v>23538217367</v>
      </c>
      <c r="G16" s="4">
        <v>0</v>
      </c>
      <c r="H16" s="4">
        <v>0</v>
      </c>
      <c r="I16" s="4">
        <v>0</v>
      </c>
      <c r="J16" s="4">
        <v>144245000</v>
      </c>
      <c r="K16">
        <f t="shared" si="5"/>
        <v>2182490000</v>
      </c>
      <c r="L16" s="4">
        <v>111</v>
      </c>
      <c r="M16" s="4">
        <v>153</v>
      </c>
      <c r="N16" s="4">
        <v>3</v>
      </c>
      <c r="O16" s="4">
        <v>3</v>
      </c>
      <c r="P16" s="4">
        <v>61000</v>
      </c>
      <c r="Q16" s="4">
        <v>75700</v>
      </c>
      <c r="R16" s="5">
        <v>-2.7000000000000001E-3</v>
      </c>
      <c r="S16" s="4">
        <v>148400</v>
      </c>
      <c r="T16" s="4">
        <f t="shared" si="2"/>
        <v>340810</v>
      </c>
      <c r="U16" s="4">
        <f t="shared" si="6"/>
        <v>193000</v>
      </c>
      <c r="V16" s="5">
        <v>1.9199999999999998E-2</v>
      </c>
    </row>
    <row r="17" spans="1:22" x14ac:dyDescent="0.2">
      <c r="A17" s="16" t="s">
        <v>337</v>
      </c>
      <c r="B17" s="4">
        <v>51000</v>
      </c>
      <c r="C17" s="4">
        <v>18900</v>
      </c>
      <c r="D17" s="4">
        <v>32100</v>
      </c>
      <c r="E17" s="4">
        <v>1158520000</v>
      </c>
      <c r="F17" s="4">
        <f t="shared" si="4"/>
        <v>23720897367</v>
      </c>
      <c r="K17">
        <f t="shared" si="5"/>
        <v>2038245000</v>
      </c>
      <c r="L17" s="4">
        <v>279</v>
      </c>
      <c r="M17" s="4">
        <v>223</v>
      </c>
      <c r="N17" s="4">
        <v>12</v>
      </c>
      <c r="O17" s="4">
        <v>13</v>
      </c>
      <c r="P17" s="4">
        <v>167800</v>
      </c>
      <c r="Q17" s="4">
        <v>169700</v>
      </c>
      <c r="R17" s="5">
        <v>3.4300000000000004E-2</v>
      </c>
      <c r="S17" s="4">
        <v>359600</v>
      </c>
      <c r="T17" s="4">
        <f t="shared" si="2"/>
        <v>318000</v>
      </c>
      <c r="U17" s="4">
        <f t="shared" si="6"/>
        <v>193000</v>
      </c>
      <c r="V17" s="5">
        <v>3.27E-2</v>
      </c>
    </row>
    <row r="18" spans="1:22" x14ac:dyDescent="0.2">
      <c r="A18" s="16" t="s">
        <v>336</v>
      </c>
      <c r="B18" s="4">
        <v>7700</v>
      </c>
      <c r="C18" s="4">
        <v>114900</v>
      </c>
      <c r="D18" s="4">
        <v>-107200</v>
      </c>
      <c r="E18" s="4">
        <v>-3782120000</v>
      </c>
      <c r="F18" s="4">
        <f t="shared" si="4"/>
        <v>22562377367</v>
      </c>
      <c r="G18" s="4">
        <v>0</v>
      </c>
      <c r="H18" s="4">
        <v>0</v>
      </c>
      <c r="I18" s="4">
        <v>0</v>
      </c>
      <c r="J18" s="4">
        <v>-1831955000</v>
      </c>
      <c r="K18">
        <f t="shared" si="5"/>
        <v>2038245000</v>
      </c>
      <c r="L18" s="4">
        <v>222</v>
      </c>
      <c r="M18" s="4">
        <v>495</v>
      </c>
      <c r="N18" s="4">
        <v>13</v>
      </c>
      <c r="O18" s="4">
        <v>15</v>
      </c>
      <c r="P18" s="4">
        <v>176700</v>
      </c>
      <c r="Q18" s="4">
        <v>347100</v>
      </c>
      <c r="R18" s="5">
        <v>-5.7099999999999998E-2</v>
      </c>
      <c r="S18" s="4">
        <v>578700</v>
      </c>
      <c r="T18" s="4">
        <f t="shared" si="2"/>
        <v>303770</v>
      </c>
      <c r="U18" s="4">
        <f t="shared" si="6"/>
        <v>179600</v>
      </c>
      <c r="V18" s="5">
        <v>6.7699999999999996E-2</v>
      </c>
    </row>
    <row r="19" spans="1:22" x14ac:dyDescent="0.2">
      <c r="A19" s="16" t="s">
        <v>335</v>
      </c>
      <c r="B19" s="4">
        <v>2300</v>
      </c>
      <c r="C19" s="4">
        <v>37500</v>
      </c>
      <c r="D19" s="4">
        <v>-35200</v>
      </c>
      <c r="E19" s="4">
        <v>-1282230000</v>
      </c>
      <c r="F19" s="4">
        <f t="shared" si="4"/>
        <v>26344497367</v>
      </c>
      <c r="K19">
        <f t="shared" si="5"/>
        <v>3870200000</v>
      </c>
      <c r="L19" s="4">
        <v>112</v>
      </c>
      <c r="M19" s="4">
        <v>218</v>
      </c>
      <c r="N19" s="4">
        <v>3</v>
      </c>
      <c r="O19" s="4">
        <v>6</v>
      </c>
      <c r="P19" s="4">
        <v>62100</v>
      </c>
      <c r="Q19" s="4">
        <v>123700</v>
      </c>
      <c r="R19" s="5">
        <v>8.199999999999999E-3</v>
      </c>
      <c r="S19" s="4">
        <v>193000</v>
      </c>
      <c r="T19" s="4">
        <f t="shared" si="2"/>
        <v>301310</v>
      </c>
      <c r="U19" s="4">
        <f t="shared" si="6"/>
        <v>179600</v>
      </c>
      <c r="V19" s="5">
        <v>2.98E-2</v>
      </c>
    </row>
    <row r="20" spans="1:22" x14ac:dyDescent="0.2">
      <c r="A20" s="16" t="s">
        <v>334</v>
      </c>
      <c r="B20" s="4">
        <v>13300</v>
      </c>
      <c r="C20" s="4">
        <v>19500</v>
      </c>
      <c r="D20" s="4">
        <v>-6200</v>
      </c>
      <c r="E20" s="4">
        <v>-234020000</v>
      </c>
      <c r="F20" s="4">
        <f t="shared" si="4"/>
        <v>27626727367</v>
      </c>
      <c r="G20" s="4">
        <v>0</v>
      </c>
      <c r="H20" s="4">
        <v>0</v>
      </c>
      <c r="I20" s="4">
        <v>0</v>
      </c>
      <c r="J20" s="4">
        <v>1430425000</v>
      </c>
      <c r="K20">
        <f t="shared" si="5"/>
        <v>3870200000</v>
      </c>
      <c r="L20" s="4">
        <v>147</v>
      </c>
      <c r="M20" s="4">
        <v>267</v>
      </c>
      <c r="N20" s="4">
        <v>4</v>
      </c>
      <c r="O20" s="4">
        <v>23</v>
      </c>
      <c r="P20" s="4">
        <v>84900</v>
      </c>
      <c r="Q20" s="4">
        <v>219200</v>
      </c>
      <c r="R20" s="5">
        <v>-1.2199999999999999E-2</v>
      </c>
      <c r="S20" s="4">
        <v>304600</v>
      </c>
      <c r="T20" s="4">
        <f t="shared" si="2"/>
        <v>293500</v>
      </c>
      <c r="U20" s="4">
        <f t="shared" si="6"/>
        <v>179600</v>
      </c>
      <c r="V20" s="5">
        <v>5.6399999999999999E-2</v>
      </c>
    </row>
    <row r="21" spans="1:22" x14ac:dyDescent="0.2">
      <c r="A21" s="16" t="s">
        <v>333</v>
      </c>
      <c r="B21" s="4">
        <v>122600</v>
      </c>
      <c r="C21" s="4">
        <v>2500</v>
      </c>
      <c r="D21" s="4">
        <v>120100</v>
      </c>
      <c r="E21" s="4">
        <v>4429540000</v>
      </c>
      <c r="F21" s="4">
        <f t="shared" si="4"/>
        <v>27860747367</v>
      </c>
      <c r="G21" s="4">
        <v>0</v>
      </c>
      <c r="H21" s="4">
        <v>0</v>
      </c>
      <c r="I21" s="4">
        <v>0</v>
      </c>
      <c r="J21" s="4">
        <v>1430425000</v>
      </c>
      <c r="K21">
        <f t="shared" si="5"/>
        <v>2439775000</v>
      </c>
      <c r="L21" s="4">
        <v>386</v>
      </c>
      <c r="M21" s="4">
        <v>299</v>
      </c>
      <c r="N21" s="4">
        <v>20</v>
      </c>
      <c r="O21" s="4">
        <v>7</v>
      </c>
      <c r="P21" s="4">
        <v>326300</v>
      </c>
      <c r="Q21" s="4">
        <v>189300</v>
      </c>
      <c r="R21" s="5">
        <v>4.07E-2</v>
      </c>
      <c r="S21" s="4">
        <v>541400</v>
      </c>
      <c r="T21" s="4">
        <f t="shared" si="2"/>
        <v>264510</v>
      </c>
      <c r="U21" s="4">
        <f t="shared" si="6"/>
        <v>179600</v>
      </c>
      <c r="V21" s="5">
        <v>3.8699999999999998E-2</v>
      </c>
    </row>
    <row r="22" spans="1:22" x14ac:dyDescent="0.2">
      <c r="A22" s="16" t="s">
        <v>332</v>
      </c>
      <c r="B22" s="4">
        <v>98500</v>
      </c>
      <c r="C22" s="4">
        <v>100390</v>
      </c>
      <c r="D22" s="4">
        <v>-1890</v>
      </c>
      <c r="E22" s="4">
        <v>-62070000</v>
      </c>
      <c r="F22" s="4">
        <f t="shared" si="4"/>
        <v>23431207367</v>
      </c>
      <c r="K22">
        <f t="shared" si="5"/>
        <v>1009350000</v>
      </c>
      <c r="L22" s="4">
        <v>393</v>
      </c>
      <c r="M22" s="4">
        <v>243</v>
      </c>
      <c r="N22" s="4">
        <v>17</v>
      </c>
      <c r="O22" s="4">
        <v>7</v>
      </c>
      <c r="P22" s="4">
        <v>310700</v>
      </c>
      <c r="Q22" s="4">
        <v>171100</v>
      </c>
      <c r="R22" s="5">
        <v>3.9399999999999998E-2</v>
      </c>
      <c r="S22" s="4">
        <v>493100</v>
      </c>
      <c r="T22" s="4">
        <f t="shared" si="2"/>
        <v>242420</v>
      </c>
      <c r="U22" s="4">
        <f t="shared" si="6"/>
        <v>131500</v>
      </c>
      <c r="V22" s="5">
        <v>3.9300000000000002E-2</v>
      </c>
    </row>
    <row r="23" spans="1:22" x14ac:dyDescent="0.2">
      <c r="A23" s="16" t="s">
        <v>331</v>
      </c>
      <c r="B23" s="4">
        <v>2800</v>
      </c>
      <c r="C23" s="4">
        <v>0</v>
      </c>
      <c r="D23" s="4">
        <v>2800</v>
      </c>
      <c r="E23" s="4">
        <v>97310000</v>
      </c>
      <c r="F23" s="4">
        <f t="shared" si="4"/>
        <v>23493277367</v>
      </c>
      <c r="K23">
        <f t="shared" si="5"/>
        <v>1009350000</v>
      </c>
      <c r="L23" s="4">
        <v>73</v>
      </c>
      <c r="M23" s="4">
        <v>170</v>
      </c>
      <c r="N23" s="4">
        <v>2</v>
      </c>
      <c r="O23" s="4">
        <v>13</v>
      </c>
      <c r="P23" s="4">
        <v>41300</v>
      </c>
      <c r="Q23" s="4">
        <v>135500</v>
      </c>
      <c r="R23" s="5">
        <v>-7.1999999999999998E-3</v>
      </c>
      <c r="S23" s="4">
        <v>179600</v>
      </c>
      <c r="T23" s="4">
        <f t="shared" si="2"/>
        <v>244570</v>
      </c>
      <c r="U23" s="4">
        <f t="shared" si="6"/>
        <v>131500</v>
      </c>
      <c r="V23" s="5">
        <v>2.0099999999999996E-2</v>
      </c>
    </row>
    <row r="24" spans="1:22" x14ac:dyDescent="0.2">
      <c r="A24" s="16" t="s">
        <v>330</v>
      </c>
      <c r="B24" s="4">
        <v>60900</v>
      </c>
      <c r="C24" s="4">
        <v>4600</v>
      </c>
      <c r="D24" s="4">
        <v>56300</v>
      </c>
      <c r="E24" s="4">
        <v>1954450000</v>
      </c>
      <c r="F24" s="4">
        <f t="shared" si="4"/>
        <v>23395967367</v>
      </c>
      <c r="K24">
        <f t="shared" si="5"/>
        <v>1009350000</v>
      </c>
      <c r="L24" s="4">
        <v>146</v>
      </c>
      <c r="M24" s="4">
        <v>196</v>
      </c>
      <c r="N24" s="4">
        <v>7</v>
      </c>
      <c r="O24" s="4">
        <v>5</v>
      </c>
      <c r="P24" s="4">
        <v>95600</v>
      </c>
      <c r="Q24" s="4">
        <v>134200</v>
      </c>
      <c r="R24" s="5">
        <v>1.5E-3</v>
      </c>
      <c r="S24" s="4">
        <v>230100</v>
      </c>
      <c r="T24" s="4">
        <f t="shared" si="2"/>
        <v>255070</v>
      </c>
      <c r="U24" s="4">
        <f t="shared" si="6"/>
        <v>131500</v>
      </c>
      <c r="V24" s="5">
        <v>2.69E-2</v>
      </c>
    </row>
    <row r="25" spans="1:22" x14ac:dyDescent="0.2">
      <c r="A25" s="16" t="s">
        <v>329</v>
      </c>
      <c r="B25" s="4">
        <v>0</v>
      </c>
      <c r="C25" s="4">
        <v>10500</v>
      </c>
      <c r="D25" s="4">
        <v>-10500</v>
      </c>
      <c r="E25" s="4">
        <v>-363790000</v>
      </c>
      <c r="F25" s="4">
        <f t="shared" si="4"/>
        <v>21441517367</v>
      </c>
      <c r="K25">
        <f t="shared" si="5"/>
        <v>1009350000</v>
      </c>
      <c r="L25" s="4">
        <v>152</v>
      </c>
      <c r="M25" s="4">
        <v>262</v>
      </c>
      <c r="N25" s="4">
        <v>9</v>
      </c>
      <c r="O25" s="4">
        <v>7</v>
      </c>
      <c r="P25" s="4">
        <v>120900</v>
      </c>
      <c r="Q25" s="4">
        <v>155400</v>
      </c>
      <c r="R25" s="5">
        <v>-8.6E-3</v>
      </c>
      <c r="S25" s="4">
        <v>281300</v>
      </c>
      <c r="T25" s="4">
        <f t="shared" si="2"/>
        <v>251940</v>
      </c>
      <c r="U25" s="4">
        <f t="shared" si="6"/>
        <v>131500</v>
      </c>
      <c r="V25" s="5">
        <v>1.44E-2</v>
      </c>
    </row>
    <row r="26" spans="1:22" x14ac:dyDescent="0.2">
      <c r="A26" s="16" t="s">
        <v>328</v>
      </c>
      <c r="B26" s="4">
        <v>5500</v>
      </c>
      <c r="C26" s="4">
        <v>7400</v>
      </c>
      <c r="D26" s="4">
        <v>-1900</v>
      </c>
      <c r="E26" s="4">
        <v>-66380000</v>
      </c>
      <c r="F26" s="4">
        <f t="shared" si="4"/>
        <v>21805307367</v>
      </c>
      <c r="K26">
        <f t="shared" si="5"/>
        <v>1009350000</v>
      </c>
      <c r="L26" s="4">
        <v>48</v>
      </c>
      <c r="M26" s="4">
        <v>234</v>
      </c>
      <c r="N26" s="4">
        <v>2</v>
      </c>
      <c r="O26" s="4">
        <v>13</v>
      </c>
      <c r="P26" s="4">
        <v>33700</v>
      </c>
      <c r="Q26" s="4">
        <v>174200</v>
      </c>
      <c r="R26" s="5">
        <v>-2.58E-2</v>
      </c>
      <c r="S26" s="4">
        <v>246700</v>
      </c>
      <c r="T26" s="4">
        <f t="shared" si="2"/>
        <v>261530</v>
      </c>
      <c r="U26" s="4">
        <f t="shared" si="6"/>
        <v>131500</v>
      </c>
      <c r="V26" s="5">
        <v>2.6699999999999998E-2</v>
      </c>
    </row>
    <row r="27" spans="1:22" x14ac:dyDescent="0.2">
      <c r="A27" s="16" t="s">
        <v>327</v>
      </c>
      <c r="B27" s="4">
        <v>2000</v>
      </c>
      <c r="C27" s="4">
        <v>1600</v>
      </c>
      <c r="D27" s="4">
        <v>400</v>
      </c>
      <c r="E27" s="4">
        <v>14530000</v>
      </c>
      <c r="F27" s="4">
        <f t="shared" si="4"/>
        <v>21871687367</v>
      </c>
      <c r="K27">
        <f t="shared" si="5"/>
        <v>1009350000</v>
      </c>
      <c r="L27" s="4">
        <v>160</v>
      </c>
      <c r="M27" s="4">
        <v>128</v>
      </c>
      <c r="N27" s="4">
        <v>3</v>
      </c>
      <c r="O27" s="4">
        <v>3</v>
      </c>
      <c r="P27" s="4">
        <v>63800</v>
      </c>
      <c r="Q27" s="4">
        <v>67600</v>
      </c>
      <c r="R27" s="5">
        <v>-1.2999999999999999E-3</v>
      </c>
      <c r="S27" s="4">
        <v>131500</v>
      </c>
      <c r="T27" s="4">
        <f t="shared" si="2"/>
        <v>268420</v>
      </c>
      <c r="U27" s="4">
        <f t="shared" si="6"/>
        <v>168400</v>
      </c>
      <c r="V27" s="5">
        <v>1.52E-2</v>
      </c>
    </row>
    <row r="28" spans="1:22" x14ac:dyDescent="0.2">
      <c r="A28" s="16" t="s">
        <v>326</v>
      </c>
      <c r="B28" s="4">
        <v>23500</v>
      </c>
      <c r="C28" s="4">
        <v>35800</v>
      </c>
      <c r="D28" s="4">
        <v>-12300</v>
      </c>
      <c r="E28" s="4">
        <v>-440840000</v>
      </c>
      <c r="F28" s="4">
        <f t="shared" si="4"/>
        <v>21857157367</v>
      </c>
      <c r="K28">
        <f t="shared" si="5"/>
        <v>1009350000</v>
      </c>
      <c r="L28" s="4">
        <v>340</v>
      </c>
      <c r="M28" s="4">
        <v>341</v>
      </c>
      <c r="N28" s="4">
        <v>10</v>
      </c>
      <c r="O28" s="4">
        <v>11</v>
      </c>
      <c r="P28" s="4">
        <v>204800</v>
      </c>
      <c r="Q28" s="4">
        <v>230900</v>
      </c>
      <c r="R28" s="5">
        <v>2.29E-2</v>
      </c>
      <c r="S28" s="4">
        <v>436400</v>
      </c>
      <c r="T28" s="4">
        <f t="shared" si="2"/>
        <v>238380</v>
      </c>
      <c r="U28" s="4">
        <f t="shared" si="6"/>
        <v>168400</v>
      </c>
      <c r="V28" s="5">
        <v>3.9800000000000002E-2</v>
      </c>
    </row>
    <row r="29" spans="1:22" x14ac:dyDescent="0.2">
      <c r="A29" s="16" t="s">
        <v>325</v>
      </c>
      <c r="B29" s="4">
        <v>0</v>
      </c>
      <c r="C29" s="4">
        <v>8300</v>
      </c>
      <c r="D29" s="4">
        <v>-8300</v>
      </c>
      <c r="E29" s="4">
        <v>-289820000</v>
      </c>
      <c r="F29" s="4">
        <f t="shared" si="4"/>
        <v>22297997367</v>
      </c>
      <c r="K29">
        <f t="shared" si="5"/>
        <v>1009350000</v>
      </c>
      <c r="L29" s="4">
        <v>106</v>
      </c>
      <c r="M29" s="4">
        <v>133</v>
      </c>
      <c r="N29" s="4">
        <v>4</v>
      </c>
      <c r="O29" s="4">
        <v>9</v>
      </c>
      <c r="P29" s="4">
        <v>58600</v>
      </c>
      <c r="Q29" s="4">
        <v>109800</v>
      </c>
      <c r="R29" s="5">
        <v>-2.8000000000000004E-3</v>
      </c>
      <c r="S29" s="4">
        <v>168400</v>
      </c>
      <c r="T29" s="4">
        <f t="shared" si="2"/>
        <v>240460</v>
      </c>
      <c r="U29" s="4">
        <f t="shared" si="6"/>
        <v>201100</v>
      </c>
      <c r="V29" s="5">
        <v>1.5700000000000002E-2</v>
      </c>
    </row>
    <row r="30" spans="1:22" x14ac:dyDescent="0.2">
      <c r="A30" s="16" t="s">
        <v>324</v>
      </c>
      <c r="B30" s="4">
        <v>5000</v>
      </c>
      <c r="C30" s="4">
        <v>16000</v>
      </c>
      <c r="D30" s="4">
        <v>-11000</v>
      </c>
      <c r="E30" s="4">
        <v>-382560000</v>
      </c>
      <c r="F30" s="4">
        <f t="shared" si="4"/>
        <v>22587817367</v>
      </c>
      <c r="G30" s="4">
        <v>0</v>
      </c>
      <c r="H30" s="4">
        <v>0</v>
      </c>
      <c r="I30" s="4">
        <v>0</v>
      </c>
      <c r="J30" s="4">
        <v>396255000</v>
      </c>
      <c r="K30">
        <f t="shared" si="5"/>
        <v>1009350000</v>
      </c>
      <c r="L30" s="4">
        <v>139</v>
      </c>
      <c r="M30" s="4">
        <v>179</v>
      </c>
      <c r="N30" s="4">
        <v>7</v>
      </c>
      <c r="O30" s="4">
        <v>8</v>
      </c>
      <c r="P30" s="4">
        <v>92500</v>
      </c>
      <c r="Q30" s="4">
        <v>123400</v>
      </c>
      <c r="R30" s="5">
        <v>0</v>
      </c>
      <c r="S30" s="4">
        <v>226500</v>
      </c>
      <c r="T30" s="4">
        <f t="shared" si="2"/>
        <v>242660</v>
      </c>
      <c r="U30" s="4">
        <f t="shared" si="6"/>
        <v>201100</v>
      </c>
      <c r="V30" s="5">
        <v>2.8199999999999999E-2</v>
      </c>
    </row>
    <row r="31" spans="1:22" x14ac:dyDescent="0.2">
      <c r="A31" s="16" t="s">
        <v>323</v>
      </c>
      <c r="B31" s="4">
        <v>3200</v>
      </c>
      <c r="C31" s="4">
        <v>500</v>
      </c>
      <c r="D31" s="4">
        <v>2700</v>
      </c>
      <c r="E31" s="4">
        <v>94150000</v>
      </c>
      <c r="F31" s="4">
        <f t="shared" si="4"/>
        <v>22970377367</v>
      </c>
      <c r="K31">
        <f t="shared" si="5"/>
        <v>613095000</v>
      </c>
      <c r="L31" s="4">
        <v>120</v>
      </c>
      <c r="M31" s="4">
        <v>205</v>
      </c>
      <c r="N31" s="4">
        <v>2</v>
      </c>
      <c r="O31" s="4">
        <v>5</v>
      </c>
      <c r="P31" s="4">
        <v>88600</v>
      </c>
      <c r="Q31" s="4">
        <v>151500</v>
      </c>
      <c r="R31" s="5">
        <v>2.8999999999999998E-3</v>
      </c>
      <c r="S31" s="4">
        <v>251500</v>
      </c>
      <c r="T31" s="4">
        <f t="shared" si="2"/>
        <v>234720</v>
      </c>
      <c r="U31" s="4">
        <f t="shared" si="6"/>
        <v>201100</v>
      </c>
      <c r="V31" s="5">
        <v>2.41E-2</v>
      </c>
    </row>
    <row r="32" spans="1:22" x14ac:dyDescent="0.2">
      <c r="A32" s="16" t="s">
        <v>322</v>
      </c>
      <c r="B32" s="4">
        <v>26500</v>
      </c>
      <c r="C32" s="4">
        <v>0</v>
      </c>
      <c r="D32" s="4">
        <v>26500</v>
      </c>
      <c r="E32" s="4">
        <v>920550000</v>
      </c>
      <c r="F32" s="4">
        <f t="shared" si="4"/>
        <v>22876227367</v>
      </c>
      <c r="K32">
        <f t="shared" si="5"/>
        <v>613095000</v>
      </c>
      <c r="L32" s="4">
        <v>204</v>
      </c>
      <c r="M32" s="4">
        <v>177</v>
      </c>
      <c r="N32" s="4">
        <v>2</v>
      </c>
      <c r="O32" s="4">
        <v>7</v>
      </c>
      <c r="P32" s="4">
        <v>134900</v>
      </c>
      <c r="Q32" s="4">
        <v>136200</v>
      </c>
      <c r="R32" s="5">
        <v>2.3399999999999997E-2</v>
      </c>
      <c r="S32" s="4">
        <v>272200</v>
      </c>
      <c r="T32" s="4">
        <f t="shared" si="2"/>
        <v>236950</v>
      </c>
      <c r="U32" s="4">
        <f t="shared" si="6"/>
        <v>200400</v>
      </c>
      <c r="V32" s="5">
        <v>2.7099999999999999E-2</v>
      </c>
    </row>
    <row r="33" spans="1:22" x14ac:dyDescent="0.2">
      <c r="A33" s="16" t="s">
        <v>321</v>
      </c>
      <c r="B33" s="4">
        <v>15900</v>
      </c>
      <c r="C33" s="4">
        <v>1700</v>
      </c>
      <c r="D33" s="4">
        <v>14200</v>
      </c>
      <c r="E33" s="4">
        <v>483700000</v>
      </c>
      <c r="F33" s="4">
        <f t="shared" si="4"/>
        <v>21955677367</v>
      </c>
      <c r="K33">
        <f t="shared" si="5"/>
        <v>613095000</v>
      </c>
      <c r="L33" s="4">
        <v>182</v>
      </c>
      <c r="M33" s="4">
        <v>182</v>
      </c>
      <c r="N33" s="4">
        <v>4</v>
      </c>
      <c r="O33" s="4">
        <v>5</v>
      </c>
      <c r="P33" s="4">
        <v>100100</v>
      </c>
      <c r="Q33" s="4">
        <v>90700</v>
      </c>
      <c r="R33" s="5">
        <v>1.04E-2</v>
      </c>
      <c r="S33" s="4">
        <v>201100</v>
      </c>
      <c r="T33" s="4">
        <f t="shared" si="2"/>
        <v>239530</v>
      </c>
      <c r="U33" s="4">
        <f t="shared" si="6"/>
        <v>136000</v>
      </c>
      <c r="V33" s="5">
        <v>2.3399999999999997E-2</v>
      </c>
    </row>
    <row r="34" spans="1:22" x14ac:dyDescent="0.2">
      <c r="A34" s="16" t="s">
        <v>320</v>
      </c>
      <c r="B34" s="4">
        <v>700</v>
      </c>
      <c r="C34" s="4">
        <v>7600</v>
      </c>
      <c r="D34" s="4">
        <v>-6900</v>
      </c>
      <c r="E34" s="4">
        <v>-239130000</v>
      </c>
      <c r="F34" s="4">
        <f t="shared" si="4"/>
        <v>21471977367</v>
      </c>
      <c r="K34">
        <f t="shared" si="5"/>
        <v>613095000</v>
      </c>
      <c r="L34" s="4">
        <v>133</v>
      </c>
      <c r="M34" s="4">
        <v>323</v>
      </c>
      <c r="N34" s="4">
        <v>4</v>
      </c>
      <c r="O34" s="4">
        <v>17</v>
      </c>
      <c r="P34" s="4">
        <v>90000</v>
      </c>
      <c r="Q34" s="4">
        <v>242700</v>
      </c>
      <c r="R34" s="5">
        <v>-4.4299999999999999E-2</v>
      </c>
      <c r="S34" s="4">
        <v>335100</v>
      </c>
      <c r="T34" s="4">
        <f t="shared" si="2"/>
        <v>223860</v>
      </c>
      <c r="U34" s="4">
        <f t="shared" si="6"/>
        <v>136000</v>
      </c>
      <c r="V34" s="5">
        <v>4.9500000000000002E-2</v>
      </c>
    </row>
    <row r="35" spans="1:22" x14ac:dyDescent="0.2">
      <c r="A35" s="16" t="s">
        <v>319</v>
      </c>
      <c r="B35" s="4">
        <v>1800</v>
      </c>
      <c r="C35" s="4">
        <v>0</v>
      </c>
      <c r="D35" s="4">
        <v>1800</v>
      </c>
      <c r="E35" s="4">
        <v>63880000</v>
      </c>
      <c r="F35" s="4">
        <f t="shared" si="4"/>
        <v>21711107367</v>
      </c>
      <c r="K35">
        <f t="shared" si="5"/>
        <v>613095000</v>
      </c>
      <c r="L35" s="4">
        <v>173</v>
      </c>
      <c r="M35" s="4">
        <v>182</v>
      </c>
      <c r="N35" s="4">
        <v>3</v>
      </c>
      <c r="O35" s="4">
        <v>12</v>
      </c>
      <c r="P35" s="4">
        <v>100900</v>
      </c>
      <c r="Q35" s="4">
        <v>148500</v>
      </c>
      <c r="R35" s="5">
        <v>1.5E-3</v>
      </c>
      <c r="S35" s="4">
        <v>250000</v>
      </c>
      <c r="T35" s="4">
        <f t="shared" si="2"/>
        <v>266070</v>
      </c>
      <c r="U35" s="4">
        <f t="shared" si="6"/>
        <v>136000</v>
      </c>
      <c r="V35" s="5">
        <v>1.8200000000000001E-2</v>
      </c>
    </row>
    <row r="36" spans="1:22" x14ac:dyDescent="0.2">
      <c r="A36" s="16" t="s">
        <v>318</v>
      </c>
      <c r="B36" s="4">
        <v>22400</v>
      </c>
      <c r="C36" s="4">
        <v>1900</v>
      </c>
      <c r="D36" s="4">
        <v>20500</v>
      </c>
      <c r="E36" s="4">
        <v>715080000</v>
      </c>
      <c r="F36" s="4">
        <f t="shared" si="4"/>
        <v>21647227367</v>
      </c>
      <c r="K36">
        <f t="shared" si="5"/>
        <v>613095000</v>
      </c>
      <c r="L36" s="4">
        <v>219</v>
      </c>
      <c r="M36" s="4">
        <v>203</v>
      </c>
      <c r="N36" s="4">
        <v>12</v>
      </c>
      <c r="O36" s="4">
        <v>3</v>
      </c>
      <c r="P36" s="4">
        <v>186900</v>
      </c>
      <c r="Q36" s="4">
        <v>115800</v>
      </c>
      <c r="R36" s="5">
        <v>2.3199999999999998E-2</v>
      </c>
      <c r="S36" s="4">
        <v>342600</v>
      </c>
      <c r="T36" s="4">
        <f t="shared" si="2"/>
        <v>262920</v>
      </c>
      <c r="U36" s="4">
        <f t="shared" si="6"/>
        <v>136000</v>
      </c>
      <c r="V36" s="5">
        <v>3.6900000000000002E-2</v>
      </c>
    </row>
    <row r="37" spans="1:22" x14ac:dyDescent="0.2">
      <c r="A37" s="16" t="s">
        <v>317</v>
      </c>
      <c r="B37" s="4">
        <v>3100</v>
      </c>
      <c r="C37" s="4">
        <v>8735</v>
      </c>
      <c r="D37" s="4">
        <v>-5635</v>
      </c>
      <c r="E37" s="4">
        <v>-192940000</v>
      </c>
      <c r="F37" s="4">
        <f t="shared" si="4"/>
        <v>20932147367</v>
      </c>
      <c r="K37">
        <f t="shared" si="5"/>
        <v>613095000</v>
      </c>
      <c r="L37" s="4">
        <v>137</v>
      </c>
      <c r="M37" s="4">
        <v>196</v>
      </c>
      <c r="N37" s="4">
        <v>3</v>
      </c>
      <c r="O37" s="4">
        <v>7</v>
      </c>
      <c r="P37" s="4">
        <v>75900</v>
      </c>
      <c r="Q37" s="4">
        <v>119100</v>
      </c>
      <c r="R37" s="5">
        <v>-2.8000000000000004E-3</v>
      </c>
      <c r="S37" s="4">
        <v>200400</v>
      </c>
      <c r="T37" s="4">
        <f t="shared" si="2"/>
        <v>290410</v>
      </c>
      <c r="U37" s="4">
        <f t="shared" si="6"/>
        <v>136000</v>
      </c>
      <c r="V37" s="5">
        <v>1.7299999999999999E-2</v>
      </c>
    </row>
    <row r="38" spans="1:22" x14ac:dyDescent="0.2">
      <c r="A38" s="16" t="s">
        <v>316</v>
      </c>
      <c r="B38" s="4">
        <v>4000</v>
      </c>
      <c r="C38" s="4">
        <v>7200</v>
      </c>
      <c r="D38" s="4">
        <v>-3200</v>
      </c>
      <c r="E38" s="4">
        <v>-110390000</v>
      </c>
      <c r="F38" s="4">
        <f t="shared" si="4"/>
        <v>21125087367</v>
      </c>
      <c r="K38">
        <f t="shared" si="5"/>
        <v>613095000</v>
      </c>
      <c r="L38" s="4">
        <v>72</v>
      </c>
      <c r="M38" s="4">
        <v>162</v>
      </c>
      <c r="N38" s="4">
        <v>1</v>
      </c>
      <c r="O38" s="4">
        <v>7</v>
      </c>
      <c r="P38" s="4">
        <v>29200</v>
      </c>
      <c r="Q38" s="4">
        <v>106800</v>
      </c>
      <c r="R38" s="5">
        <v>-7.1999999999999998E-3</v>
      </c>
      <c r="S38" s="4">
        <v>136000</v>
      </c>
      <c r="T38" s="4">
        <f t="shared" si="2"/>
        <v>332810</v>
      </c>
      <c r="U38" s="4">
        <f t="shared" si="6"/>
        <v>172100</v>
      </c>
      <c r="V38" s="5">
        <v>1.8700000000000001E-2</v>
      </c>
    </row>
    <row r="39" spans="1:22" x14ac:dyDescent="0.2">
      <c r="A39" s="16" t="s">
        <v>315</v>
      </c>
      <c r="B39" s="4">
        <v>3500</v>
      </c>
      <c r="C39" s="4">
        <v>7800</v>
      </c>
      <c r="D39" s="4">
        <v>-4300</v>
      </c>
      <c r="E39" s="4">
        <v>-154940000</v>
      </c>
      <c r="F39" s="4">
        <f t="shared" ref="F39:F44" si="7">E39+F40</f>
        <v>21235477367</v>
      </c>
      <c r="K39">
        <f t="shared" ref="K39:K44" si="8">K40+J39</f>
        <v>613095000</v>
      </c>
      <c r="L39" s="4">
        <v>124</v>
      </c>
      <c r="M39" s="4">
        <v>136</v>
      </c>
      <c r="N39" s="4">
        <v>4</v>
      </c>
      <c r="O39" s="4">
        <v>6</v>
      </c>
      <c r="P39" s="4">
        <v>83000</v>
      </c>
      <c r="Q39" s="4">
        <v>104000</v>
      </c>
      <c r="R39" s="5">
        <v>4.4000000000000003E-3</v>
      </c>
      <c r="S39" s="4">
        <v>189200</v>
      </c>
      <c r="T39" s="4">
        <f t="shared" ref="T39:T44" si="9">AVERAGE(S40:S49)</f>
        <v>321540</v>
      </c>
      <c r="U39" s="4">
        <f t="shared" ref="U39:U44" si="10">MIN(S40:S44)</f>
        <v>172100</v>
      </c>
      <c r="V39" s="5">
        <v>5.62E-2</v>
      </c>
    </row>
    <row r="40" spans="1:22" x14ac:dyDescent="0.2">
      <c r="A40" s="16" t="s">
        <v>314</v>
      </c>
      <c r="B40" s="4">
        <v>7700</v>
      </c>
      <c r="C40" s="4">
        <v>100</v>
      </c>
      <c r="D40" s="4">
        <v>7600</v>
      </c>
      <c r="E40" s="4">
        <v>265260000</v>
      </c>
      <c r="F40" s="4">
        <f t="shared" si="7"/>
        <v>21390417367</v>
      </c>
      <c r="K40">
        <f t="shared" si="8"/>
        <v>613095000</v>
      </c>
      <c r="L40" s="4">
        <v>109</v>
      </c>
      <c r="M40" s="4">
        <v>209</v>
      </c>
      <c r="N40" s="4">
        <v>8</v>
      </c>
      <c r="O40" s="4">
        <v>11</v>
      </c>
      <c r="P40" s="4">
        <v>88200</v>
      </c>
      <c r="Q40" s="4">
        <v>160000</v>
      </c>
      <c r="R40" s="5">
        <v>-4.3E-3</v>
      </c>
      <c r="S40" s="4">
        <v>248500</v>
      </c>
      <c r="T40" s="4">
        <f t="shared" si="9"/>
        <v>304840</v>
      </c>
      <c r="U40" s="4">
        <f t="shared" si="10"/>
        <v>172100</v>
      </c>
      <c r="V40" s="5">
        <v>2.29E-2</v>
      </c>
    </row>
    <row r="41" spans="1:22" x14ac:dyDescent="0.2">
      <c r="A41" s="16" t="s">
        <v>310</v>
      </c>
      <c r="B41" s="4">
        <v>1800</v>
      </c>
      <c r="C41" s="4">
        <v>2200</v>
      </c>
      <c r="D41" s="4">
        <v>-400</v>
      </c>
      <c r="E41" s="4">
        <v>-13830000</v>
      </c>
      <c r="F41" s="4">
        <f t="shared" si="7"/>
        <v>21125157367</v>
      </c>
      <c r="K41">
        <f t="shared" si="8"/>
        <v>613095000</v>
      </c>
      <c r="L41" s="4">
        <v>77</v>
      </c>
      <c r="M41" s="4">
        <v>173</v>
      </c>
      <c r="N41" s="4">
        <v>4</v>
      </c>
      <c r="O41" s="4">
        <v>10</v>
      </c>
      <c r="P41" s="4">
        <v>59800</v>
      </c>
      <c r="Q41" s="4">
        <v>112300</v>
      </c>
      <c r="R41" s="5">
        <v>-4.3E-3</v>
      </c>
      <c r="S41" s="4">
        <v>172100</v>
      </c>
      <c r="T41" s="4">
        <f t="shared" si="9"/>
        <v>297900</v>
      </c>
      <c r="U41" s="4">
        <f t="shared" si="10"/>
        <v>178400</v>
      </c>
      <c r="V41" s="5">
        <v>0.01</v>
      </c>
    </row>
    <row r="42" spans="1:22" x14ac:dyDescent="0.2">
      <c r="A42" s="16" t="s">
        <v>309</v>
      </c>
      <c r="B42" s="4">
        <v>54300</v>
      </c>
      <c r="C42" s="4">
        <v>4300</v>
      </c>
      <c r="D42" s="4">
        <v>50000</v>
      </c>
      <c r="E42" s="4">
        <v>1746390000</v>
      </c>
      <c r="F42" s="4">
        <f t="shared" si="7"/>
        <v>21138987367</v>
      </c>
      <c r="K42">
        <f t="shared" si="8"/>
        <v>613095000</v>
      </c>
      <c r="L42" s="4">
        <v>363</v>
      </c>
      <c r="M42" s="4">
        <v>123</v>
      </c>
      <c r="N42" s="4">
        <v>5</v>
      </c>
      <c r="O42" s="4">
        <v>6</v>
      </c>
      <c r="P42" s="4">
        <v>193700</v>
      </c>
      <c r="Q42" s="4">
        <v>98600</v>
      </c>
      <c r="R42" s="5">
        <v>3.1E-2</v>
      </c>
      <c r="S42" s="4">
        <v>294500</v>
      </c>
      <c r="T42" s="4">
        <f t="shared" si="9"/>
        <v>277780</v>
      </c>
      <c r="U42" s="4">
        <f t="shared" si="10"/>
        <v>178400</v>
      </c>
      <c r="V42" s="5">
        <v>4.5100000000000001E-2</v>
      </c>
    </row>
    <row r="43" spans="1:22" x14ac:dyDescent="0.2">
      <c r="A43" s="16" t="s">
        <v>306</v>
      </c>
      <c r="B43" s="4">
        <v>0</v>
      </c>
      <c r="C43" s="4">
        <v>0</v>
      </c>
      <c r="D43" s="4">
        <v>0</v>
      </c>
      <c r="E43" s="4">
        <v>0</v>
      </c>
      <c r="F43" s="4">
        <f t="shared" si="7"/>
        <v>19392597367</v>
      </c>
      <c r="K43">
        <f t="shared" si="8"/>
        <v>613095000</v>
      </c>
      <c r="L43" s="4">
        <v>106</v>
      </c>
      <c r="M43" s="4">
        <v>202</v>
      </c>
      <c r="N43" s="4">
        <v>5</v>
      </c>
      <c r="O43" s="4">
        <v>9</v>
      </c>
      <c r="P43" s="4">
        <v>78600</v>
      </c>
      <c r="Q43" s="4">
        <v>148200</v>
      </c>
      <c r="R43" s="5">
        <v>-4.4000000000000003E-3</v>
      </c>
      <c r="S43" s="4">
        <v>226900</v>
      </c>
      <c r="T43" s="4">
        <f t="shared" si="9"/>
        <v>271270</v>
      </c>
      <c r="U43" s="4">
        <f t="shared" si="10"/>
        <v>178400</v>
      </c>
      <c r="V43" s="5">
        <v>3.0299999999999997E-2</v>
      </c>
    </row>
    <row r="44" spans="1:22" x14ac:dyDescent="0.2">
      <c r="A44" s="16" t="s">
        <v>305</v>
      </c>
      <c r="B44" s="4">
        <v>800</v>
      </c>
      <c r="C44" s="4">
        <v>600</v>
      </c>
      <c r="D44" s="4">
        <v>200</v>
      </c>
      <c r="E44" s="4">
        <v>6940000</v>
      </c>
      <c r="F44" s="4">
        <f t="shared" si="7"/>
        <v>19392597367</v>
      </c>
      <c r="K44">
        <f t="shared" si="8"/>
        <v>613095000</v>
      </c>
      <c r="L44" s="4">
        <v>100</v>
      </c>
      <c r="M44" s="4">
        <v>129</v>
      </c>
      <c r="N44" s="4">
        <v>6</v>
      </c>
      <c r="O44" s="4">
        <v>1</v>
      </c>
      <c r="P44" s="4">
        <v>84900</v>
      </c>
      <c r="Q44" s="4">
        <v>86500</v>
      </c>
      <c r="R44" s="5">
        <v>0</v>
      </c>
      <c r="S44" s="4">
        <v>178400</v>
      </c>
      <c r="T44" s="4">
        <f t="shared" si="9"/>
        <v>281740</v>
      </c>
      <c r="U44" s="4">
        <f t="shared" si="10"/>
        <v>76500</v>
      </c>
      <c r="V44" s="5">
        <v>2.3199999999999998E-2</v>
      </c>
    </row>
    <row r="45" spans="1:22" x14ac:dyDescent="0.2">
      <c r="A45" s="16" t="s">
        <v>304</v>
      </c>
      <c r="B45" s="4">
        <v>43200</v>
      </c>
      <c r="C45" s="4">
        <v>8530</v>
      </c>
      <c r="D45" s="4">
        <v>34670</v>
      </c>
      <c r="E45" s="4">
        <v>1174328766</v>
      </c>
      <c r="F45" s="4">
        <f t="shared" ref="F45:F55" si="11">E45+F46</f>
        <v>19385657367</v>
      </c>
      <c r="K45">
        <f t="shared" ref="K45:K55" si="12">K46+J45</f>
        <v>613095000</v>
      </c>
      <c r="L45" s="4">
        <v>417</v>
      </c>
      <c r="M45" s="4">
        <v>284</v>
      </c>
      <c r="N45" s="4">
        <v>26</v>
      </c>
      <c r="O45" s="4">
        <v>15</v>
      </c>
      <c r="P45" s="4">
        <v>369200</v>
      </c>
      <c r="Q45" s="4">
        <v>260400</v>
      </c>
      <c r="R45" s="5">
        <v>3.8100000000000002E-2</v>
      </c>
      <c r="S45" s="4">
        <v>672100</v>
      </c>
      <c r="T45" s="4">
        <f t="shared" ref="T45:T61" si="13">AVERAGE(S46:S55)</f>
        <v>237900</v>
      </c>
      <c r="U45" s="4">
        <f t="shared" ref="U45:U55" si="14">MIN(S46:S50)</f>
        <v>76500</v>
      </c>
      <c r="V45" s="5">
        <v>6.1600000000000002E-2</v>
      </c>
    </row>
    <row r="46" spans="1:22" x14ac:dyDescent="0.2">
      <c r="A46" s="16" t="s">
        <v>303</v>
      </c>
      <c r="B46" s="4">
        <v>1800</v>
      </c>
      <c r="C46" s="4">
        <v>7900</v>
      </c>
      <c r="D46" s="4">
        <v>-6100</v>
      </c>
      <c r="E46" s="4">
        <v>-198530000</v>
      </c>
      <c r="F46" s="4">
        <f t="shared" si="11"/>
        <v>18211328601</v>
      </c>
      <c r="K46">
        <f t="shared" si="12"/>
        <v>613095000</v>
      </c>
      <c r="L46" s="4">
        <v>133</v>
      </c>
      <c r="M46" s="4">
        <v>293</v>
      </c>
      <c r="N46" s="4">
        <v>4</v>
      </c>
      <c r="O46" s="4">
        <v>14</v>
      </c>
      <c r="P46" s="4">
        <v>94500</v>
      </c>
      <c r="Q46" s="4">
        <v>214600</v>
      </c>
      <c r="R46" s="5">
        <v>-3.5000000000000003E-2</v>
      </c>
      <c r="S46" s="4">
        <v>311100</v>
      </c>
      <c r="T46" s="4">
        <f t="shared" si="13"/>
        <v>211520.9</v>
      </c>
      <c r="U46" s="4">
        <f t="shared" si="14"/>
        <v>76500</v>
      </c>
      <c r="V46" s="5">
        <v>4.4199999999999996E-2</v>
      </c>
    </row>
    <row r="47" spans="1:22" x14ac:dyDescent="0.2">
      <c r="A47" s="16" t="s">
        <v>299</v>
      </c>
      <c r="B47" s="4">
        <v>800</v>
      </c>
      <c r="C47" s="4">
        <v>600</v>
      </c>
      <c r="D47" s="4">
        <v>200</v>
      </c>
      <c r="E47" s="4">
        <v>6900000</v>
      </c>
      <c r="F47" s="4">
        <f t="shared" si="11"/>
        <v>18409858601</v>
      </c>
      <c r="K47">
        <f t="shared" si="12"/>
        <v>613095000</v>
      </c>
      <c r="L47" s="4">
        <v>316</v>
      </c>
      <c r="M47" s="4">
        <v>212</v>
      </c>
      <c r="N47" s="4">
        <v>11</v>
      </c>
      <c r="O47" s="4">
        <v>15</v>
      </c>
      <c r="P47" s="4">
        <v>245100</v>
      </c>
      <c r="Q47" s="4">
        <v>230200</v>
      </c>
      <c r="R47" s="5">
        <v>3.3500000000000002E-2</v>
      </c>
      <c r="S47" s="4">
        <v>475300</v>
      </c>
      <c r="T47" s="4">
        <f t="shared" si="13"/>
        <v>169487.9</v>
      </c>
      <c r="U47" s="4">
        <f t="shared" si="14"/>
        <v>76500</v>
      </c>
      <c r="V47" s="5">
        <v>3.2400000000000005E-2</v>
      </c>
    </row>
    <row r="48" spans="1:22" x14ac:dyDescent="0.2">
      <c r="A48" s="16" t="s">
        <v>298</v>
      </c>
      <c r="B48" s="4">
        <v>44800</v>
      </c>
      <c r="C48" s="4">
        <v>30440</v>
      </c>
      <c r="D48" s="4">
        <v>14360</v>
      </c>
      <c r="E48" s="4">
        <v>461425008</v>
      </c>
      <c r="F48" s="4">
        <f t="shared" si="11"/>
        <v>18402958601</v>
      </c>
      <c r="G48" s="4">
        <v>0</v>
      </c>
      <c r="H48" s="4">
        <v>0</v>
      </c>
      <c r="I48" s="4">
        <v>0</v>
      </c>
      <c r="J48" s="4">
        <v>31100000</v>
      </c>
      <c r="K48">
        <f t="shared" si="12"/>
        <v>613095000</v>
      </c>
      <c r="L48" s="4">
        <v>503</v>
      </c>
      <c r="M48" s="4">
        <v>199</v>
      </c>
      <c r="N48" s="4">
        <v>22</v>
      </c>
      <c r="O48" s="4">
        <v>6</v>
      </c>
      <c r="P48" s="4">
        <v>412400</v>
      </c>
      <c r="Q48" s="4">
        <v>147300</v>
      </c>
      <c r="R48" s="5">
        <v>7.0000000000000007E-2</v>
      </c>
      <c r="S48" s="4">
        <v>560000</v>
      </c>
      <c r="T48" s="4">
        <f t="shared" si="13"/>
        <v>118047.9</v>
      </c>
      <c r="U48" s="4">
        <f t="shared" si="14"/>
        <v>76500</v>
      </c>
      <c r="V48" s="5">
        <v>6.3899999999999998E-2</v>
      </c>
    </row>
    <row r="49" spans="1:22" x14ac:dyDescent="0.2">
      <c r="A49" s="16" t="s">
        <v>286</v>
      </c>
      <c r="B49" s="4">
        <v>3800</v>
      </c>
      <c r="C49" s="4">
        <v>11500</v>
      </c>
      <c r="D49" s="4">
        <v>-7700</v>
      </c>
      <c r="E49" s="4">
        <v>-236440000</v>
      </c>
      <c r="F49" s="4">
        <f t="shared" si="11"/>
        <v>17941533593</v>
      </c>
      <c r="G49" s="4">
        <v>0</v>
      </c>
      <c r="H49" s="4">
        <v>0</v>
      </c>
      <c r="I49" s="4">
        <v>0</v>
      </c>
      <c r="J49" s="4">
        <v>184495000</v>
      </c>
      <c r="K49">
        <f t="shared" si="12"/>
        <v>581995000</v>
      </c>
      <c r="L49" s="4">
        <v>69</v>
      </c>
      <c r="M49" s="4">
        <v>59</v>
      </c>
      <c r="N49" s="4">
        <v>1</v>
      </c>
      <c r="O49" s="4">
        <v>0</v>
      </c>
      <c r="P49" s="4">
        <v>46600</v>
      </c>
      <c r="Q49" s="4">
        <v>29700</v>
      </c>
      <c r="R49" s="5">
        <v>0</v>
      </c>
      <c r="S49" s="4">
        <v>76500</v>
      </c>
      <c r="T49" s="4">
        <f t="shared" si="13"/>
        <v>123470.3</v>
      </c>
      <c r="U49" s="4">
        <f t="shared" si="14"/>
        <v>81500</v>
      </c>
      <c r="V49" s="5">
        <v>1.3000000000000001E-2</v>
      </c>
    </row>
    <row r="50" spans="1:22" x14ac:dyDescent="0.2">
      <c r="A50" s="16" t="s">
        <v>285</v>
      </c>
      <c r="B50" s="4">
        <v>50500</v>
      </c>
      <c r="C50" s="4">
        <v>19400</v>
      </c>
      <c r="D50" s="4">
        <v>31100</v>
      </c>
      <c r="E50" s="4">
        <v>956390000</v>
      </c>
      <c r="F50" s="4">
        <f t="shared" si="11"/>
        <v>18177973593</v>
      </c>
      <c r="K50">
        <f t="shared" si="12"/>
        <v>397500000</v>
      </c>
      <c r="L50" s="4">
        <v>70</v>
      </c>
      <c r="M50" s="4">
        <v>63</v>
      </c>
      <c r="N50" s="4">
        <v>0</v>
      </c>
      <c r="O50" s="4">
        <v>0</v>
      </c>
      <c r="P50" s="4">
        <v>48700</v>
      </c>
      <c r="Q50" s="4">
        <v>32800</v>
      </c>
      <c r="R50" s="5">
        <v>5.0000000000000001E-3</v>
      </c>
      <c r="S50" s="4">
        <v>81500</v>
      </c>
      <c r="T50" s="4">
        <f t="shared" si="13"/>
        <v>121630.6</v>
      </c>
      <c r="U50" s="4">
        <f t="shared" si="14"/>
        <v>93300</v>
      </c>
      <c r="V50" s="5">
        <v>1.6299999999999999E-2</v>
      </c>
    </row>
    <row r="51" spans="1:22" x14ac:dyDescent="0.2">
      <c r="A51" s="16" t="s">
        <v>284</v>
      </c>
      <c r="B51" s="4">
        <v>2600</v>
      </c>
      <c r="C51" s="4">
        <v>15100</v>
      </c>
      <c r="D51" s="4">
        <v>-12500</v>
      </c>
      <c r="E51" s="4">
        <v>-380030000</v>
      </c>
      <c r="F51" s="4">
        <f t="shared" si="11"/>
        <v>17221583593</v>
      </c>
      <c r="K51">
        <f t="shared" si="12"/>
        <v>397500000</v>
      </c>
      <c r="L51" s="4">
        <v>54</v>
      </c>
      <c r="M51" s="4">
        <v>96</v>
      </c>
      <c r="N51" s="4">
        <v>3</v>
      </c>
      <c r="O51" s="4">
        <v>3</v>
      </c>
      <c r="P51" s="4">
        <v>35100</v>
      </c>
      <c r="Q51" s="4">
        <v>67600</v>
      </c>
      <c r="R51" s="5">
        <v>-1.6000000000000001E-3</v>
      </c>
      <c r="S51" s="4">
        <v>102700</v>
      </c>
      <c r="T51" s="4">
        <f t="shared" si="13"/>
        <v>126138.6</v>
      </c>
      <c r="U51" s="4">
        <f t="shared" si="14"/>
        <v>47309</v>
      </c>
      <c r="V51" s="5">
        <v>2.75E-2</v>
      </c>
    </row>
    <row r="52" spans="1:22" x14ac:dyDescent="0.2">
      <c r="A52" s="16" t="s">
        <v>283</v>
      </c>
      <c r="B52" s="4">
        <v>2400</v>
      </c>
      <c r="C52" s="4">
        <v>39100</v>
      </c>
      <c r="D52" s="4">
        <v>-36700</v>
      </c>
      <c r="E52" s="4">
        <v>-1122340000</v>
      </c>
      <c r="F52" s="4">
        <f t="shared" si="11"/>
        <v>17601613593</v>
      </c>
      <c r="G52" s="4">
        <v>0</v>
      </c>
      <c r="H52" s="4">
        <v>0</v>
      </c>
      <c r="I52" s="4">
        <v>0</v>
      </c>
      <c r="J52" s="4">
        <v>183300000</v>
      </c>
      <c r="K52">
        <f t="shared" si="12"/>
        <v>397500000</v>
      </c>
      <c r="L52" s="4">
        <v>30</v>
      </c>
      <c r="M52" s="4">
        <v>115</v>
      </c>
      <c r="N52" s="4">
        <v>0</v>
      </c>
      <c r="O52" s="4">
        <v>2</v>
      </c>
      <c r="P52" s="4">
        <v>12200</v>
      </c>
      <c r="Q52" s="4">
        <v>81000</v>
      </c>
      <c r="R52" s="5">
        <v>-1.3000000000000001E-2</v>
      </c>
      <c r="S52" s="4">
        <v>93300</v>
      </c>
      <c r="T52" s="4">
        <f t="shared" si="13"/>
        <v>143998.6</v>
      </c>
      <c r="U52" s="4">
        <f t="shared" si="14"/>
        <v>47309</v>
      </c>
      <c r="V52" s="5">
        <v>8.199999999999999E-3</v>
      </c>
    </row>
    <row r="53" spans="1:22" x14ac:dyDescent="0.2">
      <c r="A53" s="16" t="s">
        <v>282</v>
      </c>
      <c r="B53" s="4">
        <v>10700</v>
      </c>
      <c r="C53" s="4">
        <v>4000</v>
      </c>
      <c r="D53" s="4">
        <v>6700</v>
      </c>
      <c r="E53" s="4">
        <v>204400000</v>
      </c>
      <c r="F53" s="4">
        <f t="shared" si="11"/>
        <v>18723953593</v>
      </c>
      <c r="G53" s="4">
        <v>0</v>
      </c>
      <c r="H53" s="4">
        <v>0</v>
      </c>
      <c r="I53" s="4">
        <v>0</v>
      </c>
      <c r="J53" s="4">
        <v>30750000</v>
      </c>
      <c r="K53">
        <f t="shared" si="12"/>
        <v>214200000</v>
      </c>
      <c r="L53" s="4">
        <v>71</v>
      </c>
      <c r="M53" s="4">
        <v>139</v>
      </c>
      <c r="N53" s="4">
        <v>3</v>
      </c>
      <c r="O53" s="4">
        <v>3</v>
      </c>
      <c r="P53" s="4">
        <v>50800</v>
      </c>
      <c r="Q53" s="4">
        <v>111000</v>
      </c>
      <c r="R53" s="5">
        <v>1.7000000000000001E-3</v>
      </c>
      <c r="S53" s="4">
        <v>161800</v>
      </c>
      <c r="T53" s="4">
        <f t="shared" si="13"/>
        <v>136118.9</v>
      </c>
      <c r="U53" s="4">
        <f t="shared" si="14"/>
        <v>45600</v>
      </c>
      <c r="V53" s="5">
        <v>6.6500000000000004E-2</v>
      </c>
    </row>
    <row r="54" spans="1:22" x14ac:dyDescent="0.2">
      <c r="A54" s="16" t="s">
        <v>281</v>
      </c>
      <c r="B54" s="4">
        <v>17200</v>
      </c>
      <c r="C54" s="4">
        <v>81900</v>
      </c>
      <c r="D54" s="4">
        <v>-64700</v>
      </c>
      <c r="E54" s="4">
        <v>-2009620000</v>
      </c>
      <c r="F54" s="4">
        <f t="shared" si="11"/>
        <v>18519553593</v>
      </c>
      <c r="K54">
        <f t="shared" si="12"/>
        <v>183450000</v>
      </c>
      <c r="L54" s="4">
        <v>198</v>
      </c>
      <c r="M54" s="4">
        <v>152</v>
      </c>
      <c r="N54" s="4">
        <v>8</v>
      </c>
      <c r="O54" s="4">
        <v>4</v>
      </c>
      <c r="P54" s="4">
        <v>153500</v>
      </c>
      <c r="Q54" s="4">
        <v>126800</v>
      </c>
      <c r="R54" s="5">
        <v>1.4800000000000001E-2</v>
      </c>
      <c r="S54" s="4">
        <v>283100</v>
      </c>
      <c r="T54" s="4">
        <f t="shared" si="13"/>
        <v>123529.60000000001</v>
      </c>
      <c r="U54" s="4">
        <f t="shared" si="14"/>
        <v>45600</v>
      </c>
      <c r="V54" s="5">
        <v>2.2400000000000003E-2</v>
      </c>
    </row>
    <row r="55" spans="1:22" x14ac:dyDescent="0.2">
      <c r="A55" s="16" t="s">
        <v>280</v>
      </c>
      <c r="B55" s="4">
        <v>4200</v>
      </c>
      <c r="C55" s="4">
        <v>27700</v>
      </c>
      <c r="D55" s="4">
        <v>-23500</v>
      </c>
      <c r="E55" s="4">
        <v>-720920000</v>
      </c>
      <c r="F55" s="4">
        <f t="shared" si="11"/>
        <v>20529173593</v>
      </c>
      <c r="G55" s="4">
        <v>0</v>
      </c>
      <c r="H55" s="4">
        <v>0</v>
      </c>
      <c r="I55" s="4">
        <v>0</v>
      </c>
      <c r="J55" s="4">
        <v>183450000</v>
      </c>
      <c r="K55">
        <f t="shared" si="12"/>
        <v>183450000</v>
      </c>
      <c r="L55" s="4">
        <v>121</v>
      </c>
      <c r="M55" s="4">
        <v>147</v>
      </c>
      <c r="N55" s="4">
        <v>7</v>
      </c>
      <c r="O55" s="4">
        <v>7</v>
      </c>
      <c r="P55" s="4">
        <v>102200</v>
      </c>
      <c r="Q55" s="4">
        <v>131500</v>
      </c>
      <c r="R55" s="5">
        <v>2.18E-2</v>
      </c>
      <c r="S55" s="4">
        <v>233700</v>
      </c>
      <c r="T55" s="4">
        <f t="shared" si="13"/>
        <v>112110.5</v>
      </c>
      <c r="U55" s="4">
        <f t="shared" si="14"/>
        <v>45600</v>
      </c>
      <c r="V55" s="5">
        <v>2.7300000000000001E-2</v>
      </c>
    </row>
    <row r="56" spans="1:22" x14ac:dyDescent="0.2">
      <c r="A56" s="16" t="s">
        <v>279</v>
      </c>
      <c r="B56" s="4">
        <v>400</v>
      </c>
      <c r="C56" s="4">
        <v>28100</v>
      </c>
      <c r="D56" s="4">
        <v>-27700</v>
      </c>
      <c r="E56" s="4">
        <v>-832440000</v>
      </c>
      <c r="F56" s="4">
        <f t="shared" ref="F56:F130" si="15">E56+F57</f>
        <v>21250093593</v>
      </c>
      <c r="K56">
        <f t="shared" ref="K56:K76" si="16">K57+J56</f>
        <v>0</v>
      </c>
      <c r="L56" s="4">
        <v>20</v>
      </c>
      <c r="M56" s="4">
        <v>41</v>
      </c>
      <c r="N56" s="4">
        <v>0</v>
      </c>
      <c r="O56" s="4">
        <v>1</v>
      </c>
      <c r="P56" s="4">
        <v>11700</v>
      </c>
      <c r="Q56" s="4">
        <v>32300</v>
      </c>
      <c r="R56" s="5">
        <v>-6.6E-3</v>
      </c>
      <c r="S56" s="4">
        <v>47309</v>
      </c>
      <c r="T56" s="4">
        <f t="shared" si="13"/>
        <v>114811.6</v>
      </c>
      <c r="U56" s="4">
        <f t="shared" ref="U56:U123" si="17">MIN(S57:S61)</f>
        <v>45600</v>
      </c>
      <c r="V56" s="5">
        <v>1.66E-2</v>
      </c>
    </row>
    <row r="57" spans="1:22" x14ac:dyDescent="0.2">
      <c r="A57" s="16" t="s">
        <v>278</v>
      </c>
      <c r="B57" s="4">
        <v>8970</v>
      </c>
      <c r="C57" s="4">
        <v>1000</v>
      </c>
      <c r="D57" s="4">
        <v>7970</v>
      </c>
      <c r="E57" s="4">
        <v>238010000</v>
      </c>
      <c r="F57" s="4">
        <f t="shared" si="15"/>
        <v>22082533593</v>
      </c>
      <c r="K57">
        <f t="shared" si="16"/>
        <v>0</v>
      </c>
      <c r="L57" s="4">
        <v>40</v>
      </c>
      <c r="M57" s="4">
        <v>39</v>
      </c>
      <c r="N57" s="4">
        <v>2</v>
      </c>
      <c r="O57" s="4">
        <v>1</v>
      </c>
      <c r="P57" s="4">
        <v>28800</v>
      </c>
      <c r="Q57" s="4">
        <v>26100</v>
      </c>
      <c r="R57" s="5">
        <v>2.0400000000000001E-2</v>
      </c>
      <c r="S57" s="4">
        <v>54970</v>
      </c>
      <c r="T57" s="4">
        <f t="shared" si="13"/>
        <v>121884.6</v>
      </c>
      <c r="U57" s="4">
        <f t="shared" si="17"/>
        <v>45600</v>
      </c>
      <c r="V57" s="5">
        <v>2.3300000000000001E-2</v>
      </c>
    </row>
    <row r="58" spans="1:22" x14ac:dyDescent="0.2">
      <c r="A58" s="16" t="s">
        <v>275</v>
      </c>
      <c r="B58" s="4">
        <v>0</v>
      </c>
      <c r="C58" s="4">
        <v>900</v>
      </c>
      <c r="D58" s="4">
        <v>-900</v>
      </c>
      <c r="E58" s="4">
        <v>-26770000</v>
      </c>
      <c r="F58" s="4">
        <f t="shared" si="15"/>
        <v>21844523593</v>
      </c>
      <c r="K58">
        <f t="shared" si="16"/>
        <v>0</v>
      </c>
      <c r="L58" s="4">
        <v>25</v>
      </c>
      <c r="M58" s="4">
        <v>58</v>
      </c>
      <c r="N58" s="4">
        <v>0</v>
      </c>
      <c r="O58" s="4">
        <v>1</v>
      </c>
      <c r="P58" s="4">
        <v>5600</v>
      </c>
      <c r="Q58" s="4">
        <v>40000</v>
      </c>
      <c r="R58" s="5">
        <v>-8.3999999999999995E-3</v>
      </c>
      <c r="S58" s="4">
        <v>45600</v>
      </c>
      <c r="T58" s="4">
        <f t="shared" si="13"/>
        <v>121656.7</v>
      </c>
      <c r="U58" s="4">
        <f t="shared" si="17"/>
        <v>63103</v>
      </c>
      <c r="V58" s="5">
        <v>1.01E-2</v>
      </c>
    </row>
    <row r="59" spans="1:22" x14ac:dyDescent="0.2">
      <c r="A59" s="16" t="s">
        <v>274</v>
      </c>
      <c r="B59" s="4">
        <v>0</v>
      </c>
      <c r="C59" s="4">
        <v>1100</v>
      </c>
      <c r="D59" s="4">
        <v>-1100</v>
      </c>
      <c r="E59" s="4">
        <v>-32890000</v>
      </c>
      <c r="F59" s="4">
        <f t="shared" si="15"/>
        <v>21871293593</v>
      </c>
      <c r="K59">
        <f t="shared" si="16"/>
        <v>0</v>
      </c>
      <c r="L59" s="4">
        <v>61</v>
      </c>
      <c r="M59" s="4">
        <v>133</v>
      </c>
      <c r="N59" s="4">
        <v>1</v>
      </c>
      <c r="O59" s="4">
        <v>2</v>
      </c>
      <c r="P59" s="4">
        <v>38900</v>
      </c>
      <c r="Q59" s="4">
        <v>73600</v>
      </c>
      <c r="R59" s="5">
        <v>-1.6500000000000001E-2</v>
      </c>
      <c r="S59" s="4">
        <v>130724</v>
      </c>
      <c r="T59" s="4">
        <f t="shared" si="13"/>
        <v>122469.7</v>
      </c>
      <c r="U59" s="4">
        <f t="shared" si="17"/>
        <v>63103</v>
      </c>
      <c r="V59" s="5">
        <v>2.1400000000000002E-2</v>
      </c>
    </row>
    <row r="60" spans="1:22" x14ac:dyDescent="0.2">
      <c r="A60" s="16" t="s">
        <v>273</v>
      </c>
      <c r="B60" s="4">
        <v>1300</v>
      </c>
      <c r="C60" s="4">
        <v>200</v>
      </c>
      <c r="D60" s="4">
        <v>1100</v>
      </c>
      <c r="E60" s="4">
        <v>33730000</v>
      </c>
      <c r="F60" s="4">
        <f t="shared" si="15"/>
        <v>21904183593</v>
      </c>
      <c r="K60">
        <f t="shared" si="16"/>
        <v>0</v>
      </c>
      <c r="L60" s="4">
        <v>25</v>
      </c>
      <c r="M60" s="4">
        <v>86</v>
      </c>
      <c r="N60" s="4">
        <v>0</v>
      </c>
      <c r="O60" s="4">
        <v>1</v>
      </c>
      <c r="P60" s="4">
        <v>16900</v>
      </c>
      <c r="Q60" s="4">
        <v>46100</v>
      </c>
      <c r="R60" s="5">
        <v>-1.6000000000000001E-3</v>
      </c>
      <c r="S60" s="4">
        <v>63103</v>
      </c>
      <c r="T60" s="4">
        <f t="shared" si="13"/>
        <v>120011.2</v>
      </c>
      <c r="U60" s="4">
        <f t="shared" si="17"/>
        <v>83003</v>
      </c>
      <c r="V60" s="5">
        <v>1.8000000000000002E-2</v>
      </c>
    </row>
    <row r="61" spans="1:22" x14ac:dyDescent="0.2">
      <c r="A61" s="16" t="s">
        <v>268</v>
      </c>
      <c r="B61" s="4">
        <v>3200</v>
      </c>
      <c r="C61" s="4">
        <v>2200</v>
      </c>
      <c r="D61" s="4">
        <v>1000</v>
      </c>
      <c r="E61" s="4">
        <v>30980000</v>
      </c>
      <c r="F61" s="4">
        <f t="shared" si="15"/>
        <v>21870453593</v>
      </c>
      <c r="K61">
        <f t="shared" si="16"/>
        <v>0</v>
      </c>
      <c r="L61" s="4">
        <v>77</v>
      </c>
      <c r="M61" s="4">
        <v>121</v>
      </c>
      <c r="N61" s="4">
        <v>1</v>
      </c>
      <c r="O61" s="4">
        <v>2</v>
      </c>
      <c r="P61" s="4">
        <v>53200</v>
      </c>
      <c r="Q61" s="4">
        <v>94100</v>
      </c>
      <c r="R61" s="5">
        <v>-1.46E-2</v>
      </c>
      <c r="S61" s="4">
        <v>147780</v>
      </c>
      <c r="T61" s="4">
        <f t="shared" si="13"/>
        <v>111683.9</v>
      </c>
      <c r="U61" s="4">
        <f t="shared" si="17"/>
        <v>74320</v>
      </c>
      <c r="V61" s="5">
        <v>2.5899999999999999E-2</v>
      </c>
    </row>
    <row r="62" spans="1:22" x14ac:dyDescent="0.2">
      <c r="A62" s="16" t="s">
        <v>266</v>
      </c>
      <c r="B62" s="4">
        <v>1200</v>
      </c>
      <c r="C62" s="4">
        <v>0</v>
      </c>
      <c r="D62" s="4">
        <v>1200</v>
      </c>
      <c r="E62" s="4">
        <v>36820000</v>
      </c>
      <c r="F62" s="4">
        <f t="shared" si="15"/>
        <v>21839473593</v>
      </c>
      <c r="K62">
        <f t="shared" si="16"/>
        <v>0</v>
      </c>
      <c r="L62" s="4">
        <v>187</v>
      </c>
      <c r="M62" s="4">
        <v>193</v>
      </c>
      <c r="N62" s="4">
        <v>9</v>
      </c>
      <c r="O62" s="4">
        <v>4</v>
      </c>
      <c r="P62" s="4">
        <v>139600</v>
      </c>
      <c r="Q62" s="4">
        <v>132200</v>
      </c>
      <c r="R62" s="5">
        <v>2.1600000000000001E-2</v>
      </c>
      <c r="S62" s="4">
        <v>271900</v>
      </c>
      <c r="T62" s="4">
        <f t="shared" ref="T62:T115" si="18">AVERAGE(S63:S72)</f>
        <v>86413.9</v>
      </c>
      <c r="U62" s="4">
        <f t="shared" si="17"/>
        <v>74320</v>
      </c>
      <c r="V62" s="5">
        <v>2.4399999999999998E-2</v>
      </c>
    </row>
    <row r="63" spans="1:22" x14ac:dyDescent="0.2">
      <c r="A63" s="16" t="s">
        <v>265</v>
      </c>
      <c r="B63" s="4">
        <v>2800</v>
      </c>
      <c r="C63" s="4">
        <v>0</v>
      </c>
      <c r="D63" s="4">
        <v>2800</v>
      </c>
      <c r="E63" s="4">
        <v>83770000</v>
      </c>
      <c r="F63" s="4">
        <f t="shared" si="15"/>
        <v>21802653593</v>
      </c>
      <c r="K63">
        <f t="shared" si="16"/>
        <v>0</v>
      </c>
      <c r="L63" s="4">
        <v>49</v>
      </c>
      <c r="M63" s="4">
        <v>78</v>
      </c>
      <c r="N63" s="4">
        <v>1</v>
      </c>
      <c r="O63" s="4">
        <v>0</v>
      </c>
      <c r="P63" s="4">
        <v>27200</v>
      </c>
      <c r="Q63" s="4">
        <v>46400</v>
      </c>
      <c r="R63" s="5">
        <v>1.6899999999999998E-2</v>
      </c>
      <c r="S63" s="4">
        <v>83003</v>
      </c>
      <c r="T63" s="4">
        <f t="shared" si="18"/>
        <v>80865.5</v>
      </c>
      <c r="U63" s="4">
        <f t="shared" si="17"/>
        <v>43321</v>
      </c>
      <c r="V63" s="5">
        <v>1.4999999999999999E-2</v>
      </c>
    </row>
    <row r="64" spans="1:22" x14ac:dyDescent="0.2">
      <c r="A64" s="16" t="s">
        <v>247</v>
      </c>
      <c r="B64" s="4">
        <v>200</v>
      </c>
      <c r="C64" s="4">
        <v>88605</v>
      </c>
      <c r="D64" s="4">
        <v>-88405</v>
      </c>
      <c r="E64" s="4">
        <v>-2617410000</v>
      </c>
      <c r="F64" s="4">
        <f t="shared" si="15"/>
        <v>21718883593</v>
      </c>
      <c r="K64">
        <f t="shared" si="16"/>
        <v>0</v>
      </c>
      <c r="L64" s="4">
        <v>59</v>
      </c>
      <c r="M64" s="4">
        <v>81</v>
      </c>
      <c r="N64" s="4">
        <v>5</v>
      </c>
      <c r="O64" s="4">
        <v>4</v>
      </c>
      <c r="P64" s="4">
        <v>64300</v>
      </c>
      <c r="Q64" s="4">
        <v>92900</v>
      </c>
      <c r="R64" s="5">
        <v>3.4000000000000002E-3</v>
      </c>
      <c r="S64" s="4">
        <v>157207</v>
      </c>
      <c r="T64" s="4">
        <f t="shared" si="18"/>
        <v>69254.899999999994</v>
      </c>
      <c r="U64" s="4">
        <f t="shared" si="17"/>
        <v>43321</v>
      </c>
      <c r="V64" s="5">
        <v>1.34E-2</v>
      </c>
    </row>
    <row r="65" spans="1:22" x14ac:dyDescent="0.2">
      <c r="A65" s="16" t="s">
        <v>239</v>
      </c>
      <c r="B65" s="4">
        <v>1800</v>
      </c>
      <c r="C65" s="4">
        <v>6200</v>
      </c>
      <c r="D65" s="4">
        <v>-4400</v>
      </c>
      <c r="E65" s="4">
        <v>-130870000</v>
      </c>
      <c r="F65" s="4">
        <f t="shared" si="15"/>
        <v>24336293593</v>
      </c>
      <c r="K65">
        <f t="shared" si="16"/>
        <v>0</v>
      </c>
      <c r="L65" s="4">
        <v>46</v>
      </c>
      <c r="M65" s="4">
        <v>132</v>
      </c>
      <c r="N65" s="4">
        <v>2</v>
      </c>
      <c r="O65" s="4">
        <v>1</v>
      </c>
      <c r="P65" s="4">
        <v>36800</v>
      </c>
      <c r="Q65" s="4">
        <v>56100</v>
      </c>
      <c r="R65" s="5">
        <v>0</v>
      </c>
      <c r="S65" s="4">
        <v>119509</v>
      </c>
      <c r="T65" s="4">
        <f t="shared" si="18"/>
        <v>60319.1</v>
      </c>
      <c r="U65" s="4">
        <f t="shared" si="17"/>
        <v>38518</v>
      </c>
      <c r="V65" s="5">
        <v>1.84E-2</v>
      </c>
    </row>
    <row r="66" spans="1:22" x14ac:dyDescent="0.2">
      <c r="A66" s="16" t="s">
        <v>238</v>
      </c>
      <c r="B66" s="4">
        <v>300</v>
      </c>
      <c r="C66" s="4">
        <v>27100</v>
      </c>
      <c r="D66" s="4">
        <v>-26800</v>
      </c>
      <c r="E66" s="4">
        <v>-789080000</v>
      </c>
      <c r="F66" s="4">
        <f t="shared" si="15"/>
        <v>24467163593</v>
      </c>
      <c r="K66">
        <f t="shared" si="16"/>
        <v>0</v>
      </c>
      <c r="L66" s="4">
        <v>30</v>
      </c>
      <c r="M66" s="4">
        <v>163</v>
      </c>
      <c r="N66" s="4">
        <v>2</v>
      </c>
      <c r="O66" s="4">
        <v>0</v>
      </c>
      <c r="P66" s="4">
        <v>28200</v>
      </c>
      <c r="Q66" s="4">
        <v>46500</v>
      </c>
      <c r="R66" s="5">
        <v>0</v>
      </c>
      <c r="S66" s="4">
        <v>74320</v>
      </c>
      <c r="T66" s="4">
        <f t="shared" si="18"/>
        <v>61307.1</v>
      </c>
      <c r="U66" s="4">
        <f t="shared" si="17"/>
        <v>38518</v>
      </c>
      <c r="V66" s="5">
        <v>3.4000000000000002E-3</v>
      </c>
    </row>
    <row r="67" spans="1:22" x14ac:dyDescent="0.2">
      <c r="A67" s="16" t="s">
        <v>237</v>
      </c>
      <c r="B67" s="4">
        <v>0</v>
      </c>
      <c r="C67" s="4">
        <v>9800</v>
      </c>
      <c r="D67" s="4">
        <v>-9800</v>
      </c>
      <c r="E67" s="4">
        <v>-292630000</v>
      </c>
      <c r="F67" s="4">
        <f t="shared" si="15"/>
        <v>25256243593</v>
      </c>
      <c r="K67">
        <f t="shared" si="16"/>
        <v>0</v>
      </c>
      <c r="L67" s="4">
        <v>37</v>
      </c>
      <c r="M67" s="4">
        <v>187</v>
      </c>
      <c r="N67" s="4">
        <v>1</v>
      </c>
      <c r="O67" s="4">
        <v>3</v>
      </c>
      <c r="P67" s="4">
        <v>27700</v>
      </c>
      <c r="Q67" s="4">
        <v>88300</v>
      </c>
      <c r="R67" s="5">
        <v>-2.64E-2</v>
      </c>
      <c r="S67" s="4">
        <v>125700</v>
      </c>
      <c r="T67" s="4">
        <f t="shared" si="18"/>
        <v>53861.1</v>
      </c>
      <c r="U67" s="4">
        <f t="shared" si="17"/>
        <v>19200</v>
      </c>
      <c r="V67" s="5">
        <v>2.98E-2</v>
      </c>
    </row>
    <row r="68" spans="1:22" x14ac:dyDescent="0.2">
      <c r="A68" s="16" t="s">
        <v>233</v>
      </c>
      <c r="B68" s="4">
        <v>0</v>
      </c>
      <c r="C68" s="4">
        <v>100</v>
      </c>
      <c r="D68" s="4">
        <v>-100</v>
      </c>
      <c r="E68" s="4">
        <v>-3040000</v>
      </c>
      <c r="F68" s="4">
        <f t="shared" si="15"/>
        <v>25548873593</v>
      </c>
      <c r="K68">
        <f t="shared" si="16"/>
        <v>0</v>
      </c>
      <c r="L68" s="4">
        <v>54</v>
      </c>
      <c r="M68" s="4">
        <v>50</v>
      </c>
      <c r="N68" s="4">
        <v>1</v>
      </c>
      <c r="O68" s="4">
        <v>0</v>
      </c>
      <c r="P68" s="4">
        <v>3700</v>
      </c>
      <c r="Q68" s="4">
        <v>2400</v>
      </c>
      <c r="R68" s="5">
        <v>0.01</v>
      </c>
      <c r="S68" s="4">
        <v>43321</v>
      </c>
      <c r="T68" s="4">
        <f t="shared" si="18"/>
        <v>56766.7</v>
      </c>
      <c r="U68" s="4">
        <f t="shared" si="17"/>
        <v>19200</v>
      </c>
    </row>
    <row r="69" spans="1:22" x14ac:dyDescent="0.2">
      <c r="A69" s="16" t="s">
        <v>232</v>
      </c>
      <c r="B69" s="4">
        <v>6100</v>
      </c>
      <c r="C69" s="4">
        <v>600</v>
      </c>
      <c r="D69" s="4">
        <v>5500</v>
      </c>
      <c r="E69" s="4">
        <v>165960000</v>
      </c>
      <c r="F69" s="4">
        <f t="shared" si="15"/>
        <v>25551913593</v>
      </c>
      <c r="K69">
        <f t="shared" si="16"/>
        <v>0</v>
      </c>
      <c r="L69" s="4"/>
      <c r="M69" s="4"/>
      <c r="N69" s="4"/>
      <c r="O69" s="4"/>
      <c r="P69" s="4">
        <v>63400</v>
      </c>
      <c r="Q69" s="4">
        <v>43100</v>
      </c>
      <c r="R69" s="5">
        <v>2.0499999999999997E-2</v>
      </c>
      <c r="S69" s="4">
        <v>138854</v>
      </c>
      <c r="T69" s="4">
        <f t="shared" si="18"/>
        <v>46861.4</v>
      </c>
      <c r="U69" s="4">
        <f t="shared" si="17"/>
        <v>19200</v>
      </c>
    </row>
    <row r="70" spans="1:22" x14ac:dyDescent="0.2">
      <c r="A70" s="16" t="s">
        <v>231</v>
      </c>
      <c r="B70" s="4">
        <v>0</v>
      </c>
      <c r="C70" s="4">
        <v>0</v>
      </c>
      <c r="D70" s="4">
        <v>0</v>
      </c>
      <c r="E70" s="4">
        <v>0</v>
      </c>
      <c r="F70" s="4">
        <f t="shared" si="15"/>
        <v>25385953593</v>
      </c>
      <c r="K70">
        <f t="shared" si="16"/>
        <v>0</v>
      </c>
      <c r="L70" s="4"/>
      <c r="M70" s="4"/>
      <c r="N70" s="4"/>
      <c r="O70" s="4"/>
      <c r="P70" s="4">
        <v>4800</v>
      </c>
      <c r="Q70" s="4">
        <v>32500</v>
      </c>
      <c r="R70" s="5">
        <v>-1.6000000000000001E-3</v>
      </c>
      <c r="S70" s="4">
        <v>38518</v>
      </c>
      <c r="T70" s="4">
        <f t="shared" si="18"/>
        <v>51239.6</v>
      </c>
      <c r="U70" s="4">
        <f t="shared" si="17"/>
        <v>19200</v>
      </c>
    </row>
    <row r="71" spans="1:22" x14ac:dyDescent="0.2">
      <c r="A71" s="16" t="s">
        <v>230</v>
      </c>
      <c r="B71" s="4">
        <v>0</v>
      </c>
      <c r="C71" s="4">
        <v>10000</v>
      </c>
      <c r="D71" s="4">
        <v>-10000</v>
      </c>
      <c r="E71" s="4">
        <v>-295610000</v>
      </c>
      <c r="F71" s="4">
        <f t="shared" si="15"/>
        <v>25385953593</v>
      </c>
      <c r="K71">
        <f t="shared" si="16"/>
        <v>0</v>
      </c>
      <c r="L71" s="4"/>
      <c r="M71" s="4"/>
      <c r="N71" s="4"/>
      <c r="O71" s="4"/>
      <c r="P71" s="4">
        <v>23200</v>
      </c>
      <c r="Q71" s="4">
        <v>31000</v>
      </c>
      <c r="R71" s="5">
        <v>1.8E-3</v>
      </c>
      <c r="S71" s="4">
        <v>64507</v>
      </c>
      <c r="T71" s="4">
        <f t="shared" si="18"/>
        <v>48104.1</v>
      </c>
      <c r="U71" s="4">
        <f t="shared" si="17"/>
        <v>19200</v>
      </c>
    </row>
    <row r="72" spans="1:22" x14ac:dyDescent="0.2">
      <c r="A72" s="16" t="s">
        <v>229</v>
      </c>
      <c r="B72" s="4">
        <v>0</v>
      </c>
      <c r="C72" s="4">
        <v>0</v>
      </c>
      <c r="D72" s="4">
        <v>0</v>
      </c>
      <c r="E72" s="4">
        <v>0</v>
      </c>
      <c r="F72" s="4">
        <f t="shared" si="15"/>
        <v>25681563593</v>
      </c>
      <c r="K72">
        <f t="shared" si="16"/>
        <v>0</v>
      </c>
      <c r="L72" s="4"/>
      <c r="M72" s="4"/>
      <c r="N72" s="4"/>
      <c r="O72" s="4"/>
      <c r="P72" s="4">
        <v>3900</v>
      </c>
      <c r="Q72" s="4">
        <v>13600</v>
      </c>
      <c r="R72" s="5">
        <v>6.8999999999999999E-3</v>
      </c>
      <c r="S72" s="4">
        <v>19200</v>
      </c>
      <c r="T72" s="4">
        <f t="shared" si="18"/>
        <v>49926.6</v>
      </c>
      <c r="U72" s="4">
        <f t="shared" si="17"/>
        <v>27519</v>
      </c>
    </row>
    <row r="73" spans="1:22" x14ac:dyDescent="0.2">
      <c r="A73" s="16" t="s">
        <v>228</v>
      </c>
      <c r="B73" s="4">
        <v>0</v>
      </c>
      <c r="C73" s="4">
        <v>5000</v>
      </c>
      <c r="D73" s="4">
        <v>-5000</v>
      </c>
      <c r="E73" s="4">
        <v>-147540000</v>
      </c>
      <c r="F73" s="4">
        <f t="shared" si="15"/>
        <v>25681563593</v>
      </c>
      <c r="K73">
        <f t="shared" si="16"/>
        <v>0</v>
      </c>
      <c r="L73" s="4"/>
      <c r="M73" s="4"/>
      <c r="N73" s="4"/>
      <c r="O73" s="4"/>
      <c r="P73" s="4">
        <v>6700</v>
      </c>
      <c r="Q73" s="4">
        <v>19400</v>
      </c>
      <c r="R73" s="5">
        <v>5.1999999999999998E-3</v>
      </c>
      <c r="S73" s="4">
        <v>27519</v>
      </c>
      <c r="T73" s="4">
        <f t="shared" si="18"/>
        <v>55704.9</v>
      </c>
      <c r="U73" s="4">
        <f t="shared" si="17"/>
        <v>30151</v>
      </c>
    </row>
    <row r="74" spans="1:22" x14ac:dyDescent="0.2">
      <c r="A74" s="16" t="s">
        <v>227</v>
      </c>
      <c r="B74" s="4">
        <v>0</v>
      </c>
      <c r="C74" s="4">
        <v>700</v>
      </c>
      <c r="D74" s="4">
        <v>-700</v>
      </c>
      <c r="E74" s="4">
        <v>-20370000</v>
      </c>
      <c r="F74" s="4">
        <f t="shared" si="15"/>
        <v>25829103593</v>
      </c>
      <c r="K74">
        <f t="shared" si="16"/>
        <v>0</v>
      </c>
      <c r="L74" s="4"/>
      <c r="M74" s="4"/>
      <c r="N74" s="4"/>
      <c r="O74" s="4"/>
      <c r="P74" s="4">
        <v>8800</v>
      </c>
      <c r="Q74" s="4">
        <v>29100</v>
      </c>
      <c r="R74" s="5">
        <v>-8.5000000000000006E-3</v>
      </c>
      <c r="S74" s="4">
        <v>41101</v>
      </c>
      <c r="T74" s="4">
        <f t="shared" si="18"/>
        <v>70389.100000000006</v>
      </c>
      <c r="U74" s="4">
        <f t="shared" si="17"/>
        <v>30151</v>
      </c>
    </row>
    <row r="75" spans="1:22" x14ac:dyDescent="0.2">
      <c r="A75" s="16" t="s">
        <v>221</v>
      </c>
      <c r="B75" s="4">
        <v>300</v>
      </c>
      <c r="C75" s="4">
        <v>0</v>
      </c>
      <c r="D75" s="4">
        <v>300</v>
      </c>
      <c r="E75" s="4">
        <v>8790000</v>
      </c>
      <c r="F75" s="4">
        <f t="shared" si="15"/>
        <v>25849473593</v>
      </c>
      <c r="K75">
        <f t="shared" si="16"/>
        <v>0</v>
      </c>
      <c r="L75" s="4"/>
      <c r="M75" s="4"/>
      <c r="N75" s="4"/>
      <c r="O75" s="4"/>
      <c r="P75" s="4">
        <v>4700</v>
      </c>
      <c r="Q75" s="4">
        <v>16200</v>
      </c>
      <c r="R75" s="5">
        <v>-8.3999999999999995E-3</v>
      </c>
      <c r="S75" s="4">
        <v>30151</v>
      </c>
      <c r="T75" s="4">
        <f t="shared" si="18"/>
        <v>78356.600000000006</v>
      </c>
      <c r="U75" s="4">
        <f t="shared" si="17"/>
        <v>39801</v>
      </c>
    </row>
    <row r="76" spans="1:22" x14ac:dyDescent="0.2">
      <c r="A76" s="16" t="s">
        <v>212</v>
      </c>
      <c r="B76" s="4">
        <v>0</v>
      </c>
      <c r="C76" s="4">
        <v>9000</v>
      </c>
      <c r="D76" s="4">
        <v>-9000</v>
      </c>
      <c r="E76" s="4">
        <v>-263250000</v>
      </c>
      <c r="F76" s="4">
        <f t="shared" si="15"/>
        <v>25840683593</v>
      </c>
      <c r="K76">
        <f t="shared" si="16"/>
        <v>0</v>
      </c>
      <c r="R76" s="5">
        <v>-8.3000000000000001E-3</v>
      </c>
      <c r="S76" s="4">
        <v>84200</v>
      </c>
      <c r="T76" s="4">
        <f t="shared" si="18"/>
        <v>77750.600000000006</v>
      </c>
      <c r="U76" s="4">
        <f t="shared" si="17"/>
        <v>33152</v>
      </c>
    </row>
    <row r="77" spans="1:22" x14ac:dyDescent="0.2">
      <c r="A77" s="16" t="s">
        <v>211</v>
      </c>
      <c r="B77" s="4">
        <v>0</v>
      </c>
      <c r="C77" s="4">
        <v>2500</v>
      </c>
      <c r="D77" s="4">
        <v>-2500</v>
      </c>
      <c r="E77" s="4">
        <v>-74910000</v>
      </c>
      <c r="F77" s="4">
        <f t="shared" si="15"/>
        <v>26103933593</v>
      </c>
      <c r="K77">
        <f>K78+J77</f>
        <v>0</v>
      </c>
      <c r="R77" s="5">
        <v>-1.6500000000000001E-2</v>
      </c>
      <c r="S77" s="4">
        <v>51240</v>
      </c>
      <c r="T77" s="4">
        <f t="shared" si="18"/>
        <v>83117.399999999994</v>
      </c>
      <c r="U77" s="4">
        <f t="shared" si="17"/>
        <v>33152</v>
      </c>
    </row>
    <row r="78" spans="1:22" x14ac:dyDescent="0.2">
      <c r="A78" s="16" t="s">
        <v>210</v>
      </c>
      <c r="B78" s="4">
        <v>20000</v>
      </c>
      <c r="C78" s="4">
        <v>1720</v>
      </c>
      <c r="D78" s="4">
        <v>18280</v>
      </c>
      <c r="E78" s="4">
        <v>550380000</v>
      </c>
      <c r="F78" s="4">
        <f t="shared" si="15"/>
        <v>26178843593</v>
      </c>
      <c r="K78">
        <f>J78+K80</f>
        <v>0</v>
      </c>
      <c r="R78" s="5">
        <v>1.1699999999999999E-2</v>
      </c>
      <c r="S78" s="4">
        <v>72377</v>
      </c>
      <c r="T78" s="4">
        <f t="shared" si="18"/>
        <v>87389</v>
      </c>
      <c r="U78" s="4">
        <f t="shared" si="17"/>
        <v>33152</v>
      </c>
    </row>
    <row r="79" spans="1:22" x14ac:dyDescent="0.2">
      <c r="A79" s="16" t="s">
        <v>209</v>
      </c>
      <c r="B79" s="4">
        <v>23100</v>
      </c>
      <c r="C79" s="4">
        <v>4700</v>
      </c>
      <c r="D79" s="4">
        <v>18400</v>
      </c>
      <c r="E79" s="4">
        <v>554360000</v>
      </c>
      <c r="F79" s="4">
        <f t="shared" si="15"/>
        <v>25628463593</v>
      </c>
      <c r="R79" s="5">
        <v>-3.3E-3</v>
      </c>
      <c r="S79" s="4">
        <v>39801</v>
      </c>
      <c r="T79" s="4">
        <f t="shared" si="18"/>
        <v>95189</v>
      </c>
      <c r="U79" s="4">
        <f t="shared" si="17"/>
        <v>33152</v>
      </c>
    </row>
    <row r="80" spans="1:22" x14ac:dyDescent="0.2">
      <c r="A80" s="16" t="s">
        <v>208</v>
      </c>
      <c r="B80" s="4">
        <v>222343</v>
      </c>
      <c r="C80" s="4">
        <v>231143</v>
      </c>
      <c r="D80" s="4">
        <v>-8800</v>
      </c>
      <c r="E80" s="4">
        <v>-267140000</v>
      </c>
      <c r="F80" s="4">
        <f t="shared" si="15"/>
        <v>25074103593</v>
      </c>
      <c r="K80">
        <f>J80</f>
        <v>0</v>
      </c>
      <c r="R80" s="5">
        <v>-1.47E-2</v>
      </c>
      <c r="S80" s="4">
        <v>82300</v>
      </c>
      <c r="T80" s="4">
        <f t="shared" si="18"/>
        <v>91318.1</v>
      </c>
      <c r="U80" s="4">
        <f t="shared" si="17"/>
        <v>33152</v>
      </c>
    </row>
    <row r="81" spans="1:21" x14ac:dyDescent="0.2">
      <c r="A81" s="16" t="s">
        <v>207</v>
      </c>
      <c r="B81" s="4">
        <v>1900</v>
      </c>
      <c r="C81" s="4">
        <v>400</v>
      </c>
      <c r="D81" s="4">
        <v>1500</v>
      </c>
      <c r="E81" s="4">
        <v>45700000</v>
      </c>
      <c r="F81" s="4">
        <f t="shared" si="15"/>
        <v>25341243593</v>
      </c>
      <c r="R81" s="5">
        <v>1.1699999999999999E-2</v>
      </c>
      <c r="S81" s="4">
        <v>33152</v>
      </c>
      <c r="T81" s="4">
        <f t="shared" si="18"/>
        <v>94454.1</v>
      </c>
      <c r="U81" s="4">
        <f t="shared" si="17"/>
        <v>37425</v>
      </c>
    </row>
    <row r="82" spans="1:21" x14ac:dyDescent="0.2">
      <c r="A82" s="16" t="s">
        <v>206</v>
      </c>
      <c r="B82" s="4">
        <v>500</v>
      </c>
      <c r="C82" s="4">
        <v>800</v>
      </c>
      <c r="D82" s="4">
        <v>-300</v>
      </c>
      <c r="E82" s="4">
        <v>-8940000</v>
      </c>
      <c r="F82" s="4">
        <f t="shared" si="15"/>
        <v>25295543593</v>
      </c>
      <c r="R82" s="5">
        <v>-4.8999999999999998E-3</v>
      </c>
      <c r="S82" s="4">
        <v>37425</v>
      </c>
      <c r="T82" s="4">
        <f t="shared" si="18"/>
        <v>97231.8</v>
      </c>
      <c r="U82" s="4">
        <f t="shared" si="17"/>
        <v>78140</v>
      </c>
    </row>
    <row r="83" spans="1:21" x14ac:dyDescent="0.2">
      <c r="A83" s="16" t="s">
        <v>205</v>
      </c>
      <c r="B83" s="4">
        <v>0</v>
      </c>
      <c r="C83" s="4">
        <v>1300</v>
      </c>
      <c r="D83" s="4">
        <v>-1300</v>
      </c>
      <c r="E83" s="4">
        <v>-39620000</v>
      </c>
      <c r="F83" s="4">
        <f t="shared" si="15"/>
        <v>25304483593</v>
      </c>
      <c r="R83" s="5">
        <v>-9.7999999999999997E-3</v>
      </c>
      <c r="S83" s="4">
        <v>85302</v>
      </c>
      <c r="T83" s="4">
        <f t="shared" si="18"/>
        <v>111338.6</v>
      </c>
      <c r="U83" s="4">
        <f t="shared" si="17"/>
        <v>78140</v>
      </c>
    </row>
    <row r="84" spans="1:21" x14ac:dyDescent="0.2">
      <c r="A84" s="16" t="s">
        <v>204</v>
      </c>
      <c r="B84" s="4">
        <v>1000</v>
      </c>
      <c r="C84" s="4">
        <v>10170</v>
      </c>
      <c r="D84" s="4">
        <v>-9170</v>
      </c>
      <c r="E84" s="4">
        <v>-277950000</v>
      </c>
      <c r="F84" s="4">
        <f t="shared" si="15"/>
        <v>25344103593</v>
      </c>
      <c r="R84" s="5">
        <v>-1.9199999999999998E-2</v>
      </c>
      <c r="S84" s="4">
        <v>187943</v>
      </c>
      <c r="T84" s="4">
        <f t="shared" si="18"/>
        <v>113774.39999999999</v>
      </c>
      <c r="U84" s="4">
        <f t="shared" si="17"/>
        <v>78140</v>
      </c>
    </row>
    <row r="85" spans="1:21" x14ac:dyDescent="0.2">
      <c r="A85" s="16" t="s">
        <v>203</v>
      </c>
      <c r="B85" s="4">
        <v>2100</v>
      </c>
      <c r="C85" s="4">
        <v>0</v>
      </c>
      <c r="D85" s="4">
        <v>2100</v>
      </c>
      <c r="E85" s="4">
        <v>65280000</v>
      </c>
      <c r="F85" s="4">
        <f t="shared" si="15"/>
        <v>25622053593</v>
      </c>
      <c r="R85" s="5">
        <v>9.7999999999999997E-3</v>
      </c>
      <c r="S85" s="4">
        <v>109826</v>
      </c>
      <c r="T85" s="4">
        <f t="shared" si="18"/>
        <v>119055.2</v>
      </c>
      <c r="U85" s="4">
        <f t="shared" si="17"/>
        <v>43591</v>
      </c>
    </row>
    <row r="86" spans="1:21" x14ac:dyDescent="0.2">
      <c r="A86" s="16" t="s">
        <v>202</v>
      </c>
      <c r="B86" s="4">
        <v>3300</v>
      </c>
      <c r="C86" s="4">
        <v>800</v>
      </c>
      <c r="D86" s="4">
        <v>2500</v>
      </c>
      <c r="E86" s="4">
        <v>76930000</v>
      </c>
      <c r="F86" s="4">
        <f t="shared" si="15"/>
        <v>25556773593</v>
      </c>
      <c r="R86" s="5">
        <v>0</v>
      </c>
      <c r="S86" s="4">
        <v>78140</v>
      </c>
      <c r="T86" s="4">
        <f t="shared" si="18"/>
        <v>135159.6</v>
      </c>
      <c r="U86" s="4">
        <f t="shared" si="17"/>
        <v>43591</v>
      </c>
    </row>
    <row r="87" spans="1:21" x14ac:dyDescent="0.2">
      <c r="A87" s="16" t="s">
        <v>201</v>
      </c>
      <c r="B87" s="4">
        <v>10900</v>
      </c>
      <c r="C87" s="4">
        <v>1000</v>
      </c>
      <c r="D87" s="4">
        <v>9900</v>
      </c>
      <c r="E87" s="4">
        <v>305200000</v>
      </c>
      <c r="F87" s="4">
        <f t="shared" si="15"/>
        <v>25479843593</v>
      </c>
      <c r="R87" s="5">
        <v>1.9900000000000001E-2</v>
      </c>
      <c r="S87" s="4">
        <v>104908</v>
      </c>
      <c r="T87" s="4">
        <f t="shared" si="18"/>
        <v>144906</v>
      </c>
      <c r="U87" s="4">
        <f t="shared" si="17"/>
        <v>43591</v>
      </c>
    </row>
    <row r="88" spans="1:21" x14ac:dyDescent="0.2">
      <c r="A88" s="16" t="s">
        <v>200</v>
      </c>
      <c r="B88" s="4">
        <v>6900</v>
      </c>
      <c r="C88" s="4">
        <v>6800</v>
      </c>
      <c r="D88" s="4">
        <v>100</v>
      </c>
      <c r="E88" s="4">
        <v>4050000</v>
      </c>
      <c r="F88" s="4">
        <f t="shared" si="15"/>
        <v>25174643593</v>
      </c>
      <c r="R88" s="5">
        <v>0.01</v>
      </c>
      <c r="S88" s="4">
        <v>115093</v>
      </c>
      <c r="T88" s="4">
        <f t="shared" si="18"/>
        <v>151347</v>
      </c>
      <c r="U88" s="4">
        <f t="shared" si="17"/>
        <v>43591</v>
      </c>
    </row>
    <row r="89" spans="1:21" x14ac:dyDescent="0.2">
      <c r="A89" s="16" t="s">
        <v>199</v>
      </c>
      <c r="B89" s="4">
        <v>1200</v>
      </c>
      <c r="C89" s="4">
        <v>2700</v>
      </c>
      <c r="D89" s="4">
        <v>-1500</v>
      </c>
      <c r="E89" s="4">
        <v>-45850000</v>
      </c>
      <c r="F89" s="4">
        <f t="shared" si="15"/>
        <v>25170593593</v>
      </c>
      <c r="R89" s="5">
        <v>0</v>
      </c>
      <c r="S89" s="4">
        <v>117801</v>
      </c>
      <c r="T89" s="4">
        <f t="shared" si="18"/>
        <v>145957.6</v>
      </c>
      <c r="U89" s="4">
        <f t="shared" si="17"/>
        <v>43591</v>
      </c>
    </row>
    <row r="90" spans="1:21" x14ac:dyDescent="0.2">
      <c r="A90" s="16" t="s">
        <v>198</v>
      </c>
      <c r="B90" s="4">
        <v>0</v>
      </c>
      <c r="C90" s="4">
        <v>200</v>
      </c>
      <c r="D90" s="4">
        <v>-200</v>
      </c>
      <c r="E90" s="4">
        <v>-6020000</v>
      </c>
      <c r="F90" s="4">
        <f t="shared" si="15"/>
        <v>25216443593</v>
      </c>
      <c r="R90" s="5">
        <v>0</v>
      </c>
      <c r="S90" s="4">
        <v>43591</v>
      </c>
      <c r="T90" s="4">
        <f t="shared" si="18"/>
        <v>159288.6</v>
      </c>
      <c r="U90" s="4">
        <f t="shared" si="17"/>
        <v>64512</v>
      </c>
    </row>
    <row r="91" spans="1:21" x14ac:dyDescent="0.2">
      <c r="A91" s="16" t="s">
        <v>197</v>
      </c>
      <c r="B91" s="4">
        <v>1700</v>
      </c>
      <c r="C91" s="4">
        <v>500</v>
      </c>
      <c r="D91" s="4">
        <v>1200</v>
      </c>
      <c r="E91" s="4">
        <v>35410000</v>
      </c>
      <c r="F91" s="4">
        <f t="shared" si="15"/>
        <v>25222463593</v>
      </c>
      <c r="R91" s="5">
        <v>0</v>
      </c>
      <c r="S91" s="4">
        <v>64512</v>
      </c>
      <c r="T91" s="4">
        <f t="shared" si="18"/>
        <v>170607.4</v>
      </c>
      <c r="U91" s="4">
        <f t="shared" si="17"/>
        <v>65202</v>
      </c>
    </row>
    <row r="92" spans="1:21" x14ac:dyDescent="0.2">
      <c r="A92" s="16" t="s">
        <v>196</v>
      </c>
      <c r="B92" s="4">
        <v>100</v>
      </c>
      <c r="C92" s="4">
        <v>0</v>
      </c>
      <c r="D92" s="4">
        <v>100</v>
      </c>
      <c r="E92" s="4">
        <v>3050000</v>
      </c>
      <c r="F92" s="4">
        <f t="shared" si="15"/>
        <v>25187053593</v>
      </c>
      <c r="R92" s="5">
        <v>-1.6299999999999999E-2</v>
      </c>
      <c r="S92" s="4">
        <v>65202</v>
      </c>
      <c r="T92" s="4">
        <f t="shared" si="18"/>
        <v>169017.9</v>
      </c>
      <c r="U92" s="4">
        <f t="shared" si="17"/>
        <v>162634</v>
      </c>
    </row>
    <row r="93" spans="1:21" x14ac:dyDescent="0.2">
      <c r="A93" s="16" t="s">
        <v>195</v>
      </c>
      <c r="B93" s="4">
        <v>5300</v>
      </c>
      <c r="C93" s="4">
        <v>5000</v>
      </c>
      <c r="D93" s="4">
        <v>300</v>
      </c>
      <c r="E93" s="4">
        <v>8510000</v>
      </c>
      <c r="F93" s="4">
        <f t="shared" si="15"/>
        <v>25184003593</v>
      </c>
      <c r="R93" s="5">
        <v>6.7000000000000002E-3</v>
      </c>
      <c r="S93" s="4">
        <v>226370</v>
      </c>
      <c r="T93" s="4">
        <f t="shared" si="18"/>
        <v>160322.6</v>
      </c>
      <c r="U93" s="4">
        <f t="shared" si="17"/>
        <v>162634</v>
      </c>
    </row>
    <row r="94" spans="1:21" x14ac:dyDescent="0.2">
      <c r="A94" s="16" t="s">
        <v>194</v>
      </c>
      <c r="B94" s="4">
        <v>5900</v>
      </c>
      <c r="C94" s="4">
        <v>1100</v>
      </c>
      <c r="D94" s="4">
        <v>4800</v>
      </c>
      <c r="E94" s="4">
        <v>148530000</v>
      </c>
      <c r="F94" s="4">
        <f t="shared" si="15"/>
        <v>25175493593</v>
      </c>
      <c r="R94" s="5">
        <v>-2.1000000000000001E-2</v>
      </c>
      <c r="S94" s="4">
        <v>212301</v>
      </c>
      <c r="T94" s="4">
        <f t="shared" si="18"/>
        <v>148397.20000000001</v>
      </c>
      <c r="U94" s="4">
        <f t="shared" si="17"/>
        <v>63907</v>
      </c>
    </row>
    <row r="95" spans="1:21" x14ac:dyDescent="0.2">
      <c r="A95" s="16" t="s">
        <v>193</v>
      </c>
      <c r="B95" s="4">
        <v>3400</v>
      </c>
      <c r="C95" s="4">
        <v>5600</v>
      </c>
      <c r="D95" s="4">
        <v>-2200</v>
      </c>
      <c r="E95" s="4">
        <v>-69750000</v>
      </c>
      <c r="F95" s="4">
        <f t="shared" si="15"/>
        <v>25026963593</v>
      </c>
      <c r="R95" s="5">
        <v>-8.0000000000000002E-3</v>
      </c>
      <c r="S95" s="4">
        <v>162634</v>
      </c>
      <c r="T95" s="4">
        <f t="shared" si="18"/>
        <v>146874.6</v>
      </c>
      <c r="U95" s="4">
        <f t="shared" si="17"/>
        <v>63907</v>
      </c>
    </row>
    <row r="96" spans="1:21" x14ac:dyDescent="0.2">
      <c r="A96" s="16" t="s">
        <v>192</v>
      </c>
      <c r="B96" s="4">
        <v>0</v>
      </c>
      <c r="C96" s="4">
        <v>1100</v>
      </c>
      <c r="D96" s="4">
        <v>-1100</v>
      </c>
      <c r="E96" s="4">
        <v>-34355194</v>
      </c>
      <c r="F96" s="4">
        <f t="shared" si="15"/>
        <v>25096713593</v>
      </c>
      <c r="R96" s="5">
        <v>8.1000000000000013E-3</v>
      </c>
      <c r="S96" s="4">
        <v>239184</v>
      </c>
      <c r="T96" s="4">
        <f t="shared" si="18"/>
        <v>142527.1</v>
      </c>
      <c r="U96" s="4">
        <f t="shared" si="17"/>
        <v>63907</v>
      </c>
    </row>
    <row r="97" spans="1:21" x14ac:dyDescent="0.2">
      <c r="A97" s="16" t="s">
        <v>191</v>
      </c>
      <c r="B97" s="4">
        <v>3900</v>
      </c>
      <c r="C97" s="4">
        <v>800</v>
      </c>
      <c r="D97" s="4">
        <v>3100</v>
      </c>
      <c r="E97" s="4">
        <v>94860000</v>
      </c>
      <c r="F97" s="4">
        <f t="shared" si="15"/>
        <v>25131068787</v>
      </c>
      <c r="R97" s="5">
        <v>2.6600000000000002E-2</v>
      </c>
      <c r="S97" s="4">
        <v>202372</v>
      </c>
      <c r="T97" s="4">
        <f t="shared" si="18"/>
        <v>138065.70000000001</v>
      </c>
      <c r="U97" s="4">
        <f t="shared" si="17"/>
        <v>49307</v>
      </c>
    </row>
    <row r="98" spans="1:21" x14ac:dyDescent="0.2">
      <c r="A98" s="16" t="s">
        <v>190</v>
      </c>
      <c r="B98" s="4">
        <v>0</v>
      </c>
      <c r="C98" s="4">
        <v>400</v>
      </c>
      <c r="D98" s="4">
        <v>-400</v>
      </c>
      <c r="E98" s="4">
        <v>-12080000</v>
      </c>
      <c r="F98" s="4">
        <f t="shared" si="15"/>
        <v>25036208787</v>
      </c>
      <c r="R98" s="5">
        <v>1.3500000000000002E-2</v>
      </c>
      <c r="S98" s="4">
        <v>179503</v>
      </c>
      <c r="T98" s="4">
        <f t="shared" si="18"/>
        <v>133546.29999999999</v>
      </c>
      <c r="U98" s="4">
        <f t="shared" si="17"/>
        <v>49307</v>
      </c>
    </row>
    <row r="99" spans="1:21" x14ac:dyDescent="0.2">
      <c r="A99" s="16" t="s">
        <v>189</v>
      </c>
      <c r="B99" s="4">
        <v>2</v>
      </c>
      <c r="C99" s="4">
        <v>100</v>
      </c>
      <c r="D99" s="4">
        <v>-98</v>
      </c>
      <c r="E99" s="4">
        <v>-2930000</v>
      </c>
      <c r="F99" s="4">
        <f t="shared" si="15"/>
        <v>25048288787</v>
      </c>
      <c r="R99" s="5">
        <v>-5.0000000000000001E-3</v>
      </c>
      <c r="S99" s="4">
        <v>63907</v>
      </c>
      <c r="T99" s="4">
        <f t="shared" si="18"/>
        <v>155763.1</v>
      </c>
      <c r="U99" s="4">
        <f t="shared" si="17"/>
        <v>49307</v>
      </c>
    </row>
    <row r="100" spans="1:21" x14ac:dyDescent="0.2">
      <c r="A100" s="16" t="s">
        <v>188</v>
      </c>
      <c r="B100" s="4">
        <v>31800</v>
      </c>
      <c r="C100" s="4">
        <v>300</v>
      </c>
      <c r="D100" s="4">
        <v>31500</v>
      </c>
      <c r="E100" s="4">
        <v>953240000</v>
      </c>
      <c r="F100" s="4">
        <f t="shared" si="15"/>
        <v>25051218787</v>
      </c>
      <c r="R100" s="5">
        <v>0</v>
      </c>
      <c r="S100" s="4">
        <v>176901</v>
      </c>
      <c r="T100" s="4">
        <f t="shared" si="18"/>
        <v>149233.79999999999</v>
      </c>
      <c r="U100" s="4">
        <f t="shared" si="17"/>
        <v>49307</v>
      </c>
    </row>
    <row r="101" spans="1:21" x14ac:dyDescent="0.2">
      <c r="A101" s="16" t="s">
        <v>187</v>
      </c>
      <c r="B101" s="4">
        <v>0</v>
      </c>
      <c r="C101" s="4">
        <v>15000</v>
      </c>
      <c r="D101" s="4">
        <v>-15000</v>
      </c>
      <c r="E101" s="4">
        <v>-445000000</v>
      </c>
      <c r="F101" s="4">
        <f t="shared" si="15"/>
        <v>24097978787</v>
      </c>
      <c r="R101" s="5">
        <v>2.23E-2</v>
      </c>
      <c r="S101" s="4">
        <v>177700</v>
      </c>
      <c r="T101" s="4">
        <f t="shared" si="18"/>
        <v>156477.1</v>
      </c>
      <c r="U101" s="4">
        <f t="shared" si="17"/>
        <v>49307</v>
      </c>
    </row>
    <row r="102" spans="1:21" x14ac:dyDescent="0.2">
      <c r="A102" s="16" t="s">
        <v>186</v>
      </c>
      <c r="B102" s="4">
        <v>100</v>
      </c>
      <c r="C102" s="4">
        <v>2000</v>
      </c>
      <c r="D102" s="4">
        <v>-1900</v>
      </c>
      <c r="E102" s="4">
        <v>-55880000</v>
      </c>
      <c r="F102" s="4">
        <f t="shared" si="15"/>
        <v>24542978787</v>
      </c>
      <c r="R102" s="5">
        <v>-1.18E-2</v>
      </c>
      <c r="S102" s="4">
        <v>49307</v>
      </c>
      <c r="T102" s="4">
        <f t="shared" si="18"/>
        <v>168007</v>
      </c>
      <c r="U102" s="4">
        <f t="shared" si="17"/>
        <v>93047</v>
      </c>
    </row>
    <row r="103" spans="1:21" x14ac:dyDescent="0.2">
      <c r="A103" s="16" t="s">
        <v>185</v>
      </c>
      <c r="B103" s="4">
        <v>600</v>
      </c>
      <c r="C103" s="4">
        <v>900</v>
      </c>
      <c r="D103" s="4">
        <v>-300</v>
      </c>
      <c r="E103" s="4">
        <v>-8810000</v>
      </c>
      <c r="F103" s="4">
        <f t="shared" si="15"/>
        <v>24598858787</v>
      </c>
      <c r="R103" s="5">
        <v>-2.3099999999999999E-2</v>
      </c>
      <c r="S103" s="4">
        <v>139417</v>
      </c>
      <c r="T103" s="4">
        <f t="shared" si="18"/>
        <v>170656.8</v>
      </c>
      <c r="U103" s="4">
        <f t="shared" si="17"/>
        <v>93047</v>
      </c>
    </row>
    <row r="104" spans="1:21" x14ac:dyDescent="0.2">
      <c r="A104" s="16" t="s">
        <v>184</v>
      </c>
      <c r="B104" s="4">
        <v>8700</v>
      </c>
      <c r="C104" s="4">
        <v>7800</v>
      </c>
      <c r="D104" s="4">
        <v>900</v>
      </c>
      <c r="E104" s="4">
        <v>26980000</v>
      </c>
      <c r="F104" s="4">
        <f t="shared" si="15"/>
        <v>24607668787</v>
      </c>
      <c r="R104" s="5">
        <v>3.4000000000000002E-3</v>
      </c>
      <c r="S104" s="4">
        <v>93047</v>
      </c>
      <c r="T104" s="4">
        <f t="shared" si="18"/>
        <v>210404.7</v>
      </c>
      <c r="U104" s="4">
        <f t="shared" si="17"/>
        <v>134309</v>
      </c>
    </row>
    <row r="105" spans="1:21" x14ac:dyDescent="0.2">
      <c r="A105" s="16" t="s">
        <v>183</v>
      </c>
      <c r="B105" s="4">
        <v>3100</v>
      </c>
      <c r="C105" s="4">
        <v>3000</v>
      </c>
      <c r="D105" s="4">
        <v>100</v>
      </c>
      <c r="E105" s="4">
        <v>1460000</v>
      </c>
      <c r="F105" s="4">
        <f t="shared" si="15"/>
        <v>24580688787</v>
      </c>
      <c r="R105" s="5">
        <v>4.3200000000000002E-2</v>
      </c>
      <c r="S105" s="4">
        <v>147408</v>
      </c>
      <c r="T105" s="4">
        <f t="shared" si="18"/>
        <v>206198.9</v>
      </c>
      <c r="U105" s="4">
        <f t="shared" si="17"/>
        <v>111608</v>
      </c>
    </row>
    <row r="106" spans="1:21" x14ac:dyDescent="0.2">
      <c r="A106" s="16" t="s">
        <v>182</v>
      </c>
      <c r="B106" s="4">
        <v>1400</v>
      </c>
      <c r="C106" s="4">
        <v>3500</v>
      </c>
      <c r="D106" s="4">
        <v>-2100</v>
      </c>
      <c r="E106" s="4">
        <v>-60560000</v>
      </c>
      <c r="F106" s="4">
        <f t="shared" si="15"/>
        <v>24579228787</v>
      </c>
      <c r="R106" s="5">
        <v>5.3E-3</v>
      </c>
      <c r="S106" s="4">
        <v>195709</v>
      </c>
      <c r="T106" s="4">
        <f t="shared" si="18"/>
        <v>203686.3</v>
      </c>
      <c r="U106" s="4">
        <f t="shared" si="17"/>
        <v>111608</v>
      </c>
    </row>
    <row r="107" spans="1:21" x14ac:dyDescent="0.2">
      <c r="A107" s="16" t="s">
        <v>181</v>
      </c>
      <c r="B107" s="4">
        <v>95000</v>
      </c>
      <c r="C107" s="4">
        <v>0</v>
      </c>
      <c r="D107" s="4">
        <v>95000</v>
      </c>
      <c r="E107" s="4">
        <v>2698750000</v>
      </c>
      <c r="F107" s="4">
        <f t="shared" si="15"/>
        <v>24639788787</v>
      </c>
      <c r="R107" s="5">
        <v>1.77E-2</v>
      </c>
      <c r="S107" s="4">
        <v>157758</v>
      </c>
      <c r="T107" s="4">
        <f t="shared" si="18"/>
        <v>226675.4</v>
      </c>
      <c r="U107" s="4">
        <f t="shared" si="17"/>
        <v>111608</v>
      </c>
    </row>
    <row r="108" spans="1:21" x14ac:dyDescent="0.2">
      <c r="A108" s="16" t="s">
        <v>180</v>
      </c>
      <c r="B108" s="4">
        <v>53700</v>
      </c>
      <c r="C108" s="4">
        <v>8900</v>
      </c>
      <c r="D108" s="4">
        <v>44800</v>
      </c>
      <c r="E108" s="4">
        <v>1258920000</v>
      </c>
      <c r="F108" s="4">
        <f t="shared" si="15"/>
        <v>21941038787</v>
      </c>
      <c r="R108" s="5">
        <v>-8.6999999999999994E-3</v>
      </c>
      <c r="S108" s="4">
        <v>134309</v>
      </c>
      <c r="T108" s="4">
        <f t="shared" si="18"/>
        <v>231231.1</v>
      </c>
      <c r="U108" s="4">
        <f t="shared" si="17"/>
        <v>111608</v>
      </c>
    </row>
    <row r="109" spans="1:21" x14ac:dyDescent="0.2">
      <c r="A109" s="16" t="s">
        <v>179</v>
      </c>
      <c r="B109" s="4">
        <v>8200</v>
      </c>
      <c r="C109" s="4">
        <v>4800</v>
      </c>
      <c r="D109" s="4">
        <v>3400</v>
      </c>
      <c r="E109" s="4">
        <v>98860000</v>
      </c>
      <c r="F109" s="4">
        <f t="shared" si="15"/>
        <v>20682118787</v>
      </c>
      <c r="R109" s="5">
        <v>6.93E-2</v>
      </c>
      <c r="S109" s="4">
        <v>286075</v>
      </c>
      <c r="T109" s="4">
        <f t="shared" si="18"/>
        <v>248553.5</v>
      </c>
      <c r="U109" s="4">
        <f t="shared" si="17"/>
        <v>111608</v>
      </c>
    </row>
    <row r="110" spans="1:21" x14ac:dyDescent="0.2">
      <c r="A110" s="16" t="s">
        <v>178</v>
      </c>
      <c r="B110" s="4">
        <v>2000</v>
      </c>
      <c r="C110" s="4">
        <v>4700</v>
      </c>
      <c r="D110" s="4">
        <v>-2700</v>
      </c>
      <c r="E110" s="4">
        <v>-70720000</v>
      </c>
      <c r="F110" s="4">
        <f t="shared" si="15"/>
        <v>20583258787</v>
      </c>
      <c r="R110" s="5">
        <v>1.1399999999999999E-2</v>
      </c>
      <c r="S110" s="4">
        <v>111608</v>
      </c>
      <c r="T110" s="4">
        <f t="shared" si="18"/>
        <v>298516</v>
      </c>
      <c r="U110" s="4">
        <f t="shared" si="17"/>
        <v>105350</v>
      </c>
    </row>
    <row r="111" spans="1:21" x14ac:dyDescent="0.2">
      <c r="A111" s="16" t="s">
        <v>177</v>
      </c>
      <c r="B111" s="4">
        <v>106400</v>
      </c>
      <c r="C111" s="4">
        <v>9300</v>
      </c>
      <c r="D111" s="4">
        <v>97100</v>
      </c>
      <c r="E111" s="4">
        <v>2607240000</v>
      </c>
      <c r="F111" s="4">
        <f t="shared" si="15"/>
        <v>20653978787</v>
      </c>
      <c r="R111" s="5">
        <v>-4.3400000000000001E-2</v>
      </c>
      <c r="S111" s="4">
        <v>250133</v>
      </c>
      <c r="T111" s="4">
        <f t="shared" si="18"/>
        <v>307181.90000000002</v>
      </c>
      <c r="U111" s="4">
        <f t="shared" si="17"/>
        <v>105350</v>
      </c>
    </row>
    <row r="112" spans="1:21" x14ac:dyDescent="0.2">
      <c r="A112" s="16" t="s">
        <v>176</v>
      </c>
      <c r="B112" s="4">
        <v>116100</v>
      </c>
      <c r="C112" s="4">
        <v>1400</v>
      </c>
      <c r="D112" s="4">
        <v>114700</v>
      </c>
      <c r="E112" s="4">
        <v>3147320000</v>
      </c>
      <c r="F112" s="4">
        <f t="shared" si="15"/>
        <v>18046738787</v>
      </c>
      <c r="R112" s="5">
        <v>-5.4000000000000003E-3</v>
      </c>
      <c r="S112" s="4">
        <v>164606</v>
      </c>
      <c r="T112" s="4">
        <f t="shared" si="18"/>
        <v>311634.8</v>
      </c>
      <c r="U112" s="4">
        <f t="shared" si="17"/>
        <v>105350</v>
      </c>
    </row>
    <row r="113" spans="1:21" x14ac:dyDescent="0.2">
      <c r="A113" s="16" t="s">
        <v>175</v>
      </c>
      <c r="B113" s="4">
        <v>107100</v>
      </c>
      <c r="C113" s="4">
        <v>900</v>
      </c>
      <c r="D113" s="4">
        <v>106200</v>
      </c>
      <c r="E113" s="4">
        <v>2917450000</v>
      </c>
      <c r="F113" s="4">
        <f t="shared" si="15"/>
        <v>14899418787</v>
      </c>
      <c r="R113" s="5">
        <v>1.47E-2</v>
      </c>
      <c r="S113" s="4">
        <v>165915</v>
      </c>
      <c r="T113" s="4">
        <f t="shared" si="18"/>
        <v>347376.8</v>
      </c>
      <c r="U113" s="4">
        <f t="shared" si="17"/>
        <v>105350</v>
      </c>
    </row>
    <row r="114" spans="1:21" x14ac:dyDescent="0.2">
      <c r="A114" s="16" t="s">
        <v>174</v>
      </c>
      <c r="B114" s="4">
        <v>58200</v>
      </c>
      <c r="C114" s="4">
        <v>3500</v>
      </c>
      <c r="D114" s="4">
        <v>54700</v>
      </c>
      <c r="E114" s="4">
        <v>1495660000</v>
      </c>
      <c r="F114" s="4">
        <f t="shared" si="15"/>
        <v>11981968787</v>
      </c>
      <c r="R114" s="5">
        <v>-6.9699999999999998E-2</v>
      </c>
      <c r="S114" s="4">
        <v>490526</v>
      </c>
      <c r="T114" s="4">
        <f t="shared" si="18"/>
        <v>339662.7</v>
      </c>
      <c r="U114" s="4">
        <f t="shared" si="17"/>
        <v>105350</v>
      </c>
    </row>
    <row r="115" spans="1:21" x14ac:dyDescent="0.2">
      <c r="A115" s="16" t="s">
        <v>173</v>
      </c>
      <c r="B115" s="4">
        <v>0</v>
      </c>
      <c r="C115" s="4">
        <v>6200</v>
      </c>
      <c r="D115" s="4">
        <v>-6200</v>
      </c>
      <c r="E115" s="4">
        <v>-185240000</v>
      </c>
      <c r="F115" s="4">
        <f t="shared" si="15"/>
        <v>10486308787</v>
      </c>
      <c r="R115" s="5">
        <v>-1.34E-2</v>
      </c>
      <c r="S115" s="4">
        <v>105350</v>
      </c>
      <c r="T115" s="4">
        <f t="shared" si="18"/>
        <v>342989.8</v>
      </c>
      <c r="U115" s="4">
        <f t="shared" si="17"/>
        <v>170583</v>
      </c>
    </row>
    <row r="116" spans="1:21" x14ac:dyDescent="0.2">
      <c r="A116" s="16" t="s">
        <v>172</v>
      </c>
      <c r="B116" s="4">
        <v>500</v>
      </c>
      <c r="C116" s="4">
        <v>10200</v>
      </c>
      <c r="D116" s="4">
        <v>-9700</v>
      </c>
      <c r="E116" s="4">
        <v>-289840000</v>
      </c>
      <c r="F116" s="4">
        <f t="shared" si="15"/>
        <v>10671548787</v>
      </c>
      <c r="R116" s="5">
        <v>-1.32E-2</v>
      </c>
      <c r="S116" s="4">
        <v>170583</v>
      </c>
      <c r="T116" s="4">
        <f t="shared" ref="T116:T121" si="19">AVERAGE(S117:S126)</f>
        <v>351135.1</v>
      </c>
      <c r="U116" s="4">
        <f t="shared" si="17"/>
        <v>179866</v>
      </c>
    </row>
    <row r="117" spans="1:21" x14ac:dyDescent="0.2">
      <c r="A117" s="16" t="s">
        <v>171</v>
      </c>
      <c r="B117" s="4">
        <v>200300</v>
      </c>
      <c r="C117" s="4">
        <v>2000</v>
      </c>
      <c r="D117" s="4">
        <v>198300</v>
      </c>
      <c r="E117" s="4">
        <v>5912918711</v>
      </c>
      <c r="F117" s="4">
        <f t="shared" si="15"/>
        <v>10961388787</v>
      </c>
      <c r="R117" s="5">
        <v>-1.3000000000000001E-2</v>
      </c>
      <c r="S117" s="4">
        <v>387649</v>
      </c>
      <c r="T117" s="4">
        <f t="shared" si="19"/>
        <v>341711.2</v>
      </c>
      <c r="U117" s="4">
        <f t="shared" si="17"/>
        <v>179866</v>
      </c>
    </row>
    <row r="118" spans="1:21" x14ac:dyDescent="0.2">
      <c r="A118" s="16" t="s">
        <v>170</v>
      </c>
      <c r="B118" s="4">
        <v>16400</v>
      </c>
      <c r="C118" s="4">
        <v>100</v>
      </c>
      <c r="D118" s="4">
        <v>16300</v>
      </c>
      <c r="E118" s="4">
        <v>483870000</v>
      </c>
      <c r="F118" s="4">
        <f t="shared" si="15"/>
        <v>5048470076</v>
      </c>
      <c r="R118" s="5">
        <v>1.3300000000000001E-2</v>
      </c>
      <c r="S118" s="4">
        <v>179866</v>
      </c>
      <c r="T118" s="4">
        <f t="shared" si="19"/>
        <v>357946.1</v>
      </c>
      <c r="U118" s="4">
        <f t="shared" si="17"/>
        <v>209135</v>
      </c>
    </row>
    <row r="119" spans="1:21" x14ac:dyDescent="0.2">
      <c r="A119" s="16" t="s">
        <v>169</v>
      </c>
      <c r="B119" s="4">
        <v>139600</v>
      </c>
      <c r="C119" s="4">
        <v>3300</v>
      </c>
      <c r="D119" s="4">
        <v>136300</v>
      </c>
      <c r="E119" s="4">
        <v>4177130000</v>
      </c>
      <c r="F119" s="4">
        <f t="shared" si="15"/>
        <v>4564600076</v>
      </c>
      <c r="R119" s="5">
        <v>2.0299999999999999E-2</v>
      </c>
      <c r="S119" s="4">
        <v>459299</v>
      </c>
      <c r="T119" s="4">
        <f t="shared" si="19"/>
        <v>364004.6</v>
      </c>
      <c r="U119" s="4">
        <f t="shared" si="17"/>
        <v>209135</v>
      </c>
    </row>
    <row r="120" spans="1:21" x14ac:dyDescent="0.2">
      <c r="A120" s="16" t="s">
        <v>168</v>
      </c>
      <c r="B120" s="4">
        <v>1700</v>
      </c>
      <c r="C120" s="4">
        <v>12300</v>
      </c>
      <c r="D120" s="4">
        <v>-10600</v>
      </c>
      <c r="E120" s="4">
        <v>-332560000</v>
      </c>
      <c r="F120" s="4">
        <f t="shared" si="15"/>
        <v>387470076</v>
      </c>
      <c r="R120" s="5">
        <v>-5.28E-2</v>
      </c>
      <c r="S120" s="4">
        <v>611233</v>
      </c>
      <c r="T120" s="4">
        <f t="shared" si="19"/>
        <v>322739.40000000002</v>
      </c>
      <c r="U120" s="4">
        <f t="shared" si="17"/>
        <v>138621</v>
      </c>
    </row>
    <row r="121" spans="1:21" x14ac:dyDescent="0.2">
      <c r="A121" s="16" t="s">
        <v>167</v>
      </c>
      <c r="B121" s="4">
        <v>5500</v>
      </c>
      <c r="C121" s="4">
        <v>3800</v>
      </c>
      <c r="D121" s="4">
        <v>1700</v>
      </c>
      <c r="E121" s="4">
        <v>58910000</v>
      </c>
      <c r="F121" s="4">
        <f t="shared" si="15"/>
        <v>720030076</v>
      </c>
      <c r="R121" s="5">
        <v>-6.8499999999999991E-2</v>
      </c>
      <c r="S121" s="4">
        <v>336792</v>
      </c>
      <c r="T121" s="4">
        <f t="shared" si="19"/>
        <v>325608.59999999998</v>
      </c>
      <c r="U121" s="4">
        <f t="shared" si="17"/>
        <v>138621</v>
      </c>
    </row>
    <row r="122" spans="1:21" x14ac:dyDescent="0.2">
      <c r="A122" s="16" t="s">
        <v>166</v>
      </c>
      <c r="B122" s="4">
        <v>0</v>
      </c>
      <c r="C122" s="4">
        <v>0</v>
      </c>
      <c r="D122" s="4">
        <v>0</v>
      </c>
      <c r="E122" s="4">
        <v>0</v>
      </c>
      <c r="F122" s="4">
        <f t="shared" si="15"/>
        <v>661120076</v>
      </c>
      <c r="R122" s="5">
        <v>-2.18E-2</v>
      </c>
      <c r="S122" s="4">
        <v>209135</v>
      </c>
      <c r="T122" s="4">
        <f>AVERAGE(S123:S132)</f>
        <v>348807.5</v>
      </c>
      <c r="U122" s="4">
        <f t="shared" si="17"/>
        <v>138621</v>
      </c>
    </row>
    <row r="123" spans="1:21" x14ac:dyDescent="0.2">
      <c r="A123" s="16" t="s">
        <v>165</v>
      </c>
      <c r="B123" s="4">
        <v>25700</v>
      </c>
      <c r="C123" s="4">
        <v>1300</v>
      </c>
      <c r="D123" s="4">
        <v>24400</v>
      </c>
      <c r="E123" s="4">
        <v>827760000</v>
      </c>
      <c r="F123" s="4">
        <f t="shared" si="15"/>
        <v>661120076</v>
      </c>
      <c r="R123" s="5">
        <v>3.32E-2</v>
      </c>
      <c r="S123" s="4">
        <v>523335</v>
      </c>
      <c r="U123" s="4">
        <f t="shared" si="17"/>
        <v>138621</v>
      </c>
    </row>
    <row r="124" spans="1:21" x14ac:dyDescent="0.2">
      <c r="A124" s="16" t="s">
        <v>164</v>
      </c>
      <c r="B124" s="4">
        <v>4400</v>
      </c>
      <c r="C124" s="4">
        <v>0</v>
      </c>
      <c r="D124" s="4">
        <v>4400</v>
      </c>
      <c r="E124" s="4">
        <v>147380000</v>
      </c>
      <c r="F124" s="4">
        <f t="shared" si="15"/>
        <v>-166639924</v>
      </c>
      <c r="R124" s="5">
        <v>1.8500000000000003E-2</v>
      </c>
      <c r="S124" s="4">
        <v>413385</v>
      </c>
      <c r="U124" s="4">
        <f t="shared" ref="U124:U126" si="20">MIN(S125:S129)</f>
        <v>138621</v>
      </c>
    </row>
    <row r="125" spans="1:21" x14ac:dyDescent="0.2">
      <c r="A125" s="16" t="s">
        <v>163</v>
      </c>
      <c r="B125" s="4">
        <v>2900</v>
      </c>
      <c r="C125" s="4">
        <v>1200</v>
      </c>
      <c r="D125" s="4">
        <v>1700</v>
      </c>
      <c r="E125" s="4">
        <v>55560000</v>
      </c>
      <c r="F125" s="4">
        <f t="shared" si="15"/>
        <v>-314019924</v>
      </c>
      <c r="R125" s="5">
        <v>1.6000000000000001E-3</v>
      </c>
      <c r="S125" s="4">
        <v>138621</v>
      </c>
      <c r="U125" s="4">
        <f t="shared" si="20"/>
        <v>198581</v>
      </c>
    </row>
    <row r="126" spans="1:21" x14ac:dyDescent="0.2">
      <c r="A126" s="16" t="s">
        <v>162</v>
      </c>
      <c r="B126" s="4">
        <v>3100</v>
      </c>
      <c r="C126" s="4">
        <v>1200</v>
      </c>
      <c r="D126" s="4">
        <v>1900</v>
      </c>
      <c r="E126" s="4">
        <v>62300000</v>
      </c>
      <c r="F126" s="4">
        <f t="shared" si="15"/>
        <v>-369579924</v>
      </c>
      <c r="R126" s="5">
        <v>4.6999999999999993E-3</v>
      </c>
      <c r="S126" s="4">
        <v>252036</v>
      </c>
      <c r="U126" s="4">
        <f t="shared" si="20"/>
        <v>198581</v>
      </c>
    </row>
    <row r="127" spans="1:21" x14ac:dyDescent="0.2">
      <c r="A127" s="16" t="s">
        <v>161</v>
      </c>
      <c r="B127" s="4">
        <v>0</v>
      </c>
      <c r="C127" s="4">
        <v>800</v>
      </c>
      <c r="D127" s="4">
        <v>-800</v>
      </c>
      <c r="E127" s="4">
        <v>-26000000</v>
      </c>
      <c r="F127" s="4">
        <f t="shared" si="15"/>
        <v>-431879924</v>
      </c>
      <c r="R127" s="5">
        <v>-1.8100000000000002E-2</v>
      </c>
      <c r="S127" s="4">
        <v>293410</v>
      </c>
      <c r="U127" s="4">
        <f>MIN(S128:S132)</f>
        <v>198581</v>
      </c>
    </row>
    <row r="128" spans="1:21" x14ac:dyDescent="0.2">
      <c r="A128" s="16" t="s">
        <v>160</v>
      </c>
      <c r="B128" s="4">
        <v>5100</v>
      </c>
      <c r="C128" s="4">
        <v>500</v>
      </c>
      <c r="D128" s="4">
        <v>4600</v>
      </c>
      <c r="E128" s="4">
        <v>153530000</v>
      </c>
      <c r="F128" s="4">
        <f t="shared" si="15"/>
        <v>-405879924</v>
      </c>
      <c r="R128" s="5">
        <v>0</v>
      </c>
      <c r="S128" s="4">
        <v>342215</v>
      </c>
    </row>
    <row r="129" spans="1:22" x14ac:dyDescent="0.2">
      <c r="A129" s="16" t="s">
        <v>159</v>
      </c>
      <c r="B129" s="4">
        <v>0</v>
      </c>
      <c r="C129" s="4">
        <v>1600</v>
      </c>
      <c r="D129" s="4">
        <v>-1600</v>
      </c>
      <c r="E129" s="4">
        <v>-51670000</v>
      </c>
      <c r="F129" s="4">
        <f t="shared" si="15"/>
        <v>-559409924</v>
      </c>
      <c r="R129" s="5">
        <v>2.1700000000000001E-2</v>
      </c>
      <c r="S129" s="4">
        <v>519884</v>
      </c>
    </row>
    <row r="130" spans="1:22" x14ac:dyDescent="0.2">
      <c r="A130" s="16" t="s">
        <v>158</v>
      </c>
      <c r="B130" s="4">
        <v>15000</v>
      </c>
      <c r="C130" s="4">
        <v>2300</v>
      </c>
      <c r="D130" s="4">
        <v>12700</v>
      </c>
      <c r="E130" s="4">
        <v>400300000</v>
      </c>
      <c r="F130" s="4">
        <f t="shared" si="15"/>
        <v>-507739924</v>
      </c>
      <c r="R130" s="5">
        <v>4.2000000000000003E-2</v>
      </c>
      <c r="S130" s="4">
        <v>198581</v>
      </c>
    </row>
    <row r="131" spans="1:22" x14ac:dyDescent="0.2">
      <c r="A131" s="16" t="s">
        <v>157</v>
      </c>
      <c r="B131" s="4">
        <v>0</v>
      </c>
      <c r="C131" s="4">
        <v>22600</v>
      </c>
      <c r="D131" s="4">
        <v>-22600</v>
      </c>
      <c r="E131" s="4">
        <v>-731030000</v>
      </c>
      <c r="F131" s="4">
        <f>E131+F132</f>
        <v>-908039924</v>
      </c>
      <c r="R131" s="5">
        <v>-6.3399999999999998E-2</v>
      </c>
      <c r="S131" s="4">
        <v>365484</v>
      </c>
    </row>
    <row r="132" spans="1:22" x14ac:dyDescent="0.2">
      <c r="A132" s="16" t="s">
        <v>156</v>
      </c>
      <c r="B132" s="4">
        <v>2100</v>
      </c>
      <c r="C132" s="4">
        <v>7300</v>
      </c>
      <c r="D132" s="4">
        <v>-5200</v>
      </c>
      <c r="E132" s="4">
        <v>-177009924</v>
      </c>
      <c r="F132" s="4">
        <f>E132</f>
        <v>-177009924</v>
      </c>
      <c r="R132" s="5">
        <v>-1.04E-2</v>
      </c>
      <c r="S132" s="4">
        <v>441124</v>
      </c>
    </row>
    <row r="133" spans="1:22" x14ac:dyDescent="0.2">
      <c r="A133" s="2"/>
      <c r="B133" s="4"/>
      <c r="C133" s="4"/>
      <c r="D133" s="4"/>
      <c r="E133" s="4"/>
      <c r="F133" s="4">
        <f>E133</f>
        <v>0</v>
      </c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6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6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6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6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6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5"/>
    </row>
    <row r="150" spans="1:22" x14ac:dyDescent="0.2">
      <c r="A150" s="6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5"/>
    </row>
    <row r="151" spans="1:22" x14ac:dyDescent="0.2">
      <c r="A151" s="6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5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5"/>
    </row>
    <row r="153" spans="1:22" x14ac:dyDescent="0.2">
      <c r="A153" s="2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5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5"/>
    </row>
    <row r="155" spans="1:22" x14ac:dyDescent="0.2">
      <c r="A155" s="6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5"/>
    </row>
    <row r="156" spans="1:22" x14ac:dyDescent="0.2">
      <c r="A156" s="6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5"/>
    </row>
    <row r="157" spans="1:22" x14ac:dyDescent="0.2">
      <c r="A157" s="6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5"/>
    </row>
    <row r="158" spans="1:22" x14ac:dyDescent="0.2">
      <c r="A158" s="6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5"/>
    </row>
    <row r="159" spans="1:22" x14ac:dyDescent="0.2">
      <c r="A159" s="6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5"/>
    </row>
    <row r="160" spans="1:22" x14ac:dyDescent="0.2">
      <c r="A160" s="6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5"/>
    </row>
    <row r="161" spans="1:22" x14ac:dyDescent="0.2">
      <c r="A161" s="6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5"/>
    </row>
    <row r="162" spans="1:22" x14ac:dyDescent="0.2">
      <c r="A162" s="6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5"/>
      <c r="U162" s="5"/>
      <c r="V162" s="5"/>
    </row>
    <row r="163" spans="1:22" x14ac:dyDescent="0.2">
      <c r="A163" s="6"/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5"/>
      <c r="U163" s="5"/>
      <c r="V163" s="5"/>
    </row>
    <row r="164" spans="1:22" x14ac:dyDescent="0.2">
      <c r="A164" s="6"/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5"/>
      <c r="U164" s="5"/>
      <c r="V164" s="5"/>
    </row>
    <row r="165" spans="1:22" x14ac:dyDescent="0.2">
      <c r="A165" s="6"/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5"/>
      <c r="U165" s="5"/>
      <c r="V165" s="5"/>
    </row>
    <row r="166" spans="1:22" x14ac:dyDescent="0.2">
      <c r="A166" s="6"/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5"/>
      <c r="U166" s="5"/>
      <c r="V166" s="5"/>
    </row>
    <row r="167" spans="1:22" x14ac:dyDescent="0.2">
      <c r="A167" s="6"/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5"/>
      <c r="U167" s="5"/>
      <c r="V167" s="5"/>
    </row>
    <row r="168" spans="1:22" x14ac:dyDescent="0.2">
      <c r="A168" s="2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5"/>
    </row>
    <row r="169" spans="1:22" x14ac:dyDescent="0.2">
      <c r="A169" s="2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5"/>
    </row>
    <row r="170" spans="1:22" x14ac:dyDescent="0.2">
      <c r="A170" s="2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5"/>
    </row>
    <row r="171" spans="1:22" x14ac:dyDescent="0.2">
      <c r="A171" s="2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5"/>
    </row>
    <row r="172" spans="1:22" x14ac:dyDescent="0.2">
      <c r="A172" s="2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5"/>
    </row>
    <row r="173" spans="1:22" x14ac:dyDescent="0.2">
      <c r="A173" s="2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5"/>
    </row>
    <row r="174" spans="1:22" x14ac:dyDescent="0.2">
      <c r="A174" s="2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5"/>
    </row>
    <row r="175" spans="1:22" x14ac:dyDescent="0.2">
      <c r="A175" s="2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5"/>
    </row>
    <row r="176" spans="1:22" x14ac:dyDescent="0.2">
      <c r="A176" s="2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5"/>
    </row>
    <row r="177" spans="1:22" x14ac:dyDescent="0.2">
      <c r="A177" s="2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5"/>
      <c r="U177" s="5"/>
      <c r="V177" s="5"/>
    </row>
    <row r="178" spans="1:22" x14ac:dyDescent="0.2">
      <c r="A178" s="2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5"/>
      <c r="U178" s="5"/>
      <c r="V178" s="5"/>
    </row>
    <row r="179" spans="1:22" x14ac:dyDescent="0.2">
      <c r="A179" s="2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5"/>
      <c r="U179" s="5"/>
      <c r="V179" s="5"/>
    </row>
    <row r="180" spans="1:22" x14ac:dyDescent="0.2">
      <c r="A180" s="2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5"/>
      <c r="U180" s="5"/>
      <c r="V180" s="5"/>
    </row>
    <row r="181" spans="1:22" x14ac:dyDescent="0.2">
      <c r="A181" s="2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5"/>
      <c r="U181" s="5"/>
      <c r="V181" s="5"/>
    </row>
    <row r="182" spans="1:22" x14ac:dyDescent="0.2">
      <c r="A182" s="2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5"/>
      <c r="U182" s="5"/>
      <c r="V182" s="5"/>
    </row>
    <row r="183" spans="1:22" x14ac:dyDescent="0.2">
      <c r="A183" s="2"/>
      <c r="B183" s="4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5"/>
      <c r="U183" s="5"/>
      <c r="V183" s="5"/>
    </row>
    <row r="184" spans="1:22" x14ac:dyDescent="0.2">
      <c r="A184" s="2"/>
      <c r="B184" s="4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5"/>
      <c r="U184" s="5"/>
      <c r="V184" s="5"/>
    </row>
    <row r="185" spans="1:22" x14ac:dyDescent="0.2">
      <c r="A185" s="2"/>
      <c r="B185" s="4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5"/>
      <c r="U185" s="5"/>
      <c r="V185" s="8"/>
    </row>
    <row r="186" spans="1:22" x14ac:dyDescent="0.2">
      <c r="A186" s="2"/>
      <c r="B186" s="4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5"/>
      <c r="U186" s="5"/>
      <c r="V186" s="8"/>
    </row>
    <row r="187" spans="1:22" x14ac:dyDescent="0.2">
      <c r="A187" s="2"/>
      <c r="B187" s="4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5"/>
      <c r="U187" s="5"/>
      <c r="V187" s="8"/>
    </row>
    <row r="188" spans="1:22" x14ac:dyDescent="0.2">
      <c r="A188" s="6"/>
      <c r="B188" s="4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5"/>
      <c r="U188" s="5"/>
      <c r="V188" s="8"/>
    </row>
    <row r="189" spans="1:22" x14ac:dyDescent="0.2">
      <c r="A189" s="6"/>
      <c r="B189" s="4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5"/>
      <c r="U189" s="5"/>
      <c r="V189" s="8"/>
    </row>
    <row r="190" spans="1:22" x14ac:dyDescent="0.2">
      <c r="A190" s="6"/>
      <c r="B190" s="4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5"/>
      <c r="U190" s="5"/>
      <c r="V190" s="8"/>
    </row>
    <row r="191" spans="1:22" x14ac:dyDescent="0.2">
      <c r="A191" s="6"/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5"/>
      <c r="U191" s="5"/>
      <c r="V191" s="8"/>
    </row>
    <row r="192" spans="1:22" x14ac:dyDescent="0.2">
      <c r="A192" s="6"/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5"/>
      <c r="U192" s="5"/>
      <c r="V192" s="8"/>
    </row>
    <row r="193" spans="1:22" x14ac:dyDescent="0.2">
      <c r="A193" s="2"/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5"/>
      <c r="U193" s="5"/>
      <c r="V193" s="8"/>
    </row>
    <row r="194" spans="1:22" x14ac:dyDescent="0.2">
      <c r="A194" s="2"/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5"/>
      <c r="U194" s="5"/>
      <c r="V194" s="8"/>
    </row>
    <row r="195" spans="1:22" x14ac:dyDescent="0.2">
      <c r="A195" s="2"/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5"/>
      <c r="U195" s="5"/>
      <c r="V195" s="8"/>
    </row>
    <row r="196" spans="1:22" x14ac:dyDescent="0.2">
      <c r="A196" s="2"/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5"/>
      <c r="U196" s="5"/>
      <c r="V196" s="8"/>
    </row>
    <row r="197" spans="1:22" x14ac:dyDescent="0.2">
      <c r="A197" s="2"/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5"/>
      <c r="U197" s="5"/>
      <c r="V197" s="8"/>
    </row>
    <row r="223" spans="1:3" x14ac:dyDescent="0.2">
      <c r="A223" t="e" cm="1">
        <f t="array" aca="1" ref="A223" ca="1">INDIRECT("'" &amp; E1 &amp; "'!$A$2:$A$66")</f>
        <v>#REF!</v>
      </c>
      <c r="B223" t="e" cm="1">
        <f t="array" aca="1" ref="B223" ca="1">INDIRECT("'" &amp; E1 &amp; "'!$B$2:$B$66")</f>
        <v>#REF!</v>
      </c>
      <c r="C223" t="e" cm="1">
        <f t="array" aca="1" ref="C223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7CC26D-3313-434A-AD3E-36BD1B596D96}">
  <sheetPr codeName="Sheet43"/>
  <dimension ref="A1:V223"/>
  <sheetViews>
    <sheetView topLeftCell="C1" workbookViewId="0">
      <pane ySplit="2" topLeftCell="A3" activePane="bottomLeft" state="frozen"/>
      <selection activeCell="F17" sqref="F17"/>
      <selection pane="bottomLeft" activeCell="F17" sqref="F17"/>
    </sheetView>
  </sheetViews>
  <sheetFormatPr baseColWidth="10" defaultRowHeight="16" x14ac:dyDescent="0.2"/>
  <cols>
    <col min="1" max="1" width="21.1640625" customWidth="1"/>
    <col min="2" max="2" width="15.83203125" customWidth="1"/>
    <col min="3" max="3" width="14" customWidth="1"/>
    <col min="4" max="4" width="14.33203125" customWidth="1"/>
    <col min="5" max="5" width="18.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6.8320312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252</v>
      </c>
      <c r="U2" s="1" t="s">
        <v>253</v>
      </c>
      <c r="V2" s="1" t="s">
        <v>236</v>
      </c>
    </row>
    <row r="3" spans="1:22" x14ac:dyDescent="0.2">
      <c r="A3" s="16" t="s">
        <v>357</v>
      </c>
      <c r="B3" s="4">
        <v>229300</v>
      </c>
      <c r="C3" s="4">
        <v>200</v>
      </c>
      <c r="D3" s="4">
        <v>229100</v>
      </c>
      <c r="E3" s="4">
        <v>13209066440</v>
      </c>
      <c r="F3" s="4">
        <f t="shared" ref="F3:F11" si="0">E3+F4</f>
        <v>1558358285659</v>
      </c>
      <c r="G3" s="4">
        <v>0</v>
      </c>
      <c r="H3" s="4">
        <v>0</v>
      </c>
      <c r="I3" s="4">
        <v>0</v>
      </c>
      <c r="J3" s="4">
        <v>861000000</v>
      </c>
      <c r="K3">
        <f t="shared" ref="K3:K11" si="1">K4+J3</f>
        <v>-38482790000</v>
      </c>
      <c r="L3" s="4">
        <v>266</v>
      </c>
      <c r="M3" s="4">
        <v>256</v>
      </c>
      <c r="N3" s="4">
        <v>61</v>
      </c>
      <c r="O3" s="4">
        <v>72</v>
      </c>
      <c r="P3" s="4">
        <v>409500</v>
      </c>
      <c r="Q3" s="4">
        <v>531600</v>
      </c>
      <c r="R3" s="5">
        <v>-1.7000000000000001E-3</v>
      </c>
      <c r="S3" s="4">
        <v>4087300</v>
      </c>
      <c r="T3" s="4">
        <f t="shared" ref="T3:T38" si="2">AVERAGE(S4:S13)</f>
        <v>1660050</v>
      </c>
      <c r="U3" s="4">
        <f t="shared" ref="U3:U11" si="3">MIN(S4:S8)</f>
        <v>919000</v>
      </c>
      <c r="V3" s="5">
        <v>1.38E-2</v>
      </c>
    </row>
    <row r="4" spans="1:22" x14ac:dyDescent="0.2">
      <c r="A4" s="16" t="s">
        <v>356</v>
      </c>
      <c r="B4" s="4">
        <v>287500</v>
      </c>
      <c r="C4" s="4">
        <v>10500</v>
      </c>
      <c r="D4" s="4">
        <v>277000</v>
      </c>
      <c r="E4" s="4">
        <v>16086813406</v>
      </c>
      <c r="F4" s="4">
        <f t="shared" si="0"/>
        <v>1545149219219</v>
      </c>
      <c r="G4" s="4">
        <v>0</v>
      </c>
      <c r="H4" s="4">
        <v>0</v>
      </c>
      <c r="I4" s="4">
        <v>0</v>
      </c>
      <c r="J4" s="4">
        <v>58400000</v>
      </c>
      <c r="K4">
        <f t="shared" si="1"/>
        <v>-39343790000</v>
      </c>
      <c r="L4" s="4">
        <v>854</v>
      </c>
      <c r="M4" s="4">
        <v>344</v>
      </c>
      <c r="N4" s="4">
        <v>106</v>
      </c>
      <c r="O4" s="4">
        <v>132</v>
      </c>
      <c r="P4" s="4">
        <v>913900</v>
      </c>
      <c r="Q4" s="4">
        <v>730600</v>
      </c>
      <c r="R4" s="5">
        <v>0</v>
      </c>
      <c r="S4" s="4">
        <v>1856900</v>
      </c>
      <c r="T4" s="4">
        <f t="shared" si="2"/>
        <v>1676440</v>
      </c>
      <c r="U4" s="4">
        <f t="shared" si="3"/>
        <v>919000</v>
      </c>
      <c r="V4" s="5">
        <v>9.0200000000000002E-2</v>
      </c>
    </row>
    <row r="5" spans="1:22" x14ac:dyDescent="0.2">
      <c r="A5" s="16" t="s">
        <v>355</v>
      </c>
      <c r="B5" s="4">
        <v>305100</v>
      </c>
      <c r="C5" s="4">
        <v>73200</v>
      </c>
      <c r="D5" s="4">
        <v>231900</v>
      </c>
      <c r="E5" s="4">
        <v>13478243931</v>
      </c>
      <c r="F5" s="4">
        <f t="shared" si="0"/>
        <v>1529062405813</v>
      </c>
      <c r="G5" s="4">
        <v>0</v>
      </c>
      <c r="H5" s="4">
        <v>0</v>
      </c>
      <c r="I5" s="4">
        <v>0</v>
      </c>
      <c r="J5" s="4">
        <v>58400000</v>
      </c>
      <c r="K5">
        <f t="shared" si="1"/>
        <v>-39402190000</v>
      </c>
      <c r="L5" s="4">
        <v>700</v>
      </c>
      <c r="M5" s="4">
        <v>359</v>
      </c>
      <c r="N5" s="4">
        <v>104</v>
      </c>
      <c r="O5" s="4">
        <v>149</v>
      </c>
      <c r="P5" s="4">
        <v>858900</v>
      </c>
      <c r="Q5" s="4">
        <v>1188200</v>
      </c>
      <c r="R5" s="5">
        <v>-1.03E-2</v>
      </c>
      <c r="S5" s="4">
        <v>2057700</v>
      </c>
      <c r="T5" s="4">
        <f t="shared" si="2"/>
        <v>1723730</v>
      </c>
      <c r="U5" s="4">
        <f t="shared" si="3"/>
        <v>919000</v>
      </c>
      <c r="V5" s="5">
        <v>1.37E-2</v>
      </c>
    </row>
    <row r="6" spans="1:22" x14ac:dyDescent="0.2">
      <c r="A6" s="16" t="s">
        <v>354</v>
      </c>
      <c r="B6" s="4">
        <v>7700</v>
      </c>
      <c r="C6" s="4">
        <v>299400</v>
      </c>
      <c r="D6" s="4">
        <v>-291700</v>
      </c>
      <c r="E6" s="4">
        <v>-17356568672</v>
      </c>
      <c r="F6" s="4">
        <f t="shared" si="0"/>
        <v>1515584161882</v>
      </c>
      <c r="K6">
        <f t="shared" si="1"/>
        <v>-39460590000</v>
      </c>
      <c r="L6" s="4">
        <v>341</v>
      </c>
      <c r="M6" s="4">
        <v>472</v>
      </c>
      <c r="N6" s="4">
        <v>79</v>
      </c>
      <c r="O6" s="4">
        <v>156</v>
      </c>
      <c r="P6" s="4">
        <v>603700</v>
      </c>
      <c r="Q6" s="4">
        <v>1269600</v>
      </c>
      <c r="R6" s="5">
        <v>-2.3799999999999998E-2</v>
      </c>
      <c r="S6" s="4">
        <v>1936900</v>
      </c>
      <c r="T6" s="4">
        <f t="shared" si="2"/>
        <v>1691650</v>
      </c>
      <c r="U6" s="4">
        <f t="shared" si="3"/>
        <v>903800</v>
      </c>
      <c r="V6" s="5">
        <v>3.3099999999999997E-2</v>
      </c>
    </row>
    <row r="7" spans="1:22" x14ac:dyDescent="0.2">
      <c r="A7" s="16" t="s">
        <v>353</v>
      </c>
      <c r="B7" s="4">
        <v>397700</v>
      </c>
      <c r="C7" s="4">
        <v>17000</v>
      </c>
      <c r="D7" s="4">
        <v>380700</v>
      </c>
      <c r="E7" s="4">
        <v>22483224778</v>
      </c>
      <c r="F7" s="4">
        <f t="shared" si="0"/>
        <v>1532940730554</v>
      </c>
      <c r="K7">
        <f t="shared" si="1"/>
        <v>-39460590000</v>
      </c>
      <c r="L7" s="4">
        <v>794</v>
      </c>
      <c r="M7" s="4">
        <v>314</v>
      </c>
      <c r="N7" s="4">
        <v>166</v>
      </c>
      <c r="O7" s="4">
        <v>101</v>
      </c>
      <c r="P7" s="4">
        <v>1473400</v>
      </c>
      <c r="Q7" s="4">
        <v>590700</v>
      </c>
      <c r="R7" s="5">
        <v>2.5699999999999997E-2</v>
      </c>
      <c r="S7" s="4">
        <v>2089400</v>
      </c>
      <c r="T7" s="4">
        <f t="shared" si="2"/>
        <v>1644890</v>
      </c>
      <c r="U7" s="4">
        <f t="shared" si="3"/>
        <v>903800</v>
      </c>
      <c r="V7" s="5">
        <v>3.3399999999999999E-2</v>
      </c>
    </row>
    <row r="8" spans="1:22" x14ac:dyDescent="0.2">
      <c r="A8" s="16" t="s">
        <v>352</v>
      </c>
      <c r="B8" s="4">
        <v>5500</v>
      </c>
      <c r="C8" s="4">
        <v>22800</v>
      </c>
      <c r="D8" s="4">
        <v>-17300</v>
      </c>
      <c r="E8" s="4">
        <v>-1014796916</v>
      </c>
      <c r="F8" s="4">
        <f t="shared" si="0"/>
        <v>1510457505776</v>
      </c>
      <c r="K8">
        <f t="shared" si="1"/>
        <v>-39460590000</v>
      </c>
      <c r="L8" s="4">
        <v>227</v>
      </c>
      <c r="M8" s="4">
        <v>263</v>
      </c>
      <c r="N8" s="4">
        <v>63</v>
      </c>
      <c r="O8" s="4">
        <v>88</v>
      </c>
      <c r="P8" s="4">
        <v>396800</v>
      </c>
      <c r="Q8" s="4">
        <v>506200</v>
      </c>
      <c r="R8" s="5">
        <v>-8.5000000000000006E-3</v>
      </c>
      <c r="S8" s="4">
        <v>919000</v>
      </c>
      <c r="T8" s="4">
        <f t="shared" si="2"/>
        <v>2166080</v>
      </c>
      <c r="U8" s="4">
        <f t="shared" si="3"/>
        <v>903800</v>
      </c>
      <c r="V8" s="5">
        <v>1.8600000000000002E-2</v>
      </c>
    </row>
    <row r="9" spans="1:22" x14ac:dyDescent="0.2">
      <c r="A9" s="16" t="s">
        <v>351</v>
      </c>
      <c r="B9" s="4">
        <v>323600</v>
      </c>
      <c r="C9" s="4">
        <v>1400</v>
      </c>
      <c r="D9" s="4">
        <v>322200</v>
      </c>
      <c r="E9" s="4">
        <v>19105113334</v>
      </c>
      <c r="F9" s="4">
        <f t="shared" si="0"/>
        <v>1511472302692</v>
      </c>
      <c r="K9">
        <f t="shared" si="1"/>
        <v>-39460590000</v>
      </c>
      <c r="L9" s="4">
        <v>597</v>
      </c>
      <c r="M9" s="4">
        <v>356</v>
      </c>
      <c r="N9" s="4">
        <v>145</v>
      </c>
      <c r="O9" s="4">
        <v>108</v>
      </c>
      <c r="P9" s="4">
        <v>1064800</v>
      </c>
      <c r="Q9" s="4">
        <v>974700</v>
      </c>
      <c r="R9" s="5">
        <v>3.4999999999999996E-3</v>
      </c>
      <c r="S9" s="4">
        <v>2062400</v>
      </c>
      <c r="T9" s="4">
        <f t="shared" si="2"/>
        <v>2261310</v>
      </c>
      <c r="U9" s="4">
        <f t="shared" si="3"/>
        <v>903800</v>
      </c>
      <c r="V9" s="5">
        <v>1.84E-2</v>
      </c>
    </row>
    <row r="10" spans="1:22" x14ac:dyDescent="0.2">
      <c r="A10" s="16" t="s">
        <v>350</v>
      </c>
      <c r="B10" s="4">
        <v>176900</v>
      </c>
      <c r="C10" s="4">
        <v>13700</v>
      </c>
      <c r="D10" s="4">
        <v>163200</v>
      </c>
      <c r="E10" s="4">
        <v>9590181564</v>
      </c>
      <c r="F10" s="4">
        <f t="shared" si="0"/>
        <v>1492367189358</v>
      </c>
      <c r="K10">
        <f t="shared" si="1"/>
        <v>-39460590000</v>
      </c>
      <c r="L10" s="4">
        <v>399</v>
      </c>
      <c r="M10" s="4">
        <v>200</v>
      </c>
      <c r="N10" s="4">
        <v>64</v>
      </c>
      <c r="O10" s="4">
        <v>66</v>
      </c>
      <c r="P10" s="4">
        <v>477400</v>
      </c>
      <c r="Q10" s="4">
        <v>408400</v>
      </c>
      <c r="R10" s="5">
        <v>0</v>
      </c>
      <c r="S10" s="4">
        <v>997200</v>
      </c>
      <c r="T10" s="4">
        <f t="shared" si="2"/>
        <v>2501490</v>
      </c>
      <c r="U10" s="4">
        <f t="shared" si="3"/>
        <v>903800</v>
      </c>
      <c r="V10" s="5">
        <v>1.1899999999999999E-2</v>
      </c>
    </row>
    <row r="11" spans="1:22" x14ac:dyDescent="0.2">
      <c r="A11" s="16" t="s">
        <v>349</v>
      </c>
      <c r="B11" s="4">
        <v>200</v>
      </c>
      <c r="C11" s="4">
        <v>2000</v>
      </c>
      <c r="D11" s="4">
        <v>-1800</v>
      </c>
      <c r="E11" s="4">
        <v>-105581949</v>
      </c>
      <c r="F11" s="4">
        <f t="shared" si="0"/>
        <v>1482777007794</v>
      </c>
      <c r="G11" s="4">
        <v>0</v>
      </c>
      <c r="H11" s="4">
        <v>0</v>
      </c>
      <c r="I11" s="4">
        <v>0</v>
      </c>
      <c r="J11" s="4">
        <v>170230000</v>
      </c>
      <c r="K11">
        <f t="shared" si="1"/>
        <v>-39460590000</v>
      </c>
      <c r="L11" s="4">
        <v>501</v>
      </c>
      <c r="M11" s="4">
        <v>169</v>
      </c>
      <c r="N11" s="4">
        <v>54</v>
      </c>
      <c r="O11" s="4">
        <v>65</v>
      </c>
      <c r="P11" s="4">
        <v>486500</v>
      </c>
      <c r="Q11" s="4">
        <v>405400</v>
      </c>
      <c r="R11" s="5">
        <v>5.1999999999999998E-3</v>
      </c>
      <c r="S11" s="4">
        <v>903800</v>
      </c>
      <c r="T11" s="4">
        <f t="shared" si="2"/>
        <v>2819030</v>
      </c>
      <c r="U11" s="4">
        <f t="shared" si="3"/>
        <v>1419200</v>
      </c>
      <c r="V11" s="5">
        <v>1.1899999999999999E-2</v>
      </c>
    </row>
    <row r="12" spans="1:22" x14ac:dyDescent="0.2">
      <c r="A12" s="16" t="s">
        <v>348</v>
      </c>
      <c r="B12" s="4">
        <v>50300</v>
      </c>
      <c r="C12" s="4">
        <v>17510</v>
      </c>
      <c r="D12" s="4">
        <v>32790</v>
      </c>
      <c r="E12" s="4">
        <v>1904479566</v>
      </c>
      <c r="F12" s="4">
        <f t="shared" ref="F12:F38" si="4">E12+F13</f>
        <v>1482882589743</v>
      </c>
      <c r="G12" s="4">
        <v>0</v>
      </c>
      <c r="H12" s="4">
        <v>0</v>
      </c>
      <c r="I12" s="4">
        <v>0</v>
      </c>
      <c r="J12" s="4">
        <v>1570640000</v>
      </c>
      <c r="K12">
        <f t="shared" ref="K12:K38" si="5">K13+J12</f>
        <v>-39630820000</v>
      </c>
      <c r="L12" s="4">
        <v>412</v>
      </c>
      <c r="M12" s="4">
        <v>256</v>
      </c>
      <c r="N12" s="4">
        <v>110</v>
      </c>
      <c r="O12" s="4">
        <v>72</v>
      </c>
      <c r="P12" s="4">
        <v>755400</v>
      </c>
      <c r="Q12" s="4">
        <v>661200</v>
      </c>
      <c r="R12" s="5">
        <v>8.6999999999999994E-3</v>
      </c>
      <c r="S12" s="4">
        <v>1419200</v>
      </c>
      <c r="T12" s="4">
        <f t="shared" si="2"/>
        <v>2980190</v>
      </c>
      <c r="U12" s="4">
        <f t="shared" ref="U12:U38" si="6">MIN(S13:S17)</f>
        <v>1616100</v>
      </c>
      <c r="V12" s="5">
        <v>1.54E-2</v>
      </c>
    </row>
    <row r="13" spans="1:22" x14ac:dyDescent="0.2">
      <c r="A13" s="16" t="s">
        <v>347</v>
      </c>
      <c r="B13" s="4">
        <v>157500</v>
      </c>
      <c r="C13" s="4">
        <v>37100</v>
      </c>
      <c r="D13" s="4">
        <v>120400</v>
      </c>
      <c r="E13" s="4">
        <v>7050123933</v>
      </c>
      <c r="F13" s="4">
        <f t="shared" si="4"/>
        <v>1480978110177</v>
      </c>
      <c r="G13" s="4">
        <v>0</v>
      </c>
      <c r="H13" s="4">
        <v>0</v>
      </c>
      <c r="I13" s="4">
        <v>0</v>
      </c>
      <c r="J13" s="4">
        <v>-11901200000</v>
      </c>
      <c r="K13">
        <f t="shared" si="5"/>
        <v>-41201460000</v>
      </c>
      <c r="L13" s="4">
        <v>486</v>
      </c>
      <c r="M13" s="4">
        <v>375</v>
      </c>
      <c r="N13" s="4">
        <v>102</v>
      </c>
      <c r="O13" s="4">
        <v>140</v>
      </c>
      <c r="P13" s="4">
        <v>889900</v>
      </c>
      <c r="Q13" s="4">
        <v>1109200</v>
      </c>
      <c r="R13" s="5">
        <v>-2.58E-2</v>
      </c>
      <c r="S13" s="4">
        <v>2358000</v>
      </c>
      <c r="T13" s="4">
        <f t="shared" si="2"/>
        <v>3040120</v>
      </c>
      <c r="U13" s="4">
        <f t="shared" si="6"/>
        <v>1616100</v>
      </c>
      <c r="V13" s="5">
        <v>2.86E-2</v>
      </c>
    </row>
    <row r="14" spans="1:22" x14ac:dyDescent="0.2">
      <c r="A14" s="16" t="s">
        <v>340</v>
      </c>
      <c r="B14" s="4">
        <v>344660</v>
      </c>
      <c r="C14" s="4">
        <v>9100</v>
      </c>
      <c r="D14" s="4">
        <v>335560</v>
      </c>
      <c r="E14" s="4">
        <v>19989502485</v>
      </c>
      <c r="F14" s="4">
        <f t="shared" si="4"/>
        <v>1473927986244</v>
      </c>
      <c r="G14" s="4">
        <v>0</v>
      </c>
      <c r="H14" s="4">
        <v>0</v>
      </c>
      <c r="I14" s="4">
        <v>0</v>
      </c>
      <c r="J14" s="4">
        <v>-11901200000</v>
      </c>
      <c r="K14">
        <f t="shared" si="5"/>
        <v>-29300260000</v>
      </c>
      <c r="L14" s="4">
        <v>493</v>
      </c>
      <c r="M14" s="4">
        <v>515</v>
      </c>
      <c r="N14" s="4">
        <v>131</v>
      </c>
      <c r="O14" s="4">
        <v>152</v>
      </c>
      <c r="P14" s="4">
        <v>834300</v>
      </c>
      <c r="Q14" s="4">
        <v>1124300</v>
      </c>
      <c r="R14" s="5">
        <v>6.8000000000000005E-3</v>
      </c>
      <c r="S14" s="4">
        <v>2020800</v>
      </c>
      <c r="T14" s="4">
        <f t="shared" si="2"/>
        <v>3163700</v>
      </c>
      <c r="U14" s="4">
        <f t="shared" si="6"/>
        <v>1616100</v>
      </c>
      <c r="V14" s="5">
        <v>2.1600000000000001E-2</v>
      </c>
    </row>
    <row r="15" spans="1:22" x14ac:dyDescent="0.2">
      <c r="A15" s="16" t="s">
        <v>339</v>
      </c>
      <c r="B15" s="4">
        <v>419700</v>
      </c>
      <c r="C15" s="4">
        <v>156600</v>
      </c>
      <c r="D15" s="4">
        <v>263100</v>
      </c>
      <c r="E15" s="4">
        <v>15442348399</v>
      </c>
      <c r="F15" s="4">
        <f t="shared" si="4"/>
        <v>1453938483759</v>
      </c>
      <c r="G15" s="4">
        <v>0</v>
      </c>
      <c r="H15" s="4">
        <v>0</v>
      </c>
      <c r="I15" s="4">
        <v>0</v>
      </c>
      <c r="J15" s="4">
        <v>-585000000</v>
      </c>
      <c r="K15">
        <f t="shared" si="5"/>
        <v>-17399060000</v>
      </c>
      <c r="L15" s="4">
        <v>491</v>
      </c>
      <c r="M15" s="4">
        <v>402</v>
      </c>
      <c r="N15" s="4">
        <v>145</v>
      </c>
      <c r="O15" s="4">
        <v>128</v>
      </c>
      <c r="P15" s="4">
        <v>1118200</v>
      </c>
      <c r="Q15" s="4">
        <v>1028900</v>
      </c>
      <c r="R15" s="5">
        <v>1.03E-2</v>
      </c>
      <c r="S15" s="4">
        <v>2530600</v>
      </c>
      <c r="T15" s="4">
        <f t="shared" si="2"/>
        <v>3095750</v>
      </c>
      <c r="U15" s="4">
        <f t="shared" si="6"/>
        <v>1616100</v>
      </c>
      <c r="V15" s="5">
        <v>1.8600000000000002E-2</v>
      </c>
    </row>
    <row r="16" spans="1:22" x14ac:dyDescent="0.2">
      <c r="A16" s="16" t="s">
        <v>338</v>
      </c>
      <c r="B16" s="4">
        <v>272400</v>
      </c>
      <c r="C16" s="4">
        <v>69000</v>
      </c>
      <c r="D16" s="4">
        <v>203400</v>
      </c>
      <c r="E16" s="4">
        <v>11750540460</v>
      </c>
      <c r="F16" s="4">
        <f t="shared" si="4"/>
        <v>1438496135360</v>
      </c>
      <c r="G16" s="4">
        <v>0</v>
      </c>
      <c r="H16" s="4">
        <v>0</v>
      </c>
      <c r="I16" s="4">
        <v>0</v>
      </c>
      <c r="J16" s="4">
        <v>-2888500000</v>
      </c>
      <c r="K16">
        <f t="shared" si="5"/>
        <v>-16814060000</v>
      </c>
      <c r="L16" s="4">
        <v>448</v>
      </c>
      <c r="M16" s="4">
        <v>372</v>
      </c>
      <c r="N16" s="4">
        <v>136</v>
      </c>
      <c r="O16" s="4">
        <v>96</v>
      </c>
      <c r="P16" s="4">
        <v>811900</v>
      </c>
      <c r="Q16" s="4">
        <v>622800</v>
      </c>
      <c r="R16" s="5">
        <v>1.7399999999999999E-2</v>
      </c>
      <c r="S16" s="4">
        <v>1616100</v>
      </c>
      <c r="T16" s="4">
        <f t="shared" si="2"/>
        <v>3210540</v>
      </c>
      <c r="U16" s="4">
        <f t="shared" si="6"/>
        <v>1621800</v>
      </c>
      <c r="V16" s="5">
        <v>3.4099999999999998E-2</v>
      </c>
    </row>
    <row r="17" spans="1:22" x14ac:dyDescent="0.2">
      <c r="A17" s="16" t="s">
        <v>337</v>
      </c>
      <c r="B17" s="4">
        <v>238700</v>
      </c>
      <c r="C17" s="4">
        <v>313400</v>
      </c>
      <c r="D17" s="4">
        <v>-74700</v>
      </c>
      <c r="E17" s="4">
        <v>-4283710144</v>
      </c>
      <c r="F17" s="4">
        <f t="shared" si="4"/>
        <v>1426745594900</v>
      </c>
      <c r="G17" s="4">
        <v>0</v>
      </c>
      <c r="H17" s="4">
        <v>0</v>
      </c>
      <c r="I17" s="4">
        <v>0</v>
      </c>
      <c r="J17" s="4">
        <v>573000000</v>
      </c>
      <c r="K17">
        <f t="shared" si="5"/>
        <v>-13925560000</v>
      </c>
      <c r="L17" s="4">
        <v>447</v>
      </c>
      <c r="M17" s="4">
        <v>331</v>
      </c>
      <c r="N17" s="4">
        <v>115</v>
      </c>
      <c r="O17" s="4">
        <v>118</v>
      </c>
      <c r="P17" s="4">
        <v>664400</v>
      </c>
      <c r="Q17" s="4">
        <v>902600</v>
      </c>
      <c r="R17" s="5">
        <v>-6.8999999999999999E-3</v>
      </c>
      <c r="S17" s="4">
        <v>1621800</v>
      </c>
      <c r="T17" s="4">
        <f t="shared" si="2"/>
        <v>3212740</v>
      </c>
      <c r="U17" s="4">
        <f t="shared" si="6"/>
        <v>3014700</v>
      </c>
      <c r="V17" s="5">
        <v>1.9E-2</v>
      </c>
    </row>
    <row r="18" spans="1:22" x14ac:dyDescent="0.2">
      <c r="A18" s="16" t="s">
        <v>336</v>
      </c>
      <c r="B18" s="4">
        <v>475440</v>
      </c>
      <c r="C18" s="4">
        <v>147900</v>
      </c>
      <c r="D18" s="4">
        <v>327540</v>
      </c>
      <c r="E18" s="4">
        <v>18704519787</v>
      </c>
      <c r="F18" s="4">
        <f t="shared" si="4"/>
        <v>1431029305044</v>
      </c>
      <c r="G18" s="4">
        <v>0</v>
      </c>
      <c r="H18" s="4">
        <v>0</v>
      </c>
      <c r="I18" s="4">
        <v>0</v>
      </c>
      <c r="J18" s="4">
        <v>6571710000</v>
      </c>
      <c r="K18">
        <f t="shared" si="5"/>
        <v>-14498560000</v>
      </c>
      <c r="L18" s="4">
        <v>1277</v>
      </c>
      <c r="M18" s="4">
        <v>976</v>
      </c>
      <c r="N18" s="4">
        <v>304</v>
      </c>
      <c r="O18" s="4">
        <v>405</v>
      </c>
      <c r="P18" s="4">
        <v>2742800</v>
      </c>
      <c r="Q18" s="4">
        <v>3335500</v>
      </c>
      <c r="R18" s="5">
        <v>-3.2799999999999996E-2</v>
      </c>
      <c r="S18" s="4">
        <v>6130900</v>
      </c>
      <c r="T18" s="4">
        <f t="shared" si="2"/>
        <v>2806300</v>
      </c>
      <c r="U18" s="4">
        <f t="shared" si="6"/>
        <v>2957300</v>
      </c>
      <c r="V18" s="5">
        <v>9.4600000000000004E-2</v>
      </c>
    </row>
    <row r="19" spans="1:22" x14ac:dyDescent="0.2">
      <c r="A19" s="16" t="s">
        <v>335</v>
      </c>
      <c r="B19" s="4">
        <v>600600</v>
      </c>
      <c r="C19" s="4">
        <v>545500</v>
      </c>
      <c r="D19" s="4">
        <v>55100</v>
      </c>
      <c r="E19" s="4">
        <v>3305181734</v>
      </c>
      <c r="F19" s="4">
        <f t="shared" si="4"/>
        <v>1412324785257</v>
      </c>
      <c r="K19">
        <f t="shared" si="5"/>
        <v>-21070270000</v>
      </c>
      <c r="L19" s="4">
        <v>570</v>
      </c>
      <c r="M19" s="4">
        <v>484</v>
      </c>
      <c r="N19" s="4">
        <v>160</v>
      </c>
      <c r="O19" s="4">
        <v>175</v>
      </c>
      <c r="P19" s="4">
        <v>1094400</v>
      </c>
      <c r="Q19" s="4">
        <v>1906800</v>
      </c>
      <c r="R19" s="5">
        <v>-8.3000000000000001E-3</v>
      </c>
      <c r="S19" s="4">
        <v>3014700</v>
      </c>
      <c r="T19" s="4">
        <f t="shared" si="2"/>
        <v>2671180</v>
      </c>
      <c r="U19" s="4">
        <f t="shared" si="6"/>
        <v>2957300</v>
      </c>
      <c r="V19" s="5">
        <v>2.1400000000000002E-2</v>
      </c>
    </row>
    <row r="20" spans="1:22" x14ac:dyDescent="0.2">
      <c r="A20" s="16" t="s">
        <v>334</v>
      </c>
      <c r="B20" s="4">
        <v>100100</v>
      </c>
      <c r="C20" s="4">
        <v>161120</v>
      </c>
      <c r="D20" s="4">
        <v>-61020</v>
      </c>
      <c r="E20" s="4">
        <v>-3728336941</v>
      </c>
      <c r="F20" s="4">
        <f t="shared" si="4"/>
        <v>1409019603523</v>
      </c>
      <c r="G20" s="4">
        <v>0</v>
      </c>
      <c r="H20" s="4">
        <v>0</v>
      </c>
      <c r="I20" s="4">
        <v>0</v>
      </c>
      <c r="J20" s="4">
        <v>-7488090000</v>
      </c>
      <c r="K20">
        <f t="shared" si="5"/>
        <v>-21070270000</v>
      </c>
      <c r="L20" s="4">
        <v>773</v>
      </c>
      <c r="M20" s="4">
        <v>643</v>
      </c>
      <c r="N20" s="4">
        <v>220</v>
      </c>
      <c r="O20" s="4">
        <v>191</v>
      </c>
      <c r="P20" s="4">
        <v>1825500</v>
      </c>
      <c r="Q20" s="4">
        <v>1438200</v>
      </c>
      <c r="R20" s="5">
        <v>5.0000000000000001E-3</v>
      </c>
      <c r="S20" s="4">
        <v>3399000</v>
      </c>
      <c r="T20" s="4">
        <f t="shared" si="2"/>
        <v>2610360</v>
      </c>
      <c r="U20" s="4">
        <f t="shared" si="6"/>
        <v>1851100</v>
      </c>
      <c r="V20" s="5">
        <v>4.4800000000000006E-2</v>
      </c>
    </row>
    <row r="21" spans="1:22" x14ac:dyDescent="0.2">
      <c r="A21" s="16" t="s">
        <v>333</v>
      </c>
      <c r="B21" s="4">
        <v>174500</v>
      </c>
      <c r="C21" s="4">
        <v>353190</v>
      </c>
      <c r="D21" s="4">
        <v>-178690</v>
      </c>
      <c r="E21" s="4">
        <v>-10717037445</v>
      </c>
      <c r="F21" s="4">
        <f t="shared" si="4"/>
        <v>1412747940464</v>
      </c>
      <c r="G21" s="4">
        <v>0</v>
      </c>
      <c r="H21" s="4">
        <v>0</v>
      </c>
      <c r="I21" s="4">
        <v>0</v>
      </c>
      <c r="J21" s="4">
        <v>-7488090000</v>
      </c>
      <c r="K21">
        <f t="shared" si="5"/>
        <v>-13582180000</v>
      </c>
      <c r="L21" s="4">
        <v>881</v>
      </c>
      <c r="M21" s="4">
        <v>735</v>
      </c>
      <c r="N21" s="4">
        <v>221</v>
      </c>
      <c r="O21" s="4">
        <v>196</v>
      </c>
      <c r="P21" s="4">
        <v>2067400</v>
      </c>
      <c r="Q21" s="4">
        <v>1819900</v>
      </c>
      <c r="R21" s="5">
        <v>2.0499999999999997E-2</v>
      </c>
      <c r="S21" s="4">
        <v>4079200</v>
      </c>
      <c r="T21" s="4">
        <f t="shared" si="2"/>
        <v>2402510</v>
      </c>
      <c r="U21" s="4">
        <f t="shared" si="6"/>
        <v>1851100</v>
      </c>
      <c r="V21" s="5">
        <v>2.81E-2</v>
      </c>
    </row>
    <row r="22" spans="1:22" x14ac:dyDescent="0.2">
      <c r="A22" s="16" t="s">
        <v>332</v>
      </c>
      <c r="B22" s="4">
        <v>515610</v>
      </c>
      <c r="C22" s="4">
        <v>96800</v>
      </c>
      <c r="D22" s="4">
        <v>418810</v>
      </c>
      <c r="E22" s="4">
        <v>24668760217</v>
      </c>
      <c r="F22" s="4">
        <f t="shared" si="4"/>
        <v>1423464977909</v>
      </c>
      <c r="K22">
        <f t="shared" si="5"/>
        <v>-6094090000</v>
      </c>
      <c r="L22" s="4">
        <v>644</v>
      </c>
      <c r="M22" s="4">
        <v>685</v>
      </c>
      <c r="N22" s="4">
        <v>160</v>
      </c>
      <c r="O22" s="4">
        <v>184</v>
      </c>
      <c r="P22" s="4">
        <v>1580300</v>
      </c>
      <c r="Q22" s="4">
        <v>1417600</v>
      </c>
      <c r="R22" s="5">
        <v>2.0899999999999998E-2</v>
      </c>
      <c r="S22" s="4">
        <v>3030800</v>
      </c>
      <c r="T22" s="4">
        <f t="shared" si="2"/>
        <v>2394190</v>
      </c>
      <c r="U22" s="4">
        <f t="shared" si="6"/>
        <v>1643800</v>
      </c>
      <c r="V22" s="5">
        <v>3.5200000000000002E-2</v>
      </c>
    </row>
    <row r="23" spans="1:22" x14ac:dyDescent="0.2">
      <c r="A23" s="16" t="s">
        <v>331</v>
      </c>
      <c r="B23" s="4">
        <v>421930</v>
      </c>
      <c r="C23" s="4">
        <v>179360</v>
      </c>
      <c r="D23" s="4">
        <v>242570</v>
      </c>
      <c r="E23" s="4">
        <v>14200672660</v>
      </c>
      <c r="F23" s="4">
        <f t="shared" si="4"/>
        <v>1398796217692</v>
      </c>
      <c r="K23">
        <f t="shared" si="5"/>
        <v>-6094090000</v>
      </c>
      <c r="L23" s="4">
        <v>691</v>
      </c>
      <c r="M23" s="4">
        <v>594</v>
      </c>
      <c r="N23" s="4">
        <v>245</v>
      </c>
      <c r="O23" s="4">
        <v>154</v>
      </c>
      <c r="P23" s="4">
        <v>1680400</v>
      </c>
      <c r="Q23" s="4">
        <v>1254600</v>
      </c>
      <c r="R23" s="5">
        <v>-3.4000000000000002E-3</v>
      </c>
      <c r="S23" s="4">
        <v>2957300</v>
      </c>
      <c r="T23" s="4">
        <f t="shared" si="2"/>
        <v>2329800</v>
      </c>
      <c r="U23" s="4">
        <f t="shared" si="6"/>
        <v>1643800</v>
      </c>
      <c r="V23" s="5">
        <v>3.39E-2</v>
      </c>
    </row>
    <row r="24" spans="1:22" x14ac:dyDescent="0.2">
      <c r="A24" s="16" t="s">
        <v>330</v>
      </c>
      <c r="B24" s="4">
        <v>515220</v>
      </c>
      <c r="C24" s="4">
        <v>48700</v>
      </c>
      <c r="D24" s="4">
        <v>466520</v>
      </c>
      <c r="E24" s="4">
        <v>26945394984</v>
      </c>
      <c r="F24" s="4">
        <f t="shared" si="4"/>
        <v>1384595545032</v>
      </c>
      <c r="K24">
        <f t="shared" si="5"/>
        <v>-6094090000</v>
      </c>
      <c r="L24" s="4">
        <v>776</v>
      </c>
      <c r="M24" s="4">
        <v>705</v>
      </c>
      <c r="N24" s="4">
        <v>211</v>
      </c>
      <c r="O24" s="4">
        <v>239</v>
      </c>
      <c r="P24" s="4">
        <v>1406800</v>
      </c>
      <c r="Q24" s="4">
        <v>1825300</v>
      </c>
      <c r="R24" s="5">
        <v>6.9999999999999993E-3</v>
      </c>
      <c r="S24" s="4">
        <v>3256600</v>
      </c>
      <c r="T24" s="4">
        <f t="shared" si="2"/>
        <v>2359620</v>
      </c>
      <c r="U24" s="4">
        <f t="shared" si="6"/>
        <v>1643800</v>
      </c>
      <c r="V24" s="5">
        <v>3.2400000000000005E-2</v>
      </c>
    </row>
    <row r="25" spans="1:22" x14ac:dyDescent="0.2">
      <c r="A25" s="16" t="s">
        <v>329</v>
      </c>
      <c r="B25" s="4">
        <v>144930</v>
      </c>
      <c r="C25" s="4">
        <v>31500</v>
      </c>
      <c r="D25" s="4">
        <v>113430</v>
      </c>
      <c r="E25" s="4">
        <v>6492277666</v>
      </c>
      <c r="F25" s="4">
        <f t="shared" si="4"/>
        <v>1357650150048</v>
      </c>
      <c r="G25" s="4">
        <v>0</v>
      </c>
      <c r="H25" s="4">
        <v>0</v>
      </c>
      <c r="I25" s="4">
        <v>0</v>
      </c>
      <c r="J25" s="4">
        <v>-577000000</v>
      </c>
      <c r="K25">
        <f t="shared" si="5"/>
        <v>-6094090000</v>
      </c>
      <c r="L25" s="4">
        <v>730</v>
      </c>
      <c r="M25" s="4">
        <v>274</v>
      </c>
      <c r="N25" s="4">
        <v>107</v>
      </c>
      <c r="O25" s="4">
        <v>115</v>
      </c>
      <c r="P25" s="4">
        <v>939000</v>
      </c>
      <c r="Q25" s="4">
        <v>898600</v>
      </c>
      <c r="R25" s="5">
        <v>1.8E-3</v>
      </c>
      <c r="S25" s="4">
        <v>1851100</v>
      </c>
      <c r="T25" s="4">
        <f t="shared" si="2"/>
        <v>2503740</v>
      </c>
      <c r="U25" s="4">
        <f t="shared" si="6"/>
        <v>1643800</v>
      </c>
      <c r="V25" s="5">
        <v>1.5600000000000001E-2</v>
      </c>
    </row>
    <row r="26" spans="1:22" x14ac:dyDescent="0.2">
      <c r="A26" s="16" t="s">
        <v>328</v>
      </c>
      <c r="B26" s="4">
        <v>145630</v>
      </c>
      <c r="C26" s="4">
        <v>229300</v>
      </c>
      <c r="D26" s="4">
        <v>-83670</v>
      </c>
      <c r="E26" s="4">
        <v>-4785946401</v>
      </c>
      <c r="F26" s="4">
        <f t="shared" si="4"/>
        <v>1351157872382</v>
      </c>
      <c r="G26" s="4">
        <v>0</v>
      </c>
      <c r="H26" s="4">
        <v>0</v>
      </c>
      <c r="I26" s="4">
        <v>0</v>
      </c>
      <c r="J26" s="4">
        <v>-9278380000</v>
      </c>
      <c r="K26">
        <f t="shared" si="5"/>
        <v>-5517090000</v>
      </c>
      <c r="L26" s="4">
        <v>660</v>
      </c>
      <c r="M26" s="4">
        <v>613</v>
      </c>
      <c r="N26" s="4">
        <v>130</v>
      </c>
      <c r="O26" s="4">
        <v>194</v>
      </c>
      <c r="P26" s="4">
        <v>1142800</v>
      </c>
      <c r="Q26" s="4">
        <v>1583600</v>
      </c>
      <c r="R26" s="5">
        <v>-1.3899999999999999E-2</v>
      </c>
      <c r="S26" s="4">
        <v>2764000</v>
      </c>
      <c r="T26" s="4">
        <f t="shared" si="2"/>
        <v>2439210</v>
      </c>
      <c r="U26" s="4">
        <f t="shared" si="6"/>
        <v>1643800</v>
      </c>
      <c r="V26" s="5">
        <v>2.58E-2</v>
      </c>
    </row>
    <row r="27" spans="1:22" x14ac:dyDescent="0.2">
      <c r="A27" s="16" t="s">
        <v>327</v>
      </c>
      <c r="B27" s="4">
        <v>64830</v>
      </c>
      <c r="C27" s="4">
        <v>76700</v>
      </c>
      <c r="D27" s="4">
        <v>-11870</v>
      </c>
      <c r="E27" s="4">
        <v>-689866088</v>
      </c>
      <c r="F27" s="4">
        <f t="shared" si="4"/>
        <v>1355943818783</v>
      </c>
      <c r="G27" s="4">
        <v>0</v>
      </c>
      <c r="H27" s="4">
        <v>0</v>
      </c>
      <c r="I27" s="4">
        <v>0</v>
      </c>
      <c r="J27" s="4">
        <v>290500000</v>
      </c>
      <c r="K27">
        <f t="shared" si="5"/>
        <v>3761290000</v>
      </c>
      <c r="L27" s="4">
        <v>414</v>
      </c>
      <c r="M27" s="4">
        <v>483</v>
      </c>
      <c r="N27" s="4">
        <v>76</v>
      </c>
      <c r="O27" s="4">
        <v>100</v>
      </c>
      <c r="P27" s="4">
        <v>620200</v>
      </c>
      <c r="Q27" s="4">
        <v>1015400</v>
      </c>
      <c r="R27" s="5">
        <v>-5.1000000000000004E-3</v>
      </c>
      <c r="S27" s="4">
        <v>1643800</v>
      </c>
      <c r="T27" s="4">
        <f t="shared" si="2"/>
        <v>2433800</v>
      </c>
      <c r="U27" s="4">
        <f t="shared" si="6"/>
        <v>1663500</v>
      </c>
      <c r="V27" s="5">
        <v>1.54E-2</v>
      </c>
    </row>
    <row r="28" spans="1:22" x14ac:dyDescent="0.2">
      <c r="A28" s="16" t="s">
        <v>326</v>
      </c>
      <c r="B28" s="4">
        <v>52900</v>
      </c>
      <c r="C28" s="4">
        <v>41700</v>
      </c>
      <c r="D28" s="4">
        <v>11200</v>
      </c>
      <c r="E28" s="4">
        <v>658873149</v>
      </c>
      <c r="F28" s="4">
        <f t="shared" si="4"/>
        <v>1356633684871</v>
      </c>
      <c r="G28" s="4">
        <v>0</v>
      </c>
      <c r="H28" s="4">
        <v>0</v>
      </c>
      <c r="I28" s="4">
        <v>0</v>
      </c>
      <c r="J28" s="4">
        <v>-249080000</v>
      </c>
      <c r="K28">
        <f t="shared" si="5"/>
        <v>3470790000</v>
      </c>
      <c r="L28" s="4">
        <v>420</v>
      </c>
      <c r="M28" s="4">
        <v>344</v>
      </c>
      <c r="N28" s="4">
        <v>129</v>
      </c>
      <c r="O28" s="4">
        <v>113</v>
      </c>
      <c r="P28" s="4">
        <v>916100</v>
      </c>
      <c r="Q28" s="4">
        <v>826000</v>
      </c>
      <c r="R28" s="5">
        <v>-8.5000000000000006E-3</v>
      </c>
      <c r="S28" s="4">
        <v>2066500</v>
      </c>
      <c r="T28" s="4">
        <f t="shared" si="2"/>
        <v>2453560</v>
      </c>
      <c r="U28" s="4">
        <f t="shared" si="6"/>
        <v>1663500</v>
      </c>
      <c r="V28" s="5">
        <v>2.1899999999999999E-2</v>
      </c>
    </row>
    <row r="29" spans="1:22" x14ac:dyDescent="0.2">
      <c r="A29" s="16" t="s">
        <v>325</v>
      </c>
      <c r="B29" s="4">
        <v>77300</v>
      </c>
      <c r="C29" s="4">
        <v>204000</v>
      </c>
      <c r="D29" s="4">
        <v>-126700</v>
      </c>
      <c r="E29" s="4">
        <v>-7422463777</v>
      </c>
      <c r="F29" s="4">
        <f t="shared" si="4"/>
        <v>1355974811722</v>
      </c>
      <c r="G29" s="4">
        <v>0</v>
      </c>
      <c r="H29" s="4">
        <v>0</v>
      </c>
      <c r="I29" s="4">
        <v>0</v>
      </c>
      <c r="J29" s="4">
        <v>582000000</v>
      </c>
      <c r="K29">
        <f t="shared" si="5"/>
        <v>3719870000</v>
      </c>
      <c r="L29" s="4">
        <v>452</v>
      </c>
      <c r="M29" s="4">
        <v>361</v>
      </c>
      <c r="N29" s="4">
        <v>101</v>
      </c>
      <c r="O29" s="4">
        <v>121</v>
      </c>
      <c r="P29" s="4">
        <v>659500</v>
      </c>
      <c r="Q29" s="4">
        <v>850500</v>
      </c>
      <c r="R29" s="5">
        <v>0</v>
      </c>
      <c r="S29" s="4">
        <v>1663500</v>
      </c>
      <c r="T29" s="4">
        <f t="shared" si="2"/>
        <v>2480970</v>
      </c>
      <c r="U29" s="4">
        <f t="shared" si="6"/>
        <v>2000700</v>
      </c>
      <c r="V29" s="5">
        <v>1.5300000000000001E-2</v>
      </c>
    </row>
    <row r="30" spans="1:22" x14ac:dyDescent="0.2">
      <c r="A30" s="16" t="s">
        <v>324</v>
      </c>
      <c r="B30" s="4">
        <v>560060</v>
      </c>
      <c r="C30" s="4">
        <v>312900</v>
      </c>
      <c r="D30" s="4">
        <v>247160</v>
      </c>
      <c r="E30" s="4">
        <v>14380609720</v>
      </c>
      <c r="F30" s="4">
        <f t="shared" si="4"/>
        <v>1363397275499</v>
      </c>
      <c r="G30" s="4">
        <v>0</v>
      </c>
      <c r="H30" s="4">
        <v>0</v>
      </c>
      <c r="I30" s="4">
        <v>0</v>
      </c>
      <c r="J30" s="4">
        <v>-25000000</v>
      </c>
      <c r="K30">
        <f t="shared" si="5"/>
        <v>3137870000</v>
      </c>
      <c r="L30" s="4">
        <v>833</v>
      </c>
      <c r="M30" s="4">
        <v>300</v>
      </c>
      <c r="N30" s="4">
        <v>131</v>
      </c>
      <c r="O30" s="4">
        <v>110</v>
      </c>
      <c r="P30" s="4">
        <v>1627800</v>
      </c>
      <c r="Q30" s="4">
        <v>915700</v>
      </c>
      <c r="R30" s="5">
        <v>3.4999999999999996E-3</v>
      </c>
      <c r="S30" s="4">
        <v>2790800</v>
      </c>
      <c r="T30" s="4">
        <f t="shared" si="2"/>
        <v>2453760</v>
      </c>
      <c r="U30" s="4">
        <f t="shared" si="6"/>
        <v>2000700</v>
      </c>
      <c r="V30" s="5">
        <v>2.3799999999999998E-2</v>
      </c>
    </row>
    <row r="31" spans="1:22" x14ac:dyDescent="0.2">
      <c r="A31" s="16" t="s">
        <v>323</v>
      </c>
      <c r="B31" s="4">
        <v>277810</v>
      </c>
      <c r="C31" s="4">
        <v>154810</v>
      </c>
      <c r="D31" s="4">
        <v>123000</v>
      </c>
      <c r="E31" s="4">
        <v>7188707015</v>
      </c>
      <c r="F31" s="4">
        <f t="shared" si="4"/>
        <v>1349016665779</v>
      </c>
      <c r="G31" s="4">
        <v>0</v>
      </c>
      <c r="H31" s="4">
        <v>0</v>
      </c>
      <c r="I31" s="4">
        <v>0</v>
      </c>
      <c r="J31" s="4">
        <v>-1153500000</v>
      </c>
      <c r="K31">
        <f t="shared" si="5"/>
        <v>3162870000</v>
      </c>
      <c r="L31" s="4">
        <v>257</v>
      </c>
      <c r="M31" s="4">
        <v>391</v>
      </c>
      <c r="N31" s="4">
        <v>66</v>
      </c>
      <c r="O31" s="4">
        <v>119</v>
      </c>
      <c r="P31" s="4">
        <v>519000</v>
      </c>
      <c r="Q31" s="4">
        <v>1087700</v>
      </c>
      <c r="R31" s="5">
        <v>-3.4000000000000002E-3</v>
      </c>
      <c r="S31" s="4">
        <v>2000700</v>
      </c>
      <c r="T31" s="4">
        <f t="shared" si="2"/>
        <v>2360870</v>
      </c>
      <c r="U31" s="4">
        <f t="shared" si="6"/>
        <v>2118700</v>
      </c>
      <c r="V31" s="5">
        <v>2.0400000000000001E-2</v>
      </c>
    </row>
    <row r="32" spans="1:22" x14ac:dyDescent="0.2">
      <c r="A32" s="16" t="s">
        <v>322</v>
      </c>
      <c r="B32" s="4">
        <v>738800</v>
      </c>
      <c r="C32" s="4">
        <v>56150</v>
      </c>
      <c r="D32" s="4">
        <v>682650</v>
      </c>
      <c r="E32" s="4">
        <v>39806611128</v>
      </c>
      <c r="F32" s="4">
        <f t="shared" si="4"/>
        <v>1341827958764</v>
      </c>
      <c r="G32" s="4">
        <v>0</v>
      </c>
      <c r="H32" s="4">
        <v>0</v>
      </c>
      <c r="I32" s="4">
        <v>0</v>
      </c>
      <c r="J32" s="4">
        <v>-1153500000</v>
      </c>
      <c r="K32">
        <f t="shared" si="5"/>
        <v>4316370000</v>
      </c>
      <c r="L32" s="4">
        <v>673</v>
      </c>
      <c r="M32" s="4">
        <v>420</v>
      </c>
      <c r="N32" s="4">
        <v>247</v>
      </c>
      <c r="O32" s="4">
        <v>143</v>
      </c>
      <c r="P32" s="4">
        <v>1788000</v>
      </c>
      <c r="Q32" s="4">
        <v>976600</v>
      </c>
      <c r="R32" s="5">
        <v>2.98E-2</v>
      </c>
      <c r="S32" s="4">
        <v>2947600</v>
      </c>
      <c r="T32" s="4">
        <f t="shared" si="2"/>
        <v>2262700</v>
      </c>
      <c r="U32" s="4">
        <f t="shared" si="6"/>
        <v>1589700</v>
      </c>
      <c r="V32" s="5">
        <v>3.0600000000000002E-2</v>
      </c>
    </row>
    <row r="33" spans="1:22" x14ac:dyDescent="0.2">
      <c r="A33" s="16" t="s">
        <v>321</v>
      </c>
      <c r="B33" s="4">
        <v>631400</v>
      </c>
      <c r="C33" s="4">
        <v>77700</v>
      </c>
      <c r="D33" s="4">
        <v>553700</v>
      </c>
      <c r="E33" s="4">
        <v>31539313215</v>
      </c>
      <c r="F33" s="4">
        <f t="shared" si="4"/>
        <v>1302021347636</v>
      </c>
      <c r="G33" s="4">
        <v>0</v>
      </c>
      <c r="H33" s="4">
        <v>0</v>
      </c>
      <c r="I33" s="4">
        <v>0</v>
      </c>
      <c r="J33" s="4">
        <v>-864500000</v>
      </c>
      <c r="K33">
        <f t="shared" si="5"/>
        <v>5469870000</v>
      </c>
      <c r="L33" s="4">
        <v>516</v>
      </c>
      <c r="M33" s="4">
        <v>374</v>
      </c>
      <c r="N33" s="4">
        <v>152</v>
      </c>
      <c r="O33" s="4">
        <v>132</v>
      </c>
      <c r="P33" s="4">
        <v>1192600</v>
      </c>
      <c r="Q33" s="4">
        <v>868600</v>
      </c>
      <c r="R33" s="5">
        <v>1.24E-2</v>
      </c>
      <c r="S33" s="4">
        <v>2313400</v>
      </c>
      <c r="T33" s="4">
        <f t="shared" si="2"/>
        <v>2227070</v>
      </c>
      <c r="U33" s="4">
        <f t="shared" si="6"/>
        <v>1589700</v>
      </c>
      <c r="V33" s="5">
        <v>2.1000000000000001E-2</v>
      </c>
    </row>
    <row r="34" spans="1:22" x14ac:dyDescent="0.2">
      <c r="A34" s="16" t="s">
        <v>320</v>
      </c>
      <c r="B34" s="4">
        <v>865060</v>
      </c>
      <c r="C34" s="4">
        <v>50400</v>
      </c>
      <c r="D34" s="4">
        <v>814660</v>
      </c>
      <c r="E34" s="4">
        <v>46414639319</v>
      </c>
      <c r="F34" s="4">
        <f t="shared" si="4"/>
        <v>1270482034421</v>
      </c>
      <c r="G34" s="4">
        <v>0</v>
      </c>
      <c r="H34" s="4">
        <v>0</v>
      </c>
      <c r="I34" s="4">
        <v>0</v>
      </c>
      <c r="J34" s="4">
        <v>841500000</v>
      </c>
      <c r="K34">
        <f t="shared" si="5"/>
        <v>6334370000</v>
      </c>
      <c r="L34" s="4">
        <v>609</v>
      </c>
      <c r="M34" s="4">
        <v>619</v>
      </c>
      <c r="N34" s="4">
        <v>183</v>
      </c>
      <c r="O34" s="4">
        <v>233</v>
      </c>
      <c r="P34" s="4">
        <v>1253000</v>
      </c>
      <c r="Q34" s="4">
        <v>2278800</v>
      </c>
      <c r="R34" s="5">
        <v>-2.3E-2</v>
      </c>
      <c r="S34" s="4">
        <v>3554800</v>
      </c>
      <c r="T34" s="4">
        <f t="shared" si="2"/>
        <v>2065900</v>
      </c>
      <c r="U34" s="4">
        <f t="shared" si="6"/>
        <v>1589700</v>
      </c>
      <c r="V34" s="5">
        <v>3.4500000000000003E-2</v>
      </c>
    </row>
    <row r="35" spans="1:22" x14ac:dyDescent="0.2">
      <c r="A35" s="16" t="s">
        <v>319</v>
      </c>
      <c r="B35" s="4">
        <v>612560</v>
      </c>
      <c r="C35" s="4">
        <v>26090</v>
      </c>
      <c r="D35" s="4">
        <v>586470</v>
      </c>
      <c r="E35" s="4">
        <v>33736644443</v>
      </c>
      <c r="F35" s="4">
        <f t="shared" si="4"/>
        <v>1224067395102</v>
      </c>
      <c r="G35" s="4">
        <v>0</v>
      </c>
      <c r="H35" s="4">
        <v>0</v>
      </c>
      <c r="I35" s="4">
        <v>0</v>
      </c>
      <c r="J35" s="4">
        <v>-4264500000</v>
      </c>
      <c r="K35">
        <f t="shared" si="5"/>
        <v>5492870000</v>
      </c>
      <c r="L35" s="4">
        <v>725</v>
      </c>
      <c r="M35" s="4">
        <v>595</v>
      </c>
      <c r="N35" s="4">
        <v>280</v>
      </c>
      <c r="O35" s="4">
        <v>144</v>
      </c>
      <c r="P35" s="4">
        <v>2136100</v>
      </c>
      <c r="Q35" s="4">
        <v>1142000</v>
      </c>
      <c r="R35" s="5">
        <v>2.1299999999999999E-2</v>
      </c>
      <c r="S35" s="4">
        <v>3292300</v>
      </c>
      <c r="T35" s="4">
        <f t="shared" si="2"/>
        <v>2281210</v>
      </c>
      <c r="U35" s="4">
        <f t="shared" si="6"/>
        <v>1589700</v>
      </c>
      <c r="V35" s="5">
        <v>3.0899999999999997E-2</v>
      </c>
    </row>
    <row r="36" spans="1:22" x14ac:dyDescent="0.2">
      <c r="A36" s="16" t="s">
        <v>318</v>
      </c>
      <c r="B36" s="4">
        <v>147820</v>
      </c>
      <c r="C36" s="4">
        <v>5500</v>
      </c>
      <c r="D36" s="4">
        <v>142320</v>
      </c>
      <c r="E36" s="4">
        <v>8011424644</v>
      </c>
      <c r="F36" s="4">
        <f t="shared" si="4"/>
        <v>1190330750659</v>
      </c>
      <c r="G36" s="4">
        <v>0</v>
      </c>
      <c r="H36" s="4">
        <v>0</v>
      </c>
      <c r="I36" s="4">
        <v>0</v>
      </c>
      <c r="J36" s="4">
        <v>-3281970000</v>
      </c>
      <c r="K36">
        <f t="shared" si="5"/>
        <v>9757370000</v>
      </c>
      <c r="L36" s="4">
        <v>431</v>
      </c>
      <c r="M36" s="4">
        <v>373</v>
      </c>
      <c r="N36" s="4">
        <v>131</v>
      </c>
      <c r="O36" s="4">
        <v>137</v>
      </c>
      <c r="P36" s="4">
        <v>959100</v>
      </c>
      <c r="Q36" s="4">
        <v>958100</v>
      </c>
      <c r="R36" s="5">
        <v>1.44E-2</v>
      </c>
      <c r="S36" s="4">
        <v>2118700</v>
      </c>
      <c r="T36" s="4">
        <f t="shared" si="2"/>
        <v>2254370</v>
      </c>
      <c r="U36" s="4">
        <f t="shared" si="6"/>
        <v>1071800</v>
      </c>
      <c r="V36" s="5">
        <v>1.4199999999999999E-2</v>
      </c>
    </row>
    <row r="37" spans="1:22" x14ac:dyDescent="0.2">
      <c r="A37" s="16" t="s">
        <v>317</v>
      </c>
      <c r="B37" s="4">
        <v>50530</v>
      </c>
      <c r="C37" s="4">
        <v>27200</v>
      </c>
      <c r="D37" s="4">
        <v>23330</v>
      </c>
      <c r="E37" s="4">
        <v>1298883957</v>
      </c>
      <c r="F37" s="4">
        <f t="shared" si="4"/>
        <v>1182319326015</v>
      </c>
      <c r="G37" s="4">
        <v>0</v>
      </c>
      <c r="H37" s="4">
        <v>0</v>
      </c>
      <c r="I37" s="4">
        <v>0</v>
      </c>
      <c r="J37" s="4">
        <v>-1492030000</v>
      </c>
      <c r="K37">
        <f t="shared" si="5"/>
        <v>13039340000</v>
      </c>
      <c r="L37" s="4">
        <v>402</v>
      </c>
      <c r="M37" s="4">
        <v>292</v>
      </c>
      <c r="N37" s="4">
        <v>94</v>
      </c>
      <c r="O37" s="4">
        <v>94</v>
      </c>
      <c r="P37" s="4">
        <v>694500</v>
      </c>
      <c r="Q37" s="4">
        <v>715300</v>
      </c>
      <c r="R37" s="5">
        <v>0</v>
      </c>
      <c r="S37" s="4">
        <v>1589700</v>
      </c>
      <c r="T37" s="4">
        <f t="shared" si="2"/>
        <v>2622520</v>
      </c>
      <c r="U37" s="4">
        <f t="shared" si="6"/>
        <v>1071800</v>
      </c>
      <c r="V37" s="5">
        <v>1.9599999999999999E-2</v>
      </c>
    </row>
    <row r="38" spans="1:22" x14ac:dyDescent="0.2">
      <c r="A38" s="16" t="s">
        <v>316</v>
      </c>
      <c r="B38" s="4">
        <v>44350</v>
      </c>
      <c r="C38" s="4">
        <v>26700</v>
      </c>
      <c r="D38" s="4">
        <v>17650</v>
      </c>
      <c r="E38" s="4">
        <v>982952518</v>
      </c>
      <c r="F38" s="4">
        <f t="shared" si="4"/>
        <v>1181020442058</v>
      </c>
      <c r="G38" s="4">
        <v>0</v>
      </c>
      <c r="H38" s="4">
        <v>0</v>
      </c>
      <c r="I38" s="4">
        <v>0</v>
      </c>
      <c r="J38" s="4">
        <v>2505000000</v>
      </c>
      <c r="K38">
        <f t="shared" si="5"/>
        <v>14531370000</v>
      </c>
      <c r="L38" s="4">
        <v>505</v>
      </c>
      <c r="M38" s="4">
        <v>531</v>
      </c>
      <c r="N38" s="4">
        <v>101</v>
      </c>
      <c r="O38" s="4">
        <v>160</v>
      </c>
      <c r="P38" s="4">
        <v>889800</v>
      </c>
      <c r="Q38" s="4">
        <v>1285600</v>
      </c>
      <c r="R38" s="5">
        <v>-8.8999999999999999E-3</v>
      </c>
      <c r="S38" s="4">
        <v>2264100</v>
      </c>
      <c r="T38" s="4">
        <f t="shared" si="2"/>
        <v>2555260</v>
      </c>
      <c r="U38" s="4">
        <f t="shared" si="6"/>
        <v>1071800</v>
      </c>
      <c r="V38" s="5">
        <v>1.9599999999999999E-2</v>
      </c>
    </row>
    <row r="39" spans="1:22" x14ac:dyDescent="0.2">
      <c r="A39" s="16" t="s">
        <v>315</v>
      </c>
      <c r="B39" s="4">
        <v>141610</v>
      </c>
      <c r="C39" s="4">
        <v>26700</v>
      </c>
      <c r="D39" s="4">
        <v>114910</v>
      </c>
      <c r="E39" s="4">
        <v>6502483266</v>
      </c>
      <c r="F39" s="4">
        <f t="shared" ref="F39:F44" si="7">E39+F40</f>
        <v>1180037489540</v>
      </c>
      <c r="G39" s="4">
        <v>0</v>
      </c>
      <c r="H39" s="4">
        <v>0</v>
      </c>
      <c r="I39" s="4">
        <v>0</v>
      </c>
      <c r="J39" s="4">
        <v>1122000000</v>
      </c>
      <c r="K39">
        <f t="shared" ref="K39:K44" si="8">K40+J39</f>
        <v>12026370000</v>
      </c>
      <c r="L39" s="4">
        <v>682</v>
      </c>
      <c r="M39" s="4">
        <v>337</v>
      </c>
      <c r="N39" s="4">
        <v>118</v>
      </c>
      <c r="O39" s="4">
        <v>110</v>
      </c>
      <c r="P39" s="4">
        <v>1016300</v>
      </c>
      <c r="Q39" s="4">
        <v>915100</v>
      </c>
      <c r="R39" s="5">
        <v>3.5999999999999999E-3</v>
      </c>
      <c r="S39" s="4">
        <v>1937600</v>
      </c>
      <c r="T39" s="4">
        <f t="shared" ref="T39:T44" si="9">AVERAGE(S40:S49)</f>
        <v>2480560</v>
      </c>
      <c r="U39" s="4">
        <f t="shared" ref="U39:U44" si="10">MIN(S40:S44)</f>
        <v>1071800</v>
      </c>
      <c r="V39" s="5">
        <v>2.7799999999999998E-2</v>
      </c>
    </row>
    <row r="40" spans="1:22" x14ac:dyDescent="0.2">
      <c r="A40" s="16" t="s">
        <v>314</v>
      </c>
      <c r="B40" s="4">
        <v>511620</v>
      </c>
      <c r="C40" s="4">
        <v>115000</v>
      </c>
      <c r="D40" s="4">
        <v>396620</v>
      </c>
      <c r="E40" s="4">
        <v>22317379238</v>
      </c>
      <c r="F40" s="4">
        <f t="shared" si="7"/>
        <v>1173535006274</v>
      </c>
      <c r="G40" s="4">
        <v>0</v>
      </c>
      <c r="H40" s="4">
        <v>0</v>
      </c>
      <c r="I40" s="4">
        <v>0</v>
      </c>
      <c r="J40" s="4">
        <v>1122000000</v>
      </c>
      <c r="K40">
        <f t="shared" si="8"/>
        <v>10904370000</v>
      </c>
      <c r="L40" s="4">
        <v>632</v>
      </c>
      <c r="M40" s="4">
        <v>354</v>
      </c>
      <c r="N40" s="4">
        <v>160</v>
      </c>
      <c r="O40" s="4">
        <v>121</v>
      </c>
      <c r="P40" s="4">
        <v>1406800</v>
      </c>
      <c r="Q40" s="4">
        <v>1101800</v>
      </c>
      <c r="R40" s="5">
        <v>1.8E-3</v>
      </c>
      <c r="S40" s="4">
        <v>2518700</v>
      </c>
      <c r="T40" s="4">
        <f t="shared" si="9"/>
        <v>2323630</v>
      </c>
      <c r="U40" s="4">
        <f t="shared" si="10"/>
        <v>1071800</v>
      </c>
      <c r="V40" s="5">
        <v>1.9400000000000001E-2</v>
      </c>
    </row>
    <row r="41" spans="1:22" x14ac:dyDescent="0.2">
      <c r="A41" s="16" t="s">
        <v>310</v>
      </c>
      <c r="B41" s="4">
        <v>281990</v>
      </c>
      <c r="C41" s="4">
        <v>4400</v>
      </c>
      <c r="D41" s="4">
        <v>277590</v>
      </c>
      <c r="E41" s="4">
        <v>15576259163</v>
      </c>
      <c r="F41" s="4">
        <f t="shared" si="7"/>
        <v>1151217627036</v>
      </c>
      <c r="G41" s="4">
        <v>0</v>
      </c>
      <c r="H41" s="4">
        <v>0</v>
      </c>
      <c r="I41" s="4">
        <v>0</v>
      </c>
      <c r="J41" s="4">
        <v>-5630000</v>
      </c>
      <c r="K41">
        <f t="shared" si="8"/>
        <v>9782370000</v>
      </c>
      <c r="L41" s="4">
        <v>236</v>
      </c>
      <c r="M41" s="4">
        <v>231</v>
      </c>
      <c r="N41" s="4">
        <v>64</v>
      </c>
      <c r="O41" s="4">
        <v>61</v>
      </c>
      <c r="P41" s="4">
        <v>497900</v>
      </c>
      <c r="Q41" s="4">
        <v>436400</v>
      </c>
      <c r="R41" s="5">
        <v>-5.3E-3</v>
      </c>
      <c r="S41" s="4">
        <v>1071800</v>
      </c>
      <c r="T41" s="4">
        <f t="shared" si="9"/>
        <v>2369510</v>
      </c>
      <c r="U41" s="4">
        <f t="shared" si="10"/>
        <v>1850300</v>
      </c>
      <c r="V41" s="5">
        <v>1.24E-2</v>
      </c>
    </row>
    <row r="42" spans="1:22" x14ac:dyDescent="0.2">
      <c r="A42" s="16" t="s">
        <v>309</v>
      </c>
      <c r="B42" s="4">
        <v>737840</v>
      </c>
      <c r="C42" s="4">
        <v>106400</v>
      </c>
      <c r="D42" s="4">
        <v>631440</v>
      </c>
      <c r="E42" s="4">
        <v>35378302590</v>
      </c>
      <c r="F42" s="4">
        <f t="shared" si="7"/>
        <v>1135641367873</v>
      </c>
      <c r="G42" s="4">
        <v>0</v>
      </c>
      <c r="H42" s="4">
        <v>0</v>
      </c>
      <c r="I42" s="4">
        <v>0</v>
      </c>
      <c r="J42" s="4">
        <v>-280500000</v>
      </c>
      <c r="K42">
        <f t="shared" si="8"/>
        <v>9788000000</v>
      </c>
      <c r="L42" s="4">
        <v>597</v>
      </c>
      <c r="M42" s="4">
        <v>369</v>
      </c>
      <c r="N42" s="4">
        <v>136</v>
      </c>
      <c r="O42" s="4">
        <v>96</v>
      </c>
      <c r="P42" s="4">
        <v>1187100</v>
      </c>
      <c r="Q42" s="4">
        <v>695300</v>
      </c>
      <c r="R42" s="5">
        <v>1.6299999999999999E-2</v>
      </c>
      <c r="S42" s="4">
        <v>1965900</v>
      </c>
      <c r="T42" s="4">
        <f t="shared" si="9"/>
        <v>2266630</v>
      </c>
      <c r="U42" s="4">
        <f t="shared" si="10"/>
        <v>1850300</v>
      </c>
      <c r="V42" s="5">
        <v>3.1699999999999999E-2</v>
      </c>
    </row>
    <row r="43" spans="1:22" x14ac:dyDescent="0.2">
      <c r="A43" s="16" t="s">
        <v>306</v>
      </c>
      <c r="B43" s="4">
        <v>285200</v>
      </c>
      <c r="C43" s="4">
        <v>189300</v>
      </c>
      <c r="D43" s="4">
        <v>95900</v>
      </c>
      <c r="E43" s="4">
        <v>5294923647</v>
      </c>
      <c r="F43" s="4">
        <f t="shared" si="7"/>
        <v>1100263065283</v>
      </c>
      <c r="K43">
        <f t="shared" si="8"/>
        <v>10068500000</v>
      </c>
      <c r="L43" s="4">
        <v>494</v>
      </c>
      <c r="M43" s="4">
        <v>376</v>
      </c>
      <c r="N43" s="4">
        <v>94</v>
      </c>
      <c r="O43" s="4">
        <v>125</v>
      </c>
      <c r="P43" s="4">
        <v>1032500</v>
      </c>
      <c r="Q43" s="4">
        <v>817800</v>
      </c>
      <c r="R43" s="5">
        <v>5.5000000000000005E-3</v>
      </c>
      <c r="S43" s="4">
        <v>1957100</v>
      </c>
      <c r="T43" s="4">
        <f t="shared" si="9"/>
        <v>2241060</v>
      </c>
      <c r="U43" s="4">
        <f t="shared" si="10"/>
        <v>1591500</v>
      </c>
      <c r="V43" s="5">
        <v>2.3300000000000001E-2</v>
      </c>
    </row>
    <row r="44" spans="1:22" x14ac:dyDescent="0.2">
      <c r="A44" s="16" t="s">
        <v>305</v>
      </c>
      <c r="B44" s="4">
        <v>153300</v>
      </c>
      <c r="C44" s="4">
        <v>238800</v>
      </c>
      <c r="D44" s="4">
        <v>-85500</v>
      </c>
      <c r="E44" s="4">
        <v>-4727359287</v>
      </c>
      <c r="F44" s="4">
        <f t="shared" si="7"/>
        <v>1094968141636</v>
      </c>
      <c r="G44" s="4">
        <v>0</v>
      </c>
      <c r="H44" s="4">
        <v>0</v>
      </c>
      <c r="I44" s="4">
        <v>0</v>
      </c>
      <c r="J44" s="4">
        <v>6418470000</v>
      </c>
      <c r="K44">
        <f t="shared" si="8"/>
        <v>10068500000</v>
      </c>
      <c r="L44" s="4">
        <v>390</v>
      </c>
      <c r="M44" s="4">
        <v>367</v>
      </c>
      <c r="N44" s="4">
        <v>76</v>
      </c>
      <c r="O44" s="4">
        <v>126</v>
      </c>
      <c r="P44" s="4">
        <v>906700</v>
      </c>
      <c r="Q44" s="4">
        <v>971500</v>
      </c>
      <c r="R44" s="5">
        <v>-1.6299999999999999E-2</v>
      </c>
      <c r="S44" s="4">
        <v>1943100</v>
      </c>
      <c r="T44" s="4">
        <f t="shared" si="9"/>
        <v>2200820</v>
      </c>
      <c r="U44" s="4">
        <f t="shared" si="10"/>
        <v>1190600</v>
      </c>
      <c r="V44" s="5">
        <v>2.5000000000000001E-2</v>
      </c>
    </row>
    <row r="45" spans="1:22" x14ac:dyDescent="0.2">
      <c r="A45" s="16" t="s">
        <v>304</v>
      </c>
      <c r="B45" s="4">
        <v>577490</v>
      </c>
      <c r="C45" s="4">
        <v>245700</v>
      </c>
      <c r="D45" s="4">
        <v>331790</v>
      </c>
      <c r="E45" s="4">
        <v>18156442160</v>
      </c>
      <c r="F45" s="4">
        <f t="shared" ref="F45:F55" si="11">E45+F46</f>
        <v>1099695500923</v>
      </c>
      <c r="G45" s="4">
        <v>0</v>
      </c>
      <c r="H45" s="4">
        <v>0</v>
      </c>
      <c r="I45" s="4">
        <v>0</v>
      </c>
      <c r="J45" s="4">
        <v>-140120000</v>
      </c>
      <c r="K45">
        <f t="shared" ref="K45:K55" si="12">K46+J45</f>
        <v>3650030000</v>
      </c>
      <c r="L45" s="4">
        <v>955</v>
      </c>
      <c r="M45" s="4">
        <v>515</v>
      </c>
      <c r="N45" s="4">
        <v>336</v>
      </c>
      <c r="O45" s="4">
        <v>161</v>
      </c>
      <c r="P45" s="4">
        <v>3442100</v>
      </c>
      <c r="Q45" s="4">
        <v>1498600</v>
      </c>
      <c r="R45" s="5">
        <v>5.67E-2</v>
      </c>
      <c r="S45" s="4">
        <v>5445400</v>
      </c>
      <c r="T45" s="4">
        <f t="shared" ref="T45:T61" si="13">AVERAGE(S46:S55)</f>
        <v>1804250</v>
      </c>
      <c r="U45" s="4">
        <f t="shared" ref="U45:U55" si="14">MIN(S46:S50)</f>
        <v>949400</v>
      </c>
      <c r="V45" s="5">
        <v>6.3799999999999996E-2</v>
      </c>
    </row>
    <row r="46" spans="1:22" x14ac:dyDescent="0.2">
      <c r="A46" s="16" t="s">
        <v>303</v>
      </c>
      <c r="B46" s="4">
        <v>227000</v>
      </c>
      <c r="C46" s="4">
        <v>73600</v>
      </c>
      <c r="D46" s="4">
        <v>153400</v>
      </c>
      <c r="E46" s="4">
        <v>8190255896</v>
      </c>
      <c r="F46" s="4">
        <f t="shared" si="11"/>
        <v>1081539058763</v>
      </c>
      <c r="G46" s="4">
        <v>0</v>
      </c>
      <c r="H46" s="4">
        <v>0</v>
      </c>
      <c r="I46" s="4">
        <v>0</v>
      </c>
      <c r="J46" s="4">
        <v>-1321720000</v>
      </c>
      <c r="K46">
        <f t="shared" si="12"/>
        <v>3790150000</v>
      </c>
      <c r="L46" s="4">
        <v>418</v>
      </c>
      <c r="M46" s="4">
        <v>443</v>
      </c>
      <c r="N46" s="4">
        <v>99</v>
      </c>
      <c r="O46" s="4">
        <v>123</v>
      </c>
      <c r="P46" s="4">
        <v>722900</v>
      </c>
      <c r="Q46" s="4">
        <v>1045200</v>
      </c>
      <c r="R46" s="5">
        <v>-1.32E-2</v>
      </c>
      <c r="S46" s="4">
        <v>1850300</v>
      </c>
      <c r="T46" s="4">
        <f t="shared" si="13"/>
        <v>1725139.7</v>
      </c>
      <c r="U46" s="4">
        <f t="shared" si="14"/>
        <v>949400</v>
      </c>
      <c r="V46" s="5">
        <v>3.3000000000000002E-2</v>
      </c>
    </row>
    <row r="47" spans="1:22" x14ac:dyDescent="0.2">
      <c r="A47" s="16" t="s">
        <v>299</v>
      </c>
      <c r="B47" s="4">
        <v>649700</v>
      </c>
      <c r="C47" s="4">
        <v>63300</v>
      </c>
      <c r="D47" s="4">
        <v>586400</v>
      </c>
      <c r="E47" s="4">
        <v>30895294462</v>
      </c>
      <c r="F47" s="4">
        <f t="shared" si="11"/>
        <v>1073348802867</v>
      </c>
      <c r="G47" s="4">
        <v>0</v>
      </c>
      <c r="H47" s="4">
        <v>0</v>
      </c>
      <c r="I47" s="4">
        <v>0</v>
      </c>
      <c r="J47" s="4">
        <v>-1321720000</v>
      </c>
      <c r="K47">
        <f t="shared" si="12"/>
        <v>5111870000</v>
      </c>
      <c r="L47" s="4">
        <v>855</v>
      </c>
      <c r="M47" s="4">
        <v>516</v>
      </c>
      <c r="N47" s="4">
        <v>344</v>
      </c>
      <c r="O47" s="4">
        <v>161</v>
      </c>
      <c r="P47" s="4">
        <v>3430800</v>
      </c>
      <c r="Q47" s="4">
        <v>1318000</v>
      </c>
      <c r="R47" s="5">
        <v>4.6799999999999994E-2</v>
      </c>
      <c r="S47" s="4">
        <v>5271200</v>
      </c>
      <c r="T47" s="4">
        <f t="shared" si="13"/>
        <v>1279668.3</v>
      </c>
      <c r="U47" s="4">
        <f t="shared" si="14"/>
        <v>937100</v>
      </c>
      <c r="V47" s="5">
        <v>5.8899999999999994E-2</v>
      </c>
    </row>
    <row r="48" spans="1:22" x14ac:dyDescent="0.2">
      <c r="A48" s="16" t="s">
        <v>298</v>
      </c>
      <c r="B48" s="4">
        <v>100000</v>
      </c>
      <c r="C48" s="4">
        <v>44500</v>
      </c>
      <c r="D48" s="4">
        <v>55500</v>
      </c>
      <c r="E48" s="4">
        <v>2851842827</v>
      </c>
      <c r="F48" s="4">
        <f t="shared" si="11"/>
        <v>1042453508405</v>
      </c>
      <c r="G48" s="4">
        <v>0</v>
      </c>
      <c r="H48" s="4">
        <v>0</v>
      </c>
      <c r="I48" s="4">
        <v>0</v>
      </c>
      <c r="J48" s="4">
        <v>4072700000</v>
      </c>
      <c r="K48">
        <f t="shared" si="12"/>
        <v>6433590000</v>
      </c>
      <c r="L48" s="4">
        <v>701</v>
      </c>
      <c r="M48" s="4">
        <v>214</v>
      </c>
      <c r="N48" s="4">
        <v>118</v>
      </c>
      <c r="O48" s="4">
        <v>56</v>
      </c>
      <c r="P48" s="4">
        <v>1095200</v>
      </c>
      <c r="Q48" s="4">
        <v>486300</v>
      </c>
      <c r="R48" s="5">
        <v>2E-3</v>
      </c>
      <c r="S48" s="4">
        <v>1591500</v>
      </c>
      <c r="T48" s="4">
        <f t="shared" si="13"/>
        <v>1280079.3999999999</v>
      </c>
      <c r="U48" s="4">
        <f t="shared" si="14"/>
        <v>937100</v>
      </c>
      <c r="V48" s="5">
        <v>9.7000000000000003E-3</v>
      </c>
    </row>
    <row r="49" spans="1:22" x14ac:dyDescent="0.2">
      <c r="A49" s="16" t="s">
        <v>286</v>
      </c>
      <c r="B49" s="4">
        <v>99330</v>
      </c>
      <c r="C49" s="4">
        <v>14300</v>
      </c>
      <c r="D49" s="4">
        <v>85030</v>
      </c>
      <c r="E49" s="4">
        <v>4342269452</v>
      </c>
      <c r="F49" s="4">
        <f t="shared" si="11"/>
        <v>1039601665578</v>
      </c>
      <c r="G49" s="4">
        <v>0</v>
      </c>
      <c r="H49" s="4">
        <v>0</v>
      </c>
      <c r="I49" s="4">
        <v>0</v>
      </c>
      <c r="J49" s="4">
        <v>1530410000</v>
      </c>
      <c r="K49">
        <f t="shared" si="12"/>
        <v>2360890000</v>
      </c>
      <c r="L49" s="4">
        <v>240</v>
      </c>
      <c r="M49" s="4">
        <v>191</v>
      </c>
      <c r="N49" s="4">
        <v>48</v>
      </c>
      <c r="O49" s="4">
        <v>28</v>
      </c>
      <c r="P49" s="4">
        <v>310800</v>
      </c>
      <c r="Q49" s="4">
        <v>206500</v>
      </c>
      <c r="R49" s="5">
        <v>7.9000000000000008E-3</v>
      </c>
      <c r="S49" s="4">
        <v>1190600</v>
      </c>
      <c r="T49" s="4">
        <f t="shared" si="13"/>
        <v>1547272.3</v>
      </c>
      <c r="U49" s="4">
        <f t="shared" si="14"/>
        <v>937100</v>
      </c>
      <c r="V49" s="5">
        <v>1.3600000000000001E-2</v>
      </c>
    </row>
    <row r="50" spans="1:22" x14ac:dyDescent="0.2">
      <c r="A50" s="16" t="s">
        <v>285</v>
      </c>
      <c r="B50" s="4">
        <v>316700</v>
      </c>
      <c r="C50" s="4">
        <v>10500</v>
      </c>
      <c r="D50" s="4">
        <v>306200</v>
      </c>
      <c r="E50" s="4">
        <v>15537295187</v>
      </c>
      <c r="F50" s="4">
        <f t="shared" si="11"/>
        <v>1035259396126</v>
      </c>
      <c r="G50" s="4">
        <v>0</v>
      </c>
      <c r="H50" s="4">
        <v>0</v>
      </c>
      <c r="I50" s="4">
        <v>0</v>
      </c>
      <c r="J50" s="4">
        <v>-507000000</v>
      </c>
      <c r="K50">
        <f t="shared" si="12"/>
        <v>830480000</v>
      </c>
      <c r="L50" s="4">
        <v>209</v>
      </c>
      <c r="M50" s="4">
        <v>160</v>
      </c>
      <c r="N50" s="4">
        <v>55</v>
      </c>
      <c r="O50" s="4">
        <v>44</v>
      </c>
      <c r="P50" s="4">
        <v>396200</v>
      </c>
      <c r="Q50" s="4">
        <v>370800</v>
      </c>
      <c r="R50" s="5">
        <v>6.0000000000000001E-3</v>
      </c>
      <c r="S50" s="4">
        <v>949400</v>
      </c>
      <c r="T50" s="4">
        <f t="shared" si="13"/>
        <v>1707355.6</v>
      </c>
      <c r="U50" s="4">
        <f t="shared" si="14"/>
        <v>937100</v>
      </c>
      <c r="V50" s="5">
        <v>1.7600000000000001E-2</v>
      </c>
    </row>
    <row r="51" spans="1:22" x14ac:dyDescent="0.2">
      <c r="A51" s="16" t="s">
        <v>284</v>
      </c>
      <c r="B51" s="4">
        <v>90110</v>
      </c>
      <c r="C51" s="4">
        <v>4700</v>
      </c>
      <c r="D51" s="4">
        <v>85410</v>
      </c>
      <c r="E51" s="4">
        <v>4327101971</v>
      </c>
      <c r="F51" s="4">
        <f t="shared" si="11"/>
        <v>1019722100939</v>
      </c>
      <c r="K51">
        <f t="shared" si="12"/>
        <v>1337480000</v>
      </c>
      <c r="L51" s="4">
        <v>534</v>
      </c>
      <c r="M51" s="4">
        <v>202</v>
      </c>
      <c r="N51" s="4">
        <v>50</v>
      </c>
      <c r="O51" s="4">
        <v>80</v>
      </c>
      <c r="P51" s="4">
        <v>362400</v>
      </c>
      <c r="Q51" s="4">
        <v>775000</v>
      </c>
      <c r="R51" s="5">
        <v>-7.9000000000000008E-3</v>
      </c>
      <c r="S51" s="4">
        <v>1530600</v>
      </c>
      <c r="T51" s="4">
        <f t="shared" si="13"/>
        <v>1808224.5</v>
      </c>
      <c r="U51" s="4">
        <f t="shared" si="14"/>
        <v>937100</v>
      </c>
      <c r="V51" s="5">
        <v>9.8999999999999991E-3</v>
      </c>
    </row>
    <row r="52" spans="1:22" x14ac:dyDescent="0.2">
      <c r="A52" s="16" t="s">
        <v>283</v>
      </c>
      <c r="B52" s="4">
        <v>118000</v>
      </c>
      <c r="C52" s="4">
        <v>24800</v>
      </c>
      <c r="D52" s="4">
        <v>93200</v>
      </c>
      <c r="E52" s="4">
        <v>4740149016</v>
      </c>
      <c r="F52" s="4">
        <f t="shared" si="11"/>
        <v>1015394998968</v>
      </c>
      <c r="K52">
        <f t="shared" si="12"/>
        <v>1337480000</v>
      </c>
      <c r="L52" s="4">
        <v>602</v>
      </c>
      <c r="M52" s="4">
        <v>176</v>
      </c>
      <c r="N52" s="4">
        <v>30</v>
      </c>
      <c r="O52" s="4">
        <v>52</v>
      </c>
      <c r="P52" s="4">
        <v>303700</v>
      </c>
      <c r="Q52" s="4">
        <v>504200</v>
      </c>
      <c r="R52" s="5">
        <v>-1.9E-3</v>
      </c>
      <c r="S52" s="4">
        <v>937100</v>
      </c>
      <c r="T52" s="4">
        <f t="shared" si="13"/>
        <v>2114076.9</v>
      </c>
      <c r="U52" s="4">
        <f t="shared" si="14"/>
        <v>816486</v>
      </c>
      <c r="V52" s="5">
        <v>1.18E-2</v>
      </c>
    </row>
    <row r="53" spans="1:22" x14ac:dyDescent="0.2">
      <c r="A53" s="16" t="s">
        <v>282</v>
      </c>
      <c r="B53" s="4">
        <v>142600</v>
      </c>
      <c r="C53" s="4">
        <v>3200</v>
      </c>
      <c r="D53" s="4">
        <v>139400</v>
      </c>
      <c r="E53" s="4">
        <v>7081445661</v>
      </c>
      <c r="F53" s="4">
        <f t="shared" si="11"/>
        <v>1010654849952</v>
      </c>
      <c r="G53" s="4">
        <v>0</v>
      </c>
      <c r="H53" s="4">
        <v>0</v>
      </c>
      <c r="I53" s="4">
        <v>0</v>
      </c>
      <c r="J53" s="4">
        <v>1495040000</v>
      </c>
      <c r="K53">
        <f t="shared" si="12"/>
        <v>1337480000</v>
      </c>
      <c r="L53" s="4">
        <v>423</v>
      </c>
      <c r="M53" s="4">
        <v>267</v>
      </c>
      <c r="N53" s="4">
        <v>72</v>
      </c>
      <c r="O53" s="4">
        <v>93</v>
      </c>
      <c r="P53" s="4">
        <v>458400</v>
      </c>
      <c r="Q53" s="4">
        <v>864700</v>
      </c>
      <c r="R53" s="5">
        <v>-3.9000000000000003E-3</v>
      </c>
      <c r="S53" s="4">
        <v>1701400</v>
      </c>
      <c r="T53" s="4">
        <f t="shared" si="13"/>
        <v>2106909.5</v>
      </c>
      <c r="U53" s="4">
        <f t="shared" si="14"/>
        <v>816486</v>
      </c>
      <c r="V53" s="5">
        <v>2.3399999999999997E-2</v>
      </c>
    </row>
    <row r="54" spans="1:22" x14ac:dyDescent="0.2">
      <c r="A54" s="16" t="s">
        <v>281</v>
      </c>
      <c r="B54" s="4">
        <v>290100</v>
      </c>
      <c r="C54" s="4">
        <v>11800</v>
      </c>
      <c r="D54" s="4">
        <v>278300</v>
      </c>
      <c r="E54" s="4">
        <v>14387226709</v>
      </c>
      <c r="F54" s="4">
        <f t="shared" si="11"/>
        <v>1003573404291</v>
      </c>
      <c r="K54">
        <f t="shared" si="12"/>
        <v>-157560000</v>
      </c>
      <c r="L54" s="4">
        <v>313</v>
      </c>
      <c r="M54" s="4">
        <v>369</v>
      </c>
      <c r="N54" s="4">
        <v>99</v>
      </c>
      <c r="O54" s="4">
        <v>86</v>
      </c>
      <c r="P54" s="4">
        <v>907900</v>
      </c>
      <c r="Q54" s="4">
        <v>577800</v>
      </c>
      <c r="R54" s="5">
        <v>2E-3</v>
      </c>
      <c r="S54" s="4">
        <v>1540700</v>
      </c>
      <c r="T54" s="4">
        <f t="shared" si="13"/>
        <v>2117459.1</v>
      </c>
      <c r="U54" s="4">
        <f t="shared" si="14"/>
        <v>816486</v>
      </c>
      <c r="V54" s="5">
        <v>1.9199999999999998E-2</v>
      </c>
    </row>
    <row r="55" spans="1:22" x14ac:dyDescent="0.2">
      <c r="A55" s="16" t="s">
        <v>280</v>
      </c>
      <c r="B55" s="4">
        <v>292100</v>
      </c>
      <c r="C55" s="4">
        <v>26400</v>
      </c>
      <c r="D55" s="4">
        <v>265700</v>
      </c>
      <c r="E55" s="4">
        <v>13545513565</v>
      </c>
      <c r="F55" s="4">
        <f t="shared" si="11"/>
        <v>989186177582</v>
      </c>
      <c r="G55" s="4">
        <v>0</v>
      </c>
      <c r="H55" s="4">
        <v>0</v>
      </c>
      <c r="I55" s="4">
        <v>0</v>
      </c>
      <c r="J55" s="4">
        <v>226520000</v>
      </c>
      <c r="K55">
        <f t="shared" si="12"/>
        <v>-157560000</v>
      </c>
      <c r="L55" s="4">
        <v>250</v>
      </c>
      <c r="M55" s="4">
        <v>328</v>
      </c>
      <c r="N55" s="4">
        <v>73</v>
      </c>
      <c r="O55" s="4">
        <v>100</v>
      </c>
      <c r="P55" s="4">
        <v>533800</v>
      </c>
      <c r="Q55" s="4">
        <v>730100</v>
      </c>
      <c r="R55" s="5">
        <v>7.9000000000000008E-3</v>
      </c>
      <c r="S55" s="4">
        <v>1479700</v>
      </c>
      <c r="T55" s="4">
        <f t="shared" si="13"/>
        <v>2234992.7999999998</v>
      </c>
      <c r="U55" s="4">
        <f t="shared" si="14"/>
        <v>816486</v>
      </c>
      <c r="V55" s="5">
        <v>1.5600000000000001E-2</v>
      </c>
    </row>
    <row r="56" spans="1:22" x14ac:dyDescent="0.2">
      <c r="A56" s="16" t="s">
        <v>279</v>
      </c>
      <c r="B56" s="4">
        <v>101300</v>
      </c>
      <c r="C56" s="4">
        <v>106100</v>
      </c>
      <c r="D56" s="4">
        <v>-4800</v>
      </c>
      <c r="E56" s="4">
        <v>-244297002</v>
      </c>
      <c r="F56" s="4">
        <f t="shared" ref="F56:F130" si="15">E56+F57</f>
        <v>975640664017</v>
      </c>
      <c r="G56" s="4">
        <v>0</v>
      </c>
      <c r="H56" s="4">
        <v>0</v>
      </c>
      <c r="I56" s="4">
        <v>0</v>
      </c>
      <c r="J56" s="4">
        <v>583340000</v>
      </c>
      <c r="K56">
        <f t="shared" ref="K56:K76" si="16">K57+J56</f>
        <v>-384080000</v>
      </c>
      <c r="L56" s="4">
        <v>193</v>
      </c>
      <c r="M56" s="4">
        <v>486</v>
      </c>
      <c r="N56" s="4">
        <v>62</v>
      </c>
      <c r="O56" s="4">
        <v>91</v>
      </c>
      <c r="P56" s="4">
        <v>363800</v>
      </c>
      <c r="Q56" s="4">
        <v>686800</v>
      </c>
      <c r="R56" s="5">
        <v>-1.9E-3</v>
      </c>
      <c r="S56" s="4">
        <v>1059197</v>
      </c>
      <c r="T56" s="4">
        <f t="shared" si="13"/>
        <v>2331778.5</v>
      </c>
      <c r="U56" s="4">
        <f t="shared" ref="U56:U123" si="17">MIN(S57:S61)</f>
        <v>816486</v>
      </c>
      <c r="V56" s="5">
        <v>9.7999999999999997E-3</v>
      </c>
    </row>
    <row r="57" spans="1:22" x14ac:dyDescent="0.2">
      <c r="A57" s="16" t="s">
        <v>278</v>
      </c>
      <c r="B57" s="4">
        <v>73900</v>
      </c>
      <c r="C57" s="4">
        <v>17000</v>
      </c>
      <c r="D57" s="4">
        <v>56900</v>
      </c>
      <c r="E57" s="4">
        <v>2864101744</v>
      </c>
      <c r="F57" s="4">
        <f t="shared" si="15"/>
        <v>975884961019</v>
      </c>
      <c r="K57">
        <f t="shared" si="16"/>
        <v>-967420000</v>
      </c>
      <c r="L57" s="4">
        <v>272</v>
      </c>
      <c r="M57" s="4">
        <v>250</v>
      </c>
      <c r="N57" s="4">
        <v>44</v>
      </c>
      <c r="O57" s="4">
        <v>56</v>
      </c>
      <c r="P57" s="4">
        <v>345200</v>
      </c>
      <c r="Q57" s="4">
        <v>414300</v>
      </c>
      <c r="R57" s="5">
        <v>0.01</v>
      </c>
      <c r="S57" s="4">
        <v>816486</v>
      </c>
      <c r="T57" s="4">
        <f t="shared" si="13"/>
        <v>2507905.4</v>
      </c>
      <c r="U57" s="4">
        <f t="shared" si="17"/>
        <v>1595611</v>
      </c>
      <c r="V57" s="5">
        <v>2.92E-2</v>
      </c>
    </row>
    <row r="58" spans="1:22" x14ac:dyDescent="0.2">
      <c r="A58" s="16" t="s">
        <v>275</v>
      </c>
      <c r="B58" s="4">
        <v>177200</v>
      </c>
      <c r="C58" s="4">
        <v>16800</v>
      </c>
      <c r="D58" s="4">
        <v>160400</v>
      </c>
      <c r="E58" s="4">
        <v>8155045089</v>
      </c>
      <c r="F58" s="4">
        <f t="shared" si="15"/>
        <v>973020859275</v>
      </c>
      <c r="K58">
        <f t="shared" si="16"/>
        <v>-967420000</v>
      </c>
      <c r="L58" s="4">
        <v>435</v>
      </c>
      <c r="M58" s="4">
        <v>353</v>
      </c>
      <c r="N58" s="4">
        <v>43</v>
      </c>
      <c r="O58" s="4">
        <v>108</v>
      </c>
      <c r="P58" s="4">
        <v>391600</v>
      </c>
      <c r="Q58" s="4">
        <v>1194900</v>
      </c>
      <c r="R58" s="5">
        <v>-1.37E-2</v>
      </c>
      <c r="S58" s="4">
        <v>1595611</v>
      </c>
      <c r="T58" s="4">
        <f t="shared" si="13"/>
        <v>2501270.7999999998</v>
      </c>
      <c r="U58" s="4">
        <f t="shared" si="17"/>
        <v>1629726</v>
      </c>
      <c r="V58" s="5">
        <v>3.0899999999999997E-2</v>
      </c>
    </row>
    <row r="59" spans="1:22" x14ac:dyDescent="0.2">
      <c r="A59" s="16" t="s">
        <v>274</v>
      </c>
      <c r="B59" s="4">
        <v>436200</v>
      </c>
      <c r="C59" s="4">
        <v>145900</v>
      </c>
      <c r="D59" s="4">
        <v>290300</v>
      </c>
      <c r="E59" s="4">
        <v>15290419127</v>
      </c>
      <c r="F59" s="4">
        <f t="shared" si="15"/>
        <v>964865814186</v>
      </c>
      <c r="G59" s="4">
        <v>0</v>
      </c>
      <c r="H59" s="4">
        <v>0</v>
      </c>
      <c r="I59" s="4">
        <v>0</v>
      </c>
      <c r="J59" s="4">
        <v>-967420000</v>
      </c>
      <c r="K59">
        <f t="shared" si="16"/>
        <v>-967420000</v>
      </c>
      <c r="L59" s="4">
        <v>913</v>
      </c>
      <c r="M59" s="4">
        <v>464</v>
      </c>
      <c r="N59" s="4">
        <v>168</v>
      </c>
      <c r="O59" s="4">
        <v>180</v>
      </c>
      <c r="P59" s="4">
        <v>1545300</v>
      </c>
      <c r="Q59" s="4">
        <v>2307900</v>
      </c>
      <c r="R59" s="5">
        <v>-2.0499999999999997E-2</v>
      </c>
      <c r="S59" s="4">
        <v>3862529</v>
      </c>
      <c r="T59" s="4">
        <f t="shared" si="13"/>
        <v>2341968.2000000002</v>
      </c>
      <c r="U59" s="4">
        <f t="shared" si="17"/>
        <v>1629726</v>
      </c>
      <c r="V59" s="5">
        <v>2.9900000000000003E-2</v>
      </c>
    </row>
    <row r="60" spans="1:22" x14ac:dyDescent="0.2">
      <c r="A60" s="16" t="s">
        <v>273</v>
      </c>
      <c r="B60" s="4">
        <v>1126600</v>
      </c>
      <c r="C60" s="4">
        <v>7100</v>
      </c>
      <c r="D60" s="4">
        <v>1119500</v>
      </c>
      <c r="E60" s="4">
        <v>59662075842</v>
      </c>
      <c r="F60" s="4">
        <f t="shared" si="15"/>
        <v>949575395059</v>
      </c>
      <c r="K60">
        <f t="shared" si="16"/>
        <v>0</v>
      </c>
      <c r="L60" s="4">
        <v>365</v>
      </c>
      <c r="M60" s="4">
        <v>434</v>
      </c>
      <c r="N60" s="4">
        <v>161</v>
      </c>
      <c r="O60" s="4">
        <v>151</v>
      </c>
      <c r="P60" s="4">
        <v>1093700</v>
      </c>
      <c r="Q60" s="4">
        <v>1402000</v>
      </c>
      <c r="R60" s="5">
        <v>1.1399999999999999E-2</v>
      </c>
      <c r="S60" s="4">
        <v>2550233</v>
      </c>
      <c r="T60" s="4">
        <f t="shared" si="13"/>
        <v>2251029.5</v>
      </c>
      <c r="U60" s="4">
        <f t="shared" si="17"/>
        <v>1629726</v>
      </c>
      <c r="V60" s="5">
        <v>1.4999999999999999E-2</v>
      </c>
    </row>
    <row r="61" spans="1:22" x14ac:dyDescent="0.2">
      <c r="A61" s="16" t="s">
        <v>268</v>
      </c>
      <c r="B61" s="4">
        <v>341600</v>
      </c>
      <c r="C61" s="4">
        <v>330</v>
      </c>
      <c r="D61" s="4">
        <v>341270</v>
      </c>
      <c r="E61" s="4">
        <v>18081195053</v>
      </c>
      <c r="F61" s="4">
        <f t="shared" si="15"/>
        <v>889913319217</v>
      </c>
      <c r="K61">
        <f t="shared" si="16"/>
        <v>0</v>
      </c>
      <c r="L61" s="4">
        <v>367</v>
      </c>
      <c r="M61" s="4">
        <v>457</v>
      </c>
      <c r="N61" s="4">
        <v>149</v>
      </c>
      <c r="O61" s="4">
        <v>152</v>
      </c>
      <c r="P61" s="4">
        <v>1251700</v>
      </c>
      <c r="Q61" s="4">
        <v>1264700</v>
      </c>
      <c r="R61" s="5">
        <v>-1.8E-3</v>
      </c>
      <c r="S61" s="4">
        <v>2539289</v>
      </c>
      <c r="T61" s="4">
        <f t="shared" si="13"/>
        <v>2303732.2999999998</v>
      </c>
      <c r="U61" s="4">
        <f t="shared" si="17"/>
        <v>1629726</v>
      </c>
      <c r="V61" s="5">
        <v>1.6899999999999998E-2</v>
      </c>
    </row>
    <row r="62" spans="1:22" x14ac:dyDescent="0.2">
      <c r="A62" s="16" t="s">
        <v>266</v>
      </c>
      <c r="B62" s="4">
        <v>961700</v>
      </c>
      <c r="C62" s="4">
        <v>7900</v>
      </c>
      <c r="D62" s="4">
        <v>953800</v>
      </c>
      <c r="E62" s="4">
        <v>50379960098</v>
      </c>
      <c r="F62" s="4">
        <f t="shared" si="15"/>
        <v>871832124164</v>
      </c>
      <c r="K62">
        <f t="shared" si="16"/>
        <v>0</v>
      </c>
      <c r="L62" s="4">
        <v>745</v>
      </c>
      <c r="M62" s="4">
        <v>520</v>
      </c>
      <c r="N62" s="4">
        <v>271</v>
      </c>
      <c r="O62" s="4">
        <v>171</v>
      </c>
      <c r="P62" s="4">
        <v>2336100</v>
      </c>
      <c r="Q62" s="4">
        <v>1627300</v>
      </c>
      <c r="R62" s="5">
        <v>2.3199999999999998E-2</v>
      </c>
      <c r="S62" s="4">
        <v>3995624</v>
      </c>
      <c r="T62" s="4">
        <f t="shared" ref="T62:T115" si="18">AVERAGE(S63:S72)</f>
        <v>2114489.4</v>
      </c>
      <c r="U62" s="4">
        <f t="shared" si="17"/>
        <v>1629726</v>
      </c>
      <c r="V62" s="5">
        <v>3.3799999999999997E-2</v>
      </c>
    </row>
    <row r="63" spans="1:22" x14ac:dyDescent="0.2">
      <c r="A63" s="16" t="s">
        <v>265</v>
      </c>
      <c r="B63" s="4">
        <v>14900</v>
      </c>
      <c r="C63" s="4">
        <v>800</v>
      </c>
      <c r="D63" s="4">
        <v>14100</v>
      </c>
      <c r="E63" s="4">
        <v>732223986</v>
      </c>
      <c r="F63" s="4">
        <f t="shared" si="15"/>
        <v>821452164066</v>
      </c>
      <c r="K63">
        <f t="shared" si="16"/>
        <v>0</v>
      </c>
      <c r="L63" s="4">
        <v>250</v>
      </c>
      <c r="M63" s="4">
        <v>329</v>
      </c>
      <c r="N63" s="4">
        <v>83</v>
      </c>
      <c r="O63" s="4">
        <v>109</v>
      </c>
      <c r="P63" s="4">
        <v>658500</v>
      </c>
      <c r="Q63" s="4">
        <v>962900</v>
      </c>
      <c r="R63" s="5">
        <v>2E-3</v>
      </c>
      <c r="S63" s="4">
        <v>1629726</v>
      </c>
      <c r="T63" s="4">
        <f t="shared" si="18"/>
        <v>2250064.2000000002</v>
      </c>
      <c r="U63" s="4">
        <f t="shared" si="17"/>
        <v>1529265</v>
      </c>
      <c r="V63" s="5">
        <v>9.5999999999999992E-3</v>
      </c>
    </row>
    <row r="64" spans="1:22" x14ac:dyDescent="0.2">
      <c r="A64" s="16" t="s">
        <v>247</v>
      </c>
      <c r="B64" s="4">
        <v>101430</v>
      </c>
      <c r="C64" s="4">
        <v>0</v>
      </c>
      <c r="D64" s="4">
        <v>101430</v>
      </c>
      <c r="E64" s="4">
        <v>5282385868</v>
      </c>
      <c r="F64" s="4">
        <f t="shared" si="15"/>
        <v>820719940080</v>
      </c>
      <c r="K64">
        <f t="shared" si="16"/>
        <v>0</v>
      </c>
      <c r="L64" s="4">
        <v>381</v>
      </c>
      <c r="M64" s="4">
        <v>267</v>
      </c>
      <c r="N64" s="4">
        <v>103</v>
      </c>
      <c r="O64" s="4">
        <v>86</v>
      </c>
      <c r="P64" s="4">
        <v>921900</v>
      </c>
      <c r="Q64" s="4">
        <v>722300</v>
      </c>
      <c r="R64" s="5">
        <v>-7.6E-3</v>
      </c>
      <c r="S64" s="4">
        <v>1646196</v>
      </c>
      <c r="T64" s="4">
        <f t="shared" si="18"/>
        <v>2222878.4</v>
      </c>
      <c r="U64" s="4">
        <f t="shared" si="17"/>
        <v>1529265</v>
      </c>
      <c r="V64" s="5">
        <v>1.34E-2</v>
      </c>
    </row>
    <row r="65" spans="1:22" x14ac:dyDescent="0.2">
      <c r="A65" s="16" t="s">
        <v>239</v>
      </c>
      <c r="B65" s="4">
        <v>401970</v>
      </c>
      <c r="C65" s="4">
        <v>58400</v>
      </c>
      <c r="D65" s="4">
        <v>343570</v>
      </c>
      <c r="E65" s="4">
        <v>17958774137</v>
      </c>
      <c r="F65" s="4">
        <f t="shared" si="15"/>
        <v>815437554212</v>
      </c>
      <c r="K65">
        <f t="shared" si="16"/>
        <v>0</v>
      </c>
      <c r="L65" s="4">
        <v>354</v>
      </c>
      <c r="M65" s="4">
        <v>517</v>
      </c>
      <c r="N65" s="4">
        <v>115</v>
      </c>
      <c r="O65" s="4">
        <v>162</v>
      </c>
      <c r="P65" s="4">
        <v>1251000</v>
      </c>
      <c r="Q65" s="4">
        <v>1396800</v>
      </c>
      <c r="R65" s="5">
        <v>0</v>
      </c>
      <c r="S65" s="4">
        <v>2655037</v>
      </c>
      <c r="T65" s="4">
        <f t="shared" si="18"/>
        <v>2091886.4</v>
      </c>
      <c r="U65" s="4">
        <f t="shared" si="17"/>
        <v>1529265</v>
      </c>
      <c r="V65" s="5">
        <v>1.52E-2</v>
      </c>
    </row>
    <row r="66" spans="1:22" x14ac:dyDescent="0.2">
      <c r="A66" s="16" t="s">
        <v>238</v>
      </c>
      <c r="B66" s="4">
        <v>502100</v>
      </c>
      <c r="C66" s="4">
        <v>66100</v>
      </c>
      <c r="D66" s="4">
        <v>436000</v>
      </c>
      <c r="E66" s="4">
        <v>22579329826</v>
      </c>
      <c r="F66" s="4">
        <f t="shared" si="15"/>
        <v>797478780075</v>
      </c>
      <c r="K66">
        <f t="shared" si="16"/>
        <v>0</v>
      </c>
      <c r="L66" s="4">
        <v>377</v>
      </c>
      <c r="M66" s="4">
        <v>365</v>
      </c>
      <c r="N66" s="4">
        <v>128</v>
      </c>
      <c r="O66" s="4">
        <v>97</v>
      </c>
      <c r="P66" s="4">
        <v>1090600</v>
      </c>
      <c r="Q66" s="4">
        <v>886000</v>
      </c>
      <c r="R66" s="5">
        <v>1.9599999999999999E-2</v>
      </c>
      <c r="S66" s="4">
        <v>2027054</v>
      </c>
      <c r="T66" s="4">
        <f t="shared" si="18"/>
        <v>2039129.2</v>
      </c>
      <c r="U66" s="4">
        <f t="shared" si="17"/>
        <v>1529265</v>
      </c>
      <c r="V66" s="5">
        <v>1.9199999999999998E-2</v>
      </c>
    </row>
    <row r="67" spans="1:22" x14ac:dyDescent="0.2">
      <c r="A67" s="16" t="s">
        <v>237</v>
      </c>
      <c r="B67" s="4">
        <v>133200</v>
      </c>
      <c r="C67" s="4">
        <v>0</v>
      </c>
      <c r="D67" s="4">
        <v>133200</v>
      </c>
      <c r="E67" s="4">
        <v>6855453724</v>
      </c>
      <c r="F67" s="4">
        <f t="shared" si="15"/>
        <v>774899450249</v>
      </c>
      <c r="K67">
        <f t="shared" si="16"/>
        <v>0</v>
      </c>
      <c r="L67" s="4">
        <v>558</v>
      </c>
      <c r="M67" s="4">
        <v>444</v>
      </c>
      <c r="N67" s="4">
        <v>140</v>
      </c>
      <c r="O67" s="4">
        <v>165</v>
      </c>
      <c r="P67" s="4">
        <v>1014000</v>
      </c>
      <c r="Q67" s="4">
        <v>1341700</v>
      </c>
      <c r="R67" s="5">
        <v>-1.72E-2</v>
      </c>
      <c r="S67" s="4">
        <v>2577755</v>
      </c>
      <c r="T67" s="4">
        <f t="shared" si="18"/>
        <v>2000784.9</v>
      </c>
      <c r="U67" s="4">
        <f t="shared" si="17"/>
        <v>1529265</v>
      </c>
      <c r="V67" s="5">
        <v>2.86E-2</v>
      </c>
    </row>
    <row r="68" spans="1:22" x14ac:dyDescent="0.2">
      <c r="A68" s="16" t="s">
        <v>233</v>
      </c>
      <c r="B68" s="4">
        <v>56600</v>
      </c>
      <c r="C68" s="4">
        <v>39000</v>
      </c>
      <c r="D68" s="4">
        <v>17600</v>
      </c>
      <c r="E68" s="4">
        <v>916481529</v>
      </c>
      <c r="F68" s="4">
        <f t="shared" si="15"/>
        <v>768043996525</v>
      </c>
      <c r="K68">
        <f t="shared" si="16"/>
        <v>0</v>
      </c>
      <c r="L68" s="4">
        <v>386</v>
      </c>
      <c r="M68" s="4">
        <v>240</v>
      </c>
      <c r="N68" s="4">
        <v>88</v>
      </c>
      <c r="O68" s="4">
        <v>70</v>
      </c>
      <c r="R68" s="5">
        <v>-1.9E-3</v>
      </c>
      <c r="S68" s="4">
        <v>1529265</v>
      </c>
      <c r="T68" s="4">
        <f t="shared" si="18"/>
        <v>2108195.2999999998</v>
      </c>
      <c r="U68" s="4">
        <f t="shared" si="17"/>
        <v>1640846</v>
      </c>
    </row>
    <row r="69" spans="1:22" x14ac:dyDescent="0.2">
      <c r="A69" s="16" t="s">
        <v>232</v>
      </c>
      <c r="B69" s="4">
        <v>260000</v>
      </c>
      <c r="C69" s="4">
        <v>3800</v>
      </c>
      <c r="D69" s="4">
        <v>256200</v>
      </c>
      <c r="E69" s="4">
        <v>13303745099</v>
      </c>
      <c r="F69" s="4">
        <f t="shared" si="15"/>
        <v>767127514996</v>
      </c>
      <c r="K69">
        <f t="shared" si="16"/>
        <v>0</v>
      </c>
      <c r="R69" s="5">
        <v>2E-3</v>
      </c>
      <c r="S69" s="4">
        <v>2269503</v>
      </c>
      <c r="T69" s="4">
        <f t="shared" si="18"/>
        <v>2246346</v>
      </c>
      <c r="U69" s="4">
        <f t="shared" si="17"/>
        <v>1374338</v>
      </c>
    </row>
    <row r="70" spans="1:22" x14ac:dyDescent="0.2">
      <c r="A70" s="16" t="s">
        <v>231</v>
      </c>
      <c r="B70" s="4">
        <v>64900</v>
      </c>
      <c r="C70" s="4">
        <v>14450</v>
      </c>
      <c r="D70" s="4">
        <v>50450</v>
      </c>
      <c r="E70" s="4">
        <v>2629324438</v>
      </c>
      <c r="F70" s="4">
        <f t="shared" si="15"/>
        <v>753823769897</v>
      </c>
      <c r="K70">
        <f t="shared" si="16"/>
        <v>0</v>
      </c>
      <c r="R70" s="5">
        <v>0</v>
      </c>
      <c r="S70" s="4">
        <v>1640846</v>
      </c>
      <c r="T70" s="4">
        <f t="shared" si="18"/>
        <v>2430449.5</v>
      </c>
      <c r="U70" s="4">
        <f t="shared" si="17"/>
        <v>1345117</v>
      </c>
    </row>
    <row r="71" spans="1:22" x14ac:dyDescent="0.2">
      <c r="A71" s="16" t="s">
        <v>230</v>
      </c>
      <c r="B71" s="4">
        <v>95300</v>
      </c>
      <c r="C71" s="4">
        <v>500</v>
      </c>
      <c r="D71" s="4">
        <v>94800</v>
      </c>
      <c r="E71" s="4">
        <v>4940354661</v>
      </c>
      <c r="F71" s="4">
        <f t="shared" si="15"/>
        <v>751194445459</v>
      </c>
      <c r="K71">
        <f t="shared" si="16"/>
        <v>0</v>
      </c>
      <c r="R71" s="5">
        <v>1.1699999999999999E-2</v>
      </c>
      <c r="S71" s="4">
        <v>3066317</v>
      </c>
      <c r="T71" s="4">
        <f t="shared" si="18"/>
        <v>2581310.2999999998</v>
      </c>
      <c r="U71" s="4">
        <f t="shared" si="17"/>
        <v>1345117</v>
      </c>
    </row>
    <row r="72" spans="1:22" x14ac:dyDescent="0.2">
      <c r="A72" s="16" t="s">
        <v>229</v>
      </c>
      <c r="B72" s="4">
        <v>197100</v>
      </c>
      <c r="C72" s="4">
        <v>0</v>
      </c>
      <c r="D72" s="4">
        <v>197100</v>
      </c>
      <c r="E72" s="4">
        <v>10126884016</v>
      </c>
      <c r="F72" s="4">
        <f t="shared" si="15"/>
        <v>746254090798</v>
      </c>
      <c r="K72">
        <f t="shared" si="16"/>
        <v>0</v>
      </c>
      <c r="R72" s="5">
        <v>7.9000000000000008E-3</v>
      </c>
      <c r="S72" s="4">
        <v>2103195</v>
      </c>
      <c r="T72" s="4">
        <f t="shared" si="18"/>
        <v>2564979.6</v>
      </c>
      <c r="U72" s="4">
        <f t="shared" si="17"/>
        <v>1345117</v>
      </c>
    </row>
    <row r="73" spans="1:22" x14ac:dyDescent="0.2">
      <c r="A73" s="16" t="s">
        <v>228</v>
      </c>
      <c r="B73" s="4">
        <v>262500</v>
      </c>
      <c r="C73" s="4">
        <v>2700</v>
      </c>
      <c r="D73" s="4">
        <v>259800</v>
      </c>
      <c r="E73" s="4">
        <v>13353001936</v>
      </c>
      <c r="F73" s="4">
        <f t="shared" si="15"/>
        <v>736127206782</v>
      </c>
      <c r="K73">
        <f t="shared" si="16"/>
        <v>0</v>
      </c>
      <c r="R73" s="5">
        <v>6.0000000000000001E-3</v>
      </c>
      <c r="S73" s="4">
        <v>2985474</v>
      </c>
      <c r="T73" s="4">
        <f t="shared" si="18"/>
        <v>2417047.7999999998</v>
      </c>
      <c r="U73" s="4">
        <f t="shared" si="17"/>
        <v>1345117</v>
      </c>
    </row>
    <row r="74" spans="1:22" x14ac:dyDescent="0.2">
      <c r="A74" s="16" t="s">
        <v>227</v>
      </c>
      <c r="B74" s="4">
        <v>301000</v>
      </c>
      <c r="C74" s="4">
        <v>217600</v>
      </c>
      <c r="D74" s="4">
        <v>83400</v>
      </c>
      <c r="E74" s="4">
        <v>4215203783</v>
      </c>
      <c r="F74" s="4">
        <f t="shared" si="15"/>
        <v>722774204846</v>
      </c>
      <c r="K74">
        <f t="shared" si="16"/>
        <v>0</v>
      </c>
      <c r="R74" s="5">
        <v>0</v>
      </c>
      <c r="S74" s="4">
        <v>1374338</v>
      </c>
      <c r="T74" s="4">
        <f t="shared" si="18"/>
        <v>2722935.9</v>
      </c>
      <c r="U74" s="4">
        <f t="shared" si="17"/>
        <v>1345117</v>
      </c>
    </row>
    <row r="75" spans="1:22" x14ac:dyDescent="0.2">
      <c r="A75" s="16" t="s">
        <v>221</v>
      </c>
      <c r="B75" s="4">
        <v>341300</v>
      </c>
      <c r="C75" s="4">
        <v>19700</v>
      </c>
      <c r="D75" s="4">
        <v>321600</v>
      </c>
      <c r="E75" s="4">
        <v>16335837858</v>
      </c>
      <c r="F75" s="4">
        <f t="shared" si="15"/>
        <v>718559001063</v>
      </c>
      <c r="K75">
        <f t="shared" si="16"/>
        <v>0</v>
      </c>
      <c r="R75" s="5">
        <v>6.0000000000000001E-3</v>
      </c>
      <c r="S75" s="4">
        <v>1345117</v>
      </c>
      <c r="T75" s="4">
        <f t="shared" si="18"/>
        <v>2947742.6</v>
      </c>
      <c r="U75" s="4">
        <f t="shared" si="17"/>
        <v>1499482</v>
      </c>
    </row>
    <row r="76" spans="1:22" x14ac:dyDescent="0.2">
      <c r="A76" s="16" t="s">
        <v>212</v>
      </c>
      <c r="B76" s="4">
        <v>333200</v>
      </c>
      <c r="C76" s="4">
        <v>9600</v>
      </c>
      <c r="D76" s="4">
        <v>323600</v>
      </c>
      <c r="E76" s="4">
        <v>16168385029</v>
      </c>
      <c r="F76" s="4">
        <f t="shared" si="15"/>
        <v>702223163205</v>
      </c>
      <c r="K76">
        <f t="shared" si="16"/>
        <v>0</v>
      </c>
      <c r="R76" s="5">
        <v>0.01</v>
      </c>
      <c r="S76" s="4">
        <v>1499482</v>
      </c>
      <c r="T76" s="4">
        <f t="shared" si="18"/>
        <v>3142250.1</v>
      </c>
      <c r="U76" s="4">
        <f t="shared" si="17"/>
        <v>2194312</v>
      </c>
    </row>
    <row r="77" spans="1:22" x14ac:dyDescent="0.2">
      <c r="A77" s="16" t="s">
        <v>211</v>
      </c>
      <c r="B77" s="4">
        <v>503900</v>
      </c>
      <c r="C77" s="4">
        <v>100</v>
      </c>
      <c r="D77" s="4">
        <v>503800</v>
      </c>
      <c r="E77" s="4">
        <v>25203833137</v>
      </c>
      <c r="F77" s="4">
        <f t="shared" si="15"/>
        <v>686054778176</v>
      </c>
      <c r="K77">
        <f>K78+J77</f>
        <v>0</v>
      </c>
      <c r="R77" s="5">
        <v>-9.8999999999999991E-3</v>
      </c>
      <c r="S77" s="4">
        <v>2194312</v>
      </c>
      <c r="T77" s="4">
        <f t="shared" si="18"/>
        <v>3320647.5</v>
      </c>
      <c r="U77" s="4">
        <f t="shared" si="17"/>
        <v>1939888</v>
      </c>
    </row>
    <row r="78" spans="1:22" x14ac:dyDescent="0.2">
      <c r="A78" s="16" t="s">
        <v>210</v>
      </c>
      <c r="B78" s="4">
        <v>803080</v>
      </c>
      <c r="C78" s="4">
        <v>976700</v>
      </c>
      <c r="D78" s="4">
        <v>-173620</v>
      </c>
      <c r="E78" s="4">
        <v>-8819593159</v>
      </c>
      <c r="F78" s="4">
        <f t="shared" si="15"/>
        <v>660850945039</v>
      </c>
      <c r="K78">
        <f>J78+K80</f>
        <v>0</v>
      </c>
      <c r="R78" s="5">
        <v>-1.3600000000000001E-2</v>
      </c>
      <c r="S78" s="4">
        <v>2603369</v>
      </c>
      <c r="T78" s="4">
        <f t="shared" si="18"/>
        <v>3171302.7</v>
      </c>
      <c r="U78" s="4">
        <f t="shared" si="17"/>
        <v>1506156</v>
      </c>
    </row>
    <row r="79" spans="1:22" x14ac:dyDescent="0.2">
      <c r="A79" s="16" t="s">
        <v>209</v>
      </c>
      <c r="B79" s="4">
        <v>1253600</v>
      </c>
      <c r="C79" s="4">
        <v>109500</v>
      </c>
      <c r="D79" s="4">
        <v>1144100</v>
      </c>
      <c r="E79" s="4">
        <v>58762817419</v>
      </c>
      <c r="F79" s="4">
        <f t="shared" si="15"/>
        <v>669670538198</v>
      </c>
      <c r="R79" s="5">
        <v>7.9000000000000008E-3</v>
      </c>
      <c r="S79" s="4">
        <v>3651010</v>
      </c>
      <c r="T79" s="4">
        <f t="shared" si="18"/>
        <v>3166199.7</v>
      </c>
      <c r="U79" s="4">
        <f t="shared" si="17"/>
        <v>1506156</v>
      </c>
    </row>
    <row r="80" spans="1:22" x14ac:dyDescent="0.2">
      <c r="A80" s="16" t="s">
        <v>208</v>
      </c>
      <c r="B80" s="4">
        <v>1528600</v>
      </c>
      <c r="C80" s="4">
        <v>23230</v>
      </c>
      <c r="D80" s="4">
        <v>1505370</v>
      </c>
      <c r="E80" s="4">
        <v>76932321123</v>
      </c>
      <c r="F80" s="4">
        <f t="shared" si="15"/>
        <v>610907720779</v>
      </c>
      <c r="K80">
        <f>J80</f>
        <v>0</v>
      </c>
      <c r="R80" s="5">
        <v>-1.3500000000000002E-2</v>
      </c>
      <c r="S80" s="4">
        <v>3481881</v>
      </c>
      <c r="T80" s="4">
        <f t="shared" si="18"/>
        <v>2950506.7</v>
      </c>
      <c r="U80" s="4">
        <f t="shared" si="17"/>
        <v>1506156</v>
      </c>
    </row>
    <row r="81" spans="1:21" x14ac:dyDescent="0.2">
      <c r="A81" s="16" t="s">
        <v>207</v>
      </c>
      <c r="B81" s="4">
        <v>250300</v>
      </c>
      <c r="C81" s="4">
        <v>35300</v>
      </c>
      <c r="D81" s="4">
        <v>215000</v>
      </c>
      <c r="E81" s="4">
        <v>11073870780</v>
      </c>
      <c r="F81" s="4">
        <f t="shared" si="15"/>
        <v>533975399656</v>
      </c>
      <c r="R81" s="5">
        <v>1.5800000000000002E-2</v>
      </c>
      <c r="S81" s="4">
        <v>4574925</v>
      </c>
      <c r="T81" s="4">
        <f t="shared" si="18"/>
        <v>2643799.7999999998</v>
      </c>
      <c r="U81" s="4">
        <f t="shared" si="17"/>
        <v>1506156</v>
      </c>
    </row>
    <row r="82" spans="1:21" x14ac:dyDescent="0.2">
      <c r="A82" s="16" t="s">
        <v>206</v>
      </c>
      <c r="B82" s="4">
        <v>2000</v>
      </c>
      <c r="C82" s="4">
        <v>30000</v>
      </c>
      <c r="D82" s="4">
        <v>-28000</v>
      </c>
      <c r="E82" s="4">
        <v>-1415245135</v>
      </c>
      <c r="F82" s="4">
        <f t="shared" si="15"/>
        <v>522901528876</v>
      </c>
      <c r="R82" s="5">
        <v>1.61E-2</v>
      </c>
      <c r="S82" s="4">
        <v>1939888</v>
      </c>
      <c r="T82" s="4">
        <f t="shared" si="18"/>
        <v>2561091.9</v>
      </c>
      <c r="U82" s="4">
        <f t="shared" si="17"/>
        <v>1506156</v>
      </c>
    </row>
    <row r="83" spans="1:21" x14ac:dyDescent="0.2">
      <c r="A83" s="16" t="s">
        <v>205</v>
      </c>
      <c r="B83" s="4">
        <v>300500</v>
      </c>
      <c r="C83" s="4">
        <v>0</v>
      </c>
      <c r="D83" s="4">
        <v>300500</v>
      </c>
      <c r="E83" s="4">
        <v>14998495157</v>
      </c>
      <c r="F83" s="4">
        <f t="shared" si="15"/>
        <v>524316774011</v>
      </c>
      <c r="R83" s="5">
        <v>0</v>
      </c>
      <c r="S83" s="4">
        <v>1506156</v>
      </c>
      <c r="T83" s="4">
        <f t="shared" si="18"/>
        <v>2661993.2999999998</v>
      </c>
      <c r="U83" s="4">
        <f t="shared" si="17"/>
        <v>1109921</v>
      </c>
    </row>
    <row r="84" spans="1:21" x14ac:dyDescent="0.2">
      <c r="A84" s="16" t="s">
        <v>204</v>
      </c>
      <c r="B84" s="4">
        <v>441900</v>
      </c>
      <c r="C84" s="4">
        <v>98900</v>
      </c>
      <c r="D84" s="4">
        <v>343000</v>
      </c>
      <c r="E84" s="4">
        <v>17163696009</v>
      </c>
      <c r="F84" s="4">
        <f t="shared" si="15"/>
        <v>509318278854</v>
      </c>
      <c r="R84" s="5">
        <v>-2.3399999999999997E-2</v>
      </c>
      <c r="S84" s="4">
        <v>4433219</v>
      </c>
      <c r="T84" s="4">
        <f t="shared" si="18"/>
        <v>2546425.4</v>
      </c>
      <c r="U84" s="4">
        <f t="shared" si="17"/>
        <v>1109921</v>
      </c>
    </row>
    <row r="85" spans="1:21" x14ac:dyDescent="0.2">
      <c r="A85" s="16" t="s">
        <v>203</v>
      </c>
      <c r="B85" s="4">
        <v>359600</v>
      </c>
      <c r="C85" s="4">
        <v>276400</v>
      </c>
      <c r="D85" s="4">
        <v>83200</v>
      </c>
      <c r="E85" s="4">
        <v>4264673082</v>
      </c>
      <c r="F85" s="4">
        <f t="shared" si="15"/>
        <v>492154582845</v>
      </c>
      <c r="R85" s="5">
        <v>7.9000000000000008E-3</v>
      </c>
      <c r="S85" s="4">
        <v>3593184</v>
      </c>
      <c r="T85" s="4">
        <f t="shared" si="18"/>
        <v>2478518.6</v>
      </c>
      <c r="U85" s="4">
        <f t="shared" si="17"/>
        <v>1109921</v>
      </c>
    </row>
    <row r="86" spans="1:21" x14ac:dyDescent="0.2">
      <c r="A86" s="16" t="s">
        <v>202</v>
      </c>
      <c r="B86" s="4">
        <v>0</v>
      </c>
      <c r="C86" s="4">
        <v>100200</v>
      </c>
      <c r="D86" s="4">
        <v>-100200</v>
      </c>
      <c r="E86" s="4">
        <v>-5068998810</v>
      </c>
      <c r="F86" s="4">
        <f t="shared" si="15"/>
        <v>487889909763</v>
      </c>
      <c r="R86" s="5">
        <v>1.2E-2</v>
      </c>
      <c r="S86" s="4">
        <v>3444557</v>
      </c>
      <c r="T86" s="4">
        <f t="shared" si="18"/>
        <v>2305753.6</v>
      </c>
      <c r="U86" s="4">
        <f t="shared" si="17"/>
        <v>1109921</v>
      </c>
    </row>
    <row r="87" spans="1:21" x14ac:dyDescent="0.2">
      <c r="A87" s="16" t="s">
        <v>201</v>
      </c>
      <c r="B87" s="4">
        <v>500</v>
      </c>
      <c r="C87" s="4">
        <v>132700</v>
      </c>
      <c r="D87" s="4">
        <v>-132200</v>
      </c>
      <c r="E87" s="4">
        <v>-6644318277</v>
      </c>
      <c r="F87" s="4">
        <f t="shared" si="15"/>
        <v>492958908573</v>
      </c>
      <c r="R87" s="5">
        <v>2.2499999999999999E-2</v>
      </c>
      <c r="S87" s="4">
        <v>3978286</v>
      </c>
      <c r="T87" s="4">
        <f t="shared" si="18"/>
        <v>2393341.5</v>
      </c>
      <c r="U87" s="4">
        <f t="shared" si="17"/>
        <v>1109921</v>
      </c>
    </row>
    <row r="88" spans="1:21" x14ac:dyDescent="0.2">
      <c r="A88" s="16" t="s">
        <v>200</v>
      </c>
      <c r="B88" s="4">
        <v>0</v>
      </c>
      <c r="C88" s="4">
        <v>75800</v>
      </c>
      <c r="D88" s="4">
        <v>-75800</v>
      </c>
      <c r="E88" s="4">
        <v>-3722398399</v>
      </c>
      <c r="F88" s="4">
        <f t="shared" si="15"/>
        <v>499603226850</v>
      </c>
      <c r="R88" s="5">
        <v>0</v>
      </c>
      <c r="S88" s="4">
        <v>1109921</v>
      </c>
      <c r="T88" s="4">
        <f t="shared" si="18"/>
        <v>2776523.6</v>
      </c>
      <c r="U88" s="4">
        <f t="shared" si="17"/>
        <v>1112809</v>
      </c>
    </row>
    <row r="89" spans="1:21" x14ac:dyDescent="0.2">
      <c r="A89" s="16" t="s">
        <v>199</v>
      </c>
      <c r="B89" s="4">
        <v>50000</v>
      </c>
      <c r="C89" s="4">
        <v>522580</v>
      </c>
      <c r="D89" s="4">
        <v>-472580</v>
      </c>
      <c r="E89" s="4">
        <v>-23508249690</v>
      </c>
      <c r="F89" s="4">
        <f t="shared" si="15"/>
        <v>503325625249</v>
      </c>
      <c r="R89" s="5">
        <v>6.1999999999999998E-3</v>
      </c>
      <c r="S89" s="4">
        <v>3599980</v>
      </c>
      <c r="T89" s="4">
        <f t="shared" si="18"/>
        <v>2607754.2000000002</v>
      </c>
      <c r="U89" s="4">
        <f t="shared" si="17"/>
        <v>1112809</v>
      </c>
    </row>
    <row r="90" spans="1:21" x14ac:dyDescent="0.2">
      <c r="A90" s="16" t="s">
        <v>198</v>
      </c>
      <c r="B90" s="4">
        <v>141400</v>
      </c>
      <c r="C90" s="4">
        <v>90900</v>
      </c>
      <c r="D90" s="4">
        <v>50500</v>
      </c>
      <c r="E90" s="4">
        <v>2457323290</v>
      </c>
      <c r="F90" s="4">
        <f t="shared" si="15"/>
        <v>526833874939</v>
      </c>
      <c r="R90" s="5">
        <v>4.1999999999999997E-3</v>
      </c>
      <c r="S90" s="4">
        <v>1324951</v>
      </c>
      <c r="T90" s="4">
        <f t="shared" si="18"/>
        <v>2717232.5</v>
      </c>
      <c r="U90" s="4">
        <f t="shared" si="17"/>
        <v>1112809</v>
      </c>
    </row>
    <row r="91" spans="1:21" x14ac:dyDescent="0.2">
      <c r="A91" s="16" t="s">
        <v>197</v>
      </c>
      <c r="B91" s="4">
        <v>72650</v>
      </c>
      <c r="C91" s="4">
        <v>0</v>
      </c>
      <c r="D91" s="4">
        <v>72650</v>
      </c>
      <c r="E91" s="4">
        <v>3479197028</v>
      </c>
      <c r="F91" s="4">
        <f t="shared" si="15"/>
        <v>524376551649</v>
      </c>
      <c r="R91" s="5">
        <v>1.0500000000000001E-2</v>
      </c>
      <c r="S91" s="4">
        <v>1507856</v>
      </c>
      <c r="T91" s="4">
        <f t="shared" si="18"/>
        <v>2740892.4</v>
      </c>
      <c r="U91" s="4">
        <f t="shared" si="17"/>
        <v>1112809</v>
      </c>
    </row>
    <row r="92" spans="1:21" x14ac:dyDescent="0.2">
      <c r="A92" s="16" t="s">
        <v>196</v>
      </c>
      <c r="B92" s="4">
        <v>820</v>
      </c>
      <c r="C92" s="4">
        <v>30000</v>
      </c>
      <c r="D92" s="4">
        <v>-29180</v>
      </c>
      <c r="E92" s="4">
        <v>-1414013839</v>
      </c>
      <c r="F92" s="4">
        <f t="shared" si="15"/>
        <v>520897354621</v>
      </c>
      <c r="R92" s="5">
        <v>-1.84E-2</v>
      </c>
      <c r="S92" s="4">
        <v>1112809</v>
      </c>
      <c r="T92" s="4">
        <f t="shared" si="18"/>
        <v>2806403.6</v>
      </c>
      <c r="U92" s="4">
        <f t="shared" si="17"/>
        <v>1716907</v>
      </c>
    </row>
    <row r="93" spans="1:21" x14ac:dyDescent="0.2">
      <c r="A93" s="16" t="s">
        <v>195</v>
      </c>
      <c r="B93" s="4">
        <v>910</v>
      </c>
      <c r="C93" s="4">
        <v>0</v>
      </c>
      <c r="D93" s="4">
        <v>910</v>
      </c>
      <c r="E93" s="4">
        <v>43560953</v>
      </c>
      <c r="F93" s="4">
        <f t="shared" si="15"/>
        <v>522311368460</v>
      </c>
      <c r="R93" s="5">
        <v>2.3099999999999999E-2</v>
      </c>
      <c r="S93" s="4">
        <v>2515170</v>
      </c>
      <c r="T93" s="4">
        <f t="shared" si="18"/>
        <v>2845310.5</v>
      </c>
      <c r="U93" s="4">
        <f t="shared" si="17"/>
        <v>1716907</v>
      </c>
    </row>
    <row r="94" spans="1:21" x14ac:dyDescent="0.2">
      <c r="A94" s="16" t="s">
        <v>194</v>
      </c>
      <c r="B94" s="4">
        <v>81100</v>
      </c>
      <c r="C94" s="4">
        <v>77900</v>
      </c>
      <c r="D94" s="4">
        <v>3200</v>
      </c>
      <c r="E94" s="4">
        <v>159365977</v>
      </c>
      <c r="F94" s="4">
        <f t="shared" si="15"/>
        <v>522267807507</v>
      </c>
      <c r="R94" s="5">
        <v>-5.3399999999999996E-2</v>
      </c>
      <c r="S94" s="4">
        <v>3277540</v>
      </c>
      <c r="T94" s="4">
        <f t="shared" si="18"/>
        <v>2923861.7</v>
      </c>
      <c r="U94" s="4">
        <f t="shared" si="17"/>
        <v>1716907</v>
      </c>
    </row>
    <row r="95" spans="1:21" x14ac:dyDescent="0.2">
      <c r="A95" s="16" t="s">
        <v>193</v>
      </c>
      <c r="B95" s="4">
        <v>57200</v>
      </c>
      <c r="C95" s="4">
        <v>39200</v>
      </c>
      <c r="D95" s="4">
        <v>18000</v>
      </c>
      <c r="E95" s="4">
        <v>902525635</v>
      </c>
      <c r="F95" s="4">
        <f t="shared" si="15"/>
        <v>522108441530</v>
      </c>
      <c r="R95" s="5">
        <v>0</v>
      </c>
      <c r="S95" s="4">
        <v>2914116</v>
      </c>
      <c r="T95" s="4">
        <f t="shared" si="18"/>
        <v>2969325.1</v>
      </c>
      <c r="U95" s="4">
        <f t="shared" si="17"/>
        <v>1716907</v>
      </c>
    </row>
    <row r="96" spans="1:21" x14ac:dyDescent="0.2">
      <c r="A96" s="16" t="s">
        <v>192</v>
      </c>
      <c r="B96" s="4">
        <v>17100</v>
      </c>
      <c r="C96" s="4">
        <v>1100</v>
      </c>
      <c r="D96" s="4">
        <v>16000</v>
      </c>
      <c r="E96" s="4">
        <v>809296450</v>
      </c>
      <c r="F96" s="4">
        <f t="shared" si="15"/>
        <v>521205915895</v>
      </c>
      <c r="R96" s="5">
        <v>2E-3</v>
      </c>
      <c r="S96" s="4">
        <v>1716907</v>
      </c>
      <c r="T96" s="4">
        <f t="shared" si="18"/>
        <v>3034240</v>
      </c>
      <c r="U96" s="4">
        <f t="shared" si="17"/>
        <v>1744455</v>
      </c>
    </row>
    <row r="97" spans="1:21" x14ac:dyDescent="0.2">
      <c r="A97" s="16" t="s">
        <v>191</v>
      </c>
      <c r="B97" s="4">
        <v>112000</v>
      </c>
      <c r="C97" s="4">
        <v>12600</v>
      </c>
      <c r="D97" s="4">
        <v>99400</v>
      </c>
      <c r="E97" s="4">
        <v>4995317256</v>
      </c>
      <c r="F97" s="4">
        <f t="shared" si="15"/>
        <v>520396619445</v>
      </c>
      <c r="R97" s="5">
        <v>2.0299999999999999E-2</v>
      </c>
      <c r="S97" s="4">
        <v>4854165</v>
      </c>
      <c r="T97" s="4">
        <f t="shared" si="18"/>
        <v>2696664.9</v>
      </c>
      <c r="U97" s="4">
        <f t="shared" si="17"/>
        <v>1744455</v>
      </c>
    </row>
    <row r="98" spans="1:21" x14ac:dyDescent="0.2">
      <c r="A98" s="16" t="s">
        <v>190</v>
      </c>
      <c r="B98" s="4">
        <v>205300</v>
      </c>
      <c r="C98" s="4">
        <v>11300</v>
      </c>
      <c r="D98" s="4">
        <v>194000</v>
      </c>
      <c r="E98" s="4">
        <v>9730402956</v>
      </c>
      <c r="F98" s="4">
        <f t="shared" si="15"/>
        <v>515401302189</v>
      </c>
      <c r="R98" s="5">
        <v>-8.0000000000000002E-3</v>
      </c>
      <c r="S98" s="4">
        <v>4941742</v>
      </c>
      <c r="T98" s="4">
        <f t="shared" si="18"/>
        <v>2428893.7999999998</v>
      </c>
      <c r="U98" s="4">
        <f t="shared" si="17"/>
        <v>1744455</v>
      </c>
    </row>
    <row r="99" spans="1:21" x14ac:dyDescent="0.2">
      <c r="A99" s="16" t="s">
        <v>189</v>
      </c>
      <c r="B99" s="4">
        <v>160400</v>
      </c>
      <c r="C99" s="4">
        <v>154200</v>
      </c>
      <c r="D99" s="4">
        <v>6200</v>
      </c>
      <c r="E99" s="4">
        <v>303906598</v>
      </c>
      <c r="F99" s="4">
        <f t="shared" si="15"/>
        <v>505670899233</v>
      </c>
      <c r="R99" s="5">
        <v>1.6399999999999998E-2</v>
      </c>
      <c r="S99" s="4">
        <v>1912286</v>
      </c>
      <c r="T99" s="4">
        <f t="shared" si="18"/>
        <v>2710730.6</v>
      </c>
      <c r="U99" s="4">
        <f t="shared" si="17"/>
        <v>1744455</v>
      </c>
    </row>
    <row r="100" spans="1:21" x14ac:dyDescent="0.2">
      <c r="A100" s="16" t="s">
        <v>188</v>
      </c>
      <c r="B100" s="4">
        <v>210900</v>
      </c>
      <c r="C100" s="4">
        <v>56100</v>
      </c>
      <c r="D100" s="4">
        <v>154800</v>
      </c>
      <c r="E100" s="4">
        <v>7690228504</v>
      </c>
      <c r="F100" s="4">
        <f t="shared" si="15"/>
        <v>505366992635</v>
      </c>
      <c r="R100" s="5">
        <v>0</v>
      </c>
      <c r="S100" s="4">
        <v>2419734</v>
      </c>
      <c r="T100" s="4">
        <f t="shared" si="18"/>
        <v>2610151.7000000002</v>
      </c>
      <c r="U100" s="4">
        <f t="shared" si="17"/>
        <v>1744455</v>
      </c>
    </row>
    <row r="101" spans="1:21" x14ac:dyDescent="0.2">
      <c r="A101" s="16" t="s">
        <v>187</v>
      </c>
      <c r="B101" s="4">
        <v>60000</v>
      </c>
      <c r="C101" s="4">
        <v>69000</v>
      </c>
      <c r="D101" s="4">
        <v>-9000</v>
      </c>
      <c r="E101" s="4">
        <v>-439504525</v>
      </c>
      <c r="F101" s="4">
        <f t="shared" si="15"/>
        <v>497676764131</v>
      </c>
      <c r="R101" s="5">
        <v>1.04E-2</v>
      </c>
      <c r="S101" s="4">
        <v>1744455</v>
      </c>
      <c r="T101" s="4">
        <f t="shared" si="18"/>
        <v>2924651</v>
      </c>
      <c r="U101" s="4">
        <f t="shared" si="17"/>
        <v>1767921</v>
      </c>
    </row>
    <row r="102" spans="1:21" x14ac:dyDescent="0.2">
      <c r="A102" s="16" t="s">
        <v>186</v>
      </c>
      <c r="B102" s="4">
        <v>106400</v>
      </c>
      <c r="C102" s="4">
        <v>15400</v>
      </c>
      <c r="D102" s="4">
        <v>91000</v>
      </c>
      <c r="E102" s="4">
        <v>4414687136</v>
      </c>
      <c r="F102" s="4">
        <f t="shared" si="15"/>
        <v>498116268656</v>
      </c>
      <c r="R102" s="5">
        <v>0</v>
      </c>
      <c r="S102" s="4">
        <v>1767921</v>
      </c>
      <c r="T102" s="4">
        <f t="shared" si="18"/>
        <v>3191888.6</v>
      </c>
      <c r="U102" s="4">
        <f t="shared" si="17"/>
        <v>1478414</v>
      </c>
    </row>
    <row r="103" spans="1:21" x14ac:dyDescent="0.2">
      <c r="A103" s="16" t="s">
        <v>185</v>
      </c>
      <c r="B103" s="4">
        <v>100</v>
      </c>
      <c r="C103" s="4">
        <v>122600</v>
      </c>
      <c r="D103" s="4">
        <v>-122500</v>
      </c>
      <c r="E103" s="4">
        <v>-5973603570</v>
      </c>
      <c r="F103" s="4">
        <f t="shared" si="15"/>
        <v>493701581520</v>
      </c>
      <c r="R103" s="5">
        <v>-8.1000000000000013E-3</v>
      </c>
      <c r="S103" s="4">
        <v>2904239</v>
      </c>
      <c r="T103" s="4">
        <f t="shared" si="18"/>
        <v>3279774.5</v>
      </c>
      <c r="U103" s="4">
        <f t="shared" si="17"/>
        <v>1478414</v>
      </c>
    </row>
    <row r="104" spans="1:21" x14ac:dyDescent="0.2">
      <c r="A104" s="16" t="s">
        <v>184</v>
      </c>
      <c r="B104" s="4">
        <v>603300</v>
      </c>
      <c r="C104" s="4">
        <v>225200</v>
      </c>
      <c r="D104" s="4">
        <v>378100</v>
      </c>
      <c r="E104" s="4">
        <v>18475873255</v>
      </c>
      <c r="F104" s="4">
        <f t="shared" si="15"/>
        <v>499675185090</v>
      </c>
      <c r="R104" s="5">
        <v>1.46E-2</v>
      </c>
      <c r="S104" s="4">
        <v>4063052</v>
      </c>
      <c r="T104" s="4">
        <f t="shared" si="18"/>
        <v>3769287.9</v>
      </c>
      <c r="U104" s="4">
        <f t="shared" si="17"/>
        <v>1478414</v>
      </c>
    </row>
    <row r="105" spans="1:21" x14ac:dyDescent="0.2">
      <c r="A105" s="16" t="s">
        <v>183</v>
      </c>
      <c r="B105" s="4">
        <v>819500</v>
      </c>
      <c r="C105" s="4">
        <v>56200</v>
      </c>
      <c r="D105" s="4">
        <v>763300</v>
      </c>
      <c r="E105" s="4">
        <v>35664707447</v>
      </c>
      <c r="F105" s="4">
        <f t="shared" si="15"/>
        <v>481199311835</v>
      </c>
      <c r="R105" s="5">
        <v>7.1199999999999999E-2</v>
      </c>
      <c r="S105" s="4">
        <v>3368750</v>
      </c>
      <c r="T105" s="4">
        <f t="shared" si="18"/>
        <v>3818042.2</v>
      </c>
      <c r="U105" s="4">
        <f t="shared" si="17"/>
        <v>1413945</v>
      </c>
    </row>
    <row r="106" spans="1:21" x14ac:dyDescent="0.2">
      <c r="A106" s="16" t="s">
        <v>182</v>
      </c>
      <c r="B106" s="4">
        <v>149800</v>
      </c>
      <c r="C106" s="4">
        <v>11600</v>
      </c>
      <c r="D106" s="4">
        <v>138200</v>
      </c>
      <c r="E106" s="4">
        <v>6299407432</v>
      </c>
      <c r="F106" s="4">
        <f t="shared" si="15"/>
        <v>445534604388</v>
      </c>
      <c r="R106" s="5">
        <v>-8.8000000000000005E-3</v>
      </c>
      <c r="S106" s="4">
        <v>2366056</v>
      </c>
      <c r="T106" s="4">
        <f t="shared" si="18"/>
        <v>4001504.1</v>
      </c>
      <c r="U106" s="4">
        <f t="shared" si="17"/>
        <v>1413945</v>
      </c>
    </row>
    <row r="107" spans="1:21" x14ac:dyDescent="0.2">
      <c r="A107" s="16" t="s">
        <v>181</v>
      </c>
      <c r="B107" s="4">
        <v>112500</v>
      </c>
      <c r="C107" s="4">
        <v>16100</v>
      </c>
      <c r="D107" s="4">
        <v>96400</v>
      </c>
      <c r="E107" s="4">
        <v>4370004826</v>
      </c>
      <c r="F107" s="4">
        <f t="shared" si="15"/>
        <v>439235196956</v>
      </c>
      <c r="R107" s="5">
        <v>1.1200000000000002E-2</v>
      </c>
      <c r="S107" s="4">
        <v>1478414</v>
      </c>
      <c r="T107" s="4">
        <f t="shared" si="18"/>
        <v>4115446</v>
      </c>
      <c r="U107" s="4">
        <f t="shared" si="17"/>
        <v>1413945</v>
      </c>
    </row>
    <row r="108" spans="1:21" x14ac:dyDescent="0.2">
      <c r="A108" s="16" t="s">
        <v>180</v>
      </c>
      <c r="B108" s="4">
        <v>207100</v>
      </c>
      <c r="C108" s="4">
        <v>126500</v>
      </c>
      <c r="D108" s="4">
        <v>80600</v>
      </c>
      <c r="E108" s="4">
        <v>3645812483</v>
      </c>
      <c r="F108" s="4">
        <f t="shared" si="15"/>
        <v>434865192130</v>
      </c>
      <c r="R108" s="5">
        <v>-1.1000000000000001E-2</v>
      </c>
      <c r="S108" s="4">
        <v>2264031</v>
      </c>
      <c r="T108" s="4">
        <f t="shared" si="18"/>
        <v>4283978.2</v>
      </c>
      <c r="U108" s="4">
        <f t="shared" si="17"/>
        <v>1413945</v>
      </c>
    </row>
    <row r="109" spans="1:21" x14ac:dyDescent="0.2">
      <c r="A109" s="16" t="s">
        <v>179</v>
      </c>
      <c r="B109" s="4">
        <v>468400</v>
      </c>
      <c r="C109" s="4">
        <v>47600</v>
      </c>
      <c r="D109" s="4">
        <v>420800</v>
      </c>
      <c r="E109" s="4">
        <v>18673377239</v>
      </c>
      <c r="F109" s="4">
        <f t="shared" si="15"/>
        <v>431219379647</v>
      </c>
      <c r="R109" s="5">
        <v>5.5899999999999998E-2</v>
      </c>
      <c r="S109" s="4">
        <v>4730654</v>
      </c>
      <c r="T109" s="4">
        <f t="shared" si="18"/>
        <v>4198880.8</v>
      </c>
      <c r="U109" s="4">
        <f t="shared" si="17"/>
        <v>1413945</v>
      </c>
    </row>
    <row r="110" spans="1:21" x14ac:dyDescent="0.2">
      <c r="A110" s="16" t="s">
        <v>178</v>
      </c>
      <c r="B110" s="4">
        <v>228300</v>
      </c>
      <c r="C110" s="4">
        <v>5200</v>
      </c>
      <c r="D110" s="4">
        <v>223100</v>
      </c>
      <c r="E110" s="4">
        <v>9419863039</v>
      </c>
      <c r="F110" s="4">
        <f t="shared" si="15"/>
        <v>412546002408</v>
      </c>
      <c r="R110" s="5">
        <v>1.18E-2</v>
      </c>
      <c r="S110" s="4">
        <v>1413945</v>
      </c>
      <c r="T110" s="4">
        <f t="shared" si="18"/>
        <v>4790504.5999999996</v>
      </c>
      <c r="U110" s="4">
        <f t="shared" si="17"/>
        <v>3783098</v>
      </c>
    </row>
    <row r="111" spans="1:21" x14ac:dyDescent="0.2">
      <c r="A111" s="16" t="s">
        <v>177</v>
      </c>
      <c r="B111" s="4">
        <v>497190</v>
      </c>
      <c r="C111" s="4">
        <v>11400</v>
      </c>
      <c r="D111" s="4">
        <v>485790</v>
      </c>
      <c r="E111" s="4">
        <v>20625313504</v>
      </c>
      <c r="F111" s="4">
        <f t="shared" si="15"/>
        <v>403126139369</v>
      </c>
      <c r="R111" s="5">
        <v>-2.9600000000000001E-2</v>
      </c>
      <c r="S111" s="4">
        <v>4889448</v>
      </c>
      <c r="T111" s="4">
        <f t="shared" si="18"/>
        <v>5008729.7</v>
      </c>
      <c r="U111" s="4">
        <f t="shared" si="17"/>
        <v>3783098</v>
      </c>
    </row>
    <row r="112" spans="1:21" x14ac:dyDescent="0.2">
      <c r="A112" s="16" t="s">
        <v>176</v>
      </c>
      <c r="B112" s="4">
        <v>79200</v>
      </c>
      <c r="C112" s="4">
        <v>83500</v>
      </c>
      <c r="D112" s="4">
        <v>-4300</v>
      </c>
      <c r="E112" s="4">
        <v>-194333323</v>
      </c>
      <c r="F112" s="4">
        <f t="shared" si="15"/>
        <v>382500825865</v>
      </c>
      <c r="R112" s="5">
        <v>-7.0000000000000007E-2</v>
      </c>
      <c r="S112" s="4">
        <v>4440297</v>
      </c>
      <c r="T112" s="4">
        <f t="shared" si="18"/>
        <v>5000125.2</v>
      </c>
      <c r="U112" s="4">
        <f t="shared" si="17"/>
        <v>2617833</v>
      </c>
    </row>
    <row r="113" spans="1:21" x14ac:dyDescent="0.2">
      <c r="A113" s="16" t="s">
        <v>175</v>
      </c>
      <c r="B113" s="4">
        <v>345300</v>
      </c>
      <c r="C113" s="4">
        <v>10000</v>
      </c>
      <c r="D113" s="4">
        <v>335300</v>
      </c>
      <c r="E113" s="4">
        <v>15757888884</v>
      </c>
      <c r="F113" s="4">
        <f t="shared" si="15"/>
        <v>382695159188</v>
      </c>
      <c r="R113" s="5">
        <v>2.2000000000000001E-3</v>
      </c>
      <c r="S113" s="4">
        <v>3783098</v>
      </c>
      <c r="T113" s="4">
        <f t="shared" si="18"/>
        <v>5182623.5999999996</v>
      </c>
      <c r="U113" s="4">
        <f t="shared" si="17"/>
        <v>2617833</v>
      </c>
    </row>
    <row r="114" spans="1:21" x14ac:dyDescent="0.2">
      <c r="A114" s="16" t="s">
        <v>174</v>
      </c>
      <c r="B114" s="4">
        <v>423950</v>
      </c>
      <c r="C114" s="4">
        <v>24600</v>
      </c>
      <c r="D114" s="4">
        <v>399350</v>
      </c>
      <c r="E114" s="4">
        <v>18852238560</v>
      </c>
      <c r="F114" s="4">
        <f t="shared" si="15"/>
        <v>366937270304</v>
      </c>
      <c r="R114" s="5">
        <v>-0.06</v>
      </c>
      <c r="S114" s="4">
        <v>8958186</v>
      </c>
      <c r="T114" s="4">
        <f t="shared" si="18"/>
        <v>5115423.4000000004</v>
      </c>
      <c r="U114" s="4">
        <f t="shared" si="17"/>
        <v>2617833</v>
      </c>
    </row>
    <row r="115" spans="1:21" x14ac:dyDescent="0.2">
      <c r="A115" s="16" t="s">
        <v>173</v>
      </c>
      <c r="B115" s="4">
        <v>135800</v>
      </c>
      <c r="C115" s="4">
        <v>16600</v>
      </c>
      <c r="D115" s="4">
        <v>119200</v>
      </c>
      <c r="E115" s="4">
        <v>6066034133</v>
      </c>
      <c r="F115" s="4">
        <f t="shared" si="15"/>
        <v>348085031744</v>
      </c>
      <c r="R115" s="5">
        <v>-1.5700000000000002E-2</v>
      </c>
      <c r="S115" s="4">
        <v>3856293</v>
      </c>
      <c r="T115" s="4">
        <f t="shared" si="18"/>
        <v>5074956</v>
      </c>
      <c r="U115" s="4">
        <f t="shared" si="17"/>
        <v>2617833</v>
      </c>
    </row>
    <row r="116" spans="1:21" x14ac:dyDescent="0.2">
      <c r="A116" s="16" t="s">
        <v>172</v>
      </c>
      <c r="B116" s="4">
        <v>747400</v>
      </c>
      <c r="C116" s="4">
        <v>9800</v>
      </c>
      <c r="D116" s="4">
        <v>737600</v>
      </c>
      <c r="E116" s="4">
        <v>36813302482</v>
      </c>
      <c r="F116" s="4">
        <f t="shared" si="15"/>
        <v>342018997611</v>
      </c>
      <c r="R116" s="5">
        <v>4.0999999999999995E-2</v>
      </c>
      <c r="S116" s="4">
        <v>4200675</v>
      </c>
      <c r="T116" s="4">
        <f t="shared" ref="T116:T121" si="19">AVERAGE(S117:S126)</f>
        <v>5072965.5</v>
      </c>
      <c r="U116" s="4">
        <f t="shared" si="17"/>
        <v>2617833</v>
      </c>
    </row>
    <row r="117" spans="1:21" x14ac:dyDescent="0.2">
      <c r="A117" s="16" t="s">
        <v>171</v>
      </c>
      <c r="B117" s="4">
        <v>701100</v>
      </c>
      <c r="C117" s="4">
        <v>51000</v>
      </c>
      <c r="D117" s="4">
        <v>650100</v>
      </c>
      <c r="E117" s="4">
        <v>31918208492</v>
      </c>
      <c r="F117" s="4">
        <f t="shared" si="15"/>
        <v>305205695129</v>
      </c>
      <c r="R117" s="5">
        <v>-1.61E-2</v>
      </c>
      <c r="S117" s="4">
        <v>2617833</v>
      </c>
      <c r="T117" s="4">
        <f t="shared" si="19"/>
        <v>5134367.7</v>
      </c>
      <c r="U117" s="4">
        <f t="shared" si="17"/>
        <v>3879680</v>
      </c>
    </row>
    <row r="118" spans="1:21" x14ac:dyDescent="0.2">
      <c r="A118" s="16" t="s">
        <v>170</v>
      </c>
      <c r="B118" s="4">
        <v>202900</v>
      </c>
      <c r="C118" s="4">
        <v>300000</v>
      </c>
      <c r="D118" s="4">
        <v>-97100</v>
      </c>
      <c r="E118" s="4">
        <v>-4708564570</v>
      </c>
      <c r="F118" s="4">
        <f t="shared" si="15"/>
        <v>273287486637</v>
      </c>
      <c r="R118" s="5">
        <v>2.2700000000000001E-2</v>
      </c>
      <c r="S118" s="4">
        <v>3949353</v>
      </c>
      <c r="T118" s="4">
        <f t="shared" si="19"/>
        <v>4964618.5999999996</v>
      </c>
      <c r="U118" s="4">
        <f t="shared" si="17"/>
        <v>3879680</v>
      </c>
    </row>
    <row r="119" spans="1:21" x14ac:dyDescent="0.2">
      <c r="A119" s="16" t="s">
        <v>169</v>
      </c>
      <c r="B119" s="4">
        <v>311400</v>
      </c>
      <c r="C119" s="4">
        <v>7400</v>
      </c>
      <c r="D119" s="4">
        <v>304000</v>
      </c>
      <c r="E119" s="4">
        <v>15064873650</v>
      </c>
      <c r="F119" s="4">
        <f t="shared" si="15"/>
        <v>277996051207</v>
      </c>
      <c r="R119" s="5">
        <v>-4.9000000000000002E-2</v>
      </c>
      <c r="S119" s="4">
        <v>3879680</v>
      </c>
      <c r="T119" s="4">
        <f t="shared" si="19"/>
        <v>4941203</v>
      </c>
      <c r="U119" s="4">
        <f t="shared" si="17"/>
        <v>4354252</v>
      </c>
    </row>
    <row r="120" spans="1:21" x14ac:dyDescent="0.2">
      <c r="A120" s="16" t="s">
        <v>168</v>
      </c>
      <c r="B120" s="4">
        <v>507600</v>
      </c>
      <c r="C120" s="4">
        <v>36250</v>
      </c>
      <c r="D120" s="4">
        <v>471350</v>
      </c>
      <c r="E120" s="4">
        <v>23451226120</v>
      </c>
      <c r="F120" s="4">
        <f t="shared" si="15"/>
        <v>262931177557</v>
      </c>
      <c r="R120" s="5">
        <v>0.02</v>
      </c>
      <c r="S120" s="4">
        <v>7330183</v>
      </c>
      <c r="T120" s="4">
        <f t="shared" si="19"/>
        <v>4425136.5</v>
      </c>
      <c r="U120" s="4">
        <f t="shared" si="17"/>
        <v>3451619</v>
      </c>
    </row>
    <row r="121" spans="1:21" x14ac:dyDescent="0.2">
      <c r="A121" s="16" t="s">
        <v>167</v>
      </c>
      <c r="B121" s="4">
        <v>1548700</v>
      </c>
      <c r="C121" s="4">
        <v>153100</v>
      </c>
      <c r="D121" s="4">
        <v>1395600</v>
      </c>
      <c r="E121" s="4">
        <v>71388603593</v>
      </c>
      <c r="F121" s="4">
        <f t="shared" si="15"/>
        <v>239479951437</v>
      </c>
      <c r="R121" s="5">
        <v>-2.1499999999999998E-2</v>
      </c>
      <c r="S121" s="4">
        <v>7071699</v>
      </c>
      <c r="T121" s="4">
        <f t="shared" si="19"/>
        <v>4084376.4</v>
      </c>
      <c r="U121" s="4">
        <f t="shared" si="17"/>
        <v>3451619</v>
      </c>
    </row>
    <row r="122" spans="1:21" x14ac:dyDescent="0.2">
      <c r="A122" s="16" t="s">
        <v>166</v>
      </c>
      <c r="B122" s="4">
        <v>42300</v>
      </c>
      <c r="C122" s="4">
        <v>470</v>
      </c>
      <c r="D122" s="4">
        <v>41830</v>
      </c>
      <c r="E122" s="4">
        <v>2172512551</v>
      </c>
      <c r="F122" s="4">
        <f t="shared" si="15"/>
        <v>168091347844</v>
      </c>
      <c r="R122" s="5">
        <v>-2.6600000000000002E-2</v>
      </c>
      <c r="S122" s="4">
        <v>4354252</v>
      </c>
      <c r="T122" s="4">
        <f>AVERAGE(S123:S132)</f>
        <v>3806158</v>
      </c>
      <c r="U122" s="4">
        <f t="shared" si="17"/>
        <v>3231855</v>
      </c>
    </row>
    <row r="123" spans="1:21" x14ac:dyDescent="0.2">
      <c r="A123" s="16" t="s">
        <v>165</v>
      </c>
      <c r="B123" s="4">
        <v>552750</v>
      </c>
      <c r="C123" s="4">
        <v>10200</v>
      </c>
      <c r="D123" s="4">
        <v>542550</v>
      </c>
      <c r="E123" s="4">
        <v>27996915711</v>
      </c>
      <c r="F123" s="4">
        <f t="shared" si="15"/>
        <v>165918835293</v>
      </c>
      <c r="R123" s="5">
        <v>2.9500000000000002E-2</v>
      </c>
      <c r="S123" s="4">
        <v>5608082</v>
      </c>
      <c r="U123" s="4">
        <f t="shared" si="17"/>
        <v>2251862</v>
      </c>
    </row>
    <row r="124" spans="1:21" x14ac:dyDescent="0.2">
      <c r="A124" s="16" t="s">
        <v>164</v>
      </c>
      <c r="B124" s="4">
        <v>591600</v>
      </c>
      <c r="C124" s="4">
        <v>110900</v>
      </c>
      <c r="D124" s="4">
        <v>480700</v>
      </c>
      <c r="E124" s="4">
        <v>24265570709</v>
      </c>
      <c r="F124" s="4">
        <f t="shared" si="15"/>
        <v>137921919582</v>
      </c>
      <c r="R124" s="5">
        <v>4.5100000000000001E-2</v>
      </c>
      <c r="S124" s="4">
        <v>8286184</v>
      </c>
      <c r="U124" s="4">
        <f t="shared" ref="U124:U126" si="20">MIN(S125:S129)</f>
        <v>2251862</v>
      </c>
    </row>
    <row r="125" spans="1:21" x14ac:dyDescent="0.2">
      <c r="A125" s="16" t="s">
        <v>163</v>
      </c>
      <c r="B125" s="4">
        <v>709200</v>
      </c>
      <c r="C125" s="4">
        <v>4000</v>
      </c>
      <c r="D125" s="4">
        <v>705200</v>
      </c>
      <c r="E125" s="4">
        <v>34223937604</v>
      </c>
      <c r="F125" s="4">
        <f t="shared" si="15"/>
        <v>113656348873</v>
      </c>
      <c r="R125" s="5">
        <v>1.46E-2</v>
      </c>
      <c r="S125" s="4">
        <v>3451619</v>
      </c>
      <c r="U125" s="4">
        <f t="shared" si="20"/>
        <v>2169518</v>
      </c>
    </row>
    <row r="126" spans="1:21" x14ac:dyDescent="0.2">
      <c r="A126" s="16" t="s">
        <v>162</v>
      </c>
      <c r="B126" s="4">
        <v>740100</v>
      </c>
      <c r="C126" s="4">
        <v>0</v>
      </c>
      <c r="D126" s="4">
        <v>740100</v>
      </c>
      <c r="E126" s="4">
        <v>35874402734</v>
      </c>
      <c r="F126" s="4">
        <f t="shared" si="15"/>
        <v>79432411269</v>
      </c>
      <c r="R126" s="5">
        <v>1.2699999999999999E-2</v>
      </c>
      <c r="S126" s="4">
        <v>4180770</v>
      </c>
      <c r="U126" s="4">
        <f t="shared" si="20"/>
        <v>2169518</v>
      </c>
    </row>
    <row r="127" spans="1:21" x14ac:dyDescent="0.2">
      <c r="A127" s="16" t="s">
        <v>161</v>
      </c>
      <c r="B127" s="4">
        <v>219400</v>
      </c>
      <c r="C127" s="4">
        <v>2700</v>
      </c>
      <c r="D127" s="4">
        <v>216700</v>
      </c>
      <c r="E127" s="4">
        <v>10308505991</v>
      </c>
      <c r="F127" s="4">
        <f t="shared" si="15"/>
        <v>43558008535</v>
      </c>
      <c r="R127" s="5">
        <v>1.0700000000000001E-2</v>
      </c>
      <c r="S127" s="4">
        <v>3231855</v>
      </c>
      <c r="U127" s="4">
        <f>MIN(S128:S132)</f>
        <v>1572068</v>
      </c>
    </row>
    <row r="128" spans="1:21" x14ac:dyDescent="0.2">
      <c r="A128" s="16" t="s">
        <v>160</v>
      </c>
      <c r="B128" s="4">
        <v>250100</v>
      </c>
      <c r="C128" s="4">
        <v>4000</v>
      </c>
      <c r="D128" s="4">
        <v>246100</v>
      </c>
      <c r="E128" s="4">
        <v>11492727872</v>
      </c>
      <c r="F128" s="4">
        <f t="shared" si="15"/>
        <v>33249502544</v>
      </c>
      <c r="R128" s="5">
        <v>2.18E-2</v>
      </c>
      <c r="S128" s="4">
        <v>2251862</v>
      </c>
    </row>
    <row r="129" spans="1:22" x14ac:dyDescent="0.2">
      <c r="A129" s="16" t="s">
        <v>159</v>
      </c>
      <c r="B129" s="4">
        <v>134020</v>
      </c>
      <c r="C129" s="4">
        <v>19200</v>
      </c>
      <c r="D129" s="4">
        <v>114820</v>
      </c>
      <c r="E129" s="4">
        <v>5344602321</v>
      </c>
      <c r="F129" s="4">
        <f t="shared" si="15"/>
        <v>21756774672</v>
      </c>
      <c r="R129" s="5">
        <v>1.77E-2</v>
      </c>
      <c r="S129" s="4">
        <v>3645524</v>
      </c>
    </row>
    <row r="130" spans="1:22" x14ac:dyDescent="0.2">
      <c r="A130" s="16" t="s">
        <v>158</v>
      </c>
      <c r="B130" s="4">
        <v>275600</v>
      </c>
      <c r="C130" s="4">
        <v>9400</v>
      </c>
      <c r="D130" s="4">
        <v>266200</v>
      </c>
      <c r="E130" s="4">
        <v>11967603978</v>
      </c>
      <c r="F130" s="4">
        <f t="shared" si="15"/>
        <v>16412172351</v>
      </c>
      <c r="R130" s="5">
        <v>6.7000000000000002E-3</v>
      </c>
      <c r="S130" s="4">
        <v>2169518</v>
      </c>
    </row>
    <row r="131" spans="1:22" x14ac:dyDescent="0.2">
      <c r="A131" s="16" t="s">
        <v>157</v>
      </c>
      <c r="B131" s="4">
        <v>1200</v>
      </c>
      <c r="C131" s="4">
        <v>200</v>
      </c>
      <c r="D131" s="4">
        <v>1000</v>
      </c>
      <c r="E131" s="4">
        <v>45591640</v>
      </c>
      <c r="F131" s="4">
        <f>E131+F132</f>
        <v>4444568373</v>
      </c>
      <c r="R131" s="5">
        <v>-3.85E-2</v>
      </c>
      <c r="S131" s="4">
        <v>3664098</v>
      </c>
    </row>
    <row r="132" spans="1:22" x14ac:dyDescent="0.2">
      <c r="A132" s="16" t="s">
        <v>156</v>
      </c>
      <c r="B132" s="4">
        <v>103200</v>
      </c>
      <c r="C132" s="4">
        <v>9180</v>
      </c>
      <c r="D132" s="4">
        <v>94020</v>
      </c>
      <c r="E132" s="4">
        <v>4398976733</v>
      </c>
      <c r="F132" s="4">
        <f>E132</f>
        <v>4398976733</v>
      </c>
      <c r="R132" s="5">
        <v>8.6999999999999994E-3</v>
      </c>
      <c r="S132" s="4">
        <v>1572068</v>
      </c>
    </row>
    <row r="133" spans="1:22" x14ac:dyDescent="0.2">
      <c r="A133" s="2"/>
      <c r="B133" s="4"/>
      <c r="C133" s="4"/>
      <c r="D133" s="4"/>
      <c r="E133" s="4"/>
      <c r="F133" s="4">
        <f>E133</f>
        <v>0</v>
      </c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6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6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6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6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6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5"/>
    </row>
    <row r="150" spans="1:22" x14ac:dyDescent="0.2">
      <c r="A150" s="6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5"/>
    </row>
    <row r="151" spans="1:22" x14ac:dyDescent="0.2">
      <c r="A151" s="6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5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5"/>
    </row>
    <row r="153" spans="1:22" x14ac:dyDescent="0.2">
      <c r="A153" s="2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5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5"/>
    </row>
    <row r="155" spans="1:22" x14ac:dyDescent="0.2">
      <c r="A155" s="6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5"/>
    </row>
    <row r="156" spans="1:22" x14ac:dyDescent="0.2">
      <c r="A156" s="6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5"/>
    </row>
    <row r="157" spans="1:22" x14ac:dyDescent="0.2">
      <c r="A157" s="6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5"/>
    </row>
    <row r="158" spans="1:22" x14ac:dyDescent="0.2">
      <c r="A158" s="6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5"/>
    </row>
    <row r="159" spans="1:22" x14ac:dyDescent="0.2">
      <c r="A159" s="6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5"/>
    </row>
    <row r="160" spans="1:22" x14ac:dyDescent="0.2">
      <c r="A160" s="6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5"/>
    </row>
    <row r="161" spans="1:22" x14ac:dyDescent="0.2">
      <c r="A161" s="6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5"/>
    </row>
    <row r="162" spans="1:22" x14ac:dyDescent="0.2">
      <c r="A162" s="6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5"/>
      <c r="U162" s="5"/>
      <c r="V162" s="5"/>
    </row>
    <row r="163" spans="1:22" x14ac:dyDescent="0.2">
      <c r="A163" s="6"/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5"/>
      <c r="U163" s="5"/>
      <c r="V163" s="5"/>
    </row>
    <row r="164" spans="1:22" x14ac:dyDescent="0.2">
      <c r="A164" s="6"/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5"/>
      <c r="U164" s="5"/>
      <c r="V164" s="5"/>
    </row>
    <row r="165" spans="1:22" x14ac:dyDescent="0.2">
      <c r="A165" s="6"/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5"/>
      <c r="U165" s="5"/>
      <c r="V165" s="5"/>
    </row>
    <row r="166" spans="1:22" x14ac:dyDescent="0.2">
      <c r="A166" s="6"/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5"/>
      <c r="U166" s="5"/>
      <c r="V166" s="5"/>
    </row>
    <row r="167" spans="1:22" x14ac:dyDescent="0.2">
      <c r="A167" s="6"/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5"/>
      <c r="U167" s="5"/>
      <c r="V167" s="5"/>
    </row>
    <row r="168" spans="1:22" x14ac:dyDescent="0.2">
      <c r="A168" s="2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5"/>
    </row>
    <row r="169" spans="1:22" x14ac:dyDescent="0.2">
      <c r="A169" s="2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5"/>
    </row>
    <row r="170" spans="1:22" x14ac:dyDescent="0.2">
      <c r="A170" s="2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5"/>
    </row>
    <row r="171" spans="1:22" x14ac:dyDescent="0.2">
      <c r="A171" s="2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5"/>
    </row>
    <row r="172" spans="1:22" x14ac:dyDescent="0.2">
      <c r="A172" s="2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5"/>
    </row>
    <row r="173" spans="1:22" x14ac:dyDescent="0.2">
      <c r="A173" s="2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5"/>
    </row>
    <row r="174" spans="1:22" x14ac:dyDescent="0.2">
      <c r="A174" s="2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5"/>
    </row>
    <row r="175" spans="1:22" x14ac:dyDescent="0.2">
      <c r="A175" s="2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5"/>
    </row>
    <row r="176" spans="1:22" x14ac:dyDescent="0.2">
      <c r="A176" s="2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5"/>
    </row>
    <row r="177" spans="1:22" x14ac:dyDescent="0.2">
      <c r="A177" s="2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5"/>
      <c r="U177" s="5"/>
      <c r="V177" s="5"/>
    </row>
    <row r="178" spans="1:22" x14ac:dyDescent="0.2">
      <c r="A178" s="2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5"/>
      <c r="U178" s="5"/>
      <c r="V178" s="5"/>
    </row>
    <row r="179" spans="1:22" x14ac:dyDescent="0.2">
      <c r="A179" s="2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5"/>
      <c r="U179" s="5"/>
      <c r="V179" s="5"/>
    </row>
    <row r="180" spans="1:22" x14ac:dyDescent="0.2">
      <c r="A180" s="2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5"/>
      <c r="U180" s="5"/>
      <c r="V180" s="5"/>
    </row>
    <row r="181" spans="1:22" x14ac:dyDescent="0.2">
      <c r="A181" s="2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5"/>
      <c r="U181" s="5"/>
      <c r="V181" s="5"/>
    </row>
    <row r="182" spans="1:22" x14ac:dyDescent="0.2">
      <c r="A182" s="2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5"/>
      <c r="U182" s="5"/>
      <c r="V182" s="5"/>
    </row>
    <row r="183" spans="1:22" x14ac:dyDescent="0.2">
      <c r="A183" s="2"/>
      <c r="B183" s="4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5"/>
      <c r="U183" s="5"/>
      <c r="V183" s="5"/>
    </row>
    <row r="184" spans="1:22" x14ac:dyDescent="0.2">
      <c r="A184" s="2"/>
      <c r="B184" s="4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5"/>
      <c r="U184" s="5"/>
      <c r="V184" s="5"/>
    </row>
    <row r="185" spans="1:22" x14ac:dyDescent="0.2">
      <c r="A185" s="2"/>
      <c r="B185" s="4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5"/>
      <c r="U185" s="5"/>
      <c r="V185" s="8"/>
    </row>
    <row r="186" spans="1:22" x14ac:dyDescent="0.2">
      <c r="A186" s="2"/>
      <c r="B186" s="4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5"/>
      <c r="U186" s="5"/>
      <c r="V186" s="8"/>
    </row>
    <row r="187" spans="1:22" x14ac:dyDescent="0.2">
      <c r="A187" s="2"/>
      <c r="B187" s="4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5"/>
      <c r="U187" s="5"/>
      <c r="V187" s="8"/>
    </row>
    <row r="188" spans="1:22" x14ac:dyDescent="0.2">
      <c r="A188" s="6"/>
      <c r="B188" s="4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5"/>
      <c r="U188" s="5"/>
      <c r="V188" s="8"/>
    </row>
    <row r="189" spans="1:22" x14ac:dyDescent="0.2">
      <c r="A189" s="6"/>
      <c r="B189" s="4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5"/>
      <c r="U189" s="5"/>
      <c r="V189" s="8"/>
    </row>
    <row r="190" spans="1:22" x14ac:dyDescent="0.2">
      <c r="A190" s="6"/>
      <c r="B190" s="4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5"/>
      <c r="U190" s="5"/>
      <c r="V190" s="8"/>
    </row>
    <row r="191" spans="1:22" x14ac:dyDescent="0.2">
      <c r="A191" s="6"/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5"/>
      <c r="U191" s="5"/>
      <c r="V191" s="8"/>
    </row>
    <row r="192" spans="1:22" x14ac:dyDescent="0.2">
      <c r="A192" s="6"/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5"/>
      <c r="U192" s="5"/>
      <c r="V192" s="8"/>
    </row>
    <row r="193" spans="1:22" x14ac:dyDescent="0.2">
      <c r="A193" s="2"/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5"/>
      <c r="U193" s="5"/>
      <c r="V193" s="8"/>
    </row>
    <row r="194" spans="1:22" x14ac:dyDescent="0.2">
      <c r="A194" s="2"/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5"/>
      <c r="U194" s="5"/>
      <c r="V194" s="8"/>
    </row>
    <row r="195" spans="1:22" x14ac:dyDescent="0.2">
      <c r="A195" s="2"/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5"/>
      <c r="U195" s="5"/>
      <c r="V195" s="8"/>
    </row>
    <row r="196" spans="1:22" x14ac:dyDescent="0.2">
      <c r="A196" s="2"/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5"/>
      <c r="U196" s="5"/>
      <c r="V196" s="8"/>
    </row>
    <row r="197" spans="1:22" x14ac:dyDescent="0.2">
      <c r="A197" s="2"/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5"/>
      <c r="U197" s="5"/>
      <c r="V197" s="8"/>
    </row>
    <row r="223" spans="1:3" x14ac:dyDescent="0.2">
      <c r="A223" t="e" cm="1">
        <f t="array" aca="1" ref="A223" ca="1">INDIRECT("'" &amp; E1 &amp; "'!$A$2:$A$66")</f>
        <v>#REF!</v>
      </c>
      <c r="B223" t="e" cm="1">
        <f t="array" aca="1" ref="B223" ca="1">INDIRECT("'" &amp; E1 &amp; "'!$B$2:$B$66")</f>
        <v>#REF!</v>
      </c>
      <c r="C223" t="e" cm="1">
        <f t="array" aca="1" ref="C223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4AC42E-3578-FC4B-AD64-EC98E8B43B46}">
  <sheetPr codeName="Sheet45"/>
  <dimension ref="A1:V223"/>
  <sheetViews>
    <sheetView topLeftCell="B1" workbookViewId="0">
      <pane ySplit="2" topLeftCell="A3" activePane="bottomLeft" state="frozen"/>
      <selection activeCell="F17" sqref="F17"/>
      <selection pane="bottomLeft" activeCell="F17" sqref="F17"/>
    </sheetView>
  </sheetViews>
  <sheetFormatPr baseColWidth="10" defaultRowHeight="16" x14ac:dyDescent="0.2"/>
  <cols>
    <col min="1" max="1" width="21.1640625" customWidth="1"/>
    <col min="2" max="2" width="14.1640625" customWidth="1"/>
    <col min="3" max="3" width="12.83203125" customWidth="1"/>
    <col min="4" max="4" width="15.6640625" customWidth="1"/>
    <col min="5" max="5" width="18.332031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3.8320312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252</v>
      </c>
      <c r="U2" s="1" t="s">
        <v>253</v>
      </c>
      <c r="V2" s="1" t="s">
        <v>236</v>
      </c>
    </row>
    <row r="3" spans="1:22" x14ac:dyDescent="0.2">
      <c r="A3" s="16" t="s">
        <v>357</v>
      </c>
      <c r="B3" s="4">
        <v>682300</v>
      </c>
      <c r="C3" s="4">
        <v>48800</v>
      </c>
      <c r="D3" s="4">
        <v>633500</v>
      </c>
      <c r="E3" s="4">
        <v>20950040000</v>
      </c>
      <c r="F3" s="4">
        <f t="shared" ref="F3:F11" si="0">E3+F4</f>
        <v>461947528627</v>
      </c>
      <c r="G3" s="4">
        <v>68700</v>
      </c>
      <c r="H3" s="4">
        <v>1051000</v>
      </c>
      <c r="I3" s="4">
        <v>-982300</v>
      </c>
      <c r="J3" s="4">
        <v>-32521950000</v>
      </c>
      <c r="K3" s="4">
        <f t="shared" ref="K3:K11" si="1">K4+J3</f>
        <v>101253834000</v>
      </c>
      <c r="L3" s="4">
        <v>2095</v>
      </c>
      <c r="M3" s="4">
        <v>3588</v>
      </c>
      <c r="N3" s="4">
        <v>151</v>
      </c>
      <c r="O3" s="4">
        <v>257</v>
      </c>
      <c r="P3" s="4">
        <v>2264500</v>
      </c>
      <c r="Q3" s="4">
        <v>4256000</v>
      </c>
      <c r="R3" s="5">
        <v>0</v>
      </c>
      <c r="S3" s="4">
        <v>6595700</v>
      </c>
      <c r="T3" s="4">
        <f t="shared" ref="T3:T38" si="2">AVERAGE(S4:S13)</f>
        <v>11869090</v>
      </c>
      <c r="U3" s="4">
        <f t="shared" ref="U3:U11" si="3">MIN(S4:S8)</f>
        <v>10006600</v>
      </c>
      <c r="V3" s="5">
        <v>2.4E-2</v>
      </c>
    </row>
    <row r="4" spans="1:22" x14ac:dyDescent="0.2">
      <c r="A4" s="16" t="s">
        <v>356</v>
      </c>
      <c r="B4" s="4">
        <v>65200</v>
      </c>
      <c r="C4" s="4">
        <v>351100</v>
      </c>
      <c r="D4" s="4">
        <v>-285900</v>
      </c>
      <c r="E4" s="4">
        <v>-9544220000</v>
      </c>
      <c r="F4" s="4">
        <f t="shared" si="0"/>
        <v>440997488627</v>
      </c>
      <c r="G4" s="4">
        <v>132400</v>
      </c>
      <c r="H4" s="4">
        <v>144900</v>
      </c>
      <c r="I4" s="4">
        <v>-12500</v>
      </c>
      <c r="J4" s="4">
        <v>-432585000</v>
      </c>
      <c r="K4" s="4">
        <f t="shared" si="1"/>
        <v>133775784000</v>
      </c>
      <c r="L4" s="4">
        <v>3120</v>
      </c>
      <c r="M4" s="4">
        <v>3807</v>
      </c>
      <c r="N4" s="4">
        <v>276</v>
      </c>
      <c r="O4" s="4">
        <v>301</v>
      </c>
      <c r="P4" s="4">
        <v>3941800</v>
      </c>
      <c r="Q4" s="4">
        <v>5896100</v>
      </c>
      <c r="R4" s="5">
        <v>-2.12E-2</v>
      </c>
      <c r="S4" s="4">
        <v>10025000</v>
      </c>
      <c r="T4" s="4">
        <f t="shared" si="2"/>
        <v>13013900</v>
      </c>
      <c r="U4" s="4">
        <f t="shared" si="3"/>
        <v>10006600</v>
      </c>
      <c r="V4" s="5">
        <v>1.9400000000000001E-2</v>
      </c>
    </row>
    <row r="5" spans="1:22" x14ac:dyDescent="0.2">
      <c r="A5" s="16" t="s">
        <v>355</v>
      </c>
      <c r="B5" s="4">
        <v>361600</v>
      </c>
      <c r="C5" s="4">
        <v>299064</v>
      </c>
      <c r="D5" s="4">
        <v>62536</v>
      </c>
      <c r="E5" s="4">
        <v>2041350000</v>
      </c>
      <c r="F5" s="4">
        <f t="shared" si="0"/>
        <v>450541708627</v>
      </c>
      <c r="G5" s="4">
        <v>130000</v>
      </c>
      <c r="H5" s="4">
        <v>101700</v>
      </c>
      <c r="I5" s="4">
        <v>28300</v>
      </c>
      <c r="J5" s="4">
        <v>934965000</v>
      </c>
      <c r="K5" s="4">
        <f t="shared" si="1"/>
        <v>134208369000</v>
      </c>
      <c r="L5" s="4">
        <v>3045</v>
      </c>
      <c r="M5" s="4">
        <v>5440</v>
      </c>
      <c r="N5" s="4">
        <v>317</v>
      </c>
      <c r="O5" s="4">
        <v>574</v>
      </c>
      <c r="P5" s="4">
        <v>3935300</v>
      </c>
      <c r="Q5" s="4">
        <v>7053200</v>
      </c>
      <c r="R5" s="5">
        <v>-1.9199999999999998E-2</v>
      </c>
      <c r="S5" s="4">
        <v>11676000</v>
      </c>
      <c r="T5" s="4">
        <f t="shared" si="2"/>
        <v>14715910</v>
      </c>
      <c r="U5" s="4">
        <f t="shared" si="3"/>
        <v>9289700</v>
      </c>
      <c r="V5" s="5">
        <v>2.76E-2</v>
      </c>
    </row>
    <row r="6" spans="1:22" x14ac:dyDescent="0.2">
      <c r="A6" s="16" t="s">
        <v>354</v>
      </c>
      <c r="B6" s="4">
        <v>575200</v>
      </c>
      <c r="C6" s="4">
        <v>3002000</v>
      </c>
      <c r="D6" s="4">
        <v>-2426800</v>
      </c>
      <c r="E6" s="4">
        <v>-84796250000</v>
      </c>
      <c r="F6" s="4">
        <f t="shared" si="0"/>
        <v>448500358627</v>
      </c>
      <c r="G6" s="4">
        <v>0</v>
      </c>
      <c r="H6" s="4">
        <v>0</v>
      </c>
      <c r="I6" s="4">
        <v>0</v>
      </c>
      <c r="J6" s="4">
        <v>-2446595000</v>
      </c>
      <c r="K6" s="4">
        <f t="shared" si="1"/>
        <v>133273404000</v>
      </c>
      <c r="L6" s="4">
        <v>2684</v>
      </c>
      <c r="M6" s="4">
        <v>5650</v>
      </c>
      <c r="N6" s="4">
        <v>331</v>
      </c>
      <c r="O6" s="4">
        <v>568</v>
      </c>
      <c r="P6" s="4">
        <v>3971000</v>
      </c>
      <c r="Q6" s="4">
        <v>8347300</v>
      </c>
      <c r="R6" s="5">
        <v>-3.3399999999999999E-2</v>
      </c>
      <c r="S6" s="4">
        <v>12411300</v>
      </c>
      <c r="T6" s="4">
        <f t="shared" si="2"/>
        <v>14187760</v>
      </c>
      <c r="U6" s="4">
        <f t="shared" si="3"/>
        <v>8692500</v>
      </c>
      <c r="V6" s="5">
        <v>3.2599999999999997E-2</v>
      </c>
    </row>
    <row r="7" spans="1:22" x14ac:dyDescent="0.2">
      <c r="A7" s="16" t="s">
        <v>353</v>
      </c>
      <c r="B7" s="4">
        <v>1970700</v>
      </c>
      <c r="C7" s="4">
        <v>157600</v>
      </c>
      <c r="D7" s="4">
        <v>1813100</v>
      </c>
      <c r="E7" s="4">
        <v>63668980000</v>
      </c>
      <c r="F7" s="4">
        <f t="shared" si="0"/>
        <v>533296608627</v>
      </c>
      <c r="G7" s="4">
        <v>0</v>
      </c>
      <c r="H7" s="4">
        <v>0</v>
      </c>
      <c r="I7" s="4">
        <v>0</v>
      </c>
      <c r="J7" s="4">
        <v>-604505000</v>
      </c>
      <c r="K7" s="4">
        <f t="shared" si="1"/>
        <v>135719999000</v>
      </c>
      <c r="L7" s="4">
        <v>3252</v>
      </c>
      <c r="M7" s="4">
        <v>2766</v>
      </c>
      <c r="N7" s="4">
        <v>404</v>
      </c>
      <c r="O7" s="4">
        <v>368</v>
      </c>
      <c r="P7" s="4">
        <v>4799400</v>
      </c>
      <c r="Q7" s="4">
        <v>4178000</v>
      </c>
      <c r="R7" s="5">
        <v>3.2000000000000001E-2</v>
      </c>
      <c r="S7" s="4">
        <v>10006600</v>
      </c>
      <c r="T7" s="4">
        <f t="shared" si="2"/>
        <v>14348080</v>
      </c>
      <c r="U7" s="4">
        <f t="shared" si="3"/>
        <v>8692500</v>
      </c>
      <c r="V7" s="5">
        <v>4.3700000000000003E-2</v>
      </c>
    </row>
    <row r="8" spans="1:22" x14ac:dyDescent="0.2">
      <c r="A8" s="16" t="s">
        <v>352</v>
      </c>
      <c r="B8" s="4">
        <v>635300</v>
      </c>
      <c r="C8" s="4">
        <v>2610033</v>
      </c>
      <c r="D8" s="4">
        <v>-1974733</v>
      </c>
      <c r="E8" s="4">
        <v>-68309180000</v>
      </c>
      <c r="F8" s="4">
        <f t="shared" si="0"/>
        <v>469627628627</v>
      </c>
      <c r="G8" s="4">
        <v>0</v>
      </c>
      <c r="H8" s="4">
        <v>0</v>
      </c>
      <c r="I8" s="4">
        <v>0</v>
      </c>
      <c r="J8" s="4">
        <v>-116160000</v>
      </c>
      <c r="K8" s="4">
        <f t="shared" si="1"/>
        <v>136324504000</v>
      </c>
      <c r="L8" s="4">
        <v>3397</v>
      </c>
      <c r="M8" s="4">
        <v>5792</v>
      </c>
      <c r="N8" s="4">
        <v>413</v>
      </c>
      <c r="O8" s="4">
        <v>631</v>
      </c>
      <c r="P8" s="4">
        <v>5333900</v>
      </c>
      <c r="Q8" s="4">
        <v>7850300</v>
      </c>
      <c r="R8" s="5">
        <v>-1.5900000000000001E-2</v>
      </c>
      <c r="S8" s="4">
        <v>13562300</v>
      </c>
      <c r="T8" s="4">
        <f t="shared" si="2"/>
        <v>14909870</v>
      </c>
      <c r="U8" s="4">
        <f t="shared" si="3"/>
        <v>8692500</v>
      </c>
      <c r="V8" s="5">
        <v>2.1600000000000001E-2</v>
      </c>
    </row>
    <row r="9" spans="1:22" x14ac:dyDescent="0.2">
      <c r="A9" s="16" t="s">
        <v>351</v>
      </c>
      <c r="B9" s="4">
        <v>923409</v>
      </c>
      <c r="C9" s="4">
        <v>350800</v>
      </c>
      <c r="D9" s="4">
        <v>572609</v>
      </c>
      <c r="E9" s="4">
        <v>19946680000</v>
      </c>
      <c r="F9" s="4">
        <f t="shared" si="0"/>
        <v>537936808627</v>
      </c>
      <c r="G9" s="4">
        <v>200000</v>
      </c>
      <c r="H9" s="4">
        <v>932800</v>
      </c>
      <c r="I9" s="4">
        <v>-732800</v>
      </c>
      <c r="J9" s="4">
        <v>-25665360000</v>
      </c>
      <c r="K9" s="4">
        <f t="shared" si="1"/>
        <v>136440664000</v>
      </c>
      <c r="L9" s="4">
        <v>2391</v>
      </c>
      <c r="M9" s="4">
        <v>3621</v>
      </c>
      <c r="N9" s="4">
        <v>302</v>
      </c>
      <c r="O9" s="4">
        <v>475</v>
      </c>
      <c r="P9" s="4">
        <v>3242600</v>
      </c>
      <c r="Q9" s="4">
        <v>5485600</v>
      </c>
      <c r="R9" s="5">
        <v>-1.7100000000000001E-2</v>
      </c>
      <c r="S9" s="4">
        <v>10158600</v>
      </c>
      <c r="T9" s="4">
        <f t="shared" si="2"/>
        <v>15147000</v>
      </c>
      <c r="U9" s="4">
        <f t="shared" si="3"/>
        <v>8692500</v>
      </c>
      <c r="V9" s="5">
        <v>2.7999999999999997E-2</v>
      </c>
    </row>
    <row r="10" spans="1:22" x14ac:dyDescent="0.2">
      <c r="A10" s="16" t="s">
        <v>350</v>
      </c>
      <c r="B10" s="4">
        <v>366620</v>
      </c>
      <c r="C10" s="4">
        <v>374300</v>
      </c>
      <c r="D10" s="4">
        <v>-7680</v>
      </c>
      <c r="E10" s="4">
        <v>-272188474</v>
      </c>
      <c r="F10" s="4">
        <f t="shared" si="0"/>
        <v>517990128627</v>
      </c>
      <c r="G10" s="4">
        <v>0</v>
      </c>
      <c r="H10" s="4">
        <v>0</v>
      </c>
      <c r="I10" s="4">
        <v>0</v>
      </c>
      <c r="J10" s="4">
        <v>-4383450000</v>
      </c>
      <c r="K10" s="4">
        <f t="shared" si="1"/>
        <v>162106024000</v>
      </c>
      <c r="L10" s="4">
        <v>2150</v>
      </c>
      <c r="M10" s="4">
        <v>2759</v>
      </c>
      <c r="N10" s="4">
        <v>338</v>
      </c>
      <c r="O10" s="4">
        <v>417</v>
      </c>
      <c r="P10" s="4">
        <v>3628100</v>
      </c>
      <c r="Q10" s="4">
        <v>5126100</v>
      </c>
      <c r="R10" s="5">
        <v>0</v>
      </c>
      <c r="S10" s="4">
        <v>9289700</v>
      </c>
      <c r="T10" s="4">
        <f t="shared" si="2"/>
        <v>16668630</v>
      </c>
      <c r="U10" s="4">
        <f t="shared" si="3"/>
        <v>8692500</v>
      </c>
      <c r="V10" s="5">
        <v>2.23E-2</v>
      </c>
    </row>
    <row r="11" spans="1:22" x14ac:dyDescent="0.2">
      <c r="A11" s="16" t="s">
        <v>349</v>
      </c>
      <c r="B11" s="4">
        <v>8800</v>
      </c>
      <c r="C11" s="4">
        <v>833200</v>
      </c>
      <c r="D11" s="4">
        <v>-824400</v>
      </c>
      <c r="E11" s="4">
        <v>-29406860000</v>
      </c>
      <c r="F11" s="4">
        <f t="shared" si="0"/>
        <v>518262317101</v>
      </c>
      <c r="G11" s="4">
        <v>0</v>
      </c>
      <c r="H11" s="4">
        <v>0</v>
      </c>
      <c r="I11" s="4">
        <v>0</v>
      </c>
      <c r="J11" s="4">
        <v>-1579465000</v>
      </c>
      <c r="K11" s="4">
        <f t="shared" si="1"/>
        <v>166489474000</v>
      </c>
      <c r="L11" s="4">
        <v>2137</v>
      </c>
      <c r="M11" s="4">
        <v>2800</v>
      </c>
      <c r="N11" s="4">
        <v>282</v>
      </c>
      <c r="O11" s="4">
        <v>353</v>
      </c>
      <c r="P11" s="4">
        <v>3073900</v>
      </c>
      <c r="Q11" s="4">
        <v>4203200</v>
      </c>
      <c r="R11" s="5">
        <v>-1.54E-2</v>
      </c>
      <c r="S11" s="4">
        <v>8692500</v>
      </c>
      <c r="T11" s="4">
        <f t="shared" si="2"/>
        <v>17031230</v>
      </c>
      <c r="U11" s="4">
        <f t="shared" si="3"/>
        <v>7129800</v>
      </c>
      <c r="V11" s="5">
        <v>2.6200000000000001E-2</v>
      </c>
    </row>
    <row r="12" spans="1:22" x14ac:dyDescent="0.2">
      <c r="A12" s="16" t="s">
        <v>348</v>
      </c>
      <c r="B12" s="4">
        <v>2633501</v>
      </c>
      <c r="C12" s="4">
        <v>1365533</v>
      </c>
      <c r="D12" s="4">
        <v>1267968</v>
      </c>
      <c r="E12" s="4">
        <v>45033290000</v>
      </c>
      <c r="F12" s="4">
        <f t="shared" ref="F12:F38" si="4">E12+F13</f>
        <v>547669177101</v>
      </c>
      <c r="G12" s="4">
        <v>21100</v>
      </c>
      <c r="H12" s="4">
        <v>10800</v>
      </c>
      <c r="I12" s="4">
        <v>10300</v>
      </c>
      <c r="J12" s="4">
        <v>367285000</v>
      </c>
      <c r="K12" s="4">
        <f t="shared" ref="K12:K38" si="5">K13+J12</f>
        <v>168068939000</v>
      </c>
      <c r="L12" s="4">
        <v>4444</v>
      </c>
      <c r="M12" s="4">
        <v>2795</v>
      </c>
      <c r="N12" s="4">
        <v>629</v>
      </c>
      <c r="O12" s="4">
        <v>491</v>
      </c>
      <c r="P12" s="4">
        <v>7386100</v>
      </c>
      <c r="Q12" s="4">
        <v>5415200</v>
      </c>
      <c r="R12" s="5">
        <v>3.15E-2</v>
      </c>
      <c r="S12" s="4">
        <v>13766600</v>
      </c>
      <c r="T12" s="4">
        <f t="shared" si="2"/>
        <v>16731120</v>
      </c>
      <c r="U12" s="4">
        <f t="shared" ref="U12:U38" si="6">MIN(S13:S17)</f>
        <v>7129800</v>
      </c>
      <c r="V12" s="5">
        <v>4.8300000000000003E-2</v>
      </c>
    </row>
    <row r="13" spans="1:22" x14ac:dyDescent="0.2">
      <c r="A13" s="16" t="s">
        <v>347</v>
      </c>
      <c r="B13" s="4">
        <v>978500</v>
      </c>
      <c r="C13" s="4">
        <v>264054</v>
      </c>
      <c r="D13" s="4">
        <v>714446</v>
      </c>
      <c r="E13" s="4">
        <v>25181310000</v>
      </c>
      <c r="F13" s="4">
        <f t="shared" si="4"/>
        <v>502635887101</v>
      </c>
      <c r="G13" s="4">
        <v>0</v>
      </c>
      <c r="H13" s="4">
        <v>0</v>
      </c>
      <c r="I13" s="4">
        <v>0</v>
      </c>
      <c r="J13" s="4">
        <v>57956545000</v>
      </c>
      <c r="K13" s="4">
        <f t="shared" si="5"/>
        <v>167701654000</v>
      </c>
      <c r="L13" s="4">
        <v>3065</v>
      </c>
      <c r="M13" s="4">
        <v>5050</v>
      </c>
      <c r="N13" s="4">
        <v>434</v>
      </c>
      <c r="O13" s="4">
        <v>695</v>
      </c>
      <c r="P13" s="4">
        <v>4830300</v>
      </c>
      <c r="Q13" s="4">
        <v>8377300</v>
      </c>
      <c r="R13" s="5">
        <v>-0.02</v>
      </c>
      <c r="S13" s="4">
        <v>19102300</v>
      </c>
      <c r="T13" s="4">
        <f t="shared" si="2"/>
        <v>16156420</v>
      </c>
      <c r="U13" s="4">
        <f t="shared" si="6"/>
        <v>7129800</v>
      </c>
      <c r="V13" s="5">
        <v>3.7699999999999997E-2</v>
      </c>
    </row>
    <row r="14" spans="1:22" x14ac:dyDescent="0.2">
      <c r="A14" s="16" t="s">
        <v>340</v>
      </c>
      <c r="B14" s="4">
        <v>4463891</v>
      </c>
      <c r="C14" s="4">
        <v>269200</v>
      </c>
      <c r="D14" s="4">
        <v>4194691</v>
      </c>
      <c r="E14" s="4">
        <v>147682350000</v>
      </c>
      <c r="F14" s="4">
        <f t="shared" si="4"/>
        <v>477454577101</v>
      </c>
      <c r="G14" s="4">
        <v>1693100</v>
      </c>
      <c r="H14" s="4">
        <v>25200</v>
      </c>
      <c r="I14" s="4">
        <v>1667900</v>
      </c>
      <c r="J14" s="4">
        <v>57956545000</v>
      </c>
      <c r="K14" s="4">
        <f t="shared" si="5"/>
        <v>109745109000</v>
      </c>
      <c r="L14" s="4">
        <v>7637</v>
      </c>
      <c r="M14" s="4">
        <v>4702</v>
      </c>
      <c r="N14" s="4">
        <v>948</v>
      </c>
      <c r="O14" s="4">
        <v>714</v>
      </c>
      <c r="P14" s="4">
        <v>11906200</v>
      </c>
      <c r="Q14" s="4">
        <v>8502500</v>
      </c>
      <c r="R14" s="5">
        <v>3.4799999999999998E-2</v>
      </c>
      <c r="S14" s="4">
        <v>21473100</v>
      </c>
      <c r="T14" s="4">
        <f t="shared" si="2"/>
        <v>15980160</v>
      </c>
      <c r="U14" s="4">
        <f t="shared" si="6"/>
        <v>7129800</v>
      </c>
      <c r="V14" s="5">
        <v>4.7400000000000005E-2</v>
      </c>
    </row>
    <row r="15" spans="1:22" x14ac:dyDescent="0.2">
      <c r="A15" s="16" t="s">
        <v>339</v>
      </c>
      <c r="B15" s="4">
        <v>4626800</v>
      </c>
      <c r="C15" s="4">
        <v>291067</v>
      </c>
      <c r="D15" s="4">
        <v>4335733</v>
      </c>
      <c r="E15" s="4">
        <v>148127540000</v>
      </c>
      <c r="F15" s="4">
        <f t="shared" si="4"/>
        <v>329772227101</v>
      </c>
      <c r="G15" s="4">
        <v>195400</v>
      </c>
      <c r="H15" s="4">
        <v>50000</v>
      </c>
      <c r="I15" s="4">
        <v>145400</v>
      </c>
      <c r="J15" s="4">
        <v>4915645000</v>
      </c>
      <c r="K15" s="4">
        <f t="shared" si="5"/>
        <v>51788564000</v>
      </c>
      <c r="L15" s="4">
        <v>9569</v>
      </c>
      <c r="M15" s="4">
        <v>4937</v>
      </c>
      <c r="N15" s="4">
        <v>1490</v>
      </c>
      <c r="O15" s="4">
        <v>896</v>
      </c>
      <c r="P15" s="4">
        <v>17241700</v>
      </c>
      <c r="Q15" s="4">
        <v>10360700</v>
      </c>
      <c r="R15" s="5">
        <v>4.87E-2</v>
      </c>
      <c r="S15" s="4">
        <v>28696100</v>
      </c>
      <c r="T15" s="4">
        <f t="shared" si="2"/>
        <v>14674800</v>
      </c>
      <c r="U15" s="4">
        <f t="shared" si="6"/>
        <v>7129800</v>
      </c>
      <c r="V15" s="5">
        <v>5.0300000000000004E-2</v>
      </c>
    </row>
    <row r="16" spans="1:22" x14ac:dyDescent="0.2">
      <c r="A16" s="16" t="s">
        <v>338</v>
      </c>
      <c r="B16" s="4">
        <v>1809000</v>
      </c>
      <c r="C16" s="4">
        <v>903693</v>
      </c>
      <c r="D16" s="4">
        <v>905307</v>
      </c>
      <c r="E16" s="4">
        <v>29547970000</v>
      </c>
      <c r="F16" s="4">
        <f t="shared" si="4"/>
        <v>181644687101</v>
      </c>
      <c r="G16" s="4">
        <v>59600</v>
      </c>
      <c r="H16" s="4">
        <v>50100</v>
      </c>
      <c r="I16" s="4">
        <v>9500</v>
      </c>
      <c r="J16" s="4">
        <v>293110000</v>
      </c>
      <c r="K16" s="4">
        <f t="shared" si="5"/>
        <v>46872919000</v>
      </c>
      <c r="L16" s="4">
        <v>2809</v>
      </c>
      <c r="M16" s="4">
        <v>2049</v>
      </c>
      <c r="N16" s="4">
        <v>252</v>
      </c>
      <c r="O16" s="4">
        <v>229</v>
      </c>
      <c r="P16" s="4">
        <v>3550900</v>
      </c>
      <c r="Q16" s="4">
        <v>2900700</v>
      </c>
      <c r="R16" s="5">
        <v>1.55E-2</v>
      </c>
      <c r="S16" s="4">
        <v>7129800</v>
      </c>
      <c r="T16" s="4">
        <f t="shared" si="2"/>
        <v>15017160</v>
      </c>
      <c r="U16" s="4">
        <f t="shared" si="6"/>
        <v>11609800</v>
      </c>
      <c r="V16" s="5">
        <v>2.5899999999999999E-2</v>
      </c>
    </row>
    <row r="17" spans="1:22" x14ac:dyDescent="0.2">
      <c r="A17" s="16" t="s">
        <v>337</v>
      </c>
      <c r="B17" s="4">
        <v>1771100</v>
      </c>
      <c r="C17" s="4">
        <v>1675546</v>
      </c>
      <c r="D17" s="4">
        <v>95554</v>
      </c>
      <c r="E17" s="4">
        <v>3297280000</v>
      </c>
      <c r="F17" s="4">
        <f t="shared" si="4"/>
        <v>152096717101</v>
      </c>
      <c r="G17" s="4">
        <v>56000</v>
      </c>
      <c r="H17" s="4">
        <v>0</v>
      </c>
      <c r="I17" s="4">
        <v>56000</v>
      </c>
      <c r="J17" s="4">
        <v>1817320000</v>
      </c>
      <c r="K17" s="4">
        <f t="shared" si="5"/>
        <v>46579809000</v>
      </c>
      <c r="L17" s="4">
        <v>3892</v>
      </c>
      <c r="M17" s="4">
        <v>3495</v>
      </c>
      <c r="N17" s="4">
        <v>382</v>
      </c>
      <c r="O17" s="4">
        <v>365</v>
      </c>
      <c r="P17" s="4">
        <v>5913400</v>
      </c>
      <c r="Q17" s="4">
        <v>5393000</v>
      </c>
      <c r="R17" s="5">
        <v>9.3999999999999986E-3</v>
      </c>
      <c r="S17" s="4">
        <v>11609800</v>
      </c>
      <c r="T17" s="4">
        <f t="shared" si="2"/>
        <v>14633780</v>
      </c>
      <c r="U17" s="4">
        <f t="shared" si="6"/>
        <v>10765500</v>
      </c>
      <c r="V17" s="5">
        <v>0.02</v>
      </c>
    </row>
    <row r="18" spans="1:22" x14ac:dyDescent="0.2">
      <c r="A18" s="16" t="s">
        <v>336</v>
      </c>
      <c r="B18" s="4">
        <v>644300</v>
      </c>
      <c r="C18" s="4">
        <v>1876566</v>
      </c>
      <c r="D18" s="4">
        <v>-1232266</v>
      </c>
      <c r="E18" s="4">
        <v>-39924060000</v>
      </c>
      <c r="F18" s="4">
        <f t="shared" si="4"/>
        <v>148799437101</v>
      </c>
      <c r="G18" s="4">
        <v>88400</v>
      </c>
      <c r="H18" s="4">
        <v>61200</v>
      </c>
      <c r="I18" s="4">
        <v>27200</v>
      </c>
      <c r="J18" s="4">
        <v>818140000</v>
      </c>
      <c r="K18" s="4">
        <f t="shared" si="5"/>
        <v>44762489000</v>
      </c>
      <c r="L18" s="4">
        <v>5235</v>
      </c>
      <c r="M18" s="4">
        <v>8524</v>
      </c>
      <c r="N18" s="4">
        <v>505</v>
      </c>
      <c r="O18" s="4">
        <v>879</v>
      </c>
      <c r="P18" s="4">
        <v>6804100</v>
      </c>
      <c r="Q18" s="4">
        <v>11680600</v>
      </c>
      <c r="R18" s="5">
        <v>-4.6699999999999998E-2</v>
      </c>
      <c r="S18" s="4">
        <v>19180200</v>
      </c>
      <c r="T18" s="4">
        <f t="shared" si="2"/>
        <v>16279900</v>
      </c>
      <c r="U18" s="4">
        <f t="shared" si="6"/>
        <v>10765500</v>
      </c>
      <c r="V18" s="5">
        <v>7.7899999999999997E-2</v>
      </c>
    </row>
    <row r="19" spans="1:22" x14ac:dyDescent="0.2">
      <c r="A19" s="16" t="s">
        <v>335</v>
      </c>
      <c r="B19" s="4">
        <v>567600</v>
      </c>
      <c r="C19" s="4">
        <v>986396</v>
      </c>
      <c r="D19" s="4">
        <v>-418796</v>
      </c>
      <c r="E19" s="4">
        <v>-14232050000</v>
      </c>
      <c r="F19" s="4">
        <f t="shared" si="4"/>
        <v>188723497101</v>
      </c>
      <c r="G19" s="4">
        <v>110500</v>
      </c>
      <c r="H19" s="4">
        <v>186800</v>
      </c>
      <c r="I19" s="4">
        <v>-76300</v>
      </c>
      <c r="J19" s="4">
        <v>-2529875000</v>
      </c>
      <c r="K19" s="4">
        <f t="shared" si="5"/>
        <v>43944349000</v>
      </c>
      <c r="L19" s="4">
        <v>3457</v>
      </c>
      <c r="M19" s="4">
        <v>4814</v>
      </c>
      <c r="N19" s="4">
        <v>403</v>
      </c>
      <c r="O19" s="4">
        <v>535</v>
      </c>
      <c r="P19" s="4">
        <v>5039200</v>
      </c>
      <c r="Q19" s="4">
        <v>6897400</v>
      </c>
      <c r="R19" s="5">
        <v>-1.04E-2</v>
      </c>
      <c r="S19" s="4">
        <v>12529900</v>
      </c>
      <c r="T19" s="4">
        <f t="shared" si="2"/>
        <v>15623770</v>
      </c>
      <c r="U19" s="4">
        <f t="shared" si="6"/>
        <v>10765500</v>
      </c>
      <c r="V19" s="5">
        <v>3.3700000000000001E-2</v>
      </c>
    </row>
    <row r="20" spans="1:22" x14ac:dyDescent="0.2">
      <c r="A20" s="16" t="s">
        <v>334</v>
      </c>
      <c r="B20" s="4">
        <v>1111700</v>
      </c>
      <c r="C20" s="4">
        <v>721533</v>
      </c>
      <c r="D20" s="4">
        <v>390167</v>
      </c>
      <c r="E20" s="4">
        <v>13365410000</v>
      </c>
      <c r="F20" s="4">
        <f t="shared" si="4"/>
        <v>202955547101</v>
      </c>
      <c r="G20" s="4">
        <v>455500</v>
      </c>
      <c r="H20" s="4">
        <v>100400</v>
      </c>
      <c r="I20" s="4">
        <v>355100</v>
      </c>
      <c r="J20" s="4">
        <v>12117740000</v>
      </c>
      <c r="K20" s="4">
        <f t="shared" si="5"/>
        <v>46474224000</v>
      </c>
      <c r="L20" s="4">
        <v>7981</v>
      </c>
      <c r="M20" s="4">
        <v>7450</v>
      </c>
      <c r="N20" s="4">
        <v>958</v>
      </c>
      <c r="O20" s="4">
        <v>888</v>
      </c>
      <c r="P20" s="4">
        <v>12565400</v>
      </c>
      <c r="Q20" s="4">
        <v>11434100</v>
      </c>
      <c r="R20" s="5">
        <v>3.2000000000000001E-2</v>
      </c>
      <c r="S20" s="4">
        <v>24506000</v>
      </c>
      <c r="T20" s="4">
        <f t="shared" si="2"/>
        <v>13965770</v>
      </c>
      <c r="U20" s="4">
        <f t="shared" si="6"/>
        <v>10765500</v>
      </c>
      <c r="V20" s="5">
        <v>5.1500000000000004E-2</v>
      </c>
    </row>
    <row r="21" spans="1:22" x14ac:dyDescent="0.2">
      <c r="A21" s="16" t="s">
        <v>333</v>
      </c>
      <c r="B21" s="4">
        <v>137100</v>
      </c>
      <c r="C21" s="4">
        <v>1330736</v>
      </c>
      <c r="D21" s="4">
        <v>-1193636</v>
      </c>
      <c r="E21" s="4">
        <v>-38846110000</v>
      </c>
      <c r="F21" s="4">
        <f t="shared" si="4"/>
        <v>189590137101</v>
      </c>
      <c r="G21" s="4">
        <v>212000</v>
      </c>
      <c r="H21" s="4">
        <v>306000</v>
      </c>
      <c r="I21" s="4">
        <v>-94000</v>
      </c>
      <c r="J21" s="4">
        <v>-3136990000</v>
      </c>
      <c r="K21" s="4">
        <f t="shared" si="5"/>
        <v>34356484000</v>
      </c>
      <c r="L21" s="4">
        <v>3566</v>
      </c>
      <c r="M21" s="4">
        <v>3364</v>
      </c>
      <c r="N21" s="4">
        <v>498</v>
      </c>
      <c r="O21" s="4">
        <v>386</v>
      </c>
      <c r="P21" s="4">
        <v>6469700</v>
      </c>
      <c r="Q21" s="4">
        <v>4996500</v>
      </c>
      <c r="R21" s="5">
        <v>2.8199999999999999E-2</v>
      </c>
      <c r="S21" s="4">
        <v>12318500</v>
      </c>
      <c r="T21" s="4">
        <f t="shared" si="2"/>
        <v>13286060</v>
      </c>
      <c r="U21" s="4">
        <f t="shared" si="6"/>
        <v>10553400</v>
      </c>
      <c r="V21" s="5">
        <v>2.2799999999999997E-2</v>
      </c>
    </row>
    <row r="22" spans="1:22" x14ac:dyDescent="0.2">
      <c r="A22" s="16" t="s">
        <v>332</v>
      </c>
      <c r="B22" s="4">
        <v>713710</v>
      </c>
      <c r="C22" s="4">
        <v>1628128</v>
      </c>
      <c r="D22" s="4">
        <v>-914418</v>
      </c>
      <c r="E22" s="4">
        <v>-29609670000</v>
      </c>
      <c r="F22" s="4">
        <f t="shared" si="4"/>
        <v>228436247101</v>
      </c>
      <c r="G22" s="4">
        <v>98200</v>
      </c>
      <c r="H22" s="4">
        <v>1200</v>
      </c>
      <c r="I22" s="4">
        <v>97000</v>
      </c>
      <c r="J22" s="4">
        <v>3106545000</v>
      </c>
      <c r="K22" s="4">
        <f t="shared" si="5"/>
        <v>37493474000</v>
      </c>
      <c r="L22" s="4">
        <v>3318</v>
      </c>
      <c r="M22" s="4">
        <v>4720</v>
      </c>
      <c r="N22" s="4">
        <v>328</v>
      </c>
      <c r="O22" s="4">
        <v>414</v>
      </c>
      <c r="P22" s="4">
        <v>4551600</v>
      </c>
      <c r="Q22" s="4">
        <v>5814500</v>
      </c>
      <c r="R22" s="5">
        <v>-3.0999999999999999E-3</v>
      </c>
      <c r="S22" s="4">
        <v>10765500</v>
      </c>
      <c r="T22" s="4">
        <f t="shared" si="2"/>
        <v>12737430</v>
      </c>
      <c r="U22" s="4">
        <f t="shared" si="6"/>
        <v>7776000</v>
      </c>
      <c r="V22" s="5">
        <v>4.1100000000000005E-2</v>
      </c>
    </row>
    <row r="23" spans="1:22" x14ac:dyDescent="0.2">
      <c r="A23" s="16" t="s">
        <v>331</v>
      </c>
      <c r="B23" s="4">
        <v>34010</v>
      </c>
      <c r="C23" s="4">
        <v>1987372</v>
      </c>
      <c r="D23" s="4">
        <v>-1953362</v>
      </c>
      <c r="E23" s="4">
        <v>-64205350000</v>
      </c>
      <c r="F23" s="4">
        <f t="shared" si="4"/>
        <v>258045917101</v>
      </c>
      <c r="G23" s="4">
        <v>0</v>
      </c>
      <c r="H23" s="4">
        <v>0</v>
      </c>
      <c r="I23" s="4">
        <v>0</v>
      </c>
      <c r="J23" s="4">
        <v>600680000</v>
      </c>
      <c r="K23" s="4">
        <f t="shared" si="5"/>
        <v>34386929000</v>
      </c>
      <c r="L23" s="4">
        <v>3424</v>
      </c>
      <c r="M23" s="4">
        <v>5578</v>
      </c>
      <c r="N23" s="4">
        <v>406</v>
      </c>
      <c r="O23" s="4">
        <v>576</v>
      </c>
      <c r="P23" s="4">
        <v>4972100</v>
      </c>
      <c r="Q23" s="4">
        <v>7780900</v>
      </c>
      <c r="R23" s="5">
        <v>-3.1099999999999999E-2</v>
      </c>
      <c r="S23" s="4">
        <v>13355300</v>
      </c>
      <c r="T23" s="4">
        <f t="shared" si="2"/>
        <v>11963090</v>
      </c>
      <c r="U23" s="4">
        <f t="shared" si="6"/>
        <v>7776000</v>
      </c>
      <c r="V23" s="5">
        <v>4.9299999999999997E-2</v>
      </c>
    </row>
    <row r="24" spans="1:22" x14ac:dyDescent="0.2">
      <c r="A24" s="16" t="s">
        <v>330</v>
      </c>
      <c r="B24" s="4">
        <v>511200</v>
      </c>
      <c r="C24" s="4">
        <v>2910070</v>
      </c>
      <c r="D24" s="4">
        <v>-2398870</v>
      </c>
      <c r="E24" s="4">
        <v>-80455250000</v>
      </c>
      <c r="F24" s="4">
        <f t="shared" si="4"/>
        <v>322251267101</v>
      </c>
      <c r="G24" s="4">
        <v>228900</v>
      </c>
      <c r="H24" s="4">
        <v>325600</v>
      </c>
      <c r="I24" s="4">
        <v>-96700</v>
      </c>
      <c r="J24" s="4">
        <v>-3180155000</v>
      </c>
      <c r="K24" s="4">
        <f t="shared" si="5"/>
        <v>33786249000</v>
      </c>
      <c r="L24" s="4">
        <v>5878</v>
      </c>
      <c r="M24" s="4">
        <v>5199</v>
      </c>
      <c r="N24" s="4">
        <v>780</v>
      </c>
      <c r="O24" s="4">
        <v>777</v>
      </c>
      <c r="P24" s="4">
        <v>9425600</v>
      </c>
      <c r="Q24" s="4">
        <v>9451100</v>
      </c>
      <c r="R24" s="5">
        <v>4.5999999999999999E-3</v>
      </c>
      <c r="S24" s="4">
        <v>19710500</v>
      </c>
      <c r="T24" s="4">
        <f t="shared" si="2"/>
        <v>11099110</v>
      </c>
      <c r="U24" s="4">
        <f t="shared" si="6"/>
        <v>5968600</v>
      </c>
      <c r="V24" s="5">
        <v>4.5199999999999997E-2</v>
      </c>
    </row>
    <row r="25" spans="1:22" x14ac:dyDescent="0.2">
      <c r="A25" s="16" t="s">
        <v>329</v>
      </c>
      <c r="B25" s="4">
        <v>807800</v>
      </c>
      <c r="C25" s="4">
        <v>1590200</v>
      </c>
      <c r="D25" s="4">
        <v>-782400</v>
      </c>
      <c r="E25" s="4">
        <v>-25761500000</v>
      </c>
      <c r="F25" s="4">
        <f t="shared" si="4"/>
        <v>402706517101</v>
      </c>
      <c r="G25" s="4">
        <v>0</v>
      </c>
      <c r="H25" s="4">
        <v>0</v>
      </c>
      <c r="I25" s="4">
        <v>0</v>
      </c>
      <c r="J25" s="4">
        <v>-101075000</v>
      </c>
      <c r="K25" s="4">
        <f t="shared" si="5"/>
        <v>36966404000</v>
      </c>
      <c r="L25" s="4">
        <v>5035</v>
      </c>
      <c r="M25" s="4">
        <v>3847</v>
      </c>
      <c r="N25" s="4">
        <v>649</v>
      </c>
      <c r="O25" s="4">
        <v>490</v>
      </c>
      <c r="P25" s="4">
        <v>8594200</v>
      </c>
      <c r="Q25" s="4">
        <v>6531600</v>
      </c>
      <c r="R25" s="5">
        <v>6.1999999999999998E-3</v>
      </c>
      <c r="S25" s="4">
        <v>15642500</v>
      </c>
      <c r="T25" s="4">
        <f t="shared" si="2"/>
        <v>10119040</v>
      </c>
      <c r="U25" s="4">
        <f t="shared" si="6"/>
        <v>5968600</v>
      </c>
      <c r="V25" s="5">
        <v>2.8500000000000001E-2</v>
      </c>
    </row>
    <row r="26" spans="1:22" x14ac:dyDescent="0.2">
      <c r="A26" s="16" t="s">
        <v>328</v>
      </c>
      <c r="B26" s="4">
        <v>1267030</v>
      </c>
      <c r="C26" s="4">
        <v>3400</v>
      </c>
      <c r="D26" s="4">
        <v>1263630</v>
      </c>
      <c r="E26" s="4">
        <v>41796320000</v>
      </c>
      <c r="F26" s="4">
        <f t="shared" si="4"/>
        <v>428468017101</v>
      </c>
      <c r="G26" s="4">
        <v>331600</v>
      </c>
      <c r="H26" s="4">
        <v>200100</v>
      </c>
      <c r="I26" s="4">
        <v>131500</v>
      </c>
      <c r="J26" s="4">
        <v>4256055000</v>
      </c>
      <c r="K26" s="4">
        <f t="shared" si="5"/>
        <v>37067479000</v>
      </c>
      <c r="L26" s="4">
        <v>2154</v>
      </c>
      <c r="M26" s="4">
        <v>3283</v>
      </c>
      <c r="N26" s="4">
        <v>259</v>
      </c>
      <c r="O26" s="4">
        <v>369</v>
      </c>
      <c r="P26" s="4">
        <v>3814100</v>
      </c>
      <c r="Q26" s="4">
        <v>4794800</v>
      </c>
      <c r="R26" s="5">
        <v>-1.67E-2</v>
      </c>
      <c r="S26" s="4">
        <v>10553400</v>
      </c>
      <c r="T26" s="4">
        <f t="shared" si="2"/>
        <v>9758640</v>
      </c>
      <c r="U26" s="4">
        <f t="shared" si="6"/>
        <v>5521400</v>
      </c>
      <c r="V26" s="5">
        <v>2.8399999999999998E-2</v>
      </c>
    </row>
    <row r="27" spans="1:22" x14ac:dyDescent="0.2">
      <c r="A27" s="16" t="s">
        <v>327</v>
      </c>
      <c r="B27" s="4">
        <v>809600</v>
      </c>
      <c r="C27" s="4">
        <v>16332</v>
      </c>
      <c r="D27" s="4">
        <v>793268</v>
      </c>
      <c r="E27" s="4">
        <v>26501370000</v>
      </c>
      <c r="F27" s="4">
        <f t="shared" si="4"/>
        <v>386671697101</v>
      </c>
      <c r="G27" s="4">
        <v>52200</v>
      </c>
      <c r="H27" s="4">
        <v>200000</v>
      </c>
      <c r="I27" s="4">
        <v>-147800</v>
      </c>
      <c r="J27" s="4">
        <v>-4929370000</v>
      </c>
      <c r="K27" s="4">
        <f t="shared" si="5"/>
        <v>32811424000</v>
      </c>
      <c r="L27" s="4">
        <v>2434</v>
      </c>
      <c r="M27" s="4">
        <v>2902</v>
      </c>
      <c r="N27" s="4">
        <v>294</v>
      </c>
      <c r="O27" s="4">
        <v>319</v>
      </c>
      <c r="P27" s="4">
        <v>3296700</v>
      </c>
      <c r="Q27" s="4">
        <v>3991800</v>
      </c>
      <c r="R27" s="5">
        <v>-1.5E-3</v>
      </c>
      <c r="S27" s="4">
        <v>7776000</v>
      </c>
      <c r="T27" s="4">
        <f t="shared" si="2"/>
        <v>9521980</v>
      </c>
      <c r="U27" s="4">
        <f t="shared" si="6"/>
        <v>5279200</v>
      </c>
      <c r="V27" s="5">
        <v>1.6399999999999998E-2</v>
      </c>
    </row>
    <row r="28" spans="1:22" x14ac:dyDescent="0.2">
      <c r="A28" s="16" t="s">
        <v>326</v>
      </c>
      <c r="B28" s="4">
        <v>9643100</v>
      </c>
      <c r="C28" s="4">
        <v>1056070</v>
      </c>
      <c r="D28" s="4">
        <v>8587030</v>
      </c>
      <c r="E28" s="4">
        <v>281551050000</v>
      </c>
      <c r="F28" s="4">
        <f t="shared" si="4"/>
        <v>360170327101</v>
      </c>
      <c r="G28" s="4">
        <v>0</v>
      </c>
      <c r="H28" s="4">
        <v>0</v>
      </c>
      <c r="I28" s="4">
        <v>0</v>
      </c>
      <c r="J28" s="4">
        <v>-7325320000</v>
      </c>
      <c r="K28" s="4">
        <f t="shared" si="5"/>
        <v>37740794000</v>
      </c>
      <c r="L28" s="4">
        <v>10731</v>
      </c>
      <c r="M28" s="4">
        <v>7229</v>
      </c>
      <c r="N28" s="4">
        <v>1549</v>
      </c>
      <c r="O28" s="4">
        <v>981</v>
      </c>
      <c r="P28" s="4">
        <v>22254900</v>
      </c>
      <c r="Q28" s="4">
        <v>13164600</v>
      </c>
      <c r="R28" s="5">
        <v>6.9000000000000006E-2</v>
      </c>
      <c r="S28" s="4">
        <v>35641400</v>
      </c>
      <c r="T28" s="4">
        <f t="shared" si="2"/>
        <v>7043610</v>
      </c>
      <c r="U28" s="4">
        <f t="shared" si="6"/>
        <v>5279200</v>
      </c>
      <c r="V28" s="5">
        <v>5.8499999999999996E-2</v>
      </c>
    </row>
    <row r="29" spans="1:22" x14ac:dyDescent="0.2">
      <c r="A29" s="16" t="s">
        <v>325</v>
      </c>
      <c r="B29" s="4">
        <v>435867</v>
      </c>
      <c r="C29" s="4">
        <v>224304</v>
      </c>
      <c r="D29" s="4">
        <v>211563</v>
      </c>
      <c r="E29" s="4">
        <v>6561330000</v>
      </c>
      <c r="F29" s="4">
        <f t="shared" si="4"/>
        <v>78619277101</v>
      </c>
      <c r="G29" s="4">
        <v>0</v>
      </c>
      <c r="H29" s="4">
        <v>0</v>
      </c>
      <c r="I29" s="4">
        <v>0</v>
      </c>
      <c r="J29" s="4">
        <v>-1039800000</v>
      </c>
      <c r="K29" s="4">
        <f t="shared" si="5"/>
        <v>45066114000</v>
      </c>
      <c r="L29" s="4">
        <v>1503</v>
      </c>
      <c r="M29" s="4">
        <v>1955</v>
      </c>
      <c r="N29" s="4">
        <v>198</v>
      </c>
      <c r="O29" s="4">
        <v>207</v>
      </c>
      <c r="P29" s="4">
        <v>2676000</v>
      </c>
      <c r="Q29" s="4">
        <v>2990800</v>
      </c>
      <c r="R29" s="5">
        <v>6.5000000000000006E-3</v>
      </c>
      <c r="S29" s="4">
        <v>5968600</v>
      </c>
      <c r="T29" s="4">
        <f t="shared" si="2"/>
        <v>7241390</v>
      </c>
      <c r="U29" s="4">
        <f t="shared" si="6"/>
        <v>5279200</v>
      </c>
      <c r="V29" s="5">
        <v>1.2800000000000001E-2</v>
      </c>
    </row>
    <row r="30" spans="1:22" x14ac:dyDescent="0.2">
      <c r="A30" s="16" t="s">
        <v>324</v>
      </c>
      <c r="B30" s="4">
        <v>1354000</v>
      </c>
      <c r="C30" s="4">
        <v>50300</v>
      </c>
      <c r="D30" s="4">
        <v>1303700</v>
      </c>
      <c r="E30" s="4">
        <v>40382370000</v>
      </c>
      <c r="F30" s="4">
        <f t="shared" si="4"/>
        <v>72057947101</v>
      </c>
      <c r="G30" s="4">
        <v>0</v>
      </c>
      <c r="H30" s="4">
        <v>0</v>
      </c>
      <c r="I30" s="4">
        <v>0</v>
      </c>
      <c r="J30" s="4">
        <v>-525415000</v>
      </c>
      <c r="K30" s="4">
        <f t="shared" si="5"/>
        <v>46105914000</v>
      </c>
      <c r="L30" s="4">
        <v>1858</v>
      </c>
      <c r="M30" s="4">
        <v>3016</v>
      </c>
      <c r="N30" s="4">
        <v>234</v>
      </c>
      <c r="O30" s="4">
        <v>316</v>
      </c>
      <c r="P30" s="4">
        <v>3100300</v>
      </c>
      <c r="Q30" s="4">
        <v>4536400</v>
      </c>
      <c r="R30" s="5">
        <v>-6.4000000000000003E-3</v>
      </c>
      <c r="S30" s="4">
        <v>7926000</v>
      </c>
      <c r="T30" s="4">
        <f t="shared" si="2"/>
        <v>7045330</v>
      </c>
      <c r="U30" s="4">
        <f t="shared" si="6"/>
        <v>5279200</v>
      </c>
      <c r="V30" s="5">
        <v>1.7600000000000001E-2</v>
      </c>
    </row>
    <row r="31" spans="1:22" x14ac:dyDescent="0.2">
      <c r="A31" s="16" t="s">
        <v>323</v>
      </c>
      <c r="B31" s="4">
        <v>1068800</v>
      </c>
      <c r="C31" s="4">
        <v>102209</v>
      </c>
      <c r="D31" s="4">
        <v>966591</v>
      </c>
      <c r="E31" s="4">
        <v>30187860000</v>
      </c>
      <c r="F31" s="4">
        <f t="shared" si="4"/>
        <v>31675577101</v>
      </c>
      <c r="G31" s="4">
        <v>88400</v>
      </c>
      <c r="H31" s="4">
        <v>6000</v>
      </c>
      <c r="I31" s="4">
        <v>82400</v>
      </c>
      <c r="J31" s="4">
        <v>2568980000</v>
      </c>
      <c r="K31" s="4">
        <f t="shared" si="5"/>
        <v>46631329000</v>
      </c>
      <c r="L31" s="4">
        <v>1693</v>
      </c>
      <c r="M31" s="4">
        <v>1677</v>
      </c>
      <c r="N31" s="4">
        <v>146</v>
      </c>
      <c r="O31" s="4">
        <v>208</v>
      </c>
      <c r="P31" s="4">
        <v>2666200</v>
      </c>
      <c r="Q31" s="4">
        <v>2818500</v>
      </c>
      <c r="R31" s="5">
        <v>4.8999999999999998E-3</v>
      </c>
      <c r="S31" s="4">
        <v>5521400</v>
      </c>
      <c r="T31" s="4">
        <f t="shared" si="2"/>
        <v>6884770</v>
      </c>
      <c r="U31" s="4">
        <f t="shared" si="6"/>
        <v>5279200</v>
      </c>
      <c r="V31" s="5">
        <v>1.44E-2</v>
      </c>
    </row>
    <row r="32" spans="1:22" x14ac:dyDescent="0.2">
      <c r="A32" s="16" t="s">
        <v>322</v>
      </c>
      <c r="B32" s="4">
        <v>501150</v>
      </c>
      <c r="C32" s="4">
        <v>190100</v>
      </c>
      <c r="D32" s="4">
        <v>311050</v>
      </c>
      <c r="E32" s="4">
        <v>9659150000</v>
      </c>
      <c r="F32" s="4">
        <f t="shared" si="4"/>
        <v>1487717101</v>
      </c>
      <c r="G32" s="4">
        <v>0</v>
      </c>
      <c r="H32" s="4">
        <v>0</v>
      </c>
      <c r="I32" s="4">
        <v>0</v>
      </c>
      <c r="J32" s="4">
        <v>-2087220000</v>
      </c>
      <c r="K32" s="4">
        <f t="shared" si="5"/>
        <v>44062349000</v>
      </c>
      <c r="L32" s="4">
        <v>1922</v>
      </c>
      <c r="M32" s="4">
        <v>1417</v>
      </c>
      <c r="N32" s="4">
        <v>198</v>
      </c>
      <c r="O32" s="4">
        <v>147</v>
      </c>
      <c r="P32" s="4">
        <v>2725200</v>
      </c>
      <c r="Q32" s="4">
        <v>1994600</v>
      </c>
      <c r="R32" s="5">
        <v>1.4800000000000001E-2</v>
      </c>
      <c r="S32" s="4">
        <v>5279200</v>
      </c>
      <c r="T32" s="4">
        <f t="shared" si="2"/>
        <v>6736080</v>
      </c>
      <c r="U32" s="4">
        <f t="shared" si="6"/>
        <v>5409400</v>
      </c>
      <c r="V32" s="5">
        <v>1.9299999999999998E-2</v>
      </c>
    </row>
    <row r="33" spans="1:22" x14ac:dyDescent="0.2">
      <c r="A33" s="16" t="s">
        <v>321</v>
      </c>
      <c r="B33" s="4">
        <v>121100</v>
      </c>
      <c r="C33" s="4">
        <v>337100</v>
      </c>
      <c r="D33" s="4">
        <v>-216000</v>
      </c>
      <c r="E33" s="4">
        <v>-6609010000</v>
      </c>
      <c r="F33" s="4">
        <f t="shared" si="4"/>
        <v>-8171432899</v>
      </c>
      <c r="G33" s="4">
        <v>52400</v>
      </c>
      <c r="H33" s="4">
        <v>34800</v>
      </c>
      <c r="I33" s="4">
        <v>17600</v>
      </c>
      <c r="J33" s="4">
        <v>537315000</v>
      </c>
      <c r="K33" s="4">
        <f t="shared" si="5"/>
        <v>46149569000</v>
      </c>
      <c r="L33" s="4">
        <v>1994</v>
      </c>
      <c r="M33" s="4">
        <v>1855</v>
      </c>
      <c r="N33" s="4">
        <v>210</v>
      </c>
      <c r="O33" s="4">
        <v>186</v>
      </c>
      <c r="P33" s="4">
        <v>2979200</v>
      </c>
      <c r="Q33" s="4">
        <v>2403500</v>
      </c>
      <c r="R33" s="5">
        <v>0</v>
      </c>
      <c r="S33" s="4">
        <v>5611900</v>
      </c>
      <c r="T33" s="4">
        <f t="shared" si="2"/>
        <v>6640210</v>
      </c>
      <c r="U33" s="4">
        <f t="shared" si="6"/>
        <v>5409400</v>
      </c>
      <c r="V33" s="5">
        <v>1.1399999999999999E-2</v>
      </c>
    </row>
    <row r="34" spans="1:22" x14ac:dyDescent="0.2">
      <c r="A34" s="16" t="s">
        <v>320</v>
      </c>
      <c r="B34" s="4">
        <v>51100</v>
      </c>
      <c r="C34" s="4">
        <v>506100</v>
      </c>
      <c r="D34" s="4">
        <v>-455000</v>
      </c>
      <c r="E34" s="4">
        <v>-14222420000</v>
      </c>
      <c r="F34" s="4">
        <f t="shared" si="4"/>
        <v>-1562422899</v>
      </c>
      <c r="G34" s="4">
        <v>283200</v>
      </c>
      <c r="H34" s="4">
        <v>0</v>
      </c>
      <c r="I34" s="4">
        <v>283200</v>
      </c>
      <c r="J34" s="4">
        <v>8832740000</v>
      </c>
      <c r="K34" s="4">
        <f t="shared" si="5"/>
        <v>45612254000</v>
      </c>
      <c r="L34" s="4">
        <v>1949</v>
      </c>
      <c r="M34" s="4">
        <v>5077</v>
      </c>
      <c r="N34" s="4">
        <v>215</v>
      </c>
      <c r="O34" s="4">
        <v>458</v>
      </c>
      <c r="P34" s="4">
        <v>2727700</v>
      </c>
      <c r="Q34" s="4">
        <v>6987800</v>
      </c>
      <c r="R34" s="5">
        <v>-3.7499999999999999E-2</v>
      </c>
      <c r="S34" s="4">
        <v>11070700</v>
      </c>
      <c r="T34" s="4">
        <f t="shared" si="2"/>
        <v>5980970</v>
      </c>
      <c r="U34" s="4">
        <f t="shared" si="6"/>
        <v>5409400</v>
      </c>
      <c r="V34" s="5">
        <v>3.78E-2</v>
      </c>
    </row>
    <row r="35" spans="1:22" x14ac:dyDescent="0.2">
      <c r="A35" s="16" t="s">
        <v>319</v>
      </c>
      <c r="B35" s="4">
        <v>24600</v>
      </c>
      <c r="C35" s="4">
        <v>91550</v>
      </c>
      <c r="D35" s="4">
        <v>-66950</v>
      </c>
      <c r="E35" s="4">
        <v>-2128330000</v>
      </c>
      <c r="F35" s="4">
        <f t="shared" si="4"/>
        <v>12659997101</v>
      </c>
      <c r="G35" s="4">
        <v>0</v>
      </c>
      <c r="H35" s="4">
        <v>0</v>
      </c>
      <c r="I35" s="4">
        <v>0</v>
      </c>
      <c r="J35" s="4">
        <v>-2536420000</v>
      </c>
      <c r="K35" s="4">
        <f t="shared" si="5"/>
        <v>36779514000</v>
      </c>
      <c r="L35" s="4">
        <v>2053</v>
      </c>
      <c r="M35" s="4">
        <v>1875</v>
      </c>
      <c r="N35" s="4">
        <v>197</v>
      </c>
      <c r="O35" s="4">
        <v>214</v>
      </c>
      <c r="P35" s="4">
        <v>2553500</v>
      </c>
      <c r="Q35" s="4">
        <v>2967600</v>
      </c>
      <c r="R35" s="5">
        <v>0</v>
      </c>
      <c r="S35" s="4">
        <v>5841800</v>
      </c>
      <c r="T35" s="4">
        <f t="shared" si="2"/>
        <v>6329160</v>
      </c>
      <c r="U35" s="4">
        <f t="shared" si="6"/>
        <v>5409400</v>
      </c>
      <c r="V35" s="5">
        <v>9.3999999999999986E-3</v>
      </c>
    </row>
    <row r="36" spans="1:22" x14ac:dyDescent="0.2">
      <c r="A36" s="16" t="s">
        <v>318</v>
      </c>
      <c r="B36" s="4">
        <v>10500</v>
      </c>
      <c r="C36" s="4">
        <v>748362</v>
      </c>
      <c r="D36" s="4">
        <v>-737862</v>
      </c>
      <c r="E36" s="4">
        <v>-23498520000</v>
      </c>
      <c r="F36" s="4">
        <f t="shared" si="4"/>
        <v>14788327101</v>
      </c>
      <c r="G36" s="4">
        <v>182800</v>
      </c>
      <c r="H36" s="4">
        <v>42000</v>
      </c>
      <c r="I36" s="4">
        <v>140800</v>
      </c>
      <c r="J36" s="4">
        <v>4463500000</v>
      </c>
      <c r="K36" s="4">
        <f t="shared" si="5"/>
        <v>39315934000</v>
      </c>
      <c r="L36" s="4">
        <v>2158</v>
      </c>
      <c r="M36" s="4">
        <v>2659</v>
      </c>
      <c r="N36" s="4">
        <v>214</v>
      </c>
      <c r="O36" s="4">
        <v>236</v>
      </c>
      <c r="P36" s="4">
        <v>3097500</v>
      </c>
      <c r="Q36" s="4">
        <v>3445400</v>
      </c>
      <c r="R36" s="5">
        <v>-6.1999999999999998E-3</v>
      </c>
      <c r="S36" s="4">
        <v>6949400</v>
      </c>
      <c r="T36" s="4">
        <f t="shared" si="2"/>
        <v>6207530</v>
      </c>
      <c r="U36" s="4">
        <f t="shared" si="6"/>
        <v>3915800</v>
      </c>
      <c r="V36" s="5">
        <v>2.4700000000000003E-2</v>
      </c>
    </row>
    <row r="37" spans="1:22" x14ac:dyDescent="0.2">
      <c r="A37" s="16" t="s">
        <v>317</v>
      </c>
      <c r="B37" s="4">
        <v>560800</v>
      </c>
      <c r="C37" s="4">
        <v>202056</v>
      </c>
      <c r="D37" s="4">
        <v>358744</v>
      </c>
      <c r="E37" s="4">
        <v>11436880000</v>
      </c>
      <c r="F37" s="4">
        <f t="shared" si="4"/>
        <v>38286847101</v>
      </c>
      <c r="G37" s="4">
        <v>70000</v>
      </c>
      <c r="H37" s="4">
        <v>0</v>
      </c>
      <c r="I37" s="4">
        <v>70000</v>
      </c>
      <c r="J37" s="4">
        <v>2243500000</v>
      </c>
      <c r="K37" s="4">
        <f t="shared" si="5"/>
        <v>34852434000</v>
      </c>
      <c r="L37" s="4">
        <v>2178</v>
      </c>
      <c r="M37" s="4">
        <v>2035</v>
      </c>
      <c r="N37" s="4">
        <v>152</v>
      </c>
      <c r="O37" s="4">
        <v>228</v>
      </c>
      <c r="P37" s="4">
        <v>2061900</v>
      </c>
      <c r="Q37" s="4">
        <v>3036100</v>
      </c>
      <c r="R37" s="5">
        <v>0</v>
      </c>
      <c r="S37" s="4">
        <v>5409400</v>
      </c>
      <c r="T37" s="4">
        <f t="shared" si="2"/>
        <v>6259080</v>
      </c>
      <c r="U37" s="4">
        <f t="shared" si="6"/>
        <v>3792300</v>
      </c>
      <c r="V37" s="5">
        <v>1.72E-2</v>
      </c>
    </row>
    <row r="38" spans="1:22" x14ac:dyDescent="0.2">
      <c r="A38" s="16" t="s">
        <v>316</v>
      </c>
      <c r="B38" s="4">
        <v>120385</v>
      </c>
      <c r="C38" s="4">
        <v>166467</v>
      </c>
      <c r="D38" s="4">
        <v>-46082</v>
      </c>
      <c r="E38" s="4">
        <v>-1485750000</v>
      </c>
      <c r="F38" s="4">
        <f t="shared" si="4"/>
        <v>26849967101</v>
      </c>
      <c r="G38" s="4">
        <v>40400</v>
      </c>
      <c r="H38" s="4">
        <v>20000</v>
      </c>
      <c r="I38" s="4">
        <v>20400</v>
      </c>
      <c r="J38" s="4">
        <v>630180000</v>
      </c>
      <c r="K38" s="4">
        <f t="shared" si="5"/>
        <v>32608934000</v>
      </c>
      <c r="L38" s="4">
        <v>3580</v>
      </c>
      <c r="M38" s="4">
        <v>2725</v>
      </c>
      <c r="N38" s="4">
        <v>433</v>
      </c>
      <c r="O38" s="4">
        <v>308</v>
      </c>
      <c r="P38" s="4">
        <v>6022900</v>
      </c>
      <c r="Q38" s="4">
        <v>4431000</v>
      </c>
      <c r="R38" s="5">
        <v>1.5900000000000001E-2</v>
      </c>
      <c r="S38" s="4">
        <v>10857700</v>
      </c>
      <c r="T38" s="4">
        <f t="shared" si="2"/>
        <v>5567880</v>
      </c>
      <c r="U38" s="4">
        <f t="shared" si="6"/>
        <v>3792300</v>
      </c>
      <c r="V38" s="5">
        <v>3.2599999999999997E-2</v>
      </c>
    </row>
    <row r="39" spans="1:22" x14ac:dyDescent="0.2">
      <c r="A39" s="16" t="s">
        <v>315</v>
      </c>
      <c r="B39" s="4">
        <v>549900</v>
      </c>
      <c r="C39" s="4">
        <v>71147</v>
      </c>
      <c r="D39" s="4">
        <v>478753</v>
      </c>
      <c r="E39" s="4">
        <v>15069220000</v>
      </c>
      <c r="F39" s="4">
        <f t="shared" ref="F39:F44" si="7">E39+F40</f>
        <v>28335717101</v>
      </c>
      <c r="G39" s="4">
        <v>74200</v>
      </c>
      <c r="H39" s="4">
        <v>70000</v>
      </c>
      <c r="I39" s="4">
        <v>4200</v>
      </c>
      <c r="J39" s="4">
        <v>129735000</v>
      </c>
      <c r="K39" s="4">
        <f t="shared" ref="K39:K44" si="8">K40+J39</f>
        <v>31978754000</v>
      </c>
      <c r="L39" s="4">
        <v>2424</v>
      </c>
      <c r="M39" s="4">
        <v>2604</v>
      </c>
      <c r="N39" s="4">
        <v>302</v>
      </c>
      <c r="O39" s="4">
        <v>302</v>
      </c>
      <c r="P39" s="4">
        <v>3709900</v>
      </c>
      <c r="Q39" s="4">
        <v>4081200</v>
      </c>
      <c r="R39" s="5">
        <v>1.29E-2</v>
      </c>
      <c r="S39" s="4">
        <v>7946400</v>
      </c>
      <c r="T39" s="4">
        <f t="shared" ref="T39:T44" si="9">AVERAGE(S40:S49)</f>
        <v>5530200</v>
      </c>
      <c r="U39" s="4">
        <f t="shared" ref="U39:U44" si="10">MIN(S40:S44)</f>
        <v>3792300</v>
      </c>
      <c r="V39" s="5">
        <v>2.8199999999999999E-2</v>
      </c>
    </row>
    <row r="40" spans="1:22" x14ac:dyDescent="0.2">
      <c r="A40" s="16" t="s">
        <v>314</v>
      </c>
      <c r="B40" s="4">
        <v>12300</v>
      </c>
      <c r="C40" s="4">
        <v>1005500</v>
      </c>
      <c r="D40" s="4">
        <v>-993200</v>
      </c>
      <c r="E40" s="4">
        <v>-31009280000</v>
      </c>
      <c r="F40" s="4">
        <f t="shared" si="7"/>
        <v>13266497101</v>
      </c>
      <c r="G40" s="4">
        <v>65300</v>
      </c>
      <c r="H40" s="4">
        <v>4800</v>
      </c>
      <c r="I40" s="4">
        <v>60500</v>
      </c>
      <c r="J40" s="4">
        <v>1891070000</v>
      </c>
      <c r="K40" s="4">
        <f t="shared" si="8"/>
        <v>31849019000</v>
      </c>
      <c r="L40" s="4">
        <v>1274</v>
      </c>
      <c r="M40" s="4">
        <v>2545</v>
      </c>
      <c r="N40" s="4">
        <v>137</v>
      </c>
      <c r="O40" s="4">
        <v>238</v>
      </c>
      <c r="P40" s="4">
        <v>1937400</v>
      </c>
      <c r="Q40" s="4">
        <v>3754300</v>
      </c>
      <c r="R40" s="5">
        <v>-4.7999999999999996E-3</v>
      </c>
      <c r="S40" s="4">
        <v>5965400</v>
      </c>
      <c r="T40" s="4">
        <f t="shared" si="9"/>
        <v>5343140</v>
      </c>
      <c r="U40" s="4">
        <f t="shared" si="10"/>
        <v>3792300</v>
      </c>
      <c r="V40" s="5">
        <v>1.9099999999999999E-2</v>
      </c>
    </row>
    <row r="41" spans="1:22" x14ac:dyDescent="0.2">
      <c r="A41" s="16" t="s">
        <v>310</v>
      </c>
      <c r="B41" s="4">
        <v>309200</v>
      </c>
      <c r="C41" s="4">
        <v>26200</v>
      </c>
      <c r="D41" s="4">
        <v>283000</v>
      </c>
      <c r="E41" s="4">
        <v>8805830000</v>
      </c>
      <c r="F41" s="4">
        <f t="shared" si="7"/>
        <v>44275777101</v>
      </c>
      <c r="G41" s="4">
        <v>0</v>
      </c>
      <c r="H41" s="4">
        <v>0</v>
      </c>
      <c r="I41" s="4">
        <v>0</v>
      </c>
      <c r="J41" s="4">
        <v>221650000</v>
      </c>
      <c r="K41" s="4">
        <f t="shared" si="8"/>
        <v>29957949000</v>
      </c>
      <c r="L41" s="4">
        <v>1122</v>
      </c>
      <c r="M41" s="4">
        <v>1364</v>
      </c>
      <c r="N41" s="4">
        <v>71</v>
      </c>
      <c r="O41" s="4">
        <v>147</v>
      </c>
      <c r="P41" s="4">
        <v>1320700</v>
      </c>
      <c r="Q41" s="4">
        <v>2156200</v>
      </c>
      <c r="R41" s="5">
        <v>1.7000000000000001E-3</v>
      </c>
      <c r="S41" s="4">
        <v>3915800</v>
      </c>
      <c r="T41" s="4">
        <f t="shared" si="9"/>
        <v>5452110</v>
      </c>
      <c r="U41" s="4">
        <f t="shared" si="10"/>
        <v>3792300</v>
      </c>
      <c r="V41" s="5">
        <v>9.5999999999999992E-3</v>
      </c>
    </row>
    <row r="42" spans="1:22" x14ac:dyDescent="0.2">
      <c r="A42" s="16" t="s">
        <v>309</v>
      </c>
      <c r="B42" s="4">
        <v>517400</v>
      </c>
      <c r="C42" s="4">
        <v>147999</v>
      </c>
      <c r="D42" s="4">
        <v>369401</v>
      </c>
      <c r="E42" s="4">
        <v>11477520000</v>
      </c>
      <c r="F42" s="4">
        <f t="shared" si="7"/>
        <v>35469947101</v>
      </c>
      <c r="G42" s="4">
        <v>0</v>
      </c>
      <c r="H42" s="4">
        <v>0</v>
      </c>
      <c r="I42" s="4">
        <v>0</v>
      </c>
      <c r="J42" s="4">
        <v>313555000</v>
      </c>
      <c r="K42" s="4">
        <f t="shared" si="8"/>
        <v>29736299000</v>
      </c>
      <c r="L42" s="4">
        <v>827</v>
      </c>
      <c r="M42" s="4">
        <v>1401</v>
      </c>
      <c r="N42" s="4">
        <v>102</v>
      </c>
      <c r="O42" s="4">
        <v>157</v>
      </c>
      <c r="P42" s="4">
        <v>1268100</v>
      </c>
      <c r="Q42" s="4">
        <v>2233000</v>
      </c>
      <c r="R42" s="5">
        <v>3.3E-3</v>
      </c>
      <c r="S42" s="4">
        <v>3792300</v>
      </c>
      <c r="T42" s="4">
        <f t="shared" si="9"/>
        <v>5715350</v>
      </c>
      <c r="U42" s="4">
        <f t="shared" si="10"/>
        <v>4478300</v>
      </c>
      <c r="V42" s="5">
        <v>6.5000000000000006E-3</v>
      </c>
    </row>
    <row r="43" spans="1:22" x14ac:dyDescent="0.2">
      <c r="A43" s="16" t="s">
        <v>306</v>
      </c>
      <c r="B43" s="4">
        <v>827200</v>
      </c>
      <c r="C43" s="4">
        <v>350100</v>
      </c>
      <c r="D43" s="4">
        <v>477100</v>
      </c>
      <c r="E43" s="4">
        <v>14807170000</v>
      </c>
      <c r="F43" s="4">
        <f t="shared" si="7"/>
        <v>23992427101</v>
      </c>
      <c r="G43" s="4">
        <v>86000</v>
      </c>
      <c r="H43" s="4">
        <v>0</v>
      </c>
      <c r="I43" s="4">
        <v>86000</v>
      </c>
      <c r="J43" s="4">
        <v>2662660000</v>
      </c>
      <c r="K43" s="4">
        <f t="shared" si="8"/>
        <v>29422744000</v>
      </c>
      <c r="L43" s="4">
        <v>1426</v>
      </c>
      <c r="M43" s="4">
        <v>1434</v>
      </c>
      <c r="N43" s="4">
        <v>126</v>
      </c>
      <c r="O43" s="4">
        <v>185</v>
      </c>
      <c r="P43" s="4">
        <v>2071400</v>
      </c>
      <c r="Q43" s="4">
        <v>2391300</v>
      </c>
      <c r="R43" s="5">
        <v>3.3E-3</v>
      </c>
      <c r="S43" s="4">
        <v>4653200</v>
      </c>
      <c r="T43" s="4">
        <f t="shared" si="9"/>
        <v>7033250</v>
      </c>
      <c r="U43" s="4">
        <f t="shared" si="10"/>
        <v>3945700</v>
      </c>
      <c r="V43" s="5">
        <v>1.2800000000000001E-2</v>
      </c>
    </row>
    <row r="44" spans="1:22" x14ac:dyDescent="0.2">
      <c r="A44" s="16" t="s">
        <v>305</v>
      </c>
      <c r="B44" s="4">
        <v>1700</v>
      </c>
      <c r="C44" s="4">
        <v>60433</v>
      </c>
      <c r="D44" s="4">
        <v>-58733</v>
      </c>
      <c r="E44" s="4">
        <v>-1832060000</v>
      </c>
      <c r="F44" s="4">
        <f t="shared" si="7"/>
        <v>9185257101</v>
      </c>
      <c r="G44" s="4">
        <v>0</v>
      </c>
      <c r="H44" s="4">
        <v>0</v>
      </c>
      <c r="I44" s="4">
        <v>0</v>
      </c>
      <c r="J44" s="4">
        <v>-1499880000</v>
      </c>
      <c r="K44" s="4">
        <f t="shared" si="8"/>
        <v>26760084000</v>
      </c>
      <c r="L44" s="4">
        <v>1209</v>
      </c>
      <c r="M44" s="4">
        <v>2205</v>
      </c>
      <c r="N44" s="4">
        <v>107</v>
      </c>
      <c r="O44" s="4">
        <v>184</v>
      </c>
      <c r="P44" s="4">
        <v>1528000</v>
      </c>
      <c r="Q44" s="4">
        <v>2692300</v>
      </c>
      <c r="R44" s="5">
        <v>-1.29E-2</v>
      </c>
      <c r="S44" s="4">
        <v>4478300</v>
      </c>
      <c r="T44" s="4">
        <f t="shared" si="9"/>
        <v>7126150</v>
      </c>
      <c r="U44" s="4">
        <f t="shared" si="10"/>
        <v>3945700</v>
      </c>
      <c r="V44" s="5">
        <v>1.9099999999999999E-2</v>
      </c>
    </row>
    <row r="45" spans="1:22" x14ac:dyDescent="0.2">
      <c r="A45" s="16" t="s">
        <v>304</v>
      </c>
      <c r="B45" s="4">
        <v>608180</v>
      </c>
      <c r="C45" s="4">
        <v>114000</v>
      </c>
      <c r="D45" s="4">
        <v>494180</v>
      </c>
      <c r="E45" s="4">
        <v>15332171024</v>
      </c>
      <c r="F45" s="4">
        <f t="shared" ref="F45:F55" si="11">E45+F46</f>
        <v>11017317101</v>
      </c>
      <c r="G45" s="4">
        <v>56800</v>
      </c>
      <c r="H45" s="4">
        <v>104800</v>
      </c>
      <c r="I45" s="4">
        <v>-48000</v>
      </c>
      <c r="J45" s="4">
        <v>-1499880000</v>
      </c>
      <c r="K45" s="4">
        <f t="shared" ref="K45:K55" si="12">K46+J45</f>
        <v>28259964000</v>
      </c>
      <c r="L45" s="4">
        <v>3749</v>
      </c>
      <c r="M45" s="4">
        <v>2058</v>
      </c>
      <c r="N45" s="4">
        <v>419</v>
      </c>
      <c r="O45" s="4">
        <v>201</v>
      </c>
      <c r="P45" s="4">
        <v>5850100</v>
      </c>
      <c r="Q45" s="4">
        <v>2886000</v>
      </c>
      <c r="R45" s="5">
        <v>3.6400000000000002E-2</v>
      </c>
      <c r="S45" s="4">
        <v>9323700</v>
      </c>
      <c r="T45" s="4">
        <f t="shared" ref="T45:T61" si="13">AVERAGE(S46:S55)</f>
        <v>6580030</v>
      </c>
      <c r="U45" s="4">
        <f t="shared" ref="U45:U55" si="14">MIN(S46:S50)</f>
        <v>3945700</v>
      </c>
      <c r="V45" s="5">
        <v>4.1200000000000001E-2</v>
      </c>
    </row>
    <row r="46" spans="1:22" x14ac:dyDescent="0.2">
      <c r="A46" s="16" t="s">
        <v>303</v>
      </c>
      <c r="B46" s="4">
        <v>1500</v>
      </c>
      <c r="C46" s="4">
        <v>34000</v>
      </c>
      <c r="D46" s="4">
        <v>-32500</v>
      </c>
      <c r="E46" s="4">
        <v>-995453923</v>
      </c>
      <c r="F46" s="4">
        <f t="shared" si="11"/>
        <v>-4314853923</v>
      </c>
      <c r="G46" s="4">
        <v>0</v>
      </c>
      <c r="H46" s="4">
        <v>0</v>
      </c>
      <c r="I46" s="4">
        <v>0</v>
      </c>
      <c r="J46" s="4">
        <v>-334435000</v>
      </c>
      <c r="K46" s="4">
        <f t="shared" si="12"/>
        <v>29759844000</v>
      </c>
      <c r="L46" s="4">
        <v>1341</v>
      </c>
      <c r="M46" s="4">
        <v>2531</v>
      </c>
      <c r="N46" s="4">
        <v>149</v>
      </c>
      <c r="O46" s="4">
        <v>223</v>
      </c>
      <c r="P46" s="4">
        <v>1879700</v>
      </c>
      <c r="Q46" s="4">
        <v>3484000</v>
      </c>
      <c r="R46" s="5">
        <v>-2.3099999999999999E-2</v>
      </c>
      <c r="S46" s="4">
        <v>5733100</v>
      </c>
      <c r="T46" s="4">
        <f t="shared" si="13"/>
        <v>6467801.5</v>
      </c>
      <c r="U46" s="4">
        <f t="shared" si="14"/>
        <v>3945700</v>
      </c>
      <c r="V46" s="5">
        <v>2.8900000000000002E-2</v>
      </c>
    </row>
    <row r="47" spans="1:22" x14ac:dyDescent="0.2">
      <c r="A47" s="16" t="s">
        <v>299</v>
      </c>
      <c r="B47" s="4">
        <v>743600</v>
      </c>
      <c r="C47" s="4">
        <v>744533</v>
      </c>
      <c r="D47" s="4">
        <v>-933</v>
      </c>
      <c r="E47" s="4">
        <v>18480000</v>
      </c>
      <c r="F47" s="4">
        <f t="shared" si="11"/>
        <v>-3319400000</v>
      </c>
      <c r="G47" s="4">
        <v>0</v>
      </c>
      <c r="H47" s="4">
        <v>0</v>
      </c>
      <c r="I47" s="4">
        <v>0</v>
      </c>
      <c r="J47" s="4">
        <v>-334435000</v>
      </c>
      <c r="K47" s="4">
        <f t="shared" si="12"/>
        <v>30094279000</v>
      </c>
      <c r="L47" s="4">
        <v>2338</v>
      </c>
      <c r="M47" s="4">
        <v>1349</v>
      </c>
      <c r="N47" s="4">
        <v>256</v>
      </c>
      <c r="O47" s="4">
        <v>151</v>
      </c>
      <c r="P47" s="4">
        <v>3468000</v>
      </c>
      <c r="Q47" s="4">
        <v>2025300</v>
      </c>
      <c r="R47" s="5">
        <v>1.8100000000000002E-2</v>
      </c>
      <c r="S47" s="4">
        <v>5924900</v>
      </c>
      <c r="T47" s="4">
        <f t="shared" si="13"/>
        <v>6278389.0999999996</v>
      </c>
      <c r="U47" s="4">
        <f t="shared" si="14"/>
        <v>3945700</v>
      </c>
      <c r="V47" s="5">
        <v>2.1000000000000001E-2</v>
      </c>
    </row>
    <row r="48" spans="1:22" x14ac:dyDescent="0.2">
      <c r="A48" s="16" t="s">
        <v>298</v>
      </c>
      <c r="B48" s="4">
        <v>1300100</v>
      </c>
      <c r="C48" s="4">
        <v>178700</v>
      </c>
      <c r="D48" s="4">
        <v>1121400</v>
      </c>
      <c r="E48" s="4">
        <v>34590880000</v>
      </c>
      <c r="F48" s="4">
        <f t="shared" si="11"/>
        <v>-3337880000</v>
      </c>
      <c r="G48" s="4">
        <v>0</v>
      </c>
      <c r="H48" s="4">
        <v>0</v>
      </c>
      <c r="I48" s="4">
        <v>0</v>
      </c>
      <c r="J48" s="4">
        <v>-1465200000</v>
      </c>
      <c r="K48" s="4">
        <f t="shared" si="12"/>
        <v>30428714000</v>
      </c>
      <c r="L48" s="4">
        <v>1284</v>
      </c>
      <c r="M48" s="4">
        <v>1360</v>
      </c>
      <c r="N48" s="4">
        <v>93</v>
      </c>
      <c r="O48" s="4">
        <v>80</v>
      </c>
      <c r="P48" s="4">
        <v>1456000</v>
      </c>
      <c r="Q48" s="4">
        <v>1397900</v>
      </c>
      <c r="R48" s="5">
        <v>6.7000000000000002E-3</v>
      </c>
      <c r="S48" s="4">
        <v>3945700</v>
      </c>
      <c r="T48" s="4">
        <f t="shared" si="13"/>
        <v>6316461.2999999998</v>
      </c>
      <c r="U48" s="4">
        <f t="shared" si="14"/>
        <v>4094800</v>
      </c>
      <c r="V48" s="5">
        <v>1.7899999999999999E-2</v>
      </c>
    </row>
    <row r="49" spans="1:22" x14ac:dyDescent="0.2">
      <c r="A49" s="16" t="s">
        <v>286</v>
      </c>
      <c r="B49" s="4">
        <v>2023300</v>
      </c>
      <c r="C49" s="4">
        <v>2246200</v>
      </c>
      <c r="D49" s="4">
        <v>-222900</v>
      </c>
      <c r="E49" s="4">
        <v>-5501630000</v>
      </c>
      <c r="F49" s="4">
        <f t="shared" si="11"/>
        <v>-37928760000</v>
      </c>
      <c r="K49" s="4">
        <f t="shared" si="12"/>
        <v>31893914000</v>
      </c>
      <c r="L49" s="4">
        <v>1492</v>
      </c>
      <c r="M49" s="4">
        <v>3068</v>
      </c>
      <c r="N49" s="4">
        <v>145</v>
      </c>
      <c r="O49" s="4">
        <v>147</v>
      </c>
      <c r="P49" s="4">
        <v>2240400</v>
      </c>
      <c r="Q49" s="4">
        <v>3431800</v>
      </c>
      <c r="R49" s="5">
        <v>-3.3E-3</v>
      </c>
      <c r="S49" s="4">
        <v>7569600</v>
      </c>
      <c r="T49" s="4">
        <f t="shared" si="13"/>
        <v>6601576</v>
      </c>
      <c r="U49" s="4">
        <f t="shared" si="14"/>
        <v>4094800</v>
      </c>
      <c r="V49" s="5">
        <v>1.8000000000000002E-2</v>
      </c>
    </row>
    <row r="50" spans="1:22" x14ac:dyDescent="0.2">
      <c r="A50" s="16" t="s">
        <v>285</v>
      </c>
      <c r="B50" s="4">
        <v>304000</v>
      </c>
      <c r="C50" s="4">
        <v>747400</v>
      </c>
      <c r="D50" s="4">
        <v>-443400</v>
      </c>
      <c r="E50" s="4">
        <v>-13465340000</v>
      </c>
      <c r="F50" s="4">
        <f t="shared" si="11"/>
        <v>-32427130000</v>
      </c>
      <c r="K50" s="4">
        <f t="shared" si="12"/>
        <v>31893914000</v>
      </c>
      <c r="L50" s="4">
        <v>1398</v>
      </c>
      <c r="M50" s="4">
        <v>1189</v>
      </c>
      <c r="N50" s="4">
        <v>185</v>
      </c>
      <c r="O50" s="4">
        <v>97</v>
      </c>
      <c r="P50" s="4">
        <v>2267900</v>
      </c>
      <c r="Q50" s="4">
        <v>1495400</v>
      </c>
      <c r="R50" s="5">
        <v>-6.6E-3</v>
      </c>
      <c r="S50" s="4">
        <v>4094800</v>
      </c>
      <c r="T50" s="4">
        <f t="shared" si="13"/>
        <v>6915129.0999999996</v>
      </c>
      <c r="U50" s="4">
        <f t="shared" si="14"/>
        <v>3862500</v>
      </c>
      <c r="V50" s="5">
        <v>1.15E-2</v>
      </c>
    </row>
    <row r="51" spans="1:22" x14ac:dyDescent="0.2">
      <c r="A51" s="16" t="s">
        <v>284</v>
      </c>
      <c r="B51" s="4">
        <v>0</v>
      </c>
      <c r="C51" s="4">
        <v>110400</v>
      </c>
      <c r="D51" s="4">
        <v>-110400</v>
      </c>
      <c r="E51" s="4">
        <v>-3375240000</v>
      </c>
      <c r="F51" s="4">
        <f t="shared" si="11"/>
        <v>-18961790000</v>
      </c>
      <c r="G51" s="4">
        <v>60000</v>
      </c>
      <c r="H51" s="4">
        <v>4800</v>
      </c>
      <c r="I51" s="4">
        <v>55200</v>
      </c>
      <c r="J51" s="4">
        <v>1685540000</v>
      </c>
      <c r="K51" s="4">
        <f t="shared" si="12"/>
        <v>31893914000</v>
      </c>
      <c r="L51" s="4">
        <v>2295</v>
      </c>
      <c r="M51" s="4">
        <v>1154</v>
      </c>
      <c r="N51" s="4">
        <v>263</v>
      </c>
      <c r="O51" s="4">
        <v>126</v>
      </c>
      <c r="P51" s="4">
        <v>3062800</v>
      </c>
      <c r="Q51" s="4">
        <v>1765300</v>
      </c>
      <c r="R51" s="5">
        <v>5.0000000000000001E-3</v>
      </c>
      <c r="S51" s="4">
        <v>5005500</v>
      </c>
      <c r="T51" s="4">
        <f t="shared" si="13"/>
        <v>7474381.5</v>
      </c>
      <c r="U51" s="4">
        <f t="shared" si="14"/>
        <v>3862500</v>
      </c>
      <c r="V51" s="5">
        <v>1.7899999999999999E-2</v>
      </c>
    </row>
    <row r="52" spans="1:22" x14ac:dyDescent="0.2">
      <c r="A52" s="16" t="s">
        <v>283</v>
      </c>
      <c r="B52" s="4">
        <v>446030</v>
      </c>
      <c r="C52" s="4">
        <v>1558200</v>
      </c>
      <c r="D52" s="4">
        <v>-1112170</v>
      </c>
      <c r="E52" s="4">
        <v>-33789110000</v>
      </c>
      <c r="F52" s="4">
        <f t="shared" si="11"/>
        <v>-15586550000</v>
      </c>
      <c r="G52" s="4">
        <v>20000</v>
      </c>
      <c r="H52" s="4">
        <v>3600</v>
      </c>
      <c r="I52" s="4">
        <v>16400</v>
      </c>
      <c r="J52" s="4">
        <v>500860000</v>
      </c>
      <c r="K52" s="4">
        <f t="shared" si="12"/>
        <v>30208374000</v>
      </c>
      <c r="L52" s="4">
        <v>1763</v>
      </c>
      <c r="M52" s="4">
        <v>4512</v>
      </c>
      <c r="N52" s="4">
        <v>127</v>
      </c>
      <c r="O52" s="4">
        <v>212</v>
      </c>
      <c r="P52" s="4">
        <v>1959300</v>
      </c>
      <c r="Q52" s="4">
        <v>3938900</v>
      </c>
      <c r="R52" s="5">
        <v>-1.3100000000000001E-2</v>
      </c>
      <c r="S52" s="4">
        <v>6424700</v>
      </c>
      <c r="T52" s="4">
        <f t="shared" si="13"/>
        <v>7741951.5</v>
      </c>
      <c r="U52" s="4">
        <f t="shared" si="14"/>
        <v>3862500</v>
      </c>
      <c r="V52" s="5">
        <v>1.7899999999999999E-2</v>
      </c>
    </row>
    <row r="53" spans="1:22" x14ac:dyDescent="0.2">
      <c r="A53" s="16" t="s">
        <v>282</v>
      </c>
      <c r="B53" s="4">
        <v>1701590</v>
      </c>
      <c r="C53" s="4">
        <v>1603120</v>
      </c>
      <c r="D53" s="4">
        <v>98470</v>
      </c>
      <c r="E53" s="4">
        <v>2981880000</v>
      </c>
      <c r="F53" s="4">
        <f t="shared" si="11"/>
        <v>18202560000</v>
      </c>
      <c r="G53" s="4">
        <v>89200</v>
      </c>
      <c r="H53" s="4">
        <v>0</v>
      </c>
      <c r="I53" s="4">
        <v>89200</v>
      </c>
      <c r="J53" s="4">
        <v>2724100000</v>
      </c>
      <c r="K53" s="4">
        <f t="shared" si="12"/>
        <v>29707514000</v>
      </c>
      <c r="L53" s="4">
        <v>6049</v>
      </c>
      <c r="M53" s="4">
        <v>6625</v>
      </c>
      <c r="N53" s="4">
        <v>598</v>
      </c>
      <c r="O53" s="4">
        <v>547</v>
      </c>
      <c r="P53" s="4">
        <v>9397600</v>
      </c>
      <c r="Q53" s="4">
        <v>7970700</v>
      </c>
      <c r="R53" s="5">
        <v>-2.6000000000000002E-2</v>
      </c>
      <c r="S53" s="4">
        <v>17832200</v>
      </c>
      <c r="T53" s="4">
        <f t="shared" si="13"/>
        <v>6682184.7000000002</v>
      </c>
      <c r="U53" s="4">
        <f t="shared" si="14"/>
        <v>3862500</v>
      </c>
      <c r="V53" s="5">
        <v>7.4200000000000002E-2</v>
      </c>
    </row>
    <row r="54" spans="1:22" x14ac:dyDescent="0.2">
      <c r="A54" s="16" t="s">
        <v>281</v>
      </c>
      <c r="B54" s="4">
        <v>523500</v>
      </c>
      <c r="C54" s="4">
        <v>22200</v>
      </c>
      <c r="D54" s="4">
        <v>501300</v>
      </c>
      <c r="E54" s="4">
        <v>15932180000</v>
      </c>
      <c r="F54" s="4">
        <f t="shared" si="11"/>
        <v>15220680000</v>
      </c>
      <c r="G54" s="4">
        <v>37200</v>
      </c>
      <c r="H54" s="4">
        <v>30600</v>
      </c>
      <c r="I54" s="4">
        <v>6600</v>
      </c>
      <c r="J54" s="4">
        <v>201060000</v>
      </c>
      <c r="K54" s="4">
        <f t="shared" si="12"/>
        <v>26983414000</v>
      </c>
      <c r="L54" s="4">
        <v>1942</v>
      </c>
      <c r="M54" s="4">
        <v>1970</v>
      </c>
      <c r="N54" s="4">
        <v>183</v>
      </c>
      <c r="O54" s="4">
        <v>185</v>
      </c>
      <c r="P54" s="4">
        <v>2559000</v>
      </c>
      <c r="Q54" s="4">
        <v>2628700</v>
      </c>
      <c r="R54" s="5">
        <v>4.7999999999999996E-3</v>
      </c>
      <c r="S54" s="4">
        <v>5407300</v>
      </c>
      <c r="T54" s="4">
        <f t="shared" si="13"/>
        <v>6776675.9000000004</v>
      </c>
      <c r="U54" s="4">
        <f t="shared" si="14"/>
        <v>3862500</v>
      </c>
      <c r="V54" s="5">
        <v>2.18E-2</v>
      </c>
    </row>
    <row r="55" spans="1:22" x14ac:dyDescent="0.2">
      <c r="A55" s="16" t="s">
        <v>280</v>
      </c>
      <c r="B55" s="4">
        <v>646600</v>
      </c>
      <c r="C55" s="4">
        <v>167700</v>
      </c>
      <c r="D55" s="4">
        <v>478900</v>
      </c>
      <c r="E55" s="4">
        <v>14977290000</v>
      </c>
      <c r="F55" s="4">
        <f t="shared" si="11"/>
        <v>-711500000</v>
      </c>
      <c r="G55" s="4">
        <v>0</v>
      </c>
      <c r="H55" s="4">
        <v>0</v>
      </c>
      <c r="I55" s="4">
        <v>0</v>
      </c>
      <c r="J55" s="4">
        <v>-93390000</v>
      </c>
      <c r="K55" s="4">
        <f t="shared" si="12"/>
        <v>26782354000</v>
      </c>
      <c r="L55" s="4">
        <v>1406</v>
      </c>
      <c r="M55" s="4">
        <v>1111</v>
      </c>
      <c r="N55" s="4">
        <v>132</v>
      </c>
      <c r="O55" s="4">
        <v>118</v>
      </c>
      <c r="P55" s="4">
        <v>1766900</v>
      </c>
      <c r="Q55" s="4">
        <v>1564500</v>
      </c>
      <c r="R55" s="5">
        <v>1.46E-2</v>
      </c>
      <c r="S55" s="4">
        <v>3862500</v>
      </c>
      <c r="T55" s="4">
        <f t="shared" si="13"/>
        <v>7665793.5999999996</v>
      </c>
      <c r="U55" s="4">
        <f t="shared" si="14"/>
        <v>4030776</v>
      </c>
      <c r="V55" s="5">
        <v>1.2800000000000001E-2</v>
      </c>
    </row>
    <row r="56" spans="1:22" x14ac:dyDescent="0.2">
      <c r="A56" s="16" t="s">
        <v>279</v>
      </c>
      <c r="B56" s="4">
        <v>152700</v>
      </c>
      <c r="C56" s="4">
        <v>975600</v>
      </c>
      <c r="D56" s="4">
        <v>-822900</v>
      </c>
      <c r="E56" s="4">
        <v>-25578110000</v>
      </c>
      <c r="F56" s="4">
        <f t="shared" ref="F56:F130" si="15">E56+F57</f>
        <v>-15688790000</v>
      </c>
      <c r="G56" s="4">
        <v>0</v>
      </c>
      <c r="H56" s="4">
        <v>0</v>
      </c>
      <c r="I56" s="4">
        <v>0</v>
      </c>
      <c r="J56" s="4">
        <v>-1966340000</v>
      </c>
      <c r="K56" s="4">
        <f t="shared" ref="K56:K76" si="16">K57+J56</f>
        <v>26875744000</v>
      </c>
      <c r="L56" s="4">
        <v>2183</v>
      </c>
      <c r="M56" s="4">
        <v>1625</v>
      </c>
      <c r="N56" s="4">
        <v>115</v>
      </c>
      <c r="O56" s="4">
        <v>136</v>
      </c>
      <c r="P56" s="4">
        <v>1985600</v>
      </c>
      <c r="Q56" s="4">
        <v>2393900</v>
      </c>
      <c r="R56" s="5">
        <v>0</v>
      </c>
      <c r="S56" s="4">
        <v>4610815</v>
      </c>
      <c r="T56" s="4">
        <f t="shared" si="13"/>
        <v>7586155.2999999998</v>
      </c>
      <c r="U56" s="4">
        <f t="shared" ref="U56:U123" si="17">MIN(S57:S61)</f>
        <v>4030776</v>
      </c>
      <c r="V56" s="5">
        <v>1.2800000000000001E-2</v>
      </c>
    </row>
    <row r="57" spans="1:22" x14ac:dyDescent="0.2">
      <c r="A57" s="16" t="s">
        <v>278</v>
      </c>
      <c r="B57" s="4">
        <v>12000</v>
      </c>
      <c r="C57" s="4">
        <v>61566</v>
      </c>
      <c r="D57" s="4">
        <v>-49566</v>
      </c>
      <c r="E57" s="4">
        <v>-1513620000</v>
      </c>
      <c r="F57" s="4">
        <f t="shared" si="15"/>
        <v>9889320000</v>
      </c>
      <c r="G57" s="4">
        <v>30000</v>
      </c>
      <c r="H57" s="4">
        <v>0</v>
      </c>
      <c r="I57" s="4">
        <v>30000</v>
      </c>
      <c r="J57" s="4">
        <v>919500000</v>
      </c>
      <c r="K57" s="4">
        <f t="shared" si="16"/>
        <v>28842084000</v>
      </c>
      <c r="L57" s="4">
        <v>1473</v>
      </c>
      <c r="M57" s="4">
        <v>1171</v>
      </c>
      <c r="N57" s="4">
        <v>157</v>
      </c>
      <c r="O57" s="4">
        <v>135</v>
      </c>
      <c r="P57" s="4">
        <v>1973400</v>
      </c>
      <c r="Q57" s="4">
        <v>1707000</v>
      </c>
      <c r="R57" s="5">
        <v>1.6500000000000001E-2</v>
      </c>
      <c r="S57" s="4">
        <v>4030776</v>
      </c>
      <c r="T57" s="4">
        <f t="shared" si="13"/>
        <v>7720057.2000000002</v>
      </c>
      <c r="U57" s="4">
        <f t="shared" si="17"/>
        <v>4326422</v>
      </c>
      <c r="V57" s="5">
        <v>1.78E-2</v>
      </c>
    </row>
    <row r="58" spans="1:22" x14ac:dyDescent="0.2">
      <c r="A58" s="16" t="s">
        <v>275</v>
      </c>
      <c r="B58" s="4">
        <v>13900</v>
      </c>
      <c r="C58" s="4">
        <v>123900</v>
      </c>
      <c r="D58" s="4">
        <v>-110000</v>
      </c>
      <c r="E58" s="4">
        <v>-3384810000</v>
      </c>
      <c r="F58" s="4">
        <f t="shared" si="15"/>
        <v>11402940000</v>
      </c>
      <c r="K58" s="4">
        <f t="shared" si="16"/>
        <v>27922584000</v>
      </c>
      <c r="L58" s="4">
        <v>1000</v>
      </c>
      <c r="M58" s="4">
        <v>2028</v>
      </c>
      <c r="N58" s="4">
        <v>113</v>
      </c>
      <c r="O58" s="4">
        <v>152</v>
      </c>
      <c r="P58" s="4">
        <v>1365600</v>
      </c>
      <c r="Q58" s="4">
        <v>2332400</v>
      </c>
      <c r="R58" s="5">
        <v>-1.4499999999999999E-2</v>
      </c>
      <c r="S58" s="4">
        <v>4326422</v>
      </c>
      <c r="T58" s="4">
        <f t="shared" si="13"/>
        <v>7751117.5</v>
      </c>
      <c r="U58" s="4">
        <f t="shared" si="17"/>
        <v>7230331</v>
      </c>
      <c r="V58" s="5">
        <v>2.41E-2</v>
      </c>
    </row>
    <row r="59" spans="1:22" x14ac:dyDescent="0.2">
      <c r="A59" s="16" t="s">
        <v>274</v>
      </c>
      <c r="B59" s="4">
        <v>822200</v>
      </c>
      <c r="C59" s="4">
        <v>591100</v>
      </c>
      <c r="D59" s="4">
        <v>231100</v>
      </c>
      <c r="E59" s="4">
        <v>7188230000</v>
      </c>
      <c r="F59" s="4">
        <f t="shared" si="15"/>
        <v>14787750000</v>
      </c>
      <c r="G59" s="4">
        <v>34400</v>
      </c>
      <c r="H59" s="4">
        <v>0</v>
      </c>
      <c r="I59" s="4">
        <v>34400</v>
      </c>
      <c r="J59" s="4">
        <v>1068360000</v>
      </c>
      <c r="K59" s="4">
        <f t="shared" si="16"/>
        <v>27922584000</v>
      </c>
      <c r="L59" s="4">
        <v>2174</v>
      </c>
      <c r="M59" s="4">
        <v>3876</v>
      </c>
      <c r="N59" s="4">
        <v>249</v>
      </c>
      <c r="O59" s="4">
        <v>453</v>
      </c>
      <c r="P59" s="4">
        <v>3400600</v>
      </c>
      <c r="Q59" s="4">
        <v>6481300</v>
      </c>
      <c r="R59" s="5">
        <v>-2.52E-2</v>
      </c>
      <c r="S59" s="4">
        <v>10420747</v>
      </c>
      <c r="T59" s="4">
        <f t="shared" si="13"/>
        <v>7117876.7999999998</v>
      </c>
      <c r="U59" s="4">
        <f t="shared" si="17"/>
        <v>6352212</v>
      </c>
      <c r="V59" s="5">
        <v>2.7000000000000003E-2</v>
      </c>
    </row>
    <row r="60" spans="1:22" x14ac:dyDescent="0.2">
      <c r="A60" s="16" t="s">
        <v>273</v>
      </c>
      <c r="B60" s="4">
        <v>1843700</v>
      </c>
      <c r="C60" s="4">
        <v>330000</v>
      </c>
      <c r="D60" s="4">
        <v>1513700</v>
      </c>
      <c r="E60" s="4">
        <v>47912770000</v>
      </c>
      <c r="F60" s="4">
        <f t="shared" si="15"/>
        <v>7599520000</v>
      </c>
      <c r="G60" s="4">
        <v>81200</v>
      </c>
      <c r="H60" s="4">
        <v>2400</v>
      </c>
      <c r="I60" s="4">
        <v>78800</v>
      </c>
      <c r="J60" s="4">
        <v>2499760000</v>
      </c>
      <c r="K60" s="4">
        <f t="shared" si="16"/>
        <v>26854224000</v>
      </c>
      <c r="L60" s="4">
        <v>1477</v>
      </c>
      <c r="M60" s="4">
        <v>2307</v>
      </c>
      <c r="N60" s="4">
        <v>235</v>
      </c>
      <c r="O60" s="4">
        <v>293</v>
      </c>
      <c r="P60" s="4">
        <v>2863500</v>
      </c>
      <c r="Q60" s="4">
        <v>3962500</v>
      </c>
      <c r="R60" s="5">
        <v>1.6000000000000001E-3</v>
      </c>
      <c r="S60" s="4">
        <v>7230331</v>
      </c>
      <c r="T60" s="4">
        <f t="shared" si="13"/>
        <v>6815493.7999999998</v>
      </c>
      <c r="U60" s="4">
        <f t="shared" si="17"/>
        <v>6352212</v>
      </c>
      <c r="V60" s="5">
        <v>9.4999999999999998E-3</v>
      </c>
    </row>
    <row r="61" spans="1:22" x14ac:dyDescent="0.2">
      <c r="A61" s="16" t="s">
        <v>268</v>
      </c>
      <c r="B61" s="4">
        <v>816500</v>
      </c>
      <c r="C61" s="4">
        <v>403500</v>
      </c>
      <c r="D61" s="4">
        <v>413000</v>
      </c>
      <c r="E61" s="4">
        <v>13116430000</v>
      </c>
      <c r="F61" s="4">
        <f t="shared" si="15"/>
        <v>-40313250000</v>
      </c>
      <c r="G61" s="4">
        <v>190800</v>
      </c>
      <c r="H61" s="4">
        <v>0</v>
      </c>
      <c r="I61" s="4">
        <v>190800</v>
      </c>
      <c r="J61" s="4">
        <v>6078880000</v>
      </c>
      <c r="K61" s="4">
        <f t="shared" si="16"/>
        <v>24354464000</v>
      </c>
      <c r="L61" s="4">
        <v>2215</v>
      </c>
      <c r="M61" s="4">
        <v>5093</v>
      </c>
      <c r="N61" s="4">
        <v>242</v>
      </c>
      <c r="O61" s="4">
        <v>409</v>
      </c>
      <c r="P61" s="4">
        <v>3871000</v>
      </c>
      <c r="Q61" s="4">
        <v>6441700</v>
      </c>
      <c r="R61" s="5">
        <v>-1.8600000000000002E-2</v>
      </c>
      <c r="S61" s="4">
        <v>10598024</v>
      </c>
      <c r="T61" s="4">
        <f t="shared" si="13"/>
        <v>6268644.4000000004</v>
      </c>
      <c r="U61" s="4">
        <f t="shared" si="17"/>
        <v>3814432</v>
      </c>
      <c r="V61" s="5">
        <v>2.3300000000000001E-2</v>
      </c>
    </row>
    <row r="62" spans="1:22" x14ac:dyDescent="0.2">
      <c r="A62" s="16" t="s">
        <v>266</v>
      </c>
      <c r="B62" s="4">
        <v>435700</v>
      </c>
      <c r="C62" s="4">
        <v>600400</v>
      </c>
      <c r="D62" s="4">
        <v>-164700</v>
      </c>
      <c r="E62" s="4">
        <v>-5385410000</v>
      </c>
      <c r="F62" s="4">
        <f t="shared" si="15"/>
        <v>-53429680000</v>
      </c>
      <c r="G62" s="4">
        <v>62000</v>
      </c>
      <c r="H62" s="4">
        <v>230000</v>
      </c>
      <c r="I62" s="4">
        <v>-168000</v>
      </c>
      <c r="J62" s="4">
        <v>-5443020000</v>
      </c>
      <c r="K62" s="4">
        <f t="shared" si="16"/>
        <v>18275584000</v>
      </c>
      <c r="L62" s="4">
        <v>2460</v>
      </c>
      <c r="M62" s="4">
        <v>2955</v>
      </c>
      <c r="N62" s="4">
        <v>317</v>
      </c>
      <c r="O62" s="4">
        <v>324</v>
      </c>
      <c r="P62" s="4">
        <v>4217000</v>
      </c>
      <c r="Q62" s="4">
        <v>4614600</v>
      </c>
      <c r="R62" s="5">
        <v>-1.5E-3</v>
      </c>
      <c r="S62" s="4">
        <v>9100400</v>
      </c>
      <c r="T62" s="4">
        <f t="shared" ref="T62:T115" si="18">AVERAGE(S63:S72)</f>
        <v>5759944.4000000004</v>
      </c>
      <c r="U62" s="4">
        <f t="shared" si="17"/>
        <v>3814432</v>
      </c>
      <c r="V62" s="5">
        <v>1.84E-2</v>
      </c>
    </row>
    <row r="63" spans="1:22" x14ac:dyDescent="0.2">
      <c r="A63" s="16" t="s">
        <v>265</v>
      </c>
      <c r="B63" s="4">
        <v>94800</v>
      </c>
      <c r="C63" s="4">
        <v>1724700</v>
      </c>
      <c r="D63" s="4">
        <v>-1629900</v>
      </c>
      <c r="E63" s="4">
        <v>-52379980000</v>
      </c>
      <c r="F63" s="4">
        <f t="shared" si="15"/>
        <v>-48044270000</v>
      </c>
      <c r="G63" s="4">
        <v>100000</v>
      </c>
      <c r="H63" s="4">
        <v>56000</v>
      </c>
      <c r="I63" s="4">
        <v>44000</v>
      </c>
      <c r="J63" s="4">
        <v>1409420000</v>
      </c>
      <c r="K63" s="4">
        <f t="shared" si="16"/>
        <v>23718604000</v>
      </c>
      <c r="L63" s="4">
        <v>1749</v>
      </c>
      <c r="M63" s="4">
        <v>3003</v>
      </c>
      <c r="N63" s="4">
        <v>196</v>
      </c>
      <c r="O63" s="4">
        <v>297</v>
      </c>
      <c r="P63" s="4">
        <v>2640000</v>
      </c>
      <c r="Q63" s="4">
        <v>4125500</v>
      </c>
      <c r="R63" s="5">
        <v>1.1000000000000001E-2</v>
      </c>
      <c r="S63" s="4">
        <v>7234532</v>
      </c>
      <c r="T63" s="4">
        <f t="shared" si="18"/>
        <v>5402377.4000000004</v>
      </c>
      <c r="U63" s="4">
        <f t="shared" si="17"/>
        <v>3814432</v>
      </c>
      <c r="V63" s="5">
        <v>1.54E-2</v>
      </c>
    </row>
    <row r="64" spans="1:22" x14ac:dyDescent="0.2">
      <c r="A64" s="16" t="s">
        <v>247</v>
      </c>
      <c r="B64" s="4">
        <v>143200</v>
      </c>
      <c r="C64" s="4">
        <v>442653</v>
      </c>
      <c r="D64" s="4">
        <v>-299453</v>
      </c>
      <c r="E64" s="4">
        <v>-9561720000</v>
      </c>
      <c r="F64" s="4">
        <f t="shared" si="15"/>
        <v>4335710000</v>
      </c>
      <c r="G64" s="4">
        <v>201200</v>
      </c>
      <c r="H64" s="4">
        <v>1200</v>
      </c>
      <c r="I64" s="4">
        <v>200000</v>
      </c>
      <c r="J64" s="4">
        <v>6384700000</v>
      </c>
      <c r="K64" s="4">
        <f t="shared" si="16"/>
        <v>22309184000</v>
      </c>
      <c r="L64" s="4">
        <v>1830</v>
      </c>
      <c r="M64" s="4">
        <v>2728</v>
      </c>
      <c r="N64" s="4">
        <v>181</v>
      </c>
      <c r="O64" s="4">
        <v>221</v>
      </c>
      <c r="P64" s="4">
        <v>2389200</v>
      </c>
      <c r="Q64" s="4">
        <v>3571700</v>
      </c>
      <c r="R64" s="5">
        <v>7.9000000000000008E-3</v>
      </c>
      <c r="S64" s="4">
        <v>6352212</v>
      </c>
      <c r="T64" s="4">
        <f t="shared" si="18"/>
        <v>5205522.9000000004</v>
      </c>
      <c r="U64" s="4">
        <f t="shared" si="17"/>
        <v>3814432</v>
      </c>
      <c r="V64" s="5">
        <v>2.3199999999999998E-2</v>
      </c>
    </row>
    <row r="65" spans="1:22" x14ac:dyDescent="0.2">
      <c r="A65" s="16" t="s">
        <v>239</v>
      </c>
      <c r="B65" s="4">
        <v>141200</v>
      </c>
      <c r="C65" s="4">
        <v>303200</v>
      </c>
      <c r="D65" s="4">
        <v>-162000</v>
      </c>
      <c r="E65" s="4">
        <v>-5208700000</v>
      </c>
      <c r="F65" s="4">
        <f t="shared" si="15"/>
        <v>13897430000</v>
      </c>
      <c r="G65" s="4">
        <v>364400</v>
      </c>
      <c r="H65" s="4">
        <v>14500</v>
      </c>
      <c r="I65" s="4">
        <v>349900</v>
      </c>
      <c r="J65" s="4">
        <v>11250635000</v>
      </c>
      <c r="K65" s="4">
        <f t="shared" si="16"/>
        <v>15924484000</v>
      </c>
      <c r="L65" s="4">
        <v>2881</v>
      </c>
      <c r="M65" s="4">
        <v>3262</v>
      </c>
      <c r="N65" s="4">
        <v>338</v>
      </c>
      <c r="O65" s="4">
        <v>492</v>
      </c>
      <c r="P65" s="4">
        <v>5047300</v>
      </c>
      <c r="Q65" s="4">
        <v>6983300</v>
      </c>
      <c r="R65" s="5">
        <v>-6.1999999999999998E-3</v>
      </c>
      <c r="S65" s="4">
        <v>12753677</v>
      </c>
      <c r="T65" s="4">
        <f t="shared" si="18"/>
        <v>4368676.2</v>
      </c>
      <c r="U65" s="4">
        <f t="shared" si="17"/>
        <v>3814432</v>
      </c>
      <c r="V65" s="5">
        <v>2.0099999999999996E-2</v>
      </c>
    </row>
    <row r="66" spans="1:22" x14ac:dyDescent="0.2">
      <c r="A66" s="16" t="s">
        <v>238</v>
      </c>
      <c r="B66" s="4">
        <v>82300</v>
      </c>
      <c r="C66" s="4">
        <v>248000</v>
      </c>
      <c r="D66" s="4">
        <v>-165700</v>
      </c>
      <c r="E66" s="4">
        <v>-5239340000</v>
      </c>
      <c r="F66" s="4">
        <f t="shared" si="15"/>
        <v>19106130000</v>
      </c>
      <c r="G66" s="4">
        <v>50000</v>
      </c>
      <c r="H66" s="4">
        <v>1200</v>
      </c>
      <c r="I66" s="4">
        <v>48800</v>
      </c>
      <c r="J66" s="4">
        <v>1551900000</v>
      </c>
      <c r="K66" s="4">
        <f t="shared" si="16"/>
        <v>4673849000</v>
      </c>
      <c r="L66" s="4">
        <v>1169</v>
      </c>
      <c r="M66" s="4">
        <v>1186</v>
      </c>
      <c r="N66" s="4">
        <v>121</v>
      </c>
      <c r="O66" s="4">
        <v>107</v>
      </c>
      <c r="P66" s="4">
        <v>1651200</v>
      </c>
      <c r="Q66" s="4">
        <v>1512000</v>
      </c>
      <c r="R66" s="5">
        <v>1.11E-2</v>
      </c>
      <c r="S66" s="4">
        <v>3814432</v>
      </c>
      <c r="T66" s="4">
        <f t="shared" si="18"/>
        <v>4595752.9000000004</v>
      </c>
      <c r="U66" s="4">
        <f t="shared" si="17"/>
        <v>4088340</v>
      </c>
      <c r="V66" s="5">
        <v>1.4199999999999999E-2</v>
      </c>
    </row>
    <row r="67" spans="1:22" x14ac:dyDescent="0.2">
      <c r="A67" s="16" t="s">
        <v>237</v>
      </c>
      <c r="B67" s="4">
        <v>19600</v>
      </c>
      <c r="C67" s="4">
        <v>694100</v>
      </c>
      <c r="D67" s="4">
        <v>-674500</v>
      </c>
      <c r="E67" s="4">
        <v>-21365050000</v>
      </c>
      <c r="F67" s="4">
        <f t="shared" si="15"/>
        <v>24345470000</v>
      </c>
      <c r="K67" s="4">
        <f t="shared" si="16"/>
        <v>3121949000</v>
      </c>
      <c r="L67" s="4">
        <v>1792</v>
      </c>
      <c r="M67" s="4">
        <v>1819</v>
      </c>
      <c r="N67" s="4">
        <v>159</v>
      </c>
      <c r="O67" s="4">
        <v>188</v>
      </c>
      <c r="P67" s="4">
        <v>2461500</v>
      </c>
      <c r="Q67" s="4">
        <v>2664600</v>
      </c>
      <c r="R67" s="5">
        <v>-6.1999999999999998E-3</v>
      </c>
      <c r="S67" s="4">
        <v>5369795</v>
      </c>
      <c r="T67" s="4">
        <f t="shared" si="18"/>
        <v>4703094</v>
      </c>
      <c r="U67" s="4">
        <f t="shared" si="17"/>
        <v>4013400</v>
      </c>
      <c r="V67" s="5">
        <v>2.18E-2</v>
      </c>
    </row>
    <row r="68" spans="1:22" x14ac:dyDescent="0.2">
      <c r="A68" s="16" t="s">
        <v>233</v>
      </c>
      <c r="B68" s="4">
        <v>1056100</v>
      </c>
      <c r="C68" s="4">
        <v>80400</v>
      </c>
      <c r="D68" s="4">
        <v>975700</v>
      </c>
      <c r="E68" s="4">
        <v>30975310000</v>
      </c>
      <c r="F68" s="4">
        <f t="shared" si="15"/>
        <v>45710520000</v>
      </c>
      <c r="K68" s="4">
        <f t="shared" si="16"/>
        <v>3121949000</v>
      </c>
      <c r="L68" s="4">
        <v>1077</v>
      </c>
      <c r="M68" s="4">
        <v>1501</v>
      </c>
      <c r="N68" s="4">
        <v>108</v>
      </c>
      <c r="O68" s="4">
        <v>140</v>
      </c>
      <c r="P68" s="4">
        <v>158800</v>
      </c>
      <c r="Q68" s="4">
        <v>286300</v>
      </c>
      <c r="R68" s="5">
        <v>8.0000000000000002E-3</v>
      </c>
      <c r="S68" s="4">
        <v>4637025</v>
      </c>
      <c r="T68" s="4">
        <f t="shared" si="18"/>
        <v>4898081.5</v>
      </c>
      <c r="U68" s="4">
        <f t="shared" si="17"/>
        <v>3658862</v>
      </c>
    </row>
    <row r="69" spans="1:22" x14ac:dyDescent="0.2">
      <c r="A69" s="16" t="s">
        <v>232</v>
      </c>
      <c r="B69" s="4">
        <v>375700</v>
      </c>
      <c r="C69" s="4">
        <v>5200</v>
      </c>
      <c r="D69" s="4">
        <v>370500</v>
      </c>
      <c r="E69" s="4">
        <v>11699610000</v>
      </c>
      <c r="F69" s="4">
        <f t="shared" si="15"/>
        <v>14735210000</v>
      </c>
      <c r="G69" s="4">
        <v>38400</v>
      </c>
      <c r="H69" s="4">
        <v>66</v>
      </c>
      <c r="I69" s="4">
        <v>38334</v>
      </c>
      <c r="J69" s="4">
        <v>1211124000</v>
      </c>
      <c r="K69" s="4">
        <f t="shared" si="16"/>
        <v>3121949000</v>
      </c>
      <c r="L69" s="4"/>
      <c r="M69" s="4"/>
      <c r="N69" s="4"/>
      <c r="O69" s="4"/>
      <c r="P69" s="4">
        <v>1480100</v>
      </c>
      <c r="Q69" s="4">
        <v>2205700</v>
      </c>
      <c r="R69" s="5">
        <v>0</v>
      </c>
      <c r="S69" s="4">
        <v>4088340</v>
      </c>
      <c r="T69" s="4">
        <f t="shared" si="18"/>
        <v>5108232.4000000004</v>
      </c>
      <c r="U69" s="4">
        <f t="shared" si="17"/>
        <v>3658862</v>
      </c>
    </row>
    <row r="70" spans="1:22" x14ac:dyDescent="0.2">
      <c r="A70" s="16" t="s">
        <v>231</v>
      </c>
      <c r="B70" s="4">
        <v>169800</v>
      </c>
      <c r="C70" s="4">
        <v>246218</v>
      </c>
      <c r="D70" s="4">
        <v>-76418</v>
      </c>
      <c r="E70" s="4">
        <v>-2417840000</v>
      </c>
      <c r="F70" s="4">
        <f t="shared" si="15"/>
        <v>3035600000</v>
      </c>
      <c r="K70" s="4">
        <f t="shared" si="16"/>
        <v>1910825000</v>
      </c>
      <c r="L70" s="4"/>
      <c r="M70" s="4"/>
      <c r="N70" s="4"/>
      <c r="O70" s="4"/>
      <c r="P70" s="4">
        <v>1451400</v>
      </c>
      <c r="Q70" s="4">
        <v>2422100</v>
      </c>
      <c r="R70" s="5">
        <v>-6.3E-3</v>
      </c>
      <c r="S70" s="4">
        <v>4206501</v>
      </c>
      <c r="T70" s="4">
        <f t="shared" si="18"/>
        <v>5711469</v>
      </c>
      <c r="U70" s="4">
        <f t="shared" si="17"/>
        <v>3658862</v>
      </c>
    </row>
    <row r="71" spans="1:22" x14ac:dyDescent="0.2">
      <c r="A71" s="16" t="s">
        <v>230</v>
      </c>
      <c r="B71" s="4">
        <v>199900</v>
      </c>
      <c r="C71" s="4">
        <v>250366</v>
      </c>
      <c r="D71" s="4">
        <v>-50466</v>
      </c>
      <c r="E71" s="4">
        <v>-1603060000</v>
      </c>
      <c r="F71" s="4">
        <f t="shared" si="15"/>
        <v>5453440000</v>
      </c>
      <c r="K71" s="4">
        <f t="shared" si="16"/>
        <v>1910825000</v>
      </c>
      <c r="L71" s="4"/>
      <c r="M71" s="4"/>
      <c r="N71" s="4"/>
      <c r="O71" s="4"/>
      <c r="P71" s="4">
        <v>2792200</v>
      </c>
      <c r="Q71" s="4">
        <v>2020700</v>
      </c>
      <c r="R71" s="5">
        <v>3.2000000000000002E-3</v>
      </c>
      <c r="S71" s="4">
        <v>5129530</v>
      </c>
      <c r="T71" s="4">
        <f t="shared" si="18"/>
        <v>5688739.5</v>
      </c>
      <c r="U71" s="4">
        <f t="shared" si="17"/>
        <v>3658862</v>
      </c>
    </row>
    <row r="72" spans="1:22" x14ac:dyDescent="0.2">
      <c r="A72" s="16" t="s">
        <v>229</v>
      </c>
      <c r="B72" s="4">
        <v>76500</v>
      </c>
      <c r="C72" s="4">
        <v>155933</v>
      </c>
      <c r="D72" s="4">
        <v>-79433</v>
      </c>
      <c r="E72" s="4">
        <v>-2492510000</v>
      </c>
      <c r="F72" s="4">
        <f t="shared" si="15"/>
        <v>7056500000</v>
      </c>
      <c r="K72" s="4">
        <f t="shared" si="16"/>
        <v>1910825000</v>
      </c>
      <c r="L72" s="4"/>
      <c r="M72" s="4"/>
      <c r="N72" s="4"/>
      <c r="O72" s="4"/>
      <c r="P72" s="4">
        <v>2375100</v>
      </c>
      <c r="Q72" s="4">
        <v>1206500</v>
      </c>
      <c r="R72" s="5">
        <v>1.61E-2</v>
      </c>
      <c r="S72" s="4">
        <v>4013400</v>
      </c>
      <c r="T72" s="4">
        <f t="shared" si="18"/>
        <v>5691483.5</v>
      </c>
      <c r="U72" s="4">
        <f t="shared" si="17"/>
        <v>3658862</v>
      </c>
    </row>
    <row r="73" spans="1:22" x14ac:dyDescent="0.2">
      <c r="A73" s="16" t="s">
        <v>228</v>
      </c>
      <c r="B73" s="4">
        <v>69900</v>
      </c>
      <c r="C73" s="4">
        <v>413800</v>
      </c>
      <c r="D73" s="4">
        <v>-343900</v>
      </c>
      <c r="E73" s="4">
        <v>-10739380000</v>
      </c>
      <c r="F73" s="4">
        <f t="shared" si="15"/>
        <v>9549010000</v>
      </c>
      <c r="K73" s="4">
        <f t="shared" si="16"/>
        <v>1910825000</v>
      </c>
      <c r="L73" s="4"/>
      <c r="M73" s="4"/>
      <c r="N73" s="4"/>
      <c r="O73" s="4"/>
      <c r="P73" s="4">
        <v>1251600</v>
      </c>
      <c r="Q73" s="4">
        <v>2267600</v>
      </c>
      <c r="R73" s="5">
        <v>0</v>
      </c>
      <c r="S73" s="4">
        <v>3658862</v>
      </c>
      <c r="T73" s="4">
        <f t="shared" si="18"/>
        <v>5961934.2999999998</v>
      </c>
      <c r="U73" s="4">
        <f t="shared" si="17"/>
        <v>4383667</v>
      </c>
    </row>
    <row r="74" spans="1:22" x14ac:dyDescent="0.2">
      <c r="A74" s="16" t="s">
        <v>227</v>
      </c>
      <c r="B74" s="4">
        <v>193200</v>
      </c>
      <c r="C74" s="4">
        <v>1883020</v>
      </c>
      <c r="D74" s="4">
        <v>-1689820</v>
      </c>
      <c r="E74" s="4">
        <v>-52462550000</v>
      </c>
      <c r="F74" s="4">
        <f t="shared" si="15"/>
        <v>20288390000</v>
      </c>
      <c r="K74" s="4">
        <f t="shared" si="16"/>
        <v>1910825000</v>
      </c>
      <c r="L74" s="4"/>
      <c r="M74" s="4"/>
      <c r="N74" s="4"/>
      <c r="O74" s="4"/>
      <c r="P74" s="4">
        <v>1699600</v>
      </c>
      <c r="Q74" s="4">
        <v>2355600</v>
      </c>
      <c r="R74" s="5">
        <v>-1.26E-2</v>
      </c>
      <c r="S74" s="4">
        <v>4383667</v>
      </c>
      <c r="T74" s="4">
        <f t="shared" si="18"/>
        <v>6794678.2000000002</v>
      </c>
      <c r="U74" s="4">
        <f t="shared" si="17"/>
        <v>4385210</v>
      </c>
    </row>
    <row r="75" spans="1:22" x14ac:dyDescent="0.2">
      <c r="A75" s="16" t="s">
        <v>221</v>
      </c>
      <c r="B75" s="4">
        <v>1512200</v>
      </c>
      <c r="C75" s="4">
        <v>442500</v>
      </c>
      <c r="D75" s="4">
        <v>1069700</v>
      </c>
      <c r="E75" s="4">
        <v>33420310000</v>
      </c>
      <c r="F75" s="4">
        <f t="shared" si="15"/>
        <v>72750940000</v>
      </c>
      <c r="K75" s="4">
        <f t="shared" si="16"/>
        <v>1910825000</v>
      </c>
      <c r="L75" s="4"/>
      <c r="M75" s="4"/>
      <c r="N75" s="4"/>
      <c r="O75" s="4"/>
      <c r="P75" s="4">
        <v>2500200</v>
      </c>
      <c r="Q75" s="4">
        <v>1352900</v>
      </c>
      <c r="R75" s="5">
        <v>1.95E-2</v>
      </c>
      <c r="S75" s="4">
        <v>4385210</v>
      </c>
      <c r="T75" s="4">
        <f t="shared" si="18"/>
        <v>7250491.9000000004</v>
      </c>
      <c r="U75" s="4">
        <f t="shared" si="17"/>
        <v>6085199</v>
      </c>
    </row>
    <row r="76" spans="1:22" x14ac:dyDescent="0.2">
      <c r="A76" s="16" t="s">
        <v>212</v>
      </c>
      <c r="B76" s="4">
        <v>1334843</v>
      </c>
      <c r="C76" s="4">
        <v>1177677</v>
      </c>
      <c r="D76" s="4">
        <v>157166</v>
      </c>
      <c r="E76" s="4">
        <v>4724570000</v>
      </c>
      <c r="F76" s="4">
        <f t="shared" si="15"/>
        <v>39330630000</v>
      </c>
      <c r="K76" s="4">
        <f t="shared" si="16"/>
        <v>1910825000</v>
      </c>
      <c r="L76" s="4"/>
      <c r="M76" s="4"/>
      <c r="N76" s="4"/>
      <c r="O76" s="4"/>
      <c r="P76" s="4">
        <v>2429300</v>
      </c>
      <c r="Q76" s="4">
        <v>3279600</v>
      </c>
      <c r="R76" s="5">
        <v>2.4900000000000002E-2</v>
      </c>
      <c r="S76" s="4">
        <v>6085199</v>
      </c>
      <c r="T76" s="4">
        <f t="shared" si="18"/>
        <v>7240079.5999999996</v>
      </c>
      <c r="U76" s="4">
        <f t="shared" si="17"/>
        <v>4902235</v>
      </c>
    </row>
    <row r="77" spans="1:22" x14ac:dyDescent="0.2">
      <c r="A77" s="16" t="s">
        <v>211</v>
      </c>
      <c r="B77" s="4">
        <v>104900</v>
      </c>
      <c r="C77" s="4">
        <v>1321700</v>
      </c>
      <c r="D77" s="4">
        <v>-1216800</v>
      </c>
      <c r="E77" s="4">
        <v>-36998670000</v>
      </c>
      <c r="F77" s="4">
        <f t="shared" si="15"/>
        <v>34606060000</v>
      </c>
      <c r="K77" s="4">
        <f>K78+J77</f>
        <v>1910825000</v>
      </c>
      <c r="L77" s="4"/>
      <c r="M77" s="4"/>
      <c r="N77" s="4"/>
      <c r="O77" s="4"/>
      <c r="P77" s="4">
        <v>1659700</v>
      </c>
      <c r="Q77" s="4">
        <v>4294400</v>
      </c>
      <c r="R77" s="5">
        <v>-1.7899999999999999E-2</v>
      </c>
      <c r="S77" s="4">
        <v>6443206</v>
      </c>
      <c r="T77" s="4">
        <f t="shared" si="18"/>
        <v>7961867.5999999996</v>
      </c>
      <c r="U77" s="4">
        <f t="shared" si="17"/>
        <v>4040840</v>
      </c>
    </row>
    <row r="78" spans="1:22" x14ac:dyDescent="0.2">
      <c r="A78" s="16" t="s">
        <v>210</v>
      </c>
      <c r="B78" s="4">
        <v>272564</v>
      </c>
      <c r="C78" s="4">
        <v>2479100</v>
      </c>
      <c r="D78" s="4">
        <v>-2206536</v>
      </c>
      <c r="E78" s="4">
        <v>-67978640000</v>
      </c>
      <c r="F78" s="4">
        <f t="shared" si="15"/>
        <v>71604730000</v>
      </c>
      <c r="K78" s="4">
        <f>J78+K80</f>
        <v>1910825000</v>
      </c>
      <c r="R78" s="5">
        <v>-9.5999999999999992E-3</v>
      </c>
      <c r="S78" s="4">
        <v>6586900</v>
      </c>
      <c r="T78" s="4">
        <f t="shared" si="18"/>
        <v>7855180.5</v>
      </c>
      <c r="U78" s="4">
        <f t="shared" si="17"/>
        <v>4040840</v>
      </c>
    </row>
    <row r="79" spans="1:22" x14ac:dyDescent="0.2">
      <c r="A79" s="16" t="s">
        <v>209</v>
      </c>
      <c r="B79" s="4">
        <v>384700</v>
      </c>
      <c r="C79" s="4">
        <v>805672</v>
      </c>
      <c r="D79" s="4">
        <v>-420972</v>
      </c>
      <c r="E79" s="4">
        <v>-13252890000</v>
      </c>
      <c r="F79" s="4">
        <f t="shared" si="15"/>
        <v>139583370000</v>
      </c>
      <c r="L79" s="4"/>
      <c r="M79" s="4"/>
      <c r="N79" s="4"/>
      <c r="O79" s="4"/>
      <c r="P79" s="4">
        <v>1686800</v>
      </c>
      <c r="Q79" s="4">
        <v>3761200</v>
      </c>
      <c r="R79" s="5">
        <v>-1.43E-2</v>
      </c>
      <c r="S79" s="4">
        <v>6189849</v>
      </c>
      <c r="T79" s="4">
        <f t="shared" si="18"/>
        <v>8064820.2999999998</v>
      </c>
      <c r="U79" s="4">
        <f t="shared" si="17"/>
        <v>4040840</v>
      </c>
    </row>
    <row r="80" spans="1:22" x14ac:dyDescent="0.2">
      <c r="A80" s="16" t="s">
        <v>208</v>
      </c>
      <c r="B80" s="4">
        <v>98100</v>
      </c>
      <c r="C80" s="4">
        <v>846800</v>
      </c>
      <c r="D80" s="4">
        <v>-748700</v>
      </c>
      <c r="E80" s="4">
        <v>-23956380000</v>
      </c>
      <c r="F80" s="4">
        <f t="shared" si="15"/>
        <v>152836260000</v>
      </c>
      <c r="G80" s="4">
        <v>62000</v>
      </c>
      <c r="H80" s="4">
        <v>1300</v>
      </c>
      <c r="I80" s="4">
        <v>60700</v>
      </c>
      <c r="J80" s="4">
        <v>1910825000</v>
      </c>
      <c r="K80" s="4">
        <f>J80</f>
        <v>1910825000</v>
      </c>
      <c r="R80" s="5">
        <v>-2.3199999999999998E-2</v>
      </c>
      <c r="S80" s="4">
        <v>10238867</v>
      </c>
      <c r="T80" s="4">
        <f t="shared" si="18"/>
        <v>7617858.7000000002</v>
      </c>
      <c r="U80" s="4">
        <f t="shared" si="17"/>
        <v>4040840</v>
      </c>
    </row>
    <row r="81" spans="1:21" x14ac:dyDescent="0.2">
      <c r="A81" s="16" t="s">
        <v>207</v>
      </c>
      <c r="B81" s="4">
        <v>608076</v>
      </c>
      <c r="C81" s="4">
        <v>1829899</v>
      </c>
      <c r="D81" s="4">
        <v>-1221823</v>
      </c>
      <c r="E81" s="4">
        <v>-39620130000</v>
      </c>
      <c r="F81" s="4">
        <f t="shared" si="15"/>
        <v>176792640000</v>
      </c>
      <c r="R81" s="5">
        <v>-7.7000000000000002E-3</v>
      </c>
      <c r="S81" s="4">
        <v>4902235</v>
      </c>
      <c r="T81" s="4">
        <f t="shared" si="18"/>
        <v>7857056.2000000002</v>
      </c>
      <c r="U81" s="4">
        <f t="shared" si="17"/>
        <v>4040840</v>
      </c>
    </row>
    <row r="82" spans="1:21" x14ac:dyDescent="0.2">
      <c r="A82" s="16" t="s">
        <v>206</v>
      </c>
      <c r="B82" s="4">
        <v>508600</v>
      </c>
      <c r="C82" s="4">
        <v>181500</v>
      </c>
      <c r="D82" s="4">
        <v>327100</v>
      </c>
      <c r="E82" s="4">
        <v>10669430000</v>
      </c>
      <c r="F82" s="4">
        <f t="shared" si="15"/>
        <v>216412770000</v>
      </c>
      <c r="R82" s="5">
        <v>-3.0000000000000001E-3</v>
      </c>
      <c r="S82" s="4">
        <v>4040840</v>
      </c>
      <c r="T82" s="4">
        <f t="shared" si="18"/>
        <v>7803092.4000000004</v>
      </c>
      <c r="U82" s="4">
        <f t="shared" si="17"/>
        <v>5981076</v>
      </c>
    </row>
    <row r="83" spans="1:21" x14ac:dyDescent="0.2">
      <c r="A83" s="16" t="s">
        <v>205</v>
      </c>
      <c r="B83" s="4">
        <v>2616200</v>
      </c>
      <c r="C83" s="4">
        <v>1658100</v>
      </c>
      <c r="D83" s="4">
        <v>958100</v>
      </c>
      <c r="E83" s="4">
        <v>31079620000</v>
      </c>
      <c r="F83" s="4">
        <f t="shared" si="15"/>
        <v>205743340000</v>
      </c>
      <c r="R83" s="5">
        <v>1.09E-2</v>
      </c>
      <c r="S83" s="4">
        <v>6363370</v>
      </c>
      <c r="T83" s="4">
        <f t="shared" si="18"/>
        <v>8161776.7000000002</v>
      </c>
      <c r="U83" s="4">
        <f t="shared" si="17"/>
        <v>5520029</v>
      </c>
    </row>
    <row r="84" spans="1:21" x14ac:dyDescent="0.2">
      <c r="A84" s="16" t="s">
        <v>204</v>
      </c>
      <c r="B84" s="4">
        <v>780800</v>
      </c>
      <c r="C84" s="4">
        <v>174530</v>
      </c>
      <c r="D84" s="4">
        <v>606270</v>
      </c>
      <c r="E84" s="4">
        <v>19497790000</v>
      </c>
      <c r="F84" s="4">
        <f t="shared" si="15"/>
        <v>174663720000</v>
      </c>
      <c r="R84" s="5">
        <v>-2.5699999999999997E-2</v>
      </c>
      <c r="S84" s="4">
        <v>12711106</v>
      </c>
      <c r="T84" s="4">
        <f t="shared" si="18"/>
        <v>7818268.5999999996</v>
      </c>
      <c r="U84" s="4">
        <f t="shared" si="17"/>
        <v>5520029</v>
      </c>
    </row>
    <row r="85" spans="1:21" x14ac:dyDescent="0.2">
      <c r="A85" s="16" t="s">
        <v>203</v>
      </c>
      <c r="B85" s="4">
        <v>1293500</v>
      </c>
      <c r="C85" s="4">
        <v>1767900</v>
      </c>
      <c r="D85" s="4">
        <v>-474400</v>
      </c>
      <c r="E85" s="4">
        <v>-15472340000</v>
      </c>
      <c r="F85" s="4">
        <f t="shared" si="15"/>
        <v>155165930000</v>
      </c>
      <c r="R85" s="5">
        <v>6.0999999999999995E-3</v>
      </c>
      <c r="S85" s="4">
        <v>8943347</v>
      </c>
      <c r="T85" s="4">
        <f t="shared" si="18"/>
        <v>7644699.7999999998</v>
      </c>
      <c r="U85" s="4">
        <f t="shared" si="17"/>
        <v>5520029</v>
      </c>
    </row>
    <row r="86" spans="1:21" x14ac:dyDescent="0.2">
      <c r="A86" s="16" t="s">
        <v>202</v>
      </c>
      <c r="B86" s="4">
        <v>635900</v>
      </c>
      <c r="C86" s="4">
        <v>281700</v>
      </c>
      <c r="D86" s="4">
        <v>354200</v>
      </c>
      <c r="E86" s="4">
        <v>11599390000</v>
      </c>
      <c r="F86" s="4">
        <f t="shared" si="15"/>
        <v>170638270000</v>
      </c>
      <c r="R86" s="5">
        <v>0</v>
      </c>
      <c r="S86" s="4">
        <v>5981076</v>
      </c>
      <c r="T86" s="4">
        <f t="shared" si="18"/>
        <v>7624793.5999999996</v>
      </c>
      <c r="U86" s="4">
        <f t="shared" si="17"/>
        <v>5520029</v>
      </c>
    </row>
    <row r="87" spans="1:21" x14ac:dyDescent="0.2">
      <c r="A87" s="16" t="s">
        <v>201</v>
      </c>
      <c r="B87" s="4">
        <v>312000</v>
      </c>
      <c r="C87" s="4">
        <v>533460</v>
      </c>
      <c r="D87" s="4">
        <v>-221460</v>
      </c>
      <c r="E87" s="4">
        <v>-7128630000</v>
      </c>
      <c r="F87" s="4">
        <f t="shared" si="15"/>
        <v>159038880000</v>
      </c>
      <c r="R87" s="5">
        <v>4.1299999999999996E-2</v>
      </c>
      <c r="S87" s="4">
        <v>13661086</v>
      </c>
      <c r="T87" s="4">
        <f t="shared" si="18"/>
        <v>7511386.4000000004</v>
      </c>
      <c r="U87" s="4">
        <f t="shared" si="17"/>
        <v>3501202</v>
      </c>
    </row>
    <row r="88" spans="1:21" x14ac:dyDescent="0.2">
      <c r="A88" s="16" t="s">
        <v>200</v>
      </c>
      <c r="B88" s="4">
        <v>364600</v>
      </c>
      <c r="C88" s="4">
        <v>118700</v>
      </c>
      <c r="D88" s="4">
        <v>245900</v>
      </c>
      <c r="E88" s="4">
        <v>7665700000</v>
      </c>
      <c r="F88" s="4">
        <f t="shared" si="15"/>
        <v>166167510000</v>
      </c>
      <c r="R88" s="5">
        <v>1.4499999999999999E-2</v>
      </c>
      <c r="S88" s="4">
        <v>5520029</v>
      </c>
      <c r="T88" s="4">
        <f t="shared" si="18"/>
        <v>8754736</v>
      </c>
      <c r="U88" s="4">
        <f t="shared" si="17"/>
        <v>3501202</v>
      </c>
    </row>
    <row r="89" spans="1:21" x14ac:dyDescent="0.2">
      <c r="A89" s="16" t="s">
        <v>199</v>
      </c>
      <c r="B89" s="4">
        <v>211800</v>
      </c>
      <c r="C89" s="4">
        <v>495100</v>
      </c>
      <c r="D89" s="4">
        <v>-283300</v>
      </c>
      <c r="E89" s="4">
        <v>-8933680000</v>
      </c>
      <c r="F89" s="4">
        <f t="shared" si="15"/>
        <v>158501810000</v>
      </c>
      <c r="R89" s="5">
        <v>3.3E-3</v>
      </c>
      <c r="S89" s="4">
        <v>8286247</v>
      </c>
      <c r="T89" s="4">
        <f t="shared" si="18"/>
        <v>8488389.6999999993</v>
      </c>
      <c r="U89" s="4">
        <f t="shared" si="17"/>
        <v>3501202</v>
      </c>
    </row>
    <row r="90" spans="1:21" x14ac:dyDescent="0.2">
      <c r="A90" s="16" t="s">
        <v>198</v>
      </c>
      <c r="B90" s="4">
        <v>80200</v>
      </c>
      <c r="C90" s="4">
        <v>403500</v>
      </c>
      <c r="D90" s="4">
        <v>-323300</v>
      </c>
      <c r="E90" s="4">
        <v>-10005120000</v>
      </c>
      <c r="F90" s="4">
        <f t="shared" si="15"/>
        <v>167435490000</v>
      </c>
      <c r="R90" s="5">
        <v>0</v>
      </c>
      <c r="S90" s="4">
        <v>5769251</v>
      </c>
      <c r="T90" s="4">
        <f t="shared" si="18"/>
        <v>8659142.1999999993</v>
      </c>
      <c r="U90" s="4">
        <f t="shared" si="17"/>
        <v>3501202</v>
      </c>
    </row>
    <row r="91" spans="1:21" x14ac:dyDescent="0.2">
      <c r="A91" s="16" t="s">
        <v>197</v>
      </c>
      <c r="B91" s="4">
        <v>23300</v>
      </c>
      <c r="C91" s="4">
        <v>625266</v>
      </c>
      <c r="D91" s="4">
        <v>-601966</v>
      </c>
      <c r="E91" s="4">
        <v>-18253980000</v>
      </c>
      <c r="F91" s="4">
        <f t="shared" si="15"/>
        <v>177440610000</v>
      </c>
      <c r="R91" s="5">
        <v>0</v>
      </c>
      <c r="S91" s="4">
        <v>7294210</v>
      </c>
      <c r="T91" s="4">
        <f t="shared" si="18"/>
        <v>8487931.5</v>
      </c>
      <c r="U91" s="4">
        <f t="shared" si="17"/>
        <v>3501202</v>
      </c>
    </row>
    <row r="92" spans="1:21" x14ac:dyDescent="0.2">
      <c r="A92" s="16" t="s">
        <v>196</v>
      </c>
      <c r="B92" s="4">
        <v>144300</v>
      </c>
      <c r="C92" s="4">
        <v>19600</v>
      </c>
      <c r="D92" s="4">
        <v>124700</v>
      </c>
      <c r="E92" s="4">
        <v>3899960000</v>
      </c>
      <c r="F92" s="4">
        <f t="shared" si="15"/>
        <v>195694590000</v>
      </c>
      <c r="R92" s="5">
        <v>-1.11E-2</v>
      </c>
      <c r="S92" s="4">
        <v>3501202</v>
      </c>
      <c r="T92" s="4">
        <f t="shared" si="18"/>
        <v>8774129.6999999993</v>
      </c>
      <c r="U92" s="4">
        <f t="shared" si="17"/>
        <v>5782014</v>
      </c>
    </row>
    <row r="93" spans="1:21" x14ac:dyDescent="0.2">
      <c r="A93" s="16" t="s">
        <v>195</v>
      </c>
      <c r="B93" s="4">
        <v>758500</v>
      </c>
      <c r="C93" s="4">
        <v>9100</v>
      </c>
      <c r="D93" s="4">
        <v>749400</v>
      </c>
      <c r="E93" s="4">
        <v>22830470000</v>
      </c>
      <c r="F93" s="4">
        <f t="shared" si="15"/>
        <v>191794630000</v>
      </c>
      <c r="R93" s="5">
        <v>3.1300000000000001E-2</v>
      </c>
      <c r="S93" s="4">
        <v>9950213</v>
      </c>
      <c r="T93" s="4">
        <f t="shared" si="18"/>
        <v>8775123.3000000007</v>
      </c>
      <c r="U93" s="4">
        <f t="shared" si="17"/>
        <v>5782014</v>
      </c>
    </row>
    <row r="94" spans="1:21" x14ac:dyDescent="0.2">
      <c r="A94" s="16" t="s">
        <v>194</v>
      </c>
      <c r="B94" s="4">
        <v>502200</v>
      </c>
      <c r="C94" s="4">
        <v>674200</v>
      </c>
      <c r="D94" s="4">
        <v>-172000</v>
      </c>
      <c r="E94" s="4">
        <v>-5766620000</v>
      </c>
      <c r="F94" s="4">
        <f t="shared" si="15"/>
        <v>168964160000</v>
      </c>
      <c r="R94" s="5">
        <v>-6.1699999999999998E-2</v>
      </c>
      <c r="S94" s="4">
        <v>9276025</v>
      </c>
      <c r="T94" s="4">
        <f t="shared" si="18"/>
        <v>9161992.8000000007</v>
      </c>
      <c r="U94" s="4">
        <f t="shared" si="17"/>
        <v>5622784</v>
      </c>
    </row>
    <row r="95" spans="1:21" x14ac:dyDescent="0.2">
      <c r="A95" s="16" t="s">
        <v>193</v>
      </c>
      <c r="B95" s="4">
        <v>159500</v>
      </c>
      <c r="C95" s="4">
        <v>186613</v>
      </c>
      <c r="D95" s="4">
        <v>-27113</v>
      </c>
      <c r="E95" s="4">
        <v>-857830000</v>
      </c>
      <c r="F95" s="4">
        <f t="shared" si="15"/>
        <v>174730780000</v>
      </c>
      <c r="R95" s="5">
        <v>9.3999999999999986E-3</v>
      </c>
      <c r="S95" s="4">
        <v>7207659</v>
      </c>
      <c r="T95" s="4">
        <f t="shared" si="18"/>
        <v>9605068.5</v>
      </c>
      <c r="U95" s="4">
        <f t="shared" si="17"/>
        <v>5622784</v>
      </c>
    </row>
    <row r="96" spans="1:21" x14ac:dyDescent="0.2">
      <c r="A96" s="16" t="s">
        <v>192</v>
      </c>
      <c r="B96" s="4">
        <v>389700</v>
      </c>
      <c r="C96" s="4">
        <v>149500</v>
      </c>
      <c r="D96" s="4">
        <v>240200</v>
      </c>
      <c r="E96" s="4">
        <v>7654780000</v>
      </c>
      <c r="F96" s="4">
        <f t="shared" si="15"/>
        <v>175588610000</v>
      </c>
      <c r="R96" s="5">
        <v>1.6000000000000001E-3</v>
      </c>
      <c r="S96" s="4">
        <v>5782014</v>
      </c>
      <c r="T96" s="4">
        <f t="shared" si="18"/>
        <v>9606080.4000000004</v>
      </c>
      <c r="U96" s="4">
        <f t="shared" si="17"/>
        <v>5582103</v>
      </c>
    </row>
    <row r="97" spans="1:21" x14ac:dyDescent="0.2">
      <c r="A97" s="16" t="s">
        <v>191</v>
      </c>
      <c r="B97" s="4">
        <v>281600</v>
      </c>
      <c r="C97" s="4">
        <v>396900</v>
      </c>
      <c r="D97" s="4">
        <v>-115300</v>
      </c>
      <c r="E97" s="4">
        <v>-3740240000</v>
      </c>
      <c r="F97" s="4">
        <f t="shared" si="15"/>
        <v>167933830000</v>
      </c>
      <c r="R97" s="5">
        <v>1.9099999999999999E-2</v>
      </c>
      <c r="S97" s="4">
        <v>12527014</v>
      </c>
      <c r="T97" s="4">
        <f t="shared" si="18"/>
        <v>9025653.3000000007</v>
      </c>
      <c r="U97" s="4">
        <f t="shared" si="17"/>
        <v>5582103</v>
      </c>
    </row>
    <row r="98" spans="1:21" x14ac:dyDescent="0.2">
      <c r="A98" s="16" t="s">
        <v>190</v>
      </c>
      <c r="B98" s="4">
        <v>113200</v>
      </c>
      <c r="C98" s="4">
        <v>179900</v>
      </c>
      <c r="D98" s="4">
        <v>-66700</v>
      </c>
      <c r="E98" s="4">
        <v>-2135530000</v>
      </c>
      <c r="F98" s="4">
        <f t="shared" si="15"/>
        <v>171674070000</v>
      </c>
      <c r="R98" s="5">
        <v>8.1000000000000013E-3</v>
      </c>
      <c r="S98" s="4">
        <v>17953525</v>
      </c>
      <c r="T98" s="4">
        <f t="shared" si="18"/>
        <v>8075280</v>
      </c>
      <c r="U98" s="4">
        <f t="shared" si="17"/>
        <v>5582103</v>
      </c>
    </row>
    <row r="99" spans="1:21" x14ac:dyDescent="0.2">
      <c r="A99" s="16" t="s">
        <v>189</v>
      </c>
      <c r="B99" s="4">
        <v>1423849</v>
      </c>
      <c r="C99" s="4">
        <v>527800</v>
      </c>
      <c r="D99" s="4">
        <v>896049</v>
      </c>
      <c r="E99" s="4">
        <v>27724780000</v>
      </c>
      <c r="F99" s="4">
        <f t="shared" si="15"/>
        <v>173809600000</v>
      </c>
      <c r="R99" s="5">
        <v>1.6299999999999999E-2</v>
      </c>
      <c r="S99" s="4">
        <v>5622784</v>
      </c>
      <c r="T99" s="4">
        <f t="shared" si="18"/>
        <v>8240927.5999999996</v>
      </c>
      <c r="U99" s="4">
        <f t="shared" si="17"/>
        <v>5582103</v>
      </c>
    </row>
    <row r="100" spans="1:21" x14ac:dyDescent="0.2">
      <c r="A100" s="16" t="s">
        <v>188</v>
      </c>
      <c r="B100" s="4">
        <v>106600</v>
      </c>
      <c r="C100" s="4">
        <v>297400</v>
      </c>
      <c r="D100" s="4">
        <v>-190800</v>
      </c>
      <c r="E100" s="4">
        <v>-5900820000</v>
      </c>
      <c r="F100" s="4">
        <f t="shared" si="15"/>
        <v>146084820000</v>
      </c>
      <c r="R100" s="5">
        <v>-1.6000000000000001E-3</v>
      </c>
      <c r="S100" s="4">
        <v>7476776</v>
      </c>
      <c r="T100" s="4">
        <f t="shared" si="18"/>
        <v>8171403.0999999996</v>
      </c>
      <c r="U100" s="4">
        <f t="shared" si="17"/>
        <v>5582103</v>
      </c>
    </row>
    <row r="101" spans="1:21" x14ac:dyDescent="0.2">
      <c r="A101" s="16" t="s">
        <v>187</v>
      </c>
      <c r="B101" s="4">
        <v>330200</v>
      </c>
      <c r="C101" s="4">
        <v>457365</v>
      </c>
      <c r="D101" s="4">
        <v>-127165</v>
      </c>
      <c r="E101" s="4">
        <v>-3939440000</v>
      </c>
      <c r="F101" s="4">
        <f t="shared" si="15"/>
        <v>151985640000</v>
      </c>
      <c r="R101" s="5">
        <v>-1.6000000000000001E-3</v>
      </c>
      <c r="S101" s="4">
        <v>5582103</v>
      </c>
      <c r="T101" s="4">
        <f t="shared" si="18"/>
        <v>8561662.9000000004</v>
      </c>
      <c r="U101" s="4">
        <f t="shared" si="17"/>
        <v>5792133</v>
      </c>
    </row>
    <row r="102" spans="1:21" x14ac:dyDescent="0.2">
      <c r="A102" s="16" t="s">
        <v>186</v>
      </c>
      <c r="B102" s="4">
        <v>846900</v>
      </c>
      <c r="C102" s="4">
        <v>309100</v>
      </c>
      <c r="D102" s="4">
        <v>537800</v>
      </c>
      <c r="E102" s="4">
        <v>16623470000</v>
      </c>
      <c r="F102" s="4">
        <f t="shared" si="15"/>
        <v>155925080000</v>
      </c>
      <c r="R102" s="5">
        <v>6.6E-3</v>
      </c>
      <c r="S102" s="4">
        <v>6363184</v>
      </c>
      <c r="T102" s="4">
        <f t="shared" si="18"/>
        <v>8473452.9000000004</v>
      </c>
      <c r="U102" s="4">
        <f t="shared" si="17"/>
        <v>5792133</v>
      </c>
    </row>
    <row r="103" spans="1:21" x14ac:dyDescent="0.2">
      <c r="A103" s="16" t="s">
        <v>185</v>
      </c>
      <c r="B103" s="4">
        <v>174500</v>
      </c>
      <c r="C103" s="4">
        <v>415900</v>
      </c>
      <c r="D103" s="4">
        <v>-241400</v>
      </c>
      <c r="E103" s="4">
        <v>-7489260000</v>
      </c>
      <c r="F103" s="4">
        <f t="shared" si="15"/>
        <v>139301610000</v>
      </c>
      <c r="R103" s="5">
        <v>-3.2000000000000002E-3</v>
      </c>
      <c r="S103" s="4">
        <v>9960149</v>
      </c>
      <c r="T103" s="4">
        <f t="shared" si="18"/>
        <v>8081093.0999999996</v>
      </c>
      <c r="U103" s="4">
        <f t="shared" si="17"/>
        <v>5792133</v>
      </c>
    </row>
    <row r="104" spans="1:21" x14ac:dyDescent="0.2">
      <c r="A104" s="16" t="s">
        <v>184</v>
      </c>
      <c r="B104" s="4">
        <v>2030300</v>
      </c>
      <c r="C104" s="4">
        <v>558000</v>
      </c>
      <c r="D104" s="4">
        <v>1472300</v>
      </c>
      <c r="E104" s="4">
        <v>45488100000</v>
      </c>
      <c r="F104" s="4">
        <f t="shared" si="15"/>
        <v>146790870000</v>
      </c>
      <c r="R104" s="5">
        <v>8.3000000000000001E-3</v>
      </c>
      <c r="S104" s="4">
        <v>13144720</v>
      </c>
      <c r="T104" s="4">
        <f t="shared" si="18"/>
        <v>8034255.2000000002</v>
      </c>
      <c r="U104" s="4">
        <f t="shared" si="17"/>
        <v>5792133</v>
      </c>
    </row>
    <row r="105" spans="1:21" x14ac:dyDescent="0.2">
      <c r="A105" s="16" t="s">
        <v>183</v>
      </c>
      <c r="B105" s="4">
        <v>1277500</v>
      </c>
      <c r="C105" s="4">
        <v>1456000</v>
      </c>
      <c r="D105" s="4">
        <v>-178500</v>
      </c>
      <c r="E105" s="4">
        <v>-5464100000</v>
      </c>
      <c r="F105" s="4">
        <f t="shared" si="15"/>
        <v>101302770000</v>
      </c>
      <c r="R105" s="5">
        <v>6.8499999999999991E-2</v>
      </c>
      <c r="S105" s="4">
        <v>11638416</v>
      </c>
      <c r="T105" s="4">
        <f t="shared" si="18"/>
        <v>7589141.5</v>
      </c>
      <c r="U105" s="4">
        <f t="shared" si="17"/>
        <v>5792133</v>
      </c>
    </row>
    <row r="106" spans="1:21" x14ac:dyDescent="0.2">
      <c r="A106" s="16" t="s">
        <v>182</v>
      </c>
      <c r="B106" s="4">
        <v>759690</v>
      </c>
      <c r="C106" s="4">
        <v>388000</v>
      </c>
      <c r="D106" s="4">
        <v>371690</v>
      </c>
      <c r="E106" s="4">
        <v>10616820000</v>
      </c>
      <c r="F106" s="4">
        <f t="shared" si="15"/>
        <v>106766870000</v>
      </c>
      <c r="R106" s="5">
        <v>-3.4000000000000002E-3</v>
      </c>
      <c r="S106" s="4">
        <v>5792133</v>
      </c>
      <c r="T106" s="4">
        <f t="shared" si="18"/>
        <v>7581189.4000000004</v>
      </c>
      <c r="U106" s="4">
        <f t="shared" si="17"/>
        <v>6722743</v>
      </c>
    </row>
    <row r="107" spans="1:21" x14ac:dyDescent="0.2">
      <c r="A107" s="16" t="s">
        <v>181</v>
      </c>
      <c r="B107" s="4">
        <v>163000</v>
      </c>
      <c r="C107" s="4">
        <v>730600</v>
      </c>
      <c r="D107" s="4">
        <v>-567600</v>
      </c>
      <c r="E107" s="4">
        <v>-16023430000</v>
      </c>
      <c r="F107" s="4">
        <f t="shared" si="15"/>
        <v>96150050000</v>
      </c>
      <c r="R107" s="5">
        <v>5.3E-3</v>
      </c>
      <c r="S107" s="4">
        <v>6722743</v>
      </c>
      <c r="T107" s="4">
        <f t="shared" si="18"/>
        <v>7556745.4000000004</v>
      </c>
      <c r="U107" s="4">
        <f t="shared" si="17"/>
        <v>5481084</v>
      </c>
    </row>
    <row r="108" spans="1:21" x14ac:dyDescent="0.2">
      <c r="A108" s="16" t="s">
        <v>180</v>
      </c>
      <c r="B108" s="4">
        <v>1322100</v>
      </c>
      <c r="C108" s="4">
        <v>1278700</v>
      </c>
      <c r="D108" s="4">
        <v>43400</v>
      </c>
      <c r="E108" s="4">
        <v>1204650000</v>
      </c>
      <c r="F108" s="4">
        <f t="shared" si="15"/>
        <v>112173480000</v>
      </c>
      <c r="R108" s="5">
        <v>-1.7000000000000001E-3</v>
      </c>
      <c r="S108" s="4">
        <v>8449792</v>
      </c>
      <c r="T108" s="4">
        <f t="shared" si="18"/>
        <v>7411154</v>
      </c>
      <c r="U108" s="4">
        <f t="shared" si="17"/>
        <v>5481084</v>
      </c>
    </row>
    <row r="109" spans="1:21" x14ac:dyDescent="0.2">
      <c r="A109" s="16" t="s">
        <v>179</v>
      </c>
      <c r="B109" s="4">
        <v>543200</v>
      </c>
      <c r="C109" s="4">
        <v>581120</v>
      </c>
      <c r="D109" s="4">
        <v>-37920</v>
      </c>
      <c r="E109" s="4">
        <v>-957660000</v>
      </c>
      <c r="F109" s="4">
        <f t="shared" si="15"/>
        <v>110968830000</v>
      </c>
      <c r="R109" s="5">
        <v>6.7500000000000004E-2</v>
      </c>
      <c r="S109" s="4">
        <v>7279260</v>
      </c>
      <c r="T109" s="4">
        <f t="shared" si="18"/>
        <v>7572976.0999999996</v>
      </c>
      <c r="U109" s="4">
        <f t="shared" si="17"/>
        <v>5481084</v>
      </c>
    </row>
    <row r="110" spans="1:21" x14ac:dyDescent="0.2">
      <c r="A110" s="16" t="s">
        <v>178</v>
      </c>
      <c r="B110" s="4">
        <v>998600</v>
      </c>
      <c r="C110" s="4">
        <v>360000</v>
      </c>
      <c r="D110" s="4">
        <v>638600</v>
      </c>
      <c r="E110" s="4">
        <v>16650420000</v>
      </c>
      <c r="F110" s="4">
        <f t="shared" si="15"/>
        <v>111926490000</v>
      </c>
      <c r="R110" s="5">
        <v>4.7100000000000003E-2</v>
      </c>
      <c r="S110" s="4">
        <v>6781531</v>
      </c>
      <c r="T110" s="4">
        <f t="shared" si="18"/>
        <v>8034673.5</v>
      </c>
      <c r="U110" s="4">
        <f t="shared" si="17"/>
        <v>5481084</v>
      </c>
    </row>
    <row r="111" spans="1:21" x14ac:dyDescent="0.2">
      <c r="A111" s="16" t="s">
        <v>177</v>
      </c>
      <c r="B111" s="4">
        <v>1772197</v>
      </c>
      <c r="C111" s="4">
        <v>251200</v>
      </c>
      <c r="D111" s="4">
        <v>1520997</v>
      </c>
      <c r="E111" s="4">
        <v>39852690000</v>
      </c>
      <c r="F111" s="4">
        <f t="shared" si="15"/>
        <v>95276070000</v>
      </c>
      <c r="R111" s="5">
        <v>-3.95E-2</v>
      </c>
      <c r="S111" s="4">
        <v>9484701</v>
      </c>
      <c r="T111" s="4">
        <f t="shared" si="18"/>
        <v>8210884.2000000002</v>
      </c>
      <c r="U111" s="4">
        <f t="shared" si="17"/>
        <v>5481084</v>
      </c>
    </row>
    <row r="112" spans="1:21" x14ac:dyDescent="0.2">
      <c r="A112" s="16" t="s">
        <v>176</v>
      </c>
      <c r="B112" s="4">
        <v>474900</v>
      </c>
      <c r="C112" s="4">
        <v>218700</v>
      </c>
      <c r="D112" s="4">
        <v>256200</v>
      </c>
      <c r="E112" s="4">
        <v>6990690000</v>
      </c>
      <c r="F112" s="4">
        <f t="shared" si="15"/>
        <v>55423380000</v>
      </c>
      <c r="R112" s="5">
        <v>-6.8400000000000002E-2</v>
      </c>
      <c r="S112" s="4">
        <v>5481084</v>
      </c>
      <c r="T112" s="4">
        <f t="shared" si="18"/>
        <v>8780494</v>
      </c>
      <c r="U112" s="4">
        <f t="shared" si="17"/>
        <v>5712612</v>
      </c>
    </row>
    <row r="113" spans="1:21" x14ac:dyDescent="0.2">
      <c r="A113" s="16" t="s">
        <v>175</v>
      </c>
      <c r="B113" s="4">
        <v>490000</v>
      </c>
      <c r="C113" s="4">
        <v>239200</v>
      </c>
      <c r="D113" s="4">
        <v>250800</v>
      </c>
      <c r="E113" s="4">
        <v>7151720000</v>
      </c>
      <c r="F113" s="4">
        <f t="shared" si="15"/>
        <v>48432690000</v>
      </c>
      <c r="R113" s="5">
        <v>-1.7000000000000001E-3</v>
      </c>
      <c r="S113" s="4">
        <v>6036551</v>
      </c>
      <c r="T113" s="4">
        <f t="shared" si="18"/>
        <v>9493401.6999999993</v>
      </c>
      <c r="U113" s="4">
        <f t="shared" si="17"/>
        <v>5712612</v>
      </c>
    </row>
    <row r="114" spans="1:21" x14ac:dyDescent="0.2">
      <c r="A114" s="16" t="s">
        <v>174</v>
      </c>
      <c r="B114" s="4">
        <v>1107800</v>
      </c>
      <c r="C114" s="4">
        <v>721500</v>
      </c>
      <c r="D114" s="4">
        <v>386300</v>
      </c>
      <c r="E114" s="4">
        <v>10999660000</v>
      </c>
      <c r="F114" s="4">
        <f t="shared" si="15"/>
        <v>41280970000</v>
      </c>
      <c r="R114" s="5">
        <v>-6.8499999999999991E-2</v>
      </c>
      <c r="S114" s="4">
        <v>12676341</v>
      </c>
      <c r="T114" s="4">
        <f t="shared" si="18"/>
        <v>9042522.1999999993</v>
      </c>
      <c r="U114" s="4">
        <f t="shared" si="17"/>
        <v>5712612</v>
      </c>
    </row>
    <row r="115" spans="1:21" x14ac:dyDescent="0.2">
      <c r="A115" s="16" t="s">
        <v>173</v>
      </c>
      <c r="B115" s="4">
        <v>897300</v>
      </c>
      <c r="C115" s="4">
        <v>849500</v>
      </c>
      <c r="D115" s="4">
        <v>47800</v>
      </c>
      <c r="E115" s="4">
        <v>1535060000</v>
      </c>
      <c r="F115" s="4">
        <f t="shared" si="15"/>
        <v>30281310000</v>
      </c>
      <c r="R115" s="5">
        <v>-1.9199999999999998E-2</v>
      </c>
      <c r="S115" s="4">
        <v>7187279</v>
      </c>
      <c r="T115" s="4">
        <f t="shared" si="18"/>
        <v>8950633.6999999993</v>
      </c>
      <c r="U115" s="4">
        <f t="shared" si="17"/>
        <v>5712612</v>
      </c>
    </row>
    <row r="116" spans="1:21" x14ac:dyDescent="0.2">
      <c r="A116" s="16" t="s">
        <v>172</v>
      </c>
      <c r="B116" s="4">
        <v>1136200</v>
      </c>
      <c r="C116" s="4">
        <v>212300</v>
      </c>
      <c r="D116" s="4">
        <v>923900</v>
      </c>
      <c r="E116" s="4">
        <v>28593820000</v>
      </c>
      <c r="F116" s="4">
        <f t="shared" si="15"/>
        <v>28746250000</v>
      </c>
      <c r="R116" s="5">
        <v>2.7999999999999997E-2</v>
      </c>
      <c r="S116" s="4">
        <v>5712612</v>
      </c>
      <c r="T116" s="4">
        <f t="shared" ref="T116:T121" si="19">AVERAGE(S117:S126)</f>
        <v>9221525.4000000004</v>
      </c>
      <c r="U116" s="4">
        <f t="shared" si="17"/>
        <v>6478303</v>
      </c>
    </row>
    <row r="117" spans="1:21" x14ac:dyDescent="0.2">
      <c r="A117" s="16" t="s">
        <v>171</v>
      </c>
      <c r="B117" s="4">
        <v>1401900</v>
      </c>
      <c r="C117" s="4">
        <v>537500</v>
      </c>
      <c r="D117" s="4">
        <v>864400</v>
      </c>
      <c r="E117" s="4">
        <v>26394060000</v>
      </c>
      <c r="F117" s="4">
        <f t="shared" si="15"/>
        <v>152430000</v>
      </c>
      <c r="R117" s="5">
        <v>0</v>
      </c>
      <c r="S117" s="4">
        <v>6478303</v>
      </c>
      <c r="T117" s="4">
        <f t="shared" si="19"/>
        <v>9104705.5999999996</v>
      </c>
      <c r="U117" s="4">
        <f t="shared" si="17"/>
        <v>6993878</v>
      </c>
    </row>
    <row r="118" spans="1:21" x14ac:dyDescent="0.2">
      <c r="A118" s="16" t="s">
        <v>170</v>
      </c>
      <c r="B118" s="4">
        <v>539600</v>
      </c>
      <c r="C118" s="4">
        <v>644400</v>
      </c>
      <c r="D118" s="4">
        <v>-104800</v>
      </c>
      <c r="E118" s="4">
        <v>-3052690000</v>
      </c>
      <c r="F118" s="4">
        <f t="shared" si="15"/>
        <v>-26241630000</v>
      </c>
      <c r="R118" s="5">
        <v>3.5799999999999998E-2</v>
      </c>
      <c r="S118" s="4">
        <v>6993878</v>
      </c>
      <c r="T118" s="4">
        <f t="shared" si="19"/>
        <v>8947141.5</v>
      </c>
      <c r="U118" s="4">
        <f t="shared" si="17"/>
        <v>8897481</v>
      </c>
    </row>
    <row r="119" spans="1:21" x14ac:dyDescent="0.2">
      <c r="A119" s="16" t="s">
        <v>169</v>
      </c>
      <c r="B119" s="4">
        <v>1515200</v>
      </c>
      <c r="C119" s="4">
        <v>888600</v>
      </c>
      <c r="D119" s="4">
        <v>626600</v>
      </c>
      <c r="E119" s="4">
        <v>18678110000</v>
      </c>
      <c r="F119" s="4">
        <f t="shared" si="15"/>
        <v>-23188940000</v>
      </c>
      <c r="R119" s="5">
        <v>-3.2899999999999999E-2</v>
      </c>
      <c r="S119" s="4">
        <v>8897481</v>
      </c>
      <c r="T119" s="4">
        <f t="shared" si="19"/>
        <v>8735933.9000000004</v>
      </c>
      <c r="U119" s="4">
        <f t="shared" si="17"/>
        <v>8167546</v>
      </c>
    </row>
    <row r="120" spans="1:21" x14ac:dyDescent="0.2">
      <c r="A120" s="16" t="s">
        <v>168</v>
      </c>
      <c r="B120" s="4">
        <v>427800</v>
      </c>
      <c r="C120" s="4">
        <v>59366</v>
      </c>
      <c r="D120" s="4">
        <v>368434</v>
      </c>
      <c r="E120" s="4">
        <v>11307700000</v>
      </c>
      <c r="F120" s="4">
        <f t="shared" si="15"/>
        <v>-41867050000</v>
      </c>
      <c r="R120" s="5">
        <v>-1.1399999999999999E-2</v>
      </c>
      <c r="S120" s="4">
        <v>11398505</v>
      </c>
      <c r="T120" s="4">
        <f t="shared" si="19"/>
        <v>8356161.9000000004</v>
      </c>
      <c r="U120" s="4">
        <f t="shared" si="17"/>
        <v>6268394</v>
      </c>
    </row>
    <row r="121" spans="1:21" x14ac:dyDescent="0.2">
      <c r="A121" s="16" t="s">
        <v>167</v>
      </c>
      <c r="B121" s="4">
        <v>270600</v>
      </c>
      <c r="C121" s="4">
        <v>658600</v>
      </c>
      <c r="D121" s="4">
        <v>-388000</v>
      </c>
      <c r="E121" s="4">
        <v>-12936110000</v>
      </c>
      <c r="F121" s="4">
        <f t="shared" si="15"/>
        <v>-53174750000</v>
      </c>
      <c r="R121" s="5">
        <v>-6.9599999999999995E-2</v>
      </c>
      <c r="S121" s="4">
        <v>11246808</v>
      </c>
      <c r="T121" s="4">
        <f t="shared" si="19"/>
        <v>8341523</v>
      </c>
      <c r="U121" s="4">
        <f t="shared" si="17"/>
        <v>6268394</v>
      </c>
    </row>
    <row r="122" spans="1:21" x14ac:dyDescent="0.2">
      <c r="A122" s="16" t="s">
        <v>166</v>
      </c>
      <c r="B122" s="4">
        <v>401800</v>
      </c>
      <c r="C122" s="4">
        <v>911693</v>
      </c>
      <c r="D122" s="4">
        <v>-509893</v>
      </c>
      <c r="E122" s="4">
        <v>-17057590000</v>
      </c>
      <c r="F122" s="4">
        <f t="shared" si="15"/>
        <v>-40238640000</v>
      </c>
      <c r="R122" s="5">
        <v>-9.0000000000000011E-3</v>
      </c>
      <c r="S122" s="4">
        <v>11177182</v>
      </c>
      <c r="T122" s="4">
        <f>AVERAGE(S123:S132)</f>
        <v>7656588.5999999996</v>
      </c>
      <c r="U122" s="4">
        <f t="shared" si="17"/>
        <v>5310105</v>
      </c>
    </row>
    <row r="123" spans="1:21" x14ac:dyDescent="0.2">
      <c r="A123" s="16" t="s">
        <v>165</v>
      </c>
      <c r="B123" s="4">
        <v>928800</v>
      </c>
      <c r="C123" s="4">
        <v>532300</v>
      </c>
      <c r="D123" s="4">
        <v>396500</v>
      </c>
      <c r="E123" s="4">
        <v>12896790000</v>
      </c>
      <c r="F123" s="4">
        <f t="shared" si="15"/>
        <v>-23181050000</v>
      </c>
      <c r="R123" s="5">
        <v>2.7799999999999998E-2</v>
      </c>
      <c r="S123" s="4">
        <v>13165628</v>
      </c>
      <c r="U123" s="4">
        <f t="shared" si="17"/>
        <v>5310105</v>
      </c>
    </row>
    <row r="124" spans="1:21" x14ac:dyDescent="0.2">
      <c r="A124" s="16" t="s">
        <v>164</v>
      </c>
      <c r="B124" s="4">
        <v>505200</v>
      </c>
      <c r="C124" s="4">
        <v>609500</v>
      </c>
      <c r="D124" s="4">
        <v>-104300</v>
      </c>
      <c r="E124" s="4">
        <v>-3391390000</v>
      </c>
      <c r="F124" s="4">
        <f t="shared" si="15"/>
        <v>-36077840000</v>
      </c>
      <c r="R124" s="5">
        <v>1.2500000000000001E-2</v>
      </c>
      <c r="S124" s="4">
        <v>8167546</v>
      </c>
      <c r="U124" s="4">
        <f t="shared" ref="U124:U126" si="20">MIN(S125:S129)</f>
        <v>5310105</v>
      </c>
    </row>
    <row r="125" spans="1:21" x14ac:dyDescent="0.2">
      <c r="A125" s="16" t="s">
        <v>163</v>
      </c>
      <c r="B125" s="4">
        <v>587300</v>
      </c>
      <c r="C125" s="4">
        <v>762600</v>
      </c>
      <c r="D125" s="4">
        <v>-175300</v>
      </c>
      <c r="E125" s="4">
        <v>-5572350000</v>
      </c>
      <c r="F125" s="4">
        <f t="shared" si="15"/>
        <v>-32686450000</v>
      </c>
      <c r="R125" s="5">
        <v>1.2699999999999999E-2</v>
      </c>
      <c r="S125" s="4">
        <v>6268394</v>
      </c>
      <c r="U125" s="4">
        <f t="shared" si="20"/>
        <v>5310105</v>
      </c>
    </row>
    <row r="126" spans="1:21" x14ac:dyDescent="0.2">
      <c r="A126" s="16" t="s">
        <v>162</v>
      </c>
      <c r="B126" s="4">
        <v>40000</v>
      </c>
      <c r="C126" s="4">
        <v>43400</v>
      </c>
      <c r="D126" s="4">
        <v>-3400</v>
      </c>
      <c r="E126" s="4">
        <v>-112120000</v>
      </c>
      <c r="F126" s="4">
        <f t="shared" si="15"/>
        <v>-27114100000</v>
      </c>
      <c r="R126" s="5">
        <v>-1.5E-3</v>
      </c>
      <c r="S126" s="4">
        <v>8421529</v>
      </c>
      <c r="U126" s="4">
        <f t="shared" si="20"/>
        <v>5310105</v>
      </c>
    </row>
    <row r="127" spans="1:21" x14ac:dyDescent="0.2">
      <c r="A127" s="16" t="s">
        <v>161</v>
      </c>
      <c r="B127" s="4">
        <v>184400</v>
      </c>
      <c r="C127" s="4">
        <v>261000</v>
      </c>
      <c r="D127" s="4">
        <v>-76600</v>
      </c>
      <c r="E127" s="4">
        <v>-2479350000</v>
      </c>
      <c r="F127" s="4">
        <f t="shared" si="15"/>
        <v>-27001980000</v>
      </c>
      <c r="R127" s="5">
        <v>0</v>
      </c>
      <c r="S127" s="4">
        <v>5310105</v>
      </c>
      <c r="U127" s="4">
        <f>MIN(S128:S132)</f>
        <v>4327838</v>
      </c>
    </row>
    <row r="128" spans="1:21" x14ac:dyDescent="0.2">
      <c r="A128" s="16" t="s">
        <v>160</v>
      </c>
      <c r="B128" s="4">
        <v>282700</v>
      </c>
      <c r="C128" s="4">
        <v>234100</v>
      </c>
      <c r="D128" s="4">
        <v>48600</v>
      </c>
      <c r="E128" s="4">
        <v>1529180000</v>
      </c>
      <c r="F128" s="4">
        <f t="shared" si="15"/>
        <v>-24522630000</v>
      </c>
      <c r="R128" s="5">
        <v>2.76E-2</v>
      </c>
      <c r="S128" s="4">
        <v>5418237</v>
      </c>
    </row>
    <row r="129" spans="1:22" x14ac:dyDescent="0.2">
      <c r="A129" s="16" t="s">
        <v>159</v>
      </c>
      <c r="B129" s="4">
        <v>31820</v>
      </c>
      <c r="C129" s="4">
        <v>363100</v>
      </c>
      <c r="D129" s="4">
        <v>-331280</v>
      </c>
      <c r="E129" s="4">
        <v>-10332730000</v>
      </c>
      <c r="F129" s="4">
        <f t="shared" si="15"/>
        <v>-26051810000</v>
      </c>
      <c r="R129" s="5">
        <v>6.6E-3</v>
      </c>
      <c r="S129" s="4">
        <v>6785405</v>
      </c>
    </row>
    <row r="130" spans="1:22" x14ac:dyDescent="0.2">
      <c r="A130" s="16" t="s">
        <v>158</v>
      </c>
      <c r="B130" s="4">
        <v>961000</v>
      </c>
      <c r="C130" s="4">
        <v>1364800</v>
      </c>
      <c r="D130" s="4">
        <v>-403800</v>
      </c>
      <c r="E130" s="4">
        <v>-12870320000</v>
      </c>
      <c r="F130" s="4">
        <f t="shared" si="15"/>
        <v>-15719080000</v>
      </c>
      <c r="R130" s="5">
        <v>1.1599999999999999E-2</v>
      </c>
      <c r="S130" s="4">
        <v>7600785</v>
      </c>
    </row>
    <row r="131" spans="1:22" x14ac:dyDescent="0.2">
      <c r="A131" s="16" t="s">
        <v>157</v>
      </c>
      <c r="B131" s="4">
        <v>641450</v>
      </c>
      <c r="C131" s="4">
        <v>767600</v>
      </c>
      <c r="D131" s="4">
        <v>-126150</v>
      </c>
      <c r="E131" s="4">
        <v>-4238840000</v>
      </c>
      <c r="F131" s="4">
        <f>E131+F132</f>
        <v>-2848760000</v>
      </c>
      <c r="R131" s="5">
        <v>-6.3399999999999998E-2</v>
      </c>
      <c r="S131" s="4">
        <v>11100419</v>
      </c>
    </row>
    <row r="132" spans="1:22" x14ac:dyDescent="0.2">
      <c r="A132" s="16" t="s">
        <v>156</v>
      </c>
      <c r="B132" s="4">
        <v>146900</v>
      </c>
      <c r="C132" s="4">
        <v>104221</v>
      </c>
      <c r="D132" s="4">
        <v>42679</v>
      </c>
      <c r="E132" s="4">
        <v>1390080000</v>
      </c>
      <c r="F132" s="4">
        <f>E132</f>
        <v>1390080000</v>
      </c>
      <c r="R132" s="5">
        <v>6.3E-3</v>
      </c>
      <c r="S132" s="4">
        <v>4327838</v>
      </c>
    </row>
    <row r="133" spans="1:22" x14ac:dyDescent="0.2">
      <c r="A133" s="2"/>
      <c r="B133" s="4"/>
      <c r="C133" s="4"/>
      <c r="D133" s="4"/>
      <c r="E133" s="4"/>
      <c r="F133" s="4">
        <f>E133</f>
        <v>0</v>
      </c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6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6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6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6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6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5"/>
    </row>
    <row r="150" spans="1:22" x14ac:dyDescent="0.2">
      <c r="A150" s="6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5"/>
    </row>
    <row r="151" spans="1:22" x14ac:dyDescent="0.2">
      <c r="A151" s="6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5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5"/>
    </row>
    <row r="153" spans="1:22" x14ac:dyDescent="0.2">
      <c r="A153" s="2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5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5"/>
    </row>
    <row r="155" spans="1:22" x14ac:dyDescent="0.2">
      <c r="A155" s="6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5"/>
    </row>
    <row r="156" spans="1:22" x14ac:dyDescent="0.2">
      <c r="A156" s="6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5"/>
    </row>
    <row r="157" spans="1:22" x14ac:dyDescent="0.2">
      <c r="A157" s="6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5"/>
    </row>
    <row r="158" spans="1:22" x14ac:dyDescent="0.2">
      <c r="A158" s="6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5"/>
    </row>
    <row r="159" spans="1:22" x14ac:dyDescent="0.2">
      <c r="A159" s="6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5"/>
    </row>
    <row r="160" spans="1:22" x14ac:dyDescent="0.2">
      <c r="A160" s="6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5"/>
    </row>
    <row r="161" spans="1:22" x14ac:dyDescent="0.2">
      <c r="A161" s="6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5"/>
    </row>
    <row r="162" spans="1:22" x14ac:dyDescent="0.2">
      <c r="A162" s="6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5"/>
      <c r="U162" s="5"/>
      <c r="V162" s="5"/>
    </row>
    <row r="163" spans="1:22" x14ac:dyDescent="0.2">
      <c r="A163" s="6"/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5"/>
      <c r="U163" s="5"/>
      <c r="V163" s="5"/>
    </row>
    <row r="164" spans="1:22" x14ac:dyDescent="0.2">
      <c r="A164" s="6"/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5"/>
      <c r="U164" s="5"/>
      <c r="V164" s="5"/>
    </row>
    <row r="165" spans="1:22" x14ac:dyDescent="0.2">
      <c r="A165" s="6"/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5"/>
      <c r="U165" s="5"/>
      <c r="V165" s="5"/>
    </row>
    <row r="166" spans="1:22" x14ac:dyDescent="0.2">
      <c r="A166" s="6"/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5"/>
      <c r="U166" s="5"/>
      <c r="V166" s="5"/>
    </row>
    <row r="167" spans="1:22" x14ac:dyDescent="0.2">
      <c r="A167" s="6"/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5"/>
      <c r="U167" s="5"/>
      <c r="V167" s="5"/>
    </row>
    <row r="168" spans="1:22" x14ac:dyDescent="0.2">
      <c r="A168" s="2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5"/>
    </row>
    <row r="169" spans="1:22" x14ac:dyDescent="0.2">
      <c r="A169" s="2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5"/>
    </row>
    <row r="170" spans="1:22" x14ac:dyDescent="0.2">
      <c r="A170" s="2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5"/>
    </row>
    <row r="171" spans="1:22" x14ac:dyDescent="0.2">
      <c r="A171" s="2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5"/>
    </row>
    <row r="172" spans="1:22" x14ac:dyDescent="0.2">
      <c r="A172" s="2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5"/>
    </row>
    <row r="173" spans="1:22" x14ac:dyDescent="0.2">
      <c r="A173" s="2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5"/>
    </row>
    <row r="174" spans="1:22" x14ac:dyDescent="0.2">
      <c r="A174" s="2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5"/>
    </row>
    <row r="175" spans="1:22" x14ac:dyDescent="0.2">
      <c r="A175" s="2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5"/>
    </row>
    <row r="176" spans="1:22" x14ac:dyDescent="0.2">
      <c r="A176" s="2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5"/>
    </row>
    <row r="177" spans="1:22" x14ac:dyDescent="0.2">
      <c r="A177" s="2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5"/>
      <c r="U177" s="5"/>
      <c r="V177" s="5"/>
    </row>
    <row r="178" spans="1:22" x14ac:dyDescent="0.2">
      <c r="A178" s="2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5"/>
      <c r="U178" s="5"/>
      <c r="V178" s="5"/>
    </row>
    <row r="179" spans="1:22" x14ac:dyDescent="0.2">
      <c r="A179" s="2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5"/>
      <c r="U179" s="5"/>
      <c r="V179" s="5"/>
    </row>
    <row r="180" spans="1:22" x14ac:dyDescent="0.2">
      <c r="A180" s="2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5"/>
      <c r="U180" s="5"/>
      <c r="V180" s="5"/>
    </row>
    <row r="181" spans="1:22" x14ac:dyDescent="0.2">
      <c r="A181" s="2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5"/>
      <c r="U181" s="5"/>
      <c r="V181" s="5"/>
    </row>
    <row r="182" spans="1:22" x14ac:dyDescent="0.2">
      <c r="A182" s="2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5"/>
      <c r="U182" s="5"/>
      <c r="V182" s="5"/>
    </row>
    <row r="183" spans="1:22" x14ac:dyDescent="0.2">
      <c r="A183" s="2"/>
      <c r="B183" s="4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5"/>
      <c r="U183" s="5"/>
      <c r="V183" s="5"/>
    </row>
    <row r="184" spans="1:22" x14ac:dyDescent="0.2">
      <c r="A184" s="2"/>
      <c r="B184" s="4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5"/>
      <c r="U184" s="5"/>
      <c r="V184" s="5"/>
    </row>
    <row r="185" spans="1:22" x14ac:dyDescent="0.2">
      <c r="A185" s="2"/>
      <c r="B185" s="4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5"/>
      <c r="U185" s="5"/>
      <c r="V185" s="8"/>
    </row>
    <row r="186" spans="1:22" x14ac:dyDescent="0.2">
      <c r="A186" s="2"/>
      <c r="B186" s="4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5"/>
      <c r="U186" s="5"/>
      <c r="V186" s="8"/>
    </row>
    <row r="187" spans="1:22" x14ac:dyDescent="0.2">
      <c r="A187" s="2"/>
      <c r="B187" s="4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5"/>
      <c r="U187" s="5"/>
      <c r="V187" s="8"/>
    </row>
    <row r="188" spans="1:22" x14ac:dyDescent="0.2">
      <c r="A188" s="6"/>
      <c r="B188" s="4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5"/>
      <c r="U188" s="5"/>
      <c r="V188" s="8"/>
    </row>
    <row r="189" spans="1:22" x14ac:dyDescent="0.2">
      <c r="A189" s="6"/>
      <c r="B189" s="4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5"/>
      <c r="U189" s="5"/>
      <c r="V189" s="8"/>
    </row>
    <row r="190" spans="1:22" x14ac:dyDescent="0.2">
      <c r="A190" s="6"/>
      <c r="B190" s="4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5"/>
      <c r="U190" s="5"/>
      <c r="V190" s="8"/>
    </row>
    <row r="191" spans="1:22" x14ac:dyDescent="0.2">
      <c r="A191" s="6"/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5"/>
      <c r="U191" s="5"/>
      <c r="V191" s="8"/>
    </row>
    <row r="192" spans="1:22" x14ac:dyDescent="0.2">
      <c r="A192" s="6"/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5"/>
      <c r="U192" s="5"/>
      <c r="V192" s="8"/>
    </row>
    <row r="193" spans="1:22" x14ac:dyDescent="0.2">
      <c r="A193" s="2"/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5"/>
      <c r="U193" s="5"/>
      <c r="V193" s="8"/>
    </row>
    <row r="194" spans="1:22" x14ac:dyDescent="0.2">
      <c r="A194" s="2"/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5"/>
      <c r="U194" s="5"/>
      <c r="V194" s="8"/>
    </row>
    <row r="195" spans="1:22" x14ac:dyDescent="0.2">
      <c r="A195" s="2"/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5"/>
      <c r="U195" s="5"/>
      <c r="V195" s="8"/>
    </row>
    <row r="196" spans="1:22" x14ac:dyDescent="0.2">
      <c r="A196" s="2"/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5"/>
      <c r="U196" s="5"/>
      <c r="V196" s="8"/>
    </row>
    <row r="197" spans="1:22" x14ac:dyDescent="0.2">
      <c r="A197" s="2"/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5"/>
      <c r="U197" s="5"/>
      <c r="V197" s="8"/>
    </row>
    <row r="223" spans="1:3" x14ac:dyDescent="0.2">
      <c r="A223" t="e" cm="1">
        <f t="array" aca="1" ref="A223" ca="1">INDIRECT("'" &amp; E1 &amp; "'!$A$2:$A$66")</f>
        <v>#REF!</v>
      </c>
      <c r="B223" t="e" cm="1">
        <f t="array" aca="1" ref="B223" ca="1">INDIRECT("'" &amp; E1 &amp; "'!$B$2:$B$66")</f>
        <v>#REF!</v>
      </c>
      <c r="C223" t="e" cm="1">
        <f t="array" aca="1" ref="C223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7B0277-CB8E-A34C-AE68-14D31119012B}">
  <sheetPr codeName="Sheet46"/>
  <dimension ref="A1:V223"/>
  <sheetViews>
    <sheetView workbookViewId="0">
      <pane ySplit="2" topLeftCell="A3" activePane="bottomLeft" state="frozen"/>
      <selection activeCell="F17" sqref="F17"/>
      <selection pane="bottomLeft" activeCell="F17" sqref="F17"/>
    </sheetView>
  </sheetViews>
  <sheetFormatPr baseColWidth="10" defaultRowHeight="16" x14ac:dyDescent="0.2"/>
  <cols>
    <col min="1" max="1" width="21.1640625" customWidth="1"/>
    <col min="2" max="2" width="15.83203125" customWidth="1"/>
    <col min="3" max="3" width="14" customWidth="1"/>
    <col min="4" max="4" width="14.33203125" customWidth="1"/>
    <col min="5" max="5" width="18.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6.8320312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252</v>
      </c>
      <c r="U2" s="1" t="s">
        <v>253</v>
      </c>
      <c r="V2" s="1" t="s">
        <v>236</v>
      </c>
    </row>
    <row r="3" spans="1:22" x14ac:dyDescent="0.2">
      <c r="A3" s="16" t="s">
        <v>357</v>
      </c>
      <c r="B3" s="4">
        <v>628193</v>
      </c>
      <c r="C3" s="4">
        <v>5721400</v>
      </c>
      <c r="D3" s="4">
        <v>-5093207</v>
      </c>
      <c r="E3" s="4">
        <v>-122637680000</v>
      </c>
      <c r="F3" s="4">
        <f t="shared" ref="F3:F11" si="0">E3+F4</f>
        <v>-2111209617330</v>
      </c>
      <c r="G3" s="4">
        <v>0</v>
      </c>
      <c r="H3" s="4">
        <v>0</v>
      </c>
      <c r="I3" s="4">
        <v>0</v>
      </c>
      <c r="J3" s="4">
        <v>580565000</v>
      </c>
      <c r="K3">
        <f t="shared" ref="K3:K11" si="1">K4+J3</f>
        <v>42982269000</v>
      </c>
      <c r="L3" s="4">
        <v>2184</v>
      </c>
      <c r="M3" s="4">
        <v>6172</v>
      </c>
      <c r="N3" s="4">
        <v>227</v>
      </c>
      <c r="O3" s="4">
        <v>541</v>
      </c>
      <c r="P3" s="4">
        <v>3641800</v>
      </c>
      <c r="Q3" s="4">
        <v>9477600</v>
      </c>
      <c r="R3" s="5">
        <v>-4.6600000000000003E-2</v>
      </c>
      <c r="S3" s="4">
        <v>14766300</v>
      </c>
      <c r="T3" s="4">
        <f t="shared" ref="T3:T38" si="2">AVERAGE(S4:S13)</f>
        <v>7707810</v>
      </c>
      <c r="U3" s="4">
        <f t="shared" ref="U3:U11" si="3">MIN(S4:S8)</f>
        <v>5579700</v>
      </c>
      <c r="V3" s="5">
        <v>5.04E-2</v>
      </c>
    </row>
    <row r="4" spans="1:22" x14ac:dyDescent="0.2">
      <c r="A4" s="16" t="s">
        <v>356</v>
      </c>
      <c r="B4" s="4">
        <v>506400</v>
      </c>
      <c r="C4" s="4">
        <v>1300500</v>
      </c>
      <c r="D4" s="4">
        <v>-794100</v>
      </c>
      <c r="E4" s="4">
        <v>-19730890000</v>
      </c>
      <c r="F4" s="4">
        <f t="shared" si="0"/>
        <v>-1988571937330</v>
      </c>
      <c r="G4" s="4">
        <v>0</v>
      </c>
      <c r="H4" s="4">
        <v>0</v>
      </c>
      <c r="I4" s="4">
        <v>0</v>
      </c>
      <c r="J4" s="4">
        <v>8511285000</v>
      </c>
      <c r="K4">
        <f t="shared" si="1"/>
        <v>42401704000</v>
      </c>
      <c r="L4" s="4">
        <v>1595</v>
      </c>
      <c r="M4" s="4">
        <v>3570</v>
      </c>
      <c r="N4" s="4">
        <v>159</v>
      </c>
      <c r="O4" s="4">
        <v>276</v>
      </c>
      <c r="P4" s="4">
        <v>2762600</v>
      </c>
      <c r="Q4" s="4">
        <v>5511100</v>
      </c>
      <c r="R4" s="5">
        <v>-2.4199999999999999E-2</v>
      </c>
      <c r="S4" s="4">
        <v>8625400</v>
      </c>
      <c r="T4" s="4">
        <f t="shared" si="2"/>
        <v>7857740</v>
      </c>
      <c r="U4" s="4">
        <f t="shared" si="3"/>
        <v>5141000</v>
      </c>
      <c r="V4" s="5">
        <v>1.6E-2</v>
      </c>
    </row>
    <row r="5" spans="1:22" x14ac:dyDescent="0.2">
      <c r="A5" s="16" t="s">
        <v>355</v>
      </c>
      <c r="B5" s="4">
        <v>732232</v>
      </c>
      <c r="C5" s="4">
        <v>446468</v>
      </c>
      <c r="D5" s="4">
        <v>285764</v>
      </c>
      <c r="E5" s="4">
        <v>7248040000</v>
      </c>
      <c r="F5" s="4">
        <f t="shared" si="0"/>
        <v>-1968841047330</v>
      </c>
      <c r="G5" s="4">
        <v>0</v>
      </c>
      <c r="H5" s="4">
        <v>0</v>
      </c>
      <c r="I5" s="4">
        <v>0</v>
      </c>
      <c r="J5" s="4">
        <v>8511285000</v>
      </c>
      <c r="K5">
        <f t="shared" si="1"/>
        <v>33890419000</v>
      </c>
      <c r="L5" s="4">
        <v>1253</v>
      </c>
      <c r="M5" s="4">
        <v>2282</v>
      </c>
      <c r="N5" s="4">
        <v>112</v>
      </c>
      <c r="O5" s="4">
        <v>170</v>
      </c>
      <c r="P5" s="4">
        <v>1848100</v>
      </c>
      <c r="Q5" s="4">
        <v>3715400</v>
      </c>
      <c r="R5" s="5">
        <v>-7.9000000000000008E-3</v>
      </c>
      <c r="S5" s="4">
        <v>5579700</v>
      </c>
      <c r="T5" s="4">
        <f t="shared" si="2"/>
        <v>8598180</v>
      </c>
      <c r="U5" s="4">
        <f t="shared" si="3"/>
        <v>5141000</v>
      </c>
      <c r="V5" s="5">
        <v>2.1400000000000002E-2</v>
      </c>
    </row>
    <row r="6" spans="1:22" x14ac:dyDescent="0.2">
      <c r="A6" s="16" t="s">
        <v>354</v>
      </c>
      <c r="B6" s="4">
        <v>376206</v>
      </c>
      <c r="C6" s="4">
        <v>1326300</v>
      </c>
      <c r="D6" s="4">
        <v>-950094</v>
      </c>
      <c r="E6" s="4">
        <v>-24398500000</v>
      </c>
      <c r="F6" s="4">
        <f t="shared" si="0"/>
        <v>-1976089087330</v>
      </c>
      <c r="G6" s="4">
        <v>0</v>
      </c>
      <c r="H6" s="4">
        <v>0</v>
      </c>
      <c r="I6" s="4">
        <v>0</v>
      </c>
      <c r="J6" s="4">
        <v>-15697430000</v>
      </c>
      <c r="K6">
        <f t="shared" si="1"/>
        <v>25379134000</v>
      </c>
      <c r="L6" s="4">
        <v>989</v>
      </c>
      <c r="M6" s="4">
        <v>2566</v>
      </c>
      <c r="N6" s="4">
        <v>139</v>
      </c>
      <c r="O6" s="4">
        <v>243</v>
      </c>
      <c r="P6" s="4">
        <v>2064900</v>
      </c>
      <c r="Q6" s="4">
        <v>3799100</v>
      </c>
      <c r="R6" s="5">
        <v>-1.9E-3</v>
      </c>
      <c r="S6" s="4">
        <v>6533200</v>
      </c>
      <c r="T6" s="4">
        <f t="shared" si="2"/>
        <v>9113700</v>
      </c>
      <c r="U6" s="4">
        <f t="shared" si="3"/>
        <v>5141000</v>
      </c>
      <c r="V6" s="5">
        <v>2.12E-2</v>
      </c>
    </row>
    <row r="7" spans="1:22" x14ac:dyDescent="0.2">
      <c r="A7" s="16" t="s">
        <v>353</v>
      </c>
      <c r="B7" s="4">
        <v>229600</v>
      </c>
      <c r="C7" s="4">
        <v>3432325</v>
      </c>
      <c r="D7" s="4">
        <v>-3202725</v>
      </c>
      <c r="E7" s="4">
        <v>-81705480000</v>
      </c>
      <c r="F7" s="4">
        <f t="shared" si="0"/>
        <v>-1951690587330</v>
      </c>
      <c r="G7" s="4">
        <v>0</v>
      </c>
      <c r="H7" s="4">
        <v>0</v>
      </c>
      <c r="I7" s="4">
        <v>0</v>
      </c>
      <c r="J7" s="4">
        <v>1000270000</v>
      </c>
      <c r="K7">
        <f t="shared" si="1"/>
        <v>41076564000</v>
      </c>
      <c r="L7" s="4">
        <v>1757</v>
      </c>
      <c r="M7" s="4">
        <v>2682</v>
      </c>
      <c r="N7" s="4">
        <v>163</v>
      </c>
      <c r="O7" s="4">
        <v>231</v>
      </c>
      <c r="P7" s="4">
        <v>2852900</v>
      </c>
      <c r="Q7" s="4">
        <v>4354800</v>
      </c>
      <c r="R7" s="5">
        <v>-5.7999999999999996E-3</v>
      </c>
      <c r="S7" s="4">
        <v>7812300</v>
      </c>
      <c r="T7" s="4">
        <f t="shared" si="2"/>
        <v>9947600</v>
      </c>
      <c r="U7" s="4">
        <f t="shared" si="3"/>
        <v>5141000</v>
      </c>
      <c r="V7" s="5">
        <v>1.5600000000000001E-2</v>
      </c>
    </row>
    <row r="8" spans="1:22" x14ac:dyDescent="0.2">
      <c r="A8" s="16" t="s">
        <v>352</v>
      </c>
      <c r="B8" s="4">
        <v>716056</v>
      </c>
      <c r="C8" s="4">
        <v>2132100</v>
      </c>
      <c r="D8" s="4">
        <v>-1416044</v>
      </c>
      <c r="E8" s="4">
        <v>-36431370000</v>
      </c>
      <c r="F8" s="4">
        <f t="shared" si="0"/>
        <v>-1869985107330</v>
      </c>
      <c r="G8" s="4">
        <v>0</v>
      </c>
      <c r="H8" s="4">
        <v>0</v>
      </c>
      <c r="I8" s="4">
        <v>0</v>
      </c>
      <c r="J8" s="4">
        <v>5045330000</v>
      </c>
      <c r="K8">
        <f t="shared" si="1"/>
        <v>40076294000</v>
      </c>
      <c r="L8" s="4">
        <v>1051</v>
      </c>
      <c r="M8" s="4">
        <v>2056</v>
      </c>
      <c r="N8" s="4">
        <v>137</v>
      </c>
      <c r="O8" s="4">
        <v>256</v>
      </c>
      <c r="P8" s="4">
        <v>1850500</v>
      </c>
      <c r="Q8" s="4">
        <v>3618700</v>
      </c>
      <c r="R8" s="5">
        <v>-5.7999999999999996E-3</v>
      </c>
      <c r="S8" s="4">
        <v>5885800</v>
      </c>
      <c r="T8" s="4">
        <f t="shared" si="2"/>
        <v>12861250</v>
      </c>
      <c r="U8" s="4">
        <f t="shared" si="3"/>
        <v>5141000</v>
      </c>
      <c r="V8" s="5">
        <v>1.7299999999999999E-2</v>
      </c>
    </row>
    <row r="9" spans="1:22" x14ac:dyDescent="0.2">
      <c r="A9" s="16" t="s">
        <v>351</v>
      </c>
      <c r="B9" s="4">
        <v>310100</v>
      </c>
      <c r="C9" s="4">
        <v>2020600</v>
      </c>
      <c r="D9" s="4">
        <v>-1710500</v>
      </c>
      <c r="E9" s="4">
        <v>-43908630000</v>
      </c>
      <c r="F9" s="4">
        <f t="shared" si="0"/>
        <v>-1833553737330</v>
      </c>
      <c r="G9" s="4">
        <v>0</v>
      </c>
      <c r="H9" s="4">
        <v>0</v>
      </c>
      <c r="I9" s="4">
        <v>0</v>
      </c>
      <c r="J9" s="4">
        <v>1772740000</v>
      </c>
      <c r="K9">
        <f t="shared" si="1"/>
        <v>35030964000</v>
      </c>
      <c r="L9" s="4">
        <v>1049</v>
      </c>
      <c r="M9" s="4">
        <v>1840</v>
      </c>
      <c r="N9" s="4">
        <v>109</v>
      </c>
      <c r="O9" s="4">
        <v>189</v>
      </c>
      <c r="P9" s="4">
        <v>2182000</v>
      </c>
      <c r="Q9" s="4">
        <v>2986600</v>
      </c>
      <c r="R9" s="5">
        <v>7.8000000000000005E-3</v>
      </c>
      <c r="S9" s="4">
        <v>5141000</v>
      </c>
      <c r="T9" s="4">
        <f t="shared" si="2"/>
        <v>13475380</v>
      </c>
      <c r="U9" s="4">
        <f t="shared" si="3"/>
        <v>5918400</v>
      </c>
      <c r="V9" s="5">
        <v>1.7399999999999999E-2</v>
      </c>
    </row>
    <row r="10" spans="1:22" x14ac:dyDescent="0.2">
      <c r="A10" s="16" t="s">
        <v>350</v>
      </c>
      <c r="B10" s="4">
        <v>116700</v>
      </c>
      <c r="C10" s="4">
        <v>10001720</v>
      </c>
      <c r="D10" s="4">
        <v>-9885020</v>
      </c>
      <c r="E10" s="4">
        <v>-255703040000</v>
      </c>
      <c r="F10" s="4">
        <f t="shared" si="0"/>
        <v>-1789645107330</v>
      </c>
      <c r="G10" s="4">
        <v>0</v>
      </c>
      <c r="H10" s="4">
        <v>0</v>
      </c>
      <c r="I10" s="4">
        <v>0</v>
      </c>
      <c r="J10" s="4">
        <v>1772740000</v>
      </c>
      <c r="K10">
        <f t="shared" si="1"/>
        <v>33258224000</v>
      </c>
      <c r="L10" s="4">
        <v>3335</v>
      </c>
      <c r="M10" s="4">
        <v>6660</v>
      </c>
      <c r="N10" s="4">
        <v>309</v>
      </c>
      <c r="O10" s="4">
        <v>456</v>
      </c>
      <c r="P10" s="4">
        <v>5008600</v>
      </c>
      <c r="Q10" s="4">
        <v>9117100</v>
      </c>
      <c r="R10" s="5">
        <v>-1.1599999999999999E-2</v>
      </c>
      <c r="S10" s="4">
        <v>14911800</v>
      </c>
      <c r="T10" s="4">
        <f t="shared" si="2"/>
        <v>13218920</v>
      </c>
      <c r="U10" s="4">
        <f t="shared" si="3"/>
        <v>5918400</v>
      </c>
      <c r="V10" s="5">
        <v>2.8500000000000001E-2</v>
      </c>
    </row>
    <row r="11" spans="1:22" x14ac:dyDescent="0.2">
      <c r="A11" s="16" t="s">
        <v>349</v>
      </c>
      <c r="B11" s="4">
        <v>135300</v>
      </c>
      <c r="C11" s="4">
        <v>1779200</v>
      </c>
      <c r="D11" s="4">
        <v>-1643900</v>
      </c>
      <c r="E11" s="4">
        <v>-42886720000</v>
      </c>
      <c r="F11" s="4">
        <f t="shared" si="0"/>
        <v>-1533942067330</v>
      </c>
      <c r="G11" s="4">
        <v>0</v>
      </c>
      <c r="H11" s="4">
        <v>0</v>
      </c>
      <c r="I11" s="4">
        <v>0</v>
      </c>
      <c r="J11" s="4">
        <v>-8812955000</v>
      </c>
      <c r="K11">
        <f t="shared" si="1"/>
        <v>31485484000</v>
      </c>
      <c r="L11" s="4">
        <v>1290</v>
      </c>
      <c r="M11" s="4">
        <v>2926</v>
      </c>
      <c r="N11" s="4">
        <v>101</v>
      </c>
      <c r="O11" s="4">
        <v>196</v>
      </c>
      <c r="P11" s="4">
        <v>1714000</v>
      </c>
      <c r="Q11" s="4">
        <v>3572700</v>
      </c>
      <c r="R11" s="5">
        <v>-1.7299999999999999E-2</v>
      </c>
      <c r="S11" s="4">
        <v>5918400</v>
      </c>
      <c r="T11" s="4">
        <f t="shared" si="2"/>
        <v>13428250</v>
      </c>
      <c r="U11" s="4">
        <f t="shared" si="3"/>
        <v>7653400</v>
      </c>
      <c r="V11" s="5">
        <v>1.9E-2</v>
      </c>
    </row>
    <row r="12" spans="1:22" x14ac:dyDescent="0.2">
      <c r="A12" s="16" t="s">
        <v>348</v>
      </c>
      <c r="B12" s="4">
        <v>718500</v>
      </c>
      <c r="C12" s="4">
        <v>447700</v>
      </c>
      <c r="D12" s="4">
        <v>270800</v>
      </c>
      <c r="E12" s="4">
        <v>6793520000</v>
      </c>
      <c r="F12" s="4">
        <f t="shared" ref="F12:F38" si="4">E12+F13</f>
        <v>-1491055347330</v>
      </c>
      <c r="G12" s="4">
        <v>0</v>
      </c>
      <c r="H12" s="4">
        <v>0</v>
      </c>
      <c r="I12" s="4">
        <v>0</v>
      </c>
      <c r="J12" s="4">
        <v>7889970000</v>
      </c>
      <c r="K12">
        <f t="shared" ref="K12:K38" si="5">K13+J12</f>
        <v>40298439000</v>
      </c>
      <c r="L12" s="4">
        <v>1527</v>
      </c>
      <c r="M12" s="4">
        <v>1775</v>
      </c>
      <c r="N12" s="4">
        <v>207</v>
      </c>
      <c r="O12" s="4">
        <v>245</v>
      </c>
      <c r="P12" s="4">
        <v>3028100</v>
      </c>
      <c r="Q12" s="4">
        <v>3618700</v>
      </c>
      <c r="R12" s="5">
        <v>1.3500000000000002E-2</v>
      </c>
      <c r="S12" s="4">
        <v>7653400</v>
      </c>
      <c r="T12" s="4">
        <f t="shared" si="2"/>
        <v>13674080</v>
      </c>
      <c r="U12" s="4">
        <f t="shared" ref="U12:U38" si="6">MIN(S13:S17)</f>
        <v>9017100</v>
      </c>
      <c r="V12" s="5">
        <v>5.4900000000000004E-2</v>
      </c>
    </row>
    <row r="13" spans="1:22" x14ac:dyDescent="0.2">
      <c r="A13" s="16" t="s">
        <v>347</v>
      </c>
      <c r="B13" s="4">
        <v>378000</v>
      </c>
      <c r="C13" s="4">
        <v>639296</v>
      </c>
      <c r="D13" s="4">
        <v>-261296</v>
      </c>
      <c r="E13" s="4">
        <v>-6910400000</v>
      </c>
      <c r="F13" s="4">
        <f t="shared" si="4"/>
        <v>-1497848867330</v>
      </c>
      <c r="G13" s="4">
        <v>0</v>
      </c>
      <c r="H13" s="4">
        <v>0</v>
      </c>
      <c r="I13" s="4">
        <v>0</v>
      </c>
      <c r="J13" s="4">
        <v>-2454185000</v>
      </c>
      <c r="K13">
        <f t="shared" si="5"/>
        <v>32408469000</v>
      </c>
      <c r="L13" s="4">
        <v>1401</v>
      </c>
      <c r="M13" s="4">
        <v>3415</v>
      </c>
      <c r="N13" s="4">
        <v>169</v>
      </c>
      <c r="O13" s="4">
        <v>340</v>
      </c>
      <c r="P13" s="4">
        <v>2744200</v>
      </c>
      <c r="Q13" s="4">
        <v>5626900</v>
      </c>
      <c r="R13" s="5">
        <v>-2.4900000000000002E-2</v>
      </c>
      <c r="S13" s="4">
        <v>9017100</v>
      </c>
      <c r="T13" s="4">
        <f t="shared" si="2"/>
        <v>13948360</v>
      </c>
      <c r="U13" s="4">
        <f t="shared" si="6"/>
        <v>10124700</v>
      </c>
      <c r="V13" s="5">
        <v>3.7200000000000004E-2</v>
      </c>
    </row>
    <row r="14" spans="1:22" x14ac:dyDescent="0.2">
      <c r="A14" s="16" t="s">
        <v>340</v>
      </c>
      <c r="B14" s="4">
        <v>1564522</v>
      </c>
      <c r="C14" s="4">
        <v>1593200</v>
      </c>
      <c r="D14" s="4">
        <v>-28678</v>
      </c>
      <c r="E14" s="4">
        <v>-785790000</v>
      </c>
      <c r="F14" s="4">
        <f t="shared" si="4"/>
        <v>-1490938467330</v>
      </c>
      <c r="G14" s="4">
        <v>0</v>
      </c>
      <c r="H14" s="4">
        <v>0</v>
      </c>
      <c r="I14" s="4">
        <v>0</v>
      </c>
      <c r="J14" s="4">
        <v>-2454185000</v>
      </c>
      <c r="K14">
        <f t="shared" si="5"/>
        <v>34862654000</v>
      </c>
      <c r="L14" s="4">
        <v>1533</v>
      </c>
      <c r="M14" s="4">
        <v>3271</v>
      </c>
      <c r="N14" s="4">
        <v>237</v>
      </c>
      <c r="O14" s="4">
        <v>423</v>
      </c>
      <c r="P14" s="4">
        <v>3590300</v>
      </c>
      <c r="Q14" s="4">
        <v>6061300</v>
      </c>
      <c r="R14" s="5">
        <v>-9.300000000000001E-3</v>
      </c>
      <c r="S14" s="4">
        <v>10124700</v>
      </c>
      <c r="T14" s="4">
        <f t="shared" si="2"/>
        <v>13951440</v>
      </c>
      <c r="U14" s="4">
        <f t="shared" si="6"/>
        <v>11282300</v>
      </c>
      <c r="V14" s="5">
        <v>2.76E-2</v>
      </c>
    </row>
    <row r="15" spans="1:22" x14ac:dyDescent="0.2">
      <c r="A15" s="16" t="s">
        <v>339</v>
      </c>
      <c r="B15" s="4">
        <v>2541200</v>
      </c>
      <c r="C15" s="4">
        <v>1312500</v>
      </c>
      <c r="D15" s="4">
        <v>1228700</v>
      </c>
      <c r="E15" s="4">
        <v>33043210000</v>
      </c>
      <c r="F15" s="4">
        <f t="shared" si="4"/>
        <v>-1490152677330</v>
      </c>
      <c r="G15" s="4">
        <v>0</v>
      </c>
      <c r="H15" s="4">
        <v>0</v>
      </c>
      <c r="I15" s="4">
        <v>0</v>
      </c>
      <c r="J15" s="4">
        <v>12087390000</v>
      </c>
      <c r="K15">
        <f t="shared" si="5"/>
        <v>37316839000</v>
      </c>
      <c r="L15" s="4">
        <v>2858</v>
      </c>
      <c r="M15" s="4">
        <v>2215</v>
      </c>
      <c r="N15" s="4">
        <v>449</v>
      </c>
      <c r="O15" s="4">
        <v>364</v>
      </c>
      <c r="P15" s="4">
        <v>6567200</v>
      </c>
      <c r="Q15" s="4">
        <v>5524800</v>
      </c>
      <c r="R15" s="5">
        <v>2.2799999999999997E-2</v>
      </c>
      <c r="S15" s="4">
        <v>12984100</v>
      </c>
      <c r="T15" s="4">
        <f t="shared" si="2"/>
        <v>13447890</v>
      </c>
      <c r="U15" s="4">
        <f t="shared" si="6"/>
        <v>11282300</v>
      </c>
      <c r="V15" s="5">
        <v>2.9500000000000002E-2</v>
      </c>
    </row>
    <row r="16" spans="1:22" x14ac:dyDescent="0.2">
      <c r="A16" s="16" t="s">
        <v>338</v>
      </c>
      <c r="B16" s="4">
        <v>272100</v>
      </c>
      <c r="C16" s="4">
        <v>1337034</v>
      </c>
      <c r="D16" s="4">
        <v>-1064934</v>
      </c>
      <c r="E16" s="4">
        <v>-28065660000</v>
      </c>
      <c r="F16" s="4">
        <f t="shared" si="4"/>
        <v>-1523195887330</v>
      </c>
      <c r="G16" s="4">
        <v>0</v>
      </c>
      <c r="H16" s="4">
        <v>0</v>
      </c>
      <c r="I16" s="4">
        <v>0</v>
      </c>
      <c r="J16" s="4">
        <v>-3697260000</v>
      </c>
      <c r="K16">
        <f t="shared" si="5"/>
        <v>25229449000</v>
      </c>
      <c r="L16" s="4">
        <v>2216</v>
      </c>
      <c r="M16" s="4">
        <v>3444</v>
      </c>
      <c r="N16" s="4">
        <v>317</v>
      </c>
      <c r="O16" s="4">
        <v>402</v>
      </c>
      <c r="P16" s="4">
        <v>4715400</v>
      </c>
      <c r="Q16" s="4">
        <v>6110800</v>
      </c>
      <c r="R16" s="5">
        <v>-1.5100000000000001E-2</v>
      </c>
      <c r="S16" s="4">
        <v>11688400</v>
      </c>
      <c r="T16" s="4">
        <f t="shared" si="2"/>
        <v>13836700</v>
      </c>
      <c r="U16" s="4">
        <f t="shared" si="6"/>
        <v>8011700</v>
      </c>
      <c r="V16" s="5">
        <v>2.98E-2</v>
      </c>
    </row>
    <row r="17" spans="1:22" x14ac:dyDescent="0.2">
      <c r="A17" s="16" t="s">
        <v>337</v>
      </c>
      <c r="B17" s="4">
        <v>1053800</v>
      </c>
      <c r="C17" s="4">
        <v>4160195</v>
      </c>
      <c r="D17" s="4">
        <v>-3106395</v>
      </c>
      <c r="E17" s="4">
        <v>-84710070000</v>
      </c>
      <c r="F17" s="4">
        <f t="shared" si="4"/>
        <v>-1495130227330</v>
      </c>
      <c r="G17" s="4">
        <v>0</v>
      </c>
      <c r="H17" s="4">
        <v>0</v>
      </c>
      <c r="I17" s="4">
        <v>0</v>
      </c>
      <c r="J17" s="4">
        <v>-18329300000</v>
      </c>
      <c r="K17">
        <f t="shared" si="5"/>
        <v>28926709000</v>
      </c>
      <c r="L17" s="4">
        <v>3103</v>
      </c>
      <c r="M17" s="4">
        <v>5674</v>
      </c>
      <c r="N17" s="4">
        <v>378</v>
      </c>
      <c r="O17" s="4">
        <v>536</v>
      </c>
      <c r="P17" s="4">
        <v>6669400</v>
      </c>
      <c r="Q17" s="4">
        <v>10226500</v>
      </c>
      <c r="R17" s="5">
        <v>-2.9900000000000003E-2</v>
      </c>
      <c r="S17" s="4">
        <v>16151300</v>
      </c>
      <c r="T17" s="4">
        <f t="shared" si="2"/>
        <v>13388140</v>
      </c>
      <c r="U17" s="4">
        <f t="shared" si="6"/>
        <v>8011700</v>
      </c>
      <c r="V17" s="5">
        <v>7.1399999999999991E-2</v>
      </c>
    </row>
    <row r="18" spans="1:22" x14ac:dyDescent="0.2">
      <c r="A18" s="16" t="s">
        <v>336</v>
      </c>
      <c r="B18" s="4">
        <v>7197700</v>
      </c>
      <c r="C18" s="4">
        <v>1948700</v>
      </c>
      <c r="D18" s="4">
        <v>5249000</v>
      </c>
      <c r="E18" s="4">
        <v>141397000000</v>
      </c>
      <c r="F18" s="4">
        <f t="shared" si="4"/>
        <v>-1410420157330</v>
      </c>
      <c r="G18" s="4">
        <v>0</v>
      </c>
      <c r="H18" s="4">
        <v>0</v>
      </c>
      <c r="I18" s="4">
        <v>0</v>
      </c>
      <c r="J18" s="4">
        <v>21726886000</v>
      </c>
      <c r="K18">
        <f t="shared" si="5"/>
        <v>47256009000</v>
      </c>
      <c r="L18" s="4">
        <v>8790</v>
      </c>
      <c r="M18" s="4">
        <v>5769</v>
      </c>
      <c r="N18" s="4">
        <v>1304</v>
      </c>
      <c r="O18" s="4">
        <v>867</v>
      </c>
      <c r="P18" s="4">
        <v>20814200</v>
      </c>
      <c r="Q18" s="4">
        <v>13410000</v>
      </c>
      <c r="R18" s="5">
        <v>7.0000000000000007E-2</v>
      </c>
      <c r="S18" s="4">
        <v>35022300</v>
      </c>
      <c r="T18" s="4">
        <f t="shared" si="2"/>
        <v>11291370</v>
      </c>
      <c r="U18" s="4">
        <f t="shared" si="6"/>
        <v>8011700</v>
      </c>
      <c r="V18" s="5">
        <v>9.2600000000000002E-2</v>
      </c>
    </row>
    <row r="19" spans="1:22" x14ac:dyDescent="0.2">
      <c r="A19" s="16" t="s">
        <v>335</v>
      </c>
      <c r="B19" s="4">
        <v>2128900</v>
      </c>
      <c r="C19" s="4">
        <v>2430423</v>
      </c>
      <c r="D19" s="4">
        <v>-301523</v>
      </c>
      <c r="E19" s="4">
        <v>-7291890000</v>
      </c>
      <c r="F19" s="4">
        <f t="shared" si="4"/>
        <v>-1551817157330</v>
      </c>
      <c r="G19" s="4">
        <v>0</v>
      </c>
      <c r="H19" s="4">
        <v>0</v>
      </c>
      <c r="I19" s="4">
        <v>0</v>
      </c>
      <c r="J19" s="4">
        <v>-5263255000</v>
      </c>
      <c r="K19">
        <f t="shared" si="5"/>
        <v>25529123000</v>
      </c>
      <c r="L19" s="4">
        <v>2179</v>
      </c>
      <c r="M19" s="4">
        <v>2911</v>
      </c>
      <c r="N19" s="4">
        <v>193</v>
      </c>
      <c r="O19" s="4">
        <v>362</v>
      </c>
      <c r="P19" s="4">
        <v>3524000</v>
      </c>
      <c r="Q19" s="4">
        <v>5768500</v>
      </c>
      <c r="R19" s="5">
        <v>-5.7999999999999996E-3</v>
      </c>
      <c r="S19" s="4">
        <v>11282300</v>
      </c>
      <c r="T19" s="4">
        <f t="shared" si="2"/>
        <v>11536010</v>
      </c>
      <c r="U19" s="4">
        <f t="shared" si="6"/>
        <v>8011700</v>
      </c>
      <c r="V19" s="5">
        <v>2.7200000000000002E-2</v>
      </c>
    </row>
    <row r="20" spans="1:22" x14ac:dyDescent="0.2">
      <c r="A20" s="16" t="s">
        <v>334</v>
      </c>
      <c r="B20" s="4">
        <v>1523000</v>
      </c>
      <c r="C20" s="4">
        <v>2240300</v>
      </c>
      <c r="D20" s="4">
        <v>-717300</v>
      </c>
      <c r="E20" s="4">
        <v>-18630820000</v>
      </c>
      <c r="F20" s="4">
        <f t="shared" si="4"/>
        <v>-1544525267330</v>
      </c>
      <c r="G20" s="4">
        <v>0</v>
      </c>
      <c r="H20" s="4">
        <v>0</v>
      </c>
      <c r="I20" s="4">
        <v>0</v>
      </c>
      <c r="J20" s="4">
        <v>16069920000</v>
      </c>
      <c r="K20">
        <f t="shared" si="5"/>
        <v>30792378000</v>
      </c>
      <c r="L20" s="4">
        <v>3359</v>
      </c>
      <c r="M20" s="4">
        <v>2643</v>
      </c>
      <c r="N20" s="4">
        <v>378</v>
      </c>
      <c r="O20" s="4">
        <v>434</v>
      </c>
      <c r="P20" s="4">
        <v>5586500</v>
      </c>
      <c r="Q20" s="4">
        <v>8241300</v>
      </c>
      <c r="R20" s="5">
        <v>0</v>
      </c>
      <c r="S20" s="4">
        <v>12347200</v>
      </c>
      <c r="T20" s="4">
        <f t="shared" si="2"/>
        <v>12453270</v>
      </c>
      <c r="U20" s="4">
        <f t="shared" si="6"/>
        <v>7948600</v>
      </c>
      <c r="V20" s="5">
        <v>3.2199999999999999E-2</v>
      </c>
    </row>
    <row r="21" spans="1:22" x14ac:dyDescent="0.2">
      <c r="A21" s="16" t="s">
        <v>333</v>
      </c>
      <c r="B21" s="4">
        <v>537964</v>
      </c>
      <c r="C21" s="4">
        <v>985233</v>
      </c>
      <c r="D21" s="4">
        <v>-447269</v>
      </c>
      <c r="E21" s="4">
        <v>-11358420000</v>
      </c>
      <c r="F21" s="4">
        <f t="shared" si="4"/>
        <v>-1525894447330</v>
      </c>
      <c r="G21" s="4">
        <v>0</v>
      </c>
      <c r="H21" s="4">
        <v>0</v>
      </c>
      <c r="I21" s="4">
        <v>0</v>
      </c>
      <c r="J21" s="4">
        <v>16069920000</v>
      </c>
      <c r="K21">
        <f t="shared" si="5"/>
        <v>14722458000</v>
      </c>
      <c r="L21" s="4">
        <v>2226</v>
      </c>
      <c r="M21" s="4">
        <v>1733</v>
      </c>
      <c r="N21" s="4">
        <v>286</v>
      </c>
      <c r="O21" s="4">
        <v>242</v>
      </c>
      <c r="P21" s="4">
        <v>3864300</v>
      </c>
      <c r="Q21" s="4">
        <v>3196400</v>
      </c>
      <c r="R21" s="5">
        <v>2.7799999999999998E-2</v>
      </c>
      <c r="S21" s="4">
        <v>8011700</v>
      </c>
      <c r="T21" s="4">
        <f t="shared" si="2"/>
        <v>13763340</v>
      </c>
      <c r="U21" s="4">
        <f t="shared" si="6"/>
        <v>7948600</v>
      </c>
      <c r="V21" s="5">
        <v>3.6699999999999997E-2</v>
      </c>
    </row>
    <row r="22" spans="1:22" x14ac:dyDescent="0.2">
      <c r="A22" s="16" t="s">
        <v>332</v>
      </c>
      <c r="B22" s="4">
        <v>3635380</v>
      </c>
      <c r="C22" s="4">
        <v>1322460</v>
      </c>
      <c r="D22" s="4">
        <v>2312920</v>
      </c>
      <c r="E22" s="4">
        <v>57718570000</v>
      </c>
      <c r="F22" s="4">
        <f t="shared" si="4"/>
        <v>-1514536027330</v>
      </c>
      <c r="K22">
        <f t="shared" si="5"/>
        <v>-1347462000</v>
      </c>
      <c r="L22" s="4">
        <v>2330</v>
      </c>
      <c r="M22" s="4">
        <v>3817</v>
      </c>
      <c r="N22" s="4">
        <v>286</v>
      </c>
      <c r="O22" s="4">
        <v>240</v>
      </c>
      <c r="P22" s="4">
        <v>4872500</v>
      </c>
      <c r="Q22" s="4">
        <v>4719800</v>
      </c>
      <c r="R22" s="5">
        <v>2.86E-2</v>
      </c>
      <c r="S22" s="4">
        <v>10111700</v>
      </c>
      <c r="T22" s="4">
        <f t="shared" si="2"/>
        <v>14037050</v>
      </c>
      <c r="U22" s="4">
        <f t="shared" si="6"/>
        <v>7948600</v>
      </c>
      <c r="V22" s="5">
        <v>3.1699999999999999E-2</v>
      </c>
    </row>
    <row r="23" spans="1:22" x14ac:dyDescent="0.2">
      <c r="A23" s="16" t="s">
        <v>331</v>
      </c>
      <c r="B23" s="4">
        <v>2141000</v>
      </c>
      <c r="C23" s="4">
        <v>1259637</v>
      </c>
      <c r="D23" s="4">
        <v>881363</v>
      </c>
      <c r="E23" s="4">
        <v>22193530000</v>
      </c>
      <c r="F23" s="4">
        <f t="shared" si="4"/>
        <v>-1572254597330</v>
      </c>
      <c r="G23" s="4">
        <v>0</v>
      </c>
      <c r="H23" s="4">
        <v>0</v>
      </c>
      <c r="I23" s="4">
        <v>0</v>
      </c>
      <c r="J23" s="4">
        <v>6588835000</v>
      </c>
      <c r="K23">
        <f t="shared" si="5"/>
        <v>-1347462000</v>
      </c>
      <c r="L23" s="4">
        <v>1978</v>
      </c>
      <c r="M23" s="4">
        <v>4155</v>
      </c>
      <c r="N23" s="4">
        <v>222</v>
      </c>
      <c r="O23" s="4">
        <v>345</v>
      </c>
      <c r="P23" s="4">
        <v>3664400</v>
      </c>
      <c r="Q23" s="4">
        <v>8038500</v>
      </c>
      <c r="R23" s="5">
        <v>-3.6699999999999997E-2</v>
      </c>
      <c r="S23" s="4">
        <v>11759900</v>
      </c>
      <c r="T23" s="4">
        <f t="shared" si="2"/>
        <v>14299520</v>
      </c>
      <c r="U23" s="4">
        <f t="shared" si="6"/>
        <v>7948600</v>
      </c>
      <c r="V23" s="5">
        <v>4.1100000000000005E-2</v>
      </c>
    </row>
    <row r="24" spans="1:22" x14ac:dyDescent="0.2">
      <c r="A24" s="16" t="s">
        <v>330</v>
      </c>
      <c r="B24" s="4">
        <v>857900</v>
      </c>
      <c r="C24" s="4">
        <v>298047</v>
      </c>
      <c r="D24" s="4">
        <v>559853</v>
      </c>
      <c r="E24" s="4">
        <v>14422580000</v>
      </c>
      <c r="F24" s="4">
        <f t="shared" si="4"/>
        <v>-1594448127330</v>
      </c>
      <c r="K24">
        <f t="shared" si="5"/>
        <v>-7936297000</v>
      </c>
      <c r="L24" s="4">
        <v>1757</v>
      </c>
      <c r="M24" s="4">
        <v>4169</v>
      </c>
      <c r="N24" s="4">
        <v>203</v>
      </c>
      <c r="O24" s="4">
        <v>388</v>
      </c>
      <c r="P24" s="4">
        <v>2939500</v>
      </c>
      <c r="Q24" s="4">
        <v>6228100</v>
      </c>
      <c r="R24" s="5">
        <v>-2.3599999999999999E-2</v>
      </c>
      <c r="S24" s="4">
        <v>10155500</v>
      </c>
      <c r="T24" s="4">
        <f t="shared" si="2"/>
        <v>15085550</v>
      </c>
      <c r="U24" s="4">
        <f t="shared" si="6"/>
        <v>7948600</v>
      </c>
      <c r="V24" s="5">
        <v>3.61E-2</v>
      </c>
    </row>
    <row r="25" spans="1:22" x14ac:dyDescent="0.2">
      <c r="A25" s="16" t="s">
        <v>329</v>
      </c>
      <c r="B25" s="4">
        <v>1802000</v>
      </c>
      <c r="C25" s="4">
        <v>123100</v>
      </c>
      <c r="D25" s="4">
        <v>1678900</v>
      </c>
      <c r="E25" s="4">
        <v>43674850000</v>
      </c>
      <c r="F25" s="4">
        <f t="shared" si="4"/>
        <v>-1608870707330</v>
      </c>
      <c r="G25" s="4">
        <v>0</v>
      </c>
      <c r="H25" s="4">
        <v>0</v>
      </c>
      <c r="I25" s="4">
        <v>0</v>
      </c>
      <c r="J25" s="4">
        <v>-7405650000</v>
      </c>
      <c r="K25">
        <f t="shared" si="5"/>
        <v>-7936297000</v>
      </c>
      <c r="L25" s="4">
        <v>2196</v>
      </c>
      <c r="M25" s="4">
        <v>2194</v>
      </c>
      <c r="N25" s="4">
        <v>214</v>
      </c>
      <c r="O25" s="4">
        <v>243</v>
      </c>
      <c r="P25" s="4">
        <v>3816800</v>
      </c>
      <c r="Q25" s="4">
        <v>3654800</v>
      </c>
      <c r="R25" s="5">
        <v>5.8999999999999999E-3</v>
      </c>
      <c r="S25" s="4">
        <v>7948600</v>
      </c>
      <c r="T25" s="4">
        <f t="shared" si="2"/>
        <v>15692430</v>
      </c>
      <c r="U25" s="4">
        <f t="shared" si="6"/>
        <v>11665700</v>
      </c>
      <c r="V25" s="5">
        <v>1.9099999999999999E-2</v>
      </c>
    </row>
    <row r="26" spans="1:22" x14ac:dyDescent="0.2">
      <c r="A26" s="16" t="s">
        <v>328</v>
      </c>
      <c r="B26" s="4">
        <v>2006200</v>
      </c>
      <c r="C26" s="4">
        <v>406467</v>
      </c>
      <c r="D26" s="4">
        <v>1599733</v>
      </c>
      <c r="E26" s="4">
        <v>41771580000</v>
      </c>
      <c r="F26" s="4">
        <f t="shared" si="4"/>
        <v>-1652545557330</v>
      </c>
      <c r="G26" s="4">
        <v>0</v>
      </c>
      <c r="H26" s="4">
        <v>0</v>
      </c>
      <c r="I26" s="4">
        <v>0</v>
      </c>
      <c r="J26" s="4">
        <v>-14236555000</v>
      </c>
      <c r="K26">
        <f t="shared" si="5"/>
        <v>-530647000</v>
      </c>
      <c r="L26" s="4">
        <v>2088</v>
      </c>
      <c r="M26" s="4">
        <v>3519</v>
      </c>
      <c r="N26" s="4">
        <v>292</v>
      </c>
      <c r="O26" s="4">
        <v>517</v>
      </c>
      <c r="P26" s="4">
        <v>4642100</v>
      </c>
      <c r="Q26" s="4">
        <v>7981200</v>
      </c>
      <c r="R26" s="5">
        <v>-3.2799999999999996E-2</v>
      </c>
      <c r="S26" s="4">
        <v>15576500</v>
      </c>
      <c r="T26" s="4">
        <f t="shared" si="2"/>
        <v>16306550</v>
      </c>
      <c r="U26" s="4">
        <f t="shared" si="6"/>
        <v>11665700</v>
      </c>
      <c r="V26" s="5">
        <v>4.82E-2</v>
      </c>
    </row>
    <row r="27" spans="1:22" x14ac:dyDescent="0.2">
      <c r="A27" s="16" t="s">
        <v>327</v>
      </c>
      <c r="B27" s="4">
        <v>1588700</v>
      </c>
      <c r="C27" s="4">
        <v>792740</v>
      </c>
      <c r="D27" s="4">
        <v>795960</v>
      </c>
      <c r="E27" s="4">
        <v>21183220000</v>
      </c>
      <c r="F27" s="4">
        <f t="shared" si="4"/>
        <v>-1694317137330</v>
      </c>
      <c r="G27" s="4">
        <v>0</v>
      </c>
      <c r="H27" s="4">
        <v>0</v>
      </c>
      <c r="I27" s="4">
        <v>0</v>
      </c>
      <c r="J27" s="4">
        <v>-14394500000</v>
      </c>
      <c r="K27">
        <f t="shared" si="5"/>
        <v>13705908000</v>
      </c>
      <c r="L27" s="4">
        <v>2371</v>
      </c>
      <c r="M27" s="4">
        <v>3966</v>
      </c>
      <c r="N27" s="4">
        <v>193</v>
      </c>
      <c r="O27" s="4">
        <v>428</v>
      </c>
      <c r="P27" s="4">
        <v>3345600</v>
      </c>
      <c r="Q27" s="4">
        <v>7395600</v>
      </c>
      <c r="R27" s="5">
        <v>-1.1200000000000002E-2</v>
      </c>
      <c r="S27" s="4">
        <v>11665700</v>
      </c>
      <c r="T27" s="4">
        <f t="shared" si="2"/>
        <v>17901370</v>
      </c>
      <c r="U27" s="4">
        <f t="shared" si="6"/>
        <v>12848800</v>
      </c>
      <c r="V27" s="5">
        <v>2.9500000000000002E-2</v>
      </c>
    </row>
    <row r="28" spans="1:22" x14ac:dyDescent="0.2">
      <c r="A28" s="16" t="s">
        <v>326</v>
      </c>
      <c r="B28" s="4">
        <v>2451000</v>
      </c>
      <c r="C28" s="4">
        <v>2245835</v>
      </c>
      <c r="D28" s="4">
        <v>205165</v>
      </c>
      <c r="E28" s="4">
        <v>5438770000</v>
      </c>
      <c r="F28" s="4">
        <f t="shared" si="4"/>
        <v>-1715500357330</v>
      </c>
      <c r="G28" s="4">
        <v>0</v>
      </c>
      <c r="H28" s="4">
        <v>0</v>
      </c>
      <c r="I28" s="4">
        <v>0</v>
      </c>
      <c r="J28" s="4">
        <v>-6684975000</v>
      </c>
      <c r="K28">
        <f t="shared" si="5"/>
        <v>28100408000</v>
      </c>
      <c r="L28" s="4">
        <v>3731</v>
      </c>
      <c r="M28" s="4">
        <v>3936</v>
      </c>
      <c r="N28" s="4">
        <v>414</v>
      </c>
      <c r="O28" s="4">
        <v>368</v>
      </c>
      <c r="P28" s="4">
        <v>7080900</v>
      </c>
      <c r="Q28" s="4">
        <v>6605900</v>
      </c>
      <c r="R28" s="5">
        <v>1.32E-2</v>
      </c>
      <c r="S28" s="4">
        <v>14054600</v>
      </c>
      <c r="T28" s="4">
        <f t="shared" si="2"/>
        <v>18911630</v>
      </c>
      <c r="U28" s="4">
        <f t="shared" si="6"/>
        <v>12848800</v>
      </c>
      <c r="V28" s="5">
        <v>4.0300000000000002E-2</v>
      </c>
    </row>
    <row r="29" spans="1:22" x14ac:dyDescent="0.2">
      <c r="A29" s="16" t="s">
        <v>325</v>
      </c>
      <c r="B29" s="4">
        <v>1772900</v>
      </c>
      <c r="C29" s="4">
        <v>3216885</v>
      </c>
      <c r="D29" s="4">
        <v>-1443985</v>
      </c>
      <c r="E29" s="4">
        <v>-38635160000</v>
      </c>
      <c r="F29" s="4">
        <f t="shared" si="4"/>
        <v>-1720939127330</v>
      </c>
      <c r="G29" s="4">
        <v>0</v>
      </c>
      <c r="H29" s="4">
        <v>0</v>
      </c>
      <c r="I29" s="4">
        <v>0</v>
      </c>
      <c r="J29" s="4">
        <v>9976490000</v>
      </c>
      <c r="K29">
        <f t="shared" si="5"/>
        <v>34785383000</v>
      </c>
      <c r="L29" s="4">
        <v>4475</v>
      </c>
      <c r="M29" s="4">
        <v>3027</v>
      </c>
      <c r="N29" s="4">
        <v>433</v>
      </c>
      <c r="O29" s="4">
        <v>319</v>
      </c>
      <c r="P29" s="4">
        <v>6648800</v>
      </c>
      <c r="Q29" s="4">
        <v>5702100</v>
      </c>
      <c r="R29" s="5">
        <v>5.6999999999999993E-3</v>
      </c>
      <c r="S29" s="4">
        <v>13728700</v>
      </c>
      <c r="T29" s="4">
        <f t="shared" si="2"/>
        <v>18397910</v>
      </c>
      <c r="U29" s="4">
        <f t="shared" si="6"/>
        <v>12848800</v>
      </c>
      <c r="V29" s="5">
        <v>3.5499999999999997E-2</v>
      </c>
    </row>
    <row r="30" spans="1:22" x14ac:dyDescent="0.2">
      <c r="A30" s="16" t="s">
        <v>324</v>
      </c>
      <c r="B30" s="4">
        <v>1517715</v>
      </c>
      <c r="C30" s="4">
        <v>7942630</v>
      </c>
      <c r="D30" s="4">
        <v>-6424915</v>
      </c>
      <c r="E30" s="4">
        <v>-172251080000</v>
      </c>
      <c r="F30" s="4">
        <f t="shared" si="4"/>
        <v>-1682303967330</v>
      </c>
      <c r="G30" s="4">
        <v>0</v>
      </c>
      <c r="H30" s="4">
        <v>0</v>
      </c>
      <c r="I30" s="4">
        <v>0</v>
      </c>
      <c r="J30" s="4">
        <v>18464820000</v>
      </c>
      <c r="K30">
        <f t="shared" si="5"/>
        <v>24808893000</v>
      </c>
      <c r="L30" s="4">
        <v>2703</v>
      </c>
      <c r="M30" s="4">
        <v>7662</v>
      </c>
      <c r="N30" s="4">
        <v>373</v>
      </c>
      <c r="O30" s="4">
        <v>769</v>
      </c>
      <c r="P30" s="4">
        <v>5904200</v>
      </c>
      <c r="Q30" s="4">
        <v>13414500</v>
      </c>
      <c r="R30" s="5">
        <v>-4.9000000000000002E-2</v>
      </c>
      <c r="S30" s="4">
        <v>21519800</v>
      </c>
      <c r="T30" s="4">
        <f t="shared" si="2"/>
        <v>16957500</v>
      </c>
      <c r="U30" s="4">
        <f t="shared" si="6"/>
        <v>12848800</v>
      </c>
      <c r="V30" s="5">
        <v>4.53E-2</v>
      </c>
    </row>
    <row r="31" spans="1:22" x14ac:dyDescent="0.2">
      <c r="A31" s="16" t="s">
        <v>323</v>
      </c>
      <c r="B31" s="4">
        <v>2421825</v>
      </c>
      <c r="C31" s="4">
        <v>2679400</v>
      </c>
      <c r="D31" s="4">
        <v>-257575</v>
      </c>
      <c r="E31" s="4">
        <v>-7258490000</v>
      </c>
      <c r="F31" s="4">
        <f t="shared" si="4"/>
        <v>-1510052887330</v>
      </c>
      <c r="G31" s="4">
        <v>0</v>
      </c>
      <c r="H31" s="4">
        <v>0</v>
      </c>
      <c r="I31" s="4">
        <v>0</v>
      </c>
      <c r="J31" s="4">
        <v>-6878985000</v>
      </c>
      <c r="K31">
        <f t="shared" si="5"/>
        <v>6344073000</v>
      </c>
      <c r="L31" s="4">
        <v>4881</v>
      </c>
      <c r="M31" s="4">
        <v>3302</v>
      </c>
      <c r="N31" s="4">
        <v>764</v>
      </c>
      <c r="O31" s="4">
        <v>423</v>
      </c>
      <c r="P31" s="4">
        <v>12417500</v>
      </c>
      <c r="Q31" s="4">
        <v>7403200</v>
      </c>
      <c r="R31" s="5">
        <v>5.3099999999999994E-2</v>
      </c>
      <c r="S31" s="4">
        <v>21112400</v>
      </c>
      <c r="T31" s="4">
        <f t="shared" si="2"/>
        <v>15456280</v>
      </c>
      <c r="U31" s="4">
        <f t="shared" si="6"/>
        <v>12848800</v>
      </c>
      <c r="V31" s="5">
        <v>5.74E-2</v>
      </c>
    </row>
    <row r="32" spans="1:22" x14ac:dyDescent="0.2">
      <c r="A32" s="16" t="s">
        <v>322</v>
      </c>
      <c r="B32" s="4">
        <v>4230650</v>
      </c>
      <c r="C32" s="4">
        <v>3048589</v>
      </c>
      <c r="D32" s="4">
        <v>1182061</v>
      </c>
      <c r="E32" s="4">
        <v>31146800000</v>
      </c>
      <c r="F32" s="4">
        <f t="shared" si="4"/>
        <v>-1502794397330</v>
      </c>
      <c r="G32" s="4">
        <v>0</v>
      </c>
      <c r="H32" s="4">
        <v>0</v>
      </c>
      <c r="I32" s="4">
        <v>0</v>
      </c>
      <c r="J32" s="4">
        <v>-6878985000</v>
      </c>
      <c r="K32">
        <f t="shared" si="5"/>
        <v>13223058000</v>
      </c>
      <c r="L32" s="4">
        <v>2439</v>
      </c>
      <c r="M32" s="4">
        <v>2515</v>
      </c>
      <c r="N32" s="4">
        <v>273</v>
      </c>
      <c r="O32" s="4">
        <v>335</v>
      </c>
      <c r="P32" s="4">
        <v>4869800</v>
      </c>
      <c r="Q32" s="4">
        <v>6363700</v>
      </c>
      <c r="R32" s="5">
        <v>1.54E-2</v>
      </c>
      <c r="S32" s="4">
        <v>12848800</v>
      </c>
      <c r="T32" s="4">
        <f t="shared" si="2"/>
        <v>14971820</v>
      </c>
      <c r="U32" s="4">
        <f t="shared" si="6"/>
        <v>14017400</v>
      </c>
      <c r="V32" s="5">
        <v>5.0199999999999995E-2</v>
      </c>
    </row>
    <row r="33" spans="1:22" x14ac:dyDescent="0.2">
      <c r="A33" s="16" t="s">
        <v>321</v>
      </c>
      <c r="B33" s="4">
        <v>1825900</v>
      </c>
      <c r="C33" s="4">
        <v>1894668</v>
      </c>
      <c r="D33" s="4">
        <v>-68768</v>
      </c>
      <c r="E33" s="4">
        <v>-1970520000</v>
      </c>
      <c r="F33" s="4">
        <f t="shared" si="4"/>
        <v>-1533941197330</v>
      </c>
      <c r="G33" s="4">
        <v>0</v>
      </c>
      <c r="H33" s="4">
        <v>0</v>
      </c>
      <c r="I33" s="4">
        <v>0</v>
      </c>
      <c r="J33" s="4">
        <v>-7590637000</v>
      </c>
      <c r="K33">
        <f t="shared" si="5"/>
        <v>20102043000</v>
      </c>
      <c r="L33" s="4">
        <v>3166</v>
      </c>
      <c r="M33" s="4">
        <v>2608</v>
      </c>
      <c r="N33" s="4">
        <v>496</v>
      </c>
      <c r="O33" s="4">
        <v>440</v>
      </c>
      <c r="P33" s="4">
        <v>6888000</v>
      </c>
      <c r="Q33" s="4">
        <v>7042200</v>
      </c>
      <c r="R33" s="5">
        <v>2.1700000000000001E-2</v>
      </c>
      <c r="S33" s="4">
        <v>14384600</v>
      </c>
      <c r="T33" s="4">
        <f t="shared" si="2"/>
        <v>14859790</v>
      </c>
      <c r="U33" s="4">
        <f t="shared" si="6"/>
        <v>14017400</v>
      </c>
      <c r="V33" s="5">
        <v>4.3400000000000001E-2</v>
      </c>
    </row>
    <row r="34" spans="1:22" x14ac:dyDescent="0.2">
      <c r="A34" s="16" t="s">
        <v>320</v>
      </c>
      <c r="B34" s="4">
        <v>3207900</v>
      </c>
      <c r="C34" s="4">
        <v>1300600</v>
      </c>
      <c r="D34" s="4">
        <v>1907300</v>
      </c>
      <c r="E34" s="4">
        <v>49526430000</v>
      </c>
      <c r="F34" s="4">
        <f t="shared" si="4"/>
        <v>-1531970677330</v>
      </c>
      <c r="G34" s="4">
        <v>0</v>
      </c>
      <c r="H34" s="4">
        <v>0</v>
      </c>
      <c r="I34" s="4">
        <v>0</v>
      </c>
      <c r="J34" s="4">
        <v>-25602110000</v>
      </c>
      <c r="K34">
        <f t="shared" si="5"/>
        <v>27692680000</v>
      </c>
      <c r="L34" s="4">
        <v>3326</v>
      </c>
      <c r="M34" s="4">
        <v>4640</v>
      </c>
      <c r="N34" s="4">
        <v>467</v>
      </c>
      <c r="O34" s="4">
        <v>707</v>
      </c>
      <c r="P34" s="4">
        <v>6591400</v>
      </c>
      <c r="Q34" s="4">
        <v>11177400</v>
      </c>
      <c r="R34" s="5">
        <v>-3.73E-2</v>
      </c>
      <c r="S34" s="4">
        <v>18015800</v>
      </c>
      <c r="T34" s="4">
        <f t="shared" si="2"/>
        <v>13708740</v>
      </c>
      <c r="U34" s="4">
        <f t="shared" si="6"/>
        <v>8591500</v>
      </c>
      <c r="V34" s="5">
        <v>5.0799999999999998E-2</v>
      </c>
    </row>
    <row r="35" spans="1:22" x14ac:dyDescent="0.2">
      <c r="A35" s="16" t="s">
        <v>319</v>
      </c>
      <c r="B35" s="4">
        <v>1729320</v>
      </c>
      <c r="C35" s="4">
        <v>3171853</v>
      </c>
      <c r="D35" s="4">
        <v>-1442533</v>
      </c>
      <c r="E35" s="4">
        <v>-37513090000</v>
      </c>
      <c r="F35" s="4">
        <f t="shared" si="4"/>
        <v>-1581497107330</v>
      </c>
      <c r="G35" s="4">
        <v>0</v>
      </c>
      <c r="H35" s="4">
        <v>0</v>
      </c>
      <c r="I35" s="4">
        <v>0</v>
      </c>
      <c r="J35" s="4">
        <v>5670310000</v>
      </c>
      <c r="K35">
        <f t="shared" si="5"/>
        <v>53294790000</v>
      </c>
      <c r="L35" s="4">
        <v>4638</v>
      </c>
      <c r="M35" s="4">
        <v>2197</v>
      </c>
      <c r="N35" s="4">
        <v>459</v>
      </c>
      <c r="O35" s="4">
        <v>316</v>
      </c>
      <c r="P35" s="4">
        <v>8105300</v>
      </c>
      <c r="Q35" s="4">
        <v>4617500</v>
      </c>
      <c r="R35" s="5">
        <v>1.54E-2</v>
      </c>
      <c r="S35" s="4">
        <v>14017400</v>
      </c>
      <c r="T35" s="4">
        <f t="shared" si="2"/>
        <v>12995500</v>
      </c>
      <c r="U35" s="4">
        <f t="shared" si="6"/>
        <v>7115700</v>
      </c>
      <c r="V35" s="5">
        <v>3.3799999999999997E-2</v>
      </c>
    </row>
    <row r="36" spans="1:22" x14ac:dyDescent="0.2">
      <c r="A36" s="16" t="s">
        <v>318</v>
      </c>
      <c r="B36" s="4">
        <v>3006789</v>
      </c>
      <c r="C36" s="4">
        <v>4265864</v>
      </c>
      <c r="D36" s="4">
        <v>-1259075</v>
      </c>
      <c r="E36" s="4">
        <v>-31861030000</v>
      </c>
      <c r="F36" s="4">
        <f t="shared" si="4"/>
        <v>-1543984017330</v>
      </c>
      <c r="G36" s="4">
        <v>0</v>
      </c>
      <c r="H36" s="4">
        <v>0</v>
      </c>
      <c r="I36" s="4">
        <v>0</v>
      </c>
      <c r="J36" s="4">
        <v>-12144790000</v>
      </c>
      <c r="K36">
        <f t="shared" si="5"/>
        <v>47624480000</v>
      </c>
      <c r="L36" s="4">
        <v>5589</v>
      </c>
      <c r="M36" s="4">
        <v>3511</v>
      </c>
      <c r="N36" s="4">
        <v>731</v>
      </c>
      <c r="O36" s="4">
        <v>504</v>
      </c>
      <c r="P36" s="4">
        <v>12334700</v>
      </c>
      <c r="Q36" s="4">
        <v>7690100</v>
      </c>
      <c r="R36" s="5">
        <v>1.9699999999999999E-2</v>
      </c>
      <c r="S36" s="4">
        <v>21717700</v>
      </c>
      <c r="T36" s="4">
        <f t="shared" si="2"/>
        <v>12681830</v>
      </c>
      <c r="U36" s="4">
        <f t="shared" si="6"/>
        <v>6100200</v>
      </c>
      <c r="V36" s="5">
        <v>4.7699999999999992E-2</v>
      </c>
    </row>
    <row r="37" spans="1:22" x14ac:dyDescent="0.2">
      <c r="A37" s="16" t="s">
        <v>317</v>
      </c>
      <c r="B37" s="4">
        <v>8353510</v>
      </c>
      <c r="C37" s="4">
        <v>3832482</v>
      </c>
      <c r="D37" s="4">
        <v>4521028</v>
      </c>
      <c r="E37" s="4">
        <v>114762870000</v>
      </c>
      <c r="F37" s="4">
        <f t="shared" si="4"/>
        <v>-1512122987330</v>
      </c>
      <c r="G37" s="4">
        <v>0</v>
      </c>
      <c r="H37" s="4">
        <v>0</v>
      </c>
      <c r="I37" s="4">
        <v>0</v>
      </c>
      <c r="J37" s="4">
        <v>13847485000</v>
      </c>
      <c r="K37">
        <f t="shared" si="5"/>
        <v>59769270000</v>
      </c>
      <c r="L37" s="4">
        <v>8363</v>
      </c>
      <c r="M37" s="4">
        <v>4749</v>
      </c>
      <c r="N37" s="4">
        <v>892</v>
      </c>
      <c r="O37" s="4">
        <v>568</v>
      </c>
      <c r="P37" s="4">
        <v>15777100</v>
      </c>
      <c r="Q37" s="4">
        <v>11154100</v>
      </c>
      <c r="R37" s="5">
        <v>6.0299999999999999E-2</v>
      </c>
      <c r="S37" s="4">
        <v>27613900</v>
      </c>
      <c r="T37" s="4">
        <f t="shared" si="2"/>
        <v>10735490</v>
      </c>
      <c r="U37" s="4">
        <f t="shared" si="6"/>
        <v>6100200</v>
      </c>
      <c r="V37" s="5">
        <v>3.9E-2</v>
      </c>
    </row>
    <row r="38" spans="1:22" x14ac:dyDescent="0.2">
      <c r="A38" s="16" t="s">
        <v>316</v>
      </c>
      <c r="B38" s="4">
        <v>7134494</v>
      </c>
      <c r="C38" s="4">
        <v>2201200</v>
      </c>
      <c r="D38" s="4">
        <v>4933294</v>
      </c>
      <c r="E38" s="4">
        <v>115930180000</v>
      </c>
      <c r="F38" s="4">
        <f t="shared" si="4"/>
        <v>-1626885857330</v>
      </c>
      <c r="G38" s="4">
        <v>0</v>
      </c>
      <c r="H38" s="4">
        <v>0</v>
      </c>
      <c r="I38" s="4">
        <v>0</v>
      </c>
      <c r="J38" s="4">
        <v>19064700000</v>
      </c>
      <c r="K38">
        <f t="shared" si="5"/>
        <v>45921785000</v>
      </c>
      <c r="L38" s="4">
        <v>7117</v>
      </c>
      <c r="M38" s="4">
        <v>3943</v>
      </c>
      <c r="N38" s="4">
        <v>826</v>
      </c>
      <c r="O38" s="4">
        <v>477</v>
      </c>
      <c r="P38" s="4">
        <v>14980300</v>
      </c>
      <c r="Q38" s="4">
        <v>8627400</v>
      </c>
      <c r="R38" s="5">
        <v>6.8900000000000003E-2</v>
      </c>
      <c r="S38" s="4">
        <v>24157200</v>
      </c>
      <c r="T38" s="4">
        <f t="shared" si="2"/>
        <v>8982730</v>
      </c>
      <c r="U38" s="4">
        <f t="shared" si="6"/>
        <v>6100200</v>
      </c>
      <c r="V38" s="5">
        <v>6.0299999999999999E-2</v>
      </c>
    </row>
    <row r="39" spans="1:22" x14ac:dyDescent="0.2">
      <c r="A39" s="16" t="s">
        <v>315</v>
      </c>
      <c r="B39" s="4">
        <v>687500</v>
      </c>
      <c r="C39" s="4">
        <v>1716810</v>
      </c>
      <c r="D39" s="4">
        <v>-1029310</v>
      </c>
      <c r="E39" s="4">
        <v>-22992450000</v>
      </c>
      <c r="F39" s="4">
        <f t="shared" ref="F39:F44" si="7">E39+F40</f>
        <v>-1742816037330</v>
      </c>
      <c r="G39" s="4">
        <v>0</v>
      </c>
      <c r="H39" s="4">
        <v>0</v>
      </c>
      <c r="I39" s="4">
        <v>0</v>
      </c>
      <c r="J39" s="4">
        <v>1269150000</v>
      </c>
      <c r="K39">
        <f t="shared" ref="K39:K44" si="8">K40+J39</f>
        <v>26857085000</v>
      </c>
      <c r="L39" s="4">
        <v>3342</v>
      </c>
      <c r="M39" s="4">
        <v>1434</v>
      </c>
      <c r="N39" s="4">
        <v>336</v>
      </c>
      <c r="O39" s="4">
        <v>145</v>
      </c>
      <c r="P39" s="4">
        <v>5592400</v>
      </c>
      <c r="Q39" s="4">
        <v>2451500</v>
      </c>
      <c r="R39" s="5">
        <v>2.2799999999999997E-2</v>
      </c>
      <c r="S39" s="4">
        <v>8591500</v>
      </c>
      <c r="T39" s="4">
        <f t="shared" ref="T39:T44" si="9">AVERAGE(S40:S49)</f>
        <v>8806630</v>
      </c>
      <c r="U39" s="4">
        <f t="shared" ref="U39:U44" si="10">MIN(S40:S44)</f>
        <v>6100200</v>
      </c>
      <c r="V39" s="5">
        <v>2.87E-2</v>
      </c>
    </row>
    <row r="40" spans="1:22" x14ac:dyDescent="0.2">
      <c r="A40" s="16" t="s">
        <v>314</v>
      </c>
      <c r="B40" s="4">
        <v>1121250</v>
      </c>
      <c r="C40" s="4">
        <v>4058008</v>
      </c>
      <c r="D40" s="4">
        <v>-2936758</v>
      </c>
      <c r="E40" s="4">
        <v>-64568820000</v>
      </c>
      <c r="F40" s="4">
        <f t="shared" si="7"/>
        <v>-1719823587330</v>
      </c>
      <c r="G40" s="4">
        <v>0</v>
      </c>
      <c r="H40" s="4">
        <v>0</v>
      </c>
      <c r="I40" s="4">
        <v>0</v>
      </c>
      <c r="J40" s="4">
        <v>1269150000</v>
      </c>
      <c r="K40">
        <f t="shared" si="8"/>
        <v>25587935000</v>
      </c>
      <c r="L40" s="4">
        <v>2706</v>
      </c>
      <c r="M40" s="4">
        <v>1935</v>
      </c>
      <c r="N40" s="4">
        <v>176</v>
      </c>
      <c r="O40" s="4">
        <v>133</v>
      </c>
      <c r="P40" s="4">
        <v>3849800</v>
      </c>
      <c r="Q40" s="4">
        <v>2870100</v>
      </c>
      <c r="R40" s="5">
        <v>4.5999999999999999E-3</v>
      </c>
      <c r="S40" s="4">
        <v>7115700</v>
      </c>
      <c r="T40" s="4">
        <f t="shared" si="9"/>
        <v>8739080</v>
      </c>
      <c r="U40" s="4">
        <f t="shared" si="10"/>
        <v>6100200</v>
      </c>
      <c r="V40" s="5">
        <v>1.5800000000000002E-2</v>
      </c>
    </row>
    <row r="41" spans="1:22" x14ac:dyDescent="0.2">
      <c r="A41" s="16" t="s">
        <v>310</v>
      </c>
      <c r="B41" s="4">
        <v>74300</v>
      </c>
      <c r="C41" s="4">
        <v>2217220</v>
      </c>
      <c r="D41" s="4">
        <v>-2142920</v>
      </c>
      <c r="E41" s="4">
        <v>-46580690000</v>
      </c>
      <c r="F41" s="4">
        <f t="shared" si="7"/>
        <v>-1655254767330</v>
      </c>
      <c r="G41" s="4">
        <v>0</v>
      </c>
      <c r="H41" s="4">
        <v>0</v>
      </c>
      <c r="I41" s="4">
        <v>0</v>
      </c>
      <c r="J41" s="4">
        <v>6217450000</v>
      </c>
      <c r="K41">
        <f t="shared" si="8"/>
        <v>24318785000</v>
      </c>
      <c r="L41" s="4">
        <v>1862</v>
      </c>
      <c r="M41" s="4">
        <v>1518</v>
      </c>
      <c r="N41" s="4">
        <v>178</v>
      </c>
      <c r="O41" s="4">
        <v>147</v>
      </c>
      <c r="P41" s="4">
        <v>3368200</v>
      </c>
      <c r="Q41" s="4">
        <v>2584400</v>
      </c>
      <c r="R41" s="5">
        <v>9.300000000000001E-3</v>
      </c>
      <c r="S41" s="4">
        <v>6100200</v>
      </c>
      <c r="T41" s="4">
        <f t="shared" si="9"/>
        <v>9262050</v>
      </c>
      <c r="U41" s="4">
        <f t="shared" si="10"/>
        <v>6505300</v>
      </c>
      <c r="V41" s="5">
        <v>1.37E-2</v>
      </c>
    </row>
    <row r="42" spans="1:22" x14ac:dyDescent="0.2">
      <c r="A42" s="16" t="s">
        <v>309</v>
      </c>
      <c r="B42" s="4">
        <v>809900</v>
      </c>
      <c r="C42" s="4">
        <v>2287300</v>
      </c>
      <c r="D42" s="4">
        <v>-1477400</v>
      </c>
      <c r="E42" s="4">
        <v>-32181130000</v>
      </c>
      <c r="F42" s="4">
        <f t="shared" si="7"/>
        <v>-1608674077330</v>
      </c>
      <c r="G42" s="4">
        <v>0</v>
      </c>
      <c r="H42" s="4">
        <v>0</v>
      </c>
      <c r="I42" s="4">
        <v>0</v>
      </c>
      <c r="J42" s="4">
        <v>6006435000</v>
      </c>
      <c r="K42">
        <f t="shared" si="8"/>
        <v>18101335000</v>
      </c>
      <c r="L42" s="4">
        <v>1677</v>
      </c>
      <c r="M42" s="4">
        <v>2753</v>
      </c>
      <c r="N42" s="4">
        <v>186</v>
      </c>
      <c r="O42" s="4">
        <v>197</v>
      </c>
      <c r="P42" s="4">
        <v>3093100</v>
      </c>
      <c r="Q42" s="4">
        <v>3967900</v>
      </c>
      <c r="R42" s="5">
        <v>-4.5999999999999999E-3</v>
      </c>
      <c r="S42" s="4">
        <v>8004200</v>
      </c>
      <c r="T42" s="4">
        <f t="shared" si="9"/>
        <v>9449950</v>
      </c>
      <c r="U42" s="4">
        <f t="shared" si="10"/>
        <v>6505300</v>
      </c>
      <c r="V42" s="5">
        <v>2.0499999999999997E-2</v>
      </c>
    </row>
    <row r="43" spans="1:22" x14ac:dyDescent="0.2">
      <c r="A43" s="16" t="s">
        <v>306</v>
      </c>
      <c r="B43" s="4">
        <v>244060</v>
      </c>
      <c r="C43" s="4">
        <v>2492653</v>
      </c>
      <c r="D43" s="4">
        <v>-2248593</v>
      </c>
      <c r="E43" s="4">
        <v>-49591290000</v>
      </c>
      <c r="F43" s="4">
        <f t="shared" si="7"/>
        <v>-1576492947330</v>
      </c>
      <c r="G43" s="4">
        <v>0</v>
      </c>
      <c r="H43" s="4">
        <v>0</v>
      </c>
      <c r="I43" s="4">
        <v>0</v>
      </c>
      <c r="J43" s="4">
        <v>3979800000</v>
      </c>
      <c r="K43">
        <f t="shared" si="8"/>
        <v>12094900000</v>
      </c>
      <c r="L43" s="4">
        <v>2748</v>
      </c>
      <c r="M43" s="4">
        <v>4502</v>
      </c>
      <c r="N43" s="4">
        <v>229</v>
      </c>
      <c r="O43" s="4">
        <v>337</v>
      </c>
      <c r="P43" s="4">
        <v>4822200</v>
      </c>
      <c r="Q43" s="4">
        <v>7604400</v>
      </c>
      <c r="R43" s="5">
        <v>-2.29E-2</v>
      </c>
      <c r="S43" s="4">
        <v>13264300</v>
      </c>
      <c r="T43" s="4">
        <f t="shared" si="9"/>
        <v>9312390</v>
      </c>
      <c r="U43" s="4">
        <f t="shared" si="10"/>
        <v>6505300</v>
      </c>
      <c r="V43" s="5">
        <v>3.1300000000000001E-2</v>
      </c>
    </row>
    <row r="44" spans="1:22" x14ac:dyDescent="0.2">
      <c r="A44" s="16" t="s">
        <v>305</v>
      </c>
      <c r="B44" s="4">
        <v>200750</v>
      </c>
      <c r="C44" s="4">
        <v>1748000</v>
      </c>
      <c r="D44" s="4">
        <v>-1547250</v>
      </c>
      <c r="E44" s="4">
        <v>-34883470000</v>
      </c>
      <c r="F44" s="4">
        <f t="shared" si="7"/>
        <v>-1526901657330</v>
      </c>
      <c r="G44" s="4">
        <v>0</v>
      </c>
      <c r="H44" s="4">
        <v>0</v>
      </c>
      <c r="I44" s="4">
        <v>0</v>
      </c>
      <c r="J44" s="4">
        <v>-4390020000</v>
      </c>
      <c r="K44">
        <f t="shared" si="8"/>
        <v>8115100000</v>
      </c>
      <c r="L44" s="4">
        <v>1212</v>
      </c>
      <c r="M44" s="4">
        <v>2199</v>
      </c>
      <c r="N44" s="4">
        <v>97</v>
      </c>
      <c r="O44" s="4">
        <v>171</v>
      </c>
      <c r="P44" s="4">
        <v>1807600</v>
      </c>
      <c r="Q44" s="4">
        <v>4717000</v>
      </c>
      <c r="R44" s="5">
        <v>-1.5600000000000001E-2</v>
      </c>
      <c r="S44" s="4">
        <v>6505300</v>
      </c>
      <c r="T44" s="4">
        <f t="shared" si="9"/>
        <v>9782760</v>
      </c>
      <c r="U44" s="4">
        <f t="shared" si="10"/>
        <v>6629600</v>
      </c>
      <c r="V44" s="5">
        <v>1.77E-2</v>
      </c>
    </row>
    <row r="45" spans="1:22" x14ac:dyDescent="0.2">
      <c r="A45" s="16" t="s">
        <v>304</v>
      </c>
      <c r="B45" s="4">
        <v>1428720</v>
      </c>
      <c r="C45" s="4">
        <v>3579100</v>
      </c>
      <c r="D45" s="4">
        <v>-2150380</v>
      </c>
      <c r="E45" s="4">
        <v>-48521057197</v>
      </c>
      <c r="F45" s="4">
        <f t="shared" ref="F45:F55" si="11">E45+F46</f>
        <v>-1492018187330</v>
      </c>
      <c r="G45" s="4">
        <v>0</v>
      </c>
      <c r="H45" s="4">
        <v>0</v>
      </c>
      <c r="I45" s="4">
        <v>0</v>
      </c>
      <c r="J45" s="4">
        <v>-10810085000</v>
      </c>
      <c r="K45">
        <f t="shared" ref="K45:K55" si="12">K46+J45</f>
        <v>12505120000</v>
      </c>
      <c r="L45" s="4">
        <v>1883</v>
      </c>
      <c r="M45" s="4">
        <v>1682</v>
      </c>
      <c r="N45" s="4">
        <v>141</v>
      </c>
      <c r="O45" s="4">
        <v>137</v>
      </c>
      <c r="P45" s="4">
        <v>3342400</v>
      </c>
      <c r="Q45" s="4">
        <v>3262800</v>
      </c>
      <c r="R45" s="5">
        <v>9.0000000000000011E-3</v>
      </c>
      <c r="S45" s="4">
        <v>6885000</v>
      </c>
      <c r="T45" s="4">
        <f t="shared" ref="T45:T61" si="13">AVERAGE(S46:S55)</f>
        <v>9833180</v>
      </c>
      <c r="U45" s="4">
        <f t="shared" ref="U45:U55" si="14">MIN(S46:S50)</f>
        <v>6440200</v>
      </c>
      <c r="V45" s="5">
        <v>1.11E-2</v>
      </c>
    </row>
    <row r="46" spans="1:22" x14ac:dyDescent="0.2">
      <c r="A46" s="16" t="s">
        <v>303</v>
      </c>
      <c r="B46" s="4">
        <v>137340</v>
      </c>
      <c r="C46" s="4">
        <v>8215061</v>
      </c>
      <c r="D46" s="4">
        <v>-8077721</v>
      </c>
      <c r="E46" s="4">
        <v>-184570080000</v>
      </c>
      <c r="F46" s="4">
        <f t="shared" si="11"/>
        <v>-1443497130133</v>
      </c>
      <c r="G46" s="4">
        <v>0</v>
      </c>
      <c r="H46" s="4">
        <v>0</v>
      </c>
      <c r="I46" s="4">
        <v>0</v>
      </c>
      <c r="J46" s="4">
        <v>6892750000</v>
      </c>
      <c r="K46">
        <f t="shared" si="12"/>
        <v>23315205000</v>
      </c>
      <c r="L46" s="4">
        <v>3079</v>
      </c>
      <c r="M46" s="4">
        <v>4886</v>
      </c>
      <c r="N46" s="4">
        <v>360</v>
      </c>
      <c r="O46" s="4">
        <v>521</v>
      </c>
      <c r="P46" s="4">
        <v>6665100</v>
      </c>
      <c r="Q46" s="4">
        <v>9479700</v>
      </c>
      <c r="R46" s="5">
        <v>-4.2300000000000004E-2</v>
      </c>
      <c r="S46" s="4">
        <v>18581000</v>
      </c>
      <c r="T46" s="4">
        <f t="shared" si="13"/>
        <v>8465249.8000000007</v>
      </c>
      <c r="U46" s="4">
        <f t="shared" si="14"/>
        <v>6440200</v>
      </c>
      <c r="V46" s="5">
        <v>5.0799999999999998E-2</v>
      </c>
    </row>
    <row r="47" spans="1:22" x14ac:dyDescent="0.2">
      <c r="A47" s="16" t="s">
        <v>299</v>
      </c>
      <c r="B47" s="4">
        <v>492770</v>
      </c>
      <c r="C47" s="4">
        <v>6568125</v>
      </c>
      <c r="D47" s="4">
        <v>-6075355</v>
      </c>
      <c r="E47" s="4">
        <v>-141247960000</v>
      </c>
      <c r="F47" s="4">
        <f t="shared" si="11"/>
        <v>-1258927050133</v>
      </c>
      <c r="G47" s="4">
        <v>0</v>
      </c>
      <c r="H47" s="4">
        <v>0</v>
      </c>
      <c r="I47" s="4">
        <v>0</v>
      </c>
      <c r="J47" s="4">
        <v>6892750000</v>
      </c>
      <c r="K47">
        <f t="shared" si="12"/>
        <v>16422455000</v>
      </c>
      <c r="L47" s="4">
        <v>1801</v>
      </c>
      <c r="M47" s="4">
        <v>3120</v>
      </c>
      <c r="N47" s="4">
        <v>203</v>
      </c>
      <c r="O47" s="4">
        <v>178</v>
      </c>
      <c r="P47" s="4">
        <v>3468600</v>
      </c>
      <c r="Q47" s="4">
        <v>4467400</v>
      </c>
      <c r="R47" s="5">
        <v>4.3E-3</v>
      </c>
      <c r="S47" s="4">
        <v>8150500</v>
      </c>
      <c r="T47" s="4">
        <f t="shared" si="13"/>
        <v>7916966.7000000002</v>
      </c>
      <c r="U47" s="4">
        <f t="shared" si="14"/>
        <v>6440200</v>
      </c>
      <c r="V47" s="5">
        <v>2.12E-2</v>
      </c>
    </row>
    <row r="48" spans="1:22" x14ac:dyDescent="0.2">
      <c r="A48" s="16" t="s">
        <v>298</v>
      </c>
      <c r="B48" s="4">
        <v>710400</v>
      </c>
      <c r="C48" s="4">
        <v>2052800</v>
      </c>
      <c r="D48" s="4">
        <v>-1342400</v>
      </c>
      <c r="E48" s="4">
        <v>-31468260000</v>
      </c>
      <c r="F48" s="4">
        <f t="shared" si="11"/>
        <v>-1117679090133</v>
      </c>
      <c r="G48" s="4">
        <v>0</v>
      </c>
      <c r="H48" s="4">
        <v>0</v>
      </c>
      <c r="I48" s="4">
        <v>0</v>
      </c>
      <c r="J48" s="4">
        <v>-140315000</v>
      </c>
      <c r="K48">
        <f t="shared" si="12"/>
        <v>9529705000</v>
      </c>
      <c r="L48" s="4">
        <v>856</v>
      </c>
      <c r="M48" s="4">
        <v>1716</v>
      </c>
      <c r="N48" s="4">
        <v>119</v>
      </c>
      <c r="O48" s="4">
        <v>268</v>
      </c>
      <c r="P48" s="4">
        <v>1962600</v>
      </c>
      <c r="Q48" s="4">
        <v>4011500</v>
      </c>
      <c r="R48" s="5">
        <v>-1.9299999999999998E-2</v>
      </c>
      <c r="S48" s="4">
        <v>6629600</v>
      </c>
      <c r="T48" s="4">
        <f t="shared" si="13"/>
        <v>7493865.4000000004</v>
      </c>
      <c r="U48" s="4">
        <f t="shared" si="14"/>
        <v>6440200</v>
      </c>
      <c r="V48" s="5">
        <v>1.9E-2</v>
      </c>
    </row>
    <row r="49" spans="1:22" x14ac:dyDescent="0.2">
      <c r="A49" s="16" t="s">
        <v>286</v>
      </c>
      <c r="B49" s="4">
        <v>2833405</v>
      </c>
      <c r="C49" s="4">
        <v>2597990</v>
      </c>
      <c r="D49" s="4">
        <v>235415</v>
      </c>
      <c r="E49" s="4">
        <v>6966370000</v>
      </c>
      <c r="F49" s="4">
        <f t="shared" si="11"/>
        <v>-1086210830133</v>
      </c>
      <c r="G49" s="4">
        <v>0</v>
      </c>
      <c r="H49" s="4">
        <v>0</v>
      </c>
      <c r="I49" s="4">
        <v>0</v>
      </c>
      <c r="J49" s="4">
        <v>10111570000</v>
      </c>
      <c r="K49">
        <f t="shared" si="12"/>
        <v>9670020000</v>
      </c>
      <c r="L49" s="4">
        <v>1077</v>
      </c>
      <c r="M49" s="4">
        <v>1228</v>
      </c>
      <c r="N49" s="4">
        <v>119</v>
      </c>
      <c r="O49" s="4">
        <v>117</v>
      </c>
      <c r="P49" s="4">
        <v>2282500</v>
      </c>
      <c r="Q49" s="4">
        <v>2791500</v>
      </c>
      <c r="R49" s="5">
        <v>-2.0999999999999999E-3</v>
      </c>
      <c r="S49" s="4">
        <v>6830500</v>
      </c>
      <c r="T49" s="4">
        <f t="shared" si="13"/>
        <v>7409341.2000000002</v>
      </c>
      <c r="U49" s="4">
        <f t="shared" si="14"/>
        <v>6440200</v>
      </c>
      <c r="V49" s="5">
        <v>1.6799999999999999E-2</v>
      </c>
    </row>
    <row r="50" spans="1:22" x14ac:dyDescent="0.2">
      <c r="A50" s="16" t="s">
        <v>285</v>
      </c>
      <c r="B50" s="4">
        <v>4312014</v>
      </c>
      <c r="C50" s="4">
        <v>2134400</v>
      </c>
      <c r="D50" s="4">
        <v>2177614</v>
      </c>
      <c r="E50" s="4">
        <v>53223960000</v>
      </c>
      <c r="F50" s="4">
        <f t="shared" si="11"/>
        <v>-1093177200133</v>
      </c>
      <c r="G50" s="4">
        <v>0</v>
      </c>
      <c r="H50" s="4">
        <v>0</v>
      </c>
      <c r="I50" s="4">
        <v>0</v>
      </c>
      <c r="J50" s="4">
        <v>-48036085000</v>
      </c>
      <c r="K50">
        <f t="shared" si="12"/>
        <v>-441550000</v>
      </c>
      <c r="L50" s="4">
        <v>614</v>
      </c>
      <c r="M50" s="4">
        <v>418</v>
      </c>
      <c r="N50" s="4">
        <v>153</v>
      </c>
      <c r="O50" s="4">
        <v>64</v>
      </c>
      <c r="P50" s="4">
        <v>2192700</v>
      </c>
      <c r="Q50" s="4">
        <v>1247500</v>
      </c>
      <c r="R50" s="5">
        <v>-6.3E-3</v>
      </c>
      <c r="S50" s="4">
        <v>6440200</v>
      </c>
      <c r="T50" s="4">
        <f t="shared" si="13"/>
        <v>7153363.7999999998</v>
      </c>
      <c r="U50" s="4">
        <f t="shared" si="14"/>
        <v>7389200</v>
      </c>
      <c r="V50" s="5">
        <v>1.0500000000000001E-2</v>
      </c>
    </row>
    <row r="51" spans="1:22" x14ac:dyDescent="0.2">
      <c r="A51" s="16" t="s">
        <v>284</v>
      </c>
      <c r="B51" s="4">
        <v>4539600</v>
      </c>
      <c r="C51" s="4">
        <v>5552200</v>
      </c>
      <c r="D51" s="4">
        <v>-1012600</v>
      </c>
      <c r="E51" s="4">
        <v>-23712560000</v>
      </c>
      <c r="F51" s="4">
        <f t="shared" si="11"/>
        <v>-1146401160133</v>
      </c>
      <c r="G51" s="4">
        <v>0</v>
      </c>
      <c r="H51" s="4">
        <v>0</v>
      </c>
      <c r="I51" s="4">
        <v>0</v>
      </c>
      <c r="J51" s="4">
        <v>1539930000</v>
      </c>
      <c r="K51">
        <f t="shared" si="12"/>
        <v>47594535000</v>
      </c>
      <c r="L51" s="4">
        <v>2165</v>
      </c>
      <c r="M51" s="4">
        <v>965</v>
      </c>
      <c r="N51" s="4">
        <v>280</v>
      </c>
      <c r="O51" s="4">
        <v>179</v>
      </c>
      <c r="P51" s="4">
        <v>4776500</v>
      </c>
      <c r="Q51" s="4">
        <v>2965400</v>
      </c>
      <c r="R51" s="5">
        <v>8.5000000000000006E-3</v>
      </c>
      <c r="S51" s="4">
        <v>11329900</v>
      </c>
      <c r="T51" s="4">
        <f t="shared" si="13"/>
        <v>6366861.7999999998</v>
      </c>
      <c r="U51" s="4">
        <f t="shared" si="14"/>
        <v>4901698</v>
      </c>
      <c r="V51" s="5">
        <v>2.4700000000000003E-2</v>
      </c>
    </row>
    <row r="52" spans="1:22" x14ac:dyDescent="0.2">
      <c r="A52" s="16" t="s">
        <v>283</v>
      </c>
      <c r="B52" s="4">
        <v>4792600</v>
      </c>
      <c r="C52" s="4">
        <v>3271740</v>
      </c>
      <c r="D52" s="4">
        <v>1520860</v>
      </c>
      <c r="E52" s="4">
        <v>37654980000</v>
      </c>
      <c r="F52" s="4">
        <f t="shared" si="11"/>
        <v>-1122688600133</v>
      </c>
      <c r="G52" s="4">
        <v>0</v>
      </c>
      <c r="H52" s="4">
        <v>0</v>
      </c>
      <c r="I52" s="4">
        <v>0</v>
      </c>
      <c r="J52" s="4">
        <v>-16224470000</v>
      </c>
      <c r="K52">
        <f t="shared" si="12"/>
        <v>46054605000</v>
      </c>
      <c r="L52" s="4">
        <v>976</v>
      </c>
      <c r="M52" s="4">
        <v>1431</v>
      </c>
      <c r="N52" s="4">
        <v>192</v>
      </c>
      <c r="O52" s="4">
        <v>214</v>
      </c>
      <c r="P52" s="4">
        <v>2408100</v>
      </c>
      <c r="Q52" s="4">
        <v>2759700</v>
      </c>
      <c r="R52" s="5">
        <v>-6.3E-3</v>
      </c>
      <c r="S52" s="4">
        <v>9883200</v>
      </c>
      <c r="T52" s="4">
        <f t="shared" si="13"/>
        <v>5860071.7999999998</v>
      </c>
      <c r="U52" s="4">
        <f t="shared" si="14"/>
        <v>2667669</v>
      </c>
      <c r="V52" s="5">
        <v>1.6799999999999999E-2</v>
      </c>
    </row>
    <row r="53" spans="1:22" x14ac:dyDescent="0.2">
      <c r="A53" s="16" t="s">
        <v>282</v>
      </c>
      <c r="B53" s="4">
        <v>5172300</v>
      </c>
      <c r="C53" s="4">
        <v>5231850</v>
      </c>
      <c r="D53" s="4">
        <v>-59550</v>
      </c>
      <c r="E53" s="4">
        <v>-335210000</v>
      </c>
      <c r="F53" s="4">
        <f t="shared" si="11"/>
        <v>-1160343580133</v>
      </c>
      <c r="G53" s="4">
        <v>0</v>
      </c>
      <c r="H53" s="4">
        <v>0</v>
      </c>
      <c r="I53" s="4">
        <v>0</v>
      </c>
      <c r="J53" s="4">
        <v>50979005000</v>
      </c>
      <c r="K53">
        <f t="shared" si="12"/>
        <v>62279075000</v>
      </c>
      <c r="L53" s="4">
        <v>1342</v>
      </c>
      <c r="M53" s="4">
        <v>740</v>
      </c>
      <c r="N53" s="4">
        <v>267</v>
      </c>
      <c r="O53" s="4">
        <v>106</v>
      </c>
      <c r="P53" s="4">
        <v>3233100</v>
      </c>
      <c r="Q53" s="4">
        <v>1560600</v>
      </c>
      <c r="R53" s="5">
        <v>2.0999999999999999E-3</v>
      </c>
      <c r="S53" s="4">
        <v>11888700</v>
      </c>
      <c r="T53" s="4">
        <f t="shared" si="13"/>
        <v>5437561.2999999998</v>
      </c>
      <c r="U53" s="4">
        <f t="shared" si="14"/>
        <v>2398587</v>
      </c>
      <c r="V53" s="5">
        <v>1.26E-2</v>
      </c>
    </row>
    <row r="54" spans="1:22" x14ac:dyDescent="0.2">
      <c r="A54" s="16" t="s">
        <v>281</v>
      </c>
      <c r="B54" s="4">
        <v>2393600</v>
      </c>
      <c r="C54" s="4">
        <v>5501100</v>
      </c>
      <c r="D54" s="4">
        <v>-3107500</v>
      </c>
      <c r="E54" s="4">
        <v>-74323240000</v>
      </c>
      <c r="F54" s="4">
        <f t="shared" si="11"/>
        <v>-1160008370133</v>
      </c>
      <c r="K54">
        <f t="shared" si="12"/>
        <v>11300070000</v>
      </c>
      <c r="L54" s="4">
        <v>1645</v>
      </c>
      <c r="M54" s="4">
        <v>1585</v>
      </c>
      <c r="N54" s="4">
        <v>206</v>
      </c>
      <c r="O54" s="4">
        <v>196</v>
      </c>
      <c r="P54" s="4">
        <v>3045900</v>
      </c>
      <c r="Q54" s="4">
        <v>3080700</v>
      </c>
      <c r="R54" s="5">
        <v>1.2800000000000001E-2</v>
      </c>
      <c r="S54" s="4">
        <v>11209000</v>
      </c>
      <c r="T54" s="4">
        <f t="shared" si="13"/>
        <v>4646882.8</v>
      </c>
      <c r="U54" s="4">
        <f t="shared" si="14"/>
        <v>2398587</v>
      </c>
      <c r="V54" s="5">
        <v>2.4799999999999999E-2</v>
      </c>
    </row>
    <row r="55" spans="1:22" x14ac:dyDescent="0.2">
      <c r="A55" s="16" t="s">
        <v>280</v>
      </c>
      <c r="B55" s="4">
        <v>1356385</v>
      </c>
      <c r="C55" s="4">
        <v>3683000</v>
      </c>
      <c r="D55" s="4">
        <v>-2326615</v>
      </c>
      <c r="E55" s="4">
        <v>-54414650000</v>
      </c>
      <c r="F55" s="4">
        <f t="shared" si="11"/>
        <v>-1085685130133</v>
      </c>
      <c r="G55" s="4">
        <v>0</v>
      </c>
      <c r="H55" s="4">
        <v>0</v>
      </c>
      <c r="I55" s="4">
        <v>0</v>
      </c>
      <c r="J55" s="4">
        <v>5803205000</v>
      </c>
      <c r="K55">
        <f t="shared" si="12"/>
        <v>11300070000</v>
      </c>
      <c r="L55" s="4">
        <v>2165</v>
      </c>
      <c r="M55" s="4">
        <v>1457</v>
      </c>
      <c r="N55" s="4">
        <v>239</v>
      </c>
      <c r="O55" s="4">
        <v>105</v>
      </c>
      <c r="P55" s="4">
        <v>3873500</v>
      </c>
      <c r="Q55" s="4">
        <v>1984000</v>
      </c>
      <c r="R55" s="5">
        <v>1.0800000000000001E-2</v>
      </c>
      <c r="S55" s="4">
        <v>7389200</v>
      </c>
      <c r="T55" s="4">
        <f t="shared" si="13"/>
        <v>4387429.4000000004</v>
      </c>
      <c r="U55" s="4">
        <f t="shared" si="14"/>
        <v>2398587</v>
      </c>
      <c r="V55" s="5">
        <v>1.49E-2</v>
      </c>
    </row>
    <row r="56" spans="1:22" x14ac:dyDescent="0.2">
      <c r="A56" s="16" t="s">
        <v>279</v>
      </c>
      <c r="B56" s="4">
        <v>409570</v>
      </c>
      <c r="C56" s="4">
        <v>3651120</v>
      </c>
      <c r="D56" s="4">
        <v>-3241550</v>
      </c>
      <c r="E56" s="4">
        <v>-75402410000</v>
      </c>
      <c r="F56" s="4">
        <f t="shared" ref="F56:F130" si="15">E56+F57</f>
        <v>-1031270480133</v>
      </c>
      <c r="G56" s="4">
        <v>0</v>
      </c>
      <c r="H56" s="4">
        <v>0</v>
      </c>
      <c r="I56" s="4">
        <v>0</v>
      </c>
      <c r="J56" s="4">
        <v>-2240300000</v>
      </c>
      <c r="K56">
        <f t="shared" ref="K56:K76" si="16">K57+J56</f>
        <v>5496865000</v>
      </c>
      <c r="L56" s="4">
        <v>1122</v>
      </c>
      <c r="M56" s="4">
        <v>1767</v>
      </c>
      <c r="N56" s="4">
        <v>112</v>
      </c>
      <c r="O56" s="4">
        <v>153</v>
      </c>
      <c r="P56" s="4">
        <v>1904100</v>
      </c>
      <c r="Q56" s="4">
        <v>2745100</v>
      </c>
      <c r="R56" s="5">
        <v>8.6999999999999994E-3</v>
      </c>
      <c r="S56" s="4">
        <v>4901698</v>
      </c>
      <c r="T56" s="4">
        <f t="shared" si="13"/>
        <v>4165204.3</v>
      </c>
      <c r="U56" s="4">
        <f t="shared" ref="U56:U123" si="17">MIN(S57:S61)</f>
        <v>2398587</v>
      </c>
      <c r="V56" s="5">
        <v>1.4999999999999999E-2</v>
      </c>
    </row>
    <row r="57" spans="1:22" x14ac:dyDescent="0.2">
      <c r="A57" s="16" t="s">
        <v>278</v>
      </c>
      <c r="B57" s="4">
        <v>51000</v>
      </c>
      <c r="C57" s="4">
        <v>1562970</v>
      </c>
      <c r="D57" s="4">
        <v>-1511970</v>
      </c>
      <c r="E57" s="4">
        <v>-34798950000</v>
      </c>
      <c r="F57" s="4">
        <f t="shared" si="15"/>
        <v>-955868070133</v>
      </c>
      <c r="G57" s="4">
        <v>0</v>
      </c>
      <c r="H57" s="4">
        <v>0</v>
      </c>
      <c r="I57" s="4">
        <v>0</v>
      </c>
      <c r="J57" s="4">
        <v>-287845000</v>
      </c>
      <c r="K57">
        <f t="shared" si="16"/>
        <v>7737165000</v>
      </c>
      <c r="L57" s="4">
        <v>595</v>
      </c>
      <c r="M57" s="4">
        <v>1267</v>
      </c>
      <c r="N57" s="4">
        <v>49</v>
      </c>
      <c r="O57" s="4">
        <v>51</v>
      </c>
      <c r="P57" s="4">
        <v>892400</v>
      </c>
      <c r="Q57" s="4">
        <v>1774100</v>
      </c>
      <c r="R57" s="5">
        <v>6.6E-3</v>
      </c>
      <c r="S57" s="4">
        <v>2667669</v>
      </c>
      <c r="T57" s="4">
        <f t="shared" si="13"/>
        <v>4340709.0999999996</v>
      </c>
      <c r="U57" s="4">
        <f t="shared" si="17"/>
        <v>2398587</v>
      </c>
      <c r="V57" s="5">
        <v>1.09E-2</v>
      </c>
    </row>
    <row r="58" spans="1:22" x14ac:dyDescent="0.2">
      <c r="A58" s="16" t="s">
        <v>275</v>
      </c>
      <c r="B58" s="4">
        <v>58200</v>
      </c>
      <c r="C58" s="4">
        <v>1043400</v>
      </c>
      <c r="D58" s="4">
        <v>-985200</v>
      </c>
      <c r="E58" s="4">
        <v>-22755560000</v>
      </c>
      <c r="F58" s="4">
        <f t="shared" si="15"/>
        <v>-921069120133</v>
      </c>
      <c r="G58" s="4">
        <v>0</v>
      </c>
      <c r="H58" s="4">
        <v>0</v>
      </c>
      <c r="I58" s="4">
        <v>0</v>
      </c>
      <c r="J58" s="4">
        <v>3310900000</v>
      </c>
      <c r="K58">
        <f t="shared" si="16"/>
        <v>8025010000</v>
      </c>
      <c r="L58" s="4">
        <v>416</v>
      </c>
      <c r="M58" s="4">
        <v>958</v>
      </c>
      <c r="N58" s="4">
        <v>58</v>
      </c>
      <c r="O58" s="4">
        <v>64</v>
      </c>
      <c r="P58" s="4">
        <v>858800</v>
      </c>
      <c r="Q58" s="4">
        <v>1462600</v>
      </c>
      <c r="R58" s="5">
        <v>-6.4000000000000003E-3</v>
      </c>
      <c r="S58" s="4">
        <v>2398587</v>
      </c>
      <c r="T58" s="4">
        <f t="shared" si="13"/>
        <v>4536419.3</v>
      </c>
      <c r="U58" s="4">
        <f t="shared" si="17"/>
        <v>3464880</v>
      </c>
      <c r="V58" s="5">
        <v>1.72E-2</v>
      </c>
    </row>
    <row r="59" spans="1:22" x14ac:dyDescent="0.2">
      <c r="A59" s="16" t="s">
        <v>274</v>
      </c>
      <c r="B59" s="4">
        <v>72600</v>
      </c>
      <c r="C59" s="4">
        <v>1068200</v>
      </c>
      <c r="D59" s="4">
        <v>-995600</v>
      </c>
      <c r="E59" s="4">
        <v>-22973500000</v>
      </c>
      <c r="F59" s="4">
        <f t="shared" si="15"/>
        <v>-898313560133</v>
      </c>
      <c r="G59" s="4">
        <v>0</v>
      </c>
      <c r="H59" s="4">
        <v>0</v>
      </c>
      <c r="I59" s="4">
        <v>0</v>
      </c>
      <c r="J59" s="4">
        <v>4714110000</v>
      </c>
      <c r="K59">
        <f t="shared" si="16"/>
        <v>4714110000</v>
      </c>
      <c r="L59" s="4">
        <v>1029</v>
      </c>
      <c r="M59" s="4">
        <v>2294</v>
      </c>
      <c r="N59" s="4">
        <v>111</v>
      </c>
      <c r="O59" s="4">
        <v>216</v>
      </c>
      <c r="P59" s="4">
        <v>1718700</v>
      </c>
      <c r="Q59" s="4">
        <v>4133400</v>
      </c>
      <c r="R59" s="5">
        <v>-1.49E-2</v>
      </c>
      <c r="S59" s="4">
        <v>5985258</v>
      </c>
      <c r="T59" s="4">
        <f t="shared" si="13"/>
        <v>4548549.8</v>
      </c>
      <c r="U59" s="4">
        <f t="shared" si="17"/>
        <v>3302215</v>
      </c>
      <c r="V59" s="5">
        <v>1.72E-2</v>
      </c>
    </row>
    <row r="60" spans="1:22" x14ac:dyDescent="0.2">
      <c r="A60" s="16" t="s">
        <v>273</v>
      </c>
      <c r="B60" s="4">
        <v>542500</v>
      </c>
      <c r="C60" s="4">
        <v>2007500</v>
      </c>
      <c r="D60" s="4">
        <v>-1465000</v>
      </c>
      <c r="E60" s="4">
        <v>-34334780000</v>
      </c>
      <c r="F60" s="4">
        <f t="shared" si="15"/>
        <v>-875340060133</v>
      </c>
      <c r="K60">
        <f t="shared" si="16"/>
        <v>0</v>
      </c>
      <c r="L60" s="4">
        <v>895</v>
      </c>
      <c r="M60" s="4">
        <v>1220</v>
      </c>
      <c r="N60" s="4">
        <v>86</v>
      </c>
      <c r="O60" s="4">
        <v>115</v>
      </c>
      <c r="P60" s="4">
        <v>1842000</v>
      </c>
      <c r="Q60" s="4">
        <v>1985000</v>
      </c>
      <c r="R60" s="5">
        <v>6.5000000000000006E-3</v>
      </c>
      <c r="S60" s="4">
        <v>3880426</v>
      </c>
      <c r="T60" s="4">
        <f t="shared" si="13"/>
        <v>4482627.5</v>
      </c>
      <c r="U60" s="4">
        <f t="shared" si="17"/>
        <v>3302215</v>
      </c>
      <c r="V60" s="5">
        <v>1.4800000000000001E-2</v>
      </c>
    </row>
    <row r="61" spans="1:22" x14ac:dyDescent="0.2">
      <c r="A61" s="16" t="s">
        <v>268</v>
      </c>
      <c r="B61" s="4">
        <v>33100</v>
      </c>
      <c r="C61" s="4">
        <v>656300</v>
      </c>
      <c r="D61" s="4">
        <v>-623200</v>
      </c>
      <c r="E61" s="4">
        <v>-14520690000</v>
      </c>
      <c r="F61" s="4">
        <f t="shared" si="15"/>
        <v>-841005280133</v>
      </c>
      <c r="K61">
        <f t="shared" si="16"/>
        <v>0</v>
      </c>
      <c r="L61" s="4">
        <v>718</v>
      </c>
      <c r="M61" s="4">
        <v>1204</v>
      </c>
      <c r="N61" s="4">
        <v>72</v>
      </c>
      <c r="O61" s="4">
        <v>130</v>
      </c>
      <c r="P61" s="4">
        <v>1224600</v>
      </c>
      <c r="Q61" s="4">
        <v>2078500</v>
      </c>
      <c r="R61" s="5">
        <v>-2.0999999999999999E-3</v>
      </c>
      <c r="S61" s="4">
        <v>3464880</v>
      </c>
      <c r="T61" s="4">
        <f t="shared" si="13"/>
        <v>4401338.5</v>
      </c>
      <c r="U61" s="4">
        <f t="shared" si="17"/>
        <v>2679447</v>
      </c>
      <c r="V61" s="5">
        <v>1.2800000000000001E-2</v>
      </c>
    </row>
    <row r="62" spans="1:22" x14ac:dyDescent="0.2">
      <c r="A62" s="16" t="s">
        <v>266</v>
      </c>
      <c r="B62" s="4">
        <v>1294400</v>
      </c>
      <c r="C62" s="4">
        <v>3429400</v>
      </c>
      <c r="D62" s="4">
        <v>-2135000</v>
      </c>
      <c r="E62" s="4">
        <v>-50095540000</v>
      </c>
      <c r="F62" s="4">
        <f t="shared" si="15"/>
        <v>-826484590133</v>
      </c>
      <c r="K62">
        <f t="shared" si="16"/>
        <v>0</v>
      </c>
      <c r="L62" s="4">
        <v>753</v>
      </c>
      <c r="M62" s="4">
        <v>1624</v>
      </c>
      <c r="N62" s="4">
        <v>57</v>
      </c>
      <c r="O62" s="4">
        <v>216</v>
      </c>
      <c r="P62" s="4">
        <v>1008500</v>
      </c>
      <c r="Q62" s="4">
        <v>3347800</v>
      </c>
      <c r="R62" s="5">
        <v>-1.47E-2</v>
      </c>
      <c r="S62" s="4">
        <v>4815300</v>
      </c>
      <c r="T62" s="4">
        <f t="shared" ref="T62:T115" si="18">AVERAGE(S63:S72)</f>
        <v>4261848.5</v>
      </c>
      <c r="U62" s="4">
        <f t="shared" si="17"/>
        <v>2679447</v>
      </c>
      <c r="V62" s="5">
        <v>1.9E-2</v>
      </c>
    </row>
    <row r="63" spans="1:22" x14ac:dyDescent="0.2">
      <c r="A63" s="16" t="s">
        <v>265</v>
      </c>
      <c r="B63" s="4">
        <v>1232205</v>
      </c>
      <c r="C63" s="4">
        <v>2228200</v>
      </c>
      <c r="D63" s="4">
        <v>-995995</v>
      </c>
      <c r="E63" s="4">
        <v>-23732540000</v>
      </c>
      <c r="F63" s="4">
        <f t="shared" si="15"/>
        <v>-776389050133</v>
      </c>
      <c r="K63">
        <f t="shared" si="16"/>
        <v>0</v>
      </c>
      <c r="L63" s="4">
        <v>2455</v>
      </c>
      <c r="M63" s="4">
        <v>1590</v>
      </c>
      <c r="N63" s="4">
        <v>218</v>
      </c>
      <c r="O63" s="4">
        <v>159</v>
      </c>
      <c r="P63" s="4">
        <v>3887200</v>
      </c>
      <c r="Q63" s="4">
        <v>3475300</v>
      </c>
      <c r="R63" s="5">
        <v>1.4999999999999999E-2</v>
      </c>
      <c r="S63" s="4">
        <v>7663595</v>
      </c>
      <c r="T63" s="4">
        <f t="shared" si="18"/>
        <v>3684592.1</v>
      </c>
      <c r="U63" s="4">
        <f t="shared" si="17"/>
        <v>2679447</v>
      </c>
      <c r="V63" s="5">
        <v>3.1200000000000002E-2</v>
      </c>
    </row>
    <row r="64" spans="1:22" x14ac:dyDescent="0.2">
      <c r="A64" s="16" t="s">
        <v>247</v>
      </c>
      <c r="B64" s="4">
        <v>83900</v>
      </c>
      <c r="C64" s="4">
        <v>1785700</v>
      </c>
      <c r="D64" s="4">
        <v>-1701800</v>
      </c>
      <c r="E64" s="4">
        <v>-39605250000</v>
      </c>
      <c r="F64" s="4">
        <f t="shared" si="15"/>
        <v>-752656510133</v>
      </c>
      <c r="K64">
        <f t="shared" si="16"/>
        <v>0</v>
      </c>
      <c r="L64" s="4">
        <v>782</v>
      </c>
      <c r="M64" s="4">
        <v>1128</v>
      </c>
      <c r="N64" s="4">
        <v>84</v>
      </c>
      <c r="O64" s="4">
        <v>106</v>
      </c>
      <c r="P64" s="4">
        <v>1226500</v>
      </c>
      <c r="Q64" s="4">
        <v>1805600</v>
      </c>
      <c r="R64" s="5">
        <v>-2.0999999999999999E-3</v>
      </c>
      <c r="S64" s="4">
        <v>3302215</v>
      </c>
      <c r="T64" s="4">
        <f t="shared" si="18"/>
        <v>3513186.7</v>
      </c>
      <c r="U64" s="4">
        <f t="shared" si="17"/>
        <v>2679447</v>
      </c>
      <c r="V64" s="5">
        <v>1.9199999999999998E-2</v>
      </c>
    </row>
    <row r="65" spans="1:22" x14ac:dyDescent="0.2">
      <c r="A65" s="16" t="s">
        <v>239</v>
      </c>
      <c r="B65" s="4">
        <v>759700</v>
      </c>
      <c r="C65" s="4">
        <v>1123742</v>
      </c>
      <c r="D65" s="4">
        <v>-364042</v>
      </c>
      <c r="E65" s="4">
        <v>-8489980000</v>
      </c>
      <c r="F65" s="4">
        <f t="shared" si="15"/>
        <v>-713051260133</v>
      </c>
      <c r="K65">
        <f t="shared" si="16"/>
        <v>0</v>
      </c>
      <c r="L65" s="4">
        <v>1801</v>
      </c>
      <c r="M65" s="4">
        <v>1287</v>
      </c>
      <c r="N65" s="4">
        <v>155</v>
      </c>
      <c r="O65" s="4">
        <v>109</v>
      </c>
      <c r="P65" s="4">
        <v>2545100</v>
      </c>
      <c r="Q65" s="4">
        <v>2113000</v>
      </c>
      <c r="R65" s="5">
        <v>6.5000000000000006E-3</v>
      </c>
      <c r="S65" s="4">
        <v>4794666</v>
      </c>
      <c r="T65" s="4">
        <f t="shared" si="18"/>
        <v>3293316.1</v>
      </c>
      <c r="U65" s="4">
        <f t="shared" si="17"/>
        <v>2679447</v>
      </c>
      <c r="V65" s="5">
        <v>1.49E-2</v>
      </c>
    </row>
    <row r="66" spans="1:22" x14ac:dyDescent="0.2">
      <c r="A66" s="16" t="s">
        <v>238</v>
      </c>
      <c r="B66" s="4">
        <v>286000</v>
      </c>
      <c r="C66" s="4">
        <v>773900</v>
      </c>
      <c r="D66" s="4">
        <v>-487900</v>
      </c>
      <c r="E66" s="4">
        <v>-11281650000</v>
      </c>
      <c r="F66" s="4">
        <f t="shared" si="15"/>
        <v>-704561280133</v>
      </c>
      <c r="K66">
        <f t="shared" si="16"/>
        <v>0</v>
      </c>
      <c r="L66" s="4">
        <v>639</v>
      </c>
      <c r="M66" s="4">
        <v>928</v>
      </c>
      <c r="N66" s="4">
        <v>81</v>
      </c>
      <c r="O66" s="4">
        <v>74</v>
      </c>
      <c r="P66" s="4">
        <v>1234700</v>
      </c>
      <c r="Q66" s="4">
        <v>1225800</v>
      </c>
      <c r="R66" s="5">
        <v>6.5000000000000006E-3</v>
      </c>
      <c r="S66" s="4">
        <v>2679447</v>
      </c>
      <c r="T66" s="4">
        <f t="shared" si="18"/>
        <v>3288293.2</v>
      </c>
      <c r="U66" s="4">
        <f t="shared" si="17"/>
        <v>2651990</v>
      </c>
      <c r="V66" s="5">
        <v>1.72E-2</v>
      </c>
    </row>
    <row r="67" spans="1:22" x14ac:dyDescent="0.2">
      <c r="A67" s="16" t="s">
        <v>237</v>
      </c>
      <c r="B67" s="4">
        <v>407931</v>
      </c>
      <c r="C67" s="4">
        <v>2135500</v>
      </c>
      <c r="D67" s="4">
        <v>-1727569</v>
      </c>
      <c r="E67" s="4">
        <v>-40132370000</v>
      </c>
      <c r="F67" s="4">
        <f t="shared" si="15"/>
        <v>-693279630133</v>
      </c>
      <c r="K67">
        <f t="shared" si="16"/>
        <v>0</v>
      </c>
      <c r="L67" s="4">
        <v>772</v>
      </c>
      <c r="M67" s="4">
        <v>1936</v>
      </c>
      <c r="N67" s="4">
        <v>70</v>
      </c>
      <c r="O67" s="4">
        <v>179</v>
      </c>
      <c r="P67" s="4">
        <v>1214200</v>
      </c>
      <c r="Q67" s="4">
        <v>3023800</v>
      </c>
      <c r="R67" s="5">
        <v>-8.5000000000000006E-3</v>
      </c>
      <c r="S67" s="4">
        <v>4422717</v>
      </c>
      <c r="T67" s="4">
        <f t="shared" si="18"/>
        <v>3080695.7</v>
      </c>
      <c r="U67" s="4">
        <f t="shared" si="17"/>
        <v>2651990</v>
      </c>
      <c r="V67" s="5">
        <v>2.1299999999999999E-2</v>
      </c>
    </row>
    <row r="68" spans="1:22" x14ac:dyDescent="0.2">
      <c r="A68" s="16" t="s">
        <v>233</v>
      </c>
      <c r="B68" s="4">
        <v>2637166</v>
      </c>
      <c r="C68" s="4">
        <v>2287600</v>
      </c>
      <c r="D68" s="4">
        <v>349566</v>
      </c>
      <c r="E68" s="4">
        <v>8270590000</v>
      </c>
      <c r="F68" s="4">
        <f t="shared" si="15"/>
        <v>-653147260133</v>
      </c>
      <c r="K68">
        <f t="shared" si="16"/>
        <v>0</v>
      </c>
      <c r="L68" s="4">
        <v>1029</v>
      </c>
      <c r="M68" s="4">
        <v>1037</v>
      </c>
      <c r="N68" s="4">
        <v>118</v>
      </c>
      <c r="O68" s="4">
        <v>117</v>
      </c>
      <c r="P68" s="4">
        <v>370700</v>
      </c>
      <c r="Q68" s="4">
        <v>239600</v>
      </c>
      <c r="R68" s="5">
        <v>-8.5000000000000006E-3</v>
      </c>
      <c r="S68" s="4">
        <v>4355689</v>
      </c>
      <c r="T68" s="4">
        <f t="shared" si="18"/>
        <v>3070793.7</v>
      </c>
      <c r="U68" s="4">
        <f t="shared" si="17"/>
        <v>1891031</v>
      </c>
    </row>
    <row r="69" spans="1:22" x14ac:dyDescent="0.2">
      <c r="A69" s="16" t="s">
        <v>232</v>
      </c>
      <c r="B69" s="4">
        <v>450349</v>
      </c>
      <c r="C69" s="4">
        <v>616400</v>
      </c>
      <c r="D69" s="4">
        <v>-166051</v>
      </c>
      <c r="E69" s="4">
        <v>-3860890000</v>
      </c>
      <c r="F69" s="4">
        <f t="shared" si="15"/>
        <v>-661417850133</v>
      </c>
      <c r="K69">
        <f t="shared" si="16"/>
        <v>0</v>
      </c>
      <c r="L69" s="4"/>
      <c r="M69" s="4"/>
      <c r="N69" s="4"/>
      <c r="O69" s="4"/>
      <c r="P69" s="4">
        <v>3059700</v>
      </c>
      <c r="Q69" s="4">
        <v>2809900</v>
      </c>
      <c r="R69" s="5">
        <v>1.0800000000000001E-2</v>
      </c>
      <c r="S69" s="4">
        <v>6106563</v>
      </c>
      <c r="T69" s="4">
        <f t="shared" si="18"/>
        <v>2810809.6</v>
      </c>
      <c r="U69" s="4">
        <f t="shared" si="17"/>
        <v>1588161</v>
      </c>
    </row>
    <row r="70" spans="1:22" x14ac:dyDescent="0.2">
      <c r="A70" s="16" t="s">
        <v>231</v>
      </c>
      <c r="B70" s="4">
        <v>541600</v>
      </c>
      <c r="C70" s="4">
        <v>298602</v>
      </c>
      <c r="D70" s="4">
        <v>242998</v>
      </c>
      <c r="E70" s="4">
        <v>5686120000</v>
      </c>
      <c r="F70" s="4">
        <f t="shared" si="15"/>
        <v>-657556960133</v>
      </c>
      <c r="K70">
        <f t="shared" si="16"/>
        <v>0</v>
      </c>
      <c r="L70" s="4"/>
      <c r="M70" s="4"/>
      <c r="N70" s="4"/>
      <c r="O70" s="4"/>
      <c r="P70" s="4">
        <v>1463600</v>
      </c>
      <c r="Q70" s="4">
        <v>1684900</v>
      </c>
      <c r="R70" s="5">
        <v>-2.0999999999999999E-3</v>
      </c>
      <c r="S70" s="4">
        <v>3221203</v>
      </c>
      <c r="T70" s="4">
        <f t="shared" si="18"/>
        <v>2920809</v>
      </c>
      <c r="U70" s="4">
        <f t="shared" si="17"/>
        <v>1588161</v>
      </c>
    </row>
    <row r="71" spans="1:22" x14ac:dyDescent="0.2">
      <c r="A71" s="16" t="s">
        <v>230</v>
      </c>
      <c r="B71" s="4">
        <v>547210</v>
      </c>
      <c r="C71" s="4">
        <v>338300</v>
      </c>
      <c r="D71" s="4">
        <v>208910</v>
      </c>
      <c r="E71" s="4">
        <v>4866480000</v>
      </c>
      <c r="F71" s="4">
        <f t="shared" si="15"/>
        <v>-663243080133</v>
      </c>
      <c r="K71">
        <f t="shared" si="16"/>
        <v>0</v>
      </c>
      <c r="L71" s="4"/>
      <c r="M71" s="4"/>
      <c r="N71" s="4"/>
      <c r="O71" s="4"/>
      <c r="P71" s="4">
        <v>1140700</v>
      </c>
      <c r="Q71" s="4">
        <v>1448200</v>
      </c>
      <c r="R71" s="5">
        <v>-4.1999999999999997E-3</v>
      </c>
      <c r="S71" s="4">
        <v>2651990</v>
      </c>
      <c r="T71" s="4">
        <f t="shared" si="18"/>
        <v>2961564.6</v>
      </c>
      <c r="U71" s="4">
        <f t="shared" si="17"/>
        <v>1588161</v>
      </c>
    </row>
    <row r="72" spans="1:22" x14ac:dyDescent="0.2">
      <c r="A72" s="16" t="s">
        <v>229</v>
      </c>
      <c r="B72" s="4">
        <v>801600</v>
      </c>
      <c r="C72" s="4">
        <v>212800</v>
      </c>
      <c r="D72" s="4">
        <v>588800</v>
      </c>
      <c r="E72" s="4">
        <v>13630680000</v>
      </c>
      <c r="F72" s="4">
        <f t="shared" si="15"/>
        <v>-668109560133</v>
      </c>
      <c r="K72">
        <f t="shared" si="16"/>
        <v>0</v>
      </c>
      <c r="L72" s="4"/>
      <c r="M72" s="4"/>
      <c r="N72" s="4"/>
      <c r="O72" s="4"/>
      <c r="P72" s="4">
        <v>2102200</v>
      </c>
      <c r="Q72" s="4">
        <v>1142500</v>
      </c>
      <c r="R72" s="5">
        <v>1.9699999999999999E-2</v>
      </c>
      <c r="S72" s="4">
        <v>3420400</v>
      </c>
      <c r="T72" s="4">
        <f t="shared" si="18"/>
        <v>2996954.2</v>
      </c>
      <c r="U72" s="4">
        <f t="shared" si="17"/>
        <v>1588161</v>
      </c>
    </row>
    <row r="73" spans="1:22" x14ac:dyDescent="0.2">
      <c r="A73" s="16" t="s">
        <v>228</v>
      </c>
      <c r="B73" s="4">
        <v>374400</v>
      </c>
      <c r="C73" s="4">
        <v>909100</v>
      </c>
      <c r="D73" s="4">
        <v>-534700</v>
      </c>
      <c r="E73" s="4">
        <v>-12179890000</v>
      </c>
      <c r="F73" s="4">
        <f t="shared" si="15"/>
        <v>-681740240133</v>
      </c>
      <c r="K73">
        <f t="shared" si="16"/>
        <v>0</v>
      </c>
      <c r="L73" s="4"/>
      <c r="M73" s="4"/>
      <c r="N73" s="4"/>
      <c r="O73" s="4"/>
      <c r="P73" s="4">
        <v>564800</v>
      </c>
      <c r="Q73" s="4">
        <v>1179500</v>
      </c>
      <c r="R73" s="5">
        <v>0</v>
      </c>
      <c r="S73" s="4">
        <v>1891031</v>
      </c>
      <c r="T73" s="4">
        <f t="shared" si="18"/>
        <v>3365498.7</v>
      </c>
      <c r="U73" s="4">
        <f t="shared" si="17"/>
        <v>1588161</v>
      </c>
    </row>
    <row r="74" spans="1:22" x14ac:dyDescent="0.2">
      <c r="A74" s="16" t="s">
        <v>227</v>
      </c>
      <c r="B74" s="4">
        <v>335800</v>
      </c>
      <c r="C74" s="4">
        <v>228400</v>
      </c>
      <c r="D74" s="4">
        <v>107400</v>
      </c>
      <c r="E74" s="4">
        <v>2465090000</v>
      </c>
      <c r="F74" s="4">
        <f t="shared" si="15"/>
        <v>-669560350133</v>
      </c>
      <c r="K74">
        <f t="shared" si="16"/>
        <v>0</v>
      </c>
      <c r="L74" s="4"/>
      <c r="M74" s="4"/>
      <c r="N74" s="4"/>
      <c r="O74" s="4"/>
      <c r="P74" s="4">
        <v>672400</v>
      </c>
      <c r="Q74" s="4">
        <v>827100</v>
      </c>
      <c r="R74" s="5">
        <v>-2.0999999999999999E-3</v>
      </c>
      <c r="S74" s="4">
        <v>1588161</v>
      </c>
      <c r="T74" s="4">
        <f t="shared" si="18"/>
        <v>3712137.1</v>
      </c>
      <c r="U74" s="4">
        <f t="shared" si="17"/>
        <v>2346742</v>
      </c>
    </row>
    <row r="75" spans="1:22" x14ac:dyDescent="0.2">
      <c r="A75" s="16" t="s">
        <v>221</v>
      </c>
      <c r="B75" s="4">
        <v>837700</v>
      </c>
      <c r="C75" s="4">
        <v>381900</v>
      </c>
      <c r="D75" s="4">
        <v>455800</v>
      </c>
      <c r="E75" s="4">
        <v>10443010000</v>
      </c>
      <c r="F75" s="4">
        <f t="shared" si="15"/>
        <v>-672025440133</v>
      </c>
      <c r="K75">
        <f t="shared" si="16"/>
        <v>0</v>
      </c>
      <c r="L75" s="4"/>
      <c r="M75" s="4"/>
      <c r="N75" s="4"/>
      <c r="O75" s="4"/>
      <c r="P75" s="4">
        <v>1178500</v>
      </c>
      <c r="Q75" s="4">
        <v>1301800</v>
      </c>
      <c r="R75" s="5">
        <v>1.3300000000000001E-2</v>
      </c>
      <c r="S75" s="4">
        <v>2595960</v>
      </c>
      <c r="T75" s="4">
        <f t="shared" si="18"/>
        <v>3827591.9</v>
      </c>
      <c r="U75" s="4">
        <f t="shared" si="17"/>
        <v>2346742</v>
      </c>
    </row>
    <row r="76" spans="1:22" x14ac:dyDescent="0.2">
      <c r="A76" s="16" t="s">
        <v>212</v>
      </c>
      <c r="B76" s="4">
        <v>1647834</v>
      </c>
      <c r="C76" s="4">
        <v>928381</v>
      </c>
      <c r="D76" s="4">
        <v>719453</v>
      </c>
      <c r="E76" s="4">
        <v>16254070000</v>
      </c>
      <c r="F76" s="4">
        <f t="shared" si="15"/>
        <v>-682468450133</v>
      </c>
      <c r="K76">
        <f t="shared" si="16"/>
        <v>0</v>
      </c>
      <c r="L76" s="4"/>
      <c r="M76" s="4"/>
      <c r="N76" s="4"/>
      <c r="O76" s="4"/>
      <c r="P76" s="4">
        <v>1193700</v>
      </c>
      <c r="Q76" s="4">
        <v>1262200</v>
      </c>
      <c r="R76" s="5">
        <v>4.5000000000000005E-3</v>
      </c>
      <c r="S76" s="4">
        <v>2629218</v>
      </c>
      <c r="T76" s="4">
        <f t="shared" si="18"/>
        <v>3811192.9</v>
      </c>
      <c r="U76" s="4">
        <f t="shared" si="17"/>
        <v>2346742</v>
      </c>
    </row>
    <row r="77" spans="1:22" x14ac:dyDescent="0.2">
      <c r="A77" s="16" t="s">
        <v>211</v>
      </c>
      <c r="B77" s="4">
        <v>453600</v>
      </c>
      <c r="C77" s="4">
        <v>50500</v>
      </c>
      <c r="D77" s="4">
        <v>403100</v>
      </c>
      <c r="E77" s="4">
        <v>9145560000</v>
      </c>
      <c r="F77" s="4">
        <f t="shared" si="15"/>
        <v>-698722520133</v>
      </c>
      <c r="K77">
        <f>K78+J77</f>
        <v>0</v>
      </c>
      <c r="L77" s="4"/>
      <c r="M77" s="4"/>
      <c r="N77" s="4"/>
      <c r="O77" s="4"/>
      <c r="P77" s="4">
        <v>1000100</v>
      </c>
      <c r="Q77" s="4">
        <v>1106200</v>
      </c>
      <c r="R77" s="5">
        <v>2.3E-3</v>
      </c>
      <c r="S77" s="4">
        <v>2346742</v>
      </c>
      <c r="T77" s="4">
        <f t="shared" si="18"/>
        <v>4045360.7</v>
      </c>
      <c r="U77" s="4">
        <f t="shared" si="17"/>
        <v>3059546</v>
      </c>
    </row>
    <row r="78" spans="1:22" x14ac:dyDescent="0.2">
      <c r="A78" s="16" t="s">
        <v>210</v>
      </c>
      <c r="B78" s="4">
        <v>748700</v>
      </c>
      <c r="C78" s="4">
        <v>1435400</v>
      </c>
      <c r="D78" s="4">
        <v>-686700</v>
      </c>
      <c r="E78" s="4">
        <v>-15259390000</v>
      </c>
      <c r="F78" s="4">
        <f t="shared" si="15"/>
        <v>-707868080133</v>
      </c>
      <c r="K78">
        <f>J78+K80</f>
        <v>0</v>
      </c>
      <c r="R78" s="5">
        <v>-1.3100000000000001E-2</v>
      </c>
      <c r="S78" s="4">
        <v>4256669</v>
      </c>
      <c r="T78" s="4">
        <f t="shared" si="18"/>
        <v>3874808.7</v>
      </c>
      <c r="U78" s="4">
        <f t="shared" si="17"/>
        <v>3059546</v>
      </c>
    </row>
    <row r="79" spans="1:22" x14ac:dyDescent="0.2">
      <c r="A79" s="16" t="s">
        <v>209</v>
      </c>
      <c r="B79" s="4">
        <v>349956</v>
      </c>
      <c r="C79" s="4">
        <v>1469755</v>
      </c>
      <c r="D79" s="4">
        <v>-1119799</v>
      </c>
      <c r="E79" s="4">
        <v>-25629480000</v>
      </c>
      <c r="F79" s="4">
        <f t="shared" si="15"/>
        <v>-692608690133</v>
      </c>
      <c r="L79" s="4"/>
      <c r="M79" s="4"/>
      <c r="N79" s="4"/>
      <c r="O79" s="4"/>
      <c r="P79" s="4">
        <v>847700</v>
      </c>
      <c r="Q79" s="4">
        <v>2456700</v>
      </c>
      <c r="R79" s="5">
        <v>-6.5000000000000006E-3</v>
      </c>
      <c r="S79" s="4">
        <v>3506722</v>
      </c>
      <c r="T79" s="4">
        <f t="shared" si="18"/>
        <v>3918547</v>
      </c>
      <c r="U79" s="4">
        <f t="shared" si="17"/>
        <v>3059546</v>
      </c>
    </row>
    <row r="80" spans="1:22" x14ac:dyDescent="0.2">
      <c r="A80" s="16" t="s">
        <v>208</v>
      </c>
      <c r="B80" s="4">
        <v>2010700</v>
      </c>
      <c r="C80" s="4">
        <v>2751225</v>
      </c>
      <c r="D80" s="4">
        <v>-740525</v>
      </c>
      <c r="E80" s="4">
        <v>-17239690000</v>
      </c>
      <c r="F80" s="4">
        <f t="shared" si="15"/>
        <v>-666979210133</v>
      </c>
      <c r="K80">
        <f>J80</f>
        <v>0</v>
      </c>
      <c r="R80" s="5">
        <v>-2.7400000000000001E-2</v>
      </c>
      <c r="S80" s="4">
        <v>4321197</v>
      </c>
      <c r="T80" s="4">
        <f t="shared" si="18"/>
        <v>3894776.6</v>
      </c>
      <c r="U80" s="4">
        <f t="shared" si="17"/>
        <v>3059546</v>
      </c>
    </row>
    <row r="81" spans="1:21" x14ac:dyDescent="0.2">
      <c r="A81" s="16" t="s">
        <v>207</v>
      </c>
      <c r="B81" s="4">
        <v>1109240</v>
      </c>
      <c r="C81" s="4">
        <v>658150</v>
      </c>
      <c r="D81" s="4">
        <v>451090</v>
      </c>
      <c r="E81" s="4">
        <v>10656500000</v>
      </c>
      <c r="F81" s="4">
        <f t="shared" si="15"/>
        <v>-649739520133</v>
      </c>
      <c r="R81" s="5">
        <v>0</v>
      </c>
      <c r="S81" s="4">
        <v>3059546</v>
      </c>
      <c r="T81" s="4">
        <f t="shared" si="18"/>
        <v>3786045</v>
      </c>
      <c r="U81" s="4">
        <f t="shared" si="17"/>
        <v>2465228</v>
      </c>
    </row>
    <row r="82" spans="1:21" x14ac:dyDescent="0.2">
      <c r="A82" s="16" t="s">
        <v>206</v>
      </c>
      <c r="B82" s="4">
        <v>719650</v>
      </c>
      <c r="C82" s="4">
        <v>303188</v>
      </c>
      <c r="D82" s="4">
        <v>416462</v>
      </c>
      <c r="E82" s="4">
        <v>9839080000</v>
      </c>
      <c r="F82" s="4">
        <f t="shared" si="15"/>
        <v>-660396020133</v>
      </c>
      <c r="R82" s="5">
        <v>1.29E-2</v>
      </c>
      <c r="S82" s="4">
        <v>3774296</v>
      </c>
      <c r="T82" s="4">
        <f t="shared" si="18"/>
        <v>3630954.4</v>
      </c>
      <c r="U82" s="4">
        <f t="shared" si="17"/>
        <v>2465228</v>
      </c>
    </row>
    <row r="83" spans="1:21" x14ac:dyDescent="0.2">
      <c r="A83" s="16" t="s">
        <v>205</v>
      </c>
      <c r="B83" s="4">
        <v>560480</v>
      </c>
      <c r="C83" s="4">
        <v>309790</v>
      </c>
      <c r="D83" s="4">
        <v>250690</v>
      </c>
      <c r="E83" s="4">
        <v>5874960000</v>
      </c>
      <c r="F83" s="4">
        <f t="shared" si="15"/>
        <v>-670235100133</v>
      </c>
      <c r="R83" s="5">
        <v>2.4199999999999999E-2</v>
      </c>
      <c r="S83" s="4">
        <v>5576476</v>
      </c>
      <c r="T83" s="4">
        <f t="shared" si="18"/>
        <v>3474029.1</v>
      </c>
      <c r="U83" s="4">
        <f t="shared" si="17"/>
        <v>2465228</v>
      </c>
    </row>
    <row r="84" spans="1:21" x14ac:dyDescent="0.2">
      <c r="A84" s="16" t="s">
        <v>204</v>
      </c>
      <c r="B84" s="4">
        <v>514514</v>
      </c>
      <c r="C84" s="4">
        <v>1730200</v>
      </c>
      <c r="D84" s="4">
        <v>-1215686</v>
      </c>
      <c r="E84" s="4">
        <v>-27762660000</v>
      </c>
      <c r="F84" s="4">
        <f t="shared" si="15"/>
        <v>-676110060133</v>
      </c>
      <c r="R84" s="5">
        <v>-4.3E-3</v>
      </c>
      <c r="S84" s="4">
        <v>5054545</v>
      </c>
      <c r="T84" s="4">
        <f t="shared" si="18"/>
        <v>3504082.5</v>
      </c>
      <c r="U84" s="4">
        <f t="shared" si="17"/>
        <v>2465228</v>
      </c>
    </row>
    <row r="85" spans="1:21" x14ac:dyDescent="0.2">
      <c r="A85" s="16" t="s">
        <v>203</v>
      </c>
      <c r="B85" s="4">
        <v>609200</v>
      </c>
      <c r="C85" s="4">
        <v>1668700</v>
      </c>
      <c r="D85" s="4">
        <v>-1059500</v>
      </c>
      <c r="E85" s="4">
        <v>-24176450000</v>
      </c>
      <c r="F85" s="4">
        <f t="shared" si="15"/>
        <v>-648347400133</v>
      </c>
      <c r="R85" s="5">
        <v>2.2000000000000001E-3</v>
      </c>
      <c r="S85" s="4">
        <v>3750508</v>
      </c>
      <c r="T85" s="4">
        <f t="shared" si="18"/>
        <v>3469222.5</v>
      </c>
      <c r="U85" s="4">
        <f t="shared" si="17"/>
        <v>2465228</v>
      </c>
    </row>
    <row r="86" spans="1:21" x14ac:dyDescent="0.2">
      <c r="A86" s="16" t="s">
        <v>202</v>
      </c>
      <c r="B86" s="4">
        <v>1816750</v>
      </c>
      <c r="C86" s="4">
        <v>2133505</v>
      </c>
      <c r="D86" s="4">
        <v>-316755</v>
      </c>
      <c r="E86" s="4">
        <v>-7268400000</v>
      </c>
      <c r="F86" s="4">
        <f t="shared" si="15"/>
        <v>-624170950133</v>
      </c>
      <c r="R86" s="5">
        <v>-6.5000000000000006E-3</v>
      </c>
      <c r="S86" s="4">
        <v>2465228</v>
      </c>
      <c r="T86" s="4">
        <f t="shared" si="18"/>
        <v>3683065.9</v>
      </c>
      <c r="U86" s="4">
        <f t="shared" si="17"/>
        <v>1972230</v>
      </c>
    </row>
    <row r="87" spans="1:21" x14ac:dyDescent="0.2">
      <c r="A87" s="16" t="s">
        <v>201</v>
      </c>
      <c r="B87" s="4">
        <v>429000</v>
      </c>
      <c r="C87" s="4">
        <v>1294800</v>
      </c>
      <c r="D87" s="4">
        <v>-865800</v>
      </c>
      <c r="E87" s="4">
        <v>-19844660000</v>
      </c>
      <c r="F87" s="4">
        <f t="shared" si="15"/>
        <v>-616902550133</v>
      </c>
      <c r="R87" s="5">
        <v>8.8000000000000005E-3</v>
      </c>
      <c r="S87" s="4">
        <v>4688420</v>
      </c>
      <c r="T87" s="4">
        <f t="shared" si="18"/>
        <v>3620410.2</v>
      </c>
      <c r="U87" s="4">
        <f t="shared" si="17"/>
        <v>1972230</v>
      </c>
    </row>
    <row r="88" spans="1:21" x14ac:dyDescent="0.2">
      <c r="A88" s="16" t="s">
        <v>200</v>
      </c>
      <c r="B88" s="4">
        <v>407300</v>
      </c>
      <c r="C88" s="4">
        <v>387605</v>
      </c>
      <c r="D88" s="4">
        <v>19695</v>
      </c>
      <c r="E88" s="4">
        <v>455980000</v>
      </c>
      <c r="F88" s="4">
        <f t="shared" si="15"/>
        <v>-597057890133</v>
      </c>
      <c r="R88" s="5">
        <v>3.1699999999999999E-2</v>
      </c>
      <c r="S88" s="4">
        <v>2551149</v>
      </c>
      <c r="T88" s="4">
        <f t="shared" si="18"/>
        <v>4188523.8</v>
      </c>
      <c r="U88" s="4">
        <f t="shared" si="17"/>
        <v>1972230</v>
      </c>
    </row>
    <row r="89" spans="1:21" x14ac:dyDescent="0.2">
      <c r="A89" s="16" t="s">
        <v>199</v>
      </c>
      <c r="B89" s="4">
        <v>428956</v>
      </c>
      <c r="C89" s="4">
        <v>1810792</v>
      </c>
      <c r="D89" s="4">
        <v>-1381836</v>
      </c>
      <c r="E89" s="4">
        <v>-30742810000</v>
      </c>
      <c r="F89" s="4">
        <f t="shared" si="15"/>
        <v>-597513870133</v>
      </c>
      <c r="R89" s="5">
        <v>-4.7400000000000005E-2</v>
      </c>
      <c r="S89" s="4">
        <v>3944105</v>
      </c>
      <c r="T89" s="4">
        <f t="shared" si="18"/>
        <v>4221789.8</v>
      </c>
      <c r="U89" s="4">
        <f t="shared" si="17"/>
        <v>1972230</v>
      </c>
    </row>
    <row r="90" spans="1:21" x14ac:dyDescent="0.2">
      <c r="A90" s="16" t="s">
        <v>198</v>
      </c>
      <c r="B90" s="4">
        <v>1232600</v>
      </c>
      <c r="C90" s="4">
        <v>244900</v>
      </c>
      <c r="D90" s="4">
        <v>987700</v>
      </c>
      <c r="E90" s="4">
        <v>22798460000</v>
      </c>
      <c r="F90" s="4">
        <f t="shared" si="15"/>
        <v>-566771060133</v>
      </c>
      <c r="R90" s="5">
        <v>1.7600000000000001E-2</v>
      </c>
      <c r="S90" s="4">
        <v>4083493</v>
      </c>
      <c r="T90" s="4">
        <f t="shared" si="18"/>
        <v>4207882.8</v>
      </c>
      <c r="U90" s="4">
        <f t="shared" si="17"/>
        <v>1972230</v>
      </c>
    </row>
    <row r="91" spans="1:21" x14ac:dyDescent="0.2">
      <c r="A91" s="16" t="s">
        <v>197</v>
      </c>
      <c r="B91" s="4">
        <v>187200</v>
      </c>
      <c r="C91" s="4">
        <v>194407</v>
      </c>
      <c r="D91" s="4">
        <v>-7207</v>
      </c>
      <c r="E91" s="4">
        <v>-159680000</v>
      </c>
      <c r="F91" s="4">
        <f t="shared" si="15"/>
        <v>-589569520133</v>
      </c>
      <c r="R91" s="5">
        <v>8.8999999999999999E-3</v>
      </c>
      <c r="S91" s="4">
        <v>1972230</v>
      </c>
      <c r="T91" s="4">
        <f t="shared" si="18"/>
        <v>4377813.4000000004</v>
      </c>
      <c r="U91" s="4">
        <f t="shared" si="17"/>
        <v>2223390</v>
      </c>
    </row>
    <row r="92" spans="1:21" x14ac:dyDescent="0.2">
      <c r="A92" s="16" t="s">
        <v>196</v>
      </c>
      <c r="B92" s="4">
        <v>125350</v>
      </c>
      <c r="C92" s="4">
        <v>672509</v>
      </c>
      <c r="D92" s="4">
        <v>-547159</v>
      </c>
      <c r="E92" s="4">
        <v>-12429560000</v>
      </c>
      <c r="F92" s="4">
        <f t="shared" si="15"/>
        <v>-589409840133</v>
      </c>
      <c r="R92" s="5">
        <v>0</v>
      </c>
      <c r="S92" s="4">
        <v>2223390</v>
      </c>
      <c r="T92" s="4">
        <f t="shared" si="18"/>
        <v>4539701.8</v>
      </c>
      <c r="U92" s="4">
        <f t="shared" si="17"/>
        <v>3401908</v>
      </c>
    </row>
    <row r="93" spans="1:21" x14ac:dyDescent="0.2">
      <c r="A93" s="16" t="s">
        <v>195</v>
      </c>
      <c r="B93" s="4">
        <v>200500</v>
      </c>
      <c r="C93" s="4">
        <v>1553100</v>
      </c>
      <c r="D93" s="4">
        <v>-1352600</v>
      </c>
      <c r="E93" s="4">
        <v>-30187560000</v>
      </c>
      <c r="F93" s="4">
        <f t="shared" si="15"/>
        <v>-576980280133</v>
      </c>
      <c r="R93" s="5">
        <v>0</v>
      </c>
      <c r="S93" s="4">
        <v>4007223</v>
      </c>
      <c r="T93" s="4">
        <f t="shared" si="18"/>
        <v>4574380.3</v>
      </c>
      <c r="U93" s="4">
        <f t="shared" si="17"/>
        <v>3401908</v>
      </c>
    </row>
    <row r="94" spans="1:21" x14ac:dyDescent="0.2">
      <c r="A94" s="16" t="s">
        <v>194</v>
      </c>
      <c r="B94" s="4">
        <v>181500</v>
      </c>
      <c r="C94" s="4">
        <v>2566800</v>
      </c>
      <c r="D94" s="4">
        <v>-2385300</v>
      </c>
      <c r="E94" s="4">
        <v>-54727550000</v>
      </c>
      <c r="F94" s="4">
        <f t="shared" si="15"/>
        <v>-546792720133</v>
      </c>
      <c r="R94" s="5">
        <v>-8.6999999999999994E-3</v>
      </c>
      <c r="S94" s="4">
        <v>5355079</v>
      </c>
      <c r="T94" s="4">
        <f t="shared" si="18"/>
        <v>4616339.5</v>
      </c>
      <c r="U94" s="4">
        <f t="shared" si="17"/>
        <v>3401908</v>
      </c>
    </row>
    <row r="95" spans="1:21" x14ac:dyDescent="0.2">
      <c r="A95" s="16" t="s">
        <v>193</v>
      </c>
      <c r="B95" s="4">
        <v>189090</v>
      </c>
      <c r="C95" s="4">
        <v>2139210</v>
      </c>
      <c r="D95" s="4">
        <v>-1950120</v>
      </c>
      <c r="E95" s="4">
        <v>-44149300000</v>
      </c>
      <c r="F95" s="4">
        <f t="shared" si="15"/>
        <v>-492065170133</v>
      </c>
      <c r="R95" s="5">
        <v>8.8999999999999999E-3</v>
      </c>
      <c r="S95" s="4">
        <v>3401908</v>
      </c>
      <c r="T95" s="4">
        <f t="shared" si="18"/>
        <v>4860879.3</v>
      </c>
      <c r="U95" s="4">
        <f t="shared" si="17"/>
        <v>3944423</v>
      </c>
    </row>
    <row r="96" spans="1:21" x14ac:dyDescent="0.2">
      <c r="A96" s="16" t="s">
        <v>192</v>
      </c>
      <c r="B96" s="4">
        <v>417460</v>
      </c>
      <c r="C96" s="4">
        <v>3014500</v>
      </c>
      <c r="D96" s="4">
        <v>-2597040</v>
      </c>
      <c r="E96" s="4">
        <v>-58786361320</v>
      </c>
      <c r="F96" s="4">
        <f t="shared" si="15"/>
        <v>-447915870133</v>
      </c>
      <c r="R96" s="5">
        <v>2.3E-3</v>
      </c>
      <c r="S96" s="4">
        <v>4603662</v>
      </c>
      <c r="T96" s="4">
        <f t="shared" si="18"/>
        <v>4932694.4000000004</v>
      </c>
      <c r="U96" s="4">
        <f t="shared" si="17"/>
        <v>3671536</v>
      </c>
    </row>
    <row r="97" spans="1:21" x14ac:dyDescent="0.2">
      <c r="A97" s="16" t="s">
        <v>191</v>
      </c>
      <c r="B97" s="4">
        <v>365307</v>
      </c>
      <c r="C97" s="4">
        <v>2044402</v>
      </c>
      <c r="D97" s="4">
        <v>-1679095</v>
      </c>
      <c r="E97" s="4">
        <v>-38222210000</v>
      </c>
      <c r="F97" s="4">
        <f t="shared" si="15"/>
        <v>-389129508813</v>
      </c>
      <c r="R97" s="5">
        <v>-1.09E-2</v>
      </c>
      <c r="S97" s="4">
        <v>4061863</v>
      </c>
      <c r="T97" s="4">
        <f t="shared" si="18"/>
        <v>5067277.2</v>
      </c>
      <c r="U97" s="4">
        <f t="shared" si="17"/>
        <v>3671536</v>
      </c>
    </row>
    <row r="98" spans="1:21" x14ac:dyDescent="0.2">
      <c r="A98" s="16" t="s">
        <v>190</v>
      </c>
      <c r="B98" s="4">
        <v>1049825</v>
      </c>
      <c r="C98" s="4">
        <v>2761800</v>
      </c>
      <c r="D98" s="4">
        <v>-1711975</v>
      </c>
      <c r="E98" s="4">
        <v>-39761040000</v>
      </c>
      <c r="F98" s="4">
        <f t="shared" si="15"/>
        <v>-350907298813</v>
      </c>
      <c r="R98" s="5">
        <v>-4.4000000000000004E-2</v>
      </c>
      <c r="S98" s="4">
        <v>8232285</v>
      </c>
      <c r="T98" s="4">
        <f t="shared" si="18"/>
        <v>5503360.0999999996</v>
      </c>
      <c r="U98" s="4">
        <f t="shared" si="17"/>
        <v>3671536</v>
      </c>
    </row>
    <row r="99" spans="1:21" x14ac:dyDescent="0.2">
      <c r="A99" s="16" t="s">
        <v>189</v>
      </c>
      <c r="B99" s="4">
        <v>257639</v>
      </c>
      <c r="C99" s="4">
        <v>2612300</v>
      </c>
      <c r="D99" s="4">
        <v>-2354661</v>
      </c>
      <c r="E99" s="4">
        <v>-56124690000</v>
      </c>
      <c r="F99" s="4">
        <f t="shared" si="15"/>
        <v>-311146258813</v>
      </c>
      <c r="R99" s="5">
        <v>-1.03E-2</v>
      </c>
      <c r="S99" s="4">
        <v>4276765</v>
      </c>
      <c r="T99" s="4">
        <f t="shared" si="18"/>
        <v>5655864.7999999998</v>
      </c>
      <c r="U99" s="4">
        <f t="shared" si="17"/>
        <v>3671536</v>
      </c>
    </row>
    <row r="100" spans="1:21" x14ac:dyDescent="0.2">
      <c r="A100" s="16" t="s">
        <v>188</v>
      </c>
      <c r="B100" s="4">
        <v>566200</v>
      </c>
      <c r="C100" s="4">
        <v>539661</v>
      </c>
      <c r="D100" s="4">
        <v>26539</v>
      </c>
      <c r="E100" s="4">
        <v>741340000</v>
      </c>
      <c r="F100" s="4">
        <f t="shared" si="15"/>
        <v>-255021568813</v>
      </c>
      <c r="R100" s="5">
        <v>4.1999999999999997E-3</v>
      </c>
      <c r="S100" s="4">
        <v>3944423</v>
      </c>
      <c r="T100" s="4">
        <f t="shared" si="18"/>
        <v>5885233.0999999996</v>
      </c>
      <c r="U100" s="4">
        <f t="shared" si="17"/>
        <v>3671536</v>
      </c>
    </row>
    <row r="101" spans="1:21" x14ac:dyDescent="0.2">
      <c r="A101" s="16" t="s">
        <v>187</v>
      </c>
      <c r="B101" s="4">
        <v>1143300</v>
      </c>
      <c r="C101" s="4">
        <v>1156200</v>
      </c>
      <c r="D101" s="4">
        <v>-12900</v>
      </c>
      <c r="E101" s="4">
        <v>-221790000</v>
      </c>
      <c r="F101" s="4">
        <f t="shared" si="15"/>
        <v>-255762908813</v>
      </c>
      <c r="R101" s="5">
        <v>2.1299999999999999E-2</v>
      </c>
      <c r="S101" s="4">
        <v>3671536</v>
      </c>
      <c r="T101" s="4">
        <f t="shared" si="18"/>
        <v>6099430.9000000004</v>
      </c>
      <c r="U101" s="4">
        <f t="shared" si="17"/>
        <v>3842274</v>
      </c>
    </row>
    <row r="102" spans="1:21" x14ac:dyDescent="0.2">
      <c r="A102" s="16" t="s">
        <v>186</v>
      </c>
      <c r="B102" s="4">
        <v>795200</v>
      </c>
      <c r="C102" s="4">
        <v>1289165</v>
      </c>
      <c r="D102" s="4">
        <v>-493965</v>
      </c>
      <c r="E102" s="4">
        <v>-11777860000</v>
      </c>
      <c r="F102" s="4">
        <f t="shared" si="15"/>
        <v>-255541118813</v>
      </c>
      <c r="R102" s="5">
        <v>-1.8700000000000001E-2</v>
      </c>
      <c r="S102" s="4">
        <v>3842274</v>
      </c>
      <c r="T102" s="4">
        <f t="shared" si="18"/>
        <v>6255631.5999999996</v>
      </c>
      <c r="U102" s="4">
        <f t="shared" si="17"/>
        <v>4354008</v>
      </c>
    </row>
    <row r="103" spans="1:21" x14ac:dyDescent="0.2">
      <c r="A103" s="16" t="s">
        <v>185</v>
      </c>
      <c r="B103" s="4">
        <v>3168800</v>
      </c>
      <c r="C103" s="4">
        <v>2393000</v>
      </c>
      <c r="D103" s="4">
        <v>775800</v>
      </c>
      <c r="E103" s="4">
        <v>18654520000</v>
      </c>
      <c r="F103" s="4">
        <f t="shared" si="15"/>
        <v>-243763258813</v>
      </c>
      <c r="R103" s="5">
        <v>-1.44E-2</v>
      </c>
      <c r="S103" s="4">
        <v>4354008</v>
      </c>
      <c r="T103" s="4">
        <f t="shared" si="18"/>
        <v>7116061.0999999996</v>
      </c>
      <c r="U103" s="4">
        <f t="shared" si="17"/>
        <v>5321813</v>
      </c>
    </row>
    <row r="104" spans="1:21" x14ac:dyDescent="0.2">
      <c r="A104" s="16" t="s">
        <v>184</v>
      </c>
      <c r="B104" s="4">
        <v>2127400</v>
      </c>
      <c r="C104" s="4">
        <v>1777094</v>
      </c>
      <c r="D104" s="4">
        <v>350306</v>
      </c>
      <c r="E104" s="4">
        <v>8505410000</v>
      </c>
      <c r="F104" s="4">
        <f t="shared" si="15"/>
        <v>-262417778813</v>
      </c>
      <c r="R104" s="5">
        <v>2.5399999999999999E-2</v>
      </c>
      <c r="S104" s="4">
        <v>5774671</v>
      </c>
      <c r="T104" s="4">
        <f t="shared" si="18"/>
        <v>7463626.5</v>
      </c>
      <c r="U104" s="4">
        <f t="shared" si="17"/>
        <v>5321813</v>
      </c>
    </row>
    <row r="105" spans="1:21" x14ac:dyDescent="0.2">
      <c r="A105" s="16" t="s">
        <v>183</v>
      </c>
      <c r="B105" s="4">
        <v>566900</v>
      </c>
      <c r="C105" s="4">
        <v>3003700</v>
      </c>
      <c r="D105" s="4">
        <v>-2436800</v>
      </c>
      <c r="E105" s="4">
        <v>-56841400000</v>
      </c>
      <c r="F105" s="4">
        <f t="shared" si="15"/>
        <v>-270923188813</v>
      </c>
      <c r="R105" s="5">
        <v>2.3799999999999998E-2</v>
      </c>
      <c r="S105" s="4">
        <v>5847306</v>
      </c>
      <c r="T105" s="4">
        <f t="shared" si="18"/>
        <v>7159733.2000000002</v>
      </c>
      <c r="U105" s="4">
        <f t="shared" si="17"/>
        <v>5321813</v>
      </c>
    </row>
    <row r="106" spans="1:21" x14ac:dyDescent="0.2">
      <c r="A106" s="16" t="s">
        <v>182</v>
      </c>
      <c r="B106" s="4">
        <v>657325</v>
      </c>
      <c r="C106" s="4">
        <v>4604281</v>
      </c>
      <c r="D106" s="4">
        <v>-3946956</v>
      </c>
      <c r="E106" s="4">
        <v>-94164600000</v>
      </c>
      <c r="F106" s="4">
        <f t="shared" si="15"/>
        <v>-214081788813</v>
      </c>
      <c r="R106" s="5">
        <v>-3.5400000000000001E-2</v>
      </c>
      <c r="S106" s="4">
        <v>5321813</v>
      </c>
      <c r="T106" s="4">
        <f t="shared" si="18"/>
        <v>6838088.7000000002</v>
      </c>
      <c r="U106" s="4">
        <f t="shared" si="17"/>
        <v>5407691</v>
      </c>
    </row>
    <row r="107" spans="1:21" x14ac:dyDescent="0.2">
      <c r="A107" s="16" t="s">
        <v>181</v>
      </c>
      <c r="B107" s="4">
        <v>929300</v>
      </c>
      <c r="C107" s="4">
        <v>2173300</v>
      </c>
      <c r="D107" s="4">
        <v>-1244000</v>
      </c>
      <c r="E107" s="4">
        <v>-29832243734</v>
      </c>
      <c r="F107" s="4">
        <f t="shared" si="15"/>
        <v>-119917188813</v>
      </c>
      <c r="R107" s="5">
        <v>-1.6299999999999999E-2</v>
      </c>
      <c r="S107" s="4">
        <v>5407691</v>
      </c>
      <c r="T107" s="4">
        <f t="shared" si="18"/>
        <v>6522451.2999999998</v>
      </c>
      <c r="U107" s="4">
        <f t="shared" si="17"/>
        <v>5404281</v>
      </c>
    </row>
    <row r="108" spans="1:21" x14ac:dyDescent="0.2">
      <c r="A108" s="16" t="s">
        <v>180</v>
      </c>
      <c r="B108" s="4">
        <v>4984600</v>
      </c>
      <c r="C108" s="4">
        <v>4194296</v>
      </c>
      <c r="D108" s="4">
        <v>790304</v>
      </c>
      <c r="E108" s="4">
        <v>19524490000</v>
      </c>
      <c r="F108" s="4">
        <f t="shared" si="15"/>
        <v>-90084945079</v>
      </c>
      <c r="R108" s="5">
        <v>4.9500000000000002E-2</v>
      </c>
      <c r="S108" s="4">
        <v>12593114</v>
      </c>
      <c r="T108" s="4">
        <f t="shared" si="18"/>
        <v>5456800.7999999998</v>
      </c>
      <c r="U108" s="4">
        <f t="shared" si="17"/>
        <v>5404281</v>
      </c>
    </row>
    <row r="109" spans="1:21" x14ac:dyDescent="0.2">
      <c r="A109" s="16" t="s">
        <v>179</v>
      </c>
      <c r="B109" s="4">
        <v>2164100</v>
      </c>
      <c r="C109" s="4">
        <v>4747300</v>
      </c>
      <c r="D109" s="4">
        <v>-2583200</v>
      </c>
      <c r="E109" s="4">
        <v>-59473950000</v>
      </c>
      <c r="F109" s="4">
        <f t="shared" si="15"/>
        <v>-109609435079</v>
      </c>
      <c r="R109" s="5">
        <v>2.4300000000000002E-2</v>
      </c>
      <c r="S109" s="4">
        <v>5801812</v>
      </c>
      <c r="T109" s="4">
        <f t="shared" si="18"/>
        <v>5160495.3</v>
      </c>
      <c r="U109" s="4">
        <f t="shared" si="17"/>
        <v>5404281</v>
      </c>
    </row>
    <row r="110" spans="1:21" x14ac:dyDescent="0.2">
      <c r="A110" s="16" t="s">
        <v>178</v>
      </c>
      <c r="B110" s="4">
        <v>2494450</v>
      </c>
      <c r="C110" s="4">
        <v>2863200</v>
      </c>
      <c r="D110" s="4">
        <v>-368750</v>
      </c>
      <c r="E110" s="4">
        <v>-8073040000</v>
      </c>
      <c r="F110" s="4">
        <f t="shared" si="15"/>
        <v>-50135485079</v>
      </c>
      <c r="R110" s="5">
        <v>2.2599999999999999E-2</v>
      </c>
      <c r="S110" s="4">
        <v>6238106</v>
      </c>
      <c r="T110" s="4">
        <f t="shared" si="18"/>
        <v>4830504.8</v>
      </c>
      <c r="U110" s="4">
        <f t="shared" si="17"/>
        <v>2808373</v>
      </c>
    </row>
    <row r="111" spans="1:21" x14ac:dyDescent="0.2">
      <c r="A111" s="16" t="s">
        <v>177</v>
      </c>
      <c r="B111" s="4">
        <v>3928508</v>
      </c>
      <c r="C111" s="4">
        <v>2845800</v>
      </c>
      <c r="D111" s="4">
        <v>1082708</v>
      </c>
      <c r="E111" s="4">
        <v>25185040000</v>
      </c>
      <c r="F111" s="4">
        <f t="shared" si="15"/>
        <v>-42062445079</v>
      </c>
      <c r="R111" s="5">
        <v>-3.8900000000000004E-2</v>
      </c>
      <c r="S111" s="4">
        <v>5813514</v>
      </c>
      <c r="T111" s="4">
        <f t="shared" si="18"/>
        <v>4574673</v>
      </c>
      <c r="U111" s="4">
        <f t="shared" si="17"/>
        <v>2105368</v>
      </c>
    </row>
    <row r="112" spans="1:21" x14ac:dyDescent="0.2">
      <c r="A112" s="16" t="s">
        <v>176</v>
      </c>
      <c r="B112" s="4">
        <v>1548400</v>
      </c>
      <c r="C112" s="4">
        <v>1218801</v>
      </c>
      <c r="D112" s="4">
        <v>329599</v>
      </c>
      <c r="E112" s="4">
        <v>7625840000</v>
      </c>
      <c r="F112" s="4">
        <f t="shared" si="15"/>
        <v>-67247485079</v>
      </c>
      <c r="R112" s="5">
        <v>8.8000000000000005E-3</v>
      </c>
      <c r="S112" s="4">
        <v>5404281</v>
      </c>
      <c r="T112" s="4">
        <f t="shared" si="18"/>
        <v>4205250.9000000004</v>
      </c>
      <c r="U112" s="4">
        <f t="shared" si="17"/>
        <v>2105368</v>
      </c>
    </row>
    <row r="113" spans="1:21" x14ac:dyDescent="0.2">
      <c r="A113" s="16" t="s">
        <v>175</v>
      </c>
      <c r="B113" s="4">
        <v>1488400</v>
      </c>
      <c r="C113" s="4">
        <v>5060940</v>
      </c>
      <c r="D113" s="4">
        <v>-3572540</v>
      </c>
      <c r="E113" s="4">
        <v>-82809265079</v>
      </c>
      <c r="F113" s="4">
        <f t="shared" si="15"/>
        <v>-74873325079</v>
      </c>
      <c r="R113" s="5">
        <v>-6.9099999999999995E-2</v>
      </c>
      <c r="S113" s="4">
        <v>12958303</v>
      </c>
      <c r="T113" s="4">
        <f t="shared" si="18"/>
        <v>3074657.8</v>
      </c>
      <c r="U113" s="4">
        <f t="shared" si="17"/>
        <v>1936609</v>
      </c>
    </row>
    <row r="114" spans="1:21" x14ac:dyDescent="0.2">
      <c r="A114" s="16" t="s">
        <v>174</v>
      </c>
      <c r="B114" s="4">
        <v>890357</v>
      </c>
      <c r="C114" s="4">
        <v>1125725</v>
      </c>
      <c r="D114" s="4">
        <v>-235368</v>
      </c>
      <c r="E114" s="4">
        <v>-5581280000</v>
      </c>
      <c r="F114" s="4">
        <f t="shared" si="15"/>
        <v>7935940000</v>
      </c>
      <c r="R114" s="5">
        <v>-6.9900000000000004E-2</v>
      </c>
      <c r="S114" s="4">
        <v>9250325</v>
      </c>
      <c r="T114" s="4">
        <f t="shared" si="18"/>
        <v>2323728.7999999998</v>
      </c>
      <c r="U114" s="4">
        <f t="shared" si="17"/>
        <v>1936609</v>
      </c>
    </row>
    <row r="115" spans="1:21" x14ac:dyDescent="0.2">
      <c r="A115" s="16" t="s">
        <v>173</v>
      </c>
      <c r="B115" s="4">
        <v>667200</v>
      </c>
      <c r="C115" s="4">
        <v>1673700</v>
      </c>
      <c r="D115" s="4">
        <v>-1006500</v>
      </c>
      <c r="E115" s="4">
        <v>-26856050000</v>
      </c>
      <c r="F115" s="4">
        <f t="shared" si="15"/>
        <v>13517220000</v>
      </c>
      <c r="R115" s="5">
        <v>-5.6000000000000008E-3</v>
      </c>
      <c r="S115" s="4">
        <v>2808373</v>
      </c>
      <c r="T115" s="4">
        <f t="shared" si="18"/>
        <v>2151877.7000000002</v>
      </c>
      <c r="U115" s="4">
        <f t="shared" si="17"/>
        <v>1936609</v>
      </c>
    </row>
    <row r="116" spans="1:21" x14ac:dyDescent="0.2">
      <c r="A116" s="16" t="s">
        <v>172</v>
      </c>
      <c r="B116" s="4">
        <v>532000</v>
      </c>
      <c r="C116" s="4">
        <v>775176</v>
      </c>
      <c r="D116" s="4">
        <v>-243176</v>
      </c>
      <c r="E116" s="4">
        <v>-6352230000</v>
      </c>
      <c r="F116" s="4">
        <f t="shared" si="15"/>
        <v>40373270000</v>
      </c>
      <c r="R116" s="5">
        <v>2.3099999999999999E-2</v>
      </c>
      <c r="S116" s="4">
        <v>2105368</v>
      </c>
      <c r="T116" s="4">
        <f t="shared" ref="T116:T121" si="19">AVERAGE(S117:S126)</f>
        <v>2205531.5</v>
      </c>
      <c r="U116" s="4">
        <f t="shared" si="17"/>
        <v>1936609</v>
      </c>
    </row>
    <row r="117" spans="1:21" x14ac:dyDescent="0.2">
      <c r="A117" s="16" t="s">
        <v>171</v>
      </c>
      <c r="B117" s="4">
        <v>325100</v>
      </c>
      <c r="C117" s="4">
        <v>1336576</v>
      </c>
      <c r="D117" s="4">
        <v>-1011476</v>
      </c>
      <c r="E117" s="4">
        <v>-26333310000</v>
      </c>
      <c r="F117" s="4">
        <f t="shared" si="15"/>
        <v>46725500000</v>
      </c>
      <c r="R117" s="5">
        <v>-2.2499999999999999E-2</v>
      </c>
      <c r="S117" s="4">
        <v>2251317</v>
      </c>
      <c r="T117" s="4">
        <f t="shared" si="19"/>
        <v>2181977.6</v>
      </c>
      <c r="U117" s="4">
        <f t="shared" si="17"/>
        <v>1710060</v>
      </c>
    </row>
    <row r="118" spans="1:21" x14ac:dyDescent="0.2">
      <c r="A118" s="16" t="s">
        <v>170</v>
      </c>
      <c r="B118" s="4">
        <v>588600</v>
      </c>
      <c r="C118" s="4">
        <v>569700</v>
      </c>
      <c r="D118" s="4">
        <v>18900</v>
      </c>
      <c r="E118" s="4">
        <v>687220000</v>
      </c>
      <c r="F118" s="4">
        <f t="shared" si="15"/>
        <v>73058810000</v>
      </c>
      <c r="R118" s="5">
        <v>7.6E-3</v>
      </c>
      <c r="S118" s="4">
        <v>1936609</v>
      </c>
      <c r="T118" s="4">
        <f t="shared" si="19"/>
        <v>2183577</v>
      </c>
      <c r="U118" s="4">
        <f t="shared" si="17"/>
        <v>1652372</v>
      </c>
    </row>
    <row r="119" spans="1:21" x14ac:dyDescent="0.2">
      <c r="A119" s="16" t="s">
        <v>169</v>
      </c>
      <c r="B119" s="4">
        <v>1951900</v>
      </c>
      <c r="C119" s="4">
        <v>1422700</v>
      </c>
      <c r="D119" s="4">
        <v>529200</v>
      </c>
      <c r="E119" s="4">
        <v>14551700000</v>
      </c>
      <c r="F119" s="4">
        <f t="shared" si="15"/>
        <v>72371590000</v>
      </c>
      <c r="R119" s="5">
        <v>-3.7000000000000002E-3</v>
      </c>
      <c r="S119" s="4">
        <v>2838757</v>
      </c>
      <c r="T119" s="4">
        <f t="shared" si="19"/>
        <v>2097516.7000000002</v>
      </c>
      <c r="U119" s="4">
        <f t="shared" si="17"/>
        <v>1652372</v>
      </c>
    </row>
    <row r="120" spans="1:21" x14ac:dyDescent="0.2">
      <c r="A120" s="16" t="s">
        <v>168</v>
      </c>
      <c r="B120" s="4">
        <v>781998</v>
      </c>
      <c r="C120" s="4">
        <v>1405100</v>
      </c>
      <c r="D120" s="4">
        <v>-623102</v>
      </c>
      <c r="E120" s="4">
        <v>-16536530000</v>
      </c>
      <c r="F120" s="4">
        <f t="shared" si="15"/>
        <v>57819890000</v>
      </c>
      <c r="R120" s="5">
        <v>-1.8500000000000003E-2</v>
      </c>
      <c r="S120" s="4">
        <v>2938201</v>
      </c>
      <c r="T120" s="4">
        <f t="shared" si="19"/>
        <v>2038056</v>
      </c>
      <c r="U120" s="4">
        <f t="shared" si="17"/>
        <v>1089862</v>
      </c>
    </row>
    <row r="121" spans="1:21" x14ac:dyDescent="0.2">
      <c r="A121" s="16" t="s">
        <v>167</v>
      </c>
      <c r="B121" s="4">
        <v>759100</v>
      </c>
      <c r="C121" s="4">
        <v>1110230</v>
      </c>
      <c r="D121" s="4">
        <v>-351130</v>
      </c>
      <c r="E121" s="4">
        <v>-9464810000</v>
      </c>
      <c r="F121" s="4">
        <f t="shared" si="15"/>
        <v>74356420000</v>
      </c>
      <c r="R121" s="5">
        <v>1.1299999999999999E-2</v>
      </c>
      <c r="S121" s="4">
        <v>3255196</v>
      </c>
      <c r="T121" s="4">
        <f t="shared" si="19"/>
        <v>2042740.3</v>
      </c>
      <c r="U121" s="4">
        <f t="shared" si="17"/>
        <v>1089862</v>
      </c>
    </row>
    <row r="122" spans="1:21" x14ac:dyDescent="0.2">
      <c r="A122" s="16" t="s">
        <v>166</v>
      </c>
      <c r="B122" s="4">
        <v>106100</v>
      </c>
      <c r="C122" s="4">
        <v>512600</v>
      </c>
      <c r="D122" s="4">
        <v>-406500</v>
      </c>
      <c r="E122" s="4">
        <v>-10931780000</v>
      </c>
      <c r="F122" s="4">
        <f t="shared" si="15"/>
        <v>83821230000</v>
      </c>
      <c r="R122" s="5">
        <v>-2.3700000000000002E-2</v>
      </c>
      <c r="S122" s="4">
        <v>1710060</v>
      </c>
      <c r="T122" s="4">
        <f>AVERAGE(S123:S132)</f>
        <v>2229743</v>
      </c>
      <c r="U122" s="4">
        <f t="shared" si="17"/>
        <v>1089862</v>
      </c>
    </row>
    <row r="123" spans="1:21" x14ac:dyDescent="0.2">
      <c r="A123" s="16" t="s">
        <v>165</v>
      </c>
      <c r="B123" s="4">
        <v>325500</v>
      </c>
      <c r="C123" s="4">
        <v>194510</v>
      </c>
      <c r="D123" s="4">
        <v>130990</v>
      </c>
      <c r="E123" s="4">
        <v>3579690000</v>
      </c>
      <c r="F123" s="4">
        <f t="shared" si="15"/>
        <v>94753010000</v>
      </c>
      <c r="R123" s="5">
        <v>5.6000000000000008E-3</v>
      </c>
      <c r="S123" s="4">
        <v>1652372</v>
      </c>
      <c r="U123" s="4">
        <f t="shared" si="17"/>
        <v>1089862</v>
      </c>
    </row>
    <row r="124" spans="1:21" x14ac:dyDescent="0.2">
      <c r="A124" s="16" t="s">
        <v>164</v>
      </c>
      <c r="B124" s="4">
        <v>709400</v>
      </c>
      <c r="C124" s="4">
        <v>339450</v>
      </c>
      <c r="D124" s="4">
        <v>369950</v>
      </c>
      <c r="E124" s="4">
        <v>10096160000</v>
      </c>
      <c r="F124" s="4">
        <f t="shared" si="15"/>
        <v>91173320000</v>
      </c>
      <c r="R124" s="5">
        <v>7.4999999999999997E-3</v>
      </c>
      <c r="S124" s="4">
        <v>1741035</v>
      </c>
      <c r="U124" s="4">
        <f t="shared" ref="U124:U126" si="20">MIN(S125:S129)</f>
        <v>1089862</v>
      </c>
    </row>
    <row r="125" spans="1:21" x14ac:dyDescent="0.2">
      <c r="A125" s="16" t="s">
        <v>163</v>
      </c>
      <c r="B125" s="4">
        <v>816864</v>
      </c>
      <c r="C125" s="4">
        <v>641500</v>
      </c>
      <c r="D125" s="4">
        <v>175364</v>
      </c>
      <c r="E125" s="4">
        <v>4732320000</v>
      </c>
      <c r="F125" s="4">
        <f t="shared" si="15"/>
        <v>81077160000</v>
      </c>
      <c r="R125" s="5">
        <v>0</v>
      </c>
      <c r="S125" s="4">
        <v>1089862</v>
      </c>
      <c r="U125" s="4">
        <f t="shared" si="20"/>
        <v>1952603</v>
      </c>
    </row>
    <row r="126" spans="1:21" x14ac:dyDescent="0.2">
      <c r="A126" s="16" t="s">
        <v>162</v>
      </c>
      <c r="B126" s="4">
        <v>1686600</v>
      </c>
      <c r="C126" s="4">
        <v>2421420</v>
      </c>
      <c r="D126" s="4">
        <v>-734820</v>
      </c>
      <c r="E126" s="4">
        <v>-19957660000</v>
      </c>
      <c r="F126" s="4">
        <f t="shared" si="15"/>
        <v>76344840000</v>
      </c>
      <c r="R126" s="5">
        <v>-1.8E-3</v>
      </c>
      <c r="S126" s="4">
        <v>2641906</v>
      </c>
      <c r="U126" s="4">
        <f t="shared" si="20"/>
        <v>1952603</v>
      </c>
    </row>
    <row r="127" spans="1:21" x14ac:dyDescent="0.2">
      <c r="A127" s="16" t="s">
        <v>161</v>
      </c>
      <c r="B127" s="4">
        <v>880900</v>
      </c>
      <c r="C127" s="4">
        <v>1387147</v>
      </c>
      <c r="D127" s="4">
        <v>-506247</v>
      </c>
      <c r="E127" s="4">
        <v>-13704870000</v>
      </c>
      <c r="F127" s="4">
        <f t="shared" si="15"/>
        <v>96302500000</v>
      </c>
      <c r="R127" s="5">
        <v>-1.4499999999999999E-2</v>
      </c>
      <c r="S127" s="4">
        <v>2015778</v>
      </c>
      <c r="U127" s="4">
        <f>MIN(S128:S132)</f>
        <v>1952603</v>
      </c>
    </row>
    <row r="128" spans="1:21" x14ac:dyDescent="0.2">
      <c r="A128" s="16" t="s">
        <v>160</v>
      </c>
      <c r="B128" s="4">
        <v>1134200</v>
      </c>
      <c r="C128" s="4">
        <v>351200</v>
      </c>
      <c r="D128" s="4">
        <v>783000</v>
      </c>
      <c r="E128" s="4">
        <v>21263540000</v>
      </c>
      <c r="F128" s="4">
        <f t="shared" si="15"/>
        <v>110007370000</v>
      </c>
      <c r="R128" s="5">
        <v>2.4300000000000002E-2</v>
      </c>
      <c r="S128" s="4">
        <v>1952603</v>
      </c>
    </row>
    <row r="129" spans="1:22" x14ac:dyDescent="0.2">
      <c r="A129" s="16" t="s">
        <v>159</v>
      </c>
      <c r="B129" s="4">
        <v>974300</v>
      </c>
      <c r="C129" s="4">
        <v>647000</v>
      </c>
      <c r="D129" s="4">
        <v>327300</v>
      </c>
      <c r="E129" s="4">
        <v>8862090000</v>
      </c>
      <c r="F129" s="4">
        <f t="shared" si="15"/>
        <v>88743830000</v>
      </c>
      <c r="R129" s="5">
        <v>-7.4000000000000003E-3</v>
      </c>
      <c r="S129" s="4">
        <v>1978154</v>
      </c>
    </row>
    <row r="130" spans="1:22" x14ac:dyDescent="0.2">
      <c r="A130" s="16" t="s">
        <v>158</v>
      </c>
      <c r="B130" s="4">
        <v>2397200</v>
      </c>
      <c r="C130" s="4">
        <v>1682600</v>
      </c>
      <c r="D130" s="4">
        <v>714600</v>
      </c>
      <c r="E130" s="4">
        <v>19149250000</v>
      </c>
      <c r="F130" s="4">
        <f t="shared" si="15"/>
        <v>79881740000</v>
      </c>
      <c r="R130" s="5">
        <v>2.6699999999999998E-2</v>
      </c>
      <c r="S130" s="4">
        <v>2343594</v>
      </c>
    </row>
    <row r="131" spans="1:22" x14ac:dyDescent="0.2">
      <c r="A131" s="16" t="s">
        <v>157</v>
      </c>
      <c r="B131" s="4">
        <v>1063100</v>
      </c>
      <c r="C131" s="4">
        <v>308030</v>
      </c>
      <c r="D131" s="4">
        <v>755070</v>
      </c>
      <c r="E131" s="4">
        <v>20058390000</v>
      </c>
      <c r="F131" s="4">
        <f>E131+F132</f>
        <v>60732490000</v>
      </c>
      <c r="R131" s="5">
        <v>-2.0400000000000001E-2</v>
      </c>
      <c r="S131" s="4">
        <v>3302039</v>
      </c>
    </row>
    <row r="132" spans="1:22" x14ac:dyDescent="0.2">
      <c r="A132" s="16" t="s">
        <v>156</v>
      </c>
      <c r="B132" s="4">
        <v>1982200</v>
      </c>
      <c r="C132" s="4">
        <v>470810</v>
      </c>
      <c r="D132" s="4">
        <v>1511390</v>
      </c>
      <c r="E132" s="4">
        <v>40674100000</v>
      </c>
      <c r="F132" s="4">
        <f>E132</f>
        <v>40674100000</v>
      </c>
      <c r="R132" s="5">
        <v>2.8799999999999999E-2</v>
      </c>
      <c r="S132" s="4">
        <v>3580087</v>
      </c>
    </row>
    <row r="133" spans="1:22" x14ac:dyDescent="0.2">
      <c r="A133" s="2"/>
      <c r="B133" s="4"/>
      <c r="C133" s="4"/>
      <c r="D133" s="4"/>
      <c r="E133" s="4"/>
      <c r="F133" s="4">
        <f>E133</f>
        <v>0</v>
      </c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6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6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6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6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6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5"/>
    </row>
    <row r="150" spans="1:22" x14ac:dyDescent="0.2">
      <c r="A150" s="6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5"/>
    </row>
    <row r="151" spans="1:22" x14ac:dyDescent="0.2">
      <c r="A151" s="6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5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5"/>
    </row>
    <row r="153" spans="1:22" x14ac:dyDescent="0.2">
      <c r="A153" s="2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5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5"/>
    </row>
    <row r="155" spans="1:22" x14ac:dyDescent="0.2">
      <c r="A155" s="6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5"/>
    </row>
    <row r="156" spans="1:22" x14ac:dyDescent="0.2">
      <c r="A156" s="6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5"/>
    </row>
    <row r="157" spans="1:22" x14ac:dyDescent="0.2">
      <c r="A157" s="6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5"/>
    </row>
    <row r="158" spans="1:22" x14ac:dyDescent="0.2">
      <c r="A158" s="6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5"/>
    </row>
    <row r="159" spans="1:22" x14ac:dyDescent="0.2">
      <c r="A159" s="6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5"/>
    </row>
    <row r="160" spans="1:22" x14ac:dyDescent="0.2">
      <c r="A160" s="6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5"/>
    </row>
    <row r="161" spans="1:22" x14ac:dyDescent="0.2">
      <c r="A161" s="6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5"/>
    </row>
    <row r="162" spans="1:22" x14ac:dyDescent="0.2">
      <c r="A162" s="6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5"/>
      <c r="U162" s="5"/>
      <c r="V162" s="5"/>
    </row>
    <row r="163" spans="1:22" x14ac:dyDescent="0.2">
      <c r="A163" s="6"/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5"/>
      <c r="U163" s="5"/>
      <c r="V163" s="5"/>
    </row>
    <row r="164" spans="1:22" x14ac:dyDescent="0.2">
      <c r="A164" s="6"/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5"/>
      <c r="U164" s="5"/>
      <c r="V164" s="5"/>
    </row>
    <row r="165" spans="1:22" x14ac:dyDescent="0.2">
      <c r="A165" s="6"/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5"/>
      <c r="U165" s="5"/>
      <c r="V165" s="5"/>
    </row>
    <row r="166" spans="1:22" x14ac:dyDescent="0.2">
      <c r="A166" s="6"/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5"/>
      <c r="U166" s="5"/>
      <c r="V166" s="5"/>
    </row>
    <row r="167" spans="1:22" x14ac:dyDescent="0.2">
      <c r="A167" s="6"/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5"/>
      <c r="U167" s="5"/>
      <c r="V167" s="5"/>
    </row>
    <row r="168" spans="1:22" x14ac:dyDescent="0.2">
      <c r="A168" s="2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5"/>
    </row>
    <row r="169" spans="1:22" x14ac:dyDescent="0.2">
      <c r="A169" s="2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5"/>
    </row>
    <row r="170" spans="1:22" x14ac:dyDescent="0.2">
      <c r="A170" s="2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5"/>
    </row>
    <row r="171" spans="1:22" x14ac:dyDescent="0.2">
      <c r="A171" s="2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5"/>
    </row>
    <row r="172" spans="1:22" x14ac:dyDescent="0.2">
      <c r="A172" s="2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5"/>
    </row>
    <row r="173" spans="1:22" x14ac:dyDescent="0.2">
      <c r="A173" s="2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5"/>
    </row>
    <row r="174" spans="1:22" x14ac:dyDescent="0.2">
      <c r="A174" s="2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5"/>
    </row>
    <row r="175" spans="1:22" x14ac:dyDescent="0.2">
      <c r="A175" s="2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5"/>
    </row>
    <row r="176" spans="1:22" x14ac:dyDescent="0.2">
      <c r="A176" s="2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5"/>
    </row>
    <row r="177" spans="1:22" x14ac:dyDescent="0.2">
      <c r="A177" s="2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5"/>
      <c r="U177" s="5"/>
      <c r="V177" s="5"/>
    </row>
    <row r="178" spans="1:22" x14ac:dyDescent="0.2">
      <c r="A178" s="2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5"/>
      <c r="U178" s="5"/>
      <c r="V178" s="5"/>
    </row>
    <row r="179" spans="1:22" x14ac:dyDescent="0.2">
      <c r="A179" s="2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5"/>
      <c r="U179" s="5"/>
      <c r="V179" s="5"/>
    </row>
    <row r="180" spans="1:22" x14ac:dyDescent="0.2">
      <c r="A180" s="2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5"/>
      <c r="U180" s="5"/>
      <c r="V180" s="5"/>
    </row>
    <row r="181" spans="1:22" x14ac:dyDescent="0.2">
      <c r="A181" s="2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5"/>
      <c r="U181" s="5"/>
      <c r="V181" s="5"/>
    </row>
    <row r="182" spans="1:22" x14ac:dyDescent="0.2">
      <c r="A182" s="2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5"/>
      <c r="U182" s="5"/>
      <c r="V182" s="5"/>
    </row>
    <row r="183" spans="1:22" x14ac:dyDescent="0.2">
      <c r="A183" s="2"/>
      <c r="B183" s="4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5"/>
      <c r="U183" s="5"/>
      <c r="V183" s="5"/>
    </row>
    <row r="184" spans="1:22" x14ac:dyDescent="0.2">
      <c r="A184" s="2"/>
      <c r="B184" s="4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5"/>
      <c r="U184" s="5"/>
      <c r="V184" s="5"/>
    </row>
    <row r="185" spans="1:22" x14ac:dyDescent="0.2">
      <c r="A185" s="2"/>
      <c r="B185" s="4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5"/>
      <c r="U185" s="5"/>
      <c r="V185" s="8"/>
    </row>
    <row r="186" spans="1:22" x14ac:dyDescent="0.2">
      <c r="A186" s="2"/>
      <c r="B186" s="4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5"/>
      <c r="U186" s="5"/>
      <c r="V186" s="8"/>
    </row>
    <row r="187" spans="1:22" x14ac:dyDescent="0.2">
      <c r="A187" s="2"/>
      <c r="B187" s="4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5"/>
      <c r="U187" s="5"/>
      <c r="V187" s="8"/>
    </row>
    <row r="188" spans="1:22" x14ac:dyDescent="0.2">
      <c r="A188" s="6"/>
      <c r="B188" s="4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5"/>
      <c r="U188" s="5"/>
      <c r="V188" s="8"/>
    </row>
    <row r="189" spans="1:22" x14ac:dyDescent="0.2">
      <c r="A189" s="6"/>
      <c r="B189" s="4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5"/>
      <c r="U189" s="5"/>
      <c r="V189" s="8"/>
    </row>
    <row r="190" spans="1:22" x14ac:dyDescent="0.2">
      <c r="A190" s="6"/>
      <c r="B190" s="4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5"/>
      <c r="U190" s="5"/>
      <c r="V190" s="8"/>
    </row>
    <row r="191" spans="1:22" x14ac:dyDescent="0.2">
      <c r="A191" s="6"/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5"/>
      <c r="U191" s="5"/>
      <c r="V191" s="8"/>
    </row>
    <row r="192" spans="1:22" x14ac:dyDescent="0.2">
      <c r="A192" s="6"/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5"/>
      <c r="U192" s="5"/>
      <c r="V192" s="8"/>
    </row>
    <row r="193" spans="1:22" x14ac:dyDescent="0.2">
      <c r="A193" s="2"/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5"/>
      <c r="U193" s="5"/>
      <c r="V193" s="8"/>
    </row>
    <row r="194" spans="1:22" x14ac:dyDescent="0.2">
      <c r="A194" s="2"/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5"/>
      <c r="U194" s="5"/>
      <c r="V194" s="8"/>
    </row>
    <row r="195" spans="1:22" x14ac:dyDescent="0.2">
      <c r="A195" s="2"/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5"/>
      <c r="U195" s="5"/>
      <c r="V195" s="8"/>
    </row>
    <row r="196" spans="1:22" x14ac:dyDescent="0.2">
      <c r="A196" s="2"/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5"/>
      <c r="U196" s="5"/>
      <c r="V196" s="8"/>
    </row>
    <row r="197" spans="1:22" x14ac:dyDescent="0.2">
      <c r="A197" s="2"/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5"/>
      <c r="U197" s="5"/>
      <c r="V197" s="8"/>
    </row>
    <row r="223" spans="1:3" x14ac:dyDescent="0.2">
      <c r="A223" t="e" cm="1">
        <f t="array" aca="1" ref="A223" ca="1">INDIRECT("'" &amp; E1 &amp; "'!$A$2:$A$66")</f>
        <v>#REF!</v>
      </c>
      <c r="B223" t="e" cm="1">
        <f t="array" aca="1" ref="B223" ca="1">INDIRECT("'" &amp; E1 &amp; "'!$B$2:$B$66")</f>
        <v>#REF!</v>
      </c>
      <c r="C223" t="e" cm="1">
        <f t="array" aca="1" ref="C223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6F1523-C157-7143-AFF1-5FAB349381F8}">
  <sheetPr codeName="Sheet47"/>
  <dimension ref="A1:V223"/>
  <sheetViews>
    <sheetView workbookViewId="0">
      <pane ySplit="2" topLeftCell="A3" activePane="bottomLeft" state="frozen"/>
      <selection activeCell="F17" sqref="F17"/>
      <selection pane="bottomLeft" activeCell="F17" sqref="F17"/>
    </sheetView>
  </sheetViews>
  <sheetFormatPr baseColWidth="10" defaultRowHeight="16" x14ac:dyDescent="0.2"/>
  <cols>
    <col min="1" max="1" width="21.1640625" customWidth="1"/>
    <col min="2" max="2" width="13" customWidth="1"/>
    <col min="3" max="3" width="14.5" customWidth="1"/>
    <col min="4" max="4" width="13.83203125" customWidth="1"/>
    <col min="5" max="5" width="17.83203125" customWidth="1"/>
    <col min="6" max="6" width="21.5" customWidth="1"/>
    <col min="8" max="8" width="13.6640625" customWidth="1"/>
    <col min="9" max="9" width="14.1640625" customWidth="1"/>
    <col min="10" max="10" width="18.33203125" customWidth="1"/>
    <col min="11" max="11" width="16.6640625" customWidth="1"/>
    <col min="18" max="18" width="13" customWidth="1"/>
    <col min="19" max="19" width="14.164062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252</v>
      </c>
      <c r="U2" s="1" t="s">
        <v>253</v>
      </c>
      <c r="V2" s="1" t="s">
        <v>236</v>
      </c>
    </row>
    <row r="3" spans="1:22" x14ac:dyDescent="0.2">
      <c r="A3" s="16" t="s">
        <v>357</v>
      </c>
      <c r="B3" s="4">
        <v>198750</v>
      </c>
      <c r="C3" s="4">
        <v>98908</v>
      </c>
      <c r="D3" s="4">
        <v>99842</v>
      </c>
      <c r="E3" s="4">
        <v>7226580000</v>
      </c>
      <c r="F3" s="4">
        <f t="shared" ref="F3:F11" si="0">E3+F4</f>
        <v>-3304339723466</v>
      </c>
      <c r="G3" s="4">
        <v>61600</v>
      </c>
      <c r="H3" s="4">
        <v>362100</v>
      </c>
      <c r="I3" s="4">
        <v>-300500</v>
      </c>
      <c r="J3" s="4">
        <v>-21734680000</v>
      </c>
      <c r="K3" s="4">
        <f t="shared" ref="K3:K11" si="1">K4+J3</f>
        <v>-49000185000</v>
      </c>
      <c r="L3" s="4">
        <v>1746</v>
      </c>
      <c r="M3" s="4">
        <v>1874</v>
      </c>
      <c r="N3" s="4">
        <v>213</v>
      </c>
      <c r="O3" s="4">
        <v>238</v>
      </c>
      <c r="P3" s="4">
        <v>1309500</v>
      </c>
      <c r="Q3" s="4">
        <v>1373900</v>
      </c>
      <c r="R3" s="5">
        <v>0</v>
      </c>
      <c r="S3" s="4">
        <v>6976400</v>
      </c>
      <c r="T3" s="5">
        <f t="shared" ref="T3:T38" si="2">AVERAGE(S4:S13)</f>
        <v>11739370.6</v>
      </c>
      <c r="U3" s="5">
        <f t="shared" ref="U3:U11" si="3">MIN(S4:S8)</f>
        <v>3911100</v>
      </c>
      <c r="V3" s="5">
        <v>1.52E-2</v>
      </c>
    </row>
    <row r="4" spans="1:22" x14ac:dyDescent="0.2">
      <c r="A4" s="16" t="s">
        <v>356</v>
      </c>
      <c r="B4" s="4">
        <v>91300</v>
      </c>
      <c r="C4" s="4">
        <v>589700</v>
      </c>
      <c r="D4" s="4">
        <v>-498400</v>
      </c>
      <c r="E4" s="4">
        <v>-36217530000</v>
      </c>
      <c r="F4" s="4">
        <f t="shared" si="0"/>
        <v>-3311566303466</v>
      </c>
      <c r="G4" s="4">
        <v>365500</v>
      </c>
      <c r="H4" s="4">
        <v>197900</v>
      </c>
      <c r="I4" s="4">
        <v>167600</v>
      </c>
      <c r="J4" s="4">
        <v>12173940000</v>
      </c>
      <c r="K4" s="4">
        <f t="shared" si="1"/>
        <v>-27265505000</v>
      </c>
      <c r="L4" s="4">
        <v>1882</v>
      </c>
      <c r="M4" s="4">
        <v>3297</v>
      </c>
      <c r="N4" s="4">
        <v>319</v>
      </c>
      <c r="O4" s="4">
        <v>421</v>
      </c>
      <c r="P4" s="4">
        <v>1964100</v>
      </c>
      <c r="Q4" s="4">
        <v>2712000</v>
      </c>
      <c r="R4" s="5">
        <v>-2.0799999999999999E-2</v>
      </c>
      <c r="S4" s="4">
        <v>5609400</v>
      </c>
      <c r="T4" s="5">
        <f t="shared" si="2"/>
        <v>11784990.6</v>
      </c>
      <c r="U4" s="5">
        <f t="shared" si="3"/>
        <v>3911100</v>
      </c>
      <c r="V4" s="5">
        <v>1.78E-2</v>
      </c>
    </row>
    <row r="5" spans="1:22" x14ac:dyDescent="0.2">
      <c r="A5" s="16" t="s">
        <v>355</v>
      </c>
      <c r="B5" s="4">
        <v>315700</v>
      </c>
      <c r="C5" s="4">
        <v>784349</v>
      </c>
      <c r="D5" s="4">
        <v>-468649</v>
      </c>
      <c r="E5" s="4">
        <v>-34446490000</v>
      </c>
      <c r="F5" s="4">
        <f t="shared" si="0"/>
        <v>-3275348773466</v>
      </c>
      <c r="G5" s="4">
        <v>642300</v>
      </c>
      <c r="H5" s="4">
        <v>100100</v>
      </c>
      <c r="I5" s="4">
        <v>542200</v>
      </c>
      <c r="J5" s="4">
        <v>39706990000</v>
      </c>
      <c r="K5" s="4">
        <f t="shared" si="1"/>
        <v>-39439445000</v>
      </c>
      <c r="L5" s="4">
        <v>1796</v>
      </c>
      <c r="M5" s="4">
        <v>2048</v>
      </c>
      <c r="N5" s="4">
        <v>323</v>
      </c>
      <c r="O5" s="4">
        <v>308</v>
      </c>
      <c r="P5" s="4">
        <v>1740200</v>
      </c>
      <c r="Q5" s="4">
        <v>1953100</v>
      </c>
      <c r="R5" s="5">
        <v>0</v>
      </c>
      <c r="S5" s="4">
        <v>3911100</v>
      </c>
      <c r="T5" s="5">
        <f t="shared" si="2"/>
        <v>12050270.6</v>
      </c>
      <c r="U5" s="5">
        <f t="shared" si="3"/>
        <v>5146800</v>
      </c>
      <c r="V5" s="5">
        <v>2.0199999999999999E-2</v>
      </c>
    </row>
    <row r="6" spans="1:22" x14ac:dyDescent="0.2">
      <c r="A6" s="16" t="s">
        <v>354</v>
      </c>
      <c r="B6" s="4">
        <v>214100</v>
      </c>
      <c r="C6" s="4">
        <v>1107500</v>
      </c>
      <c r="D6" s="4">
        <v>-893400</v>
      </c>
      <c r="E6" s="4">
        <v>-66204750000</v>
      </c>
      <c r="F6" s="4">
        <f t="shared" si="0"/>
        <v>-3240902283466</v>
      </c>
      <c r="G6" s="4">
        <v>55900</v>
      </c>
      <c r="H6" s="4">
        <v>1216900</v>
      </c>
      <c r="I6" s="4">
        <v>-1161000</v>
      </c>
      <c r="J6" s="4">
        <v>-86078190000</v>
      </c>
      <c r="K6" s="4">
        <f t="shared" si="1"/>
        <v>-79146435000</v>
      </c>
      <c r="L6" s="4">
        <v>1831</v>
      </c>
      <c r="M6" s="4">
        <v>4297</v>
      </c>
      <c r="N6" s="4">
        <v>255</v>
      </c>
      <c r="O6" s="4">
        <v>536</v>
      </c>
      <c r="P6" s="4">
        <v>1445700</v>
      </c>
      <c r="Q6" s="4">
        <v>3265300</v>
      </c>
      <c r="R6" s="5">
        <v>-1.49E-2</v>
      </c>
      <c r="S6" s="4">
        <v>5146800</v>
      </c>
      <c r="T6" s="5">
        <f t="shared" si="2"/>
        <v>12095050.6</v>
      </c>
      <c r="U6" s="5">
        <f t="shared" si="3"/>
        <v>5338600</v>
      </c>
      <c r="V6" s="5">
        <v>2.92E-2</v>
      </c>
    </row>
    <row r="7" spans="1:22" x14ac:dyDescent="0.2">
      <c r="A7" s="16" t="s">
        <v>353</v>
      </c>
      <c r="B7" s="4">
        <v>303700</v>
      </c>
      <c r="C7" s="4">
        <v>2203360</v>
      </c>
      <c r="D7" s="4">
        <v>-1899660</v>
      </c>
      <c r="E7" s="4">
        <v>-141336030000</v>
      </c>
      <c r="F7" s="4">
        <f t="shared" si="0"/>
        <v>-3174697533466</v>
      </c>
      <c r="G7" s="4">
        <v>238100</v>
      </c>
      <c r="H7" s="4">
        <v>427800</v>
      </c>
      <c r="I7" s="4">
        <v>-189700</v>
      </c>
      <c r="J7" s="4">
        <v>-14055340000</v>
      </c>
      <c r="K7" s="4">
        <f t="shared" si="1"/>
        <v>6931755000</v>
      </c>
      <c r="L7" s="4">
        <v>2022</v>
      </c>
      <c r="M7" s="4">
        <v>1952</v>
      </c>
      <c r="N7" s="4">
        <v>392</v>
      </c>
      <c r="O7" s="4">
        <v>319</v>
      </c>
      <c r="P7" s="4">
        <v>1796300</v>
      </c>
      <c r="Q7" s="4">
        <v>1670400</v>
      </c>
      <c r="R7" s="5">
        <v>1.4999999999999999E-2</v>
      </c>
      <c r="S7" s="4">
        <v>5338600</v>
      </c>
      <c r="T7" s="5">
        <f t="shared" si="2"/>
        <v>11877020.6</v>
      </c>
      <c r="U7" s="5">
        <f t="shared" si="3"/>
        <v>6375000</v>
      </c>
      <c r="V7" s="5">
        <v>2.2700000000000001E-2</v>
      </c>
    </row>
    <row r="8" spans="1:22" x14ac:dyDescent="0.2">
      <c r="A8" s="16" t="s">
        <v>352</v>
      </c>
      <c r="B8" s="4">
        <v>292870</v>
      </c>
      <c r="C8" s="4">
        <v>3656116</v>
      </c>
      <c r="D8" s="4">
        <v>-3363246</v>
      </c>
      <c r="E8" s="4">
        <v>-248090690000</v>
      </c>
      <c r="F8" s="4">
        <f t="shared" si="0"/>
        <v>-3033361503466</v>
      </c>
      <c r="G8" s="4">
        <v>276100</v>
      </c>
      <c r="H8" s="4">
        <v>281700</v>
      </c>
      <c r="I8" s="4">
        <v>-5600</v>
      </c>
      <c r="J8" s="4">
        <v>-414350000</v>
      </c>
      <c r="K8" s="4">
        <f t="shared" si="1"/>
        <v>20987095000</v>
      </c>
      <c r="L8" s="4">
        <v>3537</v>
      </c>
      <c r="M8" s="4">
        <v>5596</v>
      </c>
      <c r="N8" s="4">
        <v>562</v>
      </c>
      <c r="O8" s="4">
        <v>711</v>
      </c>
      <c r="P8" s="4">
        <v>2963800</v>
      </c>
      <c r="Q8" s="4">
        <v>4455000</v>
      </c>
      <c r="R8" s="5">
        <v>-1.0800000000000001E-2</v>
      </c>
      <c r="S8" s="4">
        <v>7701100</v>
      </c>
      <c r="T8" s="5">
        <f t="shared" si="2"/>
        <v>11939680.6</v>
      </c>
      <c r="U8" s="5">
        <f t="shared" si="3"/>
        <v>6375000</v>
      </c>
      <c r="V8" s="5">
        <v>3.0800000000000001E-2</v>
      </c>
    </row>
    <row r="9" spans="1:22" x14ac:dyDescent="0.2">
      <c r="A9" s="16" t="s">
        <v>351</v>
      </c>
      <c r="B9" s="4">
        <v>241800</v>
      </c>
      <c r="C9" s="4">
        <v>3175180</v>
      </c>
      <c r="D9" s="4">
        <v>-2933380</v>
      </c>
      <c r="E9" s="4">
        <v>-218517630000</v>
      </c>
      <c r="F9" s="4">
        <f t="shared" si="0"/>
        <v>-2785270813466</v>
      </c>
      <c r="G9" s="4">
        <v>209300</v>
      </c>
      <c r="H9" s="4">
        <v>229000</v>
      </c>
      <c r="I9" s="4">
        <v>-19700</v>
      </c>
      <c r="J9" s="4">
        <v>-1448990000</v>
      </c>
      <c r="K9" s="4">
        <f t="shared" si="1"/>
        <v>21401445000</v>
      </c>
      <c r="L9" s="4">
        <v>3231</v>
      </c>
      <c r="M9" s="4">
        <v>7004</v>
      </c>
      <c r="N9" s="4">
        <v>444</v>
      </c>
      <c r="O9" s="4">
        <v>843</v>
      </c>
      <c r="P9" s="4">
        <v>2593900</v>
      </c>
      <c r="Q9" s="4">
        <v>5093800</v>
      </c>
      <c r="R9" s="5">
        <v>-2.4199999999999999E-2</v>
      </c>
      <c r="S9" s="4">
        <v>20708900</v>
      </c>
      <c r="T9" s="5">
        <f t="shared" si="2"/>
        <v>10956390.6</v>
      </c>
      <c r="U9" s="5">
        <f t="shared" si="3"/>
        <v>6065600</v>
      </c>
      <c r="V9" s="5">
        <v>3.0099999999999998E-2</v>
      </c>
    </row>
    <row r="10" spans="1:22" x14ac:dyDescent="0.2">
      <c r="A10" s="16" t="s">
        <v>350</v>
      </c>
      <c r="B10" s="4">
        <v>633700</v>
      </c>
      <c r="C10" s="4">
        <v>2229410</v>
      </c>
      <c r="D10" s="4">
        <v>-1595710</v>
      </c>
      <c r="E10" s="4">
        <v>-122359472620</v>
      </c>
      <c r="F10" s="4">
        <f t="shared" si="0"/>
        <v>-2566753183466</v>
      </c>
      <c r="G10" s="4">
        <v>0</v>
      </c>
      <c r="H10" s="4">
        <v>0</v>
      </c>
      <c r="I10" s="4">
        <v>0</v>
      </c>
      <c r="J10" s="4">
        <v>-2950270000</v>
      </c>
      <c r="K10" s="4">
        <f t="shared" si="1"/>
        <v>22850435000</v>
      </c>
      <c r="L10" s="4">
        <v>2884</v>
      </c>
      <c r="M10" s="4">
        <v>3299</v>
      </c>
      <c r="N10" s="4">
        <v>466</v>
      </c>
      <c r="O10" s="4">
        <v>623</v>
      </c>
      <c r="P10" s="4">
        <v>2732800</v>
      </c>
      <c r="Q10" s="4">
        <v>3125600</v>
      </c>
      <c r="R10" s="5">
        <v>8.0000000000000002E-3</v>
      </c>
      <c r="S10" s="4">
        <v>6375000</v>
      </c>
      <c r="T10" s="5">
        <f t="shared" si="2"/>
        <v>10968210.6</v>
      </c>
      <c r="U10" s="5">
        <f t="shared" si="3"/>
        <v>6065600</v>
      </c>
      <c r="V10" s="5">
        <v>2.58E-2</v>
      </c>
    </row>
    <row r="11" spans="1:22" x14ac:dyDescent="0.2">
      <c r="A11" s="16" t="s">
        <v>349</v>
      </c>
      <c r="B11" s="4">
        <v>27974719</v>
      </c>
      <c r="C11" s="4">
        <v>42273774</v>
      </c>
      <c r="D11" s="4">
        <v>-14299055</v>
      </c>
      <c r="E11" s="4">
        <v>-1008216290000</v>
      </c>
      <c r="F11" s="4">
        <f t="shared" si="0"/>
        <v>-2444393710846</v>
      </c>
      <c r="G11" s="4">
        <v>3416400</v>
      </c>
      <c r="H11" s="4">
        <v>503800</v>
      </c>
      <c r="I11" s="4">
        <v>2912600</v>
      </c>
      <c r="J11" s="4">
        <v>202055550000</v>
      </c>
      <c r="K11" s="4">
        <f t="shared" si="1"/>
        <v>25800705000</v>
      </c>
      <c r="L11" s="4">
        <v>2600</v>
      </c>
      <c r="M11" s="4">
        <v>3463</v>
      </c>
      <c r="N11" s="4">
        <v>471</v>
      </c>
      <c r="O11" s="4">
        <v>488</v>
      </c>
      <c r="P11" s="4">
        <v>2856800</v>
      </c>
      <c r="Q11" s="4">
        <v>2675800</v>
      </c>
      <c r="R11" s="5">
        <v>1.9E-2</v>
      </c>
      <c r="S11" s="4">
        <v>45670706</v>
      </c>
      <c r="T11" s="5">
        <f t="shared" si="2"/>
        <v>7604610</v>
      </c>
      <c r="U11" s="5">
        <f t="shared" si="3"/>
        <v>5594600</v>
      </c>
      <c r="V11" s="5">
        <v>2.63E-2</v>
      </c>
    </row>
    <row r="12" spans="1:22" x14ac:dyDescent="0.2">
      <c r="A12" s="16" t="s">
        <v>348</v>
      </c>
      <c r="B12" s="4">
        <v>108820</v>
      </c>
      <c r="C12" s="4">
        <v>452400</v>
      </c>
      <c r="D12" s="4">
        <v>-343580</v>
      </c>
      <c r="E12" s="4">
        <v>-25964450000</v>
      </c>
      <c r="F12" s="4">
        <f t="shared" ref="F12:F38" si="4">E12+F13</f>
        <v>-1436177420846</v>
      </c>
      <c r="G12" s="4">
        <v>325900</v>
      </c>
      <c r="H12" s="4">
        <v>3682600</v>
      </c>
      <c r="I12" s="4">
        <v>-3356700</v>
      </c>
      <c r="J12" s="4">
        <v>-251061450000</v>
      </c>
      <c r="K12" s="4">
        <f t="shared" ref="K12:K38" si="5">K13+J12</f>
        <v>-176254845000</v>
      </c>
      <c r="L12" s="4">
        <v>1608</v>
      </c>
      <c r="M12" s="4">
        <v>3668</v>
      </c>
      <c r="N12" s="4">
        <v>312</v>
      </c>
      <c r="O12" s="4">
        <v>477</v>
      </c>
      <c r="P12" s="4">
        <v>1841600</v>
      </c>
      <c r="Q12" s="4">
        <v>2770400</v>
      </c>
      <c r="R12" s="5">
        <v>-2.0199999999999999E-2</v>
      </c>
      <c r="S12" s="4">
        <v>6508600</v>
      </c>
      <c r="T12" s="5">
        <f t="shared" si="2"/>
        <v>7610820</v>
      </c>
      <c r="U12" s="5">
        <f t="shared" ref="U12:U38" si="6">MIN(S13:S17)</f>
        <v>3158300</v>
      </c>
      <c r="V12" s="5">
        <v>2.8900000000000002E-2</v>
      </c>
    </row>
    <row r="13" spans="1:22" x14ac:dyDescent="0.2">
      <c r="A13" s="16" t="s">
        <v>347</v>
      </c>
      <c r="B13" s="4">
        <v>335540</v>
      </c>
      <c r="C13" s="4">
        <v>2085333</v>
      </c>
      <c r="D13" s="4">
        <v>-1749793</v>
      </c>
      <c r="E13" s="4">
        <v>-134837600000</v>
      </c>
      <c r="F13" s="4">
        <f t="shared" si="4"/>
        <v>-1410212970846</v>
      </c>
      <c r="G13" s="4">
        <v>307500</v>
      </c>
      <c r="H13" s="4">
        <v>1036400</v>
      </c>
      <c r="I13" s="4">
        <v>-728900</v>
      </c>
      <c r="J13" s="4">
        <v>-55851900000</v>
      </c>
      <c r="K13" s="4">
        <f t="shared" si="5"/>
        <v>74806605000</v>
      </c>
      <c r="L13" s="4">
        <v>2328</v>
      </c>
      <c r="M13" s="4">
        <v>8548</v>
      </c>
      <c r="N13" s="4">
        <v>424</v>
      </c>
      <c r="O13" s="4">
        <v>1051</v>
      </c>
      <c r="P13" s="4">
        <v>2241900</v>
      </c>
      <c r="Q13" s="4">
        <v>5973400</v>
      </c>
      <c r="R13" s="5">
        <v>-3.9699999999999999E-2</v>
      </c>
      <c r="S13" s="4">
        <v>10423500</v>
      </c>
      <c r="T13" s="5">
        <f t="shared" si="2"/>
        <v>7404250</v>
      </c>
      <c r="U13" s="5">
        <f t="shared" si="6"/>
        <v>3158300</v>
      </c>
      <c r="V13" s="5">
        <v>3.95E-2</v>
      </c>
    </row>
    <row r="14" spans="1:22" x14ac:dyDescent="0.2">
      <c r="A14" s="16" t="s">
        <v>340</v>
      </c>
      <c r="B14" s="4">
        <v>815079</v>
      </c>
      <c r="C14" s="4">
        <v>1574947</v>
      </c>
      <c r="D14" s="4">
        <v>-759868</v>
      </c>
      <c r="E14" s="4">
        <v>-59930660000</v>
      </c>
      <c r="F14" s="4">
        <f t="shared" si="4"/>
        <v>-1275375370846</v>
      </c>
      <c r="G14" s="4">
        <v>283700</v>
      </c>
      <c r="H14" s="4">
        <v>316000</v>
      </c>
      <c r="I14" s="4">
        <v>-32300</v>
      </c>
      <c r="J14" s="4">
        <v>-2614460000</v>
      </c>
      <c r="K14" s="4">
        <f t="shared" si="5"/>
        <v>130658505000</v>
      </c>
      <c r="L14" s="4">
        <v>2720</v>
      </c>
      <c r="M14" s="4">
        <v>3588</v>
      </c>
      <c r="N14" s="4">
        <v>401</v>
      </c>
      <c r="O14" s="4">
        <v>558</v>
      </c>
      <c r="P14" s="4">
        <v>2478300</v>
      </c>
      <c r="Q14" s="4">
        <v>3013900</v>
      </c>
      <c r="R14" s="5">
        <v>6.5000000000000006E-3</v>
      </c>
      <c r="S14" s="4">
        <v>6065600</v>
      </c>
      <c r="T14" s="5">
        <f t="shared" si="2"/>
        <v>7543150</v>
      </c>
      <c r="U14" s="5">
        <f t="shared" si="6"/>
        <v>3158300</v>
      </c>
      <c r="V14" s="5">
        <v>3.2199999999999999E-2</v>
      </c>
    </row>
    <row r="15" spans="1:22" x14ac:dyDescent="0.2">
      <c r="A15" s="16" t="s">
        <v>339</v>
      </c>
      <c r="B15" s="4">
        <v>214820</v>
      </c>
      <c r="C15" s="4">
        <v>2456170</v>
      </c>
      <c r="D15" s="4">
        <v>-2241350</v>
      </c>
      <c r="E15" s="4">
        <v>-173552550000</v>
      </c>
      <c r="F15" s="4">
        <f t="shared" si="4"/>
        <v>-1215444710846</v>
      </c>
      <c r="G15" s="4">
        <v>2075100</v>
      </c>
      <c r="H15" s="4">
        <v>250900</v>
      </c>
      <c r="I15" s="4">
        <v>1824200</v>
      </c>
      <c r="J15" s="4">
        <v>141018730000</v>
      </c>
      <c r="K15" s="4">
        <f t="shared" si="5"/>
        <v>133272965000</v>
      </c>
      <c r="L15" s="4">
        <v>2367</v>
      </c>
      <c r="M15" s="4">
        <v>2430</v>
      </c>
      <c r="N15" s="4">
        <v>424</v>
      </c>
      <c r="O15" s="4">
        <v>426</v>
      </c>
      <c r="P15" s="4">
        <v>2258200</v>
      </c>
      <c r="Q15" s="4">
        <v>2332100</v>
      </c>
      <c r="R15" s="5">
        <v>9.1000000000000004E-3</v>
      </c>
      <c r="S15" s="4">
        <v>6563900</v>
      </c>
      <c r="T15" s="5">
        <f t="shared" si="2"/>
        <v>7760870</v>
      </c>
      <c r="U15" s="5">
        <f t="shared" si="6"/>
        <v>3158300</v>
      </c>
      <c r="V15" s="5">
        <v>1.5300000000000001E-2</v>
      </c>
    </row>
    <row r="16" spans="1:22" x14ac:dyDescent="0.2">
      <c r="A16" s="16" t="s">
        <v>338</v>
      </c>
      <c r="B16" s="4">
        <v>455420</v>
      </c>
      <c r="C16" s="4">
        <v>1512174</v>
      </c>
      <c r="D16" s="4">
        <v>-1056754</v>
      </c>
      <c r="E16" s="4">
        <v>-81617500000</v>
      </c>
      <c r="F16" s="4">
        <f t="shared" si="4"/>
        <v>-1041892160846</v>
      </c>
      <c r="G16" s="4">
        <v>345200</v>
      </c>
      <c r="H16" s="4">
        <v>325700</v>
      </c>
      <c r="I16" s="4">
        <v>19500</v>
      </c>
      <c r="J16" s="4">
        <v>1549370000</v>
      </c>
      <c r="K16" s="4">
        <f t="shared" si="5"/>
        <v>-7745765000</v>
      </c>
      <c r="L16" s="4">
        <v>1780</v>
      </c>
      <c r="M16" s="4">
        <v>2560</v>
      </c>
      <c r="N16" s="4">
        <v>318</v>
      </c>
      <c r="O16" s="4">
        <v>403</v>
      </c>
      <c r="P16" s="4">
        <v>1750600</v>
      </c>
      <c r="Q16" s="4">
        <v>2242700</v>
      </c>
      <c r="R16" s="5">
        <v>-1.1999999999999999E-3</v>
      </c>
      <c r="S16" s="4">
        <v>5594600</v>
      </c>
      <c r="T16" s="5">
        <f t="shared" si="2"/>
        <v>7893750</v>
      </c>
      <c r="U16" s="5">
        <f t="shared" si="6"/>
        <v>3158300</v>
      </c>
      <c r="V16" s="5">
        <v>1.6799999999999999E-2</v>
      </c>
    </row>
    <row r="17" spans="1:22" x14ac:dyDescent="0.2">
      <c r="A17" s="16" t="s">
        <v>337</v>
      </c>
      <c r="B17" s="4">
        <v>113720</v>
      </c>
      <c r="C17" s="4">
        <v>265295</v>
      </c>
      <c r="D17" s="4">
        <v>-151575</v>
      </c>
      <c r="E17" s="4">
        <v>-11801410000</v>
      </c>
      <c r="F17" s="4">
        <f t="shared" si="4"/>
        <v>-960274660846</v>
      </c>
      <c r="G17" s="4">
        <v>37200</v>
      </c>
      <c r="H17" s="4">
        <v>498700</v>
      </c>
      <c r="I17" s="4">
        <v>-461500</v>
      </c>
      <c r="J17" s="4">
        <v>-36142530000</v>
      </c>
      <c r="K17" s="4">
        <f t="shared" si="5"/>
        <v>-9295135000</v>
      </c>
      <c r="L17" s="4">
        <v>1265</v>
      </c>
      <c r="M17" s="4">
        <v>1606</v>
      </c>
      <c r="N17" s="4">
        <v>241</v>
      </c>
      <c r="O17" s="4">
        <v>285</v>
      </c>
      <c r="P17" s="4">
        <v>1336800</v>
      </c>
      <c r="Q17" s="4">
        <v>1634400</v>
      </c>
      <c r="R17" s="5">
        <v>-6.4000000000000003E-3</v>
      </c>
      <c r="S17" s="4">
        <v>3158300</v>
      </c>
      <c r="T17" s="5">
        <f t="shared" si="2"/>
        <v>8883890</v>
      </c>
      <c r="U17" s="5">
        <f t="shared" si="6"/>
        <v>6493200</v>
      </c>
      <c r="V17" s="5">
        <v>2.7799999999999998E-2</v>
      </c>
    </row>
    <row r="18" spans="1:22" x14ac:dyDescent="0.2">
      <c r="A18" s="16" t="s">
        <v>336</v>
      </c>
      <c r="B18" s="4">
        <v>1427820</v>
      </c>
      <c r="C18" s="4">
        <v>405800</v>
      </c>
      <c r="D18" s="4">
        <v>1022020</v>
      </c>
      <c r="E18" s="4">
        <v>77925100000</v>
      </c>
      <c r="F18" s="4">
        <f t="shared" si="4"/>
        <v>-948473250846</v>
      </c>
      <c r="G18" s="4">
        <v>531101</v>
      </c>
      <c r="H18" s="4">
        <v>295000</v>
      </c>
      <c r="I18" s="4">
        <v>236101</v>
      </c>
      <c r="J18" s="4">
        <v>17494447000</v>
      </c>
      <c r="K18" s="4">
        <f t="shared" si="5"/>
        <v>26847395000</v>
      </c>
      <c r="L18" s="4">
        <v>3576</v>
      </c>
      <c r="M18" s="4">
        <v>5470</v>
      </c>
      <c r="N18" s="4">
        <v>378</v>
      </c>
      <c r="O18" s="4">
        <v>675</v>
      </c>
      <c r="P18" s="4">
        <v>2651300</v>
      </c>
      <c r="Q18" s="4">
        <v>4514800</v>
      </c>
      <c r="R18" s="5">
        <v>-7.7000000000000002E-3</v>
      </c>
      <c r="S18" s="4">
        <v>8327700</v>
      </c>
      <c r="T18" s="5">
        <f t="shared" si="2"/>
        <v>8861400</v>
      </c>
      <c r="U18" s="5">
        <f t="shared" si="6"/>
        <v>6493200</v>
      </c>
      <c r="V18" s="5">
        <v>6.3399999999999998E-2</v>
      </c>
    </row>
    <row r="19" spans="1:22" x14ac:dyDescent="0.2">
      <c r="A19" s="16" t="s">
        <v>335</v>
      </c>
      <c r="B19" s="4">
        <v>332600</v>
      </c>
      <c r="C19" s="4">
        <v>1067678</v>
      </c>
      <c r="D19" s="4">
        <v>-735078</v>
      </c>
      <c r="E19" s="4">
        <v>-57189320000</v>
      </c>
      <c r="F19" s="4">
        <f t="shared" si="4"/>
        <v>-1026398350846</v>
      </c>
      <c r="G19" s="4">
        <v>437700</v>
      </c>
      <c r="H19" s="4">
        <v>232300</v>
      </c>
      <c r="I19" s="4">
        <v>205400</v>
      </c>
      <c r="J19" s="4">
        <v>16191200000</v>
      </c>
      <c r="K19" s="4">
        <f t="shared" si="5"/>
        <v>9352948000</v>
      </c>
      <c r="L19" s="4">
        <v>2806</v>
      </c>
      <c r="M19" s="4">
        <v>4512</v>
      </c>
      <c r="N19" s="4">
        <v>460</v>
      </c>
      <c r="O19" s="4">
        <v>658</v>
      </c>
      <c r="P19" s="4">
        <v>2566600</v>
      </c>
      <c r="Q19" s="4">
        <v>3816500</v>
      </c>
      <c r="R19" s="5">
        <v>-5.0000000000000001E-3</v>
      </c>
      <c r="S19" s="4">
        <v>10876000</v>
      </c>
      <c r="T19" s="5">
        <f t="shared" si="2"/>
        <v>8149580</v>
      </c>
      <c r="U19" s="5">
        <f t="shared" si="6"/>
        <v>6493200</v>
      </c>
      <c r="V19" s="5">
        <v>3.04E-2</v>
      </c>
    </row>
    <row r="20" spans="1:22" x14ac:dyDescent="0.2">
      <c r="A20" s="16" t="s">
        <v>334</v>
      </c>
      <c r="B20" s="4">
        <v>865160</v>
      </c>
      <c r="C20" s="4">
        <v>1256730</v>
      </c>
      <c r="D20" s="4">
        <v>-391570</v>
      </c>
      <c r="E20" s="4">
        <v>-31597080000</v>
      </c>
      <c r="F20" s="4">
        <f t="shared" si="4"/>
        <v>-969209030846</v>
      </c>
      <c r="G20" s="4">
        <v>100500</v>
      </c>
      <c r="H20" s="4">
        <v>1127400</v>
      </c>
      <c r="I20" s="4">
        <v>-1026900</v>
      </c>
      <c r="J20" s="4">
        <v>-81722583000</v>
      </c>
      <c r="K20" s="4">
        <f t="shared" si="5"/>
        <v>-6838252000</v>
      </c>
      <c r="L20" s="4">
        <v>2330</v>
      </c>
      <c r="M20" s="4">
        <v>3777</v>
      </c>
      <c r="N20" s="4">
        <v>358</v>
      </c>
      <c r="O20" s="4">
        <v>710</v>
      </c>
      <c r="P20" s="4">
        <v>1968900</v>
      </c>
      <c r="Q20" s="4">
        <v>3954600</v>
      </c>
      <c r="R20" s="5">
        <v>-2.53E-2</v>
      </c>
      <c r="S20" s="4">
        <v>6493200</v>
      </c>
      <c r="T20" s="5">
        <f t="shared" si="2"/>
        <v>8330020</v>
      </c>
      <c r="U20" s="5">
        <f t="shared" si="6"/>
        <v>6570700</v>
      </c>
      <c r="V20" s="5">
        <v>3.56E-2</v>
      </c>
    </row>
    <row r="21" spans="1:22" x14ac:dyDescent="0.2">
      <c r="A21" s="16" t="s">
        <v>333</v>
      </c>
      <c r="B21" s="4">
        <v>1394120</v>
      </c>
      <c r="C21" s="4">
        <v>1798557</v>
      </c>
      <c r="D21" s="4">
        <v>-404437</v>
      </c>
      <c r="E21" s="4">
        <v>-32530060000</v>
      </c>
      <c r="F21" s="4">
        <f t="shared" si="4"/>
        <v>-937611950846</v>
      </c>
      <c r="G21" s="4">
        <v>356400</v>
      </c>
      <c r="H21" s="4">
        <v>348000</v>
      </c>
      <c r="I21" s="4">
        <v>8400</v>
      </c>
      <c r="J21" s="4">
        <v>728080000</v>
      </c>
      <c r="K21" s="4">
        <f t="shared" si="5"/>
        <v>74884331000</v>
      </c>
      <c r="L21" s="4">
        <v>3819</v>
      </c>
      <c r="M21" s="4">
        <v>2361</v>
      </c>
      <c r="N21" s="4">
        <v>773</v>
      </c>
      <c r="O21" s="4">
        <v>450</v>
      </c>
      <c r="P21" s="4">
        <v>3995900</v>
      </c>
      <c r="Q21" s="4">
        <v>2503100</v>
      </c>
      <c r="R21" s="5">
        <v>2.7999999999999997E-2</v>
      </c>
      <c r="S21" s="4">
        <v>12034700</v>
      </c>
      <c r="T21" s="5">
        <f t="shared" si="2"/>
        <v>7474650</v>
      </c>
      <c r="U21" s="5">
        <f t="shared" si="6"/>
        <v>6570700</v>
      </c>
      <c r="V21" s="5">
        <v>2.6000000000000002E-2</v>
      </c>
    </row>
    <row r="22" spans="1:22" x14ac:dyDescent="0.2">
      <c r="A22" s="16" t="s">
        <v>332</v>
      </c>
      <c r="B22" s="4">
        <v>914117</v>
      </c>
      <c r="C22" s="4">
        <v>1607355</v>
      </c>
      <c r="D22" s="4">
        <v>-693238</v>
      </c>
      <c r="E22" s="4">
        <v>-54538170000</v>
      </c>
      <c r="F22" s="4">
        <f t="shared" si="4"/>
        <v>-905081890846</v>
      </c>
      <c r="G22" s="4">
        <v>109600</v>
      </c>
      <c r="H22" s="4">
        <v>423800</v>
      </c>
      <c r="I22" s="4">
        <v>-314200</v>
      </c>
      <c r="J22" s="4">
        <v>-24583770000</v>
      </c>
      <c r="K22" s="4">
        <f t="shared" si="5"/>
        <v>74156251000</v>
      </c>
      <c r="L22" s="4">
        <v>2410</v>
      </c>
      <c r="M22" s="4">
        <v>2723</v>
      </c>
      <c r="N22" s="4">
        <v>579</v>
      </c>
      <c r="O22" s="4">
        <v>507</v>
      </c>
      <c r="P22" s="4">
        <v>3090800</v>
      </c>
      <c r="Q22" s="4">
        <v>2662200</v>
      </c>
      <c r="R22" s="5">
        <v>1.55E-2</v>
      </c>
      <c r="S22" s="4">
        <v>6570700</v>
      </c>
      <c r="T22" s="5">
        <f t="shared" si="2"/>
        <v>7121340</v>
      </c>
      <c r="U22" s="5">
        <f t="shared" si="6"/>
        <v>6923400</v>
      </c>
      <c r="V22" s="5">
        <v>2.7799999999999998E-2</v>
      </c>
    </row>
    <row r="23" spans="1:22" x14ac:dyDescent="0.2">
      <c r="A23" s="16" t="s">
        <v>331</v>
      </c>
      <c r="B23" s="4">
        <v>464500</v>
      </c>
      <c r="C23" s="4">
        <v>1622590</v>
      </c>
      <c r="D23" s="4">
        <v>-1158090</v>
      </c>
      <c r="E23" s="4">
        <v>-91638870000</v>
      </c>
      <c r="F23" s="4">
        <f t="shared" si="4"/>
        <v>-850543720846</v>
      </c>
      <c r="G23" s="4">
        <v>247100</v>
      </c>
      <c r="H23" s="4">
        <v>166400</v>
      </c>
      <c r="I23" s="4">
        <v>80700</v>
      </c>
      <c r="J23" s="4">
        <v>6307680000</v>
      </c>
      <c r="K23" s="4">
        <f t="shared" si="5"/>
        <v>98740021000</v>
      </c>
      <c r="L23" s="4">
        <v>2964</v>
      </c>
      <c r="M23" s="4">
        <v>3903</v>
      </c>
      <c r="N23" s="4">
        <v>484</v>
      </c>
      <c r="O23" s="4">
        <v>645</v>
      </c>
      <c r="P23" s="4">
        <v>2938500</v>
      </c>
      <c r="Q23" s="4">
        <v>3773400</v>
      </c>
      <c r="R23" s="5">
        <v>-1.29E-2</v>
      </c>
      <c r="S23" s="4">
        <v>8357800</v>
      </c>
      <c r="T23" s="5">
        <f t="shared" si="2"/>
        <v>6715730</v>
      </c>
      <c r="U23" s="5">
        <f t="shared" si="6"/>
        <v>6923400</v>
      </c>
      <c r="V23" s="5">
        <v>5.5500000000000001E-2</v>
      </c>
    </row>
    <row r="24" spans="1:22" x14ac:dyDescent="0.2">
      <c r="A24" s="16" t="s">
        <v>330</v>
      </c>
      <c r="B24" s="4">
        <v>636332</v>
      </c>
      <c r="C24" s="4">
        <v>1061467</v>
      </c>
      <c r="D24" s="4">
        <v>-425135</v>
      </c>
      <c r="E24" s="4">
        <v>-34305370000</v>
      </c>
      <c r="F24" s="4">
        <f t="shared" si="4"/>
        <v>-758904850846</v>
      </c>
      <c r="G24" s="4">
        <v>841000</v>
      </c>
      <c r="H24" s="4">
        <v>440300</v>
      </c>
      <c r="I24" s="4">
        <v>400700</v>
      </c>
      <c r="J24" s="4">
        <v>31722570000</v>
      </c>
      <c r="K24" s="4">
        <f t="shared" si="5"/>
        <v>92432341000</v>
      </c>
      <c r="L24" s="4">
        <v>3258</v>
      </c>
      <c r="M24" s="4">
        <v>3720</v>
      </c>
      <c r="N24" s="4">
        <v>610</v>
      </c>
      <c r="O24" s="4">
        <v>679</v>
      </c>
      <c r="P24" s="4">
        <v>3044500</v>
      </c>
      <c r="Q24" s="4">
        <v>3817200</v>
      </c>
      <c r="R24" s="5">
        <v>-2.92E-2</v>
      </c>
      <c r="S24" s="4">
        <v>7454600</v>
      </c>
      <c r="T24" s="5">
        <f t="shared" si="2"/>
        <v>6463490</v>
      </c>
      <c r="U24" s="5">
        <f t="shared" si="6"/>
        <v>3757800</v>
      </c>
      <c r="V24" s="5">
        <v>3.7100000000000001E-2</v>
      </c>
    </row>
    <row r="25" spans="1:22" x14ac:dyDescent="0.2">
      <c r="A25" s="16" t="s">
        <v>329</v>
      </c>
      <c r="B25" s="4">
        <v>856900</v>
      </c>
      <c r="C25" s="4">
        <v>941870</v>
      </c>
      <c r="D25" s="4">
        <v>-84970</v>
      </c>
      <c r="E25" s="4">
        <v>-6936280000</v>
      </c>
      <c r="F25" s="4">
        <f t="shared" si="4"/>
        <v>-724599480846</v>
      </c>
      <c r="G25" s="4">
        <v>955700</v>
      </c>
      <c r="H25" s="4">
        <v>109900</v>
      </c>
      <c r="I25" s="4">
        <v>845800</v>
      </c>
      <c r="J25" s="4">
        <v>66748740000</v>
      </c>
      <c r="K25" s="4">
        <f t="shared" si="5"/>
        <v>60709771000</v>
      </c>
      <c r="L25" s="4">
        <v>4390</v>
      </c>
      <c r="M25" s="4">
        <v>2920</v>
      </c>
      <c r="N25" s="4">
        <v>888</v>
      </c>
      <c r="O25" s="4">
        <v>558</v>
      </c>
      <c r="P25" s="4">
        <v>4978400</v>
      </c>
      <c r="Q25" s="4">
        <v>3022900</v>
      </c>
      <c r="R25" s="5">
        <v>5.0799999999999998E-2</v>
      </c>
      <c r="S25" s="4">
        <v>8741100</v>
      </c>
      <c r="T25" s="5">
        <f t="shared" si="2"/>
        <v>6004330</v>
      </c>
      <c r="U25" s="5">
        <f t="shared" si="6"/>
        <v>3757800</v>
      </c>
      <c r="V25" s="5">
        <v>5.45E-2</v>
      </c>
    </row>
    <row r="26" spans="1:22" x14ac:dyDescent="0.2">
      <c r="A26" s="16" t="s">
        <v>328</v>
      </c>
      <c r="B26" s="4">
        <v>1353010</v>
      </c>
      <c r="C26" s="4">
        <v>894939</v>
      </c>
      <c r="D26" s="4">
        <v>458071</v>
      </c>
      <c r="E26" s="4">
        <v>35033990000</v>
      </c>
      <c r="F26" s="4">
        <f t="shared" si="4"/>
        <v>-717663200846</v>
      </c>
      <c r="G26" s="4">
        <v>302000</v>
      </c>
      <c r="H26" s="4">
        <v>280900</v>
      </c>
      <c r="I26" s="4">
        <v>21100</v>
      </c>
      <c r="J26" s="4">
        <v>1644510000</v>
      </c>
      <c r="K26" s="4">
        <f t="shared" si="5"/>
        <v>-6038969000</v>
      </c>
      <c r="L26" s="4">
        <v>3094</v>
      </c>
      <c r="M26" s="4">
        <v>2465</v>
      </c>
      <c r="N26" s="4">
        <v>496</v>
      </c>
      <c r="O26" s="4">
        <v>475</v>
      </c>
      <c r="P26" s="4">
        <v>2945600</v>
      </c>
      <c r="Q26" s="4">
        <v>2813100</v>
      </c>
      <c r="R26" s="5">
        <v>1.5900000000000001E-2</v>
      </c>
      <c r="S26" s="4">
        <v>6923400</v>
      </c>
      <c r="T26" s="5">
        <f t="shared" si="2"/>
        <v>5645670</v>
      </c>
      <c r="U26" s="5">
        <f t="shared" si="6"/>
        <v>3481000</v>
      </c>
      <c r="V26" s="5">
        <v>2.7000000000000003E-2</v>
      </c>
    </row>
    <row r="27" spans="1:22" x14ac:dyDescent="0.2">
      <c r="A27" s="16" t="s">
        <v>327</v>
      </c>
      <c r="B27" s="4">
        <v>2736496</v>
      </c>
      <c r="C27" s="4">
        <v>1196022</v>
      </c>
      <c r="D27" s="4">
        <v>1540474</v>
      </c>
      <c r="E27" s="4">
        <v>115231140000</v>
      </c>
      <c r="F27" s="4">
        <f t="shared" si="4"/>
        <v>-752697190846</v>
      </c>
      <c r="G27" s="4">
        <v>260300</v>
      </c>
      <c r="H27" s="4">
        <v>586600</v>
      </c>
      <c r="I27" s="4">
        <v>-326300</v>
      </c>
      <c r="J27" s="4">
        <v>-23907840000</v>
      </c>
      <c r="K27" s="4">
        <f t="shared" si="5"/>
        <v>-7683479000</v>
      </c>
      <c r="L27" s="4">
        <v>6823</v>
      </c>
      <c r="M27" s="4">
        <v>3135</v>
      </c>
      <c r="N27" s="4">
        <v>1369</v>
      </c>
      <c r="O27" s="4">
        <v>640</v>
      </c>
      <c r="P27" s="4">
        <v>9036400</v>
      </c>
      <c r="Q27" s="4">
        <v>3801700</v>
      </c>
      <c r="R27" s="5">
        <v>6.93E-2</v>
      </c>
      <c r="S27" s="4">
        <v>13059700</v>
      </c>
      <c r="T27" s="5">
        <f t="shared" si="2"/>
        <v>4722400</v>
      </c>
      <c r="U27" s="5">
        <f t="shared" si="6"/>
        <v>3037600</v>
      </c>
      <c r="V27" s="5">
        <v>6.3500000000000001E-2</v>
      </c>
    </row>
    <row r="28" spans="1:22" x14ac:dyDescent="0.2">
      <c r="A28" s="16" t="s">
        <v>326</v>
      </c>
      <c r="B28" s="4">
        <v>1319000</v>
      </c>
      <c r="C28" s="4">
        <v>1433373</v>
      </c>
      <c r="D28" s="4">
        <v>-114373</v>
      </c>
      <c r="E28" s="4">
        <v>-8073250000</v>
      </c>
      <c r="F28" s="4">
        <f t="shared" si="4"/>
        <v>-867928330846</v>
      </c>
      <c r="G28" s="4">
        <v>181500</v>
      </c>
      <c r="H28" s="4">
        <v>216500</v>
      </c>
      <c r="I28" s="4">
        <v>-35000</v>
      </c>
      <c r="J28" s="4">
        <v>-2422190000</v>
      </c>
      <c r="K28" s="4">
        <f t="shared" si="5"/>
        <v>16224361000</v>
      </c>
      <c r="L28" s="4">
        <v>1698</v>
      </c>
      <c r="M28" s="4">
        <v>2982</v>
      </c>
      <c r="N28" s="4">
        <v>324</v>
      </c>
      <c r="O28" s="4">
        <v>510</v>
      </c>
      <c r="P28" s="4">
        <v>1848100</v>
      </c>
      <c r="Q28" s="4">
        <v>3058600</v>
      </c>
      <c r="R28" s="5">
        <v>4.3E-3</v>
      </c>
      <c r="S28" s="4">
        <v>8102800</v>
      </c>
      <c r="T28" s="5">
        <f t="shared" si="2"/>
        <v>4778380</v>
      </c>
      <c r="U28" s="5">
        <f t="shared" si="6"/>
        <v>3037600</v>
      </c>
      <c r="V28" s="5">
        <v>1.6899999999999998E-2</v>
      </c>
    </row>
    <row r="29" spans="1:22" x14ac:dyDescent="0.2">
      <c r="A29" s="16" t="s">
        <v>325</v>
      </c>
      <c r="B29" s="4">
        <v>200650</v>
      </c>
      <c r="C29" s="4">
        <v>652783</v>
      </c>
      <c r="D29" s="4">
        <v>-452133</v>
      </c>
      <c r="E29" s="4">
        <v>-31889590000</v>
      </c>
      <c r="F29" s="4">
        <f t="shared" si="4"/>
        <v>-859855080846</v>
      </c>
      <c r="G29" s="4">
        <v>315900</v>
      </c>
      <c r="H29" s="4">
        <v>34700</v>
      </c>
      <c r="I29" s="4">
        <v>281200</v>
      </c>
      <c r="J29" s="4">
        <v>19799430000</v>
      </c>
      <c r="K29" s="4">
        <f t="shared" si="5"/>
        <v>18646551000</v>
      </c>
      <c r="L29" s="4">
        <v>1749</v>
      </c>
      <c r="M29" s="4">
        <v>1774</v>
      </c>
      <c r="N29" s="4">
        <v>365</v>
      </c>
      <c r="O29" s="4">
        <v>303</v>
      </c>
      <c r="P29" s="4">
        <v>1775600</v>
      </c>
      <c r="Q29" s="4">
        <v>1687800</v>
      </c>
      <c r="R29" s="5">
        <v>1.5E-3</v>
      </c>
      <c r="S29" s="4">
        <v>3757800</v>
      </c>
      <c r="T29" s="5">
        <f t="shared" si="2"/>
        <v>4754010</v>
      </c>
      <c r="U29" s="5">
        <f t="shared" si="6"/>
        <v>3037600</v>
      </c>
      <c r="V29" s="5">
        <v>1.6899999999999998E-2</v>
      </c>
    </row>
    <row r="30" spans="1:22" x14ac:dyDescent="0.2">
      <c r="A30" s="16" t="s">
        <v>324</v>
      </c>
      <c r="B30" s="4">
        <v>1271768</v>
      </c>
      <c r="C30" s="4">
        <v>1242349</v>
      </c>
      <c r="D30" s="4">
        <v>29419</v>
      </c>
      <c r="E30" s="4">
        <v>2208450000</v>
      </c>
      <c r="F30" s="4">
        <f t="shared" si="4"/>
        <v>-827965490846</v>
      </c>
      <c r="G30" s="4">
        <v>305900</v>
      </c>
      <c r="H30" s="4">
        <v>82800</v>
      </c>
      <c r="I30" s="4">
        <v>223100</v>
      </c>
      <c r="J30" s="4">
        <v>15752920000</v>
      </c>
      <c r="K30" s="4">
        <f t="shared" si="5"/>
        <v>-1152879000</v>
      </c>
      <c r="L30" s="4">
        <v>4440</v>
      </c>
      <c r="M30" s="4">
        <v>3529</v>
      </c>
      <c r="N30" s="4">
        <v>826</v>
      </c>
      <c r="O30" s="4">
        <v>562</v>
      </c>
      <c r="P30" s="4">
        <v>4833600</v>
      </c>
      <c r="Q30" s="4">
        <v>3257100</v>
      </c>
      <c r="R30" s="5">
        <v>3.0800000000000001E-2</v>
      </c>
      <c r="S30" s="4">
        <v>8297600</v>
      </c>
      <c r="T30" s="5">
        <f t="shared" si="2"/>
        <v>4127280</v>
      </c>
      <c r="U30" s="5">
        <f t="shared" si="6"/>
        <v>3037600</v>
      </c>
      <c r="V30" s="5">
        <v>3.3599999999999998E-2</v>
      </c>
    </row>
    <row r="31" spans="1:22" x14ac:dyDescent="0.2">
      <c r="A31" s="16" t="s">
        <v>323</v>
      </c>
      <c r="B31" s="4">
        <v>140912</v>
      </c>
      <c r="C31" s="4">
        <v>532025</v>
      </c>
      <c r="D31" s="4">
        <v>-391113</v>
      </c>
      <c r="E31" s="4">
        <v>-26639300000</v>
      </c>
      <c r="F31" s="4">
        <f t="shared" si="4"/>
        <v>-830173940846</v>
      </c>
      <c r="G31" s="4">
        <v>127300</v>
      </c>
      <c r="H31" s="4">
        <v>142600</v>
      </c>
      <c r="I31" s="4">
        <v>-15300</v>
      </c>
      <c r="J31" s="4">
        <v>-1038060000</v>
      </c>
      <c r="K31" s="4">
        <f t="shared" si="5"/>
        <v>-16905799000</v>
      </c>
      <c r="L31" s="4">
        <v>1428</v>
      </c>
      <c r="M31" s="4">
        <v>1707</v>
      </c>
      <c r="N31" s="4">
        <v>275</v>
      </c>
      <c r="O31" s="4">
        <v>285</v>
      </c>
      <c r="P31" s="4">
        <v>1494200</v>
      </c>
      <c r="Q31" s="4">
        <v>1675300</v>
      </c>
      <c r="R31" s="5">
        <v>1.04E-2</v>
      </c>
      <c r="S31" s="4">
        <v>3481000</v>
      </c>
      <c r="T31" s="5">
        <f t="shared" si="2"/>
        <v>3956420</v>
      </c>
      <c r="U31" s="5">
        <f t="shared" si="6"/>
        <v>3037600</v>
      </c>
      <c r="V31" s="5">
        <v>1.03E-2</v>
      </c>
    </row>
    <row r="32" spans="1:22" x14ac:dyDescent="0.2">
      <c r="A32" s="16" t="s">
        <v>322</v>
      </c>
      <c r="B32" s="4">
        <v>196100</v>
      </c>
      <c r="C32" s="4">
        <v>843134</v>
      </c>
      <c r="D32" s="4">
        <v>-647034</v>
      </c>
      <c r="E32" s="4">
        <v>-43677450000</v>
      </c>
      <c r="F32" s="4">
        <f t="shared" si="4"/>
        <v>-803534640846</v>
      </c>
      <c r="G32" s="4">
        <v>71800</v>
      </c>
      <c r="H32" s="4">
        <v>289900</v>
      </c>
      <c r="I32" s="4">
        <v>-218100</v>
      </c>
      <c r="J32" s="4">
        <v>-14651750000</v>
      </c>
      <c r="K32" s="4">
        <f t="shared" si="5"/>
        <v>-15867739000</v>
      </c>
      <c r="L32" s="4">
        <v>1329</v>
      </c>
      <c r="M32" s="4">
        <v>1597</v>
      </c>
      <c r="N32" s="4">
        <v>268</v>
      </c>
      <c r="O32" s="4">
        <v>224</v>
      </c>
      <c r="P32" s="4">
        <v>1426700</v>
      </c>
      <c r="Q32" s="4">
        <v>1441700</v>
      </c>
      <c r="R32" s="5">
        <v>1.3500000000000002E-2</v>
      </c>
      <c r="S32" s="4">
        <v>3037600</v>
      </c>
      <c r="T32" s="5">
        <f t="shared" si="2"/>
        <v>3868690</v>
      </c>
      <c r="U32" s="5">
        <f t="shared" si="6"/>
        <v>3336800</v>
      </c>
      <c r="V32" s="5">
        <v>2.2000000000000002E-2</v>
      </c>
    </row>
    <row r="33" spans="1:22" x14ac:dyDescent="0.2">
      <c r="A33" s="16" t="s">
        <v>321</v>
      </c>
      <c r="B33" s="4">
        <v>252200</v>
      </c>
      <c r="C33" s="4">
        <v>949624</v>
      </c>
      <c r="D33" s="4">
        <v>-697424</v>
      </c>
      <c r="E33" s="4">
        <v>-46372020000</v>
      </c>
      <c r="F33" s="4">
        <f t="shared" si="4"/>
        <v>-759857190846</v>
      </c>
      <c r="G33" s="4">
        <v>188500</v>
      </c>
      <c r="H33" s="4">
        <v>13400</v>
      </c>
      <c r="I33" s="4">
        <v>175100</v>
      </c>
      <c r="J33" s="4">
        <v>11641860000</v>
      </c>
      <c r="K33" s="4">
        <f t="shared" si="5"/>
        <v>-1215989000</v>
      </c>
      <c r="L33" s="4">
        <v>1444</v>
      </c>
      <c r="M33" s="4">
        <v>1561</v>
      </c>
      <c r="N33" s="4">
        <v>214</v>
      </c>
      <c r="O33" s="4">
        <v>241</v>
      </c>
      <c r="P33" s="4">
        <v>1293100</v>
      </c>
      <c r="Q33" s="4">
        <v>1501500</v>
      </c>
      <c r="R33" s="5">
        <v>0</v>
      </c>
      <c r="S33" s="4">
        <v>4301700</v>
      </c>
      <c r="T33" s="5">
        <f t="shared" si="2"/>
        <v>3599790</v>
      </c>
      <c r="U33" s="5">
        <f t="shared" si="6"/>
        <v>3336800</v>
      </c>
      <c r="V33" s="5">
        <v>1.9299999999999998E-2</v>
      </c>
    </row>
    <row r="34" spans="1:22" x14ac:dyDescent="0.2">
      <c r="A34" s="16" t="s">
        <v>320</v>
      </c>
      <c r="B34" s="4">
        <v>275040</v>
      </c>
      <c r="C34" s="4">
        <v>1400660</v>
      </c>
      <c r="D34" s="4">
        <v>-1125620</v>
      </c>
      <c r="E34" s="4">
        <v>-76307530000</v>
      </c>
      <c r="F34" s="4">
        <f t="shared" si="4"/>
        <v>-713485170846</v>
      </c>
      <c r="G34" s="4">
        <v>228000</v>
      </c>
      <c r="H34" s="4">
        <v>48600</v>
      </c>
      <c r="I34" s="4">
        <v>179400</v>
      </c>
      <c r="J34" s="4">
        <v>12181050000</v>
      </c>
      <c r="K34" s="4">
        <f t="shared" si="5"/>
        <v>-12857849000</v>
      </c>
      <c r="L34" s="4">
        <v>1702</v>
      </c>
      <c r="M34" s="4">
        <v>2848</v>
      </c>
      <c r="N34" s="4">
        <v>319</v>
      </c>
      <c r="O34" s="4">
        <v>481</v>
      </c>
      <c r="P34" s="4">
        <v>1702700</v>
      </c>
      <c r="Q34" s="4">
        <v>3084700</v>
      </c>
      <c r="R34" s="5">
        <v>-2.0899999999999998E-2</v>
      </c>
      <c r="S34" s="4">
        <v>4932200</v>
      </c>
      <c r="T34" s="5">
        <f t="shared" si="2"/>
        <v>3267310</v>
      </c>
      <c r="U34" s="5">
        <f t="shared" si="6"/>
        <v>3336800</v>
      </c>
      <c r="V34" s="5">
        <v>3.3399999999999999E-2</v>
      </c>
    </row>
    <row r="35" spans="1:22" x14ac:dyDescent="0.2">
      <c r="A35" s="16" t="s">
        <v>319</v>
      </c>
      <c r="B35" s="4">
        <v>75500</v>
      </c>
      <c r="C35" s="4">
        <v>1679196</v>
      </c>
      <c r="D35" s="4">
        <v>-1603696</v>
      </c>
      <c r="E35" s="4">
        <v>-109431350000</v>
      </c>
      <c r="F35" s="4">
        <f t="shared" si="4"/>
        <v>-637177640846</v>
      </c>
      <c r="G35" s="4">
        <v>24200</v>
      </c>
      <c r="H35" s="4">
        <v>102500</v>
      </c>
      <c r="I35" s="4">
        <v>-78300</v>
      </c>
      <c r="J35" s="4">
        <v>-5339110000</v>
      </c>
      <c r="K35" s="4">
        <f t="shared" si="5"/>
        <v>-25038899000</v>
      </c>
      <c r="L35" s="4">
        <v>1502</v>
      </c>
      <c r="M35" s="4">
        <v>2174</v>
      </c>
      <c r="N35" s="4">
        <v>312</v>
      </c>
      <c r="O35" s="4">
        <v>350</v>
      </c>
      <c r="P35" s="4">
        <v>1898900</v>
      </c>
      <c r="Q35" s="4">
        <v>2160100</v>
      </c>
      <c r="R35" s="5">
        <v>1.5E-3</v>
      </c>
      <c r="S35" s="4">
        <v>4149500</v>
      </c>
      <c r="T35" s="5">
        <f t="shared" si="2"/>
        <v>3021610</v>
      </c>
      <c r="U35" s="5">
        <f t="shared" si="6"/>
        <v>2030300</v>
      </c>
      <c r="V35" s="5">
        <v>2.1700000000000001E-2</v>
      </c>
    </row>
    <row r="36" spans="1:22" x14ac:dyDescent="0.2">
      <c r="A36" s="16" t="s">
        <v>318</v>
      </c>
      <c r="B36" s="4">
        <v>57770</v>
      </c>
      <c r="C36" s="4">
        <v>822797</v>
      </c>
      <c r="D36" s="4">
        <v>-765027</v>
      </c>
      <c r="E36" s="4">
        <v>-52153120000</v>
      </c>
      <c r="F36" s="4">
        <f t="shared" si="4"/>
        <v>-527746290846</v>
      </c>
      <c r="G36" s="4">
        <v>38100</v>
      </c>
      <c r="H36" s="4">
        <v>229700</v>
      </c>
      <c r="I36" s="4">
        <v>-191600</v>
      </c>
      <c r="J36" s="4">
        <v>-13091680000</v>
      </c>
      <c r="K36" s="4">
        <f t="shared" si="5"/>
        <v>-19699789000</v>
      </c>
      <c r="L36" s="4">
        <v>1227</v>
      </c>
      <c r="M36" s="4">
        <v>2111</v>
      </c>
      <c r="N36" s="4">
        <v>207</v>
      </c>
      <c r="O36" s="4">
        <v>364</v>
      </c>
      <c r="P36" s="4">
        <v>1103400</v>
      </c>
      <c r="Q36" s="4">
        <v>2020800</v>
      </c>
      <c r="R36" s="5">
        <v>-1.1699999999999999E-2</v>
      </c>
      <c r="S36" s="4">
        <v>3336800</v>
      </c>
      <c r="T36" s="5">
        <f t="shared" si="2"/>
        <v>3140140</v>
      </c>
      <c r="U36" s="5">
        <f t="shared" si="6"/>
        <v>1772400</v>
      </c>
      <c r="V36" s="5">
        <v>1.7500000000000002E-2</v>
      </c>
    </row>
    <row r="37" spans="1:22" x14ac:dyDescent="0.2">
      <c r="A37" s="16" t="s">
        <v>317</v>
      </c>
      <c r="B37" s="4">
        <v>365800</v>
      </c>
      <c r="C37" s="4">
        <v>695275</v>
      </c>
      <c r="D37" s="4">
        <v>-329475</v>
      </c>
      <c r="E37" s="4">
        <v>-22616710000</v>
      </c>
      <c r="F37" s="4">
        <f t="shared" si="4"/>
        <v>-475593170846</v>
      </c>
      <c r="G37" s="4">
        <v>86400</v>
      </c>
      <c r="H37" s="4">
        <v>303700</v>
      </c>
      <c r="I37" s="4">
        <v>-217300</v>
      </c>
      <c r="J37" s="4">
        <v>-14949610000</v>
      </c>
      <c r="K37" s="4">
        <f t="shared" si="5"/>
        <v>-6608109000</v>
      </c>
      <c r="L37" s="4">
        <v>1592</v>
      </c>
      <c r="M37" s="4">
        <v>1787</v>
      </c>
      <c r="N37" s="4">
        <v>235</v>
      </c>
      <c r="O37" s="4">
        <v>314</v>
      </c>
      <c r="P37" s="4">
        <v>1288900</v>
      </c>
      <c r="Q37" s="4">
        <v>1717100</v>
      </c>
      <c r="R37" s="5">
        <v>-1.4000000000000002E-3</v>
      </c>
      <c r="S37" s="4">
        <v>3827000</v>
      </c>
      <c r="T37" s="5">
        <f t="shared" si="2"/>
        <v>2874510</v>
      </c>
      <c r="U37" s="5">
        <f t="shared" si="6"/>
        <v>1772400</v>
      </c>
      <c r="V37" s="5">
        <v>2.1600000000000001E-2</v>
      </c>
    </row>
    <row r="38" spans="1:22" x14ac:dyDescent="0.2">
      <c r="A38" s="16" t="s">
        <v>316</v>
      </c>
      <c r="B38" s="4">
        <v>1530690</v>
      </c>
      <c r="C38" s="4">
        <v>261700</v>
      </c>
      <c r="D38" s="4">
        <v>1268990</v>
      </c>
      <c r="E38" s="4">
        <v>86514950000</v>
      </c>
      <c r="F38" s="4">
        <f t="shared" si="4"/>
        <v>-452976460846</v>
      </c>
      <c r="G38" s="4">
        <v>112300</v>
      </c>
      <c r="H38" s="4">
        <v>268700</v>
      </c>
      <c r="I38" s="4">
        <v>-156400</v>
      </c>
      <c r="J38" s="4">
        <v>-10558270000</v>
      </c>
      <c r="K38" s="4">
        <f t="shared" si="5"/>
        <v>8341501000</v>
      </c>
      <c r="L38" s="4">
        <v>4486</v>
      </c>
      <c r="M38" s="4">
        <v>2639</v>
      </c>
      <c r="N38" s="4">
        <v>870</v>
      </c>
      <c r="O38" s="4">
        <v>471</v>
      </c>
      <c r="P38" s="4">
        <v>4924000</v>
      </c>
      <c r="Q38" s="4">
        <v>2716600</v>
      </c>
      <c r="R38" s="5">
        <v>4.0800000000000003E-2</v>
      </c>
      <c r="S38" s="4">
        <v>8662600</v>
      </c>
      <c r="T38" s="5">
        <f t="shared" si="2"/>
        <v>2151160</v>
      </c>
      <c r="U38" s="5">
        <f t="shared" si="6"/>
        <v>1612700</v>
      </c>
      <c r="V38" s="5">
        <v>4.1799999999999997E-2</v>
      </c>
    </row>
    <row r="39" spans="1:22" x14ac:dyDescent="0.2">
      <c r="A39" s="16" t="s">
        <v>315</v>
      </c>
      <c r="B39" s="4">
        <v>352800</v>
      </c>
      <c r="C39" s="4">
        <v>630345</v>
      </c>
      <c r="D39" s="4">
        <v>-277545</v>
      </c>
      <c r="E39" s="4">
        <v>-18318060000</v>
      </c>
      <c r="F39" s="4">
        <f t="shared" ref="F39:F44" si="7">E39+F40</f>
        <v>-539491410846</v>
      </c>
      <c r="G39" s="4">
        <v>108300</v>
      </c>
      <c r="H39" s="4">
        <v>88900</v>
      </c>
      <c r="I39" s="4">
        <v>19400</v>
      </c>
      <c r="J39" s="4">
        <v>1240710000</v>
      </c>
      <c r="K39" s="4">
        <f t="shared" ref="K39:K44" si="8">K40+J39</f>
        <v>18899771000</v>
      </c>
      <c r="L39" s="4">
        <v>1651</v>
      </c>
      <c r="M39" s="4">
        <v>1229</v>
      </c>
      <c r="N39" s="4">
        <v>227</v>
      </c>
      <c r="O39" s="4">
        <v>168</v>
      </c>
      <c r="P39" s="4">
        <v>1376200</v>
      </c>
      <c r="Q39" s="4">
        <v>1147800</v>
      </c>
      <c r="R39" s="5">
        <v>2.0099999999999996E-2</v>
      </c>
      <c r="S39" s="4">
        <v>3514100</v>
      </c>
      <c r="T39" s="5">
        <f t="shared" ref="T39:T44" si="9">AVERAGE(S40:S49)</f>
        <v>1993410</v>
      </c>
      <c r="U39" s="5">
        <f t="shared" ref="U39:U44" si="10">MIN(S40:S44)</f>
        <v>1607400</v>
      </c>
      <c r="V39" s="5">
        <v>1.9599999999999999E-2</v>
      </c>
    </row>
    <row r="40" spans="1:22" x14ac:dyDescent="0.2">
      <c r="A40" s="16" t="s">
        <v>314</v>
      </c>
      <c r="B40" s="4">
        <v>64200</v>
      </c>
      <c r="C40" s="4">
        <v>628532</v>
      </c>
      <c r="D40" s="4">
        <v>-564332</v>
      </c>
      <c r="E40" s="4">
        <v>-36725100000</v>
      </c>
      <c r="F40" s="4">
        <f t="shared" si="7"/>
        <v>-521173350846</v>
      </c>
      <c r="G40" s="4">
        <v>76800</v>
      </c>
      <c r="H40" s="4">
        <v>333700</v>
      </c>
      <c r="I40" s="4">
        <v>-256900</v>
      </c>
      <c r="J40" s="4">
        <v>-16711310000</v>
      </c>
      <c r="K40" s="4">
        <f t="shared" si="8"/>
        <v>17659061000</v>
      </c>
      <c r="L40" s="4">
        <v>545</v>
      </c>
      <c r="M40" s="4">
        <v>1513</v>
      </c>
      <c r="N40" s="4">
        <v>98</v>
      </c>
      <c r="O40" s="4">
        <v>191</v>
      </c>
      <c r="P40" s="4">
        <v>536100</v>
      </c>
      <c r="Q40" s="4">
        <v>1491900</v>
      </c>
      <c r="R40" s="5">
        <v>0</v>
      </c>
      <c r="S40" s="4">
        <v>2030300</v>
      </c>
      <c r="T40" s="5">
        <f t="shared" si="9"/>
        <v>1906520</v>
      </c>
      <c r="U40" s="5">
        <f t="shared" si="10"/>
        <v>1607400</v>
      </c>
      <c r="V40" s="5">
        <v>1.2199999999999999E-2</v>
      </c>
    </row>
    <row r="41" spans="1:22" x14ac:dyDescent="0.2">
      <c r="A41" s="16" t="s">
        <v>310</v>
      </c>
      <c r="B41" s="4">
        <v>19200</v>
      </c>
      <c r="C41" s="4">
        <v>386120</v>
      </c>
      <c r="D41" s="4">
        <v>-366920</v>
      </c>
      <c r="E41" s="4">
        <v>-23812160000</v>
      </c>
      <c r="F41" s="4">
        <f t="shared" si="7"/>
        <v>-484448250846</v>
      </c>
      <c r="G41" s="4">
        <v>201200</v>
      </c>
      <c r="H41" s="4">
        <v>64000</v>
      </c>
      <c r="I41" s="4">
        <v>137200</v>
      </c>
      <c r="J41" s="4">
        <v>8926010000</v>
      </c>
      <c r="K41" s="4">
        <f t="shared" si="8"/>
        <v>34370371000</v>
      </c>
      <c r="L41" s="4">
        <v>753</v>
      </c>
      <c r="M41" s="4">
        <v>616</v>
      </c>
      <c r="N41" s="4">
        <v>117</v>
      </c>
      <c r="O41" s="4">
        <v>92</v>
      </c>
      <c r="P41" s="4">
        <v>679100</v>
      </c>
      <c r="Q41" s="4">
        <v>515600</v>
      </c>
      <c r="R41" s="5">
        <v>1.6000000000000001E-3</v>
      </c>
      <c r="S41" s="4">
        <v>1772400</v>
      </c>
      <c r="T41" s="5">
        <f t="shared" si="9"/>
        <v>2028570</v>
      </c>
      <c r="U41" s="5">
        <f t="shared" si="10"/>
        <v>1607400</v>
      </c>
      <c r="V41" s="5">
        <v>1.0800000000000001E-2</v>
      </c>
    </row>
    <row r="42" spans="1:22" x14ac:dyDescent="0.2">
      <c r="A42" s="16" t="s">
        <v>309</v>
      </c>
      <c r="B42" s="4">
        <v>110518</v>
      </c>
      <c r="C42" s="4">
        <v>974804</v>
      </c>
      <c r="D42" s="4">
        <v>-864286</v>
      </c>
      <c r="E42" s="4">
        <v>-56355970000</v>
      </c>
      <c r="F42" s="4">
        <f t="shared" si="7"/>
        <v>-460636090846</v>
      </c>
      <c r="G42" s="4">
        <v>34800</v>
      </c>
      <c r="H42" s="4">
        <v>712500</v>
      </c>
      <c r="I42" s="4">
        <v>-677700</v>
      </c>
      <c r="J42" s="4">
        <v>-44311747000</v>
      </c>
      <c r="K42" s="4">
        <f t="shared" si="8"/>
        <v>25444361000</v>
      </c>
      <c r="L42" s="4">
        <v>671</v>
      </c>
      <c r="M42" s="4">
        <v>1291</v>
      </c>
      <c r="N42" s="4">
        <v>82</v>
      </c>
      <c r="O42" s="4">
        <v>113</v>
      </c>
      <c r="P42" s="4">
        <v>552800</v>
      </c>
      <c r="Q42" s="4">
        <v>990200</v>
      </c>
      <c r="R42" s="5">
        <v>-1.5E-3</v>
      </c>
      <c r="S42" s="4">
        <v>2160300</v>
      </c>
      <c r="T42" s="5">
        <f t="shared" si="9"/>
        <v>2057100</v>
      </c>
      <c r="U42" s="5">
        <f t="shared" si="10"/>
        <v>1170700</v>
      </c>
      <c r="V42" s="5">
        <v>9.1999999999999998E-3</v>
      </c>
    </row>
    <row r="43" spans="1:22" x14ac:dyDescent="0.2">
      <c r="A43" s="16" t="s">
        <v>306</v>
      </c>
      <c r="B43" s="4">
        <v>109345</v>
      </c>
      <c r="C43" s="4">
        <v>292300</v>
      </c>
      <c r="D43" s="4">
        <v>-182955</v>
      </c>
      <c r="E43" s="4">
        <v>-11862980000</v>
      </c>
      <c r="F43" s="4">
        <f t="shared" si="7"/>
        <v>-404280120846</v>
      </c>
      <c r="G43" s="4">
        <v>176600</v>
      </c>
      <c r="H43" s="4">
        <v>150800</v>
      </c>
      <c r="I43" s="4">
        <v>25800</v>
      </c>
      <c r="J43" s="4">
        <v>1730690000</v>
      </c>
      <c r="K43" s="4">
        <f t="shared" si="8"/>
        <v>69756108000</v>
      </c>
      <c r="L43" s="4">
        <v>692</v>
      </c>
      <c r="M43" s="4">
        <v>1326</v>
      </c>
      <c r="N43" s="4">
        <v>121</v>
      </c>
      <c r="O43" s="4">
        <v>117</v>
      </c>
      <c r="P43" s="4">
        <v>606600</v>
      </c>
      <c r="Q43" s="4">
        <v>1006100</v>
      </c>
      <c r="R43" s="5">
        <v>-7.7000000000000002E-3</v>
      </c>
      <c r="S43" s="4">
        <v>1612700</v>
      </c>
      <c r="T43" s="5">
        <f t="shared" si="9"/>
        <v>2211020</v>
      </c>
      <c r="U43" s="5">
        <f t="shared" si="10"/>
        <v>1170700</v>
      </c>
      <c r="V43" s="5">
        <v>1.5300000000000001E-2</v>
      </c>
    </row>
    <row r="44" spans="1:22" x14ac:dyDescent="0.2">
      <c r="A44" s="16" t="s">
        <v>305</v>
      </c>
      <c r="B44" s="4">
        <v>649500</v>
      </c>
      <c r="C44" s="4">
        <v>322048</v>
      </c>
      <c r="D44" s="4">
        <v>327452</v>
      </c>
      <c r="E44" s="4">
        <v>21432430000</v>
      </c>
      <c r="F44" s="4">
        <f t="shared" si="7"/>
        <v>-392417140846</v>
      </c>
      <c r="G44" s="4">
        <v>571200</v>
      </c>
      <c r="H44" s="4">
        <v>193600</v>
      </c>
      <c r="I44" s="4">
        <v>377600</v>
      </c>
      <c r="J44" s="4">
        <v>24693610000</v>
      </c>
      <c r="K44" s="4">
        <f t="shared" si="8"/>
        <v>68025418000</v>
      </c>
      <c r="L44" s="4">
        <v>780</v>
      </c>
      <c r="M44" s="4">
        <v>850</v>
      </c>
      <c r="N44" s="4">
        <v>58</v>
      </c>
      <c r="O44" s="4">
        <v>143</v>
      </c>
      <c r="P44" s="4">
        <v>865500</v>
      </c>
      <c r="Q44" s="4">
        <v>734300</v>
      </c>
      <c r="R44" s="5">
        <v>4.6999999999999993E-3</v>
      </c>
      <c r="S44" s="4">
        <v>1607400</v>
      </c>
      <c r="T44" s="5">
        <f t="shared" si="9"/>
        <v>2380810</v>
      </c>
      <c r="U44" s="5">
        <f t="shared" si="10"/>
        <v>1170700</v>
      </c>
      <c r="V44" s="5">
        <v>9.1999999999999998E-3</v>
      </c>
    </row>
    <row r="45" spans="1:22" x14ac:dyDescent="0.2">
      <c r="A45" s="16" t="s">
        <v>304</v>
      </c>
      <c r="B45" s="4">
        <v>130220</v>
      </c>
      <c r="C45" s="4">
        <v>292000</v>
      </c>
      <c r="D45" s="4">
        <v>-161780</v>
      </c>
      <c r="E45" s="4">
        <v>-10511866984</v>
      </c>
      <c r="F45" s="4">
        <f t="shared" ref="F45:F55" si="11">E45+F46</f>
        <v>-413849570846</v>
      </c>
      <c r="G45" s="4">
        <v>80200</v>
      </c>
      <c r="H45" s="4">
        <v>78700</v>
      </c>
      <c r="I45" s="4">
        <v>1500</v>
      </c>
      <c r="J45" s="4">
        <v>107170000</v>
      </c>
      <c r="K45" s="4">
        <f t="shared" ref="K45:K55" si="12">K46+J45</f>
        <v>43331808000</v>
      </c>
      <c r="L45" s="4">
        <v>987</v>
      </c>
      <c r="M45" s="4">
        <v>1120</v>
      </c>
      <c r="N45" s="4">
        <v>118</v>
      </c>
      <c r="O45" s="4">
        <v>117</v>
      </c>
      <c r="P45" s="4">
        <v>773900</v>
      </c>
      <c r="Q45" s="4">
        <v>850400</v>
      </c>
      <c r="R45" s="5">
        <v>1.09E-2</v>
      </c>
      <c r="S45" s="4">
        <v>1692500</v>
      </c>
      <c r="T45" s="5">
        <f t="shared" ref="T45:T61" si="13">AVERAGE(S46:S55)</f>
        <v>2406970</v>
      </c>
      <c r="U45" s="5">
        <f t="shared" ref="U45:U55" si="14">MIN(S46:S50)</f>
        <v>1161400</v>
      </c>
      <c r="V45" s="5">
        <v>1.6799999999999999E-2</v>
      </c>
    </row>
    <row r="46" spans="1:22" x14ac:dyDescent="0.2">
      <c r="A46" s="16" t="s">
        <v>303</v>
      </c>
      <c r="B46" s="4">
        <v>250936</v>
      </c>
      <c r="C46" s="4">
        <v>499600</v>
      </c>
      <c r="D46" s="4">
        <v>-248664</v>
      </c>
      <c r="E46" s="4">
        <v>-16066730000</v>
      </c>
      <c r="F46" s="4">
        <f t="shared" si="11"/>
        <v>-403337703862</v>
      </c>
      <c r="G46" s="4">
        <v>190600</v>
      </c>
      <c r="H46" s="4">
        <v>117700</v>
      </c>
      <c r="I46" s="4">
        <v>72900</v>
      </c>
      <c r="J46" s="4">
        <v>4666010000</v>
      </c>
      <c r="K46" s="4">
        <f t="shared" si="12"/>
        <v>43224638000</v>
      </c>
      <c r="L46" s="4">
        <v>1378</v>
      </c>
      <c r="M46" s="4">
        <v>1754</v>
      </c>
      <c r="N46" s="4">
        <v>99</v>
      </c>
      <c r="O46" s="4">
        <v>179</v>
      </c>
      <c r="P46" s="4">
        <v>803200</v>
      </c>
      <c r="Q46" s="4">
        <v>1255800</v>
      </c>
      <c r="R46" s="5">
        <v>-2.63E-2</v>
      </c>
      <c r="S46" s="4">
        <v>4522100</v>
      </c>
      <c r="T46" s="5">
        <f t="shared" si="13"/>
        <v>2145279</v>
      </c>
      <c r="U46" s="5">
        <f t="shared" si="14"/>
        <v>1161400</v>
      </c>
      <c r="V46" s="5">
        <v>3.3099999999999997E-2</v>
      </c>
    </row>
    <row r="47" spans="1:22" x14ac:dyDescent="0.2">
      <c r="A47" s="16" t="s">
        <v>299</v>
      </c>
      <c r="B47" s="4">
        <v>198400</v>
      </c>
      <c r="C47" s="4">
        <v>234490</v>
      </c>
      <c r="D47" s="4">
        <v>-36090</v>
      </c>
      <c r="E47" s="4">
        <v>-2391193862</v>
      </c>
      <c r="F47" s="4">
        <f t="shared" si="11"/>
        <v>-387270973862</v>
      </c>
      <c r="G47" s="4">
        <v>144500</v>
      </c>
      <c r="H47" s="4">
        <v>4200</v>
      </c>
      <c r="I47" s="4">
        <v>140300</v>
      </c>
      <c r="J47" s="4">
        <v>9293100000</v>
      </c>
      <c r="K47" s="4">
        <f t="shared" si="12"/>
        <v>38558628000</v>
      </c>
      <c r="L47" s="4">
        <v>879</v>
      </c>
      <c r="M47" s="4">
        <v>687</v>
      </c>
      <c r="N47" s="4">
        <v>86</v>
      </c>
      <c r="O47" s="4">
        <v>83</v>
      </c>
      <c r="P47" s="4">
        <v>563500</v>
      </c>
      <c r="Q47" s="4">
        <v>545200</v>
      </c>
      <c r="R47" s="5">
        <v>7.7000000000000002E-3</v>
      </c>
      <c r="S47" s="4">
        <v>1170700</v>
      </c>
      <c r="T47" s="5">
        <f t="shared" si="13"/>
        <v>2222089.5</v>
      </c>
      <c r="U47" s="5">
        <f t="shared" si="14"/>
        <v>1161400</v>
      </c>
      <c r="V47" s="5">
        <v>1.5100000000000001E-2</v>
      </c>
    </row>
    <row r="48" spans="1:22" x14ac:dyDescent="0.2">
      <c r="A48" s="16" t="s">
        <v>298</v>
      </c>
      <c r="B48" s="4">
        <v>78800</v>
      </c>
      <c r="C48" s="4">
        <v>596600</v>
      </c>
      <c r="D48" s="4">
        <v>-517800</v>
      </c>
      <c r="E48" s="4">
        <v>-34000790000</v>
      </c>
      <c r="F48" s="4">
        <f t="shared" si="11"/>
        <v>-384879780000</v>
      </c>
      <c r="G48" s="4">
        <v>134800</v>
      </c>
      <c r="H48" s="4">
        <v>18200</v>
      </c>
      <c r="I48" s="4">
        <v>116600</v>
      </c>
      <c r="J48" s="4">
        <v>7661930000</v>
      </c>
      <c r="K48" s="4">
        <f t="shared" si="12"/>
        <v>29265528000</v>
      </c>
      <c r="L48" s="4">
        <v>483</v>
      </c>
      <c r="M48" s="4">
        <v>1482</v>
      </c>
      <c r="N48" s="4">
        <v>41</v>
      </c>
      <c r="O48" s="4">
        <v>192</v>
      </c>
      <c r="P48" s="4">
        <v>308100</v>
      </c>
      <c r="Q48" s="4">
        <v>1031600</v>
      </c>
      <c r="R48" s="5">
        <v>-3.0000000000000001E-3</v>
      </c>
      <c r="S48" s="4">
        <v>1429100</v>
      </c>
      <c r="T48" s="5">
        <f t="shared" si="13"/>
        <v>2210437.2000000002</v>
      </c>
      <c r="U48" s="5">
        <f t="shared" si="14"/>
        <v>1161400</v>
      </c>
      <c r="V48" s="5">
        <v>1.3600000000000001E-2</v>
      </c>
    </row>
    <row r="49" spans="1:22" x14ac:dyDescent="0.2">
      <c r="A49" s="16" t="s">
        <v>286</v>
      </c>
      <c r="B49" s="4">
        <v>97200</v>
      </c>
      <c r="C49" s="4">
        <v>961468</v>
      </c>
      <c r="D49" s="4">
        <v>-864268</v>
      </c>
      <c r="E49" s="4">
        <v>-57237820000</v>
      </c>
      <c r="F49" s="4">
        <f t="shared" si="11"/>
        <v>-350878990000</v>
      </c>
      <c r="G49" s="4">
        <v>384700</v>
      </c>
      <c r="H49" s="4">
        <v>1100</v>
      </c>
      <c r="I49" s="4">
        <v>383600</v>
      </c>
      <c r="J49" s="4">
        <v>25503860000</v>
      </c>
      <c r="K49" s="4">
        <f t="shared" si="12"/>
        <v>21603598000</v>
      </c>
      <c r="L49" s="4">
        <v>1106</v>
      </c>
      <c r="M49" s="4">
        <v>862</v>
      </c>
      <c r="N49" s="4">
        <v>107</v>
      </c>
      <c r="O49" s="4">
        <v>82</v>
      </c>
      <c r="P49" s="4">
        <v>770600</v>
      </c>
      <c r="Q49" s="4">
        <v>628300</v>
      </c>
      <c r="R49" s="5">
        <v>-1.5100000000000001E-2</v>
      </c>
      <c r="S49" s="4">
        <v>1936600</v>
      </c>
      <c r="T49" s="5">
        <f t="shared" si="13"/>
        <v>2255913.2000000002</v>
      </c>
      <c r="U49" s="5">
        <f t="shared" si="14"/>
        <v>1161400</v>
      </c>
      <c r="V49" s="5">
        <v>1.8000000000000002E-2</v>
      </c>
    </row>
    <row r="50" spans="1:22" x14ac:dyDescent="0.2">
      <c r="A50" s="16" t="s">
        <v>285</v>
      </c>
      <c r="B50" s="4">
        <v>39100</v>
      </c>
      <c r="C50" s="4">
        <v>320560</v>
      </c>
      <c r="D50" s="4">
        <v>-281460</v>
      </c>
      <c r="E50" s="4">
        <v>-18635230000</v>
      </c>
      <c r="F50" s="4">
        <f t="shared" si="11"/>
        <v>-293641170000</v>
      </c>
      <c r="G50" s="4">
        <v>40000</v>
      </c>
      <c r="H50" s="4">
        <v>28900</v>
      </c>
      <c r="I50" s="4">
        <v>11100</v>
      </c>
      <c r="J50" s="4">
        <v>739110000</v>
      </c>
      <c r="K50" s="4">
        <f t="shared" si="12"/>
        <v>-3900262000</v>
      </c>
      <c r="L50" s="4">
        <v>622</v>
      </c>
      <c r="M50" s="4">
        <v>784</v>
      </c>
      <c r="N50" s="4">
        <v>88</v>
      </c>
      <c r="O50" s="4">
        <v>81</v>
      </c>
      <c r="P50" s="4">
        <v>533400</v>
      </c>
      <c r="Q50" s="4">
        <v>557500</v>
      </c>
      <c r="R50" s="5">
        <v>9.1000000000000004E-3</v>
      </c>
      <c r="S50" s="4">
        <v>1161400</v>
      </c>
      <c r="T50" s="5">
        <f t="shared" si="13"/>
        <v>2357173.4</v>
      </c>
      <c r="U50" s="5">
        <f t="shared" si="14"/>
        <v>1954100</v>
      </c>
      <c r="V50" s="5">
        <v>1.0500000000000001E-2</v>
      </c>
    </row>
    <row r="51" spans="1:22" x14ac:dyDescent="0.2">
      <c r="A51" s="16" t="s">
        <v>284</v>
      </c>
      <c r="B51" s="4">
        <v>136500</v>
      </c>
      <c r="C51" s="4">
        <v>684756</v>
      </c>
      <c r="D51" s="4">
        <v>-548256</v>
      </c>
      <c r="E51" s="4">
        <v>-36601080000</v>
      </c>
      <c r="F51" s="4">
        <f t="shared" si="11"/>
        <v>-275005940000</v>
      </c>
      <c r="G51" s="4">
        <v>127600</v>
      </c>
      <c r="H51" s="4">
        <v>146300</v>
      </c>
      <c r="I51" s="4">
        <v>-18700</v>
      </c>
      <c r="J51" s="4">
        <v>-1219850000</v>
      </c>
      <c r="K51" s="4">
        <f t="shared" si="12"/>
        <v>-4639372000</v>
      </c>
      <c r="L51" s="4">
        <v>744</v>
      </c>
      <c r="M51" s="4">
        <v>1258</v>
      </c>
      <c r="N51" s="4">
        <v>131</v>
      </c>
      <c r="O51" s="4">
        <v>206</v>
      </c>
      <c r="P51" s="4">
        <v>728300</v>
      </c>
      <c r="Q51" s="4">
        <v>1426100</v>
      </c>
      <c r="R51" s="5">
        <v>-1.9599999999999999E-2</v>
      </c>
      <c r="S51" s="4">
        <v>2992900</v>
      </c>
      <c r="T51" s="5">
        <f t="shared" si="13"/>
        <v>2246257.5</v>
      </c>
      <c r="U51" s="5">
        <f t="shared" si="14"/>
        <v>1905190</v>
      </c>
      <c r="V51" s="5">
        <v>1.9299999999999998E-2</v>
      </c>
    </row>
    <row r="52" spans="1:22" x14ac:dyDescent="0.2">
      <c r="A52" s="16" t="s">
        <v>283</v>
      </c>
      <c r="B52" s="4">
        <v>532800</v>
      </c>
      <c r="C52" s="4">
        <v>511020</v>
      </c>
      <c r="D52" s="4">
        <v>21780</v>
      </c>
      <c r="E52" s="4">
        <v>1452710000</v>
      </c>
      <c r="F52" s="4">
        <f t="shared" si="11"/>
        <v>-238404860000</v>
      </c>
      <c r="G52" s="4">
        <v>13000</v>
      </c>
      <c r="H52" s="4">
        <v>497500</v>
      </c>
      <c r="I52" s="4">
        <v>-484500</v>
      </c>
      <c r="J52" s="4">
        <v>-32399640000</v>
      </c>
      <c r="K52" s="4">
        <f t="shared" si="12"/>
        <v>-3419522000</v>
      </c>
      <c r="L52" s="4">
        <v>1052</v>
      </c>
      <c r="M52" s="4">
        <v>1806</v>
      </c>
      <c r="N52" s="4">
        <v>130</v>
      </c>
      <c r="O52" s="4">
        <v>257</v>
      </c>
      <c r="P52" s="4">
        <v>823000</v>
      </c>
      <c r="Q52" s="4">
        <v>1456000</v>
      </c>
      <c r="R52" s="5">
        <v>-2.8999999999999998E-3</v>
      </c>
      <c r="S52" s="4">
        <v>2445600</v>
      </c>
      <c r="T52" s="5">
        <f t="shared" si="13"/>
        <v>2219447.5</v>
      </c>
      <c r="U52" s="5">
        <f t="shared" si="14"/>
        <v>1905190</v>
      </c>
      <c r="V52" s="5">
        <v>1.9199999999999998E-2</v>
      </c>
    </row>
    <row r="53" spans="1:22" x14ac:dyDescent="0.2">
      <c r="A53" s="16" t="s">
        <v>282</v>
      </c>
      <c r="B53" s="4">
        <v>54600</v>
      </c>
      <c r="C53" s="4">
        <v>408500</v>
      </c>
      <c r="D53" s="4">
        <v>-353900</v>
      </c>
      <c r="E53" s="4">
        <v>-23851280000</v>
      </c>
      <c r="F53" s="4">
        <f t="shared" si="11"/>
        <v>-239857570000</v>
      </c>
      <c r="G53" s="4">
        <v>114500</v>
      </c>
      <c r="H53" s="4">
        <v>28900</v>
      </c>
      <c r="I53" s="4">
        <v>85600</v>
      </c>
      <c r="J53" s="4">
        <v>5774440000</v>
      </c>
      <c r="K53" s="4">
        <f t="shared" si="12"/>
        <v>28980118000</v>
      </c>
      <c r="L53" s="4">
        <v>667</v>
      </c>
      <c r="M53" s="4">
        <v>1423</v>
      </c>
      <c r="N53" s="4">
        <v>93</v>
      </c>
      <c r="O53" s="4">
        <v>205</v>
      </c>
      <c r="P53" s="4">
        <v>524400</v>
      </c>
      <c r="Q53" s="4">
        <v>1222600</v>
      </c>
      <c r="R53" s="5">
        <v>-1.4000000000000002E-3</v>
      </c>
      <c r="S53" s="4">
        <v>3151900</v>
      </c>
      <c r="T53" s="5">
        <f t="shared" si="13"/>
        <v>2172778.4</v>
      </c>
      <c r="U53" s="5">
        <f t="shared" si="14"/>
        <v>1312577</v>
      </c>
      <c r="V53" s="5">
        <v>2.1899999999999999E-2</v>
      </c>
    </row>
    <row r="54" spans="1:22" x14ac:dyDescent="0.2">
      <c r="A54" s="16" t="s">
        <v>281</v>
      </c>
      <c r="B54" s="4">
        <v>268820</v>
      </c>
      <c r="C54" s="4">
        <v>236840</v>
      </c>
      <c r="D54" s="4">
        <v>31980</v>
      </c>
      <c r="E54" s="4">
        <v>2161650000</v>
      </c>
      <c r="F54" s="4">
        <f t="shared" si="11"/>
        <v>-216006290000</v>
      </c>
      <c r="G54" s="4">
        <v>262000</v>
      </c>
      <c r="H54" s="4">
        <v>47800</v>
      </c>
      <c r="I54" s="4">
        <v>214200</v>
      </c>
      <c r="J54" s="4">
        <v>14543630000</v>
      </c>
      <c r="K54" s="4">
        <f t="shared" si="12"/>
        <v>23205678000</v>
      </c>
      <c r="L54" s="4">
        <v>1806</v>
      </c>
      <c r="M54" s="4">
        <v>1725</v>
      </c>
      <c r="N54" s="4">
        <v>330</v>
      </c>
      <c r="O54" s="4">
        <v>229</v>
      </c>
      <c r="P54" s="4">
        <v>1906700</v>
      </c>
      <c r="Q54" s="4">
        <v>1397600</v>
      </c>
      <c r="R54" s="5">
        <v>2.1099999999999997E-2</v>
      </c>
      <c r="S54" s="4">
        <v>3305300</v>
      </c>
      <c r="T54" s="5">
        <f t="shared" si="13"/>
        <v>2183012.7999999998</v>
      </c>
      <c r="U54" s="5">
        <f t="shared" si="14"/>
        <v>1312577</v>
      </c>
      <c r="V54" s="5">
        <v>2.4900000000000002E-2</v>
      </c>
    </row>
    <row r="55" spans="1:22" x14ac:dyDescent="0.2">
      <c r="A55" s="16" t="s">
        <v>280</v>
      </c>
      <c r="B55" s="4">
        <v>91400</v>
      </c>
      <c r="C55" s="4">
        <v>219400</v>
      </c>
      <c r="D55" s="4">
        <v>-128000</v>
      </c>
      <c r="E55" s="4">
        <v>-8520340000</v>
      </c>
      <c r="F55" s="4">
        <f t="shared" si="11"/>
        <v>-218167940000</v>
      </c>
      <c r="G55" s="4">
        <v>197200</v>
      </c>
      <c r="H55" s="4">
        <v>51100</v>
      </c>
      <c r="I55" s="4">
        <v>146100</v>
      </c>
      <c r="J55" s="4">
        <v>9736660000</v>
      </c>
      <c r="K55" s="4">
        <f t="shared" si="12"/>
        <v>8662048000</v>
      </c>
      <c r="L55" s="4">
        <v>595</v>
      </c>
      <c r="M55" s="4">
        <v>803</v>
      </c>
      <c r="N55" s="4">
        <v>94</v>
      </c>
      <c r="O55" s="4">
        <v>128</v>
      </c>
      <c r="P55" s="4">
        <v>497700</v>
      </c>
      <c r="Q55" s="4">
        <v>727400</v>
      </c>
      <c r="R55" s="5">
        <v>1.6000000000000001E-3</v>
      </c>
      <c r="S55" s="4">
        <v>1954100</v>
      </c>
      <c r="T55" s="5">
        <f t="shared" si="13"/>
        <v>2240382.7999999998</v>
      </c>
      <c r="U55" s="5">
        <f t="shared" si="14"/>
        <v>1312577</v>
      </c>
      <c r="V55" s="5">
        <v>9.0000000000000011E-3</v>
      </c>
    </row>
    <row r="56" spans="1:22" x14ac:dyDescent="0.2">
      <c r="A56" s="16" t="s">
        <v>279</v>
      </c>
      <c r="B56" s="4">
        <v>177700</v>
      </c>
      <c r="C56" s="4">
        <v>258700</v>
      </c>
      <c r="D56" s="4">
        <v>-81000</v>
      </c>
      <c r="E56" s="4">
        <v>-5428760000</v>
      </c>
      <c r="F56" s="4">
        <f t="shared" ref="F56:F75" si="15">E56+F57</f>
        <v>-209647600000</v>
      </c>
      <c r="G56" s="4">
        <v>207000</v>
      </c>
      <c r="H56" s="4">
        <v>363200</v>
      </c>
      <c r="I56" s="4">
        <v>-156200</v>
      </c>
      <c r="J56" s="4">
        <v>-10353930000</v>
      </c>
      <c r="K56" s="4">
        <f t="shared" ref="K56:K76" si="16">K57+J56</f>
        <v>-1074612000</v>
      </c>
      <c r="L56" s="4">
        <v>708</v>
      </c>
      <c r="M56" s="4">
        <v>1354</v>
      </c>
      <c r="N56" s="4">
        <v>116</v>
      </c>
      <c r="O56" s="4">
        <v>210</v>
      </c>
      <c r="P56" s="4">
        <v>683900</v>
      </c>
      <c r="Q56" s="4">
        <v>1123200</v>
      </c>
      <c r="R56" s="5">
        <v>-1.1899999999999999E-2</v>
      </c>
      <c r="S56" s="4">
        <v>1905190</v>
      </c>
      <c r="T56" s="5">
        <f t="shared" si="13"/>
        <v>2222043.7000000002</v>
      </c>
      <c r="U56" s="5">
        <f t="shared" ref="U56:U123" si="17">MIN(S57:S61)</f>
        <v>1312577</v>
      </c>
      <c r="V56" s="5">
        <v>1.78E-2</v>
      </c>
    </row>
    <row r="57" spans="1:22" x14ac:dyDescent="0.2">
      <c r="A57" s="16" t="s">
        <v>278</v>
      </c>
      <c r="B57" s="4">
        <v>102700</v>
      </c>
      <c r="C57" s="4">
        <v>154572</v>
      </c>
      <c r="D57" s="4">
        <v>-51872</v>
      </c>
      <c r="E57" s="4">
        <v>-3492720000</v>
      </c>
      <c r="F57" s="4">
        <f t="shared" si="15"/>
        <v>-204218840000</v>
      </c>
      <c r="G57" s="4">
        <v>74400</v>
      </c>
      <c r="H57" s="4">
        <v>74500</v>
      </c>
      <c r="I57" s="4">
        <v>-100</v>
      </c>
      <c r="J57" s="4">
        <v>26060000</v>
      </c>
      <c r="K57" s="4">
        <f t="shared" si="16"/>
        <v>9279318000</v>
      </c>
      <c r="L57" s="4">
        <v>1131</v>
      </c>
      <c r="M57" s="4">
        <v>907</v>
      </c>
      <c r="N57" s="4">
        <v>185</v>
      </c>
      <c r="O57" s="4">
        <v>96</v>
      </c>
      <c r="P57" s="4">
        <v>1165300</v>
      </c>
      <c r="Q57" s="4">
        <v>658500</v>
      </c>
      <c r="R57" s="5">
        <v>2.29E-2</v>
      </c>
      <c r="S57" s="4">
        <v>1938805</v>
      </c>
      <c r="T57" s="5">
        <f t="shared" si="13"/>
        <v>2390859.2000000002</v>
      </c>
      <c r="U57" s="5">
        <f t="shared" si="17"/>
        <v>1312577</v>
      </c>
      <c r="V57" s="5">
        <v>2.98E-2</v>
      </c>
    </row>
    <row r="58" spans="1:22" x14ac:dyDescent="0.2">
      <c r="A58" s="16" t="s">
        <v>275</v>
      </c>
      <c r="B58" s="4">
        <v>27900</v>
      </c>
      <c r="C58" s="4">
        <v>45012</v>
      </c>
      <c r="D58" s="4">
        <v>-17112</v>
      </c>
      <c r="E58" s="4">
        <v>-1123420000</v>
      </c>
      <c r="F58" s="4">
        <f t="shared" si="15"/>
        <v>-200726120000</v>
      </c>
      <c r="G58" s="4">
        <v>139300</v>
      </c>
      <c r="H58" s="4">
        <v>26600</v>
      </c>
      <c r="I58" s="4">
        <v>112700</v>
      </c>
      <c r="J58" s="4">
        <v>7402650000</v>
      </c>
      <c r="K58" s="4">
        <f t="shared" si="16"/>
        <v>9253258000</v>
      </c>
      <c r="L58" s="4">
        <v>879</v>
      </c>
      <c r="M58" s="4">
        <v>573</v>
      </c>
      <c r="N58" s="4">
        <v>117</v>
      </c>
      <c r="O58" s="4">
        <v>108</v>
      </c>
      <c r="P58" s="4">
        <v>672500</v>
      </c>
      <c r="Q58" s="4">
        <v>608700</v>
      </c>
      <c r="R58" s="5">
        <v>1.24E-2</v>
      </c>
      <c r="S58" s="4">
        <v>1312577</v>
      </c>
      <c r="T58" s="5">
        <f t="shared" si="13"/>
        <v>2481543.2999999998</v>
      </c>
      <c r="U58" s="5">
        <f t="shared" si="17"/>
        <v>1883741</v>
      </c>
      <c r="V58" s="5">
        <v>1.37E-2</v>
      </c>
    </row>
    <row r="59" spans="1:22" x14ac:dyDescent="0.2">
      <c r="A59" s="16" t="s">
        <v>274</v>
      </c>
      <c r="B59" s="4">
        <v>45200</v>
      </c>
      <c r="C59" s="4">
        <v>95400</v>
      </c>
      <c r="D59" s="4">
        <v>-50200</v>
      </c>
      <c r="E59" s="4">
        <v>-3271580000</v>
      </c>
      <c r="F59" s="4">
        <f t="shared" si="15"/>
        <v>-199602700000</v>
      </c>
      <c r="G59" s="4">
        <v>69900</v>
      </c>
      <c r="H59" s="4">
        <v>352900</v>
      </c>
      <c r="I59" s="4">
        <v>-283000</v>
      </c>
      <c r="J59" s="4">
        <v>-18533470000</v>
      </c>
      <c r="K59" s="4">
        <f t="shared" si="16"/>
        <v>1850608000</v>
      </c>
      <c r="L59" s="4">
        <v>974</v>
      </c>
      <c r="M59" s="4">
        <v>2164</v>
      </c>
      <c r="N59" s="4">
        <v>95</v>
      </c>
      <c r="O59" s="4">
        <v>233</v>
      </c>
      <c r="P59" s="4">
        <v>661000</v>
      </c>
      <c r="Q59" s="4">
        <v>1545300</v>
      </c>
      <c r="R59" s="5">
        <v>-1.9599999999999999E-2</v>
      </c>
      <c r="S59" s="4">
        <v>2391360</v>
      </c>
      <c r="T59" s="5">
        <f t="shared" si="13"/>
        <v>2428511.7000000002</v>
      </c>
      <c r="U59" s="5">
        <f t="shared" si="17"/>
        <v>1883741</v>
      </c>
      <c r="V59" s="5">
        <v>1.8200000000000001E-2</v>
      </c>
    </row>
    <row r="60" spans="1:22" x14ac:dyDescent="0.2">
      <c r="A60" s="16" t="s">
        <v>273</v>
      </c>
      <c r="B60" s="4">
        <v>45300</v>
      </c>
      <c r="C60" s="4">
        <v>236700</v>
      </c>
      <c r="D60" s="4">
        <v>-191400</v>
      </c>
      <c r="E60" s="4">
        <v>-12657630000</v>
      </c>
      <c r="F60" s="4">
        <f t="shared" si="15"/>
        <v>-196331120000</v>
      </c>
      <c r="G60" s="4">
        <v>183200</v>
      </c>
      <c r="H60" s="4">
        <v>131400</v>
      </c>
      <c r="I60" s="4">
        <v>51800</v>
      </c>
      <c r="J60" s="4">
        <v>3436250000</v>
      </c>
      <c r="K60" s="4">
        <f t="shared" si="16"/>
        <v>20384078000</v>
      </c>
      <c r="L60" s="4">
        <v>904</v>
      </c>
      <c r="M60" s="4">
        <v>1923</v>
      </c>
      <c r="N60" s="4">
        <v>127</v>
      </c>
      <c r="O60" s="4">
        <v>169</v>
      </c>
      <c r="P60" s="4">
        <v>897700</v>
      </c>
      <c r="Q60" s="4">
        <v>1211100</v>
      </c>
      <c r="R60" s="5">
        <v>-1.5E-3</v>
      </c>
      <c r="S60" s="4">
        <v>2174002</v>
      </c>
      <c r="T60" s="5">
        <f t="shared" si="13"/>
        <v>2497947.2000000002</v>
      </c>
      <c r="U60" s="5">
        <f t="shared" si="17"/>
        <v>1883741</v>
      </c>
      <c r="V60" s="5">
        <v>1.3500000000000002E-2</v>
      </c>
    </row>
    <row r="61" spans="1:22" x14ac:dyDescent="0.2">
      <c r="A61" s="16" t="s">
        <v>268</v>
      </c>
      <c r="B61" s="4">
        <v>264800</v>
      </c>
      <c r="C61" s="4">
        <v>382336</v>
      </c>
      <c r="D61" s="4">
        <v>-117536</v>
      </c>
      <c r="E61" s="4">
        <v>-7862340000</v>
      </c>
      <c r="F61" s="4">
        <f t="shared" si="15"/>
        <v>-183673490000</v>
      </c>
      <c r="G61" s="4">
        <v>68100</v>
      </c>
      <c r="H61" s="4">
        <v>144300</v>
      </c>
      <c r="I61" s="4">
        <v>-76200</v>
      </c>
      <c r="J61" s="4">
        <v>-5079650000</v>
      </c>
      <c r="K61" s="4">
        <f t="shared" si="16"/>
        <v>16947828000</v>
      </c>
      <c r="L61" s="4">
        <v>920</v>
      </c>
      <c r="M61" s="4">
        <v>1413</v>
      </c>
      <c r="N61" s="4">
        <v>117</v>
      </c>
      <c r="O61" s="4">
        <v>154</v>
      </c>
      <c r="P61" s="4">
        <v>676200</v>
      </c>
      <c r="Q61" s="4">
        <v>1071700</v>
      </c>
      <c r="R61" s="5">
        <v>1.6000000000000001E-3</v>
      </c>
      <c r="S61" s="4">
        <v>1883741</v>
      </c>
      <c r="T61" s="5">
        <f t="shared" si="13"/>
        <v>2577821.2000000002</v>
      </c>
      <c r="U61" s="5">
        <f t="shared" si="17"/>
        <v>1721799</v>
      </c>
      <c r="V61" s="5">
        <v>2.0799999999999999E-2</v>
      </c>
    </row>
    <row r="62" spans="1:22" x14ac:dyDescent="0.2">
      <c r="A62" s="16" t="s">
        <v>266</v>
      </c>
      <c r="B62" s="4">
        <v>70500</v>
      </c>
      <c r="C62" s="4">
        <v>780470</v>
      </c>
      <c r="D62" s="4">
        <v>-709970</v>
      </c>
      <c r="E62" s="4">
        <v>-47152480000</v>
      </c>
      <c r="F62" s="4">
        <f t="shared" si="15"/>
        <v>-175811150000</v>
      </c>
      <c r="G62" s="4">
        <v>99700</v>
      </c>
      <c r="H62" s="4">
        <v>20300</v>
      </c>
      <c r="I62" s="4">
        <v>79400</v>
      </c>
      <c r="J62" s="4">
        <v>5262930000</v>
      </c>
      <c r="K62" s="4">
        <f t="shared" si="16"/>
        <v>22027478000</v>
      </c>
      <c r="L62" s="4">
        <v>1634</v>
      </c>
      <c r="M62" s="4">
        <v>1573</v>
      </c>
      <c r="N62" s="4">
        <v>107</v>
      </c>
      <c r="O62" s="4">
        <v>202</v>
      </c>
      <c r="P62" s="4">
        <v>806900</v>
      </c>
      <c r="Q62" s="4">
        <v>1370600</v>
      </c>
      <c r="R62" s="5">
        <v>-7.4999999999999997E-3</v>
      </c>
      <c r="S62" s="4">
        <v>2177500</v>
      </c>
      <c r="T62" s="5">
        <f t="shared" ref="T62:T115" si="18">AVERAGE(S63:S72)</f>
        <v>2683561.2000000002</v>
      </c>
      <c r="U62" s="5">
        <f t="shared" si="17"/>
        <v>1721799</v>
      </c>
      <c r="V62" s="5">
        <v>2.0799999999999999E-2</v>
      </c>
    </row>
    <row r="63" spans="1:22" x14ac:dyDescent="0.2">
      <c r="A63" s="16" t="s">
        <v>265</v>
      </c>
      <c r="B63" s="4">
        <v>87500</v>
      </c>
      <c r="C63" s="4">
        <v>962501</v>
      </c>
      <c r="D63" s="4">
        <v>-875001</v>
      </c>
      <c r="E63" s="4">
        <v>-58651930000</v>
      </c>
      <c r="F63" s="4">
        <f t="shared" si="15"/>
        <v>-128658670000</v>
      </c>
      <c r="G63" s="4">
        <v>99400</v>
      </c>
      <c r="H63" s="4">
        <v>28000</v>
      </c>
      <c r="I63" s="4">
        <v>71400</v>
      </c>
      <c r="J63" s="4">
        <v>4840760000</v>
      </c>
      <c r="K63" s="4">
        <f t="shared" si="16"/>
        <v>16764548000</v>
      </c>
      <c r="L63" s="4">
        <v>1151</v>
      </c>
      <c r="M63" s="4">
        <v>2492</v>
      </c>
      <c r="N63" s="4">
        <v>113</v>
      </c>
      <c r="O63" s="4">
        <v>248</v>
      </c>
      <c r="P63" s="4">
        <v>758800</v>
      </c>
      <c r="Q63" s="4">
        <v>1687200</v>
      </c>
      <c r="R63" s="5">
        <v>-1.9099999999999999E-2</v>
      </c>
      <c r="S63" s="4">
        <v>2685209</v>
      </c>
      <c r="T63" s="5">
        <f t="shared" si="18"/>
        <v>2634014.5</v>
      </c>
      <c r="U63" s="5">
        <f t="shared" si="17"/>
        <v>1721799</v>
      </c>
      <c r="V63" s="5">
        <v>2.06E-2</v>
      </c>
    </row>
    <row r="64" spans="1:22" x14ac:dyDescent="0.2">
      <c r="A64" s="16" t="s">
        <v>247</v>
      </c>
      <c r="B64" s="4">
        <v>112381</v>
      </c>
      <c r="C64" s="4">
        <v>850648</v>
      </c>
      <c r="D64" s="4">
        <v>-738267</v>
      </c>
      <c r="E64" s="4">
        <v>-49791340000</v>
      </c>
      <c r="F64" s="4">
        <f t="shared" si="15"/>
        <v>-70006740000</v>
      </c>
      <c r="G64" s="4">
        <v>111000</v>
      </c>
      <c r="H64" s="4">
        <v>93600</v>
      </c>
      <c r="I64" s="4">
        <v>17400</v>
      </c>
      <c r="J64" s="4">
        <v>1162410000</v>
      </c>
      <c r="K64" s="4">
        <f t="shared" si="16"/>
        <v>11923788000</v>
      </c>
      <c r="L64" s="4">
        <v>1294</v>
      </c>
      <c r="M64" s="4">
        <v>2680</v>
      </c>
      <c r="N64" s="4">
        <v>190</v>
      </c>
      <c r="O64" s="4">
        <v>367</v>
      </c>
      <c r="P64" s="4">
        <v>1098900</v>
      </c>
      <c r="Q64" s="4">
        <v>2205100</v>
      </c>
      <c r="R64" s="5">
        <v>-2.8999999999999998E-3</v>
      </c>
      <c r="S64" s="4">
        <v>3407644</v>
      </c>
      <c r="T64" s="5">
        <f t="shared" si="18"/>
        <v>2430931.4</v>
      </c>
      <c r="U64" s="5">
        <f t="shared" si="17"/>
        <v>1721799</v>
      </c>
      <c r="V64" s="5">
        <v>2.4900000000000002E-2</v>
      </c>
    </row>
    <row r="65" spans="1:22" x14ac:dyDescent="0.2">
      <c r="A65" s="16" t="s">
        <v>239</v>
      </c>
      <c r="B65" s="4">
        <v>230040</v>
      </c>
      <c r="C65" s="4">
        <v>624975</v>
      </c>
      <c r="D65" s="4">
        <v>-394935</v>
      </c>
      <c r="E65" s="4">
        <v>-27109610000</v>
      </c>
      <c r="F65" s="4">
        <f t="shared" si="15"/>
        <v>-20215400000</v>
      </c>
      <c r="G65" s="4">
        <v>359800</v>
      </c>
      <c r="H65" s="4">
        <v>101900</v>
      </c>
      <c r="I65" s="4">
        <v>257900</v>
      </c>
      <c r="J65" s="4">
        <v>17752750000</v>
      </c>
      <c r="K65" s="4">
        <f t="shared" si="16"/>
        <v>10761378000</v>
      </c>
      <c r="L65" s="4">
        <v>1294</v>
      </c>
      <c r="M65" s="4">
        <v>2010</v>
      </c>
      <c r="N65" s="4">
        <v>158</v>
      </c>
      <c r="O65" s="4">
        <v>200</v>
      </c>
      <c r="P65" s="4">
        <v>981300</v>
      </c>
      <c r="Q65" s="4">
        <v>1399600</v>
      </c>
      <c r="R65" s="5">
        <v>-1.1599999999999999E-2</v>
      </c>
      <c r="S65" s="4">
        <v>2527800</v>
      </c>
      <c r="T65" s="5">
        <f t="shared" si="18"/>
        <v>2340804.2000000002</v>
      </c>
      <c r="U65" s="5">
        <f t="shared" si="17"/>
        <v>1721799</v>
      </c>
      <c r="V65" s="5">
        <v>1.4499999999999999E-2</v>
      </c>
    </row>
    <row r="66" spans="1:22" x14ac:dyDescent="0.2">
      <c r="A66" s="16" t="s">
        <v>238</v>
      </c>
      <c r="B66" s="4">
        <v>355100</v>
      </c>
      <c r="C66" s="4">
        <v>297620</v>
      </c>
      <c r="D66" s="4">
        <v>57480</v>
      </c>
      <c r="E66" s="4">
        <v>4015960000</v>
      </c>
      <c r="F66" s="4">
        <f t="shared" si="15"/>
        <v>6894210000</v>
      </c>
      <c r="G66" s="4">
        <v>24200</v>
      </c>
      <c r="H66" s="4">
        <v>188400</v>
      </c>
      <c r="I66" s="4">
        <v>-164200</v>
      </c>
      <c r="J66" s="4">
        <v>-11201350000</v>
      </c>
      <c r="K66" s="4">
        <f t="shared" si="16"/>
        <v>-6991372000</v>
      </c>
      <c r="L66" s="4">
        <v>1774</v>
      </c>
      <c r="M66" s="4">
        <v>1373</v>
      </c>
      <c r="N66" s="4">
        <v>103</v>
      </c>
      <c r="O66" s="4">
        <v>91</v>
      </c>
      <c r="P66" s="4">
        <v>756900</v>
      </c>
      <c r="Q66" s="4">
        <v>750800</v>
      </c>
      <c r="R66" s="5">
        <v>7.4000000000000003E-3</v>
      </c>
      <c r="S66" s="4">
        <v>1721799</v>
      </c>
      <c r="T66" s="5">
        <f t="shared" si="18"/>
        <v>2409582.5555555555</v>
      </c>
      <c r="U66" s="5">
        <f t="shared" si="17"/>
        <v>1861044</v>
      </c>
      <c r="V66" s="5">
        <v>1.7500000000000002E-2</v>
      </c>
    </row>
    <row r="67" spans="1:22" x14ac:dyDescent="0.2">
      <c r="A67" s="16" t="s">
        <v>237</v>
      </c>
      <c r="B67" s="4">
        <v>156700</v>
      </c>
      <c r="C67" s="4">
        <v>83960</v>
      </c>
      <c r="D67" s="4">
        <v>72740</v>
      </c>
      <c r="E67" s="4">
        <v>4955210000</v>
      </c>
      <c r="F67" s="4">
        <f t="shared" si="15"/>
        <v>2878250000</v>
      </c>
      <c r="G67" s="4">
        <v>90600</v>
      </c>
      <c r="H67" s="4">
        <v>150700</v>
      </c>
      <c r="I67" s="4">
        <v>-60100</v>
      </c>
      <c r="J67" s="4">
        <v>-4156700000</v>
      </c>
      <c r="K67" s="4">
        <f t="shared" si="16"/>
        <v>4209978000</v>
      </c>
      <c r="L67" s="4">
        <v>2324</v>
      </c>
      <c r="M67" s="4">
        <v>2008</v>
      </c>
      <c r="N67" s="4">
        <v>311</v>
      </c>
      <c r="O67" s="4">
        <v>294</v>
      </c>
      <c r="P67" s="4">
        <v>1854600</v>
      </c>
      <c r="Q67" s="4">
        <v>1640500</v>
      </c>
      <c r="R67" s="5">
        <v>2.0899999999999998E-2</v>
      </c>
      <c r="S67" s="4">
        <v>3626960</v>
      </c>
      <c r="T67" s="5">
        <f t="shared" si="18"/>
        <v>2257410.375</v>
      </c>
      <c r="U67" s="5">
        <f t="shared" si="17"/>
        <v>1861044</v>
      </c>
      <c r="V67" s="5">
        <v>2.8900000000000002E-2</v>
      </c>
    </row>
    <row r="68" spans="1:22" x14ac:dyDescent="0.2">
      <c r="A68" s="16" t="s">
        <v>233</v>
      </c>
      <c r="B68" s="4">
        <v>149250</v>
      </c>
      <c r="C68" s="4">
        <v>49600</v>
      </c>
      <c r="D68" s="4">
        <v>99650</v>
      </c>
      <c r="E68" s="4">
        <v>6732940000</v>
      </c>
      <c r="F68" s="4">
        <f t="shared" si="15"/>
        <v>-2076960000</v>
      </c>
      <c r="G68" s="4">
        <v>165300</v>
      </c>
      <c r="H68" s="4">
        <v>140200</v>
      </c>
      <c r="I68" s="4">
        <v>25100</v>
      </c>
      <c r="J68" s="4">
        <v>2247100000</v>
      </c>
      <c r="K68" s="4">
        <f t="shared" si="16"/>
        <v>8366678000</v>
      </c>
      <c r="L68" s="4">
        <v>1267</v>
      </c>
      <c r="M68" s="4">
        <v>1324</v>
      </c>
      <c r="N68" s="4">
        <v>155</v>
      </c>
      <c r="O68" s="4">
        <v>162</v>
      </c>
      <c r="P68" s="4">
        <v>112700</v>
      </c>
      <c r="Q68" s="4">
        <v>127300</v>
      </c>
      <c r="R68" s="5">
        <v>0</v>
      </c>
      <c r="S68" s="4">
        <v>2219418</v>
      </c>
      <c r="T68" s="5">
        <f t="shared" si="18"/>
        <v>2262837.8571428573</v>
      </c>
      <c r="U68" s="5">
        <f t="shared" si="17"/>
        <v>1861044</v>
      </c>
    </row>
    <row r="69" spans="1:22" x14ac:dyDescent="0.2">
      <c r="A69" s="16" t="s">
        <v>232</v>
      </c>
      <c r="B69" s="4">
        <v>216200</v>
      </c>
      <c r="C69" s="4">
        <v>200920</v>
      </c>
      <c r="D69" s="4">
        <v>15280</v>
      </c>
      <c r="E69" s="4">
        <v>1030790000</v>
      </c>
      <c r="F69" s="4">
        <f t="shared" si="15"/>
        <v>-8809900000</v>
      </c>
      <c r="G69" s="4">
        <v>232600</v>
      </c>
      <c r="H69" s="4">
        <v>189700</v>
      </c>
      <c r="I69" s="4">
        <v>42900</v>
      </c>
      <c r="J69" s="4">
        <v>2949380000</v>
      </c>
      <c r="K69" s="4">
        <f t="shared" si="16"/>
        <v>6119578000</v>
      </c>
      <c r="L69" s="4"/>
      <c r="M69" s="4"/>
      <c r="N69" s="4"/>
      <c r="O69" s="4"/>
      <c r="P69" s="4">
        <v>645600</v>
      </c>
      <c r="Q69" s="4">
        <v>1111000</v>
      </c>
      <c r="R69" s="5">
        <v>0</v>
      </c>
      <c r="S69" s="4">
        <v>1861044</v>
      </c>
      <c r="T69" s="5">
        <f t="shared" si="18"/>
        <v>2329803.5</v>
      </c>
      <c r="U69" s="5">
        <f t="shared" si="17"/>
        <v>1376813</v>
      </c>
    </row>
    <row r="70" spans="1:22" x14ac:dyDescent="0.2">
      <c r="A70" s="16" t="s">
        <v>231</v>
      </c>
      <c r="B70" s="4">
        <v>502538</v>
      </c>
      <c r="C70" s="4">
        <v>54352</v>
      </c>
      <c r="D70" s="4">
        <v>448186</v>
      </c>
      <c r="E70" s="4">
        <v>30051110000</v>
      </c>
      <c r="F70" s="4">
        <f t="shared" si="15"/>
        <v>-9840690000</v>
      </c>
      <c r="G70" s="4">
        <v>121700</v>
      </c>
      <c r="H70" s="4">
        <v>10800</v>
      </c>
      <c r="I70" s="4">
        <v>110900</v>
      </c>
      <c r="J70" s="4">
        <v>7408690000</v>
      </c>
      <c r="K70" s="4">
        <f t="shared" si="16"/>
        <v>3170198000</v>
      </c>
      <c r="L70" s="4"/>
      <c r="M70" s="4"/>
      <c r="N70" s="4"/>
      <c r="O70" s="4"/>
      <c r="P70" s="4">
        <v>1556100</v>
      </c>
      <c r="Q70" s="4">
        <v>1136600</v>
      </c>
      <c r="R70" s="5">
        <v>1.21E-2</v>
      </c>
      <c r="S70" s="4">
        <v>2868357</v>
      </c>
      <c r="T70" s="5">
        <f t="shared" si="18"/>
        <v>2222092.7999999998</v>
      </c>
      <c r="U70" s="5">
        <f t="shared" si="17"/>
        <v>1376813</v>
      </c>
    </row>
    <row r="71" spans="1:22" x14ac:dyDescent="0.2">
      <c r="A71" s="16" t="s">
        <v>230</v>
      </c>
      <c r="B71" s="4">
        <v>880038</v>
      </c>
      <c r="C71" s="4">
        <v>656800</v>
      </c>
      <c r="D71" s="4">
        <v>223238</v>
      </c>
      <c r="E71" s="4">
        <v>14737640000</v>
      </c>
      <c r="F71" s="4">
        <f t="shared" si="15"/>
        <v>-39891800000</v>
      </c>
      <c r="G71" s="4">
        <v>278700</v>
      </c>
      <c r="H71" s="4">
        <v>172100</v>
      </c>
      <c r="I71" s="4">
        <v>106600</v>
      </c>
      <c r="J71" s="4">
        <v>6813430000</v>
      </c>
      <c r="K71" s="4">
        <f t="shared" si="16"/>
        <v>-4238492000</v>
      </c>
      <c r="L71" s="4"/>
      <c r="M71" s="4"/>
      <c r="N71" s="4"/>
      <c r="O71" s="4"/>
      <c r="P71" s="4">
        <v>1409100</v>
      </c>
      <c r="Q71" s="4">
        <v>1184200</v>
      </c>
      <c r="R71" s="5">
        <v>-3.0000000000000001E-3</v>
      </c>
      <c r="S71" s="4">
        <v>2682481</v>
      </c>
      <c r="T71" s="5">
        <f t="shared" si="18"/>
        <v>2106995.75</v>
      </c>
      <c r="U71" s="5">
        <f t="shared" si="17"/>
        <v>1376813</v>
      </c>
    </row>
    <row r="72" spans="1:22" x14ac:dyDescent="0.2">
      <c r="A72" s="16" t="s">
        <v>229</v>
      </c>
      <c r="B72" s="4">
        <v>218148</v>
      </c>
      <c r="C72" s="4">
        <v>67998</v>
      </c>
      <c r="D72" s="4">
        <v>150150</v>
      </c>
      <c r="E72" s="4">
        <v>9784170000</v>
      </c>
      <c r="F72" s="4">
        <f t="shared" si="15"/>
        <v>-54629440000</v>
      </c>
      <c r="G72" s="4">
        <v>265000</v>
      </c>
      <c r="H72" s="4">
        <v>4400</v>
      </c>
      <c r="I72" s="4">
        <v>260600</v>
      </c>
      <c r="J72" s="4">
        <v>16977210000</v>
      </c>
      <c r="K72" s="4">
        <f t="shared" si="16"/>
        <v>-11051922000</v>
      </c>
      <c r="L72" s="4"/>
      <c r="M72" s="4"/>
      <c r="N72" s="4"/>
      <c r="O72" s="4"/>
      <c r="P72" s="4">
        <v>2020800</v>
      </c>
      <c r="Q72" s="4">
        <v>1107500</v>
      </c>
      <c r="R72" s="5">
        <v>5.4000000000000006E-2</v>
      </c>
      <c r="S72" s="4">
        <v>3234900</v>
      </c>
      <c r="T72" s="5">
        <f t="shared" si="18"/>
        <v>1731027.6666666667</v>
      </c>
      <c r="U72" s="5">
        <f t="shared" si="17"/>
        <v>1376813</v>
      </c>
    </row>
    <row r="73" spans="1:22" x14ac:dyDescent="0.2">
      <c r="A73" s="16" t="s">
        <v>228</v>
      </c>
      <c r="B73" s="4">
        <v>318338</v>
      </c>
      <c r="C73" s="4">
        <v>1378004</v>
      </c>
      <c r="D73" s="4">
        <v>-1059666</v>
      </c>
      <c r="E73" s="4">
        <v>-67207890000</v>
      </c>
      <c r="F73" s="4">
        <f t="shared" si="15"/>
        <v>-64413610000</v>
      </c>
      <c r="G73" s="4">
        <v>111500</v>
      </c>
      <c r="H73" s="4">
        <v>256400</v>
      </c>
      <c r="I73" s="4">
        <v>-144900</v>
      </c>
      <c r="J73" s="4">
        <v>-9273960000</v>
      </c>
      <c r="K73" s="4">
        <f t="shared" si="16"/>
        <v>-28029132000</v>
      </c>
      <c r="L73" s="4"/>
      <c r="M73" s="4"/>
      <c r="N73" s="4"/>
      <c r="O73" s="4"/>
      <c r="P73" s="4">
        <v>796300</v>
      </c>
      <c r="Q73" s="4">
        <v>1159900</v>
      </c>
      <c r="R73" s="5">
        <v>-1.09E-2</v>
      </c>
      <c r="S73" s="4">
        <v>2189742</v>
      </c>
      <c r="T73" s="5">
        <f t="shared" si="18"/>
        <v>1501670.5</v>
      </c>
      <c r="U73" s="5">
        <f t="shared" si="17"/>
        <v>1376813</v>
      </c>
    </row>
    <row r="74" spans="1:22" x14ac:dyDescent="0.2">
      <c r="A74" s="16" t="s">
        <v>227</v>
      </c>
      <c r="B74" s="4">
        <v>180338</v>
      </c>
      <c r="C74" s="4">
        <v>302648</v>
      </c>
      <c r="D74" s="4">
        <v>-122310</v>
      </c>
      <c r="E74" s="4">
        <v>-7749610000</v>
      </c>
      <c r="F74" s="4">
        <f t="shared" si="15"/>
        <v>2794280000</v>
      </c>
      <c r="G74" s="4">
        <v>154300</v>
      </c>
      <c r="H74" s="4">
        <v>278200</v>
      </c>
      <c r="I74" s="4">
        <v>-123900</v>
      </c>
      <c r="J74" s="4">
        <v>-7836012000</v>
      </c>
      <c r="K74" s="4">
        <f t="shared" si="16"/>
        <v>-18755172000</v>
      </c>
      <c r="L74" s="4"/>
      <c r="M74" s="4"/>
      <c r="N74" s="4"/>
      <c r="O74" s="4"/>
      <c r="P74" s="4">
        <v>667100</v>
      </c>
      <c r="Q74" s="4">
        <v>628100</v>
      </c>
      <c r="R74" s="5">
        <v>-3.0999999999999999E-3</v>
      </c>
      <c r="S74" s="4">
        <v>1376813</v>
      </c>
      <c r="T74" s="5">
        <f t="shared" si="18"/>
        <v>1626528</v>
      </c>
      <c r="U74" s="5">
        <f t="shared" si="17"/>
        <v>1626528</v>
      </c>
    </row>
    <row r="75" spans="1:22" x14ac:dyDescent="0.2">
      <c r="A75" s="16" t="s">
        <v>221</v>
      </c>
      <c r="B75" s="4">
        <v>378138</v>
      </c>
      <c r="C75" s="4">
        <v>212720</v>
      </c>
      <c r="D75" s="4">
        <v>165418</v>
      </c>
      <c r="E75" s="4">
        <v>10543890000</v>
      </c>
      <c r="F75" s="4">
        <f t="shared" si="15"/>
        <v>10543890000</v>
      </c>
      <c r="G75" s="4">
        <v>53900</v>
      </c>
      <c r="H75" s="4">
        <v>226200</v>
      </c>
      <c r="I75" s="4">
        <v>-172300</v>
      </c>
      <c r="J75" s="4">
        <v>-10919160000</v>
      </c>
      <c r="K75" s="4">
        <f t="shared" si="16"/>
        <v>-10919160000</v>
      </c>
      <c r="L75" s="4"/>
      <c r="M75" s="4"/>
      <c r="N75" s="4"/>
      <c r="O75" s="4"/>
      <c r="P75" s="4">
        <v>816300</v>
      </c>
      <c r="Q75" s="4">
        <v>702100</v>
      </c>
      <c r="R75" s="5">
        <v>2.7400000000000001E-2</v>
      </c>
      <c r="S75" s="4">
        <v>1626528</v>
      </c>
      <c r="T75" s="5" t="e">
        <f t="shared" si="18"/>
        <v>#DIV/0!</v>
      </c>
      <c r="U75" s="5">
        <f t="shared" si="17"/>
        <v>0</v>
      </c>
    </row>
    <row r="76" spans="1:22" x14ac:dyDescent="0.2">
      <c r="A76" s="2"/>
      <c r="B76" s="4"/>
      <c r="C76" s="4"/>
      <c r="D76" s="4"/>
      <c r="E76" s="4"/>
      <c r="F76" s="4"/>
      <c r="G76" s="4"/>
      <c r="H76" s="4"/>
      <c r="I76" s="4"/>
      <c r="J76" s="4"/>
      <c r="K76" s="4">
        <f t="shared" si="16"/>
        <v>0</v>
      </c>
      <c r="L76" s="4"/>
      <c r="M76" s="4"/>
      <c r="N76" s="4"/>
      <c r="O76" s="4"/>
      <c r="P76" s="4"/>
      <c r="Q76" s="4"/>
      <c r="R76" s="5"/>
      <c r="S76" s="4"/>
      <c r="T76" s="5" t="e">
        <f t="shared" si="18"/>
        <v>#DIV/0!</v>
      </c>
      <c r="U76" s="5">
        <f t="shared" si="17"/>
        <v>0</v>
      </c>
    </row>
    <row r="77" spans="1:22" x14ac:dyDescent="0.2">
      <c r="A77" s="2"/>
      <c r="B77" s="4"/>
      <c r="C77" s="4"/>
      <c r="D77" s="4"/>
      <c r="E77" s="4"/>
      <c r="F77" s="4"/>
      <c r="G77" s="4"/>
      <c r="H77" s="4"/>
      <c r="I77" s="4"/>
      <c r="J77" s="4"/>
      <c r="K77" s="4">
        <f>K78+J77</f>
        <v>0</v>
      </c>
      <c r="L77" s="4"/>
      <c r="M77" s="4"/>
      <c r="N77" s="4"/>
      <c r="O77" s="4"/>
      <c r="P77" s="4"/>
      <c r="Q77" s="4"/>
      <c r="R77" s="5"/>
      <c r="S77" s="4"/>
      <c r="T77" s="5" t="e">
        <f t="shared" si="18"/>
        <v>#DIV/0!</v>
      </c>
      <c r="U77" s="5">
        <f t="shared" si="17"/>
        <v>0</v>
      </c>
    </row>
    <row r="78" spans="1:22" x14ac:dyDescent="0.2">
      <c r="A78" s="2"/>
      <c r="B78" s="4"/>
      <c r="C78" s="4"/>
      <c r="D78" s="4"/>
      <c r="E78" s="4"/>
      <c r="F78" s="4"/>
      <c r="G78" s="4"/>
      <c r="H78" s="4"/>
      <c r="I78" s="4"/>
      <c r="J78" s="4"/>
      <c r="K78" s="4">
        <f>J78+K80</f>
        <v>0</v>
      </c>
      <c r="L78" s="4"/>
      <c r="M78" s="4"/>
      <c r="N78" s="4"/>
      <c r="O78" s="4"/>
      <c r="P78" s="4"/>
      <c r="Q78" s="4"/>
      <c r="R78" s="5"/>
      <c r="S78" s="4"/>
      <c r="T78" s="5" t="e">
        <f t="shared" si="18"/>
        <v>#DIV/0!</v>
      </c>
      <c r="U78" s="5">
        <f t="shared" si="17"/>
        <v>0</v>
      </c>
    </row>
    <row r="79" spans="1:22" x14ac:dyDescent="0.2">
      <c r="A79" s="2"/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5"/>
      <c r="S79" s="4"/>
      <c r="T79" s="5" t="e">
        <f t="shared" si="18"/>
        <v>#DIV/0!</v>
      </c>
      <c r="U79" s="5">
        <f t="shared" si="17"/>
        <v>0</v>
      </c>
    </row>
    <row r="80" spans="1:22" x14ac:dyDescent="0.2">
      <c r="A80" s="2"/>
      <c r="B80" s="4"/>
      <c r="C80" s="4"/>
      <c r="D80" s="4"/>
      <c r="E80" s="4"/>
      <c r="F80" s="4"/>
      <c r="G80" s="4"/>
      <c r="H80" s="4"/>
      <c r="I80" s="4"/>
      <c r="J80" s="4"/>
      <c r="K80" s="4">
        <f>J80</f>
        <v>0</v>
      </c>
      <c r="L80" s="4"/>
      <c r="M80" s="4"/>
      <c r="N80" s="4"/>
      <c r="O80" s="4"/>
      <c r="P80" s="4"/>
      <c r="Q80" s="4"/>
      <c r="R80" s="5"/>
      <c r="S80" s="4"/>
      <c r="T80" s="5" t="e">
        <f t="shared" si="18"/>
        <v>#DIV/0!</v>
      </c>
      <c r="U80" s="5">
        <f t="shared" si="17"/>
        <v>0</v>
      </c>
    </row>
    <row r="81" spans="1:21" x14ac:dyDescent="0.2">
      <c r="A81" s="2"/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5"/>
      <c r="S81" s="4"/>
      <c r="T81" s="5" t="e">
        <f t="shared" si="18"/>
        <v>#DIV/0!</v>
      </c>
      <c r="U81" s="5">
        <f t="shared" si="17"/>
        <v>0</v>
      </c>
    </row>
    <row r="82" spans="1:21" x14ac:dyDescent="0.2">
      <c r="A82" s="2"/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5"/>
      <c r="S82" s="4"/>
      <c r="T82" s="5" t="e">
        <f t="shared" si="18"/>
        <v>#DIV/0!</v>
      </c>
      <c r="U82" s="5">
        <f t="shared" si="17"/>
        <v>0</v>
      </c>
    </row>
    <row r="83" spans="1:21" x14ac:dyDescent="0.2">
      <c r="A83" s="2"/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5"/>
      <c r="S83" s="4"/>
      <c r="T83" s="5" t="e">
        <f t="shared" si="18"/>
        <v>#DIV/0!</v>
      </c>
      <c r="U83" s="5">
        <f t="shared" si="17"/>
        <v>0</v>
      </c>
    </row>
    <row r="84" spans="1:21" x14ac:dyDescent="0.2">
      <c r="A84" s="2"/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5"/>
      <c r="S84" s="4"/>
      <c r="T84" s="5" t="e">
        <f t="shared" si="18"/>
        <v>#DIV/0!</v>
      </c>
      <c r="U84" s="5">
        <f t="shared" si="17"/>
        <v>0</v>
      </c>
    </row>
    <row r="85" spans="1:21" x14ac:dyDescent="0.2">
      <c r="A85" s="2"/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5"/>
      <c r="S85" s="4"/>
      <c r="T85" s="5" t="e">
        <f t="shared" si="18"/>
        <v>#DIV/0!</v>
      </c>
      <c r="U85" s="5">
        <f t="shared" si="17"/>
        <v>0</v>
      </c>
    </row>
    <row r="86" spans="1:21" x14ac:dyDescent="0.2">
      <c r="A86" s="6"/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5"/>
      <c r="S86" s="4"/>
      <c r="T86" s="5" t="e">
        <f t="shared" si="18"/>
        <v>#DIV/0!</v>
      </c>
      <c r="U86" s="5">
        <f t="shared" si="17"/>
        <v>0</v>
      </c>
    </row>
    <row r="87" spans="1:21" x14ac:dyDescent="0.2">
      <c r="A87" s="6"/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5"/>
      <c r="S87" s="4"/>
      <c r="T87" s="5" t="e">
        <f t="shared" si="18"/>
        <v>#DIV/0!</v>
      </c>
      <c r="U87" s="5">
        <f t="shared" si="17"/>
        <v>0</v>
      </c>
    </row>
    <row r="88" spans="1:21" x14ac:dyDescent="0.2">
      <c r="A88" s="6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5"/>
      <c r="S88" s="4"/>
      <c r="T88" s="5" t="e">
        <f t="shared" si="18"/>
        <v>#DIV/0!</v>
      </c>
      <c r="U88" s="5">
        <f t="shared" si="17"/>
        <v>0</v>
      </c>
    </row>
    <row r="89" spans="1:21" x14ac:dyDescent="0.2">
      <c r="A89" s="6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5"/>
      <c r="S89" s="4"/>
      <c r="T89" s="5" t="e">
        <f t="shared" si="18"/>
        <v>#DIV/0!</v>
      </c>
      <c r="U89" s="5">
        <f t="shared" si="17"/>
        <v>0</v>
      </c>
    </row>
    <row r="90" spans="1:21" x14ac:dyDescent="0.2">
      <c r="A90" s="6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5"/>
      <c r="S90" s="4"/>
      <c r="T90" s="5" t="e">
        <f t="shared" si="18"/>
        <v>#DIV/0!</v>
      </c>
      <c r="U90" s="5">
        <f t="shared" si="17"/>
        <v>0</v>
      </c>
    </row>
    <row r="91" spans="1:21" x14ac:dyDescent="0.2">
      <c r="A91" s="6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5"/>
      <c r="S91" s="4"/>
      <c r="T91" s="5" t="e">
        <f t="shared" si="18"/>
        <v>#DIV/0!</v>
      </c>
      <c r="U91" s="5">
        <f t="shared" si="17"/>
        <v>0</v>
      </c>
    </row>
    <row r="92" spans="1:21" x14ac:dyDescent="0.2">
      <c r="A92" s="6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5"/>
      <c r="S92" s="4"/>
      <c r="T92" s="5" t="e">
        <f t="shared" si="18"/>
        <v>#DIV/0!</v>
      </c>
      <c r="U92" s="5">
        <f t="shared" si="17"/>
        <v>0</v>
      </c>
    </row>
    <row r="93" spans="1:21" x14ac:dyDescent="0.2">
      <c r="A93" s="6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5"/>
      <c r="S93" s="4"/>
      <c r="T93" s="5" t="e">
        <f t="shared" si="18"/>
        <v>#DIV/0!</v>
      </c>
      <c r="U93" s="5">
        <f t="shared" si="17"/>
        <v>0</v>
      </c>
    </row>
    <row r="94" spans="1:21" x14ac:dyDescent="0.2">
      <c r="A94" s="6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5"/>
      <c r="S94" s="4"/>
      <c r="T94" s="5" t="e">
        <f t="shared" si="18"/>
        <v>#DIV/0!</v>
      </c>
      <c r="U94" s="5">
        <f t="shared" si="17"/>
        <v>0</v>
      </c>
    </row>
    <row r="95" spans="1:21" x14ac:dyDescent="0.2">
      <c r="A95" s="6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5"/>
      <c r="S95" s="4"/>
      <c r="T95" s="5" t="e">
        <f t="shared" si="18"/>
        <v>#DIV/0!</v>
      </c>
      <c r="U95" s="5">
        <f t="shared" si="17"/>
        <v>0</v>
      </c>
    </row>
    <row r="96" spans="1:21" x14ac:dyDescent="0.2">
      <c r="A96" s="2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5"/>
      <c r="S96" s="4"/>
      <c r="T96" s="5" t="e">
        <f t="shared" si="18"/>
        <v>#DIV/0!</v>
      </c>
      <c r="U96" s="5">
        <f t="shared" si="17"/>
        <v>0</v>
      </c>
    </row>
    <row r="97" spans="1:21" x14ac:dyDescent="0.2">
      <c r="A97" s="2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5"/>
      <c r="S97" s="4"/>
      <c r="T97" s="5" t="e">
        <f t="shared" si="18"/>
        <v>#DIV/0!</v>
      </c>
      <c r="U97" s="5">
        <f t="shared" si="17"/>
        <v>0</v>
      </c>
    </row>
    <row r="98" spans="1:21" x14ac:dyDescent="0.2">
      <c r="A98" s="6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5"/>
      <c r="S98" s="4"/>
      <c r="T98" s="5" t="e">
        <f t="shared" si="18"/>
        <v>#DIV/0!</v>
      </c>
      <c r="U98" s="5">
        <f t="shared" si="17"/>
        <v>0</v>
      </c>
    </row>
    <row r="99" spans="1:21" x14ac:dyDescent="0.2">
      <c r="A99" s="6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5"/>
      <c r="S99" s="4"/>
      <c r="T99" s="5" t="e">
        <f t="shared" si="18"/>
        <v>#DIV/0!</v>
      </c>
      <c r="U99" s="5">
        <f t="shared" si="17"/>
        <v>0</v>
      </c>
    </row>
    <row r="100" spans="1:21" x14ac:dyDescent="0.2">
      <c r="A100" s="6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5"/>
      <c r="S100" s="4"/>
      <c r="T100" s="5" t="e">
        <f t="shared" si="18"/>
        <v>#DIV/0!</v>
      </c>
      <c r="U100" s="5">
        <f t="shared" si="17"/>
        <v>0</v>
      </c>
    </row>
    <row r="101" spans="1:21" x14ac:dyDescent="0.2">
      <c r="A101" s="6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5"/>
      <c r="S101" s="4"/>
      <c r="T101" s="5" t="e">
        <f t="shared" si="18"/>
        <v>#DIV/0!</v>
      </c>
      <c r="U101" s="5">
        <f t="shared" si="17"/>
        <v>0</v>
      </c>
    </row>
    <row r="102" spans="1:21" x14ac:dyDescent="0.2">
      <c r="A102" s="6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5"/>
      <c r="S102" s="4"/>
      <c r="T102" s="5" t="e">
        <f t="shared" si="18"/>
        <v>#DIV/0!</v>
      </c>
      <c r="U102" s="5">
        <f t="shared" si="17"/>
        <v>0</v>
      </c>
    </row>
    <row r="103" spans="1:21" x14ac:dyDescent="0.2">
      <c r="A103" s="6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5"/>
      <c r="S103" s="4"/>
      <c r="T103" s="5" t="e">
        <f t="shared" si="18"/>
        <v>#DIV/0!</v>
      </c>
      <c r="U103" s="5">
        <f t="shared" si="17"/>
        <v>0</v>
      </c>
    </row>
    <row r="104" spans="1:21" x14ac:dyDescent="0.2">
      <c r="A104" s="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5"/>
      <c r="S104" s="4"/>
      <c r="T104" s="5" t="e">
        <f t="shared" si="18"/>
        <v>#DIV/0!</v>
      </c>
      <c r="U104" s="5">
        <f t="shared" si="17"/>
        <v>0</v>
      </c>
    </row>
    <row r="105" spans="1:21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5"/>
      <c r="S105" s="4"/>
      <c r="T105" s="5" t="e">
        <f t="shared" si="18"/>
        <v>#DIV/0!</v>
      </c>
      <c r="U105" s="5">
        <f t="shared" si="17"/>
        <v>0</v>
      </c>
    </row>
    <row r="106" spans="1:21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5"/>
      <c r="S106" s="4"/>
      <c r="T106" s="5" t="e">
        <f t="shared" si="18"/>
        <v>#DIV/0!</v>
      </c>
      <c r="U106" s="5">
        <f t="shared" si="17"/>
        <v>0</v>
      </c>
    </row>
    <row r="107" spans="1:21" x14ac:dyDescent="0.2">
      <c r="A107" s="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5"/>
      <c r="S107" s="4"/>
      <c r="T107" s="5" t="e">
        <f t="shared" si="18"/>
        <v>#DIV/0!</v>
      </c>
      <c r="U107" s="5">
        <f t="shared" si="17"/>
        <v>0</v>
      </c>
    </row>
    <row r="108" spans="1:21" x14ac:dyDescent="0.2">
      <c r="A108" s="6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5"/>
      <c r="S108" s="4"/>
      <c r="T108" s="5" t="e">
        <f t="shared" si="18"/>
        <v>#DIV/0!</v>
      </c>
      <c r="U108" s="5">
        <f t="shared" si="17"/>
        <v>0</v>
      </c>
    </row>
    <row r="109" spans="1:21" x14ac:dyDescent="0.2">
      <c r="A109" s="6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5"/>
      <c r="S109" s="4"/>
      <c r="T109" s="5" t="e">
        <f t="shared" si="18"/>
        <v>#DIV/0!</v>
      </c>
      <c r="U109" s="5">
        <f t="shared" si="17"/>
        <v>0</v>
      </c>
    </row>
    <row r="110" spans="1:21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5"/>
      <c r="S110" s="4"/>
      <c r="T110" s="5" t="e">
        <f t="shared" si="18"/>
        <v>#DIV/0!</v>
      </c>
      <c r="U110" s="5">
        <f t="shared" si="17"/>
        <v>0</v>
      </c>
    </row>
    <row r="111" spans="1:21" x14ac:dyDescent="0.2">
      <c r="A111" s="2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5"/>
      <c r="S111" s="4"/>
      <c r="T111" s="5" t="e">
        <f t="shared" si="18"/>
        <v>#DIV/0!</v>
      </c>
      <c r="U111" s="5">
        <f t="shared" si="17"/>
        <v>0</v>
      </c>
    </row>
    <row r="112" spans="1:21" x14ac:dyDescent="0.2">
      <c r="A112" s="2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5"/>
      <c r="S112" s="4"/>
      <c r="T112" s="5" t="e">
        <f t="shared" si="18"/>
        <v>#DIV/0!</v>
      </c>
      <c r="U112" s="5">
        <f t="shared" si="17"/>
        <v>0</v>
      </c>
    </row>
    <row r="113" spans="1:21" x14ac:dyDescent="0.2">
      <c r="A113" s="2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5"/>
      <c r="S113" s="4"/>
      <c r="T113" s="5" t="e">
        <f t="shared" si="18"/>
        <v>#DIV/0!</v>
      </c>
      <c r="U113" s="5">
        <f t="shared" si="17"/>
        <v>0</v>
      </c>
    </row>
    <row r="114" spans="1:21" x14ac:dyDescent="0.2">
      <c r="A114" s="2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5"/>
      <c r="S114" s="4"/>
      <c r="T114" s="5" t="e">
        <f t="shared" si="18"/>
        <v>#DIV/0!</v>
      </c>
      <c r="U114" s="5">
        <f t="shared" si="17"/>
        <v>0</v>
      </c>
    </row>
    <row r="115" spans="1:21" x14ac:dyDescent="0.2">
      <c r="A115" s="2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5"/>
      <c r="S115" s="4"/>
      <c r="T115" s="5" t="e">
        <f t="shared" si="18"/>
        <v>#DIV/0!</v>
      </c>
      <c r="U115" s="5">
        <f t="shared" si="17"/>
        <v>0</v>
      </c>
    </row>
    <row r="116" spans="1:21" x14ac:dyDescent="0.2">
      <c r="A116" s="2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5"/>
      <c r="S116" s="4"/>
      <c r="T116" s="5" t="e">
        <f t="shared" ref="T116:T121" si="19">AVERAGE(S117:S126)</f>
        <v>#DIV/0!</v>
      </c>
      <c r="U116" s="5">
        <f t="shared" si="17"/>
        <v>0</v>
      </c>
    </row>
    <row r="117" spans="1:21" x14ac:dyDescent="0.2">
      <c r="A117" s="2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5"/>
      <c r="S117" s="4"/>
      <c r="T117" s="5" t="e">
        <f t="shared" si="19"/>
        <v>#DIV/0!</v>
      </c>
      <c r="U117" s="5">
        <f t="shared" si="17"/>
        <v>0</v>
      </c>
    </row>
    <row r="118" spans="1:21" x14ac:dyDescent="0.2">
      <c r="A118" s="2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5"/>
      <c r="S118" s="4"/>
      <c r="T118" s="5" t="e">
        <f t="shared" si="19"/>
        <v>#DIV/0!</v>
      </c>
      <c r="U118" s="5">
        <f t="shared" si="17"/>
        <v>0</v>
      </c>
    </row>
    <row r="119" spans="1:21" x14ac:dyDescent="0.2">
      <c r="A119" s="2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5"/>
      <c r="S119" s="4"/>
      <c r="T119" s="5" t="e">
        <f t="shared" si="19"/>
        <v>#DIV/0!</v>
      </c>
      <c r="U119" s="5">
        <f t="shared" si="17"/>
        <v>0</v>
      </c>
    </row>
    <row r="120" spans="1:21" x14ac:dyDescent="0.2">
      <c r="A120" s="2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5"/>
      <c r="S120" s="4"/>
      <c r="T120" s="5" t="e">
        <f t="shared" si="19"/>
        <v>#DIV/0!</v>
      </c>
      <c r="U120" s="5">
        <f t="shared" si="17"/>
        <v>0</v>
      </c>
    </row>
    <row r="121" spans="1:21" x14ac:dyDescent="0.2">
      <c r="A121" s="2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5"/>
      <c r="S121" s="4"/>
      <c r="T121" s="5" t="e">
        <f t="shared" si="19"/>
        <v>#DIV/0!</v>
      </c>
      <c r="U121" s="5">
        <f t="shared" si="17"/>
        <v>0</v>
      </c>
    </row>
    <row r="122" spans="1:21" x14ac:dyDescent="0.2">
      <c r="A122" s="2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5"/>
      <c r="S122" s="4"/>
      <c r="T122" s="5" t="e">
        <f>AVERAGE(S123:S132)</f>
        <v>#DIV/0!</v>
      </c>
      <c r="U122" s="5">
        <f t="shared" si="17"/>
        <v>0</v>
      </c>
    </row>
    <row r="123" spans="1:21" x14ac:dyDescent="0.2">
      <c r="A123" s="2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5"/>
      <c r="S123" s="4"/>
      <c r="T123" s="5"/>
      <c r="U123" s="5">
        <f t="shared" si="17"/>
        <v>0</v>
      </c>
    </row>
    <row r="124" spans="1:21" x14ac:dyDescent="0.2">
      <c r="A124" s="2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5"/>
      <c r="S124" s="4"/>
      <c r="T124" s="5"/>
      <c r="U124" s="5">
        <f t="shared" ref="U124:U126" si="20">MIN(S125:S129)</f>
        <v>0</v>
      </c>
    </row>
    <row r="125" spans="1:21" x14ac:dyDescent="0.2">
      <c r="A125" s="2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5"/>
      <c r="S125" s="4"/>
      <c r="T125" s="5"/>
      <c r="U125" s="5">
        <f t="shared" si="20"/>
        <v>0</v>
      </c>
    </row>
    <row r="126" spans="1:21" x14ac:dyDescent="0.2">
      <c r="A126" s="2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5"/>
      <c r="S126" s="4"/>
      <c r="T126" s="5"/>
      <c r="U126" s="5">
        <f t="shared" si="20"/>
        <v>0</v>
      </c>
    </row>
    <row r="127" spans="1:21" x14ac:dyDescent="0.2">
      <c r="A127" s="2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5"/>
      <c r="S127" s="4"/>
      <c r="T127" s="5"/>
      <c r="U127" s="5">
        <f>MIN(S128:S132)</f>
        <v>0</v>
      </c>
    </row>
    <row r="128" spans="1:21" x14ac:dyDescent="0.2">
      <c r="A128" s="2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8"/>
      <c r="S128" s="4"/>
      <c r="T128" s="5"/>
      <c r="U128" s="5"/>
    </row>
    <row r="129" spans="1:22" x14ac:dyDescent="0.2">
      <c r="A129" s="2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8"/>
      <c r="S129" s="4"/>
      <c r="T129" s="5"/>
      <c r="U129" s="5"/>
    </row>
    <row r="130" spans="1:22" x14ac:dyDescent="0.2">
      <c r="A130" s="2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8"/>
      <c r="S130" s="4"/>
      <c r="T130" s="5"/>
      <c r="U130" s="5"/>
    </row>
    <row r="131" spans="1:22" x14ac:dyDescent="0.2">
      <c r="A131" s="6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8"/>
      <c r="S131" s="4"/>
      <c r="T131" s="5"/>
      <c r="U131" s="5"/>
    </row>
    <row r="132" spans="1:22" x14ac:dyDescent="0.2">
      <c r="A132" s="6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8"/>
      <c r="S132" s="4"/>
      <c r="T132" s="5"/>
      <c r="U132" s="5"/>
    </row>
    <row r="133" spans="1:22" x14ac:dyDescent="0.2">
      <c r="A133" s="6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8"/>
    </row>
    <row r="134" spans="1:22" x14ac:dyDescent="0.2">
      <c r="A134" s="6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8"/>
    </row>
    <row r="135" spans="1:22" x14ac:dyDescent="0.2">
      <c r="A135" s="6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8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8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8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8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8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8"/>
    </row>
    <row r="223" spans="1:3" x14ac:dyDescent="0.2">
      <c r="A223" t="e" cm="1">
        <f t="array" aca="1" ref="A223" ca="1">INDIRECT("'" &amp; E1 &amp; "'!$A$2:$A$66")</f>
        <v>#REF!</v>
      </c>
      <c r="B223" t="e" cm="1">
        <f t="array" aca="1" ref="B223" ca="1">INDIRECT("'" &amp; E1 &amp; "'!$B$2:$B$66")</f>
        <v>#REF!</v>
      </c>
      <c r="C223" t="e" cm="1">
        <f t="array" aca="1" ref="C223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D5DB65-AE4C-7549-81FB-FAAC320FFF38}">
  <sheetPr codeName="Sheet48"/>
  <dimension ref="A1:V223"/>
  <sheetViews>
    <sheetView topLeftCell="E1" workbookViewId="0">
      <pane ySplit="2" topLeftCell="A3" activePane="bottomLeft" state="frozen"/>
      <selection activeCell="F17" sqref="F17"/>
      <selection pane="bottomLeft" activeCell="F17" sqref="F17"/>
    </sheetView>
  </sheetViews>
  <sheetFormatPr baseColWidth="10" defaultRowHeight="16" x14ac:dyDescent="0.2"/>
  <cols>
    <col min="1" max="1" width="21.1640625" customWidth="1"/>
    <col min="2" max="2" width="14.5" customWidth="1"/>
    <col min="3" max="3" width="14.1640625" customWidth="1"/>
    <col min="4" max="4" width="18.33203125" customWidth="1"/>
    <col min="5" max="5" width="18" customWidth="1"/>
    <col min="6" max="6" width="21.5" customWidth="1"/>
    <col min="7" max="9" width="17.1640625" customWidth="1"/>
    <col min="10" max="10" width="18.33203125" customWidth="1"/>
    <col min="11" max="11" width="16.6640625" customWidth="1"/>
    <col min="12" max="17" width="17.1640625" customWidth="1"/>
    <col min="18" max="18" width="13" customWidth="1"/>
    <col min="19" max="19" width="15.6640625" customWidth="1"/>
    <col min="20" max="21" width="18.83203125" customWidth="1"/>
    <col min="22" max="22" width="15.6640625" customWidth="1"/>
  </cols>
  <sheetData>
    <row r="1" spans="1:22" x14ac:dyDescent="0.2">
      <c r="A1" s="19"/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2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18</v>
      </c>
      <c r="M2" s="1" t="s">
        <v>17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252</v>
      </c>
      <c r="U2" s="1" t="s">
        <v>253</v>
      </c>
      <c r="V2" s="1" t="s">
        <v>236</v>
      </c>
    </row>
    <row r="3" spans="1:22" x14ac:dyDescent="0.2">
      <c r="A3" s="16" t="s">
        <v>357</v>
      </c>
      <c r="B3" s="4">
        <v>1641143</v>
      </c>
      <c r="C3" s="4">
        <v>1313400</v>
      </c>
      <c r="D3" s="4">
        <v>327743</v>
      </c>
      <c r="E3" s="4">
        <v>16392950000</v>
      </c>
      <c r="F3" s="4">
        <f t="shared" ref="F3:F11" si="0">E3+F4</f>
        <v>-1928315040229</v>
      </c>
      <c r="G3" s="4">
        <v>1077600</v>
      </c>
      <c r="H3" s="4">
        <v>727800</v>
      </c>
      <c r="I3" s="4">
        <v>349800</v>
      </c>
      <c r="J3" s="4">
        <v>17568610000</v>
      </c>
      <c r="K3" s="4">
        <f t="shared" ref="K3:K11" si="1">K4+J3</f>
        <v>-597251565000</v>
      </c>
      <c r="L3" s="4">
        <v>2777</v>
      </c>
      <c r="M3" s="4">
        <v>3406</v>
      </c>
      <c r="N3" s="4">
        <v>243</v>
      </c>
      <c r="O3" s="4">
        <v>350</v>
      </c>
      <c r="P3" s="4">
        <v>2300700</v>
      </c>
      <c r="Q3" s="4">
        <v>3057600</v>
      </c>
      <c r="R3" s="5">
        <v>-0.02</v>
      </c>
      <c r="S3" s="4">
        <v>6326000</v>
      </c>
      <c r="T3" s="4">
        <f t="shared" ref="T3:T38" si="2">AVERAGE(S4:S13)</f>
        <v>13027101.199999999</v>
      </c>
      <c r="U3" s="4">
        <f t="shared" ref="U3:U11" si="3">MIN(S4:S8)</f>
        <v>9422712</v>
      </c>
      <c r="V3" s="5">
        <v>2.3599999999999999E-2</v>
      </c>
    </row>
    <row r="4" spans="1:22" x14ac:dyDescent="0.2">
      <c r="A4" s="16" t="s">
        <v>356</v>
      </c>
      <c r="B4" s="4">
        <v>3854369</v>
      </c>
      <c r="C4" s="4">
        <v>1470751</v>
      </c>
      <c r="D4" s="4">
        <v>2383618</v>
      </c>
      <c r="E4" s="4">
        <v>120952130000</v>
      </c>
      <c r="F4" s="4">
        <f t="shared" si="0"/>
        <v>-1944707990229</v>
      </c>
      <c r="G4" s="4">
        <v>972400</v>
      </c>
      <c r="H4" s="4">
        <v>467100</v>
      </c>
      <c r="I4" s="4">
        <v>505300</v>
      </c>
      <c r="J4" s="4">
        <v>25885920000</v>
      </c>
      <c r="K4" s="4">
        <f t="shared" si="1"/>
        <v>-614820175000</v>
      </c>
      <c r="L4" s="4">
        <v>5680</v>
      </c>
      <c r="M4" s="4">
        <v>2675</v>
      </c>
      <c r="N4" s="4">
        <v>492</v>
      </c>
      <c r="O4" s="4">
        <v>315</v>
      </c>
      <c r="P4" s="4">
        <v>4612600</v>
      </c>
      <c r="Q4" s="4">
        <v>2795000</v>
      </c>
      <c r="R4" s="5">
        <v>6.0000000000000001E-3</v>
      </c>
      <c r="S4" s="4">
        <v>9422712</v>
      </c>
      <c r="T4" s="4">
        <f t="shared" si="2"/>
        <v>13543370</v>
      </c>
      <c r="U4" s="4">
        <f t="shared" si="3"/>
        <v>13183500</v>
      </c>
      <c r="V4" s="5">
        <v>3.9900000000000005E-2</v>
      </c>
    </row>
    <row r="5" spans="1:22" x14ac:dyDescent="0.2">
      <c r="A5" s="16" t="s">
        <v>355</v>
      </c>
      <c r="B5" s="4">
        <v>4206375</v>
      </c>
      <c r="C5" s="4">
        <v>2007000</v>
      </c>
      <c r="D5" s="4">
        <v>2199375</v>
      </c>
      <c r="E5" s="4">
        <v>110453300000</v>
      </c>
      <c r="F5" s="4">
        <f t="shared" si="0"/>
        <v>-2065660120229</v>
      </c>
      <c r="G5" s="4">
        <v>1400100</v>
      </c>
      <c r="H5" s="4">
        <v>1263500</v>
      </c>
      <c r="I5" s="4">
        <v>136600</v>
      </c>
      <c r="J5" s="4">
        <v>7658375000</v>
      </c>
      <c r="K5" s="4">
        <f t="shared" si="1"/>
        <v>-640706095000</v>
      </c>
      <c r="L5" s="4">
        <v>5569</v>
      </c>
      <c r="M5" s="4">
        <v>4547</v>
      </c>
      <c r="N5" s="4">
        <v>682</v>
      </c>
      <c r="O5" s="4">
        <v>617</v>
      </c>
      <c r="P5" s="4">
        <v>5876600</v>
      </c>
      <c r="Q5" s="4">
        <v>6168900</v>
      </c>
      <c r="R5" s="5">
        <v>0.01</v>
      </c>
      <c r="S5" s="4">
        <v>13451500</v>
      </c>
      <c r="T5" s="4">
        <f t="shared" si="2"/>
        <v>13141350</v>
      </c>
      <c r="U5" s="4">
        <f t="shared" si="3"/>
        <v>12959700</v>
      </c>
      <c r="V5" s="5">
        <v>3.3599999999999998E-2</v>
      </c>
    </row>
    <row r="6" spans="1:22" x14ac:dyDescent="0.2">
      <c r="A6" s="16" t="s">
        <v>354</v>
      </c>
      <c r="B6" s="4">
        <v>2919950</v>
      </c>
      <c r="C6" s="4">
        <v>3706410</v>
      </c>
      <c r="D6" s="4">
        <v>-786460</v>
      </c>
      <c r="E6" s="4">
        <v>-40170400000</v>
      </c>
      <c r="F6" s="4">
        <f t="shared" si="0"/>
        <v>-2176113420229</v>
      </c>
      <c r="G6" s="4">
        <v>468400</v>
      </c>
      <c r="H6" s="4">
        <v>918100</v>
      </c>
      <c r="I6" s="4">
        <v>-449700</v>
      </c>
      <c r="J6" s="4">
        <v>-22777565000</v>
      </c>
      <c r="K6" s="4">
        <f t="shared" si="1"/>
        <v>-648364470000</v>
      </c>
      <c r="L6" s="4">
        <v>4046</v>
      </c>
      <c r="M6" s="4">
        <v>7013</v>
      </c>
      <c r="N6" s="4">
        <v>676</v>
      </c>
      <c r="O6" s="4">
        <v>1006</v>
      </c>
      <c r="P6" s="4">
        <v>4794100</v>
      </c>
      <c r="Q6" s="4">
        <v>8521900</v>
      </c>
      <c r="R6" s="5">
        <v>-2.7799999999999998E-2</v>
      </c>
      <c r="S6" s="4">
        <v>16982300</v>
      </c>
      <c r="T6" s="4">
        <f t="shared" si="2"/>
        <v>13568570</v>
      </c>
      <c r="U6" s="4">
        <f t="shared" si="3"/>
        <v>12959700</v>
      </c>
      <c r="V6" s="5">
        <v>2.5399999999999999E-2</v>
      </c>
    </row>
    <row r="7" spans="1:22" x14ac:dyDescent="0.2">
      <c r="A7" s="16" t="s">
        <v>353</v>
      </c>
      <c r="B7" s="4">
        <v>2307922</v>
      </c>
      <c r="C7" s="4">
        <v>917728</v>
      </c>
      <c r="D7" s="4">
        <v>1390194</v>
      </c>
      <c r="E7" s="4">
        <v>70721320000</v>
      </c>
      <c r="F7" s="4">
        <f t="shared" si="0"/>
        <v>-2135943020229</v>
      </c>
      <c r="G7" s="4">
        <v>670422</v>
      </c>
      <c r="H7" s="4">
        <v>554200</v>
      </c>
      <c r="I7" s="4">
        <v>116222</v>
      </c>
      <c r="J7" s="4">
        <v>5939562000</v>
      </c>
      <c r="K7" s="4">
        <f t="shared" si="1"/>
        <v>-625586905000</v>
      </c>
      <c r="L7" s="4">
        <v>3310</v>
      </c>
      <c r="M7" s="4">
        <v>3575</v>
      </c>
      <c r="N7" s="4">
        <v>645</v>
      </c>
      <c r="O7" s="4">
        <v>684</v>
      </c>
      <c r="P7" s="4">
        <v>6074100</v>
      </c>
      <c r="Q7" s="4">
        <v>5861300</v>
      </c>
      <c r="R7" s="5">
        <v>3.9000000000000003E-3</v>
      </c>
      <c r="S7" s="4">
        <v>13183500</v>
      </c>
      <c r="T7" s="4">
        <f t="shared" si="2"/>
        <v>13061550</v>
      </c>
      <c r="U7" s="4">
        <f t="shared" si="3"/>
        <v>9418700</v>
      </c>
      <c r="V7" s="5">
        <v>3.2000000000000001E-2</v>
      </c>
    </row>
    <row r="8" spans="1:22" x14ac:dyDescent="0.2">
      <c r="A8" s="16" t="s">
        <v>352</v>
      </c>
      <c r="B8" s="4">
        <v>3117800</v>
      </c>
      <c r="C8" s="4">
        <v>611400</v>
      </c>
      <c r="D8" s="4">
        <v>2506400</v>
      </c>
      <c r="E8" s="4">
        <v>129696930000</v>
      </c>
      <c r="F8" s="4">
        <f t="shared" si="0"/>
        <v>-2206664340229</v>
      </c>
      <c r="G8" s="4">
        <v>887300</v>
      </c>
      <c r="H8" s="4">
        <v>585400</v>
      </c>
      <c r="I8" s="4">
        <v>301900</v>
      </c>
      <c r="J8" s="4">
        <v>15620850000</v>
      </c>
      <c r="K8" s="4">
        <f t="shared" si="1"/>
        <v>-631526467000</v>
      </c>
      <c r="L8" s="4">
        <v>3497</v>
      </c>
      <c r="M8" s="4">
        <v>2959</v>
      </c>
      <c r="N8" s="4">
        <v>687</v>
      </c>
      <c r="O8" s="4">
        <v>723</v>
      </c>
      <c r="P8" s="4">
        <v>6674400</v>
      </c>
      <c r="Q8" s="4">
        <v>6429200</v>
      </c>
      <c r="R8" s="5">
        <v>5.8999999999999999E-3</v>
      </c>
      <c r="S8" s="4">
        <v>15838100</v>
      </c>
      <c r="T8" s="4">
        <f t="shared" si="2"/>
        <v>12752650</v>
      </c>
      <c r="U8" s="4">
        <f t="shared" si="3"/>
        <v>9418700</v>
      </c>
      <c r="V8" s="5">
        <v>3.6200000000000003E-2</v>
      </c>
    </row>
    <row r="9" spans="1:22" x14ac:dyDescent="0.2">
      <c r="A9" s="16" t="s">
        <v>351</v>
      </c>
      <c r="B9" s="4">
        <v>3772580</v>
      </c>
      <c r="C9" s="4">
        <v>477790</v>
      </c>
      <c r="D9" s="4">
        <v>3294790</v>
      </c>
      <c r="E9" s="4">
        <v>169745900000</v>
      </c>
      <c r="F9" s="4">
        <f t="shared" si="0"/>
        <v>-2336361270229</v>
      </c>
      <c r="G9" s="4">
        <v>276500</v>
      </c>
      <c r="H9" s="4">
        <v>779700</v>
      </c>
      <c r="I9" s="4">
        <v>-503200</v>
      </c>
      <c r="J9" s="4">
        <v>-25901560000</v>
      </c>
      <c r="K9" s="4">
        <f t="shared" si="1"/>
        <v>-647147317000</v>
      </c>
      <c r="L9" s="4">
        <v>4277</v>
      </c>
      <c r="M9" s="4">
        <v>2476</v>
      </c>
      <c r="N9" s="4">
        <v>673</v>
      </c>
      <c r="O9" s="4">
        <v>495</v>
      </c>
      <c r="P9" s="4">
        <v>6765200</v>
      </c>
      <c r="Q9" s="4">
        <v>4186100</v>
      </c>
      <c r="R9" s="5">
        <v>2E-3</v>
      </c>
      <c r="S9" s="4">
        <v>13970500</v>
      </c>
      <c r="T9" s="4">
        <f t="shared" si="2"/>
        <v>12242170</v>
      </c>
      <c r="U9" s="4">
        <f t="shared" si="3"/>
        <v>9418700</v>
      </c>
      <c r="V9" s="5">
        <v>2.3099999999999999E-2</v>
      </c>
    </row>
    <row r="10" spans="1:22" x14ac:dyDescent="0.2">
      <c r="A10" s="16" t="s">
        <v>350</v>
      </c>
      <c r="B10" s="4">
        <v>1489540</v>
      </c>
      <c r="C10" s="4">
        <v>813200</v>
      </c>
      <c r="D10" s="4">
        <v>676340</v>
      </c>
      <c r="E10" s="4">
        <v>34748415324</v>
      </c>
      <c r="F10" s="4">
        <f t="shared" si="0"/>
        <v>-2506107170229</v>
      </c>
      <c r="G10" s="4">
        <v>0</v>
      </c>
      <c r="H10" s="4">
        <v>0</v>
      </c>
      <c r="I10" s="4">
        <v>0</v>
      </c>
      <c r="J10" s="4">
        <v>14868958000</v>
      </c>
      <c r="K10" s="4">
        <f t="shared" si="1"/>
        <v>-621245757000</v>
      </c>
      <c r="L10" s="4">
        <v>3714</v>
      </c>
      <c r="M10" s="4">
        <v>2448</v>
      </c>
      <c r="N10" s="4">
        <v>784</v>
      </c>
      <c r="O10" s="4">
        <v>543</v>
      </c>
      <c r="P10" s="4">
        <v>6724900</v>
      </c>
      <c r="Q10" s="4">
        <v>4356800</v>
      </c>
      <c r="R10" s="5">
        <v>6.0000000000000001E-3</v>
      </c>
      <c r="S10" s="4">
        <v>12959700</v>
      </c>
      <c r="T10" s="4">
        <f t="shared" si="2"/>
        <v>12351400</v>
      </c>
      <c r="U10" s="4">
        <f t="shared" si="3"/>
        <v>9418700</v>
      </c>
      <c r="V10" s="5">
        <v>3.4500000000000003E-2</v>
      </c>
    </row>
    <row r="11" spans="1:22" x14ac:dyDescent="0.2">
      <c r="A11" s="16" t="s">
        <v>349</v>
      </c>
      <c r="B11" s="4">
        <v>1173114</v>
      </c>
      <c r="C11" s="4">
        <v>581000</v>
      </c>
      <c r="D11" s="4">
        <v>592114</v>
      </c>
      <c r="E11" s="4">
        <v>29483140000</v>
      </c>
      <c r="F11" s="4">
        <f t="shared" si="0"/>
        <v>-2540855585553</v>
      </c>
      <c r="G11" s="4">
        <v>1145064</v>
      </c>
      <c r="H11" s="4">
        <v>1258100</v>
      </c>
      <c r="I11" s="4">
        <v>-113036</v>
      </c>
      <c r="J11" s="4">
        <v>-5101783000</v>
      </c>
      <c r="K11" s="4">
        <f t="shared" si="1"/>
        <v>-636114715000</v>
      </c>
      <c r="L11" s="4">
        <v>6367</v>
      </c>
      <c r="M11" s="4">
        <v>3063</v>
      </c>
      <c r="N11" s="4">
        <v>961</v>
      </c>
      <c r="O11" s="4">
        <v>463</v>
      </c>
      <c r="P11" s="4">
        <v>8415700</v>
      </c>
      <c r="Q11" s="4">
        <v>3959200</v>
      </c>
      <c r="R11" s="5">
        <v>4.2199999999999994E-2</v>
      </c>
      <c r="S11" s="4">
        <v>14031800</v>
      </c>
      <c r="T11" s="4">
        <f t="shared" si="2"/>
        <v>11841120</v>
      </c>
      <c r="U11" s="4">
        <f t="shared" si="3"/>
        <v>9418700</v>
      </c>
      <c r="V11" s="5">
        <v>5.5500000000000001E-2</v>
      </c>
    </row>
    <row r="12" spans="1:22" x14ac:dyDescent="0.2">
      <c r="A12" s="16" t="s">
        <v>348</v>
      </c>
      <c r="B12" s="4">
        <v>830600</v>
      </c>
      <c r="C12" s="4">
        <v>3750100</v>
      </c>
      <c r="D12" s="4">
        <v>-2919500</v>
      </c>
      <c r="E12" s="4">
        <v>-140754150000</v>
      </c>
      <c r="F12" s="4">
        <f t="shared" ref="F12:F38" si="4">E12+F13</f>
        <v>-2570338725553</v>
      </c>
      <c r="G12" s="4">
        <v>654200</v>
      </c>
      <c r="H12" s="4">
        <v>214800</v>
      </c>
      <c r="I12" s="4">
        <v>439400</v>
      </c>
      <c r="J12" s="4">
        <v>21256840000</v>
      </c>
      <c r="K12" s="4">
        <f t="shared" ref="K12:K38" si="5">K13+J12</f>
        <v>-631012932000</v>
      </c>
      <c r="L12" s="4">
        <v>2877</v>
      </c>
      <c r="M12" s="4">
        <v>2140</v>
      </c>
      <c r="N12" s="4">
        <v>467</v>
      </c>
      <c r="O12" s="4">
        <v>413</v>
      </c>
      <c r="P12" s="4">
        <v>3591900</v>
      </c>
      <c r="Q12" s="4">
        <v>3454200</v>
      </c>
      <c r="R12" s="5">
        <v>7.3000000000000001E-3</v>
      </c>
      <c r="S12" s="4">
        <v>9418700</v>
      </c>
      <c r="T12" s="4">
        <f t="shared" si="2"/>
        <v>12688550</v>
      </c>
      <c r="U12" s="4">
        <f t="shared" ref="U12:U38" si="6">MIN(S13:S17)</f>
        <v>8113300</v>
      </c>
      <c r="V12" s="5">
        <v>2.2499999999999999E-2</v>
      </c>
    </row>
    <row r="13" spans="1:22" x14ac:dyDescent="0.2">
      <c r="A13" s="16" t="s">
        <v>347</v>
      </c>
      <c r="B13" s="4">
        <v>773424</v>
      </c>
      <c r="C13" s="4">
        <v>736200</v>
      </c>
      <c r="D13" s="4">
        <v>37224</v>
      </c>
      <c r="E13" s="4">
        <v>1785850000</v>
      </c>
      <c r="F13" s="4">
        <f t="shared" si="4"/>
        <v>-2429584575553</v>
      </c>
      <c r="G13" s="4">
        <v>592100</v>
      </c>
      <c r="H13" s="4">
        <v>1124200</v>
      </c>
      <c r="I13" s="4">
        <v>-532100</v>
      </c>
      <c r="J13" s="4">
        <v>-26044700000</v>
      </c>
      <c r="K13" s="4">
        <f t="shared" si="5"/>
        <v>-652269772000</v>
      </c>
      <c r="L13" s="4">
        <v>3097</v>
      </c>
      <c r="M13" s="4">
        <v>3546</v>
      </c>
      <c r="N13" s="4">
        <v>436</v>
      </c>
      <c r="O13" s="4">
        <v>581</v>
      </c>
      <c r="P13" s="4">
        <v>4114200</v>
      </c>
      <c r="Q13" s="4">
        <v>5117800</v>
      </c>
      <c r="R13" s="5">
        <v>-1.6500000000000001E-2</v>
      </c>
      <c r="S13" s="4">
        <v>11012200</v>
      </c>
      <c r="T13" s="4">
        <f t="shared" si="2"/>
        <v>13034080</v>
      </c>
      <c r="U13" s="4">
        <f t="shared" si="6"/>
        <v>8113300</v>
      </c>
      <c r="V13" s="5">
        <v>3.9800000000000002E-2</v>
      </c>
    </row>
    <row r="14" spans="1:22" x14ac:dyDescent="0.2">
      <c r="A14" s="16" t="s">
        <v>340</v>
      </c>
      <c r="B14" s="4">
        <v>1279700</v>
      </c>
      <c r="C14" s="4">
        <v>475700</v>
      </c>
      <c r="D14" s="4">
        <v>804000</v>
      </c>
      <c r="E14" s="4">
        <v>38997760000</v>
      </c>
      <c r="F14" s="4">
        <f t="shared" si="4"/>
        <v>-2431370425553</v>
      </c>
      <c r="G14" s="4">
        <v>870000</v>
      </c>
      <c r="H14" s="4">
        <v>1424900</v>
      </c>
      <c r="I14" s="4">
        <v>-554900</v>
      </c>
      <c r="J14" s="4">
        <v>-27089125000</v>
      </c>
      <c r="K14" s="4">
        <f t="shared" si="5"/>
        <v>-626225072000</v>
      </c>
      <c r="L14" s="4">
        <v>5466</v>
      </c>
      <c r="M14" s="4">
        <v>3837</v>
      </c>
      <c r="N14" s="4">
        <v>589</v>
      </c>
      <c r="O14" s="4">
        <v>580</v>
      </c>
      <c r="P14" s="4">
        <v>6111500</v>
      </c>
      <c r="Q14" s="4">
        <v>5280500</v>
      </c>
      <c r="R14" s="5">
        <v>1.24E-2</v>
      </c>
      <c r="S14" s="4">
        <v>14585400</v>
      </c>
      <c r="T14" s="4">
        <f t="shared" si="2"/>
        <v>13743100</v>
      </c>
      <c r="U14" s="4">
        <f t="shared" si="6"/>
        <v>8113300</v>
      </c>
      <c r="V14" s="5">
        <v>2.8399999999999998E-2</v>
      </c>
    </row>
    <row r="15" spans="1:22" x14ac:dyDescent="0.2">
      <c r="A15" s="16" t="s">
        <v>339</v>
      </c>
      <c r="B15" s="4">
        <v>1590590</v>
      </c>
      <c r="C15" s="4">
        <v>532200</v>
      </c>
      <c r="D15" s="4">
        <v>1058390</v>
      </c>
      <c r="E15" s="4">
        <v>51072770000</v>
      </c>
      <c r="F15" s="4">
        <f t="shared" si="4"/>
        <v>-2470368185553</v>
      </c>
      <c r="G15" s="4">
        <v>806400</v>
      </c>
      <c r="H15" s="4">
        <v>1329000</v>
      </c>
      <c r="I15" s="4">
        <v>-522600</v>
      </c>
      <c r="J15" s="4">
        <v>-25242685000</v>
      </c>
      <c r="K15" s="4">
        <f t="shared" si="5"/>
        <v>-599135947000</v>
      </c>
      <c r="L15" s="4">
        <v>3811</v>
      </c>
      <c r="M15" s="4">
        <v>3263</v>
      </c>
      <c r="N15" s="4">
        <v>510</v>
      </c>
      <c r="O15" s="4">
        <v>389</v>
      </c>
      <c r="P15" s="4">
        <v>4729700</v>
      </c>
      <c r="Q15" s="4">
        <v>3915100</v>
      </c>
      <c r="R15" s="5">
        <v>1.0500000000000001E-2</v>
      </c>
      <c r="S15" s="4">
        <v>9431300</v>
      </c>
      <c r="T15" s="4">
        <f t="shared" si="2"/>
        <v>13810260</v>
      </c>
      <c r="U15" s="4">
        <f t="shared" si="6"/>
        <v>8113300</v>
      </c>
      <c r="V15" s="5">
        <v>1.95E-2</v>
      </c>
    </row>
    <row r="16" spans="1:22" x14ac:dyDescent="0.2">
      <c r="A16" s="16" t="s">
        <v>338</v>
      </c>
      <c r="B16" s="4">
        <v>2860700</v>
      </c>
      <c r="C16" s="4">
        <v>1622720</v>
      </c>
      <c r="D16" s="4">
        <v>1237980</v>
      </c>
      <c r="E16" s="4">
        <v>59750170000</v>
      </c>
      <c r="F16" s="4">
        <f t="shared" si="4"/>
        <v>-2521440955553</v>
      </c>
      <c r="G16" s="4">
        <v>1000400</v>
      </c>
      <c r="H16" s="4">
        <v>2912100</v>
      </c>
      <c r="I16" s="4">
        <v>-1911700</v>
      </c>
      <c r="J16" s="4">
        <v>-89354885000</v>
      </c>
      <c r="K16" s="4">
        <f t="shared" si="5"/>
        <v>-573893262000</v>
      </c>
      <c r="L16" s="4">
        <v>8613</v>
      </c>
      <c r="M16" s="4">
        <v>6094</v>
      </c>
      <c r="N16" s="4">
        <v>1292</v>
      </c>
      <c r="O16" s="4">
        <v>747</v>
      </c>
      <c r="P16" s="4">
        <v>12672300</v>
      </c>
      <c r="Q16" s="4">
        <v>7390700</v>
      </c>
      <c r="R16" s="5">
        <v>5.5E-2</v>
      </c>
      <c r="S16" s="4">
        <v>21254500</v>
      </c>
      <c r="T16" s="4">
        <f t="shared" si="2"/>
        <v>13318560</v>
      </c>
      <c r="U16" s="4">
        <f t="shared" si="6"/>
        <v>8113300</v>
      </c>
      <c r="V16" s="5">
        <v>6.2699999999999992E-2</v>
      </c>
    </row>
    <row r="17" spans="1:22" x14ac:dyDescent="0.2">
      <c r="A17" s="16" t="s">
        <v>337</v>
      </c>
      <c r="B17" s="4">
        <v>106200</v>
      </c>
      <c r="C17" s="4">
        <v>969400</v>
      </c>
      <c r="D17" s="4">
        <v>-863200</v>
      </c>
      <c r="E17" s="4">
        <v>-39408510000</v>
      </c>
      <c r="F17" s="4">
        <f t="shared" si="4"/>
        <v>-2581191125553</v>
      </c>
      <c r="G17" s="4">
        <v>625300</v>
      </c>
      <c r="H17" s="4">
        <v>3681200</v>
      </c>
      <c r="I17" s="4">
        <v>-3055900</v>
      </c>
      <c r="J17" s="4">
        <v>-139792805000</v>
      </c>
      <c r="K17" s="4">
        <f t="shared" si="5"/>
        <v>-484538377000</v>
      </c>
      <c r="L17" s="4">
        <v>1949</v>
      </c>
      <c r="M17" s="4">
        <v>7534</v>
      </c>
      <c r="N17" s="4">
        <v>158</v>
      </c>
      <c r="O17" s="4">
        <v>517</v>
      </c>
      <c r="P17" s="4">
        <v>1782000</v>
      </c>
      <c r="Q17" s="4">
        <v>5934200</v>
      </c>
      <c r="R17" s="5">
        <v>-8.6999999999999994E-3</v>
      </c>
      <c r="S17" s="4">
        <v>8113300</v>
      </c>
      <c r="T17" s="4">
        <f t="shared" si="2"/>
        <v>14826860</v>
      </c>
      <c r="U17" s="4">
        <f t="shared" si="6"/>
        <v>8865700</v>
      </c>
      <c r="V17" s="5">
        <v>2.2700000000000001E-2</v>
      </c>
    </row>
    <row r="18" spans="1:22" x14ac:dyDescent="0.2">
      <c r="A18" s="16" t="s">
        <v>336</v>
      </c>
      <c r="B18" s="4">
        <v>1495300</v>
      </c>
      <c r="C18" s="4">
        <v>1184200</v>
      </c>
      <c r="D18" s="4">
        <v>311100</v>
      </c>
      <c r="E18" s="4">
        <v>14174990000</v>
      </c>
      <c r="F18" s="4">
        <f t="shared" si="4"/>
        <v>-2541782615553</v>
      </c>
      <c r="G18" s="4">
        <v>1083400</v>
      </c>
      <c r="H18" s="4">
        <v>607900</v>
      </c>
      <c r="I18" s="4">
        <v>475500</v>
      </c>
      <c r="J18" s="4">
        <v>21613905000</v>
      </c>
      <c r="K18" s="4">
        <f t="shared" si="5"/>
        <v>-344745572000</v>
      </c>
      <c r="L18" s="4">
        <v>4273</v>
      </c>
      <c r="M18" s="4">
        <v>5961</v>
      </c>
      <c r="N18" s="4">
        <v>479</v>
      </c>
      <c r="O18" s="4">
        <v>587</v>
      </c>
      <c r="P18" s="4">
        <v>4846100</v>
      </c>
      <c r="Q18" s="4">
        <v>6260400</v>
      </c>
      <c r="R18" s="5">
        <v>-3.15E-2</v>
      </c>
      <c r="S18" s="4">
        <v>12749100</v>
      </c>
      <c r="T18" s="4">
        <f t="shared" si="2"/>
        <v>15338730</v>
      </c>
      <c r="U18" s="4">
        <f t="shared" si="6"/>
        <v>8865700</v>
      </c>
      <c r="V18" s="5">
        <v>4.8000000000000001E-2</v>
      </c>
    </row>
    <row r="19" spans="1:22" x14ac:dyDescent="0.2">
      <c r="A19" s="16" t="s">
        <v>335</v>
      </c>
      <c r="B19" s="4">
        <v>1166900</v>
      </c>
      <c r="C19" s="4">
        <v>1320400</v>
      </c>
      <c r="D19" s="4">
        <v>-153500</v>
      </c>
      <c r="E19" s="4">
        <v>-7117900000</v>
      </c>
      <c r="F19" s="4">
        <f t="shared" si="4"/>
        <v>-2555957605553</v>
      </c>
      <c r="G19" s="4">
        <v>624700</v>
      </c>
      <c r="H19" s="4">
        <v>342500</v>
      </c>
      <c r="I19" s="4">
        <v>282200</v>
      </c>
      <c r="J19" s="4">
        <v>13413675000</v>
      </c>
      <c r="K19" s="4">
        <f t="shared" si="5"/>
        <v>-366359477000</v>
      </c>
      <c r="L19" s="4">
        <v>3233</v>
      </c>
      <c r="M19" s="4">
        <v>4382</v>
      </c>
      <c r="N19" s="4">
        <v>352</v>
      </c>
      <c r="O19" s="4">
        <v>473</v>
      </c>
      <c r="P19" s="4">
        <v>3684400</v>
      </c>
      <c r="Q19" s="4">
        <v>4848300</v>
      </c>
      <c r="R19" s="5">
        <v>2.2000000000000001E-3</v>
      </c>
      <c r="S19" s="4">
        <v>8865700</v>
      </c>
      <c r="T19" s="4">
        <f t="shared" si="2"/>
        <v>16070010</v>
      </c>
      <c r="U19" s="4">
        <f t="shared" si="6"/>
        <v>8929000</v>
      </c>
      <c r="V19" s="5">
        <v>2.4199999999999999E-2</v>
      </c>
    </row>
    <row r="20" spans="1:22" x14ac:dyDescent="0.2">
      <c r="A20" s="16" t="s">
        <v>334</v>
      </c>
      <c r="B20" s="4">
        <v>1590736</v>
      </c>
      <c r="C20" s="4">
        <v>2764800</v>
      </c>
      <c r="D20" s="4">
        <v>-1174064</v>
      </c>
      <c r="E20" s="4">
        <v>-56243270000</v>
      </c>
      <c r="F20" s="4">
        <f t="shared" si="4"/>
        <v>-2548839705553</v>
      </c>
      <c r="G20" s="4">
        <v>356500</v>
      </c>
      <c r="H20" s="4">
        <v>517800</v>
      </c>
      <c r="I20" s="4">
        <v>-161300</v>
      </c>
      <c r="J20" s="4">
        <v>-7764945000</v>
      </c>
      <c r="K20" s="4">
        <f t="shared" si="5"/>
        <v>-379773152000</v>
      </c>
      <c r="L20" s="4">
        <v>3653</v>
      </c>
      <c r="M20" s="4">
        <v>6823</v>
      </c>
      <c r="N20" s="4">
        <v>430</v>
      </c>
      <c r="O20" s="4">
        <v>825</v>
      </c>
      <c r="P20" s="4">
        <v>4137700</v>
      </c>
      <c r="Q20" s="4">
        <v>8457700</v>
      </c>
      <c r="R20" s="5">
        <v>-2.75E-2</v>
      </c>
      <c r="S20" s="4">
        <v>14052000</v>
      </c>
      <c r="T20" s="4">
        <f t="shared" si="2"/>
        <v>16231390</v>
      </c>
      <c r="U20" s="4">
        <f t="shared" si="6"/>
        <v>8929000</v>
      </c>
      <c r="V20" s="5">
        <v>3.8800000000000001E-2</v>
      </c>
    </row>
    <row r="21" spans="1:22" x14ac:dyDescent="0.2">
      <c r="A21" s="16" t="s">
        <v>333</v>
      </c>
      <c r="B21" s="4">
        <v>2195800</v>
      </c>
      <c r="C21" s="4">
        <v>766700</v>
      </c>
      <c r="D21" s="4">
        <v>1429100</v>
      </c>
      <c r="E21" s="4">
        <v>68469660000</v>
      </c>
      <c r="F21" s="4">
        <f t="shared" si="4"/>
        <v>-2492596435553</v>
      </c>
      <c r="G21" s="4">
        <v>644900</v>
      </c>
      <c r="H21" s="4">
        <v>256900</v>
      </c>
      <c r="I21" s="4">
        <v>388000</v>
      </c>
      <c r="J21" s="4">
        <v>18721740000</v>
      </c>
      <c r="K21" s="4">
        <f t="shared" si="5"/>
        <v>-372008207000</v>
      </c>
      <c r="L21" s="4">
        <v>4530</v>
      </c>
      <c r="M21" s="4">
        <v>3063</v>
      </c>
      <c r="N21" s="4">
        <v>444</v>
      </c>
      <c r="O21" s="4">
        <v>264</v>
      </c>
      <c r="P21" s="4">
        <v>5146400</v>
      </c>
      <c r="Q21" s="4">
        <v>3285300</v>
      </c>
      <c r="R21" s="5">
        <v>3.8599999999999995E-2</v>
      </c>
      <c r="S21" s="4">
        <v>8929000</v>
      </c>
      <c r="T21" s="4">
        <f t="shared" si="2"/>
        <v>16991280</v>
      </c>
      <c r="U21" s="4">
        <f t="shared" si="6"/>
        <v>10102900</v>
      </c>
      <c r="V21" s="5">
        <v>3.9100000000000003E-2</v>
      </c>
    </row>
    <row r="22" spans="1:22" x14ac:dyDescent="0.2">
      <c r="A22" s="16" t="s">
        <v>332</v>
      </c>
      <c r="B22" s="4">
        <v>2676700</v>
      </c>
      <c r="C22" s="4">
        <v>8265861</v>
      </c>
      <c r="D22" s="4">
        <v>-5589161</v>
      </c>
      <c r="E22" s="4">
        <v>-262716650000</v>
      </c>
      <c r="F22" s="4">
        <f t="shared" si="4"/>
        <v>-2561066095553</v>
      </c>
      <c r="G22" s="4">
        <v>635500</v>
      </c>
      <c r="H22" s="4">
        <v>870600</v>
      </c>
      <c r="I22" s="4">
        <v>-235100</v>
      </c>
      <c r="J22" s="4">
        <v>-10866600000</v>
      </c>
      <c r="K22" s="4">
        <f t="shared" si="5"/>
        <v>-390729947000</v>
      </c>
      <c r="L22" s="4">
        <v>4611</v>
      </c>
      <c r="M22" s="4">
        <v>6864</v>
      </c>
      <c r="N22" s="4">
        <v>696</v>
      </c>
      <c r="O22" s="4">
        <v>883</v>
      </c>
      <c r="P22" s="4">
        <v>6914500</v>
      </c>
      <c r="Q22" s="4">
        <v>9062900</v>
      </c>
      <c r="R22" s="5">
        <v>7.6E-3</v>
      </c>
      <c r="S22" s="4">
        <v>17893000</v>
      </c>
      <c r="T22" s="4">
        <f t="shared" si="2"/>
        <v>16380751.800000001</v>
      </c>
      <c r="U22" s="4">
        <f t="shared" si="6"/>
        <v>10102900</v>
      </c>
      <c r="V22" s="5">
        <v>3.8699999999999998E-2</v>
      </c>
    </row>
    <row r="23" spans="1:22" x14ac:dyDescent="0.2">
      <c r="A23" s="16" t="s">
        <v>331</v>
      </c>
      <c r="B23" s="4">
        <v>3556000</v>
      </c>
      <c r="C23" s="4">
        <v>4251700</v>
      </c>
      <c r="D23" s="4">
        <v>-695700</v>
      </c>
      <c r="E23" s="4">
        <v>-32941900000</v>
      </c>
      <c r="F23" s="4">
        <f t="shared" si="4"/>
        <v>-2298349445553</v>
      </c>
      <c r="G23" s="4">
        <v>614415</v>
      </c>
      <c r="H23" s="4">
        <v>377700</v>
      </c>
      <c r="I23" s="4">
        <v>236715</v>
      </c>
      <c r="J23" s="4">
        <v>11169062000</v>
      </c>
      <c r="K23" s="4">
        <f t="shared" si="5"/>
        <v>-379863347000</v>
      </c>
      <c r="L23" s="4">
        <v>3029</v>
      </c>
      <c r="M23" s="4">
        <v>5521</v>
      </c>
      <c r="N23" s="4">
        <v>543</v>
      </c>
      <c r="O23" s="4">
        <v>837</v>
      </c>
      <c r="P23" s="4">
        <v>4737400</v>
      </c>
      <c r="Q23" s="4">
        <v>8199300</v>
      </c>
      <c r="R23" s="5">
        <v>-2.8999999999999998E-2</v>
      </c>
      <c r="S23" s="4">
        <v>14467500</v>
      </c>
      <c r="T23" s="4">
        <f t="shared" si="2"/>
        <v>16519481.800000001</v>
      </c>
      <c r="U23" s="4">
        <f t="shared" si="6"/>
        <v>10102900</v>
      </c>
      <c r="V23" s="5">
        <v>4.2500000000000003E-2</v>
      </c>
    </row>
    <row r="24" spans="1:22" x14ac:dyDescent="0.2">
      <c r="A24" s="16" t="s">
        <v>330</v>
      </c>
      <c r="B24" s="4">
        <v>2567118</v>
      </c>
      <c r="C24" s="4">
        <v>3354800</v>
      </c>
      <c r="D24" s="4">
        <v>-787682</v>
      </c>
      <c r="E24" s="4">
        <v>-37670830000</v>
      </c>
      <c r="F24" s="4">
        <f t="shared" si="4"/>
        <v>-2265407545553</v>
      </c>
      <c r="G24" s="4">
        <v>821400</v>
      </c>
      <c r="H24" s="4">
        <v>878000</v>
      </c>
      <c r="I24" s="4">
        <v>-56600</v>
      </c>
      <c r="J24" s="4">
        <v>-2904840000</v>
      </c>
      <c r="K24" s="4">
        <f t="shared" si="5"/>
        <v>-391032409000</v>
      </c>
      <c r="L24" s="4">
        <v>4268</v>
      </c>
      <c r="M24" s="4">
        <v>10729</v>
      </c>
      <c r="N24" s="4">
        <v>742</v>
      </c>
      <c r="O24" s="4">
        <v>927</v>
      </c>
      <c r="P24" s="4">
        <v>7788300</v>
      </c>
      <c r="Q24" s="4">
        <v>11866800</v>
      </c>
      <c r="R24" s="5">
        <v>-2.6099999999999998E-2</v>
      </c>
      <c r="S24" s="4">
        <v>21675600</v>
      </c>
      <c r="T24" s="4">
        <f t="shared" si="2"/>
        <v>16124681.800000001</v>
      </c>
      <c r="U24" s="4">
        <f t="shared" si="6"/>
        <v>10102900</v>
      </c>
      <c r="V24" s="5">
        <v>4.5700000000000005E-2</v>
      </c>
    </row>
    <row r="25" spans="1:22" x14ac:dyDescent="0.2">
      <c r="A25" s="16" t="s">
        <v>329</v>
      </c>
      <c r="B25" s="4">
        <v>799100</v>
      </c>
      <c r="C25" s="4">
        <v>1971900</v>
      </c>
      <c r="D25" s="4">
        <v>-1172800</v>
      </c>
      <c r="E25" s="4">
        <v>-57118700000</v>
      </c>
      <c r="F25" s="4">
        <f t="shared" si="4"/>
        <v>-2227736715553</v>
      </c>
      <c r="G25" s="4">
        <v>306400</v>
      </c>
      <c r="H25" s="4">
        <v>707900</v>
      </c>
      <c r="I25" s="4">
        <v>-401500</v>
      </c>
      <c r="J25" s="4">
        <v>-19576365000</v>
      </c>
      <c r="K25" s="4">
        <f t="shared" si="5"/>
        <v>-388127569000</v>
      </c>
      <c r="L25" s="4">
        <v>3279</v>
      </c>
      <c r="M25" s="4">
        <v>3569</v>
      </c>
      <c r="N25" s="4">
        <v>444</v>
      </c>
      <c r="O25" s="4">
        <v>481</v>
      </c>
      <c r="P25" s="4">
        <v>3874400</v>
      </c>
      <c r="Q25" s="4">
        <v>4874900</v>
      </c>
      <c r="R25" s="5">
        <v>6.1999999999999998E-3</v>
      </c>
      <c r="S25" s="4">
        <v>10102900</v>
      </c>
      <c r="T25" s="4">
        <f t="shared" si="2"/>
        <v>16302269.6</v>
      </c>
      <c r="U25" s="4">
        <f t="shared" si="6"/>
        <v>15665800</v>
      </c>
      <c r="V25" s="5">
        <v>2.3399999999999997E-2</v>
      </c>
    </row>
    <row r="26" spans="1:22" x14ac:dyDescent="0.2">
      <c r="A26" s="16" t="s">
        <v>328</v>
      </c>
      <c r="B26" s="4">
        <v>2303002</v>
      </c>
      <c r="C26" s="4">
        <v>2383000</v>
      </c>
      <c r="D26" s="4">
        <v>-79998</v>
      </c>
      <c r="E26" s="4">
        <v>-4508490000</v>
      </c>
      <c r="F26" s="4">
        <f t="shared" si="4"/>
        <v>-2170618015553</v>
      </c>
      <c r="G26" s="4">
        <v>540500</v>
      </c>
      <c r="H26" s="4">
        <v>1052800</v>
      </c>
      <c r="I26" s="4">
        <v>-512300</v>
      </c>
      <c r="J26" s="4">
        <v>-25038165000</v>
      </c>
      <c r="K26" s="4">
        <f t="shared" si="5"/>
        <v>-368551204000</v>
      </c>
      <c r="L26" s="4">
        <v>3337</v>
      </c>
      <c r="M26" s="4">
        <v>4754</v>
      </c>
      <c r="N26" s="4">
        <v>492</v>
      </c>
      <c r="O26" s="4">
        <v>696</v>
      </c>
      <c r="P26" s="4">
        <v>5267900</v>
      </c>
      <c r="Q26" s="4">
        <v>7776000</v>
      </c>
      <c r="R26" s="5">
        <v>-2.6600000000000002E-2</v>
      </c>
      <c r="S26" s="4">
        <v>16337500</v>
      </c>
      <c r="T26" s="4">
        <f t="shared" si="2"/>
        <v>15369799.6</v>
      </c>
      <c r="U26" s="4">
        <f t="shared" si="6"/>
        <v>15665800</v>
      </c>
      <c r="V26" s="5">
        <v>3.9800000000000002E-2</v>
      </c>
    </row>
    <row r="27" spans="1:22" x14ac:dyDescent="0.2">
      <c r="A27" s="16" t="s">
        <v>327</v>
      </c>
      <c r="B27" s="4">
        <v>7336100</v>
      </c>
      <c r="C27" s="4">
        <v>2982036</v>
      </c>
      <c r="D27" s="4">
        <v>4354064</v>
      </c>
      <c r="E27" s="4">
        <v>211393470000</v>
      </c>
      <c r="F27" s="4">
        <f t="shared" si="4"/>
        <v>-2166109525553</v>
      </c>
      <c r="G27" s="4">
        <v>330600</v>
      </c>
      <c r="H27" s="4">
        <v>1281300</v>
      </c>
      <c r="I27" s="4">
        <v>-950700</v>
      </c>
      <c r="J27" s="4">
        <v>-46415180000</v>
      </c>
      <c r="K27" s="4">
        <f t="shared" si="5"/>
        <v>-343513039000</v>
      </c>
      <c r="L27" s="4">
        <v>7693</v>
      </c>
      <c r="M27" s="4">
        <v>4266</v>
      </c>
      <c r="N27" s="4">
        <v>1326</v>
      </c>
      <c r="O27" s="4">
        <v>819</v>
      </c>
      <c r="P27" s="4">
        <v>12954000</v>
      </c>
      <c r="Q27" s="4">
        <v>7728300</v>
      </c>
      <c r="R27" s="5">
        <v>5.4900000000000004E-2</v>
      </c>
      <c r="S27" s="4">
        <v>23196300</v>
      </c>
      <c r="T27" s="4">
        <f t="shared" si="2"/>
        <v>13992809.6</v>
      </c>
      <c r="U27" s="4">
        <f t="shared" si="6"/>
        <v>11787718</v>
      </c>
      <c r="V27" s="5">
        <v>0.05</v>
      </c>
    </row>
    <row r="28" spans="1:22" x14ac:dyDescent="0.2">
      <c r="A28" s="16" t="s">
        <v>326</v>
      </c>
      <c r="B28" s="4">
        <v>4049610</v>
      </c>
      <c r="C28" s="4">
        <v>2443415</v>
      </c>
      <c r="D28" s="4">
        <v>1606195</v>
      </c>
      <c r="E28" s="4">
        <v>75800150000</v>
      </c>
      <c r="F28" s="4">
        <f t="shared" si="4"/>
        <v>-2377502995553</v>
      </c>
      <c r="G28" s="4">
        <v>209800</v>
      </c>
      <c r="H28" s="4">
        <v>972600</v>
      </c>
      <c r="I28" s="4">
        <v>-762800</v>
      </c>
      <c r="J28" s="4">
        <v>-36102135000</v>
      </c>
      <c r="K28" s="4">
        <f t="shared" si="5"/>
        <v>-297097859000</v>
      </c>
      <c r="L28" s="4">
        <v>5216</v>
      </c>
      <c r="M28" s="4">
        <v>4044</v>
      </c>
      <c r="N28" s="4">
        <v>838</v>
      </c>
      <c r="O28" s="4">
        <v>704</v>
      </c>
      <c r="P28" s="4">
        <v>8539100</v>
      </c>
      <c r="Q28" s="4">
        <v>7323000</v>
      </c>
      <c r="R28" s="5">
        <v>1.72E-2</v>
      </c>
      <c r="S28" s="4">
        <v>17867800</v>
      </c>
      <c r="T28" s="4">
        <f t="shared" si="2"/>
        <v>13079449.6</v>
      </c>
      <c r="U28" s="4">
        <f t="shared" si="6"/>
        <v>11787718</v>
      </c>
      <c r="V28" s="5">
        <v>2.8199999999999999E-2</v>
      </c>
    </row>
    <row r="29" spans="1:22" x14ac:dyDescent="0.2">
      <c r="A29" s="16" t="s">
        <v>325</v>
      </c>
      <c r="B29" s="4">
        <v>4226500</v>
      </c>
      <c r="C29" s="4">
        <v>1253300</v>
      </c>
      <c r="D29" s="4">
        <v>2973200</v>
      </c>
      <c r="E29" s="4">
        <v>138670380000</v>
      </c>
      <c r="F29" s="4">
        <f t="shared" si="4"/>
        <v>-2453303145553</v>
      </c>
      <c r="G29" s="4">
        <v>508300</v>
      </c>
      <c r="H29" s="4">
        <v>905600</v>
      </c>
      <c r="I29" s="4">
        <v>-397300</v>
      </c>
      <c r="J29" s="4">
        <v>-18575325000</v>
      </c>
      <c r="K29" s="4">
        <f t="shared" si="5"/>
        <v>-260995724000</v>
      </c>
      <c r="L29" s="4">
        <v>4356</v>
      </c>
      <c r="M29" s="4">
        <v>3874</v>
      </c>
      <c r="N29" s="4">
        <v>705</v>
      </c>
      <c r="O29" s="4">
        <v>663</v>
      </c>
      <c r="P29" s="4">
        <v>7322200</v>
      </c>
      <c r="Q29" s="4">
        <v>6367300</v>
      </c>
      <c r="R29" s="5">
        <v>8.6999999999999994E-3</v>
      </c>
      <c r="S29" s="4">
        <v>16178500</v>
      </c>
      <c r="T29" s="4">
        <f t="shared" si="2"/>
        <v>11974399.6</v>
      </c>
      <c r="U29" s="4">
        <f t="shared" si="6"/>
        <v>11787718</v>
      </c>
      <c r="V29" s="5">
        <v>2.5399999999999999E-2</v>
      </c>
    </row>
    <row r="30" spans="1:22" x14ac:dyDescent="0.2">
      <c r="A30" s="16" t="s">
        <v>324</v>
      </c>
      <c r="B30" s="4">
        <v>2022510</v>
      </c>
      <c r="C30" s="4">
        <v>1748860</v>
      </c>
      <c r="D30" s="4">
        <v>273650</v>
      </c>
      <c r="E30" s="4">
        <v>12407260000</v>
      </c>
      <c r="F30" s="4">
        <f t="shared" si="4"/>
        <v>-2591973525553</v>
      </c>
      <c r="G30" s="4">
        <v>788300</v>
      </c>
      <c r="H30" s="4">
        <v>984500</v>
      </c>
      <c r="I30" s="4">
        <v>-196200</v>
      </c>
      <c r="J30" s="4">
        <v>-9204300000</v>
      </c>
      <c r="K30" s="4">
        <f t="shared" si="5"/>
        <v>-242420399000</v>
      </c>
      <c r="L30" s="4">
        <v>3953</v>
      </c>
      <c r="M30" s="4">
        <v>4195</v>
      </c>
      <c r="N30" s="4">
        <v>607</v>
      </c>
      <c r="O30" s="4">
        <v>654</v>
      </c>
      <c r="P30" s="4">
        <v>6068100</v>
      </c>
      <c r="Q30" s="4">
        <v>6472000</v>
      </c>
      <c r="R30" s="5">
        <v>1.9900000000000001E-2</v>
      </c>
      <c r="S30" s="4">
        <v>15665800</v>
      </c>
      <c r="T30" s="4">
        <f t="shared" si="2"/>
        <v>11382329.6</v>
      </c>
      <c r="U30" s="4">
        <f t="shared" si="6"/>
        <v>11787718</v>
      </c>
      <c r="V30" s="5">
        <v>2.1299999999999999E-2</v>
      </c>
    </row>
    <row r="31" spans="1:22" x14ac:dyDescent="0.2">
      <c r="A31" s="16" t="s">
        <v>323</v>
      </c>
      <c r="B31" s="4">
        <v>4503500</v>
      </c>
      <c r="C31" s="4">
        <v>4126286</v>
      </c>
      <c r="D31" s="4">
        <v>377214</v>
      </c>
      <c r="E31" s="4">
        <v>16982170000</v>
      </c>
      <c r="F31" s="4">
        <f t="shared" si="4"/>
        <v>-2604380785553</v>
      </c>
      <c r="G31" s="4">
        <v>394900</v>
      </c>
      <c r="H31" s="4">
        <v>522700</v>
      </c>
      <c r="I31" s="4">
        <v>-127800</v>
      </c>
      <c r="J31" s="4">
        <v>-5775285000</v>
      </c>
      <c r="K31" s="4">
        <f t="shared" si="5"/>
        <v>-233216099000</v>
      </c>
      <c r="L31" s="4">
        <v>3476</v>
      </c>
      <c r="M31" s="4">
        <v>4128</v>
      </c>
      <c r="N31" s="4">
        <v>528</v>
      </c>
      <c r="O31" s="4">
        <v>546</v>
      </c>
      <c r="P31" s="4">
        <v>6447100</v>
      </c>
      <c r="Q31" s="4">
        <v>6868100</v>
      </c>
      <c r="R31" s="5">
        <v>1.23E-2</v>
      </c>
      <c r="S31" s="4">
        <v>16527900</v>
      </c>
      <c r="T31" s="4">
        <f t="shared" si="2"/>
        <v>10404349.6</v>
      </c>
      <c r="U31" s="4">
        <f t="shared" si="6"/>
        <v>7012800</v>
      </c>
      <c r="V31" s="5">
        <v>2.4E-2</v>
      </c>
    </row>
    <row r="32" spans="1:22" x14ac:dyDescent="0.2">
      <c r="A32" s="16" t="s">
        <v>322</v>
      </c>
      <c r="B32" s="4">
        <v>4639200</v>
      </c>
      <c r="C32" s="4">
        <v>6053118</v>
      </c>
      <c r="D32" s="4">
        <v>-1413918</v>
      </c>
      <c r="E32" s="4">
        <v>-63258400000</v>
      </c>
      <c r="F32" s="4">
        <f t="shared" si="4"/>
        <v>-2621362955553</v>
      </c>
      <c r="G32" s="4">
        <v>260218</v>
      </c>
      <c r="H32" s="4">
        <v>877800</v>
      </c>
      <c r="I32" s="4">
        <v>-617582</v>
      </c>
      <c r="J32" s="4">
        <v>-27613387000</v>
      </c>
      <c r="K32" s="4">
        <f t="shared" si="5"/>
        <v>-227440814000</v>
      </c>
      <c r="L32" s="4">
        <v>2833</v>
      </c>
      <c r="M32" s="4">
        <v>3787</v>
      </c>
      <c r="N32" s="4">
        <v>380</v>
      </c>
      <c r="O32" s="4">
        <v>470</v>
      </c>
      <c r="P32" s="4">
        <v>4273400</v>
      </c>
      <c r="Q32" s="4">
        <v>4579900</v>
      </c>
      <c r="R32" s="5">
        <v>9.1000000000000004E-3</v>
      </c>
      <c r="S32" s="4">
        <v>11787718</v>
      </c>
      <c r="T32" s="4">
        <f t="shared" si="2"/>
        <v>10216577.800000001</v>
      </c>
      <c r="U32" s="4">
        <f t="shared" si="6"/>
        <v>7012800</v>
      </c>
      <c r="V32" s="5">
        <v>1.77E-2</v>
      </c>
    </row>
    <row r="33" spans="1:22" x14ac:dyDescent="0.2">
      <c r="A33" s="16" t="s">
        <v>321</v>
      </c>
      <c r="B33" s="4">
        <v>4083150</v>
      </c>
      <c r="C33" s="4">
        <v>5955130</v>
      </c>
      <c r="D33" s="4">
        <v>-1871980</v>
      </c>
      <c r="E33" s="4">
        <v>-81416940000</v>
      </c>
      <c r="F33" s="4">
        <f t="shared" si="4"/>
        <v>-2558104555553</v>
      </c>
      <c r="G33" s="4">
        <v>638500</v>
      </c>
      <c r="H33" s="4">
        <v>610400</v>
      </c>
      <c r="I33" s="4">
        <v>28100</v>
      </c>
      <c r="J33" s="4">
        <v>1135380000</v>
      </c>
      <c r="K33" s="4">
        <f t="shared" si="5"/>
        <v>-199827427000</v>
      </c>
      <c r="L33" s="4">
        <v>4056</v>
      </c>
      <c r="M33" s="4">
        <v>7023</v>
      </c>
      <c r="N33" s="4">
        <v>484</v>
      </c>
      <c r="O33" s="4">
        <v>572</v>
      </c>
      <c r="P33" s="4">
        <v>5566300</v>
      </c>
      <c r="Q33" s="4">
        <v>7240800</v>
      </c>
      <c r="R33" s="5">
        <v>8.0000000000000002E-3</v>
      </c>
      <c r="S33" s="4">
        <v>15854800</v>
      </c>
      <c r="T33" s="4">
        <f t="shared" si="2"/>
        <v>9384787.8000000007</v>
      </c>
      <c r="U33" s="4">
        <f t="shared" si="6"/>
        <v>7012800</v>
      </c>
      <c r="V33" s="5">
        <v>3.2599999999999997E-2</v>
      </c>
    </row>
    <row r="34" spans="1:22" x14ac:dyDescent="0.2">
      <c r="A34" s="16" t="s">
        <v>320</v>
      </c>
      <c r="B34" s="4">
        <v>1037100</v>
      </c>
      <c r="C34" s="4">
        <v>5147800</v>
      </c>
      <c r="D34" s="4">
        <v>-4110700</v>
      </c>
      <c r="E34" s="4">
        <v>-183550820000</v>
      </c>
      <c r="F34" s="4">
        <f t="shared" si="4"/>
        <v>-2476687615553</v>
      </c>
      <c r="G34" s="4">
        <v>943200</v>
      </c>
      <c r="H34" s="4">
        <v>809200</v>
      </c>
      <c r="I34" s="4">
        <v>134000</v>
      </c>
      <c r="J34" s="4">
        <v>5851980000</v>
      </c>
      <c r="K34" s="4">
        <f t="shared" si="5"/>
        <v>-200962807000</v>
      </c>
      <c r="L34" s="4">
        <v>3356</v>
      </c>
      <c r="M34" s="4">
        <v>9206</v>
      </c>
      <c r="N34" s="4">
        <v>380</v>
      </c>
      <c r="O34" s="4">
        <v>1060</v>
      </c>
      <c r="P34" s="4">
        <v>4028300</v>
      </c>
      <c r="Q34" s="4">
        <v>13412800</v>
      </c>
      <c r="R34" s="5">
        <v>-2.9500000000000002E-2</v>
      </c>
      <c r="S34" s="4">
        <v>17727600</v>
      </c>
      <c r="T34" s="4">
        <f t="shared" si="2"/>
        <v>8889547.8000000007</v>
      </c>
      <c r="U34" s="4">
        <f t="shared" si="6"/>
        <v>5128000</v>
      </c>
      <c r="V34" s="5">
        <v>3.5200000000000002E-2</v>
      </c>
    </row>
    <row r="35" spans="1:22" x14ac:dyDescent="0.2">
      <c r="A35" s="16" t="s">
        <v>319</v>
      </c>
      <c r="B35" s="4">
        <v>476800</v>
      </c>
      <c r="C35" s="4">
        <v>2789578</v>
      </c>
      <c r="D35" s="4">
        <v>-2312778</v>
      </c>
      <c r="E35" s="4">
        <v>-105485590000</v>
      </c>
      <c r="F35" s="4">
        <f t="shared" si="4"/>
        <v>-2293136795553</v>
      </c>
      <c r="G35" s="4">
        <v>235500</v>
      </c>
      <c r="H35" s="4">
        <v>497000</v>
      </c>
      <c r="I35" s="4">
        <v>-261500</v>
      </c>
      <c r="J35" s="4">
        <v>-11879715000</v>
      </c>
      <c r="K35" s="4">
        <f t="shared" si="5"/>
        <v>-206814787000</v>
      </c>
      <c r="L35" s="4">
        <v>3708</v>
      </c>
      <c r="M35" s="4">
        <v>6592</v>
      </c>
      <c r="N35" s="4">
        <v>361</v>
      </c>
      <c r="O35" s="4">
        <v>636</v>
      </c>
      <c r="P35" s="4">
        <v>3886300</v>
      </c>
      <c r="Q35" s="4">
        <v>6693900</v>
      </c>
      <c r="R35" s="5">
        <v>-1.7600000000000001E-2</v>
      </c>
      <c r="S35" s="4">
        <v>11878778</v>
      </c>
      <c r="T35" s="4">
        <f t="shared" si="2"/>
        <v>8842280</v>
      </c>
      <c r="U35" s="4">
        <f t="shared" si="6"/>
        <v>5128000</v>
      </c>
      <c r="V35" s="5">
        <v>2.3799999999999998E-2</v>
      </c>
    </row>
    <row r="36" spans="1:22" x14ac:dyDescent="0.2">
      <c r="A36" s="16" t="s">
        <v>318</v>
      </c>
      <c r="B36" s="4">
        <v>194600</v>
      </c>
      <c r="C36" s="4">
        <v>2242400</v>
      </c>
      <c r="D36" s="4">
        <v>-2047800</v>
      </c>
      <c r="E36" s="4">
        <v>-94703000000</v>
      </c>
      <c r="F36" s="4">
        <f t="shared" si="4"/>
        <v>-2187651205553</v>
      </c>
      <c r="G36" s="4">
        <v>122400</v>
      </c>
      <c r="H36" s="4">
        <v>716800</v>
      </c>
      <c r="I36" s="4">
        <v>-594400</v>
      </c>
      <c r="J36" s="4">
        <v>-27505625000</v>
      </c>
      <c r="K36" s="4">
        <f t="shared" si="5"/>
        <v>-194935072000</v>
      </c>
      <c r="L36" s="4">
        <v>1954</v>
      </c>
      <c r="M36" s="4">
        <v>3858</v>
      </c>
      <c r="N36" s="4">
        <v>168</v>
      </c>
      <c r="O36" s="4">
        <v>384</v>
      </c>
      <c r="P36" s="4">
        <v>1978700</v>
      </c>
      <c r="Q36" s="4">
        <v>3960200</v>
      </c>
      <c r="R36" s="5">
        <v>-1.5100000000000001E-2</v>
      </c>
      <c r="S36" s="4">
        <v>7012800</v>
      </c>
      <c r="T36" s="4">
        <f t="shared" si="2"/>
        <v>9090160</v>
      </c>
      <c r="U36" s="4">
        <f t="shared" si="6"/>
        <v>5128000</v>
      </c>
      <c r="V36" s="5">
        <v>1.4999999999999999E-2</v>
      </c>
    </row>
    <row r="37" spans="1:22" x14ac:dyDescent="0.2">
      <c r="A37" s="16" t="s">
        <v>317</v>
      </c>
      <c r="B37" s="4">
        <v>284300</v>
      </c>
      <c r="C37" s="4">
        <v>2140320</v>
      </c>
      <c r="D37" s="4">
        <v>-1856020</v>
      </c>
      <c r="E37" s="4">
        <v>-86214660000</v>
      </c>
      <c r="F37" s="4">
        <f t="shared" si="4"/>
        <v>-2092948205553</v>
      </c>
      <c r="G37" s="4">
        <v>322500</v>
      </c>
      <c r="H37" s="4">
        <v>836600</v>
      </c>
      <c r="I37" s="4">
        <v>-514100</v>
      </c>
      <c r="J37" s="4">
        <v>-23942540000</v>
      </c>
      <c r="K37" s="4">
        <f t="shared" si="5"/>
        <v>-167429447000</v>
      </c>
      <c r="L37" s="4">
        <v>2294</v>
      </c>
      <c r="M37" s="4">
        <v>5104</v>
      </c>
      <c r="N37" s="4">
        <v>291</v>
      </c>
      <c r="O37" s="4">
        <v>371</v>
      </c>
      <c r="P37" s="4">
        <v>2743600</v>
      </c>
      <c r="Q37" s="4">
        <v>4375300</v>
      </c>
      <c r="R37" s="5">
        <v>0</v>
      </c>
      <c r="S37" s="4">
        <v>9426400</v>
      </c>
      <c r="T37" s="4">
        <f t="shared" si="2"/>
        <v>8937640</v>
      </c>
      <c r="U37" s="4">
        <f t="shared" si="6"/>
        <v>5128000</v>
      </c>
      <c r="V37" s="5">
        <v>2.0299999999999999E-2</v>
      </c>
    </row>
    <row r="38" spans="1:22" x14ac:dyDescent="0.2">
      <c r="A38" s="16" t="s">
        <v>316</v>
      </c>
      <c r="B38" s="4">
        <v>453600</v>
      </c>
      <c r="C38" s="4">
        <v>1759300</v>
      </c>
      <c r="D38" s="4">
        <v>-1305700</v>
      </c>
      <c r="E38" s="4">
        <v>-60999870000</v>
      </c>
      <c r="F38" s="4">
        <f t="shared" si="4"/>
        <v>-2006733545553</v>
      </c>
      <c r="G38" s="4">
        <v>203000</v>
      </c>
      <c r="H38" s="4">
        <v>505000</v>
      </c>
      <c r="I38" s="4">
        <v>-302000</v>
      </c>
      <c r="J38" s="4">
        <v>-14066690000</v>
      </c>
      <c r="K38" s="4">
        <f t="shared" si="5"/>
        <v>-143486907000</v>
      </c>
      <c r="L38" s="4">
        <v>3129</v>
      </c>
      <c r="M38" s="4">
        <v>3688</v>
      </c>
      <c r="N38" s="4">
        <v>374</v>
      </c>
      <c r="O38" s="4">
        <v>376</v>
      </c>
      <c r="P38" s="4">
        <v>3610300</v>
      </c>
      <c r="Q38" s="4">
        <v>3887200</v>
      </c>
      <c r="R38" s="5">
        <v>1.0800000000000001E-2</v>
      </c>
      <c r="S38" s="4">
        <v>8734200</v>
      </c>
      <c r="T38" s="4">
        <f t="shared" si="2"/>
        <v>8553450</v>
      </c>
      <c r="U38" s="4">
        <f t="shared" si="6"/>
        <v>5128000</v>
      </c>
      <c r="V38" s="5">
        <v>2.23E-2</v>
      </c>
    </row>
    <row r="39" spans="1:22" x14ac:dyDescent="0.2">
      <c r="A39" s="16" t="s">
        <v>315</v>
      </c>
      <c r="B39" s="4">
        <v>103600</v>
      </c>
      <c r="C39" s="4">
        <v>1248400</v>
      </c>
      <c r="D39" s="4">
        <v>-1144800</v>
      </c>
      <c r="E39" s="4">
        <v>-52857160000</v>
      </c>
      <c r="F39" s="4">
        <f t="shared" ref="F39:F44" si="7">E39+F40</f>
        <v>-1945733675553</v>
      </c>
      <c r="G39" s="4">
        <v>350200</v>
      </c>
      <c r="H39" s="4">
        <v>364700</v>
      </c>
      <c r="I39" s="4">
        <v>-14500</v>
      </c>
      <c r="J39" s="4">
        <v>-625460000</v>
      </c>
      <c r="K39" s="4">
        <f t="shared" ref="K39:K44" si="8">K40+J39</f>
        <v>-129420217000</v>
      </c>
      <c r="L39" s="4">
        <v>1803</v>
      </c>
      <c r="M39" s="4">
        <v>2109</v>
      </c>
      <c r="N39" s="4">
        <v>226</v>
      </c>
      <c r="O39" s="4">
        <v>228</v>
      </c>
      <c r="P39" s="4">
        <v>2370500</v>
      </c>
      <c r="Q39" s="4">
        <v>2341700</v>
      </c>
      <c r="R39" s="5">
        <v>9.8999999999999991E-3</v>
      </c>
      <c r="S39" s="4">
        <v>5128000</v>
      </c>
      <c r="T39" s="4">
        <f t="shared" ref="T39:T44" si="9">AVERAGE(S40:S49)</f>
        <v>8525340</v>
      </c>
      <c r="U39" s="4">
        <f t="shared" ref="U39:U44" si="10">MIN(S40:S44)</f>
        <v>6748100</v>
      </c>
      <c r="V39" s="5">
        <v>1.72E-2</v>
      </c>
    </row>
    <row r="40" spans="1:22" x14ac:dyDescent="0.2">
      <c r="A40" s="16" t="s">
        <v>314</v>
      </c>
      <c r="B40" s="4">
        <v>607800</v>
      </c>
      <c r="C40" s="4">
        <v>2430200</v>
      </c>
      <c r="D40" s="4">
        <v>-1822400</v>
      </c>
      <c r="E40" s="4">
        <v>-84183430000</v>
      </c>
      <c r="F40" s="4">
        <f t="shared" si="7"/>
        <v>-1892876515553</v>
      </c>
      <c r="G40" s="4">
        <v>521500</v>
      </c>
      <c r="H40" s="4">
        <v>639700</v>
      </c>
      <c r="I40" s="4">
        <v>-118200</v>
      </c>
      <c r="J40" s="4">
        <v>-5438815000</v>
      </c>
      <c r="K40" s="4">
        <f t="shared" si="8"/>
        <v>-128794757000</v>
      </c>
      <c r="L40" s="4">
        <v>3612</v>
      </c>
      <c r="M40" s="4">
        <v>4454</v>
      </c>
      <c r="N40" s="4">
        <v>331</v>
      </c>
      <c r="O40" s="4">
        <v>513</v>
      </c>
      <c r="P40" s="4">
        <v>3449000</v>
      </c>
      <c r="Q40" s="4">
        <v>5186300</v>
      </c>
      <c r="R40" s="5">
        <v>-1.6299999999999999E-2</v>
      </c>
      <c r="S40" s="4">
        <v>9745100</v>
      </c>
      <c r="T40" s="4">
        <f t="shared" si="9"/>
        <v>8412140</v>
      </c>
      <c r="U40" s="4">
        <f t="shared" si="10"/>
        <v>6748100</v>
      </c>
      <c r="V40" s="5">
        <v>2.4500000000000001E-2</v>
      </c>
    </row>
    <row r="41" spans="1:22" x14ac:dyDescent="0.2">
      <c r="A41" s="16" t="s">
        <v>310</v>
      </c>
      <c r="B41" s="4">
        <v>61800</v>
      </c>
      <c r="C41" s="4">
        <v>1025600</v>
      </c>
      <c r="D41" s="4">
        <v>-963800</v>
      </c>
      <c r="E41" s="4">
        <v>-45059620000</v>
      </c>
      <c r="F41" s="4">
        <f t="shared" si="7"/>
        <v>-1808693085553</v>
      </c>
      <c r="G41" s="4">
        <v>202300</v>
      </c>
      <c r="H41" s="4">
        <v>279600</v>
      </c>
      <c r="I41" s="4">
        <v>-77300</v>
      </c>
      <c r="J41" s="4">
        <v>-3582110000</v>
      </c>
      <c r="K41" s="4">
        <f t="shared" si="8"/>
        <v>-123355942000</v>
      </c>
      <c r="L41" s="4">
        <v>1261</v>
      </c>
      <c r="M41" s="4">
        <v>1843</v>
      </c>
      <c r="N41" s="4">
        <v>233</v>
      </c>
      <c r="O41" s="4">
        <v>303</v>
      </c>
      <c r="P41" s="4">
        <v>2150000</v>
      </c>
      <c r="Q41" s="4">
        <v>2840000</v>
      </c>
      <c r="R41" s="5">
        <v>-8.5000000000000006E-3</v>
      </c>
      <c r="S41" s="4">
        <v>6748100</v>
      </c>
      <c r="T41" s="4">
        <f t="shared" si="9"/>
        <v>8842170</v>
      </c>
      <c r="U41" s="4">
        <f t="shared" si="10"/>
        <v>7536900</v>
      </c>
      <c r="V41" s="5">
        <v>1.2800000000000001E-2</v>
      </c>
    </row>
    <row r="42" spans="1:22" x14ac:dyDescent="0.2">
      <c r="A42" s="16" t="s">
        <v>309</v>
      </c>
      <c r="B42" s="4">
        <v>436500</v>
      </c>
      <c r="C42" s="4">
        <v>1437206</v>
      </c>
      <c r="D42" s="4">
        <v>-1000706</v>
      </c>
      <c r="E42" s="4">
        <v>-47055920000</v>
      </c>
      <c r="F42" s="4">
        <f t="shared" si="7"/>
        <v>-1763633465553</v>
      </c>
      <c r="G42" s="4">
        <v>69200</v>
      </c>
      <c r="H42" s="4">
        <v>4371300</v>
      </c>
      <c r="I42" s="4">
        <v>-4302100</v>
      </c>
      <c r="J42" s="4">
        <v>-203890695000</v>
      </c>
      <c r="K42" s="4">
        <f t="shared" si="8"/>
        <v>-119773832000</v>
      </c>
      <c r="L42" s="4">
        <v>1939</v>
      </c>
      <c r="M42" s="4">
        <v>1825</v>
      </c>
      <c r="N42" s="4">
        <v>239</v>
      </c>
      <c r="O42" s="4">
        <v>254</v>
      </c>
      <c r="P42" s="4">
        <v>2680800</v>
      </c>
      <c r="Q42" s="4">
        <v>2292800</v>
      </c>
      <c r="R42" s="5">
        <v>-8.5000000000000006E-3</v>
      </c>
      <c r="S42" s="4">
        <v>9910000</v>
      </c>
      <c r="T42" s="4">
        <f t="shared" si="9"/>
        <v>8587580</v>
      </c>
      <c r="U42" s="4">
        <f t="shared" si="10"/>
        <v>7536900</v>
      </c>
      <c r="V42" s="5">
        <v>1.4800000000000001E-2</v>
      </c>
    </row>
    <row r="43" spans="1:22" x14ac:dyDescent="0.2">
      <c r="A43" s="16" t="s">
        <v>306</v>
      </c>
      <c r="B43" s="4">
        <v>919600</v>
      </c>
      <c r="C43" s="4">
        <v>948600</v>
      </c>
      <c r="D43" s="4">
        <v>-29000</v>
      </c>
      <c r="E43" s="4">
        <v>-1375790000</v>
      </c>
      <c r="F43" s="4">
        <f t="shared" si="7"/>
        <v>-1716577545553</v>
      </c>
      <c r="G43" s="4">
        <v>291800</v>
      </c>
      <c r="H43" s="4">
        <v>582100</v>
      </c>
      <c r="I43" s="4">
        <v>-290300</v>
      </c>
      <c r="J43" s="4">
        <v>-13634150000</v>
      </c>
      <c r="K43" s="4">
        <f t="shared" si="8"/>
        <v>84116863000</v>
      </c>
      <c r="L43" s="4">
        <v>2280</v>
      </c>
      <c r="M43" s="4">
        <v>1659</v>
      </c>
      <c r="N43" s="4">
        <v>420</v>
      </c>
      <c r="O43" s="4">
        <v>354</v>
      </c>
      <c r="P43" s="4">
        <v>4382800</v>
      </c>
      <c r="Q43" s="4">
        <v>3100600</v>
      </c>
      <c r="R43" s="5">
        <v>0</v>
      </c>
      <c r="S43" s="4">
        <v>7536900</v>
      </c>
      <c r="T43" s="4">
        <f t="shared" si="9"/>
        <v>8631480</v>
      </c>
      <c r="U43" s="4">
        <f t="shared" si="10"/>
        <v>4892300</v>
      </c>
      <c r="V43" s="5">
        <v>1.6899999999999998E-2</v>
      </c>
    </row>
    <row r="44" spans="1:22" x14ac:dyDescent="0.2">
      <c r="A44" s="16" t="s">
        <v>305</v>
      </c>
      <c r="B44" s="4">
        <v>3024700</v>
      </c>
      <c r="C44" s="4">
        <v>1752200</v>
      </c>
      <c r="D44" s="4">
        <v>1272500</v>
      </c>
      <c r="E44" s="4">
        <v>60056840000</v>
      </c>
      <c r="F44" s="4">
        <f t="shared" si="7"/>
        <v>-1715201755553</v>
      </c>
      <c r="G44" s="4">
        <v>2973600</v>
      </c>
      <c r="H44" s="4">
        <v>316400</v>
      </c>
      <c r="I44" s="4">
        <v>2657200</v>
      </c>
      <c r="J44" s="4">
        <v>125614840000</v>
      </c>
      <c r="K44" s="4">
        <f t="shared" si="8"/>
        <v>97751013000</v>
      </c>
      <c r="L44" s="4">
        <v>3895</v>
      </c>
      <c r="M44" s="4">
        <v>2900</v>
      </c>
      <c r="N44" s="4">
        <v>574</v>
      </c>
      <c r="O44" s="4">
        <v>386</v>
      </c>
      <c r="P44" s="4">
        <v>5897800</v>
      </c>
      <c r="Q44" s="4">
        <v>5906300</v>
      </c>
      <c r="R44" s="5">
        <v>2.6000000000000002E-2</v>
      </c>
      <c r="S44" s="4">
        <v>12775200</v>
      </c>
      <c r="T44" s="4">
        <f t="shared" si="9"/>
        <v>8638390</v>
      </c>
      <c r="U44" s="4">
        <f t="shared" si="10"/>
        <v>4846900</v>
      </c>
      <c r="V44" s="5">
        <v>2.75E-2</v>
      </c>
    </row>
    <row r="45" spans="1:22" x14ac:dyDescent="0.2">
      <c r="A45" s="16" t="s">
        <v>304</v>
      </c>
      <c r="B45" s="4">
        <v>2629790</v>
      </c>
      <c r="C45" s="4">
        <v>1406200</v>
      </c>
      <c r="D45" s="4">
        <v>1223590</v>
      </c>
      <c r="E45" s="4">
        <v>56526305691</v>
      </c>
      <c r="F45" s="4">
        <f t="shared" ref="F45:F55" si="11">E45+F46</f>
        <v>-1775258595553</v>
      </c>
      <c r="G45" s="4">
        <v>1279900</v>
      </c>
      <c r="H45" s="4">
        <v>750200</v>
      </c>
      <c r="I45" s="4">
        <v>529700</v>
      </c>
      <c r="J45" s="4">
        <v>24516690000</v>
      </c>
      <c r="K45" s="4">
        <f t="shared" ref="K45:K55" si="12">K46+J45</f>
        <v>-27863827000</v>
      </c>
      <c r="L45" s="4">
        <v>4031</v>
      </c>
      <c r="M45" s="4">
        <v>3532</v>
      </c>
      <c r="N45" s="4">
        <v>512</v>
      </c>
      <c r="O45" s="4">
        <v>398</v>
      </c>
      <c r="P45" s="4">
        <v>5601500</v>
      </c>
      <c r="Q45" s="4">
        <v>5151000</v>
      </c>
      <c r="R45" s="5">
        <v>2.6699999999999998E-2</v>
      </c>
      <c r="S45" s="4">
        <v>11406100</v>
      </c>
      <c r="T45" s="4">
        <f t="shared" ref="T45:T61" si="13">AVERAGE(S46:S55)</f>
        <v>8431080</v>
      </c>
      <c r="U45" s="4">
        <f t="shared" ref="U45:U55" si="14">MIN(S46:S50)</f>
        <v>4846900</v>
      </c>
      <c r="V45" s="5">
        <v>3.6499999999999998E-2</v>
      </c>
    </row>
    <row r="46" spans="1:22" x14ac:dyDescent="0.2">
      <c r="A46" s="16" t="s">
        <v>303</v>
      </c>
      <c r="B46" s="4">
        <v>1573640</v>
      </c>
      <c r="C46" s="4">
        <v>1594500</v>
      </c>
      <c r="D46" s="4">
        <v>-20860</v>
      </c>
      <c r="E46" s="4">
        <v>-946371244</v>
      </c>
      <c r="F46" s="4">
        <f t="shared" si="11"/>
        <v>-1831784901244</v>
      </c>
      <c r="G46" s="4">
        <v>1099500</v>
      </c>
      <c r="H46" s="4">
        <v>463200</v>
      </c>
      <c r="I46" s="4">
        <v>636300</v>
      </c>
      <c r="J46" s="4">
        <v>28618980000</v>
      </c>
      <c r="K46" s="4">
        <f t="shared" si="12"/>
        <v>-52380517000</v>
      </c>
      <c r="L46" s="4">
        <v>2606</v>
      </c>
      <c r="M46" s="4">
        <v>3516</v>
      </c>
      <c r="N46" s="4">
        <v>291</v>
      </c>
      <c r="O46" s="4">
        <v>444</v>
      </c>
      <c r="P46" s="4">
        <v>3282400</v>
      </c>
      <c r="Q46" s="4">
        <v>4818700</v>
      </c>
      <c r="R46" s="5">
        <v>-8.8000000000000005E-3</v>
      </c>
      <c r="S46" s="4">
        <v>9491600</v>
      </c>
      <c r="T46" s="4">
        <f t="shared" si="13"/>
        <v>8731086.1999999993</v>
      </c>
      <c r="U46" s="4">
        <f t="shared" si="14"/>
        <v>4846900</v>
      </c>
      <c r="V46" s="5">
        <v>2.7300000000000001E-2</v>
      </c>
    </row>
    <row r="47" spans="1:22" x14ac:dyDescent="0.2">
      <c r="A47" s="16" t="s">
        <v>299</v>
      </c>
      <c r="B47" s="4">
        <v>403700</v>
      </c>
      <c r="C47" s="4">
        <v>1016700</v>
      </c>
      <c r="D47" s="4">
        <v>-613000</v>
      </c>
      <c r="E47" s="4">
        <v>-27594400000</v>
      </c>
      <c r="F47" s="4">
        <f t="shared" si="11"/>
        <v>-1830838530000</v>
      </c>
      <c r="G47" s="4">
        <v>466600</v>
      </c>
      <c r="H47" s="4">
        <v>371100</v>
      </c>
      <c r="I47" s="4">
        <v>95500</v>
      </c>
      <c r="J47" s="4">
        <v>4210830000</v>
      </c>
      <c r="K47" s="4">
        <f t="shared" si="12"/>
        <v>-80999497000</v>
      </c>
      <c r="L47" s="4">
        <v>2912</v>
      </c>
      <c r="M47" s="4">
        <v>1748</v>
      </c>
      <c r="N47" s="4">
        <v>428</v>
      </c>
      <c r="O47" s="4">
        <v>266</v>
      </c>
      <c r="P47" s="4">
        <v>4166700</v>
      </c>
      <c r="Q47" s="4">
        <v>2612500</v>
      </c>
      <c r="R47" s="5">
        <v>1.8000000000000002E-2</v>
      </c>
      <c r="S47" s="4">
        <v>7901200</v>
      </c>
      <c r="T47" s="4">
        <f t="shared" si="13"/>
        <v>9683439.4000000004</v>
      </c>
      <c r="U47" s="4">
        <f t="shared" si="14"/>
        <v>4846900</v>
      </c>
      <c r="V47" s="5">
        <v>2.1000000000000001E-2</v>
      </c>
    </row>
    <row r="48" spans="1:22" x14ac:dyDescent="0.2">
      <c r="A48" s="16" t="s">
        <v>298</v>
      </c>
      <c r="B48" s="4">
        <v>716010</v>
      </c>
      <c r="C48" s="4">
        <v>1318189</v>
      </c>
      <c r="D48" s="4">
        <v>-602179</v>
      </c>
      <c r="E48" s="4">
        <v>-26939100000</v>
      </c>
      <c r="F48" s="4">
        <f t="shared" si="11"/>
        <v>-1803244130000</v>
      </c>
      <c r="G48" s="4">
        <v>223300</v>
      </c>
      <c r="H48" s="4">
        <v>84900</v>
      </c>
      <c r="I48" s="4">
        <v>138400</v>
      </c>
      <c r="J48" s="4">
        <v>6193840000</v>
      </c>
      <c r="K48" s="4">
        <f t="shared" si="12"/>
        <v>-85210327000</v>
      </c>
      <c r="L48" s="4">
        <v>1754</v>
      </c>
      <c r="M48" s="4">
        <v>2737</v>
      </c>
      <c r="N48" s="4">
        <v>122</v>
      </c>
      <c r="O48" s="4">
        <v>200</v>
      </c>
      <c r="P48" s="4">
        <v>1424400</v>
      </c>
      <c r="Q48" s="4">
        <v>2468000</v>
      </c>
      <c r="R48" s="5">
        <v>-6.7000000000000002E-3</v>
      </c>
      <c r="S48" s="4">
        <v>4892300</v>
      </c>
      <c r="T48" s="4">
        <f t="shared" si="13"/>
        <v>10093097.300000001</v>
      </c>
      <c r="U48" s="4">
        <f t="shared" si="14"/>
        <v>4846900</v>
      </c>
      <c r="V48" s="5">
        <v>1.44E-2</v>
      </c>
    </row>
    <row r="49" spans="1:22" x14ac:dyDescent="0.2">
      <c r="A49" s="16" t="s">
        <v>286</v>
      </c>
      <c r="B49" s="4">
        <v>462446</v>
      </c>
      <c r="C49" s="4">
        <v>725500</v>
      </c>
      <c r="D49" s="4">
        <v>-263054</v>
      </c>
      <c r="E49" s="4">
        <v>-11814700000</v>
      </c>
      <c r="F49" s="4">
        <f t="shared" si="11"/>
        <v>-1776305030000</v>
      </c>
      <c r="G49" s="4">
        <v>736300</v>
      </c>
      <c r="H49" s="4">
        <v>45400</v>
      </c>
      <c r="I49" s="4">
        <v>690900</v>
      </c>
      <c r="J49" s="4">
        <v>31158990000</v>
      </c>
      <c r="K49" s="4">
        <f t="shared" si="12"/>
        <v>-91404167000</v>
      </c>
      <c r="L49" s="4">
        <v>1477</v>
      </c>
      <c r="M49" s="4">
        <v>2629</v>
      </c>
      <c r="N49" s="4">
        <v>141</v>
      </c>
      <c r="O49" s="4">
        <v>182</v>
      </c>
      <c r="P49" s="4">
        <v>1533600</v>
      </c>
      <c r="Q49" s="4">
        <v>2248200</v>
      </c>
      <c r="R49" s="5">
        <v>-6.6E-3</v>
      </c>
      <c r="S49" s="4">
        <v>4846900</v>
      </c>
      <c r="T49" s="4">
        <f t="shared" si="13"/>
        <v>10322638.1</v>
      </c>
      <c r="U49" s="4">
        <f t="shared" si="14"/>
        <v>7364100</v>
      </c>
      <c r="V49" s="5">
        <v>1.6500000000000001E-2</v>
      </c>
    </row>
    <row r="50" spans="1:22" x14ac:dyDescent="0.2">
      <c r="A50" s="16" t="s">
        <v>285</v>
      </c>
      <c r="B50" s="4">
        <v>544657</v>
      </c>
      <c r="C50" s="4">
        <v>1230688</v>
      </c>
      <c r="D50" s="4">
        <v>-686031</v>
      </c>
      <c r="E50" s="4">
        <v>-30576970000</v>
      </c>
      <c r="F50" s="4">
        <f t="shared" si="11"/>
        <v>-1764490330000</v>
      </c>
      <c r="G50" s="4">
        <v>607500</v>
      </c>
      <c r="H50" s="4">
        <v>293000</v>
      </c>
      <c r="I50" s="4">
        <v>314500</v>
      </c>
      <c r="J50" s="4">
        <v>14023095000</v>
      </c>
      <c r="K50" s="4">
        <f t="shared" si="12"/>
        <v>-122563157000</v>
      </c>
      <c r="L50" s="4">
        <v>2391</v>
      </c>
      <c r="M50" s="4">
        <v>2695</v>
      </c>
      <c r="N50" s="4">
        <v>327</v>
      </c>
      <c r="O50" s="4">
        <v>340</v>
      </c>
      <c r="P50" s="4">
        <v>3263200</v>
      </c>
      <c r="Q50" s="4">
        <v>3647400</v>
      </c>
      <c r="R50" s="5">
        <v>1.8100000000000002E-2</v>
      </c>
      <c r="S50" s="4">
        <v>8613100</v>
      </c>
      <c r="T50" s="4">
        <f t="shared" si="13"/>
        <v>9960737.5</v>
      </c>
      <c r="U50" s="4">
        <f t="shared" si="14"/>
        <v>7364100</v>
      </c>
      <c r="V50" s="5">
        <v>2.4399999999999998E-2</v>
      </c>
    </row>
    <row r="51" spans="1:22" x14ac:dyDescent="0.2">
      <c r="A51" s="16" t="s">
        <v>284</v>
      </c>
      <c r="B51" s="4">
        <v>742701</v>
      </c>
      <c r="C51" s="4">
        <v>2151000</v>
      </c>
      <c r="D51" s="4">
        <v>-1408299</v>
      </c>
      <c r="E51" s="4">
        <v>-63199720000</v>
      </c>
      <c r="F51" s="4">
        <f t="shared" si="11"/>
        <v>-1733913360000</v>
      </c>
      <c r="G51" s="4">
        <v>725400</v>
      </c>
      <c r="H51" s="4">
        <v>336800</v>
      </c>
      <c r="I51" s="4">
        <v>388600</v>
      </c>
      <c r="J51" s="4">
        <v>17613500000</v>
      </c>
      <c r="K51" s="4">
        <f t="shared" si="12"/>
        <v>-136586252000</v>
      </c>
      <c r="L51" s="4">
        <v>2566</v>
      </c>
      <c r="M51" s="4">
        <v>5067</v>
      </c>
      <c r="N51" s="4">
        <v>248</v>
      </c>
      <c r="O51" s="4">
        <v>583</v>
      </c>
      <c r="P51" s="4">
        <v>2562000</v>
      </c>
      <c r="Q51" s="4">
        <v>6439700</v>
      </c>
      <c r="R51" s="5">
        <v>-2.2499999999999999E-2</v>
      </c>
      <c r="S51" s="4">
        <v>11048400</v>
      </c>
      <c r="T51" s="4">
        <f t="shared" si="13"/>
        <v>9533256.1999999993</v>
      </c>
      <c r="U51" s="4">
        <f t="shared" si="14"/>
        <v>7364100</v>
      </c>
      <c r="V51" s="5">
        <v>2.4300000000000002E-2</v>
      </c>
    </row>
    <row r="52" spans="1:22" x14ac:dyDescent="0.2">
      <c r="A52" s="16" t="s">
        <v>283</v>
      </c>
      <c r="B52" s="4">
        <v>933100</v>
      </c>
      <c r="C52" s="4">
        <v>1448808</v>
      </c>
      <c r="D52" s="4">
        <v>-515708</v>
      </c>
      <c r="E52" s="4">
        <v>-23406460000</v>
      </c>
      <c r="F52" s="4">
        <f t="shared" si="11"/>
        <v>-1670713640000</v>
      </c>
      <c r="G52" s="4">
        <v>191200</v>
      </c>
      <c r="H52" s="4">
        <v>1011500</v>
      </c>
      <c r="I52" s="4">
        <v>-820300</v>
      </c>
      <c r="J52" s="4">
        <v>-37295695000</v>
      </c>
      <c r="K52" s="4">
        <f t="shared" si="12"/>
        <v>-154199752000</v>
      </c>
      <c r="L52" s="4">
        <v>1974</v>
      </c>
      <c r="M52" s="4">
        <v>3240</v>
      </c>
      <c r="N52" s="4">
        <v>187</v>
      </c>
      <c r="O52" s="4">
        <v>371</v>
      </c>
      <c r="P52" s="4">
        <v>2118300</v>
      </c>
      <c r="Q52" s="4">
        <v>3676600</v>
      </c>
      <c r="R52" s="5">
        <v>-1.6500000000000001E-2</v>
      </c>
      <c r="S52" s="4">
        <v>7364100</v>
      </c>
      <c r="T52" s="4">
        <f t="shared" si="13"/>
        <v>9698556.1999999993</v>
      </c>
      <c r="U52" s="4">
        <f t="shared" si="14"/>
        <v>7975900</v>
      </c>
      <c r="V52" s="5">
        <v>1.9599999999999999E-2</v>
      </c>
    </row>
    <row r="53" spans="1:22" x14ac:dyDescent="0.2">
      <c r="A53" s="16" t="s">
        <v>282</v>
      </c>
      <c r="B53" s="4">
        <v>958930</v>
      </c>
      <c r="C53" s="4">
        <v>380270</v>
      </c>
      <c r="D53" s="4">
        <v>578660</v>
      </c>
      <c r="E53" s="4">
        <v>26454320000</v>
      </c>
      <c r="F53" s="4">
        <f t="shared" si="11"/>
        <v>-1647307180000</v>
      </c>
      <c r="G53" s="4">
        <v>354900</v>
      </c>
      <c r="H53" s="4">
        <v>253500</v>
      </c>
      <c r="I53" s="4">
        <v>101400</v>
      </c>
      <c r="J53" s="4">
        <v>4676850000</v>
      </c>
      <c r="K53" s="4">
        <f t="shared" si="12"/>
        <v>-116904057000</v>
      </c>
      <c r="L53" s="4">
        <v>2023</v>
      </c>
      <c r="M53" s="4">
        <v>3142</v>
      </c>
      <c r="N53" s="4">
        <v>271</v>
      </c>
      <c r="O53" s="4">
        <v>361</v>
      </c>
      <c r="P53" s="4">
        <v>2589400</v>
      </c>
      <c r="Q53" s="4">
        <v>3968600</v>
      </c>
      <c r="R53" s="5">
        <v>2.2000000000000001E-3</v>
      </c>
      <c r="S53" s="4">
        <v>7975900</v>
      </c>
      <c r="T53" s="4">
        <f t="shared" si="13"/>
        <v>9522536.0999999996</v>
      </c>
      <c r="U53" s="4">
        <f t="shared" si="14"/>
        <v>8988879</v>
      </c>
      <c r="V53" s="5">
        <v>2.4900000000000002E-2</v>
      </c>
    </row>
    <row r="54" spans="1:22" x14ac:dyDescent="0.2">
      <c r="A54" s="16" t="s">
        <v>281</v>
      </c>
      <c r="B54" s="4">
        <v>3689100</v>
      </c>
      <c r="C54" s="4">
        <v>2290000</v>
      </c>
      <c r="D54" s="4">
        <v>1399100</v>
      </c>
      <c r="E54" s="4">
        <v>64316470000</v>
      </c>
      <c r="F54" s="4">
        <f t="shared" si="11"/>
        <v>-1673761500000</v>
      </c>
      <c r="G54" s="4">
        <v>333700</v>
      </c>
      <c r="H54" s="4">
        <v>449100</v>
      </c>
      <c r="I54" s="4">
        <v>-115400</v>
      </c>
      <c r="J54" s="4">
        <v>-5305260000</v>
      </c>
      <c r="K54" s="4">
        <f t="shared" si="12"/>
        <v>-121580907000</v>
      </c>
      <c r="L54" s="4">
        <v>3113</v>
      </c>
      <c r="M54" s="4">
        <v>3505</v>
      </c>
      <c r="N54" s="4">
        <v>508</v>
      </c>
      <c r="O54" s="4">
        <v>499</v>
      </c>
      <c r="P54" s="4">
        <v>5645700</v>
      </c>
      <c r="Q54" s="4">
        <v>5061400</v>
      </c>
      <c r="R54" s="5">
        <v>4.4000000000000003E-3</v>
      </c>
      <c r="S54" s="4">
        <v>12844300</v>
      </c>
      <c r="T54" s="4">
        <f t="shared" si="13"/>
        <v>9142594.8000000007</v>
      </c>
      <c r="U54" s="4">
        <f t="shared" si="14"/>
        <v>7142308</v>
      </c>
      <c r="V54" s="5">
        <v>0.03</v>
      </c>
    </row>
    <row r="55" spans="1:22" x14ac:dyDescent="0.2">
      <c r="A55" s="16" t="s">
        <v>280</v>
      </c>
      <c r="B55" s="4">
        <v>3539830</v>
      </c>
      <c r="C55" s="4">
        <v>863900</v>
      </c>
      <c r="D55" s="4">
        <v>2675930</v>
      </c>
      <c r="E55" s="4">
        <v>121673390000</v>
      </c>
      <c r="F55" s="4">
        <f t="shared" si="11"/>
        <v>-1738077970000</v>
      </c>
      <c r="G55" s="4">
        <v>331600</v>
      </c>
      <c r="H55" s="4">
        <v>288000</v>
      </c>
      <c r="I55" s="4">
        <v>43600</v>
      </c>
      <c r="J55" s="4">
        <v>1844485000</v>
      </c>
      <c r="K55" s="4">
        <f t="shared" si="12"/>
        <v>-116275647000</v>
      </c>
      <c r="L55" s="4">
        <v>3912</v>
      </c>
      <c r="M55" s="4">
        <v>1881</v>
      </c>
      <c r="N55" s="4">
        <v>575</v>
      </c>
      <c r="O55" s="4">
        <v>312</v>
      </c>
      <c r="P55" s="4">
        <v>5164900</v>
      </c>
      <c r="Q55" s="4">
        <v>2932900</v>
      </c>
      <c r="R55" s="5">
        <v>2.12E-2</v>
      </c>
      <c r="S55" s="4">
        <v>9333000</v>
      </c>
      <c r="T55" s="4">
        <f t="shared" si="13"/>
        <v>9061257.0999999996</v>
      </c>
      <c r="U55" s="4">
        <f t="shared" si="14"/>
        <v>4994094</v>
      </c>
      <c r="V55" s="5">
        <v>2.7300000000000001E-2</v>
      </c>
    </row>
    <row r="56" spans="1:22" x14ac:dyDescent="0.2">
      <c r="A56" s="16" t="s">
        <v>279</v>
      </c>
      <c r="B56" s="4">
        <v>7725400</v>
      </c>
      <c r="C56" s="4">
        <v>4201639</v>
      </c>
      <c r="D56" s="4">
        <v>3523761</v>
      </c>
      <c r="E56" s="4">
        <v>158949880000</v>
      </c>
      <c r="F56" s="4">
        <f t="shared" ref="F56:F130" si="15">E56+F57</f>
        <v>-1859751360000</v>
      </c>
      <c r="G56" s="4">
        <v>522500</v>
      </c>
      <c r="H56" s="4">
        <v>1150000</v>
      </c>
      <c r="I56" s="4">
        <v>-627500</v>
      </c>
      <c r="J56" s="4">
        <v>-28165825000</v>
      </c>
      <c r="K56" s="4">
        <f t="shared" ref="K56:K76" si="16">K57+J56</f>
        <v>-118120132000</v>
      </c>
      <c r="L56" s="4">
        <v>5131</v>
      </c>
      <c r="M56" s="4">
        <v>3688</v>
      </c>
      <c r="N56" s="4">
        <v>740</v>
      </c>
      <c r="O56" s="4">
        <v>638</v>
      </c>
      <c r="P56" s="4">
        <v>6829400</v>
      </c>
      <c r="Q56" s="4">
        <v>5173100</v>
      </c>
      <c r="R56" s="5">
        <v>1.3600000000000001E-2</v>
      </c>
      <c r="S56" s="4">
        <v>12491662</v>
      </c>
      <c r="T56" s="4">
        <f t="shared" si="13"/>
        <v>8420709.3000000007</v>
      </c>
      <c r="U56" s="4">
        <f t="shared" ref="U56:U123" si="17">MIN(S57:S61)</f>
        <v>4994094</v>
      </c>
      <c r="V56" s="5">
        <v>2.86E-2</v>
      </c>
    </row>
    <row r="57" spans="1:22" x14ac:dyDescent="0.2">
      <c r="A57" s="16" t="s">
        <v>278</v>
      </c>
      <c r="B57" s="4">
        <v>6431552</v>
      </c>
      <c r="C57" s="4">
        <v>3079600</v>
      </c>
      <c r="D57" s="4">
        <v>3351952</v>
      </c>
      <c r="E57" s="4">
        <v>147762410000</v>
      </c>
      <c r="F57" s="4">
        <f t="shared" si="15"/>
        <v>-2018701240000</v>
      </c>
      <c r="G57" s="4">
        <v>372500</v>
      </c>
      <c r="H57" s="4">
        <v>691000</v>
      </c>
      <c r="I57" s="4">
        <v>-318500</v>
      </c>
      <c r="J57" s="4">
        <v>-13809870000</v>
      </c>
      <c r="K57" s="4">
        <f t="shared" si="16"/>
        <v>-89954307000</v>
      </c>
      <c r="L57" s="4">
        <v>7674</v>
      </c>
      <c r="M57" s="4">
        <v>3119</v>
      </c>
      <c r="N57" s="4">
        <v>1216</v>
      </c>
      <c r="O57" s="4">
        <v>514</v>
      </c>
      <c r="P57" s="4">
        <v>12799000</v>
      </c>
      <c r="Q57" s="4">
        <v>4613400</v>
      </c>
      <c r="R57" s="5">
        <v>3.27E-2</v>
      </c>
      <c r="S57" s="4">
        <v>17424732</v>
      </c>
      <c r="T57" s="4">
        <f t="shared" si="13"/>
        <v>7392563.0999999996</v>
      </c>
      <c r="U57" s="4">
        <f t="shared" si="17"/>
        <v>4994094</v>
      </c>
      <c r="V57" s="5">
        <v>3.61E-2</v>
      </c>
    </row>
    <row r="58" spans="1:22" x14ac:dyDescent="0.2">
      <c r="A58" s="16" t="s">
        <v>275</v>
      </c>
      <c r="B58" s="4">
        <v>3568900</v>
      </c>
      <c r="C58" s="4">
        <v>2285200</v>
      </c>
      <c r="D58" s="4">
        <v>1283700</v>
      </c>
      <c r="E58" s="4">
        <v>55970140000</v>
      </c>
      <c r="F58" s="4">
        <f t="shared" si="15"/>
        <v>-2166463650000</v>
      </c>
      <c r="G58" s="4">
        <v>421800</v>
      </c>
      <c r="H58" s="4">
        <v>344700</v>
      </c>
      <c r="I58" s="4">
        <v>77100</v>
      </c>
      <c r="J58" s="4">
        <v>3274015000</v>
      </c>
      <c r="K58" s="4">
        <f t="shared" si="16"/>
        <v>-76144437000</v>
      </c>
      <c r="L58" s="4">
        <v>3756</v>
      </c>
      <c r="M58" s="4">
        <v>2423</v>
      </c>
      <c r="N58" s="4">
        <v>554</v>
      </c>
      <c r="O58" s="4">
        <v>408</v>
      </c>
      <c r="P58" s="4">
        <v>4980900</v>
      </c>
      <c r="Q58" s="4">
        <v>3923900</v>
      </c>
      <c r="R58" s="5">
        <v>2.3900000000000001E-2</v>
      </c>
      <c r="S58" s="4">
        <v>8988879</v>
      </c>
      <c r="T58" s="4">
        <f t="shared" si="13"/>
        <v>6911997</v>
      </c>
      <c r="U58" s="4">
        <f t="shared" si="17"/>
        <v>4994094</v>
      </c>
      <c r="V58" s="5">
        <v>2.4300000000000002E-2</v>
      </c>
    </row>
    <row r="59" spans="1:22" x14ac:dyDescent="0.2">
      <c r="A59" s="16" t="s">
        <v>274</v>
      </c>
      <c r="B59" s="4">
        <v>1590800</v>
      </c>
      <c r="C59" s="4">
        <v>360600</v>
      </c>
      <c r="D59" s="4">
        <v>1230200</v>
      </c>
      <c r="E59" s="4">
        <v>51859580000</v>
      </c>
      <c r="F59" s="4">
        <f t="shared" si="15"/>
        <v>-2222433790000</v>
      </c>
      <c r="G59" s="4">
        <v>338200</v>
      </c>
      <c r="H59" s="4">
        <v>1401200</v>
      </c>
      <c r="I59" s="4">
        <v>-1063000</v>
      </c>
      <c r="J59" s="4">
        <v>-44924950000</v>
      </c>
      <c r="K59" s="4">
        <f t="shared" si="16"/>
        <v>-79418452000</v>
      </c>
      <c r="L59" s="4">
        <v>1733</v>
      </c>
      <c r="M59" s="4">
        <v>2823</v>
      </c>
      <c r="N59" s="4">
        <v>277</v>
      </c>
      <c r="O59" s="4">
        <v>470</v>
      </c>
      <c r="P59" s="4">
        <v>2448100</v>
      </c>
      <c r="Q59" s="4">
        <v>4172900</v>
      </c>
      <c r="R59" s="5">
        <v>-1.29E-2</v>
      </c>
      <c r="S59" s="4">
        <v>7142308</v>
      </c>
      <c r="T59" s="4">
        <f t="shared" si="13"/>
        <v>6835189.5999999996</v>
      </c>
      <c r="U59" s="4">
        <f t="shared" si="17"/>
        <v>4994094</v>
      </c>
      <c r="V59" s="5">
        <v>1.8799999999999997E-2</v>
      </c>
    </row>
    <row r="60" spans="1:22" x14ac:dyDescent="0.2">
      <c r="A60" s="16" t="s">
        <v>273</v>
      </c>
      <c r="B60" s="4">
        <v>1356120</v>
      </c>
      <c r="C60" s="4">
        <v>2021200</v>
      </c>
      <c r="D60" s="4">
        <v>-665080</v>
      </c>
      <c r="E60" s="4">
        <v>-28160960000</v>
      </c>
      <c r="F60" s="4">
        <f t="shared" si="15"/>
        <v>-2274293370000</v>
      </c>
      <c r="G60" s="4">
        <v>331800</v>
      </c>
      <c r="H60" s="4">
        <v>194700</v>
      </c>
      <c r="I60" s="4">
        <v>137100</v>
      </c>
      <c r="J60" s="4">
        <v>5883330000</v>
      </c>
      <c r="K60" s="4">
        <f t="shared" si="16"/>
        <v>-34493502000</v>
      </c>
      <c r="L60" s="4">
        <v>1924</v>
      </c>
      <c r="M60" s="4">
        <v>1555</v>
      </c>
      <c r="N60" s="4">
        <v>292</v>
      </c>
      <c r="O60" s="4">
        <v>257</v>
      </c>
      <c r="P60" s="4">
        <v>2548500</v>
      </c>
      <c r="Q60" s="4">
        <v>2163000</v>
      </c>
      <c r="R60" s="5">
        <v>4.7999999999999996E-3</v>
      </c>
      <c r="S60" s="4">
        <v>4994094</v>
      </c>
      <c r="T60" s="4">
        <f t="shared" si="13"/>
        <v>6860276.7999999998</v>
      </c>
      <c r="U60" s="4">
        <f t="shared" si="17"/>
        <v>6215699</v>
      </c>
      <c r="V60" s="5">
        <v>2.2099999999999998E-2</v>
      </c>
    </row>
    <row r="61" spans="1:22" x14ac:dyDescent="0.2">
      <c r="A61" s="16" t="s">
        <v>268</v>
      </c>
      <c r="B61" s="4">
        <v>1675038</v>
      </c>
      <c r="C61" s="4">
        <v>666600</v>
      </c>
      <c r="D61" s="4">
        <v>1008438</v>
      </c>
      <c r="E61" s="4">
        <v>42842480000</v>
      </c>
      <c r="F61" s="4">
        <f t="shared" si="15"/>
        <v>-2246132410000</v>
      </c>
      <c r="G61" s="4">
        <v>112500</v>
      </c>
      <c r="H61" s="4">
        <v>745500</v>
      </c>
      <c r="I61" s="4">
        <v>-633000</v>
      </c>
      <c r="J61" s="4">
        <v>-26870265000</v>
      </c>
      <c r="K61" s="4">
        <f t="shared" si="16"/>
        <v>-40376832000</v>
      </c>
      <c r="L61" s="4">
        <v>1701</v>
      </c>
      <c r="M61" s="4">
        <v>3734</v>
      </c>
      <c r="N61" s="4">
        <v>214</v>
      </c>
      <c r="O61" s="4">
        <v>390</v>
      </c>
      <c r="P61" s="4">
        <v>2048000</v>
      </c>
      <c r="Q61" s="4">
        <v>4311300</v>
      </c>
      <c r="R61" s="5">
        <v>-1.0500000000000001E-2</v>
      </c>
      <c r="S61" s="4">
        <v>6773587</v>
      </c>
      <c r="T61" s="4">
        <f t="shared" si="13"/>
        <v>6860021.0999999996</v>
      </c>
      <c r="U61" s="4">
        <f t="shared" si="17"/>
        <v>6086184</v>
      </c>
      <c r="V61" s="5">
        <v>2.3399999999999997E-2</v>
      </c>
    </row>
    <row r="62" spans="1:22" x14ac:dyDescent="0.2">
      <c r="A62" s="16" t="s">
        <v>266</v>
      </c>
      <c r="B62" s="4">
        <v>1587400</v>
      </c>
      <c r="C62" s="4">
        <v>1106856</v>
      </c>
      <c r="D62" s="4">
        <v>480544</v>
      </c>
      <c r="E62" s="4">
        <v>20417330000</v>
      </c>
      <c r="F62" s="4">
        <f t="shared" si="15"/>
        <v>-2288974890000</v>
      </c>
      <c r="G62" s="4">
        <v>299400</v>
      </c>
      <c r="H62" s="4">
        <v>343600</v>
      </c>
      <c r="I62" s="4">
        <v>-44200</v>
      </c>
      <c r="J62" s="4">
        <v>-1895820000</v>
      </c>
      <c r="K62" s="4">
        <f t="shared" si="16"/>
        <v>-13506567000</v>
      </c>
      <c r="L62" s="4">
        <v>2464</v>
      </c>
      <c r="M62" s="4">
        <v>4690</v>
      </c>
      <c r="N62" s="4">
        <v>322</v>
      </c>
      <c r="O62" s="4">
        <v>517</v>
      </c>
      <c r="P62" s="4">
        <v>3415500</v>
      </c>
      <c r="Q62" s="4">
        <v>5597400</v>
      </c>
      <c r="R62" s="5">
        <v>-1.15E-2</v>
      </c>
      <c r="S62" s="4">
        <v>9017100</v>
      </c>
      <c r="T62" s="4">
        <f t="shared" ref="T62:T115" si="18">AVERAGE(S63:S72)</f>
        <v>6806101.0999999996</v>
      </c>
      <c r="U62" s="4">
        <f t="shared" si="17"/>
        <v>6086184</v>
      </c>
      <c r="V62" s="5">
        <v>1.8600000000000002E-2</v>
      </c>
    </row>
    <row r="63" spans="1:22" x14ac:dyDescent="0.2">
      <c r="A63" s="16" t="s">
        <v>265</v>
      </c>
      <c r="B63" s="4">
        <v>606700</v>
      </c>
      <c r="C63" s="4">
        <v>1065021</v>
      </c>
      <c r="D63" s="4">
        <v>-458321</v>
      </c>
      <c r="E63" s="4">
        <v>-19896220000</v>
      </c>
      <c r="F63" s="4">
        <f t="shared" si="15"/>
        <v>-2309392220000</v>
      </c>
      <c r="G63" s="4">
        <v>600200</v>
      </c>
      <c r="H63" s="4">
        <v>540200</v>
      </c>
      <c r="I63" s="4">
        <v>60000</v>
      </c>
      <c r="J63" s="4">
        <v>2833445000</v>
      </c>
      <c r="K63" s="4">
        <f t="shared" si="16"/>
        <v>-11610747000</v>
      </c>
      <c r="L63" s="4">
        <v>2560</v>
      </c>
      <c r="M63" s="4">
        <v>3094</v>
      </c>
      <c r="N63" s="4">
        <v>209</v>
      </c>
      <c r="O63" s="4">
        <v>357</v>
      </c>
      <c r="P63" s="4">
        <v>2460800</v>
      </c>
      <c r="Q63" s="4">
        <v>3442900</v>
      </c>
      <c r="R63" s="5">
        <v>-1.4800000000000001E-2</v>
      </c>
      <c r="S63" s="4">
        <v>6215699</v>
      </c>
      <c r="T63" s="4">
        <f t="shared" si="18"/>
        <v>6792263.5</v>
      </c>
      <c r="U63" s="4">
        <f t="shared" si="17"/>
        <v>4183218</v>
      </c>
      <c r="V63" s="5">
        <v>2.4900000000000002E-2</v>
      </c>
    </row>
    <row r="64" spans="1:22" x14ac:dyDescent="0.2">
      <c r="A64" s="16" t="s">
        <v>247</v>
      </c>
      <c r="B64" s="4">
        <v>1566520</v>
      </c>
      <c r="C64" s="4">
        <v>1564900</v>
      </c>
      <c r="D64" s="4">
        <v>1620</v>
      </c>
      <c r="E64" s="4">
        <v>-43660000</v>
      </c>
      <c r="F64" s="4">
        <f t="shared" si="15"/>
        <v>-2289496000000</v>
      </c>
      <c r="G64" s="4">
        <v>1194900</v>
      </c>
      <c r="H64" s="4">
        <v>434400</v>
      </c>
      <c r="I64" s="4">
        <v>760500</v>
      </c>
      <c r="J64" s="4">
        <v>33243215000</v>
      </c>
      <c r="K64" s="4">
        <f t="shared" si="16"/>
        <v>-14444192000</v>
      </c>
      <c r="L64" s="4">
        <v>3021</v>
      </c>
      <c r="M64" s="4">
        <v>2823</v>
      </c>
      <c r="N64" s="4">
        <v>497</v>
      </c>
      <c r="O64" s="4">
        <v>369</v>
      </c>
      <c r="P64" s="4">
        <v>4855300</v>
      </c>
      <c r="Q64" s="4">
        <v>3798400</v>
      </c>
      <c r="R64" s="5">
        <v>1.5100000000000001E-2</v>
      </c>
      <c r="S64" s="4">
        <v>9044887</v>
      </c>
      <c r="T64" s="4">
        <f t="shared" si="18"/>
        <v>6608746.7000000002</v>
      </c>
      <c r="U64" s="4">
        <f t="shared" si="17"/>
        <v>4183218</v>
      </c>
      <c r="V64" s="5">
        <v>2.5000000000000001E-2</v>
      </c>
    </row>
    <row r="65" spans="1:22" x14ac:dyDescent="0.2">
      <c r="A65" s="16" t="s">
        <v>239</v>
      </c>
      <c r="B65" s="4">
        <v>424600</v>
      </c>
      <c r="C65" s="4">
        <v>637800</v>
      </c>
      <c r="D65" s="4">
        <v>-213200</v>
      </c>
      <c r="E65" s="4">
        <v>-9190020000</v>
      </c>
      <c r="F65" s="4">
        <f t="shared" si="15"/>
        <v>-2289452340000</v>
      </c>
      <c r="G65" s="4">
        <v>2789900</v>
      </c>
      <c r="H65" s="4">
        <v>438000</v>
      </c>
      <c r="I65" s="4">
        <v>2351900</v>
      </c>
      <c r="J65" s="4">
        <v>101995450000</v>
      </c>
      <c r="K65" s="4">
        <f t="shared" si="16"/>
        <v>-47687407000</v>
      </c>
      <c r="L65" s="4">
        <v>3075</v>
      </c>
      <c r="M65" s="4">
        <v>2479</v>
      </c>
      <c r="N65" s="4">
        <v>471</v>
      </c>
      <c r="O65" s="4">
        <v>385</v>
      </c>
      <c r="P65" s="4">
        <v>4324500</v>
      </c>
      <c r="Q65" s="4">
        <v>3847100</v>
      </c>
      <c r="R65" s="5">
        <v>0</v>
      </c>
      <c r="S65" s="4">
        <v>8519623</v>
      </c>
      <c r="T65" s="4">
        <f t="shared" si="18"/>
        <v>7002319.5999999996</v>
      </c>
      <c r="U65" s="4">
        <f t="shared" si="17"/>
        <v>4183218</v>
      </c>
      <c r="V65" s="5">
        <v>1.83E-2</v>
      </c>
    </row>
    <row r="66" spans="1:22" x14ac:dyDescent="0.2">
      <c r="A66" s="16" t="s">
        <v>238</v>
      </c>
      <c r="B66" s="4">
        <v>727000</v>
      </c>
      <c r="C66" s="4">
        <v>1176520</v>
      </c>
      <c r="D66" s="4">
        <v>-449520</v>
      </c>
      <c r="E66" s="4">
        <v>-19357930000</v>
      </c>
      <c r="F66" s="4">
        <f t="shared" si="15"/>
        <v>-2280262320000</v>
      </c>
      <c r="G66" s="4">
        <v>282600</v>
      </c>
      <c r="H66" s="4">
        <v>429700</v>
      </c>
      <c r="I66" s="4">
        <v>-147100</v>
      </c>
      <c r="J66" s="4">
        <v>-6283250000</v>
      </c>
      <c r="K66" s="4">
        <f t="shared" si="16"/>
        <v>-149682857000</v>
      </c>
      <c r="L66" s="4">
        <v>3501</v>
      </c>
      <c r="M66" s="4">
        <v>1794</v>
      </c>
      <c r="N66" s="4">
        <v>314</v>
      </c>
      <c r="O66" s="4">
        <v>193</v>
      </c>
      <c r="P66" s="4">
        <v>3466800</v>
      </c>
      <c r="Q66" s="4">
        <v>2156100</v>
      </c>
      <c r="R66" s="5">
        <v>1.77E-2</v>
      </c>
      <c r="S66" s="4">
        <v>6086184</v>
      </c>
      <c r="T66" s="4">
        <f t="shared" si="18"/>
        <v>6967834.5999999996</v>
      </c>
      <c r="U66" s="4">
        <f t="shared" si="17"/>
        <v>4183218</v>
      </c>
      <c r="V66" s="5">
        <v>3.3399999999999999E-2</v>
      </c>
    </row>
    <row r="67" spans="1:22" x14ac:dyDescent="0.2">
      <c r="A67" s="16" t="s">
        <v>237</v>
      </c>
      <c r="B67" s="4">
        <v>1611200</v>
      </c>
      <c r="C67" s="4">
        <v>1269900</v>
      </c>
      <c r="D67" s="4">
        <v>341300</v>
      </c>
      <c r="E67" s="4">
        <v>14328110000</v>
      </c>
      <c r="F67" s="4">
        <f t="shared" si="15"/>
        <v>-2260904390000</v>
      </c>
      <c r="G67" s="4">
        <v>173600</v>
      </c>
      <c r="H67" s="4">
        <v>480800</v>
      </c>
      <c r="I67" s="4">
        <v>-307200</v>
      </c>
      <c r="J67" s="4">
        <v>-12994020000</v>
      </c>
      <c r="K67" s="4">
        <f t="shared" si="16"/>
        <v>-143399607000</v>
      </c>
      <c r="L67" s="4">
        <v>1685</v>
      </c>
      <c r="M67" s="4">
        <v>2887</v>
      </c>
      <c r="N67" s="4">
        <v>255</v>
      </c>
      <c r="O67" s="4">
        <v>460</v>
      </c>
      <c r="P67" s="4">
        <v>2541400</v>
      </c>
      <c r="Q67" s="4">
        <v>4265000</v>
      </c>
      <c r="R67" s="5">
        <v>-8.1000000000000013E-3</v>
      </c>
      <c r="S67" s="4">
        <v>7143270</v>
      </c>
      <c r="T67" s="4">
        <f t="shared" si="18"/>
        <v>7123726.4000000004</v>
      </c>
      <c r="U67" s="4">
        <f t="shared" si="17"/>
        <v>4183218</v>
      </c>
      <c r="V67" s="5">
        <v>2.6600000000000002E-2</v>
      </c>
    </row>
    <row r="68" spans="1:22" x14ac:dyDescent="0.2">
      <c r="A68" s="16" t="s">
        <v>233</v>
      </c>
      <c r="B68" s="4">
        <v>433600</v>
      </c>
      <c r="C68" s="4">
        <v>575100</v>
      </c>
      <c r="D68" s="4">
        <v>-141500</v>
      </c>
      <c r="E68" s="4">
        <v>-6128140000</v>
      </c>
      <c r="F68" s="4">
        <f t="shared" si="15"/>
        <v>-2275232500000</v>
      </c>
      <c r="G68" s="4">
        <v>377400</v>
      </c>
      <c r="H68" s="4">
        <v>375900</v>
      </c>
      <c r="I68" s="4">
        <v>1500</v>
      </c>
      <c r="J68" s="4">
        <v>828920000</v>
      </c>
      <c r="K68" s="4">
        <f t="shared" si="16"/>
        <v>-130405587000</v>
      </c>
      <c r="L68" s="4">
        <v>1407</v>
      </c>
      <c r="M68" s="4">
        <v>1832</v>
      </c>
      <c r="N68" s="4">
        <v>151</v>
      </c>
      <c r="O68" s="4">
        <v>201</v>
      </c>
      <c r="P68" s="4">
        <v>193700</v>
      </c>
      <c r="Q68" s="4">
        <v>263000</v>
      </c>
      <c r="R68" s="5">
        <v>-5.7999999999999996E-3</v>
      </c>
      <c r="S68" s="4">
        <v>4183218</v>
      </c>
      <c r="T68" s="4">
        <f t="shared" si="18"/>
        <v>7640751.0999999996</v>
      </c>
      <c r="U68" s="4">
        <f t="shared" si="17"/>
        <v>5244966</v>
      </c>
    </row>
    <row r="69" spans="1:22" x14ac:dyDescent="0.2">
      <c r="A69" s="16" t="s">
        <v>232</v>
      </c>
      <c r="B69" s="4">
        <v>1948790</v>
      </c>
      <c r="C69" s="4">
        <v>1304400</v>
      </c>
      <c r="D69" s="4">
        <v>644390</v>
      </c>
      <c r="E69" s="4">
        <v>27746620000</v>
      </c>
      <c r="F69" s="4">
        <f t="shared" si="15"/>
        <v>-2269104360000</v>
      </c>
      <c r="G69" s="4">
        <v>532900</v>
      </c>
      <c r="H69" s="4">
        <v>430600</v>
      </c>
      <c r="I69" s="4">
        <v>102300</v>
      </c>
      <c r="J69" s="4">
        <v>4436895000</v>
      </c>
      <c r="K69" s="4">
        <f t="shared" si="16"/>
        <v>-131234507000</v>
      </c>
      <c r="L69" s="4"/>
      <c r="M69" s="4"/>
      <c r="N69" s="4"/>
      <c r="O69" s="4"/>
      <c r="P69" s="4">
        <v>3409100</v>
      </c>
      <c r="Q69" s="4">
        <v>2676600</v>
      </c>
      <c r="R69" s="5">
        <v>4.6999999999999993E-3</v>
      </c>
      <c r="S69" s="4">
        <v>6374234</v>
      </c>
      <c r="T69" s="4">
        <f t="shared" si="18"/>
        <v>7657993.7999999998</v>
      </c>
      <c r="U69" s="4">
        <f t="shared" si="17"/>
        <v>5244966</v>
      </c>
    </row>
    <row r="70" spans="1:22" x14ac:dyDescent="0.2">
      <c r="A70" s="16" t="s">
        <v>231</v>
      </c>
      <c r="B70" s="4">
        <v>1577400</v>
      </c>
      <c r="C70" s="4">
        <v>1055100</v>
      </c>
      <c r="D70" s="4">
        <v>522300</v>
      </c>
      <c r="E70" s="4">
        <v>22341970000</v>
      </c>
      <c r="F70" s="4">
        <f t="shared" si="15"/>
        <v>-2296850980000</v>
      </c>
      <c r="G70" s="4">
        <v>295200</v>
      </c>
      <c r="H70" s="4">
        <v>283100</v>
      </c>
      <c r="I70" s="4">
        <v>12100</v>
      </c>
      <c r="J70" s="4">
        <v>526480000</v>
      </c>
      <c r="K70" s="4">
        <f t="shared" si="16"/>
        <v>-135671402000</v>
      </c>
      <c r="L70" s="4"/>
      <c r="M70" s="4"/>
      <c r="N70" s="4"/>
      <c r="O70" s="4"/>
      <c r="P70" s="4">
        <v>2478200</v>
      </c>
      <c r="Q70" s="4">
        <v>2286600</v>
      </c>
      <c r="R70" s="5">
        <v>3.5999999999999999E-3</v>
      </c>
      <c r="S70" s="4">
        <v>5244966</v>
      </c>
      <c r="T70" s="4">
        <f t="shared" si="18"/>
        <v>8220247.9000000004</v>
      </c>
      <c r="U70" s="4">
        <f t="shared" si="17"/>
        <v>6077323</v>
      </c>
    </row>
    <row r="71" spans="1:22" x14ac:dyDescent="0.2">
      <c r="A71" s="16" t="s">
        <v>230</v>
      </c>
      <c r="B71" s="4">
        <v>1421300</v>
      </c>
      <c r="C71" s="4">
        <v>1249100</v>
      </c>
      <c r="D71" s="4">
        <v>172200</v>
      </c>
      <c r="E71" s="4">
        <v>7229890000</v>
      </c>
      <c r="F71" s="4">
        <f t="shared" si="15"/>
        <v>-2319192950000</v>
      </c>
      <c r="G71" s="4">
        <v>1113600</v>
      </c>
      <c r="H71" s="4">
        <v>1541800</v>
      </c>
      <c r="I71" s="4">
        <v>-428200</v>
      </c>
      <c r="J71" s="4">
        <v>-18214465000</v>
      </c>
      <c r="K71" s="4">
        <f t="shared" si="16"/>
        <v>-136197882000</v>
      </c>
      <c r="L71" s="4"/>
      <c r="M71" s="4"/>
      <c r="N71" s="4"/>
      <c r="O71" s="4"/>
      <c r="P71" s="4">
        <v>3463900</v>
      </c>
      <c r="Q71" s="4">
        <v>2896300</v>
      </c>
      <c r="R71" s="5">
        <v>1.1999999999999999E-3</v>
      </c>
      <c r="S71" s="4">
        <v>6771030</v>
      </c>
      <c r="T71" s="4">
        <f t="shared" si="18"/>
        <v>8138981.4000000004</v>
      </c>
      <c r="U71" s="4">
        <f t="shared" si="17"/>
        <v>5741334</v>
      </c>
    </row>
    <row r="72" spans="1:22" x14ac:dyDescent="0.2">
      <c r="A72" s="16" t="s">
        <v>229</v>
      </c>
      <c r="B72" s="4">
        <v>398300</v>
      </c>
      <c r="C72" s="4">
        <v>646262</v>
      </c>
      <c r="D72" s="4">
        <v>-247962</v>
      </c>
      <c r="E72" s="4">
        <v>-10711220000</v>
      </c>
      <c r="F72" s="4">
        <f t="shared" si="15"/>
        <v>-2326422840000</v>
      </c>
      <c r="G72" s="4">
        <v>807600</v>
      </c>
      <c r="H72" s="4">
        <v>1087000</v>
      </c>
      <c r="I72" s="4">
        <v>-279400</v>
      </c>
      <c r="J72" s="4">
        <v>-11905565000</v>
      </c>
      <c r="K72" s="4">
        <f t="shared" si="16"/>
        <v>-117983417000</v>
      </c>
      <c r="L72" s="4"/>
      <c r="M72" s="4"/>
      <c r="N72" s="4"/>
      <c r="O72" s="4"/>
      <c r="P72" s="4">
        <v>4427300</v>
      </c>
      <c r="Q72" s="4">
        <v>3421500</v>
      </c>
      <c r="R72" s="5">
        <v>7.0999999999999995E-3</v>
      </c>
      <c r="S72" s="4">
        <v>8477900</v>
      </c>
      <c r="T72" s="4">
        <f t="shared" si="18"/>
        <v>7912371.2999999998</v>
      </c>
      <c r="U72" s="4">
        <f t="shared" si="17"/>
        <v>5741334</v>
      </c>
    </row>
    <row r="73" spans="1:22" x14ac:dyDescent="0.2">
      <c r="A73" s="16" t="s">
        <v>228</v>
      </c>
      <c r="B73" s="4">
        <v>2805900</v>
      </c>
      <c r="C73" s="4">
        <v>1510000</v>
      </c>
      <c r="D73" s="4">
        <v>1295900</v>
      </c>
      <c r="E73" s="4">
        <v>54893110000</v>
      </c>
      <c r="F73" s="4">
        <f t="shared" si="15"/>
        <v>-2315711620000</v>
      </c>
      <c r="G73" s="4">
        <v>152600</v>
      </c>
      <c r="H73" s="4">
        <v>857800</v>
      </c>
      <c r="I73" s="4">
        <v>-705200</v>
      </c>
      <c r="J73" s="4">
        <v>-29791385000</v>
      </c>
      <c r="K73" s="4">
        <f t="shared" si="16"/>
        <v>-106077852000</v>
      </c>
      <c r="L73" s="4"/>
      <c r="M73" s="4"/>
      <c r="N73" s="4"/>
      <c r="O73" s="4"/>
      <c r="P73" s="4">
        <v>2404800</v>
      </c>
      <c r="Q73" s="4">
        <v>3378400</v>
      </c>
      <c r="R73" s="5">
        <v>-6.9999999999999993E-3</v>
      </c>
      <c r="S73" s="4">
        <v>6077323</v>
      </c>
      <c r="T73" s="4">
        <f t="shared" si="18"/>
        <v>8985719.1999999993</v>
      </c>
      <c r="U73" s="4">
        <f t="shared" si="17"/>
        <v>5741334</v>
      </c>
    </row>
    <row r="74" spans="1:22" x14ac:dyDescent="0.2">
      <c r="A74" s="16" t="s">
        <v>227</v>
      </c>
      <c r="B74" s="4">
        <v>1912600</v>
      </c>
      <c r="C74" s="4">
        <v>1181500</v>
      </c>
      <c r="D74" s="4">
        <v>731100</v>
      </c>
      <c r="E74" s="4">
        <v>31001430000</v>
      </c>
      <c r="F74" s="4">
        <f t="shared" si="15"/>
        <v>-2370604730000</v>
      </c>
      <c r="G74" s="4">
        <v>565100</v>
      </c>
      <c r="H74" s="4">
        <v>1007000</v>
      </c>
      <c r="I74" s="4">
        <v>-441900</v>
      </c>
      <c r="J74" s="4">
        <v>-18700167000</v>
      </c>
      <c r="K74" s="4">
        <f t="shared" si="16"/>
        <v>-76286467000</v>
      </c>
      <c r="L74" s="4"/>
      <c r="M74" s="4"/>
      <c r="N74" s="4"/>
      <c r="O74" s="4"/>
      <c r="P74" s="4">
        <v>3778000</v>
      </c>
      <c r="Q74" s="4">
        <v>2521400</v>
      </c>
      <c r="R74" s="5">
        <v>5.8999999999999999E-3</v>
      </c>
      <c r="S74" s="4">
        <v>7209719</v>
      </c>
      <c r="T74" s="4">
        <f t="shared" si="18"/>
        <v>9324617.6999999993</v>
      </c>
      <c r="U74" s="4">
        <f t="shared" si="17"/>
        <v>5741334</v>
      </c>
    </row>
    <row r="75" spans="1:22" x14ac:dyDescent="0.2">
      <c r="A75" s="16" t="s">
        <v>221</v>
      </c>
      <c r="B75" s="4">
        <v>15037834</v>
      </c>
      <c r="C75" s="4">
        <v>12515100</v>
      </c>
      <c r="D75" s="4">
        <v>2522734</v>
      </c>
      <c r="E75" s="4">
        <v>105584360000</v>
      </c>
      <c r="F75" s="4">
        <f t="shared" si="15"/>
        <v>-2401606160000</v>
      </c>
      <c r="G75" s="4">
        <v>418300</v>
      </c>
      <c r="H75" s="4">
        <v>977000</v>
      </c>
      <c r="I75" s="4">
        <v>-558700</v>
      </c>
      <c r="J75" s="4">
        <v>-23328195000</v>
      </c>
      <c r="K75" s="4">
        <f t="shared" si="16"/>
        <v>-57586300000</v>
      </c>
      <c r="L75" s="4"/>
      <c r="M75" s="4"/>
      <c r="N75" s="4"/>
      <c r="O75" s="4"/>
      <c r="P75" s="4">
        <v>7965700</v>
      </c>
      <c r="Q75" s="4">
        <v>3481800</v>
      </c>
      <c r="R75" s="5">
        <v>4.3099999999999999E-2</v>
      </c>
      <c r="S75" s="4">
        <v>12455352</v>
      </c>
      <c r="T75" s="4">
        <f t="shared" si="18"/>
        <v>8984881.0999999996</v>
      </c>
      <c r="U75" s="4">
        <f t="shared" si="17"/>
        <v>5741334</v>
      </c>
    </row>
    <row r="76" spans="1:22" x14ac:dyDescent="0.2">
      <c r="A76" s="16" t="s">
        <v>212</v>
      </c>
      <c r="B76" s="4">
        <v>1542800</v>
      </c>
      <c r="C76" s="4">
        <v>1263000</v>
      </c>
      <c r="D76" s="4">
        <v>279800</v>
      </c>
      <c r="E76" s="4">
        <v>10960530000</v>
      </c>
      <c r="F76" s="4">
        <f t="shared" si="15"/>
        <v>-2507190520000</v>
      </c>
      <c r="G76" s="4">
        <v>1211800</v>
      </c>
      <c r="H76" s="4">
        <v>1244600</v>
      </c>
      <c r="I76" s="4">
        <v>-32800</v>
      </c>
      <c r="J76" s="4">
        <v>-1216595000</v>
      </c>
      <c r="K76" s="4">
        <f t="shared" si="16"/>
        <v>-34258105000</v>
      </c>
      <c r="L76" s="4"/>
      <c r="M76" s="4"/>
      <c r="N76" s="4"/>
      <c r="O76" s="4"/>
      <c r="P76" s="4">
        <v>2469700</v>
      </c>
      <c r="Q76" s="4">
        <v>2777700</v>
      </c>
      <c r="R76" s="5">
        <v>2.6600000000000002E-2</v>
      </c>
      <c r="S76" s="4">
        <v>5741334</v>
      </c>
      <c r="T76" s="4">
        <f t="shared" si="18"/>
        <v>9030837.3000000007</v>
      </c>
      <c r="U76" s="4">
        <f t="shared" si="17"/>
        <v>5958365</v>
      </c>
    </row>
    <row r="77" spans="1:22" x14ac:dyDescent="0.2">
      <c r="A77" s="16" t="s">
        <v>211</v>
      </c>
      <c r="B77" s="4">
        <v>1419800</v>
      </c>
      <c r="C77" s="4">
        <v>1594898</v>
      </c>
      <c r="D77" s="4">
        <v>-175098</v>
      </c>
      <c r="E77" s="4">
        <v>-7063500000</v>
      </c>
      <c r="F77" s="4">
        <f t="shared" si="15"/>
        <v>-2518151050000</v>
      </c>
      <c r="G77" s="4">
        <v>871400</v>
      </c>
      <c r="H77" s="4">
        <v>892700</v>
      </c>
      <c r="I77" s="4">
        <v>-21300</v>
      </c>
      <c r="J77" s="4">
        <v>-928405000</v>
      </c>
      <c r="K77" s="4">
        <f>K78+J77</f>
        <v>-33041510000</v>
      </c>
      <c r="L77" s="4"/>
      <c r="M77" s="4"/>
      <c r="N77" s="4"/>
      <c r="O77" s="4"/>
      <c r="P77" s="4">
        <v>2981700</v>
      </c>
      <c r="Q77" s="4">
        <v>4886400</v>
      </c>
      <c r="R77" s="5">
        <v>-2.8199999999999999E-2</v>
      </c>
      <c r="S77" s="4">
        <v>8702188</v>
      </c>
      <c r="T77" s="4">
        <f t="shared" si="18"/>
        <v>9220785.8000000007</v>
      </c>
      <c r="U77" s="4">
        <f t="shared" si="17"/>
        <v>5958365</v>
      </c>
    </row>
    <row r="78" spans="1:22" x14ac:dyDescent="0.2">
      <c r="A78" s="16" t="s">
        <v>210</v>
      </c>
      <c r="B78" s="4">
        <v>6290900</v>
      </c>
      <c r="C78" s="4">
        <v>6984500</v>
      </c>
      <c r="D78" s="4">
        <v>-693600</v>
      </c>
      <c r="E78" s="4">
        <v>-28342900000</v>
      </c>
      <c r="F78" s="4">
        <f t="shared" si="15"/>
        <v>-2511087550000</v>
      </c>
      <c r="G78" s="4">
        <v>587000</v>
      </c>
      <c r="H78" s="4">
        <v>883700</v>
      </c>
      <c r="I78" s="4">
        <v>-296700</v>
      </c>
      <c r="J78" s="4">
        <v>-12127885000</v>
      </c>
      <c r="K78" s="4">
        <f>J78+K80</f>
        <v>-32113105000</v>
      </c>
      <c r="R78" s="5">
        <v>-2.0400000000000001E-2</v>
      </c>
      <c r="S78" s="4">
        <v>9353465</v>
      </c>
      <c r="T78" s="4">
        <f t="shared" si="18"/>
        <v>8701848.9000000004</v>
      </c>
      <c r="U78" s="4">
        <f t="shared" si="17"/>
        <v>5958365</v>
      </c>
    </row>
    <row r="79" spans="1:22" x14ac:dyDescent="0.2">
      <c r="A79" s="16" t="s">
        <v>209</v>
      </c>
      <c r="B79" s="4">
        <v>8507000</v>
      </c>
      <c r="C79" s="4">
        <v>7961302</v>
      </c>
      <c r="D79" s="4">
        <v>545698</v>
      </c>
      <c r="E79" s="4">
        <v>22823080000</v>
      </c>
      <c r="F79" s="4">
        <f t="shared" si="15"/>
        <v>-2482744650000</v>
      </c>
      <c r="L79" s="4"/>
      <c r="M79" s="4"/>
      <c r="N79" s="4"/>
      <c r="O79" s="4"/>
      <c r="P79" s="4">
        <v>2568400</v>
      </c>
      <c r="Q79" s="4">
        <v>3556600</v>
      </c>
      <c r="R79" s="5">
        <v>-2.3E-3</v>
      </c>
      <c r="S79" s="4">
        <v>6546661</v>
      </c>
      <c r="T79" s="4">
        <f t="shared" si="18"/>
        <v>8450656.3000000007</v>
      </c>
      <c r="U79" s="4">
        <f t="shared" si="17"/>
        <v>5958365</v>
      </c>
    </row>
    <row r="80" spans="1:22" x14ac:dyDescent="0.2">
      <c r="A80" s="16" t="s">
        <v>208</v>
      </c>
      <c r="B80" s="4">
        <v>2747400</v>
      </c>
      <c r="C80" s="4">
        <v>3549100</v>
      </c>
      <c r="D80" s="4">
        <v>-801700</v>
      </c>
      <c r="E80" s="4">
        <v>-34214540000</v>
      </c>
      <c r="F80" s="4">
        <f t="shared" si="15"/>
        <v>-2505567730000</v>
      </c>
      <c r="G80" s="4">
        <v>286400</v>
      </c>
      <c r="H80" s="4">
        <v>751300</v>
      </c>
      <c r="I80" s="4">
        <v>-464900</v>
      </c>
      <c r="J80" s="4">
        <v>-19985220000</v>
      </c>
      <c r="K80" s="4">
        <f>J80</f>
        <v>-19985220000</v>
      </c>
      <c r="R80" s="5">
        <v>-1.8799999999999997E-2</v>
      </c>
      <c r="S80" s="4">
        <v>10867507</v>
      </c>
      <c r="T80" s="4">
        <f t="shared" si="18"/>
        <v>8216106</v>
      </c>
      <c r="U80" s="4">
        <f t="shared" si="17"/>
        <v>5958365</v>
      </c>
    </row>
    <row r="81" spans="1:21" x14ac:dyDescent="0.2">
      <c r="A81" s="16" t="s">
        <v>207</v>
      </c>
      <c r="B81" s="4">
        <v>1248100</v>
      </c>
      <c r="C81" s="4">
        <v>1382200</v>
      </c>
      <c r="D81" s="4">
        <v>-134100</v>
      </c>
      <c r="E81" s="4">
        <v>-5687460000</v>
      </c>
      <c r="F81" s="4">
        <f t="shared" si="15"/>
        <v>-2471353190000</v>
      </c>
      <c r="R81" s="5">
        <v>0</v>
      </c>
      <c r="S81" s="4">
        <v>5958365</v>
      </c>
      <c r="T81" s="4">
        <f t="shared" si="18"/>
        <v>8233821</v>
      </c>
      <c r="U81" s="4">
        <f t="shared" si="17"/>
        <v>6200896</v>
      </c>
    </row>
    <row r="82" spans="1:21" x14ac:dyDescent="0.2">
      <c r="A82" s="16" t="s">
        <v>206</v>
      </c>
      <c r="B82" s="4">
        <v>1313300</v>
      </c>
      <c r="C82" s="4">
        <v>1301805</v>
      </c>
      <c r="D82" s="4">
        <v>11495</v>
      </c>
      <c r="E82" s="4">
        <v>497220000</v>
      </c>
      <c r="F82" s="4">
        <f t="shared" si="15"/>
        <v>-2465665730000</v>
      </c>
      <c r="R82" s="5">
        <v>-2.3E-3</v>
      </c>
      <c r="S82" s="4">
        <v>6211799</v>
      </c>
      <c r="T82" s="4">
        <f t="shared" si="18"/>
        <v>8139881.7000000002</v>
      </c>
      <c r="U82" s="4">
        <f t="shared" si="17"/>
        <v>6200896</v>
      </c>
    </row>
    <row r="83" spans="1:21" x14ac:dyDescent="0.2">
      <c r="A83" s="16" t="s">
        <v>205</v>
      </c>
      <c r="B83" s="4">
        <v>1526000</v>
      </c>
      <c r="C83" s="4">
        <v>966760</v>
      </c>
      <c r="D83" s="4">
        <v>559240</v>
      </c>
      <c r="E83" s="4">
        <v>23393550000</v>
      </c>
      <c r="F83" s="4">
        <f t="shared" si="15"/>
        <v>-2466162950000</v>
      </c>
      <c r="R83" s="5">
        <v>4.2900000000000001E-2</v>
      </c>
      <c r="S83" s="4">
        <v>16810802</v>
      </c>
      <c r="T83" s="4">
        <f t="shared" si="18"/>
        <v>7577391.2999999998</v>
      </c>
      <c r="U83" s="4">
        <f t="shared" si="17"/>
        <v>4164096</v>
      </c>
    </row>
    <row r="84" spans="1:21" x14ac:dyDescent="0.2">
      <c r="A84" s="16" t="s">
        <v>204</v>
      </c>
      <c r="B84" s="4">
        <v>1602300</v>
      </c>
      <c r="C84" s="4">
        <v>2020800</v>
      </c>
      <c r="D84" s="4">
        <v>-418500</v>
      </c>
      <c r="E84" s="4">
        <v>-16993520000</v>
      </c>
      <c r="F84" s="4">
        <f t="shared" si="15"/>
        <v>-2489556500000</v>
      </c>
      <c r="R84" s="5">
        <v>-2.3999999999999998E-3</v>
      </c>
      <c r="S84" s="4">
        <v>10598704</v>
      </c>
      <c r="T84" s="4">
        <f t="shared" si="18"/>
        <v>7325213.9000000004</v>
      </c>
      <c r="U84" s="4">
        <f t="shared" si="17"/>
        <v>4034735</v>
      </c>
    </row>
    <row r="85" spans="1:21" x14ac:dyDescent="0.2">
      <c r="A85" s="16" t="s">
        <v>203</v>
      </c>
      <c r="B85" s="4">
        <v>1148400</v>
      </c>
      <c r="C85" s="4">
        <v>1514000</v>
      </c>
      <c r="D85" s="4">
        <v>-365600</v>
      </c>
      <c r="E85" s="4">
        <v>-14764250000</v>
      </c>
      <c r="F85" s="4">
        <f t="shared" si="15"/>
        <v>-2472562980000</v>
      </c>
      <c r="R85" s="5">
        <v>2.3799999999999998E-2</v>
      </c>
      <c r="S85" s="4">
        <v>9057986</v>
      </c>
      <c r="T85" s="4">
        <f t="shared" si="18"/>
        <v>7870228.5</v>
      </c>
      <c r="U85" s="4">
        <f t="shared" si="17"/>
        <v>4034735</v>
      </c>
    </row>
    <row r="86" spans="1:21" x14ac:dyDescent="0.2">
      <c r="A86" s="16" t="s">
        <v>202</v>
      </c>
      <c r="B86" s="4">
        <v>677700</v>
      </c>
      <c r="C86" s="4">
        <v>675878</v>
      </c>
      <c r="D86" s="4">
        <v>1822</v>
      </c>
      <c r="E86" s="4">
        <v>31370000</v>
      </c>
      <c r="F86" s="4">
        <f t="shared" si="15"/>
        <v>-2457798730000</v>
      </c>
      <c r="R86" s="5">
        <v>1.2999999999999999E-3</v>
      </c>
      <c r="S86" s="4">
        <v>6200896</v>
      </c>
      <c r="T86" s="4">
        <f t="shared" si="18"/>
        <v>7828246.5999999996</v>
      </c>
      <c r="U86" s="4">
        <f t="shared" si="17"/>
        <v>4034735</v>
      </c>
    </row>
    <row r="87" spans="1:21" x14ac:dyDescent="0.2">
      <c r="A87" s="16" t="s">
        <v>201</v>
      </c>
      <c r="B87" s="4">
        <v>563300</v>
      </c>
      <c r="C87" s="4">
        <v>857000</v>
      </c>
      <c r="D87" s="4">
        <v>-293700</v>
      </c>
      <c r="E87" s="4">
        <v>-11980410000</v>
      </c>
      <c r="F87" s="4">
        <f t="shared" si="15"/>
        <v>-2457830100000</v>
      </c>
      <c r="R87" s="5">
        <v>3.1E-2</v>
      </c>
      <c r="S87" s="4">
        <v>10601673</v>
      </c>
      <c r="T87" s="4">
        <f t="shared" si="18"/>
        <v>7524192.2000000002</v>
      </c>
      <c r="U87" s="4">
        <f t="shared" si="17"/>
        <v>4034735</v>
      </c>
    </row>
    <row r="88" spans="1:21" x14ac:dyDescent="0.2">
      <c r="A88" s="16" t="s">
        <v>200</v>
      </c>
      <c r="B88" s="4">
        <v>543700</v>
      </c>
      <c r="C88" s="4">
        <v>406800</v>
      </c>
      <c r="D88" s="4">
        <v>136900</v>
      </c>
      <c r="E88" s="4">
        <v>5229750000</v>
      </c>
      <c r="F88" s="4">
        <f t="shared" si="15"/>
        <v>-2445849690000</v>
      </c>
      <c r="R88" s="5">
        <v>6.5000000000000006E-3</v>
      </c>
      <c r="S88" s="4">
        <v>4164096</v>
      </c>
      <c r="T88" s="4">
        <f t="shared" si="18"/>
        <v>8207898.5</v>
      </c>
      <c r="U88" s="4">
        <f t="shared" si="17"/>
        <v>4034735</v>
      </c>
    </row>
    <row r="89" spans="1:21" x14ac:dyDescent="0.2">
      <c r="A89" s="16" t="s">
        <v>199</v>
      </c>
      <c r="B89" s="4">
        <v>482500</v>
      </c>
      <c r="C89" s="4">
        <v>427400</v>
      </c>
      <c r="D89" s="4">
        <v>55100</v>
      </c>
      <c r="E89" s="4">
        <v>2117530000</v>
      </c>
      <c r="F89" s="4">
        <f t="shared" si="15"/>
        <v>-2451079440000</v>
      </c>
      <c r="R89" s="5">
        <v>-7.7000000000000002E-3</v>
      </c>
      <c r="S89" s="4">
        <v>4034735</v>
      </c>
      <c r="T89" s="4">
        <f t="shared" si="18"/>
        <v>8858148.4000000004</v>
      </c>
      <c r="U89" s="4">
        <f t="shared" si="17"/>
        <v>5272406</v>
      </c>
    </row>
    <row r="90" spans="1:21" x14ac:dyDescent="0.2">
      <c r="A90" s="16" t="s">
        <v>198</v>
      </c>
      <c r="B90" s="4">
        <v>586900</v>
      </c>
      <c r="C90" s="4">
        <v>3721970</v>
      </c>
      <c r="D90" s="4">
        <v>-3135070</v>
      </c>
      <c r="E90" s="4">
        <v>-121722360000</v>
      </c>
      <c r="F90" s="4">
        <f t="shared" si="15"/>
        <v>-2453196970000</v>
      </c>
      <c r="R90" s="5">
        <v>2.1099999999999997E-2</v>
      </c>
      <c r="S90" s="4">
        <v>8522004</v>
      </c>
      <c r="T90" s="4">
        <f t="shared" si="18"/>
        <v>9040284.4000000004</v>
      </c>
      <c r="U90" s="4">
        <f t="shared" si="17"/>
        <v>5272406</v>
      </c>
    </row>
    <row r="91" spans="1:21" x14ac:dyDescent="0.2">
      <c r="A91" s="16" t="s">
        <v>197</v>
      </c>
      <c r="B91" s="4">
        <v>1248800</v>
      </c>
      <c r="C91" s="4">
        <v>1725100</v>
      </c>
      <c r="D91" s="4">
        <v>-476300</v>
      </c>
      <c r="E91" s="4">
        <v>-18179540000</v>
      </c>
      <c r="F91" s="4">
        <f t="shared" si="15"/>
        <v>-2331474610000</v>
      </c>
      <c r="R91" s="5">
        <v>0</v>
      </c>
      <c r="S91" s="4">
        <v>6135515</v>
      </c>
      <c r="T91" s="4">
        <f t="shared" si="18"/>
        <v>9950771.0999999996</v>
      </c>
      <c r="U91" s="4">
        <f t="shared" si="17"/>
        <v>5272406</v>
      </c>
    </row>
    <row r="92" spans="1:21" x14ac:dyDescent="0.2">
      <c r="A92" s="16" t="s">
        <v>196</v>
      </c>
      <c r="B92" s="4">
        <v>733760</v>
      </c>
      <c r="C92" s="4">
        <v>645700</v>
      </c>
      <c r="D92" s="4">
        <v>88060</v>
      </c>
      <c r="E92" s="4">
        <v>3229260000</v>
      </c>
      <c r="F92" s="4">
        <f t="shared" si="15"/>
        <v>-2313295070000</v>
      </c>
      <c r="R92" s="5">
        <v>-1.4199999999999999E-2</v>
      </c>
      <c r="S92" s="4">
        <v>5272406</v>
      </c>
      <c r="T92" s="4">
        <f t="shared" si="18"/>
        <v>10343160.9</v>
      </c>
      <c r="U92" s="4">
        <f t="shared" si="17"/>
        <v>5781077</v>
      </c>
    </row>
    <row r="93" spans="1:21" x14ac:dyDescent="0.2">
      <c r="A93" s="16" t="s">
        <v>195</v>
      </c>
      <c r="B93" s="4">
        <v>1697600</v>
      </c>
      <c r="C93" s="4">
        <v>1526100</v>
      </c>
      <c r="D93" s="4">
        <v>171500</v>
      </c>
      <c r="E93" s="4">
        <v>5907260000</v>
      </c>
      <c r="F93" s="4">
        <f t="shared" si="15"/>
        <v>-2316524330000</v>
      </c>
      <c r="R93" s="5">
        <v>3.3599999999999998E-2</v>
      </c>
      <c r="S93" s="4">
        <v>11185898</v>
      </c>
      <c r="T93" s="4">
        <f t="shared" si="18"/>
        <v>10330484.9</v>
      </c>
      <c r="U93" s="4">
        <f t="shared" si="17"/>
        <v>5781077</v>
      </c>
    </row>
    <row r="94" spans="1:21" x14ac:dyDescent="0.2">
      <c r="A94" s="16" t="s">
        <v>194</v>
      </c>
      <c r="B94" s="4">
        <v>1124445</v>
      </c>
      <c r="C94" s="4">
        <v>2160062</v>
      </c>
      <c r="D94" s="4">
        <v>-1035617</v>
      </c>
      <c r="E94" s="4">
        <v>-41396420000</v>
      </c>
      <c r="F94" s="4">
        <f t="shared" si="15"/>
        <v>-2322431590000</v>
      </c>
      <c r="R94" s="5">
        <v>-6.2800000000000009E-2</v>
      </c>
      <c r="S94" s="4">
        <v>8076930</v>
      </c>
      <c r="T94" s="4">
        <f t="shared" si="18"/>
        <v>10737796.6</v>
      </c>
      <c r="U94" s="4">
        <f t="shared" si="17"/>
        <v>5781077</v>
      </c>
    </row>
    <row r="95" spans="1:21" x14ac:dyDescent="0.2">
      <c r="A95" s="16" t="s">
        <v>193</v>
      </c>
      <c r="B95" s="4">
        <v>1235900</v>
      </c>
      <c r="C95" s="4">
        <v>2700900</v>
      </c>
      <c r="D95" s="4">
        <v>-1465000</v>
      </c>
      <c r="E95" s="4">
        <v>-58407550000</v>
      </c>
      <c r="F95" s="4">
        <f t="shared" si="15"/>
        <v>-2281035170000</v>
      </c>
      <c r="R95" s="5">
        <v>-2.6800000000000001E-2</v>
      </c>
      <c r="S95" s="4">
        <v>14508132</v>
      </c>
      <c r="T95" s="4">
        <f t="shared" si="18"/>
        <v>11248316.6</v>
      </c>
      <c r="U95" s="4">
        <f t="shared" si="17"/>
        <v>5781077</v>
      </c>
    </row>
    <row r="96" spans="1:21" x14ac:dyDescent="0.2">
      <c r="A96" s="16" t="s">
        <v>192</v>
      </c>
      <c r="B96" s="4">
        <v>1128900</v>
      </c>
      <c r="C96" s="4">
        <v>1703500</v>
      </c>
      <c r="D96" s="4">
        <v>-574600</v>
      </c>
      <c r="E96" s="4">
        <v>-23568600000</v>
      </c>
      <c r="F96" s="4">
        <f t="shared" si="15"/>
        <v>-2222627620000</v>
      </c>
      <c r="R96" s="5">
        <v>8.6999999999999994E-3</v>
      </c>
      <c r="S96" s="4">
        <v>5781077</v>
      </c>
      <c r="T96" s="4">
        <f t="shared" si="18"/>
        <v>11712889.199999999</v>
      </c>
      <c r="U96" s="4">
        <f t="shared" si="17"/>
        <v>7561129</v>
      </c>
    </row>
    <row r="97" spans="1:21" x14ac:dyDescent="0.2">
      <c r="A97" s="16" t="s">
        <v>191</v>
      </c>
      <c r="B97" s="4">
        <v>709600</v>
      </c>
      <c r="C97" s="4">
        <v>1209600</v>
      </c>
      <c r="D97" s="4">
        <v>-500000</v>
      </c>
      <c r="E97" s="4">
        <v>-20738720000</v>
      </c>
      <c r="F97" s="4">
        <f t="shared" si="15"/>
        <v>-2199059020000</v>
      </c>
      <c r="R97" s="5">
        <v>-2.0499999999999997E-2</v>
      </c>
      <c r="S97" s="4">
        <v>7561129</v>
      </c>
      <c r="T97" s="4">
        <f t="shared" si="18"/>
        <v>12221445.6</v>
      </c>
      <c r="U97" s="4">
        <f t="shared" si="17"/>
        <v>9196304</v>
      </c>
    </row>
    <row r="98" spans="1:21" x14ac:dyDescent="0.2">
      <c r="A98" s="16" t="s">
        <v>190</v>
      </c>
      <c r="B98" s="4">
        <v>1204580</v>
      </c>
      <c r="C98" s="4">
        <v>2758400</v>
      </c>
      <c r="D98" s="4">
        <v>-1553820</v>
      </c>
      <c r="E98" s="4">
        <v>-65124600000</v>
      </c>
      <c r="F98" s="4">
        <f t="shared" si="15"/>
        <v>-2178320300000</v>
      </c>
      <c r="R98" s="5">
        <v>-2.3999999999999998E-3</v>
      </c>
      <c r="S98" s="4">
        <v>11001159</v>
      </c>
      <c r="T98" s="4">
        <f t="shared" si="18"/>
        <v>12363006.5</v>
      </c>
      <c r="U98" s="4">
        <f t="shared" si="17"/>
        <v>9196304</v>
      </c>
    </row>
    <row r="99" spans="1:21" x14ac:dyDescent="0.2">
      <c r="A99" s="16" t="s">
        <v>189</v>
      </c>
      <c r="B99" s="4">
        <v>1035400</v>
      </c>
      <c r="C99" s="4">
        <v>2996100</v>
      </c>
      <c r="D99" s="4">
        <v>-1960700</v>
      </c>
      <c r="E99" s="4">
        <v>-81100070000</v>
      </c>
      <c r="F99" s="4">
        <f t="shared" si="15"/>
        <v>-2113195700000</v>
      </c>
      <c r="R99" s="5">
        <v>-9.4999999999999998E-3</v>
      </c>
      <c r="S99" s="4">
        <v>10537234</v>
      </c>
      <c r="T99" s="4">
        <f t="shared" si="18"/>
        <v>13427876.300000001</v>
      </c>
      <c r="U99" s="4">
        <f t="shared" si="17"/>
        <v>9196304</v>
      </c>
    </row>
    <row r="100" spans="1:21" x14ac:dyDescent="0.2">
      <c r="A100" s="16" t="s">
        <v>188</v>
      </c>
      <c r="B100" s="4">
        <v>1744700</v>
      </c>
      <c r="C100" s="4">
        <v>2690000</v>
      </c>
      <c r="D100" s="4">
        <v>-945300</v>
      </c>
      <c r="E100" s="4">
        <v>-40044580000</v>
      </c>
      <c r="F100" s="4">
        <f t="shared" si="15"/>
        <v>-2032095630000</v>
      </c>
      <c r="R100" s="5">
        <v>9.7000000000000003E-3</v>
      </c>
      <c r="S100" s="4">
        <v>10343364</v>
      </c>
      <c r="T100" s="4">
        <f t="shared" si="18"/>
        <v>14503997</v>
      </c>
      <c r="U100" s="4">
        <f t="shared" si="17"/>
        <v>9196304</v>
      </c>
    </row>
    <row r="101" spans="1:21" x14ac:dyDescent="0.2">
      <c r="A101" s="16" t="s">
        <v>187</v>
      </c>
      <c r="B101" s="4">
        <v>2105421</v>
      </c>
      <c r="C101" s="4">
        <v>5225898</v>
      </c>
      <c r="D101" s="4">
        <v>-3120477</v>
      </c>
      <c r="E101" s="4">
        <v>-129891840000</v>
      </c>
      <c r="F101" s="4">
        <f t="shared" si="15"/>
        <v>-1992051050000</v>
      </c>
      <c r="R101" s="5">
        <v>3.7499999999999999E-2</v>
      </c>
      <c r="S101" s="4">
        <v>15240382</v>
      </c>
      <c r="T101" s="4">
        <f t="shared" si="18"/>
        <v>14301654.1</v>
      </c>
      <c r="U101" s="4">
        <f t="shared" si="17"/>
        <v>9196304</v>
      </c>
    </row>
    <row r="102" spans="1:21" x14ac:dyDescent="0.2">
      <c r="A102" s="16" t="s">
        <v>186</v>
      </c>
      <c r="B102" s="4">
        <v>683300</v>
      </c>
      <c r="C102" s="4">
        <v>1874100</v>
      </c>
      <c r="D102" s="4">
        <v>-1190800</v>
      </c>
      <c r="E102" s="4">
        <v>-47446830000</v>
      </c>
      <c r="F102" s="4">
        <f t="shared" si="15"/>
        <v>-1862159210000</v>
      </c>
      <c r="R102" s="5">
        <v>1.5300000000000001E-2</v>
      </c>
      <c r="S102" s="4">
        <v>9196304</v>
      </c>
      <c r="T102" s="4">
        <f t="shared" si="18"/>
        <v>13807292</v>
      </c>
      <c r="U102" s="4">
        <f t="shared" si="17"/>
        <v>10426803</v>
      </c>
    </row>
    <row r="103" spans="1:21" x14ac:dyDescent="0.2">
      <c r="A103" s="16" t="s">
        <v>185</v>
      </c>
      <c r="B103" s="4">
        <v>871400</v>
      </c>
      <c r="C103" s="4">
        <v>673700</v>
      </c>
      <c r="D103" s="4">
        <v>197700</v>
      </c>
      <c r="E103" s="4">
        <v>7802130000</v>
      </c>
      <c r="F103" s="4">
        <f t="shared" si="15"/>
        <v>-1814712380000</v>
      </c>
      <c r="R103" s="5">
        <v>-2.23E-2</v>
      </c>
      <c r="S103" s="4">
        <v>11059138</v>
      </c>
      <c r="T103" s="4">
        <f t="shared" si="18"/>
        <v>13170722.6</v>
      </c>
      <c r="U103" s="4">
        <f t="shared" si="17"/>
        <v>10426803</v>
      </c>
    </row>
    <row r="104" spans="1:21" x14ac:dyDescent="0.2">
      <c r="A104" s="16" t="s">
        <v>184</v>
      </c>
      <c r="B104" s="4">
        <v>802820</v>
      </c>
      <c r="C104" s="4">
        <v>2123600</v>
      </c>
      <c r="D104" s="4">
        <v>-1320780</v>
      </c>
      <c r="E104" s="4">
        <v>-53959520000</v>
      </c>
      <c r="F104" s="4">
        <f t="shared" si="15"/>
        <v>-1822514510000</v>
      </c>
      <c r="R104" s="5">
        <v>1.77E-2</v>
      </c>
      <c r="S104" s="4">
        <v>12150047</v>
      </c>
      <c r="T104" s="4">
        <f t="shared" si="18"/>
        <v>13461327.6</v>
      </c>
      <c r="U104" s="4">
        <f t="shared" si="17"/>
        <v>10426803</v>
      </c>
    </row>
    <row r="105" spans="1:21" x14ac:dyDescent="0.2">
      <c r="A105" s="16" t="s">
        <v>183</v>
      </c>
      <c r="B105" s="4">
        <v>1605600</v>
      </c>
      <c r="C105" s="4">
        <v>7794832</v>
      </c>
      <c r="D105" s="4">
        <v>-6189232</v>
      </c>
      <c r="E105" s="4">
        <v>-235749150000</v>
      </c>
      <c r="F105" s="4">
        <f t="shared" si="15"/>
        <v>-1768554990000</v>
      </c>
      <c r="R105" s="5">
        <v>3.6699999999999997E-2</v>
      </c>
      <c r="S105" s="4">
        <v>19613332</v>
      </c>
      <c r="T105" s="4">
        <f t="shared" si="18"/>
        <v>11977230.800000001</v>
      </c>
      <c r="U105" s="4">
        <f t="shared" si="17"/>
        <v>10426803</v>
      </c>
    </row>
    <row r="106" spans="1:21" x14ac:dyDescent="0.2">
      <c r="A106" s="16" t="s">
        <v>182</v>
      </c>
      <c r="B106" s="4">
        <v>2428488</v>
      </c>
      <c r="C106" s="4">
        <v>5565600</v>
      </c>
      <c r="D106" s="4">
        <v>-3137112</v>
      </c>
      <c r="E106" s="4">
        <v>-121679820000</v>
      </c>
      <c r="F106" s="4">
        <f t="shared" si="15"/>
        <v>-1532805840000</v>
      </c>
      <c r="R106" s="5">
        <v>4.0000000000000001E-3</v>
      </c>
      <c r="S106" s="4">
        <v>10426803</v>
      </c>
      <c r="T106" s="4">
        <f t="shared" si="18"/>
        <v>11756750.5</v>
      </c>
      <c r="U106" s="4">
        <f t="shared" si="17"/>
        <v>12416768</v>
      </c>
    </row>
    <row r="107" spans="1:21" x14ac:dyDescent="0.2">
      <c r="A107" s="16" t="s">
        <v>181</v>
      </c>
      <c r="B107" s="4">
        <v>2086500</v>
      </c>
      <c r="C107" s="4">
        <v>3281148</v>
      </c>
      <c r="D107" s="4">
        <v>-1194648</v>
      </c>
      <c r="E107" s="4">
        <v>-45605950000</v>
      </c>
      <c r="F107" s="4">
        <f t="shared" si="15"/>
        <v>-1411126020000</v>
      </c>
      <c r="R107" s="5">
        <v>-2.3099999999999999E-2</v>
      </c>
      <c r="S107" s="4">
        <v>12646693</v>
      </c>
      <c r="T107" s="4">
        <f t="shared" si="18"/>
        <v>11349986.300000001</v>
      </c>
      <c r="U107" s="4">
        <f t="shared" si="17"/>
        <v>4252683</v>
      </c>
    </row>
    <row r="108" spans="1:21" x14ac:dyDescent="0.2">
      <c r="A108" s="16" t="s">
        <v>180</v>
      </c>
      <c r="B108" s="4">
        <v>2586100</v>
      </c>
      <c r="C108" s="4">
        <v>1114600</v>
      </c>
      <c r="D108" s="4">
        <v>1471500</v>
      </c>
      <c r="E108" s="4">
        <v>56545920000</v>
      </c>
      <c r="F108" s="4">
        <f t="shared" si="15"/>
        <v>-1365520070000</v>
      </c>
      <c r="R108" s="5">
        <v>5.28E-2</v>
      </c>
      <c r="S108" s="4">
        <v>12416768</v>
      </c>
      <c r="T108" s="4">
        <f t="shared" si="18"/>
        <v>10810790.199999999</v>
      </c>
      <c r="U108" s="4">
        <f t="shared" si="17"/>
        <v>4252683</v>
      </c>
    </row>
    <row r="109" spans="1:21" x14ac:dyDescent="0.2">
      <c r="A109" s="16" t="s">
        <v>179</v>
      </c>
      <c r="B109" s="4">
        <v>3198400</v>
      </c>
      <c r="C109" s="4">
        <v>11295700</v>
      </c>
      <c r="D109" s="4">
        <v>-8097300</v>
      </c>
      <c r="E109" s="4">
        <v>-284306910000</v>
      </c>
      <c r="F109" s="4">
        <f t="shared" si="15"/>
        <v>-1422065990000</v>
      </c>
      <c r="R109" s="5">
        <v>5.4199999999999998E-2</v>
      </c>
      <c r="S109" s="4">
        <v>21185932</v>
      </c>
      <c r="T109" s="4">
        <f t="shared" si="18"/>
        <v>9499728</v>
      </c>
      <c r="U109" s="4">
        <f t="shared" si="17"/>
        <v>4252683</v>
      </c>
    </row>
    <row r="110" spans="1:21" x14ac:dyDescent="0.2">
      <c r="A110" s="16" t="s">
        <v>178</v>
      </c>
      <c r="B110" s="4">
        <v>3243170</v>
      </c>
      <c r="C110" s="4">
        <v>8544982</v>
      </c>
      <c r="D110" s="4">
        <v>-5301812</v>
      </c>
      <c r="E110" s="4">
        <v>-187836430000</v>
      </c>
      <c r="F110" s="4">
        <f t="shared" si="15"/>
        <v>-1137759080000</v>
      </c>
      <c r="R110" s="5">
        <v>-6.8900000000000003E-2</v>
      </c>
      <c r="S110" s="4">
        <v>21104571</v>
      </c>
      <c r="T110" s="4">
        <f t="shared" si="18"/>
        <v>8531309.1999999993</v>
      </c>
      <c r="U110" s="4">
        <f t="shared" si="17"/>
        <v>4252683</v>
      </c>
    </row>
    <row r="111" spans="1:21" x14ac:dyDescent="0.2">
      <c r="A111" s="16" t="s">
        <v>177</v>
      </c>
      <c r="B111" s="4">
        <v>2493555</v>
      </c>
      <c r="C111" s="4">
        <v>4540114</v>
      </c>
      <c r="D111" s="4">
        <v>-2046559</v>
      </c>
      <c r="E111" s="4">
        <v>-77909560000</v>
      </c>
      <c r="F111" s="4">
        <f t="shared" si="15"/>
        <v>-949922650000</v>
      </c>
      <c r="R111" s="5">
        <v>-6.9099999999999995E-2</v>
      </c>
      <c r="S111" s="4">
        <v>13216953</v>
      </c>
      <c r="T111" s="4">
        <f t="shared" si="18"/>
        <v>7998564.7999999998</v>
      </c>
      <c r="U111" s="4">
        <f t="shared" si="17"/>
        <v>4252683</v>
      </c>
    </row>
    <row r="112" spans="1:21" x14ac:dyDescent="0.2">
      <c r="A112" s="16" t="s">
        <v>176</v>
      </c>
      <c r="B112" s="4">
        <v>923400</v>
      </c>
      <c r="C112" s="4">
        <v>844300</v>
      </c>
      <c r="D112" s="4">
        <v>79100</v>
      </c>
      <c r="E112" s="4">
        <v>3114790000</v>
      </c>
      <c r="F112" s="4">
        <f t="shared" si="15"/>
        <v>-872013090000</v>
      </c>
      <c r="R112" s="5">
        <v>-3.5699999999999996E-2</v>
      </c>
      <c r="S112" s="4">
        <v>4252683</v>
      </c>
      <c r="T112" s="4">
        <f t="shared" si="18"/>
        <v>8423827</v>
      </c>
      <c r="U112" s="4">
        <f t="shared" si="17"/>
        <v>4693444</v>
      </c>
    </row>
    <row r="113" spans="1:21" x14ac:dyDescent="0.2">
      <c r="A113" s="16" t="s">
        <v>175</v>
      </c>
      <c r="B113" s="4">
        <v>881518</v>
      </c>
      <c r="C113" s="4">
        <v>1060000</v>
      </c>
      <c r="D113" s="4">
        <v>-178482</v>
      </c>
      <c r="E113" s="4">
        <v>-7573090000</v>
      </c>
      <c r="F113" s="4">
        <f t="shared" si="15"/>
        <v>-875127880000</v>
      </c>
      <c r="R113" s="5">
        <v>0</v>
      </c>
      <c r="S113" s="4">
        <v>4693444</v>
      </c>
      <c r="T113" s="4">
        <f t="shared" si="18"/>
        <v>8939209.8000000007</v>
      </c>
      <c r="U113" s="4">
        <f t="shared" si="17"/>
        <v>4772364</v>
      </c>
    </row>
    <row r="114" spans="1:21" x14ac:dyDescent="0.2">
      <c r="A114" s="16" t="s">
        <v>174</v>
      </c>
      <c r="B114" s="4">
        <v>2901615</v>
      </c>
      <c r="C114" s="4">
        <v>1337400</v>
      </c>
      <c r="D114" s="4">
        <v>1564215</v>
      </c>
      <c r="E114" s="4">
        <v>64781860000</v>
      </c>
      <c r="F114" s="4">
        <f t="shared" si="15"/>
        <v>-867554790000</v>
      </c>
      <c r="R114" s="5">
        <v>-3.44E-2</v>
      </c>
      <c r="S114" s="4">
        <v>15056097</v>
      </c>
      <c r="T114" s="4">
        <f t="shared" si="18"/>
        <v>8803948.4000000004</v>
      </c>
      <c r="U114" s="4">
        <f t="shared" si="17"/>
        <v>4772364</v>
      </c>
    </row>
    <row r="115" spans="1:21" x14ac:dyDescent="0.2">
      <c r="A115" s="16" t="s">
        <v>173</v>
      </c>
      <c r="B115" s="4">
        <v>1478940</v>
      </c>
      <c r="C115" s="4">
        <v>2169700</v>
      </c>
      <c r="D115" s="4">
        <v>-690760</v>
      </c>
      <c r="E115" s="4">
        <v>-30023790000</v>
      </c>
      <c r="F115" s="4">
        <f t="shared" si="15"/>
        <v>-932336650000</v>
      </c>
      <c r="R115" s="5">
        <v>1.1699999999999999E-2</v>
      </c>
      <c r="S115" s="4">
        <v>4772364</v>
      </c>
      <c r="T115" s="4">
        <f t="shared" si="18"/>
        <v>8674685.5</v>
      </c>
      <c r="U115" s="4">
        <f t="shared" si="17"/>
        <v>7024807</v>
      </c>
    </row>
    <row r="116" spans="1:21" x14ac:dyDescent="0.2">
      <c r="A116" s="16" t="s">
        <v>172</v>
      </c>
      <c r="B116" s="4">
        <v>2470800</v>
      </c>
      <c r="C116" s="4">
        <v>5659041</v>
      </c>
      <c r="D116" s="4">
        <v>-3188241</v>
      </c>
      <c r="E116" s="4">
        <v>-135185080000</v>
      </c>
      <c r="F116" s="4">
        <f t="shared" si="15"/>
        <v>-902312860000</v>
      </c>
      <c r="R116" s="5">
        <v>0</v>
      </c>
      <c r="S116" s="4">
        <v>8222000</v>
      </c>
      <c r="T116" s="4">
        <f t="shared" ref="T116:T121" si="19">AVERAGE(S117:S126)</f>
        <v>8334747.7999999998</v>
      </c>
      <c r="U116" s="4">
        <f t="shared" si="17"/>
        <v>7024807</v>
      </c>
    </row>
    <row r="117" spans="1:21" x14ac:dyDescent="0.2">
      <c r="A117" s="16" t="s">
        <v>171</v>
      </c>
      <c r="B117" s="4">
        <v>766330</v>
      </c>
      <c r="C117" s="4">
        <v>4447600</v>
      </c>
      <c r="D117" s="4">
        <v>-3681270</v>
      </c>
      <c r="E117" s="4">
        <v>-160553080000</v>
      </c>
      <c r="F117" s="4">
        <f t="shared" si="15"/>
        <v>-767127780000</v>
      </c>
      <c r="R117" s="5">
        <v>-3.7999999999999999E-2</v>
      </c>
      <c r="S117" s="4">
        <v>8579051</v>
      </c>
      <c r="T117" s="4">
        <f t="shared" si="19"/>
        <v>8122831.7000000002</v>
      </c>
      <c r="U117" s="4">
        <f t="shared" si="17"/>
        <v>7024807</v>
      </c>
    </row>
    <row r="118" spans="1:21" x14ac:dyDescent="0.2">
      <c r="A118" s="16" t="s">
        <v>170</v>
      </c>
      <c r="B118" s="4">
        <v>1542300</v>
      </c>
      <c r="C118" s="4">
        <v>1353000</v>
      </c>
      <c r="D118" s="4">
        <v>189300</v>
      </c>
      <c r="E118" s="4">
        <v>8116580000</v>
      </c>
      <c r="F118" s="4">
        <f t="shared" si="15"/>
        <v>-606574700000</v>
      </c>
      <c r="R118" s="5">
        <v>3.9599999999999996E-2</v>
      </c>
      <c r="S118" s="4">
        <v>7024807</v>
      </c>
      <c r="T118" s="4">
        <f t="shared" si="19"/>
        <v>7939395.2999999998</v>
      </c>
      <c r="U118" s="4">
        <f t="shared" si="17"/>
        <v>7889509</v>
      </c>
    </row>
    <row r="119" spans="1:21" x14ac:dyDescent="0.2">
      <c r="A119" s="16" t="s">
        <v>169</v>
      </c>
      <c r="B119" s="4">
        <v>1749810</v>
      </c>
      <c r="C119" s="4">
        <v>2503200</v>
      </c>
      <c r="D119" s="4">
        <v>-753390</v>
      </c>
      <c r="E119" s="4">
        <v>-33482390000</v>
      </c>
      <c r="F119" s="4">
        <f t="shared" si="15"/>
        <v>-614691280000</v>
      </c>
      <c r="R119" s="5">
        <v>-3.7999999999999999E-2</v>
      </c>
      <c r="S119" s="4">
        <v>8075310</v>
      </c>
      <c r="T119" s="4">
        <f t="shared" si="19"/>
        <v>7767050.9000000004</v>
      </c>
      <c r="U119" s="4">
        <f t="shared" si="17"/>
        <v>7889509</v>
      </c>
    </row>
    <row r="120" spans="1:21" x14ac:dyDescent="0.2">
      <c r="A120" s="16" t="s">
        <v>168</v>
      </c>
      <c r="B120" s="4">
        <v>1866100</v>
      </c>
      <c r="C120" s="4">
        <v>1732134</v>
      </c>
      <c r="D120" s="4">
        <v>133966</v>
      </c>
      <c r="E120" s="4">
        <v>4473680000</v>
      </c>
      <c r="F120" s="4">
        <f t="shared" si="15"/>
        <v>-581208890000</v>
      </c>
      <c r="R120" s="5">
        <v>-3.4500000000000003E-2</v>
      </c>
      <c r="S120" s="4">
        <v>11420383</v>
      </c>
      <c r="T120" s="4">
        <f t="shared" si="19"/>
        <v>7107791</v>
      </c>
      <c r="U120" s="4">
        <f t="shared" si="17"/>
        <v>3479735</v>
      </c>
    </row>
    <row r="121" spans="1:21" x14ac:dyDescent="0.2">
      <c r="A121" s="16" t="s">
        <v>167</v>
      </c>
      <c r="B121" s="4">
        <v>912900</v>
      </c>
      <c r="C121" s="4">
        <v>1566900</v>
      </c>
      <c r="D121" s="4">
        <v>-654000</v>
      </c>
      <c r="E121" s="4">
        <v>-31796790000</v>
      </c>
      <c r="F121" s="4">
        <f t="shared" si="15"/>
        <v>-585682570000</v>
      </c>
      <c r="R121" s="5">
        <v>-4.7300000000000002E-2</v>
      </c>
      <c r="S121" s="4">
        <v>7889509</v>
      </c>
      <c r="T121" s="4">
        <f t="shared" si="19"/>
        <v>7216792.2000000002</v>
      </c>
      <c r="U121" s="4">
        <f t="shared" si="17"/>
        <v>3479735</v>
      </c>
    </row>
    <row r="122" spans="1:21" x14ac:dyDescent="0.2">
      <c r="A122" s="16" t="s">
        <v>166</v>
      </c>
      <c r="B122" s="4">
        <v>731800</v>
      </c>
      <c r="C122" s="4">
        <v>3569780</v>
      </c>
      <c r="D122" s="4">
        <v>-2837980</v>
      </c>
      <c r="E122" s="4">
        <v>-141287780000</v>
      </c>
      <c r="F122" s="4">
        <f t="shared" si="15"/>
        <v>-553885780000</v>
      </c>
      <c r="R122" s="5">
        <v>-1.8100000000000002E-2</v>
      </c>
      <c r="S122" s="4">
        <v>8505305</v>
      </c>
      <c r="T122" s="4">
        <f>AVERAGE(S123:S132)</f>
        <v>6787204.2000000002</v>
      </c>
      <c r="U122" s="4">
        <f t="shared" si="17"/>
        <v>3479735</v>
      </c>
    </row>
    <row r="123" spans="1:21" x14ac:dyDescent="0.2">
      <c r="A123" s="16" t="s">
        <v>165</v>
      </c>
      <c r="B123" s="4">
        <v>1199200</v>
      </c>
      <c r="C123" s="4">
        <v>3710300</v>
      </c>
      <c r="D123" s="4">
        <v>-2511100</v>
      </c>
      <c r="E123" s="4">
        <v>-123303630000</v>
      </c>
      <c r="F123" s="4">
        <f t="shared" si="15"/>
        <v>-412598000000</v>
      </c>
      <c r="R123" s="5">
        <v>2.2799999999999997E-2</v>
      </c>
      <c r="S123" s="4">
        <v>9847272</v>
      </c>
      <c r="U123" s="4">
        <f t="shared" si="17"/>
        <v>3479735</v>
      </c>
    </row>
    <row r="124" spans="1:21" x14ac:dyDescent="0.2">
      <c r="A124" s="16" t="s">
        <v>164</v>
      </c>
      <c r="B124" s="4">
        <v>773600</v>
      </c>
      <c r="C124" s="4">
        <v>5643400</v>
      </c>
      <c r="D124" s="4">
        <v>-4869800</v>
      </c>
      <c r="E124" s="4">
        <v>-237652770000</v>
      </c>
      <c r="F124" s="4">
        <f t="shared" si="15"/>
        <v>-289294370000</v>
      </c>
      <c r="R124" s="5">
        <v>-1.8200000000000001E-2</v>
      </c>
      <c r="S124" s="4">
        <v>13703483</v>
      </c>
      <c r="U124" s="4">
        <f t="shared" ref="U124:U126" si="20">MIN(S125:S129)</f>
        <v>3479735</v>
      </c>
    </row>
    <row r="125" spans="1:21" x14ac:dyDescent="0.2">
      <c r="A125" s="16" t="s">
        <v>163</v>
      </c>
      <c r="B125" s="4">
        <v>252862</v>
      </c>
      <c r="C125" s="4">
        <v>187888</v>
      </c>
      <c r="D125" s="4">
        <v>64974</v>
      </c>
      <c r="E125" s="4">
        <v>3199580000</v>
      </c>
      <c r="F125" s="4">
        <f t="shared" si="15"/>
        <v>-51641600000</v>
      </c>
      <c r="R125" s="5">
        <v>9.300000000000001E-3</v>
      </c>
      <c r="S125" s="4">
        <v>3479735</v>
      </c>
      <c r="U125" s="4">
        <f t="shared" si="20"/>
        <v>4822623</v>
      </c>
    </row>
    <row r="126" spans="1:21" x14ac:dyDescent="0.2">
      <c r="A126" s="16" t="s">
        <v>162</v>
      </c>
      <c r="B126" s="4">
        <v>563600</v>
      </c>
      <c r="C126" s="4">
        <v>420100</v>
      </c>
      <c r="D126" s="4">
        <v>143500</v>
      </c>
      <c r="E126" s="4">
        <v>6987190000</v>
      </c>
      <c r="F126" s="4">
        <f t="shared" si="15"/>
        <v>-54841180000</v>
      </c>
      <c r="R126" s="5">
        <v>1.8799999999999997E-2</v>
      </c>
      <c r="S126" s="4">
        <v>4822623</v>
      </c>
      <c r="U126" s="4">
        <f t="shared" si="20"/>
        <v>4827784</v>
      </c>
    </row>
    <row r="127" spans="1:21" x14ac:dyDescent="0.2">
      <c r="A127" s="16" t="s">
        <v>161</v>
      </c>
      <c r="B127" s="4">
        <v>238000</v>
      </c>
      <c r="C127" s="4">
        <v>459200</v>
      </c>
      <c r="D127" s="4">
        <v>-221200</v>
      </c>
      <c r="E127" s="4">
        <v>-10675180000</v>
      </c>
      <c r="F127" s="4">
        <f t="shared" si="15"/>
        <v>-61828370000</v>
      </c>
      <c r="R127" s="5">
        <v>-7.1999999999999998E-3</v>
      </c>
      <c r="S127" s="4">
        <v>6459890</v>
      </c>
      <c r="U127" s="4">
        <f>MIN(S128:S132)</f>
        <v>4209425</v>
      </c>
    </row>
    <row r="128" spans="1:21" x14ac:dyDescent="0.2">
      <c r="A128" s="16" t="s">
        <v>160</v>
      </c>
      <c r="B128" s="4">
        <v>645300</v>
      </c>
      <c r="C128" s="4">
        <v>776700</v>
      </c>
      <c r="D128" s="4">
        <v>-131400</v>
      </c>
      <c r="E128" s="4">
        <v>-6115570000</v>
      </c>
      <c r="F128" s="4">
        <f t="shared" si="15"/>
        <v>-51153190000</v>
      </c>
      <c r="R128" s="5">
        <v>2.7699999999999999E-2</v>
      </c>
      <c r="S128" s="4">
        <v>5190443</v>
      </c>
    </row>
    <row r="129" spans="1:22" x14ac:dyDescent="0.2">
      <c r="A129" s="16" t="s">
        <v>159</v>
      </c>
      <c r="B129" s="4">
        <v>519170</v>
      </c>
      <c r="C129" s="4">
        <v>1341353</v>
      </c>
      <c r="D129" s="4">
        <v>-822183</v>
      </c>
      <c r="E129" s="4">
        <v>-40009030000</v>
      </c>
      <c r="F129" s="4">
        <f t="shared" si="15"/>
        <v>-45037620000</v>
      </c>
      <c r="R129" s="5">
        <v>-4.4699999999999997E-2</v>
      </c>
      <c r="S129" s="4">
        <v>6351866</v>
      </c>
    </row>
    <row r="130" spans="1:22" x14ac:dyDescent="0.2">
      <c r="A130" s="16" t="s">
        <v>158</v>
      </c>
      <c r="B130" s="4">
        <v>768500</v>
      </c>
      <c r="C130" s="4">
        <v>1428200</v>
      </c>
      <c r="D130" s="4">
        <v>-659700</v>
      </c>
      <c r="E130" s="4">
        <v>-32539520000</v>
      </c>
      <c r="F130" s="4">
        <f t="shared" si="15"/>
        <v>-5028590000</v>
      </c>
      <c r="R130" s="5">
        <v>4.0999999999999995E-3</v>
      </c>
      <c r="S130" s="4">
        <v>4827784</v>
      </c>
    </row>
    <row r="131" spans="1:22" x14ac:dyDescent="0.2">
      <c r="A131" s="16" t="s">
        <v>157</v>
      </c>
      <c r="B131" s="4">
        <v>1858900</v>
      </c>
      <c r="C131" s="4">
        <v>1148000</v>
      </c>
      <c r="D131" s="4">
        <v>710900</v>
      </c>
      <c r="E131" s="4">
        <v>35161040000</v>
      </c>
      <c r="F131" s="4">
        <f>E131+F132</f>
        <v>27510930000</v>
      </c>
      <c r="R131" s="5">
        <v>-5.5800000000000002E-2</v>
      </c>
      <c r="S131" s="4">
        <v>8979521</v>
      </c>
    </row>
    <row r="132" spans="1:22" x14ac:dyDescent="0.2">
      <c r="A132" s="16" t="s">
        <v>156</v>
      </c>
      <c r="B132" s="4">
        <v>526862</v>
      </c>
      <c r="C132" s="4">
        <v>670300</v>
      </c>
      <c r="D132" s="4">
        <v>-143438</v>
      </c>
      <c r="E132" s="4">
        <v>-7650110000</v>
      </c>
      <c r="F132" s="4">
        <f>E132</f>
        <v>-7650110000</v>
      </c>
      <c r="R132" s="5">
        <v>-1.3300000000000001E-2</v>
      </c>
      <c r="S132" s="4">
        <v>4209425</v>
      </c>
    </row>
    <row r="133" spans="1:22" x14ac:dyDescent="0.2">
      <c r="A133" s="2"/>
      <c r="B133" s="4"/>
      <c r="C133" s="4"/>
      <c r="D133" s="4"/>
      <c r="E133" s="4"/>
      <c r="F133" s="4">
        <f>E133</f>
        <v>0</v>
      </c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6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6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6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6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6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5"/>
    </row>
    <row r="150" spans="1:22" x14ac:dyDescent="0.2">
      <c r="A150" s="6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5"/>
    </row>
    <row r="151" spans="1:22" x14ac:dyDescent="0.2">
      <c r="A151" s="6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5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5"/>
    </row>
    <row r="153" spans="1:22" x14ac:dyDescent="0.2">
      <c r="A153" s="2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5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5"/>
    </row>
    <row r="155" spans="1:22" x14ac:dyDescent="0.2">
      <c r="A155" s="6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5"/>
    </row>
    <row r="156" spans="1:22" x14ac:dyDescent="0.2">
      <c r="A156" s="6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5"/>
    </row>
    <row r="157" spans="1:22" x14ac:dyDescent="0.2">
      <c r="A157" s="6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5"/>
    </row>
    <row r="158" spans="1:22" x14ac:dyDescent="0.2">
      <c r="A158" s="6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5"/>
    </row>
    <row r="159" spans="1:22" x14ac:dyDescent="0.2">
      <c r="A159" s="6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5"/>
    </row>
    <row r="160" spans="1:22" x14ac:dyDescent="0.2">
      <c r="A160" s="6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5"/>
    </row>
    <row r="161" spans="1:22" x14ac:dyDescent="0.2">
      <c r="A161" s="6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5"/>
    </row>
    <row r="162" spans="1:22" x14ac:dyDescent="0.2">
      <c r="A162" s="6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5"/>
      <c r="U162" s="5"/>
      <c r="V162" s="5"/>
    </row>
    <row r="163" spans="1:22" x14ac:dyDescent="0.2">
      <c r="A163" s="6"/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5"/>
      <c r="U163" s="5"/>
      <c r="V163" s="5"/>
    </row>
    <row r="164" spans="1:22" x14ac:dyDescent="0.2">
      <c r="A164" s="6"/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5"/>
      <c r="U164" s="5"/>
      <c r="V164" s="5"/>
    </row>
    <row r="165" spans="1:22" x14ac:dyDescent="0.2">
      <c r="A165" s="6"/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5"/>
      <c r="U165" s="5"/>
      <c r="V165" s="5"/>
    </row>
    <row r="166" spans="1:22" x14ac:dyDescent="0.2">
      <c r="A166" s="6"/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5"/>
      <c r="U166" s="5"/>
      <c r="V166" s="5"/>
    </row>
    <row r="167" spans="1:22" x14ac:dyDescent="0.2">
      <c r="A167" s="6"/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5"/>
      <c r="U167" s="5"/>
      <c r="V167" s="5"/>
    </row>
    <row r="168" spans="1:22" x14ac:dyDescent="0.2">
      <c r="A168" s="2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5"/>
    </row>
    <row r="169" spans="1:22" x14ac:dyDescent="0.2">
      <c r="A169" s="2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5"/>
    </row>
    <row r="170" spans="1:22" x14ac:dyDescent="0.2">
      <c r="A170" s="2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5"/>
    </row>
    <row r="171" spans="1:22" x14ac:dyDescent="0.2">
      <c r="A171" s="2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5"/>
    </row>
    <row r="172" spans="1:22" x14ac:dyDescent="0.2">
      <c r="A172" s="2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5"/>
    </row>
    <row r="173" spans="1:22" x14ac:dyDescent="0.2">
      <c r="A173" s="2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5"/>
    </row>
    <row r="174" spans="1:22" x14ac:dyDescent="0.2">
      <c r="A174" s="2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5"/>
    </row>
    <row r="175" spans="1:22" x14ac:dyDescent="0.2">
      <c r="A175" s="2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5"/>
    </row>
    <row r="176" spans="1:22" x14ac:dyDescent="0.2">
      <c r="A176" s="2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5"/>
    </row>
    <row r="177" spans="1:22" x14ac:dyDescent="0.2">
      <c r="A177" s="2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5"/>
      <c r="U177" s="5"/>
      <c r="V177" s="5"/>
    </row>
    <row r="178" spans="1:22" x14ac:dyDescent="0.2">
      <c r="A178" s="2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5"/>
      <c r="U178" s="5"/>
      <c r="V178" s="5"/>
    </row>
    <row r="179" spans="1:22" x14ac:dyDescent="0.2">
      <c r="A179" s="2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5"/>
      <c r="U179" s="5"/>
      <c r="V179" s="5"/>
    </row>
    <row r="180" spans="1:22" x14ac:dyDescent="0.2">
      <c r="A180" s="2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5"/>
      <c r="U180" s="5"/>
      <c r="V180" s="5"/>
    </row>
    <row r="181" spans="1:22" x14ac:dyDescent="0.2">
      <c r="A181" s="2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5"/>
      <c r="U181" s="5"/>
      <c r="V181" s="5"/>
    </row>
    <row r="182" spans="1:22" x14ac:dyDescent="0.2">
      <c r="A182" s="2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5"/>
      <c r="U182" s="5"/>
      <c r="V182" s="5"/>
    </row>
    <row r="183" spans="1:22" x14ac:dyDescent="0.2">
      <c r="A183" s="2"/>
      <c r="B183" s="4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5"/>
      <c r="U183" s="5"/>
      <c r="V183" s="5"/>
    </row>
    <row r="184" spans="1:22" x14ac:dyDescent="0.2">
      <c r="A184" s="2"/>
      <c r="B184" s="4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5"/>
      <c r="U184" s="5"/>
      <c r="V184" s="5"/>
    </row>
    <row r="185" spans="1:22" x14ac:dyDescent="0.2">
      <c r="A185" s="2"/>
      <c r="B185" s="4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5"/>
      <c r="U185" s="5"/>
      <c r="V185" s="8"/>
    </row>
    <row r="186" spans="1:22" x14ac:dyDescent="0.2">
      <c r="A186" s="2"/>
      <c r="B186" s="4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5"/>
      <c r="U186" s="5"/>
      <c r="V186" s="8"/>
    </row>
    <row r="187" spans="1:22" x14ac:dyDescent="0.2">
      <c r="A187" s="2"/>
      <c r="B187" s="4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5"/>
      <c r="U187" s="5"/>
      <c r="V187" s="8"/>
    </row>
    <row r="188" spans="1:22" x14ac:dyDescent="0.2">
      <c r="A188" s="6"/>
      <c r="B188" s="4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5"/>
      <c r="U188" s="5"/>
      <c r="V188" s="8"/>
    </row>
    <row r="189" spans="1:22" x14ac:dyDescent="0.2">
      <c r="A189" s="6"/>
      <c r="B189" s="4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5"/>
      <c r="U189" s="5"/>
      <c r="V189" s="8"/>
    </row>
    <row r="190" spans="1:22" x14ac:dyDescent="0.2">
      <c r="A190" s="6"/>
      <c r="B190" s="4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5"/>
      <c r="U190" s="5"/>
      <c r="V190" s="8"/>
    </row>
    <row r="191" spans="1:22" x14ac:dyDescent="0.2">
      <c r="A191" s="6"/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5"/>
      <c r="U191" s="5"/>
      <c r="V191" s="8"/>
    </row>
    <row r="192" spans="1:22" x14ac:dyDescent="0.2">
      <c r="A192" s="6"/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5"/>
      <c r="U192" s="5"/>
      <c r="V192" s="8"/>
    </row>
    <row r="193" spans="1:22" x14ac:dyDescent="0.2">
      <c r="A193" s="2"/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5"/>
      <c r="U193" s="5"/>
      <c r="V193" s="8"/>
    </row>
    <row r="194" spans="1:22" x14ac:dyDescent="0.2">
      <c r="A194" s="2"/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5"/>
      <c r="U194" s="5"/>
      <c r="V194" s="8"/>
    </row>
    <row r="195" spans="1:22" x14ac:dyDescent="0.2">
      <c r="A195" s="2"/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5"/>
      <c r="U195" s="5"/>
      <c r="V195" s="8"/>
    </row>
    <row r="196" spans="1:22" x14ac:dyDescent="0.2">
      <c r="A196" s="2"/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5"/>
      <c r="U196" s="5"/>
      <c r="V196" s="8"/>
    </row>
    <row r="197" spans="1:22" x14ac:dyDescent="0.2">
      <c r="A197" s="2"/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5"/>
      <c r="U197" s="5"/>
      <c r="V197" s="8"/>
    </row>
    <row r="223" spans="1:3" x14ac:dyDescent="0.2">
      <c r="A223" t="e" cm="1">
        <f t="array" aca="1" ref="A223" ca="1">INDIRECT("'" &amp; E1 &amp; "'!$A$2:$A$66")</f>
        <v>#REF!</v>
      </c>
      <c r="B223" t="e" cm="1">
        <f t="array" aca="1" ref="B223" ca="1">INDIRECT("'" &amp; E1 &amp; "'!$B$2:$B$66")</f>
        <v>#REF!</v>
      </c>
      <c r="C223" t="e" cm="1">
        <f t="array" aca="1" ref="C223" ca="1">INDIRECT("'" &amp; E1 &amp; "'!$C$2:$C$66")</f>
        <v>#REF!</v>
      </c>
    </row>
  </sheetData>
  <mergeCells count="3">
    <mergeCell ref="L1:U1"/>
    <mergeCell ref="G1:K1"/>
    <mergeCell ref="B1:F1"/>
  </mergeCells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0E05D5-1A84-5446-8A29-0F059515B1F5}">
  <sheetPr codeName="Sheet49"/>
  <dimension ref="A1:V223"/>
  <sheetViews>
    <sheetView topLeftCell="F1" workbookViewId="0">
      <pane ySplit="2" topLeftCell="A3" activePane="bottomLeft" state="frozen"/>
      <selection activeCell="F17" sqref="F17"/>
      <selection pane="bottomLeft" activeCell="F17" sqref="F17"/>
    </sheetView>
  </sheetViews>
  <sheetFormatPr baseColWidth="10" defaultRowHeight="16" x14ac:dyDescent="0.2"/>
  <cols>
    <col min="1" max="1" width="21.1640625" customWidth="1"/>
    <col min="2" max="2" width="14.33203125" customWidth="1"/>
    <col min="3" max="3" width="16.5" customWidth="1"/>
    <col min="4" max="4" width="16.1640625" customWidth="1"/>
    <col min="5" max="5" width="17.16406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252</v>
      </c>
      <c r="U2" s="1" t="s">
        <v>253</v>
      </c>
      <c r="V2" s="1" t="s">
        <v>236</v>
      </c>
    </row>
    <row r="3" spans="1:22" x14ac:dyDescent="0.2">
      <c r="A3" s="16" t="s">
        <v>357</v>
      </c>
      <c r="B3" s="4">
        <v>29200</v>
      </c>
      <c r="C3" s="4">
        <v>35625</v>
      </c>
      <c r="D3" s="4">
        <v>-6425</v>
      </c>
      <c r="E3" s="4">
        <v>-442040000</v>
      </c>
      <c r="F3" s="4">
        <f t="shared" ref="F3:F11" si="0">E3+F4</f>
        <v>96225804377</v>
      </c>
      <c r="G3" s="4">
        <v>0</v>
      </c>
      <c r="H3" s="4">
        <v>0</v>
      </c>
      <c r="I3" s="4">
        <v>0</v>
      </c>
      <c r="J3" s="4">
        <v>681800000</v>
      </c>
      <c r="K3" s="24">
        <f t="shared" ref="K3:K11" si="1">K4+J3</f>
        <v>-18286980000</v>
      </c>
      <c r="L3" s="4">
        <v>1328</v>
      </c>
      <c r="M3" s="4">
        <v>2259</v>
      </c>
      <c r="N3" s="4">
        <v>85</v>
      </c>
      <c r="O3" s="4">
        <v>173</v>
      </c>
      <c r="P3" s="4">
        <v>747600</v>
      </c>
      <c r="Q3" s="4">
        <v>1416800</v>
      </c>
      <c r="R3" s="5">
        <v>-4.24E-2</v>
      </c>
      <c r="S3" s="4">
        <v>2426700</v>
      </c>
      <c r="T3" s="4">
        <f t="shared" ref="T3:T38" si="2">AVERAGE(S4:S13)</f>
        <v>2214810</v>
      </c>
      <c r="U3" s="4">
        <f t="shared" ref="U3:U11" si="3">MIN(S4:S8)</f>
        <v>1423900</v>
      </c>
      <c r="V3" s="5">
        <v>4.2300000000000004E-2</v>
      </c>
    </row>
    <row r="4" spans="1:22" x14ac:dyDescent="0.2">
      <c r="A4" s="16" t="s">
        <v>356</v>
      </c>
      <c r="B4" s="4">
        <v>117900</v>
      </c>
      <c r="C4" s="4">
        <v>239610</v>
      </c>
      <c r="D4" s="4">
        <v>-121710</v>
      </c>
      <c r="E4" s="4">
        <v>-7960590000</v>
      </c>
      <c r="F4" s="4">
        <f t="shared" si="0"/>
        <v>96667844377</v>
      </c>
      <c r="G4" s="4">
        <v>0</v>
      </c>
      <c r="H4" s="4">
        <v>0</v>
      </c>
      <c r="I4" s="4">
        <v>0</v>
      </c>
      <c r="J4" s="4">
        <v>296130000</v>
      </c>
      <c r="K4" s="24">
        <f t="shared" si="1"/>
        <v>-18968780000</v>
      </c>
      <c r="L4" s="4">
        <v>1319</v>
      </c>
      <c r="M4" s="4">
        <v>2428</v>
      </c>
      <c r="N4" s="4">
        <v>109</v>
      </c>
      <c r="O4" s="4">
        <v>204</v>
      </c>
      <c r="P4" s="4">
        <v>750800</v>
      </c>
      <c r="Q4" s="4">
        <v>1904400</v>
      </c>
      <c r="R4" s="5">
        <v>-3.1300000000000001E-2</v>
      </c>
      <c r="S4" s="4">
        <v>2661100</v>
      </c>
      <c r="T4" s="4">
        <f t="shared" si="2"/>
        <v>2220950</v>
      </c>
      <c r="U4" s="4">
        <f t="shared" si="3"/>
        <v>1423900</v>
      </c>
      <c r="V4" s="5">
        <v>2.3E-2</v>
      </c>
    </row>
    <row r="5" spans="1:22" x14ac:dyDescent="0.2">
      <c r="A5" s="16" t="s">
        <v>355</v>
      </c>
      <c r="B5" s="4">
        <v>25900</v>
      </c>
      <c r="C5" s="4">
        <v>33500</v>
      </c>
      <c r="D5" s="4">
        <v>-7600</v>
      </c>
      <c r="E5" s="4">
        <v>-525940000</v>
      </c>
      <c r="F5" s="4">
        <f t="shared" si="0"/>
        <v>104628434377</v>
      </c>
      <c r="G5" s="4">
        <v>0</v>
      </c>
      <c r="H5" s="4">
        <v>0</v>
      </c>
      <c r="I5" s="4">
        <v>0</v>
      </c>
      <c r="J5" s="4">
        <v>296130000</v>
      </c>
      <c r="K5" s="24">
        <f t="shared" si="1"/>
        <v>-19264910000</v>
      </c>
      <c r="L5" s="4">
        <v>1322</v>
      </c>
      <c r="M5" s="4">
        <v>1464</v>
      </c>
      <c r="N5" s="4">
        <v>147</v>
      </c>
      <c r="O5" s="4">
        <v>158</v>
      </c>
      <c r="P5" s="4">
        <v>968500</v>
      </c>
      <c r="Q5" s="4">
        <v>1083400</v>
      </c>
      <c r="R5" s="5">
        <v>3.0999999999999999E-3</v>
      </c>
      <c r="S5" s="4">
        <v>2080800</v>
      </c>
      <c r="T5" s="4">
        <f t="shared" si="2"/>
        <v>2259500</v>
      </c>
      <c r="U5" s="4">
        <f t="shared" si="3"/>
        <v>1423900</v>
      </c>
      <c r="V5" s="5">
        <v>2.4E-2</v>
      </c>
    </row>
    <row r="6" spans="1:22" x14ac:dyDescent="0.2">
      <c r="A6" s="16" t="s">
        <v>354</v>
      </c>
      <c r="B6" s="4">
        <v>16600</v>
      </c>
      <c r="C6" s="4">
        <v>368450</v>
      </c>
      <c r="D6" s="4">
        <v>-351850</v>
      </c>
      <c r="E6" s="4">
        <v>-23450350000</v>
      </c>
      <c r="F6" s="4">
        <f t="shared" si="0"/>
        <v>105154374377</v>
      </c>
      <c r="G6" s="4">
        <v>0</v>
      </c>
      <c r="H6" s="4">
        <v>0</v>
      </c>
      <c r="I6" s="4">
        <v>0</v>
      </c>
      <c r="J6" s="4">
        <v>-945620000</v>
      </c>
      <c r="K6" s="24">
        <f t="shared" si="1"/>
        <v>-19561040000</v>
      </c>
      <c r="L6" s="4">
        <v>1209</v>
      </c>
      <c r="M6" s="4">
        <v>2140</v>
      </c>
      <c r="N6" s="4">
        <v>119</v>
      </c>
      <c r="O6" s="4">
        <v>247</v>
      </c>
      <c r="P6" s="4">
        <v>803300</v>
      </c>
      <c r="Q6" s="4">
        <v>1738300</v>
      </c>
      <c r="R6" s="5">
        <v>-2.7400000000000001E-2</v>
      </c>
      <c r="S6" s="4">
        <v>2693100</v>
      </c>
      <c r="T6" s="4">
        <f t="shared" si="2"/>
        <v>2271450</v>
      </c>
      <c r="U6" s="4">
        <f t="shared" si="3"/>
        <v>1423900</v>
      </c>
      <c r="V6" s="5">
        <v>3.9800000000000002E-2</v>
      </c>
    </row>
    <row r="7" spans="1:22" x14ac:dyDescent="0.2">
      <c r="A7" s="16" t="s">
        <v>353</v>
      </c>
      <c r="B7" s="4">
        <v>211600</v>
      </c>
      <c r="C7" s="4">
        <v>177200</v>
      </c>
      <c r="D7" s="4">
        <v>34400</v>
      </c>
      <c r="E7" s="4">
        <v>2535780000</v>
      </c>
      <c r="F7" s="4">
        <f t="shared" si="0"/>
        <v>128604724377</v>
      </c>
      <c r="G7" s="4">
        <v>0</v>
      </c>
      <c r="H7" s="4">
        <v>0</v>
      </c>
      <c r="I7" s="4">
        <v>0</v>
      </c>
      <c r="J7" s="4">
        <v>-198020000</v>
      </c>
      <c r="K7" s="24">
        <f t="shared" si="1"/>
        <v>-18615420000</v>
      </c>
      <c r="L7" s="4">
        <v>1922</v>
      </c>
      <c r="M7" s="4">
        <v>1797</v>
      </c>
      <c r="N7" s="4">
        <v>221</v>
      </c>
      <c r="O7" s="4">
        <v>151</v>
      </c>
      <c r="P7" s="4">
        <v>1342400</v>
      </c>
      <c r="Q7" s="4">
        <v>1137100</v>
      </c>
      <c r="R7" s="5">
        <v>2.5899999999999999E-2</v>
      </c>
      <c r="S7" s="4">
        <v>2616200</v>
      </c>
      <c r="T7" s="4">
        <f t="shared" si="2"/>
        <v>2212760</v>
      </c>
      <c r="U7" s="4">
        <f t="shared" si="3"/>
        <v>1423900</v>
      </c>
      <c r="V7" s="5">
        <v>4.2800000000000005E-2</v>
      </c>
    </row>
    <row r="8" spans="1:22" x14ac:dyDescent="0.2">
      <c r="A8" s="16" t="s">
        <v>352</v>
      </c>
      <c r="B8" s="4">
        <v>9600</v>
      </c>
      <c r="C8" s="4">
        <v>78820</v>
      </c>
      <c r="D8" s="4">
        <v>-69220</v>
      </c>
      <c r="E8" s="4">
        <v>-4582280000</v>
      </c>
      <c r="F8" s="4">
        <f t="shared" si="0"/>
        <v>126068944377</v>
      </c>
      <c r="G8" s="4">
        <v>0</v>
      </c>
      <c r="H8" s="4">
        <v>0</v>
      </c>
      <c r="I8" s="4">
        <v>0</v>
      </c>
      <c r="J8" s="4">
        <v>-39360000</v>
      </c>
      <c r="K8" s="24">
        <f t="shared" si="1"/>
        <v>-18417400000</v>
      </c>
      <c r="L8" s="4">
        <v>830</v>
      </c>
      <c r="M8" s="4">
        <v>1246</v>
      </c>
      <c r="N8" s="4">
        <v>56</v>
      </c>
      <c r="O8" s="4">
        <v>118</v>
      </c>
      <c r="P8" s="4">
        <v>546200</v>
      </c>
      <c r="Q8" s="4">
        <v>744900</v>
      </c>
      <c r="R8" s="5">
        <v>-6.0000000000000001E-3</v>
      </c>
      <c r="S8" s="4">
        <v>1423900</v>
      </c>
      <c r="T8" s="4">
        <f t="shared" si="2"/>
        <v>2867150</v>
      </c>
      <c r="U8" s="4">
        <f t="shared" si="3"/>
        <v>1760900</v>
      </c>
      <c r="V8" s="5">
        <v>2.2400000000000003E-2</v>
      </c>
    </row>
    <row r="9" spans="1:22" x14ac:dyDescent="0.2">
      <c r="A9" s="16" t="s">
        <v>351</v>
      </c>
      <c r="B9" s="4">
        <v>126660</v>
      </c>
      <c r="C9" s="4">
        <v>28000</v>
      </c>
      <c r="D9" s="4">
        <v>98660</v>
      </c>
      <c r="E9" s="4">
        <v>6634340000</v>
      </c>
      <c r="F9" s="4">
        <f t="shared" si="0"/>
        <v>130651224377</v>
      </c>
      <c r="G9" s="4">
        <v>0</v>
      </c>
      <c r="H9" s="4">
        <v>0</v>
      </c>
      <c r="I9" s="4">
        <v>0</v>
      </c>
      <c r="J9" s="4">
        <v>-23334470000</v>
      </c>
      <c r="K9" s="24">
        <f t="shared" si="1"/>
        <v>-18378040000</v>
      </c>
      <c r="L9" s="4">
        <v>1657</v>
      </c>
      <c r="M9" s="4">
        <v>1545</v>
      </c>
      <c r="N9" s="4">
        <v>211</v>
      </c>
      <c r="O9" s="4">
        <v>176</v>
      </c>
      <c r="P9" s="4">
        <v>1275900</v>
      </c>
      <c r="Q9" s="4">
        <v>1233400</v>
      </c>
      <c r="R9" s="5">
        <v>4.5999999999999999E-3</v>
      </c>
      <c r="S9" s="4">
        <v>2729000</v>
      </c>
      <c r="T9" s="4">
        <f t="shared" si="2"/>
        <v>2938950</v>
      </c>
      <c r="U9" s="4">
        <f t="shared" si="3"/>
        <v>1760900</v>
      </c>
      <c r="V9" s="5">
        <v>3.5099999999999999E-2</v>
      </c>
    </row>
    <row r="10" spans="1:22" x14ac:dyDescent="0.2">
      <c r="A10" s="16" t="s">
        <v>350</v>
      </c>
      <c r="B10" s="4">
        <v>125400</v>
      </c>
      <c r="C10" s="4">
        <v>84560</v>
      </c>
      <c r="D10" s="4">
        <v>40840</v>
      </c>
      <c r="E10" s="4">
        <v>2711320000</v>
      </c>
      <c r="F10" s="4">
        <f t="shared" si="0"/>
        <v>124016884377</v>
      </c>
      <c r="G10" s="4">
        <v>0</v>
      </c>
      <c r="H10" s="4">
        <v>0</v>
      </c>
      <c r="I10" s="4">
        <v>0</v>
      </c>
      <c r="J10" s="4">
        <v>-23334470000</v>
      </c>
      <c r="K10" s="24">
        <f t="shared" si="1"/>
        <v>4956430000</v>
      </c>
      <c r="L10" s="4">
        <v>1341</v>
      </c>
      <c r="M10" s="4">
        <v>1481</v>
      </c>
      <c r="N10" s="4">
        <v>145</v>
      </c>
      <c r="O10" s="4">
        <v>129</v>
      </c>
      <c r="P10" s="4">
        <v>918100</v>
      </c>
      <c r="Q10" s="4">
        <v>1033900</v>
      </c>
      <c r="R10" s="5">
        <v>3.0999999999999999E-3</v>
      </c>
      <c r="S10" s="4">
        <v>2226000</v>
      </c>
      <c r="T10" s="4">
        <f t="shared" si="2"/>
        <v>3048660</v>
      </c>
      <c r="U10" s="4">
        <f t="shared" si="3"/>
        <v>1760900</v>
      </c>
      <c r="V10" s="5">
        <v>2.3799999999999998E-2</v>
      </c>
    </row>
    <row r="11" spans="1:22" x14ac:dyDescent="0.2">
      <c r="A11" s="16" t="s">
        <v>349</v>
      </c>
      <c r="B11" s="4">
        <v>13300</v>
      </c>
      <c r="C11" s="4">
        <v>592220</v>
      </c>
      <c r="D11" s="4">
        <v>-578920</v>
      </c>
      <c r="E11" s="4">
        <v>-38079950000</v>
      </c>
      <c r="F11" s="4">
        <f t="shared" si="0"/>
        <v>121305564377</v>
      </c>
      <c r="G11" s="4">
        <v>0</v>
      </c>
      <c r="H11" s="4">
        <v>0</v>
      </c>
      <c r="I11" s="4">
        <v>0</v>
      </c>
      <c r="J11" s="4">
        <v>-583090000</v>
      </c>
      <c r="K11" s="24">
        <f t="shared" si="1"/>
        <v>28290900000</v>
      </c>
      <c r="L11" s="4">
        <v>1320</v>
      </c>
      <c r="M11" s="4">
        <v>1142</v>
      </c>
      <c r="N11" s="4">
        <v>105</v>
      </c>
      <c r="O11" s="4">
        <v>91</v>
      </c>
      <c r="P11" s="4">
        <v>861500</v>
      </c>
      <c r="Q11" s="4">
        <v>780400</v>
      </c>
      <c r="R11" s="5">
        <v>7.7000000000000002E-3</v>
      </c>
      <c r="S11" s="4">
        <v>1760900</v>
      </c>
      <c r="T11" s="4">
        <f t="shared" si="2"/>
        <v>3289840</v>
      </c>
      <c r="U11" s="4">
        <f t="shared" si="3"/>
        <v>1793000</v>
      </c>
      <c r="V11" s="5">
        <v>2.5499999999999998E-2</v>
      </c>
    </row>
    <row r="12" spans="1:22" x14ac:dyDescent="0.2">
      <c r="A12" s="16" t="s">
        <v>348</v>
      </c>
      <c r="B12" s="4">
        <v>31200</v>
      </c>
      <c r="C12" s="4">
        <v>585500</v>
      </c>
      <c r="D12" s="4">
        <v>-554300</v>
      </c>
      <c r="E12" s="4">
        <v>-35962370000</v>
      </c>
      <c r="F12" s="4">
        <f t="shared" ref="F12:F38" si="4">E12+F13</f>
        <v>159385514377</v>
      </c>
      <c r="G12" s="4">
        <v>0</v>
      </c>
      <c r="H12" s="4">
        <v>0</v>
      </c>
      <c r="I12" s="4">
        <v>0</v>
      </c>
      <c r="J12" s="4">
        <v>-58910000</v>
      </c>
      <c r="K12" s="24">
        <f t="shared" ref="K12:K38" si="5">K13+J12</f>
        <v>28873990000</v>
      </c>
      <c r="L12" s="4">
        <v>1074</v>
      </c>
      <c r="M12" s="4">
        <v>1509</v>
      </c>
      <c r="N12" s="4">
        <v>116</v>
      </c>
      <c r="O12" s="4">
        <v>162</v>
      </c>
      <c r="P12" s="4">
        <v>708200</v>
      </c>
      <c r="Q12" s="4">
        <v>1084800</v>
      </c>
      <c r="R12" s="5">
        <v>4.6999999999999993E-3</v>
      </c>
      <c r="S12" s="4">
        <v>1793000</v>
      </c>
      <c r="T12" s="4">
        <f t="shared" si="2"/>
        <v>3681600</v>
      </c>
      <c r="U12" s="4">
        <f t="shared" ref="U12:U38" si="6">MIN(S13:S17)</f>
        <v>2029300</v>
      </c>
      <c r="V12" s="5">
        <v>1.5300000000000001E-2</v>
      </c>
    </row>
    <row r="13" spans="1:22" x14ac:dyDescent="0.2">
      <c r="A13" s="16" t="s">
        <v>347</v>
      </c>
      <c r="B13" s="4">
        <v>8808</v>
      </c>
      <c r="C13" s="4">
        <v>208800</v>
      </c>
      <c r="D13" s="4">
        <v>-199992</v>
      </c>
      <c r="E13" s="4">
        <v>-13276540000</v>
      </c>
      <c r="F13" s="4">
        <f t="shared" si="4"/>
        <v>195347884377</v>
      </c>
      <c r="G13" s="4">
        <v>0</v>
      </c>
      <c r="H13" s="4">
        <v>0</v>
      </c>
      <c r="I13" s="4">
        <v>0</v>
      </c>
      <c r="J13" s="4">
        <v>260440000</v>
      </c>
      <c r="K13" s="24">
        <f t="shared" si="5"/>
        <v>28932900000</v>
      </c>
      <c r="L13" s="4">
        <v>988</v>
      </c>
      <c r="M13" s="4">
        <v>2344</v>
      </c>
      <c r="N13" s="4">
        <v>68</v>
      </c>
      <c r="O13" s="4">
        <v>193</v>
      </c>
      <c r="P13" s="4">
        <v>528100</v>
      </c>
      <c r="Q13" s="4">
        <v>1455000</v>
      </c>
      <c r="R13" s="5">
        <v>-3.39E-2</v>
      </c>
      <c r="S13" s="4">
        <v>2164100</v>
      </c>
      <c r="T13" s="4">
        <f t="shared" si="2"/>
        <v>3799470</v>
      </c>
      <c r="U13" s="4">
        <f t="shared" si="6"/>
        <v>2029300</v>
      </c>
      <c r="V13" s="5">
        <v>4.4400000000000002E-2</v>
      </c>
    </row>
    <row r="14" spans="1:22" x14ac:dyDescent="0.2">
      <c r="A14" s="16" t="s">
        <v>340</v>
      </c>
      <c r="B14" s="4">
        <v>109000</v>
      </c>
      <c r="C14" s="4">
        <v>163120</v>
      </c>
      <c r="D14" s="4">
        <v>-54120</v>
      </c>
      <c r="E14" s="4">
        <v>-3543460000</v>
      </c>
      <c r="F14" s="4">
        <f t="shared" si="4"/>
        <v>208624424377</v>
      </c>
      <c r="G14" s="4">
        <v>0</v>
      </c>
      <c r="H14" s="4">
        <v>0</v>
      </c>
      <c r="I14" s="4">
        <v>0</v>
      </c>
      <c r="J14" s="4">
        <v>260440000</v>
      </c>
      <c r="K14" s="24">
        <f t="shared" si="5"/>
        <v>28672460000</v>
      </c>
      <c r="L14" s="4">
        <v>1881</v>
      </c>
      <c r="M14" s="4">
        <v>1940</v>
      </c>
      <c r="N14" s="4">
        <v>205</v>
      </c>
      <c r="O14" s="4">
        <v>219</v>
      </c>
      <c r="P14" s="4">
        <v>1308300</v>
      </c>
      <c r="Q14" s="4">
        <v>1349700</v>
      </c>
      <c r="R14" s="5">
        <v>1.06E-2</v>
      </c>
      <c r="S14" s="4">
        <v>2722500</v>
      </c>
      <c r="T14" s="4">
        <f t="shared" si="2"/>
        <v>4253840</v>
      </c>
      <c r="U14" s="4">
        <f t="shared" si="6"/>
        <v>2029300</v>
      </c>
      <c r="V14" s="5">
        <v>3.9599999999999996E-2</v>
      </c>
    </row>
    <row r="15" spans="1:22" x14ac:dyDescent="0.2">
      <c r="A15" s="16" t="s">
        <v>339</v>
      </c>
      <c r="B15" s="4">
        <v>554240</v>
      </c>
      <c r="C15" s="4">
        <v>245728</v>
      </c>
      <c r="D15" s="4">
        <v>308512</v>
      </c>
      <c r="E15" s="4">
        <v>20369100000</v>
      </c>
      <c r="F15" s="4">
        <f t="shared" si="4"/>
        <v>212167884377</v>
      </c>
      <c r="G15" s="4">
        <v>399800</v>
      </c>
      <c r="H15" s="4">
        <v>0</v>
      </c>
      <c r="I15" s="4">
        <v>399800</v>
      </c>
      <c r="J15" s="4">
        <v>26351460000</v>
      </c>
      <c r="K15" s="24">
        <f t="shared" si="5"/>
        <v>28412020000</v>
      </c>
      <c r="L15" s="4">
        <v>1355</v>
      </c>
      <c r="M15" s="4">
        <v>1554</v>
      </c>
      <c r="N15" s="4">
        <v>178</v>
      </c>
      <c r="O15" s="4">
        <v>188</v>
      </c>
      <c r="P15" s="4">
        <v>1094700</v>
      </c>
      <c r="Q15" s="4">
        <v>1221800</v>
      </c>
      <c r="R15" s="5">
        <v>7.6E-3</v>
      </c>
      <c r="S15" s="4">
        <v>2466300</v>
      </c>
      <c r="T15" s="4">
        <f t="shared" si="2"/>
        <v>4289240</v>
      </c>
      <c r="U15" s="4">
        <f t="shared" si="6"/>
        <v>2029300</v>
      </c>
      <c r="V15" s="5">
        <v>2.1099999999999997E-2</v>
      </c>
    </row>
    <row r="16" spans="1:22" x14ac:dyDescent="0.2">
      <c r="A16" s="16" t="s">
        <v>338</v>
      </c>
      <c r="B16" s="4">
        <v>321800</v>
      </c>
      <c r="C16" s="4">
        <v>137400</v>
      </c>
      <c r="D16" s="4">
        <v>184400</v>
      </c>
      <c r="E16" s="4">
        <v>12019440000</v>
      </c>
      <c r="F16" s="4">
        <f t="shared" si="4"/>
        <v>191798784377</v>
      </c>
      <c r="G16" s="4">
        <v>0</v>
      </c>
      <c r="H16" s="4">
        <v>0</v>
      </c>
      <c r="I16" s="4">
        <v>0</v>
      </c>
      <c r="J16" s="4">
        <v>668510000</v>
      </c>
      <c r="K16" s="24">
        <f t="shared" si="5"/>
        <v>2060560000</v>
      </c>
      <c r="L16" s="4">
        <v>2039</v>
      </c>
      <c r="M16" s="4">
        <v>1419</v>
      </c>
      <c r="N16" s="4">
        <v>238</v>
      </c>
      <c r="O16" s="4">
        <v>184</v>
      </c>
      <c r="P16" s="4">
        <v>1527400</v>
      </c>
      <c r="Q16" s="4">
        <v>1167700</v>
      </c>
      <c r="R16" s="5">
        <v>2.5000000000000001E-2</v>
      </c>
      <c r="S16" s="4">
        <v>2812600</v>
      </c>
      <c r="T16" s="4">
        <f t="shared" si="2"/>
        <v>4353080</v>
      </c>
      <c r="U16" s="4">
        <f t="shared" si="6"/>
        <v>2029300</v>
      </c>
      <c r="V16" s="5">
        <v>3.61E-2</v>
      </c>
    </row>
    <row r="17" spans="1:22" x14ac:dyDescent="0.2">
      <c r="A17" s="16" t="s">
        <v>337</v>
      </c>
      <c r="B17" s="4">
        <v>116000</v>
      </c>
      <c r="C17" s="4">
        <v>165850</v>
      </c>
      <c r="D17" s="4">
        <v>-49850</v>
      </c>
      <c r="E17" s="4">
        <v>-3287280000</v>
      </c>
      <c r="F17" s="4">
        <f t="shared" si="4"/>
        <v>179779344377</v>
      </c>
      <c r="G17" s="4">
        <v>8700</v>
      </c>
      <c r="H17" s="4">
        <v>0</v>
      </c>
      <c r="I17" s="4">
        <v>8700</v>
      </c>
      <c r="J17" s="4">
        <v>576460000</v>
      </c>
      <c r="K17" s="24">
        <f t="shared" si="5"/>
        <v>1392050000</v>
      </c>
      <c r="L17" s="4">
        <v>1071</v>
      </c>
      <c r="M17" s="4">
        <v>1461</v>
      </c>
      <c r="N17" s="4">
        <v>104</v>
      </c>
      <c r="O17" s="4">
        <v>146</v>
      </c>
      <c r="P17" s="4">
        <v>739100</v>
      </c>
      <c r="Q17" s="4">
        <v>1050400</v>
      </c>
      <c r="R17" s="5">
        <v>-1.3999999999999999E-2</v>
      </c>
      <c r="S17" s="4">
        <v>2029300</v>
      </c>
      <c r="T17" s="4">
        <f t="shared" si="2"/>
        <v>4442920</v>
      </c>
      <c r="U17" s="4">
        <f t="shared" si="6"/>
        <v>3323100</v>
      </c>
      <c r="V17" s="5">
        <v>3.32E-2</v>
      </c>
    </row>
    <row r="18" spans="1:22" x14ac:dyDescent="0.2">
      <c r="A18" s="16" t="s">
        <v>336</v>
      </c>
      <c r="B18" s="4">
        <v>968800</v>
      </c>
      <c r="C18" s="4">
        <v>1084240</v>
      </c>
      <c r="D18" s="4">
        <v>-115440</v>
      </c>
      <c r="E18" s="4">
        <v>-7412600000</v>
      </c>
      <c r="F18" s="4">
        <f t="shared" si="4"/>
        <v>183066624377</v>
      </c>
      <c r="G18" s="4">
        <v>52400</v>
      </c>
      <c r="H18" s="4">
        <v>10200</v>
      </c>
      <c r="I18" s="4">
        <v>42200</v>
      </c>
      <c r="J18" s="4">
        <v>2855270000</v>
      </c>
      <c r="K18" s="24">
        <f t="shared" si="5"/>
        <v>815590000</v>
      </c>
      <c r="L18" s="4">
        <v>4743</v>
      </c>
      <c r="M18" s="4">
        <v>4065</v>
      </c>
      <c r="N18" s="4">
        <v>585</v>
      </c>
      <c r="O18" s="4">
        <v>547</v>
      </c>
      <c r="P18" s="4">
        <v>4149700</v>
      </c>
      <c r="Q18" s="4">
        <v>3641800</v>
      </c>
      <c r="R18" s="5">
        <v>-5.9900000000000002E-2</v>
      </c>
      <c r="S18" s="4">
        <v>7967800</v>
      </c>
      <c r="T18" s="4">
        <f t="shared" si="2"/>
        <v>3834910</v>
      </c>
      <c r="U18" s="4">
        <f t="shared" si="6"/>
        <v>3323100</v>
      </c>
      <c r="V18" s="5">
        <v>7.6299999999999993E-2</v>
      </c>
    </row>
    <row r="19" spans="1:22" x14ac:dyDescent="0.2">
      <c r="A19" s="16" t="s">
        <v>335</v>
      </c>
      <c r="B19" s="4">
        <v>1090000</v>
      </c>
      <c r="C19" s="4">
        <v>432605</v>
      </c>
      <c r="D19" s="4">
        <v>657395</v>
      </c>
      <c r="E19" s="4">
        <v>43933430000</v>
      </c>
      <c r="F19" s="4">
        <f t="shared" si="4"/>
        <v>190479224377</v>
      </c>
      <c r="G19" s="4">
        <v>0</v>
      </c>
      <c r="H19" s="4">
        <v>0</v>
      </c>
      <c r="I19" s="4">
        <v>0</v>
      </c>
      <c r="J19" s="4">
        <v>107030000</v>
      </c>
      <c r="K19" s="24">
        <f t="shared" si="5"/>
        <v>-2039680000</v>
      </c>
      <c r="L19" s="4">
        <v>2377</v>
      </c>
      <c r="M19" s="4">
        <v>1735</v>
      </c>
      <c r="N19" s="4">
        <v>394</v>
      </c>
      <c r="O19" s="4">
        <v>288</v>
      </c>
      <c r="P19" s="4">
        <v>1966300</v>
      </c>
      <c r="Q19" s="4">
        <v>1409900</v>
      </c>
      <c r="R19" s="5">
        <v>4.3899999999999995E-2</v>
      </c>
      <c r="S19" s="4">
        <v>3447000</v>
      </c>
      <c r="T19" s="4">
        <f t="shared" si="2"/>
        <v>4273800</v>
      </c>
      <c r="U19" s="4">
        <f t="shared" si="6"/>
        <v>3323100</v>
      </c>
      <c r="V19" s="5">
        <v>6.1600000000000002E-2</v>
      </c>
    </row>
    <row r="20" spans="1:22" x14ac:dyDescent="0.2">
      <c r="A20" s="16" t="s">
        <v>334</v>
      </c>
      <c r="B20" s="4">
        <v>184400</v>
      </c>
      <c r="C20" s="4">
        <v>272700</v>
      </c>
      <c r="D20" s="4">
        <v>-88300</v>
      </c>
      <c r="E20" s="4">
        <v>-5941890000</v>
      </c>
      <c r="F20" s="4">
        <f t="shared" si="4"/>
        <v>146545794377</v>
      </c>
      <c r="G20" s="4">
        <v>0</v>
      </c>
      <c r="H20" s="4">
        <v>0</v>
      </c>
      <c r="I20" s="4">
        <v>0</v>
      </c>
      <c r="J20" s="4">
        <v>-896960000</v>
      </c>
      <c r="K20" s="24">
        <f t="shared" si="5"/>
        <v>-2146710000</v>
      </c>
      <c r="L20" s="4">
        <v>1737</v>
      </c>
      <c r="M20" s="4">
        <v>2197</v>
      </c>
      <c r="N20" s="4">
        <v>255</v>
      </c>
      <c r="O20" s="4">
        <v>269</v>
      </c>
      <c r="P20" s="4">
        <v>1505800</v>
      </c>
      <c r="Q20" s="4">
        <v>1743800</v>
      </c>
      <c r="R20" s="5">
        <v>3.0999999999999999E-3</v>
      </c>
      <c r="S20" s="4">
        <v>3323100</v>
      </c>
      <c r="T20" s="4">
        <f t="shared" si="2"/>
        <v>4125810</v>
      </c>
      <c r="U20" s="4">
        <f t="shared" si="6"/>
        <v>2820300</v>
      </c>
      <c r="V20" s="5">
        <v>3.4200000000000001E-2</v>
      </c>
    </row>
    <row r="21" spans="1:22" x14ac:dyDescent="0.2">
      <c r="A21" s="16" t="s">
        <v>333</v>
      </c>
      <c r="B21" s="4">
        <v>668100</v>
      </c>
      <c r="C21" s="4">
        <v>847836</v>
      </c>
      <c r="D21" s="4">
        <v>-179736</v>
      </c>
      <c r="E21" s="4">
        <v>-11679680000</v>
      </c>
      <c r="F21" s="4">
        <f t="shared" si="4"/>
        <v>152487684377</v>
      </c>
      <c r="G21" s="4">
        <v>0</v>
      </c>
      <c r="H21" s="4">
        <v>0</v>
      </c>
      <c r="I21" s="4">
        <v>0</v>
      </c>
      <c r="J21" s="4">
        <v>-896960000</v>
      </c>
      <c r="K21" s="24">
        <f t="shared" si="5"/>
        <v>-1249750000</v>
      </c>
      <c r="L21" s="4">
        <v>2821</v>
      </c>
      <c r="M21" s="4">
        <v>2178</v>
      </c>
      <c r="N21" s="4">
        <v>350</v>
      </c>
      <c r="O21" s="4">
        <v>271</v>
      </c>
      <c r="P21" s="4">
        <v>2183000</v>
      </c>
      <c r="Q21" s="4">
        <v>1791300</v>
      </c>
      <c r="R21" s="5">
        <v>3.95E-2</v>
      </c>
      <c r="S21" s="4">
        <v>4172700</v>
      </c>
      <c r="T21" s="4">
        <f t="shared" si="2"/>
        <v>3858080</v>
      </c>
      <c r="U21" s="4">
        <f t="shared" si="6"/>
        <v>2820300</v>
      </c>
      <c r="V21" s="5">
        <v>4.5199999999999997E-2</v>
      </c>
    </row>
    <row r="22" spans="1:22" x14ac:dyDescent="0.2">
      <c r="A22" s="16" t="s">
        <v>332</v>
      </c>
      <c r="B22" s="4">
        <v>429210</v>
      </c>
      <c r="C22" s="4">
        <v>276940</v>
      </c>
      <c r="D22" s="4">
        <v>152270</v>
      </c>
      <c r="E22" s="4">
        <v>9327210000</v>
      </c>
      <c r="F22" s="4">
        <f t="shared" si="4"/>
        <v>164167364377</v>
      </c>
      <c r="K22" s="24">
        <f t="shared" si="5"/>
        <v>-352790000</v>
      </c>
      <c r="L22" s="4">
        <v>2874</v>
      </c>
      <c r="M22" s="4">
        <v>2751</v>
      </c>
      <c r="N22" s="4">
        <v>402</v>
      </c>
      <c r="O22" s="4">
        <v>381</v>
      </c>
      <c r="P22" s="4">
        <v>2810500</v>
      </c>
      <c r="Q22" s="4">
        <v>2824400</v>
      </c>
      <c r="R22" s="5">
        <v>6.9199999999999998E-2</v>
      </c>
      <c r="S22" s="4">
        <v>5710600</v>
      </c>
      <c r="T22" s="4">
        <f t="shared" si="2"/>
        <v>3471150</v>
      </c>
      <c r="U22" s="4">
        <f t="shared" si="6"/>
        <v>2820300</v>
      </c>
      <c r="V22" s="5">
        <v>6.6299999999999998E-2</v>
      </c>
    </row>
    <row r="23" spans="1:22" x14ac:dyDescent="0.2">
      <c r="A23" s="16" t="s">
        <v>331</v>
      </c>
      <c r="B23" s="4">
        <v>82900</v>
      </c>
      <c r="C23" s="4">
        <v>645220</v>
      </c>
      <c r="D23" s="4">
        <v>-562320</v>
      </c>
      <c r="E23" s="4">
        <v>-34289660000</v>
      </c>
      <c r="F23" s="4">
        <f t="shared" si="4"/>
        <v>154840154377</v>
      </c>
      <c r="G23" s="4">
        <v>0</v>
      </c>
      <c r="H23" s="4">
        <v>0</v>
      </c>
      <c r="I23" s="4">
        <v>0</v>
      </c>
      <c r="J23" s="4">
        <v>72260000</v>
      </c>
      <c r="K23" s="24">
        <f t="shared" si="5"/>
        <v>-352790000</v>
      </c>
      <c r="L23" s="4">
        <v>1827</v>
      </c>
      <c r="M23" s="4">
        <v>2143</v>
      </c>
      <c r="N23" s="4">
        <v>184</v>
      </c>
      <c r="O23" s="4">
        <v>257</v>
      </c>
      <c r="P23" s="4">
        <v>1318300</v>
      </c>
      <c r="Q23" s="4">
        <v>1813100</v>
      </c>
      <c r="R23" s="5">
        <v>-1.6799999999999999E-2</v>
      </c>
      <c r="S23" s="4">
        <v>3342800</v>
      </c>
      <c r="T23" s="4">
        <f t="shared" si="2"/>
        <v>3313880</v>
      </c>
      <c r="U23" s="4">
        <f t="shared" si="6"/>
        <v>1887700</v>
      </c>
      <c r="V23" s="5">
        <v>4.87E-2</v>
      </c>
    </row>
    <row r="24" spans="1:22" x14ac:dyDescent="0.2">
      <c r="A24" s="16" t="s">
        <v>330</v>
      </c>
      <c r="B24" s="4">
        <v>1427400</v>
      </c>
      <c r="C24" s="4">
        <v>365820</v>
      </c>
      <c r="D24" s="4">
        <v>1061580</v>
      </c>
      <c r="E24" s="4">
        <v>63592420000</v>
      </c>
      <c r="F24" s="4">
        <f t="shared" si="4"/>
        <v>189129814377</v>
      </c>
      <c r="K24" s="24">
        <f t="shared" si="5"/>
        <v>-425050000</v>
      </c>
      <c r="L24" s="4">
        <v>3720</v>
      </c>
      <c r="M24" s="4">
        <v>3119</v>
      </c>
      <c r="N24" s="4">
        <v>589</v>
      </c>
      <c r="O24" s="4">
        <v>446</v>
      </c>
      <c r="P24" s="4">
        <v>4193300</v>
      </c>
      <c r="Q24" s="4">
        <v>2975500</v>
      </c>
      <c r="R24" s="5">
        <v>3.9699999999999999E-2</v>
      </c>
      <c r="S24" s="4">
        <v>7266200</v>
      </c>
      <c r="T24" s="4">
        <f t="shared" si="2"/>
        <v>2918150</v>
      </c>
      <c r="U24" s="4">
        <f t="shared" si="6"/>
        <v>1887700</v>
      </c>
      <c r="V24" s="5">
        <v>7.0999999999999994E-2</v>
      </c>
    </row>
    <row r="25" spans="1:22" x14ac:dyDescent="0.2">
      <c r="A25" s="16" t="s">
        <v>329</v>
      </c>
      <c r="B25" s="4">
        <v>296300</v>
      </c>
      <c r="C25" s="4">
        <v>366200</v>
      </c>
      <c r="D25" s="4">
        <v>-69900</v>
      </c>
      <c r="E25" s="4">
        <v>-4128070000</v>
      </c>
      <c r="F25" s="4">
        <f t="shared" si="4"/>
        <v>125537394377</v>
      </c>
      <c r="G25" s="4">
        <v>0</v>
      </c>
      <c r="H25" s="4">
        <v>0</v>
      </c>
      <c r="I25" s="4">
        <v>0</v>
      </c>
      <c r="J25" s="4">
        <v>-222500000</v>
      </c>
      <c r="K25" s="24">
        <f t="shared" si="5"/>
        <v>-425050000</v>
      </c>
      <c r="L25" s="4">
        <v>1224</v>
      </c>
      <c r="M25" s="4">
        <v>1935</v>
      </c>
      <c r="N25" s="4">
        <v>146</v>
      </c>
      <c r="O25" s="4">
        <v>201</v>
      </c>
      <c r="P25" s="4">
        <v>1039200</v>
      </c>
      <c r="Q25" s="4">
        <v>1611200</v>
      </c>
      <c r="R25" s="5">
        <v>5.1999999999999998E-3</v>
      </c>
      <c r="S25" s="4">
        <v>2820300</v>
      </c>
      <c r="T25" s="4">
        <f t="shared" si="2"/>
        <v>2818770</v>
      </c>
      <c r="U25" s="4">
        <f t="shared" si="6"/>
        <v>1843200</v>
      </c>
      <c r="V25" s="5">
        <v>2.0400000000000001E-2</v>
      </c>
    </row>
    <row r="26" spans="1:22" x14ac:dyDescent="0.2">
      <c r="A26" s="16" t="s">
        <v>328</v>
      </c>
      <c r="B26" s="4">
        <v>505000</v>
      </c>
      <c r="C26" s="4">
        <v>719900</v>
      </c>
      <c r="D26" s="4">
        <v>-214900</v>
      </c>
      <c r="E26" s="4">
        <v>-12648380000</v>
      </c>
      <c r="F26" s="4">
        <f t="shared" si="4"/>
        <v>129665464377</v>
      </c>
      <c r="G26" s="4">
        <v>0</v>
      </c>
      <c r="H26" s="4">
        <v>0</v>
      </c>
      <c r="I26" s="4">
        <v>0</v>
      </c>
      <c r="J26" s="4">
        <v>-358310000</v>
      </c>
      <c r="K26" s="24">
        <f t="shared" si="5"/>
        <v>-202550000</v>
      </c>
      <c r="L26" s="4">
        <v>1226</v>
      </c>
      <c r="M26" s="4">
        <v>2398</v>
      </c>
      <c r="N26" s="4">
        <v>164</v>
      </c>
      <c r="O26" s="4">
        <v>262</v>
      </c>
      <c r="P26" s="4">
        <v>1080200</v>
      </c>
      <c r="Q26" s="4">
        <v>1838100</v>
      </c>
      <c r="R26" s="5">
        <v>-2.5899999999999999E-2</v>
      </c>
      <c r="S26" s="4">
        <v>3451000</v>
      </c>
      <c r="T26" s="4">
        <f t="shared" si="2"/>
        <v>2631480</v>
      </c>
      <c r="U26" s="4">
        <f t="shared" si="6"/>
        <v>1495400</v>
      </c>
      <c r="V26" s="5">
        <v>3.85E-2</v>
      </c>
    </row>
    <row r="27" spans="1:22" x14ac:dyDescent="0.2">
      <c r="A27" s="16" t="s">
        <v>327</v>
      </c>
      <c r="B27" s="4">
        <v>79100</v>
      </c>
      <c r="C27" s="4">
        <v>65858</v>
      </c>
      <c r="D27" s="4">
        <v>13242</v>
      </c>
      <c r="E27" s="4">
        <v>800020000</v>
      </c>
      <c r="F27" s="4">
        <f t="shared" si="4"/>
        <v>142313844377</v>
      </c>
      <c r="G27" s="4">
        <v>0</v>
      </c>
      <c r="H27" s="4">
        <v>0</v>
      </c>
      <c r="I27" s="4">
        <v>0</v>
      </c>
      <c r="J27" s="4">
        <v>71420000</v>
      </c>
      <c r="K27" s="24">
        <f t="shared" si="5"/>
        <v>155760000</v>
      </c>
      <c r="L27" s="4">
        <v>1826</v>
      </c>
      <c r="M27" s="4">
        <v>1734</v>
      </c>
      <c r="N27" s="4">
        <v>196</v>
      </c>
      <c r="O27" s="4">
        <v>200</v>
      </c>
      <c r="P27" s="4">
        <v>1445200</v>
      </c>
      <c r="Q27" s="4">
        <v>1313400</v>
      </c>
      <c r="R27" s="5">
        <v>3.4000000000000002E-3</v>
      </c>
      <c r="S27" s="4">
        <v>2927700</v>
      </c>
      <c r="T27" s="4">
        <f t="shared" si="2"/>
        <v>2557530</v>
      </c>
      <c r="U27" s="4">
        <f t="shared" si="6"/>
        <v>1495400</v>
      </c>
      <c r="V27" s="5">
        <v>2.6499999999999999E-2</v>
      </c>
    </row>
    <row r="28" spans="1:22" x14ac:dyDescent="0.2">
      <c r="A28" s="16" t="s">
        <v>326</v>
      </c>
      <c r="B28" s="4">
        <v>113700</v>
      </c>
      <c r="C28" s="4">
        <v>12218</v>
      </c>
      <c r="D28" s="4">
        <v>101482</v>
      </c>
      <c r="E28" s="4">
        <v>6029040000</v>
      </c>
      <c r="F28" s="4">
        <f t="shared" si="4"/>
        <v>141513824377</v>
      </c>
      <c r="G28" s="4">
        <v>0</v>
      </c>
      <c r="H28" s="4">
        <v>0</v>
      </c>
      <c r="I28" s="4">
        <v>0</v>
      </c>
      <c r="J28" s="4">
        <v>-247640000</v>
      </c>
      <c r="K28" s="24">
        <f t="shared" si="5"/>
        <v>84340000</v>
      </c>
      <c r="L28" s="4">
        <v>1321</v>
      </c>
      <c r="M28" s="4">
        <v>1378</v>
      </c>
      <c r="N28" s="4">
        <v>108</v>
      </c>
      <c r="O28" s="4">
        <v>138</v>
      </c>
      <c r="P28" s="4">
        <v>835200</v>
      </c>
      <c r="Q28" s="4">
        <v>940200</v>
      </c>
      <c r="R28" s="5">
        <v>-3.3E-3</v>
      </c>
      <c r="S28" s="4">
        <v>1887700</v>
      </c>
      <c r="T28" s="4">
        <f t="shared" si="2"/>
        <v>2588570</v>
      </c>
      <c r="U28" s="4">
        <f t="shared" si="6"/>
        <v>1495400</v>
      </c>
      <c r="V28" s="5">
        <v>1.67E-2</v>
      </c>
    </row>
    <row r="29" spans="1:22" x14ac:dyDescent="0.2">
      <c r="A29" s="16" t="s">
        <v>325</v>
      </c>
      <c r="B29" s="4">
        <v>1535600</v>
      </c>
      <c r="C29" s="4">
        <v>619560</v>
      </c>
      <c r="D29" s="4">
        <v>916040</v>
      </c>
      <c r="E29" s="4">
        <v>53602860000</v>
      </c>
      <c r="F29" s="4">
        <f t="shared" si="4"/>
        <v>135484784377</v>
      </c>
      <c r="G29" s="4">
        <v>0</v>
      </c>
      <c r="H29" s="4">
        <v>0</v>
      </c>
      <c r="I29" s="4">
        <v>0</v>
      </c>
      <c r="J29" s="4">
        <v>-330260000</v>
      </c>
      <c r="K29" s="24">
        <f t="shared" si="5"/>
        <v>331980000</v>
      </c>
      <c r="L29" s="4">
        <v>4966</v>
      </c>
      <c r="M29" s="4">
        <v>3311</v>
      </c>
      <c r="N29" s="4">
        <v>660</v>
      </c>
      <c r="O29" s="4">
        <v>395</v>
      </c>
      <c r="P29" s="4">
        <v>4784800</v>
      </c>
      <c r="Q29" s="4">
        <v>2877500</v>
      </c>
      <c r="R29" s="5">
        <v>6.0999999999999999E-2</v>
      </c>
      <c r="S29" s="4">
        <v>7835900</v>
      </c>
      <c r="T29" s="4">
        <f t="shared" si="2"/>
        <v>1935620</v>
      </c>
      <c r="U29" s="4">
        <f t="shared" si="6"/>
        <v>1495400</v>
      </c>
      <c r="V29" s="5">
        <v>6.3899999999999998E-2</v>
      </c>
    </row>
    <row r="30" spans="1:22" x14ac:dyDescent="0.2">
      <c r="A30" s="16" t="s">
        <v>324</v>
      </c>
      <c r="B30" s="4">
        <v>400</v>
      </c>
      <c r="C30" s="4">
        <v>44000</v>
      </c>
      <c r="D30" s="4">
        <v>-43600</v>
      </c>
      <c r="E30" s="4">
        <v>-2440280000</v>
      </c>
      <c r="F30" s="4">
        <f t="shared" si="4"/>
        <v>81881924377</v>
      </c>
      <c r="G30" s="4">
        <v>0</v>
      </c>
      <c r="H30" s="4">
        <v>0</v>
      </c>
      <c r="I30" s="4">
        <v>0</v>
      </c>
      <c r="J30" s="4">
        <v>396340000</v>
      </c>
      <c r="K30" s="24">
        <f t="shared" si="5"/>
        <v>662240000</v>
      </c>
      <c r="L30" s="4">
        <v>906</v>
      </c>
      <c r="M30" s="4">
        <v>1223</v>
      </c>
      <c r="N30" s="4">
        <v>120</v>
      </c>
      <c r="O30" s="4">
        <v>118</v>
      </c>
      <c r="P30" s="4">
        <v>825400</v>
      </c>
      <c r="Q30" s="4">
        <v>908600</v>
      </c>
      <c r="R30" s="5">
        <v>7.3000000000000001E-3</v>
      </c>
      <c r="S30" s="4">
        <v>1843200</v>
      </c>
      <c r="T30" s="4">
        <f t="shared" si="2"/>
        <v>2096070</v>
      </c>
      <c r="U30" s="4">
        <f t="shared" si="6"/>
        <v>1495400</v>
      </c>
      <c r="V30" s="5">
        <v>2.4900000000000002E-2</v>
      </c>
    </row>
    <row r="31" spans="1:22" x14ac:dyDescent="0.2">
      <c r="A31" s="16" t="s">
        <v>323</v>
      </c>
      <c r="B31" s="4">
        <v>36100</v>
      </c>
      <c r="C31" s="4">
        <v>2700</v>
      </c>
      <c r="D31" s="4">
        <v>33400</v>
      </c>
      <c r="E31" s="4">
        <v>1862230000</v>
      </c>
      <c r="F31" s="4">
        <f t="shared" si="4"/>
        <v>84322204377</v>
      </c>
      <c r="G31" s="4">
        <v>0</v>
      </c>
      <c r="H31" s="4">
        <v>0</v>
      </c>
      <c r="I31" s="4">
        <v>0</v>
      </c>
      <c r="J31" s="4">
        <v>-2657980000</v>
      </c>
      <c r="K31" s="24">
        <f t="shared" si="5"/>
        <v>265900000</v>
      </c>
      <c r="L31" s="4">
        <v>955</v>
      </c>
      <c r="M31" s="4">
        <v>1190</v>
      </c>
      <c r="N31" s="4">
        <v>83</v>
      </c>
      <c r="O31" s="4">
        <v>102</v>
      </c>
      <c r="P31" s="4">
        <v>660300</v>
      </c>
      <c r="Q31" s="4">
        <v>765100</v>
      </c>
      <c r="R31" s="5">
        <v>-1.8E-3</v>
      </c>
      <c r="S31" s="4">
        <v>1495400</v>
      </c>
      <c r="T31" s="4">
        <f t="shared" si="2"/>
        <v>2083240</v>
      </c>
      <c r="U31" s="4">
        <f t="shared" si="6"/>
        <v>1578100</v>
      </c>
      <c r="V31" s="5">
        <v>2.4799999999999999E-2</v>
      </c>
    </row>
    <row r="32" spans="1:22" x14ac:dyDescent="0.2">
      <c r="A32" s="16" t="s">
        <v>322</v>
      </c>
      <c r="B32" s="4">
        <v>17900</v>
      </c>
      <c r="C32" s="4">
        <v>18480</v>
      </c>
      <c r="D32" s="4">
        <v>-580</v>
      </c>
      <c r="E32" s="4">
        <v>-31370000</v>
      </c>
      <c r="F32" s="4">
        <f t="shared" si="4"/>
        <v>82459974377</v>
      </c>
      <c r="G32" s="4">
        <v>0</v>
      </c>
      <c r="H32" s="4">
        <v>0</v>
      </c>
      <c r="I32" s="4">
        <v>0</v>
      </c>
      <c r="J32" s="4">
        <v>-2657980000</v>
      </c>
      <c r="K32" s="24">
        <f t="shared" si="5"/>
        <v>2923880000</v>
      </c>
      <c r="L32" s="4">
        <v>1042</v>
      </c>
      <c r="M32" s="4">
        <v>957</v>
      </c>
      <c r="N32" s="4">
        <v>146</v>
      </c>
      <c r="O32" s="4">
        <v>107</v>
      </c>
      <c r="P32" s="4">
        <v>988900</v>
      </c>
      <c r="Q32" s="4">
        <v>807300</v>
      </c>
      <c r="R32" s="5">
        <v>1.2800000000000001E-2</v>
      </c>
      <c r="S32" s="4">
        <v>1841300</v>
      </c>
      <c r="T32" s="4">
        <f t="shared" si="2"/>
        <v>2078970</v>
      </c>
      <c r="U32" s="4">
        <f t="shared" si="6"/>
        <v>1578100</v>
      </c>
      <c r="V32" s="5">
        <v>1.7899999999999999E-2</v>
      </c>
    </row>
    <row r="33" spans="1:22" x14ac:dyDescent="0.2">
      <c r="A33" s="16" t="s">
        <v>321</v>
      </c>
      <c r="B33" s="4">
        <v>46500</v>
      </c>
      <c r="C33" s="4">
        <v>40900</v>
      </c>
      <c r="D33" s="4">
        <v>5600</v>
      </c>
      <c r="E33" s="4">
        <v>298570000</v>
      </c>
      <c r="F33" s="4">
        <f t="shared" si="4"/>
        <v>82491344377</v>
      </c>
      <c r="G33" s="4">
        <v>0</v>
      </c>
      <c r="H33" s="4">
        <v>0</v>
      </c>
      <c r="I33" s="4">
        <v>0</v>
      </c>
      <c r="J33" s="4">
        <v>-292960000</v>
      </c>
      <c r="K33" s="24">
        <f t="shared" si="5"/>
        <v>5581860000</v>
      </c>
      <c r="L33" s="4">
        <v>1094</v>
      </c>
      <c r="M33" s="4">
        <v>1130</v>
      </c>
      <c r="N33" s="4">
        <v>141</v>
      </c>
      <c r="O33" s="4">
        <v>130</v>
      </c>
      <c r="P33" s="4">
        <v>891100</v>
      </c>
      <c r="Q33" s="4">
        <v>802200</v>
      </c>
      <c r="R33" s="5">
        <v>5.6000000000000008E-3</v>
      </c>
      <c r="S33" s="4">
        <v>1770100</v>
      </c>
      <c r="T33" s="4">
        <f t="shared" si="2"/>
        <v>2017680</v>
      </c>
      <c r="U33" s="4">
        <f t="shared" si="6"/>
        <v>1578100</v>
      </c>
      <c r="V33" s="5">
        <v>2.7200000000000002E-2</v>
      </c>
    </row>
    <row r="34" spans="1:22" x14ac:dyDescent="0.2">
      <c r="A34" s="16" t="s">
        <v>320</v>
      </c>
      <c r="B34" s="4">
        <v>13920</v>
      </c>
      <c r="C34" s="4">
        <v>61520</v>
      </c>
      <c r="D34" s="4">
        <v>-47600</v>
      </c>
      <c r="E34" s="4">
        <v>-2625120000</v>
      </c>
      <c r="F34" s="4">
        <f t="shared" si="4"/>
        <v>82192774377</v>
      </c>
      <c r="G34" s="4">
        <v>57200</v>
      </c>
      <c r="H34" s="4">
        <v>0</v>
      </c>
      <c r="I34" s="4">
        <v>57200</v>
      </c>
      <c r="J34" s="4">
        <v>3129340000</v>
      </c>
      <c r="K34" s="24">
        <f t="shared" si="5"/>
        <v>5874820000</v>
      </c>
      <c r="L34" s="4">
        <v>1179</v>
      </c>
      <c r="M34" s="4">
        <v>2813</v>
      </c>
      <c r="N34" s="4">
        <v>120</v>
      </c>
      <c r="O34" s="4">
        <v>331</v>
      </c>
      <c r="P34" s="4">
        <v>978500</v>
      </c>
      <c r="Q34" s="4">
        <v>2328100</v>
      </c>
      <c r="R34" s="5">
        <v>-2.75E-2</v>
      </c>
      <c r="S34" s="4">
        <v>3308900</v>
      </c>
      <c r="T34" s="4">
        <f t="shared" si="2"/>
        <v>1998820</v>
      </c>
      <c r="U34" s="4">
        <f t="shared" si="6"/>
        <v>1306400</v>
      </c>
      <c r="V34" s="5">
        <v>3.9300000000000002E-2</v>
      </c>
    </row>
    <row r="35" spans="1:22" x14ac:dyDescent="0.2">
      <c r="A35" s="16" t="s">
        <v>319</v>
      </c>
      <c r="B35" s="4">
        <v>7565</v>
      </c>
      <c r="C35" s="4">
        <v>7060</v>
      </c>
      <c r="D35" s="4">
        <v>505</v>
      </c>
      <c r="E35" s="4">
        <v>27780000</v>
      </c>
      <c r="F35" s="4">
        <f t="shared" si="4"/>
        <v>84817894377</v>
      </c>
      <c r="G35" s="4">
        <v>0</v>
      </c>
      <c r="H35" s="4">
        <v>0</v>
      </c>
      <c r="I35" s="4">
        <v>0</v>
      </c>
      <c r="J35" s="4">
        <v>-89280000</v>
      </c>
      <c r="K35" s="24">
        <f t="shared" si="5"/>
        <v>2745480000</v>
      </c>
      <c r="L35" s="4">
        <v>834</v>
      </c>
      <c r="M35" s="4">
        <v>1832</v>
      </c>
      <c r="N35" s="4">
        <v>66</v>
      </c>
      <c r="O35" s="4">
        <v>159</v>
      </c>
      <c r="P35" s="4">
        <v>610600</v>
      </c>
      <c r="Q35" s="4">
        <v>1215600</v>
      </c>
      <c r="R35" s="5">
        <v>-1.0700000000000001E-2</v>
      </c>
      <c r="S35" s="4">
        <v>1826500</v>
      </c>
      <c r="T35" s="4">
        <f t="shared" si="2"/>
        <v>1946310</v>
      </c>
      <c r="U35" s="4">
        <f t="shared" si="6"/>
        <v>1306400</v>
      </c>
      <c r="V35" s="5">
        <v>1.95E-2</v>
      </c>
    </row>
    <row r="36" spans="1:22" x14ac:dyDescent="0.2">
      <c r="A36" s="16" t="s">
        <v>318</v>
      </c>
      <c r="B36" s="4">
        <v>2400</v>
      </c>
      <c r="C36" s="4">
        <v>7400</v>
      </c>
      <c r="D36" s="4">
        <v>-5000</v>
      </c>
      <c r="E36" s="4">
        <v>-283210000</v>
      </c>
      <c r="F36" s="4">
        <f t="shared" si="4"/>
        <v>84790114377</v>
      </c>
      <c r="G36" s="4">
        <v>0</v>
      </c>
      <c r="H36" s="4">
        <v>0</v>
      </c>
      <c r="I36" s="4">
        <v>0</v>
      </c>
      <c r="J36" s="4">
        <v>102320000</v>
      </c>
      <c r="K36" s="24">
        <f t="shared" si="5"/>
        <v>2834760000</v>
      </c>
      <c r="L36" s="4">
        <v>885</v>
      </c>
      <c r="M36" s="4">
        <v>1132</v>
      </c>
      <c r="N36" s="4">
        <v>88</v>
      </c>
      <c r="O36" s="4">
        <v>130</v>
      </c>
      <c r="P36" s="4">
        <v>655900</v>
      </c>
      <c r="Q36" s="4">
        <v>845300</v>
      </c>
      <c r="R36" s="5">
        <v>7.1999999999999998E-3</v>
      </c>
      <c r="S36" s="4">
        <v>1578100</v>
      </c>
      <c r="T36" s="4">
        <f t="shared" si="2"/>
        <v>1929420</v>
      </c>
      <c r="U36" s="4">
        <f t="shared" si="6"/>
        <v>1306400</v>
      </c>
      <c r="V36" s="5">
        <v>1.9299999999999998E-2</v>
      </c>
    </row>
    <row r="37" spans="1:22" x14ac:dyDescent="0.2">
      <c r="A37" s="16" t="s">
        <v>317</v>
      </c>
      <c r="B37" s="4">
        <v>214500</v>
      </c>
      <c r="C37" s="4">
        <v>315520</v>
      </c>
      <c r="D37" s="4">
        <v>-101020</v>
      </c>
      <c r="E37" s="4">
        <v>-5800810000</v>
      </c>
      <c r="F37" s="4">
        <f t="shared" si="4"/>
        <v>85073324377</v>
      </c>
      <c r="G37" s="4">
        <v>0</v>
      </c>
      <c r="H37" s="4">
        <v>0</v>
      </c>
      <c r="I37" s="4">
        <v>0</v>
      </c>
      <c r="J37" s="4">
        <v>-2826060000</v>
      </c>
      <c r="K37" s="24">
        <f t="shared" si="5"/>
        <v>2732440000</v>
      </c>
      <c r="L37" s="4">
        <v>945</v>
      </c>
      <c r="M37" s="4">
        <v>1597</v>
      </c>
      <c r="N37" s="4">
        <v>78</v>
      </c>
      <c r="O37" s="4">
        <v>188</v>
      </c>
      <c r="P37" s="4">
        <v>624200</v>
      </c>
      <c r="Q37" s="4">
        <v>1305700</v>
      </c>
      <c r="R37" s="5">
        <v>-1.95E-2</v>
      </c>
      <c r="S37" s="4">
        <v>2188200</v>
      </c>
      <c r="T37" s="4">
        <f t="shared" si="2"/>
        <v>1888480</v>
      </c>
      <c r="U37" s="4">
        <f t="shared" si="6"/>
        <v>1306400</v>
      </c>
      <c r="V37" s="5">
        <v>2.4399999999999998E-2</v>
      </c>
    </row>
    <row r="38" spans="1:22" x14ac:dyDescent="0.2">
      <c r="A38" s="16" t="s">
        <v>316</v>
      </c>
      <c r="B38" s="4">
        <v>267615</v>
      </c>
      <c r="C38" s="4">
        <v>13400</v>
      </c>
      <c r="D38" s="4">
        <v>254215</v>
      </c>
      <c r="E38" s="4">
        <v>14532370000</v>
      </c>
      <c r="F38" s="4">
        <f t="shared" si="4"/>
        <v>90874134377</v>
      </c>
      <c r="G38" s="4">
        <v>0</v>
      </c>
      <c r="H38" s="4">
        <v>0</v>
      </c>
      <c r="I38" s="4">
        <v>0</v>
      </c>
      <c r="J38" s="4">
        <v>194240000</v>
      </c>
      <c r="K38" s="24">
        <f t="shared" si="5"/>
        <v>5558500000</v>
      </c>
      <c r="L38" s="4">
        <v>1414</v>
      </c>
      <c r="M38" s="4">
        <v>1173</v>
      </c>
      <c r="N38" s="4">
        <v>173</v>
      </c>
      <c r="O38" s="4">
        <v>149</v>
      </c>
      <c r="P38" s="4">
        <v>1239500</v>
      </c>
      <c r="Q38" s="4">
        <v>958600</v>
      </c>
      <c r="R38" s="5">
        <v>3.5999999999999999E-3</v>
      </c>
      <c r="S38" s="4">
        <v>2198100</v>
      </c>
      <c r="T38" s="4">
        <f t="shared" si="2"/>
        <v>1779870</v>
      </c>
      <c r="U38" s="4">
        <f t="shared" si="6"/>
        <v>1157200</v>
      </c>
      <c r="V38" s="5">
        <v>2.2499999999999999E-2</v>
      </c>
    </row>
    <row r="39" spans="1:22" x14ac:dyDescent="0.2">
      <c r="A39" s="16" t="s">
        <v>315</v>
      </c>
      <c r="B39" s="4">
        <v>11200</v>
      </c>
      <c r="C39" s="4">
        <v>54600</v>
      </c>
      <c r="D39" s="4">
        <v>-43400</v>
      </c>
      <c r="E39" s="4">
        <v>-2508540000</v>
      </c>
      <c r="F39" s="4">
        <f t="shared" ref="F39:F44" si="7">E39+F40</f>
        <v>76341764377</v>
      </c>
      <c r="G39" s="4">
        <v>0</v>
      </c>
      <c r="H39" s="4">
        <v>0</v>
      </c>
      <c r="I39" s="4">
        <v>0</v>
      </c>
      <c r="J39" s="4">
        <v>47120000</v>
      </c>
      <c r="K39" s="24">
        <f t="shared" ref="K39:K44" si="8">K40+J39</f>
        <v>5364260000</v>
      </c>
      <c r="L39" s="4">
        <v>871</v>
      </c>
      <c r="M39" s="4">
        <v>1048</v>
      </c>
      <c r="N39" s="4">
        <v>59</v>
      </c>
      <c r="O39" s="4">
        <v>104</v>
      </c>
      <c r="P39" s="4">
        <v>485100</v>
      </c>
      <c r="Q39" s="4">
        <v>757100</v>
      </c>
      <c r="R39" s="5">
        <v>-6.9999999999999993E-3</v>
      </c>
      <c r="S39" s="4">
        <v>1306400</v>
      </c>
      <c r="T39" s="4">
        <f t="shared" ref="T39:T44" si="9">AVERAGE(S40:S49)</f>
        <v>1731600</v>
      </c>
      <c r="U39" s="4">
        <f t="shared" ref="U39:U44" si="10">MIN(S40:S44)</f>
        <v>1157200</v>
      </c>
      <c r="V39" s="5">
        <v>2.07E-2</v>
      </c>
    </row>
    <row r="40" spans="1:22" x14ac:dyDescent="0.2">
      <c r="A40" s="16" t="s">
        <v>314</v>
      </c>
      <c r="B40" s="4">
        <v>358410</v>
      </c>
      <c r="C40" s="4">
        <v>136428</v>
      </c>
      <c r="D40" s="4">
        <v>221982</v>
      </c>
      <c r="E40" s="4">
        <v>12724350000</v>
      </c>
      <c r="F40" s="4">
        <f t="shared" si="7"/>
        <v>78850304377</v>
      </c>
      <c r="G40" s="4">
        <v>0</v>
      </c>
      <c r="H40" s="4">
        <v>0</v>
      </c>
      <c r="I40" s="4">
        <v>0</v>
      </c>
      <c r="J40" s="4">
        <v>47120000</v>
      </c>
      <c r="K40" s="24">
        <f t="shared" si="8"/>
        <v>5317140000</v>
      </c>
      <c r="L40" s="4">
        <v>1962</v>
      </c>
      <c r="M40" s="4">
        <v>1407</v>
      </c>
      <c r="N40" s="4">
        <v>312</v>
      </c>
      <c r="O40" s="4">
        <v>180</v>
      </c>
      <c r="P40" s="4">
        <v>2252300</v>
      </c>
      <c r="Q40" s="4">
        <v>1191400</v>
      </c>
      <c r="R40" s="5">
        <v>3.4200000000000001E-2</v>
      </c>
      <c r="S40" s="4">
        <v>3447700</v>
      </c>
      <c r="T40" s="4">
        <f t="shared" si="9"/>
        <v>1522370</v>
      </c>
      <c r="U40" s="4">
        <f t="shared" si="10"/>
        <v>1157200</v>
      </c>
      <c r="V40" s="5">
        <v>3.7999999999999999E-2</v>
      </c>
    </row>
    <row r="41" spans="1:22" x14ac:dyDescent="0.2">
      <c r="A41" s="16" t="s">
        <v>310</v>
      </c>
      <c r="B41" s="4">
        <v>47100</v>
      </c>
      <c r="C41" s="4">
        <v>89900</v>
      </c>
      <c r="D41" s="4">
        <v>-42800</v>
      </c>
      <c r="E41" s="4">
        <v>-2408860000</v>
      </c>
      <c r="F41" s="4">
        <f t="shared" si="7"/>
        <v>66125954377</v>
      </c>
      <c r="G41" s="4">
        <v>0</v>
      </c>
      <c r="H41" s="4">
        <v>0</v>
      </c>
      <c r="I41" s="4">
        <v>0</v>
      </c>
      <c r="J41" s="4">
        <v>66880000</v>
      </c>
      <c r="K41" s="24">
        <f t="shared" si="8"/>
        <v>5270020000</v>
      </c>
      <c r="L41" s="4">
        <v>571</v>
      </c>
      <c r="M41" s="4">
        <v>910</v>
      </c>
      <c r="N41" s="4">
        <v>60</v>
      </c>
      <c r="O41" s="4">
        <v>96</v>
      </c>
      <c r="P41" s="4">
        <v>423700</v>
      </c>
      <c r="Q41" s="4">
        <v>727400</v>
      </c>
      <c r="R41" s="5">
        <v>-7.0999999999999995E-3</v>
      </c>
      <c r="S41" s="4">
        <v>1367100</v>
      </c>
      <c r="T41" s="4">
        <f t="shared" si="9"/>
        <v>1592430</v>
      </c>
      <c r="U41" s="4">
        <f t="shared" si="10"/>
        <v>1157200</v>
      </c>
      <c r="V41" s="5">
        <v>2.12E-2</v>
      </c>
    </row>
    <row r="42" spans="1:22" x14ac:dyDescent="0.2">
      <c r="A42" s="16" t="s">
        <v>309</v>
      </c>
      <c r="B42" s="4">
        <v>52000</v>
      </c>
      <c r="C42" s="4">
        <v>134400</v>
      </c>
      <c r="D42" s="4">
        <v>-82400</v>
      </c>
      <c r="E42" s="4">
        <v>-4617710000</v>
      </c>
      <c r="F42" s="4">
        <f t="shared" si="7"/>
        <v>68534814377</v>
      </c>
      <c r="G42" s="4">
        <v>0</v>
      </c>
      <c r="H42" s="4">
        <v>0</v>
      </c>
      <c r="I42" s="4">
        <v>0</v>
      </c>
      <c r="J42" s="4">
        <v>22240000</v>
      </c>
      <c r="K42" s="24">
        <f t="shared" si="8"/>
        <v>5203140000</v>
      </c>
      <c r="L42" s="4">
        <v>1232</v>
      </c>
      <c r="M42" s="4">
        <v>996</v>
      </c>
      <c r="N42" s="4">
        <v>149</v>
      </c>
      <c r="O42" s="4">
        <v>101</v>
      </c>
      <c r="P42" s="4">
        <v>987000</v>
      </c>
      <c r="Q42" s="4">
        <v>692900</v>
      </c>
      <c r="R42" s="5">
        <v>9.1000000000000004E-3</v>
      </c>
      <c r="S42" s="4">
        <v>1798600</v>
      </c>
      <c r="T42" s="4">
        <f t="shared" si="9"/>
        <v>1538830</v>
      </c>
      <c r="U42" s="4">
        <f t="shared" si="10"/>
        <v>1157200</v>
      </c>
      <c r="V42" s="5">
        <v>2.4700000000000003E-2</v>
      </c>
    </row>
    <row r="43" spans="1:22" x14ac:dyDescent="0.2">
      <c r="A43" s="16" t="s">
        <v>306</v>
      </c>
      <c r="B43" s="4">
        <v>15000</v>
      </c>
      <c r="C43" s="4">
        <v>60120</v>
      </c>
      <c r="D43" s="4">
        <v>-45120</v>
      </c>
      <c r="E43" s="4">
        <v>-2500740000</v>
      </c>
      <c r="F43" s="4">
        <f t="shared" si="7"/>
        <v>73152524377</v>
      </c>
      <c r="G43" s="4">
        <v>0</v>
      </c>
      <c r="H43" s="4">
        <v>0</v>
      </c>
      <c r="I43" s="4">
        <v>0</v>
      </c>
      <c r="J43" s="4">
        <v>331720000</v>
      </c>
      <c r="K43" s="24">
        <f t="shared" si="8"/>
        <v>5180900000</v>
      </c>
      <c r="L43" s="4">
        <v>516</v>
      </c>
      <c r="M43" s="4">
        <v>660</v>
      </c>
      <c r="N43" s="4">
        <v>65</v>
      </c>
      <c r="O43" s="4">
        <v>101</v>
      </c>
      <c r="P43" s="4">
        <v>429100</v>
      </c>
      <c r="Q43" s="4">
        <v>725800</v>
      </c>
      <c r="R43" s="5">
        <v>3.7000000000000002E-3</v>
      </c>
      <c r="S43" s="4">
        <v>1157200</v>
      </c>
      <c r="T43" s="4">
        <f t="shared" si="9"/>
        <v>1551350</v>
      </c>
      <c r="U43" s="4">
        <f t="shared" si="10"/>
        <v>1112000</v>
      </c>
      <c r="V43" s="5">
        <v>1.44E-2</v>
      </c>
    </row>
    <row r="44" spans="1:22" x14ac:dyDescent="0.2">
      <c r="A44" s="16" t="s">
        <v>305</v>
      </c>
      <c r="B44" s="4">
        <v>333930</v>
      </c>
      <c r="C44" s="4">
        <v>147900</v>
      </c>
      <c r="D44" s="4">
        <v>186030</v>
      </c>
      <c r="E44" s="4">
        <v>10347660000</v>
      </c>
      <c r="F44" s="4">
        <f t="shared" si="7"/>
        <v>75653264377</v>
      </c>
      <c r="G44" s="4">
        <v>0</v>
      </c>
      <c r="H44" s="4">
        <v>0</v>
      </c>
      <c r="I44" s="4">
        <v>0</v>
      </c>
      <c r="J44" s="4">
        <v>180000</v>
      </c>
      <c r="K44" s="24">
        <f t="shared" si="8"/>
        <v>4849180000</v>
      </c>
      <c r="L44" s="4">
        <v>1979</v>
      </c>
      <c r="M44" s="4">
        <v>1669</v>
      </c>
      <c r="N44" s="4">
        <v>216</v>
      </c>
      <c r="O44" s="4">
        <v>200</v>
      </c>
      <c r="P44" s="4">
        <v>1517700</v>
      </c>
      <c r="Q44" s="4">
        <v>1576900</v>
      </c>
      <c r="R44" s="5">
        <v>7.3000000000000001E-3</v>
      </c>
      <c r="S44" s="4">
        <v>3120300</v>
      </c>
      <c r="T44" s="4">
        <f t="shared" si="9"/>
        <v>1502950</v>
      </c>
      <c r="U44" s="4">
        <f t="shared" si="10"/>
        <v>823700</v>
      </c>
      <c r="V44" s="5">
        <v>0.03</v>
      </c>
    </row>
    <row r="45" spans="1:22" x14ac:dyDescent="0.2">
      <c r="A45" s="16" t="s">
        <v>304</v>
      </c>
      <c r="B45" s="4">
        <v>58900</v>
      </c>
      <c r="C45" s="4">
        <v>16800</v>
      </c>
      <c r="D45" s="4">
        <v>42100</v>
      </c>
      <c r="E45" s="4">
        <v>2300057187</v>
      </c>
      <c r="F45" s="4">
        <f t="shared" ref="F45:F55" si="11">E45+F46</f>
        <v>65305604377</v>
      </c>
      <c r="G45" s="4">
        <v>0</v>
      </c>
      <c r="H45" s="4">
        <v>0</v>
      </c>
      <c r="I45" s="4">
        <v>0</v>
      </c>
      <c r="J45" s="4">
        <v>-22080000</v>
      </c>
      <c r="K45" s="24">
        <f t="shared" ref="K45:K55" si="12">K46+J45</f>
        <v>4849000000</v>
      </c>
      <c r="L45" s="4">
        <v>837</v>
      </c>
      <c r="M45" s="4">
        <v>714</v>
      </c>
      <c r="N45" s="4">
        <v>93</v>
      </c>
      <c r="O45" s="4">
        <v>74</v>
      </c>
      <c r="P45" s="4">
        <v>678800</v>
      </c>
      <c r="Q45" s="4">
        <v>504200</v>
      </c>
      <c r="R45" s="5">
        <v>1.4800000000000001E-2</v>
      </c>
      <c r="S45" s="4">
        <v>1301400</v>
      </c>
      <c r="T45" s="4">
        <f t="shared" ref="T45:T61" si="13">AVERAGE(S46:S55)</f>
        <v>1470930</v>
      </c>
      <c r="U45" s="4">
        <f t="shared" ref="U45:U55" si="14">MIN(S46:S50)</f>
        <v>823700</v>
      </c>
      <c r="V45" s="5">
        <v>2.3599999999999999E-2</v>
      </c>
    </row>
    <row r="46" spans="1:22" x14ac:dyDescent="0.2">
      <c r="A46" s="16" t="s">
        <v>303</v>
      </c>
      <c r="B46" s="4">
        <v>2000</v>
      </c>
      <c r="C46" s="4">
        <v>142300</v>
      </c>
      <c r="D46" s="4">
        <v>-140300</v>
      </c>
      <c r="E46" s="4">
        <v>-7638950000</v>
      </c>
      <c r="F46" s="4">
        <f t="shared" si="11"/>
        <v>63005547190</v>
      </c>
      <c r="G46" s="4">
        <v>0</v>
      </c>
      <c r="H46" s="4">
        <v>0</v>
      </c>
      <c r="I46" s="4">
        <v>0</v>
      </c>
      <c r="J46" s="4">
        <v>-87710000</v>
      </c>
      <c r="K46" s="24">
        <f t="shared" si="12"/>
        <v>4871080000</v>
      </c>
      <c r="L46" s="4">
        <v>646</v>
      </c>
      <c r="M46" s="4">
        <v>1219</v>
      </c>
      <c r="N46" s="4">
        <v>48</v>
      </c>
      <c r="O46" s="4">
        <v>107</v>
      </c>
      <c r="P46" s="4">
        <v>413100</v>
      </c>
      <c r="Q46" s="4">
        <v>846900</v>
      </c>
      <c r="R46" s="5">
        <v>-1.66E-2</v>
      </c>
      <c r="S46" s="4">
        <v>1409200</v>
      </c>
      <c r="T46" s="4">
        <f t="shared" si="13"/>
        <v>1461425.7</v>
      </c>
      <c r="U46" s="4">
        <f t="shared" si="14"/>
        <v>823700</v>
      </c>
      <c r="V46" s="5">
        <v>2.35E-2</v>
      </c>
    </row>
    <row r="47" spans="1:22" x14ac:dyDescent="0.2">
      <c r="A47" s="16" t="s">
        <v>299</v>
      </c>
      <c r="B47" s="4">
        <v>65700</v>
      </c>
      <c r="C47" s="4">
        <v>111120</v>
      </c>
      <c r="D47" s="4">
        <v>-45420</v>
      </c>
      <c r="E47" s="4">
        <v>-2484789346</v>
      </c>
      <c r="F47" s="4">
        <f t="shared" si="11"/>
        <v>70644497190</v>
      </c>
      <c r="G47" s="4">
        <v>0</v>
      </c>
      <c r="H47" s="4">
        <v>0</v>
      </c>
      <c r="I47" s="4">
        <v>0</v>
      </c>
      <c r="J47" s="4">
        <v>-87710000</v>
      </c>
      <c r="K47" s="24">
        <f t="shared" si="12"/>
        <v>4958790000</v>
      </c>
      <c r="L47" s="4">
        <v>1107</v>
      </c>
      <c r="M47" s="4">
        <v>923</v>
      </c>
      <c r="N47" s="4">
        <v>137</v>
      </c>
      <c r="O47" s="4">
        <v>88</v>
      </c>
      <c r="P47" s="4">
        <v>1058400</v>
      </c>
      <c r="Q47" s="4">
        <v>719600</v>
      </c>
      <c r="R47" s="5">
        <v>1.11E-2</v>
      </c>
      <c r="S47" s="4">
        <v>1778800</v>
      </c>
      <c r="T47" s="4">
        <f t="shared" si="13"/>
        <v>1448198.5</v>
      </c>
      <c r="U47" s="4">
        <f t="shared" si="14"/>
        <v>823700</v>
      </c>
      <c r="V47" s="5">
        <v>2.5399999999999999E-2</v>
      </c>
    </row>
    <row r="48" spans="1:22" x14ac:dyDescent="0.2">
      <c r="A48" s="16" t="s">
        <v>298</v>
      </c>
      <c r="B48" s="4">
        <v>1600</v>
      </c>
      <c r="C48" s="4">
        <v>38900</v>
      </c>
      <c r="D48" s="4">
        <v>-37300</v>
      </c>
      <c r="E48" s="4">
        <v>-2026465059</v>
      </c>
      <c r="F48" s="4">
        <f t="shared" si="11"/>
        <v>73129286536</v>
      </c>
      <c r="G48" s="4">
        <v>20000</v>
      </c>
      <c r="H48" s="4">
        <v>8000</v>
      </c>
      <c r="I48" s="4">
        <v>12000</v>
      </c>
      <c r="J48" s="4">
        <v>651060000</v>
      </c>
      <c r="K48" s="24">
        <f t="shared" si="12"/>
        <v>5046500000</v>
      </c>
      <c r="L48" s="4">
        <v>468</v>
      </c>
      <c r="M48" s="4">
        <v>953</v>
      </c>
      <c r="N48" s="4">
        <v>46</v>
      </c>
      <c r="O48" s="4">
        <v>96</v>
      </c>
      <c r="P48" s="4">
        <v>346500</v>
      </c>
      <c r="Q48" s="4">
        <v>653300</v>
      </c>
      <c r="R48" s="5">
        <v>-1.8E-3</v>
      </c>
      <c r="S48" s="4">
        <v>1112000</v>
      </c>
      <c r="T48" s="4">
        <f t="shared" si="13"/>
        <v>1478620.4</v>
      </c>
      <c r="U48" s="4">
        <f t="shared" si="14"/>
        <v>823700</v>
      </c>
      <c r="V48" s="5">
        <v>1.8200000000000001E-2</v>
      </c>
    </row>
    <row r="49" spans="1:22" x14ac:dyDescent="0.2">
      <c r="A49" s="16" t="s">
        <v>286</v>
      </c>
      <c r="B49" s="4">
        <v>3000</v>
      </c>
      <c r="C49" s="4">
        <v>24300</v>
      </c>
      <c r="D49" s="4">
        <v>-21300</v>
      </c>
      <c r="E49" s="4">
        <v>-1156900000</v>
      </c>
      <c r="F49" s="4">
        <f t="shared" si="11"/>
        <v>75155751595</v>
      </c>
      <c r="G49" s="4">
        <v>21600</v>
      </c>
      <c r="H49" s="4">
        <v>0</v>
      </c>
      <c r="I49" s="4">
        <v>21600</v>
      </c>
      <c r="J49" s="4">
        <v>1180800000</v>
      </c>
      <c r="K49" s="24">
        <f t="shared" si="12"/>
        <v>4395440000</v>
      </c>
      <c r="L49" s="4">
        <v>513</v>
      </c>
      <c r="M49" s="4">
        <v>741</v>
      </c>
      <c r="N49" s="4">
        <v>40</v>
      </c>
      <c r="O49" s="4">
        <v>56</v>
      </c>
      <c r="P49" s="4">
        <v>317500</v>
      </c>
      <c r="Q49" s="4">
        <v>505400</v>
      </c>
      <c r="R49" s="5">
        <v>-9.1000000000000004E-3</v>
      </c>
      <c r="S49" s="4">
        <v>823700</v>
      </c>
      <c r="T49" s="4">
        <f t="shared" si="13"/>
        <v>1611688.1</v>
      </c>
      <c r="U49" s="4">
        <f t="shared" si="14"/>
        <v>1262600</v>
      </c>
      <c r="V49" s="5">
        <v>2.53E-2</v>
      </c>
    </row>
    <row r="50" spans="1:22" x14ac:dyDescent="0.2">
      <c r="A50" s="16" t="s">
        <v>285</v>
      </c>
      <c r="B50" s="4">
        <v>1100</v>
      </c>
      <c r="C50" s="4">
        <v>28600</v>
      </c>
      <c r="D50" s="4">
        <v>-27500</v>
      </c>
      <c r="E50" s="4">
        <v>-1510380000</v>
      </c>
      <c r="F50" s="4">
        <f t="shared" si="11"/>
        <v>76312651595</v>
      </c>
      <c r="K50" s="24">
        <f t="shared" si="12"/>
        <v>3214640000</v>
      </c>
      <c r="L50" s="4">
        <v>978</v>
      </c>
      <c r="M50" s="4">
        <v>795</v>
      </c>
      <c r="N50" s="4">
        <v>80</v>
      </c>
      <c r="O50" s="4">
        <v>63</v>
      </c>
      <c r="P50" s="4">
        <v>640600</v>
      </c>
      <c r="Q50" s="4">
        <v>500700</v>
      </c>
      <c r="R50" s="5">
        <v>2.6200000000000001E-2</v>
      </c>
      <c r="S50" s="4">
        <v>1355400</v>
      </c>
      <c r="T50" s="4">
        <f t="shared" si="13"/>
        <v>1607525.5</v>
      </c>
      <c r="U50" s="4">
        <f t="shared" si="14"/>
        <v>981200</v>
      </c>
      <c r="V50" s="5">
        <v>3.95E-2</v>
      </c>
    </row>
    <row r="51" spans="1:22" x14ac:dyDescent="0.2">
      <c r="A51" s="16" t="s">
        <v>284</v>
      </c>
      <c r="B51" s="4">
        <v>2300</v>
      </c>
      <c r="C51" s="4">
        <v>426040</v>
      </c>
      <c r="D51" s="4">
        <v>-423740</v>
      </c>
      <c r="E51" s="4">
        <v>-22986640000</v>
      </c>
      <c r="F51" s="4">
        <f t="shared" si="11"/>
        <v>77823031595</v>
      </c>
      <c r="G51" s="4">
        <v>48000</v>
      </c>
      <c r="H51" s="4">
        <v>800</v>
      </c>
      <c r="I51" s="4">
        <v>47200</v>
      </c>
      <c r="J51" s="4">
        <v>2559340000</v>
      </c>
      <c r="K51" s="24">
        <f t="shared" si="12"/>
        <v>3214640000</v>
      </c>
      <c r="L51" s="4">
        <v>799</v>
      </c>
      <c r="M51" s="4">
        <v>1738</v>
      </c>
      <c r="N51" s="4">
        <v>66</v>
      </c>
      <c r="O51" s="4">
        <v>165</v>
      </c>
      <c r="P51" s="4">
        <v>501300</v>
      </c>
      <c r="Q51" s="4">
        <v>1278000</v>
      </c>
      <c r="R51" s="5">
        <v>-1.8600000000000002E-2</v>
      </c>
      <c r="S51" s="4">
        <v>2067700</v>
      </c>
      <c r="T51" s="4">
        <f t="shared" si="13"/>
        <v>1663153.7</v>
      </c>
      <c r="U51" s="4">
        <f t="shared" si="14"/>
        <v>981200</v>
      </c>
      <c r="V51" s="5">
        <v>2.5499999999999998E-2</v>
      </c>
    </row>
    <row r="52" spans="1:22" x14ac:dyDescent="0.2">
      <c r="A52" s="16" t="s">
        <v>283</v>
      </c>
      <c r="B52" s="4">
        <v>3500</v>
      </c>
      <c r="C52" s="4">
        <v>21600</v>
      </c>
      <c r="D52" s="4">
        <v>-18100</v>
      </c>
      <c r="E52" s="4">
        <v>-990800000</v>
      </c>
      <c r="F52" s="4">
        <f t="shared" si="11"/>
        <v>100809671595</v>
      </c>
      <c r="G52" s="4">
        <v>12000</v>
      </c>
      <c r="H52" s="4">
        <v>600</v>
      </c>
      <c r="I52" s="4">
        <v>11400</v>
      </c>
      <c r="J52" s="4">
        <v>623580000</v>
      </c>
      <c r="K52" s="24">
        <f t="shared" si="12"/>
        <v>655300000</v>
      </c>
      <c r="L52" s="4">
        <v>560</v>
      </c>
      <c r="M52" s="4">
        <v>1218</v>
      </c>
      <c r="N52" s="4">
        <v>53</v>
      </c>
      <c r="O52" s="4">
        <v>107</v>
      </c>
      <c r="P52" s="4">
        <v>383100</v>
      </c>
      <c r="Q52" s="4">
        <v>806100</v>
      </c>
      <c r="R52" s="5">
        <v>-1.2800000000000001E-2</v>
      </c>
      <c r="S52" s="4">
        <v>1262600</v>
      </c>
      <c r="T52" s="4">
        <f t="shared" si="13"/>
        <v>1676053.7</v>
      </c>
      <c r="U52" s="4">
        <f t="shared" si="14"/>
        <v>981200</v>
      </c>
      <c r="V52" s="5">
        <v>1.4499999999999999E-2</v>
      </c>
    </row>
    <row r="53" spans="1:22" x14ac:dyDescent="0.2">
      <c r="A53" s="16" t="s">
        <v>282</v>
      </c>
      <c r="B53" s="4">
        <v>7300</v>
      </c>
      <c r="C53" s="4">
        <v>27000</v>
      </c>
      <c r="D53" s="4">
        <v>-19700</v>
      </c>
      <c r="E53" s="4">
        <v>-1085160000</v>
      </c>
      <c r="F53" s="4">
        <f t="shared" si="11"/>
        <v>101800471595</v>
      </c>
      <c r="G53" s="4">
        <v>0</v>
      </c>
      <c r="H53" s="4">
        <v>0</v>
      </c>
      <c r="I53" s="4">
        <v>0</v>
      </c>
      <c r="J53" s="4">
        <v>175940000</v>
      </c>
      <c r="K53" s="24">
        <f t="shared" si="12"/>
        <v>31720000</v>
      </c>
      <c r="L53" s="4">
        <v>558</v>
      </c>
      <c r="M53" s="4">
        <v>1372</v>
      </c>
      <c r="N53" s="4">
        <v>52</v>
      </c>
      <c r="O53" s="4">
        <v>104</v>
      </c>
      <c r="P53" s="4">
        <v>464600</v>
      </c>
      <c r="Q53" s="4">
        <v>817800</v>
      </c>
      <c r="R53" s="5">
        <v>-3.5999999999999999E-3</v>
      </c>
      <c r="S53" s="4">
        <v>1282400</v>
      </c>
      <c r="T53" s="4">
        <f t="shared" si="13"/>
        <v>1795530.8</v>
      </c>
      <c r="U53" s="4">
        <f t="shared" si="14"/>
        <v>981200</v>
      </c>
      <c r="V53" s="5">
        <v>1.9799999999999998E-2</v>
      </c>
    </row>
    <row r="54" spans="1:22" x14ac:dyDescent="0.2">
      <c r="A54" s="16" t="s">
        <v>281</v>
      </c>
      <c r="B54" s="4">
        <v>87400</v>
      </c>
      <c r="C54" s="4">
        <v>170800</v>
      </c>
      <c r="D54" s="4">
        <v>-83400</v>
      </c>
      <c r="E54" s="4">
        <v>-4729700000</v>
      </c>
      <c r="F54" s="4">
        <f t="shared" si="11"/>
        <v>102885631595</v>
      </c>
      <c r="K54" s="24">
        <f t="shared" si="12"/>
        <v>-144220000</v>
      </c>
      <c r="L54" s="4">
        <v>1414</v>
      </c>
      <c r="M54" s="4">
        <v>1587</v>
      </c>
      <c r="N54" s="4">
        <v>161</v>
      </c>
      <c r="O54" s="4">
        <v>214</v>
      </c>
      <c r="P54" s="4">
        <v>1235600</v>
      </c>
      <c r="Q54" s="4">
        <v>1396000</v>
      </c>
      <c r="R54" s="5">
        <v>0</v>
      </c>
      <c r="S54" s="4">
        <v>2636300</v>
      </c>
      <c r="T54" s="4">
        <f t="shared" si="13"/>
        <v>1781398.5</v>
      </c>
      <c r="U54" s="4">
        <f t="shared" si="14"/>
        <v>981200</v>
      </c>
      <c r="V54" s="5">
        <v>4.0199999999999993E-2</v>
      </c>
    </row>
    <row r="55" spans="1:22" x14ac:dyDescent="0.2">
      <c r="A55" s="16" t="s">
        <v>280</v>
      </c>
      <c r="B55" s="4">
        <v>15100</v>
      </c>
      <c r="C55" s="4">
        <v>15500</v>
      </c>
      <c r="D55" s="4">
        <v>-400</v>
      </c>
      <c r="E55" s="4">
        <v>-23270000</v>
      </c>
      <c r="F55" s="4">
        <f t="shared" si="11"/>
        <v>107615331595</v>
      </c>
      <c r="G55" s="4">
        <v>0</v>
      </c>
      <c r="H55" s="4">
        <v>0</v>
      </c>
      <c r="I55" s="4">
        <v>0</v>
      </c>
      <c r="J55" s="4">
        <v>-11000000</v>
      </c>
      <c r="K55" s="24">
        <f t="shared" si="12"/>
        <v>-144220000</v>
      </c>
      <c r="L55" s="4">
        <v>497</v>
      </c>
      <c r="M55" s="4">
        <v>704</v>
      </c>
      <c r="N55" s="4">
        <v>49</v>
      </c>
      <c r="O55" s="4">
        <v>70</v>
      </c>
      <c r="P55" s="4">
        <v>361800</v>
      </c>
      <c r="Q55" s="4">
        <v>483400</v>
      </c>
      <c r="R55" s="5">
        <v>9.1000000000000004E-3</v>
      </c>
      <c r="S55" s="4">
        <v>981200</v>
      </c>
      <c r="T55" s="4">
        <f t="shared" si="13"/>
        <v>1903118.9</v>
      </c>
      <c r="U55" s="4">
        <f t="shared" si="14"/>
        <v>1313774</v>
      </c>
      <c r="V55" s="5">
        <v>1.4499999999999999E-2</v>
      </c>
    </row>
    <row r="56" spans="1:22" x14ac:dyDescent="0.2">
      <c r="A56" s="16" t="s">
        <v>279</v>
      </c>
      <c r="B56" s="4">
        <v>15900</v>
      </c>
      <c r="C56" s="4">
        <v>147500</v>
      </c>
      <c r="D56" s="4">
        <v>-131600</v>
      </c>
      <c r="E56" s="4">
        <v>-7333750000</v>
      </c>
      <c r="F56" s="4">
        <f t="shared" ref="F56:F130" si="15">E56+F57</f>
        <v>107638601595</v>
      </c>
      <c r="G56" s="4">
        <v>0</v>
      </c>
      <c r="H56" s="4">
        <v>0</v>
      </c>
      <c r="I56" s="4">
        <v>0</v>
      </c>
      <c r="J56" s="4">
        <v>-122320000</v>
      </c>
      <c r="K56" s="24">
        <f t="shared" ref="K56:K76" si="16">K57+J56</f>
        <v>-133220000</v>
      </c>
      <c r="L56" s="4">
        <v>685</v>
      </c>
      <c r="M56" s="4">
        <v>1162</v>
      </c>
      <c r="N56" s="4">
        <v>51</v>
      </c>
      <c r="O56" s="4">
        <v>100</v>
      </c>
      <c r="P56" s="4">
        <v>407400</v>
      </c>
      <c r="Q56" s="4">
        <v>797900</v>
      </c>
      <c r="R56" s="5">
        <v>-1.78E-2</v>
      </c>
      <c r="S56" s="4">
        <v>1314157</v>
      </c>
      <c r="T56" s="4">
        <f t="shared" si="13"/>
        <v>2333114.7999999998</v>
      </c>
      <c r="U56" s="4">
        <f t="shared" ref="U56:U123" si="17">MIN(S57:S61)</f>
        <v>1313774</v>
      </c>
      <c r="V56" s="5">
        <v>2.3099999999999999E-2</v>
      </c>
    </row>
    <row r="57" spans="1:22" x14ac:dyDescent="0.2">
      <c r="A57" s="16" t="s">
        <v>278</v>
      </c>
      <c r="B57" s="4">
        <v>34000</v>
      </c>
      <c r="C57" s="4">
        <v>7100</v>
      </c>
      <c r="D57" s="4">
        <v>26900</v>
      </c>
      <c r="E57" s="4">
        <v>1497120000</v>
      </c>
      <c r="F57" s="4">
        <f t="shared" si="15"/>
        <v>114972351595</v>
      </c>
      <c r="K57" s="24">
        <f t="shared" si="16"/>
        <v>-10900000</v>
      </c>
      <c r="L57" s="4">
        <v>1244</v>
      </c>
      <c r="M57" s="4">
        <v>786</v>
      </c>
      <c r="N57" s="4">
        <v>101</v>
      </c>
      <c r="O57" s="4">
        <v>64</v>
      </c>
      <c r="P57" s="4">
        <v>1128400</v>
      </c>
      <c r="Q57" s="4">
        <v>517200</v>
      </c>
      <c r="R57" s="5">
        <v>2.1899999999999999E-2</v>
      </c>
      <c r="S57" s="4">
        <v>1646528</v>
      </c>
      <c r="T57" s="4">
        <f t="shared" si="13"/>
        <v>2273194.9</v>
      </c>
      <c r="U57" s="4">
        <f t="shared" si="17"/>
        <v>1313774</v>
      </c>
      <c r="V57" s="5">
        <v>3.7499999999999999E-2</v>
      </c>
    </row>
    <row r="58" spans="1:22" x14ac:dyDescent="0.2">
      <c r="A58" s="16" t="s">
        <v>275</v>
      </c>
      <c r="B58" s="4">
        <v>6700</v>
      </c>
      <c r="C58" s="4">
        <v>180</v>
      </c>
      <c r="D58" s="4">
        <v>6520</v>
      </c>
      <c r="E58" s="4">
        <v>359590000</v>
      </c>
      <c r="F58" s="4">
        <f t="shared" si="15"/>
        <v>113475231595</v>
      </c>
      <c r="K58" s="24">
        <f t="shared" si="16"/>
        <v>-10900000</v>
      </c>
      <c r="L58" s="4">
        <v>931</v>
      </c>
      <c r="M58" s="4">
        <v>914</v>
      </c>
      <c r="N58" s="4">
        <v>98</v>
      </c>
      <c r="O58" s="4">
        <v>71</v>
      </c>
      <c r="P58" s="4">
        <v>842000</v>
      </c>
      <c r="Q58" s="4">
        <v>570200</v>
      </c>
      <c r="R58" s="5">
        <v>0</v>
      </c>
      <c r="S58" s="4">
        <v>1416219</v>
      </c>
      <c r="T58" s="4">
        <f t="shared" si="13"/>
        <v>2238273.2999999998</v>
      </c>
      <c r="U58" s="4">
        <f t="shared" si="17"/>
        <v>1313774</v>
      </c>
      <c r="V58" s="5">
        <v>2.1600000000000001E-2</v>
      </c>
    </row>
    <row r="59" spans="1:22" x14ac:dyDescent="0.2">
      <c r="A59" s="16" t="s">
        <v>274</v>
      </c>
      <c r="B59" s="4">
        <v>64600</v>
      </c>
      <c r="C59" s="4">
        <v>30120</v>
      </c>
      <c r="D59" s="4">
        <v>34480</v>
      </c>
      <c r="E59" s="4">
        <v>1905510000</v>
      </c>
      <c r="F59" s="4">
        <f t="shared" si="15"/>
        <v>113115641595</v>
      </c>
      <c r="G59" s="4">
        <v>0</v>
      </c>
      <c r="H59" s="4">
        <v>0</v>
      </c>
      <c r="I59" s="4">
        <v>0</v>
      </c>
      <c r="J59" s="4">
        <v>-10900000</v>
      </c>
      <c r="K59" s="24">
        <f t="shared" si="16"/>
        <v>-10900000</v>
      </c>
      <c r="L59" s="4">
        <v>1189</v>
      </c>
      <c r="M59" s="4">
        <v>1692</v>
      </c>
      <c r="N59" s="4">
        <v>110</v>
      </c>
      <c r="O59" s="4">
        <v>155</v>
      </c>
      <c r="P59" s="4">
        <v>846100</v>
      </c>
      <c r="Q59" s="4">
        <v>1163600</v>
      </c>
      <c r="R59" s="5">
        <v>1.9E-3</v>
      </c>
      <c r="S59" s="4">
        <v>2154377</v>
      </c>
      <c r="T59" s="4">
        <f t="shared" si="13"/>
        <v>2140582.6</v>
      </c>
      <c r="U59" s="4">
        <f t="shared" si="17"/>
        <v>1313774</v>
      </c>
      <c r="V59" s="5">
        <v>3.27E-2</v>
      </c>
    </row>
    <row r="60" spans="1:22" x14ac:dyDescent="0.2">
      <c r="A60" s="16" t="s">
        <v>273</v>
      </c>
      <c r="B60" s="4">
        <v>2000</v>
      </c>
      <c r="C60" s="4">
        <v>186976</v>
      </c>
      <c r="D60" s="4">
        <v>-184976</v>
      </c>
      <c r="E60" s="4">
        <v>-10110270000</v>
      </c>
      <c r="F60" s="4">
        <f t="shared" si="15"/>
        <v>111210131595</v>
      </c>
      <c r="K60" s="24">
        <f t="shared" si="16"/>
        <v>0</v>
      </c>
      <c r="L60" s="4">
        <v>682</v>
      </c>
      <c r="M60" s="4">
        <v>1080</v>
      </c>
      <c r="N60" s="4">
        <v>40</v>
      </c>
      <c r="O60" s="4">
        <v>107</v>
      </c>
      <c r="P60" s="4">
        <v>371800</v>
      </c>
      <c r="Q60" s="4">
        <v>776000</v>
      </c>
      <c r="R60" s="5">
        <v>3.7000000000000002E-3</v>
      </c>
      <c r="S60" s="4">
        <v>1313774</v>
      </c>
      <c r="T60" s="4">
        <f t="shared" si="13"/>
        <v>2128229.5</v>
      </c>
      <c r="U60" s="4">
        <f t="shared" si="17"/>
        <v>1391600</v>
      </c>
      <c r="V60" s="5">
        <v>2.53E-2</v>
      </c>
    </row>
    <row r="61" spans="1:22" x14ac:dyDescent="0.2">
      <c r="A61" s="16" t="s">
        <v>268</v>
      </c>
      <c r="B61" s="4">
        <v>152800</v>
      </c>
      <c r="C61" s="4">
        <v>208400</v>
      </c>
      <c r="D61" s="4">
        <v>-55600</v>
      </c>
      <c r="E61" s="4">
        <v>-3004190000</v>
      </c>
      <c r="F61" s="4">
        <f t="shared" si="15"/>
        <v>121320401595</v>
      </c>
      <c r="K61" s="24">
        <f t="shared" si="16"/>
        <v>0</v>
      </c>
      <c r="L61" s="4">
        <v>1145</v>
      </c>
      <c r="M61" s="4">
        <v>2232</v>
      </c>
      <c r="N61" s="4">
        <v>120</v>
      </c>
      <c r="O61" s="4">
        <v>229</v>
      </c>
      <c r="P61" s="4">
        <v>836400</v>
      </c>
      <c r="Q61" s="4">
        <v>1693100</v>
      </c>
      <c r="R61" s="5">
        <v>-2.3199999999999998E-2</v>
      </c>
      <c r="S61" s="4">
        <v>2623982</v>
      </c>
      <c r="T61" s="4">
        <f t="shared" si="13"/>
        <v>1980426.6</v>
      </c>
      <c r="U61" s="4">
        <f t="shared" si="17"/>
        <v>1391600</v>
      </c>
      <c r="V61" s="5">
        <v>3.2300000000000002E-2</v>
      </c>
    </row>
    <row r="62" spans="1:22" x14ac:dyDescent="0.2">
      <c r="A62" s="16" t="s">
        <v>266</v>
      </c>
      <c r="B62" s="4">
        <v>229000</v>
      </c>
      <c r="C62" s="4">
        <v>14800</v>
      </c>
      <c r="D62" s="4">
        <v>214200</v>
      </c>
      <c r="E62" s="4">
        <v>12049770000</v>
      </c>
      <c r="F62" s="4">
        <f t="shared" si="15"/>
        <v>124324591595</v>
      </c>
      <c r="K62" s="24">
        <f t="shared" si="16"/>
        <v>0</v>
      </c>
      <c r="L62" s="4">
        <v>1007</v>
      </c>
      <c r="M62" s="4">
        <v>1333</v>
      </c>
      <c r="N62" s="4">
        <v>56</v>
      </c>
      <c r="O62" s="4">
        <v>75</v>
      </c>
      <c r="P62" s="4">
        <v>541600</v>
      </c>
      <c r="Q62" s="4">
        <v>836800</v>
      </c>
      <c r="R62" s="5">
        <v>-1.5800000000000002E-2</v>
      </c>
      <c r="S62" s="4">
        <v>1391600</v>
      </c>
      <c r="T62" s="4">
        <f t="shared" ref="T62:T115" si="18">AVERAGE(S63:S72)</f>
        <v>2011706.6</v>
      </c>
      <c r="U62" s="4">
        <f t="shared" si="17"/>
        <v>1047329</v>
      </c>
      <c r="V62" s="5">
        <v>1.9400000000000001E-2</v>
      </c>
    </row>
    <row r="63" spans="1:22" x14ac:dyDescent="0.2">
      <c r="A63" s="16" t="s">
        <v>265</v>
      </c>
      <c r="B63" s="4">
        <v>300800</v>
      </c>
      <c r="C63" s="4">
        <v>53200</v>
      </c>
      <c r="D63" s="4">
        <v>247600</v>
      </c>
      <c r="E63" s="4">
        <v>13919760000</v>
      </c>
      <c r="F63" s="4">
        <f t="shared" si="15"/>
        <v>112274821595</v>
      </c>
      <c r="K63">
        <f t="shared" si="16"/>
        <v>0</v>
      </c>
      <c r="L63" s="4">
        <v>1582</v>
      </c>
      <c r="M63" s="4">
        <v>1081</v>
      </c>
      <c r="N63" s="4">
        <v>186</v>
      </c>
      <c r="O63" s="4">
        <v>158</v>
      </c>
      <c r="P63" s="4">
        <v>1331300</v>
      </c>
      <c r="Q63" s="4">
        <v>1009000</v>
      </c>
      <c r="R63" s="5">
        <v>1.9799999999999998E-2</v>
      </c>
      <c r="S63" s="4">
        <v>2477171</v>
      </c>
      <c r="T63" s="4">
        <f t="shared" si="18"/>
        <v>1829767.7</v>
      </c>
      <c r="U63" s="4">
        <f t="shared" si="17"/>
        <v>1047329</v>
      </c>
      <c r="V63" s="5">
        <v>3.1600000000000003E-2</v>
      </c>
    </row>
    <row r="64" spans="1:22" x14ac:dyDescent="0.2">
      <c r="A64" s="16" t="s">
        <v>247</v>
      </c>
      <c r="B64" s="4">
        <v>92700</v>
      </c>
      <c r="C64" s="4">
        <v>220980</v>
      </c>
      <c r="D64" s="4">
        <v>-128280</v>
      </c>
      <c r="E64" s="4">
        <v>-7106820000</v>
      </c>
      <c r="F64" s="4">
        <f t="shared" si="15"/>
        <v>98355061595</v>
      </c>
      <c r="K64">
        <f t="shared" si="16"/>
        <v>0</v>
      </c>
      <c r="L64" s="4">
        <v>1474</v>
      </c>
      <c r="M64" s="4">
        <v>1439</v>
      </c>
      <c r="N64" s="4">
        <v>168</v>
      </c>
      <c r="O64" s="4">
        <v>169</v>
      </c>
      <c r="P64" s="4">
        <v>1111300</v>
      </c>
      <c r="Q64" s="4">
        <v>1184400</v>
      </c>
      <c r="R64" s="5">
        <v>1.1000000000000001E-2</v>
      </c>
      <c r="S64" s="4">
        <v>2494977</v>
      </c>
      <c r="T64" s="4">
        <f t="shared" si="18"/>
        <v>1638173.5</v>
      </c>
      <c r="U64" s="4">
        <f t="shared" si="17"/>
        <v>1047329</v>
      </c>
      <c r="V64" s="5">
        <v>1.6200000000000003E-2</v>
      </c>
    </row>
    <row r="65" spans="1:22" x14ac:dyDescent="0.2">
      <c r="A65" s="16" t="s">
        <v>239</v>
      </c>
      <c r="B65" s="4">
        <v>109000</v>
      </c>
      <c r="C65" s="4">
        <v>224140</v>
      </c>
      <c r="D65" s="4">
        <v>-115140</v>
      </c>
      <c r="E65" s="4">
        <v>-6378550000</v>
      </c>
      <c r="F65" s="4">
        <f t="shared" si="15"/>
        <v>105461881595</v>
      </c>
      <c r="K65">
        <f t="shared" si="16"/>
        <v>0</v>
      </c>
      <c r="L65" s="4">
        <v>1063</v>
      </c>
      <c r="M65" s="4">
        <v>2248</v>
      </c>
      <c r="N65" s="4">
        <v>96</v>
      </c>
      <c r="O65" s="4">
        <v>175</v>
      </c>
      <c r="P65" s="4">
        <v>696500</v>
      </c>
      <c r="Q65" s="4">
        <v>1416700</v>
      </c>
      <c r="R65" s="5">
        <v>-1.61E-2</v>
      </c>
      <c r="S65" s="4">
        <v>2198404</v>
      </c>
      <c r="T65" s="4">
        <f t="shared" si="18"/>
        <v>1493094.2</v>
      </c>
      <c r="U65" s="4">
        <f t="shared" si="17"/>
        <v>1047329</v>
      </c>
      <c r="V65" s="5">
        <v>2.1400000000000002E-2</v>
      </c>
    </row>
    <row r="66" spans="1:22" x14ac:dyDescent="0.2">
      <c r="A66" s="16" t="s">
        <v>238</v>
      </c>
      <c r="B66" s="4">
        <v>117200</v>
      </c>
      <c r="C66" s="4">
        <v>81200</v>
      </c>
      <c r="D66" s="4">
        <v>36000</v>
      </c>
      <c r="E66" s="4">
        <v>1837880000</v>
      </c>
      <c r="F66" s="4">
        <f t="shared" si="15"/>
        <v>111840431595</v>
      </c>
      <c r="K66">
        <f t="shared" si="16"/>
        <v>0</v>
      </c>
      <c r="L66" s="4">
        <v>3958</v>
      </c>
      <c r="M66" s="4">
        <v>1963</v>
      </c>
      <c r="N66" s="4">
        <v>450</v>
      </c>
      <c r="O66" s="4">
        <v>200</v>
      </c>
      <c r="P66" s="4">
        <v>3287900</v>
      </c>
      <c r="Q66" s="4">
        <v>1506800</v>
      </c>
      <c r="R66" s="5">
        <v>6.8900000000000003E-2</v>
      </c>
      <c r="S66" s="4">
        <v>5614116</v>
      </c>
      <c r="T66" s="4">
        <f t="shared" si="18"/>
        <v>1011141.3</v>
      </c>
      <c r="U66" s="4">
        <f t="shared" si="17"/>
        <v>1047329</v>
      </c>
      <c r="V66" s="5">
        <v>7.6999999999999999E-2</v>
      </c>
    </row>
    <row r="67" spans="1:22" x14ac:dyDescent="0.2">
      <c r="A67" s="16" t="s">
        <v>237</v>
      </c>
      <c r="B67" s="4">
        <v>13600</v>
      </c>
      <c r="C67" s="4">
        <v>22600</v>
      </c>
      <c r="D67" s="4">
        <v>-9000</v>
      </c>
      <c r="E67" s="4">
        <v>-472160000</v>
      </c>
      <c r="F67" s="4">
        <f t="shared" si="15"/>
        <v>110002551595</v>
      </c>
      <c r="K67">
        <f t="shared" si="16"/>
        <v>0</v>
      </c>
      <c r="L67" s="4">
        <v>559</v>
      </c>
      <c r="M67" s="4">
        <v>875</v>
      </c>
      <c r="N67" s="4">
        <v>52</v>
      </c>
      <c r="O67" s="4">
        <v>79</v>
      </c>
      <c r="P67" s="4">
        <v>371800</v>
      </c>
      <c r="Q67" s="4">
        <v>622000</v>
      </c>
      <c r="R67" s="5">
        <v>0</v>
      </c>
      <c r="S67" s="4">
        <v>1047329</v>
      </c>
      <c r="T67" s="4">
        <f t="shared" si="18"/>
        <v>965542</v>
      </c>
      <c r="U67" s="4">
        <f t="shared" si="17"/>
        <v>1067003</v>
      </c>
      <c r="V67" s="5">
        <v>2.2700000000000001E-2</v>
      </c>
    </row>
    <row r="68" spans="1:22" x14ac:dyDescent="0.2">
      <c r="A68" s="16" t="s">
        <v>233</v>
      </c>
      <c r="B68" s="4">
        <v>46800</v>
      </c>
      <c r="C68" s="4">
        <v>25100</v>
      </c>
      <c r="D68" s="4">
        <v>21700</v>
      </c>
      <c r="E68" s="4">
        <v>1134540000</v>
      </c>
      <c r="F68" s="4">
        <f t="shared" si="15"/>
        <v>110474711595</v>
      </c>
      <c r="K68">
        <f t="shared" si="16"/>
        <v>0</v>
      </c>
      <c r="L68" s="4">
        <v>532</v>
      </c>
      <c r="M68" s="4">
        <v>702</v>
      </c>
      <c r="N68" s="4">
        <v>43</v>
      </c>
      <c r="O68" s="4">
        <v>59</v>
      </c>
      <c r="P68" s="4">
        <v>35600</v>
      </c>
      <c r="Q68" s="4">
        <v>29500</v>
      </c>
      <c r="R68" s="5">
        <v>2E-3</v>
      </c>
      <c r="S68" s="4">
        <v>1067003</v>
      </c>
      <c r="T68" s="4">
        <f t="shared" si="18"/>
        <v>959491.6</v>
      </c>
      <c r="U68" s="4">
        <f t="shared" si="17"/>
        <v>657782</v>
      </c>
    </row>
    <row r="69" spans="1:22" x14ac:dyDescent="0.2">
      <c r="A69" s="16" t="s">
        <v>232</v>
      </c>
      <c r="B69" s="4">
        <v>28500</v>
      </c>
      <c r="C69" s="4">
        <v>26100</v>
      </c>
      <c r="D69" s="4">
        <v>2400</v>
      </c>
      <c r="E69" s="4">
        <v>120300000</v>
      </c>
      <c r="F69" s="4">
        <f t="shared" si="15"/>
        <v>109340171595</v>
      </c>
      <c r="K69">
        <f t="shared" si="16"/>
        <v>0</v>
      </c>
      <c r="L69" s="4"/>
      <c r="M69" s="4"/>
      <c r="N69" s="4"/>
      <c r="O69" s="4"/>
      <c r="P69" s="4">
        <v>429100</v>
      </c>
      <c r="Q69" s="4">
        <v>506400</v>
      </c>
      <c r="R69" s="5">
        <v>-5.6999999999999993E-3</v>
      </c>
      <c r="S69" s="4">
        <v>1177470</v>
      </c>
      <c r="T69" s="4">
        <f t="shared" si="18"/>
        <v>1030299.5</v>
      </c>
      <c r="U69" s="4">
        <f t="shared" si="17"/>
        <v>579035</v>
      </c>
    </row>
    <row r="70" spans="1:22" x14ac:dyDescent="0.2">
      <c r="A70" s="16" t="s">
        <v>231</v>
      </c>
      <c r="B70" s="4">
        <v>1200</v>
      </c>
      <c r="C70" s="4">
        <v>162400</v>
      </c>
      <c r="D70" s="4">
        <v>-161200</v>
      </c>
      <c r="E70" s="4">
        <v>-8446150000</v>
      </c>
      <c r="F70" s="4">
        <f t="shared" si="15"/>
        <v>109219871595</v>
      </c>
      <c r="K70">
        <f t="shared" si="16"/>
        <v>0</v>
      </c>
      <c r="L70" s="4"/>
      <c r="M70" s="4"/>
      <c r="N70" s="4"/>
      <c r="O70" s="4"/>
      <c r="P70" s="4">
        <v>402300</v>
      </c>
      <c r="Q70" s="4">
        <v>688200</v>
      </c>
      <c r="R70" s="5">
        <v>0</v>
      </c>
      <c r="S70" s="4">
        <v>1190243</v>
      </c>
      <c r="T70" s="4">
        <f t="shared" si="18"/>
        <v>1044277</v>
      </c>
      <c r="U70" s="4">
        <f t="shared" si="17"/>
        <v>579035</v>
      </c>
    </row>
    <row r="71" spans="1:22" x14ac:dyDescent="0.2">
      <c r="A71" s="16" t="s">
        <v>230</v>
      </c>
      <c r="B71" s="4">
        <v>3700</v>
      </c>
      <c r="C71" s="4">
        <v>94400</v>
      </c>
      <c r="D71" s="4">
        <v>-90700</v>
      </c>
      <c r="E71" s="4">
        <v>-4778440000</v>
      </c>
      <c r="F71" s="4">
        <f t="shared" si="15"/>
        <v>117666021595</v>
      </c>
      <c r="K71">
        <f t="shared" si="16"/>
        <v>0</v>
      </c>
      <c r="L71" s="4"/>
      <c r="M71" s="4"/>
      <c r="N71" s="4"/>
      <c r="O71" s="4"/>
      <c r="P71" s="4">
        <v>533500</v>
      </c>
      <c r="Q71" s="4">
        <v>571200</v>
      </c>
      <c r="R71" s="5">
        <v>-5.6000000000000008E-3</v>
      </c>
      <c r="S71" s="4">
        <v>1145953</v>
      </c>
      <c r="T71" s="4">
        <f t="shared" si="18"/>
        <v>1036609.2</v>
      </c>
      <c r="U71" s="4">
        <f t="shared" si="17"/>
        <v>579035</v>
      </c>
    </row>
    <row r="72" spans="1:22" x14ac:dyDescent="0.2">
      <c r="A72" s="16" t="s">
        <v>229</v>
      </c>
      <c r="B72" s="4">
        <v>43800</v>
      </c>
      <c r="C72" s="4">
        <v>48300</v>
      </c>
      <c r="D72" s="4">
        <v>-4500</v>
      </c>
      <c r="E72" s="4">
        <v>-231680000</v>
      </c>
      <c r="F72" s="4">
        <f t="shared" si="15"/>
        <v>122444461595</v>
      </c>
      <c r="K72">
        <f t="shared" si="16"/>
        <v>0</v>
      </c>
      <c r="L72" s="4"/>
      <c r="M72" s="4"/>
      <c r="N72" s="4"/>
      <c r="O72" s="4"/>
      <c r="P72" s="4">
        <v>867500</v>
      </c>
      <c r="Q72" s="4">
        <v>664200</v>
      </c>
      <c r="R72" s="5">
        <v>2.7300000000000001E-2</v>
      </c>
      <c r="S72" s="4">
        <v>1704400</v>
      </c>
      <c r="T72" s="4">
        <f t="shared" si="18"/>
        <v>949916.6</v>
      </c>
      <c r="U72" s="4">
        <f t="shared" si="17"/>
        <v>579035</v>
      </c>
    </row>
    <row r="73" spans="1:22" x14ac:dyDescent="0.2">
      <c r="A73" s="16" t="s">
        <v>228</v>
      </c>
      <c r="B73" s="4">
        <v>12100</v>
      </c>
      <c r="C73" s="4">
        <v>45660</v>
      </c>
      <c r="D73" s="4">
        <v>-33560</v>
      </c>
      <c r="E73" s="4">
        <v>-1725730000</v>
      </c>
      <c r="F73" s="4">
        <f t="shared" si="15"/>
        <v>122676141595</v>
      </c>
      <c r="K73">
        <f t="shared" si="16"/>
        <v>0</v>
      </c>
      <c r="L73" s="4"/>
      <c r="M73" s="4"/>
      <c r="N73" s="4"/>
      <c r="O73" s="4"/>
      <c r="P73" s="4">
        <v>241600</v>
      </c>
      <c r="Q73" s="4">
        <v>373500</v>
      </c>
      <c r="R73" s="5">
        <v>-1.9E-3</v>
      </c>
      <c r="S73" s="4">
        <v>657782</v>
      </c>
      <c r="T73" s="4">
        <f t="shared" si="18"/>
        <v>1078299.8</v>
      </c>
      <c r="U73" s="4">
        <f t="shared" si="17"/>
        <v>579035</v>
      </c>
    </row>
    <row r="74" spans="1:22" x14ac:dyDescent="0.2">
      <c r="A74" s="16" t="s">
        <v>227</v>
      </c>
      <c r="B74" s="4">
        <v>23600</v>
      </c>
      <c r="C74" s="4">
        <v>17700</v>
      </c>
      <c r="D74" s="4">
        <v>5900</v>
      </c>
      <c r="E74" s="4">
        <v>303390000</v>
      </c>
      <c r="F74" s="4">
        <f t="shared" si="15"/>
        <v>124401871595</v>
      </c>
      <c r="K74">
        <f t="shared" si="16"/>
        <v>0</v>
      </c>
      <c r="L74" s="4"/>
      <c r="M74" s="4"/>
      <c r="N74" s="4"/>
      <c r="O74" s="4"/>
      <c r="P74" s="4">
        <v>218500</v>
      </c>
      <c r="Q74" s="4">
        <v>323000</v>
      </c>
      <c r="R74" s="5">
        <v>0</v>
      </c>
      <c r="S74" s="4">
        <v>579035</v>
      </c>
      <c r="T74" s="4">
        <f t="shared" si="18"/>
        <v>1212366.3999999999</v>
      </c>
      <c r="U74" s="4">
        <f t="shared" si="17"/>
        <v>591336</v>
      </c>
    </row>
    <row r="75" spans="1:22" x14ac:dyDescent="0.2">
      <c r="A75" s="16" t="s">
        <v>221</v>
      </c>
      <c r="B75" s="4">
        <v>41300</v>
      </c>
      <c r="C75" s="4">
        <v>8620</v>
      </c>
      <c r="D75" s="4">
        <v>32680</v>
      </c>
      <c r="E75" s="4">
        <v>1668680000</v>
      </c>
      <c r="F75" s="4">
        <f t="shared" si="15"/>
        <v>124098481595</v>
      </c>
      <c r="K75">
        <f t="shared" si="16"/>
        <v>0</v>
      </c>
      <c r="L75" s="4"/>
      <c r="M75" s="4"/>
      <c r="N75" s="4"/>
      <c r="O75" s="4"/>
      <c r="P75" s="4">
        <v>408600</v>
      </c>
      <c r="Q75" s="4">
        <v>276100</v>
      </c>
      <c r="R75" s="5">
        <v>1.5800000000000002E-2</v>
      </c>
      <c r="S75" s="4">
        <v>747611</v>
      </c>
      <c r="T75" s="4">
        <f t="shared" si="18"/>
        <v>1368012</v>
      </c>
      <c r="U75" s="4">
        <f t="shared" si="17"/>
        <v>591336</v>
      </c>
    </row>
    <row r="76" spans="1:22" x14ac:dyDescent="0.2">
      <c r="A76" s="16" t="s">
        <v>212</v>
      </c>
      <c r="B76" s="4">
        <v>106000</v>
      </c>
      <c r="C76" s="4">
        <v>20400</v>
      </c>
      <c r="D76" s="4">
        <v>85600</v>
      </c>
      <c r="E76" s="4">
        <v>4271100000</v>
      </c>
      <c r="F76" s="4">
        <f t="shared" si="15"/>
        <v>122429801595</v>
      </c>
      <c r="K76">
        <f t="shared" si="16"/>
        <v>0</v>
      </c>
      <c r="L76" s="4"/>
      <c r="M76" s="4"/>
      <c r="N76" s="4"/>
      <c r="O76" s="4"/>
      <c r="P76" s="4">
        <v>444100</v>
      </c>
      <c r="Q76" s="4">
        <v>304800</v>
      </c>
      <c r="R76" s="5">
        <v>2.4300000000000002E-2</v>
      </c>
      <c r="S76" s="4">
        <v>794587</v>
      </c>
      <c r="T76" s="4">
        <f t="shared" si="18"/>
        <v>1441307.5</v>
      </c>
      <c r="U76" s="4">
        <f t="shared" si="17"/>
        <v>591336</v>
      </c>
    </row>
    <row r="77" spans="1:22" x14ac:dyDescent="0.2">
      <c r="A77" s="16" t="s">
        <v>211</v>
      </c>
      <c r="B77" s="4">
        <v>1900</v>
      </c>
      <c r="C77" s="4">
        <v>47900</v>
      </c>
      <c r="D77" s="4">
        <v>-46000</v>
      </c>
      <c r="E77" s="4">
        <v>-2319590000</v>
      </c>
      <c r="F77" s="4">
        <f t="shared" si="15"/>
        <v>118158701595</v>
      </c>
      <c r="K77">
        <f>K78+J77</f>
        <v>0</v>
      </c>
      <c r="L77" s="4"/>
      <c r="M77" s="4"/>
      <c r="N77" s="4"/>
      <c r="O77" s="4"/>
      <c r="P77" s="4">
        <v>127700</v>
      </c>
      <c r="Q77" s="4">
        <v>332700</v>
      </c>
      <c r="R77" s="5">
        <v>-2.3599999999999999E-2</v>
      </c>
      <c r="S77" s="4">
        <v>591336</v>
      </c>
      <c r="T77" s="4">
        <f t="shared" si="18"/>
        <v>1602566</v>
      </c>
      <c r="U77" s="4">
        <f t="shared" si="17"/>
        <v>837474</v>
      </c>
    </row>
    <row r="78" spans="1:22" x14ac:dyDescent="0.2">
      <c r="A78" s="16" t="s">
        <v>210</v>
      </c>
      <c r="B78" s="4">
        <v>157800</v>
      </c>
      <c r="C78" s="4">
        <v>13000</v>
      </c>
      <c r="D78" s="4">
        <v>144800</v>
      </c>
      <c r="E78" s="4">
        <v>7256670000</v>
      </c>
      <c r="F78" s="4">
        <f t="shared" si="15"/>
        <v>120478291595</v>
      </c>
      <c r="K78">
        <f>J78+K80</f>
        <v>0</v>
      </c>
      <c r="R78" s="5">
        <v>1.8100000000000002E-2</v>
      </c>
      <c r="S78" s="4">
        <v>1006499</v>
      </c>
      <c r="T78" s="4">
        <f t="shared" si="18"/>
        <v>1621881.4</v>
      </c>
      <c r="U78" s="4">
        <f t="shared" si="17"/>
        <v>837474</v>
      </c>
    </row>
    <row r="79" spans="1:22" x14ac:dyDescent="0.2">
      <c r="A79" s="16" t="s">
        <v>209</v>
      </c>
      <c r="B79" s="4">
        <v>10350</v>
      </c>
      <c r="C79" s="4">
        <v>472518</v>
      </c>
      <c r="D79" s="4">
        <v>-462168</v>
      </c>
      <c r="E79" s="4">
        <v>-23501940000</v>
      </c>
      <c r="F79" s="4">
        <f t="shared" si="15"/>
        <v>113221621595</v>
      </c>
      <c r="L79" s="4"/>
      <c r="M79" s="4"/>
      <c r="N79" s="4"/>
      <c r="O79" s="4"/>
      <c r="P79" s="4">
        <v>617900</v>
      </c>
      <c r="Q79" s="4">
        <v>972100</v>
      </c>
      <c r="R79" s="5">
        <v>-3.3000000000000002E-2</v>
      </c>
      <c r="S79" s="4">
        <v>1885549</v>
      </c>
      <c r="T79" s="4">
        <f t="shared" si="18"/>
        <v>1546374.4</v>
      </c>
      <c r="U79" s="4">
        <f t="shared" si="17"/>
        <v>837474</v>
      </c>
    </row>
    <row r="80" spans="1:22" x14ac:dyDescent="0.2">
      <c r="A80" s="16" t="s">
        <v>208</v>
      </c>
      <c r="B80" s="4">
        <v>33500</v>
      </c>
      <c r="C80" s="4">
        <v>124500</v>
      </c>
      <c r="D80" s="4">
        <v>-91000</v>
      </c>
      <c r="E80" s="4">
        <v>-4738270000</v>
      </c>
      <c r="F80" s="4">
        <f t="shared" si="15"/>
        <v>136723561595</v>
      </c>
      <c r="K80">
        <f>J80</f>
        <v>0</v>
      </c>
      <c r="R80" s="5">
        <v>-2.0899999999999998E-2</v>
      </c>
      <c r="S80" s="4">
        <v>1330018</v>
      </c>
      <c r="T80" s="4">
        <f t="shared" si="18"/>
        <v>1523968.9</v>
      </c>
      <c r="U80" s="4">
        <f t="shared" si="17"/>
        <v>837474</v>
      </c>
    </row>
    <row r="81" spans="1:21" x14ac:dyDescent="0.2">
      <c r="A81" s="16" t="s">
        <v>207</v>
      </c>
      <c r="B81" s="4">
        <v>15300</v>
      </c>
      <c r="C81" s="4">
        <v>34940</v>
      </c>
      <c r="D81" s="4">
        <v>-19640</v>
      </c>
      <c r="E81" s="4">
        <v>-1035830000</v>
      </c>
      <c r="F81" s="4">
        <f t="shared" si="15"/>
        <v>141461831595</v>
      </c>
      <c r="R81" s="5">
        <v>-1.1200000000000002E-2</v>
      </c>
      <c r="S81" s="4">
        <v>1069275</v>
      </c>
      <c r="T81" s="4">
        <f t="shared" si="18"/>
        <v>1541293</v>
      </c>
      <c r="U81" s="4">
        <f t="shared" si="17"/>
        <v>837474</v>
      </c>
    </row>
    <row r="82" spans="1:21" x14ac:dyDescent="0.2">
      <c r="A82" s="16" t="s">
        <v>206</v>
      </c>
      <c r="B82" s="4">
        <v>9000</v>
      </c>
      <c r="C82" s="4">
        <v>18200</v>
      </c>
      <c r="D82" s="4">
        <v>-9200</v>
      </c>
      <c r="E82" s="4">
        <v>-488420000</v>
      </c>
      <c r="F82" s="4">
        <f t="shared" si="15"/>
        <v>142497661595</v>
      </c>
      <c r="R82" s="5">
        <v>0</v>
      </c>
      <c r="S82" s="4">
        <v>837474</v>
      </c>
      <c r="T82" s="4">
        <f t="shared" si="18"/>
        <v>1517272.7</v>
      </c>
      <c r="U82" s="4">
        <f t="shared" si="17"/>
        <v>1527542</v>
      </c>
    </row>
    <row r="83" spans="1:21" x14ac:dyDescent="0.2">
      <c r="A83" s="16" t="s">
        <v>205</v>
      </c>
      <c r="B83" s="4">
        <v>2600</v>
      </c>
      <c r="C83" s="4">
        <v>22810</v>
      </c>
      <c r="D83" s="4">
        <v>-20210</v>
      </c>
      <c r="E83" s="4">
        <v>-1070750000</v>
      </c>
      <c r="F83" s="4">
        <f t="shared" si="15"/>
        <v>142986081595</v>
      </c>
      <c r="R83" s="5">
        <v>3.8E-3</v>
      </c>
      <c r="S83" s="4">
        <v>1941614</v>
      </c>
      <c r="T83" s="4">
        <f t="shared" si="18"/>
        <v>1451323.8</v>
      </c>
      <c r="U83" s="4">
        <f t="shared" si="17"/>
        <v>1199653</v>
      </c>
    </row>
    <row r="84" spans="1:21" x14ac:dyDescent="0.2">
      <c r="A84" s="16" t="s">
        <v>204</v>
      </c>
      <c r="B84" s="4">
        <v>22100</v>
      </c>
      <c r="C84" s="4">
        <v>118010</v>
      </c>
      <c r="D84" s="4">
        <v>-95910</v>
      </c>
      <c r="E84" s="4">
        <v>-5129490000</v>
      </c>
      <c r="F84" s="4">
        <f t="shared" si="15"/>
        <v>144056831595</v>
      </c>
      <c r="R84" s="5">
        <v>-1.66E-2</v>
      </c>
      <c r="S84" s="4">
        <v>1919701</v>
      </c>
      <c r="T84" s="4">
        <f t="shared" si="18"/>
        <v>1418843.5</v>
      </c>
      <c r="U84" s="4">
        <f t="shared" si="17"/>
        <v>1130479</v>
      </c>
    </row>
    <row r="85" spans="1:21" x14ac:dyDescent="0.2">
      <c r="A85" s="16" t="s">
        <v>203</v>
      </c>
      <c r="B85" s="4">
        <v>14200</v>
      </c>
      <c r="C85" s="4">
        <v>33600</v>
      </c>
      <c r="D85" s="4">
        <v>-19400</v>
      </c>
      <c r="E85" s="4">
        <v>-1020800000</v>
      </c>
      <c r="F85" s="4">
        <f t="shared" si="15"/>
        <v>149186321595</v>
      </c>
      <c r="R85" s="5">
        <v>3.6600000000000001E-2</v>
      </c>
      <c r="S85" s="4">
        <v>2304067</v>
      </c>
      <c r="T85" s="4">
        <f t="shared" si="18"/>
        <v>1303152.3999999999</v>
      </c>
      <c r="U85" s="4">
        <f t="shared" si="17"/>
        <v>1105963</v>
      </c>
    </row>
    <row r="86" spans="1:21" x14ac:dyDescent="0.2">
      <c r="A86" s="16" t="s">
        <v>202</v>
      </c>
      <c r="B86" s="4">
        <v>5400</v>
      </c>
      <c r="C86" s="4">
        <v>193000</v>
      </c>
      <c r="D86" s="4">
        <v>-187600</v>
      </c>
      <c r="E86" s="4">
        <v>-9919450000</v>
      </c>
      <c r="F86" s="4">
        <f t="shared" si="15"/>
        <v>150207121595</v>
      </c>
      <c r="R86" s="5">
        <v>-2.6200000000000001E-2</v>
      </c>
      <c r="S86" s="4">
        <v>1527542</v>
      </c>
      <c r="T86" s="4">
        <f t="shared" si="18"/>
        <v>1334312.6000000001</v>
      </c>
      <c r="U86" s="4">
        <f t="shared" si="17"/>
        <v>1105963</v>
      </c>
    </row>
    <row r="87" spans="1:21" x14ac:dyDescent="0.2">
      <c r="A87" s="16" t="s">
        <v>201</v>
      </c>
      <c r="B87" s="4">
        <v>1900</v>
      </c>
      <c r="C87" s="4">
        <v>106900</v>
      </c>
      <c r="D87" s="4">
        <v>-105000</v>
      </c>
      <c r="E87" s="4">
        <v>-5487380000</v>
      </c>
      <c r="F87" s="4">
        <f t="shared" si="15"/>
        <v>160126571595</v>
      </c>
      <c r="R87" s="5">
        <v>3.6900000000000002E-2</v>
      </c>
      <c r="S87" s="4">
        <v>2203921</v>
      </c>
      <c r="T87" s="4">
        <f t="shared" si="18"/>
        <v>1200402</v>
      </c>
      <c r="U87" s="4">
        <f t="shared" si="17"/>
        <v>597271</v>
      </c>
    </row>
    <row r="88" spans="1:21" x14ac:dyDescent="0.2">
      <c r="A88" s="16" t="s">
        <v>200</v>
      </c>
      <c r="B88" s="4">
        <v>12200</v>
      </c>
      <c r="C88" s="4">
        <v>62200</v>
      </c>
      <c r="D88" s="4">
        <v>-50000</v>
      </c>
      <c r="E88" s="4">
        <v>-2531580000</v>
      </c>
      <c r="F88" s="4">
        <f t="shared" si="15"/>
        <v>165613951595</v>
      </c>
      <c r="R88" s="5">
        <v>1.9900000000000001E-2</v>
      </c>
      <c r="S88" s="4">
        <v>1199653</v>
      </c>
      <c r="T88" s="4">
        <f t="shared" si="18"/>
        <v>1282532.8999999999</v>
      </c>
      <c r="U88" s="4">
        <f t="shared" si="17"/>
        <v>597271</v>
      </c>
    </row>
    <row r="89" spans="1:21" x14ac:dyDescent="0.2">
      <c r="A89" s="16" t="s">
        <v>199</v>
      </c>
      <c r="B89" s="4">
        <v>63200</v>
      </c>
      <c r="C89" s="4">
        <v>205500</v>
      </c>
      <c r="D89" s="4">
        <v>-142300</v>
      </c>
      <c r="E89" s="4">
        <v>-7272300000</v>
      </c>
      <c r="F89" s="4">
        <f t="shared" si="15"/>
        <v>168145531595</v>
      </c>
      <c r="R89" s="5">
        <v>-1.9400000000000001E-2</v>
      </c>
      <c r="S89" s="4">
        <v>1130479</v>
      </c>
      <c r="T89" s="4">
        <f t="shared" si="18"/>
        <v>1252939.1000000001</v>
      </c>
      <c r="U89" s="4">
        <f t="shared" si="17"/>
        <v>597271</v>
      </c>
    </row>
    <row r="90" spans="1:21" x14ac:dyDescent="0.2">
      <c r="A90" s="16" t="s">
        <v>198</v>
      </c>
      <c r="B90" s="4">
        <v>900</v>
      </c>
      <c r="C90" s="4">
        <v>19900</v>
      </c>
      <c r="D90" s="4">
        <v>-19000</v>
      </c>
      <c r="E90" s="4">
        <v>-969890000</v>
      </c>
      <c r="F90" s="4">
        <f t="shared" si="15"/>
        <v>175417831595</v>
      </c>
      <c r="R90" s="5">
        <v>3.5200000000000002E-2</v>
      </c>
      <c r="S90" s="4">
        <v>1105963</v>
      </c>
      <c r="T90" s="4">
        <f t="shared" si="18"/>
        <v>1253188.8999999999</v>
      </c>
      <c r="U90" s="4">
        <f t="shared" si="17"/>
        <v>597271</v>
      </c>
    </row>
    <row r="91" spans="1:21" x14ac:dyDescent="0.2">
      <c r="A91" s="16" t="s">
        <v>197</v>
      </c>
      <c r="B91" s="4">
        <v>97060</v>
      </c>
      <c r="C91" s="4">
        <v>32300</v>
      </c>
      <c r="D91" s="4">
        <v>64760</v>
      </c>
      <c r="E91" s="4">
        <v>3155040000</v>
      </c>
      <c r="F91" s="4">
        <f t="shared" si="15"/>
        <v>176387721595</v>
      </c>
      <c r="R91" s="5">
        <v>-1E-3</v>
      </c>
      <c r="S91" s="4">
        <v>1242516</v>
      </c>
      <c r="T91" s="4">
        <f t="shared" si="18"/>
        <v>1249766.5</v>
      </c>
      <c r="U91" s="4">
        <f t="shared" si="17"/>
        <v>597271</v>
      </c>
    </row>
    <row r="92" spans="1:21" x14ac:dyDescent="0.2">
      <c r="A92" s="16" t="s">
        <v>196</v>
      </c>
      <c r="B92" s="4">
        <v>5800</v>
      </c>
      <c r="C92" s="4">
        <v>600</v>
      </c>
      <c r="D92" s="4">
        <v>5200</v>
      </c>
      <c r="E92" s="4">
        <v>261100000</v>
      </c>
      <c r="F92" s="4">
        <f t="shared" si="15"/>
        <v>173232681595</v>
      </c>
      <c r="R92" s="5">
        <v>-1.9599999999999999E-2</v>
      </c>
      <c r="S92" s="4">
        <v>597271</v>
      </c>
      <c r="T92" s="4">
        <f t="shared" si="18"/>
        <v>1295152.7</v>
      </c>
      <c r="U92" s="4">
        <f t="shared" si="17"/>
        <v>864815</v>
      </c>
    </row>
    <row r="93" spans="1:21" x14ac:dyDescent="0.2">
      <c r="A93" s="16" t="s">
        <v>195</v>
      </c>
      <c r="B93" s="4">
        <v>110573</v>
      </c>
      <c r="C93" s="4">
        <v>3700</v>
      </c>
      <c r="D93" s="4">
        <v>106873</v>
      </c>
      <c r="E93" s="4">
        <v>5306390000</v>
      </c>
      <c r="F93" s="4">
        <f t="shared" si="15"/>
        <v>172971581595</v>
      </c>
      <c r="R93" s="5">
        <v>2.63E-2</v>
      </c>
      <c r="S93" s="4">
        <v>1282125</v>
      </c>
      <c r="T93" s="4">
        <f t="shared" si="18"/>
        <v>1343322.5</v>
      </c>
      <c r="U93" s="4">
        <f t="shared" si="17"/>
        <v>864815</v>
      </c>
    </row>
    <row r="94" spans="1:21" x14ac:dyDescent="0.2">
      <c r="A94" s="16" t="s">
        <v>194</v>
      </c>
      <c r="B94" s="4">
        <v>110261</v>
      </c>
      <c r="C94" s="4">
        <v>14171</v>
      </c>
      <c r="D94" s="4">
        <v>96090</v>
      </c>
      <c r="E94" s="4">
        <v>5023330000</v>
      </c>
      <c r="F94" s="4">
        <f t="shared" si="15"/>
        <v>167665191595</v>
      </c>
      <c r="R94" s="5">
        <v>-6.6000000000000003E-2</v>
      </c>
      <c r="S94" s="4">
        <v>1594898</v>
      </c>
      <c r="T94" s="4">
        <f t="shared" si="18"/>
        <v>1355715.8</v>
      </c>
      <c r="U94" s="4">
        <f t="shared" si="17"/>
        <v>834541</v>
      </c>
    </row>
    <row r="95" spans="1:21" x14ac:dyDescent="0.2">
      <c r="A95" s="16" t="s">
        <v>193</v>
      </c>
      <c r="B95" s="4">
        <v>58100</v>
      </c>
      <c r="C95" s="4">
        <v>5121</v>
      </c>
      <c r="D95" s="4">
        <v>52979</v>
      </c>
      <c r="E95" s="4">
        <v>2789660000</v>
      </c>
      <c r="F95" s="4">
        <f t="shared" si="15"/>
        <v>162641861595</v>
      </c>
      <c r="R95" s="5">
        <v>0</v>
      </c>
      <c r="S95" s="4">
        <v>1147156</v>
      </c>
      <c r="T95" s="4">
        <f t="shared" si="18"/>
        <v>1385641.5</v>
      </c>
      <c r="U95" s="4">
        <f t="shared" si="17"/>
        <v>834541</v>
      </c>
    </row>
    <row r="96" spans="1:21" x14ac:dyDescent="0.2">
      <c r="A96" s="16" t="s">
        <v>192</v>
      </c>
      <c r="B96" s="4">
        <v>2100</v>
      </c>
      <c r="C96" s="4">
        <v>3700</v>
      </c>
      <c r="D96" s="4">
        <v>-1600</v>
      </c>
      <c r="E96" s="4">
        <v>-86610000</v>
      </c>
      <c r="F96" s="4">
        <f t="shared" si="15"/>
        <v>159852201595</v>
      </c>
      <c r="R96" s="5">
        <v>3.9300000000000002E-2</v>
      </c>
      <c r="S96" s="4">
        <v>1839144</v>
      </c>
      <c r="T96" s="4">
        <f t="shared" si="18"/>
        <v>1326879.1000000001</v>
      </c>
      <c r="U96" s="4">
        <f t="shared" si="17"/>
        <v>834541</v>
      </c>
    </row>
    <row r="97" spans="1:21" x14ac:dyDescent="0.2">
      <c r="A97" s="16" t="s">
        <v>191</v>
      </c>
      <c r="B97" s="4">
        <v>78600</v>
      </c>
      <c r="C97" s="4">
        <v>3600</v>
      </c>
      <c r="D97" s="4">
        <v>75000</v>
      </c>
      <c r="E97" s="4">
        <v>3811350000</v>
      </c>
      <c r="F97" s="4">
        <f t="shared" si="15"/>
        <v>159938811595</v>
      </c>
      <c r="R97" s="5">
        <v>0.01</v>
      </c>
      <c r="S97" s="4">
        <v>864815</v>
      </c>
      <c r="T97" s="4">
        <f t="shared" si="18"/>
        <v>1338699.8999999999</v>
      </c>
      <c r="U97" s="4">
        <f t="shared" si="17"/>
        <v>834541</v>
      </c>
    </row>
    <row r="98" spans="1:21" x14ac:dyDescent="0.2">
      <c r="A98" s="16" t="s">
        <v>190</v>
      </c>
      <c r="B98" s="4">
        <v>40300</v>
      </c>
      <c r="C98" s="4">
        <v>7460</v>
      </c>
      <c r="D98" s="4">
        <v>32840</v>
      </c>
      <c r="E98" s="4">
        <v>1684760000</v>
      </c>
      <c r="F98" s="4">
        <f t="shared" si="15"/>
        <v>156127461595</v>
      </c>
      <c r="R98" s="5">
        <v>-2.3199999999999998E-2</v>
      </c>
      <c r="S98" s="4">
        <v>2020962</v>
      </c>
      <c r="T98" s="4">
        <f t="shared" si="18"/>
        <v>1312776.5</v>
      </c>
      <c r="U98" s="4">
        <f t="shared" si="17"/>
        <v>834541</v>
      </c>
    </row>
    <row r="99" spans="1:21" x14ac:dyDescent="0.2">
      <c r="A99" s="16" t="s">
        <v>189</v>
      </c>
      <c r="B99" s="4">
        <v>198900</v>
      </c>
      <c r="C99" s="4">
        <v>5100</v>
      </c>
      <c r="D99" s="4">
        <v>193800</v>
      </c>
      <c r="E99" s="4">
        <v>9918570000</v>
      </c>
      <c r="F99" s="4">
        <f t="shared" si="15"/>
        <v>154442701595</v>
      </c>
      <c r="R99" s="5">
        <v>1.38E-2</v>
      </c>
      <c r="S99" s="4">
        <v>834541</v>
      </c>
      <c r="T99" s="4">
        <f t="shared" si="18"/>
        <v>1415053.3</v>
      </c>
      <c r="U99" s="4">
        <f t="shared" si="17"/>
        <v>1051133</v>
      </c>
    </row>
    <row r="100" spans="1:21" x14ac:dyDescent="0.2">
      <c r="A100" s="16" t="s">
        <v>188</v>
      </c>
      <c r="B100" s="4">
        <v>17000</v>
      </c>
      <c r="C100" s="4">
        <v>22400</v>
      </c>
      <c r="D100" s="4">
        <v>-5400</v>
      </c>
      <c r="E100" s="4">
        <v>-277710000</v>
      </c>
      <c r="F100" s="4">
        <f t="shared" si="15"/>
        <v>144524131595</v>
      </c>
      <c r="R100" s="5">
        <v>1.2E-2</v>
      </c>
      <c r="S100" s="4">
        <v>1108461</v>
      </c>
      <c r="T100" s="4">
        <f t="shared" si="18"/>
        <v>1523075.1</v>
      </c>
      <c r="U100" s="4">
        <f t="shared" si="17"/>
        <v>1051133</v>
      </c>
    </row>
    <row r="101" spans="1:21" x14ac:dyDescent="0.2">
      <c r="A101" s="16" t="s">
        <v>187</v>
      </c>
      <c r="B101" s="4">
        <v>9200</v>
      </c>
      <c r="C101" s="4">
        <v>156300</v>
      </c>
      <c r="D101" s="4">
        <v>-147100</v>
      </c>
      <c r="E101" s="4">
        <v>-7489460000</v>
      </c>
      <c r="F101" s="4">
        <f t="shared" si="15"/>
        <v>144801841595</v>
      </c>
      <c r="R101" s="5">
        <v>-1.9E-3</v>
      </c>
      <c r="S101" s="4">
        <v>1208292</v>
      </c>
      <c r="T101" s="4">
        <f t="shared" si="18"/>
        <v>1665586.2</v>
      </c>
      <c r="U101" s="4">
        <f t="shared" si="17"/>
        <v>1051133</v>
      </c>
    </row>
    <row r="102" spans="1:21" x14ac:dyDescent="0.2">
      <c r="A102" s="16" t="s">
        <v>186</v>
      </c>
      <c r="B102" s="4">
        <v>182500</v>
      </c>
      <c r="C102" s="4">
        <v>14900</v>
      </c>
      <c r="D102" s="4">
        <v>167600</v>
      </c>
      <c r="E102" s="4">
        <v>8388750000</v>
      </c>
      <c r="F102" s="4">
        <f t="shared" si="15"/>
        <v>152291301595</v>
      </c>
      <c r="R102" s="5">
        <v>2.1299999999999999E-2</v>
      </c>
      <c r="S102" s="4">
        <v>1051133</v>
      </c>
      <c r="T102" s="4">
        <f t="shared" si="18"/>
        <v>1694939.2</v>
      </c>
      <c r="U102" s="4">
        <f t="shared" si="17"/>
        <v>983023</v>
      </c>
    </row>
    <row r="103" spans="1:21" x14ac:dyDescent="0.2">
      <c r="A103" s="16" t="s">
        <v>185</v>
      </c>
      <c r="B103" s="4">
        <v>9150</v>
      </c>
      <c r="C103" s="4">
        <v>8900</v>
      </c>
      <c r="D103" s="4">
        <v>250</v>
      </c>
      <c r="E103" s="4">
        <v>8640000</v>
      </c>
      <c r="F103" s="4">
        <f t="shared" si="15"/>
        <v>143902551595</v>
      </c>
      <c r="R103" s="5">
        <v>-2.07E-2</v>
      </c>
      <c r="S103" s="4">
        <v>1763823</v>
      </c>
      <c r="T103" s="4">
        <f t="shared" si="18"/>
        <v>1683760</v>
      </c>
      <c r="U103" s="4">
        <f t="shared" si="17"/>
        <v>983023</v>
      </c>
    </row>
    <row r="104" spans="1:21" x14ac:dyDescent="0.2">
      <c r="A104" s="16" t="s">
        <v>184</v>
      </c>
      <c r="B104" s="4">
        <v>63900</v>
      </c>
      <c r="C104" s="4">
        <v>32700</v>
      </c>
      <c r="D104" s="4">
        <v>31200</v>
      </c>
      <c r="E104" s="4">
        <v>1597080000</v>
      </c>
      <c r="F104" s="4">
        <f t="shared" si="15"/>
        <v>143893911595</v>
      </c>
      <c r="R104" s="5">
        <v>8.0000000000000002E-3</v>
      </c>
      <c r="S104" s="4">
        <v>1718831</v>
      </c>
      <c r="T104" s="4">
        <f t="shared" si="18"/>
        <v>1766266.3</v>
      </c>
      <c r="U104" s="4">
        <f t="shared" si="17"/>
        <v>983023</v>
      </c>
    </row>
    <row r="105" spans="1:21" x14ac:dyDescent="0.2">
      <c r="A105" s="16" t="s">
        <v>183</v>
      </c>
      <c r="B105" s="4">
        <v>8600</v>
      </c>
      <c r="C105" s="4">
        <v>28700</v>
      </c>
      <c r="D105" s="4">
        <v>-20100</v>
      </c>
      <c r="E105" s="4">
        <v>-943460000</v>
      </c>
      <c r="F105" s="4">
        <f t="shared" si="15"/>
        <v>142296831595</v>
      </c>
      <c r="R105" s="5">
        <v>6.83E-2</v>
      </c>
      <c r="S105" s="4">
        <v>1446413</v>
      </c>
      <c r="T105" s="4">
        <f t="shared" si="18"/>
        <v>1739398.9</v>
      </c>
      <c r="U105" s="4">
        <f t="shared" si="17"/>
        <v>983023</v>
      </c>
    </row>
    <row r="106" spans="1:21" x14ac:dyDescent="0.2">
      <c r="A106" s="16" t="s">
        <v>182</v>
      </c>
      <c r="B106" s="4">
        <v>64400</v>
      </c>
      <c r="C106" s="4">
        <v>30900</v>
      </c>
      <c r="D106" s="4">
        <v>33500</v>
      </c>
      <c r="E106" s="4">
        <v>1580760000</v>
      </c>
      <c r="F106" s="4">
        <f t="shared" si="15"/>
        <v>143240291595</v>
      </c>
      <c r="R106" s="5">
        <v>-2.0999999999999999E-3</v>
      </c>
      <c r="S106" s="4">
        <v>1251520</v>
      </c>
      <c r="T106" s="4">
        <f t="shared" si="18"/>
        <v>1709701</v>
      </c>
      <c r="U106" s="4">
        <f t="shared" si="17"/>
        <v>983023</v>
      </c>
    </row>
    <row r="107" spans="1:21" x14ac:dyDescent="0.2">
      <c r="A107" s="16" t="s">
        <v>181</v>
      </c>
      <c r="B107" s="4">
        <v>203100</v>
      </c>
      <c r="C107" s="4">
        <v>137060</v>
      </c>
      <c r="D107" s="4">
        <v>66040</v>
      </c>
      <c r="E107" s="4">
        <v>3120070000</v>
      </c>
      <c r="F107" s="4">
        <f t="shared" si="15"/>
        <v>141659531595</v>
      </c>
      <c r="R107" s="5">
        <v>4.3E-3</v>
      </c>
      <c r="S107" s="4">
        <v>983023</v>
      </c>
      <c r="T107" s="4">
        <f t="shared" si="18"/>
        <v>1722944.3</v>
      </c>
      <c r="U107" s="4">
        <f t="shared" si="17"/>
        <v>1344663</v>
      </c>
    </row>
    <row r="108" spans="1:21" x14ac:dyDescent="0.2">
      <c r="A108" s="16" t="s">
        <v>180</v>
      </c>
      <c r="B108" s="4">
        <v>528950</v>
      </c>
      <c r="C108" s="4">
        <v>209900</v>
      </c>
      <c r="D108" s="4">
        <v>319050</v>
      </c>
      <c r="E108" s="4">
        <v>14850480000</v>
      </c>
      <c r="F108" s="4">
        <f t="shared" si="15"/>
        <v>138539461595</v>
      </c>
      <c r="R108" s="5">
        <v>0</v>
      </c>
      <c r="S108" s="4">
        <v>1761728</v>
      </c>
      <c r="T108" s="4">
        <f t="shared" si="18"/>
        <v>1767805.5</v>
      </c>
      <c r="U108" s="4">
        <f t="shared" si="17"/>
        <v>1344663</v>
      </c>
    </row>
    <row r="109" spans="1:21" x14ac:dyDescent="0.2">
      <c r="A109" s="16" t="s">
        <v>179</v>
      </c>
      <c r="B109" s="4">
        <v>220900</v>
      </c>
      <c r="C109" s="4">
        <v>49500</v>
      </c>
      <c r="D109" s="4">
        <v>171400</v>
      </c>
      <c r="E109" s="4">
        <v>7782000000</v>
      </c>
      <c r="F109" s="4">
        <f t="shared" si="15"/>
        <v>123688981595</v>
      </c>
      <c r="R109" s="5">
        <v>6.8499999999999991E-2</v>
      </c>
      <c r="S109" s="4">
        <v>1857309</v>
      </c>
      <c r="T109" s="4">
        <f t="shared" si="18"/>
        <v>1754907.8</v>
      </c>
      <c r="U109" s="4">
        <f t="shared" si="17"/>
        <v>1344663</v>
      </c>
    </row>
    <row r="110" spans="1:21" x14ac:dyDescent="0.2">
      <c r="A110" s="16" t="s">
        <v>178</v>
      </c>
      <c r="B110" s="4">
        <v>169700</v>
      </c>
      <c r="C110" s="4">
        <v>80</v>
      </c>
      <c r="D110" s="4">
        <v>169620</v>
      </c>
      <c r="E110" s="4">
        <v>6995860000</v>
      </c>
      <c r="F110" s="4">
        <f t="shared" si="15"/>
        <v>115906981595</v>
      </c>
      <c r="R110" s="5">
        <v>4.1700000000000001E-2</v>
      </c>
      <c r="S110" s="4">
        <v>2188679</v>
      </c>
      <c r="T110" s="4">
        <f t="shared" si="18"/>
        <v>1818262</v>
      </c>
      <c r="U110" s="4">
        <f t="shared" si="17"/>
        <v>1177739</v>
      </c>
    </row>
    <row r="111" spans="1:21" x14ac:dyDescent="0.2">
      <c r="A111" s="16" t="s">
        <v>177</v>
      </c>
      <c r="B111" s="4">
        <v>509400</v>
      </c>
      <c r="C111" s="4">
        <v>16800</v>
      </c>
      <c r="D111" s="4">
        <v>492600</v>
      </c>
      <c r="E111" s="4">
        <v>21382410000</v>
      </c>
      <c r="F111" s="4">
        <f t="shared" si="15"/>
        <v>108911121595</v>
      </c>
      <c r="R111" s="5">
        <v>-6.9599999999999995E-2</v>
      </c>
      <c r="S111" s="4">
        <v>2633403</v>
      </c>
      <c r="T111" s="4">
        <f t="shared" si="18"/>
        <v>1828616.6</v>
      </c>
      <c r="U111" s="4">
        <f t="shared" si="17"/>
        <v>954541</v>
      </c>
    </row>
    <row r="112" spans="1:21" x14ac:dyDescent="0.2">
      <c r="A112" s="16" t="s">
        <v>176</v>
      </c>
      <c r="B112" s="4">
        <v>48120</v>
      </c>
      <c r="C112" s="4">
        <v>2300</v>
      </c>
      <c r="D112" s="4">
        <v>45820</v>
      </c>
      <c r="E112" s="4">
        <v>2130100000</v>
      </c>
      <c r="F112" s="4">
        <f t="shared" si="15"/>
        <v>87528711595</v>
      </c>
      <c r="R112" s="5">
        <v>-6.9000000000000006E-2</v>
      </c>
      <c r="S112" s="4">
        <v>1344663</v>
      </c>
      <c r="T112" s="4">
        <f t="shared" si="18"/>
        <v>1858577</v>
      </c>
      <c r="U112" s="4">
        <f t="shared" si="17"/>
        <v>954541</v>
      </c>
    </row>
    <row r="113" spans="1:21" x14ac:dyDescent="0.2">
      <c r="A113" s="16" t="s">
        <v>175</v>
      </c>
      <c r="B113" s="4">
        <v>11300</v>
      </c>
      <c r="C113" s="4">
        <v>9060</v>
      </c>
      <c r="D113" s="4">
        <v>2240</v>
      </c>
      <c r="E113" s="4">
        <v>111010000</v>
      </c>
      <c r="F113" s="4">
        <f t="shared" si="15"/>
        <v>85398611595</v>
      </c>
      <c r="R113" s="5">
        <v>-3.4700000000000002E-2</v>
      </c>
      <c r="S113" s="4">
        <v>1652031</v>
      </c>
      <c r="T113" s="4">
        <f t="shared" si="18"/>
        <v>1875018.4</v>
      </c>
      <c r="U113" s="4">
        <f t="shared" si="17"/>
        <v>954541</v>
      </c>
    </row>
    <row r="114" spans="1:21" x14ac:dyDescent="0.2">
      <c r="A114" s="16" t="s">
        <v>174</v>
      </c>
      <c r="B114" s="4">
        <v>133200</v>
      </c>
      <c r="C114" s="4">
        <v>13600</v>
      </c>
      <c r="D114" s="4">
        <v>119600</v>
      </c>
      <c r="E114" s="4">
        <v>6039670000</v>
      </c>
      <c r="F114" s="4">
        <f t="shared" si="15"/>
        <v>85287601595</v>
      </c>
      <c r="R114" s="5">
        <v>-6.8499999999999991E-2</v>
      </c>
      <c r="S114" s="4">
        <v>2543894</v>
      </c>
      <c r="T114" s="4">
        <f t="shared" si="18"/>
        <v>1889856.4</v>
      </c>
      <c r="U114" s="4">
        <f t="shared" si="17"/>
        <v>954541</v>
      </c>
    </row>
    <row r="115" spans="1:21" x14ac:dyDescent="0.2">
      <c r="A115" s="16" t="s">
        <v>173</v>
      </c>
      <c r="B115" s="4">
        <v>22000</v>
      </c>
      <c r="C115" s="4">
        <v>2100</v>
      </c>
      <c r="D115" s="4">
        <v>19900</v>
      </c>
      <c r="E115" s="4">
        <v>1086780000</v>
      </c>
      <c r="F115" s="4">
        <f t="shared" si="15"/>
        <v>79247931595</v>
      </c>
      <c r="R115" s="5">
        <v>0</v>
      </c>
      <c r="S115" s="4">
        <v>1177739</v>
      </c>
      <c r="T115" s="4">
        <f t="shared" si="18"/>
        <v>1915252.1</v>
      </c>
      <c r="U115" s="4">
        <f t="shared" si="17"/>
        <v>954541</v>
      </c>
    </row>
    <row r="116" spans="1:21" x14ac:dyDescent="0.2">
      <c r="A116" s="16" t="s">
        <v>172</v>
      </c>
      <c r="B116" s="4">
        <v>14800</v>
      </c>
      <c r="C116" s="4">
        <v>3500</v>
      </c>
      <c r="D116" s="4">
        <v>11300</v>
      </c>
      <c r="E116" s="4">
        <v>601180000</v>
      </c>
      <c r="F116" s="4">
        <f t="shared" si="15"/>
        <v>78161151595</v>
      </c>
      <c r="R116" s="5">
        <v>2.2799999999999997E-2</v>
      </c>
      <c r="S116" s="4">
        <v>954541</v>
      </c>
      <c r="T116" s="4">
        <f t="shared" ref="T116:T121" si="19">AVERAGE(S117:S126)</f>
        <v>2008924</v>
      </c>
      <c r="U116" s="4">
        <f t="shared" si="17"/>
        <v>1115456</v>
      </c>
    </row>
    <row r="117" spans="1:21" x14ac:dyDescent="0.2">
      <c r="A117" s="16" t="s">
        <v>171</v>
      </c>
      <c r="B117" s="4">
        <v>3000</v>
      </c>
      <c r="C117" s="4">
        <v>77980</v>
      </c>
      <c r="D117" s="4">
        <v>-74980</v>
      </c>
      <c r="E117" s="4">
        <v>-4047140000</v>
      </c>
      <c r="F117" s="4">
        <f t="shared" si="15"/>
        <v>77559971595</v>
      </c>
      <c r="R117" s="5">
        <v>-3.1099999999999999E-2</v>
      </c>
      <c r="S117" s="4">
        <v>1115456</v>
      </c>
      <c r="T117" s="4">
        <f t="shared" si="19"/>
        <v>2055353.9</v>
      </c>
      <c r="U117" s="4">
        <f t="shared" si="17"/>
        <v>1644267</v>
      </c>
    </row>
    <row r="118" spans="1:21" x14ac:dyDescent="0.2">
      <c r="A118" s="16" t="s">
        <v>170</v>
      </c>
      <c r="B118" s="4">
        <v>36300</v>
      </c>
      <c r="C118" s="4">
        <v>16000</v>
      </c>
      <c r="D118" s="4">
        <v>20300</v>
      </c>
      <c r="E118" s="4">
        <v>1110940000</v>
      </c>
      <c r="F118" s="4">
        <f t="shared" si="15"/>
        <v>81607111595</v>
      </c>
      <c r="R118" s="5">
        <v>1.6799999999999999E-2</v>
      </c>
      <c r="S118" s="4">
        <v>2210340</v>
      </c>
      <c r="T118" s="4">
        <f t="shared" si="19"/>
        <v>2014135.4</v>
      </c>
      <c r="U118" s="4">
        <f t="shared" si="17"/>
        <v>1644267</v>
      </c>
    </row>
    <row r="119" spans="1:21" x14ac:dyDescent="0.2">
      <c r="A119" s="16" t="s">
        <v>169</v>
      </c>
      <c r="B119" s="4">
        <v>299400</v>
      </c>
      <c r="C119" s="4">
        <v>15649</v>
      </c>
      <c r="D119" s="4">
        <v>283751</v>
      </c>
      <c r="E119" s="4">
        <v>15478210000</v>
      </c>
      <c r="F119" s="4">
        <f t="shared" si="15"/>
        <v>80496171595</v>
      </c>
      <c r="R119" s="5">
        <v>-4.1100000000000005E-2</v>
      </c>
      <c r="S119" s="4">
        <v>1728332</v>
      </c>
      <c r="T119" s="4">
        <f t="shared" si="19"/>
        <v>1966944.4</v>
      </c>
      <c r="U119" s="4">
        <f t="shared" si="17"/>
        <v>1644267</v>
      </c>
    </row>
    <row r="120" spans="1:21" x14ac:dyDescent="0.2">
      <c r="A120" s="16" t="s">
        <v>168</v>
      </c>
      <c r="B120" s="4">
        <v>224000</v>
      </c>
      <c r="C120" s="4">
        <v>12300</v>
      </c>
      <c r="D120" s="4">
        <v>211700</v>
      </c>
      <c r="E120" s="4">
        <v>11720490000</v>
      </c>
      <c r="F120" s="4">
        <f t="shared" si="15"/>
        <v>65017961595</v>
      </c>
      <c r="R120" s="5">
        <v>2.9500000000000002E-2</v>
      </c>
      <c r="S120" s="4">
        <v>2822221</v>
      </c>
      <c r="T120" s="4">
        <f t="shared" si="19"/>
        <v>1837264.4</v>
      </c>
      <c r="U120" s="4">
        <f t="shared" si="17"/>
        <v>1431696</v>
      </c>
    </row>
    <row r="121" spans="1:21" x14ac:dyDescent="0.2">
      <c r="A121" s="16" t="s">
        <v>167</v>
      </c>
      <c r="B121" s="4">
        <v>160900</v>
      </c>
      <c r="C121" s="4">
        <v>16021</v>
      </c>
      <c r="D121" s="4">
        <v>144879</v>
      </c>
      <c r="E121" s="4">
        <v>8532030000</v>
      </c>
      <c r="F121" s="4">
        <f t="shared" si="15"/>
        <v>53297471595</v>
      </c>
      <c r="R121" s="5">
        <v>-6.7000000000000004E-2</v>
      </c>
      <c r="S121" s="4">
        <v>2736949</v>
      </c>
      <c r="T121" s="4">
        <f t="shared" si="19"/>
        <v>1964996</v>
      </c>
      <c r="U121" s="4">
        <f t="shared" si="17"/>
        <v>1431696</v>
      </c>
    </row>
    <row r="122" spans="1:21" x14ac:dyDescent="0.2">
      <c r="A122" s="16" t="s">
        <v>166</v>
      </c>
      <c r="B122" s="4">
        <v>262400</v>
      </c>
      <c r="C122" s="4">
        <v>25400</v>
      </c>
      <c r="D122" s="4">
        <v>237000</v>
      </c>
      <c r="E122" s="4">
        <v>14106120000</v>
      </c>
      <c r="F122" s="4">
        <f t="shared" si="15"/>
        <v>44765441595</v>
      </c>
      <c r="R122" s="5">
        <v>-2.5000000000000001E-2</v>
      </c>
      <c r="S122" s="4">
        <v>1644267</v>
      </c>
      <c r="T122" s="4">
        <f>AVERAGE(S123:S132)</f>
        <v>1895036.3</v>
      </c>
      <c r="U122" s="4">
        <f t="shared" si="17"/>
        <v>1431696</v>
      </c>
    </row>
    <row r="123" spans="1:21" x14ac:dyDescent="0.2">
      <c r="A123" s="16" t="s">
        <v>165</v>
      </c>
      <c r="B123" s="4">
        <v>8800</v>
      </c>
      <c r="C123" s="4">
        <v>5500</v>
      </c>
      <c r="D123" s="4">
        <v>3300</v>
      </c>
      <c r="E123" s="4">
        <v>195060000</v>
      </c>
      <c r="F123" s="4">
        <f t="shared" si="15"/>
        <v>30659321595</v>
      </c>
      <c r="R123" s="5">
        <v>0</v>
      </c>
      <c r="S123" s="4">
        <v>1816445</v>
      </c>
      <c r="U123" s="4">
        <f t="shared" si="17"/>
        <v>1431696</v>
      </c>
    </row>
    <row r="124" spans="1:21" x14ac:dyDescent="0.2">
      <c r="A124" s="16" t="s">
        <v>164</v>
      </c>
      <c r="B124" s="4">
        <v>547000</v>
      </c>
      <c r="C124" s="4">
        <v>41500</v>
      </c>
      <c r="D124" s="4">
        <v>505500</v>
      </c>
      <c r="E124" s="4">
        <v>30739780000</v>
      </c>
      <c r="F124" s="4">
        <f t="shared" si="15"/>
        <v>30464261595</v>
      </c>
      <c r="R124" s="5">
        <v>2.0199999999999999E-2</v>
      </c>
      <c r="S124" s="4">
        <v>2692274</v>
      </c>
      <c r="U124" s="4">
        <f t="shared" ref="U124:U126" si="20">MIN(S125:S129)</f>
        <v>1256422</v>
      </c>
    </row>
    <row r="125" spans="1:21" x14ac:dyDescent="0.2">
      <c r="A125" s="16" t="s">
        <v>163</v>
      </c>
      <c r="B125" s="4">
        <v>70600</v>
      </c>
      <c r="C125" s="4">
        <v>122500</v>
      </c>
      <c r="D125" s="4">
        <v>-51900</v>
      </c>
      <c r="E125" s="4">
        <v>-3042080000</v>
      </c>
      <c r="F125" s="4">
        <f t="shared" si="15"/>
        <v>-275518405</v>
      </c>
      <c r="R125" s="5">
        <v>1.7100000000000001E-2</v>
      </c>
      <c r="S125" s="4">
        <v>1431696</v>
      </c>
      <c r="U125" s="4">
        <f t="shared" si="20"/>
        <v>1256422</v>
      </c>
    </row>
    <row r="126" spans="1:21" x14ac:dyDescent="0.2">
      <c r="A126" s="16" t="s">
        <v>162</v>
      </c>
      <c r="B126" s="4">
        <v>55600</v>
      </c>
      <c r="C126" s="4">
        <v>10700</v>
      </c>
      <c r="D126" s="4">
        <v>44900</v>
      </c>
      <c r="E126" s="4">
        <v>2660820000</v>
      </c>
      <c r="F126" s="4">
        <f t="shared" si="15"/>
        <v>2766561595</v>
      </c>
      <c r="R126" s="5">
        <v>-5.1000000000000004E-3</v>
      </c>
      <c r="S126" s="4">
        <v>1891260</v>
      </c>
      <c r="U126" s="4">
        <f t="shared" si="20"/>
        <v>1256422</v>
      </c>
    </row>
    <row r="127" spans="1:21" x14ac:dyDescent="0.2">
      <c r="A127" s="16" t="s">
        <v>161</v>
      </c>
      <c r="B127" s="4">
        <v>3400</v>
      </c>
      <c r="C127" s="4">
        <v>42040</v>
      </c>
      <c r="D127" s="4">
        <v>-38640</v>
      </c>
      <c r="E127" s="4">
        <v>-2245430000</v>
      </c>
      <c r="F127" s="4">
        <f t="shared" si="15"/>
        <v>105741595</v>
      </c>
      <c r="R127" s="5">
        <v>1.38E-2</v>
      </c>
      <c r="S127" s="4">
        <v>1579755</v>
      </c>
      <c r="U127" s="4">
        <f>MIN(S128:S132)</f>
        <v>944670</v>
      </c>
    </row>
    <row r="128" spans="1:21" x14ac:dyDescent="0.2">
      <c r="A128" s="16" t="s">
        <v>160</v>
      </c>
      <c r="B128" s="4">
        <v>96100</v>
      </c>
      <c r="C128" s="4">
        <v>11000</v>
      </c>
      <c r="D128" s="4">
        <v>85100</v>
      </c>
      <c r="E128" s="4">
        <v>4740840000</v>
      </c>
      <c r="F128" s="4">
        <f t="shared" si="15"/>
        <v>2351171595</v>
      </c>
      <c r="R128" s="5">
        <v>5.4600000000000003E-2</v>
      </c>
      <c r="S128" s="4">
        <v>1798155</v>
      </c>
    </row>
    <row r="129" spans="1:22" x14ac:dyDescent="0.2">
      <c r="A129" s="16" t="s">
        <v>159</v>
      </c>
      <c r="B129" s="4">
        <v>9200</v>
      </c>
      <c r="C129" s="4">
        <v>136900</v>
      </c>
      <c r="D129" s="4">
        <v>-127700</v>
      </c>
      <c r="E129" s="4">
        <v>-7121290000</v>
      </c>
      <c r="F129" s="4">
        <f t="shared" si="15"/>
        <v>-2389668405</v>
      </c>
      <c r="R129" s="5">
        <v>-1.0700000000000001E-2</v>
      </c>
      <c r="S129" s="4">
        <v>1256422</v>
      </c>
    </row>
    <row r="130" spans="1:22" x14ac:dyDescent="0.2">
      <c r="A130" s="16" t="s">
        <v>158</v>
      </c>
      <c r="B130" s="4">
        <v>59700</v>
      </c>
      <c r="C130" s="4">
        <v>111700</v>
      </c>
      <c r="D130" s="4">
        <v>-52000</v>
      </c>
      <c r="E130" s="4">
        <v>-2966880000</v>
      </c>
      <c r="F130" s="4">
        <f t="shared" si="15"/>
        <v>4731621595</v>
      </c>
      <c r="R130" s="5">
        <v>3.1600000000000003E-2</v>
      </c>
      <c r="S130" s="4">
        <v>1525421</v>
      </c>
    </row>
    <row r="131" spans="1:22" x14ac:dyDescent="0.2">
      <c r="A131" s="16" t="s">
        <v>157</v>
      </c>
      <c r="B131" s="4">
        <v>300400</v>
      </c>
      <c r="C131" s="4">
        <v>83560</v>
      </c>
      <c r="D131" s="4">
        <v>216840</v>
      </c>
      <c r="E131" s="4">
        <v>12014110000</v>
      </c>
      <c r="F131" s="4">
        <f>E131+F132</f>
        <v>7698501595</v>
      </c>
      <c r="R131" s="5">
        <v>-6.9000000000000006E-2</v>
      </c>
      <c r="S131" s="4">
        <v>4014265</v>
      </c>
    </row>
    <row r="132" spans="1:22" x14ac:dyDescent="0.2">
      <c r="A132" s="16" t="s">
        <v>156</v>
      </c>
      <c r="B132" s="4">
        <v>1100</v>
      </c>
      <c r="C132" s="4">
        <v>75297</v>
      </c>
      <c r="D132" s="4">
        <v>-74197</v>
      </c>
      <c r="E132" s="4">
        <v>-4315608405</v>
      </c>
      <c r="F132" s="4">
        <f>E132</f>
        <v>-4315608405</v>
      </c>
      <c r="R132" s="5">
        <v>0</v>
      </c>
      <c r="S132" s="4">
        <v>944670</v>
      </c>
    </row>
    <row r="133" spans="1:22" x14ac:dyDescent="0.2">
      <c r="A133" s="2"/>
      <c r="B133" s="4"/>
      <c r="C133" s="4"/>
      <c r="D133" s="4"/>
      <c r="E133" s="4"/>
      <c r="F133" s="4">
        <f>E133</f>
        <v>0</v>
      </c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6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6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6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6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6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5"/>
    </row>
    <row r="150" spans="1:22" x14ac:dyDescent="0.2">
      <c r="A150" s="6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5"/>
    </row>
    <row r="151" spans="1:22" x14ac:dyDescent="0.2">
      <c r="A151" s="6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5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5"/>
    </row>
    <row r="153" spans="1:22" x14ac:dyDescent="0.2">
      <c r="A153" s="2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5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5"/>
    </row>
    <row r="155" spans="1:22" x14ac:dyDescent="0.2">
      <c r="A155" s="6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5"/>
    </row>
    <row r="156" spans="1:22" x14ac:dyDescent="0.2">
      <c r="A156" s="6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5"/>
    </row>
    <row r="157" spans="1:22" x14ac:dyDescent="0.2">
      <c r="A157" s="6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5"/>
    </row>
    <row r="158" spans="1:22" x14ac:dyDescent="0.2">
      <c r="A158" s="6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5"/>
    </row>
    <row r="159" spans="1:22" x14ac:dyDescent="0.2">
      <c r="A159" s="6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5"/>
    </row>
    <row r="160" spans="1:22" x14ac:dyDescent="0.2">
      <c r="A160" s="6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5"/>
    </row>
    <row r="161" spans="1:22" x14ac:dyDescent="0.2">
      <c r="A161" s="6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5"/>
    </row>
    <row r="162" spans="1:22" x14ac:dyDescent="0.2">
      <c r="A162" s="6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5"/>
      <c r="U162" s="5"/>
      <c r="V162" s="5"/>
    </row>
    <row r="163" spans="1:22" x14ac:dyDescent="0.2">
      <c r="A163" s="6"/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5"/>
      <c r="U163" s="5"/>
      <c r="V163" s="5"/>
    </row>
    <row r="164" spans="1:22" x14ac:dyDescent="0.2">
      <c r="A164" s="6"/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5"/>
      <c r="U164" s="5"/>
      <c r="V164" s="5"/>
    </row>
    <row r="165" spans="1:22" x14ac:dyDescent="0.2">
      <c r="A165" s="6"/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5"/>
      <c r="U165" s="5"/>
      <c r="V165" s="5"/>
    </row>
    <row r="166" spans="1:22" x14ac:dyDescent="0.2">
      <c r="A166" s="6"/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5"/>
      <c r="U166" s="5"/>
      <c r="V166" s="5"/>
    </row>
    <row r="167" spans="1:22" x14ac:dyDescent="0.2">
      <c r="A167" s="6"/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5"/>
      <c r="U167" s="5"/>
      <c r="V167" s="5"/>
    </row>
    <row r="168" spans="1:22" x14ac:dyDescent="0.2">
      <c r="A168" s="2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5"/>
    </row>
    <row r="169" spans="1:22" x14ac:dyDescent="0.2">
      <c r="A169" s="2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5"/>
    </row>
    <row r="170" spans="1:22" x14ac:dyDescent="0.2">
      <c r="A170" s="2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5"/>
    </row>
    <row r="171" spans="1:22" x14ac:dyDescent="0.2">
      <c r="A171" s="2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5"/>
    </row>
    <row r="172" spans="1:22" x14ac:dyDescent="0.2">
      <c r="A172" s="2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5"/>
    </row>
    <row r="173" spans="1:22" x14ac:dyDescent="0.2">
      <c r="A173" s="2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5"/>
    </row>
    <row r="174" spans="1:22" x14ac:dyDescent="0.2">
      <c r="A174" s="2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5"/>
    </row>
    <row r="175" spans="1:22" x14ac:dyDescent="0.2">
      <c r="A175" s="2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5"/>
    </row>
    <row r="176" spans="1:22" x14ac:dyDescent="0.2">
      <c r="A176" s="2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5"/>
    </row>
    <row r="177" spans="1:22" x14ac:dyDescent="0.2">
      <c r="A177" s="2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5"/>
      <c r="U177" s="5"/>
      <c r="V177" s="5"/>
    </row>
    <row r="178" spans="1:22" x14ac:dyDescent="0.2">
      <c r="A178" s="2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5"/>
      <c r="U178" s="5"/>
      <c r="V178" s="5"/>
    </row>
    <row r="179" spans="1:22" x14ac:dyDescent="0.2">
      <c r="A179" s="2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5"/>
      <c r="U179" s="5"/>
      <c r="V179" s="5"/>
    </row>
    <row r="180" spans="1:22" x14ac:dyDescent="0.2">
      <c r="A180" s="2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5"/>
      <c r="U180" s="5"/>
      <c r="V180" s="5"/>
    </row>
    <row r="181" spans="1:22" x14ac:dyDescent="0.2">
      <c r="A181" s="2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5"/>
      <c r="U181" s="5"/>
      <c r="V181" s="5"/>
    </row>
    <row r="182" spans="1:22" x14ac:dyDescent="0.2">
      <c r="A182" s="2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5"/>
      <c r="U182" s="5"/>
      <c r="V182" s="5"/>
    </row>
    <row r="183" spans="1:22" x14ac:dyDescent="0.2">
      <c r="A183" s="2"/>
      <c r="B183" s="4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5"/>
      <c r="U183" s="5"/>
      <c r="V183" s="5"/>
    </row>
    <row r="184" spans="1:22" x14ac:dyDescent="0.2">
      <c r="A184" s="2"/>
      <c r="B184" s="4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5"/>
      <c r="U184" s="5"/>
      <c r="V184" s="5"/>
    </row>
    <row r="185" spans="1:22" x14ac:dyDescent="0.2">
      <c r="A185" s="2"/>
      <c r="B185" s="4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5"/>
      <c r="U185" s="5"/>
      <c r="V185" s="8"/>
    </row>
    <row r="186" spans="1:22" x14ac:dyDescent="0.2">
      <c r="A186" s="2"/>
      <c r="B186" s="4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5"/>
      <c r="U186" s="5"/>
      <c r="V186" s="8"/>
    </row>
    <row r="187" spans="1:22" x14ac:dyDescent="0.2">
      <c r="A187" s="2"/>
      <c r="B187" s="4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5"/>
      <c r="U187" s="5"/>
      <c r="V187" s="8"/>
    </row>
    <row r="188" spans="1:22" x14ac:dyDescent="0.2">
      <c r="A188" s="6"/>
      <c r="B188" s="4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5"/>
      <c r="U188" s="5"/>
      <c r="V188" s="8"/>
    </row>
    <row r="189" spans="1:22" x14ac:dyDescent="0.2">
      <c r="A189" s="6"/>
      <c r="B189" s="4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5"/>
      <c r="U189" s="5"/>
      <c r="V189" s="8"/>
    </row>
    <row r="190" spans="1:22" x14ac:dyDescent="0.2">
      <c r="A190" s="6"/>
      <c r="B190" s="4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5"/>
      <c r="U190" s="5"/>
      <c r="V190" s="8"/>
    </row>
    <row r="191" spans="1:22" x14ac:dyDescent="0.2">
      <c r="A191" s="6"/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5"/>
      <c r="U191" s="5"/>
      <c r="V191" s="8"/>
    </row>
    <row r="192" spans="1:22" x14ac:dyDescent="0.2">
      <c r="A192" s="6"/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5"/>
      <c r="U192" s="5"/>
      <c r="V192" s="8"/>
    </row>
    <row r="193" spans="1:22" x14ac:dyDescent="0.2">
      <c r="A193" s="2"/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5"/>
      <c r="U193" s="5"/>
      <c r="V193" s="8"/>
    </row>
    <row r="194" spans="1:22" x14ac:dyDescent="0.2">
      <c r="A194" s="2"/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5"/>
      <c r="U194" s="5"/>
      <c r="V194" s="8"/>
    </row>
    <row r="195" spans="1:22" x14ac:dyDescent="0.2">
      <c r="A195" s="2"/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5"/>
      <c r="U195" s="5"/>
      <c r="V195" s="8"/>
    </row>
    <row r="196" spans="1:22" x14ac:dyDescent="0.2">
      <c r="A196" s="2"/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5"/>
      <c r="U196" s="5"/>
      <c r="V196" s="8"/>
    </row>
    <row r="197" spans="1:22" x14ac:dyDescent="0.2">
      <c r="A197" s="2"/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5"/>
      <c r="U197" s="5"/>
      <c r="V197" s="8"/>
    </row>
    <row r="223" spans="1:3" x14ac:dyDescent="0.2">
      <c r="A223" t="e" cm="1">
        <f t="array" aca="1" ref="A223" ca="1">INDIRECT("'" &amp; E1 &amp; "'!$A$2:$A$66")</f>
        <v>#REF!</v>
      </c>
      <c r="B223" t="e" cm="1">
        <f t="array" aca="1" ref="B223" ca="1">INDIRECT("'" &amp; E1 &amp; "'!$B$2:$B$66")</f>
        <v>#REF!</v>
      </c>
      <c r="C223" t="e" cm="1">
        <f t="array" aca="1" ref="C223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FA0691-0132-B143-ADD7-0E8D2BEC745F}">
  <sheetPr codeName="Sheet50"/>
  <dimension ref="A1:V223"/>
  <sheetViews>
    <sheetView workbookViewId="0">
      <pane ySplit="2" topLeftCell="A3" activePane="bottomLeft" state="frozen"/>
      <selection activeCell="F17" sqref="F17"/>
      <selection pane="bottomLeft" activeCell="F17" sqref="F17"/>
    </sheetView>
  </sheetViews>
  <sheetFormatPr baseColWidth="10" defaultRowHeight="16" x14ac:dyDescent="0.2"/>
  <cols>
    <col min="1" max="1" width="21.1640625" customWidth="1"/>
    <col min="2" max="2" width="15.1640625" customWidth="1"/>
    <col min="3" max="3" width="14.6640625" customWidth="1"/>
    <col min="4" max="4" width="14.1640625" customWidth="1"/>
    <col min="5" max="5" width="17.66406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5.8320312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252</v>
      </c>
      <c r="U2" s="1" t="s">
        <v>253</v>
      </c>
      <c r="V2" s="1" t="s">
        <v>236</v>
      </c>
    </row>
    <row r="3" spans="1:22" x14ac:dyDescent="0.2">
      <c r="A3" s="16" t="s">
        <v>357</v>
      </c>
      <c r="B3" s="4">
        <v>241205</v>
      </c>
      <c r="C3" s="4">
        <v>572239</v>
      </c>
      <c r="D3" s="4">
        <v>-331034</v>
      </c>
      <c r="E3" s="4">
        <v>-22257710000</v>
      </c>
      <c r="F3" s="4">
        <f t="shared" ref="F3:F11" si="0">E3+F4</f>
        <v>-5897934090487</v>
      </c>
      <c r="G3" s="4">
        <v>131900</v>
      </c>
      <c r="H3" s="4">
        <v>475500</v>
      </c>
      <c r="I3" s="4">
        <v>-343600</v>
      </c>
      <c r="J3" s="4">
        <v>-23071970000</v>
      </c>
      <c r="K3" s="4">
        <f t="shared" ref="K3:K11" si="1">K4+J3</f>
        <v>272478226000</v>
      </c>
      <c r="L3" s="4">
        <v>1718</v>
      </c>
      <c r="M3" s="4">
        <v>3302</v>
      </c>
      <c r="N3" s="4">
        <v>123</v>
      </c>
      <c r="O3" s="4">
        <v>303</v>
      </c>
      <c r="P3" s="4">
        <v>1027500</v>
      </c>
      <c r="Q3" s="4">
        <v>2583100</v>
      </c>
      <c r="R3" s="5">
        <v>-1.34E-2</v>
      </c>
      <c r="S3" s="4">
        <v>3716000</v>
      </c>
      <c r="T3" s="4">
        <f t="shared" ref="T3:T38" si="2">AVERAGE(S4:S13)</f>
        <v>4632620</v>
      </c>
      <c r="U3" s="4">
        <f t="shared" ref="U3:U11" si="3">MIN(S4:S8)</f>
        <v>4233800</v>
      </c>
      <c r="V3" s="5">
        <v>1.6200000000000003E-2</v>
      </c>
    </row>
    <row r="4" spans="1:22" x14ac:dyDescent="0.2">
      <c r="A4" s="16" t="s">
        <v>356</v>
      </c>
      <c r="B4" s="4">
        <v>1729600</v>
      </c>
      <c r="C4" s="4">
        <v>1044526</v>
      </c>
      <c r="D4" s="4">
        <v>685074</v>
      </c>
      <c r="E4" s="4">
        <v>46587510000</v>
      </c>
      <c r="F4" s="4">
        <f t="shared" si="0"/>
        <v>-5875676380487</v>
      </c>
      <c r="G4" s="4">
        <v>247500</v>
      </c>
      <c r="H4" s="4">
        <v>262000</v>
      </c>
      <c r="I4" s="4">
        <v>-14500</v>
      </c>
      <c r="J4" s="4">
        <v>-964680000</v>
      </c>
      <c r="K4" s="4">
        <f t="shared" si="1"/>
        <v>295550196000</v>
      </c>
      <c r="L4" s="4">
        <v>2352</v>
      </c>
      <c r="M4" s="4">
        <v>3135</v>
      </c>
      <c r="N4" s="4">
        <v>233</v>
      </c>
      <c r="O4" s="4">
        <v>346</v>
      </c>
      <c r="P4" s="4">
        <v>1847200</v>
      </c>
      <c r="Q4" s="4">
        <v>2984200</v>
      </c>
      <c r="R4" s="5">
        <v>-4.4000000000000003E-3</v>
      </c>
      <c r="S4" s="4">
        <v>4233800</v>
      </c>
      <c r="T4" s="4">
        <f t="shared" si="2"/>
        <v>4825500</v>
      </c>
      <c r="U4" s="4">
        <f t="shared" si="3"/>
        <v>3694900</v>
      </c>
      <c r="V4" s="5">
        <v>7.4000000000000003E-3</v>
      </c>
    </row>
    <row r="5" spans="1:22" x14ac:dyDescent="0.2">
      <c r="A5" s="16" t="s">
        <v>355</v>
      </c>
      <c r="B5" s="4">
        <v>3665400</v>
      </c>
      <c r="C5" s="4">
        <v>1666190</v>
      </c>
      <c r="D5" s="4">
        <v>1999210</v>
      </c>
      <c r="E5" s="4">
        <v>135598370000</v>
      </c>
      <c r="F5" s="4">
        <f t="shared" si="0"/>
        <v>-5922263890487</v>
      </c>
      <c r="G5" s="4">
        <v>551400</v>
      </c>
      <c r="H5" s="4">
        <v>303900</v>
      </c>
      <c r="I5" s="4">
        <v>247500</v>
      </c>
      <c r="J5" s="4">
        <v>16760300000</v>
      </c>
      <c r="K5" s="4">
        <f t="shared" si="1"/>
        <v>296514876000</v>
      </c>
      <c r="L5" s="4">
        <v>3350</v>
      </c>
      <c r="M5" s="4">
        <v>3143</v>
      </c>
      <c r="N5" s="4">
        <v>563</v>
      </c>
      <c r="O5" s="4">
        <v>605</v>
      </c>
      <c r="P5" s="4">
        <v>3687300</v>
      </c>
      <c r="Q5" s="4">
        <v>3468800</v>
      </c>
      <c r="R5" s="5">
        <v>2.2499999999999999E-2</v>
      </c>
      <c r="S5" s="4">
        <v>8598100</v>
      </c>
      <c r="T5" s="4">
        <f t="shared" si="2"/>
        <v>4471860</v>
      </c>
      <c r="U5" s="4">
        <f t="shared" si="3"/>
        <v>3694900</v>
      </c>
      <c r="V5" s="5">
        <v>2.4900000000000002E-2</v>
      </c>
    </row>
    <row r="6" spans="1:22" x14ac:dyDescent="0.2">
      <c r="A6" s="16" t="s">
        <v>354</v>
      </c>
      <c r="B6" s="4">
        <v>114666</v>
      </c>
      <c r="C6" s="4">
        <v>2473416</v>
      </c>
      <c r="D6" s="4">
        <v>-2358750</v>
      </c>
      <c r="E6" s="4">
        <v>-157867090000</v>
      </c>
      <c r="F6" s="4">
        <f t="shared" si="0"/>
        <v>-6057862260487</v>
      </c>
      <c r="G6" s="4">
        <v>293000</v>
      </c>
      <c r="H6" s="4">
        <v>710662</v>
      </c>
      <c r="I6" s="4">
        <v>-417662</v>
      </c>
      <c r="J6" s="4">
        <v>-28008016000</v>
      </c>
      <c r="K6" s="4">
        <f t="shared" si="1"/>
        <v>279754576000</v>
      </c>
      <c r="L6" s="4">
        <v>2470</v>
      </c>
      <c r="M6" s="4">
        <v>5492</v>
      </c>
      <c r="N6" s="4">
        <v>210</v>
      </c>
      <c r="O6" s="4">
        <v>405</v>
      </c>
      <c r="P6" s="4">
        <v>1535200</v>
      </c>
      <c r="Q6" s="4">
        <v>3510500</v>
      </c>
      <c r="R6" s="5">
        <v>-8.8999999999999999E-3</v>
      </c>
      <c r="S6" s="4">
        <v>5046100</v>
      </c>
      <c r="T6" s="4">
        <f t="shared" si="2"/>
        <v>4333030</v>
      </c>
      <c r="U6" s="4">
        <f t="shared" si="3"/>
        <v>2812100</v>
      </c>
      <c r="V6" s="5">
        <v>9.0000000000000011E-3</v>
      </c>
    </row>
    <row r="7" spans="1:22" x14ac:dyDescent="0.2">
      <c r="A7" s="16" t="s">
        <v>353</v>
      </c>
      <c r="B7" s="4">
        <v>137200</v>
      </c>
      <c r="C7" s="4">
        <v>2063002</v>
      </c>
      <c r="D7" s="4">
        <v>-1925802</v>
      </c>
      <c r="E7" s="4">
        <v>-129125420000</v>
      </c>
      <c r="F7" s="4">
        <f t="shared" si="0"/>
        <v>-5899995170487</v>
      </c>
      <c r="G7" s="4">
        <v>649600</v>
      </c>
      <c r="H7" s="4">
        <v>399400</v>
      </c>
      <c r="I7" s="4">
        <v>250200</v>
      </c>
      <c r="J7" s="4">
        <v>16892590000</v>
      </c>
      <c r="K7" s="4">
        <f t="shared" si="1"/>
        <v>307762592000</v>
      </c>
      <c r="L7" s="4">
        <v>2692</v>
      </c>
      <c r="M7" s="4">
        <v>2409</v>
      </c>
      <c r="N7" s="4">
        <v>369</v>
      </c>
      <c r="O7" s="4">
        <v>284</v>
      </c>
      <c r="P7" s="4">
        <v>2169400</v>
      </c>
      <c r="Q7" s="4">
        <v>1864700</v>
      </c>
      <c r="R7" s="5">
        <v>4.5000000000000005E-3</v>
      </c>
      <c r="S7" s="4">
        <v>4322900</v>
      </c>
      <c r="T7" s="4">
        <f t="shared" si="2"/>
        <v>4222950</v>
      </c>
      <c r="U7" s="4">
        <f t="shared" si="3"/>
        <v>2524500</v>
      </c>
      <c r="V7" s="5">
        <v>1.04E-2</v>
      </c>
    </row>
    <row r="8" spans="1:22" x14ac:dyDescent="0.2">
      <c r="A8" s="16" t="s">
        <v>352</v>
      </c>
      <c r="B8" s="4">
        <v>289025</v>
      </c>
      <c r="C8" s="4">
        <v>2658544</v>
      </c>
      <c r="D8" s="4">
        <v>-2369519</v>
      </c>
      <c r="E8" s="4">
        <v>-159276120000</v>
      </c>
      <c r="F8" s="4">
        <f t="shared" si="0"/>
        <v>-5770869750487</v>
      </c>
      <c r="G8" s="4">
        <v>405800</v>
      </c>
      <c r="H8" s="4">
        <v>97500</v>
      </c>
      <c r="I8" s="4">
        <v>308300</v>
      </c>
      <c r="J8" s="4">
        <v>20731840000</v>
      </c>
      <c r="K8" s="4">
        <f t="shared" si="1"/>
        <v>290870002000</v>
      </c>
      <c r="L8" s="4">
        <v>1894</v>
      </c>
      <c r="M8" s="4">
        <v>4908</v>
      </c>
      <c r="N8" s="4">
        <v>230</v>
      </c>
      <c r="O8" s="4">
        <v>413</v>
      </c>
      <c r="P8" s="4">
        <v>1514600</v>
      </c>
      <c r="Q8" s="4">
        <v>3046200</v>
      </c>
      <c r="R8" s="5">
        <v>-8.8999999999999999E-3</v>
      </c>
      <c r="S8" s="4">
        <v>5013000</v>
      </c>
      <c r="T8" s="4">
        <f t="shared" si="2"/>
        <v>4401290</v>
      </c>
      <c r="U8" s="4">
        <f t="shared" si="3"/>
        <v>2524500</v>
      </c>
      <c r="V8" s="5">
        <v>1.04E-2</v>
      </c>
    </row>
    <row r="9" spans="1:22" x14ac:dyDescent="0.2">
      <c r="A9" s="16" t="s">
        <v>351</v>
      </c>
      <c r="B9" s="4">
        <v>197100</v>
      </c>
      <c r="C9" s="4">
        <v>1586404</v>
      </c>
      <c r="D9" s="4">
        <v>-1389304</v>
      </c>
      <c r="E9" s="4">
        <v>-94135350000</v>
      </c>
      <c r="F9" s="4">
        <f t="shared" si="0"/>
        <v>-5611593630487</v>
      </c>
      <c r="G9" s="4">
        <v>124600</v>
      </c>
      <c r="H9" s="4">
        <v>154200</v>
      </c>
      <c r="I9" s="4">
        <v>-29600</v>
      </c>
      <c r="J9" s="4">
        <v>-2002310000</v>
      </c>
      <c r="K9" s="4">
        <f t="shared" si="1"/>
        <v>270138162000</v>
      </c>
      <c r="L9" s="4">
        <v>1133</v>
      </c>
      <c r="M9" s="4">
        <v>2872</v>
      </c>
      <c r="N9" s="4">
        <v>147</v>
      </c>
      <c r="O9" s="4">
        <v>256</v>
      </c>
      <c r="P9" s="4">
        <v>1064400</v>
      </c>
      <c r="Q9" s="4">
        <v>2433500</v>
      </c>
      <c r="R9" s="5">
        <v>-1.4000000000000002E-3</v>
      </c>
      <c r="S9" s="4">
        <v>3694900</v>
      </c>
      <c r="T9" s="4">
        <f t="shared" si="2"/>
        <v>4516910</v>
      </c>
      <c r="U9" s="4">
        <f t="shared" si="3"/>
        <v>2524500</v>
      </c>
      <c r="V9" s="5">
        <v>1.32E-2</v>
      </c>
    </row>
    <row r="10" spans="1:22" x14ac:dyDescent="0.2">
      <c r="A10" s="16" t="s">
        <v>350</v>
      </c>
      <c r="B10" s="4">
        <v>81900</v>
      </c>
      <c r="C10" s="4">
        <v>2437710</v>
      </c>
      <c r="D10" s="4">
        <v>-2355810</v>
      </c>
      <c r="E10" s="4">
        <v>-159946283237</v>
      </c>
      <c r="F10" s="4">
        <f t="shared" si="0"/>
        <v>-5517458280487</v>
      </c>
      <c r="G10" s="4">
        <v>0</v>
      </c>
      <c r="H10" s="4">
        <v>0</v>
      </c>
      <c r="I10" s="4">
        <v>0</v>
      </c>
      <c r="J10" s="4">
        <v>33414990000</v>
      </c>
      <c r="K10" s="4">
        <f t="shared" si="1"/>
        <v>272140472000</v>
      </c>
      <c r="L10" s="4">
        <v>2144</v>
      </c>
      <c r="M10" s="4">
        <v>2633</v>
      </c>
      <c r="N10" s="4">
        <v>342</v>
      </c>
      <c r="O10" s="4">
        <v>332</v>
      </c>
      <c r="P10" s="4">
        <v>2059600</v>
      </c>
      <c r="Q10" s="4">
        <v>2049300</v>
      </c>
      <c r="R10" s="5">
        <v>0</v>
      </c>
      <c r="S10" s="4">
        <v>4492200</v>
      </c>
      <c r="T10" s="4">
        <f t="shared" si="2"/>
        <v>4615330</v>
      </c>
      <c r="U10" s="4">
        <f t="shared" si="3"/>
        <v>2524500</v>
      </c>
      <c r="V10" s="5">
        <v>1.1699999999999999E-2</v>
      </c>
    </row>
    <row r="11" spans="1:22" x14ac:dyDescent="0.2">
      <c r="A11" s="16" t="s">
        <v>349</v>
      </c>
      <c r="B11" s="4">
        <v>44867</v>
      </c>
      <c r="C11" s="4">
        <v>1107474</v>
      </c>
      <c r="D11" s="4">
        <v>-1062607</v>
      </c>
      <c r="E11" s="4">
        <v>-71786220000</v>
      </c>
      <c r="F11" s="4">
        <f t="shared" si="0"/>
        <v>-5357511997250</v>
      </c>
      <c r="G11" s="4">
        <v>164500</v>
      </c>
      <c r="H11" s="4">
        <v>315500</v>
      </c>
      <c r="I11" s="4">
        <v>-151000</v>
      </c>
      <c r="J11" s="4">
        <v>-10203130000</v>
      </c>
      <c r="K11" s="4">
        <f t="shared" si="1"/>
        <v>238725482000</v>
      </c>
      <c r="L11" s="4">
        <v>1463</v>
      </c>
      <c r="M11" s="4">
        <v>1839</v>
      </c>
      <c r="N11" s="4">
        <v>131</v>
      </c>
      <c r="O11" s="4">
        <v>236</v>
      </c>
      <c r="P11" s="4">
        <v>1079900</v>
      </c>
      <c r="Q11" s="4">
        <v>1445000</v>
      </c>
      <c r="R11" s="5">
        <v>0</v>
      </c>
      <c r="S11" s="4">
        <v>2812100</v>
      </c>
      <c r="T11" s="4">
        <f t="shared" si="2"/>
        <v>4904380</v>
      </c>
      <c r="U11" s="4">
        <f t="shared" si="3"/>
        <v>2524500</v>
      </c>
      <c r="V11" s="5">
        <v>7.4000000000000003E-3</v>
      </c>
    </row>
    <row r="12" spans="1:22" x14ac:dyDescent="0.2">
      <c r="A12" s="16" t="s">
        <v>348</v>
      </c>
      <c r="B12" s="4">
        <v>132278</v>
      </c>
      <c r="C12" s="4">
        <v>970370</v>
      </c>
      <c r="D12" s="4">
        <v>-838092</v>
      </c>
      <c r="E12" s="4">
        <v>-56580000000</v>
      </c>
      <c r="F12" s="4">
        <f t="shared" ref="F12:F38" si="4">E12+F13</f>
        <v>-5285725777250</v>
      </c>
      <c r="G12" s="4">
        <v>223100</v>
      </c>
      <c r="H12" s="4">
        <v>247300</v>
      </c>
      <c r="I12" s="4">
        <v>-24200</v>
      </c>
      <c r="J12" s="4">
        <v>-1624190000</v>
      </c>
      <c r="K12" s="4">
        <f t="shared" ref="K12:K38" si="5">K13+J12</f>
        <v>248928612000</v>
      </c>
      <c r="L12" s="4">
        <v>1581</v>
      </c>
      <c r="M12" s="4">
        <v>2258</v>
      </c>
      <c r="N12" s="4">
        <v>182</v>
      </c>
      <c r="O12" s="4">
        <v>220</v>
      </c>
      <c r="P12" s="4">
        <v>981100</v>
      </c>
      <c r="Q12" s="4">
        <v>1523000</v>
      </c>
      <c r="R12" s="5">
        <v>6.0000000000000001E-3</v>
      </c>
      <c r="S12" s="4">
        <v>2524500</v>
      </c>
      <c r="T12" s="4">
        <f t="shared" si="2"/>
        <v>5036330</v>
      </c>
      <c r="U12" s="4">
        <f t="shared" ref="U12:U38" si="6">MIN(S13:S17)</f>
        <v>3222100</v>
      </c>
      <c r="V12" s="5">
        <v>8.8999999999999999E-3</v>
      </c>
    </row>
    <row r="13" spans="1:22" x14ac:dyDescent="0.2">
      <c r="A13" s="16" t="s">
        <v>347</v>
      </c>
      <c r="B13" s="4">
        <v>150665</v>
      </c>
      <c r="C13" s="4">
        <v>2569048</v>
      </c>
      <c r="D13" s="4">
        <v>-2418383</v>
      </c>
      <c r="E13" s="4">
        <v>-163695190000</v>
      </c>
      <c r="F13" s="4">
        <f t="shared" si="4"/>
        <v>-5229145777250</v>
      </c>
      <c r="G13" s="4">
        <v>178000</v>
      </c>
      <c r="H13" s="4">
        <v>527800</v>
      </c>
      <c r="I13" s="4">
        <v>-349800</v>
      </c>
      <c r="J13" s="4">
        <v>-23736370000</v>
      </c>
      <c r="K13" s="4">
        <f t="shared" si="5"/>
        <v>250552802000</v>
      </c>
      <c r="L13" s="4">
        <v>2069</v>
      </c>
      <c r="M13" s="4">
        <v>4938</v>
      </c>
      <c r="N13" s="4">
        <v>315</v>
      </c>
      <c r="O13" s="4">
        <v>676</v>
      </c>
      <c r="P13" s="4">
        <v>1708300</v>
      </c>
      <c r="Q13" s="4">
        <v>3500700</v>
      </c>
      <c r="R13" s="5">
        <v>-7.4000000000000003E-3</v>
      </c>
      <c r="S13" s="4">
        <v>5588600</v>
      </c>
      <c r="T13" s="4">
        <f t="shared" si="2"/>
        <v>4904310</v>
      </c>
      <c r="U13" s="4">
        <f t="shared" si="6"/>
        <v>3222100</v>
      </c>
      <c r="V13" s="5">
        <v>1.6200000000000003E-2</v>
      </c>
    </row>
    <row r="14" spans="1:22" x14ac:dyDescent="0.2">
      <c r="A14" s="16" t="s">
        <v>340</v>
      </c>
      <c r="B14" s="4">
        <v>210516</v>
      </c>
      <c r="C14" s="4">
        <v>3433832</v>
      </c>
      <c r="D14" s="4">
        <v>-3223316</v>
      </c>
      <c r="E14" s="4">
        <v>-219206700000</v>
      </c>
      <c r="F14" s="4">
        <f t="shared" si="4"/>
        <v>-5065450587250</v>
      </c>
      <c r="G14" s="4">
        <v>241600</v>
      </c>
      <c r="H14" s="4">
        <v>337300</v>
      </c>
      <c r="I14" s="4">
        <v>-95700</v>
      </c>
      <c r="J14" s="4">
        <v>-6557040000</v>
      </c>
      <c r="K14" s="4">
        <f t="shared" si="5"/>
        <v>274289172000</v>
      </c>
      <c r="L14" s="4">
        <v>1742</v>
      </c>
      <c r="M14" s="4">
        <v>6049</v>
      </c>
      <c r="N14" s="4">
        <v>187</v>
      </c>
      <c r="O14" s="4">
        <v>498</v>
      </c>
      <c r="P14" s="4">
        <v>1443400</v>
      </c>
      <c r="Q14" s="4">
        <v>4250800</v>
      </c>
      <c r="R14" s="5">
        <v>-8.8000000000000005E-3</v>
      </c>
      <c r="S14" s="4">
        <v>6162600</v>
      </c>
      <c r="T14" s="4">
        <f t="shared" si="2"/>
        <v>5024150</v>
      </c>
      <c r="U14" s="4">
        <f t="shared" si="6"/>
        <v>3222100</v>
      </c>
      <c r="V14" s="5">
        <v>1.32E-2</v>
      </c>
    </row>
    <row r="15" spans="1:22" x14ac:dyDescent="0.2">
      <c r="A15" s="16" t="s">
        <v>339</v>
      </c>
      <c r="B15" s="4">
        <v>443993</v>
      </c>
      <c r="C15" s="4">
        <v>3412100</v>
      </c>
      <c r="D15" s="4">
        <v>-2968107</v>
      </c>
      <c r="E15" s="4">
        <v>-202426550000</v>
      </c>
      <c r="F15" s="4">
        <f t="shared" si="4"/>
        <v>-4846243887250</v>
      </c>
      <c r="G15" s="4">
        <v>539700</v>
      </c>
      <c r="H15" s="4">
        <v>100000</v>
      </c>
      <c r="I15" s="4">
        <v>439700</v>
      </c>
      <c r="J15" s="4">
        <v>30060740000</v>
      </c>
      <c r="K15" s="4">
        <f t="shared" si="5"/>
        <v>280846212000</v>
      </c>
      <c r="L15" s="4">
        <v>2942</v>
      </c>
      <c r="M15" s="4">
        <v>3551</v>
      </c>
      <c r="N15" s="4">
        <v>406</v>
      </c>
      <c r="O15" s="4">
        <v>466</v>
      </c>
      <c r="P15" s="4">
        <v>2128800</v>
      </c>
      <c r="Q15" s="4">
        <v>2777400</v>
      </c>
      <c r="R15" s="5">
        <v>5.8999999999999999E-3</v>
      </c>
      <c r="S15" s="4">
        <v>5061700</v>
      </c>
      <c r="T15" s="4">
        <f t="shared" si="2"/>
        <v>5039740</v>
      </c>
      <c r="U15" s="4">
        <f t="shared" si="6"/>
        <v>3222100</v>
      </c>
      <c r="V15" s="5">
        <v>8.8000000000000005E-3</v>
      </c>
    </row>
    <row r="16" spans="1:22" x14ac:dyDescent="0.2">
      <c r="A16" s="16" t="s">
        <v>338</v>
      </c>
      <c r="B16" s="4">
        <v>331665</v>
      </c>
      <c r="C16" s="4">
        <v>1560642</v>
      </c>
      <c r="D16" s="4">
        <v>-1228977</v>
      </c>
      <c r="E16" s="4">
        <v>-83323070000</v>
      </c>
      <c r="F16" s="4">
        <f t="shared" si="4"/>
        <v>-4643817337250</v>
      </c>
      <c r="G16" s="4">
        <v>333600</v>
      </c>
      <c r="H16" s="4">
        <v>381700</v>
      </c>
      <c r="I16" s="4">
        <v>-48100</v>
      </c>
      <c r="J16" s="4">
        <v>-3217710000</v>
      </c>
      <c r="K16" s="4">
        <f t="shared" si="5"/>
        <v>250785472000</v>
      </c>
      <c r="L16" s="4">
        <v>2048</v>
      </c>
      <c r="M16" s="4">
        <v>2729</v>
      </c>
      <c r="N16" s="4">
        <v>202</v>
      </c>
      <c r="O16" s="4">
        <v>243</v>
      </c>
      <c r="P16" s="4">
        <v>1369400</v>
      </c>
      <c r="Q16" s="4">
        <v>1893500</v>
      </c>
      <c r="R16" s="5">
        <v>3.0000000000000001E-3</v>
      </c>
      <c r="S16" s="4">
        <v>3657800</v>
      </c>
      <c r="T16" s="4">
        <f t="shared" si="2"/>
        <v>5160250</v>
      </c>
      <c r="U16" s="4">
        <f t="shared" si="6"/>
        <v>3222100</v>
      </c>
      <c r="V16" s="5">
        <v>1.61E-2</v>
      </c>
    </row>
    <row r="17" spans="1:22" x14ac:dyDescent="0.2">
      <c r="A17" s="16" t="s">
        <v>337</v>
      </c>
      <c r="B17" s="4">
        <v>1137565</v>
      </c>
      <c r="C17" s="4">
        <v>1843189</v>
      </c>
      <c r="D17" s="4">
        <v>-705624</v>
      </c>
      <c r="E17" s="4">
        <v>-47954380000</v>
      </c>
      <c r="F17" s="4">
        <f t="shared" si="4"/>
        <v>-4560494267250</v>
      </c>
      <c r="G17" s="4">
        <v>54600</v>
      </c>
      <c r="H17" s="4">
        <v>407100</v>
      </c>
      <c r="I17" s="4">
        <v>-352500</v>
      </c>
      <c r="J17" s="4">
        <v>-23956830000</v>
      </c>
      <c r="K17" s="4">
        <f t="shared" si="5"/>
        <v>254003182000</v>
      </c>
      <c r="L17" s="4">
        <v>1571</v>
      </c>
      <c r="M17" s="4">
        <v>2701</v>
      </c>
      <c r="N17" s="4">
        <v>246</v>
      </c>
      <c r="O17" s="4">
        <v>295</v>
      </c>
      <c r="P17" s="4">
        <v>1183600</v>
      </c>
      <c r="Q17" s="4">
        <v>2042100</v>
      </c>
      <c r="R17" s="5">
        <v>-1.4000000000000002E-3</v>
      </c>
      <c r="S17" s="4">
        <v>3222100</v>
      </c>
      <c r="T17" s="4">
        <f t="shared" si="2"/>
        <v>5391130</v>
      </c>
      <c r="U17" s="4">
        <f t="shared" si="6"/>
        <v>3844000</v>
      </c>
      <c r="V17" s="5">
        <v>1.03E-2</v>
      </c>
    </row>
    <row r="18" spans="1:22" x14ac:dyDescent="0.2">
      <c r="A18" s="16" t="s">
        <v>336</v>
      </c>
      <c r="B18" s="4">
        <v>355168</v>
      </c>
      <c r="C18" s="4">
        <v>1925848</v>
      </c>
      <c r="D18" s="4">
        <v>-1570680</v>
      </c>
      <c r="E18" s="4">
        <v>-106813710000</v>
      </c>
      <c r="F18" s="4">
        <f t="shared" si="4"/>
        <v>-4512539887250</v>
      </c>
      <c r="G18" s="4">
        <v>527000</v>
      </c>
      <c r="H18" s="4">
        <v>327000</v>
      </c>
      <c r="I18" s="4">
        <v>200000</v>
      </c>
      <c r="J18" s="4">
        <v>13463840000</v>
      </c>
      <c r="K18" s="4">
        <f t="shared" si="5"/>
        <v>277960012000</v>
      </c>
      <c r="L18" s="4">
        <v>3037</v>
      </c>
      <c r="M18" s="4">
        <v>5159</v>
      </c>
      <c r="N18" s="4">
        <v>364</v>
      </c>
      <c r="O18" s="4">
        <v>612</v>
      </c>
      <c r="P18" s="4">
        <v>2400200</v>
      </c>
      <c r="Q18" s="4">
        <v>4140900</v>
      </c>
      <c r="R18" s="5">
        <v>-1.32E-2</v>
      </c>
      <c r="S18" s="4">
        <v>6796400</v>
      </c>
      <c r="T18" s="4">
        <f t="shared" si="2"/>
        <v>5212950</v>
      </c>
      <c r="U18" s="4">
        <f t="shared" si="6"/>
        <v>3844000</v>
      </c>
      <c r="V18" s="5">
        <v>2.18E-2</v>
      </c>
    </row>
    <row r="19" spans="1:22" x14ac:dyDescent="0.2">
      <c r="A19" s="16" t="s">
        <v>335</v>
      </c>
      <c r="B19" s="4">
        <v>259410</v>
      </c>
      <c r="C19" s="4">
        <v>1625147</v>
      </c>
      <c r="D19" s="4">
        <v>-1365737</v>
      </c>
      <c r="E19" s="4">
        <v>-94430450000</v>
      </c>
      <c r="F19" s="4">
        <f t="shared" si="4"/>
        <v>-4405726177250</v>
      </c>
      <c r="G19" s="4">
        <v>405100</v>
      </c>
      <c r="H19" s="4">
        <v>107500</v>
      </c>
      <c r="I19" s="4">
        <v>297600</v>
      </c>
      <c r="J19" s="4">
        <v>20604890000</v>
      </c>
      <c r="K19" s="4">
        <f t="shared" si="5"/>
        <v>264496172000</v>
      </c>
      <c r="L19" s="4">
        <v>2152</v>
      </c>
      <c r="M19" s="4">
        <v>3946</v>
      </c>
      <c r="N19" s="4">
        <v>232</v>
      </c>
      <c r="O19" s="4">
        <v>363</v>
      </c>
      <c r="P19" s="4">
        <v>1702800</v>
      </c>
      <c r="Q19" s="4">
        <v>3988500</v>
      </c>
      <c r="R19" s="5">
        <v>-2.4700000000000003E-2</v>
      </c>
      <c r="S19" s="4">
        <v>4851100</v>
      </c>
      <c r="T19" s="4">
        <f t="shared" si="2"/>
        <v>5176610</v>
      </c>
      <c r="U19" s="4">
        <f t="shared" si="6"/>
        <v>3844000</v>
      </c>
      <c r="V19" s="5">
        <v>0.02</v>
      </c>
    </row>
    <row r="20" spans="1:22" x14ac:dyDescent="0.2">
      <c r="A20" s="16" t="s">
        <v>334</v>
      </c>
      <c r="B20" s="4">
        <v>253975</v>
      </c>
      <c r="C20" s="4">
        <v>2253254</v>
      </c>
      <c r="D20" s="4">
        <v>-1999279</v>
      </c>
      <c r="E20" s="4">
        <v>-141209170000</v>
      </c>
      <c r="F20" s="4">
        <f t="shared" si="4"/>
        <v>-4311295727250</v>
      </c>
      <c r="G20" s="4">
        <v>160400</v>
      </c>
      <c r="H20" s="4">
        <v>334100</v>
      </c>
      <c r="I20" s="4">
        <v>-173700</v>
      </c>
      <c r="J20" s="4">
        <v>-12280480000</v>
      </c>
      <c r="K20" s="4">
        <f t="shared" si="5"/>
        <v>243891282000</v>
      </c>
      <c r="L20" s="4">
        <v>2220</v>
      </c>
      <c r="M20" s="4">
        <v>3381</v>
      </c>
      <c r="N20" s="4">
        <v>339</v>
      </c>
      <c r="O20" s="4">
        <v>477</v>
      </c>
      <c r="P20" s="4">
        <v>2187900</v>
      </c>
      <c r="Q20" s="4">
        <v>3325400</v>
      </c>
      <c r="R20" s="5">
        <v>-4.1999999999999997E-3</v>
      </c>
      <c r="S20" s="4">
        <v>5476400</v>
      </c>
      <c r="T20" s="4">
        <f t="shared" si="2"/>
        <v>5285850</v>
      </c>
      <c r="U20" s="4">
        <f t="shared" si="6"/>
        <v>3844000</v>
      </c>
      <c r="V20" s="5">
        <v>1.41E-2</v>
      </c>
    </row>
    <row r="21" spans="1:22" x14ac:dyDescent="0.2">
      <c r="A21" s="16" t="s">
        <v>333</v>
      </c>
      <c r="B21" s="4">
        <v>282900</v>
      </c>
      <c r="C21" s="4">
        <v>3725860</v>
      </c>
      <c r="D21" s="4">
        <v>-3442960</v>
      </c>
      <c r="E21" s="4">
        <v>-242689890000</v>
      </c>
      <c r="F21" s="4">
        <f t="shared" si="4"/>
        <v>-4170086557250</v>
      </c>
      <c r="G21" s="4">
        <v>782100</v>
      </c>
      <c r="H21" s="4">
        <v>238800</v>
      </c>
      <c r="I21" s="4">
        <v>543300</v>
      </c>
      <c r="J21" s="4">
        <v>38396540000</v>
      </c>
      <c r="K21" s="4">
        <f t="shared" si="5"/>
        <v>256171762000</v>
      </c>
      <c r="L21" s="4">
        <v>1842</v>
      </c>
      <c r="M21" s="4">
        <v>2181</v>
      </c>
      <c r="N21" s="4">
        <v>347</v>
      </c>
      <c r="O21" s="4">
        <v>419</v>
      </c>
      <c r="P21" s="4">
        <v>2156700</v>
      </c>
      <c r="Q21" s="4">
        <v>3489800</v>
      </c>
      <c r="R21" s="5">
        <v>1.15E-2</v>
      </c>
      <c r="S21" s="4">
        <v>5702600</v>
      </c>
      <c r="T21" s="4">
        <f t="shared" si="2"/>
        <v>5066490</v>
      </c>
      <c r="U21" s="4">
        <f t="shared" si="6"/>
        <v>3844000</v>
      </c>
      <c r="V21" s="5">
        <v>1.2699999999999999E-2</v>
      </c>
    </row>
    <row r="22" spans="1:22" x14ac:dyDescent="0.2">
      <c r="A22" s="16" t="s">
        <v>332</v>
      </c>
      <c r="B22" s="4">
        <v>828630</v>
      </c>
      <c r="C22" s="4">
        <v>1597871</v>
      </c>
      <c r="D22" s="4">
        <v>-769241</v>
      </c>
      <c r="E22" s="4">
        <v>-54030930000</v>
      </c>
      <c r="F22" s="4">
        <f t="shared" si="4"/>
        <v>-3927396667250</v>
      </c>
      <c r="G22" s="4">
        <v>132200</v>
      </c>
      <c r="H22" s="4">
        <v>342000</v>
      </c>
      <c r="I22" s="4">
        <v>-209800</v>
      </c>
      <c r="J22" s="4">
        <v>-14744800000</v>
      </c>
      <c r="K22" s="4">
        <f t="shared" si="5"/>
        <v>217775222000</v>
      </c>
      <c r="L22" s="4">
        <v>1617</v>
      </c>
      <c r="M22" s="4">
        <v>2036</v>
      </c>
      <c r="N22" s="4">
        <v>199</v>
      </c>
      <c r="O22" s="4">
        <v>422</v>
      </c>
      <c r="P22" s="4">
        <v>1380300</v>
      </c>
      <c r="Q22" s="4">
        <v>2191900</v>
      </c>
      <c r="R22" s="5">
        <v>-4.1999999999999997E-3</v>
      </c>
      <c r="S22" s="4">
        <v>3844000</v>
      </c>
      <c r="T22" s="4">
        <f t="shared" si="2"/>
        <v>5210340</v>
      </c>
      <c r="U22" s="4">
        <f t="shared" si="6"/>
        <v>4268400</v>
      </c>
      <c r="V22" s="5">
        <v>8.5000000000000006E-3</v>
      </c>
    </row>
    <row r="23" spans="1:22" x14ac:dyDescent="0.2">
      <c r="A23" s="16" t="s">
        <v>331</v>
      </c>
      <c r="B23" s="4">
        <v>364200</v>
      </c>
      <c r="C23" s="4">
        <v>357971</v>
      </c>
      <c r="D23" s="4">
        <v>6229</v>
      </c>
      <c r="E23" s="4">
        <v>568630000</v>
      </c>
      <c r="F23" s="4">
        <f t="shared" si="4"/>
        <v>-3873365737250</v>
      </c>
      <c r="G23" s="4">
        <v>319000</v>
      </c>
      <c r="H23" s="4">
        <v>213800</v>
      </c>
      <c r="I23" s="4">
        <v>105200</v>
      </c>
      <c r="J23" s="4">
        <v>7429550000</v>
      </c>
      <c r="K23" s="4">
        <f t="shared" si="5"/>
        <v>232520022000</v>
      </c>
      <c r="L23" s="4">
        <v>2139</v>
      </c>
      <c r="M23" s="4">
        <v>2218</v>
      </c>
      <c r="N23" s="4">
        <v>286</v>
      </c>
      <c r="O23" s="4">
        <v>303</v>
      </c>
      <c r="P23" s="4">
        <v>2150900</v>
      </c>
      <c r="Q23" s="4">
        <v>2051500</v>
      </c>
      <c r="R23" s="5">
        <v>4.3E-3</v>
      </c>
      <c r="S23" s="4">
        <v>4268400</v>
      </c>
      <c r="T23" s="4">
        <f t="shared" si="2"/>
        <v>5097340</v>
      </c>
      <c r="U23" s="4">
        <f t="shared" si="6"/>
        <v>4862900</v>
      </c>
      <c r="V23" s="5">
        <v>1.83E-2</v>
      </c>
    </row>
    <row r="24" spans="1:22" x14ac:dyDescent="0.2">
      <c r="A24" s="16" t="s">
        <v>330</v>
      </c>
      <c r="B24" s="4">
        <v>149340</v>
      </c>
      <c r="C24" s="4">
        <v>1923627</v>
      </c>
      <c r="D24" s="4">
        <v>-1774287</v>
      </c>
      <c r="E24" s="4">
        <v>-126701830000</v>
      </c>
      <c r="F24" s="4">
        <f t="shared" si="4"/>
        <v>-3873934367250</v>
      </c>
      <c r="G24" s="4">
        <v>738000</v>
      </c>
      <c r="H24" s="4">
        <v>750500</v>
      </c>
      <c r="I24" s="4">
        <v>-12500</v>
      </c>
      <c r="J24" s="4">
        <v>-802910000</v>
      </c>
      <c r="K24" s="4">
        <f t="shared" si="5"/>
        <v>225090472000</v>
      </c>
      <c r="L24" s="4">
        <v>2055</v>
      </c>
      <c r="M24" s="4">
        <v>4009</v>
      </c>
      <c r="N24" s="4">
        <v>325</v>
      </c>
      <c r="O24" s="4">
        <v>693</v>
      </c>
      <c r="P24" s="4">
        <v>1952900</v>
      </c>
      <c r="Q24" s="4">
        <v>4396300</v>
      </c>
      <c r="R24" s="5">
        <v>-2.8500000000000001E-2</v>
      </c>
      <c r="S24" s="4">
        <v>7361000</v>
      </c>
      <c r="T24" s="4">
        <f t="shared" si="2"/>
        <v>4975490</v>
      </c>
      <c r="U24" s="4">
        <f t="shared" si="6"/>
        <v>4487700</v>
      </c>
      <c r="V24" s="5">
        <v>3.9800000000000002E-2</v>
      </c>
    </row>
    <row r="25" spans="1:22" x14ac:dyDescent="0.2">
      <c r="A25" s="16" t="s">
        <v>329</v>
      </c>
      <c r="B25" s="4">
        <v>454300</v>
      </c>
      <c r="C25" s="4">
        <v>2595019</v>
      </c>
      <c r="D25" s="4">
        <v>-2140719</v>
      </c>
      <c r="E25" s="4">
        <v>-153327650000</v>
      </c>
      <c r="F25" s="4">
        <f t="shared" si="4"/>
        <v>-3747232537250</v>
      </c>
      <c r="G25" s="4">
        <v>560600</v>
      </c>
      <c r="H25" s="4">
        <v>187500</v>
      </c>
      <c r="I25" s="4">
        <v>373100</v>
      </c>
      <c r="J25" s="4">
        <v>26710460000</v>
      </c>
      <c r="K25" s="4">
        <f t="shared" si="5"/>
        <v>225893382000</v>
      </c>
      <c r="L25" s="4">
        <v>2258</v>
      </c>
      <c r="M25" s="4">
        <v>1859</v>
      </c>
      <c r="N25" s="4">
        <v>520</v>
      </c>
      <c r="O25" s="4">
        <v>366</v>
      </c>
      <c r="P25" s="4">
        <v>2659100</v>
      </c>
      <c r="Q25" s="4">
        <v>2187400</v>
      </c>
      <c r="R25" s="5">
        <v>2.8000000000000004E-3</v>
      </c>
      <c r="S25" s="4">
        <v>5217600</v>
      </c>
      <c r="T25" s="4">
        <f t="shared" si="2"/>
        <v>4923540</v>
      </c>
      <c r="U25" s="4">
        <f t="shared" si="6"/>
        <v>4487700</v>
      </c>
      <c r="V25" s="5">
        <v>1.11E-2</v>
      </c>
    </row>
    <row r="26" spans="1:22" x14ac:dyDescent="0.2">
      <c r="A26" s="16" t="s">
        <v>328</v>
      </c>
      <c r="B26" s="4">
        <v>791213</v>
      </c>
      <c r="C26" s="4">
        <v>1188857</v>
      </c>
      <c r="D26" s="4">
        <v>-397644</v>
      </c>
      <c r="E26" s="4">
        <v>-28830280000</v>
      </c>
      <c r="F26" s="4">
        <f t="shared" si="4"/>
        <v>-3593904887250</v>
      </c>
      <c r="G26" s="4">
        <v>247600</v>
      </c>
      <c r="H26" s="4">
        <v>366800</v>
      </c>
      <c r="I26" s="4">
        <v>-119200</v>
      </c>
      <c r="J26" s="4">
        <v>-8609120000</v>
      </c>
      <c r="K26" s="4">
        <f t="shared" si="5"/>
        <v>199182922000</v>
      </c>
      <c r="L26" s="4">
        <v>1674</v>
      </c>
      <c r="M26" s="4">
        <v>1894</v>
      </c>
      <c r="N26" s="4">
        <v>358</v>
      </c>
      <c r="O26" s="4">
        <v>412</v>
      </c>
      <c r="P26" s="4">
        <v>1731500</v>
      </c>
      <c r="Q26" s="4">
        <v>2215200</v>
      </c>
      <c r="R26" s="5">
        <v>-1.67E-2</v>
      </c>
      <c r="S26" s="4">
        <v>4862900</v>
      </c>
      <c r="T26" s="4">
        <f t="shared" si="2"/>
        <v>4796270</v>
      </c>
      <c r="U26" s="4">
        <f t="shared" si="6"/>
        <v>3509000</v>
      </c>
      <c r="V26" s="5">
        <v>2.3199999999999998E-2</v>
      </c>
    </row>
    <row r="27" spans="1:22" x14ac:dyDescent="0.2">
      <c r="A27" s="16" t="s">
        <v>327</v>
      </c>
      <c r="B27" s="4">
        <v>556624</v>
      </c>
      <c r="C27" s="4">
        <v>1102923</v>
      </c>
      <c r="D27" s="4">
        <v>-546299</v>
      </c>
      <c r="E27" s="4">
        <v>-39515570000</v>
      </c>
      <c r="F27" s="4">
        <f t="shared" si="4"/>
        <v>-3565074607250</v>
      </c>
      <c r="G27" s="4">
        <v>586700</v>
      </c>
      <c r="H27" s="4">
        <v>151800</v>
      </c>
      <c r="I27" s="4">
        <v>434900</v>
      </c>
      <c r="J27" s="4">
        <v>31313350000</v>
      </c>
      <c r="K27" s="4">
        <f t="shared" si="5"/>
        <v>207792042000</v>
      </c>
      <c r="L27" s="4">
        <v>1523</v>
      </c>
      <c r="M27" s="4">
        <v>2095</v>
      </c>
      <c r="N27" s="4">
        <v>309</v>
      </c>
      <c r="O27" s="4">
        <v>304</v>
      </c>
      <c r="P27" s="4">
        <v>2259100</v>
      </c>
      <c r="Q27" s="4">
        <v>2083500</v>
      </c>
      <c r="R27" s="5">
        <v>1.3899999999999999E-2</v>
      </c>
      <c r="S27" s="4">
        <v>5530900</v>
      </c>
      <c r="T27" s="4">
        <f t="shared" si="2"/>
        <v>4686750</v>
      </c>
      <c r="U27" s="4">
        <f t="shared" si="6"/>
        <v>3509000</v>
      </c>
      <c r="V27" s="5">
        <v>1.7899999999999999E-2</v>
      </c>
    </row>
    <row r="28" spans="1:22" x14ac:dyDescent="0.2">
      <c r="A28" s="16" t="s">
        <v>326</v>
      </c>
      <c r="B28" s="4">
        <v>898430</v>
      </c>
      <c r="C28" s="4">
        <v>429902</v>
      </c>
      <c r="D28" s="4">
        <v>468528</v>
      </c>
      <c r="E28" s="4">
        <v>33746140000</v>
      </c>
      <c r="F28" s="4">
        <f t="shared" si="4"/>
        <v>-3525559037250</v>
      </c>
      <c r="G28" s="4">
        <v>782700</v>
      </c>
      <c r="H28" s="4">
        <v>231800</v>
      </c>
      <c r="I28" s="4">
        <v>550900</v>
      </c>
      <c r="J28" s="4">
        <v>39653200000</v>
      </c>
      <c r="K28" s="4">
        <f t="shared" si="5"/>
        <v>176478692000</v>
      </c>
      <c r="L28" s="4">
        <v>2052</v>
      </c>
      <c r="M28" s="4">
        <v>1560</v>
      </c>
      <c r="N28" s="4">
        <v>435</v>
      </c>
      <c r="O28" s="4">
        <v>434</v>
      </c>
      <c r="P28" s="4">
        <v>2046800</v>
      </c>
      <c r="Q28" s="4">
        <v>2869900</v>
      </c>
      <c r="R28" s="5">
        <v>6.9999999999999993E-3</v>
      </c>
      <c r="S28" s="4">
        <v>5014600</v>
      </c>
      <c r="T28" s="4">
        <f t="shared" si="2"/>
        <v>4899740</v>
      </c>
      <c r="U28" s="4">
        <f t="shared" si="6"/>
        <v>3138400</v>
      </c>
      <c r="V28" s="5">
        <v>1.52E-2</v>
      </c>
    </row>
    <row r="29" spans="1:22" x14ac:dyDescent="0.2">
      <c r="A29" s="16" t="s">
        <v>325</v>
      </c>
      <c r="B29" s="4">
        <v>262800</v>
      </c>
      <c r="C29" s="4">
        <v>2149535</v>
      </c>
      <c r="D29" s="4">
        <v>-1886735</v>
      </c>
      <c r="E29" s="4">
        <v>-135007920000</v>
      </c>
      <c r="F29" s="4">
        <f t="shared" si="4"/>
        <v>-3559305177250</v>
      </c>
      <c r="G29" s="4">
        <v>349300</v>
      </c>
      <c r="H29" s="4">
        <v>41300</v>
      </c>
      <c r="I29" s="4">
        <v>308000</v>
      </c>
      <c r="J29" s="4">
        <v>22058500000</v>
      </c>
      <c r="K29" s="4">
        <f t="shared" si="5"/>
        <v>136825492000</v>
      </c>
      <c r="L29" s="4">
        <v>1920</v>
      </c>
      <c r="M29" s="4">
        <v>3451</v>
      </c>
      <c r="N29" s="4">
        <v>174</v>
      </c>
      <c r="O29" s="4">
        <v>454</v>
      </c>
      <c r="P29" s="4">
        <v>1251300</v>
      </c>
      <c r="Q29" s="4">
        <v>2801500</v>
      </c>
      <c r="R29" s="5">
        <v>-6.8999999999999999E-3</v>
      </c>
      <c r="S29" s="4">
        <v>4487700</v>
      </c>
      <c r="T29" s="4">
        <f t="shared" si="2"/>
        <v>5562430</v>
      </c>
      <c r="U29" s="4">
        <f t="shared" si="6"/>
        <v>3138400</v>
      </c>
      <c r="V29" s="5">
        <v>1.2500000000000001E-2</v>
      </c>
    </row>
    <row r="30" spans="1:22" x14ac:dyDescent="0.2">
      <c r="A30" s="16" t="s">
        <v>324</v>
      </c>
      <c r="B30" s="4">
        <v>542657</v>
      </c>
      <c r="C30" s="4">
        <v>2139720</v>
      </c>
      <c r="D30" s="4">
        <v>-1597063</v>
      </c>
      <c r="E30" s="4">
        <v>-115261060000</v>
      </c>
      <c r="F30" s="4">
        <f t="shared" si="4"/>
        <v>-3424297257250</v>
      </c>
      <c r="G30" s="4">
        <v>796200</v>
      </c>
      <c r="H30" s="4">
        <v>164800</v>
      </c>
      <c r="I30" s="4">
        <v>631400</v>
      </c>
      <c r="J30" s="4">
        <v>45459740000</v>
      </c>
      <c r="K30" s="4">
        <f t="shared" si="5"/>
        <v>114766992000</v>
      </c>
      <c r="L30" s="4">
        <v>2417</v>
      </c>
      <c r="M30" s="4">
        <v>3108</v>
      </c>
      <c r="N30" s="4">
        <v>453</v>
      </c>
      <c r="O30" s="4">
        <v>502</v>
      </c>
      <c r="P30" s="4">
        <v>2606900</v>
      </c>
      <c r="Q30" s="4">
        <v>3864000</v>
      </c>
      <c r="R30" s="5">
        <v>-2.7000000000000001E-3</v>
      </c>
      <c r="S30" s="4">
        <v>6568800</v>
      </c>
      <c r="T30" s="4">
        <f t="shared" si="2"/>
        <v>5317100</v>
      </c>
      <c r="U30" s="4">
        <f t="shared" si="6"/>
        <v>3138400</v>
      </c>
      <c r="V30" s="5">
        <v>2.3199999999999998E-2</v>
      </c>
    </row>
    <row r="31" spans="1:22" x14ac:dyDescent="0.2">
      <c r="A31" s="16" t="s">
        <v>323</v>
      </c>
      <c r="B31" s="4">
        <v>148835</v>
      </c>
      <c r="C31" s="4">
        <v>242517</v>
      </c>
      <c r="D31" s="4">
        <v>-93682</v>
      </c>
      <c r="E31" s="4">
        <v>-6888280000</v>
      </c>
      <c r="F31" s="4">
        <f t="shared" si="4"/>
        <v>-3309036197250</v>
      </c>
      <c r="G31" s="4">
        <v>121500</v>
      </c>
      <c r="H31" s="4">
        <v>222200</v>
      </c>
      <c r="I31" s="4">
        <v>-100700</v>
      </c>
      <c r="J31" s="4">
        <v>-7234210000</v>
      </c>
      <c r="K31" s="4">
        <f t="shared" si="5"/>
        <v>69307252000</v>
      </c>
      <c r="L31" s="4">
        <v>958</v>
      </c>
      <c r="M31" s="4">
        <v>1642</v>
      </c>
      <c r="N31" s="4">
        <v>177</v>
      </c>
      <c r="O31" s="4">
        <v>334</v>
      </c>
      <c r="P31" s="4">
        <v>1091500</v>
      </c>
      <c r="Q31" s="4">
        <v>2007700</v>
      </c>
      <c r="R31" s="5">
        <v>2.8000000000000004E-3</v>
      </c>
      <c r="S31" s="4">
        <v>3509000</v>
      </c>
      <c r="T31" s="4">
        <f t="shared" si="2"/>
        <v>5239830</v>
      </c>
      <c r="U31" s="4">
        <f t="shared" si="6"/>
        <v>3138400</v>
      </c>
      <c r="V31" s="5">
        <v>1.52E-2</v>
      </c>
    </row>
    <row r="32" spans="1:22" x14ac:dyDescent="0.2">
      <c r="A32" s="16" t="s">
        <v>322</v>
      </c>
      <c r="B32" s="4">
        <v>347700</v>
      </c>
      <c r="C32" s="4">
        <v>1090001</v>
      </c>
      <c r="D32" s="4">
        <v>-742301</v>
      </c>
      <c r="E32" s="4">
        <v>-53311060000</v>
      </c>
      <c r="F32" s="4">
        <f t="shared" si="4"/>
        <v>-3302147917250</v>
      </c>
      <c r="G32" s="4">
        <v>41900</v>
      </c>
      <c r="H32" s="4">
        <v>383700</v>
      </c>
      <c r="I32" s="4">
        <v>-341800</v>
      </c>
      <c r="J32" s="4">
        <v>-24496290000</v>
      </c>
      <c r="K32" s="4">
        <f t="shared" si="5"/>
        <v>76541462000</v>
      </c>
      <c r="L32" s="4">
        <v>1725</v>
      </c>
      <c r="M32" s="4">
        <v>2140</v>
      </c>
      <c r="N32" s="4">
        <v>422</v>
      </c>
      <c r="O32" s="4">
        <v>449</v>
      </c>
      <c r="P32" s="4">
        <v>2754600</v>
      </c>
      <c r="Q32" s="4">
        <v>2518300</v>
      </c>
      <c r="R32" s="5">
        <v>1.41E-2</v>
      </c>
      <c r="S32" s="4">
        <v>5282500</v>
      </c>
      <c r="T32" s="4">
        <f t="shared" si="2"/>
        <v>4957960</v>
      </c>
      <c r="U32" s="4">
        <f t="shared" si="6"/>
        <v>3138400</v>
      </c>
      <c r="V32" s="5">
        <v>1.8000000000000002E-2</v>
      </c>
    </row>
    <row r="33" spans="1:22" x14ac:dyDescent="0.2">
      <c r="A33" s="16" t="s">
        <v>321</v>
      </c>
      <c r="B33" s="4">
        <v>626070</v>
      </c>
      <c r="C33" s="4">
        <v>508932</v>
      </c>
      <c r="D33" s="4">
        <v>117138</v>
      </c>
      <c r="E33" s="4">
        <v>8417180000</v>
      </c>
      <c r="F33" s="4">
        <f t="shared" si="4"/>
        <v>-3248836857250</v>
      </c>
      <c r="G33" s="4">
        <v>229400</v>
      </c>
      <c r="H33" s="4">
        <v>138100</v>
      </c>
      <c r="I33" s="4">
        <v>91300</v>
      </c>
      <c r="J33" s="4">
        <v>6542740000</v>
      </c>
      <c r="K33" s="4">
        <f t="shared" si="5"/>
        <v>101037752000</v>
      </c>
      <c r="L33" s="4">
        <v>1248</v>
      </c>
      <c r="M33" s="4">
        <v>1573</v>
      </c>
      <c r="N33" s="4">
        <v>218</v>
      </c>
      <c r="O33" s="4">
        <v>254</v>
      </c>
      <c r="P33" s="4">
        <v>1369700</v>
      </c>
      <c r="Q33" s="4">
        <v>1529600</v>
      </c>
      <c r="R33" s="5">
        <v>0</v>
      </c>
      <c r="S33" s="4">
        <v>3138400</v>
      </c>
      <c r="T33" s="4">
        <f t="shared" si="2"/>
        <v>5000710</v>
      </c>
      <c r="U33" s="4">
        <f t="shared" si="6"/>
        <v>3590200</v>
      </c>
      <c r="V33" s="5">
        <v>1.3999999999999999E-2</v>
      </c>
    </row>
    <row r="34" spans="1:22" x14ac:dyDescent="0.2">
      <c r="A34" s="16" t="s">
        <v>320</v>
      </c>
      <c r="B34" s="4">
        <v>1043000</v>
      </c>
      <c r="C34" s="4">
        <v>534103</v>
      </c>
      <c r="D34" s="4">
        <v>508897</v>
      </c>
      <c r="E34" s="4">
        <v>36777190000</v>
      </c>
      <c r="F34" s="4">
        <f t="shared" si="4"/>
        <v>-3257254037250</v>
      </c>
      <c r="G34" s="4">
        <v>268600</v>
      </c>
      <c r="H34" s="4">
        <v>132800</v>
      </c>
      <c r="I34" s="4">
        <v>135800</v>
      </c>
      <c r="J34" s="4">
        <v>9818580000</v>
      </c>
      <c r="K34" s="4">
        <f t="shared" si="5"/>
        <v>94495012000</v>
      </c>
      <c r="L34" s="4">
        <v>2885</v>
      </c>
      <c r="M34" s="4">
        <v>2723</v>
      </c>
      <c r="N34" s="4">
        <v>413</v>
      </c>
      <c r="O34" s="4">
        <v>524</v>
      </c>
      <c r="P34" s="4">
        <v>2933900</v>
      </c>
      <c r="Q34" s="4">
        <v>3208500</v>
      </c>
      <c r="R34" s="5">
        <v>-8.3999999999999995E-3</v>
      </c>
      <c r="S34" s="4">
        <v>6142500</v>
      </c>
      <c r="T34" s="4">
        <f t="shared" si="2"/>
        <v>4654190</v>
      </c>
      <c r="U34" s="4">
        <f t="shared" si="6"/>
        <v>3590200</v>
      </c>
      <c r="V34" s="5">
        <v>2.3399999999999997E-2</v>
      </c>
    </row>
    <row r="35" spans="1:22" x14ac:dyDescent="0.2">
      <c r="A35" s="16" t="s">
        <v>319</v>
      </c>
      <c r="B35" s="4">
        <v>150300</v>
      </c>
      <c r="C35" s="4">
        <v>1035941</v>
      </c>
      <c r="D35" s="4">
        <v>-885641</v>
      </c>
      <c r="E35" s="4">
        <v>-63550200000</v>
      </c>
      <c r="F35" s="4">
        <f t="shared" si="4"/>
        <v>-3294031227250</v>
      </c>
      <c r="G35" s="4">
        <v>19600</v>
      </c>
      <c r="H35" s="4">
        <v>159800</v>
      </c>
      <c r="I35" s="4">
        <v>-140200</v>
      </c>
      <c r="J35" s="4">
        <v>-10059930000</v>
      </c>
      <c r="K35" s="4">
        <f t="shared" si="5"/>
        <v>84676432000</v>
      </c>
      <c r="L35" s="4">
        <v>2058</v>
      </c>
      <c r="M35" s="4">
        <v>1929</v>
      </c>
      <c r="N35" s="4">
        <v>342</v>
      </c>
      <c r="O35" s="4">
        <v>355</v>
      </c>
      <c r="P35" s="4">
        <v>2170100</v>
      </c>
      <c r="Q35" s="4">
        <v>2283100</v>
      </c>
      <c r="R35" s="5">
        <v>4.3E-3</v>
      </c>
      <c r="S35" s="4">
        <v>4698100</v>
      </c>
      <c r="T35" s="4">
        <f t="shared" si="2"/>
        <v>4439310</v>
      </c>
      <c r="U35" s="4">
        <f t="shared" si="6"/>
        <v>3590200</v>
      </c>
      <c r="V35" s="5">
        <v>2.2099999999999998E-2</v>
      </c>
    </row>
    <row r="36" spans="1:22" x14ac:dyDescent="0.2">
      <c r="A36" s="16" t="s">
        <v>318</v>
      </c>
      <c r="B36" s="4">
        <v>352429</v>
      </c>
      <c r="C36" s="4">
        <v>565747</v>
      </c>
      <c r="D36" s="4">
        <v>-213318</v>
      </c>
      <c r="E36" s="4">
        <v>-15265830000</v>
      </c>
      <c r="F36" s="4">
        <f t="shared" si="4"/>
        <v>-3230481027250</v>
      </c>
      <c r="G36" s="4">
        <v>48000</v>
      </c>
      <c r="H36" s="4">
        <v>286300</v>
      </c>
      <c r="I36" s="4">
        <v>-238300</v>
      </c>
      <c r="J36" s="4">
        <v>-16977880000</v>
      </c>
      <c r="K36" s="4">
        <f t="shared" si="5"/>
        <v>94736362000</v>
      </c>
      <c r="L36" s="4">
        <v>1561</v>
      </c>
      <c r="M36" s="4">
        <v>2127</v>
      </c>
      <c r="N36" s="4">
        <v>199</v>
      </c>
      <c r="O36" s="4">
        <v>364</v>
      </c>
      <c r="P36" s="4">
        <v>1234800</v>
      </c>
      <c r="Q36" s="4">
        <v>2196100</v>
      </c>
      <c r="R36" s="5">
        <v>-2.8000000000000004E-3</v>
      </c>
      <c r="S36" s="4">
        <v>3590200</v>
      </c>
      <c r="T36" s="4">
        <f t="shared" si="2"/>
        <v>4524400</v>
      </c>
      <c r="U36" s="4">
        <f t="shared" si="6"/>
        <v>2736300</v>
      </c>
      <c r="V36" s="5">
        <v>1.26E-2</v>
      </c>
    </row>
    <row r="37" spans="1:22" x14ac:dyDescent="0.2">
      <c r="A37" s="16" t="s">
        <v>317</v>
      </c>
      <c r="B37" s="4">
        <v>630428</v>
      </c>
      <c r="C37" s="4">
        <v>738659</v>
      </c>
      <c r="D37" s="4">
        <v>-108231</v>
      </c>
      <c r="E37" s="4">
        <v>-7801920000</v>
      </c>
      <c r="F37" s="4">
        <f t="shared" si="4"/>
        <v>-3215215197250</v>
      </c>
      <c r="G37" s="4">
        <v>216600</v>
      </c>
      <c r="H37" s="4">
        <v>395500</v>
      </c>
      <c r="I37" s="4">
        <v>-178900</v>
      </c>
      <c r="J37" s="4">
        <v>-12818880000</v>
      </c>
      <c r="K37" s="4">
        <f t="shared" si="5"/>
        <v>111714242000</v>
      </c>
      <c r="L37" s="4">
        <v>2802</v>
      </c>
      <c r="M37" s="4">
        <v>1942</v>
      </c>
      <c r="N37" s="4">
        <v>304</v>
      </c>
      <c r="O37" s="4">
        <v>451</v>
      </c>
      <c r="P37" s="4">
        <v>1896500</v>
      </c>
      <c r="Q37" s="4">
        <v>2295600</v>
      </c>
      <c r="R37" s="5">
        <v>-5.5000000000000005E-3</v>
      </c>
      <c r="S37" s="4">
        <v>4435700</v>
      </c>
      <c r="T37" s="4">
        <f t="shared" si="2"/>
        <v>4264870</v>
      </c>
      <c r="U37" s="4">
        <f t="shared" si="6"/>
        <v>2463800</v>
      </c>
      <c r="V37" s="5">
        <v>1.52E-2</v>
      </c>
    </row>
    <row r="38" spans="1:22" x14ac:dyDescent="0.2">
      <c r="A38" s="16" t="s">
        <v>316</v>
      </c>
      <c r="B38" s="4">
        <v>918539</v>
      </c>
      <c r="C38" s="4">
        <v>1608593</v>
      </c>
      <c r="D38" s="4">
        <v>-690054</v>
      </c>
      <c r="E38" s="4">
        <v>-48918650000</v>
      </c>
      <c r="F38" s="4">
        <f t="shared" si="4"/>
        <v>-3207413277250</v>
      </c>
      <c r="G38" s="4">
        <v>132900</v>
      </c>
      <c r="H38" s="4">
        <v>443000</v>
      </c>
      <c r="I38" s="4">
        <v>-310100</v>
      </c>
      <c r="J38" s="4">
        <v>-22222280000</v>
      </c>
      <c r="K38" s="4">
        <f t="shared" si="5"/>
        <v>124533122000</v>
      </c>
      <c r="L38" s="4">
        <v>3144</v>
      </c>
      <c r="M38" s="4">
        <v>2919</v>
      </c>
      <c r="N38" s="4">
        <v>479</v>
      </c>
      <c r="O38" s="4">
        <v>434</v>
      </c>
      <c r="P38" s="4">
        <v>3176100</v>
      </c>
      <c r="Q38" s="4">
        <v>3288900</v>
      </c>
      <c r="R38" s="5">
        <v>2.7200000000000002E-2</v>
      </c>
      <c r="S38" s="4">
        <v>7144500</v>
      </c>
      <c r="T38" s="4">
        <f t="shared" si="2"/>
        <v>3765800</v>
      </c>
      <c r="U38" s="4">
        <f t="shared" si="6"/>
        <v>2463800</v>
      </c>
      <c r="V38" s="5">
        <v>2.6200000000000001E-2</v>
      </c>
    </row>
    <row r="39" spans="1:22" x14ac:dyDescent="0.2">
      <c r="A39" s="16" t="s">
        <v>315</v>
      </c>
      <c r="B39" s="4">
        <v>1451516</v>
      </c>
      <c r="C39" s="4">
        <v>3225413</v>
      </c>
      <c r="D39" s="4">
        <v>-1773897</v>
      </c>
      <c r="E39" s="4">
        <v>-123222340000</v>
      </c>
      <c r="F39" s="4">
        <f t="shared" ref="F39:F44" si="7">E39+F40</f>
        <v>-3158494627250</v>
      </c>
      <c r="G39" s="4">
        <v>250400</v>
      </c>
      <c r="H39" s="4">
        <v>84700</v>
      </c>
      <c r="I39" s="4">
        <v>165700</v>
      </c>
      <c r="J39" s="4">
        <v>11472470000</v>
      </c>
      <c r="K39" s="4">
        <f t="shared" ref="K39:K44" si="8">K40+J39</f>
        <v>146755402000</v>
      </c>
      <c r="L39" s="4">
        <v>6245</v>
      </c>
      <c r="M39" s="4">
        <v>3291</v>
      </c>
      <c r="N39" s="4">
        <v>986</v>
      </c>
      <c r="O39" s="4">
        <v>674</v>
      </c>
      <c r="P39" s="4">
        <v>6818700</v>
      </c>
      <c r="Q39" s="4">
        <v>4281400</v>
      </c>
      <c r="R39" s="5">
        <v>3.56E-2</v>
      </c>
      <c r="S39" s="4">
        <v>11114600</v>
      </c>
      <c r="T39" s="4">
        <f t="shared" ref="T39:T44" si="9">AVERAGE(S40:S49)</f>
        <v>2821920</v>
      </c>
      <c r="U39" s="4">
        <f t="shared" ref="U39:U44" si="10">MIN(S40:S44)</f>
        <v>2463800</v>
      </c>
      <c r="V39" s="5">
        <v>3.9900000000000005E-2</v>
      </c>
    </row>
    <row r="40" spans="1:22" x14ac:dyDescent="0.2">
      <c r="A40" s="16" t="s">
        <v>314</v>
      </c>
      <c r="B40" s="4">
        <v>612927</v>
      </c>
      <c r="C40" s="4">
        <v>2560214</v>
      </c>
      <c r="D40" s="4">
        <v>-1947287</v>
      </c>
      <c r="E40" s="4">
        <v>-131649010000</v>
      </c>
      <c r="F40" s="4">
        <f t="shared" si="7"/>
        <v>-3035272287250</v>
      </c>
      <c r="G40" s="4">
        <v>91800</v>
      </c>
      <c r="H40" s="4">
        <v>432000</v>
      </c>
      <c r="I40" s="4">
        <v>-340200</v>
      </c>
      <c r="J40" s="4">
        <v>-22957080000</v>
      </c>
      <c r="K40" s="4">
        <f t="shared" si="8"/>
        <v>135282932000</v>
      </c>
      <c r="L40" s="4">
        <v>1035</v>
      </c>
      <c r="M40" s="4">
        <v>2043</v>
      </c>
      <c r="N40" s="4">
        <v>210</v>
      </c>
      <c r="O40" s="4">
        <v>298</v>
      </c>
      <c r="P40" s="4">
        <v>1480800</v>
      </c>
      <c r="Q40" s="4">
        <v>2395800</v>
      </c>
      <c r="R40" s="5">
        <v>0</v>
      </c>
      <c r="S40" s="4">
        <v>4115500</v>
      </c>
      <c r="T40" s="4">
        <f t="shared" si="9"/>
        <v>2690420</v>
      </c>
      <c r="U40" s="4">
        <f t="shared" si="10"/>
        <v>2463800</v>
      </c>
      <c r="V40" s="5">
        <v>1.18E-2</v>
      </c>
    </row>
    <row r="41" spans="1:22" x14ac:dyDescent="0.2">
      <c r="A41" s="16" t="s">
        <v>310</v>
      </c>
      <c r="B41" s="4">
        <v>254200</v>
      </c>
      <c r="C41" s="4">
        <v>1151300</v>
      </c>
      <c r="D41" s="4">
        <v>-897100</v>
      </c>
      <c r="E41" s="4">
        <v>-60497890000</v>
      </c>
      <c r="F41" s="4">
        <f t="shared" si="7"/>
        <v>-2903623277250</v>
      </c>
      <c r="G41" s="4">
        <v>138800</v>
      </c>
      <c r="H41" s="4">
        <v>318400</v>
      </c>
      <c r="I41" s="4">
        <v>-179600</v>
      </c>
      <c r="J41" s="4">
        <v>-12098270000</v>
      </c>
      <c r="K41" s="4">
        <f t="shared" si="8"/>
        <v>158240012000</v>
      </c>
      <c r="L41" s="4">
        <v>1250</v>
      </c>
      <c r="M41" s="4">
        <v>1860</v>
      </c>
      <c r="N41" s="4">
        <v>138</v>
      </c>
      <c r="O41" s="4">
        <v>197</v>
      </c>
      <c r="P41" s="4">
        <v>1040400</v>
      </c>
      <c r="Q41" s="4">
        <v>1444900</v>
      </c>
      <c r="R41" s="5">
        <v>0</v>
      </c>
      <c r="S41" s="4">
        <v>2736300</v>
      </c>
      <c r="T41" s="4">
        <f t="shared" si="9"/>
        <v>2625140</v>
      </c>
      <c r="U41" s="4">
        <f t="shared" si="10"/>
        <v>2463800</v>
      </c>
      <c r="V41" s="5">
        <v>1.04E-2</v>
      </c>
    </row>
    <row r="42" spans="1:22" x14ac:dyDescent="0.2">
      <c r="A42" s="16" t="s">
        <v>309</v>
      </c>
      <c r="B42" s="4">
        <v>443800</v>
      </c>
      <c r="C42" s="4">
        <v>1102057</v>
      </c>
      <c r="D42" s="4">
        <v>-658257</v>
      </c>
      <c r="E42" s="4">
        <v>-44606740000</v>
      </c>
      <c r="F42" s="4">
        <f t="shared" si="7"/>
        <v>-2843125387250</v>
      </c>
      <c r="G42" s="4">
        <v>164300</v>
      </c>
      <c r="H42" s="4">
        <v>106900</v>
      </c>
      <c r="I42" s="4">
        <v>57400</v>
      </c>
      <c r="J42" s="4">
        <v>3895102000</v>
      </c>
      <c r="K42" s="4">
        <f t="shared" si="8"/>
        <v>170338282000</v>
      </c>
      <c r="L42" s="4">
        <v>746</v>
      </c>
      <c r="M42" s="4">
        <v>1648</v>
      </c>
      <c r="N42" s="4">
        <v>129</v>
      </c>
      <c r="O42" s="4">
        <v>196</v>
      </c>
      <c r="P42" s="4">
        <v>847700</v>
      </c>
      <c r="Q42" s="4">
        <v>1371400</v>
      </c>
      <c r="R42" s="5">
        <v>-5.8999999999999999E-3</v>
      </c>
      <c r="S42" s="4">
        <v>2463800</v>
      </c>
      <c r="T42" s="4">
        <f t="shared" si="9"/>
        <v>2603960</v>
      </c>
      <c r="U42" s="4">
        <f t="shared" si="10"/>
        <v>1840400</v>
      </c>
      <c r="V42" s="5">
        <v>8.8000000000000005E-3</v>
      </c>
    </row>
    <row r="43" spans="1:22" x14ac:dyDescent="0.2">
      <c r="A43" s="16" t="s">
        <v>306</v>
      </c>
      <c r="B43" s="4">
        <v>805100</v>
      </c>
      <c r="C43" s="4">
        <v>486230</v>
      </c>
      <c r="D43" s="4">
        <v>318870</v>
      </c>
      <c r="E43" s="4">
        <v>21678070000</v>
      </c>
      <c r="F43" s="4">
        <f t="shared" si="7"/>
        <v>-2798518647250</v>
      </c>
      <c r="G43" s="4">
        <v>386200</v>
      </c>
      <c r="H43" s="4">
        <v>175600</v>
      </c>
      <c r="I43" s="4">
        <v>210600</v>
      </c>
      <c r="J43" s="4">
        <v>14346740000</v>
      </c>
      <c r="K43" s="4">
        <f t="shared" si="8"/>
        <v>166443180000</v>
      </c>
      <c r="L43" s="4">
        <v>1988</v>
      </c>
      <c r="M43" s="4">
        <v>1125</v>
      </c>
      <c r="N43" s="4">
        <v>365</v>
      </c>
      <c r="O43" s="4">
        <v>242</v>
      </c>
      <c r="P43" s="4">
        <v>2038500</v>
      </c>
      <c r="Q43" s="4">
        <v>1356400</v>
      </c>
      <c r="R43" s="5">
        <v>9.0000000000000011E-3</v>
      </c>
      <c r="S43" s="4">
        <v>3565900</v>
      </c>
      <c r="T43" s="4">
        <f t="shared" si="9"/>
        <v>2443350</v>
      </c>
      <c r="U43" s="4">
        <f t="shared" si="10"/>
        <v>1840400</v>
      </c>
      <c r="V43" s="5">
        <v>1.47E-2</v>
      </c>
    </row>
    <row r="44" spans="1:22" x14ac:dyDescent="0.2">
      <c r="A44" s="16" t="s">
        <v>305</v>
      </c>
      <c r="B44" s="4">
        <v>110720</v>
      </c>
      <c r="C44" s="4">
        <v>1306063</v>
      </c>
      <c r="D44" s="4">
        <v>-1195343</v>
      </c>
      <c r="E44" s="4">
        <v>-80357300000</v>
      </c>
      <c r="F44" s="4">
        <f t="shared" si="7"/>
        <v>-2820196717250</v>
      </c>
      <c r="G44" s="4">
        <v>187600</v>
      </c>
      <c r="H44" s="4">
        <v>122500</v>
      </c>
      <c r="I44" s="4">
        <v>65100</v>
      </c>
      <c r="J44" s="4">
        <v>4411060000</v>
      </c>
      <c r="K44" s="4">
        <f t="shared" si="8"/>
        <v>152096440000</v>
      </c>
      <c r="L44" s="4">
        <v>882</v>
      </c>
      <c r="M44" s="4">
        <v>1412</v>
      </c>
      <c r="N44" s="4">
        <v>205</v>
      </c>
      <c r="O44" s="4">
        <v>219</v>
      </c>
      <c r="P44" s="4">
        <v>1152500</v>
      </c>
      <c r="Q44" s="4">
        <v>1344300</v>
      </c>
      <c r="R44" s="5">
        <v>-1.4000000000000002E-3</v>
      </c>
      <c r="S44" s="4">
        <v>2677300</v>
      </c>
      <c r="T44" s="4">
        <f t="shared" si="9"/>
        <v>2456610</v>
      </c>
      <c r="U44" s="4">
        <f t="shared" si="10"/>
        <v>1675800</v>
      </c>
      <c r="V44" s="5">
        <v>1.04E-2</v>
      </c>
    </row>
    <row r="45" spans="1:22" x14ac:dyDescent="0.2">
      <c r="A45" s="16" t="s">
        <v>304</v>
      </c>
      <c r="B45" s="4">
        <v>682790</v>
      </c>
      <c r="C45" s="4">
        <v>801700</v>
      </c>
      <c r="D45" s="4">
        <v>-118910</v>
      </c>
      <c r="E45" s="4">
        <v>-8033844208</v>
      </c>
      <c r="F45" s="4">
        <f t="shared" ref="F45:F55" si="11">E45+F46</f>
        <v>-2739839417250</v>
      </c>
      <c r="G45" s="4">
        <v>77400</v>
      </c>
      <c r="H45" s="4">
        <v>80700</v>
      </c>
      <c r="I45" s="4">
        <v>-3300</v>
      </c>
      <c r="J45" s="4">
        <v>-220150000</v>
      </c>
      <c r="K45" s="4">
        <f t="shared" ref="K45:K55" si="12">K46+J45</f>
        <v>147685380000</v>
      </c>
      <c r="L45" s="4">
        <v>1097</v>
      </c>
      <c r="M45" s="4">
        <v>1072</v>
      </c>
      <c r="N45" s="4">
        <v>225</v>
      </c>
      <c r="O45" s="4">
        <v>254</v>
      </c>
      <c r="P45" s="4">
        <v>1282700</v>
      </c>
      <c r="Q45" s="4">
        <v>1216500</v>
      </c>
      <c r="R45" s="5">
        <v>7.4999999999999997E-3</v>
      </c>
      <c r="S45" s="4">
        <v>2549300</v>
      </c>
      <c r="T45" s="4">
        <f t="shared" ref="T45:T61" si="13">AVERAGE(S46:S55)</f>
        <v>2502500</v>
      </c>
      <c r="U45" s="4">
        <f t="shared" ref="U45:U55" si="14">MIN(S46:S50)</f>
        <v>1675800</v>
      </c>
      <c r="V45" s="5">
        <v>8.8999999999999999E-3</v>
      </c>
    </row>
    <row r="46" spans="1:22" x14ac:dyDescent="0.2">
      <c r="A46" s="16" t="s">
        <v>303</v>
      </c>
      <c r="B46" s="4">
        <v>372870</v>
      </c>
      <c r="C46" s="4">
        <v>1759060</v>
      </c>
      <c r="D46" s="4">
        <v>-1386190</v>
      </c>
      <c r="E46" s="4">
        <v>-93371128842</v>
      </c>
      <c r="F46" s="4">
        <f t="shared" si="11"/>
        <v>-2731805573042</v>
      </c>
      <c r="G46" s="4">
        <v>193300</v>
      </c>
      <c r="H46" s="4">
        <v>396000</v>
      </c>
      <c r="I46" s="4">
        <v>-202700</v>
      </c>
      <c r="J46" s="4">
        <v>-13471620000</v>
      </c>
      <c r="K46" s="4">
        <f t="shared" si="12"/>
        <v>147905530000</v>
      </c>
      <c r="L46" s="4">
        <v>1287</v>
      </c>
      <c r="M46" s="4">
        <v>2188</v>
      </c>
      <c r="N46" s="4">
        <v>271</v>
      </c>
      <c r="O46" s="4">
        <v>365</v>
      </c>
      <c r="P46" s="4">
        <v>1492600</v>
      </c>
      <c r="Q46" s="4">
        <v>2407600</v>
      </c>
      <c r="R46" s="5">
        <v>1.5E-3</v>
      </c>
      <c r="S46" s="4">
        <v>4441100</v>
      </c>
      <c r="T46" s="4">
        <f t="shared" si="13"/>
        <v>2241301.7999999998</v>
      </c>
      <c r="U46" s="4">
        <f t="shared" si="14"/>
        <v>1675800</v>
      </c>
      <c r="V46" s="5">
        <v>1.9099999999999999E-2</v>
      </c>
    </row>
    <row r="47" spans="1:22" x14ac:dyDescent="0.2">
      <c r="A47" s="16" t="s">
        <v>299</v>
      </c>
      <c r="B47" s="4">
        <v>176100</v>
      </c>
      <c r="C47" s="4">
        <v>1397660</v>
      </c>
      <c r="D47" s="4">
        <v>-1221560</v>
      </c>
      <c r="E47" s="4">
        <v>-81820510451</v>
      </c>
      <c r="F47" s="4">
        <f t="shared" si="11"/>
        <v>-2638434444200</v>
      </c>
      <c r="G47" s="4">
        <v>194900</v>
      </c>
      <c r="H47" s="4">
        <v>6000</v>
      </c>
      <c r="I47" s="4">
        <v>188900</v>
      </c>
      <c r="J47" s="4">
        <v>12660220000</v>
      </c>
      <c r="K47" s="4">
        <f t="shared" si="12"/>
        <v>161377150000</v>
      </c>
      <c r="L47" s="4">
        <v>1323</v>
      </c>
      <c r="M47" s="4">
        <v>1682</v>
      </c>
      <c r="N47" s="4">
        <v>92</v>
      </c>
      <c r="O47" s="4">
        <v>92</v>
      </c>
      <c r="P47" s="4">
        <v>770800</v>
      </c>
      <c r="Q47" s="4">
        <v>1001100</v>
      </c>
      <c r="R47" s="5">
        <v>-1.4000000000000002E-3</v>
      </c>
      <c r="S47" s="4">
        <v>1840400</v>
      </c>
      <c r="T47" s="4">
        <f t="shared" si="13"/>
        <v>2264754.2999999998</v>
      </c>
      <c r="U47" s="4">
        <f t="shared" si="14"/>
        <v>1675800</v>
      </c>
      <c r="V47" s="5">
        <v>6.0000000000000001E-3</v>
      </c>
    </row>
    <row r="48" spans="1:22" x14ac:dyDescent="0.2">
      <c r="A48" s="16" t="s">
        <v>298</v>
      </c>
      <c r="B48" s="4">
        <v>102000</v>
      </c>
      <c r="C48" s="4">
        <v>992671</v>
      </c>
      <c r="D48" s="4">
        <v>-890671</v>
      </c>
      <c r="E48" s="4">
        <v>-59703140000</v>
      </c>
      <c r="F48" s="4">
        <f t="shared" si="11"/>
        <v>-2556613933749</v>
      </c>
      <c r="G48" s="4">
        <v>146200</v>
      </c>
      <c r="H48" s="4">
        <v>20500</v>
      </c>
      <c r="I48" s="4">
        <v>125700</v>
      </c>
      <c r="J48" s="4">
        <v>8436110000</v>
      </c>
      <c r="K48" s="4">
        <f t="shared" si="12"/>
        <v>148716930000</v>
      </c>
      <c r="L48" s="4">
        <v>575</v>
      </c>
      <c r="M48" s="4">
        <v>1906</v>
      </c>
      <c r="N48" s="4">
        <v>71</v>
      </c>
      <c r="O48" s="4">
        <v>195</v>
      </c>
      <c r="P48" s="4">
        <v>530000</v>
      </c>
      <c r="Q48" s="4">
        <v>1148300</v>
      </c>
      <c r="R48" s="5">
        <v>0</v>
      </c>
      <c r="S48" s="4">
        <v>2153800</v>
      </c>
      <c r="T48" s="4">
        <f t="shared" si="13"/>
        <v>2272237</v>
      </c>
      <c r="U48" s="4">
        <f t="shared" si="14"/>
        <v>1675800</v>
      </c>
      <c r="V48" s="5">
        <v>6.0000000000000001E-3</v>
      </c>
    </row>
    <row r="49" spans="1:22" x14ac:dyDescent="0.2">
      <c r="A49" s="16" t="s">
        <v>286</v>
      </c>
      <c r="B49" s="4">
        <v>133100</v>
      </c>
      <c r="C49" s="4">
        <v>708310</v>
      </c>
      <c r="D49" s="4">
        <v>-575210</v>
      </c>
      <c r="E49" s="4">
        <v>-38604090000</v>
      </c>
      <c r="F49" s="4">
        <f t="shared" si="11"/>
        <v>-2496910793749</v>
      </c>
      <c r="G49" s="4">
        <v>402700</v>
      </c>
      <c r="H49" s="4">
        <v>6400</v>
      </c>
      <c r="I49" s="4">
        <v>396300</v>
      </c>
      <c r="J49" s="4">
        <v>26633360000</v>
      </c>
      <c r="K49" s="4">
        <f t="shared" si="12"/>
        <v>140280820000</v>
      </c>
      <c r="L49" s="4">
        <v>726</v>
      </c>
      <c r="M49" s="4">
        <v>969</v>
      </c>
      <c r="N49" s="4">
        <v>117</v>
      </c>
      <c r="O49" s="4">
        <v>153</v>
      </c>
      <c r="P49" s="4">
        <v>650100</v>
      </c>
      <c r="Q49" s="4">
        <v>923600</v>
      </c>
      <c r="R49" s="5">
        <v>1.5E-3</v>
      </c>
      <c r="S49" s="4">
        <v>1675800</v>
      </c>
      <c r="T49" s="4">
        <f t="shared" si="13"/>
        <v>2433330</v>
      </c>
      <c r="U49" s="4">
        <f t="shared" si="14"/>
        <v>1959800</v>
      </c>
      <c r="V49" s="5">
        <v>7.4999999999999997E-3</v>
      </c>
    </row>
    <row r="50" spans="1:22" x14ac:dyDescent="0.2">
      <c r="A50" s="16" t="s">
        <v>285</v>
      </c>
      <c r="B50" s="4">
        <v>341600</v>
      </c>
      <c r="C50" s="4">
        <v>1219700</v>
      </c>
      <c r="D50" s="4">
        <v>-878100</v>
      </c>
      <c r="E50" s="4">
        <v>-58789100000</v>
      </c>
      <c r="F50" s="4">
        <f t="shared" si="11"/>
        <v>-2458306703749</v>
      </c>
      <c r="G50" s="4">
        <v>52200</v>
      </c>
      <c r="H50" s="4">
        <v>59400</v>
      </c>
      <c r="I50" s="4">
        <v>-7200</v>
      </c>
      <c r="J50" s="4">
        <v>-481780000</v>
      </c>
      <c r="K50" s="4">
        <f t="shared" si="12"/>
        <v>113647460000</v>
      </c>
      <c r="L50" s="4">
        <v>782</v>
      </c>
      <c r="M50" s="4">
        <v>2268</v>
      </c>
      <c r="N50" s="4">
        <v>88</v>
      </c>
      <c r="O50" s="4">
        <v>299</v>
      </c>
      <c r="P50" s="4">
        <v>733200</v>
      </c>
      <c r="Q50" s="4">
        <v>1763400</v>
      </c>
      <c r="R50" s="5">
        <v>-5.8999999999999999E-3</v>
      </c>
      <c r="S50" s="4">
        <v>2800500</v>
      </c>
      <c r="T50" s="4">
        <f t="shared" si="13"/>
        <v>2361857.6</v>
      </c>
      <c r="U50" s="4">
        <f t="shared" si="14"/>
        <v>1959800</v>
      </c>
      <c r="V50" s="5">
        <v>8.8999999999999999E-3</v>
      </c>
    </row>
    <row r="51" spans="1:22" x14ac:dyDescent="0.2">
      <c r="A51" s="16" t="s">
        <v>284</v>
      </c>
      <c r="B51" s="4">
        <v>175120</v>
      </c>
      <c r="C51" s="4">
        <v>957368</v>
      </c>
      <c r="D51" s="4">
        <v>-782248</v>
      </c>
      <c r="E51" s="4">
        <v>-52855950000</v>
      </c>
      <c r="F51" s="4">
        <f t="shared" si="11"/>
        <v>-2399517603749</v>
      </c>
      <c r="G51" s="4">
        <v>278600</v>
      </c>
      <c r="H51" s="4">
        <v>170800</v>
      </c>
      <c r="I51" s="4">
        <v>107800</v>
      </c>
      <c r="J51" s="4">
        <v>7365330000</v>
      </c>
      <c r="K51" s="4">
        <f t="shared" si="12"/>
        <v>114129240000</v>
      </c>
      <c r="L51" s="4">
        <v>750</v>
      </c>
      <c r="M51" s="4">
        <v>2047</v>
      </c>
      <c r="N51" s="4">
        <v>69</v>
      </c>
      <c r="O51" s="4">
        <v>217</v>
      </c>
      <c r="P51" s="4">
        <v>619000</v>
      </c>
      <c r="Q51" s="4">
        <v>1349500</v>
      </c>
      <c r="R51" s="5">
        <v>-5.8999999999999999E-3</v>
      </c>
      <c r="S51" s="4">
        <v>2083500</v>
      </c>
      <c r="T51" s="4">
        <f t="shared" si="13"/>
        <v>2454588.5</v>
      </c>
      <c r="U51" s="4">
        <f t="shared" si="14"/>
        <v>1829118</v>
      </c>
      <c r="V51" s="5">
        <v>1.18E-2</v>
      </c>
    </row>
    <row r="52" spans="1:22" x14ac:dyDescent="0.2">
      <c r="A52" s="16" t="s">
        <v>283</v>
      </c>
      <c r="B52" s="4">
        <v>705600</v>
      </c>
      <c r="C52" s="4">
        <v>863496</v>
      </c>
      <c r="D52" s="4">
        <v>-157896</v>
      </c>
      <c r="E52" s="4">
        <v>-10782500000</v>
      </c>
      <c r="F52" s="4">
        <f t="shared" si="11"/>
        <v>-2346661653749</v>
      </c>
      <c r="G52" s="4">
        <v>7800</v>
      </c>
      <c r="H52" s="4">
        <v>625100</v>
      </c>
      <c r="I52" s="4">
        <v>-617300</v>
      </c>
      <c r="J52" s="4">
        <v>-41834580000</v>
      </c>
      <c r="K52" s="4">
        <f t="shared" si="12"/>
        <v>106763910000</v>
      </c>
      <c r="L52" s="4">
        <v>875</v>
      </c>
      <c r="M52" s="4">
        <v>1575</v>
      </c>
      <c r="N52" s="4">
        <v>162</v>
      </c>
      <c r="O52" s="4">
        <v>209</v>
      </c>
      <c r="P52" s="4">
        <v>784000</v>
      </c>
      <c r="Q52" s="4">
        <v>1188300</v>
      </c>
      <c r="R52" s="5">
        <v>-8.8000000000000005E-3</v>
      </c>
      <c r="S52" s="4">
        <v>2252000</v>
      </c>
      <c r="T52" s="4">
        <f t="shared" si="13"/>
        <v>2475428.5</v>
      </c>
      <c r="U52" s="4">
        <f t="shared" si="14"/>
        <v>1829118</v>
      </c>
      <c r="V52" s="5">
        <v>1.03E-2</v>
      </c>
    </row>
    <row r="53" spans="1:22" x14ac:dyDescent="0.2">
      <c r="A53" s="16" t="s">
        <v>282</v>
      </c>
      <c r="B53" s="4">
        <v>303700</v>
      </c>
      <c r="C53" s="4">
        <v>533712</v>
      </c>
      <c r="D53" s="4">
        <v>-230012</v>
      </c>
      <c r="E53" s="4">
        <v>-15659950000</v>
      </c>
      <c r="F53" s="4">
        <f t="shared" si="11"/>
        <v>-2335879153749</v>
      </c>
      <c r="G53" s="4">
        <v>161100</v>
      </c>
      <c r="H53" s="4">
        <v>32200</v>
      </c>
      <c r="I53" s="4">
        <v>128900</v>
      </c>
      <c r="J53" s="4">
        <v>8799800000</v>
      </c>
      <c r="K53" s="4">
        <f t="shared" si="12"/>
        <v>148598490000</v>
      </c>
      <c r="L53" s="4">
        <v>820</v>
      </c>
      <c r="M53" s="4">
        <v>1408</v>
      </c>
      <c r="N53" s="4">
        <v>117</v>
      </c>
      <c r="O53" s="4">
        <v>185</v>
      </c>
      <c r="P53" s="4">
        <v>716800</v>
      </c>
      <c r="Q53" s="4">
        <v>1196600</v>
      </c>
      <c r="R53" s="5">
        <v>4.5000000000000005E-3</v>
      </c>
      <c r="S53" s="4">
        <v>1959800</v>
      </c>
      <c r="T53" s="4">
        <f t="shared" si="13"/>
        <v>2519365.6</v>
      </c>
      <c r="U53" s="4">
        <f t="shared" si="14"/>
        <v>1829118</v>
      </c>
      <c r="V53" s="5">
        <v>1.0200000000000001E-2</v>
      </c>
    </row>
    <row r="54" spans="1:22" x14ac:dyDescent="0.2">
      <c r="A54" s="16" t="s">
        <v>281</v>
      </c>
      <c r="B54" s="4">
        <v>597800</v>
      </c>
      <c r="C54" s="4">
        <v>932100</v>
      </c>
      <c r="D54" s="4">
        <v>-334300</v>
      </c>
      <c r="E54" s="4">
        <v>-22700550000</v>
      </c>
      <c r="F54" s="4">
        <f t="shared" si="11"/>
        <v>-2320219203749</v>
      </c>
      <c r="G54" s="4">
        <v>236500</v>
      </c>
      <c r="H54" s="4">
        <v>65400</v>
      </c>
      <c r="I54" s="4">
        <v>171100</v>
      </c>
      <c r="J54" s="4">
        <v>11616350000</v>
      </c>
      <c r="K54" s="4">
        <f t="shared" si="12"/>
        <v>139798690000</v>
      </c>
      <c r="L54" s="4">
        <v>1714</v>
      </c>
      <c r="M54" s="4">
        <v>1537</v>
      </c>
      <c r="N54" s="4">
        <v>237</v>
      </c>
      <c r="O54" s="4">
        <v>157</v>
      </c>
      <c r="P54" s="4">
        <v>1422000</v>
      </c>
      <c r="Q54" s="4">
        <v>1097200</v>
      </c>
      <c r="R54" s="5">
        <v>9.0000000000000011E-3</v>
      </c>
      <c r="S54" s="4">
        <v>2809900</v>
      </c>
      <c r="T54" s="4">
        <f t="shared" si="13"/>
        <v>2386163.6</v>
      </c>
      <c r="U54" s="4">
        <f t="shared" si="14"/>
        <v>1829118</v>
      </c>
      <c r="V54" s="5">
        <v>1.7500000000000002E-2</v>
      </c>
    </row>
    <row r="55" spans="1:22" x14ac:dyDescent="0.2">
      <c r="A55" s="16" t="s">
        <v>280</v>
      </c>
      <c r="B55" s="4">
        <v>1919925</v>
      </c>
      <c r="C55" s="4">
        <v>2093745</v>
      </c>
      <c r="D55" s="4">
        <v>-173820</v>
      </c>
      <c r="E55" s="4">
        <v>-11717030000</v>
      </c>
      <c r="F55" s="4">
        <f t="shared" si="11"/>
        <v>-2297518653749</v>
      </c>
      <c r="G55" s="4">
        <v>250400</v>
      </c>
      <c r="H55" s="4">
        <v>64100</v>
      </c>
      <c r="I55" s="4">
        <v>186300</v>
      </c>
      <c r="J55" s="4">
        <v>12576590000</v>
      </c>
      <c r="K55" s="4">
        <f t="shared" si="12"/>
        <v>128182340000</v>
      </c>
      <c r="L55" s="4">
        <v>820</v>
      </c>
      <c r="M55" s="4">
        <v>718</v>
      </c>
      <c r="N55" s="4">
        <v>112</v>
      </c>
      <c r="O55" s="4">
        <v>91</v>
      </c>
      <c r="P55" s="4">
        <v>675500</v>
      </c>
      <c r="Q55" s="4">
        <v>511400</v>
      </c>
      <c r="R55" s="5">
        <v>4.5000000000000005E-3</v>
      </c>
      <c r="S55" s="4">
        <v>3008200</v>
      </c>
      <c r="T55" s="4">
        <f t="shared" si="13"/>
        <v>2425743.2999999998</v>
      </c>
      <c r="U55" s="4">
        <f t="shared" si="14"/>
        <v>1829118</v>
      </c>
      <c r="V55" s="5">
        <v>7.4000000000000003E-3</v>
      </c>
    </row>
    <row r="56" spans="1:22" x14ac:dyDescent="0.2">
      <c r="A56" s="16" t="s">
        <v>279</v>
      </c>
      <c r="B56" s="4">
        <v>343428</v>
      </c>
      <c r="C56" s="4">
        <v>924384</v>
      </c>
      <c r="D56" s="4">
        <v>-580956</v>
      </c>
      <c r="E56" s="4">
        <v>-39251700000</v>
      </c>
      <c r="F56" s="4">
        <f t="shared" ref="F56:F130" si="15">E56+F57</f>
        <v>-2285801623749</v>
      </c>
      <c r="G56" s="4">
        <v>241400</v>
      </c>
      <c r="H56" s="4">
        <v>444900</v>
      </c>
      <c r="I56" s="4">
        <v>-203500</v>
      </c>
      <c r="J56" s="4">
        <v>-13634240000</v>
      </c>
      <c r="K56" s="4">
        <f t="shared" ref="K56:K76" si="16">K57+J56</f>
        <v>115605750000</v>
      </c>
      <c r="L56" s="4">
        <v>1152</v>
      </c>
      <c r="M56" s="4">
        <v>1806</v>
      </c>
      <c r="N56" s="4">
        <v>82</v>
      </c>
      <c r="O56" s="4">
        <v>154</v>
      </c>
      <c r="P56" s="4">
        <v>637400</v>
      </c>
      <c r="Q56" s="4">
        <v>1072900</v>
      </c>
      <c r="R56" s="5">
        <v>-4.4000000000000003E-3</v>
      </c>
      <c r="S56" s="4">
        <v>1829118</v>
      </c>
      <c r="T56" s="4">
        <f t="shared" si="13"/>
        <v>2431984.5</v>
      </c>
      <c r="U56" s="4">
        <f t="shared" ref="U56:U123" si="17">MIN(S57:S61)</f>
        <v>2074925</v>
      </c>
      <c r="V56" s="5">
        <v>1.3300000000000001E-2</v>
      </c>
    </row>
    <row r="57" spans="1:22" x14ac:dyDescent="0.2">
      <c r="A57" s="16" t="s">
        <v>278</v>
      </c>
      <c r="B57" s="4">
        <v>359730</v>
      </c>
      <c r="C57" s="4">
        <v>1274305</v>
      </c>
      <c r="D57" s="4">
        <v>-914575</v>
      </c>
      <c r="E57" s="4">
        <v>-61149030000</v>
      </c>
      <c r="F57" s="4">
        <f t="shared" si="15"/>
        <v>-2246549923749</v>
      </c>
      <c r="G57" s="4">
        <v>209700</v>
      </c>
      <c r="H57" s="4">
        <v>133400</v>
      </c>
      <c r="I57" s="4">
        <v>76300</v>
      </c>
      <c r="J57" s="4">
        <v>5122290000</v>
      </c>
      <c r="K57" s="4">
        <f t="shared" si="16"/>
        <v>129239990000</v>
      </c>
      <c r="L57" s="4">
        <v>1301</v>
      </c>
      <c r="M57" s="4">
        <v>2204</v>
      </c>
      <c r="N57" s="4">
        <v>111</v>
      </c>
      <c r="O57" s="4">
        <v>115</v>
      </c>
      <c r="P57" s="4">
        <v>826200</v>
      </c>
      <c r="Q57" s="4">
        <v>1151300</v>
      </c>
      <c r="R57" s="5">
        <v>6.0000000000000001E-3</v>
      </c>
      <c r="S57" s="4">
        <v>2074925</v>
      </c>
      <c r="T57" s="4">
        <f t="shared" si="13"/>
        <v>2438990.2999999998</v>
      </c>
      <c r="U57" s="4">
        <f t="shared" si="17"/>
        <v>2085776</v>
      </c>
      <c r="V57" s="5">
        <v>1.04E-2</v>
      </c>
    </row>
    <row r="58" spans="1:22" x14ac:dyDescent="0.2">
      <c r="A58" s="16" t="s">
        <v>275</v>
      </c>
      <c r="B58" s="4">
        <v>168500</v>
      </c>
      <c r="C58" s="4">
        <v>1439122</v>
      </c>
      <c r="D58" s="4">
        <v>-1270622</v>
      </c>
      <c r="E58" s="4">
        <v>-85234940000</v>
      </c>
      <c r="F58" s="4">
        <f t="shared" si="15"/>
        <v>-2185400893749</v>
      </c>
      <c r="G58" s="4">
        <v>182000</v>
      </c>
      <c r="H58" s="4">
        <v>35300</v>
      </c>
      <c r="I58" s="4">
        <v>146700</v>
      </c>
      <c r="J58" s="4">
        <v>9852300000</v>
      </c>
      <c r="K58" s="4">
        <f t="shared" si="16"/>
        <v>124117700000</v>
      </c>
      <c r="L58" s="4">
        <v>794</v>
      </c>
      <c r="M58" s="4">
        <v>2426</v>
      </c>
      <c r="N58" s="4">
        <v>78</v>
      </c>
      <c r="O58" s="4">
        <v>185</v>
      </c>
      <c r="P58" s="4">
        <v>532800</v>
      </c>
      <c r="Q58" s="4">
        <v>1693900</v>
      </c>
      <c r="R58" s="5">
        <v>-2.8999999999999998E-3</v>
      </c>
      <c r="S58" s="4">
        <v>2228627</v>
      </c>
      <c r="T58" s="4">
        <f t="shared" si="13"/>
        <v>2411802.7000000002</v>
      </c>
      <c r="U58" s="4">
        <f t="shared" si="17"/>
        <v>2085776</v>
      </c>
      <c r="V58" s="5">
        <v>7.4999999999999997E-3</v>
      </c>
    </row>
    <row r="59" spans="1:22" x14ac:dyDescent="0.2">
      <c r="A59" s="16" t="s">
        <v>274</v>
      </c>
      <c r="B59" s="4">
        <v>233500</v>
      </c>
      <c r="C59" s="4">
        <v>1790816</v>
      </c>
      <c r="D59" s="4">
        <v>-1557316</v>
      </c>
      <c r="E59" s="4">
        <v>-104764160000</v>
      </c>
      <c r="F59" s="4">
        <f t="shared" si="15"/>
        <v>-2100165953749</v>
      </c>
      <c r="G59" s="4">
        <v>117800</v>
      </c>
      <c r="H59" s="4">
        <v>420300</v>
      </c>
      <c r="I59" s="4">
        <v>-302500</v>
      </c>
      <c r="J59" s="4">
        <v>-20384550000</v>
      </c>
      <c r="K59" s="4">
        <f t="shared" si="16"/>
        <v>114265400000</v>
      </c>
      <c r="L59" s="4">
        <v>1326</v>
      </c>
      <c r="M59" s="4">
        <v>3191</v>
      </c>
      <c r="N59" s="4">
        <v>129</v>
      </c>
      <c r="O59" s="4">
        <v>317</v>
      </c>
      <c r="P59" s="4">
        <v>896200</v>
      </c>
      <c r="Q59" s="4">
        <v>2239000</v>
      </c>
      <c r="R59" s="5">
        <v>-1.03E-2</v>
      </c>
      <c r="S59" s="4">
        <v>3286730</v>
      </c>
      <c r="T59" s="4">
        <f t="shared" si="13"/>
        <v>2324207.5</v>
      </c>
      <c r="U59" s="4">
        <f t="shared" si="17"/>
        <v>1477880</v>
      </c>
      <c r="V59" s="5">
        <v>1.3300000000000001E-2</v>
      </c>
    </row>
    <row r="60" spans="1:22" x14ac:dyDescent="0.2">
      <c r="A60" s="16" t="s">
        <v>273</v>
      </c>
      <c r="B60" s="4">
        <v>280700</v>
      </c>
      <c r="C60" s="4">
        <v>822445</v>
      </c>
      <c r="D60" s="4">
        <v>-541745</v>
      </c>
      <c r="E60" s="4">
        <v>-36755140000</v>
      </c>
      <c r="F60" s="4">
        <f t="shared" si="15"/>
        <v>-1995401793749</v>
      </c>
      <c r="G60" s="4">
        <v>148000</v>
      </c>
      <c r="H60" s="4">
        <v>67800</v>
      </c>
      <c r="I60" s="4">
        <v>80200</v>
      </c>
      <c r="J60" s="4">
        <v>5453460000</v>
      </c>
      <c r="K60" s="4">
        <f t="shared" si="16"/>
        <v>134649950000</v>
      </c>
      <c r="L60" s="4">
        <v>1157</v>
      </c>
      <c r="M60" s="4">
        <v>1194</v>
      </c>
      <c r="N60" s="4">
        <v>134</v>
      </c>
      <c r="O60" s="4">
        <v>142</v>
      </c>
      <c r="P60" s="4">
        <v>1072200</v>
      </c>
      <c r="Q60" s="4">
        <v>1011500</v>
      </c>
      <c r="R60" s="5">
        <v>6.0000000000000001E-3</v>
      </c>
      <c r="S60" s="4">
        <v>2085776</v>
      </c>
      <c r="T60" s="4">
        <f t="shared" si="13"/>
        <v>2278470.7000000002</v>
      </c>
      <c r="U60" s="4">
        <f t="shared" si="17"/>
        <v>1477880</v>
      </c>
      <c r="V60" s="5">
        <v>1.46E-2</v>
      </c>
    </row>
    <row r="61" spans="1:22" x14ac:dyDescent="0.2">
      <c r="A61" s="16" t="s">
        <v>268</v>
      </c>
      <c r="B61" s="4">
        <v>238705</v>
      </c>
      <c r="C61" s="4">
        <v>995216</v>
      </c>
      <c r="D61" s="4">
        <v>-756511</v>
      </c>
      <c r="E61" s="4">
        <v>-51296710000</v>
      </c>
      <c r="F61" s="4">
        <f t="shared" si="15"/>
        <v>-1958646653749</v>
      </c>
      <c r="G61" s="4">
        <v>33800</v>
      </c>
      <c r="H61" s="4">
        <v>203300</v>
      </c>
      <c r="I61" s="4">
        <v>-169500</v>
      </c>
      <c r="J61" s="4">
        <v>-11491070000</v>
      </c>
      <c r="K61" s="4">
        <f t="shared" si="16"/>
        <v>129196490000</v>
      </c>
      <c r="L61" s="4">
        <v>1303</v>
      </c>
      <c r="M61" s="4">
        <v>2496</v>
      </c>
      <c r="N61" s="4">
        <v>135</v>
      </c>
      <c r="O61" s="4">
        <v>239</v>
      </c>
      <c r="P61" s="4">
        <v>992100</v>
      </c>
      <c r="Q61" s="4">
        <v>2014500</v>
      </c>
      <c r="R61" s="5">
        <v>-8.8000000000000005E-3</v>
      </c>
      <c r="S61" s="4">
        <v>3010809</v>
      </c>
      <c r="T61" s="4">
        <f t="shared" si="13"/>
        <v>2175145.7000000002</v>
      </c>
      <c r="U61" s="4">
        <f t="shared" si="17"/>
        <v>1477880</v>
      </c>
      <c r="V61" s="5">
        <v>1.03E-2</v>
      </c>
    </row>
    <row r="62" spans="1:22" x14ac:dyDescent="0.2">
      <c r="A62" s="16" t="s">
        <v>266</v>
      </c>
      <c r="B62" s="4">
        <v>193700</v>
      </c>
      <c r="C62" s="4">
        <v>1267300</v>
      </c>
      <c r="D62" s="4">
        <v>-1073600</v>
      </c>
      <c r="E62" s="4">
        <v>-73213140000</v>
      </c>
      <c r="F62" s="4">
        <f t="shared" si="15"/>
        <v>-1907349943749</v>
      </c>
      <c r="G62" s="4">
        <v>132000</v>
      </c>
      <c r="H62" s="4">
        <v>20800</v>
      </c>
      <c r="I62" s="4">
        <v>111200</v>
      </c>
      <c r="J62" s="4">
        <v>7581010000</v>
      </c>
      <c r="K62" s="4">
        <f t="shared" si="16"/>
        <v>140687560000</v>
      </c>
      <c r="L62" s="4">
        <v>772</v>
      </c>
      <c r="M62" s="4">
        <v>1791</v>
      </c>
      <c r="N62" s="4">
        <v>136</v>
      </c>
      <c r="O62" s="4">
        <v>298</v>
      </c>
      <c r="P62" s="4">
        <v>837600</v>
      </c>
      <c r="Q62" s="4">
        <v>1476900</v>
      </c>
      <c r="R62" s="5">
        <v>-1.4000000000000002E-3</v>
      </c>
      <c r="S62" s="4">
        <v>2460400</v>
      </c>
      <c r="T62" s="4">
        <f t="shared" ref="T62:T115" si="18">AVERAGE(S63:S72)</f>
        <v>2196375.7000000002</v>
      </c>
      <c r="U62" s="4">
        <f t="shared" si="17"/>
        <v>1477880</v>
      </c>
      <c r="V62" s="5">
        <v>7.3000000000000001E-3</v>
      </c>
    </row>
    <row r="63" spans="1:22" x14ac:dyDescent="0.2">
      <c r="A63" s="16" t="s">
        <v>265</v>
      </c>
      <c r="B63" s="4">
        <v>129326</v>
      </c>
      <c r="C63" s="4">
        <v>640052</v>
      </c>
      <c r="D63" s="4">
        <v>-510726</v>
      </c>
      <c r="E63" s="4">
        <v>-34972230000</v>
      </c>
      <c r="F63" s="4">
        <f t="shared" si="15"/>
        <v>-1834136803749</v>
      </c>
      <c r="G63" s="4">
        <v>127700</v>
      </c>
      <c r="H63" s="4">
        <v>25800</v>
      </c>
      <c r="I63" s="4">
        <v>101900</v>
      </c>
      <c r="J63" s="4">
        <v>7011680000</v>
      </c>
      <c r="K63" s="4">
        <f t="shared" si="16"/>
        <v>133106550000</v>
      </c>
      <c r="L63" s="4">
        <v>1004</v>
      </c>
      <c r="M63" s="4">
        <v>1812</v>
      </c>
      <c r="N63" s="4">
        <v>93</v>
      </c>
      <c r="O63" s="4">
        <v>189</v>
      </c>
      <c r="P63" s="4">
        <v>832200</v>
      </c>
      <c r="Q63" s="4">
        <v>1379100</v>
      </c>
      <c r="R63" s="5">
        <v>-8.6999999999999994E-3</v>
      </c>
      <c r="S63" s="4">
        <v>2399171</v>
      </c>
      <c r="T63" s="4">
        <f t="shared" si="18"/>
        <v>2171219.2999999998</v>
      </c>
      <c r="U63" s="4">
        <f t="shared" si="17"/>
        <v>1477880</v>
      </c>
      <c r="V63" s="5">
        <v>1.3100000000000001E-2</v>
      </c>
    </row>
    <row r="64" spans="1:22" x14ac:dyDescent="0.2">
      <c r="A64" s="16" t="s">
        <v>247</v>
      </c>
      <c r="B64" s="4">
        <v>353171</v>
      </c>
      <c r="C64" s="4">
        <v>582742</v>
      </c>
      <c r="D64" s="4">
        <v>-229571</v>
      </c>
      <c r="E64" s="4">
        <v>-15741490000</v>
      </c>
      <c r="F64" s="4">
        <f t="shared" si="15"/>
        <v>-1799164573749</v>
      </c>
      <c r="G64" s="4">
        <v>176900</v>
      </c>
      <c r="H64" s="4">
        <v>105500</v>
      </c>
      <c r="I64" s="4">
        <v>71400</v>
      </c>
      <c r="J64" s="4">
        <v>4912540000</v>
      </c>
      <c r="K64" s="4">
        <f t="shared" si="16"/>
        <v>126094870000</v>
      </c>
      <c r="L64" s="4">
        <v>650</v>
      </c>
      <c r="M64" s="4">
        <v>1405</v>
      </c>
      <c r="N64" s="4">
        <v>86</v>
      </c>
      <c r="O64" s="4">
        <v>108</v>
      </c>
      <c r="P64" s="4">
        <v>600900</v>
      </c>
      <c r="Q64" s="4">
        <v>795500</v>
      </c>
      <c r="R64" s="5">
        <v>-2.8000000000000004E-3</v>
      </c>
      <c r="S64" s="4">
        <v>1477880</v>
      </c>
      <c r="T64" s="4">
        <f t="shared" si="18"/>
        <v>2282196.7000000002</v>
      </c>
      <c r="U64" s="4">
        <f t="shared" si="17"/>
        <v>1891530</v>
      </c>
      <c r="V64" s="5">
        <v>1.1599999999999999E-2</v>
      </c>
    </row>
    <row r="65" spans="1:22" x14ac:dyDescent="0.2">
      <c r="A65" s="16" t="s">
        <v>239</v>
      </c>
      <c r="B65" s="4">
        <v>171762</v>
      </c>
      <c r="C65" s="4">
        <v>478802</v>
      </c>
      <c r="D65" s="4">
        <v>-307040</v>
      </c>
      <c r="E65" s="4">
        <v>-21223500000</v>
      </c>
      <c r="F65" s="4">
        <f t="shared" si="15"/>
        <v>-1783423083749</v>
      </c>
      <c r="G65" s="4">
        <v>543900</v>
      </c>
      <c r="H65" s="4">
        <v>134000</v>
      </c>
      <c r="I65" s="4">
        <v>409900</v>
      </c>
      <c r="J65" s="4">
        <v>28381330000</v>
      </c>
      <c r="K65" s="4">
        <f t="shared" si="16"/>
        <v>121182330000</v>
      </c>
      <c r="L65" s="4">
        <v>1402</v>
      </c>
      <c r="M65" s="4">
        <v>1844</v>
      </c>
      <c r="N65" s="4">
        <v>305</v>
      </c>
      <c r="O65" s="4">
        <v>214</v>
      </c>
      <c r="P65" s="4">
        <v>1488400</v>
      </c>
      <c r="Q65" s="4">
        <v>1804200</v>
      </c>
      <c r="R65" s="5">
        <v>0</v>
      </c>
      <c r="S65" s="4">
        <v>3403997</v>
      </c>
      <c r="T65" s="4">
        <f t="shared" si="18"/>
        <v>2202388.7000000002</v>
      </c>
      <c r="U65" s="4">
        <f t="shared" si="17"/>
        <v>1628408</v>
      </c>
      <c r="V65" s="5">
        <v>7.1999999999999998E-3</v>
      </c>
    </row>
    <row r="66" spans="1:22" x14ac:dyDescent="0.2">
      <c r="A66" s="16" t="s">
        <v>238</v>
      </c>
      <c r="B66" s="4">
        <v>311800</v>
      </c>
      <c r="C66" s="4">
        <v>142728</v>
      </c>
      <c r="D66" s="4">
        <v>169072</v>
      </c>
      <c r="E66" s="4">
        <v>11616170000</v>
      </c>
      <c r="F66" s="4">
        <f t="shared" si="15"/>
        <v>-1762199583749</v>
      </c>
      <c r="G66" s="4">
        <v>60200</v>
      </c>
      <c r="H66" s="4">
        <v>180300</v>
      </c>
      <c r="I66" s="4">
        <v>-120100</v>
      </c>
      <c r="J66" s="4">
        <v>-8178730000</v>
      </c>
      <c r="K66" s="4">
        <f t="shared" si="16"/>
        <v>92801000000</v>
      </c>
      <c r="L66" s="4">
        <v>842</v>
      </c>
      <c r="M66" s="4">
        <v>1031</v>
      </c>
      <c r="N66" s="4">
        <v>118</v>
      </c>
      <c r="O66" s="4">
        <v>120</v>
      </c>
      <c r="P66" s="4">
        <v>1037400</v>
      </c>
      <c r="Q66" s="4">
        <v>820400</v>
      </c>
      <c r="R66" s="5">
        <v>1.03E-2</v>
      </c>
      <c r="S66" s="4">
        <v>1891530</v>
      </c>
      <c r="T66" s="4">
        <f t="shared" si="18"/>
        <v>2319854.2000000002</v>
      </c>
      <c r="U66" s="4">
        <f t="shared" si="17"/>
        <v>1628408</v>
      </c>
      <c r="V66" s="5">
        <v>1.4499999999999999E-2</v>
      </c>
    </row>
    <row r="67" spans="1:22" x14ac:dyDescent="0.2">
      <c r="A67" s="16" t="s">
        <v>237</v>
      </c>
      <c r="B67" s="4">
        <v>419136</v>
      </c>
      <c r="C67" s="4">
        <v>391107</v>
      </c>
      <c r="D67" s="4">
        <v>28029</v>
      </c>
      <c r="E67" s="4">
        <v>1916360000</v>
      </c>
      <c r="F67" s="4">
        <f t="shared" si="15"/>
        <v>-1773815753749</v>
      </c>
      <c r="G67" s="4">
        <v>155700</v>
      </c>
      <c r="H67" s="4">
        <v>156300</v>
      </c>
      <c r="I67" s="4">
        <v>-600</v>
      </c>
      <c r="J67" s="4">
        <v>-35140000</v>
      </c>
      <c r="K67" s="4">
        <f t="shared" si="16"/>
        <v>100979730000</v>
      </c>
      <c r="L67" s="4">
        <v>1387</v>
      </c>
      <c r="M67" s="4">
        <v>1071</v>
      </c>
      <c r="N67" s="4">
        <v>136</v>
      </c>
      <c r="O67" s="4">
        <v>148</v>
      </c>
      <c r="P67" s="4">
        <v>1024400</v>
      </c>
      <c r="Q67" s="4">
        <v>1055700</v>
      </c>
      <c r="R67" s="5">
        <v>1.04E-2</v>
      </c>
      <c r="S67" s="4">
        <v>2144983</v>
      </c>
      <c r="T67" s="4">
        <f t="shared" si="18"/>
        <v>2457193</v>
      </c>
      <c r="U67" s="4">
        <f t="shared" si="17"/>
        <v>1628408</v>
      </c>
      <c r="V67" s="5">
        <v>8.8000000000000005E-3</v>
      </c>
    </row>
    <row r="68" spans="1:22" x14ac:dyDescent="0.2">
      <c r="A68" s="16" t="s">
        <v>233</v>
      </c>
      <c r="B68" s="4">
        <v>109291</v>
      </c>
      <c r="C68" s="4">
        <v>1001399</v>
      </c>
      <c r="D68" s="4">
        <v>-892108</v>
      </c>
      <c r="E68" s="4">
        <v>-60589540000</v>
      </c>
      <c r="F68" s="4">
        <f t="shared" si="15"/>
        <v>-1775732113749</v>
      </c>
      <c r="G68" s="4">
        <v>306300</v>
      </c>
      <c r="H68" s="4">
        <v>145700</v>
      </c>
      <c r="I68" s="4">
        <v>160600</v>
      </c>
      <c r="J68" s="4">
        <v>12024490000</v>
      </c>
      <c r="K68" s="4">
        <f t="shared" si="16"/>
        <v>101014870000</v>
      </c>
      <c r="L68" s="4">
        <v>925</v>
      </c>
      <c r="M68" s="4">
        <v>1466</v>
      </c>
      <c r="N68" s="4">
        <v>65</v>
      </c>
      <c r="O68" s="4">
        <v>156</v>
      </c>
      <c r="P68" s="4">
        <v>62200</v>
      </c>
      <c r="Q68" s="4">
        <v>93200</v>
      </c>
      <c r="R68" s="5">
        <v>-1.3100000000000001E-2</v>
      </c>
      <c r="S68" s="4">
        <v>1956751</v>
      </c>
      <c r="T68" s="4">
        <f t="shared" si="18"/>
        <v>2635685.4</v>
      </c>
      <c r="U68" s="4">
        <f t="shared" si="17"/>
        <v>1628408</v>
      </c>
    </row>
    <row r="69" spans="1:22" x14ac:dyDescent="0.2">
      <c r="A69" s="16" t="s">
        <v>232</v>
      </c>
      <c r="B69" s="4">
        <v>975204</v>
      </c>
      <c r="C69" s="4">
        <v>767770</v>
      </c>
      <c r="D69" s="4">
        <v>207434</v>
      </c>
      <c r="E69" s="4">
        <v>14135700000</v>
      </c>
      <c r="F69" s="4">
        <f t="shared" si="15"/>
        <v>-1715142573749</v>
      </c>
      <c r="G69" s="4">
        <v>409500</v>
      </c>
      <c r="H69" s="4">
        <v>263400</v>
      </c>
      <c r="I69" s="4">
        <v>146100</v>
      </c>
      <c r="J69" s="4">
        <v>10077490000</v>
      </c>
      <c r="K69" s="4">
        <f t="shared" si="16"/>
        <v>88990380000</v>
      </c>
      <c r="L69" s="4"/>
      <c r="M69" s="4"/>
      <c r="N69" s="4"/>
      <c r="O69" s="4"/>
      <c r="P69" s="4">
        <v>1181600</v>
      </c>
      <c r="Q69" s="4">
        <v>1030900</v>
      </c>
      <c r="R69" s="5">
        <v>1.49E-2</v>
      </c>
      <c r="S69" s="4">
        <v>2410778</v>
      </c>
      <c r="T69" s="4">
        <f t="shared" si="18"/>
        <v>2540923.6</v>
      </c>
      <c r="U69" s="4">
        <f t="shared" si="17"/>
        <v>1628408</v>
      </c>
    </row>
    <row r="70" spans="1:22" x14ac:dyDescent="0.2">
      <c r="A70" s="16" t="s">
        <v>231</v>
      </c>
      <c r="B70" s="4">
        <v>207600</v>
      </c>
      <c r="C70" s="4">
        <v>731129</v>
      </c>
      <c r="D70" s="4">
        <v>-523529</v>
      </c>
      <c r="E70" s="4">
        <v>-35437500000</v>
      </c>
      <c r="F70" s="4">
        <f t="shared" si="15"/>
        <v>-1729278273749</v>
      </c>
      <c r="G70" s="4">
        <v>244900</v>
      </c>
      <c r="H70" s="4">
        <v>2400</v>
      </c>
      <c r="I70" s="4">
        <v>242500</v>
      </c>
      <c r="J70" s="4">
        <v>16472010000</v>
      </c>
      <c r="K70" s="4">
        <f t="shared" si="16"/>
        <v>78912890000</v>
      </c>
      <c r="L70" s="4"/>
      <c r="M70" s="4"/>
      <c r="N70" s="4"/>
      <c r="O70" s="4"/>
      <c r="P70" s="4">
        <v>601000</v>
      </c>
      <c r="Q70" s="4">
        <v>728600</v>
      </c>
      <c r="R70" s="5">
        <v>1E-4</v>
      </c>
      <c r="S70" s="4">
        <v>1628408</v>
      </c>
      <c r="T70" s="4">
        <f t="shared" si="18"/>
        <v>2829717.9</v>
      </c>
      <c r="U70" s="4">
        <f t="shared" si="17"/>
        <v>1977559</v>
      </c>
    </row>
    <row r="71" spans="1:22" x14ac:dyDescent="0.2">
      <c r="A71" s="16" t="s">
        <v>230</v>
      </c>
      <c r="B71" s="4">
        <v>261100</v>
      </c>
      <c r="C71" s="4">
        <v>1064627</v>
      </c>
      <c r="D71" s="4">
        <v>-803527</v>
      </c>
      <c r="E71" s="4">
        <v>-54797820000</v>
      </c>
      <c r="F71" s="4">
        <f t="shared" si="15"/>
        <v>-1693840773749</v>
      </c>
      <c r="G71" s="4">
        <v>419700</v>
      </c>
      <c r="H71" s="4">
        <v>198700</v>
      </c>
      <c r="I71" s="4">
        <v>221000</v>
      </c>
      <c r="J71" s="4">
        <v>15140900000</v>
      </c>
      <c r="K71" s="4">
        <f t="shared" si="16"/>
        <v>62440880000</v>
      </c>
      <c r="L71" s="4"/>
      <c r="M71" s="4"/>
      <c r="N71" s="4"/>
      <c r="O71" s="4"/>
      <c r="P71" s="4">
        <v>711900</v>
      </c>
      <c r="Q71" s="4">
        <v>938200</v>
      </c>
      <c r="R71" s="5">
        <v>1.5E-3</v>
      </c>
      <c r="S71" s="4">
        <v>1977559</v>
      </c>
      <c r="T71" s="4">
        <f t="shared" si="18"/>
        <v>2911121.9</v>
      </c>
      <c r="U71" s="4">
        <f t="shared" si="17"/>
        <v>2147607</v>
      </c>
    </row>
    <row r="72" spans="1:22" x14ac:dyDescent="0.2">
      <c r="A72" s="16" t="s">
        <v>229</v>
      </c>
      <c r="B72" s="4">
        <v>270202</v>
      </c>
      <c r="C72" s="4">
        <v>807941</v>
      </c>
      <c r="D72" s="4">
        <v>-537739</v>
      </c>
      <c r="E72" s="4">
        <v>-36622740000</v>
      </c>
      <c r="F72" s="4">
        <f t="shared" si="15"/>
        <v>-1639042953749</v>
      </c>
      <c r="G72" s="4">
        <v>315300</v>
      </c>
      <c r="H72" s="4">
        <v>5600</v>
      </c>
      <c r="I72" s="4">
        <v>309700</v>
      </c>
      <c r="J72" s="4">
        <v>21204720000</v>
      </c>
      <c r="K72" s="4">
        <f t="shared" si="16"/>
        <v>47299980000</v>
      </c>
      <c r="L72" s="4"/>
      <c r="M72" s="4"/>
      <c r="N72" s="4"/>
      <c r="O72" s="4"/>
      <c r="P72" s="4">
        <v>1363000</v>
      </c>
      <c r="Q72" s="4">
        <v>1039100</v>
      </c>
      <c r="R72" s="5">
        <v>4.5000000000000005E-3</v>
      </c>
      <c r="S72" s="4">
        <v>2672700</v>
      </c>
      <c r="T72" s="4">
        <f t="shared" si="18"/>
        <v>3117575</v>
      </c>
      <c r="U72" s="4">
        <f t="shared" si="17"/>
        <v>2147607</v>
      </c>
    </row>
    <row r="73" spans="1:22" x14ac:dyDescent="0.2">
      <c r="A73" s="16" t="s">
        <v>228</v>
      </c>
      <c r="B73" s="4">
        <v>1004300</v>
      </c>
      <c r="C73" s="4">
        <v>1420952</v>
      </c>
      <c r="D73" s="4">
        <v>-416652</v>
      </c>
      <c r="E73" s="4">
        <v>-28171160000</v>
      </c>
      <c r="F73" s="4">
        <f t="shared" si="15"/>
        <v>-1602420213749</v>
      </c>
      <c r="G73" s="4">
        <v>233600</v>
      </c>
      <c r="H73" s="4">
        <v>266000</v>
      </c>
      <c r="I73" s="4">
        <v>-32400</v>
      </c>
      <c r="J73" s="4">
        <v>-2193390000</v>
      </c>
      <c r="K73" s="4">
        <f t="shared" si="16"/>
        <v>26095260000</v>
      </c>
      <c r="L73" s="4"/>
      <c r="M73" s="4"/>
      <c r="N73" s="4"/>
      <c r="O73" s="4"/>
      <c r="P73" s="4">
        <v>1132600</v>
      </c>
      <c r="Q73" s="4">
        <v>816900</v>
      </c>
      <c r="R73" s="5">
        <v>-2.8999999999999998E-3</v>
      </c>
      <c r="S73" s="4">
        <v>2147607</v>
      </c>
      <c r="T73" s="4">
        <f t="shared" si="18"/>
        <v>3275891.3</v>
      </c>
      <c r="U73" s="4">
        <f t="shared" si="17"/>
        <v>2587654</v>
      </c>
    </row>
    <row r="74" spans="1:22" x14ac:dyDescent="0.2">
      <c r="A74" s="16" t="s">
        <v>227</v>
      </c>
      <c r="B74" s="4">
        <v>1174700</v>
      </c>
      <c r="C74" s="4">
        <v>1402720</v>
      </c>
      <c r="D74" s="4">
        <v>-228020</v>
      </c>
      <c r="E74" s="4">
        <v>-15427560000</v>
      </c>
      <c r="F74" s="4">
        <f t="shared" si="15"/>
        <v>-1574249053749</v>
      </c>
      <c r="G74" s="4">
        <v>396800</v>
      </c>
      <c r="H74" s="4">
        <v>282800</v>
      </c>
      <c r="I74" s="4">
        <v>114000</v>
      </c>
      <c r="J74" s="4">
        <v>7776130000</v>
      </c>
      <c r="K74" s="4">
        <f t="shared" si="16"/>
        <v>28288650000</v>
      </c>
      <c r="L74" s="4"/>
      <c r="M74" s="4"/>
      <c r="N74" s="4"/>
      <c r="O74" s="4"/>
      <c r="P74" s="4">
        <v>1223400</v>
      </c>
      <c r="Q74" s="4">
        <v>1159500</v>
      </c>
      <c r="R74" s="5">
        <v>-4.4000000000000003E-3</v>
      </c>
      <c r="S74" s="4">
        <v>2587654</v>
      </c>
      <c r="T74" s="4">
        <f t="shared" si="18"/>
        <v>3404875</v>
      </c>
      <c r="U74" s="4">
        <f t="shared" si="17"/>
        <v>1463160</v>
      </c>
    </row>
    <row r="75" spans="1:22" x14ac:dyDescent="0.2">
      <c r="A75" s="16" t="s">
        <v>221</v>
      </c>
      <c r="B75" s="4">
        <v>831600</v>
      </c>
      <c r="C75" s="4">
        <v>801149</v>
      </c>
      <c r="D75" s="4">
        <v>30451</v>
      </c>
      <c r="E75" s="4">
        <v>2201990000</v>
      </c>
      <c r="F75" s="4">
        <f t="shared" si="15"/>
        <v>-1558821493749</v>
      </c>
      <c r="G75" s="4">
        <v>84400</v>
      </c>
      <c r="H75" s="4">
        <v>254600</v>
      </c>
      <c r="I75" s="4">
        <v>-170200</v>
      </c>
      <c r="J75" s="4">
        <v>-11479410000</v>
      </c>
      <c r="K75" s="4">
        <f t="shared" si="16"/>
        <v>20512520000</v>
      </c>
      <c r="L75" s="4"/>
      <c r="M75" s="4"/>
      <c r="N75" s="4"/>
      <c r="O75" s="4"/>
      <c r="P75" s="4">
        <v>1622400</v>
      </c>
      <c r="Q75" s="4">
        <v>860200</v>
      </c>
      <c r="R75" s="5">
        <v>1.6500000000000001E-2</v>
      </c>
      <c r="S75" s="4">
        <v>2605917</v>
      </c>
      <c r="T75" s="4">
        <f t="shared" si="18"/>
        <v>3305049.5</v>
      </c>
      <c r="U75" s="4">
        <f t="shared" si="17"/>
        <v>1463160</v>
      </c>
    </row>
    <row r="76" spans="1:22" x14ac:dyDescent="0.2">
      <c r="A76" s="16" t="s">
        <v>212</v>
      </c>
      <c r="B76" s="4">
        <v>154500</v>
      </c>
      <c r="C76" s="4">
        <v>1554143</v>
      </c>
      <c r="D76" s="4">
        <v>-1399643</v>
      </c>
      <c r="E76" s="4">
        <v>-93599870000</v>
      </c>
      <c r="F76" s="4">
        <f t="shared" si="15"/>
        <v>-1561023483749</v>
      </c>
      <c r="G76" s="4">
        <v>570800</v>
      </c>
      <c r="H76" s="4">
        <v>393200</v>
      </c>
      <c r="I76" s="4">
        <v>177600</v>
      </c>
      <c r="J76" s="4">
        <v>11841290000</v>
      </c>
      <c r="K76" s="4">
        <f t="shared" si="16"/>
        <v>31991930000</v>
      </c>
      <c r="L76" s="4"/>
      <c r="M76" s="4"/>
      <c r="N76" s="4"/>
      <c r="O76" s="4"/>
      <c r="P76" s="4">
        <v>904800</v>
      </c>
      <c r="Q76" s="4">
        <v>1980300</v>
      </c>
      <c r="R76" s="5">
        <v>0</v>
      </c>
      <c r="S76" s="4">
        <v>3066185</v>
      </c>
      <c r="T76" s="4">
        <f t="shared" si="18"/>
        <v>3228858.7</v>
      </c>
      <c r="U76" s="4">
        <f t="shared" si="17"/>
        <v>1463160</v>
      </c>
    </row>
    <row r="77" spans="1:22" x14ac:dyDescent="0.2">
      <c r="A77" s="16" t="s">
        <v>211</v>
      </c>
      <c r="B77" s="4">
        <v>357602</v>
      </c>
      <c r="C77" s="4">
        <v>1725506</v>
      </c>
      <c r="D77" s="4">
        <v>-1367904</v>
      </c>
      <c r="E77" s="4">
        <v>-92292510000</v>
      </c>
      <c r="F77" s="4">
        <f t="shared" si="15"/>
        <v>-1467423613749</v>
      </c>
      <c r="G77" s="4">
        <v>190800</v>
      </c>
      <c r="H77" s="4">
        <v>140600</v>
      </c>
      <c r="I77" s="4">
        <v>50200</v>
      </c>
      <c r="J77" s="4">
        <v>3363990000</v>
      </c>
      <c r="K77" s="4">
        <f>K78+J77</f>
        <v>20150640000</v>
      </c>
      <c r="L77" s="4"/>
      <c r="M77" s="4"/>
      <c r="N77" s="4"/>
      <c r="O77" s="4"/>
      <c r="P77" s="4">
        <v>720500</v>
      </c>
      <c r="Q77" s="4">
        <v>2502900</v>
      </c>
      <c r="R77" s="5">
        <v>-1.61E-2</v>
      </c>
      <c r="S77" s="4">
        <v>3518371</v>
      </c>
      <c r="T77" s="4">
        <f t="shared" si="18"/>
        <v>3177885.8</v>
      </c>
      <c r="U77" s="4">
        <f t="shared" si="17"/>
        <v>1463160</v>
      </c>
    </row>
    <row r="78" spans="1:22" x14ac:dyDescent="0.2">
      <c r="A78" s="16" t="s">
        <v>210</v>
      </c>
      <c r="B78" s="4">
        <v>2255218</v>
      </c>
      <c r="C78" s="4">
        <v>2735510</v>
      </c>
      <c r="D78" s="4">
        <v>-480292</v>
      </c>
      <c r="E78" s="4">
        <v>-32899740000</v>
      </c>
      <c r="F78" s="4">
        <f t="shared" si="15"/>
        <v>-1375131103749</v>
      </c>
      <c r="G78" s="4">
        <v>292900</v>
      </c>
      <c r="H78" s="4">
        <v>71100</v>
      </c>
      <c r="I78" s="4">
        <v>221800</v>
      </c>
      <c r="J78" s="4">
        <v>15166480000</v>
      </c>
      <c r="K78" s="4">
        <f>J78+K80</f>
        <v>16786650000</v>
      </c>
      <c r="R78" s="5">
        <v>-4.3E-3</v>
      </c>
      <c r="S78" s="4">
        <v>3741675</v>
      </c>
      <c r="T78" s="4">
        <f t="shared" si="18"/>
        <v>2943037.7</v>
      </c>
      <c r="U78" s="4">
        <f t="shared" si="17"/>
        <v>1463160</v>
      </c>
    </row>
    <row r="79" spans="1:22" x14ac:dyDescent="0.2">
      <c r="A79" s="16" t="s">
        <v>209</v>
      </c>
      <c r="B79" s="4">
        <v>240067</v>
      </c>
      <c r="C79" s="4">
        <v>535161</v>
      </c>
      <c r="D79" s="4">
        <v>-295094</v>
      </c>
      <c r="E79" s="4">
        <v>-20188570000</v>
      </c>
      <c r="F79" s="4">
        <f t="shared" si="15"/>
        <v>-1342231363749</v>
      </c>
      <c r="L79" s="4"/>
      <c r="M79" s="4"/>
      <c r="N79" s="4"/>
      <c r="O79" s="4"/>
      <c r="P79" s="4">
        <v>477500</v>
      </c>
      <c r="Q79" s="4">
        <v>909100</v>
      </c>
      <c r="R79" s="5">
        <v>3.0000000000000001E-3</v>
      </c>
      <c r="S79" s="4">
        <v>1463160</v>
      </c>
      <c r="T79" s="4">
        <f t="shared" si="18"/>
        <v>3055054</v>
      </c>
      <c r="U79" s="4">
        <f t="shared" si="17"/>
        <v>2791599</v>
      </c>
    </row>
    <row r="80" spans="1:22" x14ac:dyDescent="0.2">
      <c r="A80" s="16" t="s">
        <v>208</v>
      </c>
      <c r="B80" s="4">
        <v>89500</v>
      </c>
      <c r="C80" s="4">
        <v>1980320</v>
      </c>
      <c r="D80" s="4">
        <v>-1890820</v>
      </c>
      <c r="E80" s="4">
        <v>-129951450000</v>
      </c>
      <c r="F80" s="4">
        <f t="shared" si="15"/>
        <v>-1322042793749</v>
      </c>
      <c r="G80" s="4">
        <v>118000</v>
      </c>
      <c r="H80" s="4">
        <v>93800</v>
      </c>
      <c r="I80" s="4">
        <v>24200</v>
      </c>
      <c r="J80" s="4">
        <v>1620170000</v>
      </c>
      <c r="K80" s="4">
        <f>J80</f>
        <v>1620170000</v>
      </c>
      <c r="R80" s="5">
        <v>-1.72E-2</v>
      </c>
      <c r="S80" s="4">
        <v>4516351</v>
      </c>
      <c r="T80" s="4">
        <f t="shared" si="18"/>
        <v>2729811</v>
      </c>
      <c r="U80" s="4">
        <f t="shared" si="17"/>
        <v>1607662</v>
      </c>
    </row>
    <row r="81" spans="1:21" x14ac:dyDescent="0.2">
      <c r="A81" s="16" t="s">
        <v>207</v>
      </c>
      <c r="B81" s="4">
        <v>556567</v>
      </c>
      <c r="C81" s="4">
        <v>1439082</v>
      </c>
      <c r="D81" s="4">
        <v>-882515</v>
      </c>
      <c r="E81" s="4">
        <v>-61191520000</v>
      </c>
      <c r="F81" s="4">
        <f t="shared" si="15"/>
        <v>-1192091343749</v>
      </c>
      <c r="R81" s="5">
        <v>-8.5000000000000006E-3</v>
      </c>
      <c r="S81" s="4">
        <v>2791599</v>
      </c>
      <c r="T81" s="4">
        <f t="shared" si="18"/>
        <v>2628416.1</v>
      </c>
      <c r="U81" s="4">
        <f t="shared" si="17"/>
        <v>1607662</v>
      </c>
    </row>
    <row r="82" spans="1:21" x14ac:dyDescent="0.2">
      <c r="A82" s="16" t="s">
        <v>206</v>
      </c>
      <c r="B82" s="4">
        <v>766615</v>
      </c>
      <c r="C82" s="4">
        <v>1009762</v>
      </c>
      <c r="D82" s="4">
        <v>-243147</v>
      </c>
      <c r="E82" s="4">
        <v>-17100670000</v>
      </c>
      <c r="F82" s="4">
        <f t="shared" si="15"/>
        <v>-1130899823749</v>
      </c>
      <c r="R82" s="5">
        <v>1.4499999999999999E-2</v>
      </c>
      <c r="S82" s="4">
        <v>4737231</v>
      </c>
      <c r="T82" s="4">
        <f t="shared" si="18"/>
        <v>2288197.6</v>
      </c>
      <c r="U82" s="4">
        <f t="shared" si="17"/>
        <v>1607662</v>
      </c>
    </row>
    <row r="83" spans="1:21" x14ac:dyDescent="0.2">
      <c r="A83" s="16" t="s">
        <v>205</v>
      </c>
      <c r="B83" s="4">
        <v>118301</v>
      </c>
      <c r="C83" s="4">
        <v>1232232</v>
      </c>
      <c r="D83" s="4">
        <v>-1113931</v>
      </c>
      <c r="E83" s="4">
        <v>-76633950000</v>
      </c>
      <c r="F83" s="4">
        <f t="shared" si="15"/>
        <v>-1113799153749</v>
      </c>
      <c r="R83" s="5">
        <v>8.8000000000000005E-3</v>
      </c>
      <c r="S83" s="4">
        <v>3730770</v>
      </c>
      <c r="T83" s="4">
        <f t="shared" si="18"/>
        <v>2228271.1</v>
      </c>
      <c r="U83" s="4">
        <f t="shared" si="17"/>
        <v>1393194</v>
      </c>
    </row>
    <row r="84" spans="1:21" x14ac:dyDescent="0.2">
      <c r="A84" s="16" t="s">
        <v>204</v>
      </c>
      <c r="B84" s="4">
        <v>858950</v>
      </c>
      <c r="C84" s="4">
        <v>1659495</v>
      </c>
      <c r="D84" s="4">
        <v>-800545</v>
      </c>
      <c r="E84" s="4">
        <v>-54409890000</v>
      </c>
      <c r="F84" s="4">
        <f t="shared" si="15"/>
        <v>-1037165203749</v>
      </c>
      <c r="R84" s="5">
        <v>-1.4000000000000002E-3</v>
      </c>
      <c r="S84" s="4">
        <v>3877491</v>
      </c>
      <c r="T84" s="4">
        <f t="shared" si="18"/>
        <v>2002976.2</v>
      </c>
      <c r="U84" s="4">
        <f t="shared" si="17"/>
        <v>1393194</v>
      </c>
    </row>
    <row r="85" spans="1:21" x14ac:dyDescent="0.2">
      <c r="A85" s="16" t="s">
        <v>203</v>
      </c>
      <c r="B85" s="4">
        <v>135700</v>
      </c>
      <c r="C85" s="4">
        <v>898439</v>
      </c>
      <c r="D85" s="4">
        <v>-762739</v>
      </c>
      <c r="E85" s="4">
        <v>-52065370000</v>
      </c>
      <c r="F85" s="4">
        <f t="shared" si="15"/>
        <v>-982755313749</v>
      </c>
      <c r="R85" s="5">
        <v>5.8999999999999999E-3</v>
      </c>
      <c r="S85" s="4">
        <v>1607662</v>
      </c>
      <c r="T85" s="4">
        <f t="shared" si="18"/>
        <v>1972584.8</v>
      </c>
      <c r="U85" s="4">
        <f t="shared" si="17"/>
        <v>1263921</v>
      </c>
    </row>
    <row r="86" spans="1:21" x14ac:dyDescent="0.2">
      <c r="A86" s="16" t="s">
        <v>202</v>
      </c>
      <c r="B86" s="4">
        <v>66100</v>
      </c>
      <c r="C86" s="4">
        <v>1406879</v>
      </c>
      <c r="D86" s="4">
        <v>-1340779</v>
      </c>
      <c r="E86" s="4">
        <v>-91638630000</v>
      </c>
      <c r="F86" s="4">
        <f t="shared" si="15"/>
        <v>-930689943749</v>
      </c>
      <c r="R86" s="5">
        <v>-1.01E-2</v>
      </c>
      <c r="S86" s="4">
        <v>2304277</v>
      </c>
      <c r="T86" s="4">
        <f t="shared" si="18"/>
        <v>2038283.9</v>
      </c>
      <c r="U86" s="4">
        <f t="shared" si="17"/>
        <v>1263921</v>
      </c>
    </row>
    <row r="87" spans="1:21" x14ac:dyDescent="0.2">
      <c r="A87" s="16" t="s">
        <v>201</v>
      </c>
      <c r="B87" s="4">
        <v>613700</v>
      </c>
      <c r="C87" s="4">
        <v>1033100</v>
      </c>
      <c r="D87" s="4">
        <v>-419400</v>
      </c>
      <c r="E87" s="4">
        <v>-28918100000</v>
      </c>
      <c r="F87" s="4">
        <f t="shared" si="15"/>
        <v>-839051313749</v>
      </c>
      <c r="R87" s="5">
        <v>5.8999999999999999E-3</v>
      </c>
      <c r="S87" s="4">
        <v>3008642</v>
      </c>
      <c r="T87" s="4">
        <f t="shared" si="18"/>
        <v>1914553.8</v>
      </c>
      <c r="U87" s="4">
        <f t="shared" si="17"/>
        <v>1263921</v>
      </c>
    </row>
    <row r="88" spans="1:21" x14ac:dyDescent="0.2">
      <c r="A88" s="16" t="s">
        <v>200</v>
      </c>
      <c r="B88" s="4">
        <v>563800</v>
      </c>
      <c r="C88" s="4">
        <v>433102</v>
      </c>
      <c r="D88" s="4">
        <v>130698</v>
      </c>
      <c r="E88" s="4">
        <v>8876410000</v>
      </c>
      <c r="F88" s="4">
        <f t="shared" si="15"/>
        <v>-810133213749</v>
      </c>
      <c r="R88" s="5">
        <v>1.49E-2</v>
      </c>
      <c r="S88" s="4">
        <v>1393194</v>
      </c>
      <c r="T88" s="4">
        <f t="shared" si="18"/>
        <v>2009027</v>
      </c>
      <c r="U88" s="4">
        <f t="shared" si="17"/>
        <v>1263921</v>
      </c>
    </row>
    <row r="89" spans="1:21" x14ac:dyDescent="0.2">
      <c r="A89" s="16" t="s">
        <v>199</v>
      </c>
      <c r="B89" s="4">
        <v>194519</v>
      </c>
      <c r="C89" s="4">
        <v>1727461</v>
      </c>
      <c r="D89" s="4">
        <v>-1532942</v>
      </c>
      <c r="E89" s="4">
        <v>-103967690000</v>
      </c>
      <c r="F89" s="4">
        <f t="shared" si="15"/>
        <v>-819009623749</v>
      </c>
      <c r="R89" s="5">
        <v>-1.46E-2</v>
      </c>
      <c r="S89" s="4">
        <v>2583323</v>
      </c>
      <c r="T89" s="4">
        <f t="shared" si="18"/>
        <v>1984686.7</v>
      </c>
      <c r="U89" s="4">
        <f t="shared" si="17"/>
        <v>1263921</v>
      </c>
    </row>
    <row r="90" spans="1:21" x14ac:dyDescent="0.2">
      <c r="A90" s="16" t="s">
        <v>198</v>
      </c>
      <c r="B90" s="4">
        <v>160592</v>
      </c>
      <c r="C90" s="4">
        <v>496543</v>
      </c>
      <c r="D90" s="4">
        <v>-335951</v>
      </c>
      <c r="E90" s="4">
        <v>-22987070000</v>
      </c>
      <c r="F90" s="4">
        <f t="shared" si="15"/>
        <v>-715041933749</v>
      </c>
      <c r="R90" s="5">
        <v>-1.4000000000000002E-3</v>
      </c>
      <c r="S90" s="4">
        <v>1263921</v>
      </c>
      <c r="T90" s="4">
        <f t="shared" si="18"/>
        <v>2253560.5</v>
      </c>
      <c r="U90" s="4">
        <f t="shared" si="17"/>
        <v>1303748</v>
      </c>
    </row>
    <row r="91" spans="1:21" x14ac:dyDescent="0.2">
      <c r="A91" s="16" t="s">
        <v>197</v>
      </c>
      <c r="B91" s="4">
        <v>313100</v>
      </c>
      <c r="C91" s="4">
        <v>797125</v>
      </c>
      <c r="D91" s="4">
        <v>-484025</v>
      </c>
      <c r="E91" s="4">
        <v>-32867330000</v>
      </c>
      <c r="F91" s="4">
        <f t="shared" si="15"/>
        <v>-692054863749</v>
      </c>
      <c r="R91" s="5">
        <v>5.8999999999999999E-3</v>
      </c>
      <c r="S91" s="4">
        <v>1777650</v>
      </c>
      <c r="T91" s="4">
        <f t="shared" si="18"/>
        <v>2375870.1</v>
      </c>
      <c r="U91" s="4">
        <f t="shared" si="17"/>
        <v>1303748</v>
      </c>
    </row>
    <row r="92" spans="1:21" x14ac:dyDescent="0.2">
      <c r="A92" s="16" t="s">
        <v>196</v>
      </c>
      <c r="B92" s="4">
        <v>234600</v>
      </c>
      <c r="C92" s="4">
        <v>363376</v>
      </c>
      <c r="D92" s="4">
        <v>-128776</v>
      </c>
      <c r="E92" s="4">
        <v>-8797800000</v>
      </c>
      <c r="F92" s="4">
        <f t="shared" si="15"/>
        <v>-659187533749</v>
      </c>
      <c r="R92" s="5">
        <v>-2.8999999999999998E-3</v>
      </c>
      <c r="S92" s="4">
        <v>1335046</v>
      </c>
      <c r="T92" s="4">
        <f t="shared" si="18"/>
        <v>2415734</v>
      </c>
      <c r="U92" s="4">
        <f t="shared" si="17"/>
        <v>1303748</v>
      </c>
    </row>
    <row r="93" spans="1:21" x14ac:dyDescent="0.2">
      <c r="A93" s="16" t="s">
        <v>195</v>
      </c>
      <c r="B93" s="4">
        <v>575759</v>
      </c>
      <c r="C93" s="4">
        <v>1282257</v>
      </c>
      <c r="D93" s="4">
        <v>-706498</v>
      </c>
      <c r="E93" s="4">
        <v>-48139310000</v>
      </c>
      <c r="F93" s="4">
        <f t="shared" si="15"/>
        <v>-650389733749</v>
      </c>
      <c r="R93" s="5">
        <v>-5.7999999999999996E-3</v>
      </c>
      <c r="S93" s="4">
        <v>3131505</v>
      </c>
      <c r="T93" s="4">
        <f t="shared" si="18"/>
        <v>2386092.2000000002</v>
      </c>
      <c r="U93" s="4">
        <f t="shared" si="17"/>
        <v>1303748</v>
      </c>
    </row>
    <row r="94" spans="1:21" x14ac:dyDescent="0.2">
      <c r="A94" s="16" t="s">
        <v>194</v>
      </c>
      <c r="B94" s="4">
        <v>112500</v>
      </c>
      <c r="C94" s="4">
        <v>396987</v>
      </c>
      <c r="D94" s="4">
        <v>-284487</v>
      </c>
      <c r="E94" s="4">
        <v>-19696510000</v>
      </c>
      <c r="F94" s="4">
        <f t="shared" si="15"/>
        <v>-602250423749</v>
      </c>
      <c r="R94" s="5">
        <v>-0.01</v>
      </c>
      <c r="S94" s="4">
        <v>1624542</v>
      </c>
      <c r="T94" s="4">
        <f t="shared" si="18"/>
        <v>2565836.2999999998</v>
      </c>
      <c r="U94" s="4">
        <f t="shared" si="17"/>
        <v>1303748</v>
      </c>
    </row>
    <row r="95" spans="1:21" x14ac:dyDescent="0.2">
      <c r="A95" s="16" t="s">
        <v>193</v>
      </c>
      <c r="B95" s="4">
        <v>166610</v>
      </c>
      <c r="C95" s="4">
        <v>407152</v>
      </c>
      <c r="D95" s="4">
        <v>-240542</v>
      </c>
      <c r="E95" s="4">
        <v>-16680770000</v>
      </c>
      <c r="F95" s="4">
        <f t="shared" si="15"/>
        <v>-582553913749</v>
      </c>
      <c r="R95" s="5">
        <v>-1.4000000000000002E-3</v>
      </c>
      <c r="S95" s="4">
        <v>1303748</v>
      </c>
      <c r="T95" s="4">
        <f t="shared" si="18"/>
        <v>2669555</v>
      </c>
      <c r="U95" s="4">
        <f t="shared" si="17"/>
        <v>1771341</v>
      </c>
    </row>
    <row r="96" spans="1:21" x14ac:dyDescent="0.2">
      <c r="A96" s="16" t="s">
        <v>192</v>
      </c>
      <c r="B96" s="4">
        <v>173300</v>
      </c>
      <c r="C96" s="4">
        <v>1867340</v>
      </c>
      <c r="D96" s="4">
        <v>-1694040</v>
      </c>
      <c r="E96" s="4">
        <v>-117242683749</v>
      </c>
      <c r="F96" s="4">
        <f t="shared" si="15"/>
        <v>-565873143749</v>
      </c>
      <c r="R96" s="5">
        <v>2.8999999999999998E-3</v>
      </c>
      <c r="S96" s="4">
        <v>2961268</v>
      </c>
      <c r="T96" s="4">
        <f t="shared" si="18"/>
        <v>2521010.7000000002</v>
      </c>
      <c r="U96" s="4">
        <f t="shared" si="17"/>
        <v>1771341</v>
      </c>
    </row>
    <row r="97" spans="1:21" x14ac:dyDescent="0.2">
      <c r="A97" s="16" t="s">
        <v>191</v>
      </c>
      <c r="B97" s="4">
        <v>146100</v>
      </c>
      <c r="C97" s="4">
        <v>663078</v>
      </c>
      <c r="D97" s="4">
        <v>-516978</v>
      </c>
      <c r="E97" s="4">
        <v>-35826950000</v>
      </c>
      <c r="F97" s="4">
        <f t="shared" si="15"/>
        <v>-448630460000</v>
      </c>
      <c r="R97" s="5">
        <v>-0.01</v>
      </c>
      <c r="S97" s="4">
        <v>1771341</v>
      </c>
      <c r="T97" s="4">
        <f t="shared" si="18"/>
        <v>2457693.7000000002</v>
      </c>
      <c r="U97" s="4">
        <f t="shared" si="17"/>
        <v>1733685</v>
      </c>
    </row>
    <row r="98" spans="1:21" x14ac:dyDescent="0.2">
      <c r="A98" s="16" t="s">
        <v>190</v>
      </c>
      <c r="B98" s="4">
        <v>209940</v>
      </c>
      <c r="C98" s="4">
        <v>350110</v>
      </c>
      <c r="D98" s="4">
        <v>-140170</v>
      </c>
      <c r="E98" s="4">
        <v>-9795660000</v>
      </c>
      <c r="F98" s="4">
        <f t="shared" si="15"/>
        <v>-412803510000</v>
      </c>
      <c r="R98" s="5">
        <v>-4.1999999999999997E-3</v>
      </c>
      <c r="S98" s="4">
        <v>2337926</v>
      </c>
      <c r="T98" s="4">
        <f t="shared" si="18"/>
        <v>2393307.5</v>
      </c>
      <c r="U98" s="4">
        <f t="shared" si="17"/>
        <v>1733685</v>
      </c>
    </row>
    <row r="99" spans="1:21" x14ac:dyDescent="0.2">
      <c r="A99" s="16" t="s">
        <v>189</v>
      </c>
      <c r="B99" s="4">
        <v>237000</v>
      </c>
      <c r="C99" s="4">
        <v>1187654</v>
      </c>
      <c r="D99" s="4">
        <v>-950654</v>
      </c>
      <c r="E99" s="4">
        <v>-66880250000</v>
      </c>
      <c r="F99" s="4">
        <f t="shared" si="15"/>
        <v>-403007850000</v>
      </c>
      <c r="R99" s="5">
        <v>-5.6000000000000008E-3</v>
      </c>
      <c r="S99" s="4">
        <v>2339920</v>
      </c>
      <c r="T99" s="4">
        <f t="shared" si="18"/>
        <v>2398455.4</v>
      </c>
      <c r="U99" s="4">
        <f t="shared" si="17"/>
        <v>1733685</v>
      </c>
    </row>
    <row r="100" spans="1:21" x14ac:dyDescent="0.2">
      <c r="A100" s="16" t="s">
        <v>188</v>
      </c>
      <c r="B100" s="4">
        <v>1642200</v>
      </c>
      <c r="C100" s="4">
        <v>1111793</v>
      </c>
      <c r="D100" s="4">
        <v>530407</v>
      </c>
      <c r="E100" s="4">
        <v>37887920000</v>
      </c>
      <c r="F100" s="4">
        <f t="shared" si="15"/>
        <v>-336127600000</v>
      </c>
      <c r="R100" s="5">
        <v>2.6200000000000001E-2</v>
      </c>
      <c r="S100" s="4">
        <v>3952659</v>
      </c>
      <c r="T100" s="4">
        <f t="shared" si="18"/>
        <v>2237048.1</v>
      </c>
      <c r="U100" s="4">
        <f t="shared" si="17"/>
        <v>1733685</v>
      </c>
    </row>
    <row r="101" spans="1:21" x14ac:dyDescent="0.2">
      <c r="A101" s="16" t="s">
        <v>187</v>
      </c>
      <c r="B101" s="4">
        <v>221918</v>
      </c>
      <c r="C101" s="4">
        <v>2182775</v>
      </c>
      <c r="D101" s="4">
        <v>-1960857</v>
      </c>
      <c r="E101" s="4">
        <v>-134716060000</v>
      </c>
      <c r="F101" s="4">
        <f t="shared" si="15"/>
        <v>-374015520000</v>
      </c>
      <c r="R101" s="5">
        <v>3.0000000000000001E-3</v>
      </c>
      <c r="S101" s="4">
        <v>3000746</v>
      </c>
      <c r="T101" s="4">
        <f t="shared" si="18"/>
        <v>2155521</v>
      </c>
      <c r="U101" s="4">
        <f t="shared" si="17"/>
        <v>1475825</v>
      </c>
    </row>
    <row r="102" spans="1:21" x14ac:dyDescent="0.2">
      <c r="A102" s="16" t="s">
        <v>186</v>
      </c>
      <c r="B102" s="4">
        <v>84716</v>
      </c>
      <c r="C102" s="4">
        <v>384300</v>
      </c>
      <c r="D102" s="4">
        <v>-299584</v>
      </c>
      <c r="E102" s="4">
        <v>-20785170000</v>
      </c>
      <c r="F102" s="4">
        <f t="shared" si="15"/>
        <v>-239299460000</v>
      </c>
      <c r="R102" s="5">
        <v>-1.29E-2</v>
      </c>
      <c r="S102" s="4">
        <v>1733685</v>
      </c>
      <c r="T102" s="4">
        <f t="shared" si="18"/>
        <v>2086991.8</v>
      </c>
      <c r="U102" s="4">
        <f t="shared" si="17"/>
        <v>1138171</v>
      </c>
    </row>
    <row r="103" spans="1:21" x14ac:dyDescent="0.2">
      <c r="A103" s="16" t="s">
        <v>185</v>
      </c>
      <c r="B103" s="4">
        <v>591200</v>
      </c>
      <c r="C103" s="4">
        <v>1244522</v>
      </c>
      <c r="D103" s="4">
        <v>-653322</v>
      </c>
      <c r="E103" s="4">
        <v>-45848440000</v>
      </c>
      <c r="F103" s="4">
        <f t="shared" si="15"/>
        <v>-218514290000</v>
      </c>
      <c r="R103" s="5">
        <v>-1.55E-2</v>
      </c>
      <c r="S103" s="4">
        <v>2835087</v>
      </c>
      <c r="T103" s="4">
        <f t="shared" si="18"/>
        <v>1984751.5</v>
      </c>
      <c r="U103" s="4">
        <f t="shared" si="17"/>
        <v>1138171</v>
      </c>
    </row>
    <row r="104" spans="1:21" x14ac:dyDescent="0.2">
      <c r="A104" s="16" t="s">
        <v>184</v>
      </c>
      <c r="B104" s="4">
        <v>656900</v>
      </c>
      <c r="C104" s="4">
        <v>2087126</v>
      </c>
      <c r="D104" s="4">
        <v>-1430226</v>
      </c>
      <c r="E104" s="4">
        <v>-102147340000</v>
      </c>
      <c r="F104" s="4">
        <f t="shared" si="15"/>
        <v>-172665850000</v>
      </c>
      <c r="R104" s="5">
        <v>-9.7999999999999997E-3</v>
      </c>
      <c r="S104" s="4">
        <v>3421983</v>
      </c>
      <c r="T104" s="4">
        <f t="shared" si="18"/>
        <v>2163262.4</v>
      </c>
      <c r="U104" s="4">
        <f t="shared" si="17"/>
        <v>1138171</v>
      </c>
    </row>
    <row r="105" spans="1:21" x14ac:dyDescent="0.2">
      <c r="A105" s="16" t="s">
        <v>183</v>
      </c>
      <c r="B105" s="4">
        <v>575900</v>
      </c>
      <c r="C105" s="4">
        <v>1089400</v>
      </c>
      <c r="D105" s="4">
        <v>-513500</v>
      </c>
      <c r="E105" s="4">
        <v>-36313790000</v>
      </c>
      <c r="F105" s="4">
        <f t="shared" si="15"/>
        <v>-70518510000</v>
      </c>
      <c r="R105" s="5">
        <v>8.5000000000000006E-3</v>
      </c>
      <c r="S105" s="4">
        <v>2340935</v>
      </c>
      <c r="T105" s="4">
        <f t="shared" si="18"/>
        <v>2171880.2999999998</v>
      </c>
      <c r="U105" s="4">
        <f t="shared" si="17"/>
        <v>1138171</v>
      </c>
    </row>
    <row r="106" spans="1:21" x14ac:dyDescent="0.2">
      <c r="A106" s="16" t="s">
        <v>182</v>
      </c>
      <c r="B106" s="4">
        <v>267600</v>
      </c>
      <c r="C106" s="4">
        <v>481076</v>
      </c>
      <c r="D106" s="4">
        <v>-213476</v>
      </c>
      <c r="E106" s="4">
        <v>-15032400000</v>
      </c>
      <c r="F106" s="4">
        <f t="shared" si="15"/>
        <v>-34204720000</v>
      </c>
      <c r="R106" s="5">
        <v>-2.8000000000000004E-3</v>
      </c>
      <c r="S106" s="4">
        <v>1475825</v>
      </c>
      <c r="T106" s="4">
        <f t="shared" si="18"/>
        <v>2134386.2000000002</v>
      </c>
      <c r="U106" s="4">
        <f t="shared" si="17"/>
        <v>1138171</v>
      </c>
    </row>
    <row r="107" spans="1:21" x14ac:dyDescent="0.2">
      <c r="A107" s="16" t="s">
        <v>181</v>
      </c>
      <c r="B107" s="4">
        <v>421700</v>
      </c>
      <c r="C107" s="4">
        <v>591186</v>
      </c>
      <c r="D107" s="4">
        <v>-169486</v>
      </c>
      <c r="E107" s="4">
        <v>-11949790000</v>
      </c>
      <c r="F107" s="4">
        <f t="shared" si="15"/>
        <v>-19172320000</v>
      </c>
      <c r="R107" s="5">
        <v>1.43E-2</v>
      </c>
      <c r="S107" s="4">
        <v>1138171</v>
      </c>
      <c r="T107" s="4">
        <f t="shared" si="18"/>
        <v>2293366.2999999998</v>
      </c>
      <c r="U107" s="4">
        <f t="shared" si="17"/>
        <v>1048393</v>
      </c>
    </row>
    <row r="108" spans="1:21" x14ac:dyDescent="0.2">
      <c r="A108" s="16" t="s">
        <v>180</v>
      </c>
      <c r="B108" s="4">
        <v>540137</v>
      </c>
      <c r="C108" s="4">
        <v>698971</v>
      </c>
      <c r="D108" s="4">
        <v>-158834</v>
      </c>
      <c r="E108" s="4">
        <v>-11129620000</v>
      </c>
      <c r="F108" s="4">
        <f t="shared" si="15"/>
        <v>-7222530000</v>
      </c>
      <c r="R108" s="5">
        <v>-1.26E-2</v>
      </c>
      <c r="S108" s="4">
        <v>1694064</v>
      </c>
      <c r="T108" s="4">
        <f t="shared" si="18"/>
        <v>2361319.7999999998</v>
      </c>
      <c r="U108" s="4">
        <f t="shared" si="17"/>
        <v>1048393</v>
      </c>
    </row>
    <row r="109" spans="1:21" x14ac:dyDescent="0.2">
      <c r="A109" s="16" t="s">
        <v>179</v>
      </c>
      <c r="B109" s="4">
        <v>762800</v>
      </c>
      <c r="C109" s="4">
        <v>1033532</v>
      </c>
      <c r="D109" s="4">
        <v>-270732</v>
      </c>
      <c r="E109" s="4">
        <v>-18965790000</v>
      </c>
      <c r="F109" s="4">
        <f t="shared" si="15"/>
        <v>3907090000</v>
      </c>
      <c r="R109" s="5">
        <v>7.1999999999999998E-3</v>
      </c>
      <c r="S109" s="4">
        <v>2391399</v>
      </c>
      <c r="T109" s="4">
        <f t="shared" si="18"/>
        <v>2513013.9</v>
      </c>
      <c r="U109" s="4">
        <f t="shared" si="17"/>
        <v>1048393</v>
      </c>
    </row>
    <row r="110" spans="1:21" x14ac:dyDescent="0.2">
      <c r="A110" s="16" t="s">
        <v>178</v>
      </c>
      <c r="B110" s="4">
        <v>1128500</v>
      </c>
      <c r="C110" s="4">
        <v>393172</v>
      </c>
      <c r="D110" s="4">
        <v>735328</v>
      </c>
      <c r="E110" s="4">
        <v>51205380000</v>
      </c>
      <c r="F110" s="4">
        <f t="shared" si="15"/>
        <v>22872880000</v>
      </c>
      <c r="R110" s="5">
        <v>3.5299999999999998E-2</v>
      </c>
      <c r="S110" s="4">
        <v>2338586</v>
      </c>
      <c r="T110" s="4">
        <f t="shared" si="18"/>
        <v>2536606.2999999998</v>
      </c>
      <c r="U110" s="4">
        <f t="shared" si="17"/>
        <v>1048393</v>
      </c>
    </row>
    <row r="111" spans="1:21" x14ac:dyDescent="0.2">
      <c r="A111" s="16" t="s">
        <v>177</v>
      </c>
      <c r="B111" s="4">
        <v>916900</v>
      </c>
      <c r="C111" s="4">
        <v>588712</v>
      </c>
      <c r="D111" s="4">
        <v>328188</v>
      </c>
      <c r="E111" s="4">
        <v>22643530000</v>
      </c>
      <c r="F111" s="4">
        <f t="shared" si="15"/>
        <v>-28332500000</v>
      </c>
      <c r="R111" s="5">
        <v>6.0000000000000001E-3</v>
      </c>
      <c r="S111" s="4">
        <v>2185475</v>
      </c>
      <c r="T111" s="4">
        <f t="shared" si="18"/>
        <v>2460364.5</v>
      </c>
      <c r="U111" s="4">
        <f t="shared" si="17"/>
        <v>1048393</v>
      </c>
    </row>
    <row r="112" spans="1:21" x14ac:dyDescent="0.2">
      <c r="A112" s="16" t="s">
        <v>176</v>
      </c>
      <c r="B112" s="4">
        <v>319300</v>
      </c>
      <c r="C112" s="4">
        <v>190200</v>
      </c>
      <c r="D112" s="4">
        <v>129100</v>
      </c>
      <c r="E112" s="4">
        <v>8762020000</v>
      </c>
      <c r="F112" s="4">
        <f t="shared" si="15"/>
        <v>-50976030000</v>
      </c>
      <c r="R112" s="5">
        <v>-5.7999999999999996E-3</v>
      </c>
      <c r="S112" s="4">
        <v>1048393</v>
      </c>
      <c r="T112" s="4">
        <f t="shared" si="18"/>
        <v>2490069.4</v>
      </c>
      <c r="U112" s="4">
        <f t="shared" si="17"/>
        <v>1100884</v>
      </c>
    </row>
    <row r="113" spans="1:21" x14ac:dyDescent="0.2">
      <c r="A113" s="16" t="s">
        <v>175</v>
      </c>
      <c r="B113" s="4">
        <v>582330</v>
      </c>
      <c r="C113" s="4">
        <v>594591</v>
      </c>
      <c r="D113" s="4">
        <v>-12261</v>
      </c>
      <c r="E113" s="4">
        <v>-714910000</v>
      </c>
      <c r="F113" s="4">
        <f t="shared" si="15"/>
        <v>-59738050000</v>
      </c>
      <c r="R113" s="5">
        <v>1.4999999999999999E-2</v>
      </c>
      <c r="S113" s="4">
        <v>1812684</v>
      </c>
      <c r="T113" s="4">
        <f t="shared" si="18"/>
        <v>2457615</v>
      </c>
      <c r="U113" s="4">
        <f t="shared" si="17"/>
        <v>1100884</v>
      </c>
    </row>
    <row r="114" spans="1:21" x14ac:dyDescent="0.2">
      <c r="A114" s="16" t="s">
        <v>174</v>
      </c>
      <c r="B114" s="4">
        <v>1834322</v>
      </c>
      <c r="C114" s="4">
        <v>424910</v>
      </c>
      <c r="D114" s="4">
        <v>1409412</v>
      </c>
      <c r="E114" s="4">
        <v>94348640000</v>
      </c>
      <c r="F114" s="4">
        <f t="shared" si="15"/>
        <v>-59023140000</v>
      </c>
      <c r="R114" s="5">
        <v>-2.8900000000000002E-2</v>
      </c>
      <c r="S114" s="4">
        <v>5207092</v>
      </c>
      <c r="T114" s="4">
        <f t="shared" si="18"/>
        <v>2190550.7999999998</v>
      </c>
      <c r="U114" s="4">
        <f t="shared" si="17"/>
        <v>1100884</v>
      </c>
    </row>
    <row r="115" spans="1:21" x14ac:dyDescent="0.2">
      <c r="A115" s="16" t="s">
        <v>173</v>
      </c>
      <c r="B115" s="4">
        <v>94370</v>
      </c>
      <c r="C115" s="4">
        <v>429900</v>
      </c>
      <c r="D115" s="4">
        <v>-335530</v>
      </c>
      <c r="E115" s="4">
        <v>-23583680000</v>
      </c>
      <c r="F115" s="4">
        <f t="shared" si="15"/>
        <v>-153371780000</v>
      </c>
      <c r="R115" s="5">
        <v>-1.84E-2</v>
      </c>
      <c r="S115" s="4">
        <v>2427114</v>
      </c>
      <c r="T115" s="4">
        <f t="shared" si="18"/>
        <v>2061355.7</v>
      </c>
      <c r="U115" s="4">
        <f t="shared" si="17"/>
        <v>1100884</v>
      </c>
    </row>
    <row r="116" spans="1:21" x14ac:dyDescent="0.2">
      <c r="A116" s="16" t="s">
        <v>172</v>
      </c>
      <c r="B116" s="4">
        <v>88300</v>
      </c>
      <c r="C116" s="4">
        <v>537044</v>
      </c>
      <c r="D116" s="4">
        <v>-448744</v>
      </c>
      <c r="E116" s="4">
        <v>-31579290000</v>
      </c>
      <c r="F116" s="4">
        <f t="shared" si="15"/>
        <v>-129788100000</v>
      </c>
      <c r="R116" s="5">
        <v>1.5E-3</v>
      </c>
      <c r="S116" s="4">
        <v>1100884</v>
      </c>
      <c r="T116" s="4">
        <f t="shared" ref="T116:T121" si="19">AVERAGE(S117:S126)</f>
        <v>2053781</v>
      </c>
      <c r="U116" s="4">
        <f t="shared" si="17"/>
        <v>1423057</v>
      </c>
    </row>
    <row r="117" spans="1:21" x14ac:dyDescent="0.2">
      <c r="A117" s="16" t="s">
        <v>171</v>
      </c>
      <c r="B117" s="4">
        <v>237780</v>
      </c>
      <c r="C117" s="4">
        <v>1247900</v>
      </c>
      <c r="D117" s="4">
        <v>-1010120</v>
      </c>
      <c r="E117" s="4">
        <v>-71170300000</v>
      </c>
      <c r="F117" s="4">
        <f t="shared" si="15"/>
        <v>-98208810000</v>
      </c>
      <c r="R117" s="5">
        <v>-2.8999999999999998E-2</v>
      </c>
      <c r="S117" s="4">
        <v>2727972</v>
      </c>
      <c r="T117" s="4">
        <f t="shared" si="19"/>
        <v>1864205.5</v>
      </c>
      <c r="U117" s="4">
        <f t="shared" si="17"/>
        <v>1345442</v>
      </c>
    </row>
    <row r="118" spans="1:21" x14ac:dyDescent="0.2">
      <c r="A118" s="16" t="s">
        <v>170</v>
      </c>
      <c r="B118" s="4">
        <v>1139914</v>
      </c>
      <c r="C118" s="4">
        <v>854459</v>
      </c>
      <c r="D118" s="4">
        <v>285455</v>
      </c>
      <c r="E118" s="4">
        <v>20828050000</v>
      </c>
      <c r="F118" s="4">
        <f t="shared" si="15"/>
        <v>-27038510000</v>
      </c>
      <c r="R118" s="5">
        <v>1.2699999999999999E-2</v>
      </c>
      <c r="S118" s="4">
        <v>2373599</v>
      </c>
      <c r="T118" s="4">
        <f t="shared" si="19"/>
        <v>1749653.3</v>
      </c>
      <c r="U118" s="4">
        <f t="shared" si="17"/>
        <v>1345442</v>
      </c>
    </row>
    <row r="119" spans="1:21" x14ac:dyDescent="0.2">
      <c r="A119" s="16" t="s">
        <v>169</v>
      </c>
      <c r="B119" s="4">
        <v>979018</v>
      </c>
      <c r="C119" s="4">
        <v>1682100</v>
      </c>
      <c r="D119" s="4">
        <v>-703082</v>
      </c>
      <c r="E119" s="4">
        <v>-50733470000</v>
      </c>
      <c r="F119" s="4">
        <f t="shared" si="15"/>
        <v>-47866560000</v>
      </c>
      <c r="R119" s="5">
        <v>-3.3799999999999997E-2</v>
      </c>
      <c r="S119" s="4">
        <v>3908340</v>
      </c>
      <c r="T119" s="4">
        <f t="shared" si="19"/>
        <v>1616277.9</v>
      </c>
      <c r="U119" s="4">
        <f t="shared" si="17"/>
        <v>1345442</v>
      </c>
    </row>
    <row r="120" spans="1:21" x14ac:dyDescent="0.2">
      <c r="A120" s="16" t="s">
        <v>168</v>
      </c>
      <c r="B120" s="4">
        <v>612492</v>
      </c>
      <c r="C120" s="4">
        <v>957105</v>
      </c>
      <c r="D120" s="4">
        <v>-344613</v>
      </c>
      <c r="E120" s="4">
        <v>-25244650000</v>
      </c>
      <c r="F120" s="4">
        <f t="shared" si="15"/>
        <v>2866910000</v>
      </c>
      <c r="R120" s="5">
        <v>-1.2E-2</v>
      </c>
      <c r="S120" s="4">
        <v>2574510</v>
      </c>
      <c r="T120" s="4">
        <f t="shared" si="19"/>
        <v>1466710.7</v>
      </c>
      <c r="U120" s="4">
        <f t="shared" si="17"/>
        <v>1135163</v>
      </c>
    </row>
    <row r="121" spans="1:21" x14ac:dyDescent="0.2">
      <c r="A121" s="16" t="s">
        <v>167</v>
      </c>
      <c r="B121" s="4">
        <v>499136</v>
      </c>
      <c r="C121" s="4">
        <v>401574</v>
      </c>
      <c r="D121" s="4">
        <v>97562</v>
      </c>
      <c r="E121" s="4">
        <v>7441020000</v>
      </c>
      <c r="F121" s="4">
        <f t="shared" si="15"/>
        <v>28111560000</v>
      </c>
      <c r="R121" s="5">
        <v>-5.3E-3</v>
      </c>
      <c r="S121" s="4">
        <v>1423057</v>
      </c>
      <c r="T121" s="4">
        <f t="shared" si="19"/>
        <v>1523908.3</v>
      </c>
      <c r="U121" s="4">
        <f t="shared" si="17"/>
        <v>1025137</v>
      </c>
    </row>
    <row r="122" spans="1:21" x14ac:dyDescent="0.2">
      <c r="A122" s="16" t="s">
        <v>166</v>
      </c>
      <c r="B122" s="4">
        <v>303350</v>
      </c>
      <c r="C122" s="4">
        <v>105351</v>
      </c>
      <c r="D122" s="4">
        <v>197999</v>
      </c>
      <c r="E122" s="4">
        <v>14882280000</v>
      </c>
      <c r="F122" s="4">
        <f t="shared" si="15"/>
        <v>20670540000</v>
      </c>
      <c r="R122" s="5">
        <v>-7.9000000000000008E-3</v>
      </c>
      <c r="S122" s="4">
        <v>1345442</v>
      </c>
      <c r="T122" s="4">
        <f>AVERAGE(S123:S132)</f>
        <v>1505445.2</v>
      </c>
      <c r="U122" s="4">
        <f t="shared" si="17"/>
        <v>832217</v>
      </c>
    </row>
    <row r="123" spans="1:21" x14ac:dyDescent="0.2">
      <c r="A123" s="16" t="s">
        <v>165</v>
      </c>
      <c r="B123" s="4">
        <v>127479</v>
      </c>
      <c r="C123" s="4">
        <v>194306</v>
      </c>
      <c r="D123" s="4">
        <v>-66827</v>
      </c>
      <c r="E123" s="4">
        <v>-5050350000</v>
      </c>
      <c r="F123" s="4">
        <f t="shared" si="15"/>
        <v>5788260000</v>
      </c>
      <c r="R123" s="5">
        <v>4.0000000000000001E-3</v>
      </c>
      <c r="S123" s="4">
        <v>1488140</v>
      </c>
      <c r="U123" s="4">
        <f t="shared" si="17"/>
        <v>832217</v>
      </c>
    </row>
    <row r="124" spans="1:21" x14ac:dyDescent="0.2">
      <c r="A124" s="16" t="s">
        <v>164</v>
      </c>
      <c r="B124" s="4">
        <v>148500</v>
      </c>
      <c r="C124" s="4">
        <v>355200</v>
      </c>
      <c r="D124" s="4">
        <v>-206700</v>
      </c>
      <c r="E124" s="4">
        <v>-15489580000</v>
      </c>
      <c r="F124" s="4">
        <f t="shared" si="15"/>
        <v>10838610000</v>
      </c>
      <c r="R124" s="5">
        <v>1.4800000000000001E-2</v>
      </c>
      <c r="S124" s="4">
        <v>2536450</v>
      </c>
      <c r="U124" s="4">
        <f t="shared" ref="U124:U126" si="20">MIN(S125:S129)</f>
        <v>832217</v>
      </c>
    </row>
    <row r="125" spans="1:21" x14ac:dyDescent="0.2">
      <c r="A125" s="16" t="s">
        <v>163</v>
      </c>
      <c r="B125" s="4">
        <v>151900</v>
      </c>
      <c r="C125" s="4">
        <v>237093</v>
      </c>
      <c r="D125" s="4">
        <v>-85193</v>
      </c>
      <c r="E125" s="4">
        <v>-6318980000</v>
      </c>
      <c r="F125" s="4">
        <f t="shared" si="15"/>
        <v>26328190000</v>
      </c>
      <c r="R125" s="5">
        <v>0</v>
      </c>
      <c r="S125" s="4">
        <v>1135163</v>
      </c>
      <c r="U125" s="4">
        <f t="shared" si="20"/>
        <v>832217</v>
      </c>
    </row>
    <row r="126" spans="1:21" x14ac:dyDescent="0.2">
      <c r="A126" s="16" t="s">
        <v>162</v>
      </c>
      <c r="B126" s="4">
        <v>36322</v>
      </c>
      <c r="C126" s="4">
        <v>155427</v>
      </c>
      <c r="D126" s="4">
        <v>-119105</v>
      </c>
      <c r="E126" s="4">
        <v>-8879610000</v>
      </c>
      <c r="F126" s="4">
        <f t="shared" si="15"/>
        <v>32647170000</v>
      </c>
      <c r="R126" s="5">
        <v>9.4999999999999998E-3</v>
      </c>
      <c r="S126" s="4">
        <v>1025137</v>
      </c>
      <c r="U126" s="4">
        <f t="shared" si="20"/>
        <v>832217</v>
      </c>
    </row>
    <row r="127" spans="1:21" x14ac:dyDescent="0.2">
      <c r="A127" s="16" t="s">
        <v>161</v>
      </c>
      <c r="B127" s="4">
        <v>21500</v>
      </c>
      <c r="C127" s="4">
        <v>243306</v>
      </c>
      <c r="D127" s="4">
        <v>-221806</v>
      </c>
      <c r="E127" s="4">
        <v>-16390940000</v>
      </c>
      <c r="F127" s="4">
        <f t="shared" si="15"/>
        <v>41526780000</v>
      </c>
      <c r="R127" s="5">
        <v>-6.7000000000000002E-3</v>
      </c>
      <c r="S127" s="4">
        <v>832217</v>
      </c>
      <c r="U127" s="4">
        <f>MIN(S128:S132)</f>
        <v>1078838</v>
      </c>
    </row>
    <row r="128" spans="1:21" x14ac:dyDescent="0.2">
      <c r="A128" s="16" t="s">
        <v>160</v>
      </c>
      <c r="B128" s="4">
        <v>657000</v>
      </c>
      <c r="C128" s="4">
        <v>21500</v>
      </c>
      <c r="D128" s="4">
        <v>635500</v>
      </c>
      <c r="E128" s="4">
        <v>46875780000</v>
      </c>
      <c r="F128" s="4">
        <f t="shared" si="15"/>
        <v>57917720000</v>
      </c>
      <c r="R128" s="5">
        <v>2.07E-2</v>
      </c>
      <c r="S128" s="4">
        <v>1228077</v>
      </c>
    </row>
    <row r="129" spans="1:22" x14ac:dyDescent="0.2">
      <c r="A129" s="16" t="s">
        <v>159</v>
      </c>
      <c r="B129" s="4">
        <v>201070</v>
      </c>
      <c r="C129" s="4">
        <v>810048</v>
      </c>
      <c r="D129" s="4">
        <v>-608978</v>
      </c>
      <c r="E129" s="4">
        <v>-44818030000</v>
      </c>
      <c r="F129" s="4">
        <f t="shared" si="15"/>
        <v>11041940000</v>
      </c>
      <c r="R129" s="5">
        <v>-2.2799999999999997E-2</v>
      </c>
      <c r="S129" s="4">
        <v>2574586</v>
      </c>
    </row>
    <row r="130" spans="1:22" x14ac:dyDescent="0.2">
      <c r="A130" s="16" t="s">
        <v>158</v>
      </c>
      <c r="B130" s="4">
        <v>464801</v>
      </c>
      <c r="C130" s="4">
        <v>218919</v>
      </c>
      <c r="D130" s="4">
        <v>245882</v>
      </c>
      <c r="E130" s="4">
        <v>18265760000</v>
      </c>
      <c r="F130" s="4">
        <f t="shared" si="15"/>
        <v>55859970000</v>
      </c>
      <c r="R130" s="5">
        <v>5.5000000000000005E-3</v>
      </c>
      <c r="S130" s="4">
        <v>1078838</v>
      </c>
    </row>
    <row r="131" spans="1:22" x14ac:dyDescent="0.2">
      <c r="A131" s="16" t="s">
        <v>157</v>
      </c>
      <c r="B131" s="4">
        <v>322850</v>
      </c>
      <c r="C131" s="4">
        <v>199734</v>
      </c>
      <c r="D131" s="4">
        <v>123116</v>
      </c>
      <c r="E131" s="4">
        <v>9100660000</v>
      </c>
      <c r="F131" s="4">
        <f>E131+F132</f>
        <v>37594210000</v>
      </c>
      <c r="R131" s="5">
        <v>-2.1099999999999997E-2</v>
      </c>
      <c r="S131" s="4">
        <v>1995033</v>
      </c>
    </row>
    <row r="132" spans="1:22" x14ac:dyDescent="0.2">
      <c r="A132" s="16" t="s">
        <v>156</v>
      </c>
      <c r="B132" s="4">
        <v>491044</v>
      </c>
      <c r="C132" s="4">
        <v>112584</v>
      </c>
      <c r="D132" s="4">
        <v>378460</v>
      </c>
      <c r="E132" s="4">
        <v>28493550000</v>
      </c>
      <c r="F132" s="4">
        <f>E132</f>
        <v>28493550000</v>
      </c>
      <c r="R132" s="5">
        <v>1.89E-2</v>
      </c>
      <c r="S132" s="4">
        <v>1160811</v>
      </c>
    </row>
    <row r="133" spans="1:22" x14ac:dyDescent="0.2">
      <c r="A133" s="2"/>
      <c r="B133" s="4"/>
      <c r="C133" s="4"/>
      <c r="D133" s="4"/>
      <c r="E133" s="4"/>
      <c r="F133" s="4">
        <f>E133</f>
        <v>0</v>
      </c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6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6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6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6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6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5"/>
    </row>
    <row r="150" spans="1:22" x14ac:dyDescent="0.2">
      <c r="A150" s="6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5"/>
    </row>
    <row r="151" spans="1:22" x14ac:dyDescent="0.2">
      <c r="A151" s="6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5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5"/>
    </row>
    <row r="153" spans="1:22" x14ac:dyDescent="0.2">
      <c r="A153" s="2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5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5"/>
    </row>
    <row r="155" spans="1:22" x14ac:dyDescent="0.2">
      <c r="A155" s="6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5"/>
    </row>
    <row r="156" spans="1:22" x14ac:dyDescent="0.2">
      <c r="A156" s="6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5"/>
    </row>
    <row r="157" spans="1:22" x14ac:dyDescent="0.2">
      <c r="A157" s="6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5"/>
    </row>
    <row r="158" spans="1:22" x14ac:dyDescent="0.2">
      <c r="A158" s="6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5"/>
    </row>
    <row r="159" spans="1:22" x14ac:dyDescent="0.2">
      <c r="A159" s="6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5"/>
    </row>
    <row r="160" spans="1:22" x14ac:dyDescent="0.2">
      <c r="A160" s="6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5"/>
    </row>
    <row r="161" spans="1:22" x14ac:dyDescent="0.2">
      <c r="A161" s="6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5"/>
    </row>
    <row r="162" spans="1:22" x14ac:dyDescent="0.2">
      <c r="A162" s="6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5"/>
      <c r="U162" s="5"/>
      <c r="V162" s="5"/>
    </row>
    <row r="163" spans="1:22" x14ac:dyDescent="0.2">
      <c r="A163" s="6"/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5"/>
      <c r="U163" s="5"/>
      <c r="V163" s="5"/>
    </row>
    <row r="164" spans="1:22" x14ac:dyDescent="0.2">
      <c r="A164" s="6"/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5"/>
      <c r="U164" s="5"/>
      <c r="V164" s="5"/>
    </row>
    <row r="165" spans="1:22" x14ac:dyDescent="0.2">
      <c r="A165" s="6"/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5"/>
      <c r="U165" s="5"/>
      <c r="V165" s="5"/>
    </row>
    <row r="166" spans="1:22" x14ac:dyDescent="0.2">
      <c r="A166" s="6"/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5"/>
      <c r="U166" s="5"/>
      <c r="V166" s="5"/>
    </row>
    <row r="167" spans="1:22" x14ac:dyDescent="0.2">
      <c r="A167" s="6"/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5"/>
      <c r="U167" s="5"/>
      <c r="V167" s="5"/>
    </row>
    <row r="168" spans="1:22" x14ac:dyDescent="0.2">
      <c r="A168" s="2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5"/>
    </row>
    <row r="169" spans="1:22" x14ac:dyDescent="0.2">
      <c r="A169" s="2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5"/>
    </row>
    <row r="170" spans="1:22" x14ac:dyDescent="0.2">
      <c r="A170" s="2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5"/>
    </row>
    <row r="171" spans="1:22" x14ac:dyDescent="0.2">
      <c r="A171" s="2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5"/>
    </row>
    <row r="172" spans="1:22" x14ac:dyDescent="0.2">
      <c r="A172" s="2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5"/>
    </row>
    <row r="173" spans="1:22" x14ac:dyDescent="0.2">
      <c r="A173" s="2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5"/>
    </row>
    <row r="174" spans="1:22" x14ac:dyDescent="0.2">
      <c r="A174" s="2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5"/>
    </row>
    <row r="175" spans="1:22" x14ac:dyDescent="0.2">
      <c r="A175" s="2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5"/>
    </row>
    <row r="176" spans="1:22" x14ac:dyDescent="0.2">
      <c r="A176" s="2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5"/>
    </row>
    <row r="177" spans="1:22" x14ac:dyDescent="0.2">
      <c r="A177" s="2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5"/>
      <c r="U177" s="5"/>
      <c r="V177" s="5"/>
    </row>
    <row r="178" spans="1:22" x14ac:dyDescent="0.2">
      <c r="A178" s="2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5"/>
      <c r="U178" s="5"/>
      <c r="V178" s="5"/>
    </row>
    <row r="179" spans="1:22" x14ac:dyDescent="0.2">
      <c r="A179" s="2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5"/>
      <c r="U179" s="5"/>
      <c r="V179" s="5"/>
    </row>
    <row r="180" spans="1:22" x14ac:dyDescent="0.2">
      <c r="A180" s="2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5"/>
      <c r="U180" s="5"/>
      <c r="V180" s="5"/>
    </row>
    <row r="181" spans="1:22" x14ac:dyDescent="0.2">
      <c r="A181" s="2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5"/>
      <c r="U181" s="5"/>
      <c r="V181" s="5"/>
    </row>
    <row r="182" spans="1:22" x14ac:dyDescent="0.2">
      <c r="A182" s="2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5"/>
      <c r="U182" s="5"/>
      <c r="V182" s="5"/>
    </row>
    <row r="183" spans="1:22" x14ac:dyDescent="0.2">
      <c r="A183" s="2"/>
      <c r="B183" s="4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5"/>
      <c r="U183" s="5"/>
      <c r="V183" s="5"/>
    </row>
    <row r="184" spans="1:22" x14ac:dyDescent="0.2">
      <c r="A184" s="2"/>
      <c r="B184" s="4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5"/>
      <c r="U184" s="5"/>
      <c r="V184" s="5"/>
    </row>
    <row r="185" spans="1:22" x14ac:dyDescent="0.2">
      <c r="A185" s="2"/>
      <c r="B185" s="4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5"/>
      <c r="U185" s="5"/>
      <c r="V185" s="8"/>
    </row>
    <row r="186" spans="1:22" x14ac:dyDescent="0.2">
      <c r="A186" s="2"/>
      <c r="B186" s="4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5"/>
      <c r="U186" s="5"/>
      <c r="V186" s="8"/>
    </row>
    <row r="187" spans="1:22" x14ac:dyDescent="0.2">
      <c r="A187" s="2"/>
      <c r="B187" s="4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5"/>
      <c r="U187" s="5"/>
      <c r="V187" s="8"/>
    </row>
    <row r="188" spans="1:22" x14ac:dyDescent="0.2">
      <c r="A188" s="6"/>
      <c r="B188" s="4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5"/>
      <c r="U188" s="5"/>
      <c r="V188" s="8"/>
    </row>
    <row r="189" spans="1:22" x14ac:dyDescent="0.2">
      <c r="A189" s="6"/>
      <c r="B189" s="4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5"/>
      <c r="U189" s="5"/>
      <c r="V189" s="8"/>
    </row>
    <row r="190" spans="1:22" x14ac:dyDescent="0.2">
      <c r="A190" s="6"/>
      <c r="B190" s="4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5"/>
      <c r="U190" s="5"/>
      <c r="V190" s="8"/>
    </row>
    <row r="191" spans="1:22" x14ac:dyDescent="0.2">
      <c r="A191" s="6"/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5"/>
      <c r="U191" s="5"/>
      <c r="V191" s="8"/>
    </row>
    <row r="192" spans="1:22" x14ac:dyDescent="0.2">
      <c r="A192" s="6"/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5"/>
      <c r="U192" s="5"/>
      <c r="V192" s="8"/>
    </row>
    <row r="193" spans="1:22" x14ac:dyDescent="0.2">
      <c r="A193" s="2"/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5"/>
      <c r="U193" s="5"/>
      <c r="V193" s="8"/>
    </row>
    <row r="194" spans="1:22" x14ac:dyDescent="0.2">
      <c r="A194" s="2"/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5"/>
      <c r="U194" s="5"/>
      <c r="V194" s="8"/>
    </row>
    <row r="195" spans="1:22" x14ac:dyDescent="0.2">
      <c r="A195" s="2"/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5"/>
      <c r="U195" s="5"/>
      <c r="V195" s="8"/>
    </row>
    <row r="196" spans="1:22" x14ac:dyDescent="0.2">
      <c r="A196" s="2"/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5"/>
      <c r="U196" s="5"/>
      <c r="V196" s="8"/>
    </row>
    <row r="197" spans="1:22" x14ac:dyDescent="0.2">
      <c r="A197" s="2"/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5"/>
      <c r="U197" s="5"/>
      <c r="V197" s="8"/>
    </row>
    <row r="223" spans="1:3" x14ac:dyDescent="0.2">
      <c r="A223" t="e" cm="1">
        <f t="array" aca="1" ref="A223" ca="1">INDIRECT("'" &amp; E1 &amp; "'!$A$2:$A$66")</f>
        <v>#REF!</v>
      </c>
      <c r="B223" t="e" cm="1">
        <f t="array" aca="1" ref="B223" ca="1">INDIRECT("'" &amp; E1 &amp; "'!$B$2:$B$66")</f>
        <v>#REF!</v>
      </c>
      <c r="C223" t="e" cm="1">
        <f t="array" aca="1" ref="C223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B7A34C-ED2A-3F42-A5F8-5B1ABFA58097}">
  <sheetPr codeName="Sheet51"/>
  <dimension ref="A1:V223"/>
  <sheetViews>
    <sheetView workbookViewId="0">
      <pane ySplit="2" topLeftCell="A3" activePane="bottomLeft" state="frozen"/>
      <selection activeCell="F17" sqref="F17"/>
      <selection pane="bottomLeft" activeCell="F17" sqref="F17"/>
    </sheetView>
  </sheetViews>
  <sheetFormatPr baseColWidth="10" defaultRowHeight="16" x14ac:dyDescent="0.2"/>
  <cols>
    <col min="1" max="1" width="21.1640625" customWidth="1"/>
    <col min="2" max="2" width="14.1640625" customWidth="1"/>
    <col min="3" max="3" width="14.6640625" customWidth="1"/>
    <col min="4" max="4" width="14.5" customWidth="1"/>
    <col min="5" max="5" width="16.332031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5.664062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252</v>
      </c>
      <c r="U2" s="1" t="s">
        <v>253</v>
      </c>
      <c r="V2" s="1" t="s">
        <v>236</v>
      </c>
    </row>
    <row r="3" spans="1:22" x14ac:dyDescent="0.2">
      <c r="F3" s="4">
        <f t="shared" ref="F3:F11" si="0">E3+F4</f>
        <v>289937985573</v>
      </c>
      <c r="G3" s="4">
        <v>62800</v>
      </c>
      <c r="H3" s="4">
        <v>0</v>
      </c>
      <c r="I3" s="4">
        <v>62800</v>
      </c>
      <c r="J3" s="4">
        <v>6026590000</v>
      </c>
      <c r="K3" s="4">
        <f t="shared" ref="K3:K11" si="1">K4+J3</f>
        <v>71289782000</v>
      </c>
      <c r="L3" s="4">
        <v>427</v>
      </c>
      <c r="M3" s="4">
        <v>618</v>
      </c>
      <c r="N3" s="4">
        <v>68</v>
      </c>
      <c r="O3" s="4">
        <v>66</v>
      </c>
      <c r="P3" s="4">
        <v>349000</v>
      </c>
      <c r="Q3" s="4">
        <v>442200</v>
      </c>
      <c r="R3" s="5">
        <v>-1.46E-2</v>
      </c>
      <c r="S3" s="4">
        <v>792800</v>
      </c>
      <c r="T3" s="4">
        <f t="shared" ref="T3:T38" si="2">AVERAGE(S4:S13)</f>
        <v>1776770</v>
      </c>
      <c r="U3" s="4">
        <f t="shared" ref="U3:U11" si="3">MIN(S4:S8)</f>
        <v>973500</v>
      </c>
      <c r="V3" s="5">
        <v>1.7500000000000002E-2</v>
      </c>
    </row>
    <row r="4" spans="1:22" x14ac:dyDescent="0.2">
      <c r="A4" s="16" t="s">
        <v>356</v>
      </c>
      <c r="B4" s="4">
        <v>230400</v>
      </c>
      <c r="C4" s="4">
        <v>230400</v>
      </c>
      <c r="D4" s="4">
        <v>0</v>
      </c>
      <c r="E4" s="4">
        <v>0</v>
      </c>
      <c r="F4" s="4">
        <f t="shared" si="0"/>
        <v>289937985573</v>
      </c>
      <c r="G4" s="4">
        <v>65500</v>
      </c>
      <c r="H4" s="4">
        <v>40300</v>
      </c>
      <c r="I4" s="4">
        <v>25200</v>
      </c>
      <c r="J4" s="4">
        <v>2388640000</v>
      </c>
      <c r="K4" s="4">
        <f t="shared" si="1"/>
        <v>65263192000</v>
      </c>
      <c r="L4" s="4">
        <v>598</v>
      </c>
      <c r="M4" s="4">
        <v>410</v>
      </c>
      <c r="N4" s="4">
        <v>54</v>
      </c>
      <c r="O4" s="4">
        <v>62</v>
      </c>
      <c r="P4" s="4">
        <v>391700</v>
      </c>
      <c r="Q4" s="4">
        <v>323700</v>
      </c>
      <c r="R4" s="5">
        <v>-6.0999999999999995E-3</v>
      </c>
      <c r="S4" s="4">
        <v>988500</v>
      </c>
      <c r="T4" s="4">
        <f t="shared" si="2"/>
        <v>1874910</v>
      </c>
      <c r="U4" s="4">
        <f t="shared" si="3"/>
        <v>973500</v>
      </c>
      <c r="V4" s="5">
        <v>9.300000000000001E-3</v>
      </c>
    </row>
    <row r="5" spans="1:22" x14ac:dyDescent="0.2">
      <c r="A5" s="16" t="s">
        <v>355</v>
      </c>
      <c r="B5" s="4">
        <v>200300</v>
      </c>
      <c r="C5" s="4">
        <v>200000</v>
      </c>
      <c r="D5" s="4">
        <v>300</v>
      </c>
      <c r="E5" s="4">
        <v>29160000</v>
      </c>
      <c r="F5" s="4">
        <f t="shared" si="0"/>
        <v>289937985573</v>
      </c>
      <c r="G5" s="4">
        <v>84000</v>
      </c>
      <c r="H5" s="4">
        <v>0</v>
      </c>
      <c r="I5" s="4">
        <v>84000</v>
      </c>
      <c r="J5" s="4">
        <v>8157560000</v>
      </c>
      <c r="K5" s="4">
        <f t="shared" si="1"/>
        <v>62874552000</v>
      </c>
      <c r="L5" s="4">
        <v>1002</v>
      </c>
      <c r="M5" s="4">
        <v>422</v>
      </c>
      <c r="N5" s="4">
        <v>81</v>
      </c>
      <c r="O5" s="4">
        <v>70</v>
      </c>
      <c r="P5" s="4">
        <v>442300</v>
      </c>
      <c r="Q5" s="4">
        <v>364100</v>
      </c>
      <c r="R5" s="5">
        <v>5.1999999999999998E-3</v>
      </c>
      <c r="S5" s="4">
        <v>973500</v>
      </c>
      <c r="T5" s="4">
        <f t="shared" si="2"/>
        <v>1974690</v>
      </c>
      <c r="U5" s="4">
        <f t="shared" si="3"/>
        <v>1015300</v>
      </c>
      <c r="V5" s="5">
        <v>1.3300000000000001E-2</v>
      </c>
    </row>
    <row r="6" spans="1:22" x14ac:dyDescent="0.2">
      <c r="A6" s="16" t="s">
        <v>354</v>
      </c>
      <c r="B6" s="4">
        <v>200000</v>
      </c>
      <c r="C6" s="4">
        <v>200000</v>
      </c>
      <c r="D6" s="4">
        <v>0</v>
      </c>
      <c r="E6" s="4">
        <v>0</v>
      </c>
      <c r="F6" s="4">
        <f t="shared" si="0"/>
        <v>289908825573</v>
      </c>
      <c r="G6" s="4">
        <v>50000</v>
      </c>
      <c r="H6" s="4">
        <v>339500</v>
      </c>
      <c r="I6" s="4">
        <v>-289500</v>
      </c>
      <c r="J6" s="4">
        <v>-28534060000</v>
      </c>
      <c r="K6" s="4">
        <f t="shared" si="1"/>
        <v>54716992000</v>
      </c>
      <c r="L6" s="4">
        <v>663</v>
      </c>
      <c r="M6" s="4">
        <v>1184</v>
      </c>
      <c r="N6" s="4">
        <v>150</v>
      </c>
      <c r="O6" s="4">
        <v>199</v>
      </c>
      <c r="P6" s="4">
        <v>961000</v>
      </c>
      <c r="Q6" s="4">
        <v>1032000</v>
      </c>
      <c r="R6" s="5">
        <v>-2.06E-2</v>
      </c>
      <c r="S6" s="4">
        <v>2214000</v>
      </c>
      <c r="T6" s="4">
        <f t="shared" si="2"/>
        <v>2012860</v>
      </c>
      <c r="U6" s="4">
        <f t="shared" si="3"/>
        <v>1015300</v>
      </c>
      <c r="V6" s="5">
        <v>3.39E-2</v>
      </c>
    </row>
    <row r="7" spans="1:22" x14ac:dyDescent="0.2">
      <c r="A7" s="16" t="s">
        <v>353</v>
      </c>
      <c r="B7" s="4">
        <v>242600</v>
      </c>
      <c r="C7" s="4">
        <v>242600</v>
      </c>
      <c r="D7" s="4">
        <v>0</v>
      </c>
      <c r="E7" s="4">
        <v>0</v>
      </c>
      <c r="F7" s="4">
        <f t="shared" si="0"/>
        <v>289908825573</v>
      </c>
      <c r="G7" s="4">
        <v>103000</v>
      </c>
      <c r="H7" s="4">
        <v>103800</v>
      </c>
      <c r="I7" s="4">
        <v>-800</v>
      </c>
      <c r="J7" s="4">
        <v>-110450000</v>
      </c>
      <c r="K7" s="4">
        <f t="shared" si="1"/>
        <v>83251052000</v>
      </c>
      <c r="L7" s="4">
        <v>491</v>
      </c>
      <c r="M7" s="4">
        <v>609</v>
      </c>
      <c r="N7" s="4">
        <v>157</v>
      </c>
      <c r="O7" s="4">
        <v>84</v>
      </c>
      <c r="P7" s="4">
        <v>679600</v>
      </c>
      <c r="Q7" s="4">
        <v>523200</v>
      </c>
      <c r="R7" s="5">
        <v>1.1000000000000001E-3</v>
      </c>
      <c r="S7" s="4">
        <v>1657000</v>
      </c>
      <c r="T7" s="4">
        <f t="shared" si="2"/>
        <v>2124780</v>
      </c>
      <c r="U7" s="4">
        <f t="shared" si="3"/>
        <v>1015300</v>
      </c>
      <c r="V7" s="5">
        <v>1.6200000000000003E-2</v>
      </c>
    </row>
    <row r="8" spans="1:22" x14ac:dyDescent="0.2">
      <c r="A8" s="16" t="s">
        <v>352</v>
      </c>
      <c r="B8" s="4">
        <v>528200</v>
      </c>
      <c r="C8" s="4">
        <v>528500</v>
      </c>
      <c r="D8" s="4">
        <v>-300</v>
      </c>
      <c r="E8" s="4">
        <v>-29510000</v>
      </c>
      <c r="F8" s="4">
        <f t="shared" si="0"/>
        <v>289908825573</v>
      </c>
      <c r="G8" s="4">
        <v>119100</v>
      </c>
      <c r="H8" s="4">
        <v>42300</v>
      </c>
      <c r="I8" s="4">
        <v>76800</v>
      </c>
      <c r="J8" s="4">
        <v>7594600000</v>
      </c>
      <c r="K8" s="4">
        <f t="shared" si="1"/>
        <v>83361502000</v>
      </c>
      <c r="L8" s="4">
        <v>583</v>
      </c>
      <c r="M8" s="4">
        <v>443</v>
      </c>
      <c r="N8" s="4">
        <v>162</v>
      </c>
      <c r="O8" s="4">
        <v>88</v>
      </c>
      <c r="P8" s="4">
        <v>690900</v>
      </c>
      <c r="Q8" s="4">
        <v>398600</v>
      </c>
      <c r="R8" s="5">
        <v>0</v>
      </c>
      <c r="S8" s="4">
        <v>1617700</v>
      </c>
      <c r="T8" s="4">
        <f t="shared" si="2"/>
        <v>2436280</v>
      </c>
      <c r="U8" s="4">
        <f t="shared" si="3"/>
        <v>1015300</v>
      </c>
      <c r="V8" s="5">
        <v>1.8200000000000001E-2</v>
      </c>
    </row>
    <row r="9" spans="1:22" x14ac:dyDescent="0.2">
      <c r="A9" s="16" t="s">
        <v>351</v>
      </c>
      <c r="B9" s="4">
        <v>462400</v>
      </c>
      <c r="C9" s="4">
        <v>442000</v>
      </c>
      <c r="D9" s="4">
        <v>20400</v>
      </c>
      <c r="E9" s="4">
        <v>2032940000</v>
      </c>
      <c r="F9" s="4">
        <f t="shared" si="0"/>
        <v>289938335573</v>
      </c>
      <c r="G9" s="4">
        <v>20400</v>
      </c>
      <c r="H9" s="4">
        <v>152900</v>
      </c>
      <c r="I9" s="4">
        <v>-132500</v>
      </c>
      <c r="J9" s="4">
        <v>-13120202000</v>
      </c>
      <c r="K9" s="4">
        <f t="shared" si="1"/>
        <v>75766902000</v>
      </c>
      <c r="L9" s="4">
        <v>1107</v>
      </c>
      <c r="M9" s="4">
        <v>936</v>
      </c>
      <c r="N9" s="4">
        <v>232</v>
      </c>
      <c r="O9" s="4">
        <v>211</v>
      </c>
      <c r="P9" s="4">
        <v>1244800</v>
      </c>
      <c r="Q9" s="4">
        <v>1262500</v>
      </c>
      <c r="R9" s="5">
        <v>1.23E-2</v>
      </c>
      <c r="S9" s="4">
        <v>3241200</v>
      </c>
      <c r="T9" s="4">
        <f t="shared" si="2"/>
        <v>2290261.2000000002</v>
      </c>
      <c r="U9" s="4">
        <f t="shared" si="3"/>
        <v>1015300</v>
      </c>
      <c r="V9" s="5">
        <v>2.5899999999999999E-2</v>
      </c>
    </row>
    <row r="10" spans="1:22" x14ac:dyDescent="0.2">
      <c r="F10" s="4">
        <f t="shared" si="0"/>
        <v>287905395573</v>
      </c>
      <c r="G10" s="4">
        <v>0</v>
      </c>
      <c r="H10" s="4">
        <v>0</v>
      </c>
      <c r="I10" s="4">
        <v>0</v>
      </c>
      <c r="J10" s="4">
        <v>5198650000</v>
      </c>
      <c r="K10" s="4">
        <f t="shared" si="1"/>
        <v>88887104000</v>
      </c>
      <c r="L10" s="4">
        <v>481</v>
      </c>
      <c r="M10" s="4">
        <v>402</v>
      </c>
      <c r="N10" s="4">
        <v>116</v>
      </c>
      <c r="O10" s="4">
        <v>75</v>
      </c>
      <c r="P10" s="4">
        <v>461300</v>
      </c>
      <c r="Q10" s="4">
        <v>434600</v>
      </c>
      <c r="R10" s="5">
        <v>2.0999999999999999E-3</v>
      </c>
      <c r="S10" s="4">
        <v>1015300</v>
      </c>
      <c r="T10" s="4">
        <f t="shared" si="2"/>
        <v>2406321.2000000002</v>
      </c>
      <c r="U10" s="4">
        <f t="shared" si="3"/>
        <v>1418200</v>
      </c>
      <c r="V10" s="5">
        <v>9.300000000000001E-3</v>
      </c>
    </row>
    <row r="11" spans="1:22" x14ac:dyDescent="0.2">
      <c r="A11" s="16" t="s">
        <v>349</v>
      </c>
      <c r="B11" s="4">
        <v>900317</v>
      </c>
      <c r="C11" s="4">
        <v>900000</v>
      </c>
      <c r="D11" s="4">
        <v>317</v>
      </c>
      <c r="E11" s="4">
        <v>31060000</v>
      </c>
      <c r="F11" s="4">
        <f t="shared" si="0"/>
        <v>287905395573</v>
      </c>
      <c r="G11" s="4">
        <v>35000</v>
      </c>
      <c r="H11" s="4">
        <v>128300</v>
      </c>
      <c r="I11" s="4">
        <v>-93300</v>
      </c>
      <c r="J11" s="4">
        <v>-9037150000</v>
      </c>
      <c r="K11" s="4">
        <f t="shared" si="1"/>
        <v>83688454000</v>
      </c>
      <c r="L11" s="4">
        <v>666</v>
      </c>
      <c r="M11" s="4">
        <v>399</v>
      </c>
      <c r="N11" s="4">
        <v>189</v>
      </c>
      <c r="O11" s="4">
        <v>82</v>
      </c>
      <c r="P11" s="4">
        <v>816700</v>
      </c>
      <c r="Q11" s="4">
        <v>588800</v>
      </c>
      <c r="R11" s="5">
        <v>1.1000000000000001E-3</v>
      </c>
      <c r="S11" s="4">
        <v>2306800</v>
      </c>
      <c r="T11" s="4">
        <f t="shared" si="2"/>
        <v>2472011.2000000002</v>
      </c>
      <c r="U11" s="4">
        <f t="shared" si="3"/>
        <v>1418200</v>
      </c>
      <c r="V11" s="5">
        <v>1.6399999999999998E-2</v>
      </c>
    </row>
    <row r="12" spans="1:22" x14ac:dyDescent="0.2">
      <c r="A12" s="16" t="s">
        <v>348</v>
      </c>
      <c r="B12" s="4">
        <v>105000</v>
      </c>
      <c r="C12" s="4">
        <v>125400</v>
      </c>
      <c r="D12" s="4">
        <v>-20400</v>
      </c>
      <c r="E12" s="4">
        <v>-1968220000</v>
      </c>
      <c r="F12" s="4">
        <f t="shared" ref="F12:F38" si="4">E12+F13</f>
        <v>287874335573</v>
      </c>
      <c r="G12" s="4">
        <v>31500</v>
      </c>
      <c r="H12" s="4">
        <v>80600</v>
      </c>
      <c r="I12" s="4">
        <v>-49100</v>
      </c>
      <c r="J12" s="4">
        <v>-4735040000</v>
      </c>
      <c r="K12" s="4">
        <f t="shared" ref="K12:K38" si="5">K13+J12</f>
        <v>92725604000</v>
      </c>
      <c r="L12" s="4">
        <v>626</v>
      </c>
      <c r="M12" s="4">
        <v>283</v>
      </c>
      <c r="N12" s="4">
        <v>200</v>
      </c>
      <c r="O12" s="4">
        <v>62</v>
      </c>
      <c r="P12" s="4">
        <v>929300</v>
      </c>
      <c r="Q12" s="4">
        <v>338700</v>
      </c>
      <c r="R12" s="5">
        <v>1.46E-2</v>
      </c>
      <c r="S12" s="4">
        <v>1418200</v>
      </c>
      <c r="T12" s="4">
        <f t="shared" si="2"/>
        <v>2475481.2000000002</v>
      </c>
      <c r="U12" s="4">
        <f t="shared" ref="U12:U38" si="6">MIN(S13:S17)</f>
        <v>1969900</v>
      </c>
      <c r="V12" s="5">
        <v>1.6500000000000001E-2</v>
      </c>
    </row>
    <row r="13" spans="1:22" x14ac:dyDescent="0.2">
      <c r="A13" s="16" t="s">
        <v>347</v>
      </c>
      <c r="B13" s="4">
        <v>813143</v>
      </c>
      <c r="C13" s="4">
        <v>799800</v>
      </c>
      <c r="D13" s="4">
        <v>13343</v>
      </c>
      <c r="E13" s="4">
        <v>1311600000</v>
      </c>
      <c r="F13" s="4">
        <f t="shared" si="4"/>
        <v>289842555573</v>
      </c>
      <c r="G13" s="4">
        <v>104200</v>
      </c>
      <c r="H13" s="4">
        <v>109600</v>
      </c>
      <c r="I13" s="4">
        <v>-5400</v>
      </c>
      <c r="J13" s="4">
        <v>-502450000</v>
      </c>
      <c r="K13" s="4">
        <f t="shared" si="5"/>
        <v>97460644000</v>
      </c>
      <c r="L13" s="4">
        <v>390</v>
      </c>
      <c r="M13" s="4">
        <v>1078</v>
      </c>
      <c r="N13" s="4">
        <v>78</v>
      </c>
      <c r="O13" s="4">
        <v>148</v>
      </c>
      <c r="P13" s="4">
        <v>386600</v>
      </c>
      <c r="Q13" s="4">
        <v>807600</v>
      </c>
      <c r="R13" s="5">
        <v>-2.6000000000000002E-2</v>
      </c>
      <c r="S13" s="4">
        <v>2335500</v>
      </c>
      <c r="T13" s="4">
        <f t="shared" si="2"/>
        <v>2491034.6666666665</v>
      </c>
      <c r="U13" s="4">
        <f t="shared" si="6"/>
        <v>1969900</v>
      </c>
      <c r="V13" s="5">
        <v>2.3399999999999997E-2</v>
      </c>
    </row>
    <row r="14" spans="1:22" x14ac:dyDescent="0.2">
      <c r="A14" s="16" t="s">
        <v>340</v>
      </c>
      <c r="B14" s="4">
        <v>315600</v>
      </c>
      <c r="C14" s="4">
        <v>315867</v>
      </c>
      <c r="D14" s="4">
        <v>-267</v>
      </c>
      <c r="E14" s="4">
        <v>-26120000</v>
      </c>
      <c r="F14" s="4">
        <f t="shared" si="4"/>
        <v>288530955573</v>
      </c>
      <c r="G14" s="4">
        <v>265100</v>
      </c>
      <c r="H14" s="4">
        <v>56000</v>
      </c>
      <c r="I14" s="4">
        <v>209100</v>
      </c>
      <c r="J14" s="4">
        <v>20476960000</v>
      </c>
      <c r="K14" s="4">
        <f t="shared" si="5"/>
        <v>97963094000</v>
      </c>
      <c r="L14" s="4">
        <v>515</v>
      </c>
      <c r="M14" s="4">
        <v>930</v>
      </c>
      <c r="N14" s="4">
        <v>126</v>
      </c>
      <c r="O14" s="4">
        <v>181</v>
      </c>
      <c r="P14" s="4">
        <v>721500</v>
      </c>
      <c r="Q14" s="4">
        <v>843900</v>
      </c>
      <c r="R14" s="5">
        <v>-2E-3</v>
      </c>
      <c r="S14" s="4">
        <v>1969900</v>
      </c>
      <c r="T14" s="4">
        <f t="shared" si="2"/>
        <v>2648356.888888889</v>
      </c>
      <c r="U14" s="4">
        <f t="shared" si="6"/>
        <v>1781012</v>
      </c>
      <c r="V14" s="5">
        <v>2.0299999999999999E-2</v>
      </c>
    </row>
    <row r="15" spans="1:22" x14ac:dyDescent="0.2">
      <c r="A15" s="16" t="s">
        <v>339</v>
      </c>
      <c r="B15" s="4">
        <v>200000</v>
      </c>
      <c r="C15" s="4">
        <v>200050</v>
      </c>
      <c r="D15" s="4">
        <v>-50</v>
      </c>
      <c r="E15" s="4">
        <v>-4940000</v>
      </c>
      <c r="F15" s="4">
        <f t="shared" si="4"/>
        <v>288557075573</v>
      </c>
      <c r="G15" s="4">
        <v>212900</v>
      </c>
      <c r="H15" s="4">
        <v>162500</v>
      </c>
      <c r="I15" s="4">
        <v>50400</v>
      </c>
      <c r="J15" s="4">
        <v>5010710000</v>
      </c>
      <c r="K15" s="4">
        <f t="shared" si="5"/>
        <v>77486134000</v>
      </c>
      <c r="L15" s="4">
        <v>866</v>
      </c>
      <c r="M15" s="4">
        <v>1114</v>
      </c>
      <c r="N15" s="4">
        <v>170</v>
      </c>
      <c r="O15" s="4">
        <v>151</v>
      </c>
      <c r="P15" s="4">
        <v>757500</v>
      </c>
      <c r="Q15" s="4">
        <v>821200</v>
      </c>
      <c r="R15" s="5">
        <v>5.1000000000000004E-3</v>
      </c>
      <c r="S15" s="4">
        <v>1971300</v>
      </c>
      <c r="T15" s="4">
        <f t="shared" si="2"/>
        <v>2650256.888888889</v>
      </c>
      <c r="U15" s="4">
        <f t="shared" si="6"/>
        <v>1781012</v>
      </c>
      <c r="V15" s="5">
        <v>2.3E-2</v>
      </c>
    </row>
    <row r="16" spans="1:22" x14ac:dyDescent="0.2">
      <c r="A16" s="16" t="s">
        <v>338</v>
      </c>
      <c r="B16" s="4">
        <v>500000</v>
      </c>
      <c r="C16" s="4">
        <v>513343</v>
      </c>
      <c r="D16" s="4">
        <v>-13343</v>
      </c>
      <c r="E16" s="4">
        <v>-1292030000</v>
      </c>
      <c r="F16" s="4">
        <f t="shared" si="4"/>
        <v>288562015573</v>
      </c>
      <c r="G16" s="4">
        <v>59200</v>
      </c>
      <c r="H16" s="4">
        <v>598500</v>
      </c>
      <c r="I16" s="4">
        <v>-539300</v>
      </c>
      <c r="J16" s="4">
        <v>-51931550000</v>
      </c>
      <c r="K16" s="4">
        <f t="shared" si="5"/>
        <v>72475424000</v>
      </c>
      <c r="L16" s="4">
        <v>1367</v>
      </c>
      <c r="M16" s="4">
        <v>1354</v>
      </c>
      <c r="N16" s="4">
        <v>172</v>
      </c>
      <c r="O16" s="4">
        <v>204</v>
      </c>
      <c r="P16" s="4">
        <v>1059200</v>
      </c>
      <c r="Q16" s="4">
        <v>986700</v>
      </c>
      <c r="R16" s="5">
        <v>1.77E-2</v>
      </c>
      <c r="S16" s="4">
        <v>2595700</v>
      </c>
      <c r="T16" s="4">
        <f t="shared" si="2"/>
        <v>2561423.5555555555</v>
      </c>
      <c r="U16" s="4">
        <f t="shared" si="6"/>
        <v>1781012</v>
      </c>
      <c r="V16" s="5">
        <v>3.3599999999999998E-2</v>
      </c>
    </row>
    <row r="17" spans="1:22" x14ac:dyDescent="0.2">
      <c r="A17" s="16" t="s">
        <v>337</v>
      </c>
      <c r="B17" s="4">
        <v>864000</v>
      </c>
      <c r="C17" s="4">
        <v>863000</v>
      </c>
      <c r="D17" s="4">
        <v>1000</v>
      </c>
      <c r="E17" s="4">
        <v>96100000</v>
      </c>
      <c r="F17" s="4">
        <f t="shared" si="4"/>
        <v>289854045573</v>
      </c>
      <c r="G17" s="4">
        <v>60000</v>
      </c>
      <c r="H17" s="4">
        <v>1085000</v>
      </c>
      <c r="I17" s="4">
        <v>-1025000</v>
      </c>
      <c r="J17" s="4">
        <v>-97635210000</v>
      </c>
      <c r="K17" s="4">
        <f t="shared" si="5"/>
        <v>124406974000</v>
      </c>
      <c r="L17" s="4">
        <v>549</v>
      </c>
      <c r="M17" s="4">
        <v>1573</v>
      </c>
      <c r="N17" s="4">
        <v>106</v>
      </c>
      <c r="O17" s="4">
        <v>245</v>
      </c>
      <c r="P17" s="4">
        <v>507600</v>
      </c>
      <c r="Q17" s="4">
        <v>1308100</v>
      </c>
      <c r="R17" s="5">
        <v>-8.199999999999999E-3</v>
      </c>
      <c r="S17" s="4">
        <v>2776200</v>
      </c>
      <c r="T17" s="4">
        <f t="shared" si="2"/>
        <v>2514912.4444444445</v>
      </c>
      <c r="U17" s="4">
        <f t="shared" si="6"/>
        <v>1452900</v>
      </c>
      <c r="V17" s="5">
        <v>2.58E-2</v>
      </c>
    </row>
    <row r="18" spans="1:22" x14ac:dyDescent="0.2">
      <c r="A18" s="16" t="s">
        <v>336</v>
      </c>
      <c r="B18" s="4">
        <v>1491400</v>
      </c>
      <c r="C18" s="4">
        <v>1491400</v>
      </c>
      <c r="D18" s="4">
        <v>0</v>
      </c>
      <c r="E18" s="4">
        <v>0</v>
      </c>
      <c r="F18" s="4">
        <f t="shared" si="4"/>
        <v>289757945573</v>
      </c>
      <c r="G18" s="4">
        <v>187100</v>
      </c>
      <c r="H18" s="4">
        <v>79500</v>
      </c>
      <c r="I18" s="4">
        <v>107600</v>
      </c>
      <c r="J18" s="4">
        <v>10113280000</v>
      </c>
      <c r="K18" s="4">
        <f t="shared" si="5"/>
        <v>222042184000</v>
      </c>
      <c r="L18" s="4">
        <v>1362</v>
      </c>
      <c r="M18" s="4">
        <v>2051</v>
      </c>
      <c r="N18" s="4">
        <v>223</v>
      </c>
      <c r="O18" s="4">
        <v>364</v>
      </c>
      <c r="P18" s="4">
        <v>1186900</v>
      </c>
      <c r="Q18" s="4">
        <v>1968900</v>
      </c>
      <c r="R18" s="5">
        <v>-2.2599999999999999E-2</v>
      </c>
      <c r="S18" s="4">
        <v>4732700</v>
      </c>
      <c r="T18" s="4">
        <f t="shared" si="2"/>
        <v>2238201.3333333335</v>
      </c>
      <c r="U18" s="4">
        <f t="shared" si="6"/>
        <v>1452900</v>
      </c>
      <c r="V18" s="5">
        <v>5.79E-2</v>
      </c>
    </row>
    <row r="19" spans="1:22" x14ac:dyDescent="0.2">
      <c r="A19" s="16" t="s">
        <v>335</v>
      </c>
      <c r="B19" s="4">
        <v>145412</v>
      </c>
      <c r="C19" s="4">
        <v>145478</v>
      </c>
      <c r="D19" s="4">
        <v>-66</v>
      </c>
      <c r="E19" s="4">
        <v>-6520000</v>
      </c>
      <c r="F19" s="4">
        <f t="shared" si="4"/>
        <v>289757945573</v>
      </c>
      <c r="G19" s="4">
        <v>25600</v>
      </c>
      <c r="H19" s="4">
        <v>38500</v>
      </c>
      <c r="I19" s="4">
        <v>-12900</v>
      </c>
      <c r="J19" s="4">
        <v>-1262450000</v>
      </c>
      <c r="K19" s="4">
        <f t="shared" si="5"/>
        <v>211928904000</v>
      </c>
      <c r="L19" s="4">
        <v>782</v>
      </c>
      <c r="M19" s="4">
        <v>1487</v>
      </c>
      <c r="N19" s="4">
        <v>95</v>
      </c>
      <c r="O19" s="4">
        <v>189</v>
      </c>
      <c r="P19" s="4">
        <v>520600</v>
      </c>
      <c r="Q19" s="4">
        <v>1103800</v>
      </c>
      <c r="R19" s="5">
        <v>-1.3999999999999999E-2</v>
      </c>
      <c r="S19" s="4">
        <v>1781012</v>
      </c>
      <c r="T19" s="4">
        <f t="shared" si="2"/>
        <v>2542413.888888889</v>
      </c>
      <c r="U19" s="4">
        <f t="shared" si="6"/>
        <v>1452900</v>
      </c>
      <c r="V19" s="5">
        <v>2.69E-2</v>
      </c>
    </row>
    <row r="20" spans="1:22" x14ac:dyDescent="0.2">
      <c r="A20" s="16" t="s">
        <v>334</v>
      </c>
      <c r="B20" s="4">
        <v>500000</v>
      </c>
      <c r="C20" s="4">
        <v>501000</v>
      </c>
      <c r="D20" s="4">
        <v>-1000</v>
      </c>
      <c r="E20" s="4">
        <v>-102800000</v>
      </c>
      <c r="F20" s="4">
        <f t="shared" si="4"/>
        <v>289764465573</v>
      </c>
      <c r="G20" s="4">
        <v>8800</v>
      </c>
      <c r="H20" s="4">
        <v>4100</v>
      </c>
      <c r="I20" s="4">
        <v>4700</v>
      </c>
      <c r="J20" s="4">
        <v>486190000</v>
      </c>
      <c r="K20" s="4">
        <f t="shared" si="5"/>
        <v>213191354000</v>
      </c>
      <c r="L20" s="4">
        <v>614</v>
      </c>
      <c r="M20" s="4">
        <v>969</v>
      </c>
      <c r="N20" s="4">
        <v>130</v>
      </c>
      <c r="O20" s="4">
        <v>214</v>
      </c>
      <c r="P20" s="4">
        <v>649900</v>
      </c>
      <c r="Q20" s="4">
        <v>981300</v>
      </c>
      <c r="R20" s="5">
        <v>-5.8999999999999999E-3</v>
      </c>
      <c r="S20" s="4">
        <v>2175900</v>
      </c>
      <c r="T20" s="4">
        <f t="shared" si="2"/>
        <v>2442413.888888889</v>
      </c>
      <c r="U20" s="4">
        <f t="shared" si="6"/>
        <v>1452900</v>
      </c>
      <c r="V20" s="5">
        <v>3.7599999999999995E-2</v>
      </c>
    </row>
    <row r="21" spans="1:22" x14ac:dyDescent="0.2">
      <c r="A21" s="16" t="s">
        <v>333</v>
      </c>
      <c r="B21" s="4">
        <v>570000</v>
      </c>
      <c r="C21" s="4">
        <v>570000</v>
      </c>
      <c r="D21" s="4">
        <v>0</v>
      </c>
      <c r="E21" s="4">
        <v>0</v>
      </c>
      <c r="F21" s="4">
        <f t="shared" si="4"/>
        <v>289867265573</v>
      </c>
      <c r="G21" s="4">
        <v>14100</v>
      </c>
      <c r="H21" s="4">
        <v>0</v>
      </c>
      <c r="I21" s="4">
        <v>14100</v>
      </c>
      <c r="J21" s="4">
        <v>1431760000</v>
      </c>
      <c r="K21" s="4">
        <f t="shared" si="5"/>
        <v>212705164000</v>
      </c>
      <c r="L21" s="4">
        <v>1213</v>
      </c>
      <c r="M21" s="4">
        <v>984</v>
      </c>
      <c r="N21" s="4">
        <v>379</v>
      </c>
      <c r="O21" s="4">
        <v>226</v>
      </c>
      <c r="P21" s="4">
        <v>1565500</v>
      </c>
      <c r="Q21" s="4">
        <v>824600</v>
      </c>
      <c r="R21" s="5">
        <v>2.53E-2</v>
      </c>
      <c r="S21" s="4">
        <v>2963700</v>
      </c>
      <c r="T21" s="4">
        <f t="shared" si="2"/>
        <v>2226202.777777778</v>
      </c>
      <c r="U21" s="4">
        <f t="shared" si="6"/>
        <v>1452900</v>
      </c>
      <c r="V21" s="5">
        <v>4.3799999999999999E-2</v>
      </c>
    </row>
    <row r="22" spans="1:22" x14ac:dyDescent="0.2">
      <c r="A22" s="16" t="s">
        <v>332</v>
      </c>
      <c r="B22" s="4">
        <v>72700</v>
      </c>
      <c r="C22" s="4">
        <v>72700</v>
      </c>
      <c r="D22" s="4">
        <v>0</v>
      </c>
      <c r="E22" s="4">
        <v>0</v>
      </c>
      <c r="F22" s="4">
        <f t="shared" si="4"/>
        <v>289867265573</v>
      </c>
      <c r="K22" s="4">
        <f t="shared" si="5"/>
        <v>211273404000</v>
      </c>
      <c r="L22" s="4">
        <v>667</v>
      </c>
      <c r="M22" s="4">
        <v>823</v>
      </c>
      <c r="N22" s="4">
        <v>118</v>
      </c>
      <c r="O22" s="4">
        <v>110</v>
      </c>
      <c r="P22" s="4">
        <v>568200</v>
      </c>
      <c r="Q22" s="4">
        <v>707800</v>
      </c>
      <c r="R22" s="5">
        <v>0</v>
      </c>
      <c r="S22" s="4">
        <v>1452900</v>
      </c>
      <c r="T22" s="4">
        <f t="shared" si="2"/>
        <v>2271191.6666666665</v>
      </c>
      <c r="U22" s="4">
        <f t="shared" si="6"/>
        <v>1796200</v>
      </c>
      <c r="V22" s="5">
        <v>2.3099999999999999E-2</v>
      </c>
    </row>
    <row r="23" spans="1:22" x14ac:dyDescent="0.2">
      <c r="F23" s="4">
        <f t="shared" si="4"/>
        <v>289867265573</v>
      </c>
      <c r="G23" s="4">
        <v>22800</v>
      </c>
      <c r="H23" s="4">
        <v>0</v>
      </c>
      <c r="I23" s="4">
        <v>22800</v>
      </c>
      <c r="J23" s="4">
        <v>2253850000</v>
      </c>
      <c r="K23" s="4">
        <f t="shared" si="5"/>
        <v>211273404000</v>
      </c>
      <c r="L23" s="4">
        <v>1440</v>
      </c>
      <c r="M23" s="4">
        <v>1111</v>
      </c>
      <c r="N23" s="4">
        <v>360</v>
      </c>
      <c r="O23" s="4">
        <v>188</v>
      </c>
      <c r="P23" s="4">
        <v>1939400</v>
      </c>
      <c r="Q23" s="4">
        <v>927700</v>
      </c>
      <c r="T23" s="4">
        <f t="shared" si="2"/>
        <v>2184482.5</v>
      </c>
      <c r="U23" s="4">
        <f t="shared" si="6"/>
        <v>1796200</v>
      </c>
    </row>
    <row r="24" spans="1:22" x14ac:dyDescent="0.2">
      <c r="A24" s="16" t="s">
        <v>330</v>
      </c>
      <c r="B24" s="4">
        <v>80000</v>
      </c>
      <c r="C24" s="4">
        <v>80000</v>
      </c>
      <c r="D24" s="4">
        <v>0</v>
      </c>
      <c r="E24" s="4">
        <v>0</v>
      </c>
      <c r="F24" s="4">
        <f t="shared" si="4"/>
        <v>289867265573</v>
      </c>
      <c r="K24" s="4">
        <f t="shared" si="5"/>
        <v>209019554000</v>
      </c>
      <c r="L24" s="4">
        <v>1247</v>
      </c>
      <c r="M24" s="4">
        <v>1386</v>
      </c>
      <c r="N24" s="4">
        <v>366</v>
      </c>
      <c r="O24" s="4">
        <v>304</v>
      </c>
      <c r="P24" s="4">
        <v>1699700</v>
      </c>
      <c r="Q24" s="4">
        <v>1549300</v>
      </c>
      <c r="R24" s="5">
        <v>0</v>
      </c>
      <c r="S24" s="4">
        <v>3385800</v>
      </c>
      <c r="T24" s="4">
        <f t="shared" si="2"/>
        <v>2019922.5</v>
      </c>
      <c r="U24" s="4">
        <f t="shared" si="6"/>
        <v>1796200</v>
      </c>
      <c r="V24" s="5">
        <v>3.0499999999999999E-2</v>
      </c>
    </row>
    <row r="25" spans="1:22" x14ac:dyDescent="0.2">
      <c r="A25" s="16" t="s">
        <v>329</v>
      </c>
      <c r="B25" s="4">
        <v>70800</v>
      </c>
      <c r="C25" s="4">
        <v>85444</v>
      </c>
      <c r="D25" s="4">
        <v>-14644</v>
      </c>
      <c r="E25" s="4">
        <v>-1404780000</v>
      </c>
      <c r="F25" s="4">
        <f t="shared" si="4"/>
        <v>289867265573</v>
      </c>
      <c r="G25" s="4">
        <v>40000</v>
      </c>
      <c r="H25" s="4">
        <v>138900</v>
      </c>
      <c r="I25" s="4">
        <v>-98900</v>
      </c>
      <c r="J25" s="4">
        <v>-9518630000</v>
      </c>
      <c r="K25" s="4">
        <f t="shared" si="5"/>
        <v>209019554000</v>
      </c>
      <c r="L25" s="4">
        <v>900</v>
      </c>
      <c r="M25" s="4">
        <v>643</v>
      </c>
      <c r="N25" s="4">
        <v>226</v>
      </c>
      <c r="O25" s="4">
        <v>132</v>
      </c>
      <c r="P25" s="4">
        <v>1146900</v>
      </c>
      <c r="Q25" s="4">
        <v>714400</v>
      </c>
      <c r="R25" s="5">
        <v>1.5800000000000002E-2</v>
      </c>
      <c r="S25" s="4">
        <v>1988400</v>
      </c>
      <c r="T25" s="4">
        <f t="shared" si="2"/>
        <v>1929902.5</v>
      </c>
      <c r="U25" s="4">
        <f t="shared" si="6"/>
        <v>1275900</v>
      </c>
      <c r="V25" s="5">
        <v>2.1700000000000001E-2</v>
      </c>
    </row>
    <row r="26" spans="1:22" x14ac:dyDescent="0.2">
      <c r="A26" s="16" t="s">
        <v>328</v>
      </c>
      <c r="B26" s="4">
        <v>131525</v>
      </c>
      <c r="C26" s="4">
        <v>143000</v>
      </c>
      <c r="D26" s="4">
        <v>-11475</v>
      </c>
      <c r="E26" s="4">
        <v>-1098380000</v>
      </c>
      <c r="F26" s="4">
        <f t="shared" si="4"/>
        <v>291272045573</v>
      </c>
      <c r="G26" s="4">
        <v>64000</v>
      </c>
      <c r="H26" s="4">
        <v>294100</v>
      </c>
      <c r="I26" s="4">
        <v>-230100</v>
      </c>
      <c r="J26" s="4">
        <v>-21828970000</v>
      </c>
      <c r="K26" s="4">
        <f t="shared" si="5"/>
        <v>218538184000</v>
      </c>
      <c r="L26" s="4">
        <v>440</v>
      </c>
      <c r="M26" s="4">
        <v>1136</v>
      </c>
      <c r="N26" s="4">
        <v>53</v>
      </c>
      <c r="O26" s="4">
        <v>143</v>
      </c>
      <c r="P26" s="4">
        <v>331000</v>
      </c>
      <c r="Q26" s="4">
        <v>840800</v>
      </c>
      <c r="R26" s="5">
        <v>-1.89E-2</v>
      </c>
      <c r="S26" s="4">
        <v>1796200</v>
      </c>
      <c r="T26" s="4">
        <f t="shared" si="2"/>
        <v>1904522.5</v>
      </c>
      <c r="U26" s="4">
        <f t="shared" si="6"/>
        <v>1017800</v>
      </c>
      <c r="V26" s="5">
        <v>2.8999999999999998E-2</v>
      </c>
    </row>
    <row r="27" spans="1:22" x14ac:dyDescent="0.2">
      <c r="A27" s="16" t="s">
        <v>327</v>
      </c>
      <c r="B27" s="4">
        <v>501900</v>
      </c>
      <c r="C27" s="4">
        <v>500000</v>
      </c>
      <c r="D27" s="4">
        <v>1900</v>
      </c>
      <c r="E27" s="4">
        <v>182210000</v>
      </c>
      <c r="F27" s="4">
        <f t="shared" si="4"/>
        <v>292370425573</v>
      </c>
      <c r="G27" s="4">
        <v>0</v>
      </c>
      <c r="H27" s="4">
        <v>0</v>
      </c>
      <c r="I27" s="4">
        <v>0</v>
      </c>
      <c r="J27" s="4">
        <v>-12868950000</v>
      </c>
      <c r="K27" s="4">
        <f t="shared" si="5"/>
        <v>240367154000</v>
      </c>
      <c r="L27" s="4">
        <v>811</v>
      </c>
      <c r="M27" s="4">
        <v>809</v>
      </c>
      <c r="N27" s="4">
        <v>172</v>
      </c>
      <c r="O27" s="4">
        <v>158</v>
      </c>
      <c r="P27" s="4">
        <v>1041600</v>
      </c>
      <c r="Q27" s="4">
        <v>810400</v>
      </c>
      <c r="R27" s="5">
        <v>1.26E-2</v>
      </c>
      <c r="S27" s="4">
        <v>2357600</v>
      </c>
      <c r="T27" s="4">
        <f t="shared" si="2"/>
        <v>1786732.5</v>
      </c>
      <c r="U27" s="4">
        <f t="shared" si="6"/>
        <v>1017800</v>
      </c>
      <c r="V27" s="5">
        <v>2.2499999999999999E-2</v>
      </c>
    </row>
    <row r="28" spans="1:22" x14ac:dyDescent="0.2">
      <c r="A28" s="16" t="s">
        <v>326</v>
      </c>
      <c r="B28" s="4">
        <v>900100</v>
      </c>
      <c r="C28" s="4">
        <v>900020</v>
      </c>
      <c r="D28" s="4">
        <v>80</v>
      </c>
      <c r="E28" s="4">
        <v>7650000</v>
      </c>
      <c r="F28" s="4">
        <f t="shared" si="4"/>
        <v>292188215573</v>
      </c>
      <c r="G28" s="4">
        <v>0</v>
      </c>
      <c r="H28" s="4">
        <v>0</v>
      </c>
      <c r="I28" s="4">
        <v>0</v>
      </c>
      <c r="J28" s="4">
        <v>-15940370000</v>
      </c>
      <c r="K28" s="4">
        <f t="shared" si="5"/>
        <v>253236104000</v>
      </c>
      <c r="L28" s="4">
        <v>643</v>
      </c>
      <c r="M28" s="4">
        <v>740</v>
      </c>
      <c r="N28" s="4">
        <v>122</v>
      </c>
      <c r="O28" s="4">
        <v>123</v>
      </c>
      <c r="P28" s="4">
        <v>620300</v>
      </c>
      <c r="Q28" s="4">
        <v>681600</v>
      </c>
      <c r="R28" s="5">
        <v>-1E-3</v>
      </c>
      <c r="S28" s="4">
        <v>2242300</v>
      </c>
      <c r="T28" s="4">
        <f t="shared" si="2"/>
        <v>1699822.5</v>
      </c>
      <c r="U28" s="4">
        <f t="shared" si="6"/>
        <v>1017800</v>
      </c>
      <c r="V28" s="5">
        <v>1.7600000000000001E-2</v>
      </c>
    </row>
    <row r="29" spans="1:22" x14ac:dyDescent="0.2">
      <c r="A29" s="16" t="s">
        <v>325</v>
      </c>
      <c r="B29" s="4">
        <v>250100</v>
      </c>
      <c r="C29" s="4">
        <v>245425</v>
      </c>
      <c r="D29" s="4">
        <v>4675</v>
      </c>
      <c r="E29" s="4">
        <v>421840000</v>
      </c>
      <c r="F29" s="4">
        <f t="shared" si="4"/>
        <v>292180565573</v>
      </c>
      <c r="G29" s="4">
        <v>257000</v>
      </c>
      <c r="H29" s="4">
        <v>210000</v>
      </c>
      <c r="I29" s="4">
        <v>47000</v>
      </c>
      <c r="J29" s="4">
        <v>3593620000</v>
      </c>
      <c r="K29" s="4">
        <f t="shared" si="5"/>
        <v>269176474000</v>
      </c>
      <c r="L29" s="4">
        <v>2299</v>
      </c>
      <c r="M29" s="4">
        <v>1358</v>
      </c>
      <c r="N29" s="4">
        <v>481</v>
      </c>
      <c r="O29" s="4">
        <v>252</v>
      </c>
      <c r="P29" s="4">
        <v>2787500</v>
      </c>
      <c r="Q29" s="4">
        <v>1235000</v>
      </c>
      <c r="R29" s="5">
        <v>5.8700000000000002E-2</v>
      </c>
      <c r="S29" s="4">
        <v>4518925</v>
      </c>
      <c r="T29" s="4">
        <f t="shared" si="2"/>
        <v>1303670</v>
      </c>
      <c r="U29" s="4">
        <f t="shared" si="6"/>
        <v>1017800</v>
      </c>
      <c r="V29" s="5">
        <v>6.3299999999999995E-2</v>
      </c>
    </row>
    <row r="30" spans="1:22" x14ac:dyDescent="0.2">
      <c r="A30" s="16" t="s">
        <v>324</v>
      </c>
      <c r="B30" s="4">
        <v>0</v>
      </c>
      <c r="C30" s="4">
        <v>1900</v>
      </c>
      <c r="D30" s="4">
        <v>-1900</v>
      </c>
      <c r="E30" s="4">
        <v>-172140000</v>
      </c>
      <c r="F30" s="4">
        <f t="shared" si="4"/>
        <v>291758725573</v>
      </c>
      <c r="G30" s="4">
        <v>0</v>
      </c>
      <c r="H30" s="4">
        <v>0</v>
      </c>
      <c r="I30" s="4">
        <v>0</v>
      </c>
      <c r="J30" s="4">
        <v>-5596960000</v>
      </c>
      <c r="K30" s="4">
        <f t="shared" si="5"/>
        <v>265582854000</v>
      </c>
      <c r="L30" s="4">
        <v>616</v>
      </c>
      <c r="M30" s="4">
        <v>864</v>
      </c>
      <c r="N30" s="4">
        <v>81</v>
      </c>
      <c r="O30" s="4">
        <v>106</v>
      </c>
      <c r="P30" s="4">
        <v>573900</v>
      </c>
      <c r="Q30" s="4">
        <v>652800</v>
      </c>
      <c r="R30" s="5">
        <v>2.3E-3</v>
      </c>
      <c r="S30" s="4">
        <v>1275900</v>
      </c>
      <c r="T30" s="4">
        <f t="shared" si="2"/>
        <v>1301640</v>
      </c>
      <c r="U30" s="4">
        <f t="shared" si="6"/>
        <v>1017800</v>
      </c>
      <c r="V30" s="5">
        <v>2.4E-2</v>
      </c>
    </row>
    <row r="31" spans="1:22" x14ac:dyDescent="0.2">
      <c r="A31" s="16" t="s">
        <v>323</v>
      </c>
      <c r="B31" s="4">
        <v>65700</v>
      </c>
      <c r="C31" s="4">
        <v>65800</v>
      </c>
      <c r="D31" s="4">
        <v>-100</v>
      </c>
      <c r="E31" s="4">
        <v>-9030000</v>
      </c>
      <c r="F31" s="4">
        <f t="shared" si="4"/>
        <v>291930865573</v>
      </c>
      <c r="G31" s="4">
        <v>24000</v>
      </c>
      <c r="H31" s="4">
        <v>4100</v>
      </c>
      <c r="I31" s="4">
        <v>19900</v>
      </c>
      <c r="J31" s="4">
        <v>1791340000</v>
      </c>
      <c r="K31" s="4">
        <f t="shared" si="5"/>
        <v>271179814000</v>
      </c>
      <c r="L31" s="4">
        <v>474</v>
      </c>
      <c r="M31" s="4">
        <v>638</v>
      </c>
      <c r="N31" s="4">
        <v>76</v>
      </c>
      <c r="O31" s="4">
        <v>79</v>
      </c>
      <c r="P31" s="4">
        <v>508300</v>
      </c>
      <c r="Q31" s="4">
        <v>442100</v>
      </c>
      <c r="R31" s="5">
        <v>3.4000000000000002E-3</v>
      </c>
      <c r="S31" s="4">
        <v>1017800</v>
      </c>
      <c r="T31" s="4">
        <f t="shared" si="2"/>
        <v>1263460</v>
      </c>
      <c r="U31" s="4">
        <f t="shared" si="6"/>
        <v>1088200</v>
      </c>
      <c r="V31" s="5">
        <v>1.44E-2</v>
      </c>
    </row>
    <row r="32" spans="1:22" x14ac:dyDescent="0.2">
      <c r="A32" s="16" t="s">
        <v>322</v>
      </c>
      <c r="B32" s="4">
        <v>260000</v>
      </c>
      <c r="C32" s="4">
        <v>265000</v>
      </c>
      <c r="D32" s="4">
        <v>-5000</v>
      </c>
      <c r="E32" s="4">
        <v>-445000000</v>
      </c>
      <c r="F32" s="4">
        <f t="shared" si="4"/>
        <v>291939895573</v>
      </c>
      <c r="G32" s="4">
        <v>0</v>
      </c>
      <c r="H32" s="4">
        <v>0</v>
      </c>
      <c r="I32" s="4">
        <v>0</v>
      </c>
      <c r="J32" s="4">
        <v>-31887440000</v>
      </c>
      <c r="K32" s="4">
        <f t="shared" si="5"/>
        <v>269388474000</v>
      </c>
      <c r="L32" s="4">
        <v>537</v>
      </c>
      <c r="M32" s="4">
        <v>820</v>
      </c>
      <c r="N32" s="4">
        <v>147</v>
      </c>
      <c r="O32" s="4">
        <v>148</v>
      </c>
      <c r="P32" s="4">
        <v>740700</v>
      </c>
      <c r="Q32" s="4">
        <v>699100</v>
      </c>
      <c r="R32" s="5">
        <v>1.5900000000000001E-2</v>
      </c>
      <c r="S32" s="4">
        <v>1857800</v>
      </c>
      <c r="T32" s="4">
        <f t="shared" si="2"/>
        <v>1302990</v>
      </c>
      <c r="U32" s="4">
        <f t="shared" si="6"/>
        <v>1088200</v>
      </c>
      <c r="V32" s="5">
        <v>1.5600000000000001E-2</v>
      </c>
    </row>
    <row r="33" spans="1:22" x14ac:dyDescent="0.2">
      <c r="A33" s="16" t="s">
        <v>321</v>
      </c>
      <c r="B33" s="4">
        <v>300000</v>
      </c>
      <c r="C33" s="4">
        <v>300000</v>
      </c>
      <c r="D33" s="4">
        <v>0</v>
      </c>
      <c r="E33" s="4">
        <v>0</v>
      </c>
      <c r="F33" s="4">
        <f t="shared" si="4"/>
        <v>292384895573</v>
      </c>
      <c r="G33" s="4">
        <v>0</v>
      </c>
      <c r="H33" s="4">
        <v>0</v>
      </c>
      <c r="I33" s="4">
        <v>0</v>
      </c>
      <c r="J33" s="4">
        <v>-13660660000</v>
      </c>
      <c r="K33" s="4">
        <f t="shared" si="5"/>
        <v>301275914000</v>
      </c>
      <c r="L33" s="4">
        <v>527</v>
      </c>
      <c r="M33" s="4">
        <v>676</v>
      </c>
      <c r="N33" s="4">
        <v>110</v>
      </c>
      <c r="O33" s="4">
        <v>108</v>
      </c>
      <c r="P33" s="4">
        <v>520800</v>
      </c>
      <c r="Q33" s="4">
        <v>531600</v>
      </c>
      <c r="R33" s="5">
        <v>8.0000000000000002E-3</v>
      </c>
      <c r="S33" s="4">
        <v>1404100</v>
      </c>
      <c r="T33" s="4">
        <f t="shared" si="2"/>
        <v>1340190</v>
      </c>
      <c r="U33" s="4">
        <f t="shared" si="6"/>
        <v>1088200</v>
      </c>
      <c r="V33" s="5">
        <v>1.9099999999999999E-2</v>
      </c>
    </row>
    <row r="34" spans="1:22" x14ac:dyDescent="0.2">
      <c r="A34" s="16" t="s">
        <v>320</v>
      </c>
      <c r="B34" s="4">
        <v>552600</v>
      </c>
      <c r="C34" s="4">
        <v>544800</v>
      </c>
      <c r="D34" s="4">
        <v>7800</v>
      </c>
      <c r="E34" s="4">
        <v>701220000</v>
      </c>
      <c r="F34" s="4">
        <f t="shared" si="4"/>
        <v>292384895573</v>
      </c>
      <c r="G34" s="4">
        <v>0</v>
      </c>
      <c r="H34" s="4">
        <v>0</v>
      </c>
      <c r="I34" s="4">
        <v>0</v>
      </c>
      <c r="J34" s="4">
        <v>-26451110000</v>
      </c>
      <c r="K34" s="4">
        <f t="shared" si="5"/>
        <v>314936574000</v>
      </c>
      <c r="L34" s="4">
        <v>323</v>
      </c>
      <c r="M34" s="4">
        <v>1090</v>
      </c>
      <c r="N34" s="4">
        <v>58</v>
      </c>
      <c r="O34" s="4">
        <v>135</v>
      </c>
      <c r="P34" s="4">
        <v>349300</v>
      </c>
      <c r="Q34" s="4">
        <v>845300</v>
      </c>
      <c r="R34" s="5">
        <v>-2.0499999999999997E-2</v>
      </c>
      <c r="S34" s="4">
        <v>1740200</v>
      </c>
      <c r="T34" s="4">
        <f t="shared" si="2"/>
        <v>1458820</v>
      </c>
      <c r="U34" s="4">
        <f t="shared" si="6"/>
        <v>557400</v>
      </c>
      <c r="V34" s="5">
        <v>2.4500000000000001E-2</v>
      </c>
    </row>
    <row r="35" spans="1:22" x14ac:dyDescent="0.2">
      <c r="A35" s="16" t="s">
        <v>319</v>
      </c>
      <c r="B35" s="4">
        <v>259000</v>
      </c>
      <c r="C35" s="4">
        <v>259033</v>
      </c>
      <c r="D35" s="4">
        <v>-33</v>
      </c>
      <c r="E35" s="4">
        <v>-2940000</v>
      </c>
      <c r="F35" s="4">
        <f t="shared" si="4"/>
        <v>291683675573</v>
      </c>
      <c r="G35" s="4">
        <v>0</v>
      </c>
      <c r="H35" s="4">
        <v>0</v>
      </c>
      <c r="I35" s="4">
        <v>0</v>
      </c>
      <c r="J35" s="4">
        <v>-20244267000</v>
      </c>
      <c r="K35" s="4">
        <f t="shared" si="5"/>
        <v>341387684000</v>
      </c>
      <c r="L35" s="4">
        <v>409</v>
      </c>
      <c r="M35" s="4">
        <v>666</v>
      </c>
      <c r="N35" s="4">
        <v>74</v>
      </c>
      <c r="O35" s="4">
        <v>77</v>
      </c>
      <c r="P35" s="4">
        <v>404500</v>
      </c>
      <c r="Q35" s="4">
        <v>378000</v>
      </c>
      <c r="R35" s="5">
        <v>1.7100000000000001E-2</v>
      </c>
      <c r="S35" s="4">
        <v>1088200</v>
      </c>
      <c r="T35" s="4">
        <f t="shared" si="2"/>
        <v>1975056.6</v>
      </c>
      <c r="U35" s="4">
        <f t="shared" si="6"/>
        <v>557400</v>
      </c>
      <c r="V35" s="5">
        <v>1.7899999999999999E-2</v>
      </c>
    </row>
    <row r="36" spans="1:22" x14ac:dyDescent="0.2">
      <c r="A36" s="16" t="s">
        <v>318</v>
      </c>
      <c r="B36" s="4">
        <v>313083</v>
      </c>
      <c r="C36" s="4">
        <v>313000</v>
      </c>
      <c r="D36" s="4">
        <v>83</v>
      </c>
      <c r="E36" s="4">
        <v>7360000</v>
      </c>
      <c r="F36" s="4">
        <f t="shared" si="4"/>
        <v>291686615573</v>
      </c>
      <c r="G36" s="4">
        <v>11400</v>
      </c>
      <c r="H36" s="4">
        <v>217000</v>
      </c>
      <c r="I36" s="4">
        <v>-205600</v>
      </c>
      <c r="J36" s="4">
        <v>-18116660000</v>
      </c>
      <c r="K36" s="4">
        <f t="shared" si="5"/>
        <v>361631951000</v>
      </c>
      <c r="L36" s="4">
        <v>591</v>
      </c>
      <c r="M36" s="4">
        <v>969</v>
      </c>
      <c r="N36" s="4">
        <v>74</v>
      </c>
      <c r="O36" s="4">
        <v>142</v>
      </c>
      <c r="P36" s="4">
        <v>426000</v>
      </c>
      <c r="Q36" s="4">
        <v>838400</v>
      </c>
      <c r="R36" s="5">
        <v>-6.8000000000000005E-3</v>
      </c>
      <c r="S36" s="4">
        <v>1542400</v>
      </c>
      <c r="T36" s="4">
        <f t="shared" si="2"/>
        <v>2037776.6</v>
      </c>
      <c r="U36" s="4">
        <f t="shared" si="6"/>
        <v>557400</v>
      </c>
      <c r="V36" s="5">
        <v>1.3600000000000001E-2</v>
      </c>
    </row>
    <row r="37" spans="1:22" x14ac:dyDescent="0.2">
      <c r="A37" s="16" t="s">
        <v>317</v>
      </c>
      <c r="B37" s="4">
        <v>439700</v>
      </c>
      <c r="C37" s="4">
        <v>445100</v>
      </c>
      <c r="D37" s="4">
        <v>-5400</v>
      </c>
      <c r="E37" s="4">
        <v>-480790000</v>
      </c>
      <c r="F37" s="4">
        <f t="shared" si="4"/>
        <v>291679255573</v>
      </c>
      <c r="G37" s="4">
        <v>0</v>
      </c>
      <c r="H37" s="4">
        <v>0</v>
      </c>
      <c r="I37" s="4">
        <v>0</v>
      </c>
      <c r="J37" s="4">
        <v>-3929280000</v>
      </c>
      <c r="K37" s="4">
        <f t="shared" si="5"/>
        <v>379748611000</v>
      </c>
      <c r="L37" s="4">
        <v>410</v>
      </c>
      <c r="M37" s="4">
        <v>606</v>
      </c>
      <c r="N37" s="4">
        <v>71</v>
      </c>
      <c r="O37" s="4">
        <v>59</v>
      </c>
      <c r="P37" s="4">
        <v>342800</v>
      </c>
      <c r="Q37" s="4">
        <v>353100</v>
      </c>
      <c r="R37" s="5">
        <v>0</v>
      </c>
      <c r="S37" s="4">
        <v>1179700</v>
      </c>
      <c r="T37" s="4">
        <f t="shared" si="2"/>
        <v>2045876.6</v>
      </c>
      <c r="U37" s="4">
        <f t="shared" si="6"/>
        <v>557400</v>
      </c>
      <c r="V37" s="5">
        <v>1.7899999999999999E-2</v>
      </c>
    </row>
    <row r="38" spans="1:22" x14ac:dyDescent="0.2">
      <c r="A38" s="16" t="s">
        <v>316</v>
      </c>
      <c r="B38" s="4">
        <v>282700</v>
      </c>
      <c r="C38" s="4">
        <v>282700</v>
      </c>
      <c r="D38" s="4">
        <v>0</v>
      </c>
      <c r="E38" s="4">
        <v>0</v>
      </c>
      <c r="F38" s="4">
        <f t="shared" si="4"/>
        <v>292160045573</v>
      </c>
      <c r="G38" s="4">
        <v>21800</v>
      </c>
      <c r="H38" s="4">
        <v>10400</v>
      </c>
      <c r="I38" s="4">
        <v>11400</v>
      </c>
      <c r="J38" s="4">
        <v>997400000</v>
      </c>
      <c r="K38" s="4">
        <f t="shared" si="5"/>
        <v>383677891000</v>
      </c>
      <c r="L38" s="4">
        <v>573</v>
      </c>
      <c r="M38" s="4">
        <v>935</v>
      </c>
      <c r="N38" s="4">
        <v>59</v>
      </c>
      <c r="O38" s="4">
        <v>86</v>
      </c>
      <c r="P38" s="4">
        <v>342200</v>
      </c>
      <c r="Q38" s="4">
        <v>505500</v>
      </c>
      <c r="R38" s="5">
        <v>-2.0199999999999999E-2</v>
      </c>
      <c r="S38" s="4">
        <v>1373200</v>
      </c>
      <c r="T38" s="4">
        <f t="shared" si="2"/>
        <v>2082246.6</v>
      </c>
      <c r="U38" s="4">
        <f t="shared" si="6"/>
        <v>557400</v>
      </c>
      <c r="V38" s="5">
        <v>2.4300000000000002E-2</v>
      </c>
    </row>
    <row r="39" spans="1:22" x14ac:dyDescent="0.2">
      <c r="A39" s="16" t="s">
        <v>315</v>
      </c>
      <c r="B39" s="4">
        <v>94100</v>
      </c>
      <c r="C39" s="4">
        <v>94100</v>
      </c>
      <c r="D39" s="4">
        <v>0</v>
      </c>
      <c r="E39" s="4">
        <v>0</v>
      </c>
      <c r="F39" s="4">
        <f t="shared" ref="F39:F44" si="7">E39+F40</f>
        <v>292160045573</v>
      </c>
      <c r="G39" s="4">
        <v>51400</v>
      </c>
      <c r="H39" s="4">
        <v>39000</v>
      </c>
      <c r="I39" s="4">
        <v>12400</v>
      </c>
      <c r="J39" s="4">
        <v>1123460000</v>
      </c>
      <c r="K39" s="4">
        <f t="shared" ref="K39:K44" si="8">K40+J39</f>
        <v>382680491000</v>
      </c>
      <c r="L39" s="4">
        <v>238</v>
      </c>
      <c r="M39" s="4">
        <v>415</v>
      </c>
      <c r="N39" s="4">
        <v>56</v>
      </c>
      <c r="O39" s="4">
        <v>44</v>
      </c>
      <c r="P39" s="4">
        <v>217500</v>
      </c>
      <c r="Q39" s="4">
        <v>245600</v>
      </c>
      <c r="R39" s="5">
        <v>-4.4000000000000003E-3</v>
      </c>
      <c r="S39" s="4">
        <v>557400</v>
      </c>
      <c r="T39" s="4">
        <f t="shared" ref="T39:T44" si="9">AVERAGE(S40:S49)</f>
        <v>2093176.6</v>
      </c>
      <c r="U39" s="4">
        <f t="shared" ref="U39:U44" si="10">MIN(S40:S44)</f>
        <v>636000</v>
      </c>
      <c r="V39" s="5">
        <v>8.8999999999999999E-3</v>
      </c>
    </row>
    <row r="40" spans="1:22" x14ac:dyDescent="0.2">
      <c r="A40" s="16" t="s">
        <v>314</v>
      </c>
      <c r="B40" s="4">
        <v>349950</v>
      </c>
      <c r="C40" s="4">
        <v>352266</v>
      </c>
      <c r="D40" s="4">
        <v>-2316</v>
      </c>
      <c r="E40" s="4">
        <v>-212360000</v>
      </c>
      <c r="F40" s="4">
        <f t="shared" si="7"/>
        <v>292160045573</v>
      </c>
      <c r="G40" s="4">
        <v>11000</v>
      </c>
      <c r="H40" s="4">
        <v>65000</v>
      </c>
      <c r="I40" s="4">
        <v>-54000</v>
      </c>
      <c r="J40" s="4">
        <v>-4896060000</v>
      </c>
      <c r="K40" s="4">
        <f t="shared" si="8"/>
        <v>381557031000</v>
      </c>
      <c r="L40" s="4">
        <v>358</v>
      </c>
      <c r="M40" s="4">
        <v>718</v>
      </c>
      <c r="N40" s="4">
        <v>62</v>
      </c>
      <c r="O40" s="4">
        <v>80</v>
      </c>
      <c r="P40" s="4">
        <v>333100</v>
      </c>
      <c r="Q40" s="4">
        <v>546900</v>
      </c>
      <c r="R40" s="5">
        <v>-3.3E-3</v>
      </c>
      <c r="S40" s="4">
        <v>1255600</v>
      </c>
      <c r="T40" s="4">
        <f t="shared" si="9"/>
        <v>2108656.6</v>
      </c>
      <c r="U40" s="4">
        <f t="shared" si="10"/>
        <v>636000</v>
      </c>
      <c r="V40" s="5">
        <v>2.3900000000000001E-2</v>
      </c>
    </row>
    <row r="41" spans="1:22" x14ac:dyDescent="0.2">
      <c r="A41" s="16" t="s">
        <v>310</v>
      </c>
      <c r="B41" s="4">
        <v>193200</v>
      </c>
      <c r="C41" s="4">
        <v>193217</v>
      </c>
      <c r="D41" s="4">
        <v>-17</v>
      </c>
      <c r="E41" s="4">
        <v>-1550000</v>
      </c>
      <c r="F41" s="4">
        <f t="shared" si="7"/>
        <v>292372405573</v>
      </c>
      <c r="G41" s="4">
        <v>0</v>
      </c>
      <c r="H41" s="4">
        <v>0</v>
      </c>
      <c r="I41" s="4">
        <v>0</v>
      </c>
      <c r="J41" s="4">
        <v>-4763170000</v>
      </c>
      <c r="K41" s="4">
        <f t="shared" si="8"/>
        <v>386453091000</v>
      </c>
      <c r="L41" s="4">
        <v>306</v>
      </c>
      <c r="M41" s="4">
        <v>281</v>
      </c>
      <c r="N41" s="4">
        <v>59</v>
      </c>
      <c r="O41" s="4">
        <v>22</v>
      </c>
      <c r="P41" s="4">
        <v>256700</v>
      </c>
      <c r="Q41" s="4">
        <v>155700</v>
      </c>
      <c r="R41" s="5">
        <v>2.2000000000000001E-3</v>
      </c>
      <c r="S41" s="4">
        <v>636000</v>
      </c>
      <c r="T41" s="4">
        <f t="shared" si="9"/>
        <v>2122816.6</v>
      </c>
      <c r="U41" s="4">
        <f t="shared" si="10"/>
        <v>1776100</v>
      </c>
      <c r="V41" s="5">
        <v>9.8999999999999991E-3</v>
      </c>
    </row>
    <row r="42" spans="1:22" x14ac:dyDescent="0.2">
      <c r="A42" s="16" t="s">
        <v>309</v>
      </c>
      <c r="B42" s="4">
        <v>163259</v>
      </c>
      <c r="C42" s="4">
        <v>162781</v>
      </c>
      <c r="D42" s="4">
        <v>478</v>
      </c>
      <c r="E42" s="4">
        <v>43450000</v>
      </c>
      <c r="F42" s="4">
        <f t="shared" si="7"/>
        <v>292373955573</v>
      </c>
      <c r="G42" s="4">
        <v>14000</v>
      </c>
      <c r="H42" s="4">
        <v>1570000</v>
      </c>
      <c r="I42" s="4">
        <v>-1556000</v>
      </c>
      <c r="J42" s="4">
        <v>-143014830000</v>
      </c>
      <c r="K42" s="4">
        <f t="shared" si="8"/>
        <v>391216261000</v>
      </c>
      <c r="L42" s="4">
        <v>153</v>
      </c>
      <c r="M42" s="4">
        <v>451</v>
      </c>
      <c r="N42" s="4">
        <v>34</v>
      </c>
      <c r="O42" s="4">
        <v>36</v>
      </c>
      <c r="P42" s="4">
        <v>164900</v>
      </c>
      <c r="Q42" s="4">
        <v>248300</v>
      </c>
      <c r="R42" s="5">
        <v>0</v>
      </c>
      <c r="S42" s="4">
        <v>2253100</v>
      </c>
      <c r="T42" s="4">
        <f t="shared" si="9"/>
        <v>2043936.6</v>
      </c>
      <c r="U42" s="4">
        <f t="shared" si="10"/>
        <v>1260700</v>
      </c>
      <c r="V42" s="5">
        <v>1.1000000000000001E-2</v>
      </c>
    </row>
    <row r="43" spans="1:22" x14ac:dyDescent="0.2">
      <c r="A43" s="16" t="s">
        <v>306</v>
      </c>
      <c r="B43" s="4">
        <v>220200</v>
      </c>
      <c r="C43" s="4">
        <v>220100</v>
      </c>
      <c r="D43" s="4">
        <v>100</v>
      </c>
      <c r="E43" s="4">
        <v>9390000</v>
      </c>
      <c r="F43" s="4">
        <f t="shared" si="7"/>
        <v>292330505573</v>
      </c>
      <c r="G43" s="4">
        <v>0</v>
      </c>
      <c r="H43" s="4">
        <v>0</v>
      </c>
      <c r="I43" s="4">
        <v>0</v>
      </c>
      <c r="J43" s="4">
        <v>-5849750000</v>
      </c>
      <c r="K43" s="4">
        <f t="shared" si="8"/>
        <v>534231091000</v>
      </c>
      <c r="L43" s="4">
        <v>577</v>
      </c>
      <c r="M43" s="4">
        <v>760</v>
      </c>
      <c r="N43" s="4">
        <v>108</v>
      </c>
      <c r="O43" s="4">
        <v>130</v>
      </c>
      <c r="P43" s="4">
        <v>582700</v>
      </c>
      <c r="Q43" s="4">
        <v>712800</v>
      </c>
      <c r="R43" s="5">
        <v>-9.7999999999999997E-3</v>
      </c>
      <c r="S43" s="4">
        <v>1776100</v>
      </c>
      <c r="T43" s="4">
        <f t="shared" si="9"/>
        <v>1956616.6</v>
      </c>
      <c r="U43" s="4">
        <f t="shared" si="10"/>
        <v>1260700</v>
      </c>
      <c r="V43" s="5">
        <v>2.4E-2</v>
      </c>
    </row>
    <row r="44" spans="1:22" x14ac:dyDescent="0.2">
      <c r="A44" s="16" t="s">
        <v>305</v>
      </c>
      <c r="B44" s="4">
        <v>239904</v>
      </c>
      <c r="C44" s="4">
        <v>239650</v>
      </c>
      <c r="D44" s="4">
        <v>254</v>
      </c>
      <c r="E44" s="4">
        <v>23360000</v>
      </c>
      <c r="F44" s="4">
        <f t="shared" si="7"/>
        <v>292321115573</v>
      </c>
      <c r="G44" s="4">
        <v>1215000</v>
      </c>
      <c r="H44" s="4">
        <v>14500</v>
      </c>
      <c r="I44" s="4">
        <v>1200500</v>
      </c>
      <c r="J44" s="4">
        <v>111035520000</v>
      </c>
      <c r="K44" s="4">
        <f t="shared" si="8"/>
        <v>540080841000</v>
      </c>
      <c r="L44" s="4">
        <v>868</v>
      </c>
      <c r="M44" s="4">
        <v>310</v>
      </c>
      <c r="N44" s="4">
        <v>210</v>
      </c>
      <c r="O44" s="4">
        <v>59</v>
      </c>
      <c r="P44" s="4">
        <v>994400</v>
      </c>
      <c r="Q44" s="4">
        <v>353400</v>
      </c>
      <c r="R44" s="5">
        <v>2.2000000000000001E-3</v>
      </c>
      <c r="S44" s="4">
        <v>2926500</v>
      </c>
      <c r="T44" s="4">
        <f t="shared" si="9"/>
        <v>1771346.6</v>
      </c>
      <c r="U44" s="4">
        <f t="shared" si="10"/>
        <v>666700</v>
      </c>
      <c r="V44" s="5">
        <v>1.3000000000000001E-2</v>
      </c>
    </row>
    <row r="45" spans="1:22" x14ac:dyDescent="0.2">
      <c r="A45" s="16" t="s">
        <v>304</v>
      </c>
      <c r="B45" s="4">
        <v>4689600</v>
      </c>
      <c r="C45" s="4">
        <v>1474360</v>
      </c>
      <c r="D45" s="4">
        <v>3215240</v>
      </c>
      <c r="E45" s="4">
        <v>293471173592</v>
      </c>
      <c r="F45" s="4">
        <f t="shared" ref="F45:F55" si="11">E45+F46</f>
        <v>292297755573</v>
      </c>
      <c r="G45" s="4">
        <v>305066</v>
      </c>
      <c r="H45" s="4">
        <v>1328600</v>
      </c>
      <c r="I45" s="4">
        <v>-1023534</v>
      </c>
      <c r="J45" s="4">
        <v>-100907779000</v>
      </c>
      <c r="K45" s="4">
        <f t="shared" ref="K45:K55" si="12">K46+J45</f>
        <v>429045321000</v>
      </c>
      <c r="L45" s="4">
        <v>879</v>
      </c>
      <c r="M45" s="4">
        <v>557</v>
      </c>
      <c r="N45" s="4">
        <v>214</v>
      </c>
      <c r="O45" s="4">
        <v>88</v>
      </c>
      <c r="P45" s="4">
        <v>931600</v>
      </c>
      <c r="Q45" s="4">
        <v>524200</v>
      </c>
      <c r="R45" s="5">
        <v>2.2000000000000001E-3</v>
      </c>
      <c r="S45" s="4">
        <v>6250566</v>
      </c>
      <c r="T45" s="4">
        <f t="shared" ref="T45:T61" si="13">AVERAGE(S46:S55)</f>
        <v>1320650</v>
      </c>
      <c r="U45" s="4">
        <f t="shared" ref="U45:U55" si="14">MIN(S46:S50)</f>
        <v>666700</v>
      </c>
      <c r="V45" s="5">
        <v>1.1000000000000001E-2</v>
      </c>
    </row>
    <row r="46" spans="1:22" x14ac:dyDescent="0.2">
      <c r="A46" s="16" t="s">
        <v>303</v>
      </c>
      <c r="B46" s="4">
        <v>20000</v>
      </c>
      <c r="C46" s="4">
        <v>20200</v>
      </c>
      <c r="D46" s="4">
        <v>-200</v>
      </c>
      <c r="E46" s="4">
        <v>-18266764</v>
      </c>
      <c r="F46" s="4">
        <f t="shared" si="11"/>
        <v>-1173418019</v>
      </c>
      <c r="G46" s="4">
        <v>304800</v>
      </c>
      <c r="H46" s="4">
        <v>337000</v>
      </c>
      <c r="I46" s="4">
        <v>-32200</v>
      </c>
      <c r="J46" s="4">
        <v>-3030280000</v>
      </c>
      <c r="K46" s="4">
        <f t="shared" si="12"/>
        <v>529953100000</v>
      </c>
      <c r="L46" s="4">
        <v>695</v>
      </c>
      <c r="M46" s="4">
        <v>829</v>
      </c>
      <c r="N46" s="4">
        <v>174</v>
      </c>
      <c r="O46" s="4">
        <v>198</v>
      </c>
      <c r="P46" s="4">
        <v>804100</v>
      </c>
      <c r="Q46" s="4">
        <v>1080800</v>
      </c>
      <c r="R46" s="5">
        <v>1.1000000000000001E-3</v>
      </c>
      <c r="S46" s="4">
        <v>2169600</v>
      </c>
      <c r="T46" s="4">
        <f t="shared" si="13"/>
        <v>1336572.3999999999</v>
      </c>
      <c r="U46" s="4">
        <f t="shared" si="14"/>
        <v>666700</v>
      </c>
      <c r="V46" s="5">
        <v>1.7399999999999999E-2</v>
      </c>
    </row>
    <row r="47" spans="1:22" x14ac:dyDescent="0.2">
      <c r="A47" s="16" t="s">
        <v>299</v>
      </c>
      <c r="B47" s="4">
        <v>41400</v>
      </c>
      <c r="C47" s="4">
        <v>41700</v>
      </c>
      <c r="D47" s="4">
        <v>-300</v>
      </c>
      <c r="E47" s="4">
        <v>-27447149</v>
      </c>
      <c r="F47" s="4">
        <f t="shared" si="11"/>
        <v>-1155151255</v>
      </c>
      <c r="G47" s="4">
        <v>8700</v>
      </c>
      <c r="H47" s="4">
        <v>228300</v>
      </c>
      <c r="I47" s="4">
        <v>-219600</v>
      </c>
      <c r="J47" s="4">
        <v>-20072370000</v>
      </c>
      <c r="K47" s="4">
        <f t="shared" si="12"/>
        <v>532983380000</v>
      </c>
      <c r="L47" s="4">
        <v>639</v>
      </c>
      <c r="M47" s="4">
        <v>339</v>
      </c>
      <c r="N47" s="4">
        <v>207</v>
      </c>
      <c r="O47" s="4">
        <v>78</v>
      </c>
      <c r="P47" s="4">
        <v>717100</v>
      </c>
      <c r="Q47" s="4">
        <v>449800</v>
      </c>
      <c r="R47" s="5">
        <v>1.1000000000000001E-3</v>
      </c>
      <c r="S47" s="4">
        <v>1260700</v>
      </c>
      <c r="T47" s="4">
        <f t="shared" si="13"/>
        <v>1305942.3999999999</v>
      </c>
      <c r="U47" s="4">
        <f t="shared" si="14"/>
        <v>666700</v>
      </c>
      <c r="V47" s="5">
        <v>8.8000000000000005E-3</v>
      </c>
    </row>
    <row r="48" spans="1:22" x14ac:dyDescent="0.2">
      <c r="A48" s="16" t="s">
        <v>298</v>
      </c>
      <c r="B48" s="4">
        <v>223900</v>
      </c>
      <c r="C48" s="4">
        <v>225508</v>
      </c>
      <c r="D48" s="4">
        <v>-1608</v>
      </c>
      <c r="E48" s="4">
        <v>-145820000</v>
      </c>
      <c r="F48" s="4">
        <f t="shared" si="11"/>
        <v>-1127704106</v>
      </c>
      <c r="G48" s="4">
        <v>50000</v>
      </c>
      <c r="H48" s="4">
        <v>0</v>
      </c>
      <c r="I48" s="4">
        <v>50000</v>
      </c>
      <c r="J48" s="4">
        <v>4523720000</v>
      </c>
      <c r="K48" s="4">
        <f t="shared" si="12"/>
        <v>553055750000</v>
      </c>
      <c r="L48" s="4">
        <v>947</v>
      </c>
      <c r="M48" s="4">
        <v>276</v>
      </c>
      <c r="N48" s="4">
        <v>240</v>
      </c>
      <c r="O48" s="4">
        <v>57</v>
      </c>
      <c r="P48" s="4">
        <v>1110100</v>
      </c>
      <c r="Q48" s="4">
        <v>324800</v>
      </c>
      <c r="R48" s="5">
        <v>2.0199999999999999E-2</v>
      </c>
      <c r="S48" s="4">
        <v>1736900</v>
      </c>
      <c r="T48" s="4">
        <f t="shared" si="13"/>
        <v>1222618.3999999999</v>
      </c>
      <c r="U48" s="4">
        <f t="shared" si="14"/>
        <v>666700</v>
      </c>
      <c r="V48" s="5">
        <v>2.1899999999999999E-2</v>
      </c>
    </row>
    <row r="49" spans="1:22" x14ac:dyDescent="0.2">
      <c r="A49" s="16" t="s">
        <v>286</v>
      </c>
      <c r="B49" s="4">
        <v>83300</v>
      </c>
      <c r="C49" s="4">
        <v>82500</v>
      </c>
      <c r="D49" s="4">
        <v>800</v>
      </c>
      <c r="E49" s="4">
        <v>71600000</v>
      </c>
      <c r="F49" s="4">
        <f t="shared" si="11"/>
        <v>-981884106</v>
      </c>
      <c r="G49" s="4">
        <v>12900</v>
      </c>
      <c r="H49" s="4">
        <v>0</v>
      </c>
      <c r="I49" s="4">
        <v>12900</v>
      </c>
      <c r="J49" s="4">
        <v>1153260000</v>
      </c>
      <c r="K49" s="4">
        <f t="shared" si="12"/>
        <v>548532030000</v>
      </c>
      <c r="L49" s="4">
        <v>243</v>
      </c>
      <c r="M49" s="4">
        <v>135</v>
      </c>
      <c r="N49" s="4">
        <v>67</v>
      </c>
      <c r="O49" s="4">
        <v>44</v>
      </c>
      <c r="P49" s="4">
        <v>268800</v>
      </c>
      <c r="Q49" s="4">
        <v>221900</v>
      </c>
      <c r="R49" s="5">
        <v>0</v>
      </c>
      <c r="S49" s="4">
        <v>666700</v>
      </c>
      <c r="T49" s="4">
        <f t="shared" si="13"/>
        <v>1261170.7</v>
      </c>
      <c r="U49" s="4">
        <f t="shared" si="14"/>
        <v>777600</v>
      </c>
      <c r="V49" s="5">
        <v>5.6000000000000008E-3</v>
      </c>
    </row>
    <row r="50" spans="1:22" x14ac:dyDescent="0.2">
      <c r="A50" s="16" t="s">
        <v>285</v>
      </c>
      <c r="B50" s="4">
        <v>807500</v>
      </c>
      <c r="C50" s="4">
        <v>807500</v>
      </c>
      <c r="D50" s="4">
        <v>0</v>
      </c>
      <c r="E50" s="4">
        <v>0</v>
      </c>
      <c r="F50" s="4">
        <f t="shared" si="11"/>
        <v>-1053484106</v>
      </c>
      <c r="G50" s="4">
        <v>21600</v>
      </c>
      <c r="H50" s="4">
        <v>0</v>
      </c>
      <c r="I50" s="4">
        <v>21600</v>
      </c>
      <c r="J50" s="4">
        <v>1921500000</v>
      </c>
      <c r="K50" s="4">
        <f t="shared" si="12"/>
        <v>547378770000</v>
      </c>
      <c r="L50" s="4">
        <v>221</v>
      </c>
      <c r="M50" s="4">
        <v>224</v>
      </c>
      <c r="N50" s="4">
        <v>47</v>
      </c>
      <c r="O50" s="4">
        <v>52</v>
      </c>
      <c r="P50" s="4">
        <v>187800</v>
      </c>
      <c r="Q50" s="4">
        <v>267800</v>
      </c>
      <c r="R50" s="5">
        <v>1.1999999999999999E-3</v>
      </c>
      <c r="S50" s="4">
        <v>1410400</v>
      </c>
      <c r="T50" s="4">
        <f t="shared" si="13"/>
        <v>1231242.7</v>
      </c>
      <c r="U50" s="4">
        <f t="shared" si="14"/>
        <v>777600</v>
      </c>
      <c r="V50" s="5">
        <v>1.1200000000000002E-2</v>
      </c>
    </row>
    <row r="51" spans="1:22" x14ac:dyDescent="0.2">
      <c r="A51" s="16" t="s">
        <v>284</v>
      </c>
      <c r="B51" s="4">
        <v>249400</v>
      </c>
      <c r="C51" s="4">
        <v>249400</v>
      </c>
      <c r="D51" s="4">
        <v>0</v>
      </c>
      <c r="E51" s="4">
        <v>0</v>
      </c>
      <c r="F51" s="4">
        <f t="shared" si="11"/>
        <v>-1053484106</v>
      </c>
      <c r="G51" s="4">
        <v>15800</v>
      </c>
      <c r="H51" s="4">
        <v>0</v>
      </c>
      <c r="I51" s="4">
        <v>15800</v>
      </c>
      <c r="J51" s="4">
        <v>1413100000</v>
      </c>
      <c r="K51" s="4">
        <f t="shared" si="12"/>
        <v>545457270000</v>
      </c>
      <c r="L51" s="4">
        <v>287</v>
      </c>
      <c r="M51" s="4">
        <v>194</v>
      </c>
      <c r="N51" s="4">
        <v>51</v>
      </c>
      <c r="O51" s="4">
        <v>41</v>
      </c>
      <c r="P51" s="4">
        <v>218300</v>
      </c>
      <c r="Q51" s="4">
        <v>239900</v>
      </c>
      <c r="R51" s="5">
        <v>-4.4000000000000003E-3</v>
      </c>
      <c r="S51" s="4">
        <v>777600</v>
      </c>
      <c r="T51" s="4">
        <f t="shared" si="13"/>
        <v>1303198</v>
      </c>
      <c r="U51" s="4">
        <f t="shared" si="14"/>
        <v>902900</v>
      </c>
      <c r="V51" s="5">
        <v>1.3300000000000001E-2</v>
      </c>
    </row>
    <row r="52" spans="1:22" x14ac:dyDescent="0.2">
      <c r="A52" s="16" t="s">
        <v>283</v>
      </c>
      <c r="B52" s="4">
        <v>12100</v>
      </c>
      <c r="C52" s="4">
        <v>800</v>
      </c>
      <c r="D52" s="4">
        <v>11300</v>
      </c>
      <c r="E52" s="4">
        <v>995530000</v>
      </c>
      <c r="F52" s="4">
        <f t="shared" si="11"/>
        <v>-1053484106</v>
      </c>
      <c r="G52" s="4">
        <v>10000</v>
      </c>
      <c r="H52" s="4">
        <v>63500</v>
      </c>
      <c r="I52" s="4">
        <v>-53500</v>
      </c>
      <c r="J52" s="4">
        <v>-4717360000</v>
      </c>
      <c r="K52" s="4">
        <f t="shared" si="12"/>
        <v>544044170000</v>
      </c>
      <c r="L52" s="4">
        <v>761</v>
      </c>
      <c r="M52" s="4">
        <v>484</v>
      </c>
      <c r="N52" s="4">
        <v>180</v>
      </c>
      <c r="O52" s="4">
        <v>134</v>
      </c>
      <c r="P52" s="4">
        <v>807200</v>
      </c>
      <c r="Q52" s="4">
        <v>578000</v>
      </c>
      <c r="R52" s="5">
        <v>2.4E-2</v>
      </c>
      <c r="S52" s="4">
        <v>1464300</v>
      </c>
      <c r="T52" s="4">
        <f t="shared" si="13"/>
        <v>1256218</v>
      </c>
      <c r="U52" s="4">
        <f t="shared" si="14"/>
        <v>902900</v>
      </c>
      <c r="V52" s="5">
        <v>2.12E-2</v>
      </c>
    </row>
    <row r="53" spans="1:22" x14ac:dyDescent="0.2">
      <c r="A53" s="16" t="s">
        <v>282</v>
      </c>
      <c r="B53" s="4">
        <v>320000</v>
      </c>
      <c r="C53" s="4">
        <v>319100</v>
      </c>
      <c r="D53" s="4">
        <v>900</v>
      </c>
      <c r="E53" s="4">
        <v>79380000</v>
      </c>
      <c r="F53" s="4">
        <f t="shared" si="11"/>
        <v>-2049014106</v>
      </c>
      <c r="G53" s="4">
        <v>0</v>
      </c>
      <c r="H53" s="4">
        <v>0</v>
      </c>
      <c r="I53" s="4">
        <v>0</v>
      </c>
      <c r="J53" s="4">
        <v>-644910000</v>
      </c>
      <c r="K53" s="4">
        <f t="shared" si="12"/>
        <v>548761530000</v>
      </c>
      <c r="L53" s="4">
        <v>160</v>
      </c>
      <c r="M53" s="4">
        <v>284</v>
      </c>
      <c r="N53" s="4">
        <v>31</v>
      </c>
      <c r="O53" s="4">
        <v>52</v>
      </c>
      <c r="P53" s="4">
        <v>243400</v>
      </c>
      <c r="Q53" s="4">
        <v>249000</v>
      </c>
      <c r="R53" s="5">
        <v>-5.6999999999999993E-3</v>
      </c>
      <c r="S53" s="4">
        <v>902900</v>
      </c>
      <c r="T53" s="4">
        <f t="shared" si="13"/>
        <v>1247359.8999999999</v>
      </c>
      <c r="U53" s="4">
        <f t="shared" si="14"/>
        <v>903660</v>
      </c>
      <c r="V53" s="5">
        <v>1.2500000000000001E-2</v>
      </c>
    </row>
    <row r="54" spans="1:22" x14ac:dyDescent="0.2">
      <c r="A54" s="16" t="s">
        <v>281</v>
      </c>
      <c r="B54" s="4">
        <v>5100</v>
      </c>
      <c r="C54" s="4">
        <v>0</v>
      </c>
      <c r="D54" s="4">
        <v>5100</v>
      </c>
      <c r="E54" s="4">
        <v>453900000</v>
      </c>
      <c r="F54" s="4">
        <f t="shared" si="11"/>
        <v>-2128394106</v>
      </c>
      <c r="G54" s="4">
        <v>206000</v>
      </c>
      <c r="H54" s="4">
        <v>52900</v>
      </c>
      <c r="I54" s="4">
        <v>153100</v>
      </c>
      <c r="J54" s="4">
        <v>13666410000</v>
      </c>
      <c r="K54" s="4">
        <f t="shared" si="12"/>
        <v>549406440000</v>
      </c>
      <c r="L54" s="4">
        <v>661</v>
      </c>
      <c r="M54" s="4">
        <v>717</v>
      </c>
      <c r="N54" s="4">
        <v>87</v>
      </c>
      <c r="O54" s="4">
        <v>79</v>
      </c>
      <c r="P54" s="4">
        <v>477600</v>
      </c>
      <c r="Q54" s="4">
        <v>532300</v>
      </c>
      <c r="R54" s="5">
        <v>-9.0000000000000011E-3</v>
      </c>
      <c r="S54" s="4">
        <v>1073800</v>
      </c>
      <c r="T54" s="4">
        <f t="shared" si="13"/>
        <v>1251659.3</v>
      </c>
      <c r="U54" s="4">
        <f t="shared" si="14"/>
        <v>903660</v>
      </c>
      <c r="V54" s="5">
        <v>2.46E-2</v>
      </c>
    </row>
    <row r="55" spans="1:22" x14ac:dyDescent="0.2">
      <c r="A55" s="16" t="s">
        <v>280</v>
      </c>
      <c r="B55" s="4">
        <v>0</v>
      </c>
      <c r="C55" s="4">
        <v>12100</v>
      </c>
      <c r="D55" s="4">
        <v>-12100</v>
      </c>
      <c r="E55" s="4">
        <v>-1080570000</v>
      </c>
      <c r="F55" s="4">
        <f t="shared" si="11"/>
        <v>-2582294106</v>
      </c>
      <c r="G55" s="4">
        <v>758300</v>
      </c>
      <c r="H55" s="4">
        <v>15400</v>
      </c>
      <c r="I55" s="4">
        <v>742900</v>
      </c>
      <c r="J55" s="4">
        <v>66236510000</v>
      </c>
      <c r="K55" s="4">
        <f t="shared" si="12"/>
        <v>535740030000</v>
      </c>
      <c r="L55" s="4">
        <v>1635</v>
      </c>
      <c r="M55" s="4">
        <v>753</v>
      </c>
      <c r="N55" s="4">
        <v>174</v>
      </c>
      <c r="O55" s="4">
        <v>99</v>
      </c>
      <c r="P55" s="4">
        <v>1093600</v>
      </c>
      <c r="Q55" s="4">
        <v>577800</v>
      </c>
      <c r="R55" s="5">
        <v>4.5999999999999999E-3</v>
      </c>
      <c r="S55" s="4">
        <v>1743600</v>
      </c>
      <c r="T55" s="4">
        <f t="shared" si="13"/>
        <v>1160173.7</v>
      </c>
      <c r="U55" s="4">
        <f t="shared" si="14"/>
        <v>903660</v>
      </c>
      <c r="V55" s="5">
        <v>1.34E-2</v>
      </c>
    </row>
    <row r="56" spans="1:22" x14ac:dyDescent="0.2">
      <c r="A56" s="16" t="s">
        <v>279</v>
      </c>
      <c r="B56" s="4">
        <v>200000</v>
      </c>
      <c r="C56" s="4">
        <v>200900</v>
      </c>
      <c r="D56" s="4">
        <v>-900</v>
      </c>
      <c r="E56" s="4">
        <v>-79360000</v>
      </c>
      <c r="F56" s="4">
        <f t="shared" ref="F56:F130" si="15">E56+F57</f>
        <v>-1501724106</v>
      </c>
      <c r="G56" s="4">
        <v>339600</v>
      </c>
      <c r="H56" s="4">
        <v>22400</v>
      </c>
      <c r="I56" s="4">
        <v>317200</v>
      </c>
      <c r="J56" s="4">
        <v>27769100000</v>
      </c>
      <c r="K56" s="4">
        <f t="shared" ref="K56:K76" si="16">K57+J56</f>
        <v>469503520000</v>
      </c>
      <c r="L56" s="4">
        <v>1426</v>
      </c>
      <c r="M56" s="4">
        <v>549</v>
      </c>
      <c r="N56" s="4">
        <v>273</v>
      </c>
      <c r="O56" s="4">
        <v>126</v>
      </c>
      <c r="P56" s="4">
        <v>1630700</v>
      </c>
      <c r="Q56" s="4">
        <v>643300</v>
      </c>
      <c r="R56" s="5">
        <v>2.5499999999999998E-2</v>
      </c>
      <c r="S56" s="4">
        <v>2328824</v>
      </c>
      <c r="T56" s="4">
        <f t="shared" si="13"/>
        <v>1032096.9</v>
      </c>
      <c r="U56" s="4">
        <f t="shared" ref="U56:U123" si="17">MIN(S57:S61)</f>
        <v>903660</v>
      </c>
      <c r="V56" s="5">
        <v>3.04E-2</v>
      </c>
    </row>
    <row r="57" spans="1:22" x14ac:dyDescent="0.2">
      <c r="A57" s="16" t="s">
        <v>278</v>
      </c>
      <c r="B57" s="4">
        <v>20000</v>
      </c>
      <c r="C57" s="4">
        <v>25100</v>
      </c>
      <c r="D57" s="4">
        <v>-5100</v>
      </c>
      <c r="E57" s="4">
        <v>-434800000</v>
      </c>
      <c r="F57" s="4">
        <f t="shared" si="15"/>
        <v>-1422364106</v>
      </c>
      <c r="G57" s="4">
        <v>0</v>
      </c>
      <c r="H57" s="4">
        <v>0</v>
      </c>
      <c r="I57" s="4">
        <v>0</v>
      </c>
      <c r="J57" s="4">
        <v>-1210020000</v>
      </c>
      <c r="K57" s="4">
        <f t="shared" si="16"/>
        <v>441734420000</v>
      </c>
      <c r="L57" s="4">
        <v>498</v>
      </c>
      <c r="M57" s="4">
        <v>338</v>
      </c>
      <c r="N57" s="4">
        <v>123</v>
      </c>
      <c r="O57" s="4">
        <v>71</v>
      </c>
      <c r="P57" s="4">
        <v>550200</v>
      </c>
      <c r="Q57" s="4">
        <v>347400</v>
      </c>
      <c r="R57" s="5">
        <v>2.2499999999999999E-2</v>
      </c>
      <c r="S57" s="4">
        <v>954400</v>
      </c>
      <c r="T57" s="4">
        <f t="shared" si="13"/>
        <v>1027943.2</v>
      </c>
      <c r="U57" s="4">
        <f t="shared" si="17"/>
        <v>903660</v>
      </c>
      <c r="V57" s="5">
        <v>2.3199999999999998E-2</v>
      </c>
    </row>
    <row r="58" spans="1:22" x14ac:dyDescent="0.2">
      <c r="A58" s="16" t="s">
        <v>275</v>
      </c>
      <c r="B58" s="4">
        <v>0</v>
      </c>
      <c r="C58" s="4">
        <v>0</v>
      </c>
      <c r="D58" s="4">
        <v>0</v>
      </c>
      <c r="E58" s="4">
        <v>0</v>
      </c>
      <c r="F58" s="4">
        <f t="shared" si="15"/>
        <v>-987564106</v>
      </c>
      <c r="G58" s="4">
        <v>0</v>
      </c>
      <c r="H58" s="4">
        <v>0</v>
      </c>
      <c r="I58" s="4">
        <v>0</v>
      </c>
      <c r="J58" s="4">
        <v>-1237130000</v>
      </c>
      <c r="K58" s="4">
        <f t="shared" si="16"/>
        <v>442944440000</v>
      </c>
      <c r="L58" s="4">
        <v>317</v>
      </c>
      <c r="M58" s="4">
        <v>266</v>
      </c>
      <c r="N58" s="4">
        <v>165</v>
      </c>
      <c r="O58" s="4">
        <v>58</v>
      </c>
      <c r="P58" s="4">
        <v>524600</v>
      </c>
      <c r="Q58" s="4">
        <v>378600</v>
      </c>
      <c r="R58" s="5">
        <v>-5.7999999999999996E-3</v>
      </c>
      <c r="S58" s="4">
        <v>903660</v>
      </c>
      <c r="T58" s="4">
        <f t="shared" si="13"/>
        <v>1095229.7</v>
      </c>
      <c r="U58" s="4">
        <f t="shared" si="17"/>
        <v>814319</v>
      </c>
      <c r="V58" s="5">
        <v>1.06E-2</v>
      </c>
    </row>
    <row r="59" spans="1:22" x14ac:dyDescent="0.2">
      <c r="A59" s="16" t="s">
        <v>274</v>
      </c>
      <c r="B59" s="4">
        <v>400200</v>
      </c>
      <c r="C59" s="4">
        <v>400200</v>
      </c>
      <c r="D59" s="4">
        <v>0</v>
      </c>
      <c r="E59" s="4">
        <v>0</v>
      </c>
      <c r="F59" s="4">
        <f t="shared" si="15"/>
        <v>-987564106</v>
      </c>
      <c r="G59" s="4">
        <v>35300</v>
      </c>
      <c r="H59" s="4">
        <v>222600</v>
      </c>
      <c r="I59" s="4">
        <v>-187300</v>
      </c>
      <c r="J59" s="4">
        <v>-15908680000</v>
      </c>
      <c r="K59" s="4">
        <f t="shared" si="16"/>
        <v>444181570000</v>
      </c>
      <c r="L59" s="4">
        <v>394</v>
      </c>
      <c r="M59" s="4">
        <v>519</v>
      </c>
      <c r="N59" s="4">
        <v>90</v>
      </c>
      <c r="O59" s="4">
        <v>143</v>
      </c>
      <c r="P59" s="4">
        <v>381800</v>
      </c>
      <c r="Q59" s="4">
        <v>645500</v>
      </c>
      <c r="R59" s="5">
        <v>-1.3899999999999999E-2</v>
      </c>
      <c r="S59" s="4">
        <v>1052223</v>
      </c>
      <c r="T59" s="4">
        <f t="shared" si="13"/>
        <v>1130641.2</v>
      </c>
      <c r="U59" s="4">
        <f t="shared" si="17"/>
        <v>814319</v>
      </c>
      <c r="V59" s="5">
        <v>2.0899999999999998E-2</v>
      </c>
    </row>
    <row r="60" spans="1:22" x14ac:dyDescent="0.2">
      <c r="A60" s="16" t="s">
        <v>273</v>
      </c>
      <c r="B60" s="4">
        <v>300000</v>
      </c>
      <c r="C60" s="4">
        <v>302400</v>
      </c>
      <c r="D60" s="4">
        <v>-2400</v>
      </c>
      <c r="E60" s="4">
        <v>-207700000</v>
      </c>
      <c r="F60" s="4">
        <f t="shared" si="15"/>
        <v>-987564106</v>
      </c>
      <c r="K60" s="4">
        <f t="shared" si="16"/>
        <v>460090250000</v>
      </c>
      <c r="L60" s="4">
        <v>429</v>
      </c>
      <c r="M60" s="4">
        <v>368</v>
      </c>
      <c r="N60" s="4">
        <v>127</v>
      </c>
      <c r="O60" s="4">
        <v>91</v>
      </c>
      <c r="P60" s="4">
        <v>549800</v>
      </c>
      <c r="Q60" s="4">
        <v>556300</v>
      </c>
      <c r="R60" s="5">
        <v>-8.0000000000000002E-3</v>
      </c>
      <c r="S60" s="4">
        <v>1111120</v>
      </c>
      <c r="T60" s="4">
        <f t="shared" si="13"/>
        <v>1136859.3999999999</v>
      </c>
      <c r="U60" s="4">
        <f t="shared" si="17"/>
        <v>814319</v>
      </c>
      <c r="V60" s="5">
        <v>2.7400000000000001E-2</v>
      </c>
    </row>
    <row r="61" spans="1:22" x14ac:dyDescent="0.2">
      <c r="A61" s="16" t="s">
        <v>268</v>
      </c>
      <c r="B61" s="4">
        <v>100000</v>
      </c>
      <c r="C61" s="4">
        <v>100400</v>
      </c>
      <c r="D61" s="4">
        <v>-400</v>
      </c>
      <c r="E61" s="4">
        <v>-34340000</v>
      </c>
      <c r="F61" s="4">
        <f t="shared" si="15"/>
        <v>-779864106</v>
      </c>
      <c r="K61" s="4">
        <f t="shared" si="16"/>
        <v>460090250000</v>
      </c>
      <c r="L61" s="4">
        <v>664</v>
      </c>
      <c r="M61" s="4">
        <v>446</v>
      </c>
      <c r="N61" s="4">
        <v>179</v>
      </c>
      <c r="O61" s="4">
        <v>110</v>
      </c>
      <c r="P61" s="4">
        <v>891200</v>
      </c>
      <c r="Q61" s="4">
        <v>529200</v>
      </c>
      <c r="R61" s="5">
        <v>1.6399999999999998E-2</v>
      </c>
      <c r="S61" s="4">
        <v>1497153</v>
      </c>
      <c r="T61" s="4">
        <f t="shared" si="13"/>
        <v>1146935.8</v>
      </c>
      <c r="U61" s="4">
        <f t="shared" si="17"/>
        <v>814319</v>
      </c>
      <c r="V61" s="5">
        <v>1.7299999999999999E-2</v>
      </c>
    </row>
    <row r="62" spans="1:22" x14ac:dyDescent="0.2">
      <c r="A62" s="16" t="s">
        <v>266</v>
      </c>
      <c r="B62" s="4">
        <v>88466</v>
      </c>
      <c r="C62" s="4">
        <v>88766</v>
      </c>
      <c r="D62" s="4">
        <v>-300</v>
      </c>
      <c r="E62" s="4">
        <v>-25650000</v>
      </c>
      <c r="F62" s="4">
        <f t="shared" si="15"/>
        <v>-745524106</v>
      </c>
      <c r="K62" s="4">
        <f t="shared" si="16"/>
        <v>460090250000</v>
      </c>
      <c r="L62" s="4">
        <v>521</v>
      </c>
      <c r="M62" s="4">
        <v>285</v>
      </c>
      <c r="N62" s="4">
        <v>137</v>
      </c>
      <c r="O62" s="4">
        <v>67</v>
      </c>
      <c r="P62" s="4">
        <v>661900</v>
      </c>
      <c r="Q62" s="4">
        <v>332500</v>
      </c>
      <c r="R62" s="5">
        <v>1.43E-2</v>
      </c>
      <c r="S62" s="4">
        <v>994500</v>
      </c>
      <c r="T62" s="4">
        <f t="shared" ref="T62:T115" si="18">AVERAGE(S63:S72)</f>
        <v>1187665.8</v>
      </c>
      <c r="U62" s="4">
        <f t="shared" si="17"/>
        <v>814319</v>
      </c>
      <c r="V62" s="5">
        <v>1.29E-2</v>
      </c>
    </row>
    <row r="63" spans="1:22" x14ac:dyDescent="0.2">
      <c r="A63" s="16" t="s">
        <v>265</v>
      </c>
      <c r="B63" s="4">
        <v>0</v>
      </c>
      <c r="C63" s="4">
        <v>1100</v>
      </c>
      <c r="D63" s="4">
        <v>-1100</v>
      </c>
      <c r="E63" s="4">
        <v>-92480000</v>
      </c>
      <c r="F63" s="4">
        <f t="shared" si="15"/>
        <v>-719874106</v>
      </c>
      <c r="G63" s="4">
        <v>19000</v>
      </c>
      <c r="H63" s="4">
        <v>139400</v>
      </c>
      <c r="I63" s="4">
        <v>-120400</v>
      </c>
      <c r="J63" s="4">
        <v>-10125380000</v>
      </c>
      <c r="K63" s="4">
        <f t="shared" si="16"/>
        <v>460090250000</v>
      </c>
      <c r="L63" s="4">
        <v>427</v>
      </c>
      <c r="M63" s="4">
        <v>324</v>
      </c>
      <c r="N63" s="4">
        <v>96</v>
      </c>
      <c r="O63" s="4">
        <v>72</v>
      </c>
      <c r="P63" s="4">
        <v>402300</v>
      </c>
      <c r="Q63" s="4">
        <v>411200</v>
      </c>
      <c r="R63" s="5">
        <v>1.0800000000000001E-2</v>
      </c>
      <c r="S63" s="4">
        <v>814319</v>
      </c>
      <c r="T63" s="4">
        <f t="shared" si="18"/>
        <v>1240451</v>
      </c>
      <c r="U63" s="4">
        <f t="shared" si="17"/>
        <v>828744</v>
      </c>
      <c r="V63" s="5">
        <v>9.4999999999999998E-3</v>
      </c>
    </row>
    <row r="64" spans="1:22" x14ac:dyDescent="0.2">
      <c r="A64" s="16" t="s">
        <v>247</v>
      </c>
      <c r="B64" s="4">
        <v>447200</v>
      </c>
      <c r="C64" s="4">
        <v>447200</v>
      </c>
      <c r="D64" s="4">
        <v>0</v>
      </c>
      <c r="E64" s="4">
        <v>0</v>
      </c>
      <c r="F64" s="4">
        <f t="shared" si="15"/>
        <v>-627394106</v>
      </c>
      <c r="G64" s="4">
        <v>23000</v>
      </c>
      <c r="H64" s="4">
        <v>52200</v>
      </c>
      <c r="I64" s="4">
        <v>-29200</v>
      </c>
      <c r="J64" s="4">
        <v>-2421830000</v>
      </c>
      <c r="K64" s="4">
        <f t="shared" si="16"/>
        <v>470215630000</v>
      </c>
      <c r="L64" s="4">
        <v>354</v>
      </c>
      <c r="M64" s="4">
        <v>548</v>
      </c>
      <c r="N64" s="4">
        <v>39</v>
      </c>
      <c r="O64" s="4">
        <v>102</v>
      </c>
      <c r="P64" s="4">
        <v>224000</v>
      </c>
      <c r="Q64" s="4">
        <v>587100</v>
      </c>
      <c r="R64" s="5">
        <v>-1.41E-2</v>
      </c>
      <c r="S64" s="4">
        <v>1116794</v>
      </c>
      <c r="T64" s="4">
        <f t="shared" si="18"/>
        <v>1489279.8</v>
      </c>
      <c r="U64" s="4">
        <f t="shared" si="17"/>
        <v>828744</v>
      </c>
      <c r="V64" s="5">
        <v>2.2400000000000003E-2</v>
      </c>
    </row>
    <row r="65" spans="1:22" x14ac:dyDescent="0.2">
      <c r="A65" s="16" t="s">
        <v>239</v>
      </c>
      <c r="B65" s="4">
        <v>602000</v>
      </c>
      <c r="C65" s="4">
        <v>602000</v>
      </c>
      <c r="D65" s="4">
        <v>0</v>
      </c>
      <c r="E65" s="4">
        <v>0</v>
      </c>
      <c r="F65" s="4">
        <f t="shared" si="15"/>
        <v>-627394106</v>
      </c>
      <c r="G65" s="4">
        <v>58000</v>
      </c>
      <c r="H65" s="4">
        <v>0</v>
      </c>
      <c r="I65" s="4">
        <v>58000</v>
      </c>
      <c r="J65" s="4">
        <v>4960740000</v>
      </c>
      <c r="K65" s="4">
        <f t="shared" si="16"/>
        <v>472637460000</v>
      </c>
      <c r="L65" s="4">
        <v>229</v>
      </c>
      <c r="M65" s="4">
        <v>663</v>
      </c>
      <c r="N65" s="4">
        <v>40</v>
      </c>
      <c r="O65" s="4">
        <v>84</v>
      </c>
      <c r="P65" s="4">
        <v>170300</v>
      </c>
      <c r="Q65" s="4">
        <v>657100</v>
      </c>
      <c r="R65" s="5">
        <v>-1.6200000000000003E-2</v>
      </c>
      <c r="S65" s="4">
        <v>828744</v>
      </c>
      <c r="T65" s="4">
        <f t="shared" si="18"/>
        <v>1517319.2</v>
      </c>
      <c r="U65" s="4">
        <f t="shared" si="17"/>
        <v>912863</v>
      </c>
      <c r="V65" s="5">
        <v>1.9699999999999999E-2</v>
      </c>
    </row>
    <row r="66" spans="1:22" x14ac:dyDescent="0.2">
      <c r="A66" s="16" t="s">
        <v>238</v>
      </c>
      <c r="B66" s="4">
        <v>575500</v>
      </c>
      <c r="C66" s="4">
        <v>575500</v>
      </c>
      <c r="D66" s="4">
        <v>0</v>
      </c>
      <c r="E66" s="4">
        <v>0</v>
      </c>
      <c r="F66" s="4">
        <f t="shared" si="15"/>
        <v>-627394106</v>
      </c>
      <c r="K66" s="4">
        <f t="shared" si="16"/>
        <v>467676720000</v>
      </c>
      <c r="L66" s="4">
        <v>409</v>
      </c>
      <c r="M66" s="4">
        <v>431</v>
      </c>
      <c r="N66" s="4">
        <v>86</v>
      </c>
      <c r="O66" s="4">
        <v>96</v>
      </c>
      <c r="P66" s="4">
        <v>510200</v>
      </c>
      <c r="Q66" s="4">
        <v>536400</v>
      </c>
      <c r="R66" s="5">
        <v>0</v>
      </c>
      <c r="S66" s="4">
        <v>1048056</v>
      </c>
      <c r="T66" s="4">
        <f t="shared" si="18"/>
        <v>1460940.9</v>
      </c>
      <c r="U66" s="4">
        <f t="shared" si="17"/>
        <v>912863</v>
      </c>
      <c r="V66" s="5">
        <v>8.199999999999999E-3</v>
      </c>
    </row>
    <row r="67" spans="1:22" x14ac:dyDescent="0.2">
      <c r="A67" s="16" t="s">
        <v>237</v>
      </c>
      <c r="B67" s="4">
        <v>325900</v>
      </c>
      <c r="C67" s="4">
        <v>308800</v>
      </c>
      <c r="D67" s="4">
        <v>17100</v>
      </c>
      <c r="E67" s="4">
        <v>1491120000</v>
      </c>
      <c r="F67" s="4">
        <f t="shared" si="15"/>
        <v>-627394106</v>
      </c>
      <c r="G67" s="4">
        <v>18000</v>
      </c>
      <c r="H67" s="4">
        <v>49300</v>
      </c>
      <c r="I67" s="4">
        <v>-31300</v>
      </c>
      <c r="J67" s="4">
        <v>-2683560000</v>
      </c>
      <c r="K67" s="4">
        <f t="shared" si="16"/>
        <v>467676720000</v>
      </c>
      <c r="L67" s="4">
        <v>435</v>
      </c>
      <c r="M67" s="4">
        <v>486</v>
      </c>
      <c r="N67" s="4">
        <v>66</v>
      </c>
      <c r="O67" s="4">
        <v>104</v>
      </c>
      <c r="P67" s="4">
        <v>398700</v>
      </c>
      <c r="Q67" s="4">
        <v>512700</v>
      </c>
      <c r="R67" s="5">
        <v>0</v>
      </c>
      <c r="S67" s="4">
        <v>912863</v>
      </c>
      <c r="T67" s="4">
        <f t="shared" si="18"/>
        <v>1418492.6</v>
      </c>
      <c r="U67" s="4">
        <f t="shared" si="17"/>
        <v>1173302</v>
      </c>
      <c r="V67" s="5">
        <v>2.07E-2</v>
      </c>
    </row>
    <row r="68" spans="1:22" x14ac:dyDescent="0.2">
      <c r="A68" s="16" t="s">
        <v>233</v>
      </c>
      <c r="B68" s="4">
        <v>200000</v>
      </c>
      <c r="C68" s="4">
        <v>200000</v>
      </c>
      <c r="D68" s="4">
        <v>0</v>
      </c>
      <c r="E68" s="4">
        <v>0</v>
      </c>
      <c r="F68" s="4">
        <f t="shared" si="15"/>
        <v>-2118514106</v>
      </c>
      <c r="G68" s="4">
        <v>34800</v>
      </c>
      <c r="H68" s="4">
        <v>29000</v>
      </c>
      <c r="I68" s="4">
        <v>5800</v>
      </c>
      <c r="J68" s="4">
        <v>446760000</v>
      </c>
      <c r="K68" s="4">
        <f t="shared" si="16"/>
        <v>470360280000</v>
      </c>
      <c r="L68" s="4">
        <v>867</v>
      </c>
      <c r="M68" s="4">
        <v>293</v>
      </c>
      <c r="N68" s="4">
        <v>189</v>
      </c>
      <c r="O68" s="4">
        <v>65</v>
      </c>
      <c r="P68" s="4">
        <v>187800</v>
      </c>
      <c r="Q68" s="4">
        <v>52700</v>
      </c>
      <c r="R68" s="5">
        <v>1.4199999999999999E-2</v>
      </c>
      <c r="S68" s="4">
        <v>1576525</v>
      </c>
      <c r="T68" s="4">
        <f t="shared" si="18"/>
        <v>1321945.5</v>
      </c>
      <c r="U68" s="4">
        <f t="shared" si="17"/>
        <v>1173302</v>
      </c>
    </row>
    <row r="69" spans="1:22" x14ac:dyDescent="0.2">
      <c r="A69" s="16" t="s">
        <v>232</v>
      </c>
      <c r="B69" s="4">
        <v>0</v>
      </c>
      <c r="C69" s="4">
        <v>0</v>
      </c>
      <c r="D69" s="4">
        <v>0</v>
      </c>
      <c r="E69" s="4">
        <v>0</v>
      </c>
      <c r="F69" s="4">
        <f t="shared" si="15"/>
        <v>-2118514106</v>
      </c>
      <c r="G69" s="4">
        <v>31900</v>
      </c>
      <c r="H69" s="4">
        <v>2900</v>
      </c>
      <c r="I69" s="4">
        <v>29000</v>
      </c>
      <c r="J69" s="4">
        <v>2463260000</v>
      </c>
      <c r="K69" s="4">
        <f t="shared" si="16"/>
        <v>469913520000</v>
      </c>
      <c r="L69" s="4"/>
      <c r="M69" s="4"/>
      <c r="N69" s="4"/>
      <c r="O69" s="4"/>
      <c r="P69" s="4">
        <v>679200</v>
      </c>
      <c r="Q69" s="4">
        <v>588400</v>
      </c>
      <c r="R69" s="5">
        <v>-5.7999999999999996E-3</v>
      </c>
      <c r="S69" s="4">
        <v>1406338</v>
      </c>
      <c r="T69" s="4">
        <f t="shared" si="18"/>
        <v>1243341</v>
      </c>
      <c r="U69" s="4">
        <f t="shared" si="17"/>
        <v>1173302</v>
      </c>
    </row>
    <row r="70" spans="1:22" x14ac:dyDescent="0.2">
      <c r="A70" s="16" t="s">
        <v>231</v>
      </c>
      <c r="B70" s="4">
        <v>1000</v>
      </c>
      <c r="C70" s="4">
        <v>17100</v>
      </c>
      <c r="D70" s="4">
        <v>-16100</v>
      </c>
      <c r="E70" s="4">
        <v>-1381160000</v>
      </c>
      <c r="F70" s="4">
        <f t="shared" si="15"/>
        <v>-2118514106</v>
      </c>
      <c r="G70" s="4">
        <v>128700</v>
      </c>
      <c r="H70" s="4">
        <v>136500</v>
      </c>
      <c r="I70" s="4">
        <v>-7800</v>
      </c>
      <c r="J70" s="4">
        <v>-656770000</v>
      </c>
      <c r="K70" s="4">
        <f t="shared" si="16"/>
        <v>467450260000</v>
      </c>
      <c r="L70" s="4"/>
      <c r="M70" s="4"/>
      <c r="N70" s="4"/>
      <c r="O70" s="4"/>
      <c r="P70" s="4">
        <v>428400</v>
      </c>
      <c r="Q70" s="4">
        <v>684400</v>
      </c>
      <c r="R70" s="5">
        <v>-3.4999999999999996E-3</v>
      </c>
      <c r="S70" s="4">
        <v>1173302</v>
      </c>
      <c r="T70" s="4">
        <f t="shared" si="18"/>
        <v>1260575.8999999999</v>
      </c>
      <c r="U70" s="4">
        <f t="shared" si="17"/>
        <v>1109138</v>
      </c>
    </row>
    <row r="71" spans="1:22" x14ac:dyDescent="0.2">
      <c r="A71" s="16" t="s">
        <v>230</v>
      </c>
      <c r="B71" s="4">
        <v>17454</v>
      </c>
      <c r="C71" s="4">
        <v>33</v>
      </c>
      <c r="D71" s="4">
        <v>17421</v>
      </c>
      <c r="E71" s="4">
        <v>1473810000</v>
      </c>
      <c r="F71" s="4">
        <f t="shared" si="15"/>
        <v>-737354106</v>
      </c>
      <c r="G71" s="4">
        <v>627200</v>
      </c>
      <c r="H71" s="4">
        <v>683100</v>
      </c>
      <c r="I71" s="4">
        <v>-55900</v>
      </c>
      <c r="J71" s="4">
        <v>-4681920000</v>
      </c>
      <c r="K71" s="4">
        <f t="shared" si="16"/>
        <v>468107030000</v>
      </c>
      <c r="L71" s="4"/>
      <c r="M71" s="4"/>
      <c r="N71" s="4"/>
      <c r="O71" s="4"/>
      <c r="P71" s="4">
        <v>914000</v>
      </c>
      <c r="Q71" s="4">
        <v>549800</v>
      </c>
      <c r="R71" s="5">
        <v>1.3100000000000001E-2</v>
      </c>
      <c r="S71" s="4">
        <v>1597917</v>
      </c>
      <c r="T71" s="4">
        <f t="shared" si="18"/>
        <v>1154364.6000000001</v>
      </c>
      <c r="U71" s="4">
        <f t="shared" si="17"/>
        <v>484273</v>
      </c>
    </row>
    <row r="72" spans="1:22" x14ac:dyDescent="0.2">
      <c r="A72" s="16" t="s">
        <v>229</v>
      </c>
      <c r="B72" s="4">
        <v>14700</v>
      </c>
      <c r="C72" s="4">
        <v>2666</v>
      </c>
      <c r="D72" s="4">
        <v>12034</v>
      </c>
      <c r="E72" s="4">
        <v>1008620000</v>
      </c>
      <c r="F72" s="4">
        <f t="shared" si="15"/>
        <v>-2211164106</v>
      </c>
      <c r="G72" s="4">
        <v>227200</v>
      </c>
      <c r="H72" s="4">
        <v>283100</v>
      </c>
      <c r="I72" s="4">
        <v>-55900</v>
      </c>
      <c r="J72" s="4">
        <v>-4720340000</v>
      </c>
      <c r="K72" s="4">
        <f t="shared" si="16"/>
        <v>472788950000</v>
      </c>
      <c r="L72" s="4"/>
      <c r="M72" s="4"/>
      <c r="N72" s="4"/>
      <c r="O72" s="4"/>
      <c r="P72" s="4">
        <v>844400</v>
      </c>
      <c r="Q72" s="4">
        <v>506000</v>
      </c>
      <c r="R72" s="5">
        <v>8.3999999999999995E-3</v>
      </c>
      <c r="S72" s="4">
        <v>1401800</v>
      </c>
      <c r="T72" s="4">
        <f t="shared" si="18"/>
        <v>1114824.8999999999</v>
      </c>
      <c r="U72" s="4">
        <f t="shared" si="17"/>
        <v>484273</v>
      </c>
    </row>
    <row r="73" spans="1:22" x14ac:dyDescent="0.2">
      <c r="A73" s="16" t="s">
        <v>228</v>
      </c>
      <c r="B73" s="4">
        <v>578812</v>
      </c>
      <c r="C73" s="4">
        <v>564412</v>
      </c>
      <c r="D73" s="4">
        <v>14400</v>
      </c>
      <c r="E73" s="4">
        <v>1209600000</v>
      </c>
      <c r="F73" s="4">
        <f t="shared" si="15"/>
        <v>-3219784106</v>
      </c>
      <c r="G73" s="4">
        <v>300000</v>
      </c>
      <c r="H73" s="4">
        <v>362800</v>
      </c>
      <c r="I73" s="4">
        <v>-62800</v>
      </c>
      <c r="J73" s="4">
        <v>-5217630000</v>
      </c>
      <c r="K73" s="4">
        <f t="shared" si="16"/>
        <v>477509290000</v>
      </c>
      <c r="L73" s="4"/>
      <c r="M73" s="4"/>
      <c r="N73" s="4"/>
      <c r="O73" s="4"/>
      <c r="P73" s="4">
        <v>693800</v>
      </c>
      <c r="Q73" s="4">
        <v>587200</v>
      </c>
      <c r="R73" s="5">
        <v>-1.1000000000000001E-3</v>
      </c>
      <c r="S73" s="4">
        <v>1342171</v>
      </c>
      <c r="T73" s="4">
        <f t="shared" si="18"/>
        <v>1035550.7</v>
      </c>
      <c r="U73" s="4">
        <f t="shared" si="17"/>
        <v>484273</v>
      </c>
    </row>
    <row r="74" spans="1:22" x14ac:dyDescent="0.2">
      <c r="A74" s="16" t="s">
        <v>227</v>
      </c>
      <c r="B74" s="4">
        <v>133</v>
      </c>
      <c r="C74" s="4">
        <v>17454</v>
      </c>
      <c r="D74" s="4">
        <v>-17321</v>
      </c>
      <c r="E74" s="4">
        <v>-1446480000</v>
      </c>
      <c r="F74" s="4">
        <f t="shared" si="15"/>
        <v>-4429384106</v>
      </c>
      <c r="K74" s="4">
        <f t="shared" si="16"/>
        <v>482726920000</v>
      </c>
      <c r="L74" s="4"/>
      <c r="M74" s="4"/>
      <c r="N74" s="4"/>
      <c r="O74" s="4"/>
      <c r="P74" s="4">
        <v>2099700</v>
      </c>
      <c r="Q74" s="4">
        <v>1370000</v>
      </c>
      <c r="R74" s="5">
        <v>4.4900000000000002E-2</v>
      </c>
      <c r="S74" s="4">
        <v>3605082</v>
      </c>
      <c r="T74" s="4">
        <f t="shared" si="18"/>
        <v>751414.9</v>
      </c>
      <c r="U74" s="4">
        <f t="shared" si="17"/>
        <v>484273</v>
      </c>
    </row>
    <row r="75" spans="1:22" x14ac:dyDescent="0.2">
      <c r="A75" s="16" t="s">
        <v>221</v>
      </c>
      <c r="B75" s="4">
        <v>3108600</v>
      </c>
      <c r="C75" s="4">
        <v>3123300</v>
      </c>
      <c r="D75" s="4">
        <v>-14700</v>
      </c>
      <c r="E75" s="4">
        <v>-1164820000</v>
      </c>
      <c r="F75" s="4">
        <f t="shared" si="15"/>
        <v>-2982904106</v>
      </c>
      <c r="K75" s="4">
        <f t="shared" si="16"/>
        <v>482726920000</v>
      </c>
      <c r="L75" s="4"/>
      <c r="M75" s="4"/>
      <c r="N75" s="4"/>
      <c r="O75" s="4"/>
      <c r="P75" s="4">
        <v>696800</v>
      </c>
      <c r="Q75" s="4">
        <v>369600</v>
      </c>
      <c r="R75" s="5">
        <v>1.1399999999999999E-2</v>
      </c>
      <c r="S75" s="4">
        <v>1109138</v>
      </c>
      <c r="T75" s="4">
        <f t="shared" si="18"/>
        <v>694689.7</v>
      </c>
      <c r="U75" s="4">
        <f t="shared" si="17"/>
        <v>484273</v>
      </c>
    </row>
    <row r="76" spans="1:22" x14ac:dyDescent="0.2">
      <c r="A76" s="16" t="s">
        <v>212</v>
      </c>
      <c r="B76" s="4">
        <v>46400</v>
      </c>
      <c r="C76" s="4">
        <v>61800</v>
      </c>
      <c r="D76" s="4">
        <v>-15400</v>
      </c>
      <c r="E76" s="4">
        <v>-1214370000</v>
      </c>
      <c r="F76" s="4">
        <f t="shared" si="15"/>
        <v>-1818084106</v>
      </c>
      <c r="G76" s="4">
        <v>3292533</v>
      </c>
      <c r="H76" s="4">
        <v>177700</v>
      </c>
      <c r="I76" s="4">
        <v>3114833</v>
      </c>
      <c r="J76" s="4">
        <v>246719355000</v>
      </c>
      <c r="K76" s="4">
        <f t="shared" si="16"/>
        <v>482726920000</v>
      </c>
      <c r="L76" s="4"/>
      <c r="M76" s="4"/>
      <c r="N76" s="4"/>
      <c r="O76" s="4"/>
      <c r="P76" s="4">
        <v>159100</v>
      </c>
      <c r="Q76" s="4">
        <v>289100</v>
      </c>
      <c r="R76" s="5">
        <v>-1.1999999999999999E-3</v>
      </c>
      <c r="S76" s="4">
        <v>484273</v>
      </c>
      <c r="T76" s="4">
        <f t="shared" si="18"/>
        <v>723241.7</v>
      </c>
      <c r="U76" s="4">
        <f t="shared" si="17"/>
        <v>488380</v>
      </c>
    </row>
    <row r="77" spans="1:22" x14ac:dyDescent="0.2">
      <c r="A77" s="16" t="s">
        <v>211</v>
      </c>
      <c r="B77" s="4">
        <v>4141400</v>
      </c>
      <c r="C77" s="4">
        <v>4141533</v>
      </c>
      <c r="D77" s="4">
        <v>-133</v>
      </c>
      <c r="E77" s="4">
        <v>-10680000</v>
      </c>
      <c r="F77" s="4">
        <f t="shared" si="15"/>
        <v>-603714106</v>
      </c>
      <c r="G77" s="4">
        <v>3291333</v>
      </c>
      <c r="H77" s="4">
        <v>177700</v>
      </c>
      <c r="I77" s="4">
        <v>3113633</v>
      </c>
      <c r="J77" s="4">
        <v>246624195000</v>
      </c>
      <c r="K77" s="4">
        <f>K78+J77</f>
        <v>236007565000</v>
      </c>
      <c r="L77" s="4"/>
      <c r="M77" s="4"/>
      <c r="N77" s="4"/>
      <c r="O77" s="4"/>
      <c r="P77" s="4">
        <v>267200</v>
      </c>
      <c r="Q77" s="4">
        <v>199600</v>
      </c>
      <c r="R77" s="5">
        <v>3.8E-3</v>
      </c>
      <c r="S77" s="4">
        <v>488380</v>
      </c>
      <c r="T77" s="4">
        <f t="shared" si="18"/>
        <v>760897.4</v>
      </c>
      <c r="U77" s="4">
        <f t="shared" si="17"/>
        <v>535804</v>
      </c>
    </row>
    <row r="78" spans="1:22" x14ac:dyDescent="0.2">
      <c r="A78" s="16" t="s">
        <v>210</v>
      </c>
      <c r="B78" s="4">
        <v>298200</v>
      </c>
      <c r="C78" s="4">
        <v>298200</v>
      </c>
      <c r="D78" s="4">
        <v>0</v>
      </c>
      <c r="E78" s="4">
        <v>0</v>
      </c>
      <c r="F78" s="4">
        <f t="shared" si="15"/>
        <v>-593034106</v>
      </c>
      <c r="G78" s="4">
        <v>8000</v>
      </c>
      <c r="H78" s="4">
        <v>142100</v>
      </c>
      <c r="I78" s="4">
        <v>-134100</v>
      </c>
      <c r="J78" s="4">
        <v>-10616630000</v>
      </c>
      <c r="K78" s="4">
        <f>J78+K80</f>
        <v>-10616630000</v>
      </c>
      <c r="R78" s="5">
        <v>-5.0000000000000001E-3</v>
      </c>
      <c r="S78" s="4">
        <v>611054</v>
      </c>
      <c r="T78" s="4">
        <f t="shared" si="18"/>
        <v>729703.8</v>
      </c>
      <c r="U78" s="4">
        <f t="shared" si="17"/>
        <v>535804</v>
      </c>
    </row>
    <row r="79" spans="1:22" x14ac:dyDescent="0.2">
      <c r="A79" s="16" t="s">
        <v>209</v>
      </c>
      <c r="B79" s="4">
        <v>521728</v>
      </c>
      <c r="C79" s="4">
        <v>521728</v>
      </c>
      <c r="D79" s="4">
        <v>0</v>
      </c>
      <c r="E79" s="4">
        <v>0</v>
      </c>
      <c r="F79" s="4">
        <f t="shared" si="15"/>
        <v>-593034106</v>
      </c>
      <c r="L79" s="4"/>
      <c r="M79" s="4"/>
      <c r="N79" s="4"/>
      <c r="O79" s="4"/>
      <c r="P79" s="4">
        <v>169000</v>
      </c>
      <c r="Q79" s="4">
        <v>407800</v>
      </c>
      <c r="R79" s="5">
        <v>-9.8999999999999991E-3</v>
      </c>
      <c r="S79" s="4">
        <v>620293</v>
      </c>
      <c r="T79" s="4">
        <f t="shared" si="18"/>
        <v>724653.6</v>
      </c>
      <c r="U79" s="4">
        <f t="shared" si="17"/>
        <v>535804</v>
      </c>
    </row>
    <row r="80" spans="1:22" x14ac:dyDescent="0.2">
      <c r="A80" s="16" t="s">
        <v>208</v>
      </c>
      <c r="B80" s="4">
        <v>222056</v>
      </c>
      <c r="C80" s="4">
        <v>222056</v>
      </c>
      <c r="D80" s="4">
        <v>0</v>
      </c>
      <c r="E80" s="4">
        <v>0</v>
      </c>
      <c r="F80" s="4">
        <f t="shared" si="15"/>
        <v>-593034106</v>
      </c>
      <c r="K80">
        <f>J80</f>
        <v>0</v>
      </c>
      <c r="R80" s="5">
        <v>1.2999999999999999E-3</v>
      </c>
      <c r="S80" s="4">
        <v>1345651</v>
      </c>
      <c r="T80" s="4">
        <f t="shared" si="18"/>
        <v>647279.30000000005</v>
      </c>
      <c r="U80" s="4">
        <f t="shared" si="17"/>
        <v>535804</v>
      </c>
    </row>
    <row r="81" spans="1:21" x14ac:dyDescent="0.2">
      <c r="A81" s="16" t="s">
        <v>207</v>
      </c>
      <c r="B81" s="4">
        <v>239000</v>
      </c>
      <c r="C81" s="4">
        <v>239000</v>
      </c>
      <c r="D81" s="4">
        <v>0</v>
      </c>
      <c r="E81" s="4">
        <v>0</v>
      </c>
      <c r="F81" s="4">
        <f t="shared" si="15"/>
        <v>-593034106</v>
      </c>
      <c r="R81" s="5">
        <v>3.8E-3</v>
      </c>
      <c r="S81" s="4">
        <v>535804</v>
      </c>
      <c r="T81" s="4">
        <f t="shared" si="18"/>
        <v>627448.19999999995</v>
      </c>
      <c r="U81" s="4">
        <f t="shared" si="17"/>
        <v>541886</v>
      </c>
    </row>
    <row r="82" spans="1:21" x14ac:dyDescent="0.2">
      <c r="A82" s="16" t="s">
        <v>206</v>
      </c>
      <c r="B82" s="4">
        <v>264600</v>
      </c>
      <c r="C82" s="4">
        <v>264269</v>
      </c>
      <c r="D82" s="4">
        <v>331</v>
      </c>
      <c r="E82" s="4">
        <v>25940000</v>
      </c>
      <c r="F82" s="4">
        <f t="shared" si="15"/>
        <v>-593034106</v>
      </c>
      <c r="R82" s="5">
        <v>1.7899999999999999E-2</v>
      </c>
      <c r="S82" s="4">
        <v>1006403</v>
      </c>
      <c r="T82" s="4">
        <f t="shared" si="18"/>
        <v>571475.4</v>
      </c>
      <c r="U82" s="4">
        <f t="shared" si="17"/>
        <v>541886</v>
      </c>
    </row>
    <row r="83" spans="1:21" x14ac:dyDescent="0.2">
      <c r="A83" s="16" t="s">
        <v>205</v>
      </c>
      <c r="B83" s="4">
        <v>0</v>
      </c>
      <c r="C83" s="4">
        <v>0</v>
      </c>
      <c r="D83" s="4">
        <v>0</v>
      </c>
      <c r="E83" s="4">
        <v>0</v>
      </c>
      <c r="F83" s="4">
        <f t="shared" si="15"/>
        <v>-618974106</v>
      </c>
      <c r="R83" s="5">
        <v>1.2999999999999999E-3</v>
      </c>
      <c r="S83" s="4">
        <v>549429</v>
      </c>
      <c r="T83" s="4">
        <f t="shared" si="18"/>
        <v>577787.30000000005</v>
      </c>
      <c r="U83" s="4">
        <f t="shared" si="17"/>
        <v>299118</v>
      </c>
    </row>
    <row r="84" spans="1:21" x14ac:dyDescent="0.2">
      <c r="A84" s="16" t="s">
        <v>204</v>
      </c>
      <c r="B84" s="4">
        <v>300000</v>
      </c>
      <c r="C84" s="4">
        <v>300000</v>
      </c>
      <c r="D84" s="4">
        <v>0</v>
      </c>
      <c r="E84" s="4">
        <v>0</v>
      </c>
      <c r="F84" s="4">
        <f t="shared" si="15"/>
        <v>-618974106</v>
      </c>
      <c r="R84" s="5">
        <v>-1.9900000000000001E-2</v>
      </c>
      <c r="S84" s="4">
        <v>763724</v>
      </c>
      <c r="T84" s="4">
        <f t="shared" si="18"/>
        <v>620128.1</v>
      </c>
      <c r="U84" s="4">
        <f t="shared" si="17"/>
        <v>299118</v>
      </c>
    </row>
    <row r="85" spans="1:21" x14ac:dyDescent="0.2">
      <c r="A85" s="16" t="s">
        <v>203</v>
      </c>
      <c r="B85" s="4">
        <v>180657</v>
      </c>
      <c r="C85" s="4">
        <v>180391</v>
      </c>
      <c r="D85" s="4">
        <v>266</v>
      </c>
      <c r="E85" s="4">
        <v>21270000</v>
      </c>
      <c r="F85" s="4">
        <f t="shared" si="15"/>
        <v>-618974106</v>
      </c>
      <c r="R85" s="5">
        <v>1.2999999999999999E-3</v>
      </c>
      <c r="S85" s="4">
        <v>541886</v>
      </c>
      <c r="T85" s="4">
        <f t="shared" si="18"/>
        <v>630207.80000000005</v>
      </c>
      <c r="U85" s="4">
        <f t="shared" si="17"/>
        <v>299118</v>
      </c>
    </row>
    <row r="86" spans="1:21" x14ac:dyDescent="0.2">
      <c r="A86" s="16" t="s">
        <v>202</v>
      </c>
      <c r="B86" s="4">
        <v>200</v>
      </c>
      <c r="C86" s="4">
        <v>100</v>
      </c>
      <c r="D86" s="4">
        <v>100</v>
      </c>
      <c r="E86" s="4">
        <v>8120000</v>
      </c>
      <c r="F86" s="4">
        <f t="shared" si="15"/>
        <v>-640244106</v>
      </c>
      <c r="R86" s="5">
        <v>-6.1999999999999998E-3</v>
      </c>
      <c r="S86" s="4">
        <v>769793</v>
      </c>
      <c r="T86" s="4">
        <f t="shared" si="18"/>
        <v>654327</v>
      </c>
      <c r="U86" s="4">
        <f t="shared" si="17"/>
        <v>299118</v>
      </c>
    </row>
    <row r="87" spans="1:21" x14ac:dyDescent="0.2">
      <c r="A87" s="16" t="s">
        <v>201</v>
      </c>
      <c r="B87" s="4">
        <v>34133</v>
      </c>
      <c r="C87" s="4">
        <v>34233</v>
      </c>
      <c r="D87" s="4">
        <v>-100</v>
      </c>
      <c r="E87" s="4">
        <v>-8010000</v>
      </c>
      <c r="F87" s="4">
        <f t="shared" si="15"/>
        <v>-648364106</v>
      </c>
      <c r="R87" s="5">
        <v>2.5000000000000001E-3</v>
      </c>
      <c r="S87" s="4">
        <v>864937</v>
      </c>
      <c r="T87" s="4">
        <f t="shared" si="18"/>
        <v>634784.9</v>
      </c>
      <c r="U87" s="4">
        <f t="shared" si="17"/>
        <v>299118</v>
      </c>
    </row>
    <row r="88" spans="1:21" x14ac:dyDescent="0.2">
      <c r="A88" s="16" t="s">
        <v>200</v>
      </c>
      <c r="B88" s="4">
        <v>187200</v>
      </c>
      <c r="C88" s="4">
        <v>187866</v>
      </c>
      <c r="D88" s="4">
        <v>-666</v>
      </c>
      <c r="E88" s="4">
        <v>-53410000</v>
      </c>
      <c r="F88" s="4">
        <f t="shared" si="15"/>
        <v>-640354106</v>
      </c>
      <c r="R88" s="5">
        <v>-2.3999999999999998E-3</v>
      </c>
      <c r="S88" s="4">
        <v>299118</v>
      </c>
      <c r="T88" s="4">
        <f t="shared" si="18"/>
        <v>694124.3</v>
      </c>
      <c r="U88" s="4">
        <f t="shared" si="17"/>
        <v>337493</v>
      </c>
    </row>
    <row r="89" spans="1:21" x14ac:dyDescent="0.2">
      <c r="A89" s="16" t="s">
        <v>199</v>
      </c>
      <c r="B89" s="4">
        <v>281873</v>
      </c>
      <c r="C89" s="4">
        <v>282000</v>
      </c>
      <c r="D89" s="4">
        <v>-127</v>
      </c>
      <c r="E89" s="4">
        <v>-10200000</v>
      </c>
      <c r="F89" s="4">
        <f t="shared" si="15"/>
        <v>-586944106</v>
      </c>
      <c r="R89" s="5">
        <v>7.6E-3</v>
      </c>
      <c r="S89" s="4">
        <v>569791</v>
      </c>
      <c r="T89" s="4">
        <f t="shared" si="18"/>
        <v>652311</v>
      </c>
      <c r="U89" s="4">
        <f t="shared" si="17"/>
        <v>337493</v>
      </c>
    </row>
    <row r="90" spans="1:21" x14ac:dyDescent="0.2">
      <c r="A90" s="16" t="s">
        <v>198</v>
      </c>
      <c r="B90" s="4">
        <v>78000</v>
      </c>
      <c r="C90" s="4">
        <v>78000</v>
      </c>
      <c r="D90" s="4">
        <v>0</v>
      </c>
      <c r="E90" s="4">
        <v>0</v>
      </c>
      <c r="F90" s="4">
        <f t="shared" si="15"/>
        <v>-576744106</v>
      </c>
      <c r="R90" s="5">
        <v>1.0200000000000001E-2</v>
      </c>
      <c r="S90" s="4">
        <v>571908</v>
      </c>
      <c r="T90" s="4">
        <f t="shared" si="18"/>
        <v>615615.6</v>
      </c>
      <c r="U90" s="4">
        <f t="shared" si="17"/>
        <v>337493</v>
      </c>
    </row>
    <row r="91" spans="1:21" x14ac:dyDescent="0.2">
      <c r="A91" s="16" t="s">
        <v>197</v>
      </c>
      <c r="B91" s="4">
        <v>200</v>
      </c>
      <c r="C91" s="4">
        <v>0</v>
      </c>
      <c r="D91" s="4">
        <v>200</v>
      </c>
      <c r="E91" s="4">
        <v>15720000</v>
      </c>
      <c r="F91" s="4">
        <f t="shared" si="15"/>
        <v>-576744106</v>
      </c>
      <c r="R91" s="5">
        <v>-5.0000000000000001E-3</v>
      </c>
      <c r="S91" s="4">
        <v>337493</v>
      </c>
      <c r="T91" s="4">
        <f t="shared" si="18"/>
        <v>629506.19999999995</v>
      </c>
      <c r="U91" s="4">
        <f t="shared" si="17"/>
        <v>446675</v>
      </c>
    </row>
    <row r="92" spans="1:21" x14ac:dyDescent="0.2">
      <c r="A92" s="16" t="s">
        <v>196</v>
      </c>
      <c r="B92" s="4">
        <v>1000</v>
      </c>
      <c r="C92" s="4">
        <v>0</v>
      </c>
      <c r="D92" s="4">
        <v>1000</v>
      </c>
      <c r="E92" s="4">
        <v>80600000</v>
      </c>
      <c r="F92" s="4">
        <f t="shared" si="15"/>
        <v>-592464106</v>
      </c>
      <c r="R92" s="5">
        <v>-1.11E-2</v>
      </c>
      <c r="S92" s="4">
        <v>446675</v>
      </c>
      <c r="T92" s="4">
        <f t="shared" si="18"/>
        <v>600566.1</v>
      </c>
      <c r="U92" s="4">
        <f t="shared" si="17"/>
        <v>612548</v>
      </c>
    </row>
    <row r="93" spans="1:21" x14ac:dyDescent="0.2">
      <c r="A93" s="16" t="s">
        <v>195</v>
      </c>
      <c r="B93" s="4">
        <v>942600</v>
      </c>
      <c r="C93" s="4">
        <v>938973</v>
      </c>
      <c r="D93" s="4">
        <v>3627</v>
      </c>
      <c r="E93" s="4">
        <v>291540000</v>
      </c>
      <c r="F93" s="4">
        <f t="shared" si="15"/>
        <v>-673064106</v>
      </c>
      <c r="R93" s="5">
        <v>-4.8999999999999998E-3</v>
      </c>
      <c r="S93" s="4">
        <v>612548</v>
      </c>
      <c r="T93" s="4">
        <f t="shared" si="18"/>
        <v>562212.4</v>
      </c>
      <c r="U93" s="4">
        <f t="shared" si="17"/>
        <v>642683</v>
      </c>
    </row>
    <row r="94" spans="1:21" x14ac:dyDescent="0.2">
      <c r="A94" s="16" t="s">
        <v>194</v>
      </c>
      <c r="B94" s="4">
        <v>146600</v>
      </c>
      <c r="C94" s="4">
        <v>146100</v>
      </c>
      <c r="D94" s="4">
        <v>500</v>
      </c>
      <c r="E94" s="4">
        <v>40690000</v>
      </c>
      <c r="F94" s="4">
        <f t="shared" si="15"/>
        <v>-964604106</v>
      </c>
      <c r="R94" s="5">
        <v>-4.8999999999999998E-3</v>
      </c>
      <c r="S94" s="4">
        <v>1187132</v>
      </c>
      <c r="T94" s="4">
        <f t="shared" si="18"/>
        <v>486894.5</v>
      </c>
      <c r="U94" s="4">
        <f t="shared" si="17"/>
        <v>151658</v>
      </c>
    </row>
    <row r="95" spans="1:21" x14ac:dyDescent="0.2">
      <c r="A95" s="16" t="s">
        <v>193</v>
      </c>
      <c r="B95" s="4">
        <v>648900</v>
      </c>
      <c r="C95" s="4">
        <v>649900</v>
      </c>
      <c r="D95" s="4">
        <v>-1000</v>
      </c>
      <c r="E95" s="4">
        <v>-81300000</v>
      </c>
      <c r="F95" s="4">
        <f t="shared" si="15"/>
        <v>-1005294106</v>
      </c>
      <c r="R95" s="5">
        <v>1.2999999999999999E-3</v>
      </c>
      <c r="S95" s="4">
        <v>642683</v>
      </c>
      <c r="T95" s="4">
        <f t="shared" si="18"/>
        <v>463540.3</v>
      </c>
      <c r="U95" s="4">
        <f t="shared" si="17"/>
        <v>151658</v>
      </c>
    </row>
    <row r="96" spans="1:21" x14ac:dyDescent="0.2">
      <c r="A96" s="16" t="s">
        <v>192</v>
      </c>
      <c r="B96" s="4">
        <v>800000</v>
      </c>
      <c r="C96" s="4">
        <v>803700</v>
      </c>
      <c r="D96" s="4">
        <v>-3700</v>
      </c>
      <c r="E96" s="4">
        <v>-298780000</v>
      </c>
      <c r="F96" s="4">
        <f t="shared" si="15"/>
        <v>-923994106</v>
      </c>
      <c r="R96" s="5">
        <v>2.6600000000000002E-2</v>
      </c>
      <c r="S96" s="4">
        <v>1010985</v>
      </c>
      <c r="T96" s="4">
        <f t="shared" si="18"/>
        <v>385621.7</v>
      </c>
      <c r="U96" s="4">
        <f t="shared" si="17"/>
        <v>151658</v>
      </c>
    </row>
    <row r="97" spans="1:21" x14ac:dyDescent="0.2">
      <c r="A97" s="16" t="s">
        <v>191</v>
      </c>
      <c r="B97" s="4">
        <v>0</v>
      </c>
      <c r="C97" s="4">
        <v>700</v>
      </c>
      <c r="D97" s="4">
        <v>-700</v>
      </c>
      <c r="E97" s="4">
        <v>-55400000</v>
      </c>
      <c r="F97" s="4">
        <f t="shared" si="15"/>
        <v>-625214106</v>
      </c>
      <c r="R97" s="5">
        <v>1.2999999999999999E-3</v>
      </c>
      <c r="S97" s="4">
        <v>669516</v>
      </c>
      <c r="T97" s="4">
        <f t="shared" si="18"/>
        <v>373195.1</v>
      </c>
      <c r="U97" s="4">
        <f t="shared" si="17"/>
        <v>151658</v>
      </c>
    </row>
    <row r="98" spans="1:21" x14ac:dyDescent="0.2">
      <c r="A98" s="16" t="s">
        <v>190</v>
      </c>
      <c r="B98" s="4">
        <v>400</v>
      </c>
      <c r="C98" s="4">
        <v>0</v>
      </c>
      <c r="D98" s="4">
        <v>400</v>
      </c>
      <c r="E98" s="4">
        <v>31200000</v>
      </c>
      <c r="F98" s="4">
        <f t="shared" si="15"/>
        <v>-569814106</v>
      </c>
      <c r="R98" s="5">
        <v>1.1599999999999999E-2</v>
      </c>
      <c r="S98" s="4">
        <v>892512</v>
      </c>
      <c r="T98" s="4">
        <f t="shared" si="18"/>
        <v>458631.2</v>
      </c>
      <c r="U98" s="4">
        <f t="shared" si="17"/>
        <v>151658</v>
      </c>
    </row>
    <row r="99" spans="1:21" x14ac:dyDescent="0.2">
      <c r="A99" s="16" t="s">
        <v>189</v>
      </c>
      <c r="B99" s="4">
        <v>785000</v>
      </c>
      <c r="C99" s="4">
        <v>774700</v>
      </c>
      <c r="D99" s="4">
        <v>10300</v>
      </c>
      <c r="E99" s="4">
        <v>804430000</v>
      </c>
      <c r="F99" s="4">
        <f t="shared" si="15"/>
        <v>-601014106</v>
      </c>
      <c r="R99" s="5">
        <v>-3.8E-3</v>
      </c>
      <c r="S99" s="4">
        <v>151658</v>
      </c>
      <c r="T99" s="4">
        <f t="shared" si="18"/>
        <v>480915.4</v>
      </c>
      <c r="U99" s="4">
        <f t="shared" si="17"/>
        <v>157274</v>
      </c>
    </row>
    <row r="100" spans="1:21" x14ac:dyDescent="0.2">
      <c r="A100" s="16" t="s">
        <v>188</v>
      </c>
      <c r="B100" s="4">
        <v>11000</v>
      </c>
      <c r="C100" s="4">
        <v>0</v>
      </c>
      <c r="D100" s="4">
        <v>11000</v>
      </c>
      <c r="E100" s="4">
        <v>869000000</v>
      </c>
      <c r="F100" s="4">
        <f t="shared" si="15"/>
        <v>-1405444106</v>
      </c>
      <c r="R100" s="5">
        <v>2.5999999999999999E-3</v>
      </c>
      <c r="S100" s="4">
        <v>204954</v>
      </c>
      <c r="T100" s="4">
        <f t="shared" si="18"/>
        <v>489847.2</v>
      </c>
      <c r="U100" s="4">
        <f t="shared" si="17"/>
        <v>157274</v>
      </c>
    </row>
    <row r="101" spans="1:21" x14ac:dyDescent="0.2">
      <c r="A101" s="16" t="s">
        <v>187</v>
      </c>
      <c r="B101" s="4">
        <v>0</v>
      </c>
      <c r="C101" s="4">
        <v>400</v>
      </c>
      <c r="D101" s="4">
        <v>-400</v>
      </c>
      <c r="E101" s="4">
        <v>-31240000</v>
      </c>
      <c r="F101" s="4">
        <f t="shared" si="15"/>
        <v>-2274444106</v>
      </c>
      <c r="R101" s="5">
        <v>2.63E-2</v>
      </c>
      <c r="S101" s="4">
        <v>476399</v>
      </c>
      <c r="T101" s="4">
        <f t="shared" si="18"/>
        <v>490400.8</v>
      </c>
      <c r="U101" s="4">
        <f t="shared" si="17"/>
        <v>157274</v>
      </c>
    </row>
    <row r="102" spans="1:21" x14ac:dyDescent="0.2">
      <c r="A102" s="16" t="s">
        <v>186</v>
      </c>
      <c r="B102" s="4">
        <v>743400</v>
      </c>
      <c r="C102" s="4">
        <v>753700</v>
      </c>
      <c r="D102" s="4">
        <v>-10300</v>
      </c>
      <c r="E102" s="4">
        <v>-782920000</v>
      </c>
      <c r="F102" s="4">
        <f t="shared" si="15"/>
        <v>-2243204106</v>
      </c>
      <c r="R102" s="5">
        <v>1.4000000000000002E-3</v>
      </c>
      <c r="S102" s="4">
        <v>157274</v>
      </c>
      <c r="T102" s="4">
        <f t="shared" si="18"/>
        <v>496547.9</v>
      </c>
      <c r="U102" s="4">
        <f t="shared" si="17"/>
        <v>229011</v>
      </c>
    </row>
    <row r="103" spans="1:21" x14ac:dyDescent="0.2">
      <c r="A103" s="16" t="s">
        <v>185</v>
      </c>
      <c r="B103" s="4">
        <v>0</v>
      </c>
      <c r="C103" s="4">
        <v>11000</v>
      </c>
      <c r="D103" s="4">
        <v>-11000</v>
      </c>
      <c r="E103" s="4">
        <v>-838090000</v>
      </c>
      <c r="F103" s="4">
        <f t="shared" si="15"/>
        <v>-1460284106</v>
      </c>
      <c r="R103" s="5">
        <v>-6.5000000000000006E-3</v>
      </c>
      <c r="S103" s="4">
        <v>229011</v>
      </c>
      <c r="T103" s="4">
        <f t="shared" si="18"/>
        <v>508059.3</v>
      </c>
      <c r="U103" s="4">
        <f t="shared" si="17"/>
        <v>231799</v>
      </c>
    </row>
    <row r="104" spans="1:21" x14ac:dyDescent="0.2">
      <c r="A104" s="16" t="s">
        <v>184</v>
      </c>
      <c r="B104" s="4">
        <v>200000</v>
      </c>
      <c r="C104" s="4">
        <v>200000</v>
      </c>
      <c r="D104" s="4">
        <v>0</v>
      </c>
      <c r="E104" s="4">
        <v>0</v>
      </c>
      <c r="F104" s="4">
        <f t="shared" si="15"/>
        <v>-622194106</v>
      </c>
      <c r="R104" s="5">
        <v>-6.4000000000000003E-3</v>
      </c>
      <c r="S104" s="4">
        <v>433953</v>
      </c>
      <c r="T104" s="4">
        <f t="shared" si="18"/>
        <v>555259.69999999995</v>
      </c>
      <c r="U104" s="4">
        <f t="shared" si="17"/>
        <v>231799</v>
      </c>
    </row>
    <row r="105" spans="1:21" x14ac:dyDescent="0.2">
      <c r="A105" s="16" t="s">
        <v>183</v>
      </c>
      <c r="B105" s="4">
        <v>0</v>
      </c>
      <c r="C105" s="4">
        <v>0</v>
      </c>
      <c r="D105" s="4">
        <v>0</v>
      </c>
      <c r="E105" s="4">
        <v>0</v>
      </c>
      <c r="F105" s="4">
        <f t="shared" si="15"/>
        <v>-622194106</v>
      </c>
      <c r="R105" s="5">
        <v>1.4499999999999999E-2</v>
      </c>
      <c r="S105" s="4">
        <v>409141</v>
      </c>
      <c r="T105" s="4">
        <f t="shared" si="18"/>
        <v>549774.9</v>
      </c>
      <c r="U105" s="4">
        <f t="shared" si="17"/>
        <v>231799</v>
      </c>
    </row>
    <row r="106" spans="1:21" x14ac:dyDescent="0.2">
      <c r="A106" s="16" t="s">
        <v>182</v>
      </c>
      <c r="B106" s="4">
        <v>8900</v>
      </c>
      <c r="C106" s="4">
        <v>0</v>
      </c>
      <c r="D106" s="4">
        <v>8900</v>
      </c>
      <c r="E106" s="4">
        <v>684410000</v>
      </c>
      <c r="F106" s="4">
        <f t="shared" si="15"/>
        <v>-622194106</v>
      </c>
      <c r="R106" s="5">
        <v>-9.1000000000000004E-3</v>
      </c>
      <c r="S106" s="4">
        <v>231799</v>
      </c>
      <c r="T106" s="4">
        <f t="shared" si="18"/>
        <v>554903.30000000005</v>
      </c>
      <c r="U106" s="4">
        <f t="shared" si="17"/>
        <v>294272</v>
      </c>
    </row>
    <row r="107" spans="1:21" x14ac:dyDescent="0.2">
      <c r="A107" s="16" t="s">
        <v>181</v>
      </c>
      <c r="B107" s="4">
        <v>0</v>
      </c>
      <c r="C107" s="4">
        <v>0</v>
      </c>
      <c r="D107" s="4">
        <v>0</v>
      </c>
      <c r="E107" s="4">
        <v>0</v>
      </c>
      <c r="F107" s="4">
        <f t="shared" si="15"/>
        <v>-1306604106</v>
      </c>
      <c r="R107" s="5">
        <v>3.7999999999999999E-2</v>
      </c>
      <c r="S107" s="4">
        <v>545250</v>
      </c>
      <c r="T107" s="4">
        <f t="shared" si="18"/>
        <v>542549.5</v>
      </c>
      <c r="U107" s="4">
        <f t="shared" si="17"/>
        <v>218745</v>
      </c>
    </row>
    <row r="108" spans="1:21" x14ac:dyDescent="0.2">
      <c r="A108" s="16" t="s">
        <v>180</v>
      </c>
      <c r="B108" s="4">
        <v>111200</v>
      </c>
      <c r="C108" s="4">
        <v>100000</v>
      </c>
      <c r="D108" s="4">
        <v>11200</v>
      </c>
      <c r="E108" s="4">
        <v>837760000</v>
      </c>
      <c r="F108" s="4">
        <f t="shared" si="15"/>
        <v>-1306604106</v>
      </c>
      <c r="R108" s="5">
        <v>0</v>
      </c>
      <c r="S108" s="4">
        <v>1746873</v>
      </c>
      <c r="T108" s="4">
        <f t="shared" si="18"/>
        <v>394455.1</v>
      </c>
      <c r="U108" s="4">
        <f t="shared" si="17"/>
        <v>218745</v>
      </c>
    </row>
    <row r="109" spans="1:21" x14ac:dyDescent="0.2">
      <c r="A109" s="16" t="s">
        <v>179</v>
      </c>
      <c r="B109" s="4">
        <v>0</v>
      </c>
      <c r="C109" s="4">
        <v>8900</v>
      </c>
      <c r="D109" s="4">
        <v>-8900</v>
      </c>
      <c r="E109" s="4">
        <v>-649700000</v>
      </c>
      <c r="F109" s="4">
        <f t="shared" si="15"/>
        <v>-2144364106</v>
      </c>
      <c r="R109" s="5">
        <v>2.5000000000000001E-2</v>
      </c>
      <c r="S109" s="4">
        <v>374500</v>
      </c>
      <c r="T109" s="4">
        <f t="shared" si="18"/>
        <v>414019.8</v>
      </c>
      <c r="U109" s="4">
        <f t="shared" si="17"/>
        <v>218745</v>
      </c>
    </row>
    <row r="110" spans="1:21" x14ac:dyDescent="0.2">
      <c r="A110" s="16" t="s">
        <v>178</v>
      </c>
      <c r="B110" s="4">
        <v>206300</v>
      </c>
      <c r="C110" s="4">
        <v>200000</v>
      </c>
      <c r="D110" s="4">
        <v>6300</v>
      </c>
      <c r="E110" s="4">
        <v>450990061</v>
      </c>
      <c r="F110" s="4">
        <f t="shared" si="15"/>
        <v>-1494664106</v>
      </c>
      <c r="R110" s="5">
        <v>0</v>
      </c>
      <c r="S110" s="4">
        <v>294272</v>
      </c>
      <c r="T110" s="4">
        <f t="shared" si="18"/>
        <v>448714.2</v>
      </c>
      <c r="U110" s="4">
        <f t="shared" si="17"/>
        <v>218745</v>
      </c>
    </row>
    <row r="111" spans="1:21" x14ac:dyDescent="0.2">
      <c r="A111" s="16" t="s">
        <v>177</v>
      </c>
      <c r="B111" s="4">
        <v>100</v>
      </c>
      <c r="C111" s="4">
        <v>11200</v>
      </c>
      <c r="D111" s="4">
        <v>-11100</v>
      </c>
      <c r="E111" s="4">
        <v>-799244991</v>
      </c>
      <c r="F111" s="4">
        <f t="shared" si="15"/>
        <v>-1945654167</v>
      </c>
      <c r="R111" s="5">
        <v>-1.23E-2</v>
      </c>
      <c r="S111" s="4">
        <v>481935</v>
      </c>
      <c r="T111" s="4">
        <f t="shared" si="18"/>
        <v>422179.5</v>
      </c>
      <c r="U111" s="4">
        <f t="shared" si="17"/>
        <v>218745</v>
      </c>
    </row>
    <row r="112" spans="1:21" x14ac:dyDescent="0.2">
      <c r="A112" s="16" t="s">
        <v>176</v>
      </c>
      <c r="B112" s="4">
        <v>200026</v>
      </c>
      <c r="C112" s="4">
        <v>200000</v>
      </c>
      <c r="D112" s="4">
        <v>26</v>
      </c>
      <c r="E112" s="4">
        <v>1910000</v>
      </c>
      <c r="F112" s="4">
        <f t="shared" si="15"/>
        <v>-1146409176</v>
      </c>
      <c r="R112" s="5">
        <v>-9.4999999999999998E-3</v>
      </c>
      <c r="S112" s="4">
        <v>218745</v>
      </c>
      <c r="T112" s="4">
        <f t="shared" si="18"/>
        <v>452404.4</v>
      </c>
      <c r="U112" s="4">
        <f t="shared" si="17"/>
        <v>283083</v>
      </c>
    </row>
    <row r="113" spans="1:21" x14ac:dyDescent="0.2">
      <c r="A113" s="16" t="s">
        <v>175</v>
      </c>
      <c r="B113" s="4">
        <v>358670</v>
      </c>
      <c r="C113" s="4">
        <v>363730</v>
      </c>
      <c r="D113" s="4">
        <v>-5060</v>
      </c>
      <c r="E113" s="4">
        <v>-369949176</v>
      </c>
      <c r="F113" s="4">
        <f t="shared" si="15"/>
        <v>-1148319176</v>
      </c>
      <c r="R113" s="5">
        <v>-5.4000000000000003E-3</v>
      </c>
      <c r="S113" s="4">
        <v>344125</v>
      </c>
      <c r="T113" s="4">
        <f t="shared" si="18"/>
        <v>446711.6</v>
      </c>
      <c r="U113" s="4">
        <f t="shared" si="17"/>
        <v>265929</v>
      </c>
    </row>
    <row r="114" spans="1:21" x14ac:dyDescent="0.2">
      <c r="A114" s="16" t="s">
        <v>174</v>
      </c>
      <c r="B114" s="4">
        <v>15300</v>
      </c>
      <c r="C114" s="4">
        <v>100</v>
      </c>
      <c r="D114" s="4">
        <v>15200</v>
      </c>
      <c r="E114" s="4">
        <v>1124840000</v>
      </c>
      <c r="F114" s="4">
        <f t="shared" si="15"/>
        <v>-778370000</v>
      </c>
      <c r="R114" s="5">
        <v>-4.0000000000000001E-3</v>
      </c>
      <c r="S114" s="4">
        <v>905957</v>
      </c>
      <c r="T114" s="4">
        <f t="shared" si="18"/>
        <v>387710</v>
      </c>
      <c r="U114" s="4">
        <f t="shared" si="17"/>
        <v>265929</v>
      </c>
    </row>
    <row r="115" spans="1:21" x14ac:dyDescent="0.2">
      <c r="A115" s="16" t="s">
        <v>173</v>
      </c>
      <c r="B115" s="4">
        <v>15900</v>
      </c>
      <c r="C115" s="4">
        <v>0</v>
      </c>
      <c r="D115" s="4">
        <v>15900</v>
      </c>
      <c r="E115" s="4">
        <v>1189320000</v>
      </c>
      <c r="F115" s="4">
        <f t="shared" si="15"/>
        <v>-1903210000</v>
      </c>
      <c r="R115" s="5">
        <v>-6.6E-3</v>
      </c>
      <c r="S115" s="4">
        <v>354293</v>
      </c>
      <c r="T115" s="4">
        <f t="shared" si="18"/>
        <v>382369.5</v>
      </c>
      <c r="U115" s="4">
        <f t="shared" si="17"/>
        <v>265929</v>
      </c>
    </row>
    <row r="116" spans="1:21" x14ac:dyDescent="0.2">
      <c r="A116" s="16" t="s">
        <v>172</v>
      </c>
      <c r="B116" s="4">
        <v>15300</v>
      </c>
      <c r="C116" s="4">
        <v>1266</v>
      </c>
      <c r="D116" s="4">
        <v>14034</v>
      </c>
      <c r="E116" s="4">
        <v>1050120000</v>
      </c>
      <c r="F116" s="4">
        <f t="shared" si="15"/>
        <v>-3092530000</v>
      </c>
      <c r="R116" s="5">
        <v>6.8000000000000005E-3</v>
      </c>
      <c r="S116" s="4">
        <v>283083</v>
      </c>
      <c r="T116" s="4">
        <f t="shared" ref="T116:T121" si="19">AVERAGE(S117:S126)</f>
        <v>401515.6</v>
      </c>
      <c r="U116" s="4">
        <f t="shared" si="17"/>
        <v>216588</v>
      </c>
    </row>
    <row r="117" spans="1:21" x14ac:dyDescent="0.2">
      <c r="A117" s="16" t="s">
        <v>171</v>
      </c>
      <c r="B117" s="4">
        <v>0</v>
      </c>
      <c r="C117" s="4">
        <v>15300</v>
      </c>
      <c r="D117" s="4">
        <v>-15300</v>
      </c>
      <c r="E117" s="4">
        <v>-1148020000</v>
      </c>
      <c r="F117" s="4">
        <f t="shared" si="15"/>
        <v>-4142650000</v>
      </c>
      <c r="R117" s="5">
        <v>-1.4499999999999999E-2</v>
      </c>
      <c r="S117" s="4">
        <v>421712</v>
      </c>
      <c r="T117" s="4">
        <f t="shared" si="19"/>
        <v>415468.2</v>
      </c>
      <c r="U117" s="4">
        <f t="shared" si="17"/>
        <v>216588</v>
      </c>
    </row>
    <row r="118" spans="1:21" x14ac:dyDescent="0.2">
      <c r="A118" s="16" t="s">
        <v>170</v>
      </c>
      <c r="B118" s="4">
        <v>5400</v>
      </c>
      <c r="C118" s="4">
        <v>15900</v>
      </c>
      <c r="D118" s="4">
        <v>-10500</v>
      </c>
      <c r="E118" s="4">
        <v>-790700000</v>
      </c>
      <c r="F118" s="4">
        <f t="shared" si="15"/>
        <v>-2994630000</v>
      </c>
      <c r="R118" s="5">
        <v>4.0000000000000001E-3</v>
      </c>
      <c r="S118" s="4">
        <v>265929</v>
      </c>
      <c r="T118" s="4">
        <f t="shared" si="19"/>
        <v>408439.5</v>
      </c>
      <c r="U118" s="4">
        <f t="shared" si="17"/>
        <v>216588</v>
      </c>
    </row>
    <row r="119" spans="1:21" x14ac:dyDescent="0.2">
      <c r="A119" s="16" t="s">
        <v>169</v>
      </c>
      <c r="B119" s="4">
        <v>21414</v>
      </c>
      <c r="C119" s="4">
        <v>15300</v>
      </c>
      <c r="D119" s="4">
        <v>6114</v>
      </c>
      <c r="E119" s="4">
        <v>507980000</v>
      </c>
      <c r="F119" s="4">
        <f t="shared" si="15"/>
        <v>-2203930000</v>
      </c>
      <c r="R119" s="5">
        <v>-1.4199999999999999E-2</v>
      </c>
      <c r="S119" s="4">
        <v>570147</v>
      </c>
      <c r="T119" s="4">
        <f t="shared" si="19"/>
        <v>367029.3</v>
      </c>
      <c r="U119" s="4">
        <f t="shared" si="17"/>
        <v>216588</v>
      </c>
    </row>
    <row r="120" spans="1:21" x14ac:dyDescent="0.2">
      <c r="A120" s="16" t="s">
        <v>168</v>
      </c>
      <c r="B120" s="4">
        <v>532500</v>
      </c>
      <c r="C120" s="4">
        <v>532500</v>
      </c>
      <c r="D120" s="4">
        <v>0</v>
      </c>
      <c r="E120" s="4">
        <v>0</v>
      </c>
      <c r="F120" s="4">
        <f t="shared" si="15"/>
        <v>-2711910000</v>
      </c>
      <c r="R120" s="5">
        <v>-2.6499999999999999E-2</v>
      </c>
      <c r="S120" s="4">
        <v>641216</v>
      </c>
      <c r="T120" s="4">
        <f t="shared" si="19"/>
        <v>336226.1</v>
      </c>
      <c r="U120" s="4">
        <f t="shared" si="17"/>
        <v>216588</v>
      </c>
    </row>
    <row r="121" spans="1:21" x14ac:dyDescent="0.2">
      <c r="A121" s="16" t="s">
        <v>167</v>
      </c>
      <c r="B121" s="4">
        <v>110400</v>
      </c>
      <c r="C121" s="4">
        <v>115800</v>
      </c>
      <c r="D121" s="4">
        <v>-5400</v>
      </c>
      <c r="E121" s="4">
        <v>-427140000</v>
      </c>
      <c r="F121" s="4">
        <f t="shared" si="15"/>
        <v>-2711910000</v>
      </c>
      <c r="R121" s="5">
        <v>-0.01</v>
      </c>
      <c r="S121" s="4">
        <v>216588</v>
      </c>
      <c r="T121" s="4">
        <f t="shared" si="19"/>
        <v>358838</v>
      </c>
      <c r="U121" s="4">
        <f t="shared" si="17"/>
        <v>287197</v>
      </c>
    </row>
    <row r="122" spans="1:21" x14ac:dyDescent="0.2">
      <c r="A122" s="16" t="s">
        <v>166</v>
      </c>
      <c r="B122" s="4">
        <v>0</v>
      </c>
      <c r="C122" s="4">
        <v>47200</v>
      </c>
      <c r="D122" s="4">
        <v>-47200</v>
      </c>
      <c r="E122" s="4">
        <v>-3778040000</v>
      </c>
      <c r="F122" s="4">
        <f t="shared" si="15"/>
        <v>-2284770000</v>
      </c>
      <c r="R122" s="5">
        <v>1.2999999999999999E-3</v>
      </c>
      <c r="S122" s="4">
        <v>520994</v>
      </c>
      <c r="T122" s="4">
        <f>AVERAGE(S123:S132)</f>
        <v>333864</v>
      </c>
      <c r="U122" s="4">
        <f t="shared" si="17"/>
        <v>287197</v>
      </c>
    </row>
    <row r="123" spans="1:21" x14ac:dyDescent="0.2">
      <c r="A123" s="16" t="s">
        <v>165</v>
      </c>
      <c r="B123" s="4">
        <v>166</v>
      </c>
      <c r="C123" s="4">
        <v>8400</v>
      </c>
      <c r="D123" s="4">
        <v>-8234</v>
      </c>
      <c r="E123" s="4">
        <v>-655220000</v>
      </c>
      <c r="F123" s="4">
        <f t="shared" si="15"/>
        <v>1493270000</v>
      </c>
      <c r="R123" s="5">
        <v>-2.5000000000000001E-3</v>
      </c>
      <c r="S123" s="4">
        <v>287197</v>
      </c>
      <c r="U123" s="4">
        <f t="shared" si="17"/>
        <v>195642</v>
      </c>
    </row>
    <row r="124" spans="1:21" x14ac:dyDescent="0.2">
      <c r="A124" s="16" t="s">
        <v>164</v>
      </c>
      <c r="B124" s="4">
        <v>56700</v>
      </c>
      <c r="C124" s="4">
        <v>56700</v>
      </c>
      <c r="D124" s="4">
        <v>0</v>
      </c>
      <c r="E124" s="4">
        <v>0</v>
      </c>
      <c r="F124" s="4">
        <f t="shared" si="15"/>
        <v>2148490000</v>
      </c>
      <c r="R124" s="5">
        <v>-3.7000000000000002E-3</v>
      </c>
      <c r="S124" s="4">
        <v>315941</v>
      </c>
      <c r="U124" s="4">
        <f t="shared" ref="U124:U126" si="20">MIN(S125:S129)</f>
        <v>156045</v>
      </c>
    </row>
    <row r="125" spans="1:21" x14ac:dyDescent="0.2">
      <c r="A125" s="16" t="s">
        <v>163</v>
      </c>
      <c r="B125" s="4">
        <v>492300</v>
      </c>
      <c r="C125" s="4">
        <v>503114</v>
      </c>
      <c r="D125" s="4">
        <v>-10814</v>
      </c>
      <c r="E125" s="4">
        <v>-865870000</v>
      </c>
      <c r="F125" s="4">
        <f t="shared" si="15"/>
        <v>2148490000</v>
      </c>
      <c r="R125" s="5">
        <v>1.01E-2</v>
      </c>
      <c r="S125" s="4">
        <v>300888</v>
      </c>
      <c r="U125" s="4">
        <f t="shared" si="20"/>
        <v>156045</v>
      </c>
    </row>
    <row r="126" spans="1:21" x14ac:dyDescent="0.2">
      <c r="A126" s="16" t="s">
        <v>162</v>
      </c>
      <c r="B126" s="4">
        <v>33</v>
      </c>
      <c r="C126" s="4">
        <v>166</v>
      </c>
      <c r="D126" s="4">
        <v>-133</v>
      </c>
      <c r="E126" s="4">
        <v>-10680000</v>
      </c>
      <c r="F126" s="4">
        <f t="shared" si="15"/>
        <v>3014360000</v>
      </c>
      <c r="R126" s="5">
        <v>-6.1999999999999998E-3</v>
      </c>
      <c r="S126" s="4">
        <v>474544</v>
      </c>
      <c r="U126" s="4">
        <f t="shared" si="20"/>
        <v>156045</v>
      </c>
    </row>
    <row r="127" spans="1:21" x14ac:dyDescent="0.2">
      <c r="A127" s="16" t="s">
        <v>161</v>
      </c>
      <c r="B127" s="4">
        <v>20000</v>
      </c>
      <c r="C127" s="4">
        <v>20000</v>
      </c>
      <c r="D127" s="4">
        <v>0</v>
      </c>
      <c r="E127" s="4">
        <v>0</v>
      </c>
      <c r="F127" s="4">
        <f t="shared" si="15"/>
        <v>3025040000</v>
      </c>
      <c r="R127" s="5">
        <v>2.5699999999999997E-2</v>
      </c>
      <c r="S127" s="4">
        <v>561238</v>
      </c>
      <c r="U127" s="4">
        <f>MIN(S128:S132)</f>
        <v>156045</v>
      </c>
    </row>
    <row r="128" spans="1:21" x14ac:dyDescent="0.2">
      <c r="A128" s="16" t="s">
        <v>160</v>
      </c>
      <c r="B128" s="4">
        <v>97100</v>
      </c>
      <c r="C128" s="4">
        <v>81100</v>
      </c>
      <c r="D128" s="4">
        <v>16000</v>
      </c>
      <c r="E128" s="4">
        <v>1251200000</v>
      </c>
      <c r="F128" s="4">
        <f t="shared" si="15"/>
        <v>3025040000</v>
      </c>
      <c r="R128" s="5">
        <v>2.5999999999999999E-3</v>
      </c>
      <c r="S128" s="4">
        <v>195642</v>
      </c>
    </row>
    <row r="129" spans="1:22" x14ac:dyDescent="0.2">
      <c r="A129" s="16" t="s">
        <v>159</v>
      </c>
      <c r="B129" s="4">
        <v>74500</v>
      </c>
      <c r="C129" s="4">
        <v>74500</v>
      </c>
      <c r="D129" s="4">
        <v>0</v>
      </c>
      <c r="E129" s="4">
        <v>0</v>
      </c>
      <c r="F129" s="4">
        <f t="shared" si="15"/>
        <v>1773840000</v>
      </c>
      <c r="R129" s="5">
        <v>2.5999999999999999E-3</v>
      </c>
      <c r="S129" s="4">
        <v>156045</v>
      </c>
    </row>
    <row r="130" spans="1:22" x14ac:dyDescent="0.2">
      <c r="A130" s="16" t="s">
        <v>158</v>
      </c>
      <c r="B130" s="4">
        <v>228000</v>
      </c>
      <c r="C130" s="4">
        <v>228000</v>
      </c>
      <c r="D130" s="4">
        <v>0</v>
      </c>
      <c r="E130" s="4">
        <v>0</v>
      </c>
      <c r="F130" s="4">
        <f t="shared" si="15"/>
        <v>1773840000</v>
      </c>
      <c r="R130" s="5">
        <v>1.2999999999999999E-3</v>
      </c>
      <c r="S130" s="4">
        <v>333184</v>
      </c>
    </row>
    <row r="131" spans="1:22" x14ac:dyDescent="0.2">
      <c r="A131" s="16" t="s">
        <v>157</v>
      </c>
      <c r="B131" s="4">
        <v>306200</v>
      </c>
      <c r="C131" s="4">
        <v>305933</v>
      </c>
      <c r="D131" s="4">
        <v>267</v>
      </c>
      <c r="E131" s="4">
        <v>35720000</v>
      </c>
      <c r="F131" s="4">
        <f>E131+F132</f>
        <v>1773840000</v>
      </c>
      <c r="R131" s="5">
        <v>-1.77E-2</v>
      </c>
      <c r="S131" s="4">
        <v>442707</v>
      </c>
    </row>
    <row r="132" spans="1:22" x14ac:dyDescent="0.2">
      <c r="A132" s="16" t="s">
        <v>156</v>
      </c>
      <c r="B132" s="4">
        <v>21625</v>
      </c>
      <c r="C132" s="4">
        <v>0</v>
      </c>
      <c r="D132" s="4">
        <v>21625</v>
      </c>
      <c r="E132" s="4">
        <v>1738120000</v>
      </c>
      <c r="F132" s="4">
        <f>E132</f>
        <v>1738120000</v>
      </c>
      <c r="R132" s="5">
        <v>1.2999999999999999E-3</v>
      </c>
      <c r="S132" s="4">
        <v>271254</v>
      </c>
    </row>
    <row r="133" spans="1:22" x14ac:dyDescent="0.2">
      <c r="A133" s="2"/>
      <c r="B133" s="4"/>
      <c r="C133" s="4"/>
      <c r="D133" s="4"/>
      <c r="E133" s="4"/>
      <c r="F133" s="4">
        <f>E133</f>
        <v>0</v>
      </c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6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6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6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6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6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5"/>
    </row>
    <row r="150" spans="1:22" x14ac:dyDescent="0.2">
      <c r="A150" s="6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5"/>
    </row>
    <row r="151" spans="1:22" x14ac:dyDescent="0.2">
      <c r="A151" s="6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5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5"/>
    </row>
    <row r="153" spans="1:22" x14ac:dyDescent="0.2">
      <c r="A153" s="2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5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5"/>
    </row>
    <row r="155" spans="1:22" x14ac:dyDescent="0.2">
      <c r="A155" s="6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5"/>
    </row>
    <row r="156" spans="1:22" x14ac:dyDescent="0.2">
      <c r="A156" s="6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5"/>
    </row>
    <row r="157" spans="1:22" x14ac:dyDescent="0.2">
      <c r="A157" s="6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5"/>
    </row>
    <row r="158" spans="1:22" x14ac:dyDescent="0.2">
      <c r="A158" s="6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5"/>
    </row>
    <row r="159" spans="1:22" x14ac:dyDescent="0.2">
      <c r="A159" s="6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5"/>
    </row>
    <row r="160" spans="1:22" x14ac:dyDescent="0.2">
      <c r="A160" s="6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5"/>
    </row>
    <row r="161" spans="1:22" x14ac:dyDescent="0.2">
      <c r="A161" s="6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5"/>
    </row>
    <row r="162" spans="1:22" x14ac:dyDescent="0.2">
      <c r="A162" s="6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5"/>
      <c r="U162" s="5"/>
      <c r="V162" s="5"/>
    </row>
    <row r="163" spans="1:22" x14ac:dyDescent="0.2">
      <c r="A163" s="6"/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5"/>
      <c r="U163" s="5"/>
      <c r="V163" s="5"/>
    </row>
    <row r="164" spans="1:22" x14ac:dyDescent="0.2">
      <c r="A164" s="6"/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5"/>
      <c r="U164" s="5"/>
      <c r="V164" s="5"/>
    </row>
    <row r="165" spans="1:22" x14ac:dyDescent="0.2">
      <c r="A165" s="6"/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5"/>
      <c r="U165" s="5"/>
      <c r="V165" s="5"/>
    </row>
    <row r="166" spans="1:22" x14ac:dyDescent="0.2">
      <c r="A166" s="6"/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5"/>
      <c r="U166" s="5"/>
      <c r="V166" s="5"/>
    </row>
    <row r="167" spans="1:22" x14ac:dyDescent="0.2">
      <c r="A167" s="6"/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5"/>
      <c r="U167" s="5"/>
      <c r="V167" s="5"/>
    </row>
    <row r="168" spans="1:22" x14ac:dyDescent="0.2">
      <c r="A168" s="2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5"/>
    </row>
    <row r="169" spans="1:22" x14ac:dyDescent="0.2">
      <c r="A169" s="2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5"/>
    </row>
    <row r="170" spans="1:22" x14ac:dyDescent="0.2">
      <c r="A170" s="2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5"/>
    </row>
    <row r="171" spans="1:22" x14ac:dyDescent="0.2">
      <c r="A171" s="2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5"/>
    </row>
    <row r="172" spans="1:22" x14ac:dyDescent="0.2">
      <c r="A172" s="2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5"/>
    </row>
    <row r="173" spans="1:22" x14ac:dyDescent="0.2">
      <c r="A173" s="2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5"/>
    </row>
    <row r="174" spans="1:22" x14ac:dyDescent="0.2">
      <c r="A174" s="2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5"/>
    </row>
    <row r="175" spans="1:22" x14ac:dyDescent="0.2">
      <c r="A175" s="2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5"/>
    </row>
    <row r="176" spans="1:22" x14ac:dyDescent="0.2">
      <c r="A176" s="2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5"/>
    </row>
    <row r="177" spans="1:22" x14ac:dyDescent="0.2">
      <c r="A177" s="2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5"/>
      <c r="U177" s="5"/>
      <c r="V177" s="5"/>
    </row>
    <row r="178" spans="1:22" x14ac:dyDescent="0.2">
      <c r="A178" s="2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5"/>
      <c r="U178" s="5"/>
      <c r="V178" s="5"/>
    </row>
    <row r="179" spans="1:22" x14ac:dyDescent="0.2">
      <c r="A179" s="2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5"/>
      <c r="U179" s="5"/>
      <c r="V179" s="5"/>
    </row>
    <row r="180" spans="1:22" x14ac:dyDescent="0.2">
      <c r="A180" s="2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5"/>
      <c r="U180" s="5"/>
      <c r="V180" s="5"/>
    </row>
    <row r="181" spans="1:22" x14ac:dyDescent="0.2">
      <c r="A181" s="2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5"/>
      <c r="U181" s="5"/>
      <c r="V181" s="5"/>
    </row>
    <row r="182" spans="1:22" x14ac:dyDescent="0.2">
      <c r="A182" s="2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5"/>
      <c r="U182" s="5"/>
      <c r="V182" s="5"/>
    </row>
    <row r="183" spans="1:22" x14ac:dyDescent="0.2">
      <c r="A183" s="2"/>
      <c r="B183" s="4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5"/>
      <c r="U183" s="5"/>
      <c r="V183" s="5"/>
    </row>
    <row r="184" spans="1:22" x14ac:dyDescent="0.2">
      <c r="A184" s="2"/>
      <c r="B184" s="4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5"/>
      <c r="U184" s="5"/>
      <c r="V184" s="5"/>
    </row>
    <row r="185" spans="1:22" x14ac:dyDescent="0.2">
      <c r="A185" s="2"/>
      <c r="B185" s="4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5"/>
      <c r="U185" s="5"/>
      <c r="V185" s="8"/>
    </row>
    <row r="186" spans="1:22" x14ac:dyDescent="0.2">
      <c r="A186" s="2"/>
      <c r="B186" s="4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5"/>
      <c r="U186" s="5"/>
      <c r="V186" s="8"/>
    </row>
    <row r="187" spans="1:22" x14ac:dyDescent="0.2">
      <c r="A187" s="2"/>
      <c r="B187" s="4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5"/>
      <c r="U187" s="5"/>
      <c r="V187" s="8"/>
    </row>
    <row r="188" spans="1:22" x14ac:dyDescent="0.2">
      <c r="A188" s="6"/>
      <c r="B188" s="4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5"/>
      <c r="U188" s="5"/>
      <c r="V188" s="8"/>
    </row>
    <row r="189" spans="1:22" x14ac:dyDescent="0.2">
      <c r="A189" s="6"/>
      <c r="B189" s="4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5"/>
      <c r="U189" s="5"/>
      <c r="V189" s="8"/>
    </row>
    <row r="190" spans="1:22" x14ac:dyDescent="0.2">
      <c r="A190" s="6"/>
      <c r="B190" s="4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5"/>
      <c r="U190" s="5"/>
      <c r="V190" s="8"/>
    </row>
    <row r="191" spans="1:22" x14ac:dyDescent="0.2">
      <c r="A191" s="6"/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5"/>
      <c r="U191" s="5"/>
      <c r="V191" s="8"/>
    </row>
    <row r="192" spans="1:22" x14ac:dyDescent="0.2">
      <c r="A192" s="6"/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5"/>
      <c r="U192" s="5"/>
      <c r="V192" s="8"/>
    </row>
    <row r="193" spans="1:22" x14ac:dyDescent="0.2">
      <c r="A193" s="2"/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5"/>
      <c r="U193" s="5"/>
      <c r="V193" s="8"/>
    </row>
    <row r="194" spans="1:22" x14ac:dyDescent="0.2">
      <c r="A194" s="2"/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5"/>
      <c r="U194" s="5"/>
      <c r="V194" s="8"/>
    </row>
    <row r="195" spans="1:22" x14ac:dyDescent="0.2">
      <c r="A195" s="2"/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5"/>
      <c r="U195" s="5"/>
      <c r="V195" s="8"/>
    </row>
    <row r="196" spans="1:22" x14ac:dyDescent="0.2">
      <c r="A196" s="2"/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5"/>
      <c r="U196" s="5"/>
      <c r="V196" s="8"/>
    </row>
    <row r="197" spans="1:22" x14ac:dyDescent="0.2">
      <c r="A197" s="2"/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5"/>
      <c r="U197" s="5"/>
      <c r="V197" s="8"/>
    </row>
    <row r="223" spans="1:3" x14ac:dyDescent="0.2">
      <c r="A223" t="e" cm="1">
        <f t="array" aca="1" ref="A223" ca="1">INDIRECT("'" &amp; E1 &amp; "'!$A$2:$A$66")</f>
        <v>#REF!</v>
      </c>
      <c r="B223" t="e" cm="1">
        <f t="array" aca="1" ref="B223" ca="1">INDIRECT("'" &amp; E1 &amp; "'!$B$2:$B$66")</f>
        <v>#REF!</v>
      </c>
      <c r="C223" t="e" cm="1">
        <f t="array" aca="1" ref="C223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1E28CF-F994-F647-91B5-44A1FE954D07}">
  <sheetPr codeName="Sheet52"/>
  <dimension ref="A1:V223"/>
  <sheetViews>
    <sheetView workbookViewId="0">
      <pane ySplit="2" topLeftCell="A3" activePane="bottomLeft" state="frozen"/>
      <selection activeCell="F17" sqref="F17"/>
      <selection pane="bottomLeft" activeCell="F17" sqref="F17"/>
    </sheetView>
  </sheetViews>
  <sheetFormatPr baseColWidth="10" defaultRowHeight="16" x14ac:dyDescent="0.2"/>
  <cols>
    <col min="1" max="1" width="21.1640625" customWidth="1"/>
    <col min="2" max="2" width="14.33203125" customWidth="1"/>
    <col min="3" max="3" width="15.5" customWidth="1"/>
    <col min="4" max="4" width="15" customWidth="1"/>
    <col min="5" max="5" width="18.332031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7.8320312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252</v>
      </c>
      <c r="U2" s="1" t="s">
        <v>253</v>
      </c>
      <c r="V2" s="1" t="s">
        <v>236</v>
      </c>
    </row>
    <row r="3" spans="1:22" x14ac:dyDescent="0.2">
      <c r="A3" s="16" t="s">
        <v>357</v>
      </c>
      <c r="B3" s="4">
        <v>193100</v>
      </c>
      <c r="C3" s="4">
        <v>316846</v>
      </c>
      <c r="D3" s="4">
        <v>-123746</v>
      </c>
      <c r="E3" s="4">
        <v>-17977280000</v>
      </c>
      <c r="F3" s="4">
        <f t="shared" ref="F3:F11" si="0">E3+F4</f>
        <v>32193538807</v>
      </c>
      <c r="G3" s="4">
        <v>0</v>
      </c>
      <c r="H3" s="4">
        <v>0</v>
      </c>
      <c r="I3" s="4">
        <v>0</v>
      </c>
      <c r="J3" s="4">
        <v>1562090000</v>
      </c>
      <c r="K3">
        <f t="shared" ref="K3:K11" si="1">K4+J3</f>
        <v>-22587944000</v>
      </c>
      <c r="L3" s="4">
        <v>567</v>
      </c>
      <c r="M3" s="4">
        <v>1504</v>
      </c>
      <c r="N3" s="4">
        <v>51</v>
      </c>
      <c r="O3" s="4">
        <v>176</v>
      </c>
      <c r="P3" s="4">
        <v>152800</v>
      </c>
      <c r="Q3" s="4">
        <v>481600</v>
      </c>
      <c r="R3" s="5">
        <v>-3.56E-2</v>
      </c>
      <c r="S3" s="4">
        <v>805400</v>
      </c>
      <c r="T3" s="4">
        <f t="shared" ref="T3:T38" si="2">AVERAGE(S4:S13)</f>
        <v>824130</v>
      </c>
      <c r="U3" s="4">
        <f t="shared" ref="U3:U11" si="3">MIN(S4:S8)</f>
        <v>398200</v>
      </c>
      <c r="V3" s="5">
        <v>3.7400000000000003E-2</v>
      </c>
    </row>
    <row r="4" spans="1:22" x14ac:dyDescent="0.2">
      <c r="A4" s="16" t="s">
        <v>356</v>
      </c>
      <c r="B4" s="4">
        <v>229300</v>
      </c>
      <c r="C4" s="4">
        <v>71940</v>
      </c>
      <c r="D4" s="4">
        <v>157360</v>
      </c>
      <c r="E4" s="4">
        <v>23481730000</v>
      </c>
      <c r="F4" s="4">
        <f t="shared" si="0"/>
        <v>50170818807</v>
      </c>
      <c r="G4" s="4">
        <v>0</v>
      </c>
      <c r="H4" s="4">
        <v>0</v>
      </c>
      <c r="I4" s="4">
        <v>0</v>
      </c>
      <c r="J4" s="4">
        <v>582930000</v>
      </c>
      <c r="K4">
        <f t="shared" si="1"/>
        <v>-24150034000</v>
      </c>
      <c r="L4" s="4">
        <v>639</v>
      </c>
      <c r="M4" s="4">
        <v>586</v>
      </c>
      <c r="N4" s="4">
        <v>72</v>
      </c>
      <c r="O4" s="4">
        <v>36</v>
      </c>
      <c r="P4" s="4">
        <v>191400</v>
      </c>
      <c r="Q4" s="4">
        <v>206100</v>
      </c>
      <c r="R4" s="5">
        <v>-6.7000000000000002E-3</v>
      </c>
      <c r="S4" s="4">
        <v>398200</v>
      </c>
      <c r="T4" s="4">
        <f t="shared" si="2"/>
        <v>866480</v>
      </c>
      <c r="U4" s="4">
        <f t="shared" si="3"/>
        <v>530900</v>
      </c>
      <c r="V4" s="5">
        <v>3.2099999999999997E-2</v>
      </c>
    </row>
    <row r="5" spans="1:22" x14ac:dyDescent="0.2">
      <c r="A5" s="16" t="s">
        <v>355</v>
      </c>
      <c r="B5" s="4">
        <v>346400</v>
      </c>
      <c r="C5" s="4">
        <v>83400</v>
      </c>
      <c r="D5" s="4">
        <v>263000</v>
      </c>
      <c r="E5" s="4">
        <v>39300030000</v>
      </c>
      <c r="F5" s="4">
        <f t="shared" si="0"/>
        <v>26689088807</v>
      </c>
      <c r="G5" s="4">
        <v>0</v>
      </c>
      <c r="H5" s="4">
        <v>0</v>
      </c>
      <c r="I5" s="4">
        <v>0</v>
      </c>
      <c r="J5" s="4">
        <v>582930000</v>
      </c>
      <c r="K5">
        <f t="shared" si="1"/>
        <v>-24732964000</v>
      </c>
      <c r="L5" s="4">
        <v>780</v>
      </c>
      <c r="M5" s="4">
        <v>1629</v>
      </c>
      <c r="N5" s="4">
        <v>124</v>
      </c>
      <c r="O5" s="4">
        <v>234</v>
      </c>
      <c r="P5" s="4">
        <v>302700</v>
      </c>
      <c r="Q5" s="4">
        <v>616100</v>
      </c>
      <c r="R5" s="5">
        <v>4.0999999999999995E-3</v>
      </c>
      <c r="S5" s="4">
        <v>1018200</v>
      </c>
      <c r="T5" s="4">
        <f t="shared" si="2"/>
        <v>821580</v>
      </c>
      <c r="U5" s="4">
        <f t="shared" si="3"/>
        <v>530900</v>
      </c>
      <c r="V5" s="5">
        <v>4.2099999999999999E-2</v>
      </c>
    </row>
    <row r="6" spans="1:22" x14ac:dyDescent="0.2">
      <c r="A6" s="16" t="s">
        <v>354</v>
      </c>
      <c r="B6" s="4">
        <v>86250</v>
      </c>
      <c r="C6" s="4">
        <v>398900</v>
      </c>
      <c r="D6" s="4">
        <v>-312650</v>
      </c>
      <c r="E6" s="4">
        <v>-46744460000</v>
      </c>
      <c r="F6" s="4">
        <f t="shared" si="0"/>
        <v>-12610941193</v>
      </c>
      <c r="G6" s="4">
        <v>0</v>
      </c>
      <c r="H6" s="4">
        <v>0</v>
      </c>
      <c r="I6" s="4">
        <v>0</v>
      </c>
      <c r="J6" s="4">
        <v>-2112210000</v>
      </c>
      <c r="K6">
        <f t="shared" si="1"/>
        <v>-25315894000</v>
      </c>
      <c r="L6" s="4">
        <v>636</v>
      </c>
      <c r="M6" s="4">
        <v>1637</v>
      </c>
      <c r="N6" s="4">
        <v>35</v>
      </c>
      <c r="O6" s="4">
        <v>105</v>
      </c>
      <c r="P6" s="4">
        <v>283200</v>
      </c>
      <c r="Q6" s="4">
        <v>457000</v>
      </c>
      <c r="R6" s="5">
        <v>-3.0899999999999997E-2</v>
      </c>
      <c r="S6" s="4">
        <v>849100</v>
      </c>
      <c r="T6" s="4">
        <f t="shared" si="2"/>
        <v>778620</v>
      </c>
      <c r="U6" s="4">
        <f t="shared" si="3"/>
        <v>530900</v>
      </c>
      <c r="V6" s="5">
        <v>1.6E-2</v>
      </c>
    </row>
    <row r="7" spans="1:22" x14ac:dyDescent="0.2">
      <c r="A7" s="16" t="s">
        <v>353</v>
      </c>
      <c r="B7" s="4">
        <v>258400</v>
      </c>
      <c r="C7" s="4">
        <v>391280</v>
      </c>
      <c r="D7" s="4">
        <v>-132880</v>
      </c>
      <c r="E7" s="4">
        <v>-19149260000</v>
      </c>
      <c r="F7" s="4">
        <f t="shared" si="0"/>
        <v>34133518807</v>
      </c>
      <c r="G7" s="4">
        <v>0</v>
      </c>
      <c r="H7" s="4">
        <v>0</v>
      </c>
      <c r="I7" s="4">
        <v>0</v>
      </c>
      <c r="J7" s="4">
        <v>-452410000</v>
      </c>
      <c r="K7">
        <f t="shared" si="1"/>
        <v>-23203684000</v>
      </c>
      <c r="L7" s="4">
        <v>893</v>
      </c>
      <c r="M7" s="4">
        <v>1236</v>
      </c>
      <c r="N7" s="4">
        <v>99</v>
      </c>
      <c r="O7" s="4">
        <v>170</v>
      </c>
      <c r="P7" s="4">
        <v>277700</v>
      </c>
      <c r="Q7" s="4">
        <v>429000</v>
      </c>
      <c r="R7" s="5">
        <v>-3.2000000000000002E-3</v>
      </c>
      <c r="S7" s="4">
        <v>820300</v>
      </c>
      <c r="T7" s="4">
        <f t="shared" si="2"/>
        <v>783750</v>
      </c>
      <c r="U7" s="4">
        <f t="shared" si="3"/>
        <v>530900</v>
      </c>
      <c r="V7" s="5">
        <v>4.2699999999999995E-2</v>
      </c>
    </row>
    <row r="8" spans="1:22" x14ac:dyDescent="0.2">
      <c r="A8" s="16" t="s">
        <v>352</v>
      </c>
      <c r="B8" s="4">
        <v>199600</v>
      </c>
      <c r="C8" s="4">
        <v>200315</v>
      </c>
      <c r="D8" s="4">
        <v>-715</v>
      </c>
      <c r="E8" s="4">
        <v>-19330000</v>
      </c>
      <c r="F8" s="4">
        <f t="shared" si="0"/>
        <v>53282778807</v>
      </c>
      <c r="G8" s="4">
        <v>0</v>
      </c>
      <c r="H8" s="4">
        <v>0</v>
      </c>
      <c r="I8" s="4">
        <v>0</v>
      </c>
      <c r="J8" s="4">
        <v>500000</v>
      </c>
      <c r="K8">
        <f t="shared" si="1"/>
        <v>-22751274000</v>
      </c>
      <c r="L8" s="4">
        <v>360</v>
      </c>
      <c r="M8" s="4">
        <v>1043</v>
      </c>
      <c r="N8" s="4">
        <v>34</v>
      </c>
      <c r="O8" s="4">
        <v>47</v>
      </c>
      <c r="P8" s="4">
        <v>134100</v>
      </c>
      <c r="Q8" s="4">
        <v>238000</v>
      </c>
      <c r="R8" s="5">
        <v>-1.6200000000000003E-2</v>
      </c>
      <c r="S8" s="4">
        <v>530900</v>
      </c>
      <c r="T8" s="4">
        <f t="shared" si="2"/>
        <v>913460</v>
      </c>
      <c r="U8" s="4">
        <f t="shared" si="3"/>
        <v>513300</v>
      </c>
      <c r="V8" s="5">
        <v>1.43E-2</v>
      </c>
    </row>
    <row r="9" spans="1:22" x14ac:dyDescent="0.2">
      <c r="A9" s="16" t="s">
        <v>351</v>
      </c>
      <c r="B9" s="4">
        <v>465900</v>
      </c>
      <c r="C9" s="4">
        <v>315142</v>
      </c>
      <c r="D9" s="4">
        <v>150758</v>
      </c>
      <c r="E9" s="4">
        <v>23848140000</v>
      </c>
      <c r="F9" s="4">
        <f t="shared" si="0"/>
        <v>53302108807</v>
      </c>
      <c r="G9" s="4">
        <v>0</v>
      </c>
      <c r="H9" s="4">
        <v>0</v>
      </c>
      <c r="I9" s="4">
        <v>0</v>
      </c>
      <c r="J9" s="4">
        <v>1222670000</v>
      </c>
      <c r="K9">
        <f t="shared" si="1"/>
        <v>-22751774000</v>
      </c>
      <c r="L9" s="4">
        <v>841</v>
      </c>
      <c r="M9" s="4">
        <v>948</v>
      </c>
      <c r="N9" s="4">
        <v>118</v>
      </c>
      <c r="O9" s="4">
        <v>99</v>
      </c>
      <c r="P9" s="4">
        <v>322700</v>
      </c>
      <c r="Q9" s="4">
        <v>300500</v>
      </c>
      <c r="R9" s="5">
        <v>-5.6999999999999993E-3</v>
      </c>
      <c r="S9" s="4">
        <v>926900</v>
      </c>
      <c r="T9" s="4">
        <f t="shared" si="2"/>
        <v>1063650</v>
      </c>
      <c r="U9" s="4">
        <f t="shared" si="3"/>
        <v>513300</v>
      </c>
      <c r="V9" s="5">
        <v>3.4300000000000004E-2</v>
      </c>
    </row>
    <row r="10" spans="1:22" x14ac:dyDescent="0.2">
      <c r="A10" s="16" t="s">
        <v>350</v>
      </c>
      <c r="B10" s="4">
        <v>359910</v>
      </c>
      <c r="C10" s="4">
        <v>218900</v>
      </c>
      <c r="D10" s="4">
        <v>141010</v>
      </c>
      <c r="E10" s="4">
        <v>21392468807</v>
      </c>
      <c r="F10" s="4">
        <f t="shared" si="0"/>
        <v>29453968807</v>
      </c>
      <c r="G10" s="4">
        <v>0</v>
      </c>
      <c r="H10" s="4">
        <v>0</v>
      </c>
      <c r="I10" s="4">
        <v>0</v>
      </c>
      <c r="J10" s="4">
        <v>1222670000</v>
      </c>
      <c r="K10">
        <f t="shared" si="1"/>
        <v>-23974444000</v>
      </c>
      <c r="L10" s="4">
        <v>1417</v>
      </c>
      <c r="M10" s="4">
        <v>1066</v>
      </c>
      <c r="N10" s="4">
        <v>302</v>
      </c>
      <c r="O10" s="4">
        <v>120</v>
      </c>
      <c r="P10" s="4">
        <v>697500</v>
      </c>
      <c r="Q10" s="4">
        <v>431600</v>
      </c>
      <c r="R10" s="5">
        <v>6.7400000000000002E-2</v>
      </c>
      <c r="S10" s="4">
        <v>1325500</v>
      </c>
      <c r="T10" s="4">
        <f t="shared" si="2"/>
        <v>1066730</v>
      </c>
      <c r="U10" s="4">
        <f t="shared" si="3"/>
        <v>513300</v>
      </c>
      <c r="V10" s="5">
        <v>6.3099999999999989E-2</v>
      </c>
    </row>
    <row r="11" spans="1:22" x14ac:dyDescent="0.2">
      <c r="A11" s="16" t="s">
        <v>349</v>
      </c>
      <c r="B11" s="4">
        <v>340600</v>
      </c>
      <c r="C11" s="4">
        <v>562232</v>
      </c>
      <c r="D11" s="4">
        <v>-221632</v>
      </c>
      <c r="E11" s="4">
        <v>-31080730000</v>
      </c>
      <c r="F11" s="4">
        <f t="shared" si="0"/>
        <v>8061500000</v>
      </c>
      <c r="G11" s="4">
        <v>0</v>
      </c>
      <c r="H11" s="4">
        <v>0</v>
      </c>
      <c r="I11" s="4">
        <v>0</v>
      </c>
      <c r="J11" s="4">
        <v>-999580000</v>
      </c>
      <c r="K11">
        <f t="shared" si="1"/>
        <v>-25197114000</v>
      </c>
      <c r="L11" s="4">
        <v>862</v>
      </c>
      <c r="M11" s="4">
        <v>2021</v>
      </c>
      <c r="N11" s="4">
        <v>81</v>
      </c>
      <c r="O11" s="4">
        <v>170</v>
      </c>
      <c r="P11" s="4">
        <v>261400</v>
      </c>
      <c r="Q11" s="4">
        <v>580700</v>
      </c>
      <c r="R11" s="5">
        <v>-6.0999999999999995E-3</v>
      </c>
      <c r="S11" s="4">
        <v>1225100</v>
      </c>
      <c r="T11" s="4">
        <f t="shared" si="2"/>
        <v>1017120</v>
      </c>
      <c r="U11" s="4">
        <f t="shared" si="3"/>
        <v>419500</v>
      </c>
      <c r="V11" s="5">
        <v>3.6799999999999999E-2</v>
      </c>
    </row>
    <row r="12" spans="1:22" x14ac:dyDescent="0.2">
      <c r="A12" s="16" t="s">
        <v>348</v>
      </c>
      <c r="B12" s="4">
        <v>156100</v>
      </c>
      <c r="C12" s="4">
        <v>236492</v>
      </c>
      <c r="D12" s="4">
        <v>-80392</v>
      </c>
      <c r="E12" s="4">
        <v>-11173830000</v>
      </c>
      <c r="F12" s="4">
        <f t="shared" ref="F12:F38" si="4">E12+F13</f>
        <v>39142230000</v>
      </c>
      <c r="G12" s="4">
        <v>0</v>
      </c>
      <c r="H12" s="4">
        <v>0</v>
      </c>
      <c r="I12" s="4">
        <v>0</v>
      </c>
      <c r="J12" s="4">
        <v>58130000</v>
      </c>
      <c r="K12">
        <f t="shared" ref="K12:K38" si="5">K13+J12</f>
        <v>-24197534000</v>
      </c>
      <c r="L12" s="4">
        <v>468</v>
      </c>
      <c r="M12" s="4">
        <v>786</v>
      </c>
      <c r="N12" s="4">
        <v>43</v>
      </c>
      <c r="O12" s="4">
        <v>86</v>
      </c>
      <c r="P12" s="4">
        <v>147700</v>
      </c>
      <c r="Q12" s="4">
        <v>251700</v>
      </c>
      <c r="R12" s="5">
        <v>-5.9999999999999995E-4</v>
      </c>
      <c r="S12" s="4">
        <v>633800</v>
      </c>
      <c r="T12" s="4">
        <f t="shared" si="2"/>
        <v>1088770</v>
      </c>
      <c r="U12" s="4">
        <f t="shared" ref="U12:U38" si="6">MIN(S13:S17)</f>
        <v>419500</v>
      </c>
      <c r="V12" s="5">
        <v>2.5099999999999997E-2</v>
      </c>
    </row>
    <row r="13" spans="1:22" x14ac:dyDescent="0.2">
      <c r="A13" s="16" t="s">
        <v>347</v>
      </c>
      <c r="B13" s="4">
        <v>92000</v>
      </c>
      <c r="C13" s="4">
        <v>269800</v>
      </c>
      <c r="D13" s="4">
        <v>-177800</v>
      </c>
      <c r="E13" s="4">
        <v>-26127930000</v>
      </c>
      <c r="F13" s="4">
        <f t="shared" si="4"/>
        <v>50316060000</v>
      </c>
      <c r="G13" s="4">
        <v>0</v>
      </c>
      <c r="H13" s="4">
        <v>0</v>
      </c>
      <c r="I13" s="4">
        <v>0</v>
      </c>
      <c r="J13" s="4">
        <v>578240000</v>
      </c>
      <c r="K13">
        <f t="shared" si="5"/>
        <v>-24255664000</v>
      </c>
      <c r="L13" s="4">
        <v>419</v>
      </c>
      <c r="M13" s="4">
        <v>804</v>
      </c>
      <c r="N13" s="4">
        <v>36</v>
      </c>
      <c r="O13" s="4">
        <v>76</v>
      </c>
      <c r="P13" s="4">
        <v>119300</v>
      </c>
      <c r="Q13" s="4">
        <v>249700</v>
      </c>
      <c r="R13" s="5">
        <v>-1.1399999999999999E-2</v>
      </c>
      <c r="S13" s="4">
        <v>513300</v>
      </c>
      <c r="T13" s="4">
        <f t="shared" si="2"/>
        <v>1173840</v>
      </c>
      <c r="U13" s="4">
        <f t="shared" si="6"/>
        <v>419500</v>
      </c>
      <c r="V13" s="5">
        <v>1.8799999999999997E-2</v>
      </c>
    </row>
    <row r="14" spans="1:22" x14ac:dyDescent="0.2">
      <c r="A14" s="16" t="s">
        <v>340</v>
      </c>
      <c r="B14" s="4">
        <v>116302</v>
      </c>
      <c r="C14" s="4">
        <v>284450</v>
      </c>
      <c r="D14" s="4">
        <v>-168148</v>
      </c>
      <c r="E14" s="4">
        <v>-24711070000</v>
      </c>
      <c r="F14" s="4">
        <f t="shared" si="4"/>
        <v>76443990000</v>
      </c>
      <c r="G14" s="4">
        <v>0</v>
      </c>
      <c r="H14" s="4">
        <v>0</v>
      </c>
      <c r="I14" s="4">
        <v>0</v>
      </c>
      <c r="J14" s="4">
        <v>578240000</v>
      </c>
      <c r="K14">
        <f t="shared" si="5"/>
        <v>-24833904000</v>
      </c>
      <c r="L14" s="4">
        <v>347</v>
      </c>
      <c r="M14" s="4">
        <v>1034</v>
      </c>
      <c r="N14" s="4">
        <v>26</v>
      </c>
      <c r="O14" s="4">
        <v>131</v>
      </c>
      <c r="P14" s="4">
        <v>104200</v>
      </c>
      <c r="Q14" s="4">
        <v>393200</v>
      </c>
      <c r="R14" s="5">
        <v>-2E-3</v>
      </c>
      <c r="S14" s="4">
        <v>821700</v>
      </c>
      <c r="T14" s="4">
        <f t="shared" si="2"/>
        <v>1154190</v>
      </c>
      <c r="U14" s="4">
        <f t="shared" si="6"/>
        <v>419500</v>
      </c>
      <c r="V14" s="5">
        <v>1.54E-2</v>
      </c>
    </row>
    <row r="15" spans="1:22" x14ac:dyDescent="0.2">
      <c r="A15" s="16" t="s">
        <v>339</v>
      </c>
      <c r="B15" s="4">
        <v>106100</v>
      </c>
      <c r="C15" s="4">
        <v>273700</v>
      </c>
      <c r="D15" s="4">
        <v>-167600</v>
      </c>
      <c r="E15" s="4">
        <v>-24704710000</v>
      </c>
      <c r="F15" s="4">
        <f t="shared" si="4"/>
        <v>101155060000</v>
      </c>
      <c r="G15" s="4">
        <v>0</v>
      </c>
      <c r="H15" s="4">
        <v>0</v>
      </c>
      <c r="I15" s="4">
        <v>0</v>
      </c>
      <c r="J15" s="4">
        <v>710610000</v>
      </c>
      <c r="K15">
        <f t="shared" si="5"/>
        <v>-25412144000</v>
      </c>
      <c r="L15" s="4">
        <v>550</v>
      </c>
      <c r="M15" s="4">
        <v>732</v>
      </c>
      <c r="N15" s="4">
        <v>57</v>
      </c>
      <c r="O15" s="4">
        <v>116</v>
      </c>
      <c r="P15" s="4">
        <v>177000</v>
      </c>
      <c r="Q15" s="4">
        <v>288200</v>
      </c>
      <c r="R15" s="5">
        <v>0</v>
      </c>
      <c r="S15" s="4">
        <v>569200</v>
      </c>
      <c r="T15" s="4">
        <f t="shared" si="2"/>
        <v>1158520</v>
      </c>
      <c r="U15" s="4">
        <f t="shared" si="6"/>
        <v>419500</v>
      </c>
      <c r="V15" s="5">
        <v>2.07E-2</v>
      </c>
    </row>
    <row r="16" spans="1:22" x14ac:dyDescent="0.2">
      <c r="A16" s="16" t="s">
        <v>338</v>
      </c>
      <c r="B16" s="4">
        <v>148400</v>
      </c>
      <c r="C16" s="4">
        <v>114900</v>
      </c>
      <c r="D16" s="4">
        <v>33500</v>
      </c>
      <c r="E16" s="4">
        <v>5218690000</v>
      </c>
      <c r="F16" s="4">
        <f t="shared" si="4"/>
        <v>125859770000</v>
      </c>
      <c r="G16" s="4">
        <v>0</v>
      </c>
      <c r="H16" s="4">
        <v>0</v>
      </c>
      <c r="I16" s="4">
        <v>0</v>
      </c>
      <c r="J16" s="4">
        <v>1513740000</v>
      </c>
      <c r="K16">
        <f t="shared" si="5"/>
        <v>-26122754000</v>
      </c>
      <c r="L16" s="4">
        <v>447</v>
      </c>
      <c r="M16" s="4">
        <v>780</v>
      </c>
      <c r="N16" s="4">
        <v>60</v>
      </c>
      <c r="O16" s="4">
        <v>44</v>
      </c>
      <c r="P16" s="4">
        <v>166800</v>
      </c>
      <c r="Q16" s="4">
        <v>197100</v>
      </c>
      <c r="R16" s="5">
        <v>2.0999999999999999E-3</v>
      </c>
      <c r="S16" s="4">
        <v>419500</v>
      </c>
      <c r="T16" s="4">
        <f t="shared" si="2"/>
        <v>1162780</v>
      </c>
      <c r="U16" s="4">
        <f t="shared" si="6"/>
        <v>729000</v>
      </c>
      <c r="V16" s="5">
        <v>2.87E-2</v>
      </c>
    </row>
    <row r="17" spans="1:22" x14ac:dyDescent="0.2">
      <c r="A17" s="16" t="s">
        <v>337</v>
      </c>
      <c r="B17" s="4">
        <v>605700</v>
      </c>
      <c r="C17" s="4">
        <v>322650</v>
      </c>
      <c r="D17" s="4">
        <v>283050</v>
      </c>
      <c r="E17" s="4">
        <v>42487330000</v>
      </c>
      <c r="F17" s="4">
        <f t="shared" si="4"/>
        <v>120641080000</v>
      </c>
      <c r="G17" s="4">
        <v>0</v>
      </c>
      <c r="H17" s="4">
        <v>0</v>
      </c>
      <c r="I17" s="4">
        <v>0</v>
      </c>
      <c r="J17" s="4">
        <v>-7365930000</v>
      </c>
      <c r="K17">
        <f t="shared" si="5"/>
        <v>-27636494000</v>
      </c>
      <c r="L17" s="4">
        <v>398</v>
      </c>
      <c r="M17" s="4">
        <v>600</v>
      </c>
      <c r="N17" s="4">
        <v>119</v>
      </c>
      <c r="O17" s="4">
        <v>156</v>
      </c>
      <c r="P17" s="4">
        <v>356900</v>
      </c>
      <c r="Q17" s="4">
        <v>406000</v>
      </c>
      <c r="R17" s="5">
        <v>-1.2999999999999999E-3</v>
      </c>
      <c r="S17" s="4">
        <v>871600</v>
      </c>
      <c r="T17" s="4">
        <f t="shared" si="2"/>
        <v>1098830</v>
      </c>
      <c r="U17" s="4">
        <f t="shared" si="6"/>
        <v>729000</v>
      </c>
      <c r="V17" s="5">
        <v>3.1099999999999999E-2</v>
      </c>
    </row>
    <row r="18" spans="1:22" x14ac:dyDescent="0.2">
      <c r="A18" s="16" t="s">
        <v>336</v>
      </c>
      <c r="B18" s="4">
        <v>1250600</v>
      </c>
      <c r="C18" s="4">
        <v>616590</v>
      </c>
      <c r="D18" s="4">
        <v>634010</v>
      </c>
      <c r="E18" s="4">
        <v>93533160000</v>
      </c>
      <c r="F18" s="4">
        <f t="shared" si="4"/>
        <v>78153750000</v>
      </c>
      <c r="G18" s="4">
        <v>0</v>
      </c>
      <c r="H18" s="4">
        <v>0</v>
      </c>
      <c r="I18" s="4">
        <v>0</v>
      </c>
      <c r="J18" s="4">
        <v>-2090270000</v>
      </c>
      <c r="K18">
        <f t="shared" si="5"/>
        <v>-20270564000</v>
      </c>
      <c r="L18" s="4">
        <v>1427</v>
      </c>
      <c r="M18" s="4">
        <v>1387</v>
      </c>
      <c r="N18" s="4">
        <v>294</v>
      </c>
      <c r="O18" s="4">
        <v>313</v>
      </c>
      <c r="P18" s="4">
        <v>864800</v>
      </c>
      <c r="Q18" s="4">
        <v>892000</v>
      </c>
      <c r="R18" s="5">
        <v>1.9799999999999998E-2</v>
      </c>
      <c r="S18" s="4">
        <v>1828000</v>
      </c>
      <c r="T18" s="4">
        <f t="shared" si="2"/>
        <v>989980</v>
      </c>
      <c r="U18" s="4">
        <f t="shared" si="6"/>
        <v>729000</v>
      </c>
      <c r="V18" s="5">
        <v>7.3899999999999993E-2</v>
      </c>
    </row>
    <row r="19" spans="1:22" x14ac:dyDescent="0.2">
      <c r="A19" s="16" t="s">
        <v>335</v>
      </c>
      <c r="B19" s="4">
        <v>1376801</v>
      </c>
      <c r="C19" s="4">
        <v>1828768</v>
      </c>
      <c r="D19" s="4">
        <v>-451967</v>
      </c>
      <c r="E19" s="4">
        <v>-66202770000</v>
      </c>
      <c r="F19" s="4">
        <f t="shared" si="4"/>
        <v>-15379410000</v>
      </c>
      <c r="G19" s="4">
        <v>0</v>
      </c>
      <c r="H19" s="4">
        <v>0</v>
      </c>
      <c r="I19" s="4">
        <v>0</v>
      </c>
      <c r="J19" s="4">
        <v>46460000</v>
      </c>
      <c r="K19">
        <f t="shared" si="5"/>
        <v>-18180294000</v>
      </c>
      <c r="L19" s="4">
        <v>1194</v>
      </c>
      <c r="M19" s="4">
        <v>1633</v>
      </c>
      <c r="N19" s="4">
        <v>259</v>
      </c>
      <c r="O19" s="4">
        <v>292</v>
      </c>
      <c r="P19" s="4">
        <v>623700</v>
      </c>
      <c r="Q19" s="4">
        <v>778100</v>
      </c>
      <c r="R19" s="5">
        <v>-4.7599999999999996E-2</v>
      </c>
      <c r="S19" s="4">
        <v>2428800</v>
      </c>
      <c r="T19" s="4">
        <f t="shared" si="2"/>
        <v>830520</v>
      </c>
      <c r="U19" s="4">
        <f t="shared" si="6"/>
        <v>625200</v>
      </c>
      <c r="V19" s="5">
        <v>5.4699999999999999E-2</v>
      </c>
    </row>
    <row r="20" spans="1:22" x14ac:dyDescent="0.2">
      <c r="A20" s="16" t="s">
        <v>334</v>
      </c>
      <c r="B20" s="4">
        <v>157000</v>
      </c>
      <c r="C20" s="4">
        <v>828970</v>
      </c>
      <c r="D20" s="4">
        <v>-671970</v>
      </c>
      <c r="E20" s="4">
        <v>-104343370000</v>
      </c>
      <c r="F20" s="4">
        <f t="shared" si="4"/>
        <v>50823360000</v>
      </c>
      <c r="G20" s="4">
        <v>0</v>
      </c>
      <c r="H20" s="4">
        <v>0</v>
      </c>
      <c r="I20" s="4">
        <v>0</v>
      </c>
      <c r="J20" s="4">
        <v>1581550000</v>
      </c>
      <c r="K20">
        <f t="shared" si="5"/>
        <v>-18226754000</v>
      </c>
      <c r="L20" s="4">
        <v>1700</v>
      </c>
      <c r="M20" s="4">
        <v>2317</v>
      </c>
      <c r="N20" s="4">
        <v>153</v>
      </c>
      <c r="O20" s="4">
        <v>229</v>
      </c>
      <c r="P20" s="4">
        <v>506200</v>
      </c>
      <c r="Q20" s="4">
        <v>773300</v>
      </c>
      <c r="R20" s="5">
        <v>-2.5899999999999999E-2</v>
      </c>
      <c r="S20" s="4">
        <v>1356300</v>
      </c>
      <c r="T20" s="4">
        <f t="shared" si="2"/>
        <v>769950</v>
      </c>
      <c r="U20" s="4">
        <f t="shared" si="6"/>
        <v>612500</v>
      </c>
      <c r="V20" s="5">
        <v>6.08E-2</v>
      </c>
    </row>
    <row r="21" spans="1:22" x14ac:dyDescent="0.2">
      <c r="A21" s="16" t="s">
        <v>333</v>
      </c>
      <c r="B21" s="4">
        <v>190000</v>
      </c>
      <c r="C21" s="4">
        <v>321832</v>
      </c>
      <c r="D21" s="4">
        <v>-131832</v>
      </c>
      <c r="E21" s="4">
        <v>-20664350000</v>
      </c>
      <c r="F21" s="4">
        <f t="shared" si="4"/>
        <v>155166730000</v>
      </c>
      <c r="G21" s="4">
        <v>0</v>
      </c>
      <c r="H21" s="4">
        <v>0</v>
      </c>
      <c r="I21" s="4">
        <v>0</v>
      </c>
      <c r="J21" s="4">
        <v>1581550000</v>
      </c>
      <c r="K21">
        <f t="shared" si="5"/>
        <v>-19808304000</v>
      </c>
      <c r="L21" s="4">
        <v>791</v>
      </c>
      <c r="M21" s="4">
        <v>1166</v>
      </c>
      <c r="N21" s="4">
        <v>103</v>
      </c>
      <c r="O21" s="4">
        <v>116</v>
      </c>
      <c r="P21" s="4">
        <v>288600</v>
      </c>
      <c r="Q21" s="4">
        <v>346800</v>
      </c>
      <c r="R21" s="5">
        <v>0</v>
      </c>
      <c r="S21" s="4">
        <v>729000</v>
      </c>
      <c r="T21" s="4">
        <f t="shared" si="2"/>
        <v>774840</v>
      </c>
      <c r="U21" s="4">
        <f t="shared" si="6"/>
        <v>462100</v>
      </c>
      <c r="V21" s="5">
        <v>2.2099999999999998E-2</v>
      </c>
    </row>
    <row r="22" spans="1:22" x14ac:dyDescent="0.2">
      <c r="A22" s="16" t="s">
        <v>332</v>
      </c>
      <c r="B22" s="4">
        <v>887732</v>
      </c>
      <c r="C22" s="4">
        <v>579697</v>
      </c>
      <c r="D22" s="4">
        <v>308035</v>
      </c>
      <c r="E22" s="4">
        <v>49354310000</v>
      </c>
      <c r="F22" s="4">
        <f t="shared" si="4"/>
        <v>175831080000</v>
      </c>
      <c r="K22">
        <f t="shared" si="5"/>
        <v>-21389854000</v>
      </c>
      <c r="L22" s="4">
        <v>1278</v>
      </c>
      <c r="M22" s="4">
        <v>2030</v>
      </c>
      <c r="N22" s="4">
        <v>191</v>
      </c>
      <c r="O22" s="4">
        <v>320</v>
      </c>
      <c r="P22" s="4">
        <v>459700</v>
      </c>
      <c r="Q22" s="4">
        <v>714400</v>
      </c>
      <c r="R22" s="5">
        <v>2.2700000000000001E-2</v>
      </c>
      <c r="S22" s="4">
        <v>1350300</v>
      </c>
      <c r="T22" s="4">
        <f t="shared" si="2"/>
        <v>698380</v>
      </c>
      <c r="U22" s="4">
        <f t="shared" si="6"/>
        <v>232100</v>
      </c>
      <c r="V22" s="5">
        <v>4.9400000000000006E-2</v>
      </c>
    </row>
    <row r="23" spans="1:22" x14ac:dyDescent="0.2">
      <c r="A23" s="16" t="s">
        <v>331</v>
      </c>
      <c r="B23" s="4">
        <v>801418</v>
      </c>
      <c r="C23" s="4">
        <v>171155</v>
      </c>
      <c r="D23" s="4">
        <v>630263</v>
      </c>
      <c r="E23" s="4">
        <v>97335880000</v>
      </c>
      <c r="F23" s="4">
        <f t="shared" si="4"/>
        <v>126476770000</v>
      </c>
      <c r="G23" s="4">
        <v>0</v>
      </c>
      <c r="H23" s="4">
        <v>0</v>
      </c>
      <c r="I23" s="4">
        <v>0</v>
      </c>
      <c r="J23" s="4">
        <v>-14958840000</v>
      </c>
      <c r="K23">
        <f t="shared" si="5"/>
        <v>-21389854000</v>
      </c>
      <c r="L23" s="4">
        <v>1778</v>
      </c>
      <c r="M23" s="4">
        <v>1209</v>
      </c>
      <c r="N23" s="4">
        <v>240</v>
      </c>
      <c r="O23" s="4">
        <v>141</v>
      </c>
      <c r="P23" s="4">
        <v>795500</v>
      </c>
      <c r="Q23" s="4">
        <v>539100</v>
      </c>
      <c r="R23" s="5">
        <v>5.8299999999999998E-2</v>
      </c>
      <c r="S23" s="4">
        <v>1364000</v>
      </c>
      <c r="T23" s="4">
        <f t="shared" si="2"/>
        <v>595870</v>
      </c>
      <c r="U23" s="4">
        <f t="shared" si="6"/>
        <v>232100</v>
      </c>
      <c r="V23" s="5">
        <v>6.2100000000000002E-2</v>
      </c>
    </row>
    <row r="24" spans="1:22" x14ac:dyDescent="0.2">
      <c r="A24" s="16" t="s">
        <v>330</v>
      </c>
      <c r="B24" s="4">
        <v>302800</v>
      </c>
      <c r="C24" s="4">
        <v>146385</v>
      </c>
      <c r="D24" s="4">
        <v>156415</v>
      </c>
      <c r="E24" s="4">
        <v>22750710000</v>
      </c>
      <c r="F24" s="4">
        <f t="shared" si="4"/>
        <v>29140890000</v>
      </c>
      <c r="K24">
        <f t="shared" si="5"/>
        <v>-6431014000</v>
      </c>
      <c r="L24" s="4">
        <v>574</v>
      </c>
      <c r="M24" s="4">
        <v>929</v>
      </c>
      <c r="N24" s="4">
        <v>85</v>
      </c>
      <c r="O24" s="4">
        <v>98</v>
      </c>
      <c r="P24" s="4">
        <v>240700</v>
      </c>
      <c r="Q24" s="4">
        <v>375900</v>
      </c>
      <c r="R24" s="5">
        <v>-6.8000000000000005E-3</v>
      </c>
      <c r="S24" s="4">
        <v>625200</v>
      </c>
      <c r="T24" s="4">
        <f t="shared" si="2"/>
        <v>595840</v>
      </c>
      <c r="U24" s="4">
        <f t="shared" si="6"/>
        <v>232100</v>
      </c>
      <c r="V24" s="5">
        <v>3.04E-2</v>
      </c>
    </row>
    <row r="25" spans="1:22" x14ac:dyDescent="0.2">
      <c r="A25" s="16" t="s">
        <v>329</v>
      </c>
      <c r="B25" s="4">
        <v>260600</v>
      </c>
      <c r="C25" s="4">
        <v>162001</v>
      </c>
      <c r="D25" s="4">
        <v>98599</v>
      </c>
      <c r="E25" s="4">
        <v>14468600000</v>
      </c>
      <c r="F25" s="4">
        <f t="shared" si="4"/>
        <v>6390180000</v>
      </c>
      <c r="G25" s="4">
        <v>0</v>
      </c>
      <c r="H25" s="4">
        <v>0</v>
      </c>
      <c r="I25" s="4">
        <v>0</v>
      </c>
      <c r="J25" s="4">
        <v>11143720000</v>
      </c>
      <c r="K25">
        <f t="shared" si="5"/>
        <v>-6431014000</v>
      </c>
      <c r="L25" s="4">
        <v>703</v>
      </c>
      <c r="M25" s="4">
        <v>1135</v>
      </c>
      <c r="N25" s="4">
        <v>88</v>
      </c>
      <c r="O25" s="4">
        <v>81</v>
      </c>
      <c r="P25" s="4">
        <v>266200</v>
      </c>
      <c r="Q25" s="4">
        <v>318000</v>
      </c>
      <c r="R25" s="5">
        <v>1.3100000000000001E-2</v>
      </c>
      <c r="S25" s="4">
        <v>612500</v>
      </c>
      <c r="T25" s="4">
        <f t="shared" si="2"/>
        <v>564040</v>
      </c>
      <c r="U25" s="4">
        <f t="shared" si="6"/>
        <v>232100</v>
      </c>
      <c r="V25" s="5">
        <v>2.3799999999999998E-2</v>
      </c>
    </row>
    <row r="26" spans="1:22" x14ac:dyDescent="0.2">
      <c r="A26" s="16" t="s">
        <v>328</v>
      </c>
      <c r="B26" s="4">
        <v>224500</v>
      </c>
      <c r="C26" s="4">
        <v>121500</v>
      </c>
      <c r="D26" s="4">
        <v>103000</v>
      </c>
      <c r="E26" s="4">
        <v>14950690000</v>
      </c>
      <c r="F26" s="4">
        <f t="shared" si="4"/>
        <v>-8078420000</v>
      </c>
      <c r="G26" s="4">
        <v>0</v>
      </c>
      <c r="H26" s="4">
        <v>0</v>
      </c>
      <c r="I26" s="4">
        <v>0</v>
      </c>
      <c r="J26" s="4">
        <v>-13875780000</v>
      </c>
      <c r="K26">
        <f t="shared" si="5"/>
        <v>-17574734000</v>
      </c>
      <c r="L26" s="4">
        <v>266</v>
      </c>
      <c r="M26" s="4">
        <v>724</v>
      </c>
      <c r="N26" s="4">
        <v>34</v>
      </c>
      <c r="O26" s="4">
        <v>93</v>
      </c>
      <c r="P26" s="4">
        <v>99900</v>
      </c>
      <c r="Q26" s="4">
        <v>273900</v>
      </c>
      <c r="R26" s="5">
        <v>7.000000000000001E-4</v>
      </c>
      <c r="S26" s="4">
        <v>462100</v>
      </c>
      <c r="T26" s="4">
        <f t="shared" si="2"/>
        <v>570030</v>
      </c>
      <c r="U26" s="4">
        <f t="shared" si="6"/>
        <v>232100</v>
      </c>
      <c r="V26" s="5">
        <v>2.6000000000000002E-2</v>
      </c>
    </row>
    <row r="27" spans="1:22" x14ac:dyDescent="0.2">
      <c r="A27" s="16" t="s">
        <v>327</v>
      </c>
      <c r="B27" s="4">
        <v>84100</v>
      </c>
      <c r="C27" s="4">
        <v>61929</v>
      </c>
      <c r="D27" s="4">
        <v>22171</v>
      </c>
      <c r="E27" s="4">
        <v>3209080000</v>
      </c>
      <c r="F27" s="4">
        <f t="shared" si="4"/>
        <v>-23029110000</v>
      </c>
      <c r="G27" s="4">
        <v>0</v>
      </c>
      <c r="H27" s="4">
        <v>0</v>
      </c>
      <c r="I27" s="4">
        <v>0</v>
      </c>
      <c r="J27" s="4">
        <v>173760000</v>
      </c>
      <c r="K27">
        <f t="shared" si="5"/>
        <v>-3698954000</v>
      </c>
      <c r="L27" s="4">
        <v>455</v>
      </c>
      <c r="M27" s="4">
        <v>370</v>
      </c>
      <c r="N27" s="4">
        <v>42</v>
      </c>
      <c r="O27" s="4">
        <v>20</v>
      </c>
      <c r="P27" s="4">
        <v>144600</v>
      </c>
      <c r="Q27" s="4">
        <v>87400</v>
      </c>
      <c r="R27" s="5">
        <v>2.2599999999999999E-2</v>
      </c>
      <c r="S27" s="4">
        <v>232100</v>
      </c>
      <c r="T27" s="4">
        <f t="shared" si="2"/>
        <v>620360</v>
      </c>
      <c r="U27" s="4">
        <f t="shared" si="6"/>
        <v>585700</v>
      </c>
      <c r="V27" s="5">
        <v>2.2799999999999997E-2</v>
      </c>
    </row>
    <row r="28" spans="1:22" x14ac:dyDescent="0.2">
      <c r="A28" s="16" t="s">
        <v>326</v>
      </c>
      <c r="B28" s="4">
        <v>160908</v>
      </c>
      <c r="C28" s="4">
        <v>283995</v>
      </c>
      <c r="D28" s="4">
        <v>-123087</v>
      </c>
      <c r="E28" s="4">
        <v>-17209240000</v>
      </c>
      <c r="F28" s="4">
        <f t="shared" si="4"/>
        <v>-26238190000</v>
      </c>
      <c r="G28" s="4">
        <v>0</v>
      </c>
      <c r="H28" s="4">
        <v>0</v>
      </c>
      <c r="I28" s="4">
        <v>0</v>
      </c>
      <c r="J28" s="4">
        <v>-595560000</v>
      </c>
      <c r="K28">
        <f t="shared" si="5"/>
        <v>-3872714000</v>
      </c>
      <c r="L28" s="4">
        <v>622</v>
      </c>
      <c r="M28" s="4">
        <v>894</v>
      </c>
      <c r="N28" s="4">
        <v>77</v>
      </c>
      <c r="O28" s="4">
        <v>115</v>
      </c>
      <c r="P28" s="4">
        <v>300000</v>
      </c>
      <c r="Q28" s="4">
        <v>392500</v>
      </c>
      <c r="R28" s="5">
        <v>5.6999999999999993E-3</v>
      </c>
      <c r="S28" s="4">
        <v>739500</v>
      </c>
      <c r="T28" s="4">
        <f t="shared" si="2"/>
        <v>609950</v>
      </c>
      <c r="U28" s="4">
        <f t="shared" si="6"/>
        <v>338900</v>
      </c>
      <c r="V28" s="5">
        <v>4.2900000000000001E-2</v>
      </c>
    </row>
    <row r="29" spans="1:22" x14ac:dyDescent="0.2">
      <c r="A29" s="16" t="s">
        <v>325</v>
      </c>
      <c r="B29" s="4">
        <v>25900</v>
      </c>
      <c r="C29" s="4">
        <v>306945</v>
      </c>
      <c r="D29" s="4">
        <v>-281045</v>
      </c>
      <c r="E29" s="4">
        <v>-40993530000</v>
      </c>
      <c r="F29" s="4">
        <f t="shared" si="4"/>
        <v>-9028950000</v>
      </c>
      <c r="G29" s="4">
        <v>0</v>
      </c>
      <c r="H29" s="4">
        <v>0</v>
      </c>
      <c r="I29" s="4">
        <v>0</v>
      </c>
      <c r="J29" s="4">
        <v>-818740000</v>
      </c>
      <c r="K29">
        <f t="shared" si="5"/>
        <v>-3277154000</v>
      </c>
      <c r="L29" s="4">
        <v>816</v>
      </c>
      <c r="M29" s="4">
        <v>1622</v>
      </c>
      <c r="N29" s="4">
        <v>68</v>
      </c>
      <c r="O29" s="4">
        <v>117</v>
      </c>
      <c r="P29" s="4">
        <v>250700</v>
      </c>
      <c r="Q29" s="4">
        <v>541700</v>
      </c>
      <c r="R29" s="5">
        <v>-2.8300000000000002E-2</v>
      </c>
      <c r="S29" s="4">
        <v>834200</v>
      </c>
      <c r="T29" s="4">
        <f t="shared" si="2"/>
        <v>568760</v>
      </c>
      <c r="U29" s="4">
        <f t="shared" si="6"/>
        <v>338900</v>
      </c>
      <c r="V29" s="5">
        <v>7.6600000000000001E-2</v>
      </c>
    </row>
    <row r="30" spans="1:22" x14ac:dyDescent="0.2">
      <c r="A30" s="16" t="s">
        <v>324</v>
      </c>
      <c r="B30" s="4">
        <v>95080</v>
      </c>
      <c r="C30" s="4">
        <v>246649</v>
      </c>
      <c r="D30" s="4">
        <v>-151569</v>
      </c>
      <c r="E30" s="4">
        <v>-21322770000</v>
      </c>
      <c r="F30" s="4">
        <f t="shared" si="4"/>
        <v>31964580000</v>
      </c>
      <c r="G30" s="4">
        <v>0</v>
      </c>
      <c r="H30" s="4">
        <v>0</v>
      </c>
      <c r="I30" s="4">
        <v>0</v>
      </c>
      <c r="J30" s="4">
        <v>-391240000</v>
      </c>
      <c r="K30">
        <f t="shared" si="5"/>
        <v>-2458414000</v>
      </c>
      <c r="L30" s="4">
        <v>1092</v>
      </c>
      <c r="M30" s="4">
        <v>531</v>
      </c>
      <c r="N30" s="4">
        <v>177</v>
      </c>
      <c r="O30" s="4">
        <v>63</v>
      </c>
      <c r="P30" s="4">
        <v>502400</v>
      </c>
      <c r="Q30" s="4">
        <v>191900</v>
      </c>
      <c r="R30" s="5">
        <v>6.3899999999999998E-2</v>
      </c>
      <c r="S30" s="4">
        <v>750600</v>
      </c>
      <c r="T30" s="4">
        <f t="shared" si="2"/>
        <v>535860</v>
      </c>
      <c r="U30" s="4">
        <f t="shared" si="6"/>
        <v>294500</v>
      </c>
      <c r="V30" s="5">
        <v>8.0399999999999985E-2</v>
      </c>
    </row>
    <row r="31" spans="1:22" x14ac:dyDescent="0.2">
      <c r="A31" s="16" t="s">
        <v>323</v>
      </c>
      <c r="B31" s="4">
        <v>449720</v>
      </c>
      <c r="C31" s="4">
        <v>380000</v>
      </c>
      <c r="D31" s="4">
        <v>69720</v>
      </c>
      <c r="E31" s="4">
        <v>9709470000</v>
      </c>
      <c r="F31" s="4">
        <f t="shared" si="4"/>
        <v>53287350000</v>
      </c>
      <c r="G31" s="4">
        <v>0</v>
      </c>
      <c r="H31" s="4">
        <v>0</v>
      </c>
      <c r="I31" s="4">
        <v>0</v>
      </c>
      <c r="J31" s="4">
        <v>-410665000</v>
      </c>
      <c r="K31">
        <f t="shared" si="5"/>
        <v>-2067174000</v>
      </c>
      <c r="L31" s="4">
        <v>748</v>
      </c>
      <c r="M31" s="4">
        <v>617</v>
      </c>
      <c r="N31" s="4">
        <v>126</v>
      </c>
      <c r="O31" s="4">
        <v>111</v>
      </c>
      <c r="P31" s="4">
        <v>359800</v>
      </c>
      <c r="Q31" s="4">
        <v>338800</v>
      </c>
      <c r="R31" s="5">
        <v>3.0000000000000001E-3</v>
      </c>
      <c r="S31" s="4">
        <v>777900</v>
      </c>
      <c r="T31" s="4">
        <f t="shared" si="2"/>
        <v>487740</v>
      </c>
      <c r="U31" s="4">
        <f t="shared" si="6"/>
        <v>294500</v>
      </c>
      <c r="V31" s="5">
        <v>3.1600000000000003E-2</v>
      </c>
    </row>
    <row r="32" spans="1:22" x14ac:dyDescent="0.2">
      <c r="A32" s="16" t="s">
        <v>322</v>
      </c>
      <c r="B32" s="4">
        <v>151800</v>
      </c>
      <c r="C32" s="4">
        <v>283850</v>
      </c>
      <c r="D32" s="4">
        <v>-132050</v>
      </c>
      <c r="E32" s="4">
        <v>-17724350000</v>
      </c>
      <c r="F32" s="4">
        <f t="shared" si="4"/>
        <v>43577880000</v>
      </c>
      <c r="G32" s="4">
        <v>0</v>
      </c>
      <c r="H32" s="4">
        <v>0</v>
      </c>
      <c r="I32" s="4">
        <v>0</v>
      </c>
      <c r="J32" s="4">
        <v>-410665000</v>
      </c>
      <c r="K32">
        <f t="shared" si="5"/>
        <v>-1656509000</v>
      </c>
      <c r="L32" s="4">
        <v>420</v>
      </c>
      <c r="M32" s="4">
        <v>918</v>
      </c>
      <c r="N32" s="4">
        <v>53</v>
      </c>
      <c r="O32" s="4">
        <v>94</v>
      </c>
      <c r="P32" s="4">
        <v>211700</v>
      </c>
      <c r="Q32" s="4">
        <v>325500</v>
      </c>
      <c r="R32" s="5">
        <v>1.0500000000000001E-2</v>
      </c>
      <c r="S32" s="4">
        <v>585700</v>
      </c>
      <c r="T32" s="4">
        <f t="shared" si="2"/>
        <v>549090</v>
      </c>
      <c r="U32" s="4">
        <f t="shared" si="6"/>
        <v>294500</v>
      </c>
      <c r="V32" s="5">
        <v>5.6900000000000006E-2</v>
      </c>
    </row>
    <row r="33" spans="1:22" x14ac:dyDescent="0.2">
      <c r="A33" s="16" t="s">
        <v>321</v>
      </c>
      <c r="B33" s="4">
        <v>95900</v>
      </c>
      <c r="C33" s="4">
        <v>76800</v>
      </c>
      <c r="D33" s="4">
        <v>19100</v>
      </c>
      <c r="E33" s="4">
        <v>2588270000</v>
      </c>
      <c r="F33" s="4">
        <f t="shared" si="4"/>
        <v>61302230000</v>
      </c>
      <c r="G33" s="4">
        <v>0</v>
      </c>
      <c r="H33" s="4">
        <v>0</v>
      </c>
      <c r="I33" s="4">
        <v>0</v>
      </c>
      <c r="J33" s="4">
        <v>-709240000</v>
      </c>
      <c r="K33">
        <f t="shared" si="5"/>
        <v>-1245844000</v>
      </c>
      <c r="L33" s="4">
        <v>326</v>
      </c>
      <c r="M33" s="4">
        <v>379</v>
      </c>
      <c r="N33" s="4">
        <v>59</v>
      </c>
      <c r="O33" s="4">
        <v>43</v>
      </c>
      <c r="P33" s="4">
        <v>155400</v>
      </c>
      <c r="Q33" s="4">
        <v>114100</v>
      </c>
      <c r="R33" s="5">
        <v>2.76E-2</v>
      </c>
      <c r="S33" s="4">
        <v>338900</v>
      </c>
      <c r="T33" s="4">
        <f t="shared" si="2"/>
        <v>640020</v>
      </c>
      <c r="U33" s="4">
        <f t="shared" si="6"/>
        <v>294500</v>
      </c>
      <c r="V33" s="5">
        <v>5.1900000000000002E-2</v>
      </c>
    </row>
    <row r="34" spans="1:22" x14ac:dyDescent="0.2">
      <c r="A34" s="16" t="s">
        <v>320</v>
      </c>
      <c r="B34" s="4">
        <v>303500</v>
      </c>
      <c r="C34" s="4">
        <v>166900</v>
      </c>
      <c r="D34" s="4">
        <v>136600</v>
      </c>
      <c r="E34" s="4">
        <v>17948850000</v>
      </c>
      <c r="F34" s="4">
        <f t="shared" si="4"/>
        <v>58713960000</v>
      </c>
      <c r="G34" s="4">
        <v>0</v>
      </c>
      <c r="H34" s="4">
        <v>0</v>
      </c>
      <c r="I34" s="4">
        <v>0</v>
      </c>
      <c r="J34" s="4">
        <v>934320000</v>
      </c>
      <c r="K34">
        <f t="shared" si="5"/>
        <v>-536604000</v>
      </c>
      <c r="L34" s="4">
        <v>884</v>
      </c>
      <c r="M34" s="4">
        <v>531</v>
      </c>
      <c r="N34" s="4">
        <v>130</v>
      </c>
      <c r="O34" s="4">
        <v>56</v>
      </c>
      <c r="P34" s="4">
        <v>431300</v>
      </c>
      <c r="Q34" s="4">
        <v>192800</v>
      </c>
      <c r="R34" s="5">
        <v>3.4799999999999998E-2</v>
      </c>
      <c r="S34" s="4">
        <v>624900</v>
      </c>
      <c r="T34" s="4">
        <f t="shared" si="2"/>
        <v>632460</v>
      </c>
      <c r="U34" s="4">
        <f t="shared" si="6"/>
        <v>294500</v>
      </c>
      <c r="V34" s="5">
        <v>5.3200000000000004E-2</v>
      </c>
    </row>
    <row r="35" spans="1:22" x14ac:dyDescent="0.2">
      <c r="A35" s="16" t="s">
        <v>319</v>
      </c>
      <c r="B35" s="4">
        <v>61900</v>
      </c>
      <c r="C35" s="4">
        <v>74800</v>
      </c>
      <c r="D35" s="4">
        <v>-12900</v>
      </c>
      <c r="E35" s="4">
        <v>-1681960000</v>
      </c>
      <c r="F35" s="4">
        <f t="shared" si="4"/>
        <v>40765110000</v>
      </c>
      <c r="G35" s="4">
        <v>0</v>
      </c>
      <c r="H35" s="4">
        <v>0</v>
      </c>
      <c r="I35" s="4">
        <v>0</v>
      </c>
      <c r="J35" s="4">
        <v>-5240560000</v>
      </c>
      <c r="K35">
        <f t="shared" si="5"/>
        <v>-1470924000</v>
      </c>
      <c r="L35" s="4">
        <v>189</v>
      </c>
      <c r="M35" s="4">
        <v>360</v>
      </c>
      <c r="N35" s="4">
        <v>22</v>
      </c>
      <c r="O35" s="4">
        <v>33</v>
      </c>
      <c r="P35" s="4">
        <v>90400</v>
      </c>
      <c r="Q35" s="4">
        <v>143800</v>
      </c>
      <c r="R35" s="5">
        <v>-2.3E-3</v>
      </c>
      <c r="S35" s="4">
        <v>294500</v>
      </c>
      <c r="T35" s="4">
        <f t="shared" si="2"/>
        <v>647250</v>
      </c>
      <c r="U35" s="4">
        <f t="shared" si="6"/>
        <v>421600</v>
      </c>
      <c r="V35" s="5">
        <v>2.35E-2</v>
      </c>
    </row>
    <row r="36" spans="1:22" x14ac:dyDescent="0.2">
      <c r="A36" s="16" t="s">
        <v>318</v>
      </c>
      <c r="B36" s="4">
        <v>64400</v>
      </c>
      <c r="C36" s="4">
        <v>85772</v>
      </c>
      <c r="D36" s="4">
        <v>-21372</v>
      </c>
      <c r="E36" s="4">
        <v>-2718410000</v>
      </c>
      <c r="F36" s="4">
        <f t="shared" si="4"/>
        <v>42447070000</v>
      </c>
      <c r="G36" s="4">
        <v>0</v>
      </c>
      <c r="H36" s="4">
        <v>0</v>
      </c>
      <c r="I36" s="4">
        <v>0</v>
      </c>
      <c r="J36" s="4">
        <v>-3192750000</v>
      </c>
      <c r="K36">
        <f t="shared" si="5"/>
        <v>3769636000</v>
      </c>
      <c r="L36" s="4">
        <v>503</v>
      </c>
      <c r="M36" s="4">
        <v>346</v>
      </c>
      <c r="N36" s="4">
        <v>82</v>
      </c>
      <c r="O36" s="4">
        <v>47</v>
      </c>
      <c r="P36" s="4">
        <v>311200</v>
      </c>
      <c r="Q36" s="4">
        <v>148200</v>
      </c>
      <c r="R36" s="5">
        <v>3.4300000000000004E-2</v>
      </c>
      <c r="S36" s="4">
        <v>522000</v>
      </c>
      <c r="T36" s="4">
        <f t="shared" si="2"/>
        <v>668620</v>
      </c>
      <c r="U36" s="4">
        <f t="shared" si="6"/>
        <v>296700</v>
      </c>
      <c r="V36" s="5">
        <v>5.3499999999999999E-2</v>
      </c>
    </row>
    <row r="37" spans="1:22" x14ac:dyDescent="0.2">
      <c r="A37" s="16" t="s">
        <v>317</v>
      </c>
      <c r="B37" s="4">
        <v>215709</v>
      </c>
      <c r="C37" s="4">
        <v>196954</v>
      </c>
      <c r="D37" s="4">
        <v>18755</v>
      </c>
      <c r="E37" s="4">
        <v>2307630000</v>
      </c>
      <c r="F37" s="4">
        <f t="shared" si="4"/>
        <v>45165480000</v>
      </c>
      <c r="K37">
        <f t="shared" si="5"/>
        <v>6962386000</v>
      </c>
      <c r="L37" s="4">
        <v>395</v>
      </c>
      <c r="M37" s="4">
        <v>545</v>
      </c>
      <c r="N37" s="4">
        <v>51</v>
      </c>
      <c r="O37" s="4">
        <v>107</v>
      </c>
      <c r="P37" s="4">
        <v>153400</v>
      </c>
      <c r="Q37" s="4">
        <v>349400</v>
      </c>
      <c r="R37" s="5">
        <v>-7.3000000000000001E-3</v>
      </c>
      <c r="S37" s="4">
        <v>735400</v>
      </c>
      <c r="T37" s="4">
        <f t="shared" si="2"/>
        <v>691740</v>
      </c>
      <c r="U37" s="4">
        <f t="shared" si="6"/>
        <v>296700</v>
      </c>
      <c r="V37" s="5">
        <v>1.3000000000000001E-2</v>
      </c>
    </row>
    <row r="38" spans="1:22" x14ac:dyDescent="0.2">
      <c r="A38" s="16" t="s">
        <v>316</v>
      </c>
      <c r="B38" s="4">
        <v>472724</v>
      </c>
      <c r="C38" s="4">
        <v>278500</v>
      </c>
      <c r="D38" s="4">
        <v>194224</v>
      </c>
      <c r="E38" s="4">
        <v>23912540000</v>
      </c>
      <c r="F38" s="4">
        <f t="shared" si="4"/>
        <v>42857850000</v>
      </c>
      <c r="G38" s="4">
        <v>0</v>
      </c>
      <c r="H38" s="4">
        <v>0</v>
      </c>
      <c r="I38" s="4">
        <v>0</v>
      </c>
      <c r="J38" s="4">
        <v>418780000</v>
      </c>
      <c r="K38">
        <f t="shared" si="5"/>
        <v>6962386000</v>
      </c>
      <c r="L38" s="4">
        <v>471</v>
      </c>
      <c r="M38" s="4">
        <v>567</v>
      </c>
      <c r="N38" s="4">
        <v>48</v>
      </c>
      <c r="O38" s="4">
        <v>64</v>
      </c>
      <c r="P38" s="4">
        <v>188800</v>
      </c>
      <c r="Q38" s="4">
        <v>252100</v>
      </c>
      <c r="R38" s="5">
        <v>-8.0000000000000002E-3</v>
      </c>
      <c r="S38" s="4">
        <v>635400</v>
      </c>
      <c r="T38" s="4">
        <f t="shared" si="2"/>
        <v>748140</v>
      </c>
      <c r="U38" s="4">
        <f t="shared" si="6"/>
        <v>296700</v>
      </c>
      <c r="V38" s="5">
        <v>1.46E-2</v>
      </c>
    </row>
    <row r="39" spans="1:22" x14ac:dyDescent="0.2">
      <c r="A39" s="16" t="s">
        <v>315</v>
      </c>
      <c r="B39" s="4">
        <v>253090</v>
      </c>
      <c r="C39" s="4">
        <v>211900</v>
      </c>
      <c r="D39" s="4">
        <v>41190</v>
      </c>
      <c r="E39" s="4">
        <v>5186830000</v>
      </c>
      <c r="F39" s="4">
        <f t="shared" ref="F39:F44" si="7">E39+F40</f>
        <v>18945310000</v>
      </c>
      <c r="G39" s="4">
        <v>0</v>
      </c>
      <c r="H39" s="4">
        <v>0</v>
      </c>
      <c r="I39" s="4">
        <v>0</v>
      </c>
      <c r="J39" s="4">
        <v>5060310000</v>
      </c>
      <c r="K39">
        <f t="shared" ref="K39:K44" si="8">K40+J39</f>
        <v>6543606000</v>
      </c>
      <c r="L39" s="4">
        <v>283</v>
      </c>
      <c r="M39" s="4">
        <v>663</v>
      </c>
      <c r="N39" s="4">
        <v>30</v>
      </c>
      <c r="O39" s="4">
        <v>84</v>
      </c>
      <c r="P39" s="4">
        <v>136700</v>
      </c>
      <c r="Q39" s="4">
        <v>283800</v>
      </c>
      <c r="R39" s="5">
        <v>-7.1999999999999998E-3</v>
      </c>
      <c r="S39" s="4">
        <v>422300</v>
      </c>
      <c r="T39" s="4">
        <f t="shared" ref="T39:T44" si="9">AVERAGE(S40:S49)</f>
        <v>778540</v>
      </c>
      <c r="U39" s="4">
        <f t="shared" ref="U39:U44" si="10">MIN(S40:S44)</f>
        <v>296700</v>
      </c>
      <c r="V39" s="5">
        <v>1.9199999999999998E-2</v>
      </c>
    </row>
    <row r="40" spans="1:22" x14ac:dyDescent="0.2">
      <c r="A40" s="16" t="s">
        <v>314</v>
      </c>
      <c r="B40" s="4">
        <v>148700</v>
      </c>
      <c r="C40" s="4">
        <v>72800</v>
      </c>
      <c r="D40" s="4">
        <v>75900</v>
      </c>
      <c r="E40" s="4">
        <v>9402840000</v>
      </c>
      <c r="F40" s="4">
        <f t="shared" si="7"/>
        <v>13758480000</v>
      </c>
      <c r="G40" s="4">
        <v>0</v>
      </c>
      <c r="H40" s="4">
        <v>0</v>
      </c>
      <c r="I40" s="4">
        <v>0</v>
      </c>
      <c r="J40" s="4">
        <v>5060310000</v>
      </c>
      <c r="K40">
        <f t="shared" si="8"/>
        <v>1483296000</v>
      </c>
      <c r="L40" s="4">
        <v>248</v>
      </c>
      <c r="M40" s="4">
        <v>714</v>
      </c>
      <c r="N40" s="4">
        <v>35</v>
      </c>
      <c r="O40" s="4">
        <v>76</v>
      </c>
      <c r="P40" s="4">
        <v>111200</v>
      </c>
      <c r="Q40" s="4">
        <v>263200</v>
      </c>
      <c r="R40" s="5">
        <v>3.3E-3</v>
      </c>
      <c r="S40" s="4">
        <v>421600</v>
      </c>
      <c r="T40" s="4">
        <f t="shared" si="9"/>
        <v>904890</v>
      </c>
      <c r="U40" s="4">
        <f t="shared" si="10"/>
        <v>296700</v>
      </c>
      <c r="V40" s="5">
        <v>2.4E-2</v>
      </c>
    </row>
    <row r="41" spans="1:22" x14ac:dyDescent="0.2">
      <c r="A41" s="16" t="s">
        <v>310</v>
      </c>
      <c r="B41" s="4">
        <v>39300</v>
      </c>
      <c r="C41" s="4">
        <v>58800</v>
      </c>
      <c r="D41" s="4">
        <v>-19500</v>
      </c>
      <c r="E41" s="4">
        <v>-2442690000</v>
      </c>
      <c r="F41" s="4">
        <f t="shared" si="7"/>
        <v>4355640000</v>
      </c>
      <c r="G41" s="4">
        <v>0</v>
      </c>
      <c r="H41" s="4">
        <v>0</v>
      </c>
      <c r="I41" s="4">
        <v>0</v>
      </c>
      <c r="J41" s="4">
        <v>150290000</v>
      </c>
      <c r="K41">
        <f t="shared" si="8"/>
        <v>-3577014000</v>
      </c>
      <c r="L41" s="4">
        <v>161</v>
      </c>
      <c r="M41" s="4">
        <v>223</v>
      </c>
      <c r="N41" s="4">
        <v>42</v>
      </c>
      <c r="O41" s="4">
        <v>35</v>
      </c>
      <c r="P41" s="4">
        <v>193400</v>
      </c>
      <c r="Q41" s="4">
        <v>99400</v>
      </c>
      <c r="R41" s="5">
        <v>1.2199999999999999E-2</v>
      </c>
      <c r="S41" s="4">
        <v>296700</v>
      </c>
      <c r="T41" s="4">
        <f t="shared" si="9"/>
        <v>925650</v>
      </c>
      <c r="U41" s="4">
        <f t="shared" si="10"/>
        <v>442400</v>
      </c>
      <c r="V41" s="5">
        <v>2.6099999999999998E-2</v>
      </c>
    </row>
    <row r="42" spans="1:22" x14ac:dyDescent="0.2">
      <c r="A42" s="16" t="s">
        <v>309</v>
      </c>
      <c r="B42" s="4">
        <v>974720</v>
      </c>
      <c r="C42" s="4">
        <v>656461</v>
      </c>
      <c r="D42" s="4">
        <v>318259</v>
      </c>
      <c r="E42" s="4">
        <v>38367260000</v>
      </c>
      <c r="F42" s="4">
        <f t="shared" si="7"/>
        <v>6798330000</v>
      </c>
      <c r="G42" s="4">
        <v>0</v>
      </c>
      <c r="H42" s="4">
        <v>0</v>
      </c>
      <c r="I42" s="4">
        <v>0</v>
      </c>
      <c r="J42" s="4">
        <v>47680000</v>
      </c>
      <c r="K42">
        <f t="shared" si="8"/>
        <v>-3727304000</v>
      </c>
      <c r="L42" s="4">
        <v>525</v>
      </c>
      <c r="M42" s="4">
        <v>272</v>
      </c>
      <c r="N42" s="4">
        <v>125</v>
      </c>
      <c r="O42" s="4">
        <v>40</v>
      </c>
      <c r="P42" s="4">
        <v>850800</v>
      </c>
      <c r="Q42" s="4">
        <v>276200</v>
      </c>
      <c r="R42" s="5">
        <v>3.3500000000000002E-2</v>
      </c>
      <c r="S42" s="4">
        <v>1199200</v>
      </c>
      <c r="T42" s="4">
        <f t="shared" si="9"/>
        <v>844890</v>
      </c>
      <c r="U42" s="4">
        <f t="shared" si="10"/>
        <v>442400</v>
      </c>
      <c r="V42" s="5">
        <v>4.2699999999999995E-2</v>
      </c>
    </row>
    <row r="43" spans="1:22" x14ac:dyDescent="0.2">
      <c r="A43" s="16" t="s">
        <v>306</v>
      </c>
      <c r="B43" s="4">
        <v>1042200</v>
      </c>
      <c r="C43" s="4">
        <v>606800</v>
      </c>
      <c r="D43" s="4">
        <v>435400</v>
      </c>
      <c r="E43" s="4">
        <v>51936790000</v>
      </c>
      <c r="F43" s="4">
        <f t="shared" si="7"/>
        <v>-31568930000</v>
      </c>
      <c r="G43" s="4">
        <v>0</v>
      </c>
      <c r="H43" s="4">
        <v>0</v>
      </c>
      <c r="I43" s="4">
        <v>0</v>
      </c>
      <c r="J43" s="4">
        <v>3705940000</v>
      </c>
      <c r="K43">
        <f t="shared" si="8"/>
        <v>-3774984000</v>
      </c>
      <c r="L43" s="4">
        <v>355</v>
      </c>
      <c r="M43" s="4">
        <v>429</v>
      </c>
      <c r="N43" s="4">
        <v>113</v>
      </c>
      <c r="O43" s="4">
        <v>112</v>
      </c>
      <c r="P43" s="4">
        <v>361500</v>
      </c>
      <c r="Q43" s="4">
        <v>371000</v>
      </c>
      <c r="R43" s="5">
        <v>4.3E-3</v>
      </c>
      <c r="S43" s="4">
        <v>1248200</v>
      </c>
      <c r="T43" s="4">
        <f t="shared" si="9"/>
        <v>788380</v>
      </c>
      <c r="U43" s="4">
        <f t="shared" si="10"/>
        <v>442400</v>
      </c>
      <c r="V43" s="5">
        <v>1.5900000000000001E-2</v>
      </c>
    </row>
    <row r="44" spans="1:22" x14ac:dyDescent="0.2">
      <c r="A44" s="16" t="s">
        <v>305</v>
      </c>
      <c r="B44" s="4">
        <v>315120</v>
      </c>
      <c r="C44" s="4">
        <v>119255</v>
      </c>
      <c r="D44" s="4">
        <v>195865</v>
      </c>
      <c r="E44" s="4">
        <v>23234070000</v>
      </c>
      <c r="F44" s="4">
        <f t="shared" si="7"/>
        <v>-83505720000</v>
      </c>
      <c r="G44" s="4">
        <v>0</v>
      </c>
      <c r="H44" s="4">
        <v>0</v>
      </c>
      <c r="I44" s="4">
        <v>0</v>
      </c>
      <c r="J44" s="4">
        <v>-1220000</v>
      </c>
      <c r="K44">
        <f t="shared" si="8"/>
        <v>-7480924000</v>
      </c>
      <c r="L44" s="4">
        <v>444</v>
      </c>
      <c r="M44" s="4">
        <v>416</v>
      </c>
      <c r="N44" s="4">
        <v>70</v>
      </c>
      <c r="O44" s="4">
        <v>75</v>
      </c>
      <c r="P44" s="4">
        <v>264600</v>
      </c>
      <c r="Q44" s="4">
        <v>280900</v>
      </c>
      <c r="R44" s="5">
        <v>6.8000000000000005E-3</v>
      </c>
      <c r="S44" s="4">
        <v>549300</v>
      </c>
      <c r="T44" s="4">
        <f t="shared" si="9"/>
        <v>795480</v>
      </c>
      <c r="U44" s="4">
        <f t="shared" si="10"/>
        <v>442400</v>
      </c>
      <c r="V44" s="5">
        <v>1.8500000000000003E-2</v>
      </c>
    </row>
    <row r="45" spans="1:22" x14ac:dyDescent="0.2">
      <c r="A45" s="16" t="s">
        <v>304</v>
      </c>
      <c r="B45" s="4">
        <v>0</v>
      </c>
      <c r="C45" s="4">
        <v>0</v>
      </c>
      <c r="D45" s="4">
        <v>0</v>
      </c>
      <c r="E45" s="4">
        <v>0</v>
      </c>
      <c r="F45" s="4">
        <f t="shared" ref="F45:F55" si="11">E45+F46</f>
        <v>-106739790000</v>
      </c>
      <c r="G45" s="4">
        <v>0</v>
      </c>
      <c r="H45" s="4">
        <v>0</v>
      </c>
      <c r="I45" s="4">
        <v>0</v>
      </c>
      <c r="J45" s="4">
        <v>-45610000</v>
      </c>
      <c r="K45">
        <f t="shared" ref="K45:K55" si="12">K46+J45</f>
        <v>-7479704000</v>
      </c>
      <c r="L45" s="4">
        <v>471</v>
      </c>
      <c r="M45" s="4">
        <v>362</v>
      </c>
      <c r="N45" s="4">
        <v>81</v>
      </c>
      <c r="O45" s="4">
        <v>45</v>
      </c>
      <c r="P45" s="4">
        <v>275100</v>
      </c>
      <c r="Q45" s="4">
        <v>148800</v>
      </c>
      <c r="R45" s="5">
        <v>3.15E-2</v>
      </c>
      <c r="S45" s="4">
        <v>442400</v>
      </c>
      <c r="T45" s="4">
        <f t="shared" ref="T45:T61" si="13">AVERAGE(S46:S55)</f>
        <v>806260</v>
      </c>
      <c r="U45" s="4">
        <f t="shared" ref="U45:U55" si="14">MIN(S46:S50)</f>
        <v>726300</v>
      </c>
      <c r="V45" s="5">
        <v>3.3000000000000002E-2</v>
      </c>
    </row>
    <row r="46" spans="1:22" x14ac:dyDescent="0.2">
      <c r="A46" s="16" t="s">
        <v>303</v>
      </c>
      <c r="B46" s="4">
        <v>266910</v>
      </c>
      <c r="C46" s="4">
        <v>139300</v>
      </c>
      <c r="D46" s="4">
        <v>127610</v>
      </c>
      <c r="E46" s="4">
        <v>14716040000</v>
      </c>
      <c r="F46" s="4">
        <f t="shared" si="11"/>
        <v>-106739790000</v>
      </c>
      <c r="G46" s="4">
        <v>0</v>
      </c>
      <c r="H46" s="4">
        <v>0</v>
      </c>
      <c r="I46" s="4">
        <v>0</v>
      </c>
      <c r="J46" s="4">
        <v>-206127000</v>
      </c>
      <c r="K46">
        <f t="shared" si="12"/>
        <v>-7434094000</v>
      </c>
      <c r="L46" s="4">
        <v>838</v>
      </c>
      <c r="M46" s="4">
        <v>496</v>
      </c>
      <c r="N46" s="4">
        <v>146</v>
      </c>
      <c r="O46" s="4">
        <v>72</v>
      </c>
      <c r="P46" s="4">
        <v>476700</v>
      </c>
      <c r="Q46" s="4">
        <v>221800</v>
      </c>
      <c r="R46" s="5">
        <v>8.0000000000000002E-3</v>
      </c>
      <c r="S46" s="4">
        <v>735700</v>
      </c>
      <c r="T46" s="4">
        <f t="shared" si="13"/>
        <v>783857.3</v>
      </c>
      <c r="U46" s="4">
        <f t="shared" si="14"/>
        <v>504300</v>
      </c>
      <c r="V46" s="5">
        <v>3.0200000000000001E-2</v>
      </c>
    </row>
    <row r="47" spans="1:22" x14ac:dyDescent="0.2">
      <c r="A47" s="16" t="s">
        <v>299</v>
      </c>
      <c r="B47" s="4">
        <v>246500</v>
      </c>
      <c r="C47" s="4">
        <v>267915</v>
      </c>
      <c r="D47" s="4">
        <v>-21415</v>
      </c>
      <c r="E47" s="4">
        <v>-2016460000</v>
      </c>
      <c r="F47" s="4">
        <f t="shared" si="11"/>
        <v>-121455830000</v>
      </c>
      <c r="G47" s="4">
        <v>0</v>
      </c>
      <c r="H47" s="4">
        <v>0</v>
      </c>
      <c r="I47" s="4">
        <v>0</v>
      </c>
      <c r="J47" s="4">
        <v>-206127000</v>
      </c>
      <c r="K47">
        <f t="shared" si="12"/>
        <v>-7227967000</v>
      </c>
      <c r="L47" s="4">
        <v>1043</v>
      </c>
      <c r="M47" s="4">
        <v>782</v>
      </c>
      <c r="N47" s="4">
        <v>192</v>
      </c>
      <c r="O47" s="4">
        <v>101</v>
      </c>
      <c r="P47" s="4">
        <v>611400</v>
      </c>
      <c r="Q47" s="4">
        <v>353400</v>
      </c>
      <c r="R47" s="5">
        <v>4.8000000000000001E-2</v>
      </c>
      <c r="S47" s="4">
        <v>966600</v>
      </c>
      <c r="T47" s="4">
        <f t="shared" si="13"/>
        <v>735756.4</v>
      </c>
      <c r="U47" s="4">
        <f t="shared" si="14"/>
        <v>391600</v>
      </c>
      <c r="V47" s="5">
        <v>7.400000000000001E-2</v>
      </c>
    </row>
    <row r="48" spans="1:22" x14ac:dyDescent="0.2">
      <c r="A48" s="16" t="s">
        <v>298</v>
      </c>
      <c r="B48" s="4">
        <v>344800</v>
      </c>
      <c r="C48" s="4">
        <v>277700</v>
      </c>
      <c r="D48" s="4">
        <v>67100</v>
      </c>
      <c r="E48" s="4">
        <v>7242260000</v>
      </c>
      <c r="F48" s="4">
        <f t="shared" si="11"/>
        <v>-119439370000</v>
      </c>
      <c r="G48" s="4">
        <v>0</v>
      </c>
      <c r="H48" s="4">
        <v>0</v>
      </c>
      <c r="I48" s="4">
        <v>0</v>
      </c>
      <c r="J48" s="4">
        <v>-841310000</v>
      </c>
      <c r="K48">
        <f t="shared" si="12"/>
        <v>-7021840000</v>
      </c>
      <c r="L48" s="4">
        <v>1388</v>
      </c>
      <c r="M48" s="4">
        <v>743</v>
      </c>
      <c r="N48" s="4">
        <v>183</v>
      </c>
      <c r="O48" s="4">
        <v>92</v>
      </c>
      <c r="P48" s="4">
        <v>683600</v>
      </c>
      <c r="Q48" s="4">
        <v>371600</v>
      </c>
      <c r="R48" s="5">
        <v>3.3399999999999999E-2</v>
      </c>
      <c r="S48" s="4">
        <v>1199400</v>
      </c>
      <c r="T48" s="4">
        <f t="shared" si="13"/>
        <v>660389.19999999995</v>
      </c>
      <c r="U48" s="4">
        <f t="shared" si="14"/>
        <v>391600</v>
      </c>
      <c r="V48" s="5">
        <v>5.3499999999999999E-2</v>
      </c>
    </row>
    <row r="49" spans="1:22" x14ac:dyDescent="0.2">
      <c r="A49" s="16" t="s">
        <v>286</v>
      </c>
      <c r="B49" s="4">
        <v>331500</v>
      </c>
      <c r="C49" s="4">
        <v>314515</v>
      </c>
      <c r="D49" s="4">
        <v>16985</v>
      </c>
      <c r="E49" s="4">
        <v>1815300000</v>
      </c>
      <c r="F49" s="4">
        <f t="shared" si="11"/>
        <v>-126681630000</v>
      </c>
      <c r="G49" s="4">
        <v>0</v>
      </c>
      <c r="H49" s="4">
        <v>0</v>
      </c>
      <c r="I49" s="4">
        <v>0</v>
      </c>
      <c r="J49" s="4">
        <v>169520000</v>
      </c>
      <c r="K49">
        <f t="shared" si="12"/>
        <v>-6180530000</v>
      </c>
      <c r="L49" s="4">
        <v>1043</v>
      </c>
      <c r="M49" s="4">
        <v>577</v>
      </c>
      <c r="N49" s="4">
        <v>75</v>
      </c>
      <c r="O49" s="4">
        <v>71</v>
      </c>
      <c r="P49" s="4">
        <v>383200</v>
      </c>
      <c r="Q49" s="4">
        <v>301200</v>
      </c>
      <c r="R49" s="5">
        <v>-1.23E-2</v>
      </c>
      <c r="S49" s="4">
        <v>726300</v>
      </c>
      <c r="T49" s="4">
        <f t="shared" si="13"/>
        <v>621116.30000000005</v>
      </c>
      <c r="U49" s="4">
        <f t="shared" si="14"/>
        <v>391600</v>
      </c>
      <c r="V49" s="5">
        <v>2.53E-2</v>
      </c>
    </row>
    <row r="50" spans="1:22" x14ac:dyDescent="0.2">
      <c r="A50" s="16" t="s">
        <v>285</v>
      </c>
      <c r="B50" s="4">
        <v>298700</v>
      </c>
      <c r="C50" s="4">
        <v>578300</v>
      </c>
      <c r="D50" s="4">
        <v>-279600</v>
      </c>
      <c r="E50" s="4">
        <v>-28738710000</v>
      </c>
      <c r="F50" s="4">
        <f t="shared" si="11"/>
        <v>-128496930000</v>
      </c>
      <c r="G50" s="4">
        <v>0</v>
      </c>
      <c r="H50" s="4">
        <v>0</v>
      </c>
      <c r="I50" s="4">
        <v>0</v>
      </c>
      <c r="J50" s="4">
        <v>-6263240000</v>
      </c>
      <c r="K50">
        <f t="shared" si="12"/>
        <v>-6350050000</v>
      </c>
      <c r="L50" s="4">
        <v>1215</v>
      </c>
      <c r="M50" s="4">
        <v>1189</v>
      </c>
      <c r="N50" s="4">
        <v>182</v>
      </c>
      <c r="O50" s="4">
        <v>143</v>
      </c>
      <c r="P50" s="4">
        <v>744500</v>
      </c>
      <c r="Q50" s="4">
        <v>649500</v>
      </c>
      <c r="R50" s="5">
        <v>6.9500000000000006E-2</v>
      </c>
      <c r="S50" s="4">
        <v>1685100</v>
      </c>
      <c r="T50" s="4">
        <f t="shared" si="13"/>
        <v>487196.8</v>
      </c>
      <c r="U50" s="4">
        <f t="shared" si="14"/>
        <v>391600</v>
      </c>
      <c r="V50" s="5">
        <v>6.8699999999999997E-2</v>
      </c>
    </row>
    <row r="51" spans="1:22" x14ac:dyDescent="0.2">
      <c r="A51" s="16" t="s">
        <v>284</v>
      </c>
      <c r="B51" s="4">
        <v>105500</v>
      </c>
      <c r="C51" s="4">
        <v>226100</v>
      </c>
      <c r="D51" s="4">
        <v>-120600</v>
      </c>
      <c r="E51" s="4">
        <v>-11973610000</v>
      </c>
      <c r="F51" s="4">
        <f t="shared" si="11"/>
        <v>-99758220000</v>
      </c>
      <c r="G51" s="4">
        <v>0</v>
      </c>
      <c r="H51" s="4">
        <v>0</v>
      </c>
      <c r="I51" s="4">
        <v>0</v>
      </c>
      <c r="J51" s="4">
        <v>-5074780000</v>
      </c>
      <c r="K51">
        <f t="shared" si="12"/>
        <v>-86810000</v>
      </c>
      <c r="L51" s="4">
        <v>393</v>
      </c>
      <c r="M51" s="4">
        <v>677</v>
      </c>
      <c r="N51" s="4">
        <v>15</v>
      </c>
      <c r="O51" s="4">
        <v>98</v>
      </c>
      <c r="P51" s="4">
        <v>139800</v>
      </c>
      <c r="Q51" s="4">
        <v>296000</v>
      </c>
      <c r="R51" s="5">
        <v>-6.9999999999999993E-3</v>
      </c>
      <c r="S51" s="4">
        <v>504300</v>
      </c>
      <c r="T51" s="4">
        <f t="shared" si="13"/>
        <v>552253.9</v>
      </c>
      <c r="U51" s="4">
        <f t="shared" si="14"/>
        <v>391600</v>
      </c>
      <c r="V51" s="5">
        <v>1.3000000000000001E-2</v>
      </c>
    </row>
    <row r="52" spans="1:22" x14ac:dyDescent="0.2">
      <c r="A52" s="16" t="s">
        <v>283</v>
      </c>
      <c r="B52" s="4">
        <v>65200</v>
      </c>
      <c r="C52" s="4">
        <v>207540</v>
      </c>
      <c r="D52" s="4">
        <v>-142340</v>
      </c>
      <c r="E52" s="4">
        <v>-14274730000</v>
      </c>
      <c r="F52" s="4">
        <f t="shared" si="11"/>
        <v>-87784610000</v>
      </c>
      <c r="G52" s="4">
        <v>0</v>
      </c>
      <c r="H52" s="4">
        <v>0</v>
      </c>
      <c r="I52" s="4">
        <v>0</v>
      </c>
      <c r="J52" s="4">
        <v>-60060000</v>
      </c>
      <c r="K52">
        <f t="shared" si="12"/>
        <v>4987970000</v>
      </c>
      <c r="L52" s="4">
        <v>228</v>
      </c>
      <c r="M52" s="4">
        <v>399</v>
      </c>
      <c r="N52" s="4">
        <v>38</v>
      </c>
      <c r="O52" s="4">
        <v>56</v>
      </c>
      <c r="P52" s="4">
        <v>144100</v>
      </c>
      <c r="Q52" s="4">
        <v>234900</v>
      </c>
      <c r="R52" s="5">
        <v>-6.8999999999999999E-3</v>
      </c>
      <c r="S52" s="4">
        <v>391600</v>
      </c>
      <c r="T52" s="4">
        <f t="shared" si="13"/>
        <v>556933.9</v>
      </c>
      <c r="U52" s="4">
        <f t="shared" si="14"/>
        <v>485591</v>
      </c>
      <c r="V52" s="5">
        <v>1.2E-2</v>
      </c>
    </row>
    <row r="53" spans="1:22" x14ac:dyDescent="0.2">
      <c r="A53" s="16" t="s">
        <v>282</v>
      </c>
      <c r="B53" s="4">
        <v>88900</v>
      </c>
      <c r="C53" s="4">
        <v>230000</v>
      </c>
      <c r="D53" s="4">
        <v>-141100</v>
      </c>
      <c r="E53" s="4">
        <v>-14084480000</v>
      </c>
      <c r="F53" s="4">
        <f t="shared" si="11"/>
        <v>-73509880000</v>
      </c>
      <c r="G53" s="4">
        <v>0</v>
      </c>
      <c r="H53" s="4">
        <v>0</v>
      </c>
      <c r="I53" s="4">
        <v>0</v>
      </c>
      <c r="J53" s="4">
        <v>3314190000</v>
      </c>
      <c r="K53">
        <f t="shared" si="12"/>
        <v>5048030000</v>
      </c>
      <c r="L53" s="4">
        <v>953</v>
      </c>
      <c r="M53" s="4">
        <v>441</v>
      </c>
      <c r="N53" s="4">
        <v>45</v>
      </c>
      <c r="O53" s="4">
        <v>74</v>
      </c>
      <c r="P53" s="4">
        <v>302900</v>
      </c>
      <c r="Q53" s="4">
        <v>288100</v>
      </c>
      <c r="R53" s="5">
        <v>9.1000000000000004E-3</v>
      </c>
      <c r="S53" s="4">
        <v>683100</v>
      </c>
      <c r="T53" s="4">
        <f t="shared" si="13"/>
        <v>537571.9</v>
      </c>
      <c r="U53" s="4">
        <f t="shared" si="14"/>
        <v>445728</v>
      </c>
      <c r="V53" s="5">
        <v>3.4599999999999999E-2</v>
      </c>
    </row>
    <row r="54" spans="1:22" x14ac:dyDescent="0.2">
      <c r="A54" s="16" t="s">
        <v>281</v>
      </c>
      <c r="B54" s="4">
        <v>88408</v>
      </c>
      <c r="C54" s="4">
        <v>391500</v>
      </c>
      <c r="D54" s="4">
        <v>-303092</v>
      </c>
      <c r="E54" s="4">
        <v>-30197830000</v>
      </c>
      <c r="F54" s="4">
        <f t="shared" si="11"/>
        <v>-59425400000</v>
      </c>
      <c r="K54">
        <f t="shared" si="12"/>
        <v>1733840000</v>
      </c>
      <c r="L54" s="4">
        <v>619</v>
      </c>
      <c r="M54" s="4">
        <v>712</v>
      </c>
      <c r="N54" s="4">
        <v>57</v>
      </c>
      <c r="O54" s="4">
        <v>38</v>
      </c>
      <c r="P54" s="4">
        <v>258700</v>
      </c>
      <c r="Q54" s="4">
        <v>361000</v>
      </c>
      <c r="R54" s="5">
        <v>2.0999999999999999E-3</v>
      </c>
      <c r="S54" s="4">
        <v>620300</v>
      </c>
      <c r="T54" s="4">
        <f t="shared" si="13"/>
        <v>507587.2</v>
      </c>
      <c r="U54" s="4">
        <f t="shared" si="14"/>
        <v>333571</v>
      </c>
      <c r="V54" s="5">
        <v>1.6E-2</v>
      </c>
    </row>
    <row r="55" spans="1:22" x14ac:dyDescent="0.2">
      <c r="A55" s="16" t="s">
        <v>280</v>
      </c>
      <c r="B55" s="4">
        <v>3617</v>
      </c>
      <c r="C55" s="4">
        <v>175400</v>
      </c>
      <c r="D55" s="4">
        <v>-171783</v>
      </c>
      <c r="E55" s="4">
        <v>-17092290000</v>
      </c>
      <c r="F55" s="4">
        <f t="shared" si="11"/>
        <v>-29227570000</v>
      </c>
      <c r="G55" s="4">
        <v>0</v>
      </c>
      <c r="H55" s="4">
        <v>0</v>
      </c>
      <c r="I55" s="4">
        <v>0</v>
      </c>
      <c r="J55" s="4">
        <v>1971960000</v>
      </c>
      <c r="K55">
        <f t="shared" si="12"/>
        <v>1733840000</v>
      </c>
      <c r="L55" s="4">
        <v>170</v>
      </c>
      <c r="M55" s="4">
        <v>701</v>
      </c>
      <c r="N55" s="4">
        <v>13</v>
      </c>
      <c r="O55" s="4">
        <v>51</v>
      </c>
      <c r="P55" s="4">
        <v>94500</v>
      </c>
      <c r="Q55" s="4">
        <v>347400</v>
      </c>
      <c r="R55" s="5">
        <v>2.0999999999999999E-3</v>
      </c>
      <c r="S55" s="4">
        <v>550200</v>
      </c>
      <c r="T55" s="4">
        <f t="shared" si="13"/>
        <v>530182.9</v>
      </c>
      <c r="U55" s="4">
        <f t="shared" si="14"/>
        <v>333571</v>
      </c>
      <c r="V55" s="5">
        <v>0.01</v>
      </c>
    </row>
    <row r="56" spans="1:22" x14ac:dyDescent="0.2">
      <c r="A56" s="16" t="s">
        <v>279</v>
      </c>
      <c r="B56" s="4">
        <v>149300</v>
      </c>
      <c r="C56" s="4">
        <v>186200</v>
      </c>
      <c r="D56" s="4">
        <v>-36900</v>
      </c>
      <c r="E56" s="4">
        <v>-3663730000</v>
      </c>
      <c r="F56" s="4">
        <f t="shared" ref="F56:F130" si="15">E56+F57</f>
        <v>-12135280000</v>
      </c>
      <c r="G56" s="4">
        <v>0</v>
      </c>
      <c r="H56" s="4">
        <v>0</v>
      </c>
      <c r="I56" s="4">
        <v>0</v>
      </c>
      <c r="J56" s="4">
        <v>-218780000</v>
      </c>
      <c r="K56">
        <f t="shared" ref="K56:K76" si="16">K57+J56</f>
        <v>-238120000</v>
      </c>
      <c r="L56" s="4">
        <v>277</v>
      </c>
      <c r="M56" s="4">
        <v>1224</v>
      </c>
      <c r="N56" s="4">
        <v>41</v>
      </c>
      <c r="O56" s="4">
        <v>37</v>
      </c>
      <c r="P56" s="4">
        <v>165100</v>
      </c>
      <c r="Q56" s="4">
        <v>340000</v>
      </c>
      <c r="R56" s="5">
        <v>1.3300000000000001E-2</v>
      </c>
      <c r="S56" s="4">
        <v>511673</v>
      </c>
      <c r="T56" s="4">
        <f t="shared" si="13"/>
        <v>524385.6</v>
      </c>
      <c r="U56" s="4">
        <f t="shared" ref="U56:U123" si="17">MIN(S57:S61)</f>
        <v>333571</v>
      </c>
      <c r="V56" s="5">
        <v>1.41E-2</v>
      </c>
    </row>
    <row r="57" spans="1:22" x14ac:dyDescent="0.2">
      <c r="A57" s="16" t="s">
        <v>278</v>
      </c>
      <c r="B57" s="4">
        <v>162480</v>
      </c>
      <c r="C57" s="4">
        <v>312625</v>
      </c>
      <c r="D57" s="4">
        <v>-150145</v>
      </c>
      <c r="E57" s="4">
        <v>-14658840000</v>
      </c>
      <c r="F57" s="4">
        <f t="shared" si="15"/>
        <v>-8471550000</v>
      </c>
      <c r="K57">
        <f t="shared" si="16"/>
        <v>-19340000</v>
      </c>
      <c r="L57" s="4">
        <v>383</v>
      </c>
      <c r="M57" s="4">
        <v>378</v>
      </c>
      <c r="N57" s="4">
        <v>53</v>
      </c>
      <c r="O57" s="4">
        <v>65</v>
      </c>
      <c r="P57" s="4">
        <v>212500</v>
      </c>
      <c r="Q57" s="4">
        <v>272200</v>
      </c>
      <c r="R57" s="5">
        <v>1.3500000000000002E-2</v>
      </c>
      <c r="S57" s="4">
        <v>485591</v>
      </c>
      <c r="T57" s="4">
        <f t="shared" si="13"/>
        <v>499409.1</v>
      </c>
      <c r="U57" s="4">
        <f t="shared" si="17"/>
        <v>333571</v>
      </c>
      <c r="V57" s="5">
        <v>2.8500000000000001E-2</v>
      </c>
    </row>
    <row r="58" spans="1:22" x14ac:dyDescent="0.2">
      <c r="A58" s="16" t="s">
        <v>275</v>
      </c>
      <c r="B58" s="4">
        <v>64700</v>
      </c>
      <c r="C58" s="4">
        <v>295100</v>
      </c>
      <c r="D58" s="4">
        <v>-230400</v>
      </c>
      <c r="E58" s="4">
        <v>-22450800000</v>
      </c>
      <c r="F58" s="4">
        <f t="shared" si="15"/>
        <v>6187290000</v>
      </c>
      <c r="K58">
        <f t="shared" si="16"/>
        <v>-19340000</v>
      </c>
      <c r="L58" s="4">
        <v>301</v>
      </c>
      <c r="M58" s="4">
        <v>619</v>
      </c>
      <c r="N58" s="4">
        <v>21</v>
      </c>
      <c r="O58" s="4">
        <v>49</v>
      </c>
      <c r="P58" s="4">
        <v>114100</v>
      </c>
      <c r="Q58" s="4">
        <v>330300</v>
      </c>
      <c r="R58" s="5">
        <v>-9.1999999999999998E-3</v>
      </c>
      <c r="S58" s="4">
        <v>445728</v>
      </c>
      <c r="T58" s="4">
        <f t="shared" si="13"/>
        <v>496478.1</v>
      </c>
      <c r="U58" s="4">
        <f t="shared" si="17"/>
        <v>333571</v>
      </c>
      <c r="V58" s="5">
        <v>2.6200000000000001E-2</v>
      </c>
    </row>
    <row r="59" spans="1:22" x14ac:dyDescent="0.2">
      <c r="A59" s="16" t="s">
        <v>274</v>
      </c>
      <c r="B59" s="4">
        <v>21100</v>
      </c>
      <c r="C59" s="4">
        <v>150250</v>
      </c>
      <c r="D59" s="4">
        <v>-129150</v>
      </c>
      <c r="E59" s="4">
        <v>-12681420000</v>
      </c>
      <c r="F59" s="4">
        <f t="shared" si="15"/>
        <v>28638090000</v>
      </c>
      <c r="G59" s="4">
        <v>0</v>
      </c>
      <c r="H59" s="4">
        <v>0</v>
      </c>
      <c r="I59" s="4">
        <v>0</v>
      </c>
      <c r="J59" s="4">
        <v>-19340000</v>
      </c>
      <c r="K59">
        <f t="shared" si="16"/>
        <v>-19340000</v>
      </c>
      <c r="L59" s="4">
        <v>288</v>
      </c>
      <c r="M59" s="4">
        <v>550</v>
      </c>
      <c r="N59" s="4">
        <v>7</v>
      </c>
      <c r="O59" s="4">
        <v>48</v>
      </c>
      <c r="P59" s="4">
        <v>76000</v>
      </c>
      <c r="Q59" s="4">
        <v>243900</v>
      </c>
      <c r="R59" s="5">
        <v>-3.0000000000000001E-3</v>
      </c>
      <c r="S59" s="4">
        <v>333571</v>
      </c>
      <c r="T59" s="4">
        <f t="shared" si="13"/>
        <v>509533.5</v>
      </c>
      <c r="U59" s="4">
        <f t="shared" si="17"/>
        <v>320453</v>
      </c>
      <c r="V59" s="5">
        <v>2.41E-2</v>
      </c>
    </row>
    <row r="60" spans="1:22" x14ac:dyDescent="0.2">
      <c r="A60" s="16" t="s">
        <v>273</v>
      </c>
      <c r="B60" s="4">
        <v>16600</v>
      </c>
      <c r="C60" s="4">
        <v>224207</v>
      </c>
      <c r="D60" s="4">
        <v>-207607</v>
      </c>
      <c r="E60" s="4">
        <v>-20482880000</v>
      </c>
      <c r="F60" s="4">
        <f t="shared" si="15"/>
        <v>41319510000</v>
      </c>
      <c r="K60">
        <f t="shared" si="16"/>
        <v>0</v>
      </c>
      <c r="L60" s="4">
        <v>140</v>
      </c>
      <c r="M60" s="4">
        <v>1032</v>
      </c>
      <c r="N60" s="4">
        <v>2</v>
      </c>
      <c r="O60" s="4">
        <v>16</v>
      </c>
      <c r="P60" s="4">
        <v>40500</v>
      </c>
      <c r="Q60" s="4">
        <v>282100</v>
      </c>
      <c r="R60" s="5">
        <v>-8.0000000000000002E-3</v>
      </c>
      <c r="S60" s="4">
        <v>345905</v>
      </c>
      <c r="T60" s="4">
        <f t="shared" si="13"/>
        <v>529595.1</v>
      </c>
      <c r="U60" s="4">
        <f t="shared" si="17"/>
        <v>320453</v>
      </c>
      <c r="V60" s="5">
        <v>0.02</v>
      </c>
    </row>
    <row r="61" spans="1:22" x14ac:dyDescent="0.2">
      <c r="A61" s="16" t="s">
        <v>268</v>
      </c>
      <c r="B61" s="4">
        <v>141200</v>
      </c>
      <c r="C61" s="4">
        <v>453400</v>
      </c>
      <c r="D61" s="4">
        <v>-312200</v>
      </c>
      <c r="E61" s="4">
        <v>-31060190000</v>
      </c>
      <c r="F61" s="4">
        <f t="shared" si="15"/>
        <v>61802390000</v>
      </c>
      <c r="K61">
        <f t="shared" si="16"/>
        <v>0</v>
      </c>
      <c r="L61" s="4">
        <v>745</v>
      </c>
      <c r="M61" s="4">
        <v>1701</v>
      </c>
      <c r="N61" s="4">
        <v>53</v>
      </c>
      <c r="O61" s="4">
        <v>131</v>
      </c>
      <c r="P61" s="4">
        <v>298100</v>
      </c>
      <c r="Q61" s="4">
        <v>787400</v>
      </c>
      <c r="R61" s="5">
        <v>-1.5900000000000001E-2</v>
      </c>
      <c r="S61" s="4">
        <v>1154871</v>
      </c>
      <c r="T61" s="4">
        <f t="shared" si="13"/>
        <v>434974.2</v>
      </c>
      <c r="U61" s="4">
        <f t="shared" si="17"/>
        <v>320453</v>
      </c>
      <c r="V61" s="5">
        <v>4.3299999999999998E-2</v>
      </c>
    </row>
    <row r="62" spans="1:22" x14ac:dyDescent="0.2">
      <c r="A62" s="16" t="s">
        <v>266</v>
      </c>
      <c r="B62" s="4">
        <v>61100</v>
      </c>
      <c r="C62" s="4">
        <v>181000</v>
      </c>
      <c r="D62" s="4">
        <v>-119900</v>
      </c>
      <c r="E62" s="4">
        <v>-12114140000</v>
      </c>
      <c r="F62" s="4">
        <f t="shared" si="15"/>
        <v>92862580000</v>
      </c>
      <c r="K62">
        <f t="shared" si="16"/>
        <v>0</v>
      </c>
      <c r="L62" s="4">
        <v>382</v>
      </c>
      <c r="M62" s="4">
        <v>614</v>
      </c>
      <c r="N62" s="4">
        <v>40</v>
      </c>
      <c r="O62" s="4">
        <v>76</v>
      </c>
      <c r="P62" s="4">
        <v>130100</v>
      </c>
      <c r="Q62" s="4">
        <v>307900</v>
      </c>
      <c r="R62" s="5">
        <v>-5.8999999999999999E-3</v>
      </c>
      <c r="S62" s="4">
        <v>438400</v>
      </c>
      <c r="T62" s="4">
        <f t="shared" ref="T62:T115" si="18">AVERAGE(S63:S72)</f>
        <v>444454.2</v>
      </c>
      <c r="U62" s="4">
        <f t="shared" si="17"/>
        <v>235826</v>
      </c>
      <c r="V62" s="5">
        <v>1.7600000000000001E-2</v>
      </c>
    </row>
    <row r="63" spans="1:22" x14ac:dyDescent="0.2">
      <c r="A63" s="16" t="s">
        <v>265</v>
      </c>
      <c r="B63" s="4">
        <v>5545</v>
      </c>
      <c r="C63" s="4">
        <v>140040</v>
      </c>
      <c r="D63" s="4">
        <v>-134495</v>
      </c>
      <c r="E63" s="4">
        <v>-13647430000</v>
      </c>
      <c r="F63" s="4">
        <f t="shared" si="15"/>
        <v>104976720000</v>
      </c>
      <c r="K63">
        <f t="shared" si="16"/>
        <v>0</v>
      </c>
      <c r="L63" s="4">
        <v>238</v>
      </c>
      <c r="M63" s="4">
        <v>1230</v>
      </c>
      <c r="N63" s="4">
        <v>19</v>
      </c>
      <c r="O63" s="4">
        <v>76</v>
      </c>
      <c r="P63" s="4">
        <v>73800</v>
      </c>
      <c r="Q63" s="4">
        <v>374200</v>
      </c>
      <c r="R63" s="5">
        <v>-1.84E-2</v>
      </c>
      <c r="S63" s="4">
        <v>489480</v>
      </c>
      <c r="T63" s="4">
        <f t="shared" si="18"/>
        <v>433777.4</v>
      </c>
      <c r="U63" s="4">
        <f t="shared" si="17"/>
        <v>235826</v>
      </c>
      <c r="V63" s="5">
        <v>2.23E-2</v>
      </c>
    </row>
    <row r="64" spans="1:22" x14ac:dyDescent="0.2">
      <c r="A64" s="16" t="s">
        <v>247</v>
      </c>
      <c r="B64" s="4">
        <v>90900</v>
      </c>
      <c r="C64" s="4">
        <v>95600</v>
      </c>
      <c r="D64" s="4">
        <v>-4700</v>
      </c>
      <c r="E64" s="4">
        <v>-464680000</v>
      </c>
      <c r="F64" s="4">
        <f t="shared" si="15"/>
        <v>118624150000</v>
      </c>
      <c r="K64">
        <f t="shared" si="16"/>
        <v>0</v>
      </c>
      <c r="L64" s="4">
        <v>142</v>
      </c>
      <c r="M64" s="4">
        <v>812</v>
      </c>
      <c r="N64" s="4">
        <v>5</v>
      </c>
      <c r="O64" s="4">
        <v>48</v>
      </c>
      <c r="P64" s="4">
        <v>39600</v>
      </c>
      <c r="Q64" s="4">
        <v>238600</v>
      </c>
      <c r="R64" s="5">
        <v>-4.7999999999999996E-3</v>
      </c>
      <c r="S64" s="4">
        <v>320453</v>
      </c>
      <c r="T64" s="4">
        <f t="shared" si="18"/>
        <v>472277.7</v>
      </c>
      <c r="U64" s="4">
        <f t="shared" si="17"/>
        <v>235826</v>
      </c>
      <c r="V64" s="5">
        <v>1.7399999999999999E-2</v>
      </c>
    </row>
    <row r="65" spans="1:22" x14ac:dyDescent="0.2">
      <c r="A65" s="16" t="s">
        <v>239</v>
      </c>
      <c r="B65" s="4">
        <v>185300</v>
      </c>
      <c r="C65" s="4">
        <v>186700</v>
      </c>
      <c r="D65" s="4">
        <v>-1400</v>
      </c>
      <c r="E65" s="4">
        <v>-207720000</v>
      </c>
      <c r="F65" s="4">
        <f t="shared" si="15"/>
        <v>119088830000</v>
      </c>
      <c r="K65">
        <f t="shared" si="16"/>
        <v>0</v>
      </c>
      <c r="L65" s="4">
        <v>439</v>
      </c>
      <c r="M65" s="4">
        <v>1080</v>
      </c>
      <c r="N65" s="4">
        <v>65</v>
      </c>
      <c r="O65" s="4">
        <v>97</v>
      </c>
      <c r="P65" s="4">
        <v>212700</v>
      </c>
      <c r="Q65" s="4">
        <v>502500</v>
      </c>
      <c r="R65" s="5">
        <v>-1.4199999999999999E-2</v>
      </c>
      <c r="S65" s="4">
        <v>776157</v>
      </c>
      <c r="T65" s="4">
        <f t="shared" si="18"/>
        <v>436029</v>
      </c>
      <c r="U65" s="4">
        <f t="shared" si="17"/>
        <v>235826</v>
      </c>
      <c r="V65" s="5">
        <v>3.0299999999999997E-2</v>
      </c>
    </row>
    <row r="66" spans="1:22" x14ac:dyDescent="0.2">
      <c r="A66" s="16" t="s">
        <v>238</v>
      </c>
      <c r="B66" s="4">
        <v>81000</v>
      </c>
      <c r="C66" s="4">
        <v>275100</v>
      </c>
      <c r="D66" s="4">
        <v>-194100</v>
      </c>
      <c r="E66" s="4">
        <v>-20135630000</v>
      </c>
      <c r="F66" s="4">
        <f t="shared" si="15"/>
        <v>119296550000</v>
      </c>
      <c r="K66">
        <f t="shared" si="16"/>
        <v>0</v>
      </c>
      <c r="L66" s="4">
        <v>338</v>
      </c>
      <c r="M66" s="4">
        <v>407</v>
      </c>
      <c r="N66" s="4">
        <v>51</v>
      </c>
      <c r="O66" s="4">
        <v>46</v>
      </c>
      <c r="P66" s="4">
        <v>154200</v>
      </c>
      <c r="Q66" s="4">
        <v>195500</v>
      </c>
      <c r="R66" s="5">
        <v>-2.8000000000000004E-3</v>
      </c>
      <c r="S66" s="4">
        <v>453700</v>
      </c>
      <c r="T66" s="4">
        <f t="shared" si="18"/>
        <v>414041.9</v>
      </c>
      <c r="U66" s="4">
        <f t="shared" si="17"/>
        <v>208662</v>
      </c>
      <c r="V66" s="5">
        <v>0.02</v>
      </c>
    </row>
    <row r="67" spans="1:22" x14ac:dyDescent="0.2">
      <c r="A67" s="16" t="s">
        <v>237</v>
      </c>
      <c r="B67" s="4">
        <v>50400</v>
      </c>
      <c r="C67" s="4">
        <v>22021</v>
      </c>
      <c r="D67" s="4">
        <v>28379</v>
      </c>
      <c r="E67" s="4">
        <v>2994390000</v>
      </c>
      <c r="F67" s="4">
        <f t="shared" si="15"/>
        <v>139432180000</v>
      </c>
      <c r="K67">
        <f t="shared" si="16"/>
        <v>0</v>
      </c>
      <c r="L67" s="4">
        <v>185</v>
      </c>
      <c r="M67" s="4">
        <v>447</v>
      </c>
      <c r="N67" s="4">
        <v>12</v>
      </c>
      <c r="O67" s="4">
        <v>38</v>
      </c>
      <c r="P67" s="4">
        <v>53800</v>
      </c>
      <c r="Q67" s="4">
        <v>138000</v>
      </c>
      <c r="R67" s="5">
        <v>-1.5800000000000002E-2</v>
      </c>
      <c r="S67" s="4">
        <v>235826</v>
      </c>
      <c r="T67" s="4">
        <f t="shared" si="18"/>
        <v>401647</v>
      </c>
      <c r="U67" s="4">
        <f t="shared" si="17"/>
        <v>208662</v>
      </c>
      <c r="V67" s="5">
        <v>2.7200000000000002E-2</v>
      </c>
    </row>
    <row r="68" spans="1:22" x14ac:dyDescent="0.2">
      <c r="A68" s="16" t="s">
        <v>233</v>
      </c>
      <c r="B68" s="4">
        <v>200700</v>
      </c>
      <c r="C68" s="4">
        <v>56500</v>
      </c>
      <c r="D68" s="4">
        <v>144200</v>
      </c>
      <c r="E68" s="4">
        <v>15485520000</v>
      </c>
      <c r="F68" s="4">
        <f t="shared" si="15"/>
        <v>136437790000</v>
      </c>
      <c r="K68">
        <f t="shared" si="16"/>
        <v>0</v>
      </c>
      <c r="L68" s="4">
        <v>223</v>
      </c>
      <c r="M68" s="4">
        <v>285</v>
      </c>
      <c r="N68" s="4">
        <v>16</v>
      </c>
      <c r="O68" s="4">
        <v>21</v>
      </c>
      <c r="P68" s="4">
        <v>10800</v>
      </c>
      <c r="Q68" s="4">
        <v>13700</v>
      </c>
      <c r="R68" s="5">
        <v>1.72E-2</v>
      </c>
      <c r="S68" s="4">
        <v>416418</v>
      </c>
      <c r="T68" s="4">
        <f t="shared" si="18"/>
        <v>382249.2</v>
      </c>
      <c r="U68" s="4">
        <f t="shared" si="17"/>
        <v>208662</v>
      </c>
    </row>
    <row r="69" spans="1:22" x14ac:dyDescent="0.2">
      <c r="A69" s="16" t="s">
        <v>232</v>
      </c>
      <c r="B69" s="4">
        <v>407200</v>
      </c>
      <c r="C69" s="4">
        <v>287286</v>
      </c>
      <c r="D69" s="4">
        <v>119914</v>
      </c>
      <c r="E69" s="4">
        <v>12655290000</v>
      </c>
      <c r="F69" s="4">
        <f t="shared" si="15"/>
        <v>120952270000</v>
      </c>
      <c r="K69">
        <f t="shared" si="16"/>
        <v>0</v>
      </c>
      <c r="L69" s="4"/>
      <c r="M69" s="4"/>
      <c r="N69" s="4"/>
      <c r="O69" s="4"/>
      <c r="P69" s="4">
        <v>158700</v>
      </c>
      <c r="Q69" s="4">
        <v>212400</v>
      </c>
      <c r="R69" s="5">
        <v>2.0400000000000001E-2</v>
      </c>
      <c r="S69" s="4">
        <v>464125</v>
      </c>
      <c r="T69" s="4">
        <f t="shared" si="18"/>
        <v>365618.5</v>
      </c>
      <c r="U69" s="4">
        <f t="shared" si="17"/>
        <v>208662</v>
      </c>
    </row>
    <row r="70" spans="1:22" x14ac:dyDescent="0.2">
      <c r="A70" s="16" t="s">
        <v>231</v>
      </c>
      <c r="B70" s="4">
        <v>29900</v>
      </c>
      <c r="C70" s="4">
        <v>125950</v>
      </c>
      <c r="D70" s="4">
        <v>-96050</v>
      </c>
      <c r="E70" s="4">
        <v>-10030250000</v>
      </c>
      <c r="F70" s="4">
        <f t="shared" si="15"/>
        <v>108296980000</v>
      </c>
      <c r="K70">
        <f t="shared" si="16"/>
        <v>0</v>
      </c>
      <c r="L70" s="4"/>
      <c r="M70" s="4"/>
      <c r="N70" s="4"/>
      <c r="O70" s="4"/>
      <c r="P70" s="4">
        <v>365400</v>
      </c>
      <c r="Q70" s="4">
        <v>159700</v>
      </c>
      <c r="R70" s="5">
        <v>-2.8999999999999998E-3</v>
      </c>
      <c r="S70" s="4">
        <v>546521</v>
      </c>
      <c r="T70" s="4">
        <f t="shared" si="18"/>
        <v>339793.9</v>
      </c>
      <c r="U70" s="4">
        <f t="shared" si="17"/>
        <v>208662</v>
      </c>
    </row>
    <row r="71" spans="1:22" x14ac:dyDescent="0.2">
      <c r="A71" s="16" t="s">
        <v>230</v>
      </c>
      <c r="B71" s="4">
        <v>35700</v>
      </c>
      <c r="C71" s="4">
        <v>37189</v>
      </c>
      <c r="D71" s="4">
        <v>-1489</v>
      </c>
      <c r="E71" s="4">
        <v>-150550000</v>
      </c>
      <c r="F71" s="4">
        <f t="shared" si="15"/>
        <v>118327230000</v>
      </c>
      <c r="K71">
        <f t="shared" si="16"/>
        <v>0</v>
      </c>
      <c r="L71" s="4"/>
      <c r="M71" s="4"/>
      <c r="N71" s="4"/>
      <c r="O71" s="4"/>
      <c r="P71" s="4">
        <v>68900</v>
      </c>
      <c r="Q71" s="4">
        <v>108300</v>
      </c>
      <c r="R71" s="5">
        <v>-4.7999999999999996E-3</v>
      </c>
      <c r="S71" s="4">
        <v>208662</v>
      </c>
      <c r="T71" s="4">
        <f t="shared" si="18"/>
        <v>358072.5</v>
      </c>
      <c r="U71" s="4">
        <f t="shared" si="17"/>
        <v>233829</v>
      </c>
    </row>
    <row r="72" spans="1:22" x14ac:dyDescent="0.2">
      <c r="A72" s="16" t="s">
        <v>229</v>
      </c>
      <c r="B72" s="4">
        <v>25500</v>
      </c>
      <c r="C72" s="4">
        <v>63876</v>
      </c>
      <c r="D72" s="4">
        <v>-38376</v>
      </c>
      <c r="E72" s="4">
        <v>-3942630000</v>
      </c>
      <c r="F72" s="4">
        <f t="shared" si="15"/>
        <v>118477780000</v>
      </c>
      <c r="K72">
        <f t="shared" si="16"/>
        <v>0</v>
      </c>
      <c r="L72" s="4"/>
      <c r="M72" s="4"/>
      <c r="N72" s="4"/>
      <c r="O72" s="4"/>
      <c r="P72" s="4">
        <v>332200</v>
      </c>
      <c r="Q72" s="4">
        <v>193100</v>
      </c>
      <c r="R72" s="5">
        <v>1.37E-2</v>
      </c>
      <c r="S72" s="4">
        <v>533200</v>
      </c>
      <c r="T72" s="4">
        <f t="shared" si="18"/>
        <v>334389.5</v>
      </c>
      <c r="U72" s="4">
        <f t="shared" si="17"/>
        <v>111877</v>
      </c>
    </row>
    <row r="73" spans="1:22" x14ac:dyDescent="0.2">
      <c r="A73" s="16" t="s">
        <v>228</v>
      </c>
      <c r="B73" s="4">
        <v>20100</v>
      </c>
      <c r="C73" s="4">
        <v>63565</v>
      </c>
      <c r="D73" s="4">
        <v>-43465</v>
      </c>
      <c r="E73" s="4">
        <v>-4435450000</v>
      </c>
      <c r="F73" s="4">
        <f t="shared" si="15"/>
        <v>122420410000</v>
      </c>
      <c r="K73">
        <f t="shared" si="16"/>
        <v>0</v>
      </c>
      <c r="L73" s="4"/>
      <c r="M73" s="4"/>
      <c r="N73" s="4"/>
      <c r="O73" s="4"/>
      <c r="P73" s="4">
        <v>158400</v>
      </c>
      <c r="Q73" s="4">
        <v>178800</v>
      </c>
      <c r="R73" s="5">
        <v>5.8999999999999999E-3</v>
      </c>
      <c r="S73" s="4">
        <v>382712</v>
      </c>
      <c r="T73" s="4">
        <f t="shared" si="18"/>
        <v>322314.8</v>
      </c>
      <c r="U73" s="4">
        <f t="shared" si="17"/>
        <v>111877</v>
      </c>
    </row>
    <row r="74" spans="1:22" x14ac:dyDescent="0.2">
      <c r="A74" s="16" t="s">
        <v>227</v>
      </c>
      <c r="B74" s="4">
        <v>11600</v>
      </c>
      <c r="C74" s="4">
        <v>166115</v>
      </c>
      <c r="D74" s="4">
        <v>-154515</v>
      </c>
      <c r="E74" s="4">
        <v>-15736620000</v>
      </c>
      <c r="F74" s="4">
        <f t="shared" si="15"/>
        <v>126855860000</v>
      </c>
      <c r="K74">
        <f t="shared" si="16"/>
        <v>0</v>
      </c>
      <c r="L74" s="4"/>
      <c r="M74" s="4"/>
      <c r="N74" s="4"/>
      <c r="O74" s="4"/>
      <c r="P74" s="4">
        <v>377300</v>
      </c>
      <c r="Q74" s="4">
        <v>295000</v>
      </c>
      <c r="R74" s="5">
        <v>4.0000000000000001E-3</v>
      </c>
      <c r="S74" s="4">
        <v>705456</v>
      </c>
      <c r="T74" s="4">
        <f t="shared" si="18"/>
        <v>291610.3</v>
      </c>
      <c r="U74" s="4">
        <f t="shared" si="17"/>
        <v>111877</v>
      </c>
    </row>
    <row r="75" spans="1:22" x14ac:dyDescent="0.2">
      <c r="A75" s="16" t="s">
        <v>221</v>
      </c>
      <c r="B75" s="4">
        <v>86200</v>
      </c>
      <c r="C75" s="4">
        <v>51940</v>
      </c>
      <c r="D75" s="4">
        <v>34260</v>
      </c>
      <c r="E75" s="4">
        <v>3459460000</v>
      </c>
      <c r="F75" s="4">
        <f t="shared" si="15"/>
        <v>142592480000</v>
      </c>
      <c r="K75">
        <f t="shared" si="16"/>
        <v>0</v>
      </c>
      <c r="L75" s="4"/>
      <c r="M75" s="4"/>
      <c r="N75" s="4"/>
      <c r="O75" s="4"/>
      <c r="P75" s="4">
        <v>227100</v>
      </c>
      <c r="Q75" s="4">
        <v>132800</v>
      </c>
      <c r="R75" s="5">
        <v>1.8100000000000002E-2</v>
      </c>
      <c r="S75" s="4">
        <v>413670</v>
      </c>
      <c r="T75" s="4">
        <f t="shared" si="18"/>
        <v>305774</v>
      </c>
      <c r="U75" s="4">
        <f t="shared" si="17"/>
        <v>111877</v>
      </c>
    </row>
    <row r="76" spans="1:22" x14ac:dyDescent="0.2">
      <c r="A76" s="16" t="s">
        <v>212</v>
      </c>
      <c r="B76" s="4">
        <v>80800</v>
      </c>
      <c r="C76" s="4">
        <v>68426</v>
      </c>
      <c r="D76" s="4">
        <v>12374</v>
      </c>
      <c r="E76" s="4">
        <v>1234390000</v>
      </c>
      <c r="F76" s="4">
        <f t="shared" si="15"/>
        <v>139133020000</v>
      </c>
      <c r="K76">
        <f t="shared" si="16"/>
        <v>0</v>
      </c>
      <c r="L76" s="4"/>
      <c r="M76" s="4"/>
      <c r="N76" s="4"/>
      <c r="O76" s="4"/>
      <c r="P76" s="4">
        <v>79700</v>
      </c>
      <c r="Q76" s="4">
        <v>126100</v>
      </c>
      <c r="R76" s="5">
        <v>-8.8999999999999999E-3</v>
      </c>
      <c r="S76" s="4">
        <v>233829</v>
      </c>
      <c r="T76" s="4">
        <f t="shared" si="18"/>
        <v>323924.5</v>
      </c>
      <c r="U76" s="4">
        <f t="shared" si="17"/>
        <v>111877</v>
      </c>
    </row>
    <row r="77" spans="1:22" x14ac:dyDescent="0.2">
      <c r="A77" s="16" t="s">
        <v>211</v>
      </c>
      <c r="B77" s="4">
        <v>58930</v>
      </c>
      <c r="C77" s="4">
        <v>31135</v>
      </c>
      <c r="D77" s="4">
        <v>27795</v>
      </c>
      <c r="E77" s="4">
        <v>2808620000</v>
      </c>
      <c r="F77" s="4">
        <f t="shared" si="15"/>
        <v>137898630000</v>
      </c>
      <c r="K77">
        <f>K78+J77</f>
        <v>0</v>
      </c>
      <c r="L77" s="4"/>
      <c r="M77" s="4"/>
      <c r="N77" s="4"/>
      <c r="O77" s="4"/>
      <c r="P77" s="4">
        <v>12100</v>
      </c>
      <c r="Q77" s="4">
        <v>58000</v>
      </c>
      <c r="R77" s="5">
        <v>-1.9E-3</v>
      </c>
      <c r="S77" s="4">
        <v>111877</v>
      </c>
      <c r="T77" s="4">
        <f t="shared" si="18"/>
        <v>359006.4</v>
      </c>
      <c r="U77" s="4">
        <f t="shared" si="17"/>
        <v>222440</v>
      </c>
    </row>
    <row r="78" spans="1:22" x14ac:dyDescent="0.2">
      <c r="A78" s="16" t="s">
        <v>210</v>
      </c>
      <c r="B78" s="4">
        <v>155800</v>
      </c>
      <c r="C78" s="4">
        <v>47000</v>
      </c>
      <c r="D78" s="4">
        <v>108800</v>
      </c>
      <c r="E78" s="4">
        <v>11008020000</v>
      </c>
      <c r="F78" s="4">
        <f t="shared" si="15"/>
        <v>135090010000</v>
      </c>
      <c r="K78">
        <f>J78+K80</f>
        <v>0</v>
      </c>
      <c r="R78" s="5">
        <v>8.0000000000000002E-3</v>
      </c>
      <c r="S78" s="4">
        <v>222440</v>
      </c>
      <c r="T78" s="4">
        <f t="shared" si="18"/>
        <v>353145.2</v>
      </c>
      <c r="U78" s="4">
        <f t="shared" si="17"/>
        <v>261965</v>
      </c>
    </row>
    <row r="79" spans="1:22" x14ac:dyDescent="0.2">
      <c r="A79" s="16" t="s">
        <v>209</v>
      </c>
      <c r="B79" s="4">
        <v>456900</v>
      </c>
      <c r="C79" s="4">
        <v>464227</v>
      </c>
      <c r="D79" s="4">
        <v>-7327</v>
      </c>
      <c r="E79" s="4">
        <v>-685630000</v>
      </c>
      <c r="F79" s="4">
        <f t="shared" si="15"/>
        <v>124081990000</v>
      </c>
      <c r="L79" s="4"/>
      <c r="M79" s="4"/>
      <c r="N79" s="4"/>
      <c r="O79" s="4"/>
      <c r="P79" s="4">
        <v>73200</v>
      </c>
      <c r="Q79" s="4">
        <v>163800</v>
      </c>
      <c r="R79" s="5">
        <v>0</v>
      </c>
      <c r="S79" s="4">
        <v>297818</v>
      </c>
      <c r="T79" s="4">
        <f t="shared" si="18"/>
        <v>382202.2</v>
      </c>
      <c r="U79" s="4">
        <f t="shared" si="17"/>
        <v>261965</v>
      </c>
    </row>
    <row r="80" spans="1:22" x14ac:dyDescent="0.2">
      <c r="A80" s="16" t="s">
        <v>208</v>
      </c>
      <c r="B80" s="4">
        <v>45900</v>
      </c>
      <c r="C80" s="4">
        <v>126922</v>
      </c>
      <c r="D80" s="4">
        <v>-81022</v>
      </c>
      <c r="E80" s="4">
        <v>-8104630000</v>
      </c>
      <c r="F80" s="4">
        <f t="shared" si="15"/>
        <v>124767620000</v>
      </c>
      <c r="K80">
        <f>J80</f>
        <v>0</v>
      </c>
      <c r="R80" s="5">
        <v>-1.47E-2</v>
      </c>
      <c r="S80" s="4">
        <v>288275</v>
      </c>
      <c r="T80" s="4">
        <f t="shared" si="18"/>
        <v>375607.2</v>
      </c>
      <c r="U80" s="4">
        <f t="shared" si="17"/>
        <v>261965</v>
      </c>
    </row>
    <row r="81" spans="1:21" x14ac:dyDescent="0.2">
      <c r="A81" s="16" t="s">
        <v>207</v>
      </c>
      <c r="B81" s="4">
        <v>160700</v>
      </c>
      <c r="C81" s="4">
        <v>65980</v>
      </c>
      <c r="D81" s="4">
        <v>94720</v>
      </c>
      <c r="E81" s="4">
        <v>9573800000</v>
      </c>
      <c r="F81" s="4">
        <f t="shared" si="15"/>
        <v>132872250000</v>
      </c>
      <c r="R81" s="5">
        <v>2.4300000000000002E-2</v>
      </c>
      <c r="S81" s="4">
        <v>391448</v>
      </c>
      <c r="T81" s="4">
        <f t="shared" si="18"/>
        <v>372684.1</v>
      </c>
      <c r="U81" s="4">
        <f t="shared" si="17"/>
        <v>261965</v>
      </c>
    </row>
    <row r="82" spans="1:21" x14ac:dyDescent="0.2">
      <c r="A82" s="16" t="s">
        <v>206</v>
      </c>
      <c r="B82" s="4">
        <v>37100</v>
      </c>
      <c r="C82" s="4">
        <v>213729</v>
      </c>
      <c r="D82" s="4">
        <v>-176629</v>
      </c>
      <c r="E82" s="4">
        <v>-17504020000</v>
      </c>
      <c r="F82" s="4">
        <f t="shared" si="15"/>
        <v>123298450000</v>
      </c>
      <c r="R82" s="5">
        <v>-1.9699999999999999E-2</v>
      </c>
      <c r="S82" s="4">
        <v>296370</v>
      </c>
      <c r="T82" s="4">
        <f t="shared" si="18"/>
        <v>353130.4</v>
      </c>
      <c r="U82" s="4">
        <f t="shared" si="17"/>
        <v>261965</v>
      </c>
    </row>
    <row r="83" spans="1:21" x14ac:dyDescent="0.2">
      <c r="A83" s="16" t="s">
        <v>205</v>
      </c>
      <c r="B83" s="4">
        <v>71400</v>
      </c>
      <c r="C83" s="4">
        <v>110434</v>
      </c>
      <c r="D83" s="4">
        <v>-39034</v>
      </c>
      <c r="E83" s="4">
        <v>-3847790000</v>
      </c>
      <c r="F83" s="4">
        <f t="shared" si="15"/>
        <v>140802470000</v>
      </c>
      <c r="R83" s="5">
        <v>-7.8000000000000005E-3</v>
      </c>
      <c r="S83" s="4">
        <v>261965</v>
      </c>
      <c r="T83" s="4">
        <f t="shared" si="18"/>
        <v>400300.4</v>
      </c>
      <c r="U83" s="4">
        <f t="shared" si="17"/>
        <v>163828</v>
      </c>
    </row>
    <row r="84" spans="1:21" x14ac:dyDescent="0.2">
      <c r="A84" s="16" t="s">
        <v>204</v>
      </c>
      <c r="B84" s="4">
        <v>99450</v>
      </c>
      <c r="C84" s="4">
        <v>134341</v>
      </c>
      <c r="D84" s="4">
        <v>-34891</v>
      </c>
      <c r="E84" s="4">
        <v>-3406830000</v>
      </c>
      <c r="F84" s="4">
        <f t="shared" si="15"/>
        <v>144650260000</v>
      </c>
      <c r="R84" s="5">
        <v>1E-3</v>
      </c>
      <c r="S84" s="4">
        <v>398411</v>
      </c>
      <c r="T84" s="4">
        <f t="shared" si="18"/>
        <v>392450.6</v>
      </c>
      <c r="U84" s="4">
        <f t="shared" si="17"/>
        <v>163828</v>
      </c>
    </row>
    <row r="85" spans="1:21" x14ac:dyDescent="0.2">
      <c r="A85" s="16" t="s">
        <v>203</v>
      </c>
      <c r="B85" s="4">
        <v>44600</v>
      </c>
      <c r="C85" s="4">
        <v>191572</v>
      </c>
      <c r="D85" s="4">
        <v>-146972</v>
      </c>
      <c r="E85" s="4">
        <v>-14702700000</v>
      </c>
      <c r="F85" s="4">
        <f t="shared" si="15"/>
        <v>148057090000</v>
      </c>
      <c r="R85" s="5">
        <v>0</v>
      </c>
      <c r="S85" s="4">
        <v>555307</v>
      </c>
      <c r="T85" s="4">
        <f t="shared" si="18"/>
        <v>355558.3</v>
      </c>
      <c r="U85" s="4">
        <f t="shared" si="17"/>
        <v>163828</v>
      </c>
    </row>
    <row r="86" spans="1:21" x14ac:dyDescent="0.2">
      <c r="A86" s="16" t="s">
        <v>202</v>
      </c>
      <c r="B86" s="4">
        <v>111900</v>
      </c>
      <c r="C86" s="4">
        <v>234902</v>
      </c>
      <c r="D86" s="4">
        <v>-123002</v>
      </c>
      <c r="E86" s="4">
        <v>-12566610000</v>
      </c>
      <c r="F86" s="4">
        <f t="shared" si="15"/>
        <v>162759790000</v>
      </c>
      <c r="R86" s="5">
        <v>-1.1599999999999999E-2</v>
      </c>
      <c r="S86" s="4">
        <v>415334</v>
      </c>
      <c r="T86" s="4">
        <f t="shared" si="18"/>
        <v>332993.90000000002</v>
      </c>
      <c r="U86" s="4">
        <f t="shared" si="17"/>
        <v>163828</v>
      </c>
    </row>
    <row r="87" spans="1:21" x14ac:dyDescent="0.2">
      <c r="A87" s="16" t="s">
        <v>201</v>
      </c>
      <c r="B87" s="4">
        <v>138300</v>
      </c>
      <c r="C87" s="4">
        <v>61932</v>
      </c>
      <c r="D87" s="4">
        <v>76368</v>
      </c>
      <c r="E87" s="4">
        <v>7847110000</v>
      </c>
      <c r="F87" s="4">
        <f t="shared" si="15"/>
        <v>175326400000</v>
      </c>
      <c r="R87" s="5">
        <v>0</v>
      </c>
      <c r="S87" s="4">
        <v>462696</v>
      </c>
      <c r="T87" s="4">
        <f t="shared" si="18"/>
        <v>304842.40000000002</v>
      </c>
      <c r="U87" s="4">
        <f t="shared" si="17"/>
        <v>100833</v>
      </c>
    </row>
    <row r="88" spans="1:21" x14ac:dyDescent="0.2">
      <c r="A88" s="16" t="s">
        <v>200</v>
      </c>
      <c r="B88" s="4">
        <v>63900</v>
      </c>
      <c r="C88" s="4">
        <v>37183</v>
      </c>
      <c r="D88" s="4">
        <v>26717</v>
      </c>
      <c r="E88" s="4">
        <v>2770190000</v>
      </c>
      <c r="F88" s="4">
        <f t="shared" si="15"/>
        <v>167479290000</v>
      </c>
      <c r="R88" s="5">
        <v>5.8999999999999999E-3</v>
      </c>
      <c r="S88" s="4">
        <v>163828</v>
      </c>
      <c r="T88" s="4">
        <f t="shared" si="18"/>
        <v>360895.1</v>
      </c>
      <c r="U88" s="4">
        <f t="shared" si="17"/>
        <v>100833</v>
      </c>
    </row>
    <row r="89" spans="1:21" x14ac:dyDescent="0.2">
      <c r="A89" s="16" t="s">
        <v>199</v>
      </c>
      <c r="B89" s="4">
        <v>383000</v>
      </c>
      <c r="C89" s="4">
        <v>20300</v>
      </c>
      <c r="D89" s="4">
        <v>362700</v>
      </c>
      <c r="E89" s="4">
        <v>37254300000</v>
      </c>
      <c r="F89" s="4">
        <f t="shared" si="15"/>
        <v>164709100000</v>
      </c>
      <c r="R89" s="5">
        <v>2.6099999999999998E-2</v>
      </c>
      <c r="S89" s="4">
        <v>588388</v>
      </c>
      <c r="T89" s="4">
        <f t="shared" si="18"/>
        <v>353692.7</v>
      </c>
      <c r="U89" s="4">
        <f t="shared" si="17"/>
        <v>100833</v>
      </c>
    </row>
    <row r="90" spans="1:21" x14ac:dyDescent="0.2">
      <c r="A90" s="16" t="s">
        <v>198</v>
      </c>
      <c r="B90" s="4">
        <v>47200</v>
      </c>
      <c r="C90" s="4">
        <v>13325</v>
      </c>
      <c r="D90" s="4">
        <v>33875</v>
      </c>
      <c r="E90" s="4">
        <v>3407930000</v>
      </c>
      <c r="F90" s="4">
        <f t="shared" si="15"/>
        <v>127454800000</v>
      </c>
      <c r="R90" s="5">
        <v>1.0200000000000001E-2</v>
      </c>
      <c r="S90" s="4">
        <v>222325</v>
      </c>
      <c r="T90" s="4">
        <f t="shared" si="18"/>
        <v>369213.3</v>
      </c>
      <c r="U90" s="4">
        <f t="shared" si="17"/>
        <v>100833</v>
      </c>
    </row>
    <row r="91" spans="1:21" x14ac:dyDescent="0.2">
      <c r="A91" s="16" t="s">
        <v>197</v>
      </c>
      <c r="B91" s="4">
        <v>70150</v>
      </c>
      <c r="C91" s="4">
        <v>133485</v>
      </c>
      <c r="D91" s="4">
        <v>-63335</v>
      </c>
      <c r="E91" s="4">
        <v>-6103640000</v>
      </c>
      <c r="F91" s="4">
        <f t="shared" si="15"/>
        <v>124046870000</v>
      </c>
      <c r="R91" s="5">
        <v>-2E-3</v>
      </c>
      <c r="S91" s="4">
        <v>362217</v>
      </c>
      <c r="T91" s="4">
        <f t="shared" si="18"/>
        <v>349558.2</v>
      </c>
      <c r="U91" s="4">
        <f t="shared" si="17"/>
        <v>100833</v>
      </c>
    </row>
    <row r="92" spans="1:21" x14ac:dyDescent="0.2">
      <c r="A92" s="16" t="s">
        <v>196</v>
      </c>
      <c r="B92" s="4">
        <v>26100</v>
      </c>
      <c r="C92" s="4">
        <v>6000</v>
      </c>
      <c r="D92" s="4">
        <v>20100</v>
      </c>
      <c r="E92" s="4">
        <v>2036550000</v>
      </c>
      <c r="F92" s="4">
        <f t="shared" si="15"/>
        <v>130150510000</v>
      </c>
      <c r="R92" s="5">
        <v>-2.9399999999999999E-2</v>
      </c>
      <c r="S92" s="4">
        <v>100833</v>
      </c>
      <c r="T92" s="4">
        <f t="shared" si="18"/>
        <v>369094.1</v>
      </c>
      <c r="U92" s="4">
        <f t="shared" si="17"/>
        <v>181181</v>
      </c>
    </row>
    <row r="93" spans="1:21" x14ac:dyDescent="0.2">
      <c r="A93" s="16" t="s">
        <v>195</v>
      </c>
      <c r="B93" s="4">
        <v>361100</v>
      </c>
      <c r="C93" s="4">
        <v>129500</v>
      </c>
      <c r="D93" s="4">
        <v>231600</v>
      </c>
      <c r="E93" s="4">
        <v>22902130000</v>
      </c>
      <c r="F93" s="4">
        <f t="shared" si="15"/>
        <v>128113960000</v>
      </c>
      <c r="R93" s="5">
        <v>2.1099999999999997E-2</v>
      </c>
      <c r="S93" s="4">
        <v>733665</v>
      </c>
      <c r="T93" s="4">
        <f t="shared" si="18"/>
        <v>329251.40000000002</v>
      </c>
      <c r="U93" s="4">
        <f t="shared" si="17"/>
        <v>181181</v>
      </c>
    </row>
    <row r="94" spans="1:21" x14ac:dyDescent="0.2">
      <c r="A94" s="16" t="s">
        <v>194</v>
      </c>
      <c r="B94" s="4">
        <v>26500</v>
      </c>
      <c r="C94" s="4">
        <v>12009</v>
      </c>
      <c r="D94" s="4">
        <v>14491</v>
      </c>
      <c r="E94" s="4">
        <v>1431290000</v>
      </c>
      <c r="F94" s="4">
        <f t="shared" si="15"/>
        <v>105211830000</v>
      </c>
      <c r="R94" s="5">
        <v>-1.7600000000000001E-2</v>
      </c>
      <c r="S94" s="4">
        <v>319913</v>
      </c>
      <c r="T94" s="4">
        <f t="shared" si="18"/>
        <v>364956.2</v>
      </c>
      <c r="U94" s="4">
        <f t="shared" si="17"/>
        <v>181181</v>
      </c>
    </row>
    <row r="95" spans="1:21" x14ac:dyDescent="0.2">
      <c r="A95" s="16" t="s">
        <v>193</v>
      </c>
      <c r="B95" s="4">
        <v>38525</v>
      </c>
      <c r="C95" s="4">
        <v>6891</v>
      </c>
      <c r="D95" s="4">
        <v>31634</v>
      </c>
      <c r="E95" s="4">
        <v>3209310000</v>
      </c>
      <c r="F95" s="4">
        <f t="shared" si="15"/>
        <v>103780540000</v>
      </c>
      <c r="R95" s="5">
        <v>-2.8999999999999998E-3</v>
      </c>
      <c r="S95" s="4">
        <v>186384</v>
      </c>
      <c r="T95" s="4">
        <f t="shared" si="18"/>
        <v>437443.4</v>
      </c>
      <c r="U95" s="4">
        <f t="shared" si="17"/>
        <v>181181</v>
      </c>
    </row>
    <row r="96" spans="1:21" x14ac:dyDescent="0.2">
      <c r="A96" s="16" t="s">
        <v>192</v>
      </c>
      <c r="B96" s="4">
        <v>13500</v>
      </c>
      <c r="C96" s="4">
        <v>8665</v>
      </c>
      <c r="D96" s="4">
        <v>4835</v>
      </c>
      <c r="E96" s="4">
        <v>491500000</v>
      </c>
      <c r="F96" s="4">
        <f t="shared" si="15"/>
        <v>100571230000</v>
      </c>
      <c r="R96" s="5">
        <v>5.0000000000000001E-3</v>
      </c>
      <c r="S96" s="4">
        <v>189690</v>
      </c>
      <c r="T96" s="4">
        <f t="shared" si="18"/>
        <v>463453.7</v>
      </c>
      <c r="U96" s="4">
        <f t="shared" si="17"/>
        <v>165666</v>
      </c>
    </row>
    <row r="97" spans="1:21" x14ac:dyDescent="0.2">
      <c r="A97" s="16" t="s">
        <v>191</v>
      </c>
      <c r="B97" s="4">
        <v>115800</v>
      </c>
      <c r="C97" s="4">
        <v>111900</v>
      </c>
      <c r="D97" s="4">
        <v>3900</v>
      </c>
      <c r="E97" s="4">
        <v>395050000</v>
      </c>
      <c r="F97" s="4">
        <f t="shared" si="15"/>
        <v>100079730000</v>
      </c>
      <c r="R97" s="5">
        <v>-1.3600000000000001E-2</v>
      </c>
      <c r="S97" s="4">
        <v>181181</v>
      </c>
      <c r="T97" s="4">
        <f t="shared" si="18"/>
        <v>494886.8</v>
      </c>
      <c r="U97" s="4">
        <f t="shared" si="17"/>
        <v>165666</v>
      </c>
    </row>
    <row r="98" spans="1:21" x14ac:dyDescent="0.2">
      <c r="A98" s="16" t="s">
        <v>190</v>
      </c>
      <c r="B98" s="4">
        <v>188100</v>
      </c>
      <c r="C98" s="4">
        <v>56100</v>
      </c>
      <c r="D98" s="4">
        <v>132000</v>
      </c>
      <c r="E98" s="4">
        <v>13547390000</v>
      </c>
      <c r="F98" s="4">
        <f t="shared" si="15"/>
        <v>99684680000</v>
      </c>
      <c r="R98" s="5">
        <v>-5.6999999999999993E-3</v>
      </c>
      <c r="S98" s="4">
        <v>724355</v>
      </c>
      <c r="T98" s="4">
        <f t="shared" si="18"/>
        <v>474165.1</v>
      </c>
      <c r="U98" s="4">
        <f t="shared" si="17"/>
        <v>165666</v>
      </c>
    </row>
    <row r="99" spans="1:21" x14ac:dyDescent="0.2">
      <c r="A99" s="16" t="s">
        <v>189</v>
      </c>
      <c r="B99" s="4">
        <v>44300</v>
      </c>
      <c r="C99" s="4">
        <v>375325</v>
      </c>
      <c r="D99" s="4">
        <v>-331025</v>
      </c>
      <c r="E99" s="4">
        <v>-34121920000</v>
      </c>
      <c r="F99" s="4">
        <f t="shared" si="15"/>
        <v>86137290000</v>
      </c>
      <c r="R99" s="5">
        <v>-1.3300000000000001E-2</v>
      </c>
      <c r="S99" s="4">
        <v>516364</v>
      </c>
      <c r="T99" s="4">
        <f t="shared" si="18"/>
        <v>452933.5</v>
      </c>
      <c r="U99" s="4">
        <f t="shared" si="17"/>
        <v>165666</v>
      </c>
    </row>
    <row r="100" spans="1:21" x14ac:dyDescent="0.2">
      <c r="A100" s="16" t="s">
        <v>188</v>
      </c>
      <c r="B100" s="4">
        <v>279000</v>
      </c>
      <c r="C100" s="4">
        <v>134200</v>
      </c>
      <c r="D100" s="4">
        <v>144800</v>
      </c>
      <c r="E100" s="4">
        <v>15098420000</v>
      </c>
      <c r="F100" s="4">
        <f t="shared" si="15"/>
        <v>120259210000</v>
      </c>
      <c r="R100" s="5">
        <v>8.6999999999999994E-3</v>
      </c>
      <c r="S100" s="4">
        <v>377531</v>
      </c>
      <c r="T100" s="4">
        <f t="shared" si="18"/>
        <v>476873.3</v>
      </c>
      <c r="U100" s="4">
        <f t="shared" si="17"/>
        <v>165666</v>
      </c>
    </row>
    <row r="101" spans="1:21" x14ac:dyDescent="0.2">
      <c r="A101" s="16" t="s">
        <v>187</v>
      </c>
      <c r="B101" s="4">
        <v>59400</v>
      </c>
      <c r="C101" s="4">
        <v>26599</v>
      </c>
      <c r="D101" s="4">
        <v>32801</v>
      </c>
      <c r="E101" s="4">
        <v>3428190000</v>
      </c>
      <c r="F101" s="4">
        <f t="shared" si="15"/>
        <v>105160790000</v>
      </c>
      <c r="R101" s="5">
        <v>6.8000000000000005E-3</v>
      </c>
      <c r="S101" s="4">
        <v>165666</v>
      </c>
      <c r="T101" s="4">
        <f t="shared" si="18"/>
        <v>556778.80000000005</v>
      </c>
      <c r="U101" s="4">
        <f t="shared" si="17"/>
        <v>296192</v>
      </c>
    </row>
    <row r="102" spans="1:21" x14ac:dyDescent="0.2">
      <c r="A102" s="16" t="s">
        <v>186</v>
      </c>
      <c r="B102" s="4">
        <v>42400</v>
      </c>
      <c r="C102" s="4">
        <v>11400</v>
      </c>
      <c r="D102" s="4">
        <v>31000</v>
      </c>
      <c r="E102" s="4">
        <v>3233550000</v>
      </c>
      <c r="F102" s="4">
        <f t="shared" si="15"/>
        <v>101732600000</v>
      </c>
      <c r="R102" s="5">
        <v>0</v>
      </c>
      <c r="S102" s="4">
        <v>296192</v>
      </c>
      <c r="T102" s="4">
        <f t="shared" si="18"/>
        <v>571636.19999999995</v>
      </c>
      <c r="U102" s="4">
        <f t="shared" si="17"/>
        <v>335238</v>
      </c>
    </row>
    <row r="103" spans="1:21" x14ac:dyDescent="0.2">
      <c r="A103" s="16" t="s">
        <v>185</v>
      </c>
      <c r="B103" s="4">
        <v>35000</v>
      </c>
      <c r="C103" s="4">
        <v>40600</v>
      </c>
      <c r="D103" s="4">
        <v>-5600</v>
      </c>
      <c r="E103" s="4">
        <v>-575400000</v>
      </c>
      <c r="F103" s="4">
        <f t="shared" si="15"/>
        <v>98499050000</v>
      </c>
      <c r="R103" s="5">
        <v>-1.1399999999999999E-2</v>
      </c>
      <c r="S103" s="4">
        <v>335238</v>
      </c>
      <c r="T103" s="4">
        <f t="shared" si="18"/>
        <v>571481</v>
      </c>
      <c r="U103" s="4">
        <f t="shared" si="17"/>
        <v>449793</v>
      </c>
    </row>
    <row r="104" spans="1:21" x14ac:dyDescent="0.2">
      <c r="A104" s="16" t="s">
        <v>184</v>
      </c>
      <c r="B104" s="4">
        <v>225000</v>
      </c>
      <c r="C104" s="4">
        <v>210405</v>
      </c>
      <c r="D104" s="4">
        <v>14595</v>
      </c>
      <c r="E104" s="4">
        <v>1886150000</v>
      </c>
      <c r="F104" s="4">
        <f t="shared" si="15"/>
        <v>99074450000</v>
      </c>
      <c r="R104" s="5">
        <v>4.4999999999999998E-2</v>
      </c>
      <c r="S104" s="4">
        <v>676961</v>
      </c>
      <c r="T104" s="4">
        <f t="shared" si="18"/>
        <v>592230.1</v>
      </c>
      <c r="U104" s="4">
        <f t="shared" si="17"/>
        <v>304048</v>
      </c>
    </row>
    <row r="105" spans="1:21" x14ac:dyDescent="0.2">
      <c r="A105" s="16" t="s">
        <v>183</v>
      </c>
      <c r="B105" s="4">
        <v>149000</v>
      </c>
      <c r="C105" s="4">
        <v>299815</v>
      </c>
      <c r="D105" s="4">
        <v>-150815</v>
      </c>
      <c r="E105" s="4">
        <v>-15195360000</v>
      </c>
      <c r="F105" s="4">
        <f t="shared" si="15"/>
        <v>97188300000</v>
      </c>
      <c r="R105" s="5">
        <v>4.1700000000000001E-2</v>
      </c>
      <c r="S105" s="4">
        <v>911256</v>
      </c>
      <c r="T105" s="4">
        <f t="shared" si="18"/>
        <v>543321.4</v>
      </c>
      <c r="U105" s="4">
        <f t="shared" si="17"/>
        <v>304048</v>
      </c>
    </row>
    <row r="106" spans="1:21" x14ac:dyDescent="0.2">
      <c r="A106" s="16" t="s">
        <v>182</v>
      </c>
      <c r="B106" s="4">
        <v>172100</v>
      </c>
      <c r="C106" s="4">
        <v>164346</v>
      </c>
      <c r="D106" s="4">
        <v>7754</v>
      </c>
      <c r="E106" s="4">
        <v>764930000</v>
      </c>
      <c r="F106" s="4">
        <f t="shared" si="15"/>
        <v>112383660000</v>
      </c>
      <c r="R106" s="5">
        <v>-1.03E-2</v>
      </c>
      <c r="S106" s="4">
        <v>449793</v>
      </c>
      <c r="T106" s="4">
        <f t="shared" si="18"/>
        <v>533318.6</v>
      </c>
      <c r="U106" s="4">
        <f t="shared" si="17"/>
        <v>304048</v>
      </c>
    </row>
    <row r="107" spans="1:21" x14ac:dyDescent="0.2">
      <c r="A107" s="16" t="s">
        <v>181</v>
      </c>
      <c r="B107" s="4">
        <v>11020</v>
      </c>
      <c r="C107" s="4">
        <v>238007</v>
      </c>
      <c r="D107" s="4">
        <v>-226987</v>
      </c>
      <c r="E107" s="4">
        <v>-21757340000</v>
      </c>
      <c r="F107" s="4">
        <f t="shared" si="15"/>
        <v>111618730000</v>
      </c>
      <c r="R107" s="5">
        <v>1.0500000000000001E-2</v>
      </c>
      <c r="S107" s="4">
        <v>495512</v>
      </c>
      <c r="T107" s="4">
        <f t="shared" si="18"/>
        <v>522778.8</v>
      </c>
      <c r="U107" s="4">
        <f t="shared" si="17"/>
        <v>304048</v>
      </c>
    </row>
    <row r="108" spans="1:21" x14ac:dyDescent="0.2">
      <c r="A108" s="16" t="s">
        <v>180</v>
      </c>
      <c r="B108" s="4">
        <v>124000</v>
      </c>
      <c r="C108" s="4">
        <v>56800</v>
      </c>
      <c r="D108" s="4">
        <v>67200</v>
      </c>
      <c r="E108" s="4">
        <v>6322660000</v>
      </c>
      <c r="F108" s="4">
        <f t="shared" si="15"/>
        <v>133376070000</v>
      </c>
      <c r="R108" s="5">
        <v>3.4500000000000003E-2</v>
      </c>
      <c r="S108" s="4">
        <v>517138</v>
      </c>
      <c r="T108" s="4">
        <f t="shared" si="18"/>
        <v>577483.69999999995</v>
      </c>
      <c r="U108" s="4">
        <f t="shared" si="17"/>
        <v>304048</v>
      </c>
    </row>
    <row r="109" spans="1:21" x14ac:dyDescent="0.2">
      <c r="A109" s="16" t="s">
        <v>179</v>
      </c>
      <c r="B109" s="4">
        <v>115900</v>
      </c>
      <c r="C109" s="4">
        <v>2369</v>
      </c>
      <c r="D109" s="4">
        <v>113531</v>
      </c>
      <c r="E109" s="4">
        <v>10436660000</v>
      </c>
      <c r="F109" s="4">
        <f t="shared" si="15"/>
        <v>127053410000</v>
      </c>
      <c r="R109" s="5">
        <v>5.4600000000000003E-2</v>
      </c>
      <c r="S109" s="4">
        <v>304048</v>
      </c>
      <c r="T109" s="4">
        <f t="shared" si="18"/>
        <v>597619.30000000005</v>
      </c>
      <c r="U109" s="4">
        <f t="shared" si="17"/>
        <v>333686</v>
      </c>
    </row>
    <row r="110" spans="1:21" x14ac:dyDescent="0.2">
      <c r="A110" s="16" t="s">
        <v>178</v>
      </c>
      <c r="B110" s="4">
        <v>379800</v>
      </c>
      <c r="C110" s="4">
        <v>19900</v>
      </c>
      <c r="D110" s="4">
        <v>359900</v>
      </c>
      <c r="E110" s="4">
        <v>30802860000</v>
      </c>
      <c r="F110" s="4">
        <f t="shared" si="15"/>
        <v>116616750000</v>
      </c>
      <c r="R110" s="5">
        <v>1.15E-2</v>
      </c>
      <c r="S110" s="4">
        <v>616929</v>
      </c>
      <c r="T110" s="4">
        <f t="shared" si="18"/>
        <v>679327.4</v>
      </c>
      <c r="U110" s="4">
        <f t="shared" si="17"/>
        <v>333686</v>
      </c>
    </row>
    <row r="111" spans="1:21" x14ac:dyDescent="0.2">
      <c r="A111" s="16" t="s">
        <v>177</v>
      </c>
      <c r="B111" s="4">
        <v>641700</v>
      </c>
      <c r="C111" s="4">
        <v>63436</v>
      </c>
      <c r="D111" s="4">
        <v>578264</v>
      </c>
      <c r="E111" s="4">
        <v>49804150000</v>
      </c>
      <c r="F111" s="4">
        <f t="shared" si="15"/>
        <v>85813890000</v>
      </c>
      <c r="R111" s="5">
        <v>6.9999999999999993E-3</v>
      </c>
      <c r="S111" s="4">
        <v>964721</v>
      </c>
      <c r="T111" s="4">
        <f t="shared" si="18"/>
        <v>644462.19999999995</v>
      </c>
      <c r="U111" s="4">
        <f t="shared" si="17"/>
        <v>333686</v>
      </c>
    </row>
    <row r="112" spans="1:21" x14ac:dyDescent="0.2">
      <c r="A112" s="16" t="s">
        <v>176</v>
      </c>
      <c r="B112" s="4">
        <v>173100</v>
      </c>
      <c r="C112" s="4">
        <v>25900</v>
      </c>
      <c r="D112" s="4">
        <v>147200</v>
      </c>
      <c r="E112" s="4">
        <v>12906050000</v>
      </c>
      <c r="F112" s="4">
        <f t="shared" si="15"/>
        <v>36009740000</v>
      </c>
      <c r="R112" s="5">
        <v>-6.8900000000000003E-2</v>
      </c>
      <c r="S112" s="4">
        <v>444766</v>
      </c>
      <c r="T112" s="4">
        <f t="shared" si="18"/>
        <v>670306.5</v>
      </c>
      <c r="U112" s="4">
        <f t="shared" si="17"/>
        <v>333686</v>
      </c>
    </row>
    <row r="113" spans="1:21" x14ac:dyDescent="0.2">
      <c r="A113" s="16" t="s">
        <v>175</v>
      </c>
      <c r="B113" s="4">
        <v>69300</v>
      </c>
      <c r="C113" s="4">
        <v>23557</v>
      </c>
      <c r="D113" s="4">
        <v>45743</v>
      </c>
      <c r="E113" s="4">
        <v>4192310000</v>
      </c>
      <c r="F113" s="4">
        <f t="shared" si="15"/>
        <v>23103690000</v>
      </c>
      <c r="R113" s="5">
        <v>-1E-3</v>
      </c>
      <c r="S113" s="4">
        <v>333686</v>
      </c>
      <c r="T113" s="4">
        <f t="shared" si="18"/>
        <v>689631.7</v>
      </c>
      <c r="U113" s="4">
        <f t="shared" si="17"/>
        <v>349765</v>
      </c>
    </row>
    <row r="114" spans="1:21" x14ac:dyDescent="0.2">
      <c r="A114" s="16" t="s">
        <v>174</v>
      </c>
      <c r="B114" s="4">
        <v>307700</v>
      </c>
      <c r="C114" s="4">
        <v>150550</v>
      </c>
      <c r="D114" s="4">
        <v>157150</v>
      </c>
      <c r="E114" s="4">
        <v>14333320000</v>
      </c>
      <c r="F114" s="4">
        <f t="shared" si="15"/>
        <v>18911380000</v>
      </c>
      <c r="R114" s="5">
        <v>-2.2099999999999998E-2</v>
      </c>
      <c r="S114" s="4">
        <v>884452</v>
      </c>
      <c r="T114" s="4">
        <f t="shared" si="18"/>
        <v>657393.9</v>
      </c>
      <c r="U114" s="4">
        <f t="shared" si="17"/>
        <v>349765</v>
      </c>
    </row>
    <row r="115" spans="1:21" x14ac:dyDescent="0.2">
      <c r="A115" s="16" t="s">
        <v>173</v>
      </c>
      <c r="B115" s="4">
        <v>105400</v>
      </c>
      <c r="C115" s="4">
        <v>20984</v>
      </c>
      <c r="D115" s="4">
        <v>84416</v>
      </c>
      <c r="E115" s="4">
        <v>8061460000</v>
      </c>
      <c r="F115" s="4">
        <f t="shared" si="15"/>
        <v>4578060000</v>
      </c>
      <c r="R115" s="5">
        <v>1.18E-2</v>
      </c>
      <c r="S115" s="4">
        <v>422169</v>
      </c>
      <c r="T115" s="4">
        <f t="shared" si="18"/>
        <v>647544.1</v>
      </c>
      <c r="U115" s="4">
        <f t="shared" si="17"/>
        <v>349765</v>
      </c>
    </row>
    <row r="116" spans="1:21" x14ac:dyDescent="0.2">
      <c r="A116" s="16" t="s">
        <v>172</v>
      </c>
      <c r="B116" s="4">
        <v>77100</v>
      </c>
      <c r="C116" s="4">
        <v>10401</v>
      </c>
      <c r="D116" s="4">
        <v>66699</v>
      </c>
      <c r="E116" s="4">
        <v>6228010000</v>
      </c>
      <c r="F116" s="4">
        <f t="shared" si="15"/>
        <v>-3483400000</v>
      </c>
      <c r="R116" s="5">
        <v>1.0800000000000001E-2</v>
      </c>
      <c r="S116" s="4">
        <v>349765</v>
      </c>
      <c r="T116" s="4">
        <f t="shared" ref="T116:T121" si="19">AVERAGE(S117:S126)</f>
        <v>720478.2</v>
      </c>
      <c r="U116" s="4">
        <f t="shared" si="17"/>
        <v>390114</v>
      </c>
    </row>
    <row r="117" spans="1:21" x14ac:dyDescent="0.2">
      <c r="A117" s="16" t="s">
        <v>171</v>
      </c>
      <c r="B117" s="4">
        <v>159200</v>
      </c>
      <c r="C117" s="4">
        <v>52900</v>
      </c>
      <c r="D117" s="4">
        <v>106300</v>
      </c>
      <c r="E117" s="4">
        <v>9822670000</v>
      </c>
      <c r="F117" s="4">
        <f t="shared" si="15"/>
        <v>-9711410000</v>
      </c>
      <c r="R117" s="5">
        <v>-1.9E-2</v>
      </c>
      <c r="S117" s="4">
        <v>390114</v>
      </c>
      <c r="T117" s="4">
        <f t="shared" si="19"/>
        <v>745396</v>
      </c>
      <c r="U117" s="4">
        <f t="shared" si="17"/>
        <v>505404</v>
      </c>
    </row>
    <row r="118" spans="1:21" x14ac:dyDescent="0.2">
      <c r="A118" s="16" t="s">
        <v>170</v>
      </c>
      <c r="B118" s="4">
        <v>412300</v>
      </c>
      <c r="C118" s="4">
        <v>176725</v>
      </c>
      <c r="D118" s="4">
        <v>235575</v>
      </c>
      <c r="E118" s="4">
        <v>22219840000</v>
      </c>
      <c r="F118" s="4">
        <f t="shared" si="15"/>
        <v>-19534080000</v>
      </c>
      <c r="R118" s="5">
        <v>7.4999999999999997E-3</v>
      </c>
      <c r="S118" s="4">
        <v>1064187</v>
      </c>
      <c r="T118" s="4">
        <f t="shared" si="19"/>
        <v>701900.9</v>
      </c>
      <c r="U118" s="4">
        <f t="shared" si="17"/>
        <v>505404</v>
      </c>
    </row>
    <row r="119" spans="1:21" x14ac:dyDescent="0.2">
      <c r="A119" s="16" t="s">
        <v>169</v>
      </c>
      <c r="B119" s="4">
        <v>262900</v>
      </c>
      <c r="C119" s="4">
        <v>57100</v>
      </c>
      <c r="D119" s="4">
        <v>205800</v>
      </c>
      <c r="E119" s="4">
        <v>19259950000</v>
      </c>
      <c r="F119" s="4">
        <f t="shared" si="15"/>
        <v>-41753920000</v>
      </c>
      <c r="R119" s="5">
        <v>-1.0500000000000001E-2</v>
      </c>
      <c r="S119" s="4">
        <v>505404</v>
      </c>
      <c r="T119" s="4">
        <f t="shared" si="19"/>
        <v>742028.4</v>
      </c>
      <c r="U119" s="4">
        <f t="shared" si="17"/>
        <v>526938</v>
      </c>
    </row>
    <row r="120" spans="1:21" x14ac:dyDescent="0.2">
      <c r="A120" s="16" t="s">
        <v>168</v>
      </c>
      <c r="B120" s="4">
        <v>429915</v>
      </c>
      <c r="C120" s="4">
        <v>153125</v>
      </c>
      <c r="D120" s="4">
        <v>276790</v>
      </c>
      <c r="E120" s="4">
        <v>25575480000</v>
      </c>
      <c r="F120" s="4">
        <f t="shared" si="15"/>
        <v>-61013870000</v>
      </c>
      <c r="R120" s="5">
        <v>5.3E-3</v>
      </c>
      <c r="S120" s="4">
        <v>1434010</v>
      </c>
      <c r="T120" s="4">
        <f t="shared" si="19"/>
        <v>727133.5</v>
      </c>
      <c r="U120" s="4">
        <f t="shared" si="17"/>
        <v>323671</v>
      </c>
    </row>
    <row r="121" spans="1:21" x14ac:dyDescent="0.2">
      <c r="A121" s="16" t="s">
        <v>167</v>
      </c>
      <c r="B121" s="4">
        <v>110300</v>
      </c>
      <c r="C121" s="4">
        <v>27635</v>
      </c>
      <c r="D121" s="4">
        <v>82665</v>
      </c>
      <c r="E121" s="4">
        <v>7912760000</v>
      </c>
      <c r="F121" s="4">
        <f t="shared" si="15"/>
        <v>-86589350000</v>
      </c>
      <c r="R121" s="5">
        <v>-2.5699999999999997E-2</v>
      </c>
      <c r="S121" s="4">
        <v>616069</v>
      </c>
      <c r="T121" s="4">
        <f t="shared" si="19"/>
        <v>769685.7</v>
      </c>
      <c r="U121" s="4">
        <f t="shared" si="17"/>
        <v>323671</v>
      </c>
    </row>
    <row r="122" spans="1:21" x14ac:dyDescent="0.2">
      <c r="A122" s="16" t="s">
        <v>166</v>
      </c>
      <c r="B122" s="4">
        <v>92000</v>
      </c>
      <c r="C122" s="4">
        <v>57900</v>
      </c>
      <c r="D122" s="4">
        <v>34100</v>
      </c>
      <c r="E122" s="4">
        <v>3265520000</v>
      </c>
      <c r="F122" s="4">
        <f t="shared" si="15"/>
        <v>-94502110000</v>
      </c>
      <c r="R122" s="5">
        <v>-4.0999999999999995E-3</v>
      </c>
      <c r="S122" s="4">
        <v>703209</v>
      </c>
      <c r="T122" s="4">
        <f>AVERAGE(S123:S132)</f>
        <v>746065.2</v>
      </c>
      <c r="U122" s="4">
        <f t="shared" si="17"/>
        <v>323671</v>
      </c>
    </row>
    <row r="123" spans="1:21" x14ac:dyDescent="0.2">
      <c r="A123" s="16" t="s">
        <v>165</v>
      </c>
      <c r="B123" s="4">
        <v>53000</v>
      </c>
      <c r="C123" s="4">
        <v>10500</v>
      </c>
      <c r="D123" s="4">
        <v>42500</v>
      </c>
      <c r="E123" s="4">
        <v>4096660000</v>
      </c>
      <c r="F123" s="4">
        <f t="shared" si="15"/>
        <v>-97767630000</v>
      </c>
      <c r="R123" s="5">
        <v>1.46E-2</v>
      </c>
      <c r="S123" s="4">
        <v>526938</v>
      </c>
      <c r="U123" s="4">
        <f t="shared" si="17"/>
        <v>323671</v>
      </c>
    </row>
    <row r="124" spans="1:21" x14ac:dyDescent="0.2">
      <c r="A124" s="16" t="s">
        <v>164</v>
      </c>
      <c r="B124" s="4">
        <v>9700</v>
      </c>
      <c r="C124" s="4">
        <v>37200</v>
      </c>
      <c r="D124" s="4">
        <v>-27500</v>
      </c>
      <c r="E124" s="4">
        <v>-2670150000</v>
      </c>
      <c r="F124" s="4">
        <f t="shared" si="15"/>
        <v>-101864290000</v>
      </c>
      <c r="R124" s="5">
        <v>0</v>
      </c>
      <c r="S124" s="4">
        <v>562074</v>
      </c>
      <c r="U124" s="4">
        <f t="shared" ref="U124:U126" si="20">MIN(S125:S129)</f>
        <v>323671</v>
      </c>
    </row>
    <row r="125" spans="1:21" x14ac:dyDescent="0.2">
      <c r="A125" s="16" t="s">
        <v>163</v>
      </c>
      <c r="B125" s="4">
        <v>37500</v>
      </c>
      <c r="C125" s="4">
        <v>82293</v>
      </c>
      <c r="D125" s="4">
        <v>-44793</v>
      </c>
      <c r="E125" s="4">
        <v>-4287850000</v>
      </c>
      <c r="F125" s="4">
        <f t="shared" si="15"/>
        <v>-99194140000</v>
      </c>
      <c r="R125" s="5">
        <v>9.4999999999999998E-3</v>
      </c>
      <c r="S125" s="4">
        <v>323671</v>
      </c>
      <c r="U125" s="4">
        <f t="shared" si="20"/>
        <v>629236</v>
      </c>
    </row>
    <row r="126" spans="1:21" x14ac:dyDescent="0.2">
      <c r="A126" s="16" t="s">
        <v>162</v>
      </c>
      <c r="B126" s="4">
        <v>19700</v>
      </c>
      <c r="C126" s="4">
        <v>433189</v>
      </c>
      <c r="D126" s="4">
        <v>-413489</v>
      </c>
      <c r="E126" s="4">
        <v>-39361140000</v>
      </c>
      <c r="F126" s="4">
        <f t="shared" si="15"/>
        <v>-94906290000</v>
      </c>
      <c r="R126" s="5">
        <v>-9.300000000000001E-3</v>
      </c>
      <c r="S126" s="4">
        <v>1079106</v>
      </c>
      <c r="U126" s="4">
        <f t="shared" si="20"/>
        <v>629236</v>
      </c>
    </row>
    <row r="127" spans="1:21" x14ac:dyDescent="0.2">
      <c r="A127" s="16" t="s">
        <v>161</v>
      </c>
      <c r="B127" s="4">
        <v>7500</v>
      </c>
      <c r="C127" s="4">
        <v>345950</v>
      </c>
      <c r="D127" s="4">
        <v>-338450</v>
      </c>
      <c r="E127" s="4">
        <v>-32518070000</v>
      </c>
      <c r="F127" s="4">
        <f t="shared" si="15"/>
        <v>-55545150000</v>
      </c>
      <c r="R127" s="5">
        <v>-1.5300000000000001E-2</v>
      </c>
      <c r="S127" s="4">
        <v>639292</v>
      </c>
      <c r="U127" s="4">
        <f>MIN(S128:S132)</f>
        <v>467004</v>
      </c>
    </row>
    <row r="128" spans="1:21" x14ac:dyDescent="0.2">
      <c r="A128" s="16" t="s">
        <v>160</v>
      </c>
      <c r="B128" s="4">
        <v>52700</v>
      </c>
      <c r="C128" s="4">
        <v>64565</v>
      </c>
      <c r="D128" s="4">
        <v>-11865</v>
      </c>
      <c r="E128" s="4">
        <v>-1115320000</v>
      </c>
      <c r="F128" s="4">
        <f t="shared" si="15"/>
        <v>-23027080000</v>
      </c>
      <c r="R128" s="5">
        <v>3.2899999999999999E-2</v>
      </c>
      <c r="S128" s="4">
        <v>629236</v>
      </c>
    </row>
    <row r="129" spans="1:22" x14ac:dyDescent="0.2">
      <c r="A129" s="16" t="s">
        <v>159</v>
      </c>
      <c r="B129" s="4">
        <v>7810</v>
      </c>
      <c r="C129" s="4">
        <v>249900</v>
      </c>
      <c r="D129" s="4">
        <v>-242090</v>
      </c>
      <c r="E129" s="4">
        <v>-22992080000</v>
      </c>
      <c r="F129" s="4">
        <f t="shared" si="15"/>
        <v>-21911760000</v>
      </c>
      <c r="R129" s="5">
        <v>-8.3999999999999995E-3</v>
      </c>
      <c r="S129" s="4">
        <v>906679</v>
      </c>
    </row>
    <row r="130" spans="1:22" x14ac:dyDescent="0.2">
      <c r="A130" s="16" t="s">
        <v>158</v>
      </c>
      <c r="B130" s="4">
        <v>245800</v>
      </c>
      <c r="C130" s="4">
        <v>225700</v>
      </c>
      <c r="D130" s="4">
        <v>20100</v>
      </c>
      <c r="E130" s="4">
        <v>2222490000</v>
      </c>
      <c r="F130" s="4">
        <f t="shared" si="15"/>
        <v>1080320000</v>
      </c>
      <c r="R130" s="5">
        <v>6.9699999999999998E-2</v>
      </c>
      <c r="S130" s="4">
        <v>1285061</v>
      </c>
    </row>
    <row r="131" spans="1:22" x14ac:dyDescent="0.2">
      <c r="A131" s="16" t="s">
        <v>157</v>
      </c>
      <c r="B131" s="4">
        <v>107100</v>
      </c>
      <c r="C131" s="4">
        <v>96345</v>
      </c>
      <c r="D131" s="4">
        <v>10755</v>
      </c>
      <c r="E131" s="4">
        <v>954000000</v>
      </c>
      <c r="F131" s="4">
        <f>E131+F132</f>
        <v>-1142170000</v>
      </c>
      <c r="R131" s="5">
        <v>-1.11E-2</v>
      </c>
      <c r="S131" s="4">
        <v>1041591</v>
      </c>
    </row>
    <row r="132" spans="1:22" x14ac:dyDescent="0.2">
      <c r="A132" s="16" t="s">
        <v>156</v>
      </c>
      <c r="B132" s="4">
        <v>14417</v>
      </c>
      <c r="C132" s="4">
        <v>37976</v>
      </c>
      <c r="D132" s="4">
        <v>-23559</v>
      </c>
      <c r="E132" s="4">
        <v>-2096170000</v>
      </c>
      <c r="F132" s="4">
        <f>E132</f>
        <v>-2096170000</v>
      </c>
      <c r="R132" s="5">
        <v>1.1299999999999999E-2</v>
      </c>
      <c r="S132" s="4">
        <v>467004</v>
      </c>
    </row>
    <row r="133" spans="1:22" x14ac:dyDescent="0.2">
      <c r="A133" s="2"/>
      <c r="B133" s="4"/>
      <c r="C133" s="4"/>
      <c r="D133" s="4"/>
      <c r="E133" s="4"/>
      <c r="F133" s="4">
        <f>E133</f>
        <v>0</v>
      </c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6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6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6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6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6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5"/>
    </row>
    <row r="150" spans="1:22" x14ac:dyDescent="0.2">
      <c r="A150" s="6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5"/>
    </row>
    <row r="151" spans="1:22" x14ac:dyDescent="0.2">
      <c r="A151" s="6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5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5"/>
    </row>
    <row r="153" spans="1:22" x14ac:dyDescent="0.2">
      <c r="A153" s="2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5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5"/>
    </row>
    <row r="155" spans="1:22" x14ac:dyDescent="0.2">
      <c r="A155" s="6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5"/>
    </row>
    <row r="156" spans="1:22" x14ac:dyDescent="0.2">
      <c r="A156" s="6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5"/>
    </row>
    <row r="157" spans="1:22" x14ac:dyDescent="0.2">
      <c r="A157" s="6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5"/>
    </row>
    <row r="158" spans="1:22" x14ac:dyDescent="0.2">
      <c r="A158" s="6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5"/>
    </row>
    <row r="159" spans="1:22" x14ac:dyDescent="0.2">
      <c r="A159" s="6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5"/>
    </row>
    <row r="160" spans="1:22" x14ac:dyDescent="0.2">
      <c r="A160" s="6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5"/>
    </row>
    <row r="161" spans="1:22" x14ac:dyDescent="0.2">
      <c r="A161" s="6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5"/>
    </row>
    <row r="162" spans="1:22" x14ac:dyDescent="0.2">
      <c r="A162" s="6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5"/>
      <c r="U162" s="5"/>
      <c r="V162" s="5"/>
    </row>
    <row r="163" spans="1:22" x14ac:dyDescent="0.2">
      <c r="A163" s="6"/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5"/>
      <c r="U163" s="5"/>
      <c r="V163" s="5"/>
    </row>
    <row r="164" spans="1:22" x14ac:dyDescent="0.2">
      <c r="A164" s="6"/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5"/>
      <c r="U164" s="5"/>
      <c r="V164" s="5"/>
    </row>
    <row r="165" spans="1:22" x14ac:dyDescent="0.2">
      <c r="A165" s="6"/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5"/>
      <c r="U165" s="5"/>
      <c r="V165" s="5"/>
    </row>
    <row r="166" spans="1:22" x14ac:dyDescent="0.2">
      <c r="A166" s="6"/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5"/>
      <c r="U166" s="5"/>
      <c r="V166" s="5"/>
    </row>
    <row r="167" spans="1:22" x14ac:dyDescent="0.2">
      <c r="A167" s="6"/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5"/>
      <c r="U167" s="5"/>
      <c r="V167" s="5"/>
    </row>
    <row r="168" spans="1:22" x14ac:dyDescent="0.2">
      <c r="A168" s="2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5"/>
    </row>
    <row r="169" spans="1:22" x14ac:dyDescent="0.2">
      <c r="A169" s="2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5"/>
    </row>
    <row r="170" spans="1:22" x14ac:dyDescent="0.2">
      <c r="A170" s="2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5"/>
    </row>
    <row r="171" spans="1:22" x14ac:dyDescent="0.2">
      <c r="A171" s="2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5"/>
    </row>
    <row r="172" spans="1:22" x14ac:dyDescent="0.2">
      <c r="A172" s="2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5"/>
    </row>
    <row r="173" spans="1:22" x14ac:dyDescent="0.2">
      <c r="A173" s="2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5"/>
    </row>
    <row r="174" spans="1:22" x14ac:dyDescent="0.2">
      <c r="A174" s="2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5"/>
    </row>
    <row r="175" spans="1:22" x14ac:dyDescent="0.2">
      <c r="A175" s="2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5"/>
    </row>
    <row r="176" spans="1:22" x14ac:dyDescent="0.2">
      <c r="A176" s="2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5"/>
    </row>
    <row r="177" spans="1:22" x14ac:dyDescent="0.2">
      <c r="A177" s="2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5"/>
      <c r="U177" s="5"/>
      <c r="V177" s="5"/>
    </row>
    <row r="178" spans="1:22" x14ac:dyDescent="0.2">
      <c r="A178" s="2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5"/>
      <c r="U178" s="5"/>
      <c r="V178" s="5"/>
    </row>
    <row r="179" spans="1:22" x14ac:dyDescent="0.2">
      <c r="A179" s="2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5"/>
      <c r="U179" s="5"/>
      <c r="V179" s="5"/>
    </row>
    <row r="180" spans="1:22" x14ac:dyDescent="0.2">
      <c r="A180" s="2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5"/>
      <c r="U180" s="5"/>
      <c r="V180" s="5"/>
    </row>
    <row r="181" spans="1:22" x14ac:dyDescent="0.2">
      <c r="A181" s="2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5"/>
      <c r="U181" s="5"/>
      <c r="V181" s="5"/>
    </row>
    <row r="182" spans="1:22" x14ac:dyDescent="0.2">
      <c r="A182" s="2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5"/>
      <c r="U182" s="5"/>
      <c r="V182" s="5"/>
    </row>
    <row r="183" spans="1:22" x14ac:dyDescent="0.2">
      <c r="A183" s="2"/>
      <c r="B183" s="4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5"/>
      <c r="U183" s="5"/>
      <c r="V183" s="5"/>
    </row>
    <row r="184" spans="1:22" x14ac:dyDescent="0.2">
      <c r="A184" s="2"/>
      <c r="B184" s="4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5"/>
      <c r="U184" s="5"/>
      <c r="V184" s="5"/>
    </row>
    <row r="185" spans="1:22" x14ac:dyDescent="0.2">
      <c r="A185" s="2"/>
      <c r="B185" s="4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5"/>
      <c r="U185" s="5"/>
      <c r="V185" s="8"/>
    </row>
    <row r="186" spans="1:22" x14ac:dyDescent="0.2">
      <c r="A186" s="2"/>
      <c r="B186" s="4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5"/>
      <c r="U186" s="5"/>
      <c r="V186" s="8"/>
    </row>
    <row r="187" spans="1:22" x14ac:dyDescent="0.2">
      <c r="A187" s="2"/>
      <c r="B187" s="4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5"/>
      <c r="U187" s="5"/>
      <c r="V187" s="8"/>
    </row>
    <row r="188" spans="1:22" x14ac:dyDescent="0.2">
      <c r="A188" s="6"/>
      <c r="B188" s="4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5"/>
      <c r="U188" s="5"/>
      <c r="V188" s="8"/>
    </row>
    <row r="189" spans="1:22" x14ac:dyDescent="0.2">
      <c r="A189" s="6"/>
      <c r="B189" s="4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5"/>
      <c r="U189" s="5"/>
      <c r="V189" s="8"/>
    </row>
    <row r="190" spans="1:22" x14ac:dyDescent="0.2">
      <c r="A190" s="6"/>
      <c r="B190" s="4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5"/>
      <c r="U190" s="5"/>
      <c r="V190" s="8"/>
    </row>
    <row r="191" spans="1:22" x14ac:dyDescent="0.2">
      <c r="A191" s="6"/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5"/>
      <c r="U191" s="5"/>
      <c r="V191" s="8"/>
    </row>
    <row r="192" spans="1:22" x14ac:dyDescent="0.2">
      <c r="A192" s="6"/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5"/>
      <c r="U192" s="5"/>
      <c r="V192" s="8"/>
    </row>
    <row r="193" spans="1:22" x14ac:dyDescent="0.2">
      <c r="A193" s="2"/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5"/>
      <c r="U193" s="5"/>
      <c r="V193" s="8"/>
    </row>
    <row r="194" spans="1:22" x14ac:dyDescent="0.2">
      <c r="A194" s="2"/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5"/>
      <c r="U194" s="5"/>
      <c r="V194" s="8"/>
    </row>
    <row r="195" spans="1:22" x14ac:dyDescent="0.2">
      <c r="A195" s="2"/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5"/>
      <c r="U195" s="5"/>
      <c r="V195" s="8"/>
    </row>
    <row r="196" spans="1:22" x14ac:dyDescent="0.2">
      <c r="A196" s="2"/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5"/>
      <c r="U196" s="5"/>
      <c r="V196" s="8"/>
    </row>
    <row r="197" spans="1:22" x14ac:dyDescent="0.2">
      <c r="A197" s="2"/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5"/>
      <c r="U197" s="5"/>
      <c r="V197" s="8"/>
    </row>
    <row r="223" spans="1:3" x14ac:dyDescent="0.2">
      <c r="A223" t="e" cm="1">
        <f t="array" aca="1" ref="A223" ca="1">INDIRECT("'" &amp; E1 &amp; "'!$A$2:$A$66")</f>
        <v>#REF!</v>
      </c>
      <c r="B223" t="e" cm="1">
        <f t="array" aca="1" ref="B223" ca="1">INDIRECT("'" &amp; E1 &amp; "'!$B$2:$B$66")</f>
        <v>#REF!</v>
      </c>
      <c r="C223" t="e" cm="1">
        <f t="array" aca="1" ref="C223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63FDCA-2788-D24C-913F-BC6FDE49A28A}">
  <sheetPr codeName="Sheet53"/>
  <dimension ref="A1:V223"/>
  <sheetViews>
    <sheetView topLeftCell="F1" workbookViewId="0">
      <pane ySplit="2" topLeftCell="A3" activePane="bottomLeft" state="frozen"/>
      <selection activeCell="F17" sqref="F17"/>
      <selection pane="bottomLeft" activeCell="F17" sqref="F17"/>
    </sheetView>
  </sheetViews>
  <sheetFormatPr baseColWidth="10" defaultRowHeight="16" x14ac:dyDescent="0.2"/>
  <cols>
    <col min="1" max="1" width="21.1640625" customWidth="1"/>
    <col min="2" max="2" width="12.6640625" customWidth="1"/>
    <col min="3" max="3" width="14" customWidth="1"/>
    <col min="4" max="4" width="14.33203125" customWidth="1"/>
    <col min="5" max="5" width="16.332031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6.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252</v>
      </c>
      <c r="U2" s="1" t="s">
        <v>253</v>
      </c>
      <c r="V2" s="1" t="s">
        <v>236</v>
      </c>
    </row>
    <row r="3" spans="1:22" x14ac:dyDescent="0.2">
      <c r="F3" s="4">
        <f t="shared" ref="F3:F11" si="0">E3+F4</f>
        <v>-6031237800</v>
      </c>
      <c r="K3">
        <f t="shared" ref="K3:K11" si="1">K4+J3</f>
        <v>-194000</v>
      </c>
      <c r="L3" s="4">
        <v>129</v>
      </c>
      <c r="M3" s="4">
        <v>162</v>
      </c>
      <c r="N3" s="4">
        <v>2</v>
      </c>
      <c r="O3" s="4">
        <v>3</v>
      </c>
      <c r="P3" s="4">
        <v>121200</v>
      </c>
      <c r="Q3" s="4">
        <v>84900</v>
      </c>
      <c r="R3" s="5">
        <v>3.7000000000000002E-3</v>
      </c>
      <c r="S3" s="4">
        <v>206100</v>
      </c>
      <c r="T3" s="4">
        <f t="shared" ref="T3:T38" si="2">AVERAGE(S4:S13)</f>
        <v>705900</v>
      </c>
      <c r="U3" s="4">
        <f t="shared" ref="U3:U11" si="3">MIN(S4:S8)</f>
        <v>404700</v>
      </c>
      <c r="V3" s="5">
        <v>2.5399999999999999E-2</v>
      </c>
    </row>
    <row r="4" spans="1:22" x14ac:dyDescent="0.2">
      <c r="F4" s="4">
        <f t="shared" si="0"/>
        <v>-6031237800</v>
      </c>
      <c r="K4">
        <f t="shared" si="1"/>
        <v>-194000</v>
      </c>
      <c r="L4" s="4">
        <v>204</v>
      </c>
      <c r="M4" s="4">
        <v>275</v>
      </c>
      <c r="N4" s="4">
        <v>15</v>
      </c>
      <c r="O4" s="4">
        <v>10</v>
      </c>
      <c r="P4" s="4">
        <v>203700</v>
      </c>
      <c r="Q4" s="4">
        <v>260200</v>
      </c>
      <c r="R4" s="5">
        <v>0</v>
      </c>
      <c r="S4" s="4">
        <v>471800</v>
      </c>
      <c r="T4" s="4">
        <f t="shared" si="2"/>
        <v>726920</v>
      </c>
      <c r="U4" s="4">
        <f t="shared" si="3"/>
        <v>404700</v>
      </c>
      <c r="V4" s="5">
        <v>3.78E-2</v>
      </c>
    </row>
    <row r="5" spans="1:22" x14ac:dyDescent="0.2">
      <c r="F5" s="4">
        <f t="shared" si="0"/>
        <v>-6031237800</v>
      </c>
      <c r="K5">
        <f t="shared" si="1"/>
        <v>-194000</v>
      </c>
      <c r="L5" s="4">
        <v>339</v>
      </c>
      <c r="M5" s="4">
        <v>737</v>
      </c>
      <c r="N5" s="4">
        <v>23</v>
      </c>
      <c r="O5" s="4">
        <v>39</v>
      </c>
      <c r="P5" s="4">
        <v>309300</v>
      </c>
      <c r="Q5" s="4">
        <v>672700</v>
      </c>
      <c r="R5" s="5">
        <v>-3.49E-2</v>
      </c>
      <c r="S5" s="4">
        <v>1113700</v>
      </c>
      <c r="T5" s="4">
        <f t="shared" si="2"/>
        <v>677540</v>
      </c>
      <c r="U5" s="4">
        <f t="shared" si="3"/>
        <v>404700</v>
      </c>
      <c r="V5" s="5">
        <v>3.5900000000000001E-2</v>
      </c>
    </row>
    <row r="6" spans="1:22" x14ac:dyDescent="0.2">
      <c r="A6" s="16" t="s">
        <v>354</v>
      </c>
      <c r="B6" s="4">
        <v>0</v>
      </c>
      <c r="C6" s="4">
        <v>18500</v>
      </c>
      <c r="D6" s="4">
        <v>-18500</v>
      </c>
      <c r="E6" s="4">
        <v>-527600000</v>
      </c>
      <c r="F6" s="4">
        <f t="shared" si="0"/>
        <v>-6031237800</v>
      </c>
      <c r="K6">
        <f t="shared" si="1"/>
        <v>-194000</v>
      </c>
      <c r="L6" s="4">
        <v>234</v>
      </c>
      <c r="M6" s="4">
        <v>459</v>
      </c>
      <c r="N6" s="4">
        <v>10</v>
      </c>
      <c r="O6" s="4">
        <v>23</v>
      </c>
      <c r="P6" s="4">
        <v>179800</v>
      </c>
      <c r="Q6" s="4">
        <v>464800</v>
      </c>
      <c r="R6" s="5">
        <v>-1.95E-2</v>
      </c>
      <c r="S6" s="4">
        <v>673500</v>
      </c>
      <c r="T6" s="4">
        <f t="shared" si="2"/>
        <v>729600</v>
      </c>
      <c r="U6" s="4">
        <f t="shared" si="3"/>
        <v>404700</v>
      </c>
      <c r="V6" s="5">
        <v>4.4600000000000001E-2</v>
      </c>
    </row>
    <row r="7" spans="1:22" x14ac:dyDescent="0.2">
      <c r="F7" s="4">
        <f t="shared" si="0"/>
        <v>-5503637800</v>
      </c>
      <c r="K7">
        <f t="shared" si="1"/>
        <v>-194000</v>
      </c>
      <c r="L7" s="4">
        <v>169</v>
      </c>
      <c r="M7" s="4">
        <v>298</v>
      </c>
      <c r="N7" s="4">
        <v>7</v>
      </c>
      <c r="O7" s="4">
        <v>13</v>
      </c>
      <c r="P7" s="4">
        <v>129800</v>
      </c>
      <c r="Q7" s="4">
        <v>274900</v>
      </c>
      <c r="R7" s="5">
        <v>5.3E-3</v>
      </c>
      <c r="S7" s="4">
        <v>404700</v>
      </c>
      <c r="T7" s="4">
        <f t="shared" si="2"/>
        <v>765700</v>
      </c>
      <c r="U7" s="4">
        <f t="shared" si="3"/>
        <v>320800</v>
      </c>
      <c r="V7" s="5">
        <v>2.4399999999999998E-2</v>
      </c>
    </row>
    <row r="8" spans="1:22" x14ac:dyDescent="0.2">
      <c r="F8" s="4">
        <f t="shared" si="0"/>
        <v>-5503637800</v>
      </c>
      <c r="K8">
        <f t="shared" si="1"/>
        <v>-194000</v>
      </c>
      <c r="L8" s="4">
        <v>148</v>
      </c>
      <c r="M8" s="4">
        <v>347</v>
      </c>
      <c r="N8" s="4">
        <v>6</v>
      </c>
      <c r="O8" s="4">
        <v>20</v>
      </c>
      <c r="P8" s="4">
        <v>129600</v>
      </c>
      <c r="Q8" s="4">
        <v>296600</v>
      </c>
      <c r="R8" s="5">
        <v>-1.5700000000000002E-2</v>
      </c>
      <c r="S8" s="4">
        <v>858300</v>
      </c>
      <c r="T8" s="4">
        <f t="shared" si="2"/>
        <v>840900</v>
      </c>
      <c r="U8" s="4">
        <f t="shared" si="3"/>
        <v>320800</v>
      </c>
      <c r="V8" s="5">
        <v>2.4199999999999999E-2</v>
      </c>
    </row>
    <row r="9" spans="1:22" x14ac:dyDescent="0.2">
      <c r="F9" s="4">
        <f t="shared" si="0"/>
        <v>-5503637800</v>
      </c>
      <c r="K9">
        <f t="shared" si="1"/>
        <v>-194000</v>
      </c>
      <c r="L9" s="4">
        <v>561</v>
      </c>
      <c r="M9" s="4">
        <v>450</v>
      </c>
      <c r="N9" s="4">
        <v>34</v>
      </c>
      <c r="O9" s="4">
        <v>29</v>
      </c>
      <c r="P9" s="4">
        <v>565300</v>
      </c>
      <c r="Q9" s="4">
        <v>453500</v>
      </c>
      <c r="R9" s="5">
        <v>3.4999999999999996E-3</v>
      </c>
      <c r="S9" s="4">
        <v>1081700</v>
      </c>
      <c r="T9" s="4">
        <f t="shared" si="2"/>
        <v>810800</v>
      </c>
      <c r="U9" s="4">
        <f t="shared" si="3"/>
        <v>320800</v>
      </c>
      <c r="V9" s="5">
        <v>3.3500000000000002E-2</v>
      </c>
    </row>
    <row r="10" spans="1:22" x14ac:dyDescent="0.2">
      <c r="F10" s="4">
        <f t="shared" si="0"/>
        <v>-5503637800</v>
      </c>
      <c r="K10">
        <f t="shared" si="1"/>
        <v>-194000</v>
      </c>
      <c r="L10" s="4">
        <v>189</v>
      </c>
      <c r="M10" s="4">
        <v>305</v>
      </c>
      <c r="N10" s="4">
        <v>4</v>
      </c>
      <c r="O10" s="4">
        <v>12</v>
      </c>
      <c r="P10" s="4">
        <v>141800</v>
      </c>
      <c r="Q10" s="4">
        <v>235800</v>
      </c>
      <c r="R10" s="5">
        <v>1.8E-3</v>
      </c>
      <c r="S10" s="4">
        <v>814900</v>
      </c>
      <c r="T10" s="4">
        <f t="shared" si="2"/>
        <v>810214.28571428568</v>
      </c>
      <c r="U10" s="4">
        <f t="shared" si="3"/>
        <v>320800</v>
      </c>
      <c r="V10" s="5">
        <v>1.55E-2</v>
      </c>
    </row>
    <row r="11" spans="1:22" x14ac:dyDescent="0.2">
      <c r="A11" s="16" t="s">
        <v>349</v>
      </c>
      <c r="B11" s="4">
        <v>0</v>
      </c>
      <c r="C11" s="4">
        <v>8</v>
      </c>
      <c r="D11" s="4">
        <v>-8</v>
      </c>
      <c r="E11" s="4">
        <v>-230000</v>
      </c>
      <c r="F11" s="4">
        <f t="shared" si="0"/>
        <v>-5503637800</v>
      </c>
      <c r="K11">
        <f t="shared" si="1"/>
        <v>-194000</v>
      </c>
      <c r="L11" s="4">
        <v>303</v>
      </c>
      <c r="M11" s="4">
        <v>306</v>
      </c>
      <c r="N11" s="4">
        <v>12</v>
      </c>
      <c r="O11" s="4">
        <v>20</v>
      </c>
      <c r="P11" s="4">
        <v>257900</v>
      </c>
      <c r="Q11" s="4">
        <v>300200</v>
      </c>
      <c r="R11" s="5">
        <v>1.5900000000000001E-2</v>
      </c>
      <c r="S11" s="4">
        <v>613500</v>
      </c>
      <c r="T11" s="4">
        <f t="shared" si="2"/>
        <v>843000</v>
      </c>
      <c r="U11" s="4">
        <f t="shared" si="3"/>
        <v>320800</v>
      </c>
      <c r="V11" s="5">
        <v>2.41E-2</v>
      </c>
    </row>
    <row r="12" spans="1:22" x14ac:dyDescent="0.2">
      <c r="A12" s="16" t="s">
        <v>348</v>
      </c>
      <c r="B12" s="4">
        <v>0</v>
      </c>
      <c r="C12" s="4">
        <v>100</v>
      </c>
      <c r="D12" s="4">
        <v>-100</v>
      </c>
      <c r="E12" s="4">
        <v>-2830000</v>
      </c>
      <c r="F12" s="4">
        <f t="shared" ref="F12:F38" si="4">E12+F13</f>
        <v>-5503407800</v>
      </c>
      <c r="K12">
        <f t="shared" ref="K12:K38" si="5">K13+J12</f>
        <v>-194000</v>
      </c>
      <c r="L12" s="4">
        <v>171</v>
      </c>
      <c r="M12" s="4">
        <v>192</v>
      </c>
      <c r="N12" s="4">
        <v>3</v>
      </c>
      <c r="O12" s="4">
        <v>7</v>
      </c>
      <c r="P12" s="4">
        <v>134300</v>
      </c>
      <c r="Q12" s="4">
        <v>186100</v>
      </c>
      <c r="R12" s="5">
        <v>3.5999999999999999E-3</v>
      </c>
      <c r="S12" s="4">
        <v>320800</v>
      </c>
      <c r="T12" s="4">
        <f t="shared" si="2"/>
        <v>947440</v>
      </c>
      <c r="U12" s="4">
        <f t="shared" ref="U12:U38" si="6">MIN(S13:S17)</f>
        <v>619900</v>
      </c>
      <c r="V12" s="5">
        <v>1.9299999999999998E-2</v>
      </c>
    </row>
    <row r="13" spans="1:22" x14ac:dyDescent="0.2">
      <c r="A13" s="16" t="s">
        <v>347</v>
      </c>
      <c r="B13" s="4">
        <v>0</v>
      </c>
      <c r="C13" s="4">
        <v>8</v>
      </c>
      <c r="D13" s="4">
        <v>-8</v>
      </c>
      <c r="E13" s="4">
        <v>-230000</v>
      </c>
      <c r="F13" s="4">
        <f t="shared" si="4"/>
        <v>-5500577800</v>
      </c>
      <c r="K13">
        <f t="shared" si="5"/>
        <v>-194000</v>
      </c>
      <c r="L13" s="4">
        <v>292</v>
      </c>
      <c r="M13" s="4">
        <v>600</v>
      </c>
      <c r="N13" s="4">
        <v>9</v>
      </c>
      <c r="O13" s="4">
        <v>20</v>
      </c>
      <c r="P13" s="4">
        <v>261300</v>
      </c>
      <c r="Q13" s="4">
        <v>443200</v>
      </c>
      <c r="R13" s="5">
        <v>-1.9400000000000001E-2</v>
      </c>
      <c r="S13" s="4">
        <v>706100</v>
      </c>
      <c r="T13" s="4">
        <f t="shared" si="2"/>
        <v>1007775</v>
      </c>
      <c r="U13" s="4">
        <f t="shared" si="6"/>
        <v>619900</v>
      </c>
      <c r="V13" s="5">
        <v>4.8300000000000003E-2</v>
      </c>
    </row>
    <row r="14" spans="1:22" x14ac:dyDescent="0.2">
      <c r="A14" s="16" t="s">
        <v>340</v>
      </c>
      <c r="B14" s="4">
        <v>0</v>
      </c>
      <c r="C14" s="4">
        <v>85</v>
      </c>
      <c r="D14" s="4">
        <v>-85</v>
      </c>
      <c r="E14" s="4">
        <v>-2450000</v>
      </c>
      <c r="F14" s="4">
        <f t="shared" si="4"/>
        <v>-5500347800</v>
      </c>
      <c r="K14">
        <f t="shared" si="5"/>
        <v>-194000</v>
      </c>
      <c r="L14" s="4">
        <v>241</v>
      </c>
      <c r="M14" s="4">
        <v>364</v>
      </c>
      <c r="N14" s="4">
        <v>24</v>
      </c>
      <c r="O14" s="4">
        <v>25</v>
      </c>
      <c r="P14" s="4">
        <v>289300</v>
      </c>
      <c r="Q14" s="4">
        <v>379300</v>
      </c>
      <c r="R14" s="5">
        <v>-1.7000000000000001E-3</v>
      </c>
      <c r="S14" s="4">
        <v>682000</v>
      </c>
      <c r="T14" s="4">
        <f t="shared" si="2"/>
        <v>1181875</v>
      </c>
      <c r="U14" s="4">
        <f t="shared" si="6"/>
        <v>619900</v>
      </c>
      <c r="V14" s="5">
        <v>1.55E-2</v>
      </c>
    </row>
    <row r="15" spans="1:22" x14ac:dyDescent="0.2">
      <c r="A15" s="16" t="s">
        <v>339</v>
      </c>
      <c r="B15" s="4">
        <v>0</v>
      </c>
      <c r="C15" s="4">
        <v>423</v>
      </c>
      <c r="D15" s="4">
        <v>-423</v>
      </c>
      <c r="E15" s="4">
        <v>-12200000</v>
      </c>
      <c r="F15" s="4">
        <f t="shared" si="4"/>
        <v>-5497897800</v>
      </c>
      <c r="K15">
        <f t="shared" si="5"/>
        <v>-194000</v>
      </c>
      <c r="L15" s="4">
        <v>304</v>
      </c>
      <c r="M15" s="4">
        <v>273</v>
      </c>
      <c r="N15" s="4">
        <v>28</v>
      </c>
      <c r="O15" s="4">
        <v>16</v>
      </c>
      <c r="P15" s="4">
        <v>354600</v>
      </c>
      <c r="Q15" s="4">
        <v>265300</v>
      </c>
      <c r="R15" s="5">
        <v>1.8E-3</v>
      </c>
      <c r="S15" s="4">
        <v>619900</v>
      </c>
      <c r="T15" s="4">
        <f t="shared" si="2"/>
        <v>1369200</v>
      </c>
      <c r="U15" s="4">
        <f t="shared" si="6"/>
        <v>1194100</v>
      </c>
      <c r="V15" s="5">
        <v>2.3900000000000001E-2</v>
      </c>
    </row>
    <row r="16" spans="1:22" x14ac:dyDescent="0.2">
      <c r="A16" s="16" t="s">
        <v>338</v>
      </c>
      <c r="B16" s="4">
        <v>0</v>
      </c>
      <c r="C16" s="4">
        <v>56</v>
      </c>
      <c r="D16" s="4">
        <v>-56</v>
      </c>
      <c r="E16" s="4">
        <v>-1600000</v>
      </c>
      <c r="F16" s="4">
        <f t="shared" si="4"/>
        <v>-5485697800</v>
      </c>
      <c r="K16">
        <f t="shared" si="5"/>
        <v>-194000</v>
      </c>
      <c r="L16" s="4">
        <v>548</v>
      </c>
      <c r="M16" s="4">
        <v>350</v>
      </c>
      <c r="N16" s="4">
        <v>45</v>
      </c>
      <c r="O16" s="4">
        <v>41</v>
      </c>
      <c r="P16" s="4">
        <v>671700</v>
      </c>
      <c r="Q16" s="4">
        <v>520300</v>
      </c>
      <c r="R16" s="5">
        <v>3.04E-2</v>
      </c>
      <c r="S16" s="4">
        <v>1194100</v>
      </c>
      <c r="T16" s="4">
        <f t="shared" si="2"/>
        <v>1456750</v>
      </c>
      <c r="U16" s="4">
        <f t="shared" si="6"/>
        <v>1535100</v>
      </c>
      <c r="V16" s="5">
        <v>4.3200000000000002E-2</v>
      </c>
    </row>
    <row r="17" spans="1:22" x14ac:dyDescent="0.2">
      <c r="F17" s="4">
        <f t="shared" si="4"/>
        <v>-5484097800</v>
      </c>
      <c r="K17">
        <f t="shared" si="5"/>
        <v>-194000</v>
      </c>
      <c r="L17" s="4">
        <v>225</v>
      </c>
      <c r="M17" s="4">
        <v>295</v>
      </c>
      <c r="N17" s="4">
        <v>24</v>
      </c>
      <c r="O17" s="4">
        <v>16</v>
      </c>
      <c r="P17" s="4">
        <v>280800</v>
      </c>
      <c r="Q17" s="4">
        <v>293400</v>
      </c>
      <c r="T17" s="4">
        <f t="shared" si="2"/>
        <v>1456750</v>
      </c>
      <c r="U17" s="4">
        <f t="shared" si="6"/>
        <v>1535100</v>
      </c>
    </row>
    <row r="18" spans="1:22" x14ac:dyDescent="0.2">
      <c r="A18" s="16" t="s">
        <v>336</v>
      </c>
      <c r="B18" s="4">
        <v>0</v>
      </c>
      <c r="C18" s="4">
        <v>300</v>
      </c>
      <c r="D18" s="4">
        <v>-300</v>
      </c>
      <c r="E18" s="4">
        <v>-8480000</v>
      </c>
      <c r="F18" s="4">
        <f t="shared" si="4"/>
        <v>-5484097800</v>
      </c>
      <c r="K18">
        <f t="shared" si="5"/>
        <v>-194000</v>
      </c>
      <c r="L18" s="4">
        <v>563</v>
      </c>
      <c r="M18" s="4">
        <v>692</v>
      </c>
      <c r="N18" s="4">
        <v>67</v>
      </c>
      <c r="O18" s="4">
        <v>53</v>
      </c>
      <c r="P18" s="4">
        <v>795400</v>
      </c>
      <c r="Q18" s="4">
        <v>706000</v>
      </c>
      <c r="R18" s="5">
        <v>-4.2500000000000003E-2</v>
      </c>
      <c r="S18" s="4">
        <v>1535100</v>
      </c>
      <c r="T18" s="4">
        <f t="shared" si="2"/>
        <v>1378400</v>
      </c>
      <c r="U18" s="4">
        <f t="shared" si="6"/>
        <v>0</v>
      </c>
      <c r="V18" s="5">
        <v>8.3400000000000002E-2</v>
      </c>
    </row>
    <row r="19" spans="1:22" x14ac:dyDescent="0.2">
      <c r="F19" s="4">
        <f t="shared" si="4"/>
        <v>-5475617800</v>
      </c>
      <c r="K19">
        <f t="shared" si="5"/>
        <v>-194000</v>
      </c>
      <c r="L19" s="4">
        <v>869</v>
      </c>
      <c r="M19" s="4">
        <v>618</v>
      </c>
      <c r="N19" s="4">
        <v>60</v>
      </c>
      <c r="O19" s="4">
        <v>64</v>
      </c>
      <c r="P19" s="4">
        <v>926400</v>
      </c>
      <c r="Q19" s="4">
        <v>844700</v>
      </c>
      <c r="T19" s="4">
        <f t="shared" si="2"/>
        <v>1378400</v>
      </c>
      <c r="U19" s="4">
        <f t="shared" si="6"/>
        <v>1378400</v>
      </c>
    </row>
    <row r="20" spans="1:22" x14ac:dyDescent="0.2">
      <c r="F20" s="4">
        <f t="shared" si="4"/>
        <v>-5475617800</v>
      </c>
      <c r="K20">
        <f t="shared" si="5"/>
        <v>-194000</v>
      </c>
      <c r="L20" s="4">
        <v>976</v>
      </c>
      <c r="M20" s="4">
        <v>904</v>
      </c>
      <c r="N20" s="4">
        <v>78</v>
      </c>
      <c r="O20" s="4">
        <v>94</v>
      </c>
      <c r="P20" s="4">
        <v>1143900</v>
      </c>
      <c r="Q20" s="4">
        <v>1158000</v>
      </c>
      <c r="T20" s="4">
        <f t="shared" si="2"/>
        <v>1378400</v>
      </c>
      <c r="U20" s="4">
        <f t="shared" si="6"/>
        <v>1378400</v>
      </c>
    </row>
    <row r="21" spans="1:22" x14ac:dyDescent="0.2">
      <c r="F21" s="4">
        <f t="shared" si="4"/>
        <v>-5475617800</v>
      </c>
      <c r="K21">
        <f t="shared" si="5"/>
        <v>-194000</v>
      </c>
      <c r="L21" s="4">
        <v>788</v>
      </c>
      <c r="M21" s="4">
        <v>681</v>
      </c>
      <c r="N21" s="4">
        <v>63</v>
      </c>
      <c r="O21" s="4">
        <v>43</v>
      </c>
      <c r="P21" s="4">
        <v>1007200</v>
      </c>
      <c r="Q21" s="4">
        <v>724400</v>
      </c>
      <c r="T21" s="4">
        <f t="shared" si="2"/>
        <v>1378400</v>
      </c>
      <c r="U21" s="4">
        <f t="shared" si="6"/>
        <v>1378400</v>
      </c>
    </row>
    <row r="22" spans="1:22" x14ac:dyDescent="0.2">
      <c r="F22" s="4">
        <f t="shared" si="4"/>
        <v>-5475617800</v>
      </c>
      <c r="K22">
        <f t="shared" si="5"/>
        <v>-194000</v>
      </c>
      <c r="L22" s="4">
        <v>1112</v>
      </c>
      <c r="M22" s="4">
        <v>790</v>
      </c>
      <c r="N22" s="4">
        <v>66</v>
      </c>
      <c r="O22" s="4">
        <v>53</v>
      </c>
      <c r="P22" s="4">
        <v>1145500</v>
      </c>
      <c r="Q22" s="4">
        <v>844600</v>
      </c>
      <c r="T22" s="4">
        <f t="shared" si="2"/>
        <v>1378400</v>
      </c>
      <c r="U22" s="4">
        <f t="shared" si="6"/>
        <v>1378400</v>
      </c>
    </row>
    <row r="23" spans="1:22" x14ac:dyDescent="0.2">
      <c r="F23" s="4">
        <f t="shared" si="4"/>
        <v>-5475617800</v>
      </c>
      <c r="K23">
        <f t="shared" si="5"/>
        <v>-194000</v>
      </c>
      <c r="L23" s="4">
        <v>316</v>
      </c>
      <c r="M23" s="4">
        <v>457</v>
      </c>
      <c r="N23" s="4">
        <v>23</v>
      </c>
      <c r="O23" s="4">
        <v>17</v>
      </c>
      <c r="P23" s="4">
        <v>358100</v>
      </c>
      <c r="Q23" s="4">
        <v>431300</v>
      </c>
      <c r="T23" s="4">
        <f t="shared" si="2"/>
        <v>1378400</v>
      </c>
      <c r="U23" s="4">
        <f t="shared" si="6"/>
        <v>1378400</v>
      </c>
    </row>
    <row r="24" spans="1:22" x14ac:dyDescent="0.2">
      <c r="A24" s="16" t="s">
        <v>330</v>
      </c>
      <c r="B24" s="4">
        <v>0</v>
      </c>
      <c r="C24" s="4">
        <v>1200</v>
      </c>
      <c r="D24" s="4">
        <v>-1200</v>
      </c>
      <c r="E24" s="4">
        <v>-31620000</v>
      </c>
      <c r="F24" s="4">
        <f t="shared" si="4"/>
        <v>-5475617800</v>
      </c>
      <c r="K24">
        <f t="shared" si="5"/>
        <v>-194000</v>
      </c>
      <c r="L24" s="4">
        <v>816</v>
      </c>
      <c r="M24" s="4">
        <v>546</v>
      </c>
      <c r="N24" s="4">
        <v>38</v>
      </c>
      <c r="O24" s="4">
        <v>38</v>
      </c>
      <c r="P24" s="4">
        <v>802100</v>
      </c>
      <c r="Q24" s="4">
        <v>570100</v>
      </c>
      <c r="R24" s="5">
        <v>1.55E-2</v>
      </c>
      <c r="S24" s="4">
        <v>1378400</v>
      </c>
      <c r="T24" s="4">
        <f t="shared" si="2"/>
        <v>846900</v>
      </c>
      <c r="U24" s="4">
        <f t="shared" si="6"/>
        <v>0</v>
      </c>
      <c r="V24" s="5">
        <v>4.4800000000000006E-2</v>
      </c>
    </row>
    <row r="25" spans="1:22" x14ac:dyDescent="0.2">
      <c r="F25" s="4">
        <f t="shared" si="4"/>
        <v>-5443997800</v>
      </c>
      <c r="K25">
        <f t="shared" si="5"/>
        <v>-194000</v>
      </c>
      <c r="L25" s="4">
        <v>172</v>
      </c>
      <c r="M25" s="4">
        <v>351</v>
      </c>
      <c r="N25" s="4">
        <v>5</v>
      </c>
      <c r="O25" s="4">
        <v>19</v>
      </c>
      <c r="P25" s="4">
        <v>139200</v>
      </c>
      <c r="Q25" s="4">
        <v>317400</v>
      </c>
      <c r="T25" s="4">
        <f t="shared" si="2"/>
        <v>605600</v>
      </c>
      <c r="U25" s="4">
        <f t="shared" si="6"/>
        <v>0</v>
      </c>
    </row>
    <row r="26" spans="1:22" x14ac:dyDescent="0.2">
      <c r="F26" s="4">
        <f t="shared" si="4"/>
        <v>-5443997800</v>
      </c>
      <c r="K26">
        <f t="shared" si="5"/>
        <v>-194000</v>
      </c>
      <c r="L26" s="4">
        <v>344</v>
      </c>
      <c r="M26" s="4">
        <v>426</v>
      </c>
      <c r="N26" s="4">
        <v>22</v>
      </c>
      <c r="O26" s="4">
        <v>33</v>
      </c>
      <c r="P26" s="4">
        <v>371300</v>
      </c>
      <c r="Q26" s="4">
        <v>525200</v>
      </c>
      <c r="T26" s="4">
        <f t="shared" si="2"/>
        <v>545066.66666666663</v>
      </c>
      <c r="U26" s="4">
        <f t="shared" si="6"/>
        <v>0</v>
      </c>
    </row>
    <row r="27" spans="1:22" x14ac:dyDescent="0.2">
      <c r="F27" s="4">
        <f t="shared" si="4"/>
        <v>-5443997800</v>
      </c>
      <c r="K27">
        <f t="shared" si="5"/>
        <v>-194000</v>
      </c>
      <c r="L27" s="4">
        <v>390</v>
      </c>
      <c r="M27" s="4">
        <v>334</v>
      </c>
      <c r="N27" s="4">
        <v>12</v>
      </c>
      <c r="O27" s="4">
        <v>17</v>
      </c>
      <c r="P27" s="4">
        <v>330400</v>
      </c>
      <c r="Q27" s="4">
        <v>334600</v>
      </c>
      <c r="T27" s="4">
        <f t="shared" si="2"/>
        <v>651951</v>
      </c>
      <c r="U27" s="4">
        <f t="shared" si="6"/>
        <v>0</v>
      </c>
    </row>
    <row r="28" spans="1:22" x14ac:dyDescent="0.2">
      <c r="F28" s="4">
        <f t="shared" si="4"/>
        <v>-5443997800</v>
      </c>
      <c r="K28">
        <f t="shared" si="5"/>
        <v>-194000</v>
      </c>
      <c r="L28" s="4">
        <v>258</v>
      </c>
      <c r="M28" s="4">
        <v>397</v>
      </c>
      <c r="N28" s="4">
        <v>11</v>
      </c>
      <c r="O28" s="4">
        <v>20</v>
      </c>
      <c r="P28" s="4">
        <v>231600</v>
      </c>
      <c r="Q28" s="4">
        <v>432400</v>
      </c>
      <c r="T28" s="4">
        <f t="shared" si="2"/>
        <v>608480.80000000005</v>
      </c>
      <c r="U28" s="4">
        <f t="shared" si="6"/>
        <v>0</v>
      </c>
    </row>
    <row r="29" spans="1:22" x14ac:dyDescent="0.2">
      <c r="F29" s="4">
        <f t="shared" si="4"/>
        <v>-5443997800</v>
      </c>
      <c r="K29">
        <f t="shared" si="5"/>
        <v>-194000</v>
      </c>
      <c r="L29" s="4">
        <v>800</v>
      </c>
      <c r="M29" s="4">
        <v>545</v>
      </c>
      <c r="N29" s="4">
        <v>41</v>
      </c>
      <c r="O29" s="4">
        <v>31</v>
      </c>
      <c r="P29" s="4">
        <v>793000</v>
      </c>
      <c r="Q29" s="4">
        <v>585500</v>
      </c>
      <c r="T29" s="4">
        <f t="shared" si="2"/>
        <v>573000.66666666663</v>
      </c>
      <c r="U29" s="4">
        <f t="shared" si="6"/>
        <v>846900</v>
      </c>
    </row>
    <row r="30" spans="1:22" x14ac:dyDescent="0.2">
      <c r="F30" s="4">
        <f t="shared" si="4"/>
        <v>-5443997800</v>
      </c>
      <c r="K30">
        <f t="shared" si="5"/>
        <v>-194000</v>
      </c>
      <c r="L30" s="4">
        <v>160</v>
      </c>
      <c r="M30" s="4">
        <v>198</v>
      </c>
      <c r="N30" s="4">
        <v>4</v>
      </c>
      <c r="O30" s="4">
        <v>2</v>
      </c>
      <c r="P30" s="4">
        <v>92600</v>
      </c>
      <c r="Q30" s="4">
        <v>116400</v>
      </c>
      <c r="T30" s="4">
        <f t="shared" si="2"/>
        <v>532672</v>
      </c>
      <c r="U30" s="4">
        <f t="shared" si="6"/>
        <v>364300</v>
      </c>
    </row>
    <row r="31" spans="1:22" x14ac:dyDescent="0.2">
      <c r="F31" s="4">
        <f t="shared" si="4"/>
        <v>-5443997800</v>
      </c>
      <c r="G31" s="4">
        <v>0</v>
      </c>
      <c r="H31" s="4">
        <v>0</v>
      </c>
      <c r="I31" s="4">
        <v>0</v>
      </c>
      <c r="J31" s="4">
        <v>-97000</v>
      </c>
      <c r="K31">
        <f t="shared" si="5"/>
        <v>-194000</v>
      </c>
      <c r="L31" s="4">
        <v>305</v>
      </c>
      <c r="M31" s="4">
        <v>330</v>
      </c>
      <c r="N31" s="4">
        <v>3</v>
      </c>
      <c r="O31" s="4">
        <v>14</v>
      </c>
      <c r="P31" s="4">
        <v>178600</v>
      </c>
      <c r="Q31" s="4">
        <v>294300</v>
      </c>
      <c r="T31" s="4">
        <f t="shared" si="2"/>
        <v>496625.5</v>
      </c>
      <c r="U31" s="4">
        <f t="shared" si="6"/>
        <v>364300</v>
      </c>
    </row>
    <row r="32" spans="1:22" x14ac:dyDescent="0.2">
      <c r="F32" s="4">
        <f t="shared" si="4"/>
        <v>-5443997800</v>
      </c>
      <c r="G32" s="4">
        <v>0</v>
      </c>
      <c r="H32" s="4">
        <v>0</v>
      </c>
      <c r="I32" s="4">
        <v>0</v>
      </c>
      <c r="J32" s="4">
        <v>-97000</v>
      </c>
      <c r="K32">
        <f t="shared" si="5"/>
        <v>-97000</v>
      </c>
      <c r="L32" s="4">
        <v>164</v>
      </c>
      <c r="M32" s="4">
        <v>199</v>
      </c>
      <c r="N32" s="4">
        <v>3</v>
      </c>
      <c r="O32" s="4">
        <v>6</v>
      </c>
      <c r="P32" s="4">
        <v>126800</v>
      </c>
      <c r="Q32" s="4">
        <v>143700</v>
      </c>
      <c r="T32" s="4">
        <f t="shared" si="2"/>
        <v>473556</v>
      </c>
      <c r="U32" s="4">
        <f t="shared" si="6"/>
        <v>364300</v>
      </c>
    </row>
    <row r="33" spans="1:22" x14ac:dyDescent="0.2">
      <c r="F33" s="4">
        <f t="shared" si="4"/>
        <v>-5443997800</v>
      </c>
      <c r="K33">
        <f t="shared" si="5"/>
        <v>0</v>
      </c>
      <c r="L33" s="4">
        <v>226</v>
      </c>
      <c r="M33" s="4">
        <v>295</v>
      </c>
      <c r="N33" s="4">
        <v>7</v>
      </c>
      <c r="O33" s="4">
        <v>2</v>
      </c>
      <c r="P33" s="4">
        <v>155400</v>
      </c>
      <c r="Q33" s="4">
        <v>163600</v>
      </c>
      <c r="T33" s="4">
        <f t="shared" si="2"/>
        <v>463250.4</v>
      </c>
      <c r="U33" s="4">
        <f t="shared" si="6"/>
        <v>364300</v>
      </c>
    </row>
    <row r="34" spans="1:22" x14ac:dyDescent="0.2">
      <c r="A34" s="16" t="s">
        <v>320</v>
      </c>
      <c r="B34" s="4">
        <v>0</v>
      </c>
      <c r="C34" s="4">
        <v>0</v>
      </c>
      <c r="D34" s="4">
        <v>0</v>
      </c>
      <c r="E34" s="4">
        <v>0</v>
      </c>
      <c r="F34" s="4">
        <f t="shared" si="4"/>
        <v>-5443997800</v>
      </c>
      <c r="K34">
        <f t="shared" si="5"/>
        <v>0</v>
      </c>
      <c r="L34" s="4">
        <v>214</v>
      </c>
      <c r="M34" s="4">
        <v>535</v>
      </c>
      <c r="N34" s="4">
        <v>7</v>
      </c>
      <c r="O34" s="4">
        <v>14</v>
      </c>
      <c r="P34" s="4">
        <v>190600</v>
      </c>
      <c r="Q34" s="4">
        <v>366300</v>
      </c>
      <c r="R34" s="5">
        <v>-3.6699999999999997E-2</v>
      </c>
      <c r="S34" s="4">
        <v>846900</v>
      </c>
      <c r="T34" s="4">
        <f t="shared" si="2"/>
        <v>430580.4</v>
      </c>
      <c r="U34" s="4">
        <f t="shared" si="6"/>
        <v>364300</v>
      </c>
      <c r="V34" s="5">
        <v>3.9300000000000002E-2</v>
      </c>
    </row>
    <row r="35" spans="1:22" x14ac:dyDescent="0.2">
      <c r="A35" s="16" t="s">
        <v>319</v>
      </c>
      <c r="B35" s="4">
        <v>0</v>
      </c>
      <c r="C35" s="4">
        <v>0</v>
      </c>
      <c r="D35" s="4">
        <v>0</v>
      </c>
      <c r="E35" s="4">
        <v>0</v>
      </c>
      <c r="F35" s="4">
        <f t="shared" si="4"/>
        <v>-5443997800</v>
      </c>
      <c r="K35">
        <f t="shared" si="5"/>
        <v>0</v>
      </c>
      <c r="L35" s="4">
        <v>121</v>
      </c>
      <c r="M35" s="4">
        <v>274</v>
      </c>
      <c r="N35" s="4">
        <v>5</v>
      </c>
      <c r="O35" s="4">
        <v>14</v>
      </c>
      <c r="P35" s="4">
        <v>102700</v>
      </c>
      <c r="Q35" s="4">
        <v>228100</v>
      </c>
      <c r="R35" s="5">
        <v>-7.8000000000000005E-3</v>
      </c>
      <c r="S35" s="4">
        <v>364300</v>
      </c>
      <c r="T35" s="4">
        <f t="shared" si="2"/>
        <v>432090.4</v>
      </c>
      <c r="U35" s="4">
        <f t="shared" si="6"/>
        <v>290700</v>
      </c>
      <c r="V35" s="5">
        <v>1.5600000000000001E-2</v>
      </c>
    </row>
    <row r="36" spans="1:22" x14ac:dyDescent="0.2">
      <c r="A36" s="16" t="s">
        <v>318</v>
      </c>
      <c r="B36" s="4">
        <v>0</v>
      </c>
      <c r="C36" s="4">
        <v>0</v>
      </c>
      <c r="D36" s="4">
        <v>0</v>
      </c>
      <c r="E36" s="4">
        <v>0</v>
      </c>
      <c r="F36" s="4">
        <f t="shared" si="4"/>
        <v>-5443997800</v>
      </c>
      <c r="K36">
        <f t="shared" si="5"/>
        <v>0</v>
      </c>
      <c r="L36" s="4">
        <v>146</v>
      </c>
      <c r="M36" s="4">
        <v>269</v>
      </c>
      <c r="N36" s="4">
        <v>10</v>
      </c>
      <c r="O36" s="4">
        <v>14</v>
      </c>
      <c r="P36" s="4">
        <v>162800</v>
      </c>
      <c r="Q36" s="4">
        <v>260200</v>
      </c>
      <c r="R36" s="5">
        <v>-3.9000000000000003E-3</v>
      </c>
      <c r="S36" s="4">
        <v>424000</v>
      </c>
      <c r="T36" s="4">
        <f t="shared" si="2"/>
        <v>430880.4</v>
      </c>
      <c r="U36" s="4">
        <f t="shared" si="6"/>
        <v>244300</v>
      </c>
      <c r="V36" s="5">
        <v>1.55E-2</v>
      </c>
    </row>
    <row r="37" spans="1:22" x14ac:dyDescent="0.2">
      <c r="A37" s="16" t="s">
        <v>317</v>
      </c>
      <c r="B37" s="4">
        <v>0</v>
      </c>
      <c r="C37" s="4">
        <v>80</v>
      </c>
      <c r="D37" s="4">
        <v>-80</v>
      </c>
      <c r="E37" s="4">
        <v>-2020000</v>
      </c>
      <c r="F37" s="4">
        <f t="shared" si="4"/>
        <v>-5443997800</v>
      </c>
      <c r="K37">
        <f t="shared" si="5"/>
        <v>0</v>
      </c>
      <c r="L37" s="4">
        <v>181</v>
      </c>
      <c r="M37" s="4">
        <v>309</v>
      </c>
      <c r="N37" s="4">
        <v>8</v>
      </c>
      <c r="O37" s="4">
        <v>17</v>
      </c>
      <c r="P37" s="4">
        <v>184200</v>
      </c>
      <c r="Q37" s="4">
        <v>283900</v>
      </c>
      <c r="R37" s="5">
        <v>0</v>
      </c>
      <c r="S37" s="4">
        <v>972604</v>
      </c>
      <c r="T37" s="4">
        <f t="shared" si="2"/>
        <v>364320</v>
      </c>
      <c r="U37" s="4">
        <f t="shared" si="6"/>
        <v>244300</v>
      </c>
      <c r="V37" s="5">
        <v>1.54E-2</v>
      </c>
    </row>
    <row r="38" spans="1:22" x14ac:dyDescent="0.2">
      <c r="A38" s="16" t="s">
        <v>316</v>
      </c>
      <c r="B38" s="4">
        <v>0</v>
      </c>
      <c r="C38" s="4">
        <v>0</v>
      </c>
      <c r="D38" s="4">
        <v>0</v>
      </c>
      <c r="E38" s="4">
        <v>0</v>
      </c>
      <c r="F38" s="4">
        <f t="shared" si="4"/>
        <v>-5441977800</v>
      </c>
      <c r="K38">
        <f t="shared" si="5"/>
        <v>0</v>
      </c>
      <c r="L38" s="4">
        <v>230</v>
      </c>
      <c r="M38" s="4">
        <v>214</v>
      </c>
      <c r="N38" s="4">
        <v>11</v>
      </c>
      <c r="O38" s="4">
        <v>12</v>
      </c>
      <c r="P38" s="4">
        <v>206200</v>
      </c>
      <c r="Q38" s="4">
        <v>217200</v>
      </c>
      <c r="R38" s="5">
        <v>7.9000000000000008E-3</v>
      </c>
      <c r="S38" s="4">
        <v>434600</v>
      </c>
      <c r="T38" s="4">
        <f t="shared" si="2"/>
        <v>343580</v>
      </c>
      <c r="U38" s="4">
        <f t="shared" si="6"/>
        <v>244300</v>
      </c>
      <c r="V38" s="5">
        <v>1.3600000000000001E-2</v>
      </c>
    </row>
    <row r="39" spans="1:22" x14ac:dyDescent="0.2">
      <c r="A39" s="16" t="s">
        <v>315</v>
      </c>
      <c r="B39" s="4">
        <v>0</v>
      </c>
      <c r="C39" s="4">
        <v>0</v>
      </c>
      <c r="D39" s="4">
        <v>0</v>
      </c>
      <c r="E39" s="4">
        <v>0</v>
      </c>
      <c r="F39" s="4">
        <f t="shared" ref="F39:F44" si="7">E39+F40</f>
        <v>-5441977800</v>
      </c>
      <c r="K39">
        <f t="shared" ref="K39:K44" si="8">K40+J39</f>
        <v>0</v>
      </c>
      <c r="L39" s="4">
        <v>216</v>
      </c>
      <c r="M39" s="4">
        <v>222</v>
      </c>
      <c r="N39" s="4">
        <v>9</v>
      </c>
      <c r="O39" s="4">
        <v>7</v>
      </c>
      <c r="P39" s="4">
        <v>185800</v>
      </c>
      <c r="Q39" s="4">
        <v>209700</v>
      </c>
      <c r="R39" s="5">
        <v>1.2E-2</v>
      </c>
      <c r="S39" s="4">
        <v>395600</v>
      </c>
      <c r="T39" s="4">
        <f t="shared" ref="T39:T44" si="9">AVERAGE(S40:S49)</f>
        <v>326590</v>
      </c>
      <c r="U39" s="4">
        <f t="shared" ref="U39:U44" si="10">MIN(S40:S44)</f>
        <v>244300</v>
      </c>
      <c r="V39" s="5">
        <v>1.5700000000000002E-2</v>
      </c>
    </row>
    <row r="40" spans="1:22" x14ac:dyDescent="0.2">
      <c r="A40" s="16" t="s">
        <v>314</v>
      </c>
      <c r="B40" s="4">
        <v>0</v>
      </c>
      <c r="C40" s="4">
        <v>0</v>
      </c>
      <c r="D40" s="4">
        <v>0</v>
      </c>
      <c r="E40" s="4">
        <v>0</v>
      </c>
      <c r="F40" s="4">
        <f t="shared" si="7"/>
        <v>-5441977800</v>
      </c>
      <c r="K40">
        <f t="shared" si="8"/>
        <v>0</v>
      </c>
      <c r="L40" s="4">
        <v>152</v>
      </c>
      <c r="M40" s="4">
        <v>190</v>
      </c>
      <c r="N40" s="4">
        <v>3</v>
      </c>
      <c r="O40" s="4">
        <v>12</v>
      </c>
      <c r="P40" s="4">
        <v>99300</v>
      </c>
      <c r="Q40" s="4">
        <v>176400</v>
      </c>
      <c r="R40" s="5">
        <v>1.01E-2</v>
      </c>
      <c r="S40" s="4">
        <v>290700</v>
      </c>
      <c r="T40" s="4">
        <f t="shared" si="9"/>
        <v>339200</v>
      </c>
      <c r="U40" s="4">
        <f t="shared" si="10"/>
        <v>244300</v>
      </c>
      <c r="V40" s="5">
        <v>1.5800000000000002E-2</v>
      </c>
    </row>
    <row r="41" spans="1:22" x14ac:dyDescent="0.2">
      <c r="A41" s="16" t="s">
        <v>310</v>
      </c>
      <c r="B41" s="4">
        <v>0</v>
      </c>
      <c r="C41" s="4">
        <v>0</v>
      </c>
      <c r="D41" s="4">
        <v>0</v>
      </c>
      <c r="E41" s="4">
        <v>0</v>
      </c>
      <c r="F41" s="4">
        <f t="shared" si="7"/>
        <v>-5441977800</v>
      </c>
      <c r="K41">
        <f t="shared" si="8"/>
        <v>0</v>
      </c>
      <c r="L41" s="4">
        <v>95</v>
      </c>
      <c r="M41" s="4">
        <v>172</v>
      </c>
      <c r="N41" s="4">
        <v>3</v>
      </c>
      <c r="O41" s="4">
        <v>7</v>
      </c>
      <c r="P41" s="4">
        <v>61900</v>
      </c>
      <c r="Q41" s="4">
        <v>166300</v>
      </c>
      <c r="R41" s="5">
        <v>6.0999999999999995E-3</v>
      </c>
      <c r="S41" s="4">
        <v>244300</v>
      </c>
      <c r="T41" s="4">
        <f t="shared" si="9"/>
        <v>362170</v>
      </c>
      <c r="U41" s="4">
        <f t="shared" si="10"/>
        <v>289000</v>
      </c>
      <c r="V41" s="5">
        <v>1.3999999999999999E-2</v>
      </c>
    </row>
    <row r="42" spans="1:22" x14ac:dyDescent="0.2">
      <c r="A42" s="16" t="s">
        <v>309</v>
      </c>
      <c r="B42" s="4">
        <v>0</v>
      </c>
      <c r="C42" s="4">
        <v>0</v>
      </c>
      <c r="D42" s="4">
        <v>0</v>
      </c>
      <c r="E42" s="4">
        <v>0</v>
      </c>
      <c r="F42" s="4">
        <f t="shared" si="7"/>
        <v>-5441977800</v>
      </c>
      <c r="K42">
        <f t="shared" si="8"/>
        <v>0</v>
      </c>
      <c r="L42" s="4">
        <v>159</v>
      </c>
      <c r="M42" s="4">
        <v>219</v>
      </c>
      <c r="N42" s="4">
        <v>4</v>
      </c>
      <c r="O42" s="4">
        <v>5</v>
      </c>
      <c r="P42" s="4">
        <v>108500</v>
      </c>
      <c r="Q42" s="4">
        <v>163300</v>
      </c>
      <c r="R42" s="5">
        <v>0</v>
      </c>
      <c r="S42" s="4">
        <v>289000</v>
      </c>
      <c r="T42" s="4">
        <f t="shared" si="9"/>
        <v>498370</v>
      </c>
      <c r="U42" s="4">
        <f t="shared" si="10"/>
        <v>307000</v>
      </c>
      <c r="V42" s="5">
        <v>1.5900000000000001E-2</v>
      </c>
    </row>
    <row r="43" spans="1:22" x14ac:dyDescent="0.2">
      <c r="A43" s="16" t="s">
        <v>306</v>
      </c>
      <c r="B43" s="4">
        <v>0</v>
      </c>
      <c r="C43" s="4">
        <v>0</v>
      </c>
      <c r="D43" s="4">
        <v>0</v>
      </c>
      <c r="E43" s="4">
        <v>0</v>
      </c>
      <c r="F43" s="4">
        <f t="shared" si="7"/>
        <v>-5441977800</v>
      </c>
      <c r="K43">
        <f t="shared" si="8"/>
        <v>0</v>
      </c>
      <c r="L43" s="4">
        <v>120</v>
      </c>
      <c r="M43" s="4">
        <v>382</v>
      </c>
      <c r="N43" s="4">
        <v>4</v>
      </c>
      <c r="O43" s="4">
        <v>9</v>
      </c>
      <c r="P43" s="4">
        <v>107400</v>
      </c>
      <c r="Q43" s="4">
        <v>261000</v>
      </c>
      <c r="R43" s="5">
        <v>-2.41E-2</v>
      </c>
      <c r="S43" s="4">
        <v>370500</v>
      </c>
      <c r="T43" s="4">
        <f t="shared" si="9"/>
        <v>492610</v>
      </c>
      <c r="U43" s="4">
        <f t="shared" si="10"/>
        <v>227200</v>
      </c>
      <c r="V43" s="5">
        <v>7.6200000000000004E-2</v>
      </c>
    </row>
    <row r="44" spans="1:22" x14ac:dyDescent="0.2">
      <c r="A44" s="16" t="s">
        <v>305</v>
      </c>
      <c r="B44" s="4">
        <v>0</v>
      </c>
      <c r="C44" s="4">
        <v>0</v>
      </c>
      <c r="D44" s="4">
        <v>0</v>
      </c>
      <c r="E44" s="4">
        <v>0</v>
      </c>
      <c r="F44" s="4">
        <f t="shared" si="7"/>
        <v>-5441977800</v>
      </c>
      <c r="K44">
        <f t="shared" si="8"/>
        <v>0</v>
      </c>
      <c r="L44" s="4">
        <v>148</v>
      </c>
      <c r="M44" s="4">
        <v>267</v>
      </c>
      <c r="N44" s="4">
        <v>6</v>
      </c>
      <c r="O44" s="4">
        <v>19</v>
      </c>
      <c r="P44" s="4">
        <v>198000</v>
      </c>
      <c r="Q44" s="4">
        <v>322200</v>
      </c>
      <c r="R44" s="5">
        <v>-3.9000000000000003E-3</v>
      </c>
      <c r="S44" s="4">
        <v>520200</v>
      </c>
      <c r="T44" s="4">
        <f t="shared" si="9"/>
        <v>501540</v>
      </c>
      <c r="U44" s="4">
        <f t="shared" si="10"/>
        <v>225700</v>
      </c>
      <c r="V44" s="5">
        <v>1.7500000000000002E-2</v>
      </c>
    </row>
    <row r="45" spans="1:22" x14ac:dyDescent="0.2">
      <c r="A45" s="16" t="s">
        <v>304</v>
      </c>
      <c r="B45" s="4">
        <v>0</v>
      </c>
      <c r="C45" s="4">
        <v>0</v>
      </c>
      <c r="D45" s="4">
        <v>0</v>
      </c>
      <c r="E45" s="4">
        <v>0</v>
      </c>
      <c r="F45" s="4">
        <f t="shared" ref="F45:F55" si="11">E45+F46</f>
        <v>-5441977800</v>
      </c>
      <c r="K45">
        <f t="shared" ref="K45:K55" si="12">K46+J45</f>
        <v>0</v>
      </c>
      <c r="L45" s="4">
        <v>177</v>
      </c>
      <c r="M45" s="4">
        <v>203</v>
      </c>
      <c r="N45" s="4">
        <v>6</v>
      </c>
      <c r="O45" s="4">
        <v>13</v>
      </c>
      <c r="P45" s="4">
        <v>153100</v>
      </c>
      <c r="Q45" s="4">
        <v>226300</v>
      </c>
      <c r="R45" s="5">
        <v>4.0000000000000001E-3</v>
      </c>
      <c r="S45" s="4">
        <v>379400</v>
      </c>
      <c r="T45" s="4">
        <f t="shared" ref="T45:T61" si="13">AVERAGE(S46:S55)</f>
        <v>499920</v>
      </c>
      <c r="U45" s="4">
        <f t="shared" ref="U45:U55" si="14">MIN(S46:S50)</f>
        <v>225700</v>
      </c>
      <c r="V45" s="5">
        <v>1.9400000000000001E-2</v>
      </c>
    </row>
    <row r="46" spans="1:22" x14ac:dyDescent="0.2">
      <c r="A46" s="16" t="s">
        <v>303</v>
      </c>
      <c r="B46" s="4">
        <v>0</v>
      </c>
      <c r="C46" s="4">
        <v>0</v>
      </c>
      <c r="D46" s="4">
        <v>0</v>
      </c>
      <c r="E46" s="4">
        <v>0</v>
      </c>
      <c r="F46" s="4">
        <f t="shared" si="11"/>
        <v>-5441977800</v>
      </c>
      <c r="K46">
        <f t="shared" si="12"/>
        <v>0</v>
      </c>
      <c r="L46" s="4">
        <v>115</v>
      </c>
      <c r="M46" s="4">
        <v>302</v>
      </c>
      <c r="N46" s="4">
        <v>7</v>
      </c>
      <c r="O46" s="4">
        <v>19</v>
      </c>
      <c r="P46" s="4">
        <v>104100</v>
      </c>
      <c r="Q46" s="4">
        <v>307300</v>
      </c>
      <c r="R46" s="5">
        <v>-1.5700000000000002E-2</v>
      </c>
      <c r="S46" s="4">
        <v>411900</v>
      </c>
      <c r="T46" s="4">
        <f t="shared" si="13"/>
        <v>490991.2</v>
      </c>
      <c r="U46" s="4">
        <f t="shared" si="14"/>
        <v>225700</v>
      </c>
      <c r="V46" s="5">
        <v>2.12E-2</v>
      </c>
    </row>
    <row r="47" spans="1:22" x14ac:dyDescent="0.2">
      <c r="A47" s="16" t="s">
        <v>299</v>
      </c>
      <c r="B47" s="4">
        <v>0</v>
      </c>
      <c r="C47" s="4">
        <v>0</v>
      </c>
      <c r="D47" s="4">
        <v>0</v>
      </c>
      <c r="E47" s="4">
        <v>0</v>
      </c>
      <c r="F47" s="4">
        <f t="shared" si="11"/>
        <v>-5441977800</v>
      </c>
      <c r="K47">
        <f t="shared" si="12"/>
        <v>0</v>
      </c>
      <c r="L47" s="4">
        <v>185</v>
      </c>
      <c r="M47" s="4">
        <v>162</v>
      </c>
      <c r="N47" s="4">
        <v>5</v>
      </c>
      <c r="O47" s="4">
        <v>7</v>
      </c>
      <c r="P47" s="4">
        <v>157100</v>
      </c>
      <c r="Q47" s="4">
        <v>146300</v>
      </c>
      <c r="R47" s="5">
        <v>1.18E-2</v>
      </c>
      <c r="S47" s="4">
        <v>307000</v>
      </c>
      <c r="T47" s="4">
        <f t="shared" si="13"/>
        <v>522587</v>
      </c>
      <c r="U47" s="4">
        <f t="shared" si="14"/>
        <v>225700</v>
      </c>
      <c r="V47" s="5">
        <v>1.5600000000000001E-2</v>
      </c>
    </row>
    <row r="48" spans="1:22" x14ac:dyDescent="0.2">
      <c r="A48" s="16" t="s">
        <v>298</v>
      </c>
      <c r="B48" s="4">
        <v>0</v>
      </c>
      <c r="C48" s="4">
        <v>0</v>
      </c>
      <c r="D48" s="4">
        <v>0</v>
      </c>
      <c r="E48" s="4">
        <v>0</v>
      </c>
      <c r="F48" s="4">
        <f t="shared" si="11"/>
        <v>-5441977800</v>
      </c>
      <c r="K48">
        <f t="shared" si="12"/>
        <v>0</v>
      </c>
      <c r="L48" s="4">
        <v>124</v>
      </c>
      <c r="M48" s="4">
        <v>141</v>
      </c>
      <c r="N48" s="4">
        <v>5</v>
      </c>
      <c r="O48" s="4">
        <v>6</v>
      </c>
      <c r="P48" s="4">
        <v>106600</v>
      </c>
      <c r="Q48" s="4">
        <v>120600</v>
      </c>
      <c r="R48" s="5">
        <v>-3.9000000000000003E-3</v>
      </c>
      <c r="S48" s="4">
        <v>227200</v>
      </c>
      <c r="T48" s="4">
        <f t="shared" si="13"/>
        <v>523914</v>
      </c>
      <c r="U48" s="4">
        <f t="shared" si="14"/>
        <v>225700</v>
      </c>
      <c r="V48" s="5">
        <v>1.1699999999999999E-2</v>
      </c>
    </row>
    <row r="49" spans="1:22" x14ac:dyDescent="0.2">
      <c r="A49" s="16" t="s">
        <v>286</v>
      </c>
      <c r="B49" s="4">
        <v>0</v>
      </c>
      <c r="C49" s="4">
        <v>0</v>
      </c>
      <c r="D49" s="4">
        <v>0</v>
      </c>
      <c r="E49" s="4">
        <v>0</v>
      </c>
      <c r="F49" s="4">
        <f t="shared" si="11"/>
        <v>-5441977800</v>
      </c>
      <c r="K49">
        <f t="shared" si="12"/>
        <v>0</v>
      </c>
      <c r="L49" s="4">
        <v>111</v>
      </c>
      <c r="M49" s="4">
        <v>163</v>
      </c>
      <c r="N49" s="4">
        <v>5</v>
      </c>
      <c r="O49" s="4">
        <v>6</v>
      </c>
      <c r="P49" s="4">
        <v>94500</v>
      </c>
      <c r="Q49" s="4">
        <v>126100</v>
      </c>
      <c r="R49" s="5">
        <v>-9.7000000000000003E-3</v>
      </c>
      <c r="S49" s="4">
        <v>225700</v>
      </c>
      <c r="T49" s="4">
        <f t="shared" si="13"/>
        <v>548686</v>
      </c>
      <c r="U49" s="4">
        <f t="shared" si="14"/>
        <v>312900</v>
      </c>
      <c r="V49" s="5">
        <v>1.3600000000000001E-2</v>
      </c>
    </row>
    <row r="50" spans="1:22" x14ac:dyDescent="0.2">
      <c r="A50" s="16" t="s">
        <v>285</v>
      </c>
      <c r="B50" s="4">
        <v>0</v>
      </c>
      <c r="C50" s="4">
        <v>0</v>
      </c>
      <c r="D50" s="4">
        <v>0</v>
      </c>
      <c r="E50" s="4">
        <v>0</v>
      </c>
      <c r="F50" s="4">
        <f t="shared" si="11"/>
        <v>-5441977800</v>
      </c>
      <c r="K50">
        <f t="shared" si="12"/>
        <v>0</v>
      </c>
      <c r="L50" s="4">
        <v>133</v>
      </c>
      <c r="M50" s="4">
        <v>272</v>
      </c>
      <c r="N50" s="4">
        <v>12</v>
      </c>
      <c r="O50" s="4">
        <v>8</v>
      </c>
      <c r="P50" s="4">
        <v>182600</v>
      </c>
      <c r="Q50" s="4">
        <v>180300</v>
      </c>
      <c r="R50" s="5">
        <v>1.78E-2</v>
      </c>
      <c r="S50" s="4">
        <v>416800</v>
      </c>
      <c r="T50" s="4">
        <f t="shared" si="13"/>
        <v>542896.69999999995</v>
      </c>
      <c r="U50" s="4">
        <f t="shared" si="14"/>
        <v>312900</v>
      </c>
      <c r="V50" s="5">
        <v>2.1299999999999999E-2</v>
      </c>
    </row>
    <row r="51" spans="1:22" x14ac:dyDescent="0.2">
      <c r="A51" s="16" t="s">
        <v>284</v>
      </c>
      <c r="B51" s="4">
        <v>0</v>
      </c>
      <c r="C51" s="4">
        <v>0</v>
      </c>
      <c r="D51" s="4">
        <v>0</v>
      </c>
      <c r="E51" s="4">
        <v>0</v>
      </c>
      <c r="F51" s="4">
        <f t="shared" si="11"/>
        <v>-5441977800</v>
      </c>
      <c r="K51">
        <f t="shared" si="12"/>
        <v>0</v>
      </c>
      <c r="L51" s="4">
        <v>217</v>
      </c>
      <c r="M51" s="4">
        <v>317</v>
      </c>
      <c r="N51" s="4">
        <v>12</v>
      </c>
      <c r="O51" s="4">
        <v>11</v>
      </c>
      <c r="P51" s="4">
        <v>200900</v>
      </c>
      <c r="Q51" s="4">
        <v>240000</v>
      </c>
      <c r="R51" s="5">
        <v>-3.9000000000000003E-3</v>
      </c>
      <c r="S51" s="4">
        <v>474000</v>
      </c>
      <c r="T51" s="4">
        <f t="shared" si="13"/>
        <v>577873.69999999995</v>
      </c>
      <c r="U51" s="4">
        <f t="shared" si="14"/>
        <v>312900</v>
      </c>
      <c r="V51" s="5">
        <v>1.3600000000000001E-2</v>
      </c>
    </row>
    <row r="52" spans="1:22" x14ac:dyDescent="0.2">
      <c r="A52" s="16" t="s">
        <v>283</v>
      </c>
      <c r="B52" s="4">
        <v>0</v>
      </c>
      <c r="C52" s="4">
        <v>0</v>
      </c>
      <c r="D52" s="4">
        <v>0</v>
      </c>
      <c r="E52" s="4">
        <v>0</v>
      </c>
      <c r="F52" s="4">
        <f t="shared" si="11"/>
        <v>-5441977800</v>
      </c>
      <c r="K52">
        <f t="shared" si="12"/>
        <v>0</v>
      </c>
      <c r="L52" s="4">
        <v>641</v>
      </c>
      <c r="M52" s="4">
        <v>1048</v>
      </c>
      <c r="N52" s="4">
        <v>19</v>
      </c>
      <c r="O52" s="4">
        <v>42</v>
      </c>
      <c r="P52" s="4">
        <v>668600</v>
      </c>
      <c r="Q52" s="4">
        <v>901500</v>
      </c>
      <c r="R52" s="5">
        <v>-3.7200000000000004E-2</v>
      </c>
      <c r="S52" s="4">
        <v>1651000</v>
      </c>
      <c r="T52" s="4">
        <f t="shared" si="13"/>
        <v>556753.69999999995</v>
      </c>
      <c r="U52" s="4">
        <f t="shared" si="14"/>
        <v>312900</v>
      </c>
      <c r="V52" s="5">
        <v>2.3099999999999999E-2</v>
      </c>
    </row>
    <row r="53" spans="1:22" x14ac:dyDescent="0.2">
      <c r="A53" s="16" t="s">
        <v>282</v>
      </c>
      <c r="B53" s="4">
        <v>0</v>
      </c>
      <c r="C53" s="4">
        <v>5000</v>
      </c>
      <c r="D53" s="4">
        <v>-5000</v>
      </c>
      <c r="E53" s="4">
        <v>-132750000</v>
      </c>
      <c r="F53" s="4">
        <f t="shared" si="11"/>
        <v>-5441977800</v>
      </c>
      <c r="K53">
        <f t="shared" si="12"/>
        <v>0</v>
      </c>
      <c r="L53" s="4">
        <v>148</v>
      </c>
      <c r="M53" s="4">
        <v>282</v>
      </c>
      <c r="N53" s="4">
        <v>3</v>
      </c>
      <c r="O53" s="4">
        <v>6</v>
      </c>
      <c r="P53" s="4">
        <v>120900</v>
      </c>
      <c r="Q53" s="4">
        <v>176700</v>
      </c>
      <c r="R53" s="5">
        <v>-7.4999999999999997E-3</v>
      </c>
      <c r="S53" s="4">
        <v>312900</v>
      </c>
      <c r="T53" s="4">
        <f t="shared" si="13"/>
        <v>657871.4</v>
      </c>
      <c r="U53" s="4">
        <f t="shared" si="14"/>
        <v>240470</v>
      </c>
      <c r="V53" s="5">
        <v>2.4199999999999999E-2</v>
      </c>
    </row>
    <row r="54" spans="1:22" x14ac:dyDescent="0.2">
      <c r="A54" s="16" t="s">
        <v>281</v>
      </c>
      <c r="B54" s="4">
        <v>0</v>
      </c>
      <c r="C54" s="4">
        <v>0</v>
      </c>
      <c r="D54" s="4">
        <v>0</v>
      </c>
      <c r="E54" s="4">
        <v>0</v>
      </c>
      <c r="F54" s="4">
        <f t="shared" si="11"/>
        <v>-5309227800</v>
      </c>
      <c r="K54">
        <f t="shared" si="12"/>
        <v>0</v>
      </c>
      <c r="L54" s="4">
        <v>334</v>
      </c>
      <c r="M54" s="4">
        <v>258</v>
      </c>
      <c r="N54" s="4">
        <v>19</v>
      </c>
      <c r="O54" s="4">
        <v>12</v>
      </c>
      <c r="P54" s="4">
        <v>396900</v>
      </c>
      <c r="Q54" s="4">
        <v>212100</v>
      </c>
      <c r="R54" s="5">
        <v>1.9E-3</v>
      </c>
      <c r="S54" s="4">
        <v>609500</v>
      </c>
      <c r="T54" s="4">
        <f t="shared" si="13"/>
        <v>641907</v>
      </c>
      <c r="U54" s="4">
        <f t="shared" si="14"/>
        <v>240470</v>
      </c>
      <c r="V54" s="5">
        <v>3.1E-2</v>
      </c>
    </row>
    <row r="55" spans="1:22" x14ac:dyDescent="0.2">
      <c r="A55" s="16" t="s">
        <v>280</v>
      </c>
      <c r="B55" s="4">
        <v>0</v>
      </c>
      <c r="C55" s="4">
        <v>0</v>
      </c>
      <c r="D55" s="4">
        <v>0</v>
      </c>
      <c r="E55" s="4">
        <v>0</v>
      </c>
      <c r="F55" s="4">
        <f t="shared" si="11"/>
        <v>-5309227800</v>
      </c>
      <c r="K55">
        <f t="shared" si="12"/>
        <v>0</v>
      </c>
      <c r="L55" s="4">
        <v>132</v>
      </c>
      <c r="M55" s="4">
        <v>263</v>
      </c>
      <c r="N55" s="4">
        <v>1</v>
      </c>
      <c r="O55" s="4">
        <v>16</v>
      </c>
      <c r="P55" s="4">
        <v>80400</v>
      </c>
      <c r="Q55" s="4">
        <v>249000</v>
      </c>
      <c r="R55" s="5">
        <v>-1.4999999999999999E-2</v>
      </c>
      <c r="S55" s="4">
        <v>363200</v>
      </c>
      <c r="T55" s="4">
        <f t="shared" si="13"/>
        <v>666834.80000000005</v>
      </c>
      <c r="U55" s="4">
        <f t="shared" si="14"/>
        <v>240470</v>
      </c>
      <c r="V55" s="5">
        <v>2.0299999999999999E-2</v>
      </c>
    </row>
    <row r="56" spans="1:22" x14ac:dyDescent="0.2">
      <c r="A56" s="16" t="s">
        <v>279</v>
      </c>
      <c r="B56" s="4">
        <v>0</v>
      </c>
      <c r="C56" s="4">
        <v>0</v>
      </c>
      <c r="D56" s="4">
        <v>0</v>
      </c>
      <c r="E56" s="4">
        <v>0</v>
      </c>
      <c r="F56" s="4">
        <f t="shared" ref="F56:F130" si="15">E56+F57</f>
        <v>-5309227800</v>
      </c>
      <c r="K56">
        <f t="shared" ref="K56:K76" si="16">K57+J56</f>
        <v>0</v>
      </c>
      <c r="L56" s="4">
        <v>123</v>
      </c>
      <c r="M56" s="4">
        <v>292</v>
      </c>
      <c r="N56" s="4">
        <v>5</v>
      </c>
      <c r="O56" s="4">
        <v>8</v>
      </c>
      <c r="P56" s="4">
        <v>90400</v>
      </c>
      <c r="Q56" s="4">
        <v>201200</v>
      </c>
      <c r="R56" s="5">
        <v>-7.3000000000000001E-3</v>
      </c>
      <c r="S56" s="4">
        <v>322612</v>
      </c>
      <c r="T56" s="4">
        <f t="shared" si="13"/>
        <v>721441.2</v>
      </c>
      <c r="U56" s="4">
        <f t="shared" ref="U56:U123" si="17">MIN(S57:S61)</f>
        <v>240470</v>
      </c>
      <c r="V56" s="5">
        <v>1.66E-2</v>
      </c>
    </row>
    <row r="57" spans="1:22" x14ac:dyDescent="0.2">
      <c r="A57" s="16" t="s">
        <v>278</v>
      </c>
      <c r="B57" s="4">
        <v>0</v>
      </c>
      <c r="C57" s="4">
        <v>0</v>
      </c>
      <c r="D57" s="4">
        <v>0</v>
      </c>
      <c r="E57" s="4">
        <v>0</v>
      </c>
      <c r="F57" s="4">
        <f t="shared" si="15"/>
        <v>-5309227800</v>
      </c>
      <c r="K57">
        <f t="shared" si="16"/>
        <v>0</v>
      </c>
      <c r="L57" s="4">
        <v>290</v>
      </c>
      <c r="M57" s="4">
        <v>171</v>
      </c>
      <c r="N57" s="4">
        <v>12</v>
      </c>
      <c r="O57" s="4">
        <v>8</v>
      </c>
      <c r="P57" s="4">
        <v>266200</v>
      </c>
      <c r="Q57" s="4">
        <v>142400</v>
      </c>
      <c r="R57" s="5">
        <v>4.0199999999999993E-2</v>
      </c>
      <c r="S57" s="4">
        <v>622958</v>
      </c>
      <c r="T57" s="4">
        <f t="shared" si="13"/>
        <v>696904.7</v>
      </c>
      <c r="U57" s="4">
        <f t="shared" si="17"/>
        <v>240470</v>
      </c>
      <c r="V57" s="5">
        <v>4.0500000000000001E-2</v>
      </c>
    </row>
    <row r="58" spans="1:22" x14ac:dyDescent="0.2">
      <c r="A58" s="16" t="s">
        <v>275</v>
      </c>
      <c r="B58" s="4">
        <v>0</v>
      </c>
      <c r="C58" s="4">
        <v>0</v>
      </c>
      <c r="D58" s="4">
        <v>0</v>
      </c>
      <c r="E58" s="4">
        <v>0</v>
      </c>
      <c r="F58" s="4">
        <f t="shared" si="15"/>
        <v>-5309227800</v>
      </c>
      <c r="K58">
        <f t="shared" si="16"/>
        <v>0</v>
      </c>
      <c r="L58" s="4">
        <v>87</v>
      </c>
      <c r="M58" s="4">
        <v>236</v>
      </c>
      <c r="N58" s="4">
        <v>1</v>
      </c>
      <c r="O58" s="4">
        <v>7</v>
      </c>
      <c r="P58" s="4">
        <v>43300</v>
      </c>
      <c r="Q58" s="4">
        <v>196800</v>
      </c>
      <c r="R58" s="5">
        <v>0</v>
      </c>
      <c r="S58" s="4">
        <v>240470</v>
      </c>
      <c r="T58" s="4">
        <f t="shared" si="13"/>
        <v>710944</v>
      </c>
      <c r="U58" s="4">
        <f t="shared" si="17"/>
        <v>358907</v>
      </c>
      <c r="V58" s="5">
        <v>1.3300000000000001E-2</v>
      </c>
    </row>
    <row r="59" spans="1:22" x14ac:dyDescent="0.2">
      <c r="A59" s="16" t="s">
        <v>274</v>
      </c>
      <c r="B59" s="4">
        <v>0</v>
      </c>
      <c r="C59" s="4">
        <v>0</v>
      </c>
      <c r="D59" s="4">
        <v>0</v>
      </c>
      <c r="E59" s="4">
        <v>0</v>
      </c>
      <c r="F59" s="4">
        <f t="shared" si="15"/>
        <v>-5309227800</v>
      </c>
      <c r="K59">
        <f t="shared" si="16"/>
        <v>0</v>
      </c>
      <c r="L59" s="4">
        <v>171</v>
      </c>
      <c r="M59" s="4">
        <v>417</v>
      </c>
      <c r="N59" s="4">
        <v>3</v>
      </c>
      <c r="O59" s="4">
        <v>15</v>
      </c>
      <c r="P59" s="4">
        <v>120000</v>
      </c>
      <c r="Q59" s="4">
        <v>321600</v>
      </c>
      <c r="R59" s="5">
        <v>-2.0499999999999997E-2</v>
      </c>
      <c r="S59" s="4">
        <v>473420</v>
      </c>
      <c r="T59" s="4">
        <f t="shared" si="13"/>
        <v>703740.3</v>
      </c>
      <c r="U59" s="4">
        <f t="shared" si="17"/>
        <v>358907</v>
      </c>
      <c r="V59" s="5">
        <v>2.07E-2</v>
      </c>
    </row>
    <row r="60" spans="1:22" x14ac:dyDescent="0.2">
      <c r="A60" s="16" t="s">
        <v>273</v>
      </c>
      <c r="B60" s="4">
        <v>0</v>
      </c>
      <c r="C60" s="4">
        <v>0</v>
      </c>
      <c r="D60" s="4">
        <v>0</v>
      </c>
      <c r="E60" s="4">
        <v>0</v>
      </c>
      <c r="F60" s="4">
        <f t="shared" si="15"/>
        <v>-5309227800</v>
      </c>
      <c r="K60">
        <f t="shared" si="16"/>
        <v>0</v>
      </c>
      <c r="L60" s="4">
        <v>149</v>
      </c>
      <c r="M60" s="4">
        <v>242</v>
      </c>
      <c r="N60" s="4">
        <v>7</v>
      </c>
      <c r="O60" s="4">
        <v>12</v>
      </c>
      <c r="P60" s="4">
        <v>139000</v>
      </c>
      <c r="Q60" s="4">
        <v>219200</v>
      </c>
      <c r="R60" s="5">
        <v>3.8E-3</v>
      </c>
      <c r="S60" s="4">
        <v>358907</v>
      </c>
      <c r="T60" s="4">
        <f t="shared" si="13"/>
        <v>771690.5</v>
      </c>
      <c r="U60" s="4">
        <f t="shared" si="17"/>
        <v>449856</v>
      </c>
      <c r="V60" s="5">
        <v>1.49E-2</v>
      </c>
    </row>
    <row r="61" spans="1:22" x14ac:dyDescent="0.2">
      <c r="A61" s="16" t="s">
        <v>268</v>
      </c>
      <c r="B61" s="4">
        <v>0</v>
      </c>
      <c r="C61" s="4">
        <v>0</v>
      </c>
      <c r="D61" s="4">
        <v>0</v>
      </c>
      <c r="E61" s="4">
        <v>0</v>
      </c>
      <c r="F61" s="4">
        <f t="shared" si="15"/>
        <v>-5309227800</v>
      </c>
      <c r="K61">
        <f t="shared" si="16"/>
        <v>0</v>
      </c>
      <c r="L61" s="4">
        <v>266</v>
      </c>
      <c r="M61" s="4">
        <v>613</v>
      </c>
      <c r="N61" s="4">
        <v>10</v>
      </c>
      <c r="O61" s="4">
        <v>31</v>
      </c>
      <c r="P61" s="4">
        <v>186000</v>
      </c>
      <c r="Q61" s="4">
        <v>608100</v>
      </c>
      <c r="R61" s="5">
        <v>-3.7000000000000002E-3</v>
      </c>
      <c r="S61" s="4">
        <v>823770</v>
      </c>
      <c r="T61" s="4">
        <f t="shared" si="13"/>
        <v>725956.8</v>
      </c>
      <c r="U61" s="4">
        <f t="shared" si="17"/>
        <v>449856</v>
      </c>
      <c r="V61" s="5">
        <v>3.1600000000000003E-2</v>
      </c>
    </row>
    <row r="62" spans="1:22" x14ac:dyDescent="0.2">
      <c r="A62" s="16" t="s">
        <v>266</v>
      </c>
      <c r="B62" s="4">
        <v>0</v>
      </c>
      <c r="C62" s="4">
        <v>0</v>
      </c>
      <c r="D62" s="4">
        <v>0</v>
      </c>
      <c r="E62" s="4">
        <v>0</v>
      </c>
      <c r="F62" s="4">
        <f t="shared" si="15"/>
        <v>-5309227800</v>
      </c>
      <c r="K62">
        <f t="shared" si="16"/>
        <v>0</v>
      </c>
      <c r="L62" s="4">
        <v>543</v>
      </c>
      <c r="M62" s="4">
        <v>1086</v>
      </c>
      <c r="N62" s="4">
        <v>11</v>
      </c>
      <c r="O62" s="4">
        <v>37</v>
      </c>
      <c r="P62" s="4">
        <v>610400</v>
      </c>
      <c r="Q62" s="4">
        <v>808200</v>
      </c>
      <c r="R62" s="5">
        <v>-2.1899999999999999E-2</v>
      </c>
      <c r="S62" s="4">
        <v>1439800</v>
      </c>
      <c r="T62" s="4">
        <f t="shared" ref="T62:T115" si="18">AVERAGE(S63:S72)</f>
        <v>633666.80000000005</v>
      </c>
      <c r="U62" s="4">
        <f t="shared" si="17"/>
        <v>377593</v>
      </c>
      <c r="V62" s="5">
        <v>3.6499999999999998E-2</v>
      </c>
    </row>
    <row r="63" spans="1:22" x14ac:dyDescent="0.2">
      <c r="A63" s="16" t="s">
        <v>265</v>
      </c>
      <c r="B63" s="4">
        <v>0</v>
      </c>
      <c r="C63" s="4">
        <v>0</v>
      </c>
      <c r="D63" s="4">
        <v>0</v>
      </c>
      <c r="E63" s="4">
        <v>0</v>
      </c>
      <c r="F63" s="4">
        <f t="shared" si="15"/>
        <v>-5309227800</v>
      </c>
      <c r="K63">
        <f t="shared" si="16"/>
        <v>0</v>
      </c>
      <c r="L63" s="4">
        <v>426</v>
      </c>
      <c r="M63" s="4">
        <v>923</v>
      </c>
      <c r="N63" s="4">
        <v>14</v>
      </c>
      <c r="O63" s="4">
        <v>40</v>
      </c>
      <c r="P63" s="4">
        <v>464500</v>
      </c>
      <c r="Q63" s="4">
        <v>854100</v>
      </c>
      <c r="R63" s="5">
        <v>-1.7899999999999999E-2</v>
      </c>
      <c r="S63" s="4">
        <v>1324077</v>
      </c>
      <c r="T63" s="4">
        <f t="shared" si="18"/>
        <v>555448.6</v>
      </c>
      <c r="U63" s="4">
        <f t="shared" si="17"/>
        <v>377593</v>
      </c>
      <c r="V63" s="5">
        <v>2.52E-2</v>
      </c>
    </row>
    <row r="64" spans="1:22" x14ac:dyDescent="0.2">
      <c r="A64" s="16" t="s">
        <v>247</v>
      </c>
      <c r="B64" s="4">
        <v>0</v>
      </c>
      <c r="C64" s="4">
        <v>0</v>
      </c>
      <c r="D64" s="4">
        <v>0</v>
      </c>
      <c r="E64" s="4">
        <v>0</v>
      </c>
      <c r="F64" s="4">
        <f t="shared" si="15"/>
        <v>-5309227800</v>
      </c>
      <c r="K64">
        <f t="shared" si="16"/>
        <v>0</v>
      </c>
      <c r="L64" s="4">
        <v>235</v>
      </c>
      <c r="M64" s="4">
        <v>267</v>
      </c>
      <c r="N64" s="4">
        <v>10</v>
      </c>
      <c r="O64" s="4">
        <v>10</v>
      </c>
      <c r="P64" s="4">
        <v>199300</v>
      </c>
      <c r="Q64" s="4">
        <v>217900</v>
      </c>
      <c r="R64" s="5">
        <v>-3.4999999999999996E-3</v>
      </c>
      <c r="S64" s="4">
        <v>449856</v>
      </c>
      <c r="T64" s="4">
        <f t="shared" si="18"/>
        <v>551972.5</v>
      </c>
      <c r="U64" s="4">
        <f t="shared" si="17"/>
        <v>377593</v>
      </c>
      <c r="V64" s="5">
        <v>1.77E-2</v>
      </c>
    </row>
    <row r="65" spans="1:22" x14ac:dyDescent="0.2">
      <c r="A65" s="16" t="s">
        <v>239</v>
      </c>
      <c r="B65" s="4">
        <v>0</v>
      </c>
      <c r="C65" s="4">
        <v>0</v>
      </c>
      <c r="D65" s="4">
        <v>0</v>
      </c>
      <c r="E65" s="4">
        <v>0</v>
      </c>
      <c r="F65" s="4">
        <f t="shared" si="15"/>
        <v>-5309227800</v>
      </c>
      <c r="K65">
        <f t="shared" si="16"/>
        <v>0</v>
      </c>
      <c r="L65" s="4">
        <v>196</v>
      </c>
      <c r="M65" s="4">
        <v>469</v>
      </c>
      <c r="N65" s="4">
        <v>10</v>
      </c>
      <c r="O65" s="4">
        <v>20</v>
      </c>
      <c r="P65" s="4">
        <v>203600</v>
      </c>
      <c r="Q65" s="4">
        <v>405800</v>
      </c>
      <c r="R65" s="5">
        <v>-1.41E-2</v>
      </c>
      <c r="S65" s="4">
        <v>612478</v>
      </c>
      <c r="T65" s="4">
        <f t="shared" si="18"/>
        <v>612193.30000000005</v>
      </c>
      <c r="U65" s="4">
        <f t="shared" si="17"/>
        <v>377593</v>
      </c>
      <c r="V65" s="5">
        <v>1.6E-2</v>
      </c>
    </row>
    <row r="66" spans="1:22" x14ac:dyDescent="0.2">
      <c r="A66" s="16" t="s">
        <v>238</v>
      </c>
      <c r="B66" s="4">
        <v>0</v>
      </c>
      <c r="C66" s="4">
        <v>0</v>
      </c>
      <c r="D66" s="4">
        <v>0</v>
      </c>
      <c r="E66" s="4">
        <v>0</v>
      </c>
      <c r="F66" s="4">
        <f t="shared" si="15"/>
        <v>-5309227800</v>
      </c>
      <c r="K66">
        <f t="shared" si="16"/>
        <v>0</v>
      </c>
      <c r="L66" s="4">
        <v>632</v>
      </c>
      <c r="M66" s="4">
        <v>361</v>
      </c>
      <c r="N66" s="4">
        <v>25</v>
      </c>
      <c r="O66" s="4">
        <v>21</v>
      </c>
      <c r="P66" s="4">
        <v>529300</v>
      </c>
      <c r="Q66" s="4">
        <v>334900</v>
      </c>
      <c r="R66" s="5">
        <v>3.2899999999999999E-2</v>
      </c>
      <c r="S66" s="4">
        <v>868676</v>
      </c>
      <c r="T66" s="4">
        <f t="shared" si="18"/>
        <v>554890.6</v>
      </c>
      <c r="U66" s="4">
        <f t="shared" si="17"/>
        <v>366433</v>
      </c>
      <c r="V66" s="5">
        <v>4.7800000000000002E-2</v>
      </c>
    </row>
    <row r="67" spans="1:22" x14ac:dyDescent="0.2">
      <c r="A67" s="16" t="s">
        <v>237</v>
      </c>
      <c r="B67" s="4">
        <v>0</v>
      </c>
      <c r="C67" s="4">
        <v>0</v>
      </c>
      <c r="D67" s="4">
        <v>0</v>
      </c>
      <c r="E67" s="4">
        <v>0</v>
      </c>
      <c r="F67" s="4">
        <f t="shared" si="15"/>
        <v>-5309227800</v>
      </c>
      <c r="K67">
        <f t="shared" si="16"/>
        <v>0</v>
      </c>
      <c r="L67" s="4">
        <v>136</v>
      </c>
      <c r="M67" s="4">
        <v>386</v>
      </c>
      <c r="N67" s="4">
        <v>2</v>
      </c>
      <c r="O67" s="4">
        <v>11</v>
      </c>
      <c r="P67" s="4">
        <v>87600</v>
      </c>
      <c r="Q67" s="4">
        <v>288000</v>
      </c>
      <c r="R67" s="5">
        <v>-7.1999999999999998E-3</v>
      </c>
      <c r="S67" s="4">
        <v>377593</v>
      </c>
      <c r="T67" s="4">
        <f t="shared" si="18"/>
        <v>547485.6</v>
      </c>
      <c r="U67" s="4">
        <f t="shared" si="17"/>
        <v>366433</v>
      </c>
      <c r="V67" s="5">
        <v>3.0600000000000002E-2</v>
      </c>
    </row>
    <row r="68" spans="1:22" x14ac:dyDescent="0.2">
      <c r="A68" s="16" t="s">
        <v>233</v>
      </c>
      <c r="B68" s="4">
        <v>0</v>
      </c>
      <c r="C68" s="4">
        <v>0</v>
      </c>
      <c r="D68" s="4">
        <v>0</v>
      </c>
      <c r="E68" s="4">
        <v>0</v>
      </c>
      <c r="F68" s="4">
        <f t="shared" si="15"/>
        <v>-5309227800</v>
      </c>
      <c r="K68">
        <f t="shared" si="16"/>
        <v>0</v>
      </c>
      <c r="L68" s="4">
        <v>142</v>
      </c>
      <c r="M68" s="4">
        <v>374</v>
      </c>
      <c r="N68" s="4">
        <v>3</v>
      </c>
      <c r="O68" s="4">
        <v>12</v>
      </c>
      <c r="P68" s="4">
        <v>8000</v>
      </c>
      <c r="Q68" s="4">
        <v>41700</v>
      </c>
      <c r="R68" s="5">
        <v>-1.0700000000000001E-2</v>
      </c>
      <c r="S68" s="4">
        <v>380863</v>
      </c>
      <c r="T68" s="4">
        <f t="shared" si="18"/>
        <v>542034.1</v>
      </c>
      <c r="U68" s="4">
        <f t="shared" si="17"/>
        <v>366433</v>
      </c>
    </row>
    <row r="69" spans="1:22" x14ac:dyDescent="0.2">
      <c r="A69" s="16" t="s">
        <v>232</v>
      </c>
      <c r="B69" s="4">
        <v>0</v>
      </c>
      <c r="C69" s="4">
        <v>0</v>
      </c>
      <c r="D69" s="4">
        <v>0</v>
      </c>
      <c r="E69" s="4">
        <v>0</v>
      </c>
      <c r="F69" s="4">
        <f t="shared" si="15"/>
        <v>-5309227800</v>
      </c>
      <c r="K69">
        <f t="shared" si="16"/>
        <v>0</v>
      </c>
      <c r="L69" s="4"/>
      <c r="M69" s="4"/>
      <c r="N69" s="4"/>
      <c r="O69" s="4"/>
      <c r="P69" s="4">
        <v>111800</v>
      </c>
      <c r="Q69" s="4">
        <v>192900</v>
      </c>
      <c r="R69" s="5">
        <v>-8.8000000000000005E-3</v>
      </c>
      <c r="S69" s="4">
        <v>401383</v>
      </c>
      <c r="T69" s="4">
        <f t="shared" si="18"/>
        <v>538564.6</v>
      </c>
      <c r="U69" s="4">
        <f t="shared" si="17"/>
        <v>366433</v>
      </c>
    </row>
    <row r="70" spans="1:22" x14ac:dyDescent="0.2">
      <c r="A70" s="16" t="s">
        <v>231</v>
      </c>
      <c r="B70" s="4">
        <v>0</v>
      </c>
      <c r="C70" s="4">
        <v>83100</v>
      </c>
      <c r="D70" s="4">
        <v>-83100</v>
      </c>
      <c r="E70" s="4">
        <v>-2282880000</v>
      </c>
      <c r="F70" s="4">
        <f t="shared" si="15"/>
        <v>-5309227800</v>
      </c>
      <c r="K70">
        <f t="shared" si="16"/>
        <v>0</v>
      </c>
      <c r="L70" s="4"/>
      <c r="M70" s="4"/>
      <c r="N70" s="4"/>
      <c r="O70" s="4"/>
      <c r="P70" s="4">
        <v>517500</v>
      </c>
      <c r="Q70" s="4">
        <v>430900</v>
      </c>
      <c r="R70" s="5">
        <v>2.3700000000000002E-2</v>
      </c>
      <c r="S70" s="4">
        <v>1038409</v>
      </c>
      <c r="T70" s="4">
        <f t="shared" si="18"/>
        <v>491466.1</v>
      </c>
      <c r="U70" s="4">
        <f t="shared" si="17"/>
        <v>366433</v>
      </c>
    </row>
    <row r="71" spans="1:22" x14ac:dyDescent="0.2">
      <c r="A71" s="16" t="s">
        <v>230</v>
      </c>
      <c r="B71" s="4">
        <v>0</v>
      </c>
      <c r="C71" s="4">
        <v>0</v>
      </c>
      <c r="D71" s="4">
        <v>0</v>
      </c>
      <c r="E71" s="4">
        <v>0</v>
      </c>
      <c r="F71" s="4">
        <f t="shared" si="15"/>
        <v>-3026347800</v>
      </c>
      <c r="K71">
        <f t="shared" si="16"/>
        <v>0</v>
      </c>
      <c r="L71" s="4"/>
      <c r="M71" s="4"/>
      <c r="N71" s="4"/>
      <c r="O71" s="4"/>
      <c r="P71" s="4">
        <v>126900</v>
      </c>
      <c r="Q71" s="4">
        <v>228600</v>
      </c>
      <c r="R71" s="5">
        <v>-3.5999999999999999E-3</v>
      </c>
      <c r="S71" s="4">
        <v>366433</v>
      </c>
      <c r="T71" s="4">
        <f t="shared" si="18"/>
        <v>487133.8</v>
      </c>
      <c r="U71" s="4">
        <f t="shared" si="17"/>
        <v>295649</v>
      </c>
    </row>
    <row r="72" spans="1:22" x14ac:dyDescent="0.2">
      <c r="A72" s="16" t="s">
        <v>229</v>
      </c>
      <c r="B72" s="4">
        <v>0</v>
      </c>
      <c r="C72" s="4">
        <v>0</v>
      </c>
      <c r="D72" s="4">
        <v>0</v>
      </c>
      <c r="E72" s="4">
        <v>0</v>
      </c>
      <c r="F72" s="4">
        <f t="shared" si="15"/>
        <v>-3026347800</v>
      </c>
      <c r="K72">
        <f t="shared" si="16"/>
        <v>0</v>
      </c>
      <c r="L72" s="4"/>
      <c r="M72" s="4"/>
      <c r="N72" s="4"/>
      <c r="O72" s="4"/>
      <c r="P72" s="4">
        <v>251900</v>
      </c>
      <c r="Q72" s="4">
        <v>247200</v>
      </c>
      <c r="R72" s="5">
        <v>9.1999999999999998E-3</v>
      </c>
      <c r="S72" s="4">
        <v>516900</v>
      </c>
      <c r="T72" s="4">
        <f t="shared" si="18"/>
        <v>500767.2</v>
      </c>
      <c r="U72" s="4">
        <f t="shared" si="17"/>
        <v>295649</v>
      </c>
    </row>
    <row r="73" spans="1:22" x14ac:dyDescent="0.2">
      <c r="A73" s="16" t="s">
        <v>228</v>
      </c>
      <c r="B73" s="4">
        <v>0</v>
      </c>
      <c r="C73" s="4">
        <v>11800</v>
      </c>
      <c r="D73" s="4">
        <v>-11800</v>
      </c>
      <c r="E73" s="4">
        <v>-326270000</v>
      </c>
      <c r="F73" s="4">
        <f t="shared" si="15"/>
        <v>-3026347800</v>
      </c>
      <c r="K73">
        <f t="shared" si="16"/>
        <v>0</v>
      </c>
      <c r="L73" s="4"/>
      <c r="M73" s="4"/>
      <c r="N73" s="4"/>
      <c r="O73" s="4"/>
      <c r="P73" s="4">
        <v>198800</v>
      </c>
      <c r="Q73" s="4">
        <v>319800</v>
      </c>
      <c r="R73" s="5">
        <v>-1.0800000000000001E-2</v>
      </c>
      <c r="S73" s="4">
        <v>541895</v>
      </c>
      <c r="T73" s="4">
        <f t="shared" si="18"/>
        <v>530401.4</v>
      </c>
      <c r="U73" s="4">
        <f t="shared" si="17"/>
        <v>295649</v>
      </c>
    </row>
    <row r="74" spans="1:22" x14ac:dyDescent="0.2">
      <c r="A74" s="16" t="s">
        <v>227</v>
      </c>
      <c r="B74" s="4">
        <v>0</v>
      </c>
      <c r="C74" s="4">
        <v>0</v>
      </c>
      <c r="D74" s="4">
        <v>0</v>
      </c>
      <c r="E74" s="4">
        <v>0</v>
      </c>
      <c r="F74" s="4">
        <f t="shared" si="15"/>
        <v>-2700077800</v>
      </c>
      <c r="K74">
        <f t="shared" si="16"/>
        <v>0</v>
      </c>
      <c r="L74" s="4"/>
      <c r="M74" s="4"/>
      <c r="N74" s="4"/>
      <c r="O74" s="4"/>
      <c r="P74" s="4">
        <v>173900</v>
      </c>
      <c r="Q74" s="4">
        <v>217400</v>
      </c>
      <c r="R74" s="5">
        <v>-1.2500000000000001E-2</v>
      </c>
      <c r="S74" s="4">
        <v>415095</v>
      </c>
      <c r="T74" s="4">
        <f t="shared" si="18"/>
        <v>591802.4</v>
      </c>
      <c r="U74" s="4">
        <f t="shared" si="17"/>
        <v>295649</v>
      </c>
    </row>
    <row r="75" spans="1:22" x14ac:dyDescent="0.2">
      <c r="A75" s="16" t="s">
        <v>221</v>
      </c>
      <c r="B75" s="4">
        <v>0</v>
      </c>
      <c r="C75" s="4">
        <v>11800</v>
      </c>
      <c r="D75" s="4">
        <v>-11800</v>
      </c>
      <c r="E75" s="4">
        <v>-324690000</v>
      </c>
      <c r="F75" s="4">
        <f t="shared" si="15"/>
        <v>-2700077800</v>
      </c>
      <c r="K75">
        <f t="shared" si="16"/>
        <v>0</v>
      </c>
      <c r="L75" s="4"/>
      <c r="M75" s="4"/>
      <c r="N75" s="4"/>
      <c r="O75" s="4"/>
      <c r="P75" s="4">
        <v>820800</v>
      </c>
      <c r="Q75" s="4">
        <v>326800</v>
      </c>
      <c r="R75" s="5">
        <v>4.6799999999999994E-2</v>
      </c>
      <c r="S75" s="4">
        <v>1214686</v>
      </c>
      <c r="T75" s="4">
        <f t="shared" si="18"/>
        <v>543998.6</v>
      </c>
      <c r="U75" s="4">
        <f t="shared" si="17"/>
        <v>295649</v>
      </c>
    </row>
    <row r="76" spans="1:22" x14ac:dyDescent="0.2">
      <c r="A76" s="16" t="s">
        <v>212</v>
      </c>
      <c r="B76" s="4">
        <v>0</v>
      </c>
      <c r="C76" s="4">
        <v>0</v>
      </c>
      <c r="D76" s="4">
        <v>0</v>
      </c>
      <c r="E76" s="4">
        <v>0</v>
      </c>
      <c r="F76" s="4">
        <f t="shared" si="15"/>
        <v>-2375387800</v>
      </c>
      <c r="K76">
        <f t="shared" si="16"/>
        <v>0</v>
      </c>
      <c r="L76" s="4"/>
      <c r="M76" s="4"/>
      <c r="N76" s="4"/>
      <c r="O76" s="4"/>
      <c r="P76" s="4">
        <v>102000</v>
      </c>
      <c r="Q76" s="4">
        <v>171500</v>
      </c>
      <c r="R76" s="5">
        <v>-1.8E-3</v>
      </c>
      <c r="S76" s="4">
        <v>295649</v>
      </c>
      <c r="T76" s="4">
        <f t="shared" si="18"/>
        <v>606316.5</v>
      </c>
      <c r="U76" s="4">
        <f t="shared" si="17"/>
        <v>303543</v>
      </c>
    </row>
    <row r="77" spans="1:22" x14ac:dyDescent="0.2">
      <c r="A77" s="16" t="s">
        <v>211</v>
      </c>
      <c r="B77" s="4">
        <v>0</v>
      </c>
      <c r="C77" s="4">
        <v>0</v>
      </c>
      <c r="D77" s="4">
        <v>0</v>
      </c>
      <c r="E77" s="4">
        <v>0</v>
      </c>
      <c r="F77" s="4">
        <f t="shared" si="15"/>
        <v>-2375387800</v>
      </c>
      <c r="K77">
        <f>K78+J77</f>
        <v>0</v>
      </c>
      <c r="L77" s="4"/>
      <c r="M77" s="4"/>
      <c r="N77" s="4"/>
      <c r="O77" s="4"/>
      <c r="P77" s="4">
        <v>157200</v>
      </c>
      <c r="Q77" s="4">
        <v>105300</v>
      </c>
      <c r="R77" s="5">
        <v>2.3E-2</v>
      </c>
      <c r="S77" s="4">
        <v>303543</v>
      </c>
      <c r="T77" s="4">
        <f t="shared" si="18"/>
        <v>717025</v>
      </c>
      <c r="U77" s="4">
        <f t="shared" si="17"/>
        <v>323110</v>
      </c>
    </row>
    <row r="78" spans="1:22" x14ac:dyDescent="0.2">
      <c r="A78" s="16" t="s">
        <v>210</v>
      </c>
      <c r="B78" s="4">
        <v>0</v>
      </c>
      <c r="C78" s="4">
        <v>0</v>
      </c>
      <c r="D78" s="4">
        <v>0</v>
      </c>
      <c r="E78" s="4">
        <v>0</v>
      </c>
      <c r="F78" s="4">
        <f t="shared" si="15"/>
        <v>-2375387800</v>
      </c>
      <c r="K78">
        <f>J78+K80</f>
        <v>0</v>
      </c>
      <c r="R78" s="5">
        <v>-5.6000000000000008E-3</v>
      </c>
      <c r="S78" s="4">
        <v>326348</v>
      </c>
      <c r="T78" s="4">
        <f t="shared" si="18"/>
        <v>1017117.6</v>
      </c>
      <c r="U78" s="4">
        <f t="shared" si="17"/>
        <v>323110</v>
      </c>
    </row>
    <row r="79" spans="1:22" x14ac:dyDescent="0.2">
      <c r="A79" s="16" t="s">
        <v>209</v>
      </c>
      <c r="B79" s="4">
        <v>0</v>
      </c>
      <c r="C79" s="4">
        <v>200</v>
      </c>
      <c r="D79" s="4">
        <v>-200</v>
      </c>
      <c r="E79" s="4">
        <v>-5400000</v>
      </c>
      <c r="F79" s="4">
        <f t="shared" si="15"/>
        <v>-2375387800</v>
      </c>
      <c r="L79" s="4"/>
      <c r="M79" s="4"/>
      <c r="N79" s="4"/>
      <c r="O79" s="4"/>
      <c r="P79" s="4">
        <v>85600</v>
      </c>
      <c r="Q79" s="4">
        <v>255400</v>
      </c>
      <c r="R79" s="5">
        <v>-2.4E-2</v>
      </c>
      <c r="S79" s="4">
        <v>366688</v>
      </c>
      <c r="T79" s="4">
        <f t="shared" si="18"/>
        <v>1020265.6</v>
      </c>
      <c r="U79" s="4">
        <f t="shared" si="17"/>
        <v>323110</v>
      </c>
    </row>
    <row r="80" spans="1:22" x14ac:dyDescent="0.2">
      <c r="A80" s="16" t="s">
        <v>208</v>
      </c>
      <c r="B80" s="4">
        <v>0</v>
      </c>
      <c r="C80" s="4">
        <v>0</v>
      </c>
      <c r="D80" s="4">
        <v>0</v>
      </c>
      <c r="E80" s="4">
        <v>0</v>
      </c>
      <c r="F80" s="4">
        <f t="shared" si="15"/>
        <v>-2369987800</v>
      </c>
      <c r="K80">
        <f>J80</f>
        <v>0</v>
      </c>
      <c r="R80" s="5">
        <v>-9.1000000000000004E-3</v>
      </c>
      <c r="S80" s="4">
        <v>567424</v>
      </c>
      <c r="T80" s="4">
        <f t="shared" si="18"/>
        <v>1023735.7</v>
      </c>
      <c r="U80" s="4">
        <f t="shared" si="17"/>
        <v>323110</v>
      </c>
    </row>
    <row r="81" spans="1:21" x14ac:dyDescent="0.2">
      <c r="A81" s="16" t="s">
        <v>207</v>
      </c>
      <c r="B81" s="4">
        <v>0</v>
      </c>
      <c r="C81" s="4">
        <v>86</v>
      </c>
      <c r="D81" s="4">
        <v>-86</v>
      </c>
      <c r="E81" s="4">
        <v>-2240000</v>
      </c>
      <c r="F81" s="4">
        <f t="shared" si="15"/>
        <v>-2369987800</v>
      </c>
      <c r="R81" s="5">
        <v>-9.0000000000000011E-3</v>
      </c>
      <c r="S81" s="4">
        <v>323110</v>
      </c>
      <c r="T81" s="4">
        <f t="shared" si="18"/>
        <v>1216789.2</v>
      </c>
      <c r="U81" s="4">
        <f t="shared" si="17"/>
        <v>653234</v>
      </c>
    </row>
    <row r="82" spans="1:21" x14ac:dyDescent="0.2">
      <c r="A82" s="16" t="s">
        <v>206</v>
      </c>
      <c r="B82" s="4">
        <v>0</v>
      </c>
      <c r="C82" s="4">
        <v>7337</v>
      </c>
      <c r="D82" s="4">
        <v>-7337</v>
      </c>
      <c r="E82" s="4">
        <v>-199950000</v>
      </c>
      <c r="F82" s="4">
        <f t="shared" si="15"/>
        <v>-2367747800</v>
      </c>
      <c r="R82" s="5">
        <v>1.29E-2</v>
      </c>
      <c r="S82" s="4">
        <v>653234</v>
      </c>
      <c r="T82" s="4">
        <f t="shared" si="18"/>
        <v>1171702.6000000001</v>
      </c>
      <c r="U82" s="4">
        <f t="shared" si="17"/>
        <v>736648</v>
      </c>
    </row>
    <row r="83" spans="1:21" x14ac:dyDescent="0.2">
      <c r="A83" s="16" t="s">
        <v>205</v>
      </c>
      <c r="B83" s="4">
        <v>0</v>
      </c>
      <c r="C83" s="4">
        <v>93</v>
      </c>
      <c r="D83" s="4">
        <v>-93</v>
      </c>
      <c r="E83" s="4">
        <v>-2510000</v>
      </c>
      <c r="F83" s="4">
        <f t="shared" si="15"/>
        <v>-2167797800</v>
      </c>
      <c r="R83" s="5">
        <v>9.300000000000001E-3</v>
      </c>
      <c r="S83" s="4">
        <v>838237</v>
      </c>
      <c r="T83" s="4">
        <f t="shared" si="18"/>
        <v>1143240.3</v>
      </c>
      <c r="U83" s="4">
        <f t="shared" si="17"/>
        <v>736648</v>
      </c>
    </row>
    <row r="84" spans="1:21" x14ac:dyDescent="0.2">
      <c r="A84" s="16" t="s">
        <v>204</v>
      </c>
      <c r="B84" s="4">
        <v>0</v>
      </c>
      <c r="C84" s="4">
        <v>28300</v>
      </c>
      <c r="D84" s="4">
        <v>-28300</v>
      </c>
      <c r="E84" s="4">
        <v>-764100000</v>
      </c>
      <c r="F84" s="4">
        <f t="shared" si="15"/>
        <v>-2165287800</v>
      </c>
      <c r="R84" s="5">
        <v>-1.6399999999999998E-2</v>
      </c>
      <c r="S84" s="4">
        <v>1029105</v>
      </c>
      <c r="T84" s="4">
        <f t="shared" si="18"/>
        <v>1084021.3</v>
      </c>
      <c r="U84" s="4">
        <f t="shared" si="17"/>
        <v>398168</v>
      </c>
    </row>
    <row r="85" spans="1:21" x14ac:dyDescent="0.2">
      <c r="A85" s="16" t="s">
        <v>203</v>
      </c>
      <c r="B85" s="4">
        <v>0</v>
      </c>
      <c r="C85" s="4">
        <v>0</v>
      </c>
      <c r="D85" s="4">
        <v>0</v>
      </c>
      <c r="E85" s="4">
        <v>0</v>
      </c>
      <c r="F85" s="4">
        <f t="shared" si="15"/>
        <v>-1401187800</v>
      </c>
      <c r="R85" s="5">
        <v>1.3000000000000001E-2</v>
      </c>
      <c r="S85" s="4">
        <v>736648</v>
      </c>
      <c r="T85" s="4">
        <f t="shared" si="18"/>
        <v>1047555.3</v>
      </c>
      <c r="U85" s="4">
        <f t="shared" si="17"/>
        <v>398168</v>
      </c>
    </row>
    <row r="86" spans="1:21" x14ac:dyDescent="0.2">
      <c r="A86" s="16" t="s">
        <v>202</v>
      </c>
      <c r="B86" s="4">
        <v>0</v>
      </c>
      <c r="C86" s="4">
        <v>0</v>
      </c>
      <c r="D86" s="4">
        <v>0</v>
      </c>
      <c r="E86" s="4">
        <v>0</v>
      </c>
      <c r="F86" s="4">
        <f t="shared" si="15"/>
        <v>-1401187800</v>
      </c>
      <c r="R86" s="5">
        <v>0</v>
      </c>
      <c r="S86" s="4">
        <v>918828</v>
      </c>
      <c r="T86" s="4">
        <f t="shared" si="18"/>
        <v>1029508.1</v>
      </c>
      <c r="U86" s="4">
        <f t="shared" si="17"/>
        <v>398168</v>
      </c>
    </row>
    <row r="87" spans="1:21" x14ac:dyDescent="0.2">
      <c r="A87" s="16" t="s">
        <v>201</v>
      </c>
      <c r="B87" s="4">
        <v>0</v>
      </c>
      <c r="C87" s="4">
        <v>0</v>
      </c>
      <c r="D87" s="4">
        <v>0</v>
      </c>
      <c r="E87" s="4">
        <v>0</v>
      </c>
      <c r="F87" s="4">
        <f t="shared" si="15"/>
        <v>-1401187800</v>
      </c>
      <c r="R87" s="5">
        <v>4.4500000000000005E-2</v>
      </c>
      <c r="S87" s="4">
        <v>1410628</v>
      </c>
      <c r="T87" s="4">
        <f t="shared" si="18"/>
        <v>940056.8</v>
      </c>
      <c r="U87" s="4">
        <f t="shared" si="17"/>
        <v>202368</v>
      </c>
    </row>
    <row r="88" spans="1:21" x14ac:dyDescent="0.2">
      <c r="A88" s="16" t="s">
        <v>200</v>
      </c>
      <c r="B88" s="4">
        <v>0</v>
      </c>
      <c r="C88" s="4">
        <v>0</v>
      </c>
      <c r="D88" s="4">
        <v>0</v>
      </c>
      <c r="E88" s="4">
        <v>0</v>
      </c>
      <c r="F88" s="4">
        <f t="shared" si="15"/>
        <v>-1401187800</v>
      </c>
      <c r="R88" s="5">
        <v>6.8199999999999997E-2</v>
      </c>
      <c r="S88" s="4">
        <v>3327274</v>
      </c>
      <c r="T88" s="4">
        <f t="shared" si="18"/>
        <v>681575.7</v>
      </c>
      <c r="U88" s="4">
        <f t="shared" si="17"/>
        <v>202368</v>
      </c>
    </row>
    <row r="89" spans="1:21" x14ac:dyDescent="0.2">
      <c r="A89" s="16" t="s">
        <v>199</v>
      </c>
      <c r="B89" s="4">
        <v>0</v>
      </c>
      <c r="C89" s="4">
        <v>0</v>
      </c>
      <c r="D89" s="4">
        <v>0</v>
      </c>
      <c r="E89" s="4">
        <v>0</v>
      </c>
      <c r="F89" s="4">
        <f t="shared" si="15"/>
        <v>-1401187800</v>
      </c>
      <c r="R89" s="5">
        <v>-3.2000000000000001E-2</v>
      </c>
      <c r="S89" s="4">
        <v>398168</v>
      </c>
      <c r="T89" s="4">
        <f t="shared" si="18"/>
        <v>668708.5</v>
      </c>
      <c r="U89" s="4">
        <f t="shared" si="17"/>
        <v>202368</v>
      </c>
    </row>
    <row r="90" spans="1:21" x14ac:dyDescent="0.2">
      <c r="A90" s="16" t="s">
        <v>198</v>
      </c>
      <c r="B90" s="4">
        <v>0</v>
      </c>
      <c r="C90" s="4">
        <v>11800</v>
      </c>
      <c r="D90" s="4">
        <v>-11800</v>
      </c>
      <c r="E90" s="4">
        <v>-286990000</v>
      </c>
      <c r="F90" s="4">
        <f t="shared" si="15"/>
        <v>-1401187800</v>
      </c>
      <c r="R90" s="5">
        <v>2.46E-2</v>
      </c>
      <c r="S90" s="4">
        <v>602125</v>
      </c>
      <c r="T90" s="4">
        <f t="shared" si="18"/>
        <v>694074.8</v>
      </c>
      <c r="U90" s="4">
        <f t="shared" si="17"/>
        <v>202368</v>
      </c>
    </row>
    <row r="91" spans="1:21" x14ac:dyDescent="0.2">
      <c r="A91" s="16" t="s">
        <v>197</v>
      </c>
      <c r="B91" s="4">
        <v>0</v>
      </c>
      <c r="C91" s="4">
        <v>1300</v>
      </c>
      <c r="D91" s="4">
        <v>-1300</v>
      </c>
      <c r="E91" s="4">
        <v>-31010000</v>
      </c>
      <c r="F91" s="4">
        <f t="shared" si="15"/>
        <v>-1114197800</v>
      </c>
      <c r="R91" s="5">
        <v>2.3099999999999999E-2</v>
      </c>
      <c r="S91" s="4">
        <v>2253645</v>
      </c>
      <c r="T91" s="4">
        <f t="shared" si="18"/>
        <v>524303.80000000005</v>
      </c>
      <c r="U91" s="4">
        <f t="shared" si="17"/>
        <v>202368</v>
      </c>
    </row>
    <row r="92" spans="1:21" x14ac:dyDescent="0.2">
      <c r="A92" s="16" t="s">
        <v>196</v>
      </c>
      <c r="B92" s="4">
        <v>0</v>
      </c>
      <c r="C92" s="4">
        <v>9000</v>
      </c>
      <c r="D92" s="4">
        <v>-9000</v>
      </c>
      <c r="E92" s="4">
        <v>-219600000</v>
      </c>
      <c r="F92" s="4">
        <f t="shared" si="15"/>
        <v>-1083187800</v>
      </c>
      <c r="R92" s="5">
        <v>-2.2499999999999999E-2</v>
      </c>
      <c r="S92" s="4">
        <v>202368</v>
      </c>
      <c r="T92" s="4">
        <f t="shared" si="18"/>
        <v>540649.5</v>
      </c>
      <c r="U92" s="4">
        <f t="shared" si="17"/>
        <v>371988</v>
      </c>
    </row>
    <row r="93" spans="1:21" x14ac:dyDescent="0.2">
      <c r="A93" s="16" t="s">
        <v>195</v>
      </c>
      <c r="B93" s="4">
        <v>0</v>
      </c>
      <c r="C93" s="4">
        <v>0</v>
      </c>
      <c r="D93" s="4">
        <v>0</v>
      </c>
      <c r="E93" s="4">
        <v>0</v>
      </c>
      <c r="F93" s="4">
        <f t="shared" si="15"/>
        <v>-863587800</v>
      </c>
      <c r="R93" s="5">
        <v>8.3000000000000001E-3</v>
      </c>
      <c r="S93" s="4">
        <v>553614</v>
      </c>
      <c r="T93" s="4">
        <f t="shared" si="18"/>
        <v>526638.5</v>
      </c>
      <c r="U93" s="4">
        <f t="shared" si="17"/>
        <v>371988</v>
      </c>
    </row>
    <row r="94" spans="1:21" x14ac:dyDescent="0.2">
      <c r="A94" s="16" t="s">
        <v>194</v>
      </c>
      <c r="B94" s="4">
        <v>0</v>
      </c>
      <c r="C94" s="4">
        <v>0</v>
      </c>
      <c r="D94" s="4">
        <v>0</v>
      </c>
      <c r="E94" s="4">
        <v>0</v>
      </c>
      <c r="F94" s="4">
        <f t="shared" si="15"/>
        <v>-863587800</v>
      </c>
      <c r="R94" s="5">
        <v>-4.1500000000000002E-2</v>
      </c>
      <c r="S94" s="4">
        <v>436915</v>
      </c>
      <c r="T94" s="4">
        <f t="shared" si="18"/>
        <v>541926.5</v>
      </c>
      <c r="U94" s="4">
        <f t="shared" si="17"/>
        <v>269496</v>
      </c>
    </row>
    <row r="95" spans="1:21" x14ac:dyDescent="0.2">
      <c r="A95" s="16" t="s">
        <v>193</v>
      </c>
      <c r="B95" s="4">
        <v>0</v>
      </c>
      <c r="C95" s="4">
        <v>0</v>
      </c>
      <c r="D95" s="4">
        <v>0</v>
      </c>
      <c r="E95" s="4">
        <v>0</v>
      </c>
      <c r="F95" s="4">
        <f t="shared" si="15"/>
        <v>-863587800</v>
      </c>
      <c r="R95" s="5">
        <v>-3.9000000000000003E-3</v>
      </c>
      <c r="S95" s="4">
        <v>371988</v>
      </c>
      <c r="T95" s="4">
        <f t="shared" si="18"/>
        <v>542657.9</v>
      </c>
      <c r="U95" s="4">
        <f t="shared" si="17"/>
        <v>269496</v>
      </c>
    </row>
    <row r="96" spans="1:21" x14ac:dyDescent="0.2">
      <c r="A96" s="16" t="s">
        <v>192</v>
      </c>
      <c r="B96" s="4">
        <v>0</v>
      </c>
      <c r="C96" s="4">
        <v>0</v>
      </c>
      <c r="D96" s="4">
        <v>0</v>
      </c>
      <c r="E96" s="4">
        <v>0</v>
      </c>
      <c r="F96" s="4">
        <f t="shared" si="15"/>
        <v>-863587800</v>
      </c>
      <c r="R96" s="5">
        <v>3.4700000000000002E-2</v>
      </c>
      <c r="S96" s="4">
        <v>738356</v>
      </c>
      <c r="T96" s="4">
        <f t="shared" si="18"/>
        <v>505959.4</v>
      </c>
      <c r="U96" s="4">
        <f t="shared" si="17"/>
        <v>269496</v>
      </c>
    </row>
    <row r="97" spans="1:21" x14ac:dyDescent="0.2">
      <c r="A97" s="16" t="s">
        <v>191</v>
      </c>
      <c r="B97" s="4">
        <v>0</v>
      </c>
      <c r="C97" s="4">
        <v>100</v>
      </c>
      <c r="D97" s="4">
        <v>-100</v>
      </c>
      <c r="E97" s="4">
        <v>-2450000</v>
      </c>
      <c r="F97" s="4">
        <f t="shared" si="15"/>
        <v>-863587800</v>
      </c>
      <c r="R97" s="5">
        <v>0</v>
      </c>
      <c r="S97" s="4">
        <v>516115</v>
      </c>
      <c r="T97" s="4">
        <f t="shared" si="18"/>
        <v>479710.3</v>
      </c>
      <c r="U97" s="4">
        <f t="shared" si="17"/>
        <v>269496</v>
      </c>
    </row>
    <row r="98" spans="1:21" x14ac:dyDescent="0.2">
      <c r="A98" s="16" t="s">
        <v>190</v>
      </c>
      <c r="B98" s="4">
        <v>0</v>
      </c>
      <c r="C98" s="4">
        <v>0</v>
      </c>
      <c r="D98" s="4">
        <v>0</v>
      </c>
      <c r="E98" s="4">
        <v>0</v>
      </c>
      <c r="F98" s="4">
        <f t="shared" si="15"/>
        <v>-861137800</v>
      </c>
      <c r="R98" s="5">
        <v>-0.02</v>
      </c>
      <c r="S98" s="4">
        <v>742463</v>
      </c>
      <c r="T98" s="4">
        <f t="shared" si="18"/>
        <v>430283.5</v>
      </c>
      <c r="U98" s="4">
        <f t="shared" si="17"/>
        <v>269496</v>
      </c>
    </row>
    <row r="99" spans="1:21" x14ac:dyDescent="0.2">
      <c r="A99" s="16" t="s">
        <v>189</v>
      </c>
      <c r="B99" s="4">
        <v>0</v>
      </c>
      <c r="C99" s="4">
        <v>0</v>
      </c>
      <c r="D99" s="4">
        <v>0</v>
      </c>
      <c r="E99" s="4">
        <v>0</v>
      </c>
      <c r="F99" s="4">
        <f t="shared" si="15"/>
        <v>-861137800</v>
      </c>
      <c r="R99" s="5">
        <v>0</v>
      </c>
      <c r="S99" s="4">
        <v>269496</v>
      </c>
      <c r="T99" s="4">
        <f t="shared" si="18"/>
        <v>440805.6</v>
      </c>
      <c r="U99" s="4">
        <f t="shared" si="17"/>
        <v>365825</v>
      </c>
    </row>
    <row r="100" spans="1:21" x14ac:dyDescent="0.2">
      <c r="A100" s="16" t="s">
        <v>188</v>
      </c>
      <c r="B100" s="4">
        <v>0</v>
      </c>
      <c r="C100" s="4">
        <v>0</v>
      </c>
      <c r="D100" s="4">
        <v>0</v>
      </c>
      <c r="E100" s="4">
        <v>0</v>
      </c>
      <c r="F100" s="4">
        <f t="shared" si="15"/>
        <v>-861137800</v>
      </c>
      <c r="R100" s="5">
        <v>4.1700000000000001E-2</v>
      </c>
      <c r="S100" s="4">
        <v>855788</v>
      </c>
      <c r="T100" s="4">
        <f t="shared" si="18"/>
        <v>383092.8</v>
      </c>
      <c r="U100" s="4">
        <f t="shared" si="17"/>
        <v>365825</v>
      </c>
    </row>
    <row r="101" spans="1:21" x14ac:dyDescent="0.2">
      <c r="A101" s="16" t="s">
        <v>187</v>
      </c>
      <c r="B101" s="4">
        <v>0</v>
      </c>
      <c r="C101" s="4">
        <v>0</v>
      </c>
      <c r="D101" s="4">
        <v>0</v>
      </c>
      <c r="E101" s="4">
        <v>0</v>
      </c>
      <c r="F101" s="4">
        <f t="shared" si="15"/>
        <v>-861137800</v>
      </c>
      <c r="R101" s="5">
        <v>0</v>
      </c>
      <c r="S101" s="4">
        <v>555935</v>
      </c>
      <c r="T101" s="4">
        <f t="shared" si="18"/>
        <v>370407.2</v>
      </c>
      <c r="U101" s="4">
        <f t="shared" si="17"/>
        <v>365825</v>
      </c>
    </row>
    <row r="102" spans="1:21" x14ac:dyDescent="0.2">
      <c r="A102" s="16" t="s">
        <v>186</v>
      </c>
      <c r="B102" s="4">
        <v>0</v>
      </c>
      <c r="C102" s="4">
        <v>0</v>
      </c>
      <c r="D102" s="4">
        <v>0</v>
      </c>
      <c r="E102" s="4">
        <v>0</v>
      </c>
      <c r="F102" s="4">
        <f t="shared" si="15"/>
        <v>-861137800</v>
      </c>
      <c r="R102" s="5">
        <v>-1.03E-2</v>
      </c>
      <c r="S102" s="4">
        <v>365825</v>
      </c>
      <c r="T102" s="4">
        <f t="shared" si="18"/>
        <v>342712.6</v>
      </c>
      <c r="U102" s="4">
        <f t="shared" si="17"/>
        <v>253624</v>
      </c>
    </row>
    <row r="103" spans="1:21" x14ac:dyDescent="0.2">
      <c r="A103" s="16" t="s">
        <v>185</v>
      </c>
      <c r="B103" s="4">
        <v>0</v>
      </c>
      <c r="C103" s="4">
        <v>0</v>
      </c>
      <c r="D103" s="4">
        <v>0</v>
      </c>
      <c r="E103" s="4">
        <v>0</v>
      </c>
      <c r="F103" s="4">
        <f t="shared" si="15"/>
        <v>-861137800</v>
      </c>
      <c r="R103" s="5">
        <v>-1.4199999999999999E-2</v>
      </c>
      <c r="S103" s="4">
        <v>413504</v>
      </c>
      <c r="T103" s="4">
        <f t="shared" si="18"/>
        <v>371856.3</v>
      </c>
      <c r="U103" s="4">
        <f t="shared" si="17"/>
        <v>248195</v>
      </c>
    </row>
    <row r="104" spans="1:21" x14ac:dyDescent="0.2">
      <c r="A104" s="16" t="s">
        <v>184</v>
      </c>
      <c r="B104" s="4">
        <v>0</v>
      </c>
      <c r="C104" s="4">
        <v>0</v>
      </c>
      <c r="D104" s="4">
        <v>0</v>
      </c>
      <c r="E104" s="4">
        <v>0</v>
      </c>
      <c r="F104" s="4">
        <f t="shared" si="15"/>
        <v>-861137800</v>
      </c>
      <c r="R104" s="5">
        <v>8.199999999999999E-3</v>
      </c>
      <c r="S104" s="4">
        <v>589795</v>
      </c>
      <c r="T104" s="4">
        <f t="shared" si="18"/>
        <v>410068.1</v>
      </c>
      <c r="U104" s="4">
        <f t="shared" si="17"/>
        <v>248195</v>
      </c>
    </row>
    <row r="105" spans="1:21" x14ac:dyDescent="0.2">
      <c r="A105" s="16" t="s">
        <v>183</v>
      </c>
      <c r="B105" s="4">
        <v>0</v>
      </c>
      <c r="C105" s="4">
        <v>900</v>
      </c>
      <c r="D105" s="4">
        <v>-900</v>
      </c>
      <c r="E105" s="4">
        <v>-21600000</v>
      </c>
      <c r="F105" s="4">
        <f t="shared" si="15"/>
        <v>-861137800</v>
      </c>
      <c r="R105" s="5">
        <v>4.7300000000000002E-2</v>
      </c>
      <c r="S105" s="4">
        <v>379302</v>
      </c>
      <c r="T105" s="4">
        <f t="shared" si="18"/>
        <v>403368.1</v>
      </c>
      <c r="U105" s="4">
        <f t="shared" si="17"/>
        <v>248195</v>
      </c>
    </row>
    <row r="106" spans="1:21" x14ac:dyDescent="0.2">
      <c r="A106" s="16" t="s">
        <v>182</v>
      </c>
      <c r="B106" s="4">
        <v>0</v>
      </c>
      <c r="C106" s="4">
        <v>0</v>
      </c>
      <c r="D106" s="4">
        <v>0</v>
      </c>
      <c r="E106" s="4">
        <v>0</v>
      </c>
      <c r="F106" s="4">
        <f t="shared" si="15"/>
        <v>-839537800</v>
      </c>
      <c r="R106" s="5">
        <v>2.2000000000000001E-3</v>
      </c>
      <c r="S106" s="4">
        <v>371371</v>
      </c>
      <c r="T106" s="4">
        <f t="shared" si="18"/>
        <v>390133.1</v>
      </c>
      <c r="U106" s="4">
        <f t="shared" si="17"/>
        <v>248195</v>
      </c>
    </row>
    <row r="107" spans="1:21" x14ac:dyDescent="0.2">
      <c r="A107" s="16" t="s">
        <v>181</v>
      </c>
      <c r="B107" s="4">
        <v>0</v>
      </c>
      <c r="C107" s="4">
        <v>0</v>
      </c>
      <c r="D107" s="4">
        <v>0</v>
      </c>
      <c r="E107" s="4">
        <v>0</v>
      </c>
      <c r="F107" s="4">
        <f t="shared" si="15"/>
        <v>-839537800</v>
      </c>
      <c r="R107" s="5">
        <v>1.9799999999999998E-2</v>
      </c>
      <c r="S107" s="4">
        <v>253624</v>
      </c>
      <c r="T107" s="4">
        <f t="shared" si="18"/>
        <v>389542.9</v>
      </c>
      <c r="U107" s="4">
        <f t="shared" si="17"/>
        <v>88879</v>
      </c>
    </row>
    <row r="108" spans="1:21" x14ac:dyDescent="0.2">
      <c r="A108" s="16" t="s">
        <v>180</v>
      </c>
      <c r="B108" s="4">
        <v>0</v>
      </c>
      <c r="C108" s="4">
        <v>0</v>
      </c>
      <c r="D108" s="4">
        <v>0</v>
      </c>
      <c r="E108" s="4">
        <v>0</v>
      </c>
      <c r="F108" s="4">
        <f t="shared" si="15"/>
        <v>-839537800</v>
      </c>
      <c r="R108" s="5">
        <v>-2.0999999999999999E-3</v>
      </c>
      <c r="S108" s="4">
        <v>248195</v>
      </c>
      <c r="T108" s="4">
        <f t="shared" si="18"/>
        <v>407011.4</v>
      </c>
      <c r="U108" s="4">
        <f t="shared" si="17"/>
        <v>88879</v>
      </c>
    </row>
    <row r="109" spans="1:21" x14ac:dyDescent="0.2">
      <c r="A109" s="16" t="s">
        <v>179</v>
      </c>
      <c r="B109" s="4">
        <v>0</v>
      </c>
      <c r="C109" s="4">
        <v>0</v>
      </c>
      <c r="D109" s="4">
        <v>0</v>
      </c>
      <c r="E109" s="4">
        <v>0</v>
      </c>
      <c r="F109" s="4">
        <f t="shared" si="15"/>
        <v>-839537800</v>
      </c>
      <c r="R109" s="5">
        <v>6.7799999999999999E-2</v>
      </c>
      <c r="S109" s="4">
        <v>374717</v>
      </c>
      <c r="T109" s="4">
        <f t="shared" si="18"/>
        <v>406129.7</v>
      </c>
      <c r="U109" s="4">
        <f t="shared" si="17"/>
        <v>88879</v>
      </c>
    </row>
    <row r="110" spans="1:21" x14ac:dyDescent="0.2">
      <c r="A110" s="16" t="s">
        <v>178</v>
      </c>
      <c r="B110" s="4">
        <v>0</v>
      </c>
      <c r="C110" s="4">
        <v>0</v>
      </c>
      <c r="D110" s="4">
        <v>0</v>
      </c>
      <c r="E110" s="4">
        <v>0</v>
      </c>
      <c r="F110" s="4">
        <f t="shared" si="15"/>
        <v>-839537800</v>
      </c>
      <c r="R110" s="5">
        <v>1.67E-2</v>
      </c>
      <c r="S110" s="4">
        <v>278660</v>
      </c>
      <c r="T110" s="4">
        <f t="shared" si="18"/>
        <v>467521.5</v>
      </c>
      <c r="U110" s="4">
        <f t="shared" si="17"/>
        <v>88879</v>
      </c>
    </row>
    <row r="111" spans="1:21" x14ac:dyDescent="0.2">
      <c r="A111" s="16" t="s">
        <v>177</v>
      </c>
      <c r="B111" s="4">
        <v>0</v>
      </c>
      <c r="C111" s="4">
        <v>800</v>
      </c>
      <c r="D111" s="4">
        <v>-800</v>
      </c>
      <c r="E111" s="4">
        <v>-18040000</v>
      </c>
      <c r="F111" s="4">
        <f t="shared" si="15"/>
        <v>-839537800</v>
      </c>
      <c r="R111" s="5">
        <v>-6.8499999999999991E-2</v>
      </c>
      <c r="S111" s="4">
        <v>429079</v>
      </c>
      <c r="T111" s="4">
        <f t="shared" si="18"/>
        <v>471143.7</v>
      </c>
      <c r="U111" s="4">
        <f t="shared" si="17"/>
        <v>88879</v>
      </c>
    </row>
    <row r="112" spans="1:21" x14ac:dyDescent="0.2">
      <c r="A112" s="16" t="s">
        <v>176</v>
      </c>
      <c r="B112" s="4">
        <v>0</v>
      </c>
      <c r="C112" s="4">
        <v>0</v>
      </c>
      <c r="D112" s="4">
        <v>0</v>
      </c>
      <c r="E112" s="4">
        <v>0</v>
      </c>
      <c r="F112" s="4">
        <f t="shared" si="15"/>
        <v>-821497800</v>
      </c>
      <c r="R112" s="5">
        <v>-4.0300000000000002E-2</v>
      </c>
      <c r="S112" s="4">
        <v>88879</v>
      </c>
      <c r="T112" s="4">
        <f t="shared" si="18"/>
        <v>507475</v>
      </c>
      <c r="U112" s="4">
        <f t="shared" si="17"/>
        <v>239021</v>
      </c>
    </row>
    <row r="113" spans="1:21" x14ac:dyDescent="0.2">
      <c r="A113" s="16" t="s">
        <v>175</v>
      </c>
      <c r="B113" s="4">
        <v>0</v>
      </c>
      <c r="C113" s="4">
        <v>0</v>
      </c>
      <c r="D113" s="4">
        <v>0</v>
      </c>
      <c r="E113" s="4">
        <v>0</v>
      </c>
      <c r="F113" s="4">
        <f t="shared" si="15"/>
        <v>-821497800</v>
      </c>
      <c r="R113" s="5">
        <v>0</v>
      </c>
      <c r="S113" s="4">
        <v>704941</v>
      </c>
      <c r="T113" s="4">
        <f t="shared" si="18"/>
        <v>472867.1</v>
      </c>
      <c r="U113" s="4">
        <f t="shared" si="17"/>
        <v>239021</v>
      </c>
    </row>
    <row r="114" spans="1:21" x14ac:dyDescent="0.2">
      <c r="A114" s="16" t="s">
        <v>174</v>
      </c>
      <c r="B114" s="4">
        <v>0</v>
      </c>
      <c r="C114" s="4">
        <v>0</v>
      </c>
      <c r="D114" s="4">
        <v>0</v>
      </c>
      <c r="E114" s="4">
        <v>0</v>
      </c>
      <c r="F114" s="4">
        <f t="shared" si="15"/>
        <v>-821497800</v>
      </c>
      <c r="R114" s="5">
        <v>-6.9099999999999995E-2</v>
      </c>
      <c r="S114" s="4">
        <v>971913</v>
      </c>
      <c r="T114" s="4">
        <f t="shared" si="18"/>
        <v>442417.2</v>
      </c>
      <c r="U114" s="4">
        <f t="shared" si="17"/>
        <v>239021</v>
      </c>
    </row>
    <row r="115" spans="1:21" x14ac:dyDescent="0.2">
      <c r="A115" s="16" t="s">
        <v>173</v>
      </c>
      <c r="B115" s="4">
        <v>0</v>
      </c>
      <c r="C115" s="4">
        <v>0</v>
      </c>
      <c r="D115" s="4">
        <v>0</v>
      </c>
      <c r="E115" s="4">
        <v>0</v>
      </c>
      <c r="F115" s="4">
        <f t="shared" si="15"/>
        <v>-821497800</v>
      </c>
      <c r="R115" s="5">
        <v>0.01</v>
      </c>
      <c r="S115" s="4">
        <v>312302</v>
      </c>
      <c r="T115" s="4">
        <f t="shared" si="18"/>
        <v>444490.6</v>
      </c>
      <c r="U115" s="4">
        <f t="shared" si="17"/>
        <v>239021</v>
      </c>
    </row>
    <row r="116" spans="1:21" x14ac:dyDescent="0.2">
      <c r="A116" s="16" t="s">
        <v>172</v>
      </c>
      <c r="B116" s="4">
        <v>0</v>
      </c>
      <c r="C116" s="4">
        <v>85</v>
      </c>
      <c r="D116" s="4">
        <v>-85</v>
      </c>
      <c r="E116" s="4">
        <v>-2080000</v>
      </c>
      <c r="F116" s="4">
        <f t="shared" si="15"/>
        <v>-821497800</v>
      </c>
      <c r="R116" s="5">
        <v>4.0999999999999995E-3</v>
      </c>
      <c r="S116" s="4">
        <v>239021</v>
      </c>
      <c r="T116" s="4">
        <f t="shared" ref="T116:T121" si="19">AVERAGE(S117:S126)</f>
        <v>475343.6</v>
      </c>
      <c r="U116" s="4">
        <f t="shared" si="17"/>
        <v>247722</v>
      </c>
    </row>
    <row r="117" spans="1:21" x14ac:dyDescent="0.2">
      <c r="A117" s="16" t="s">
        <v>171</v>
      </c>
      <c r="B117" s="4">
        <v>0</v>
      </c>
      <c r="C117" s="4">
        <v>1700</v>
      </c>
      <c r="D117" s="4">
        <v>-1700</v>
      </c>
      <c r="E117" s="4">
        <v>-43350000</v>
      </c>
      <c r="F117" s="4">
        <f t="shared" si="15"/>
        <v>-819417800</v>
      </c>
      <c r="R117" s="5">
        <v>-2.1499999999999998E-2</v>
      </c>
      <c r="S117" s="4">
        <v>247722</v>
      </c>
      <c r="T117" s="4">
        <f t="shared" si="19"/>
        <v>482008.2</v>
      </c>
      <c r="U117" s="4">
        <f t="shared" si="17"/>
        <v>365900</v>
      </c>
    </row>
    <row r="118" spans="1:21" x14ac:dyDescent="0.2">
      <c r="A118" s="16" t="s">
        <v>170</v>
      </c>
      <c r="B118" s="4">
        <v>0</v>
      </c>
      <c r="C118" s="4">
        <v>0</v>
      </c>
      <c r="D118" s="4">
        <v>0</v>
      </c>
      <c r="E118" s="4">
        <v>0</v>
      </c>
      <c r="F118" s="4">
        <f t="shared" si="15"/>
        <v>-776067800</v>
      </c>
      <c r="R118" s="5">
        <v>4.7300000000000002E-2</v>
      </c>
      <c r="S118" s="4">
        <v>422880</v>
      </c>
      <c r="T118" s="4">
        <f t="shared" si="19"/>
        <v>471802.1</v>
      </c>
      <c r="U118" s="4">
        <f t="shared" si="17"/>
        <v>358862</v>
      </c>
    </row>
    <row r="119" spans="1:21" x14ac:dyDescent="0.2">
      <c r="A119" s="16" t="s">
        <v>169</v>
      </c>
      <c r="B119" s="4">
        <v>0</v>
      </c>
      <c r="C119" s="4">
        <v>0</v>
      </c>
      <c r="D119" s="4">
        <v>0</v>
      </c>
      <c r="E119" s="4">
        <v>0</v>
      </c>
      <c r="F119" s="4">
        <f t="shared" si="15"/>
        <v>-776067800</v>
      </c>
      <c r="R119" s="5">
        <v>-5.0599999999999999E-2</v>
      </c>
      <c r="S119" s="4">
        <v>365900</v>
      </c>
      <c r="T119" s="4">
        <f t="shared" si="19"/>
        <v>465503.1</v>
      </c>
      <c r="U119" s="4">
        <f t="shared" si="17"/>
        <v>358862</v>
      </c>
    </row>
    <row r="120" spans="1:21" x14ac:dyDescent="0.2">
      <c r="A120" s="16" t="s">
        <v>168</v>
      </c>
      <c r="B120" s="4">
        <v>0</v>
      </c>
      <c r="C120" s="4">
        <v>0</v>
      </c>
      <c r="D120" s="4">
        <v>0</v>
      </c>
      <c r="E120" s="4">
        <v>0</v>
      </c>
      <c r="F120" s="4">
        <f t="shared" si="15"/>
        <v>-776067800</v>
      </c>
      <c r="R120" s="5">
        <v>-1.9099999999999999E-2</v>
      </c>
      <c r="S120" s="4">
        <v>892578</v>
      </c>
      <c r="T120" s="4">
        <f t="shared" si="19"/>
        <v>430709.2</v>
      </c>
      <c r="U120" s="4">
        <f t="shared" si="17"/>
        <v>333036</v>
      </c>
    </row>
    <row r="121" spans="1:21" x14ac:dyDescent="0.2">
      <c r="A121" s="16" t="s">
        <v>167</v>
      </c>
      <c r="B121" s="4">
        <v>0</v>
      </c>
      <c r="C121" s="4">
        <v>0</v>
      </c>
      <c r="D121" s="4">
        <v>0</v>
      </c>
      <c r="E121" s="4">
        <v>0</v>
      </c>
      <c r="F121" s="4">
        <f t="shared" si="15"/>
        <v>-776067800</v>
      </c>
      <c r="R121" s="5">
        <v>-1.32E-2</v>
      </c>
      <c r="S121" s="4">
        <v>465301</v>
      </c>
      <c r="T121" s="4">
        <f t="shared" si="19"/>
        <v>473691.6</v>
      </c>
      <c r="U121" s="4">
        <f t="shared" si="17"/>
        <v>333036</v>
      </c>
    </row>
    <row r="122" spans="1:21" x14ac:dyDescent="0.2">
      <c r="A122" s="16" t="s">
        <v>166</v>
      </c>
      <c r="B122" s="4">
        <v>0</v>
      </c>
      <c r="C122" s="4">
        <v>0</v>
      </c>
      <c r="D122" s="4">
        <v>0</v>
      </c>
      <c r="E122" s="4">
        <v>0</v>
      </c>
      <c r="F122" s="4">
        <f t="shared" si="15"/>
        <v>-776067800</v>
      </c>
      <c r="R122" s="5">
        <v>-3.2799999999999996E-2</v>
      </c>
      <c r="S122" s="4">
        <v>452192</v>
      </c>
      <c r="T122" s="4">
        <f>AVERAGE(S123:S132)</f>
        <v>461203.20000000001</v>
      </c>
      <c r="U122" s="4">
        <f t="shared" si="17"/>
        <v>314368</v>
      </c>
    </row>
    <row r="123" spans="1:21" x14ac:dyDescent="0.2">
      <c r="A123" s="16" t="s">
        <v>165</v>
      </c>
      <c r="B123" s="4">
        <v>0</v>
      </c>
      <c r="C123" s="4">
        <v>0</v>
      </c>
      <c r="D123" s="4">
        <v>0</v>
      </c>
      <c r="E123" s="4">
        <v>0</v>
      </c>
      <c r="F123" s="4">
        <f t="shared" si="15"/>
        <v>-776067800</v>
      </c>
      <c r="R123" s="5">
        <v>-3.5999999999999999E-3</v>
      </c>
      <c r="S123" s="4">
        <v>358862</v>
      </c>
      <c r="U123" s="4">
        <f t="shared" si="17"/>
        <v>314368</v>
      </c>
    </row>
    <row r="124" spans="1:21" x14ac:dyDescent="0.2">
      <c r="A124" s="16" t="s">
        <v>164</v>
      </c>
      <c r="B124" s="4">
        <v>0</v>
      </c>
      <c r="C124" s="4">
        <v>0</v>
      </c>
      <c r="D124" s="4">
        <v>0</v>
      </c>
      <c r="E124" s="4">
        <v>0</v>
      </c>
      <c r="F124" s="4">
        <f t="shared" si="15"/>
        <v>-776067800</v>
      </c>
      <c r="R124" s="5">
        <v>1.8600000000000002E-2</v>
      </c>
      <c r="S124" s="4">
        <v>667414</v>
      </c>
      <c r="U124" s="4">
        <f t="shared" ref="U124:U126" si="20">MIN(S125:S129)</f>
        <v>302910</v>
      </c>
    </row>
    <row r="125" spans="1:21" x14ac:dyDescent="0.2">
      <c r="A125" s="16" t="s">
        <v>163</v>
      </c>
      <c r="B125" s="4">
        <v>0</v>
      </c>
      <c r="C125" s="4">
        <v>5</v>
      </c>
      <c r="D125" s="4">
        <v>-5</v>
      </c>
      <c r="E125" s="4">
        <v>-130000</v>
      </c>
      <c r="F125" s="4">
        <f t="shared" si="15"/>
        <v>-776067800</v>
      </c>
      <c r="R125" s="5">
        <v>1.89E-2</v>
      </c>
      <c r="S125" s="4">
        <v>333036</v>
      </c>
      <c r="U125" s="4">
        <f t="shared" si="20"/>
        <v>302910</v>
      </c>
    </row>
    <row r="126" spans="1:21" x14ac:dyDescent="0.2">
      <c r="A126" s="16" t="s">
        <v>162</v>
      </c>
      <c r="B126" s="4">
        <v>0</v>
      </c>
      <c r="C126" s="4">
        <v>0</v>
      </c>
      <c r="D126" s="4">
        <v>0</v>
      </c>
      <c r="E126" s="4">
        <v>0</v>
      </c>
      <c r="F126" s="4">
        <f t="shared" si="15"/>
        <v>-775937800</v>
      </c>
      <c r="R126" s="5">
        <v>0</v>
      </c>
      <c r="S126" s="4">
        <v>547551</v>
      </c>
      <c r="U126" s="4">
        <f t="shared" si="20"/>
        <v>302910</v>
      </c>
    </row>
    <row r="127" spans="1:21" x14ac:dyDescent="0.2">
      <c r="A127" s="16" t="s">
        <v>161</v>
      </c>
      <c r="B127" s="4">
        <v>0</v>
      </c>
      <c r="C127" s="4">
        <v>0</v>
      </c>
      <c r="D127" s="4">
        <v>0</v>
      </c>
      <c r="E127" s="4">
        <v>0</v>
      </c>
      <c r="F127" s="4">
        <f t="shared" si="15"/>
        <v>-775937800</v>
      </c>
      <c r="R127" s="5">
        <v>2.3199999999999998E-2</v>
      </c>
      <c r="S127" s="4">
        <v>314368</v>
      </c>
      <c r="U127" s="4">
        <f>MIN(S128:S132)</f>
        <v>302910</v>
      </c>
    </row>
    <row r="128" spans="1:21" x14ac:dyDescent="0.2">
      <c r="A128" s="16" t="s">
        <v>160</v>
      </c>
      <c r="B128" s="4">
        <v>0</v>
      </c>
      <c r="C128" s="4">
        <v>30800</v>
      </c>
      <c r="D128" s="4">
        <v>-30800</v>
      </c>
      <c r="E128" s="4">
        <v>-773080000</v>
      </c>
      <c r="F128" s="4">
        <f t="shared" si="15"/>
        <v>-775937800</v>
      </c>
      <c r="R128" s="5">
        <v>3.1899999999999998E-2</v>
      </c>
      <c r="S128" s="4">
        <v>320819</v>
      </c>
    </row>
    <row r="129" spans="1:22" x14ac:dyDescent="0.2">
      <c r="A129" s="16" t="s">
        <v>159</v>
      </c>
      <c r="B129" s="4">
        <v>0</v>
      </c>
      <c r="C129" s="4">
        <v>0</v>
      </c>
      <c r="D129" s="4">
        <v>0</v>
      </c>
      <c r="E129" s="4">
        <v>0</v>
      </c>
      <c r="F129" s="4">
        <f t="shared" si="15"/>
        <v>-2857800</v>
      </c>
      <c r="R129" s="5">
        <v>-2.3300000000000001E-2</v>
      </c>
      <c r="S129" s="4">
        <v>302910</v>
      </c>
    </row>
    <row r="130" spans="1:22" x14ac:dyDescent="0.2">
      <c r="A130" s="16" t="s">
        <v>158</v>
      </c>
      <c r="B130" s="4">
        <v>0</v>
      </c>
      <c r="C130" s="4">
        <v>110</v>
      </c>
      <c r="D130" s="4">
        <v>-110</v>
      </c>
      <c r="E130" s="4">
        <v>-2830000</v>
      </c>
      <c r="F130" s="4">
        <f t="shared" si="15"/>
        <v>-2857800</v>
      </c>
      <c r="R130" s="5">
        <v>0</v>
      </c>
      <c r="S130" s="4">
        <v>544639</v>
      </c>
    </row>
    <row r="131" spans="1:22" x14ac:dyDescent="0.2">
      <c r="A131" s="16" t="s">
        <v>157</v>
      </c>
      <c r="B131" s="4">
        <v>0</v>
      </c>
      <c r="C131" s="4">
        <v>0</v>
      </c>
      <c r="D131" s="4">
        <v>0</v>
      </c>
      <c r="E131" s="4">
        <v>0</v>
      </c>
      <c r="F131" s="4">
        <f>E131+F132</f>
        <v>-27800</v>
      </c>
      <c r="R131" s="5">
        <v>-6.88E-2</v>
      </c>
      <c r="S131" s="4">
        <v>895125</v>
      </c>
    </row>
    <row r="132" spans="1:22" x14ac:dyDescent="0.2">
      <c r="A132" s="16" t="s">
        <v>156</v>
      </c>
      <c r="B132" s="4">
        <v>0</v>
      </c>
      <c r="C132" s="4">
        <v>1</v>
      </c>
      <c r="D132" s="4">
        <v>-1</v>
      </c>
      <c r="E132" s="4">
        <v>-27800</v>
      </c>
      <c r="F132" s="4">
        <f>E132</f>
        <v>-27800</v>
      </c>
      <c r="R132" s="5">
        <v>-3.5999999999999999E-3</v>
      </c>
      <c r="S132" s="4">
        <v>327308</v>
      </c>
    </row>
    <row r="133" spans="1:22" x14ac:dyDescent="0.2">
      <c r="A133" s="2"/>
      <c r="B133" s="4"/>
      <c r="C133" s="4"/>
      <c r="D133" s="4"/>
      <c r="E133" s="4"/>
      <c r="F133" s="4">
        <f>E133</f>
        <v>0</v>
      </c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6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6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6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6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6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5"/>
    </row>
    <row r="150" spans="1:22" x14ac:dyDescent="0.2">
      <c r="A150" s="6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5"/>
    </row>
    <row r="151" spans="1:22" x14ac:dyDescent="0.2">
      <c r="A151" s="6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5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5"/>
    </row>
    <row r="153" spans="1:22" x14ac:dyDescent="0.2">
      <c r="A153" s="2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5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5"/>
    </row>
    <row r="155" spans="1:22" x14ac:dyDescent="0.2">
      <c r="A155" s="6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5"/>
    </row>
    <row r="156" spans="1:22" x14ac:dyDescent="0.2">
      <c r="A156" s="6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5"/>
    </row>
    <row r="157" spans="1:22" x14ac:dyDescent="0.2">
      <c r="A157" s="6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5"/>
    </row>
    <row r="158" spans="1:22" x14ac:dyDescent="0.2">
      <c r="A158" s="6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5"/>
    </row>
    <row r="159" spans="1:22" x14ac:dyDescent="0.2">
      <c r="A159" s="6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5"/>
    </row>
    <row r="160" spans="1:22" x14ac:dyDescent="0.2">
      <c r="A160" s="6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5"/>
    </row>
    <row r="161" spans="1:22" x14ac:dyDescent="0.2">
      <c r="A161" s="6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5"/>
    </row>
    <row r="162" spans="1:22" x14ac:dyDescent="0.2">
      <c r="A162" s="6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5"/>
      <c r="U162" s="5"/>
      <c r="V162" s="5"/>
    </row>
    <row r="163" spans="1:22" x14ac:dyDescent="0.2">
      <c r="A163" s="6"/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5"/>
      <c r="U163" s="5"/>
      <c r="V163" s="5"/>
    </row>
    <row r="164" spans="1:22" x14ac:dyDescent="0.2">
      <c r="A164" s="6"/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5"/>
      <c r="U164" s="5"/>
      <c r="V164" s="5"/>
    </row>
    <row r="165" spans="1:22" x14ac:dyDescent="0.2">
      <c r="A165" s="6"/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5"/>
      <c r="U165" s="5"/>
      <c r="V165" s="5"/>
    </row>
    <row r="166" spans="1:22" x14ac:dyDescent="0.2">
      <c r="A166" s="6"/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5"/>
      <c r="U166" s="5"/>
      <c r="V166" s="5"/>
    </row>
    <row r="167" spans="1:22" x14ac:dyDescent="0.2">
      <c r="A167" s="6"/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5"/>
      <c r="U167" s="5"/>
      <c r="V167" s="5"/>
    </row>
    <row r="168" spans="1:22" x14ac:dyDescent="0.2">
      <c r="A168" s="2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5"/>
    </row>
    <row r="169" spans="1:22" x14ac:dyDescent="0.2">
      <c r="A169" s="2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5"/>
    </row>
    <row r="170" spans="1:22" x14ac:dyDescent="0.2">
      <c r="A170" s="2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5"/>
    </row>
    <row r="171" spans="1:22" x14ac:dyDescent="0.2">
      <c r="A171" s="2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5"/>
    </row>
    <row r="172" spans="1:22" x14ac:dyDescent="0.2">
      <c r="A172" s="2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5"/>
    </row>
    <row r="173" spans="1:22" x14ac:dyDescent="0.2">
      <c r="A173" s="2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5"/>
    </row>
    <row r="174" spans="1:22" x14ac:dyDescent="0.2">
      <c r="A174" s="2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5"/>
    </row>
    <row r="175" spans="1:22" x14ac:dyDescent="0.2">
      <c r="A175" s="2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5"/>
    </row>
    <row r="176" spans="1:22" x14ac:dyDescent="0.2">
      <c r="A176" s="2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5"/>
    </row>
    <row r="177" spans="1:22" x14ac:dyDescent="0.2">
      <c r="A177" s="2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5"/>
      <c r="U177" s="5"/>
      <c r="V177" s="5"/>
    </row>
    <row r="178" spans="1:22" x14ac:dyDescent="0.2">
      <c r="A178" s="2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5"/>
      <c r="U178" s="5"/>
      <c r="V178" s="5"/>
    </row>
    <row r="179" spans="1:22" x14ac:dyDescent="0.2">
      <c r="A179" s="2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5"/>
      <c r="U179" s="5"/>
      <c r="V179" s="5"/>
    </row>
    <row r="180" spans="1:22" x14ac:dyDescent="0.2">
      <c r="A180" s="2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5"/>
      <c r="U180" s="5"/>
      <c r="V180" s="5"/>
    </row>
    <row r="181" spans="1:22" x14ac:dyDescent="0.2">
      <c r="A181" s="2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5"/>
      <c r="U181" s="5"/>
      <c r="V181" s="5"/>
    </row>
    <row r="182" spans="1:22" x14ac:dyDescent="0.2">
      <c r="A182" s="2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5"/>
      <c r="U182" s="5"/>
      <c r="V182" s="5"/>
    </row>
    <row r="183" spans="1:22" x14ac:dyDescent="0.2">
      <c r="A183" s="2"/>
      <c r="B183" s="4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5"/>
      <c r="U183" s="5"/>
      <c r="V183" s="5"/>
    </row>
    <row r="184" spans="1:22" x14ac:dyDescent="0.2">
      <c r="A184" s="2"/>
      <c r="B184" s="4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5"/>
      <c r="U184" s="5"/>
      <c r="V184" s="5"/>
    </row>
    <row r="185" spans="1:22" x14ac:dyDescent="0.2">
      <c r="A185" s="2"/>
      <c r="B185" s="4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5"/>
      <c r="U185" s="5"/>
      <c r="V185" s="8"/>
    </row>
    <row r="186" spans="1:22" x14ac:dyDescent="0.2">
      <c r="A186" s="2"/>
      <c r="B186" s="4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5"/>
      <c r="U186" s="5"/>
      <c r="V186" s="8"/>
    </row>
    <row r="187" spans="1:22" x14ac:dyDescent="0.2">
      <c r="A187" s="2"/>
      <c r="B187" s="4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5"/>
      <c r="U187" s="5"/>
      <c r="V187" s="8"/>
    </row>
    <row r="188" spans="1:22" x14ac:dyDescent="0.2">
      <c r="A188" s="6"/>
      <c r="B188" s="4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5"/>
      <c r="U188" s="5"/>
      <c r="V188" s="8"/>
    </row>
    <row r="189" spans="1:22" x14ac:dyDescent="0.2">
      <c r="A189" s="6"/>
      <c r="B189" s="4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5"/>
      <c r="U189" s="5"/>
      <c r="V189" s="8"/>
    </row>
    <row r="190" spans="1:22" x14ac:dyDescent="0.2">
      <c r="A190" s="6"/>
      <c r="B190" s="4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5"/>
      <c r="U190" s="5"/>
      <c r="V190" s="8"/>
    </row>
    <row r="191" spans="1:22" x14ac:dyDescent="0.2">
      <c r="A191" s="6"/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5"/>
      <c r="U191" s="5"/>
      <c r="V191" s="8"/>
    </row>
    <row r="192" spans="1:22" x14ac:dyDescent="0.2">
      <c r="A192" s="6"/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5"/>
      <c r="U192" s="5"/>
      <c r="V192" s="8"/>
    </row>
    <row r="193" spans="1:22" x14ac:dyDescent="0.2">
      <c r="A193" s="2"/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5"/>
      <c r="U193" s="5"/>
      <c r="V193" s="8"/>
    </row>
    <row r="194" spans="1:22" x14ac:dyDescent="0.2">
      <c r="A194" s="2"/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5"/>
      <c r="U194" s="5"/>
      <c r="V194" s="8"/>
    </row>
    <row r="195" spans="1:22" x14ac:dyDescent="0.2">
      <c r="A195" s="2"/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5"/>
      <c r="U195" s="5"/>
      <c r="V195" s="8"/>
    </row>
    <row r="196" spans="1:22" x14ac:dyDescent="0.2">
      <c r="A196" s="2"/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5"/>
      <c r="U196" s="5"/>
      <c r="V196" s="8"/>
    </row>
    <row r="197" spans="1:22" x14ac:dyDescent="0.2">
      <c r="A197" s="2"/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5"/>
      <c r="U197" s="5"/>
      <c r="V197" s="8"/>
    </row>
    <row r="223" spans="1:3" x14ac:dyDescent="0.2">
      <c r="A223" t="e" cm="1">
        <f t="array" aca="1" ref="A223" ca="1">INDIRECT("'" &amp; E1 &amp; "'!$A$2:$A$66")</f>
        <v>#REF!</v>
      </c>
      <c r="B223" t="e" cm="1">
        <f t="array" aca="1" ref="B223" ca="1">INDIRECT("'" &amp; E1 &amp; "'!$B$2:$B$66")</f>
        <v>#REF!</v>
      </c>
      <c r="C223" t="e" cm="1">
        <f t="array" aca="1" ref="C223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68B20F-F4AD-2448-8FE7-895F925456B2}">
  <sheetPr codeName="Sheet97"/>
  <dimension ref="A1:V71"/>
  <sheetViews>
    <sheetView workbookViewId="0">
      <selection activeCell="F17" sqref="F17"/>
    </sheetView>
  </sheetViews>
  <sheetFormatPr baseColWidth="10" defaultRowHeight="16" x14ac:dyDescent="0.2"/>
  <cols>
    <col min="5" max="5" width="15" customWidth="1"/>
    <col min="6" max="6" width="19.1640625" customWidth="1"/>
    <col min="10" max="10" width="14.33203125" customWidth="1"/>
    <col min="11" max="11" width="18.164062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252</v>
      </c>
      <c r="U2" s="1" t="s">
        <v>253</v>
      </c>
      <c r="V2" s="1" t="s">
        <v>236</v>
      </c>
    </row>
    <row r="3" spans="1:22" x14ac:dyDescent="0.2">
      <c r="A3" s="16" t="s">
        <v>357</v>
      </c>
      <c r="B3" s="4">
        <v>2600</v>
      </c>
      <c r="C3" s="4">
        <v>5800</v>
      </c>
      <c r="D3" s="4">
        <v>-3200</v>
      </c>
      <c r="E3" s="4">
        <v>-139610000</v>
      </c>
      <c r="F3" s="4">
        <f t="shared" ref="F3:F11" si="0">E3+F4</f>
        <v>-39874188818</v>
      </c>
      <c r="G3" s="4">
        <v>0</v>
      </c>
      <c r="H3" s="4">
        <v>0</v>
      </c>
      <c r="I3" s="4">
        <v>0</v>
      </c>
      <c r="J3" s="4">
        <v>179230000</v>
      </c>
      <c r="K3" s="4">
        <f t="shared" ref="K3:K11" si="1">J3+K4</f>
        <v>84099245000</v>
      </c>
      <c r="L3" s="4">
        <v>81</v>
      </c>
      <c r="M3" s="4">
        <v>94</v>
      </c>
      <c r="N3" s="4">
        <v>3</v>
      </c>
      <c r="O3" s="4">
        <v>1</v>
      </c>
      <c r="P3" s="4">
        <v>49500</v>
      </c>
      <c r="Q3" s="4">
        <v>28100</v>
      </c>
      <c r="R3" s="5">
        <v>-1.03E-2</v>
      </c>
      <c r="S3" s="4">
        <v>77700</v>
      </c>
      <c r="V3" s="5">
        <v>1.03E-2</v>
      </c>
    </row>
    <row r="4" spans="1:22" x14ac:dyDescent="0.2">
      <c r="A4" s="16" t="s">
        <v>356</v>
      </c>
      <c r="B4" s="4">
        <v>149900</v>
      </c>
      <c r="C4" s="4">
        <v>11300</v>
      </c>
      <c r="D4" s="4">
        <v>138600</v>
      </c>
      <c r="E4" s="4">
        <v>6101390000</v>
      </c>
      <c r="F4" s="4">
        <f t="shared" si="0"/>
        <v>-39734578818</v>
      </c>
      <c r="G4" s="4">
        <v>0</v>
      </c>
      <c r="H4" s="4">
        <v>0</v>
      </c>
      <c r="I4" s="4">
        <v>0</v>
      </c>
      <c r="J4" s="4">
        <v>79975000</v>
      </c>
      <c r="K4" s="4">
        <f t="shared" si="1"/>
        <v>83920015000</v>
      </c>
      <c r="L4" s="4">
        <v>103</v>
      </c>
      <c r="M4" s="4">
        <v>98</v>
      </c>
      <c r="N4" s="4">
        <v>19</v>
      </c>
      <c r="O4" s="4">
        <v>7</v>
      </c>
      <c r="P4" s="4">
        <v>221200</v>
      </c>
      <c r="Q4" s="4">
        <v>68900</v>
      </c>
      <c r="R4" s="5">
        <v>1.1999999999999999E-3</v>
      </c>
      <c r="S4" s="4">
        <v>291200</v>
      </c>
      <c r="V4" s="5">
        <v>2.2599999999999999E-2</v>
      </c>
    </row>
    <row r="5" spans="1:22" x14ac:dyDescent="0.2">
      <c r="A5" s="16" t="s">
        <v>355</v>
      </c>
      <c r="B5" s="4">
        <v>2400</v>
      </c>
      <c r="C5" s="4">
        <v>6000</v>
      </c>
      <c r="D5" s="4">
        <v>-3600</v>
      </c>
      <c r="E5" s="4">
        <v>-158100000</v>
      </c>
      <c r="F5" s="4">
        <f t="shared" si="0"/>
        <v>-45835968818</v>
      </c>
      <c r="G5" s="4">
        <v>0</v>
      </c>
      <c r="H5" s="4">
        <v>0</v>
      </c>
      <c r="I5" s="4">
        <v>0</v>
      </c>
      <c r="J5" s="4">
        <v>79975000</v>
      </c>
      <c r="K5" s="4">
        <f t="shared" si="1"/>
        <v>83840040000</v>
      </c>
      <c r="L5" s="4">
        <v>71</v>
      </c>
      <c r="M5" s="4">
        <v>117</v>
      </c>
      <c r="N5" s="4">
        <v>5</v>
      </c>
      <c r="O5" s="4">
        <v>5</v>
      </c>
      <c r="P5" s="4">
        <v>54800</v>
      </c>
      <c r="Q5" s="4">
        <v>63300</v>
      </c>
      <c r="R5" s="5">
        <v>-9.1000000000000004E-3</v>
      </c>
      <c r="S5" s="4">
        <v>118500</v>
      </c>
      <c r="V5" s="5">
        <v>2.2400000000000003E-2</v>
      </c>
    </row>
    <row r="6" spans="1:22" x14ac:dyDescent="0.2">
      <c r="A6" s="16" t="s">
        <v>354</v>
      </c>
      <c r="B6" s="4">
        <v>6000</v>
      </c>
      <c r="C6" s="4">
        <v>20000</v>
      </c>
      <c r="D6" s="4">
        <v>-14000</v>
      </c>
      <c r="E6" s="4">
        <v>-621990000</v>
      </c>
      <c r="F6" s="4">
        <f t="shared" si="0"/>
        <v>-45677868818</v>
      </c>
      <c r="G6" s="4">
        <v>0</v>
      </c>
      <c r="H6" s="4">
        <v>0</v>
      </c>
      <c r="I6" s="4">
        <v>0</v>
      </c>
      <c r="J6" s="4">
        <v>-222745000</v>
      </c>
      <c r="K6" s="4">
        <f t="shared" si="1"/>
        <v>83760065000</v>
      </c>
      <c r="L6" s="4">
        <v>60</v>
      </c>
      <c r="M6" s="4">
        <v>145</v>
      </c>
      <c r="N6" s="4">
        <v>2</v>
      </c>
      <c r="O6" s="4">
        <v>2</v>
      </c>
      <c r="P6" s="4">
        <v>51300</v>
      </c>
      <c r="Q6" s="4">
        <v>49100</v>
      </c>
      <c r="R6" s="5">
        <v>-1.1200000000000002E-2</v>
      </c>
      <c r="S6" s="4">
        <v>110600</v>
      </c>
      <c r="V6" s="5">
        <v>2.2200000000000001E-2</v>
      </c>
    </row>
    <row r="7" spans="1:22" x14ac:dyDescent="0.2">
      <c r="A7" s="16" t="s">
        <v>353</v>
      </c>
      <c r="B7" s="4">
        <v>200</v>
      </c>
      <c r="C7" s="4">
        <v>7500</v>
      </c>
      <c r="D7" s="4">
        <v>-7300</v>
      </c>
      <c r="E7" s="4">
        <v>-327460000</v>
      </c>
      <c r="F7" s="4">
        <f t="shared" si="0"/>
        <v>-45055878818</v>
      </c>
      <c r="G7" s="4">
        <v>0</v>
      </c>
      <c r="H7" s="4">
        <v>0</v>
      </c>
      <c r="I7" s="4">
        <v>0</v>
      </c>
      <c r="J7" s="4">
        <v>-53855000</v>
      </c>
      <c r="K7" s="4">
        <f t="shared" si="1"/>
        <v>83982810000</v>
      </c>
      <c r="L7" s="4">
        <v>67</v>
      </c>
      <c r="M7" s="4">
        <v>54</v>
      </c>
      <c r="N7" s="4">
        <v>4</v>
      </c>
      <c r="O7" s="4">
        <v>0</v>
      </c>
      <c r="P7" s="4">
        <v>36100</v>
      </c>
      <c r="Q7" s="4">
        <v>21600</v>
      </c>
      <c r="R7" s="5">
        <v>-3.3E-3</v>
      </c>
      <c r="S7" s="4">
        <v>57700</v>
      </c>
      <c r="V7" s="5">
        <v>1.4499999999999999E-2</v>
      </c>
    </row>
    <row r="8" spans="1:22" x14ac:dyDescent="0.2">
      <c r="A8" s="16" t="s">
        <v>352</v>
      </c>
      <c r="B8" s="4">
        <v>29600</v>
      </c>
      <c r="C8" s="4">
        <v>2800</v>
      </c>
      <c r="D8" s="4">
        <v>26800</v>
      </c>
      <c r="E8" s="4">
        <v>1206130000</v>
      </c>
      <c r="F8" s="4">
        <f t="shared" si="0"/>
        <v>-44728418818</v>
      </c>
      <c r="G8" s="4">
        <v>0</v>
      </c>
      <c r="H8" s="4">
        <v>0</v>
      </c>
      <c r="I8" s="4">
        <v>0</v>
      </c>
      <c r="J8" s="4">
        <v>-35605000</v>
      </c>
      <c r="K8" s="4">
        <f t="shared" si="1"/>
        <v>84036665000</v>
      </c>
      <c r="L8" s="4">
        <v>67</v>
      </c>
      <c r="M8" s="4">
        <v>68</v>
      </c>
      <c r="N8" s="4">
        <v>11</v>
      </c>
      <c r="O8" s="4">
        <v>4</v>
      </c>
      <c r="P8" s="4">
        <v>91400</v>
      </c>
      <c r="Q8" s="4">
        <v>39000</v>
      </c>
      <c r="R8" s="5">
        <v>-1.1000000000000001E-3</v>
      </c>
      <c r="S8" s="4">
        <v>131200</v>
      </c>
      <c r="V8" s="5">
        <v>1.66E-2</v>
      </c>
    </row>
    <row r="9" spans="1:22" x14ac:dyDescent="0.2">
      <c r="A9" s="16" t="s">
        <v>351</v>
      </c>
      <c r="B9" s="4">
        <v>134400</v>
      </c>
      <c r="C9" s="4">
        <v>46800</v>
      </c>
      <c r="D9" s="4">
        <v>87600</v>
      </c>
      <c r="E9" s="4">
        <v>3947680000</v>
      </c>
      <c r="F9" s="4">
        <f t="shared" si="0"/>
        <v>-45934548818</v>
      </c>
      <c r="G9" s="4">
        <v>0</v>
      </c>
      <c r="H9" s="4">
        <v>0</v>
      </c>
      <c r="I9" s="4">
        <v>0</v>
      </c>
      <c r="J9" s="4">
        <v>160175000</v>
      </c>
      <c r="K9" s="4">
        <f t="shared" si="1"/>
        <v>84072270000</v>
      </c>
      <c r="L9" s="4">
        <v>384</v>
      </c>
      <c r="M9" s="4">
        <v>248</v>
      </c>
      <c r="N9" s="4">
        <v>13</v>
      </c>
      <c r="O9" s="4">
        <v>6</v>
      </c>
      <c r="P9" s="4">
        <v>206300</v>
      </c>
      <c r="Q9" s="4">
        <v>136400</v>
      </c>
      <c r="R9" s="5">
        <v>1.7000000000000001E-2</v>
      </c>
      <c r="S9" s="4">
        <v>365600</v>
      </c>
      <c r="V9" s="5">
        <v>3.0899999999999997E-2</v>
      </c>
    </row>
    <row r="10" spans="1:22" x14ac:dyDescent="0.2">
      <c r="A10" s="16" t="s">
        <v>350</v>
      </c>
      <c r="B10" s="4">
        <v>36300</v>
      </c>
      <c r="C10" s="4">
        <v>0</v>
      </c>
      <c r="D10" s="4">
        <v>36300</v>
      </c>
      <c r="E10" s="4">
        <v>1613605837</v>
      </c>
      <c r="F10" s="4">
        <f t="shared" si="0"/>
        <v>-49882228818</v>
      </c>
      <c r="G10" s="4">
        <v>0</v>
      </c>
      <c r="H10" s="4">
        <v>0</v>
      </c>
      <c r="I10" s="4">
        <v>0</v>
      </c>
      <c r="J10" s="4">
        <v>160175000</v>
      </c>
      <c r="K10" s="4">
        <f t="shared" si="1"/>
        <v>83912095000</v>
      </c>
      <c r="L10" s="4">
        <v>132</v>
      </c>
      <c r="M10" s="4">
        <v>102</v>
      </c>
      <c r="N10" s="4">
        <v>5</v>
      </c>
      <c r="O10" s="4">
        <v>2</v>
      </c>
      <c r="P10" s="4">
        <v>69200</v>
      </c>
      <c r="Q10" s="4">
        <v>38400</v>
      </c>
      <c r="R10" s="5">
        <v>-7.9000000000000008E-3</v>
      </c>
      <c r="S10" s="4">
        <v>115300</v>
      </c>
      <c r="V10" s="5">
        <v>1.5600000000000001E-2</v>
      </c>
    </row>
    <row r="11" spans="1:22" x14ac:dyDescent="0.2">
      <c r="A11" s="16" t="s">
        <v>349</v>
      </c>
      <c r="B11" s="4">
        <v>55200</v>
      </c>
      <c r="C11" s="4">
        <v>3100</v>
      </c>
      <c r="D11" s="4">
        <v>52100</v>
      </c>
      <c r="E11" s="4">
        <v>2319970000</v>
      </c>
      <c r="F11" s="4">
        <f t="shared" si="0"/>
        <v>-51495834655</v>
      </c>
      <c r="G11" s="4">
        <v>0</v>
      </c>
      <c r="H11" s="4">
        <v>0</v>
      </c>
      <c r="I11" s="4">
        <v>0</v>
      </c>
      <c r="J11" s="4">
        <v>-191435000</v>
      </c>
      <c r="K11" s="4">
        <f t="shared" si="1"/>
        <v>83751920000</v>
      </c>
      <c r="L11" s="4">
        <v>82</v>
      </c>
      <c r="M11" s="4">
        <v>305</v>
      </c>
      <c r="N11" s="4">
        <v>8</v>
      </c>
      <c r="O11" s="4">
        <v>3</v>
      </c>
      <c r="P11" s="4">
        <v>64400</v>
      </c>
      <c r="Q11" s="4">
        <v>107600</v>
      </c>
      <c r="R11" s="5">
        <v>2.3E-3</v>
      </c>
      <c r="S11" s="4">
        <v>173100</v>
      </c>
      <c r="V11" s="5">
        <v>1.89E-2</v>
      </c>
    </row>
    <row r="12" spans="1:22" x14ac:dyDescent="0.2">
      <c r="A12" s="16" t="s">
        <v>348</v>
      </c>
      <c r="B12" s="4">
        <v>60200</v>
      </c>
      <c r="C12" s="4">
        <v>4200</v>
      </c>
      <c r="D12" s="4">
        <v>56000</v>
      </c>
      <c r="E12" s="4">
        <v>2479660000</v>
      </c>
      <c r="F12" s="4">
        <f t="shared" ref="F12:F38" si="2">E12+F13</f>
        <v>-53815804655</v>
      </c>
      <c r="G12" s="4">
        <v>0</v>
      </c>
      <c r="H12" s="4">
        <v>0</v>
      </c>
      <c r="I12" s="4">
        <v>0</v>
      </c>
      <c r="J12" s="4">
        <v>35465000</v>
      </c>
      <c r="K12" s="4">
        <f t="shared" ref="K12:K38" si="3">J12+K13</f>
        <v>83943355000</v>
      </c>
      <c r="L12" s="4">
        <v>222</v>
      </c>
      <c r="M12" s="4">
        <v>76</v>
      </c>
      <c r="N12" s="4">
        <v>17</v>
      </c>
      <c r="O12" s="4">
        <v>4</v>
      </c>
      <c r="P12" s="4">
        <v>210800</v>
      </c>
      <c r="Q12" s="4">
        <v>57600</v>
      </c>
      <c r="R12" s="5">
        <v>1.49E-2</v>
      </c>
      <c r="S12" s="4">
        <v>276300</v>
      </c>
      <c r="V12" s="5">
        <v>2.3599999999999999E-2</v>
      </c>
    </row>
    <row r="13" spans="1:22" x14ac:dyDescent="0.2">
      <c r="A13" s="16" t="s">
        <v>347</v>
      </c>
      <c r="B13" s="4">
        <v>7700</v>
      </c>
      <c r="C13" s="4">
        <v>5200</v>
      </c>
      <c r="D13" s="4">
        <v>2500</v>
      </c>
      <c r="E13" s="4">
        <v>108590000</v>
      </c>
      <c r="F13" s="4">
        <f t="shared" si="2"/>
        <v>-56295464655</v>
      </c>
      <c r="G13" s="4">
        <v>0</v>
      </c>
      <c r="H13" s="4">
        <v>0</v>
      </c>
      <c r="I13" s="4">
        <v>0</v>
      </c>
      <c r="J13" s="4">
        <v>73410000</v>
      </c>
      <c r="K13" s="4">
        <f t="shared" si="3"/>
        <v>83907890000</v>
      </c>
      <c r="L13" s="4">
        <v>214</v>
      </c>
      <c r="M13" s="4">
        <v>117</v>
      </c>
      <c r="N13" s="4">
        <v>14</v>
      </c>
      <c r="O13" s="4">
        <v>4</v>
      </c>
      <c r="P13" s="4">
        <v>140700</v>
      </c>
      <c r="Q13" s="4">
        <v>64200</v>
      </c>
      <c r="R13" s="5">
        <v>1.5100000000000001E-2</v>
      </c>
      <c r="S13" s="4">
        <v>213100</v>
      </c>
      <c r="V13" s="5">
        <v>2.6099999999999998E-2</v>
      </c>
    </row>
    <row r="14" spans="1:22" x14ac:dyDescent="0.2">
      <c r="A14" s="16" t="s">
        <v>340</v>
      </c>
      <c r="B14" s="4">
        <v>98500</v>
      </c>
      <c r="C14" s="4">
        <v>71700</v>
      </c>
      <c r="D14" s="4">
        <v>26800</v>
      </c>
      <c r="E14" s="4">
        <v>1157430000</v>
      </c>
      <c r="F14" s="4">
        <f t="shared" si="2"/>
        <v>-56404054655</v>
      </c>
      <c r="G14" s="4">
        <v>0</v>
      </c>
      <c r="H14" s="4">
        <v>0</v>
      </c>
      <c r="I14" s="4">
        <v>0</v>
      </c>
      <c r="J14" s="4">
        <v>73410000</v>
      </c>
      <c r="K14" s="4">
        <f t="shared" si="3"/>
        <v>83834480000</v>
      </c>
      <c r="L14" s="4">
        <v>120</v>
      </c>
      <c r="M14" s="4">
        <v>211</v>
      </c>
      <c r="N14" s="4">
        <v>8</v>
      </c>
      <c r="O14" s="4">
        <v>12</v>
      </c>
      <c r="P14" s="4">
        <v>91100</v>
      </c>
      <c r="Q14" s="4">
        <v>138100</v>
      </c>
      <c r="R14" s="5">
        <v>4.6999999999999993E-3</v>
      </c>
      <c r="S14" s="4">
        <v>230900</v>
      </c>
      <c r="V14" s="5">
        <v>1.1599999999999999E-2</v>
      </c>
    </row>
    <row r="15" spans="1:22" x14ac:dyDescent="0.2">
      <c r="A15" s="16" t="s">
        <v>339</v>
      </c>
      <c r="B15" s="4">
        <v>37900</v>
      </c>
      <c r="C15" s="4">
        <v>67300</v>
      </c>
      <c r="D15" s="4">
        <v>-29400</v>
      </c>
      <c r="E15" s="4">
        <v>-1266270000</v>
      </c>
      <c r="F15" s="4">
        <f t="shared" si="2"/>
        <v>-57561484655</v>
      </c>
      <c r="G15" s="4">
        <v>0</v>
      </c>
      <c r="H15" s="4">
        <v>0</v>
      </c>
      <c r="I15" s="4">
        <v>0</v>
      </c>
      <c r="J15" s="4">
        <v>56025000</v>
      </c>
      <c r="K15" s="4">
        <f t="shared" si="3"/>
        <v>83761070000</v>
      </c>
      <c r="L15" s="4">
        <v>150</v>
      </c>
      <c r="M15" s="4">
        <v>113</v>
      </c>
      <c r="N15" s="4">
        <v>12</v>
      </c>
      <c r="O15" s="4">
        <v>4</v>
      </c>
      <c r="P15" s="4">
        <v>111200</v>
      </c>
      <c r="Q15" s="4">
        <v>58600</v>
      </c>
      <c r="R15" s="5">
        <v>9.3999999999999986E-3</v>
      </c>
      <c r="S15" s="4">
        <v>176900</v>
      </c>
      <c r="V15" s="5">
        <v>1.3899999999999999E-2</v>
      </c>
    </row>
    <row r="16" spans="1:22" x14ac:dyDescent="0.2">
      <c r="A16" s="16" t="s">
        <v>338</v>
      </c>
      <c r="B16" s="4">
        <v>24200</v>
      </c>
      <c r="C16" s="4">
        <v>53800</v>
      </c>
      <c r="D16" s="4">
        <v>-29600</v>
      </c>
      <c r="E16" s="4">
        <v>-1261820000</v>
      </c>
      <c r="F16" s="4">
        <f t="shared" si="2"/>
        <v>-56295214655</v>
      </c>
      <c r="G16" s="4">
        <v>0</v>
      </c>
      <c r="H16" s="4">
        <v>0</v>
      </c>
      <c r="I16" s="4">
        <v>0</v>
      </c>
      <c r="J16" s="4">
        <v>183455000</v>
      </c>
      <c r="K16" s="4">
        <f t="shared" si="3"/>
        <v>83705045000</v>
      </c>
      <c r="L16" s="4">
        <v>124</v>
      </c>
      <c r="M16" s="4">
        <v>148</v>
      </c>
      <c r="N16" s="4">
        <v>0</v>
      </c>
      <c r="O16" s="4">
        <v>1</v>
      </c>
      <c r="P16" s="4">
        <v>34700</v>
      </c>
      <c r="Q16" s="4">
        <v>47500</v>
      </c>
      <c r="R16" s="5">
        <v>-6.9999999999999993E-3</v>
      </c>
      <c r="S16" s="4">
        <v>89600</v>
      </c>
      <c r="V16" s="5">
        <v>9.3999999999999986E-3</v>
      </c>
    </row>
    <row r="17" spans="1:22" x14ac:dyDescent="0.2">
      <c r="A17" s="16" t="s">
        <v>337</v>
      </c>
      <c r="B17" s="4">
        <v>3500</v>
      </c>
      <c r="C17" s="4">
        <v>18600</v>
      </c>
      <c r="D17" s="4">
        <v>-15100</v>
      </c>
      <c r="E17" s="4">
        <v>-643970000</v>
      </c>
      <c r="F17" s="4">
        <f t="shared" si="2"/>
        <v>-55033394655</v>
      </c>
      <c r="G17" s="4">
        <v>0</v>
      </c>
      <c r="H17" s="4">
        <v>0</v>
      </c>
      <c r="I17" s="4">
        <v>0</v>
      </c>
      <c r="J17" s="4">
        <v>21415000</v>
      </c>
      <c r="K17" s="4">
        <f t="shared" si="3"/>
        <v>83521590000</v>
      </c>
      <c r="L17" s="4">
        <v>72</v>
      </c>
      <c r="M17" s="4">
        <v>61</v>
      </c>
      <c r="N17" s="4">
        <v>5</v>
      </c>
      <c r="O17" s="4">
        <v>1</v>
      </c>
      <c r="P17" s="4">
        <v>50000</v>
      </c>
      <c r="Q17" s="4">
        <v>24700</v>
      </c>
      <c r="R17" s="5">
        <v>1.0700000000000001E-2</v>
      </c>
      <c r="S17" s="4">
        <v>79000</v>
      </c>
      <c r="V17" s="5">
        <v>1.7500000000000002E-2</v>
      </c>
    </row>
    <row r="18" spans="1:22" x14ac:dyDescent="0.2">
      <c r="A18" s="16" t="s">
        <v>336</v>
      </c>
      <c r="B18" s="4">
        <v>71300</v>
      </c>
      <c r="C18" s="4">
        <v>166200</v>
      </c>
      <c r="D18" s="4">
        <v>-94900</v>
      </c>
      <c r="E18" s="4">
        <v>-4059100000</v>
      </c>
      <c r="F18" s="4">
        <f t="shared" si="2"/>
        <v>-54389424655</v>
      </c>
      <c r="G18" s="4">
        <v>0</v>
      </c>
      <c r="H18" s="4">
        <v>0</v>
      </c>
      <c r="I18" s="4">
        <v>0</v>
      </c>
      <c r="J18" s="4">
        <v>325750000</v>
      </c>
      <c r="K18" s="4">
        <f t="shared" si="3"/>
        <v>83500175000</v>
      </c>
      <c r="L18" s="4">
        <v>216</v>
      </c>
      <c r="M18" s="4">
        <v>627</v>
      </c>
      <c r="N18" s="4">
        <v>4</v>
      </c>
      <c r="O18" s="4">
        <v>13</v>
      </c>
      <c r="P18" s="4">
        <v>94200</v>
      </c>
      <c r="Q18" s="4">
        <v>287200</v>
      </c>
      <c r="R18" s="5">
        <v>-3.4099999999999998E-2</v>
      </c>
      <c r="S18" s="4">
        <v>400100</v>
      </c>
      <c r="V18" s="5">
        <v>3.6400000000000002E-2</v>
      </c>
    </row>
    <row r="19" spans="1:22" x14ac:dyDescent="0.2">
      <c r="A19" s="16" t="s">
        <v>335</v>
      </c>
      <c r="B19" s="4">
        <v>38600</v>
      </c>
      <c r="C19" s="4">
        <v>94100</v>
      </c>
      <c r="D19" s="4">
        <v>-55500</v>
      </c>
      <c r="E19" s="4">
        <v>-2419000000</v>
      </c>
      <c r="F19" s="4">
        <f t="shared" si="2"/>
        <v>-50330324655</v>
      </c>
      <c r="G19" s="4">
        <v>0</v>
      </c>
      <c r="H19" s="4">
        <v>0</v>
      </c>
      <c r="I19" s="4">
        <v>0</v>
      </c>
      <c r="J19" s="4">
        <v>-39180000</v>
      </c>
      <c r="K19" s="4">
        <f t="shared" si="3"/>
        <v>83174425000</v>
      </c>
      <c r="L19" s="4">
        <v>66</v>
      </c>
      <c r="M19" s="4">
        <v>131</v>
      </c>
      <c r="N19" s="4">
        <v>4</v>
      </c>
      <c r="O19" s="4">
        <v>13</v>
      </c>
      <c r="P19" s="4">
        <v>55100</v>
      </c>
      <c r="Q19" s="4">
        <v>126700</v>
      </c>
      <c r="R19" s="5">
        <v>4.5999999999999999E-3</v>
      </c>
      <c r="S19" s="4">
        <v>1521700</v>
      </c>
      <c r="V19" s="5">
        <v>1.26E-2</v>
      </c>
    </row>
    <row r="20" spans="1:22" x14ac:dyDescent="0.2">
      <c r="A20" s="16" t="s">
        <v>334</v>
      </c>
      <c r="B20" s="4">
        <v>113900</v>
      </c>
      <c r="C20" s="4">
        <v>342000</v>
      </c>
      <c r="D20" s="4">
        <v>-228100</v>
      </c>
      <c r="E20" s="4">
        <v>-9963850000</v>
      </c>
      <c r="F20" s="4">
        <f t="shared" si="2"/>
        <v>-47911324655</v>
      </c>
      <c r="G20" s="4">
        <v>0</v>
      </c>
      <c r="H20" s="4">
        <v>0</v>
      </c>
      <c r="I20" s="4">
        <v>0</v>
      </c>
      <c r="J20" s="4">
        <v>413435000</v>
      </c>
      <c r="K20" s="4">
        <f t="shared" si="3"/>
        <v>83213605000</v>
      </c>
      <c r="L20" s="4">
        <v>183</v>
      </c>
      <c r="M20" s="4">
        <v>308</v>
      </c>
      <c r="N20" s="4">
        <v>23</v>
      </c>
      <c r="O20" s="4">
        <v>41</v>
      </c>
      <c r="P20" s="4">
        <v>220000</v>
      </c>
      <c r="Q20" s="4">
        <v>366200</v>
      </c>
      <c r="R20" s="5">
        <v>4.5999999999999999E-3</v>
      </c>
      <c r="S20" s="4">
        <v>587800</v>
      </c>
      <c r="V20" s="5">
        <v>2.2599999999999999E-2</v>
      </c>
    </row>
    <row r="21" spans="1:22" x14ac:dyDescent="0.2">
      <c r="A21" s="16" t="s">
        <v>333</v>
      </c>
      <c r="B21" s="4">
        <v>63200</v>
      </c>
      <c r="C21" s="4">
        <v>157000</v>
      </c>
      <c r="D21" s="4">
        <v>-93800</v>
      </c>
      <c r="E21" s="4">
        <v>-4085160000</v>
      </c>
      <c r="F21" s="4">
        <f t="shared" si="2"/>
        <v>-37947474655</v>
      </c>
      <c r="G21" s="4">
        <v>0</v>
      </c>
      <c r="H21" s="4">
        <v>0</v>
      </c>
      <c r="I21" s="4">
        <v>0</v>
      </c>
      <c r="J21" s="4">
        <v>413435000</v>
      </c>
      <c r="K21" s="4">
        <f t="shared" si="3"/>
        <v>82800170000</v>
      </c>
      <c r="L21" s="4">
        <v>152</v>
      </c>
      <c r="M21" s="4">
        <v>276</v>
      </c>
      <c r="N21" s="4">
        <v>6</v>
      </c>
      <c r="O21" s="4">
        <v>22</v>
      </c>
      <c r="P21" s="4">
        <v>95900</v>
      </c>
      <c r="Q21" s="4">
        <v>181800</v>
      </c>
      <c r="R21" s="5">
        <v>-5.6999999999999993E-3</v>
      </c>
      <c r="S21" s="4">
        <v>285200</v>
      </c>
      <c r="V21" s="5">
        <v>1.6E-2</v>
      </c>
    </row>
    <row r="22" spans="1:22" x14ac:dyDescent="0.2">
      <c r="A22" s="16" t="s">
        <v>332</v>
      </c>
      <c r="B22" s="4">
        <v>70800</v>
      </c>
      <c r="C22" s="4">
        <v>71900</v>
      </c>
      <c r="D22" s="4">
        <v>-1100</v>
      </c>
      <c r="E22" s="4">
        <v>-41130000</v>
      </c>
      <c r="F22" s="4">
        <f t="shared" si="2"/>
        <v>-33862314655</v>
      </c>
      <c r="K22" s="4">
        <f t="shared" si="3"/>
        <v>82386735000</v>
      </c>
      <c r="L22" s="4">
        <v>88</v>
      </c>
      <c r="M22" s="4">
        <v>139</v>
      </c>
      <c r="N22" s="4">
        <v>3</v>
      </c>
      <c r="O22" s="4">
        <v>10</v>
      </c>
      <c r="P22" s="4">
        <v>57400</v>
      </c>
      <c r="Q22" s="4">
        <v>125500</v>
      </c>
      <c r="R22" s="5">
        <v>-5.6999999999999993E-3</v>
      </c>
      <c r="S22" s="4">
        <v>207500</v>
      </c>
      <c r="V22" s="5">
        <v>1.37E-2</v>
      </c>
    </row>
    <row r="23" spans="1:22" x14ac:dyDescent="0.2">
      <c r="A23" s="16" t="s">
        <v>331</v>
      </c>
      <c r="B23" s="4">
        <v>41800</v>
      </c>
      <c r="C23" s="4">
        <v>42000</v>
      </c>
      <c r="D23" s="4">
        <v>-200</v>
      </c>
      <c r="E23" s="4">
        <v>-9220000</v>
      </c>
      <c r="F23" s="4">
        <f t="shared" si="2"/>
        <v>-33821184655</v>
      </c>
      <c r="G23" s="4">
        <v>0</v>
      </c>
      <c r="H23" s="4">
        <v>0</v>
      </c>
      <c r="I23" s="4">
        <v>0</v>
      </c>
      <c r="J23" s="4">
        <v>26400000</v>
      </c>
      <c r="K23" s="4">
        <f t="shared" si="3"/>
        <v>82386735000</v>
      </c>
      <c r="L23" s="4">
        <v>142</v>
      </c>
      <c r="M23" s="4">
        <v>193</v>
      </c>
      <c r="N23" s="4">
        <v>6</v>
      </c>
      <c r="O23" s="4">
        <v>4</v>
      </c>
      <c r="P23" s="4">
        <v>84200</v>
      </c>
      <c r="Q23" s="4">
        <v>100200</v>
      </c>
      <c r="R23" s="5">
        <v>-2.2000000000000001E-3</v>
      </c>
      <c r="S23" s="4">
        <v>198800</v>
      </c>
      <c r="V23" s="5">
        <v>6.8999999999999999E-3</v>
      </c>
    </row>
    <row r="24" spans="1:22" x14ac:dyDescent="0.2">
      <c r="A24" s="16" t="s">
        <v>330</v>
      </c>
      <c r="B24" s="4">
        <v>137500</v>
      </c>
      <c r="C24" s="4">
        <v>99900</v>
      </c>
      <c r="D24" s="4">
        <v>37600</v>
      </c>
      <c r="E24" s="4">
        <v>1650180000</v>
      </c>
      <c r="F24" s="4">
        <f t="shared" si="2"/>
        <v>-33811964655</v>
      </c>
      <c r="K24" s="4">
        <f t="shared" si="3"/>
        <v>82360335000</v>
      </c>
      <c r="L24" s="4">
        <v>153</v>
      </c>
      <c r="M24" s="4">
        <v>406</v>
      </c>
      <c r="N24" s="4">
        <v>14</v>
      </c>
      <c r="O24" s="4">
        <v>12</v>
      </c>
      <c r="P24" s="4">
        <v>137000</v>
      </c>
      <c r="Q24" s="4">
        <v>175400</v>
      </c>
      <c r="R24" s="5">
        <v>2.3E-3</v>
      </c>
      <c r="S24" s="4">
        <v>323200</v>
      </c>
      <c r="V24" s="5">
        <v>1.2500000000000001E-2</v>
      </c>
    </row>
    <row r="25" spans="1:22" x14ac:dyDescent="0.2">
      <c r="A25" s="16" t="s">
        <v>329</v>
      </c>
      <c r="B25" s="4">
        <v>347300</v>
      </c>
      <c r="C25" s="4">
        <v>353300</v>
      </c>
      <c r="D25" s="4">
        <v>-6000</v>
      </c>
      <c r="E25" s="4">
        <v>-247030000</v>
      </c>
      <c r="F25" s="4">
        <f t="shared" si="2"/>
        <v>-35462144655</v>
      </c>
      <c r="G25" s="4">
        <v>0</v>
      </c>
      <c r="H25" s="4">
        <v>0</v>
      </c>
      <c r="I25" s="4">
        <v>0</v>
      </c>
      <c r="J25" s="4">
        <v>-83705000</v>
      </c>
      <c r="K25" s="4">
        <f t="shared" si="3"/>
        <v>82360335000</v>
      </c>
      <c r="L25" s="4">
        <v>378</v>
      </c>
      <c r="M25" s="4">
        <v>376</v>
      </c>
      <c r="N25" s="4">
        <v>53</v>
      </c>
      <c r="O25" s="4">
        <v>47</v>
      </c>
      <c r="P25" s="4">
        <v>477500</v>
      </c>
      <c r="Q25" s="4">
        <v>435000</v>
      </c>
      <c r="R25" s="5">
        <v>1.8600000000000002E-2</v>
      </c>
      <c r="S25" s="4">
        <v>960300</v>
      </c>
      <c r="V25" s="5">
        <v>2.9300000000000003E-2</v>
      </c>
    </row>
    <row r="26" spans="1:22" x14ac:dyDescent="0.2">
      <c r="A26" s="16" t="s">
        <v>328</v>
      </c>
      <c r="B26" s="4">
        <v>32300</v>
      </c>
      <c r="C26" s="4">
        <v>174000</v>
      </c>
      <c r="D26" s="4">
        <v>-141700</v>
      </c>
      <c r="E26" s="4">
        <v>-6104040000</v>
      </c>
      <c r="F26" s="4">
        <f t="shared" si="2"/>
        <v>-35215114655</v>
      </c>
      <c r="G26" s="4">
        <v>0</v>
      </c>
      <c r="H26" s="4">
        <v>0</v>
      </c>
      <c r="I26" s="4">
        <v>0</v>
      </c>
      <c r="J26" s="4">
        <v>78060000</v>
      </c>
      <c r="K26" s="4">
        <f t="shared" si="3"/>
        <v>82444040000</v>
      </c>
      <c r="L26" s="4">
        <v>112</v>
      </c>
      <c r="M26" s="4">
        <v>188</v>
      </c>
      <c r="N26" s="4">
        <v>17</v>
      </c>
      <c r="O26" s="4">
        <v>23</v>
      </c>
      <c r="P26" s="4">
        <v>102900</v>
      </c>
      <c r="Q26" s="4">
        <v>176500</v>
      </c>
      <c r="R26" s="5">
        <v>5.8999999999999999E-3</v>
      </c>
      <c r="S26" s="4">
        <v>285800</v>
      </c>
      <c r="V26" s="5">
        <v>1.95E-2</v>
      </c>
    </row>
    <row r="27" spans="1:22" x14ac:dyDescent="0.2">
      <c r="A27" s="16" t="s">
        <v>327</v>
      </c>
      <c r="B27" s="4">
        <v>3800</v>
      </c>
      <c r="C27" s="4">
        <v>244700</v>
      </c>
      <c r="D27" s="4">
        <v>-240900</v>
      </c>
      <c r="E27" s="4">
        <v>-10337540000</v>
      </c>
      <c r="F27" s="4">
        <f t="shared" si="2"/>
        <v>-29111074655</v>
      </c>
      <c r="G27" s="4">
        <v>0</v>
      </c>
      <c r="H27" s="4">
        <v>0</v>
      </c>
      <c r="I27" s="4">
        <v>0</v>
      </c>
      <c r="J27" s="4">
        <v>240030000</v>
      </c>
      <c r="K27" s="4">
        <f t="shared" si="3"/>
        <v>82365980000</v>
      </c>
      <c r="L27" s="4">
        <v>107</v>
      </c>
      <c r="M27" s="4">
        <v>265</v>
      </c>
      <c r="N27" s="4">
        <v>8</v>
      </c>
      <c r="O27" s="4">
        <v>23</v>
      </c>
      <c r="P27" s="4">
        <v>87600</v>
      </c>
      <c r="Q27" s="4">
        <v>199400</v>
      </c>
      <c r="R27" s="5">
        <v>2.3999999999999998E-3</v>
      </c>
      <c r="S27" s="4">
        <v>343300</v>
      </c>
      <c r="V27" s="5">
        <v>4.6999999999999993E-3</v>
      </c>
    </row>
    <row r="28" spans="1:22" x14ac:dyDescent="0.2">
      <c r="A28" s="16" t="s">
        <v>326</v>
      </c>
      <c r="B28" s="4">
        <v>200760</v>
      </c>
      <c r="C28" s="4">
        <v>446960</v>
      </c>
      <c r="D28" s="4">
        <v>-246200</v>
      </c>
      <c r="E28" s="4">
        <v>-10497320000</v>
      </c>
      <c r="F28" s="4">
        <f t="shared" si="2"/>
        <v>-18773534655</v>
      </c>
      <c r="G28" s="4">
        <v>0</v>
      </c>
      <c r="H28" s="4">
        <v>0</v>
      </c>
      <c r="I28" s="4">
        <v>0</v>
      </c>
      <c r="J28" s="4">
        <v>763705000</v>
      </c>
      <c r="K28" s="4">
        <f t="shared" si="3"/>
        <v>82125950000</v>
      </c>
      <c r="L28" s="4">
        <v>96</v>
      </c>
      <c r="M28" s="4">
        <v>330</v>
      </c>
      <c r="N28" s="4">
        <v>6</v>
      </c>
      <c r="O28" s="4">
        <v>42</v>
      </c>
      <c r="P28" s="4">
        <v>73000</v>
      </c>
      <c r="Q28" s="4">
        <v>411500</v>
      </c>
      <c r="R28" s="5">
        <v>8.3000000000000001E-3</v>
      </c>
      <c r="S28" s="4">
        <v>650960</v>
      </c>
      <c r="V28" s="5">
        <v>2.3E-2</v>
      </c>
    </row>
    <row r="29" spans="1:22" x14ac:dyDescent="0.2">
      <c r="A29" s="16" t="s">
        <v>325</v>
      </c>
      <c r="B29" s="4">
        <v>73200</v>
      </c>
      <c r="C29" s="4">
        <v>202450</v>
      </c>
      <c r="D29" s="4">
        <v>-129250</v>
      </c>
      <c r="E29" s="4">
        <v>-5517430000</v>
      </c>
      <c r="F29" s="4">
        <f t="shared" si="2"/>
        <v>-8276214655</v>
      </c>
      <c r="G29" s="4">
        <v>0</v>
      </c>
      <c r="H29" s="4">
        <v>0</v>
      </c>
      <c r="I29" s="4">
        <v>0</v>
      </c>
      <c r="J29" s="4">
        <v>477395000</v>
      </c>
      <c r="K29" s="4">
        <f t="shared" si="3"/>
        <v>81362245000</v>
      </c>
      <c r="L29" s="4">
        <v>38</v>
      </c>
      <c r="M29" s="4">
        <v>412</v>
      </c>
      <c r="N29" s="4">
        <v>6</v>
      </c>
      <c r="O29" s="4">
        <v>14</v>
      </c>
      <c r="P29" s="4">
        <v>35900</v>
      </c>
      <c r="Q29" s="4">
        <v>214300</v>
      </c>
      <c r="R29" s="5">
        <v>-1.1699999999999999E-2</v>
      </c>
      <c r="S29" s="4">
        <v>276600</v>
      </c>
      <c r="V29" s="5">
        <v>1.1699999999999999E-2</v>
      </c>
    </row>
    <row r="30" spans="1:22" x14ac:dyDescent="0.2">
      <c r="A30" s="16" t="s">
        <v>324</v>
      </c>
      <c r="B30" s="4">
        <v>0</v>
      </c>
      <c r="C30" s="4">
        <v>100400</v>
      </c>
      <c r="D30" s="4">
        <v>-100400</v>
      </c>
      <c r="E30" s="4">
        <v>-4282970000</v>
      </c>
      <c r="F30" s="4">
        <f t="shared" si="2"/>
        <v>-2758784655</v>
      </c>
      <c r="G30" s="4">
        <v>0</v>
      </c>
      <c r="H30" s="4">
        <v>0</v>
      </c>
      <c r="I30" s="4">
        <v>0</v>
      </c>
      <c r="J30" s="4">
        <v>153840000</v>
      </c>
      <c r="K30" s="4">
        <f t="shared" si="3"/>
        <v>80884850000</v>
      </c>
      <c r="L30" s="4">
        <v>44</v>
      </c>
      <c r="M30" s="4">
        <v>273</v>
      </c>
      <c r="N30" s="4">
        <v>1</v>
      </c>
      <c r="O30" s="4">
        <v>18</v>
      </c>
      <c r="P30" s="4">
        <v>26600</v>
      </c>
      <c r="Q30" s="4">
        <v>187500</v>
      </c>
      <c r="R30" s="5">
        <v>2.3999999999999998E-3</v>
      </c>
      <c r="S30" s="4">
        <v>226200</v>
      </c>
      <c r="V30" s="5">
        <v>1.1699999999999999E-2</v>
      </c>
    </row>
    <row r="31" spans="1:22" x14ac:dyDescent="0.2">
      <c r="A31" s="16" t="s">
        <v>323</v>
      </c>
      <c r="B31" s="4">
        <v>32700</v>
      </c>
      <c r="C31" s="4">
        <v>81400</v>
      </c>
      <c r="D31" s="4">
        <v>-48700</v>
      </c>
      <c r="E31" s="4">
        <v>-2086100000</v>
      </c>
      <c r="F31" s="4">
        <f t="shared" si="2"/>
        <v>1524185345</v>
      </c>
      <c r="G31" s="4">
        <v>0</v>
      </c>
      <c r="H31" s="4">
        <v>0</v>
      </c>
      <c r="I31" s="4">
        <v>0</v>
      </c>
      <c r="J31" s="4">
        <v>793510000</v>
      </c>
      <c r="K31" s="4">
        <f t="shared" si="3"/>
        <v>80731010000</v>
      </c>
      <c r="L31" s="4">
        <v>121</v>
      </c>
      <c r="M31" s="4">
        <v>118</v>
      </c>
      <c r="N31" s="4">
        <v>0</v>
      </c>
      <c r="O31" s="4">
        <v>8</v>
      </c>
      <c r="P31" s="4">
        <v>42400</v>
      </c>
      <c r="Q31" s="4">
        <v>79000</v>
      </c>
      <c r="R31" s="5">
        <v>-1.1000000000000001E-3</v>
      </c>
      <c r="S31" s="4">
        <v>129000</v>
      </c>
      <c r="V31" s="5">
        <v>6.9999999999999993E-3</v>
      </c>
    </row>
    <row r="32" spans="1:22" x14ac:dyDescent="0.2">
      <c r="A32" s="16" t="s">
        <v>322</v>
      </c>
      <c r="B32" s="4">
        <v>3900</v>
      </c>
      <c r="C32" s="4">
        <v>100900</v>
      </c>
      <c r="D32" s="4">
        <v>-97000</v>
      </c>
      <c r="E32" s="4">
        <v>-4152110000</v>
      </c>
      <c r="F32" s="4">
        <f t="shared" si="2"/>
        <v>3610285345</v>
      </c>
      <c r="G32" s="4">
        <v>0</v>
      </c>
      <c r="H32" s="4">
        <v>0</v>
      </c>
      <c r="I32" s="4">
        <v>0</v>
      </c>
      <c r="J32" s="4">
        <v>793510000</v>
      </c>
      <c r="K32" s="4">
        <f t="shared" si="3"/>
        <v>79937500000</v>
      </c>
      <c r="L32" s="4">
        <v>53</v>
      </c>
      <c r="M32" s="4">
        <v>123</v>
      </c>
      <c r="N32" s="4">
        <v>0</v>
      </c>
      <c r="O32" s="4">
        <v>13</v>
      </c>
      <c r="P32" s="4">
        <v>20500</v>
      </c>
      <c r="Q32" s="4">
        <v>86500</v>
      </c>
      <c r="R32" s="5">
        <v>-4.5999999999999999E-3</v>
      </c>
      <c r="S32" s="4">
        <v>117400</v>
      </c>
      <c r="V32" s="5">
        <v>1.3999999999999999E-2</v>
      </c>
    </row>
    <row r="33" spans="1:22" x14ac:dyDescent="0.2">
      <c r="A33" s="16" t="s">
        <v>321</v>
      </c>
      <c r="B33" s="4">
        <v>6800</v>
      </c>
      <c r="C33" s="4">
        <v>35300</v>
      </c>
      <c r="D33" s="4">
        <v>-28500</v>
      </c>
      <c r="E33" s="4">
        <v>-1220050000</v>
      </c>
      <c r="F33" s="4">
        <f t="shared" si="2"/>
        <v>7762395345</v>
      </c>
      <c r="G33" s="4">
        <v>0</v>
      </c>
      <c r="H33" s="4">
        <v>0</v>
      </c>
      <c r="I33" s="4">
        <v>0</v>
      </c>
      <c r="J33" s="4">
        <v>741755000</v>
      </c>
      <c r="K33" s="4">
        <f t="shared" si="3"/>
        <v>79143990000</v>
      </c>
      <c r="L33" s="4">
        <v>73</v>
      </c>
      <c r="M33" s="4">
        <v>420</v>
      </c>
      <c r="N33" s="4">
        <v>3</v>
      </c>
      <c r="O33" s="4">
        <v>1</v>
      </c>
      <c r="P33" s="4">
        <v>39600</v>
      </c>
      <c r="Q33" s="4">
        <v>104500</v>
      </c>
      <c r="R33" s="5">
        <v>-1.1000000000000001E-3</v>
      </c>
      <c r="S33" s="4">
        <v>156000</v>
      </c>
      <c r="V33" s="5">
        <v>2.0799999999999999E-2</v>
      </c>
    </row>
    <row r="34" spans="1:22" x14ac:dyDescent="0.2">
      <c r="A34" s="16" t="s">
        <v>320</v>
      </c>
      <c r="B34" s="4">
        <v>38800</v>
      </c>
      <c r="C34" s="4">
        <v>5400</v>
      </c>
      <c r="D34" s="4">
        <v>33400</v>
      </c>
      <c r="E34" s="4">
        <v>1446650000</v>
      </c>
      <c r="F34" s="4">
        <f t="shared" si="2"/>
        <v>8982445345</v>
      </c>
      <c r="G34" s="4">
        <v>0</v>
      </c>
      <c r="H34" s="4">
        <v>0</v>
      </c>
      <c r="I34" s="4">
        <v>0</v>
      </c>
      <c r="J34" s="4">
        <v>963400000</v>
      </c>
      <c r="K34" s="4">
        <f t="shared" si="3"/>
        <v>78402235000</v>
      </c>
      <c r="L34" s="4">
        <v>30</v>
      </c>
      <c r="M34" s="4">
        <v>393</v>
      </c>
      <c r="N34" s="4">
        <v>1</v>
      </c>
      <c r="O34" s="4">
        <v>12</v>
      </c>
      <c r="P34" s="4">
        <v>15800</v>
      </c>
      <c r="Q34" s="4">
        <v>153000</v>
      </c>
      <c r="R34" s="5">
        <v>-2.3E-3</v>
      </c>
      <c r="S34" s="4">
        <v>178500</v>
      </c>
      <c r="V34" s="5">
        <v>9.1999999999999998E-3</v>
      </c>
    </row>
    <row r="35" spans="1:22" x14ac:dyDescent="0.2">
      <c r="A35" s="16" t="s">
        <v>319</v>
      </c>
      <c r="B35" s="4">
        <v>4700</v>
      </c>
      <c r="C35" s="4">
        <v>59600</v>
      </c>
      <c r="D35" s="4">
        <v>-54900</v>
      </c>
      <c r="E35" s="4">
        <v>-2387400000</v>
      </c>
      <c r="F35" s="4">
        <f t="shared" si="2"/>
        <v>7535795345</v>
      </c>
      <c r="G35" s="4">
        <v>0</v>
      </c>
      <c r="H35" s="4">
        <v>0</v>
      </c>
      <c r="I35" s="4">
        <v>0</v>
      </c>
      <c r="J35" s="4">
        <v>833770000</v>
      </c>
      <c r="K35" s="4">
        <f t="shared" si="3"/>
        <v>77438835000</v>
      </c>
      <c r="L35" s="4">
        <v>69</v>
      </c>
      <c r="M35" s="4">
        <v>127</v>
      </c>
      <c r="N35" s="4">
        <v>1</v>
      </c>
      <c r="O35" s="4">
        <v>2</v>
      </c>
      <c r="P35" s="4">
        <v>28000</v>
      </c>
      <c r="Q35" s="4">
        <v>93000</v>
      </c>
      <c r="R35" s="5">
        <v>-1.4999999999999999E-2</v>
      </c>
      <c r="S35" s="4">
        <v>138300</v>
      </c>
      <c r="V35" s="5">
        <v>1.4800000000000001E-2</v>
      </c>
    </row>
    <row r="36" spans="1:22" x14ac:dyDescent="0.2">
      <c r="A36" s="16" t="s">
        <v>318</v>
      </c>
      <c r="B36" s="4">
        <v>5400</v>
      </c>
      <c r="C36" s="4">
        <v>46100</v>
      </c>
      <c r="D36" s="4">
        <v>-40700</v>
      </c>
      <c r="E36" s="4">
        <v>-1775350000</v>
      </c>
      <c r="F36" s="4">
        <f t="shared" si="2"/>
        <v>9923195345</v>
      </c>
      <c r="G36" s="4">
        <v>0</v>
      </c>
      <c r="H36" s="4">
        <v>0</v>
      </c>
      <c r="I36" s="4">
        <v>0</v>
      </c>
      <c r="J36" s="4">
        <v>480755000</v>
      </c>
      <c r="K36" s="4">
        <f t="shared" si="3"/>
        <v>76605065000</v>
      </c>
      <c r="L36" s="4">
        <v>47</v>
      </c>
      <c r="M36" s="4">
        <v>174</v>
      </c>
      <c r="N36" s="4">
        <v>7</v>
      </c>
      <c r="O36" s="4">
        <v>5</v>
      </c>
      <c r="P36" s="4">
        <v>76100</v>
      </c>
      <c r="Q36" s="4">
        <v>85400</v>
      </c>
      <c r="R36" s="5">
        <v>1.1599999999999999E-2</v>
      </c>
      <c r="S36" s="4">
        <v>186400</v>
      </c>
      <c r="V36" s="5">
        <v>2.2799999999999997E-2</v>
      </c>
    </row>
    <row r="37" spans="1:22" x14ac:dyDescent="0.2">
      <c r="A37" s="16" t="s">
        <v>317</v>
      </c>
      <c r="B37" s="4">
        <v>2800</v>
      </c>
      <c r="C37" s="4">
        <v>100</v>
      </c>
      <c r="D37" s="4">
        <v>2700</v>
      </c>
      <c r="E37" s="4">
        <v>117590000</v>
      </c>
      <c r="F37" s="4">
        <f t="shared" si="2"/>
        <v>11698545345</v>
      </c>
      <c r="G37" s="4">
        <v>0</v>
      </c>
      <c r="H37" s="4">
        <v>0</v>
      </c>
      <c r="I37" s="4">
        <v>0</v>
      </c>
      <c r="J37" s="4">
        <v>482570000</v>
      </c>
      <c r="K37" s="4">
        <f t="shared" si="3"/>
        <v>76124310000</v>
      </c>
      <c r="L37" s="4">
        <v>25</v>
      </c>
      <c r="M37" s="4">
        <v>61</v>
      </c>
      <c r="N37" s="4">
        <v>2</v>
      </c>
      <c r="O37" s="4">
        <v>2</v>
      </c>
      <c r="P37" s="4">
        <v>13900</v>
      </c>
      <c r="Q37" s="4">
        <v>42600</v>
      </c>
      <c r="R37" s="5">
        <v>-1.1000000000000001E-3</v>
      </c>
      <c r="S37" s="4">
        <v>63300</v>
      </c>
      <c r="V37" s="5">
        <v>1.15E-2</v>
      </c>
    </row>
    <row r="38" spans="1:22" x14ac:dyDescent="0.2">
      <c r="A38" s="16" t="s">
        <v>316</v>
      </c>
      <c r="B38" s="4">
        <v>1000</v>
      </c>
      <c r="C38" s="4">
        <v>2000</v>
      </c>
      <c r="D38" s="4">
        <v>-1000</v>
      </c>
      <c r="E38" s="4">
        <v>-44200000</v>
      </c>
      <c r="F38" s="4">
        <f t="shared" si="2"/>
        <v>11580955345</v>
      </c>
      <c r="G38" s="4">
        <v>0</v>
      </c>
      <c r="H38" s="4">
        <v>0</v>
      </c>
      <c r="I38" s="4">
        <v>0</v>
      </c>
      <c r="J38" s="4">
        <v>292450000</v>
      </c>
      <c r="K38" s="4">
        <f t="shared" si="3"/>
        <v>75641740000</v>
      </c>
      <c r="L38" s="4">
        <v>65</v>
      </c>
      <c r="M38" s="4">
        <v>61</v>
      </c>
      <c r="N38" s="4">
        <v>4</v>
      </c>
      <c r="O38" s="4">
        <v>1</v>
      </c>
      <c r="P38" s="4">
        <v>46800</v>
      </c>
      <c r="Q38" s="4">
        <v>33900</v>
      </c>
      <c r="R38" s="5">
        <v>-1.1399999999999999E-2</v>
      </c>
      <c r="S38" s="4">
        <v>80700</v>
      </c>
      <c r="V38" s="5">
        <v>1.1399999999999999E-2</v>
      </c>
    </row>
    <row r="39" spans="1:22" x14ac:dyDescent="0.2">
      <c r="A39" s="16" t="s">
        <v>315</v>
      </c>
      <c r="B39" s="4">
        <v>29600</v>
      </c>
      <c r="C39" s="4">
        <v>15100</v>
      </c>
      <c r="D39" s="4">
        <v>14500</v>
      </c>
      <c r="E39" s="4">
        <v>629130000</v>
      </c>
      <c r="F39" s="4">
        <f t="shared" ref="F39:F65" si="4">E39+F40</f>
        <v>11625155345</v>
      </c>
      <c r="G39" s="4">
        <v>0</v>
      </c>
      <c r="H39" s="4">
        <v>0</v>
      </c>
      <c r="I39" s="4">
        <v>0</v>
      </c>
      <c r="J39" s="4">
        <v>239690000</v>
      </c>
      <c r="K39" s="4">
        <f t="shared" ref="K39:K57" si="5">J39+K40</f>
        <v>75349290000</v>
      </c>
      <c r="L39" s="4">
        <v>219</v>
      </c>
      <c r="M39" s="4">
        <v>189</v>
      </c>
      <c r="N39" s="4">
        <v>10</v>
      </c>
      <c r="O39" s="4">
        <v>2</v>
      </c>
      <c r="P39" s="4">
        <v>104900</v>
      </c>
      <c r="Q39" s="4">
        <v>65700</v>
      </c>
      <c r="R39" s="5">
        <v>2.9300000000000003E-2</v>
      </c>
      <c r="S39" s="4">
        <v>243700</v>
      </c>
      <c r="V39" s="5">
        <v>3.3000000000000002E-2</v>
      </c>
    </row>
    <row r="40" spans="1:22" x14ac:dyDescent="0.2">
      <c r="A40" s="16" t="s">
        <v>314</v>
      </c>
      <c r="B40" s="4">
        <v>53200</v>
      </c>
      <c r="C40" s="4">
        <v>2000</v>
      </c>
      <c r="D40" s="4">
        <v>51200</v>
      </c>
      <c r="E40" s="4">
        <v>2183840000</v>
      </c>
      <c r="F40" s="4">
        <f t="shared" si="4"/>
        <v>10996025345</v>
      </c>
      <c r="G40" s="4">
        <v>0</v>
      </c>
      <c r="H40" s="4">
        <v>0</v>
      </c>
      <c r="I40" s="4">
        <v>0</v>
      </c>
      <c r="J40" s="4">
        <v>239690000</v>
      </c>
      <c r="K40" s="4">
        <f t="shared" si="5"/>
        <v>75109600000</v>
      </c>
      <c r="L40" s="4">
        <v>80</v>
      </c>
      <c r="M40" s="4">
        <v>173</v>
      </c>
      <c r="N40" s="4">
        <v>4</v>
      </c>
      <c r="O40" s="4">
        <v>11</v>
      </c>
      <c r="P40" s="4">
        <v>58600</v>
      </c>
      <c r="Q40" s="4">
        <v>115600</v>
      </c>
      <c r="R40" s="5">
        <v>0</v>
      </c>
      <c r="S40" s="4">
        <v>181100</v>
      </c>
      <c r="V40" s="5">
        <v>5.8999999999999999E-3</v>
      </c>
    </row>
    <row r="41" spans="1:22" x14ac:dyDescent="0.2">
      <c r="A41" s="16" t="s">
        <v>310</v>
      </c>
      <c r="B41" s="4">
        <v>600</v>
      </c>
      <c r="C41" s="4">
        <v>2900</v>
      </c>
      <c r="D41" s="4">
        <v>-2300</v>
      </c>
      <c r="E41" s="4">
        <v>-98270000</v>
      </c>
      <c r="F41" s="4">
        <f t="shared" si="4"/>
        <v>8812185345</v>
      </c>
      <c r="G41" s="4">
        <v>0</v>
      </c>
      <c r="H41" s="4">
        <v>0</v>
      </c>
      <c r="I41" s="4">
        <v>0</v>
      </c>
      <c r="J41" s="4">
        <v>225820000</v>
      </c>
      <c r="K41" s="4">
        <f t="shared" si="5"/>
        <v>74869910000</v>
      </c>
      <c r="R41" s="5">
        <v>0</v>
      </c>
      <c r="S41" s="4">
        <v>46800</v>
      </c>
      <c r="V41" s="5">
        <v>4.6999999999999993E-3</v>
      </c>
    </row>
    <row r="42" spans="1:22" x14ac:dyDescent="0.2">
      <c r="A42" s="16" t="s">
        <v>309</v>
      </c>
      <c r="B42" s="4">
        <v>30000</v>
      </c>
      <c r="C42" s="4">
        <v>100</v>
      </c>
      <c r="D42" s="4">
        <v>29900</v>
      </c>
      <c r="E42" s="4">
        <v>1271190000</v>
      </c>
      <c r="F42" s="4">
        <f t="shared" si="4"/>
        <v>8910455345</v>
      </c>
      <c r="G42" s="4">
        <v>0</v>
      </c>
      <c r="H42" s="4">
        <v>0</v>
      </c>
      <c r="I42" s="4">
        <v>0</v>
      </c>
      <c r="J42" s="4">
        <v>647780000</v>
      </c>
      <c r="K42" s="4">
        <f t="shared" si="5"/>
        <v>74644090000</v>
      </c>
      <c r="R42" s="5">
        <v>3.5999999999999999E-3</v>
      </c>
      <c r="S42" s="4">
        <v>244000</v>
      </c>
      <c r="V42" s="5">
        <v>1.06E-2</v>
      </c>
    </row>
    <row r="43" spans="1:22" x14ac:dyDescent="0.2">
      <c r="A43" s="16" t="s">
        <v>306</v>
      </c>
      <c r="B43" s="4">
        <v>34500</v>
      </c>
      <c r="C43" s="4">
        <v>13000</v>
      </c>
      <c r="D43" s="4">
        <v>21500</v>
      </c>
      <c r="E43" s="4">
        <v>912580000</v>
      </c>
      <c r="F43" s="4">
        <f t="shared" si="4"/>
        <v>7639265345</v>
      </c>
      <c r="G43" s="4">
        <v>0</v>
      </c>
      <c r="H43" s="4">
        <v>0</v>
      </c>
      <c r="I43" s="4">
        <v>0</v>
      </c>
      <c r="J43" s="4">
        <v>554920000</v>
      </c>
      <c r="K43" s="4">
        <f t="shared" si="5"/>
        <v>73996310000</v>
      </c>
      <c r="R43" s="5">
        <v>-6.9999999999999993E-3</v>
      </c>
      <c r="S43" s="4">
        <v>216200</v>
      </c>
      <c r="V43" s="5">
        <v>1.29E-2</v>
      </c>
    </row>
    <row r="44" spans="1:22" x14ac:dyDescent="0.2">
      <c r="A44" s="16" t="s">
        <v>305</v>
      </c>
      <c r="B44" s="4">
        <v>61600</v>
      </c>
      <c r="C44" s="4">
        <v>77300</v>
      </c>
      <c r="D44" s="4">
        <v>-15700</v>
      </c>
      <c r="E44" s="4">
        <v>-671160000</v>
      </c>
      <c r="F44" s="4">
        <f t="shared" si="4"/>
        <v>6726685345</v>
      </c>
      <c r="G44" s="4">
        <v>0</v>
      </c>
      <c r="H44" s="4">
        <v>0</v>
      </c>
      <c r="I44" s="4">
        <v>0</v>
      </c>
      <c r="J44" s="4">
        <v>212550000</v>
      </c>
      <c r="K44" s="4">
        <f t="shared" si="5"/>
        <v>73441390000</v>
      </c>
      <c r="R44" s="5">
        <v>2.3999999999999998E-3</v>
      </c>
      <c r="S44" s="4">
        <v>202100</v>
      </c>
      <c r="V44" s="5">
        <v>1.0500000000000001E-2</v>
      </c>
    </row>
    <row r="45" spans="1:22" x14ac:dyDescent="0.2">
      <c r="A45" s="16" t="s">
        <v>304</v>
      </c>
      <c r="B45" s="4">
        <v>0</v>
      </c>
      <c r="C45" s="4">
        <v>0</v>
      </c>
      <c r="D45" s="4">
        <v>0</v>
      </c>
      <c r="E45" s="4">
        <v>0</v>
      </c>
      <c r="F45" s="4">
        <f t="shared" si="4"/>
        <v>7397845345</v>
      </c>
      <c r="G45" s="4">
        <v>0</v>
      </c>
      <c r="H45" s="4">
        <v>0</v>
      </c>
      <c r="I45" s="4">
        <v>0</v>
      </c>
      <c r="J45" s="4">
        <v>203960000</v>
      </c>
      <c r="K45" s="4">
        <f t="shared" si="5"/>
        <v>73228840000</v>
      </c>
      <c r="R45" s="5">
        <v>2.3999999999999998E-3</v>
      </c>
      <c r="S45" s="4">
        <v>122100</v>
      </c>
      <c r="V45" s="5">
        <v>1.1699999999999999E-2</v>
      </c>
    </row>
    <row r="46" spans="1:22" x14ac:dyDescent="0.2">
      <c r="A46" s="16" t="s">
        <v>303</v>
      </c>
      <c r="B46" s="4">
        <v>100</v>
      </c>
      <c r="C46" s="4">
        <v>300</v>
      </c>
      <c r="D46" s="4">
        <v>-200</v>
      </c>
      <c r="E46" s="4">
        <v>-8534655</v>
      </c>
      <c r="F46" s="4">
        <f t="shared" si="4"/>
        <v>7397845345</v>
      </c>
      <c r="G46" s="4">
        <v>0</v>
      </c>
      <c r="H46" s="4">
        <v>0</v>
      </c>
      <c r="I46" s="4">
        <v>0</v>
      </c>
      <c r="J46" s="4">
        <v>579530000</v>
      </c>
      <c r="K46" s="4">
        <f t="shared" si="5"/>
        <v>73024880000</v>
      </c>
      <c r="R46" s="5">
        <v>-1.1000000000000001E-3</v>
      </c>
      <c r="S46" s="4">
        <v>148000</v>
      </c>
      <c r="V46" s="5">
        <v>9.3999999999999986E-3</v>
      </c>
    </row>
    <row r="47" spans="1:22" x14ac:dyDescent="0.2">
      <c r="A47" s="16" t="s">
        <v>299</v>
      </c>
      <c r="B47" s="4">
        <v>67200</v>
      </c>
      <c r="C47" s="4">
        <v>1900</v>
      </c>
      <c r="D47" s="4">
        <v>65300</v>
      </c>
      <c r="E47" s="4">
        <v>2773590000</v>
      </c>
      <c r="F47" s="4">
        <f t="shared" si="4"/>
        <v>7406380000</v>
      </c>
      <c r="G47" s="4">
        <v>0</v>
      </c>
      <c r="H47" s="4">
        <v>0</v>
      </c>
      <c r="I47" s="4">
        <v>0</v>
      </c>
      <c r="J47" s="4">
        <v>579530000</v>
      </c>
      <c r="K47" s="4">
        <f t="shared" si="5"/>
        <v>72445350000</v>
      </c>
      <c r="R47" s="5">
        <v>2.0299999999999999E-2</v>
      </c>
      <c r="S47" s="4">
        <v>198700</v>
      </c>
      <c r="V47" s="5">
        <v>2.23E-2</v>
      </c>
    </row>
    <row r="48" spans="1:22" x14ac:dyDescent="0.2">
      <c r="A48" s="16" t="s">
        <v>298</v>
      </c>
      <c r="B48" s="4">
        <v>7900</v>
      </c>
      <c r="C48" s="4">
        <v>5500</v>
      </c>
      <c r="D48" s="4">
        <v>2400</v>
      </c>
      <c r="E48" s="4">
        <v>101200000</v>
      </c>
      <c r="F48" s="4">
        <f t="shared" si="4"/>
        <v>4632790000</v>
      </c>
      <c r="G48" s="4">
        <v>0</v>
      </c>
      <c r="H48" s="4">
        <v>0</v>
      </c>
      <c r="I48" s="4">
        <v>0</v>
      </c>
      <c r="J48" s="4">
        <v>-167985000</v>
      </c>
      <c r="K48" s="4">
        <f t="shared" si="5"/>
        <v>71865820000</v>
      </c>
      <c r="R48" s="5">
        <v>-1.1000000000000001E-3</v>
      </c>
      <c r="S48" s="4">
        <v>223500</v>
      </c>
      <c r="V48" s="5">
        <v>7.1999999999999998E-3</v>
      </c>
    </row>
    <row r="49" spans="1:22" x14ac:dyDescent="0.2">
      <c r="A49" s="16" t="s">
        <v>286</v>
      </c>
      <c r="B49" s="4">
        <v>8200</v>
      </c>
      <c r="C49" s="4">
        <v>0</v>
      </c>
      <c r="D49" s="4">
        <v>8200</v>
      </c>
      <c r="E49" s="4">
        <v>343020000</v>
      </c>
      <c r="F49" s="4">
        <f t="shared" si="4"/>
        <v>4531590000</v>
      </c>
      <c r="G49" s="4">
        <v>0</v>
      </c>
      <c r="H49" s="4">
        <v>0</v>
      </c>
      <c r="I49" s="4">
        <v>0</v>
      </c>
      <c r="J49" s="4">
        <v>33495000</v>
      </c>
      <c r="K49" s="4">
        <f t="shared" si="5"/>
        <v>72033805000</v>
      </c>
      <c r="R49" s="5">
        <v>3.5999999999999999E-3</v>
      </c>
      <c r="S49" s="4">
        <v>63700</v>
      </c>
      <c r="V49" s="5">
        <v>6.0000000000000001E-3</v>
      </c>
    </row>
    <row r="50" spans="1:22" x14ac:dyDescent="0.2">
      <c r="A50" s="16" t="s">
        <v>285</v>
      </c>
      <c r="B50" s="4">
        <v>6521</v>
      </c>
      <c r="C50" s="4">
        <v>4200</v>
      </c>
      <c r="D50" s="4">
        <v>2321</v>
      </c>
      <c r="E50" s="4">
        <v>96980000</v>
      </c>
      <c r="F50" s="4">
        <f t="shared" si="4"/>
        <v>4188570000</v>
      </c>
      <c r="G50" s="4">
        <v>0</v>
      </c>
      <c r="H50" s="4">
        <v>0</v>
      </c>
      <c r="I50" s="4">
        <v>0</v>
      </c>
      <c r="J50" s="4">
        <v>208000000</v>
      </c>
      <c r="K50" s="4">
        <f t="shared" si="5"/>
        <v>72000310000</v>
      </c>
      <c r="R50" s="5">
        <v>0</v>
      </c>
      <c r="S50" s="4">
        <v>121900</v>
      </c>
      <c r="V50" s="5">
        <v>6.0000000000000001E-3</v>
      </c>
    </row>
    <row r="51" spans="1:22" x14ac:dyDescent="0.2">
      <c r="A51" s="16" t="s">
        <v>284</v>
      </c>
      <c r="B51" s="4">
        <v>18400</v>
      </c>
      <c r="C51" s="4">
        <v>400</v>
      </c>
      <c r="D51" s="4">
        <v>18000</v>
      </c>
      <c r="E51" s="4">
        <v>748730000</v>
      </c>
      <c r="F51" s="4">
        <f t="shared" si="4"/>
        <v>4091590000</v>
      </c>
      <c r="G51" s="4">
        <v>0</v>
      </c>
      <c r="H51" s="4">
        <v>0</v>
      </c>
      <c r="I51" s="4">
        <v>0</v>
      </c>
      <c r="J51" s="4">
        <v>399880000</v>
      </c>
      <c r="K51" s="4">
        <f t="shared" si="5"/>
        <v>71792310000</v>
      </c>
      <c r="R51" s="5">
        <v>4.8999999999999998E-3</v>
      </c>
      <c r="S51" s="4">
        <v>134800</v>
      </c>
      <c r="V51" s="5">
        <v>1.32E-2</v>
      </c>
    </row>
    <row r="52" spans="1:22" x14ac:dyDescent="0.2">
      <c r="A52" s="16" t="s">
        <v>283</v>
      </c>
      <c r="B52" s="4">
        <v>56800</v>
      </c>
      <c r="C52" s="4">
        <v>300</v>
      </c>
      <c r="D52" s="4">
        <v>56500</v>
      </c>
      <c r="E52" s="4">
        <v>2340010000</v>
      </c>
      <c r="F52" s="4">
        <f t="shared" si="4"/>
        <v>3342860000</v>
      </c>
      <c r="G52" s="4">
        <v>0</v>
      </c>
      <c r="H52" s="4">
        <v>0</v>
      </c>
      <c r="I52" s="4">
        <v>0</v>
      </c>
      <c r="J52" s="4">
        <v>817855000</v>
      </c>
      <c r="K52" s="4">
        <f t="shared" si="5"/>
        <v>71392430000</v>
      </c>
      <c r="R52" s="5">
        <v>-2.3999999999999998E-3</v>
      </c>
      <c r="S52" s="4">
        <v>173000</v>
      </c>
      <c r="V52" s="5">
        <v>1.6799999999999999E-2</v>
      </c>
    </row>
    <row r="53" spans="1:22" x14ac:dyDescent="0.2">
      <c r="A53" s="16" t="s">
        <v>282</v>
      </c>
      <c r="B53" s="4">
        <v>31900</v>
      </c>
      <c r="C53" s="4">
        <v>0</v>
      </c>
      <c r="D53" s="4">
        <v>31900</v>
      </c>
      <c r="E53" s="4">
        <v>1326450000</v>
      </c>
      <c r="F53" s="4">
        <f t="shared" si="4"/>
        <v>1002850000</v>
      </c>
      <c r="G53" s="4">
        <v>0</v>
      </c>
      <c r="H53" s="4">
        <v>0</v>
      </c>
      <c r="I53" s="4">
        <v>0</v>
      </c>
      <c r="J53" s="4">
        <v>273845000</v>
      </c>
      <c r="K53" s="4">
        <f t="shared" si="5"/>
        <v>70574575000</v>
      </c>
      <c r="R53" s="5">
        <v>1.2199999999999999E-2</v>
      </c>
      <c r="S53" s="4">
        <v>132100</v>
      </c>
      <c r="V53" s="5">
        <v>1.44E-2</v>
      </c>
    </row>
    <row r="54" spans="1:22" x14ac:dyDescent="0.2">
      <c r="A54" s="16" t="s">
        <v>281</v>
      </c>
      <c r="B54" s="4">
        <v>23000</v>
      </c>
      <c r="C54" s="4">
        <v>13700</v>
      </c>
      <c r="D54" s="4">
        <v>9300</v>
      </c>
      <c r="E54" s="4">
        <v>382880000</v>
      </c>
      <c r="F54" s="4">
        <f t="shared" si="4"/>
        <v>-323600000</v>
      </c>
      <c r="K54" s="4">
        <f t="shared" si="5"/>
        <v>70300730000</v>
      </c>
      <c r="R54" s="5">
        <v>1.2999999999999999E-3</v>
      </c>
      <c r="S54" s="4">
        <v>109600</v>
      </c>
      <c r="V54" s="5">
        <v>4.8999999999999998E-3</v>
      </c>
    </row>
    <row r="55" spans="1:22" x14ac:dyDescent="0.2">
      <c r="A55" s="16" t="s">
        <v>280</v>
      </c>
      <c r="B55" s="4">
        <v>7200</v>
      </c>
      <c r="C55" s="4">
        <v>200</v>
      </c>
      <c r="D55" s="4">
        <v>7000</v>
      </c>
      <c r="E55" s="4">
        <v>286700000</v>
      </c>
      <c r="F55" s="4">
        <f t="shared" si="4"/>
        <v>-706480000</v>
      </c>
      <c r="G55" s="4">
        <v>0</v>
      </c>
      <c r="H55" s="4">
        <v>0</v>
      </c>
      <c r="I55" s="4">
        <v>0</v>
      </c>
      <c r="J55" s="4">
        <v>199935000</v>
      </c>
      <c r="K55" s="4">
        <f t="shared" si="5"/>
        <v>70300730000</v>
      </c>
      <c r="R55" s="5">
        <v>3.7000000000000002E-3</v>
      </c>
      <c r="S55" s="4">
        <v>32400</v>
      </c>
      <c r="V55" s="5">
        <v>8.6E-3</v>
      </c>
    </row>
    <row r="56" spans="1:22" x14ac:dyDescent="0.2">
      <c r="A56" s="16" t="s">
        <v>279</v>
      </c>
      <c r="B56" s="4">
        <v>12100</v>
      </c>
      <c r="C56" s="4">
        <v>2000</v>
      </c>
      <c r="D56" s="4">
        <v>10100</v>
      </c>
      <c r="E56" s="4">
        <v>412980000</v>
      </c>
      <c r="F56" s="4">
        <f t="shared" si="4"/>
        <v>-993180000</v>
      </c>
      <c r="G56" s="4">
        <v>0</v>
      </c>
      <c r="H56" s="4">
        <v>0</v>
      </c>
      <c r="I56" s="4">
        <v>0</v>
      </c>
      <c r="J56" s="4">
        <v>568710000</v>
      </c>
      <c r="K56" s="4">
        <f t="shared" si="5"/>
        <v>70100795000</v>
      </c>
      <c r="R56" s="5">
        <v>-4.7999999999999996E-3</v>
      </c>
      <c r="S56" s="4">
        <v>162700</v>
      </c>
      <c r="V56" s="5">
        <v>1.9299999999999998E-2</v>
      </c>
    </row>
    <row r="57" spans="1:22" x14ac:dyDescent="0.2">
      <c r="A57" s="16" t="s">
        <v>278</v>
      </c>
      <c r="B57" s="4">
        <v>3600</v>
      </c>
      <c r="C57" s="4">
        <v>0</v>
      </c>
      <c r="D57" s="4">
        <v>3600</v>
      </c>
      <c r="E57" s="4">
        <v>148100000</v>
      </c>
      <c r="F57" s="4">
        <f t="shared" si="4"/>
        <v>-1406160000</v>
      </c>
      <c r="G57" s="4">
        <v>0</v>
      </c>
      <c r="H57" s="4">
        <v>0</v>
      </c>
      <c r="I57" s="4">
        <v>0</v>
      </c>
      <c r="J57" s="4">
        <v>440200000</v>
      </c>
      <c r="K57" s="4">
        <f t="shared" si="5"/>
        <v>69532085000</v>
      </c>
      <c r="R57" s="5">
        <v>7.4000000000000003E-3</v>
      </c>
      <c r="S57" s="4">
        <v>41900</v>
      </c>
      <c r="V57" s="5">
        <v>1.21E-2</v>
      </c>
    </row>
    <row r="58" spans="1:22" x14ac:dyDescent="0.2">
      <c r="A58" s="16" t="s">
        <v>275</v>
      </c>
      <c r="B58" s="4">
        <v>3400</v>
      </c>
      <c r="C58" s="4">
        <v>2700</v>
      </c>
      <c r="D58" s="4">
        <v>700</v>
      </c>
      <c r="E58" s="4">
        <v>27190000</v>
      </c>
      <c r="F58" s="4">
        <f t="shared" si="4"/>
        <v>-1554260000</v>
      </c>
      <c r="G58" s="4">
        <v>0</v>
      </c>
      <c r="H58" s="4">
        <v>0</v>
      </c>
      <c r="I58" s="4">
        <v>0</v>
      </c>
      <c r="J58" s="4">
        <v>232020000</v>
      </c>
      <c r="K58" s="4">
        <f>J58+K59</f>
        <v>69091885000</v>
      </c>
      <c r="R58" s="5">
        <v>-9.7000000000000003E-3</v>
      </c>
      <c r="S58" s="4">
        <v>115300</v>
      </c>
      <c r="V58" s="5">
        <v>2.4E-2</v>
      </c>
    </row>
    <row r="59" spans="1:22" x14ac:dyDescent="0.2">
      <c r="A59" s="16" t="s">
        <v>274</v>
      </c>
      <c r="B59" s="4">
        <v>4000</v>
      </c>
      <c r="C59" s="4">
        <v>41200</v>
      </c>
      <c r="D59" s="4">
        <v>-37200</v>
      </c>
      <c r="E59" s="4">
        <v>-1547810000</v>
      </c>
      <c r="F59" s="4">
        <f t="shared" si="4"/>
        <v>-1581450000</v>
      </c>
      <c r="G59" s="4">
        <v>0</v>
      </c>
      <c r="H59" s="4">
        <v>0</v>
      </c>
      <c r="I59" s="4">
        <v>0</v>
      </c>
      <c r="J59" s="4">
        <v>68859865000</v>
      </c>
      <c r="K59" s="4">
        <f>J59</f>
        <v>68859865000</v>
      </c>
      <c r="R59" s="5">
        <v>-2.4199999999999999E-2</v>
      </c>
      <c r="S59" s="4">
        <v>162900</v>
      </c>
      <c r="V59" s="5">
        <v>2.8300000000000002E-2</v>
      </c>
    </row>
    <row r="60" spans="1:22" x14ac:dyDescent="0.2">
      <c r="A60" s="16" t="s">
        <v>273</v>
      </c>
      <c r="B60" s="4">
        <v>26600</v>
      </c>
      <c r="C60" s="4">
        <v>30500</v>
      </c>
      <c r="D60" s="4">
        <v>-3900</v>
      </c>
      <c r="E60" s="4">
        <v>-167900000</v>
      </c>
      <c r="F60" s="4">
        <f t="shared" si="4"/>
        <v>-33640000</v>
      </c>
      <c r="R60" s="5">
        <v>-4.6999999999999993E-3</v>
      </c>
      <c r="S60" s="4">
        <v>1629700</v>
      </c>
      <c r="V60" s="5">
        <v>2.1000000000000001E-2</v>
      </c>
    </row>
    <row r="61" spans="1:22" x14ac:dyDescent="0.2">
      <c r="A61" s="16" t="s">
        <v>268</v>
      </c>
      <c r="B61" s="4">
        <v>65100</v>
      </c>
      <c r="C61" s="4">
        <v>800</v>
      </c>
      <c r="D61" s="4">
        <v>64300</v>
      </c>
      <c r="E61" s="4">
        <v>2719540000</v>
      </c>
      <c r="F61" s="4">
        <f t="shared" si="4"/>
        <v>134260000</v>
      </c>
      <c r="R61" s="5">
        <v>2.0499999999999997E-2</v>
      </c>
      <c r="S61" s="4">
        <v>342700</v>
      </c>
      <c r="V61" s="5">
        <v>2.46E-2</v>
      </c>
    </row>
    <row r="62" spans="1:22" x14ac:dyDescent="0.2">
      <c r="A62" s="16" t="s">
        <v>266</v>
      </c>
      <c r="B62" s="4">
        <v>14038</v>
      </c>
      <c r="C62" s="4">
        <v>9700</v>
      </c>
      <c r="D62" s="4">
        <v>4338</v>
      </c>
      <c r="E62" s="4">
        <v>179360000</v>
      </c>
      <c r="F62" s="4">
        <f t="shared" si="4"/>
        <v>-2585280000</v>
      </c>
      <c r="R62" s="5">
        <v>2.0899999999999998E-2</v>
      </c>
      <c r="S62" s="4">
        <v>237100</v>
      </c>
      <c r="V62" s="5">
        <v>2.76E-2</v>
      </c>
    </row>
    <row r="63" spans="1:22" x14ac:dyDescent="0.2">
      <c r="A63" s="16" t="s">
        <v>265</v>
      </c>
      <c r="B63" s="4">
        <v>800</v>
      </c>
      <c r="C63" s="4">
        <v>20400</v>
      </c>
      <c r="D63" s="4">
        <v>-19600</v>
      </c>
      <c r="E63" s="4">
        <v>-796740000</v>
      </c>
      <c r="F63" s="4">
        <f t="shared" si="4"/>
        <v>-2764640000</v>
      </c>
      <c r="R63" s="5">
        <v>5.0000000000000001E-3</v>
      </c>
      <c r="S63" s="4">
        <v>310200</v>
      </c>
      <c r="V63" s="5">
        <v>8.6E-3</v>
      </c>
    </row>
    <row r="64" spans="1:22" x14ac:dyDescent="0.2">
      <c r="A64" s="16" t="s">
        <v>247</v>
      </c>
      <c r="B64" s="4">
        <v>23100</v>
      </c>
      <c r="C64" s="4">
        <v>3100</v>
      </c>
      <c r="D64" s="4">
        <v>20000</v>
      </c>
      <c r="E64" s="4">
        <v>814160000</v>
      </c>
      <c r="F64" s="4">
        <f t="shared" si="4"/>
        <v>-1967900000</v>
      </c>
      <c r="R64" s="5">
        <v>-4.8999999999999998E-3</v>
      </c>
      <c r="S64" s="4">
        <v>127800</v>
      </c>
      <c r="V64" s="5">
        <v>8.6E-3</v>
      </c>
    </row>
    <row r="65" spans="1:22" x14ac:dyDescent="0.2">
      <c r="A65" s="16" t="s">
        <v>239</v>
      </c>
      <c r="B65" s="4">
        <v>30900</v>
      </c>
      <c r="C65" s="4">
        <v>47200</v>
      </c>
      <c r="D65" s="4">
        <v>-16300</v>
      </c>
      <c r="E65" s="4">
        <v>-665320000</v>
      </c>
      <c r="F65" s="4">
        <f t="shared" si="4"/>
        <v>-2782060000</v>
      </c>
      <c r="R65" s="5">
        <v>0</v>
      </c>
      <c r="S65" s="4">
        <v>185000</v>
      </c>
      <c r="V65" s="5">
        <v>8.6E-3</v>
      </c>
    </row>
    <row r="66" spans="1:22" x14ac:dyDescent="0.2">
      <c r="A66" s="16" t="s">
        <v>238</v>
      </c>
      <c r="B66" s="4">
        <v>8500</v>
      </c>
      <c r="C66" s="4">
        <v>100</v>
      </c>
      <c r="D66" s="4">
        <v>8400</v>
      </c>
      <c r="E66" s="4">
        <v>342510000</v>
      </c>
      <c r="F66" s="4">
        <f>E66+F67</f>
        <v>-2116740000</v>
      </c>
      <c r="R66" s="5">
        <v>2.5000000000000001E-3</v>
      </c>
      <c r="S66" s="4">
        <v>137700</v>
      </c>
      <c r="V66" s="5">
        <v>6.1999999999999998E-3</v>
      </c>
    </row>
    <row r="67" spans="1:22" x14ac:dyDescent="0.2">
      <c r="A67" s="16" t="s">
        <v>237</v>
      </c>
      <c r="B67" s="4">
        <v>19600</v>
      </c>
      <c r="C67" s="4">
        <v>80100</v>
      </c>
      <c r="D67" s="4">
        <v>-60500</v>
      </c>
      <c r="E67" s="4">
        <v>-2459250000</v>
      </c>
      <c r="F67" s="4">
        <f>E67</f>
        <v>-2459250000</v>
      </c>
      <c r="R67" s="5">
        <v>-1.2199999999999999E-2</v>
      </c>
      <c r="S67" s="4">
        <v>194100</v>
      </c>
      <c r="V67" s="5">
        <v>2.06E-2</v>
      </c>
    </row>
    <row r="71" spans="1:22" x14ac:dyDescent="0.2">
      <c r="A71" t="s">
        <v>246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4F0420-AF36-064A-AF2F-1D3F8A217A1D}">
  <sheetPr codeName="Sheet54"/>
  <dimension ref="A1:V223"/>
  <sheetViews>
    <sheetView workbookViewId="0">
      <pane ySplit="2" topLeftCell="A3" activePane="bottomLeft" state="frozen"/>
      <selection activeCell="F17" sqref="F17"/>
      <selection pane="bottomLeft" activeCell="F17" sqref="F17"/>
    </sheetView>
  </sheetViews>
  <sheetFormatPr baseColWidth="10" defaultRowHeight="16" x14ac:dyDescent="0.2"/>
  <cols>
    <col min="1" max="1" width="21.1640625" customWidth="1"/>
    <col min="2" max="2" width="12.6640625" customWidth="1"/>
    <col min="3" max="3" width="13" customWidth="1"/>
    <col min="4" max="4" width="17.1640625" customWidth="1"/>
    <col min="5" max="5" width="19.66406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6.664062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252</v>
      </c>
      <c r="U2" s="1" t="s">
        <v>253</v>
      </c>
      <c r="V2" s="1" t="s">
        <v>236</v>
      </c>
    </row>
    <row r="3" spans="1:22" x14ac:dyDescent="0.2">
      <c r="A3" s="16" t="s">
        <v>357</v>
      </c>
      <c r="B3" s="4">
        <v>102500</v>
      </c>
      <c r="C3" s="4">
        <v>1400</v>
      </c>
      <c r="D3" s="4">
        <v>101100</v>
      </c>
      <c r="E3" s="4">
        <v>7946210000</v>
      </c>
      <c r="F3" s="4">
        <f t="shared" ref="F3:F11" si="0">E3+F4</f>
        <v>178463985865</v>
      </c>
      <c r="G3" s="4">
        <v>73500</v>
      </c>
      <c r="H3" s="4">
        <v>0</v>
      </c>
      <c r="I3" s="4">
        <v>73500</v>
      </c>
      <c r="J3" s="4">
        <v>5703720000</v>
      </c>
      <c r="K3" s="4">
        <f t="shared" ref="K3:K11" si="1">K4+J3</f>
        <v>-309478811000</v>
      </c>
      <c r="L3" s="4">
        <v>405</v>
      </c>
      <c r="M3" s="4">
        <v>661</v>
      </c>
      <c r="N3" s="4">
        <v>46</v>
      </c>
      <c r="O3" s="4">
        <v>108</v>
      </c>
      <c r="P3" s="4">
        <v>282900</v>
      </c>
      <c r="Q3" s="4">
        <v>571600</v>
      </c>
      <c r="R3" s="5">
        <v>-6.4000000000000003E-3</v>
      </c>
      <c r="S3" s="4">
        <v>949200</v>
      </c>
      <c r="T3" s="4">
        <f t="shared" ref="T3:T38" si="2">AVERAGE(S4:S13)</f>
        <v>1269340</v>
      </c>
      <c r="U3" s="4">
        <f t="shared" ref="U3:U11" si="3">MIN(S4:S8)</f>
        <v>741700</v>
      </c>
      <c r="V3" s="5">
        <v>2.1700000000000001E-2</v>
      </c>
    </row>
    <row r="4" spans="1:22" x14ac:dyDescent="0.2">
      <c r="A4" s="16" t="s">
        <v>356</v>
      </c>
      <c r="B4" s="4">
        <v>75000</v>
      </c>
      <c r="C4" s="4">
        <v>80400</v>
      </c>
      <c r="D4" s="4">
        <v>-5400</v>
      </c>
      <c r="E4" s="4">
        <v>-426760000</v>
      </c>
      <c r="F4" s="4">
        <f t="shared" si="0"/>
        <v>170517775865</v>
      </c>
      <c r="G4" s="4">
        <v>0</v>
      </c>
      <c r="H4" s="4">
        <v>0</v>
      </c>
      <c r="I4" s="4">
        <v>0</v>
      </c>
      <c r="J4" s="4">
        <v>6531530000</v>
      </c>
      <c r="K4" s="4">
        <f t="shared" si="1"/>
        <v>-315182531000</v>
      </c>
      <c r="L4" s="4">
        <v>862</v>
      </c>
      <c r="M4" s="4">
        <v>757</v>
      </c>
      <c r="N4" s="4">
        <v>67</v>
      </c>
      <c r="O4" s="4">
        <v>114</v>
      </c>
      <c r="P4" s="4">
        <v>390500</v>
      </c>
      <c r="Q4" s="4">
        <v>640500</v>
      </c>
      <c r="R4" s="5">
        <v>-2.3E-2</v>
      </c>
      <c r="S4" s="4">
        <v>1337500</v>
      </c>
      <c r="T4" s="4">
        <f t="shared" si="2"/>
        <v>1263090</v>
      </c>
      <c r="U4" s="4">
        <f t="shared" si="3"/>
        <v>719600</v>
      </c>
      <c r="V4" s="5">
        <v>2.0199999999999999E-2</v>
      </c>
    </row>
    <row r="5" spans="1:22" x14ac:dyDescent="0.2">
      <c r="A5" s="16" t="s">
        <v>355</v>
      </c>
      <c r="B5" s="4">
        <v>17800</v>
      </c>
      <c r="C5" s="4">
        <v>30700</v>
      </c>
      <c r="D5" s="4">
        <v>-12900</v>
      </c>
      <c r="E5" s="4">
        <v>-1022640000</v>
      </c>
      <c r="F5" s="4">
        <f t="shared" si="0"/>
        <v>170944535865</v>
      </c>
      <c r="G5" s="4">
        <v>81600</v>
      </c>
      <c r="H5" s="4">
        <v>0</v>
      </c>
      <c r="I5" s="4">
        <v>81600</v>
      </c>
      <c r="J5" s="4">
        <v>6531530000</v>
      </c>
      <c r="K5" s="4">
        <f t="shared" si="1"/>
        <v>-321714061000</v>
      </c>
      <c r="L5" s="4">
        <v>899</v>
      </c>
      <c r="M5" s="4">
        <v>633</v>
      </c>
      <c r="N5" s="4">
        <v>48</v>
      </c>
      <c r="O5" s="4">
        <v>64</v>
      </c>
      <c r="P5" s="4">
        <v>309500</v>
      </c>
      <c r="Q5" s="4">
        <v>362600</v>
      </c>
      <c r="R5" s="5">
        <v>-8.6999999999999994E-3</v>
      </c>
      <c r="S5" s="4">
        <v>741700</v>
      </c>
      <c r="T5" s="4">
        <f t="shared" si="2"/>
        <v>1295170</v>
      </c>
      <c r="U5" s="4">
        <f t="shared" si="3"/>
        <v>719600</v>
      </c>
      <c r="V5" s="5">
        <v>2.1000000000000001E-2</v>
      </c>
    </row>
    <row r="6" spans="1:22" x14ac:dyDescent="0.2">
      <c r="A6" s="16" t="s">
        <v>354</v>
      </c>
      <c r="B6" s="4">
        <v>700</v>
      </c>
      <c r="C6" s="4">
        <v>102800</v>
      </c>
      <c r="D6" s="4">
        <v>-102100</v>
      </c>
      <c r="E6" s="4">
        <v>-8266610000</v>
      </c>
      <c r="F6" s="4">
        <f t="shared" si="0"/>
        <v>171967175865</v>
      </c>
      <c r="G6" s="4">
        <v>0</v>
      </c>
      <c r="H6" s="4">
        <v>0</v>
      </c>
      <c r="I6" s="4">
        <v>0</v>
      </c>
      <c r="J6" s="4">
        <v>-29522470000</v>
      </c>
      <c r="K6" s="4">
        <f t="shared" si="1"/>
        <v>-328245591000</v>
      </c>
      <c r="L6" s="4">
        <v>1792</v>
      </c>
      <c r="M6" s="4">
        <v>1597</v>
      </c>
      <c r="N6" s="4">
        <v>254</v>
      </c>
      <c r="O6" s="4">
        <v>212</v>
      </c>
      <c r="P6" s="4">
        <v>1572600</v>
      </c>
      <c r="Q6" s="4">
        <v>1190600</v>
      </c>
      <c r="R6" s="5">
        <v>3.8E-3</v>
      </c>
      <c r="S6" s="4">
        <v>2768100</v>
      </c>
      <c r="T6" s="4">
        <f t="shared" si="2"/>
        <v>1223530</v>
      </c>
      <c r="U6" s="4">
        <f t="shared" si="3"/>
        <v>719600</v>
      </c>
      <c r="V6" s="5">
        <v>4.4500000000000005E-2</v>
      </c>
    </row>
    <row r="7" spans="1:22" x14ac:dyDescent="0.2">
      <c r="A7" s="16" t="s">
        <v>353</v>
      </c>
      <c r="B7" s="4">
        <v>119200</v>
      </c>
      <c r="C7" s="4">
        <v>12200</v>
      </c>
      <c r="D7" s="4">
        <v>107000</v>
      </c>
      <c r="E7" s="4">
        <v>8651900000</v>
      </c>
      <c r="F7" s="4">
        <f t="shared" si="0"/>
        <v>180233785865</v>
      </c>
      <c r="G7" s="4">
        <v>61200</v>
      </c>
      <c r="H7" s="4">
        <v>42600</v>
      </c>
      <c r="I7" s="4">
        <v>18600</v>
      </c>
      <c r="J7" s="4">
        <v>1467840000</v>
      </c>
      <c r="K7" s="4">
        <f t="shared" si="1"/>
        <v>-298723121000</v>
      </c>
      <c r="L7" s="4">
        <v>395</v>
      </c>
      <c r="M7" s="4">
        <v>573</v>
      </c>
      <c r="N7" s="4">
        <v>74</v>
      </c>
      <c r="O7" s="4">
        <v>55</v>
      </c>
      <c r="P7" s="4">
        <v>337000</v>
      </c>
      <c r="Q7" s="4">
        <v>349200</v>
      </c>
      <c r="R7" s="5">
        <v>8.8999999999999999E-3</v>
      </c>
      <c r="S7" s="4">
        <v>911200</v>
      </c>
      <c r="T7" s="4">
        <f t="shared" si="2"/>
        <v>1392690</v>
      </c>
      <c r="U7" s="4">
        <f t="shared" si="3"/>
        <v>719600</v>
      </c>
      <c r="V7" s="5">
        <v>1.38E-2</v>
      </c>
    </row>
    <row r="8" spans="1:22" x14ac:dyDescent="0.2">
      <c r="A8" s="16" t="s">
        <v>352</v>
      </c>
      <c r="B8" s="4">
        <v>259100</v>
      </c>
      <c r="C8" s="4">
        <v>17800</v>
      </c>
      <c r="D8" s="4">
        <v>241300</v>
      </c>
      <c r="E8" s="4">
        <v>19503560000</v>
      </c>
      <c r="F8" s="4">
        <f t="shared" si="0"/>
        <v>171581885865</v>
      </c>
      <c r="G8" s="4">
        <v>115800</v>
      </c>
      <c r="H8" s="4">
        <v>27100</v>
      </c>
      <c r="I8" s="4">
        <v>88700</v>
      </c>
      <c r="J8" s="4">
        <v>7112460000</v>
      </c>
      <c r="K8" s="4">
        <f t="shared" si="1"/>
        <v>-300190961000</v>
      </c>
      <c r="L8" s="4">
        <v>936</v>
      </c>
      <c r="M8" s="4">
        <v>840</v>
      </c>
      <c r="N8" s="4">
        <v>94</v>
      </c>
      <c r="O8" s="4">
        <v>85</v>
      </c>
      <c r="P8" s="4">
        <v>590000</v>
      </c>
      <c r="Q8" s="4">
        <v>550000</v>
      </c>
      <c r="R8" s="5">
        <v>-2.5000000000000001E-3</v>
      </c>
      <c r="S8" s="4">
        <v>1328700</v>
      </c>
      <c r="T8" s="4">
        <f t="shared" si="2"/>
        <v>1593300</v>
      </c>
      <c r="U8" s="4">
        <f t="shared" si="3"/>
        <v>719600</v>
      </c>
      <c r="V8" s="5">
        <v>2.4700000000000003E-2</v>
      </c>
    </row>
    <row r="9" spans="1:22" x14ac:dyDescent="0.2">
      <c r="A9" s="16" t="s">
        <v>351</v>
      </c>
      <c r="B9" s="4">
        <v>24393</v>
      </c>
      <c r="C9" s="4">
        <v>700</v>
      </c>
      <c r="D9" s="4">
        <v>23693</v>
      </c>
      <c r="E9" s="4">
        <v>1900320000</v>
      </c>
      <c r="F9" s="4">
        <f t="shared" si="0"/>
        <v>152078325865</v>
      </c>
      <c r="G9" s="4">
        <v>0</v>
      </c>
      <c r="H9" s="4">
        <v>0</v>
      </c>
      <c r="I9" s="4">
        <v>0</v>
      </c>
      <c r="J9" s="4">
        <v>4149120000</v>
      </c>
      <c r="K9" s="4">
        <f t="shared" si="1"/>
        <v>-307303421000</v>
      </c>
      <c r="L9" s="4">
        <v>410</v>
      </c>
      <c r="M9" s="4">
        <v>612</v>
      </c>
      <c r="N9" s="4">
        <v>39</v>
      </c>
      <c r="O9" s="4">
        <v>32</v>
      </c>
      <c r="P9" s="4">
        <v>296200</v>
      </c>
      <c r="Q9" s="4">
        <v>285200</v>
      </c>
      <c r="R9" s="5">
        <v>-3.7000000000000002E-3</v>
      </c>
      <c r="S9" s="4">
        <v>719600</v>
      </c>
      <c r="T9" s="4">
        <f t="shared" si="2"/>
        <v>1700790</v>
      </c>
      <c r="U9" s="4">
        <f t="shared" si="3"/>
        <v>805800</v>
      </c>
      <c r="V9" s="5">
        <v>1.1299999999999999E-2</v>
      </c>
    </row>
    <row r="10" spans="1:22" x14ac:dyDescent="0.2">
      <c r="A10" s="16" t="s">
        <v>350</v>
      </c>
      <c r="B10" s="4">
        <v>12810</v>
      </c>
      <c r="C10" s="4">
        <v>119200</v>
      </c>
      <c r="D10" s="4">
        <v>-106390</v>
      </c>
      <c r="E10" s="4">
        <v>-8479586669</v>
      </c>
      <c r="F10" s="4">
        <f t="shared" si="0"/>
        <v>150178005865</v>
      </c>
      <c r="G10" s="4">
        <v>0</v>
      </c>
      <c r="H10" s="4">
        <v>0</v>
      </c>
      <c r="I10" s="4">
        <v>0</v>
      </c>
      <c r="J10" s="4">
        <v>4149120000</v>
      </c>
      <c r="K10" s="4">
        <f t="shared" si="1"/>
        <v>-311452541000</v>
      </c>
      <c r="L10" s="4">
        <v>401</v>
      </c>
      <c r="M10" s="4">
        <v>695</v>
      </c>
      <c r="N10" s="4">
        <v>64</v>
      </c>
      <c r="O10" s="4">
        <v>84</v>
      </c>
      <c r="P10" s="4">
        <v>261200</v>
      </c>
      <c r="Q10" s="4">
        <v>435500</v>
      </c>
      <c r="R10" s="5">
        <v>0</v>
      </c>
      <c r="S10" s="4">
        <v>805800</v>
      </c>
      <c r="T10" s="4">
        <f t="shared" si="2"/>
        <v>1801680</v>
      </c>
      <c r="U10" s="4">
        <f t="shared" si="3"/>
        <v>824300</v>
      </c>
      <c r="V10" s="5">
        <v>2.23E-2</v>
      </c>
    </row>
    <row r="11" spans="1:22" x14ac:dyDescent="0.2">
      <c r="A11" s="16" t="s">
        <v>349</v>
      </c>
      <c r="B11" s="4">
        <v>81534</v>
      </c>
      <c r="C11" s="4">
        <v>259100</v>
      </c>
      <c r="D11" s="4">
        <v>-177566</v>
      </c>
      <c r="E11" s="4">
        <v>-14268110000</v>
      </c>
      <c r="F11" s="4">
        <f t="shared" si="0"/>
        <v>158657592534</v>
      </c>
      <c r="G11" s="4">
        <v>34000</v>
      </c>
      <c r="H11" s="4">
        <v>111100</v>
      </c>
      <c r="I11" s="4">
        <v>-77100</v>
      </c>
      <c r="J11" s="4">
        <v>-6113170000</v>
      </c>
      <c r="K11" s="4">
        <f t="shared" si="1"/>
        <v>-315601661000</v>
      </c>
      <c r="L11" s="4">
        <v>1202</v>
      </c>
      <c r="M11" s="4">
        <v>769</v>
      </c>
      <c r="N11" s="4">
        <v>170</v>
      </c>
      <c r="O11" s="4">
        <v>110</v>
      </c>
      <c r="P11" s="4">
        <v>956500</v>
      </c>
      <c r="Q11" s="4">
        <v>604000</v>
      </c>
      <c r="R11" s="5">
        <v>1.3999999999999999E-2</v>
      </c>
      <c r="S11" s="4">
        <v>1942300</v>
      </c>
      <c r="T11" s="4">
        <f t="shared" si="2"/>
        <v>1872620</v>
      </c>
      <c r="U11" s="4">
        <f t="shared" si="3"/>
        <v>824300</v>
      </c>
      <c r="V11" s="5">
        <v>3.2099999999999997E-2</v>
      </c>
    </row>
    <row r="12" spans="1:22" x14ac:dyDescent="0.2">
      <c r="A12" s="16" t="s">
        <v>348</v>
      </c>
      <c r="B12" s="4">
        <v>17700</v>
      </c>
      <c r="C12" s="4">
        <v>20000</v>
      </c>
      <c r="D12" s="4">
        <v>-2300</v>
      </c>
      <c r="E12" s="4">
        <v>-178030000</v>
      </c>
      <c r="F12" s="4">
        <f t="shared" ref="F12:F38" si="4">E12+F13</f>
        <v>172925702534</v>
      </c>
      <c r="G12" s="4">
        <v>30600</v>
      </c>
      <c r="H12" s="4">
        <v>138400</v>
      </c>
      <c r="I12" s="4">
        <v>-107800</v>
      </c>
      <c r="J12" s="4">
        <v>-8382800000</v>
      </c>
      <c r="K12" s="4">
        <f t="shared" ref="K12:K38" si="5">K13+J12</f>
        <v>-309488491000</v>
      </c>
      <c r="L12" s="4">
        <v>564</v>
      </c>
      <c r="M12" s="4">
        <v>556</v>
      </c>
      <c r="N12" s="4">
        <v>92</v>
      </c>
      <c r="O12" s="4">
        <v>56</v>
      </c>
      <c r="P12" s="4">
        <v>451900</v>
      </c>
      <c r="Q12" s="4">
        <v>334800</v>
      </c>
      <c r="R12" s="5">
        <v>1.03E-2</v>
      </c>
      <c r="S12" s="4">
        <v>824300</v>
      </c>
      <c r="T12" s="4">
        <f t="shared" si="2"/>
        <v>1982680</v>
      </c>
      <c r="U12" s="4">
        <f t="shared" ref="U12:U38" si="6">MIN(S13:S17)</f>
        <v>1062500</v>
      </c>
      <c r="V12" s="5">
        <v>1.6500000000000001E-2</v>
      </c>
    </row>
    <row r="13" spans="1:22" x14ac:dyDescent="0.2">
      <c r="A13" s="16" t="s">
        <v>347</v>
      </c>
      <c r="B13" s="4">
        <v>40500</v>
      </c>
      <c r="C13" s="4">
        <v>17200</v>
      </c>
      <c r="D13" s="4">
        <v>23300</v>
      </c>
      <c r="E13" s="4">
        <v>1835350000</v>
      </c>
      <c r="F13" s="4">
        <f t="shared" si="4"/>
        <v>173103732534</v>
      </c>
      <c r="G13" s="4">
        <v>70400</v>
      </c>
      <c r="H13" s="4">
        <v>106800</v>
      </c>
      <c r="I13" s="4">
        <v>-36400</v>
      </c>
      <c r="J13" s="4">
        <v>-2822920000</v>
      </c>
      <c r="K13" s="4">
        <f t="shared" si="5"/>
        <v>-301105691000</v>
      </c>
      <c r="L13" s="4">
        <v>866</v>
      </c>
      <c r="M13" s="4">
        <v>1052</v>
      </c>
      <c r="N13" s="4">
        <v>116</v>
      </c>
      <c r="O13" s="4">
        <v>113</v>
      </c>
      <c r="P13" s="4">
        <v>598300</v>
      </c>
      <c r="Q13" s="4">
        <v>663500</v>
      </c>
      <c r="R13" s="5">
        <v>-6.4000000000000003E-3</v>
      </c>
      <c r="S13" s="4">
        <v>1314200</v>
      </c>
      <c r="T13" s="4">
        <f t="shared" si="2"/>
        <v>2089260</v>
      </c>
      <c r="U13" s="4">
        <f t="shared" si="6"/>
        <v>1062500</v>
      </c>
      <c r="V13" s="5">
        <v>2.52E-2</v>
      </c>
    </row>
    <row r="14" spans="1:22" x14ac:dyDescent="0.2">
      <c r="A14" s="16" t="s">
        <v>340</v>
      </c>
      <c r="B14" s="4">
        <v>142500</v>
      </c>
      <c r="C14" s="4">
        <v>81534</v>
      </c>
      <c r="D14" s="4">
        <v>60966</v>
      </c>
      <c r="E14" s="4">
        <v>4901350000</v>
      </c>
      <c r="F14" s="4">
        <f t="shared" si="4"/>
        <v>171268382534</v>
      </c>
      <c r="G14" s="4">
        <v>280500</v>
      </c>
      <c r="H14" s="4">
        <v>122400</v>
      </c>
      <c r="I14" s="4">
        <v>158100</v>
      </c>
      <c r="J14" s="4">
        <v>12349900000</v>
      </c>
      <c r="K14" s="4">
        <f t="shared" si="5"/>
        <v>-298282771000</v>
      </c>
      <c r="L14" s="4">
        <v>518</v>
      </c>
      <c r="M14" s="4">
        <v>951</v>
      </c>
      <c r="N14" s="4">
        <v>75</v>
      </c>
      <c r="O14" s="4">
        <v>122</v>
      </c>
      <c r="P14" s="4">
        <v>429700</v>
      </c>
      <c r="Q14" s="4">
        <v>652000</v>
      </c>
      <c r="R14" s="5">
        <v>2.5999999999999999E-3</v>
      </c>
      <c r="S14" s="4">
        <v>1275000</v>
      </c>
      <c r="T14" s="4">
        <f t="shared" si="2"/>
        <v>2209100</v>
      </c>
      <c r="U14" s="4">
        <f t="shared" si="6"/>
        <v>1062500</v>
      </c>
      <c r="V14" s="5">
        <v>1.9E-2</v>
      </c>
    </row>
    <row r="15" spans="1:22" x14ac:dyDescent="0.2">
      <c r="A15" s="16" t="s">
        <v>339</v>
      </c>
      <c r="B15" s="4">
        <v>88026</v>
      </c>
      <c r="C15" s="4">
        <v>17700</v>
      </c>
      <c r="D15" s="4">
        <v>70326</v>
      </c>
      <c r="E15" s="4">
        <v>5613200000</v>
      </c>
      <c r="F15" s="4">
        <f t="shared" si="4"/>
        <v>166367032534</v>
      </c>
      <c r="G15" s="4">
        <v>172600</v>
      </c>
      <c r="H15" s="4">
        <v>153000</v>
      </c>
      <c r="I15" s="4">
        <v>19600</v>
      </c>
      <c r="J15" s="4">
        <v>1546240000</v>
      </c>
      <c r="K15" s="4">
        <f t="shared" si="5"/>
        <v>-310632671000</v>
      </c>
      <c r="L15" s="4">
        <v>394</v>
      </c>
      <c r="M15" s="4">
        <v>1045</v>
      </c>
      <c r="N15" s="4">
        <v>41</v>
      </c>
      <c r="O15" s="4">
        <v>90</v>
      </c>
      <c r="P15" s="4">
        <v>356300</v>
      </c>
      <c r="Q15" s="4">
        <v>610400</v>
      </c>
      <c r="R15" s="5">
        <v>5.1999999999999998E-3</v>
      </c>
      <c r="S15" s="4">
        <v>1062500</v>
      </c>
      <c r="T15" s="4">
        <f t="shared" si="2"/>
        <v>2357110</v>
      </c>
      <c r="U15" s="4">
        <f t="shared" si="6"/>
        <v>1794500</v>
      </c>
      <c r="V15" s="5">
        <v>2.52E-2</v>
      </c>
    </row>
    <row r="16" spans="1:22" x14ac:dyDescent="0.2">
      <c r="A16" s="16" t="s">
        <v>338</v>
      </c>
      <c r="B16" s="4">
        <v>262200</v>
      </c>
      <c r="C16" s="4">
        <v>40500</v>
      </c>
      <c r="D16" s="4">
        <v>221700</v>
      </c>
      <c r="E16" s="4">
        <v>17332400000</v>
      </c>
      <c r="F16" s="4">
        <f t="shared" si="4"/>
        <v>160753832534</v>
      </c>
      <c r="G16" s="4">
        <v>22600</v>
      </c>
      <c r="H16" s="4">
        <v>615400</v>
      </c>
      <c r="I16" s="4">
        <v>-592800</v>
      </c>
      <c r="J16" s="4">
        <v>-46018890000</v>
      </c>
      <c r="K16" s="4">
        <f t="shared" si="5"/>
        <v>-312178911000</v>
      </c>
      <c r="L16" s="4">
        <v>1085</v>
      </c>
      <c r="M16" s="4">
        <v>1373</v>
      </c>
      <c r="N16" s="4">
        <v>163</v>
      </c>
      <c r="O16" s="4">
        <v>159</v>
      </c>
      <c r="P16" s="4">
        <v>934200</v>
      </c>
      <c r="Q16" s="4">
        <v>1047200</v>
      </c>
      <c r="R16" s="5">
        <v>1.3000000000000001E-2</v>
      </c>
      <c r="S16" s="4">
        <v>2051700</v>
      </c>
      <c r="T16" s="4">
        <f t="shared" si="2"/>
        <v>2391990</v>
      </c>
      <c r="U16" s="4">
        <f t="shared" si="6"/>
        <v>1794500</v>
      </c>
      <c r="V16" s="5">
        <v>2.9300000000000003E-2</v>
      </c>
    </row>
    <row r="17" spans="1:22" x14ac:dyDescent="0.2">
      <c r="A17" s="16" t="s">
        <v>337</v>
      </c>
      <c r="B17" s="4">
        <v>456500</v>
      </c>
      <c r="C17" s="4">
        <v>347700</v>
      </c>
      <c r="D17" s="4">
        <v>108800</v>
      </c>
      <c r="E17" s="4">
        <v>8381270000</v>
      </c>
      <c r="F17" s="4">
        <f t="shared" si="4"/>
        <v>143421432534</v>
      </c>
      <c r="G17" s="4">
        <v>0</v>
      </c>
      <c r="H17" s="4">
        <v>0</v>
      </c>
      <c r="I17" s="4">
        <v>0</v>
      </c>
      <c r="J17" s="4">
        <v>-79086040000</v>
      </c>
      <c r="K17" s="4">
        <f t="shared" si="5"/>
        <v>-266160021000</v>
      </c>
      <c r="L17" s="4">
        <v>636</v>
      </c>
      <c r="M17" s="4">
        <v>2188</v>
      </c>
      <c r="N17" s="4">
        <v>113</v>
      </c>
      <c r="O17" s="4">
        <v>217</v>
      </c>
      <c r="P17" s="4">
        <v>630700</v>
      </c>
      <c r="Q17" s="4">
        <v>1244300</v>
      </c>
      <c r="R17" s="5">
        <v>-1.1599999999999999E-2</v>
      </c>
      <c r="S17" s="4">
        <v>2602800</v>
      </c>
      <c r="T17" s="4">
        <f t="shared" si="2"/>
        <v>2288910</v>
      </c>
      <c r="U17" s="4">
        <f t="shared" si="6"/>
        <v>1794500</v>
      </c>
      <c r="V17" s="5">
        <v>2.5699999999999997E-2</v>
      </c>
    </row>
    <row r="18" spans="1:22" x14ac:dyDescent="0.2">
      <c r="A18" s="16" t="s">
        <v>336</v>
      </c>
      <c r="B18" s="4">
        <v>633900</v>
      </c>
      <c r="C18" s="4">
        <v>88000</v>
      </c>
      <c r="D18" s="4">
        <v>545900</v>
      </c>
      <c r="E18" s="4">
        <v>41912460000</v>
      </c>
      <c r="F18" s="4">
        <f t="shared" si="4"/>
        <v>135040162534</v>
      </c>
      <c r="G18" s="4">
        <v>57400</v>
      </c>
      <c r="H18" s="4">
        <v>78400</v>
      </c>
      <c r="I18" s="4">
        <v>-21000</v>
      </c>
      <c r="J18" s="4">
        <v>-1670710000</v>
      </c>
      <c r="K18" s="4">
        <f t="shared" si="5"/>
        <v>-187073981000</v>
      </c>
      <c r="L18" s="4">
        <v>1501</v>
      </c>
      <c r="M18" s="4">
        <v>2366</v>
      </c>
      <c r="N18" s="4">
        <v>158</v>
      </c>
      <c r="O18" s="4">
        <v>327</v>
      </c>
      <c r="P18" s="4">
        <v>1141500</v>
      </c>
      <c r="Q18" s="4">
        <v>1785500</v>
      </c>
      <c r="R18" s="5">
        <v>-2.69E-2</v>
      </c>
      <c r="S18" s="4">
        <v>3334800</v>
      </c>
      <c r="T18" s="4">
        <f t="shared" si="2"/>
        <v>2172080</v>
      </c>
      <c r="U18" s="4">
        <f t="shared" si="6"/>
        <v>1794500</v>
      </c>
      <c r="V18" s="5">
        <v>6.2800000000000009E-2</v>
      </c>
    </row>
    <row r="19" spans="1:22" x14ac:dyDescent="0.2">
      <c r="A19" s="16" t="s">
        <v>335</v>
      </c>
      <c r="B19" s="4">
        <v>747400</v>
      </c>
      <c r="C19" s="4">
        <v>296200</v>
      </c>
      <c r="D19" s="4">
        <v>451200</v>
      </c>
      <c r="E19" s="4">
        <v>35981610000</v>
      </c>
      <c r="F19" s="4">
        <f t="shared" si="4"/>
        <v>93127702534</v>
      </c>
      <c r="G19" s="4">
        <v>0</v>
      </c>
      <c r="H19" s="4">
        <v>0</v>
      </c>
      <c r="I19" s="4">
        <v>0</v>
      </c>
      <c r="J19" s="4">
        <v>-2529650000</v>
      </c>
      <c r="K19" s="4">
        <f t="shared" si="5"/>
        <v>-185403271000</v>
      </c>
      <c r="L19" s="4">
        <v>878</v>
      </c>
      <c r="M19" s="4">
        <v>1246</v>
      </c>
      <c r="N19" s="4">
        <v>136</v>
      </c>
      <c r="O19" s="4">
        <v>132</v>
      </c>
      <c r="P19" s="4">
        <v>792700</v>
      </c>
      <c r="Q19" s="4">
        <v>916200</v>
      </c>
      <c r="R19" s="5">
        <v>-7.4000000000000003E-3</v>
      </c>
      <c r="S19" s="4">
        <v>1794500</v>
      </c>
      <c r="T19" s="4">
        <f t="shared" si="2"/>
        <v>2291640</v>
      </c>
      <c r="U19" s="4">
        <f t="shared" si="6"/>
        <v>1814700</v>
      </c>
      <c r="V19" s="5">
        <v>1.4999999999999999E-2</v>
      </c>
    </row>
    <row r="20" spans="1:22" x14ac:dyDescent="0.2">
      <c r="A20" s="16" t="s">
        <v>334</v>
      </c>
      <c r="B20" s="4">
        <v>331800</v>
      </c>
      <c r="C20" s="4">
        <v>316432</v>
      </c>
      <c r="D20" s="4">
        <v>15368</v>
      </c>
      <c r="E20" s="4">
        <v>1183850000</v>
      </c>
      <c r="F20" s="4">
        <f t="shared" si="4"/>
        <v>57146092534</v>
      </c>
      <c r="G20" s="4">
        <v>0</v>
      </c>
      <c r="H20" s="4">
        <v>0</v>
      </c>
      <c r="I20" s="4">
        <v>0</v>
      </c>
      <c r="J20" s="4">
        <v>1112660000</v>
      </c>
      <c r="K20" s="4">
        <f t="shared" si="5"/>
        <v>-182873621000</v>
      </c>
      <c r="L20" s="4">
        <v>1131</v>
      </c>
      <c r="M20" s="4">
        <v>1182</v>
      </c>
      <c r="N20" s="4">
        <v>164</v>
      </c>
      <c r="O20" s="4">
        <v>143</v>
      </c>
      <c r="P20" s="4">
        <v>909300</v>
      </c>
      <c r="Q20" s="4">
        <v>860900</v>
      </c>
      <c r="R20" s="5">
        <v>0</v>
      </c>
      <c r="S20" s="4">
        <v>1814700</v>
      </c>
      <c r="T20" s="4">
        <f t="shared" si="2"/>
        <v>2272860</v>
      </c>
      <c r="U20" s="4">
        <f t="shared" si="6"/>
        <v>1924900</v>
      </c>
      <c r="V20" s="5">
        <v>2.4399999999999998E-2</v>
      </c>
    </row>
    <row r="21" spans="1:22" x14ac:dyDescent="0.2">
      <c r="A21" s="16" t="s">
        <v>333</v>
      </c>
      <c r="B21" s="4">
        <v>222800</v>
      </c>
      <c r="C21" s="4">
        <v>530780</v>
      </c>
      <c r="D21" s="4">
        <v>-307980</v>
      </c>
      <c r="E21" s="4">
        <v>-24781660000</v>
      </c>
      <c r="F21" s="4">
        <f t="shared" si="4"/>
        <v>55962242534</v>
      </c>
      <c r="G21" s="4">
        <v>0</v>
      </c>
      <c r="H21" s="4">
        <v>0</v>
      </c>
      <c r="I21" s="4">
        <v>0</v>
      </c>
      <c r="J21" s="4">
        <v>1112660000</v>
      </c>
      <c r="K21" s="4">
        <f t="shared" si="5"/>
        <v>-183986281000</v>
      </c>
      <c r="L21" s="4">
        <v>1532</v>
      </c>
      <c r="M21" s="4">
        <v>1293</v>
      </c>
      <c r="N21" s="4">
        <v>240</v>
      </c>
      <c r="O21" s="4">
        <v>214</v>
      </c>
      <c r="P21" s="4">
        <v>1343600</v>
      </c>
      <c r="Q21" s="4">
        <v>1092200</v>
      </c>
      <c r="R21" s="5">
        <v>2.81E-2</v>
      </c>
      <c r="S21" s="4">
        <v>2651700</v>
      </c>
      <c r="T21" s="4">
        <f t="shared" si="2"/>
        <v>2207470</v>
      </c>
      <c r="U21" s="4">
        <f t="shared" si="6"/>
        <v>1924900</v>
      </c>
      <c r="V21" s="5">
        <v>4.2599999999999999E-2</v>
      </c>
    </row>
    <row r="22" spans="1:22" x14ac:dyDescent="0.2">
      <c r="A22" s="16" t="s">
        <v>332</v>
      </c>
      <c r="B22" s="4">
        <v>310500</v>
      </c>
      <c r="C22" s="4">
        <v>295156</v>
      </c>
      <c r="D22" s="4">
        <v>15344</v>
      </c>
      <c r="E22" s="4">
        <v>1575680000</v>
      </c>
      <c r="F22" s="4">
        <f t="shared" si="4"/>
        <v>80743902534</v>
      </c>
      <c r="G22" s="4">
        <v>16200</v>
      </c>
      <c r="H22" s="4">
        <v>74800</v>
      </c>
      <c r="I22" s="4">
        <v>-58600</v>
      </c>
      <c r="J22" s="4">
        <v>-4558690000</v>
      </c>
      <c r="K22" s="4">
        <f t="shared" si="5"/>
        <v>-185098941000</v>
      </c>
      <c r="L22" s="4">
        <v>1485</v>
      </c>
      <c r="M22" s="4">
        <v>933</v>
      </c>
      <c r="N22" s="4">
        <v>158</v>
      </c>
      <c r="O22" s="4">
        <v>126</v>
      </c>
      <c r="P22" s="4">
        <v>1074200</v>
      </c>
      <c r="Q22" s="4">
        <v>714500</v>
      </c>
      <c r="R22" s="5">
        <v>1.04E-2</v>
      </c>
      <c r="S22" s="4">
        <v>1924900</v>
      </c>
      <c r="T22" s="4">
        <f t="shared" si="2"/>
        <v>2194980</v>
      </c>
      <c r="U22" s="4">
        <f t="shared" si="6"/>
        <v>1572000</v>
      </c>
      <c r="V22" s="5">
        <v>3.6299999999999999E-2</v>
      </c>
    </row>
    <row r="23" spans="1:22" x14ac:dyDescent="0.2">
      <c r="A23" s="16" t="s">
        <v>331</v>
      </c>
      <c r="B23" s="4">
        <v>334402</v>
      </c>
      <c r="C23" s="4">
        <v>291140</v>
      </c>
      <c r="D23" s="4">
        <v>43262</v>
      </c>
      <c r="E23" s="4">
        <v>3370520000</v>
      </c>
      <c r="F23" s="4">
        <f t="shared" si="4"/>
        <v>79168222534</v>
      </c>
      <c r="G23" s="4">
        <v>22200</v>
      </c>
      <c r="H23" s="4">
        <v>34000</v>
      </c>
      <c r="I23" s="4">
        <v>-11800</v>
      </c>
      <c r="J23" s="4">
        <v>-942780000</v>
      </c>
      <c r="K23" s="4">
        <f t="shared" si="5"/>
        <v>-180540251000</v>
      </c>
      <c r="L23" s="4">
        <v>1124</v>
      </c>
      <c r="M23" s="4">
        <v>2280</v>
      </c>
      <c r="N23" s="4">
        <v>102</v>
      </c>
      <c r="O23" s="4">
        <v>256</v>
      </c>
      <c r="P23" s="4">
        <v>722700</v>
      </c>
      <c r="Q23" s="4">
        <v>1474900</v>
      </c>
      <c r="R23" s="5">
        <v>-9.0000000000000011E-3</v>
      </c>
      <c r="S23" s="4">
        <v>2380000</v>
      </c>
      <c r="T23" s="4">
        <f t="shared" si="2"/>
        <v>2285520</v>
      </c>
      <c r="U23" s="4">
        <f t="shared" si="6"/>
        <v>1572000</v>
      </c>
      <c r="V23" s="5">
        <v>3.6900000000000002E-2</v>
      </c>
    </row>
    <row r="24" spans="1:22" x14ac:dyDescent="0.2">
      <c r="A24" s="16" t="s">
        <v>330</v>
      </c>
      <c r="B24" s="4">
        <v>289012</v>
      </c>
      <c r="C24" s="4">
        <v>301620</v>
      </c>
      <c r="D24" s="4">
        <v>-12608</v>
      </c>
      <c r="E24" s="4">
        <v>-662920000</v>
      </c>
      <c r="F24" s="4">
        <f t="shared" si="4"/>
        <v>75797702534</v>
      </c>
      <c r="K24" s="4">
        <f t="shared" si="5"/>
        <v>-179597471000</v>
      </c>
      <c r="L24" s="4">
        <v>1092</v>
      </c>
      <c r="M24" s="4">
        <v>1484</v>
      </c>
      <c r="N24" s="4">
        <v>207</v>
      </c>
      <c r="O24" s="4">
        <v>205</v>
      </c>
      <c r="P24" s="4">
        <v>1157600</v>
      </c>
      <c r="Q24" s="4">
        <v>1308500</v>
      </c>
      <c r="R24" s="5">
        <v>-2.1700000000000001E-2</v>
      </c>
      <c r="S24" s="4">
        <v>2473400</v>
      </c>
      <c r="T24" s="4">
        <f t="shared" si="2"/>
        <v>2151800</v>
      </c>
      <c r="U24" s="4">
        <f t="shared" si="6"/>
        <v>1572000</v>
      </c>
      <c r="V24" s="5">
        <v>3.1E-2</v>
      </c>
    </row>
    <row r="25" spans="1:22" x14ac:dyDescent="0.2">
      <c r="A25" s="16" t="s">
        <v>329</v>
      </c>
      <c r="B25" s="4">
        <v>739900</v>
      </c>
      <c r="C25" s="4">
        <v>620200</v>
      </c>
      <c r="D25" s="4">
        <v>119700</v>
      </c>
      <c r="E25" s="4">
        <v>9688760000</v>
      </c>
      <c r="F25" s="4">
        <f t="shared" si="4"/>
        <v>76460622534</v>
      </c>
      <c r="G25" s="4">
        <v>0</v>
      </c>
      <c r="H25" s="4">
        <v>0</v>
      </c>
      <c r="I25" s="4">
        <v>0</v>
      </c>
      <c r="J25" s="4">
        <v>-16451970000</v>
      </c>
      <c r="K25" s="4">
        <f t="shared" si="5"/>
        <v>-179597471000</v>
      </c>
      <c r="L25" s="4">
        <v>1239</v>
      </c>
      <c r="M25" s="4">
        <v>1241</v>
      </c>
      <c r="N25" s="4">
        <v>275</v>
      </c>
      <c r="O25" s="4">
        <v>180</v>
      </c>
      <c r="P25" s="4">
        <v>1279500</v>
      </c>
      <c r="Q25" s="4">
        <v>931400</v>
      </c>
      <c r="R25" s="5">
        <v>1.5300000000000001E-2</v>
      </c>
      <c r="S25" s="4">
        <v>2542600</v>
      </c>
      <c r="T25" s="4">
        <f t="shared" si="2"/>
        <v>1948260</v>
      </c>
      <c r="U25" s="4">
        <f t="shared" si="6"/>
        <v>1572000</v>
      </c>
      <c r="V25" s="5">
        <v>2.87E-2</v>
      </c>
    </row>
    <row r="26" spans="1:22" x14ac:dyDescent="0.2">
      <c r="A26" s="16" t="s">
        <v>328</v>
      </c>
      <c r="B26" s="4">
        <v>536646</v>
      </c>
      <c r="C26" s="4">
        <v>810000</v>
      </c>
      <c r="D26" s="4">
        <v>-273354</v>
      </c>
      <c r="E26" s="4">
        <v>-21346350000</v>
      </c>
      <c r="F26" s="4">
        <f t="shared" si="4"/>
        <v>66771862534</v>
      </c>
      <c r="G26" s="4">
        <v>0</v>
      </c>
      <c r="H26" s="4">
        <v>0</v>
      </c>
      <c r="I26" s="4">
        <v>0</v>
      </c>
      <c r="J26" s="4">
        <v>-9960310000</v>
      </c>
      <c r="K26" s="4">
        <f t="shared" si="5"/>
        <v>-163145501000</v>
      </c>
      <c r="L26" s="4">
        <v>620</v>
      </c>
      <c r="M26" s="4">
        <v>1838</v>
      </c>
      <c r="N26" s="4">
        <v>124</v>
      </c>
      <c r="O26" s="4">
        <v>254</v>
      </c>
      <c r="P26" s="4">
        <v>640200</v>
      </c>
      <c r="Q26" s="4">
        <v>1239000</v>
      </c>
      <c r="R26" s="5">
        <v>-1.52E-2</v>
      </c>
      <c r="S26" s="4">
        <v>2400500</v>
      </c>
      <c r="T26" s="4">
        <f t="shared" si="2"/>
        <v>1804220</v>
      </c>
      <c r="U26" s="4">
        <f t="shared" si="6"/>
        <v>1572000</v>
      </c>
      <c r="V26" s="5">
        <v>2.8900000000000002E-2</v>
      </c>
    </row>
    <row r="27" spans="1:22" x14ac:dyDescent="0.2">
      <c r="A27" s="16" t="s">
        <v>327</v>
      </c>
      <c r="B27" s="4">
        <v>285795</v>
      </c>
      <c r="C27" s="4">
        <v>289000</v>
      </c>
      <c r="D27" s="4">
        <v>-3205</v>
      </c>
      <c r="E27" s="4">
        <v>-270260000</v>
      </c>
      <c r="F27" s="4">
        <f t="shared" si="4"/>
        <v>88118212534</v>
      </c>
      <c r="G27" s="4">
        <v>0</v>
      </c>
      <c r="H27" s="4">
        <v>0</v>
      </c>
      <c r="I27" s="4">
        <v>0</v>
      </c>
      <c r="J27" s="4">
        <v>-16502970000</v>
      </c>
      <c r="K27" s="4">
        <f t="shared" si="5"/>
        <v>-153185191000</v>
      </c>
      <c r="L27" s="4">
        <v>743</v>
      </c>
      <c r="M27" s="4">
        <v>930</v>
      </c>
      <c r="N27" s="4">
        <v>165</v>
      </c>
      <c r="O27" s="4">
        <v>129</v>
      </c>
      <c r="P27" s="4">
        <v>877300</v>
      </c>
      <c r="Q27" s="4">
        <v>693100</v>
      </c>
      <c r="R27" s="5">
        <v>-5.0000000000000001E-3</v>
      </c>
      <c r="S27" s="4">
        <v>1572000</v>
      </c>
      <c r="T27" s="4">
        <f t="shared" si="2"/>
        <v>1795710</v>
      </c>
      <c r="U27" s="4">
        <f t="shared" si="6"/>
        <v>1626900</v>
      </c>
      <c r="V27" s="5">
        <v>1.6200000000000003E-2</v>
      </c>
    </row>
    <row r="28" spans="1:22" x14ac:dyDescent="0.2">
      <c r="A28" s="16" t="s">
        <v>326</v>
      </c>
      <c r="B28" s="4">
        <v>686246</v>
      </c>
      <c r="C28" s="4">
        <v>807912</v>
      </c>
      <c r="D28" s="4">
        <v>-121666</v>
      </c>
      <c r="E28" s="4">
        <v>-9785380000</v>
      </c>
      <c r="F28" s="4">
        <f t="shared" si="4"/>
        <v>88388472534</v>
      </c>
      <c r="G28" s="4">
        <v>0</v>
      </c>
      <c r="H28" s="4">
        <v>0</v>
      </c>
      <c r="I28" s="4">
        <v>0</v>
      </c>
      <c r="J28" s="4">
        <v>-14080730000</v>
      </c>
      <c r="K28" s="4">
        <f t="shared" si="5"/>
        <v>-136682221000</v>
      </c>
      <c r="L28" s="4">
        <v>1197</v>
      </c>
      <c r="M28" s="4">
        <v>1204</v>
      </c>
      <c r="N28" s="4">
        <v>215</v>
      </c>
      <c r="O28" s="4">
        <v>204</v>
      </c>
      <c r="P28" s="4">
        <v>1020400</v>
      </c>
      <c r="Q28" s="4">
        <v>1021500</v>
      </c>
      <c r="R28" s="5">
        <v>-1.1999999999999999E-3</v>
      </c>
      <c r="S28" s="4">
        <v>2166500</v>
      </c>
      <c r="T28" s="4">
        <f t="shared" si="2"/>
        <v>1789880</v>
      </c>
      <c r="U28" s="4">
        <f t="shared" si="6"/>
        <v>1626900</v>
      </c>
      <c r="V28" s="5">
        <v>2.58E-2</v>
      </c>
    </row>
    <row r="29" spans="1:22" x14ac:dyDescent="0.2">
      <c r="A29" s="16" t="s">
        <v>325</v>
      </c>
      <c r="B29" s="4">
        <v>314300</v>
      </c>
      <c r="C29" s="4">
        <v>335200</v>
      </c>
      <c r="D29" s="4">
        <v>-20900</v>
      </c>
      <c r="E29" s="4">
        <v>-1890180000</v>
      </c>
      <c r="F29" s="4">
        <f t="shared" si="4"/>
        <v>98173852534</v>
      </c>
      <c r="G29" s="4">
        <v>0</v>
      </c>
      <c r="H29" s="4">
        <v>0</v>
      </c>
      <c r="I29" s="4">
        <v>0</v>
      </c>
      <c r="J29" s="4">
        <v>-17497360000</v>
      </c>
      <c r="K29" s="4">
        <f t="shared" si="5"/>
        <v>-122601491000</v>
      </c>
      <c r="L29" s="4">
        <v>2048</v>
      </c>
      <c r="M29" s="4">
        <v>1087</v>
      </c>
      <c r="N29" s="4">
        <v>371</v>
      </c>
      <c r="O29" s="4">
        <v>146</v>
      </c>
      <c r="P29" s="4">
        <v>1873000</v>
      </c>
      <c r="Q29" s="4">
        <v>846200</v>
      </c>
      <c r="R29" s="5">
        <v>5.9299999999999999E-2</v>
      </c>
      <c r="S29" s="4">
        <v>2990100</v>
      </c>
      <c r="T29" s="4">
        <f t="shared" si="2"/>
        <v>1587490</v>
      </c>
      <c r="U29" s="4">
        <f t="shared" si="6"/>
        <v>1136200</v>
      </c>
      <c r="V29" s="5">
        <v>7.3899999999999993E-2</v>
      </c>
    </row>
    <row r="30" spans="1:22" x14ac:dyDescent="0.2">
      <c r="A30" s="16" t="s">
        <v>324</v>
      </c>
      <c r="B30" s="4">
        <v>344900</v>
      </c>
      <c r="C30" s="4">
        <v>165600</v>
      </c>
      <c r="D30" s="4">
        <v>179300</v>
      </c>
      <c r="E30" s="4">
        <v>13703710000</v>
      </c>
      <c r="F30" s="4">
        <f t="shared" si="4"/>
        <v>100064032534</v>
      </c>
      <c r="G30" s="4">
        <v>0</v>
      </c>
      <c r="H30" s="4">
        <v>0</v>
      </c>
      <c r="I30" s="4">
        <v>0</v>
      </c>
      <c r="J30" s="4">
        <v>-5201660000</v>
      </c>
      <c r="K30" s="4">
        <f t="shared" si="5"/>
        <v>-105104131000</v>
      </c>
      <c r="L30" s="4">
        <v>925</v>
      </c>
      <c r="M30" s="4">
        <v>955</v>
      </c>
      <c r="N30" s="4">
        <v>141</v>
      </c>
      <c r="O30" s="4">
        <v>135</v>
      </c>
      <c r="P30" s="4">
        <v>703700</v>
      </c>
      <c r="Q30" s="4">
        <v>763200</v>
      </c>
      <c r="R30" s="5">
        <v>1.34E-2</v>
      </c>
      <c r="S30" s="4">
        <v>1626900</v>
      </c>
      <c r="T30" s="4">
        <f t="shared" si="2"/>
        <v>1499270</v>
      </c>
      <c r="U30" s="4">
        <f t="shared" si="6"/>
        <v>507200</v>
      </c>
      <c r="V30" s="5">
        <v>2.64E-2</v>
      </c>
    </row>
    <row r="31" spans="1:22" x14ac:dyDescent="0.2">
      <c r="A31" s="16" t="s">
        <v>323</v>
      </c>
      <c r="B31" s="4">
        <v>184400</v>
      </c>
      <c r="C31" s="4">
        <v>177900</v>
      </c>
      <c r="D31" s="4">
        <v>6500</v>
      </c>
      <c r="E31" s="4">
        <v>460450000</v>
      </c>
      <c r="F31" s="4">
        <f t="shared" si="4"/>
        <v>86360322534</v>
      </c>
      <c r="G31" s="4">
        <v>39600</v>
      </c>
      <c r="H31" s="4">
        <v>63200</v>
      </c>
      <c r="I31" s="4">
        <v>-23600</v>
      </c>
      <c r="J31" s="4">
        <v>-1797340000</v>
      </c>
      <c r="K31" s="4">
        <f t="shared" si="5"/>
        <v>-99902471000</v>
      </c>
      <c r="L31" s="4">
        <v>1056</v>
      </c>
      <c r="M31" s="4">
        <v>1011</v>
      </c>
      <c r="N31" s="4">
        <v>176</v>
      </c>
      <c r="O31" s="4">
        <v>154</v>
      </c>
      <c r="P31" s="4">
        <v>969900</v>
      </c>
      <c r="Q31" s="4">
        <v>975500</v>
      </c>
      <c r="R31" s="5">
        <v>1.2199999999999999E-2</v>
      </c>
      <c r="S31" s="4">
        <v>1997800</v>
      </c>
      <c r="T31" s="4">
        <f t="shared" si="2"/>
        <v>1405450</v>
      </c>
      <c r="U31" s="4">
        <f t="shared" si="6"/>
        <v>507200</v>
      </c>
      <c r="V31" s="5">
        <v>3.0200000000000001E-2</v>
      </c>
    </row>
    <row r="32" spans="1:22" x14ac:dyDescent="0.2">
      <c r="A32" s="16" t="s">
        <v>322</v>
      </c>
      <c r="B32" s="4">
        <v>556600</v>
      </c>
      <c r="C32" s="4">
        <v>506500</v>
      </c>
      <c r="D32" s="4">
        <v>50100</v>
      </c>
      <c r="E32" s="4">
        <v>3697390000</v>
      </c>
      <c r="F32" s="4">
        <f t="shared" si="4"/>
        <v>85899872534</v>
      </c>
      <c r="G32" s="4">
        <v>0</v>
      </c>
      <c r="H32" s="4">
        <v>0</v>
      </c>
      <c r="I32" s="4">
        <v>0</v>
      </c>
      <c r="J32" s="4">
        <v>-10378431000</v>
      </c>
      <c r="K32" s="4">
        <f t="shared" si="5"/>
        <v>-98105131000</v>
      </c>
      <c r="L32" s="4">
        <v>856</v>
      </c>
      <c r="M32" s="4">
        <v>889</v>
      </c>
      <c r="N32" s="4">
        <v>131</v>
      </c>
      <c r="O32" s="4">
        <v>159</v>
      </c>
      <c r="P32" s="4">
        <v>706500</v>
      </c>
      <c r="Q32" s="4">
        <v>836700</v>
      </c>
      <c r="R32" s="5">
        <v>0</v>
      </c>
      <c r="S32" s="4">
        <v>1800000</v>
      </c>
      <c r="T32" s="4">
        <f t="shared" si="2"/>
        <v>1325970</v>
      </c>
      <c r="U32" s="4">
        <f t="shared" si="6"/>
        <v>507200</v>
      </c>
      <c r="V32" s="5">
        <v>1.8700000000000001E-2</v>
      </c>
    </row>
    <row r="33" spans="1:22" x14ac:dyDescent="0.2">
      <c r="A33" s="16" t="s">
        <v>321</v>
      </c>
      <c r="B33" s="4">
        <v>487400</v>
      </c>
      <c r="C33" s="4">
        <v>132200</v>
      </c>
      <c r="D33" s="4">
        <v>355200</v>
      </c>
      <c r="E33" s="4">
        <v>26002170000</v>
      </c>
      <c r="F33" s="4">
        <f t="shared" si="4"/>
        <v>82202482534</v>
      </c>
      <c r="G33" s="4">
        <v>0</v>
      </c>
      <c r="H33" s="4">
        <v>0</v>
      </c>
      <c r="I33" s="4">
        <v>0</v>
      </c>
      <c r="J33" s="4">
        <v>-13355100000</v>
      </c>
      <c r="K33" s="4">
        <f t="shared" si="5"/>
        <v>-87726700000</v>
      </c>
      <c r="L33" s="4">
        <v>2563</v>
      </c>
      <c r="M33" s="4">
        <v>1028</v>
      </c>
      <c r="N33" s="4">
        <v>352</v>
      </c>
      <c r="O33" s="4">
        <v>179</v>
      </c>
      <c r="P33" s="4">
        <v>2059500</v>
      </c>
      <c r="Q33" s="4">
        <v>1037100</v>
      </c>
      <c r="R33" s="5">
        <v>6.1699999999999998E-2</v>
      </c>
      <c r="S33" s="4">
        <v>3285400</v>
      </c>
      <c r="T33" s="4">
        <f t="shared" si="2"/>
        <v>1105960</v>
      </c>
      <c r="U33" s="4">
        <f t="shared" si="6"/>
        <v>507200</v>
      </c>
      <c r="V33" s="5">
        <v>6.7199999999999996E-2</v>
      </c>
    </row>
    <row r="34" spans="1:22" x14ac:dyDescent="0.2">
      <c r="A34" s="16" t="s">
        <v>320</v>
      </c>
      <c r="B34" s="4">
        <v>237910</v>
      </c>
      <c r="C34" s="4">
        <v>179099</v>
      </c>
      <c r="D34" s="4">
        <v>58811</v>
      </c>
      <c r="E34" s="4">
        <v>4107090000</v>
      </c>
      <c r="F34" s="4">
        <f t="shared" si="4"/>
        <v>56200312534</v>
      </c>
      <c r="G34" s="4">
        <v>30000</v>
      </c>
      <c r="H34" s="4">
        <v>113500</v>
      </c>
      <c r="I34" s="4">
        <v>-83500</v>
      </c>
      <c r="J34" s="4">
        <v>-5961280000</v>
      </c>
      <c r="K34" s="4">
        <f t="shared" si="5"/>
        <v>-74371600000</v>
      </c>
      <c r="L34" s="4">
        <v>400</v>
      </c>
      <c r="M34" s="4">
        <v>1161</v>
      </c>
      <c r="N34" s="4">
        <v>34</v>
      </c>
      <c r="O34" s="4">
        <v>118</v>
      </c>
      <c r="P34" s="4">
        <v>263000</v>
      </c>
      <c r="Q34" s="4">
        <v>853100</v>
      </c>
      <c r="R34" s="5">
        <v>-2.1400000000000002E-2</v>
      </c>
      <c r="S34" s="4">
        <v>1136200</v>
      </c>
      <c r="T34" s="4">
        <f t="shared" si="2"/>
        <v>1092110</v>
      </c>
      <c r="U34" s="4">
        <f t="shared" si="6"/>
        <v>507200</v>
      </c>
      <c r="V34" s="5">
        <v>3.3399999999999999E-2</v>
      </c>
    </row>
    <row r="35" spans="1:22" x14ac:dyDescent="0.2">
      <c r="A35" s="16" t="s">
        <v>319</v>
      </c>
      <c r="B35" s="4">
        <v>43600</v>
      </c>
      <c r="C35" s="4">
        <v>6600</v>
      </c>
      <c r="D35" s="4">
        <v>37000</v>
      </c>
      <c r="E35" s="4">
        <v>2629350000</v>
      </c>
      <c r="F35" s="4">
        <f t="shared" si="4"/>
        <v>52093222534</v>
      </c>
      <c r="G35" s="4">
        <v>0</v>
      </c>
      <c r="H35" s="4">
        <v>0</v>
      </c>
      <c r="I35" s="4">
        <v>0</v>
      </c>
      <c r="J35" s="4">
        <v>-491550000</v>
      </c>
      <c r="K35" s="4">
        <f t="shared" si="5"/>
        <v>-68410320000</v>
      </c>
      <c r="L35" s="4">
        <v>249</v>
      </c>
      <c r="M35" s="4">
        <v>497</v>
      </c>
      <c r="N35" s="4">
        <v>23</v>
      </c>
      <c r="O35" s="4">
        <v>58</v>
      </c>
      <c r="P35" s="4">
        <v>162100</v>
      </c>
      <c r="Q35" s="4">
        <v>313300</v>
      </c>
      <c r="R35" s="5">
        <v>-5.6000000000000008E-3</v>
      </c>
      <c r="S35" s="4">
        <v>507200</v>
      </c>
      <c r="T35" s="4">
        <f t="shared" si="2"/>
        <v>1081200</v>
      </c>
      <c r="U35" s="4">
        <f t="shared" si="6"/>
        <v>744700</v>
      </c>
      <c r="V35" s="5">
        <v>1.95E-2</v>
      </c>
    </row>
    <row r="36" spans="1:22" x14ac:dyDescent="0.2">
      <c r="A36" s="16" t="s">
        <v>318</v>
      </c>
      <c r="B36" s="4">
        <v>269148</v>
      </c>
      <c r="C36" s="4">
        <v>64600</v>
      </c>
      <c r="D36" s="4">
        <v>204548</v>
      </c>
      <c r="E36" s="4">
        <v>14608130000</v>
      </c>
      <c r="F36" s="4">
        <f t="shared" si="4"/>
        <v>49463872534</v>
      </c>
      <c r="G36" s="4">
        <v>0</v>
      </c>
      <c r="H36" s="4">
        <v>0</v>
      </c>
      <c r="I36" s="4">
        <v>0</v>
      </c>
      <c r="J36" s="4">
        <v>-4960840000</v>
      </c>
      <c r="K36" s="4">
        <f t="shared" si="5"/>
        <v>-67918770000</v>
      </c>
      <c r="L36" s="4">
        <v>873</v>
      </c>
      <c r="M36" s="4">
        <v>740</v>
      </c>
      <c r="N36" s="4">
        <v>53</v>
      </c>
      <c r="O36" s="4">
        <v>47</v>
      </c>
      <c r="P36" s="4">
        <v>460200</v>
      </c>
      <c r="Q36" s="4">
        <v>480600</v>
      </c>
      <c r="R36" s="5">
        <v>-4.0999999999999995E-3</v>
      </c>
      <c r="S36" s="4">
        <v>960100</v>
      </c>
      <c r="T36" s="4">
        <f t="shared" si="2"/>
        <v>1250910</v>
      </c>
      <c r="U36" s="4">
        <f t="shared" si="6"/>
        <v>744700</v>
      </c>
      <c r="V36" s="5">
        <v>1.3999999999999999E-2</v>
      </c>
    </row>
    <row r="37" spans="1:22" x14ac:dyDescent="0.2">
      <c r="A37" s="16" t="s">
        <v>317</v>
      </c>
      <c r="B37" s="4">
        <v>663600</v>
      </c>
      <c r="C37" s="4">
        <v>133900</v>
      </c>
      <c r="D37" s="4">
        <v>529700</v>
      </c>
      <c r="E37" s="4">
        <v>37845480000</v>
      </c>
      <c r="F37" s="4">
        <f t="shared" si="4"/>
        <v>34855742534</v>
      </c>
      <c r="G37" s="4">
        <v>0</v>
      </c>
      <c r="H37" s="4">
        <v>0</v>
      </c>
      <c r="I37" s="4">
        <v>0</v>
      </c>
      <c r="J37" s="4">
        <v>87650000</v>
      </c>
      <c r="K37" s="4">
        <f t="shared" si="5"/>
        <v>-62957930000</v>
      </c>
      <c r="L37" s="4">
        <v>1296</v>
      </c>
      <c r="M37" s="4">
        <v>555</v>
      </c>
      <c r="N37" s="4">
        <v>151</v>
      </c>
      <c r="O37" s="4">
        <v>83</v>
      </c>
      <c r="P37" s="4">
        <v>842800</v>
      </c>
      <c r="Q37" s="4">
        <v>431800</v>
      </c>
      <c r="R37" s="5">
        <v>1.84E-2</v>
      </c>
      <c r="S37" s="4">
        <v>1486900</v>
      </c>
      <c r="T37" s="4">
        <f t="shared" si="2"/>
        <v>1162560</v>
      </c>
      <c r="U37" s="4">
        <f t="shared" si="6"/>
        <v>744700</v>
      </c>
      <c r="V37" s="5">
        <v>2.5000000000000001E-2</v>
      </c>
    </row>
    <row r="38" spans="1:22" x14ac:dyDescent="0.2">
      <c r="A38" s="16" t="s">
        <v>316</v>
      </c>
      <c r="B38" s="4">
        <v>718400</v>
      </c>
      <c r="C38" s="4">
        <v>693530</v>
      </c>
      <c r="D38" s="4">
        <v>24870</v>
      </c>
      <c r="E38" s="4">
        <v>1980400000</v>
      </c>
      <c r="F38" s="4">
        <f t="shared" si="4"/>
        <v>-2989737466</v>
      </c>
      <c r="G38" s="4">
        <v>15800</v>
      </c>
      <c r="H38" s="4">
        <v>203300</v>
      </c>
      <c r="I38" s="4">
        <v>-187500</v>
      </c>
      <c r="J38" s="4">
        <v>-13246390000</v>
      </c>
      <c r="K38" s="4">
        <f t="shared" si="5"/>
        <v>-63045580000</v>
      </c>
      <c r="L38" s="4">
        <v>1160</v>
      </c>
      <c r="M38" s="4">
        <v>1289</v>
      </c>
      <c r="N38" s="4">
        <v>172</v>
      </c>
      <c r="O38" s="4">
        <v>151</v>
      </c>
      <c r="P38" s="4">
        <v>956700</v>
      </c>
      <c r="Q38" s="4">
        <v>981000</v>
      </c>
      <c r="R38" s="5">
        <v>1.29E-2</v>
      </c>
      <c r="S38" s="4">
        <v>2108200</v>
      </c>
      <c r="T38" s="4">
        <f t="shared" si="2"/>
        <v>988810</v>
      </c>
      <c r="U38" s="4">
        <f t="shared" si="6"/>
        <v>744700</v>
      </c>
      <c r="V38" s="5">
        <v>1.6899999999999998E-2</v>
      </c>
    </row>
    <row r="39" spans="1:22" x14ac:dyDescent="0.2">
      <c r="A39" s="16" t="s">
        <v>315</v>
      </c>
      <c r="B39" s="4">
        <v>160800</v>
      </c>
      <c r="C39" s="4">
        <v>156900</v>
      </c>
      <c r="D39" s="4">
        <v>3900</v>
      </c>
      <c r="E39" s="4">
        <v>285940000</v>
      </c>
      <c r="F39" s="4">
        <f t="shared" ref="F39:F44" si="7">E39+F40</f>
        <v>-4970137466</v>
      </c>
      <c r="G39" s="4">
        <v>75200</v>
      </c>
      <c r="H39" s="4">
        <v>6700</v>
      </c>
      <c r="I39" s="4">
        <v>68500</v>
      </c>
      <c r="J39" s="4">
        <v>4776570000</v>
      </c>
      <c r="K39" s="4">
        <f t="shared" ref="K39:K44" si="8">K40+J39</f>
        <v>-49799190000</v>
      </c>
      <c r="L39" s="4">
        <v>825</v>
      </c>
      <c r="M39" s="4">
        <v>610</v>
      </c>
      <c r="N39" s="4">
        <v>77</v>
      </c>
      <c r="O39" s="4">
        <v>64</v>
      </c>
      <c r="P39" s="4">
        <v>497200</v>
      </c>
      <c r="Q39" s="4">
        <v>467700</v>
      </c>
      <c r="R39" s="5">
        <v>4.4000000000000003E-3</v>
      </c>
      <c r="S39" s="4">
        <v>966200</v>
      </c>
      <c r="T39" s="4">
        <f t="shared" ref="T39:T44" si="9">AVERAGE(S40:S49)</f>
        <v>944750</v>
      </c>
      <c r="U39" s="4">
        <f t="shared" ref="U39:U44" si="10">MIN(S40:S44)</f>
        <v>744700</v>
      </c>
      <c r="V39" s="5">
        <v>1.01E-2</v>
      </c>
    </row>
    <row r="40" spans="1:22" x14ac:dyDescent="0.2">
      <c r="A40" s="16" t="s">
        <v>314</v>
      </c>
      <c r="B40" s="4">
        <v>169300</v>
      </c>
      <c r="C40" s="4">
        <v>212400</v>
      </c>
      <c r="D40" s="4">
        <v>-43100</v>
      </c>
      <c r="E40" s="4">
        <v>-3009000000</v>
      </c>
      <c r="F40" s="4">
        <f t="shared" si="7"/>
        <v>-5256077466</v>
      </c>
      <c r="G40" s="4">
        <v>0</v>
      </c>
      <c r="H40" s="4">
        <v>0</v>
      </c>
      <c r="I40" s="4">
        <v>0</v>
      </c>
      <c r="J40" s="4">
        <v>166920000</v>
      </c>
      <c r="K40" s="4">
        <f t="shared" si="8"/>
        <v>-54575760000</v>
      </c>
      <c r="L40" s="4">
        <v>625</v>
      </c>
      <c r="M40" s="4">
        <v>519</v>
      </c>
      <c r="N40" s="4">
        <v>45</v>
      </c>
      <c r="O40" s="4">
        <v>67</v>
      </c>
      <c r="P40" s="4">
        <v>307000</v>
      </c>
      <c r="Q40" s="4">
        <v>437600</v>
      </c>
      <c r="R40" s="5">
        <v>0</v>
      </c>
      <c r="S40" s="4">
        <v>744700</v>
      </c>
      <c r="T40" s="4">
        <f t="shared" si="9"/>
        <v>901610</v>
      </c>
      <c r="U40" s="4">
        <f t="shared" si="10"/>
        <v>398100</v>
      </c>
      <c r="V40" s="5">
        <v>1.7100000000000001E-2</v>
      </c>
    </row>
    <row r="41" spans="1:22" x14ac:dyDescent="0.2">
      <c r="A41" s="16" t="s">
        <v>310</v>
      </c>
      <c r="B41" s="4">
        <v>68000</v>
      </c>
      <c r="C41" s="4">
        <v>264000</v>
      </c>
      <c r="D41" s="4">
        <v>-196000</v>
      </c>
      <c r="E41" s="4">
        <v>-13645770000</v>
      </c>
      <c r="F41" s="4">
        <f t="shared" si="7"/>
        <v>-2247077466</v>
      </c>
      <c r="G41" s="4">
        <v>0</v>
      </c>
      <c r="H41" s="4">
        <v>0</v>
      </c>
      <c r="I41" s="4">
        <v>0</v>
      </c>
      <c r="J41" s="4">
        <v>-2619130000</v>
      </c>
      <c r="K41" s="4">
        <f t="shared" si="8"/>
        <v>-54742680000</v>
      </c>
      <c r="L41" s="4">
        <v>629</v>
      </c>
      <c r="M41" s="4">
        <v>702</v>
      </c>
      <c r="N41" s="4">
        <v>80</v>
      </c>
      <c r="O41" s="4">
        <v>67</v>
      </c>
      <c r="P41" s="4">
        <v>595800</v>
      </c>
      <c r="Q41" s="4">
        <v>453800</v>
      </c>
      <c r="R41" s="5">
        <v>7.3000000000000001E-3</v>
      </c>
      <c r="S41" s="4">
        <v>1059600</v>
      </c>
      <c r="T41" s="4">
        <f t="shared" si="9"/>
        <v>857460</v>
      </c>
      <c r="U41" s="4">
        <f t="shared" si="10"/>
        <v>398100</v>
      </c>
      <c r="V41" s="5">
        <v>1.7100000000000001E-2</v>
      </c>
    </row>
    <row r="42" spans="1:22" x14ac:dyDescent="0.2">
      <c r="A42" s="16" t="s">
        <v>309</v>
      </c>
      <c r="B42" s="4">
        <v>12400</v>
      </c>
      <c r="C42" s="4">
        <v>350000</v>
      </c>
      <c r="D42" s="4">
        <v>-337600</v>
      </c>
      <c r="E42" s="4">
        <v>-23166000000</v>
      </c>
      <c r="F42" s="4">
        <f t="shared" si="7"/>
        <v>11398692534</v>
      </c>
      <c r="G42" s="4">
        <v>14800</v>
      </c>
      <c r="H42" s="4">
        <v>0</v>
      </c>
      <c r="I42" s="4">
        <v>14800</v>
      </c>
      <c r="J42" s="4">
        <v>1018000000</v>
      </c>
      <c r="K42" s="4">
        <f t="shared" si="8"/>
        <v>-52123550000</v>
      </c>
      <c r="L42" s="4">
        <v>479</v>
      </c>
      <c r="M42" s="4">
        <v>586</v>
      </c>
      <c r="N42" s="4">
        <v>93</v>
      </c>
      <c r="O42" s="4">
        <v>73</v>
      </c>
      <c r="P42" s="4">
        <v>489900</v>
      </c>
      <c r="Q42" s="4">
        <v>397100</v>
      </c>
      <c r="R42" s="5">
        <v>3.0000000000000001E-3</v>
      </c>
      <c r="S42" s="4">
        <v>1005200</v>
      </c>
      <c r="T42" s="4">
        <f t="shared" si="9"/>
        <v>870840</v>
      </c>
      <c r="U42" s="4">
        <f t="shared" si="10"/>
        <v>398100</v>
      </c>
      <c r="V42" s="5">
        <v>1.1599999999999999E-2</v>
      </c>
    </row>
    <row r="43" spans="1:22" x14ac:dyDescent="0.2">
      <c r="A43" s="16" t="s">
        <v>306</v>
      </c>
      <c r="B43" s="4">
        <v>315200</v>
      </c>
      <c r="C43" s="4">
        <v>154000</v>
      </c>
      <c r="D43" s="4">
        <v>161200</v>
      </c>
      <c r="E43" s="4">
        <v>11095670000</v>
      </c>
      <c r="F43" s="4">
        <f t="shared" si="7"/>
        <v>34564692534</v>
      </c>
      <c r="G43" s="4">
        <v>0</v>
      </c>
      <c r="H43" s="4">
        <v>0</v>
      </c>
      <c r="I43" s="4">
        <v>0</v>
      </c>
      <c r="J43" s="4">
        <v>-11048070000</v>
      </c>
      <c r="K43" s="4">
        <f t="shared" si="8"/>
        <v>-53141550000</v>
      </c>
      <c r="L43" s="4">
        <v>640</v>
      </c>
      <c r="M43" s="4">
        <v>415</v>
      </c>
      <c r="N43" s="4">
        <v>107</v>
      </c>
      <c r="O43" s="4">
        <v>76</v>
      </c>
      <c r="P43" s="4">
        <v>597200</v>
      </c>
      <c r="Q43" s="4">
        <v>460100</v>
      </c>
      <c r="R43" s="5">
        <v>0</v>
      </c>
      <c r="S43" s="4">
        <v>1085300</v>
      </c>
      <c r="T43" s="4">
        <f t="shared" si="9"/>
        <v>822130</v>
      </c>
      <c r="U43" s="4">
        <f t="shared" si="10"/>
        <v>370700</v>
      </c>
      <c r="V43" s="5">
        <v>1.8700000000000001E-2</v>
      </c>
    </row>
    <row r="44" spans="1:22" x14ac:dyDescent="0.2">
      <c r="A44" s="16" t="s">
        <v>305</v>
      </c>
      <c r="B44" s="4">
        <v>109000</v>
      </c>
      <c r="C44" s="4">
        <v>503700</v>
      </c>
      <c r="D44" s="4">
        <v>-394700</v>
      </c>
      <c r="E44" s="4">
        <v>-26991600000</v>
      </c>
      <c r="F44" s="4">
        <f t="shared" si="7"/>
        <v>23469022534</v>
      </c>
      <c r="G44" s="4">
        <v>0</v>
      </c>
      <c r="H44" s="4">
        <v>0</v>
      </c>
      <c r="I44" s="4">
        <v>0</v>
      </c>
      <c r="J44" s="4">
        <v>-4650930000</v>
      </c>
      <c r="K44" s="4">
        <f t="shared" si="8"/>
        <v>-42093480000</v>
      </c>
      <c r="L44" s="4">
        <v>324</v>
      </c>
      <c r="M44" s="4">
        <v>693</v>
      </c>
      <c r="N44" s="4">
        <v>36</v>
      </c>
      <c r="O44" s="4">
        <v>76</v>
      </c>
      <c r="P44" s="4">
        <v>219600</v>
      </c>
      <c r="Q44" s="4">
        <v>460800</v>
      </c>
      <c r="R44" s="5">
        <v>-2.8999999999999998E-3</v>
      </c>
      <c r="S44" s="4">
        <v>997700</v>
      </c>
      <c r="T44" s="4">
        <f t="shared" si="9"/>
        <v>813790</v>
      </c>
      <c r="U44" s="4">
        <f t="shared" si="10"/>
        <v>370700</v>
      </c>
      <c r="V44" s="5">
        <v>1.7399999999999999E-2</v>
      </c>
    </row>
    <row r="45" spans="1:22" x14ac:dyDescent="0.2">
      <c r="A45" s="16" t="s">
        <v>304</v>
      </c>
      <c r="B45" s="4">
        <v>140900</v>
      </c>
      <c r="C45" s="4">
        <v>3300</v>
      </c>
      <c r="D45" s="4">
        <v>137600</v>
      </c>
      <c r="E45" s="4">
        <v>9461487988</v>
      </c>
      <c r="F45" s="4">
        <f t="shared" ref="F45:F55" si="11">E45+F46</f>
        <v>50460622534</v>
      </c>
      <c r="G45" s="4">
        <v>0</v>
      </c>
      <c r="H45" s="4">
        <v>0</v>
      </c>
      <c r="I45" s="4">
        <v>0</v>
      </c>
      <c r="J45" s="4">
        <v>-96280000</v>
      </c>
      <c r="K45" s="4">
        <f t="shared" ref="K45:K55" si="12">K46+J45</f>
        <v>-37442550000</v>
      </c>
      <c r="L45" s="4">
        <v>381</v>
      </c>
      <c r="M45" s="4">
        <v>260</v>
      </c>
      <c r="N45" s="4">
        <v>34</v>
      </c>
      <c r="O45" s="4">
        <v>21</v>
      </c>
      <c r="P45" s="4">
        <v>203100</v>
      </c>
      <c r="Q45" s="4">
        <v>157400</v>
      </c>
      <c r="R45" s="5">
        <v>1.3300000000000001E-2</v>
      </c>
      <c r="S45" s="4">
        <v>398100</v>
      </c>
      <c r="T45" s="4">
        <f t="shared" ref="T45:T61" si="13">AVERAGE(S46:S55)</f>
        <v>873900</v>
      </c>
      <c r="U45" s="4">
        <f t="shared" ref="U45:U55" si="14">MIN(S46:S50)</f>
        <v>313300</v>
      </c>
      <c r="V45" s="5">
        <v>1.3100000000000001E-2</v>
      </c>
    </row>
    <row r="46" spans="1:22" x14ac:dyDescent="0.2">
      <c r="A46" s="16" t="s">
        <v>303</v>
      </c>
      <c r="B46" s="4">
        <v>495630</v>
      </c>
      <c r="C46" s="4">
        <v>823000</v>
      </c>
      <c r="D46" s="4">
        <v>-327370</v>
      </c>
      <c r="E46" s="4">
        <v>-22358295454</v>
      </c>
      <c r="F46" s="4">
        <f t="shared" si="11"/>
        <v>40999134546</v>
      </c>
      <c r="G46" s="4">
        <v>8200</v>
      </c>
      <c r="H46" s="4">
        <v>9500</v>
      </c>
      <c r="I46" s="4">
        <v>-1300</v>
      </c>
      <c r="J46" s="4">
        <v>-96280000</v>
      </c>
      <c r="K46" s="4">
        <f t="shared" si="12"/>
        <v>-37346270000</v>
      </c>
      <c r="L46" s="4">
        <v>921</v>
      </c>
      <c r="M46" s="4">
        <v>2342</v>
      </c>
      <c r="N46" s="4">
        <v>86</v>
      </c>
      <c r="O46" s="4">
        <v>305</v>
      </c>
      <c r="P46" s="4">
        <v>601300</v>
      </c>
      <c r="Q46" s="4">
        <v>1850300</v>
      </c>
      <c r="R46" s="5">
        <v>-2.0499999999999997E-2</v>
      </c>
      <c r="S46" s="4">
        <v>2657200</v>
      </c>
      <c r="T46" s="4">
        <f t="shared" si="13"/>
        <v>661286</v>
      </c>
      <c r="U46" s="4">
        <f t="shared" si="14"/>
        <v>313300</v>
      </c>
      <c r="V46" s="5">
        <v>3.4500000000000003E-2</v>
      </c>
    </row>
    <row r="47" spans="1:22" x14ac:dyDescent="0.2">
      <c r="A47" s="16" t="s">
        <v>299</v>
      </c>
      <c r="B47" s="4">
        <v>277900</v>
      </c>
      <c r="C47" s="4">
        <v>136300</v>
      </c>
      <c r="D47" s="4">
        <v>141600</v>
      </c>
      <c r="E47" s="4">
        <v>9881260000</v>
      </c>
      <c r="F47" s="4">
        <f t="shared" si="11"/>
        <v>63357430000</v>
      </c>
      <c r="G47" s="4">
        <v>11500</v>
      </c>
      <c r="H47" s="4">
        <v>59800</v>
      </c>
      <c r="I47" s="4">
        <v>-48300</v>
      </c>
      <c r="J47" s="4">
        <v>-3360280000</v>
      </c>
      <c r="K47" s="4">
        <f t="shared" si="12"/>
        <v>-37249990000</v>
      </c>
      <c r="L47" s="4">
        <v>202</v>
      </c>
      <c r="M47" s="4">
        <v>316</v>
      </c>
      <c r="N47" s="4">
        <v>21</v>
      </c>
      <c r="O47" s="4">
        <v>54</v>
      </c>
      <c r="P47" s="4">
        <v>143700</v>
      </c>
      <c r="Q47" s="4">
        <v>399700</v>
      </c>
      <c r="R47" s="5">
        <v>-7.0999999999999995E-3</v>
      </c>
      <c r="S47" s="4">
        <v>603400</v>
      </c>
      <c r="T47" s="4">
        <f t="shared" si="13"/>
        <v>714990.1</v>
      </c>
      <c r="U47" s="4">
        <f t="shared" si="14"/>
        <v>313300</v>
      </c>
      <c r="V47" s="5">
        <v>0.01</v>
      </c>
    </row>
    <row r="48" spans="1:22" x14ac:dyDescent="0.2">
      <c r="A48" s="16" t="s">
        <v>298</v>
      </c>
      <c r="B48" s="4">
        <v>47500</v>
      </c>
      <c r="C48" s="4">
        <v>111400</v>
      </c>
      <c r="D48" s="4">
        <v>-63900</v>
      </c>
      <c r="E48" s="4">
        <v>-4467880000</v>
      </c>
      <c r="F48" s="4">
        <f t="shared" si="11"/>
        <v>53476170000</v>
      </c>
      <c r="G48" s="4">
        <v>0</v>
      </c>
      <c r="H48" s="4">
        <v>0</v>
      </c>
      <c r="I48" s="4">
        <v>0</v>
      </c>
      <c r="J48" s="4">
        <v>-3950360000</v>
      </c>
      <c r="K48" s="4">
        <f t="shared" si="12"/>
        <v>-33889710000</v>
      </c>
      <c r="L48" s="4">
        <v>638</v>
      </c>
      <c r="M48" s="4">
        <v>193</v>
      </c>
      <c r="N48" s="4">
        <v>30</v>
      </c>
      <c r="O48" s="4">
        <v>16</v>
      </c>
      <c r="P48" s="4">
        <v>252600</v>
      </c>
      <c r="Q48" s="4">
        <v>118100</v>
      </c>
      <c r="R48" s="5">
        <v>-1.4000000000000002E-3</v>
      </c>
      <c r="S48" s="4">
        <v>370700</v>
      </c>
      <c r="T48" s="4">
        <f t="shared" si="13"/>
        <v>775497</v>
      </c>
      <c r="U48" s="4">
        <f t="shared" si="14"/>
        <v>313300</v>
      </c>
      <c r="V48" s="5">
        <v>8.6E-3</v>
      </c>
    </row>
    <row r="49" spans="1:22" x14ac:dyDescent="0.2">
      <c r="A49" s="16" t="s">
        <v>286</v>
      </c>
      <c r="B49" s="4">
        <v>193800</v>
      </c>
      <c r="C49" s="4">
        <v>122200</v>
      </c>
      <c r="D49" s="4">
        <v>71600</v>
      </c>
      <c r="E49" s="4">
        <v>5035880000</v>
      </c>
      <c r="F49" s="4">
        <f t="shared" si="11"/>
        <v>57944050000</v>
      </c>
      <c r="G49" s="4">
        <v>23000</v>
      </c>
      <c r="H49" s="4">
        <v>15000</v>
      </c>
      <c r="I49" s="4">
        <v>8000</v>
      </c>
      <c r="J49" s="4">
        <v>565610000</v>
      </c>
      <c r="K49" s="4">
        <f t="shared" si="12"/>
        <v>-29939350000</v>
      </c>
      <c r="L49" s="4">
        <v>402</v>
      </c>
      <c r="M49" s="4">
        <v>323</v>
      </c>
      <c r="N49" s="4">
        <v>35</v>
      </c>
      <c r="O49" s="4">
        <v>28</v>
      </c>
      <c r="P49" s="4">
        <v>264000</v>
      </c>
      <c r="Q49" s="4">
        <v>230100</v>
      </c>
      <c r="R49" s="5">
        <v>1.5E-3</v>
      </c>
      <c r="S49" s="4">
        <v>525600</v>
      </c>
      <c r="T49" s="4">
        <f t="shared" si="13"/>
        <v>885038.2</v>
      </c>
      <c r="U49" s="4">
        <f t="shared" si="14"/>
        <v>313300</v>
      </c>
      <c r="V49" s="5">
        <v>0.01</v>
      </c>
    </row>
    <row r="50" spans="1:22" x14ac:dyDescent="0.2">
      <c r="A50" s="16" t="s">
        <v>285</v>
      </c>
      <c r="B50" s="4">
        <v>110200</v>
      </c>
      <c r="C50" s="4">
        <v>52300</v>
      </c>
      <c r="D50" s="4">
        <v>57900</v>
      </c>
      <c r="E50" s="4">
        <v>4048550000</v>
      </c>
      <c r="F50" s="4">
        <f t="shared" si="11"/>
        <v>52908170000</v>
      </c>
      <c r="G50" s="4">
        <v>15200</v>
      </c>
      <c r="H50" s="4">
        <v>1800</v>
      </c>
      <c r="I50" s="4">
        <v>13400</v>
      </c>
      <c r="J50" s="4">
        <v>936190000</v>
      </c>
      <c r="K50" s="4">
        <f t="shared" si="12"/>
        <v>-30504960000</v>
      </c>
      <c r="L50" s="4">
        <v>87</v>
      </c>
      <c r="M50" s="4">
        <v>596</v>
      </c>
      <c r="N50" s="4">
        <v>9</v>
      </c>
      <c r="O50" s="4">
        <v>30</v>
      </c>
      <c r="P50" s="4">
        <v>49000</v>
      </c>
      <c r="Q50" s="4">
        <v>197500</v>
      </c>
      <c r="R50" s="5">
        <v>-2.8000000000000004E-3</v>
      </c>
      <c r="S50" s="4">
        <v>313300</v>
      </c>
      <c r="T50" s="4">
        <f t="shared" si="13"/>
        <v>935091</v>
      </c>
      <c r="U50" s="4">
        <f t="shared" si="14"/>
        <v>598200</v>
      </c>
      <c r="V50" s="5">
        <v>1.4199999999999999E-2</v>
      </c>
    </row>
    <row r="51" spans="1:22" x14ac:dyDescent="0.2">
      <c r="A51" s="16" t="s">
        <v>284</v>
      </c>
      <c r="B51" s="4">
        <v>246800</v>
      </c>
      <c r="C51" s="4">
        <v>2400</v>
      </c>
      <c r="D51" s="4">
        <v>244400</v>
      </c>
      <c r="E51" s="4">
        <v>17110590000</v>
      </c>
      <c r="F51" s="4">
        <f t="shared" si="11"/>
        <v>48859620000</v>
      </c>
      <c r="G51" s="4">
        <v>0</v>
      </c>
      <c r="H51" s="4">
        <v>0</v>
      </c>
      <c r="I51" s="4">
        <v>0</v>
      </c>
      <c r="J51" s="4">
        <v>102580000</v>
      </c>
      <c r="K51" s="4">
        <f t="shared" si="12"/>
        <v>-31441150000</v>
      </c>
      <c r="L51" s="4">
        <v>588</v>
      </c>
      <c r="M51" s="4">
        <v>238</v>
      </c>
      <c r="N51" s="4">
        <v>42</v>
      </c>
      <c r="O51" s="4">
        <v>51</v>
      </c>
      <c r="P51" s="4">
        <v>283700</v>
      </c>
      <c r="Q51" s="4">
        <v>247400</v>
      </c>
      <c r="R51" s="5">
        <v>1.5E-3</v>
      </c>
      <c r="S51" s="4">
        <v>618100</v>
      </c>
      <c r="T51" s="4">
        <f t="shared" si="13"/>
        <v>1022098.2</v>
      </c>
      <c r="U51" s="4">
        <f t="shared" si="14"/>
        <v>531060</v>
      </c>
      <c r="V51" s="5">
        <v>0.01</v>
      </c>
    </row>
    <row r="52" spans="1:22" x14ac:dyDescent="0.2">
      <c r="A52" s="16" t="s">
        <v>283</v>
      </c>
      <c r="B52" s="4">
        <v>149000</v>
      </c>
      <c r="C52" s="4">
        <v>227500</v>
      </c>
      <c r="D52" s="4">
        <v>-78500</v>
      </c>
      <c r="E52" s="4">
        <v>-5427130000</v>
      </c>
      <c r="F52" s="4">
        <f t="shared" si="11"/>
        <v>31749030000</v>
      </c>
      <c r="G52" s="4">
        <v>0</v>
      </c>
      <c r="H52" s="4">
        <v>0</v>
      </c>
      <c r="I52" s="4">
        <v>0</v>
      </c>
      <c r="J52" s="4">
        <v>-3802690000</v>
      </c>
      <c r="K52" s="4">
        <f t="shared" si="12"/>
        <v>-31543730000</v>
      </c>
      <c r="L52" s="4">
        <v>1202</v>
      </c>
      <c r="M52" s="4">
        <v>575</v>
      </c>
      <c r="N52" s="4">
        <v>83</v>
      </c>
      <c r="O52" s="4">
        <v>57</v>
      </c>
      <c r="P52" s="4">
        <v>634200</v>
      </c>
      <c r="Q52" s="4">
        <v>404700</v>
      </c>
      <c r="R52" s="5">
        <v>1.7500000000000002E-2</v>
      </c>
      <c r="S52" s="4">
        <v>1139000</v>
      </c>
      <c r="T52" s="4">
        <f t="shared" si="13"/>
        <v>983248.2</v>
      </c>
      <c r="U52" s="4">
        <f t="shared" si="14"/>
        <v>531060</v>
      </c>
      <c r="V52" s="5">
        <v>2.1400000000000002E-2</v>
      </c>
    </row>
    <row r="53" spans="1:22" x14ac:dyDescent="0.2">
      <c r="A53" s="16" t="s">
        <v>282</v>
      </c>
      <c r="B53" s="4">
        <v>270220</v>
      </c>
      <c r="C53" s="4">
        <v>188400</v>
      </c>
      <c r="D53" s="4">
        <v>81820</v>
      </c>
      <c r="E53" s="4">
        <v>5636190000</v>
      </c>
      <c r="F53" s="4">
        <f t="shared" si="11"/>
        <v>37176160000</v>
      </c>
      <c r="G53" s="4">
        <v>0</v>
      </c>
      <c r="H53" s="4">
        <v>0</v>
      </c>
      <c r="I53" s="4">
        <v>0</v>
      </c>
      <c r="J53" s="4">
        <v>-32480000</v>
      </c>
      <c r="K53" s="4">
        <f t="shared" si="12"/>
        <v>-27741040000</v>
      </c>
      <c r="L53" s="4">
        <v>187</v>
      </c>
      <c r="M53" s="4">
        <v>377</v>
      </c>
      <c r="N53" s="4">
        <v>19</v>
      </c>
      <c r="O53" s="4">
        <v>56</v>
      </c>
      <c r="P53" s="4">
        <v>133700</v>
      </c>
      <c r="Q53" s="4">
        <v>451600</v>
      </c>
      <c r="R53" s="5">
        <v>-5.7999999999999996E-3</v>
      </c>
      <c r="S53" s="4">
        <v>598200</v>
      </c>
      <c r="T53" s="4">
        <f t="shared" si="13"/>
        <v>988234.9</v>
      </c>
      <c r="U53" s="4">
        <f t="shared" si="14"/>
        <v>531060</v>
      </c>
      <c r="V53" s="5">
        <v>8.6999999999999994E-3</v>
      </c>
    </row>
    <row r="54" spans="1:22" x14ac:dyDescent="0.2">
      <c r="A54" s="16" t="s">
        <v>281</v>
      </c>
      <c r="B54" s="4">
        <v>307420</v>
      </c>
      <c r="C54" s="4">
        <v>387800</v>
      </c>
      <c r="D54" s="4">
        <v>-80380</v>
      </c>
      <c r="E54" s="4">
        <v>-5554800000</v>
      </c>
      <c r="F54" s="4">
        <f t="shared" si="11"/>
        <v>31539970000</v>
      </c>
      <c r="K54" s="4">
        <f t="shared" si="12"/>
        <v>-27708560000</v>
      </c>
      <c r="L54" s="4">
        <v>354</v>
      </c>
      <c r="M54" s="4">
        <v>600</v>
      </c>
      <c r="N54" s="4">
        <v>36</v>
      </c>
      <c r="O54" s="4">
        <v>74</v>
      </c>
      <c r="P54" s="4">
        <v>258700</v>
      </c>
      <c r="Q54" s="4">
        <v>655200</v>
      </c>
      <c r="R54" s="5">
        <v>-1.4000000000000002E-3</v>
      </c>
      <c r="S54" s="4">
        <v>914300</v>
      </c>
      <c r="T54" s="4">
        <f t="shared" si="13"/>
        <v>974905.3</v>
      </c>
      <c r="U54" s="4">
        <f t="shared" si="14"/>
        <v>531060</v>
      </c>
      <c r="V54" s="5">
        <v>1.15E-2</v>
      </c>
    </row>
    <row r="55" spans="1:22" x14ac:dyDescent="0.2">
      <c r="A55" s="16" t="s">
        <v>280</v>
      </c>
      <c r="B55" s="4">
        <v>60400</v>
      </c>
      <c r="C55" s="4">
        <v>532300</v>
      </c>
      <c r="D55" s="4">
        <v>-471900</v>
      </c>
      <c r="E55" s="4">
        <v>-32455310000</v>
      </c>
      <c r="F55" s="4">
        <f t="shared" si="11"/>
        <v>37094770000</v>
      </c>
      <c r="G55" s="4">
        <v>0</v>
      </c>
      <c r="H55" s="4">
        <v>0</v>
      </c>
      <c r="I55" s="4">
        <v>0</v>
      </c>
      <c r="J55" s="4">
        <v>-1411840000</v>
      </c>
      <c r="K55" s="4">
        <f t="shared" si="12"/>
        <v>-27708560000</v>
      </c>
      <c r="L55" s="4">
        <v>552</v>
      </c>
      <c r="M55" s="4">
        <v>1037</v>
      </c>
      <c r="N55" s="4">
        <v>36</v>
      </c>
      <c r="O55" s="4">
        <v>88</v>
      </c>
      <c r="P55" s="4">
        <v>296600</v>
      </c>
      <c r="Q55" s="4">
        <v>606000</v>
      </c>
      <c r="R55" s="5">
        <v>-4.3E-3</v>
      </c>
      <c r="S55" s="4">
        <v>999200</v>
      </c>
      <c r="T55" s="4">
        <f t="shared" si="13"/>
        <v>998332.5</v>
      </c>
      <c r="U55" s="4">
        <f t="shared" si="14"/>
        <v>531060</v>
      </c>
      <c r="V55" s="5">
        <v>1.7299999999999999E-2</v>
      </c>
    </row>
    <row r="56" spans="1:22" x14ac:dyDescent="0.2">
      <c r="A56" s="16" t="s">
        <v>279</v>
      </c>
      <c r="B56" s="4">
        <v>144000</v>
      </c>
      <c r="C56" s="4">
        <v>6900</v>
      </c>
      <c r="D56" s="4">
        <v>137100</v>
      </c>
      <c r="E56" s="4">
        <v>9547080000</v>
      </c>
      <c r="F56" s="4">
        <f t="shared" ref="F56:F130" si="15">E56+F57</f>
        <v>69550080000</v>
      </c>
      <c r="G56" s="4">
        <v>0</v>
      </c>
      <c r="H56" s="4">
        <v>0</v>
      </c>
      <c r="I56" s="4">
        <v>0</v>
      </c>
      <c r="J56" s="4">
        <v>-2569680000</v>
      </c>
      <c r="K56" s="4">
        <f t="shared" ref="K56:K76" si="16">K57+J56</f>
        <v>-26296720000</v>
      </c>
      <c r="L56" s="4">
        <v>392</v>
      </c>
      <c r="M56" s="4">
        <v>614</v>
      </c>
      <c r="N56" s="4">
        <v>47</v>
      </c>
      <c r="O56" s="4">
        <v>25</v>
      </c>
      <c r="P56" s="4">
        <v>253900</v>
      </c>
      <c r="Q56" s="4">
        <v>249000</v>
      </c>
      <c r="R56" s="5">
        <v>1.3100000000000001E-2</v>
      </c>
      <c r="S56" s="4">
        <v>531060</v>
      </c>
      <c r="T56" s="4">
        <f t="shared" si="13"/>
        <v>1020280.9</v>
      </c>
      <c r="U56" s="4">
        <f t="shared" ref="U56:U123" si="17">MIN(S57:S61)</f>
        <v>813828</v>
      </c>
      <c r="V56" s="5">
        <v>2.41E-2</v>
      </c>
    </row>
    <row r="57" spans="1:22" x14ac:dyDescent="0.2">
      <c r="A57" s="16" t="s">
        <v>278</v>
      </c>
      <c r="B57" s="4">
        <v>254500</v>
      </c>
      <c r="C57" s="4">
        <v>443900</v>
      </c>
      <c r="D57" s="4">
        <v>-189400</v>
      </c>
      <c r="E57" s="4">
        <v>-12923980000</v>
      </c>
      <c r="F57" s="4">
        <f t="shared" si="15"/>
        <v>60003000000</v>
      </c>
      <c r="G57" s="4">
        <v>0</v>
      </c>
      <c r="H57" s="4">
        <v>0</v>
      </c>
      <c r="I57" s="4">
        <v>0</v>
      </c>
      <c r="J57" s="4">
        <v>-3170140000</v>
      </c>
      <c r="K57" s="4">
        <f t="shared" si="16"/>
        <v>-23727040000</v>
      </c>
      <c r="L57" s="4">
        <v>699</v>
      </c>
      <c r="M57" s="4">
        <v>1096</v>
      </c>
      <c r="N57" s="4">
        <v>61</v>
      </c>
      <c r="O57" s="4">
        <v>74</v>
      </c>
      <c r="P57" s="4">
        <v>423100</v>
      </c>
      <c r="Q57" s="4">
        <v>716800</v>
      </c>
      <c r="R57" s="5">
        <v>-5.6999999999999993E-3</v>
      </c>
      <c r="S57" s="4">
        <v>1140441</v>
      </c>
      <c r="T57" s="4">
        <f t="shared" si="13"/>
        <v>999322.8</v>
      </c>
      <c r="U57" s="4">
        <f t="shared" si="17"/>
        <v>750500</v>
      </c>
      <c r="V57" s="5">
        <v>1.8799999999999997E-2</v>
      </c>
    </row>
    <row r="58" spans="1:22" x14ac:dyDescent="0.2">
      <c r="A58" s="16" t="s">
        <v>275</v>
      </c>
      <c r="B58" s="4">
        <v>451500</v>
      </c>
      <c r="C58" s="4">
        <v>403565</v>
      </c>
      <c r="D58" s="4">
        <v>47935</v>
      </c>
      <c r="E58" s="4">
        <v>3290600000</v>
      </c>
      <c r="F58" s="4">
        <f t="shared" si="15"/>
        <v>72926980000</v>
      </c>
      <c r="G58" s="4">
        <v>0</v>
      </c>
      <c r="H58" s="4">
        <v>0</v>
      </c>
      <c r="I58" s="4">
        <v>0</v>
      </c>
      <c r="J58" s="4">
        <v>-826430000</v>
      </c>
      <c r="K58" s="4">
        <f t="shared" si="16"/>
        <v>-20556900000</v>
      </c>
      <c r="L58" s="4">
        <v>401</v>
      </c>
      <c r="M58" s="4">
        <v>745</v>
      </c>
      <c r="N58" s="4">
        <v>36</v>
      </c>
      <c r="O58" s="4">
        <v>85</v>
      </c>
      <c r="P58" s="4">
        <v>261900</v>
      </c>
      <c r="Q58" s="4">
        <v>688200</v>
      </c>
      <c r="R58" s="5">
        <v>-1.5600000000000001E-2</v>
      </c>
      <c r="S58" s="4">
        <v>975769</v>
      </c>
      <c r="T58" s="4">
        <f t="shared" si="13"/>
        <v>1047843.1</v>
      </c>
      <c r="U58" s="4">
        <f t="shared" si="17"/>
        <v>648067</v>
      </c>
      <c r="V58" s="5">
        <v>2.1299999999999999E-2</v>
      </c>
    </row>
    <row r="59" spans="1:22" x14ac:dyDescent="0.2">
      <c r="A59" s="16" t="s">
        <v>274</v>
      </c>
      <c r="B59" s="4">
        <v>389100</v>
      </c>
      <c r="C59" s="4">
        <v>269900</v>
      </c>
      <c r="D59" s="4">
        <v>119200</v>
      </c>
      <c r="E59" s="4">
        <v>8346670000</v>
      </c>
      <c r="F59" s="4">
        <f t="shared" si="15"/>
        <v>69636380000</v>
      </c>
      <c r="G59" s="4">
        <v>33800</v>
      </c>
      <c r="H59" s="4">
        <v>285100</v>
      </c>
      <c r="I59" s="4">
        <v>-251300</v>
      </c>
      <c r="J59" s="4">
        <v>-17730440000</v>
      </c>
      <c r="K59" s="4">
        <f t="shared" si="16"/>
        <v>-19730470000</v>
      </c>
      <c r="L59" s="4">
        <v>721</v>
      </c>
      <c r="M59" s="4">
        <v>1175</v>
      </c>
      <c r="N59" s="4">
        <v>118</v>
      </c>
      <c r="O59" s="4">
        <v>158</v>
      </c>
      <c r="P59" s="4">
        <v>621500</v>
      </c>
      <c r="Q59" s="4">
        <v>883000</v>
      </c>
      <c r="R59" s="5">
        <v>-1.67E-2</v>
      </c>
      <c r="S59" s="4">
        <v>1621012</v>
      </c>
      <c r="T59" s="4">
        <f t="shared" si="13"/>
        <v>1029490.8</v>
      </c>
      <c r="U59" s="4">
        <f t="shared" si="17"/>
        <v>648067</v>
      </c>
      <c r="V59" s="5">
        <v>2.7999999999999997E-2</v>
      </c>
    </row>
    <row r="60" spans="1:22" x14ac:dyDescent="0.2">
      <c r="A60" s="16" t="s">
        <v>273</v>
      </c>
      <c r="B60" s="4">
        <v>117800</v>
      </c>
      <c r="C60" s="4">
        <v>310200</v>
      </c>
      <c r="D60" s="4">
        <v>-192400</v>
      </c>
      <c r="E60" s="4">
        <v>-13678840000</v>
      </c>
      <c r="F60" s="4">
        <f t="shared" si="15"/>
        <v>61289710000</v>
      </c>
      <c r="K60" s="4">
        <f t="shared" si="16"/>
        <v>-2000030000</v>
      </c>
      <c r="L60" s="4">
        <v>371</v>
      </c>
      <c r="M60" s="4">
        <v>576</v>
      </c>
      <c r="N60" s="4">
        <v>41</v>
      </c>
      <c r="O60" s="4">
        <v>75</v>
      </c>
      <c r="P60" s="4">
        <v>326500</v>
      </c>
      <c r="Q60" s="4">
        <v>453700</v>
      </c>
      <c r="R60" s="5">
        <v>-1.2999999999999999E-3</v>
      </c>
      <c r="S60" s="4">
        <v>813828</v>
      </c>
      <c r="T60" s="4">
        <f t="shared" si="13"/>
        <v>1053744.8</v>
      </c>
      <c r="U60" s="4">
        <f t="shared" si="17"/>
        <v>648067</v>
      </c>
      <c r="V60" s="5">
        <v>1.67E-2</v>
      </c>
    </row>
    <row r="61" spans="1:22" x14ac:dyDescent="0.2">
      <c r="A61" s="16" t="s">
        <v>268</v>
      </c>
      <c r="B61" s="4">
        <v>313600</v>
      </c>
      <c r="C61" s="4">
        <v>134800</v>
      </c>
      <c r="D61" s="4">
        <v>178800</v>
      </c>
      <c r="E61" s="4">
        <v>12814520000</v>
      </c>
      <c r="F61" s="4">
        <f t="shared" si="15"/>
        <v>74968550000</v>
      </c>
      <c r="K61" s="4">
        <f t="shared" si="16"/>
        <v>-2000030000</v>
      </c>
      <c r="L61" s="4">
        <v>1028</v>
      </c>
      <c r="M61" s="4">
        <v>973</v>
      </c>
      <c r="N61" s="4">
        <v>133</v>
      </c>
      <c r="O61" s="4">
        <v>131</v>
      </c>
      <c r="P61" s="4">
        <v>714600</v>
      </c>
      <c r="Q61" s="4">
        <v>707200</v>
      </c>
      <c r="R61" s="5">
        <v>-1.2999999999999999E-3</v>
      </c>
      <c r="S61" s="4">
        <v>1488172</v>
      </c>
      <c r="T61" s="4">
        <f t="shared" si="13"/>
        <v>1021604.3</v>
      </c>
      <c r="U61" s="4">
        <f t="shared" si="17"/>
        <v>648067</v>
      </c>
      <c r="V61" s="5">
        <v>3.5299999999999998E-2</v>
      </c>
    </row>
    <row r="62" spans="1:22" x14ac:dyDescent="0.2">
      <c r="A62" s="16" t="s">
        <v>266</v>
      </c>
      <c r="B62" s="4">
        <v>448200</v>
      </c>
      <c r="C62" s="4">
        <v>167700</v>
      </c>
      <c r="D62" s="4">
        <v>280500</v>
      </c>
      <c r="E62" s="4">
        <v>20075030000</v>
      </c>
      <c r="F62" s="4">
        <f t="shared" si="15"/>
        <v>62154030000</v>
      </c>
      <c r="K62" s="4">
        <f t="shared" si="16"/>
        <v>-2000030000</v>
      </c>
      <c r="L62" s="4">
        <v>408</v>
      </c>
      <c r="M62" s="4">
        <v>441</v>
      </c>
      <c r="N62" s="4">
        <v>81</v>
      </c>
      <c r="O62" s="4">
        <v>71</v>
      </c>
      <c r="P62" s="4">
        <v>388800</v>
      </c>
      <c r="Q62" s="4">
        <v>343700</v>
      </c>
      <c r="R62" s="5">
        <v>0</v>
      </c>
      <c r="S62" s="4">
        <v>750500</v>
      </c>
      <c r="T62" s="4">
        <f t="shared" ref="T62:T115" si="18">AVERAGE(S63:S72)</f>
        <v>1190004.3</v>
      </c>
      <c r="U62" s="4">
        <f t="shared" si="17"/>
        <v>648067</v>
      </c>
      <c r="V62" s="5">
        <v>1.3899999999999999E-2</v>
      </c>
    </row>
    <row r="63" spans="1:22" x14ac:dyDescent="0.2">
      <c r="A63" s="16" t="s">
        <v>265</v>
      </c>
      <c r="B63" s="4">
        <v>42602</v>
      </c>
      <c r="C63" s="4">
        <v>59000</v>
      </c>
      <c r="D63" s="4">
        <v>-16398</v>
      </c>
      <c r="E63" s="4">
        <v>-1171310000</v>
      </c>
      <c r="F63" s="4">
        <f t="shared" si="15"/>
        <v>42079000000</v>
      </c>
      <c r="K63" s="4">
        <f t="shared" si="16"/>
        <v>-2000030000</v>
      </c>
      <c r="L63" s="4">
        <v>304</v>
      </c>
      <c r="M63" s="4">
        <v>395</v>
      </c>
      <c r="N63" s="4">
        <v>30</v>
      </c>
      <c r="O63" s="4">
        <v>54</v>
      </c>
      <c r="P63" s="4">
        <v>192200</v>
      </c>
      <c r="Q63" s="4">
        <v>315900</v>
      </c>
      <c r="R63" s="5">
        <v>8.5000000000000006E-3</v>
      </c>
      <c r="S63" s="4">
        <v>648067</v>
      </c>
      <c r="T63" s="4">
        <f t="shared" si="18"/>
        <v>1163004.3999999999</v>
      </c>
      <c r="U63" s="4">
        <f t="shared" si="17"/>
        <v>750544</v>
      </c>
      <c r="V63" s="5">
        <v>1.5300000000000001E-2</v>
      </c>
    </row>
    <row r="64" spans="1:22" x14ac:dyDescent="0.2">
      <c r="A64" s="16" t="s">
        <v>247</v>
      </c>
      <c r="B64" s="4">
        <v>65400</v>
      </c>
      <c r="C64" s="4">
        <v>125790</v>
      </c>
      <c r="D64" s="4">
        <v>-60390</v>
      </c>
      <c r="E64" s="4">
        <v>-4304120000</v>
      </c>
      <c r="F64" s="4">
        <f t="shared" si="15"/>
        <v>43250310000</v>
      </c>
      <c r="K64" s="4">
        <f t="shared" si="16"/>
        <v>-2000030000</v>
      </c>
      <c r="L64" s="4">
        <v>349</v>
      </c>
      <c r="M64" s="4">
        <v>543</v>
      </c>
      <c r="N64" s="4">
        <v>46</v>
      </c>
      <c r="O64" s="4">
        <v>80</v>
      </c>
      <c r="P64" s="4">
        <v>239300</v>
      </c>
      <c r="Q64" s="4">
        <v>428900</v>
      </c>
      <c r="R64" s="5">
        <v>-8.3000000000000001E-3</v>
      </c>
      <c r="S64" s="4">
        <v>781004</v>
      </c>
      <c r="T64" s="4">
        <f t="shared" si="18"/>
        <v>1141214.5</v>
      </c>
      <c r="U64" s="4">
        <f t="shared" si="17"/>
        <v>750544</v>
      </c>
      <c r="V64" s="5">
        <v>9.7999999999999997E-3</v>
      </c>
    </row>
    <row r="65" spans="1:22" x14ac:dyDescent="0.2">
      <c r="A65" s="16" t="s">
        <v>239</v>
      </c>
      <c r="B65" s="4">
        <v>182900</v>
      </c>
      <c r="C65" s="4">
        <v>132500</v>
      </c>
      <c r="D65" s="4">
        <v>50400</v>
      </c>
      <c r="E65" s="4">
        <v>3619560000</v>
      </c>
      <c r="F65" s="4">
        <f t="shared" si="15"/>
        <v>47554430000</v>
      </c>
      <c r="G65" s="4">
        <v>83200</v>
      </c>
      <c r="H65" s="4">
        <v>7200</v>
      </c>
      <c r="I65" s="4">
        <v>76000</v>
      </c>
      <c r="J65" s="4">
        <v>5468880000</v>
      </c>
      <c r="K65" s="4">
        <f t="shared" si="16"/>
        <v>-2000030000</v>
      </c>
      <c r="L65" s="4">
        <v>592</v>
      </c>
      <c r="M65" s="4">
        <v>1060</v>
      </c>
      <c r="N65" s="4">
        <v>60</v>
      </c>
      <c r="O65" s="4">
        <v>113</v>
      </c>
      <c r="P65" s="4">
        <v>565500</v>
      </c>
      <c r="Q65" s="4">
        <v>667200</v>
      </c>
      <c r="R65" s="5">
        <v>-4.0999999999999995E-3</v>
      </c>
      <c r="S65" s="4">
        <v>1233472</v>
      </c>
      <c r="T65" s="4">
        <f t="shared" si="18"/>
        <v>1079613.2</v>
      </c>
      <c r="U65" s="4">
        <f t="shared" si="17"/>
        <v>750544</v>
      </c>
      <c r="V65" s="5">
        <v>2.2099999999999998E-2</v>
      </c>
    </row>
    <row r="66" spans="1:22" x14ac:dyDescent="0.2">
      <c r="A66" s="16" t="s">
        <v>238</v>
      </c>
      <c r="B66" s="4">
        <v>150600</v>
      </c>
      <c r="C66" s="4">
        <v>93400</v>
      </c>
      <c r="D66" s="4">
        <v>57200</v>
      </c>
      <c r="E66" s="4">
        <v>4107170000</v>
      </c>
      <c r="F66" s="4">
        <f t="shared" si="15"/>
        <v>43934870000</v>
      </c>
      <c r="K66" s="4">
        <f t="shared" si="16"/>
        <v>-7468910000</v>
      </c>
      <c r="L66" s="4">
        <v>496</v>
      </c>
      <c r="M66" s="4">
        <v>585</v>
      </c>
      <c r="N66" s="4">
        <v>46</v>
      </c>
      <c r="O66" s="4">
        <v>53</v>
      </c>
      <c r="P66" s="4">
        <v>329800</v>
      </c>
      <c r="Q66" s="4">
        <v>368900</v>
      </c>
      <c r="R66" s="5">
        <v>4.1999999999999997E-3</v>
      </c>
      <c r="S66" s="4">
        <v>750544</v>
      </c>
      <c r="T66" s="4">
        <f t="shared" si="18"/>
        <v>1030690.1</v>
      </c>
      <c r="U66" s="4">
        <f t="shared" si="17"/>
        <v>930860</v>
      </c>
      <c r="V66" s="5">
        <v>1.5300000000000001E-2</v>
      </c>
    </row>
    <row r="67" spans="1:22" x14ac:dyDescent="0.2">
      <c r="A67" s="16" t="s">
        <v>237</v>
      </c>
      <c r="B67" s="4">
        <v>140600</v>
      </c>
      <c r="C67" s="4">
        <v>81530</v>
      </c>
      <c r="D67" s="4">
        <v>59070</v>
      </c>
      <c r="E67" s="4">
        <v>4172250000</v>
      </c>
      <c r="F67" s="4">
        <f t="shared" si="15"/>
        <v>39827700000</v>
      </c>
      <c r="K67" s="4">
        <f t="shared" si="16"/>
        <v>-7468910000</v>
      </c>
      <c r="L67" s="4">
        <v>614</v>
      </c>
      <c r="M67" s="4">
        <v>713</v>
      </c>
      <c r="N67" s="4">
        <v>76</v>
      </c>
      <c r="O67" s="4">
        <v>96</v>
      </c>
      <c r="P67" s="4">
        <v>395700</v>
      </c>
      <c r="Q67" s="4">
        <v>496700</v>
      </c>
      <c r="R67" s="5">
        <v>1.7100000000000001E-2</v>
      </c>
      <c r="S67" s="4">
        <v>930860</v>
      </c>
      <c r="T67" s="4">
        <f t="shared" si="18"/>
        <v>995636.3</v>
      </c>
      <c r="U67" s="4">
        <f t="shared" si="17"/>
        <v>1056368</v>
      </c>
      <c r="V67" s="5">
        <v>2.0799999999999999E-2</v>
      </c>
    </row>
    <row r="68" spans="1:22" x14ac:dyDescent="0.2">
      <c r="A68" s="16" t="s">
        <v>233</v>
      </c>
      <c r="B68" s="4">
        <v>0</v>
      </c>
      <c r="C68" s="4">
        <v>673300</v>
      </c>
      <c r="D68" s="4">
        <v>-673300</v>
      </c>
      <c r="E68" s="4">
        <v>-47788670000</v>
      </c>
      <c r="F68" s="4">
        <f t="shared" si="15"/>
        <v>35655450000</v>
      </c>
      <c r="G68" s="4">
        <v>45600</v>
      </c>
      <c r="H68" s="4">
        <v>38000</v>
      </c>
      <c r="I68" s="4">
        <v>7600</v>
      </c>
      <c r="J68" s="4">
        <v>579610000</v>
      </c>
      <c r="K68" s="4">
        <f t="shared" si="16"/>
        <v>-7468910000</v>
      </c>
      <c r="L68" s="4">
        <v>486</v>
      </c>
      <c r="M68" s="4">
        <v>1332</v>
      </c>
      <c r="N68" s="4">
        <v>58</v>
      </c>
      <c r="O68" s="4">
        <v>128</v>
      </c>
      <c r="P68" s="4">
        <v>44800</v>
      </c>
      <c r="Q68" s="4">
        <v>130800</v>
      </c>
      <c r="R68" s="5">
        <v>-2.0799999999999999E-2</v>
      </c>
      <c r="S68" s="4">
        <v>1460972</v>
      </c>
      <c r="T68" s="4">
        <f t="shared" si="18"/>
        <v>919354.3</v>
      </c>
      <c r="U68" s="4">
        <f t="shared" si="17"/>
        <v>378068</v>
      </c>
    </row>
    <row r="69" spans="1:22" x14ac:dyDescent="0.2">
      <c r="A69" s="16" t="s">
        <v>232</v>
      </c>
      <c r="B69" s="4">
        <v>19700</v>
      </c>
      <c r="C69" s="4">
        <v>510320</v>
      </c>
      <c r="D69" s="4">
        <v>-490620</v>
      </c>
      <c r="E69" s="4">
        <v>-35490990000</v>
      </c>
      <c r="F69" s="4">
        <f t="shared" si="15"/>
        <v>83444120000</v>
      </c>
      <c r="G69" s="4">
        <v>61000</v>
      </c>
      <c r="H69" s="4">
        <v>3800</v>
      </c>
      <c r="I69" s="4">
        <v>57200</v>
      </c>
      <c r="J69" s="4">
        <v>4139820000</v>
      </c>
      <c r="K69" s="4">
        <f t="shared" si="16"/>
        <v>-8048520000</v>
      </c>
      <c r="L69" s="4"/>
      <c r="M69" s="4"/>
      <c r="N69" s="4"/>
      <c r="O69" s="4"/>
      <c r="P69" s="4">
        <v>720300</v>
      </c>
      <c r="Q69" s="4">
        <v>682600</v>
      </c>
      <c r="R69" s="5">
        <v>2.8000000000000004E-3</v>
      </c>
      <c r="S69" s="4">
        <v>1437489</v>
      </c>
      <c r="T69" s="4">
        <f t="shared" si="18"/>
        <v>855532</v>
      </c>
      <c r="U69" s="4">
        <f t="shared" si="17"/>
        <v>378068</v>
      </c>
    </row>
    <row r="70" spans="1:22" x14ac:dyDescent="0.2">
      <c r="A70" s="16" t="s">
        <v>231</v>
      </c>
      <c r="B70" s="4">
        <v>432</v>
      </c>
      <c r="C70" s="4">
        <v>285737</v>
      </c>
      <c r="D70" s="4">
        <v>-285305</v>
      </c>
      <c r="E70" s="4">
        <v>-20517930000</v>
      </c>
      <c r="F70" s="4">
        <f t="shared" si="15"/>
        <v>118935110000</v>
      </c>
      <c r="K70" s="4">
        <f t="shared" si="16"/>
        <v>-12188340000</v>
      </c>
      <c r="L70" s="4"/>
      <c r="M70" s="4"/>
      <c r="N70" s="4"/>
      <c r="O70" s="4"/>
      <c r="P70" s="4">
        <v>358000</v>
      </c>
      <c r="Q70" s="4">
        <v>581300</v>
      </c>
      <c r="R70" s="5">
        <v>4.1999999999999997E-3</v>
      </c>
      <c r="S70" s="4">
        <v>1056368</v>
      </c>
      <c r="T70" s="4">
        <f t="shared" si="18"/>
        <v>813360.7</v>
      </c>
      <c r="U70" s="4">
        <f t="shared" si="17"/>
        <v>378068</v>
      </c>
    </row>
    <row r="71" spans="1:22" x14ac:dyDescent="0.2">
      <c r="A71" s="16" t="s">
        <v>230</v>
      </c>
      <c r="B71" s="4">
        <v>0</v>
      </c>
      <c r="C71" s="4">
        <v>485400</v>
      </c>
      <c r="D71" s="4">
        <v>-485400</v>
      </c>
      <c r="E71" s="4">
        <v>-35013730000</v>
      </c>
      <c r="F71" s="4">
        <f t="shared" si="15"/>
        <v>139453040000</v>
      </c>
      <c r="K71" s="4">
        <f t="shared" si="16"/>
        <v>-12188340000</v>
      </c>
      <c r="L71" s="4"/>
      <c r="M71" s="4"/>
      <c r="N71" s="4"/>
      <c r="O71" s="4"/>
      <c r="P71" s="4">
        <v>289000</v>
      </c>
      <c r="Q71" s="4">
        <v>684700</v>
      </c>
      <c r="R71" s="5">
        <v>-2.0499999999999997E-2</v>
      </c>
      <c r="S71" s="4">
        <v>1166767</v>
      </c>
      <c r="T71" s="4">
        <f t="shared" si="18"/>
        <v>743295.9</v>
      </c>
      <c r="U71" s="4">
        <f t="shared" si="17"/>
        <v>261313</v>
      </c>
    </row>
    <row r="72" spans="1:22" x14ac:dyDescent="0.2">
      <c r="A72" s="16" t="s">
        <v>229</v>
      </c>
      <c r="B72" s="4">
        <v>12100</v>
      </c>
      <c r="C72" s="4">
        <v>504100</v>
      </c>
      <c r="D72" s="4">
        <v>-492000</v>
      </c>
      <c r="E72" s="4">
        <v>-35376460000</v>
      </c>
      <c r="F72" s="4">
        <f t="shared" si="15"/>
        <v>174466770000</v>
      </c>
      <c r="K72" s="4">
        <f t="shared" si="16"/>
        <v>-12188340000</v>
      </c>
      <c r="L72" s="4"/>
      <c r="M72" s="4"/>
      <c r="N72" s="4"/>
      <c r="O72" s="4"/>
      <c r="P72" s="4">
        <v>996700</v>
      </c>
      <c r="Q72" s="4">
        <v>1300900</v>
      </c>
      <c r="R72" s="5">
        <v>6.8900000000000003E-2</v>
      </c>
      <c r="S72" s="4">
        <v>2434500</v>
      </c>
      <c r="T72" s="4">
        <f t="shared" si="18"/>
        <v>564247.6</v>
      </c>
      <c r="U72" s="4">
        <f t="shared" si="17"/>
        <v>261313</v>
      </c>
    </row>
    <row r="73" spans="1:22" x14ac:dyDescent="0.2">
      <c r="A73" s="16" t="s">
        <v>228</v>
      </c>
      <c r="B73" s="4">
        <v>50000</v>
      </c>
      <c r="C73" s="4">
        <v>93600</v>
      </c>
      <c r="D73" s="4">
        <v>-43600</v>
      </c>
      <c r="E73" s="4">
        <v>-2962610000</v>
      </c>
      <c r="F73" s="4">
        <f t="shared" si="15"/>
        <v>209843230000</v>
      </c>
      <c r="K73" s="4">
        <f t="shared" si="16"/>
        <v>-12188340000</v>
      </c>
      <c r="L73" s="4"/>
      <c r="M73" s="4"/>
      <c r="N73" s="4"/>
      <c r="O73" s="4"/>
      <c r="P73" s="4">
        <v>145400</v>
      </c>
      <c r="Q73" s="4">
        <v>200500</v>
      </c>
      <c r="R73" s="5">
        <v>4.5000000000000005E-3</v>
      </c>
      <c r="S73" s="4">
        <v>378068</v>
      </c>
      <c r="T73" s="4">
        <f t="shared" si="18"/>
        <v>585370.30000000005</v>
      </c>
      <c r="U73" s="4">
        <f t="shared" si="17"/>
        <v>261313</v>
      </c>
    </row>
    <row r="74" spans="1:22" x14ac:dyDescent="0.2">
      <c r="A74" s="16" t="s">
        <v>227</v>
      </c>
      <c r="B74" s="4">
        <v>338400</v>
      </c>
      <c r="C74" s="4">
        <v>487500</v>
      </c>
      <c r="D74" s="4">
        <v>-149100</v>
      </c>
      <c r="E74" s="4">
        <v>-10218740000</v>
      </c>
      <c r="F74" s="4">
        <f t="shared" si="15"/>
        <v>212805840000</v>
      </c>
      <c r="K74" s="4">
        <f t="shared" si="16"/>
        <v>-12188340000</v>
      </c>
      <c r="L74" s="4"/>
      <c r="M74" s="4"/>
      <c r="N74" s="4"/>
      <c r="O74" s="4"/>
      <c r="P74" s="4">
        <v>282600</v>
      </c>
      <c r="Q74" s="4">
        <v>222300</v>
      </c>
      <c r="R74" s="5">
        <v>-7.1999999999999998E-3</v>
      </c>
      <c r="S74" s="4">
        <v>563105</v>
      </c>
      <c r="T74" s="4">
        <f t="shared" si="18"/>
        <v>624018.30000000005</v>
      </c>
      <c r="U74" s="4">
        <f t="shared" si="17"/>
        <v>261313</v>
      </c>
    </row>
    <row r="75" spans="1:22" x14ac:dyDescent="0.2">
      <c r="A75" s="16" t="s">
        <v>221</v>
      </c>
      <c r="B75" s="4">
        <v>667500</v>
      </c>
      <c r="C75" s="4">
        <v>637900</v>
      </c>
      <c r="D75" s="4">
        <v>29600</v>
      </c>
      <c r="E75" s="4">
        <v>2031440000</v>
      </c>
      <c r="F75" s="4">
        <f t="shared" si="15"/>
        <v>223024580000</v>
      </c>
      <c r="K75" s="4">
        <f t="shared" si="16"/>
        <v>-12188340000</v>
      </c>
      <c r="L75" s="4"/>
      <c r="M75" s="4"/>
      <c r="N75" s="4"/>
      <c r="O75" s="4"/>
      <c r="P75" s="4">
        <v>245100</v>
      </c>
      <c r="Q75" s="4">
        <v>334600</v>
      </c>
      <c r="R75" s="5">
        <v>0</v>
      </c>
      <c r="S75" s="4">
        <v>617459</v>
      </c>
      <c r="T75" s="4">
        <f t="shared" si="18"/>
        <v>635393.1</v>
      </c>
      <c r="U75" s="4">
        <f t="shared" si="17"/>
        <v>261313</v>
      </c>
    </row>
    <row r="76" spans="1:22" x14ac:dyDescent="0.2">
      <c r="A76" s="16" t="s">
        <v>212</v>
      </c>
      <c r="B76" s="4">
        <v>118100</v>
      </c>
      <c r="C76" s="4">
        <v>23500</v>
      </c>
      <c r="D76" s="4">
        <v>94600</v>
      </c>
      <c r="E76" s="4">
        <v>6496470000</v>
      </c>
      <c r="F76" s="4">
        <f t="shared" si="15"/>
        <v>220993140000</v>
      </c>
      <c r="G76" s="4">
        <v>241700</v>
      </c>
      <c r="H76" s="4">
        <v>240500</v>
      </c>
      <c r="I76" s="4">
        <v>1200</v>
      </c>
      <c r="J76" s="4">
        <v>143360000</v>
      </c>
      <c r="K76" s="4">
        <f t="shared" si="16"/>
        <v>-12188340000</v>
      </c>
      <c r="L76" s="4"/>
      <c r="M76" s="4"/>
      <c r="N76" s="4"/>
      <c r="O76" s="4"/>
      <c r="P76" s="4">
        <v>121900</v>
      </c>
      <c r="Q76" s="4">
        <v>118800</v>
      </c>
      <c r="R76" s="5">
        <v>0</v>
      </c>
      <c r="S76" s="4">
        <v>261313</v>
      </c>
      <c r="T76" s="4">
        <f t="shared" si="18"/>
        <v>704135.6</v>
      </c>
      <c r="U76" s="4">
        <f t="shared" si="17"/>
        <v>466119</v>
      </c>
    </row>
    <row r="77" spans="1:22" x14ac:dyDescent="0.2">
      <c r="A77" s="16" t="s">
        <v>211</v>
      </c>
      <c r="B77" s="4">
        <v>454300</v>
      </c>
      <c r="C77" s="4">
        <v>480800</v>
      </c>
      <c r="D77" s="4">
        <v>-26500</v>
      </c>
      <c r="E77" s="4">
        <v>-1789060000</v>
      </c>
      <c r="F77" s="4">
        <f t="shared" si="15"/>
        <v>214496670000</v>
      </c>
      <c r="G77" s="4">
        <v>239400</v>
      </c>
      <c r="H77" s="4">
        <v>236900</v>
      </c>
      <c r="I77" s="4">
        <v>2500</v>
      </c>
      <c r="J77" s="4">
        <v>232320000</v>
      </c>
      <c r="K77" s="4">
        <f>K78+J77</f>
        <v>-12331700000</v>
      </c>
      <c r="L77" s="4"/>
      <c r="M77" s="4"/>
      <c r="N77" s="4"/>
      <c r="O77" s="4"/>
      <c r="P77" s="4">
        <v>355400</v>
      </c>
      <c r="Q77" s="4">
        <v>169300</v>
      </c>
      <c r="R77" s="5">
        <v>7.4000000000000003E-3</v>
      </c>
      <c r="S77" s="4">
        <v>580322</v>
      </c>
      <c r="T77" s="4">
        <f t="shared" si="18"/>
        <v>761764.8</v>
      </c>
      <c r="U77" s="4">
        <f t="shared" si="17"/>
        <v>466119</v>
      </c>
    </row>
    <row r="78" spans="1:22" x14ac:dyDescent="0.2">
      <c r="A78" s="16" t="s">
        <v>210</v>
      </c>
      <c r="B78" s="4">
        <v>269600</v>
      </c>
      <c r="C78" s="4">
        <v>353778</v>
      </c>
      <c r="D78" s="4">
        <v>-84178</v>
      </c>
      <c r="E78" s="4">
        <v>-5560790000</v>
      </c>
      <c r="F78" s="4">
        <f t="shared" si="15"/>
        <v>216285730000</v>
      </c>
      <c r="G78" s="4">
        <v>0</v>
      </c>
      <c r="H78" s="4">
        <v>186200</v>
      </c>
      <c r="I78" s="4">
        <v>-186200</v>
      </c>
      <c r="J78" s="4">
        <v>-12564020000</v>
      </c>
      <c r="K78" s="4">
        <f>J78+K80</f>
        <v>-12564020000</v>
      </c>
      <c r="R78" s="5">
        <v>-2.8999999999999998E-3</v>
      </c>
      <c r="S78" s="4">
        <v>698152</v>
      </c>
      <c r="T78" s="4">
        <f t="shared" si="18"/>
        <v>754262.5</v>
      </c>
      <c r="U78" s="4">
        <f t="shared" si="17"/>
        <v>466119</v>
      </c>
    </row>
    <row r="79" spans="1:22" x14ac:dyDescent="0.2">
      <c r="A79" s="16" t="s">
        <v>209</v>
      </c>
      <c r="B79" s="4">
        <v>100000</v>
      </c>
      <c r="C79" s="4">
        <v>219900</v>
      </c>
      <c r="D79" s="4">
        <v>-119900</v>
      </c>
      <c r="E79" s="4">
        <v>-8174500000</v>
      </c>
      <c r="F79" s="4">
        <f t="shared" si="15"/>
        <v>221846520000</v>
      </c>
      <c r="L79" s="4"/>
      <c r="M79" s="4"/>
      <c r="N79" s="4"/>
      <c r="O79" s="4"/>
      <c r="P79" s="4">
        <v>213400</v>
      </c>
      <c r="Q79" s="4">
        <v>482300</v>
      </c>
      <c r="R79" s="5">
        <v>-1.01E-2</v>
      </c>
      <c r="S79" s="4">
        <v>799266</v>
      </c>
      <c r="T79" s="4">
        <f t="shared" si="18"/>
        <v>715568.9</v>
      </c>
      <c r="U79" s="4">
        <f t="shared" si="17"/>
        <v>466119</v>
      </c>
    </row>
    <row r="80" spans="1:22" x14ac:dyDescent="0.2">
      <c r="A80" s="16" t="s">
        <v>208</v>
      </c>
      <c r="B80" s="4">
        <v>79400</v>
      </c>
      <c r="C80" s="4">
        <v>124300</v>
      </c>
      <c r="D80" s="4">
        <v>-44900</v>
      </c>
      <c r="E80" s="4">
        <v>-3151220000</v>
      </c>
      <c r="F80" s="4">
        <f t="shared" si="15"/>
        <v>230021020000</v>
      </c>
      <c r="K80">
        <f>J80</f>
        <v>0</v>
      </c>
      <c r="R80" s="5">
        <v>-2.4E-2</v>
      </c>
      <c r="S80" s="4">
        <v>634655</v>
      </c>
      <c r="T80" s="4">
        <f t="shared" si="18"/>
        <v>722545.4</v>
      </c>
      <c r="U80" s="4">
        <f t="shared" si="17"/>
        <v>466119</v>
      </c>
    </row>
    <row r="81" spans="1:21" x14ac:dyDescent="0.2">
      <c r="A81" s="16" t="s">
        <v>207</v>
      </c>
      <c r="B81" s="4">
        <v>293168</v>
      </c>
      <c r="C81" s="4">
        <v>319600</v>
      </c>
      <c r="D81" s="4">
        <v>-26432</v>
      </c>
      <c r="E81" s="4">
        <v>-1868580000</v>
      </c>
      <c r="F81" s="4">
        <f t="shared" si="15"/>
        <v>233172240000</v>
      </c>
      <c r="R81" s="5">
        <v>1.5E-3</v>
      </c>
      <c r="S81" s="4">
        <v>466119</v>
      </c>
      <c r="T81" s="4">
        <f t="shared" si="18"/>
        <v>767453.8</v>
      </c>
      <c r="U81" s="4">
        <f t="shared" si="17"/>
        <v>589295</v>
      </c>
    </row>
    <row r="82" spans="1:21" x14ac:dyDescent="0.2">
      <c r="A82" s="16" t="s">
        <v>206</v>
      </c>
      <c r="B82" s="4">
        <v>220500</v>
      </c>
      <c r="C82" s="4">
        <v>57722</v>
      </c>
      <c r="D82" s="4">
        <v>162778</v>
      </c>
      <c r="E82" s="4">
        <v>11443510000</v>
      </c>
      <c r="F82" s="4">
        <f t="shared" si="15"/>
        <v>235040820000</v>
      </c>
      <c r="R82" s="5">
        <v>1.5E-3</v>
      </c>
      <c r="S82" s="4">
        <v>644017</v>
      </c>
      <c r="T82" s="4">
        <f t="shared" si="18"/>
        <v>748679</v>
      </c>
      <c r="U82" s="4">
        <f t="shared" si="17"/>
        <v>589295</v>
      </c>
    </row>
    <row r="83" spans="1:21" x14ac:dyDescent="0.2">
      <c r="A83" s="16" t="s">
        <v>205</v>
      </c>
      <c r="B83" s="4">
        <v>1127200</v>
      </c>
      <c r="C83" s="4">
        <v>1077000</v>
      </c>
      <c r="D83" s="4">
        <v>50200</v>
      </c>
      <c r="E83" s="4">
        <v>3520690000</v>
      </c>
      <c r="F83" s="4">
        <f t="shared" si="15"/>
        <v>223597310000</v>
      </c>
      <c r="R83" s="5">
        <v>0</v>
      </c>
      <c r="S83" s="4">
        <v>589295</v>
      </c>
      <c r="T83" s="4">
        <f t="shared" si="18"/>
        <v>860139</v>
      </c>
      <c r="U83" s="4">
        <f t="shared" si="17"/>
        <v>623129</v>
      </c>
    </row>
    <row r="84" spans="1:21" x14ac:dyDescent="0.2">
      <c r="A84" s="16" t="s">
        <v>204</v>
      </c>
      <c r="B84" s="4">
        <v>154000</v>
      </c>
      <c r="C84" s="4">
        <v>43200</v>
      </c>
      <c r="D84" s="4">
        <v>110800</v>
      </c>
      <c r="E84" s="4">
        <v>7738360000</v>
      </c>
      <c r="F84" s="4">
        <f t="shared" si="15"/>
        <v>220076620000</v>
      </c>
      <c r="R84" s="5">
        <v>-1.4000000000000002E-3</v>
      </c>
      <c r="S84" s="4">
        <v>949585</v>
      </c>
      <c r="T84" s="4">
        <f t="shared" si="18"/>
        <v>852271.4</v>
      </c>
      <c r="U84" s="4">
        <f t="shared" si="17"/>
        <v>412330</v>
      </c>
    </row>
    <row r="85" spans="1:21" x14ac:dyDescent="0.2">
      <c r="A85" s="16" t="s">
        <v>203</v>
      </c>
      <c r="B85" s="4">
        <v>269500</v>
      </c>
      <c r="C85" s="4">
        <v>220500</v>
      </c>
      <c r="D85" s="4">
        <v>49000</v>
      </c>
      <c r="E85" s="4">
        <v>3412710000</v>
      </c>
      <c r="F85" s="4">
        <f t="shared" si="15"/>
        <v>212338260000</v>
      </c>
      <c r="R85" s="5">
        <v>4.3E-3</v>
      </c>
      <c r="S85" s="4">
        <v>731207</v>
      </c>
      <c r="T85" s="4">
        <f t="shared" si="18"/>
        <v>829058.2</v>
      </c>
      <c r="U85" s="4">
        <f t="shared" si="17"/>
        <v>412330</v>
      </c>
    </row>
    <row r="86" spans="1:21" x14ac:dyDescent="0.2">
      <c r="A86" s="16" t="s">
        <v>202</v>
      </c>
      <c r="B86" s="4">
        <v>62500</v>
      </c>
      <c r="C86" s="4">
        <v>155800</v>
      </c>
      <c r="D86" s="4">
        <v>-93300</v>
      </c>
      <c r="E86" s="4">
        <v>-6625120000</v>
      </c>
      <c r="F86" s="4">
        <f t="shared" si="15"/>
        <v>208925550000</v>
      </c>
      <c r="R86" s="5">
        <v>-5.6000000000000008E-3</v>
      </c>
      <c r="S86" s="4">
        <v>948738</v>
      </c>
      <c r="T86" s="4">
        <f t="shared" si="18"/>
        <v>811638.9</v>
      </c>
      <c r="U86" s="4">
        <f t="shared" si="17"/>
        <v>412330</v>
      </c>
    </row>
    <row r="87" spans="1:21" x14ac:dyDescent="0.2">
      <c r="A87" s="16" t="s">
        <v>201</v>
      </c>
      <c r="B87" s="4">
        <v>54300</v>
      </c>
      <c r="C87" s="4">
        <v>114500</v>
      </c>
      <c r="D87" s="4">
        <v>-60200</v>
      </c>
      <c r="E87" s="4">
        <v>-4254640000</v>
      </c>
      <c r="F87" s="4">
        <f t="shared" si="15"/>
        <v>215550670000</v>
      </c>
      <c r="R87" s="5">
        <v>5.6999999999999993E-3</v>
      </c>
      <c r="S87" s="4">
        <v>1156614</v>
      </c>
      <c r="T87" s="4">
        <f t="shared" si="18"/>
        <v>756839</v>
      </c>
      <c r="U87" s="4">
        <f t="shared" si="17"/>
        <v>412330</v>
      </c>
    </row>
    <row r="88" spans="1:21" x14ac:dyDescent="0.2">
      <c r="A88" s="16" t="s">
        <v>200</v>
      </c>
      <c r="B88" s="4">
        <v>260300</v>
      </c>
      <c r="C88" s="4">
        <v>129750</v>
      </c>
      <c r="D88" s="4">
        <v>130550</v>
      </c>
      <c r="E88" s="4">
        <v>9058010000</v>
      </c>
      <c r="F88" s="4">
        <f t="shared" si="15"/>
        <v>219805310000</v>
      </c>
      <c r="R88" s="5">
        <v>0</v>
      </c>
      <c r="S88" s="4">
        <v>623129</v>
      </c>
      <c r="T88" s="4">
        <f t="shared" si="18"/>
        <v>799957.7</v>
      </c>
      <c r="U88" s="4">
        <f t="shared" si="17"/>
        <v>412330</v>
      </c>
    </row>
    <row r="89" spans="1:21" x14ac:dyDescent="0.2">
      <c r="A89" s="16" t="s">
        <v>199</v>
      </c>
      <c r="B89" s="4">
        <v>140700</v>
      </c>
      <c r="C89" s="4">
        <v>24200</v>
      </c>
      <c r="D89" s="4">
        <v>116500</v>
      </c>
      <c r="E89" s="4">
        <v>8139910000</v>
      </c>
      <c r="F89" s="4">
        <f t="shared" si="15"/>
        <v>210747300000</v>
      </c>
      <c r="R89" s="5">
        <v>2.8999999999999998E-3</v>
      </c>
      <c r="S89" s="4">
        <v>412330</v>
      </c>
      <c r="T89" s="4">
        <f t="shared" si="18"/>
        <v>823429.7</v>
      </c>
      <c r="U89" s="4">
        <f t="shared" si="17"/>
        <v>456269</v>
      </c>
    </row>
    <row r="90" spans="1:21" x14ac:dyDescent="0.2">
      <c r="A90" s="16" t="s">
        <v>198</v>
      </c>
      <c r="B90" s="4">
        <v>290500</v>
      </c>
      <c r="C90" s="4">
        <v>69200</v>
      </c>
      <c r="D90" s="4">
        <v>221300</v>
      </c>
      <c r="E90" s="4">
        <v>15231170000</v>
      </c>
      <c r="F90" s="4">
        <f t="shared" si="15"/>
        <v>202607390000</v>
      </c>
      <c r="R90" s="5">
        <v>3.7100000000000001E-2</v>
      </c>
      <c r="S90" s="4">
        <v>704420</v>
      </c>
      <c r="T90" s="4">
        <f t="shared" si="18"/>
        <v>852570.1</v>
      </c>
      <c r="U90" s="4">
        <f t="shared" si="17"/>
        <v>456269</v>
      </c>
    </row>
    <row r="91" spans="1:21" x14ac:dyDescent="0.2">
      <c r="A91" s="16" t="s">
        <v>197</v>
      </c>
      <c r="B91" s="4">
        <v>148300</v>
      </c>
      <c r="C91" s="4">
        <v>212200</v>
      </c>
      <c r="D91" s="4">
        <v>-63900</v>
      </c>
      <c r="E91" s="4">
        <v>-4365760000</v>
      </c>
      <c r="F91" s="4">
        <f t="shared" si="15"/>
        <v>187376220000</v>
      </c>
      <c r="R91" s="5">
        <v>7.4999999999999997E-3</v>
      </c>
      <c r="S91" s="4">
        <v>915203</v>
      </c>
      <c r="T91" s="4">
        <f t="shared" si="18"/>
        <v>930844.3</v>
      </c>
      <c r="U91" s="4">
        <f t="shared" si="17"/>
        <v>456269</v>
      </c>
    </row>
    <row r="92" spans="1:21" x14ac:dyDescent="0.2">
      <c r="A92" s="16" t="s">
        <v>196</v>
      </c>
      <c r="B92" s="4">
        <v>104200</v>
      </c>
      <c r="C92" s="4">
        <v>94400</v>
      </c>
      <c r="D92" s="4">
        <v>9800</v>
      </c>
      <c r="E92" s="4">
        <v>651630000</v>
      </c>
      <c r="F92" s="4">
        <f t="shared" si="15"/>
        <v>191741980000</v>
      </c>
      <c r="R92" s="5">
        <v>-2.75E-2</v>
      </c>
      <c r="S92" s="4">
        <v>456269</v>
      </c>
      <c r="T92" s="4">
        <f t="shared" si="18"/>
        <v>1009687.8</v>
      </c>
      <c r="U92" s="4">
        <f t="shared" si="17"/>
        <v>499075</v>
      </c>
    </row>
    <row r="93" spans="1:21" x14ac:dyDescent="0.2">
      <c r="A93" s="16" t="s">
        <v>195</v>
      </c>
      <c r="B93" s="4">
        <v>260300</v>
      </c>
      <c r="C93" s="4">
        <v>599000</v>
      </c>
      <c r="D93" s="4">
        <v>-338700</v>
      </c>
      <c r="E93" s="4">
        <v>-23053300000</v>
      </c>
      <c r="F93" s="4">
        <f t="shared" si="15"/>
        <v>191090350000</v>
      </c>
      <c r="R93" s="5">
        <v>-1.1399999999999999E-2</v>
      </c>
      <c r="S93" s="4">
        <v>1703895</v>
      </c>
      <c r="T93" s="4">
        <f t="shared" si="18"/>
        <v>965837.6</v>
      </c>
      <c r="U93" s="4">
        <f t="shared" si="17"/>
        <v>499075</v>
      </c>
    </row>
    <row r="94" spans="1:21" x14ac:dyDescent="0.2">
      <c r="A94" s="16" t="s">
        <v>194</v>
      </c>
      <c r="B94" s="4">
        <v>458400</v>
      </c>
      <c r="C94" s="4">
        <v>126000</v>
      </c>
      <c r="D94" s="4">
        <v>332400</v>
      </c>
      <c r="E94" s="4">
        <v>23180500000</v>
      </c>
      <c r="F94" s="4">
        <f t="shared" si="15"/>
        <v>214143650000</v>
      </c>
      <c r="R94" s="5">
        <v>-9.8999999999999991E-3</v>
      </c>
      <c r="S94" s="4">
        <v>870909</v>
      </c>
      <c r="T94" s="4">
        <f t="shared" si="18"/>
        <v>1069453</v>
      </c>
      <c r="U94" s="4">
        <f t="shared" si="17"/>
        <v>499075</v>
      </c>
    </row>
    <row r="95" spans="1:21" x14ac:dyDescent="0.2">
      <c r="A95" s="16" t="s">
        <v>193</v>
      </c>
      <c r="B95" s="4">
        <v>80200</v>
      </c>
      <c r="C95" s="4">
        <v>123500</v>
      </c>
      <c r="D95" s="4">
        <v>-43300</v>
      </c>
      <c r="E95" s="4">
        <v>-3062300000</v>
      </c>
      <c r="F95" s="4">
        <f t="shared" si="15"/>
        <v>190963150000</v>
      </c>
      <c r="R95" s="5">
        <v>5.7999999999999996E-3</v>
      </c>
      <c r="S95" s="4">
        <v>499075</v>
      </c>
      <c r="T95" s="4">
        <f t="shared" si="18"/>
        <v>1191515.3</v>
      </c>
      <c r="U95" s="4">
        <f t="shared" si="17"/>
        <v>608615</v>
      </c>
    </row>
    <row r="96" spans="1:21" x14ac:dyDescent="0.2">
      <c r="A96" s="16" t="s">
        <v>192</v>
      </c>
      <c r="B96" s="4">
        <v>163900</v>
      </c>
      <c r="C96" s="4">
        <v>227800</v>
      </c>
      <c r="D96" s="4">
        <v>-63900</v>
      </c>
      <c r="E96" s="4">
        <v>-4431220000</v>
      </c>
      <c r="F96" s="4">
        <f t="shared" si="15"/>
        <v>194025450000</v>
      </c>
      <c r="R96" s="5">
        <v>5.7999999999999996E-3</v>
      </c>
      <c r="S96" s="4">
        <v>774545</v>
      </c>
      <c r="T96" s="4">
        <f t="shared" si="18"/>
        <v>1279210.3999999999</v>
      </c>
      <c r="U96" s="4">
        <f t="shared" si="17"/>
        <v>608615</v>
      </c>
    </row>
    <row r="97" spans="1:21" x14ac:dyDescent="0.2">
      <c r="A97" s="16" t="s">
        <v>191</v>
      </c>
      <c r="B97" s="4">
        <v>120100</v>
      </c>
      <c r="C97" s="4">
        <v>102900</v>
      </c>
      <c r="D97" s="4">
        <v>17200</v>
      </c>
      <c r="E97" s="4">
        <v>1171750000</v>
      </c>
      <c r="F97" s="4">
        <f t="shared" si="15"/>
        <v>198456670000</v>
      </c>
      <c r="R97" s="5">
        <v>-5.6999999999999993E-3</v>
      </c>
      <c r="S97" s="4">
        <v>608615</v>
      </c>
      <c r="T97" s="4">
        <f t="shared" si="18"/>
        <v>1397978.4</v>
      </c>
      <c r="U97" s="4">
        <f t="shared" si="17"/>
        <v>647050</v>
      </c>
    </row>
    <row r="98" spans="1:21" x14ac:dyDescent="0.2">
      <c r="A98" s="16" t="s">
        <v>190</v>
      </c>
      <c r="B98" s="4">
        <v>220800</v>
      </c>
      <c r="C98" s="4">
        <v>2300</v>
      </c>
      <c r="D98" s="4">
        <v>218500</v>
      </c>
      <c r="E98" s="4">
        <v>15501470000</v>
      </c>
      <c r="F98" s="4">
        <f t="shared" si="15"/>
        <v>197284920000</v>
      </c>
      <c r="R98" s="5">
        <v>-1.54E-2</v>
      </c>
      <c r="S98" s="4">
        <v>1054316</v>
      </c>
      <c r="T98" s="4">
        <f t="shared" si="18"/>
        <v>1510778.7</v>
      </c>
      <c r="U98" s="4">
        <f t="shared" si="17"/>
        <v>647050</v>
      </c>
    </row>
    <row r="99" spans="1:21" x14ac:dyDescent="0.2">
      <c r="A99" s="16" t="s">
        <v>189</v>
      </c>
      <c r="B99" s="4">
        <v>337200</v>
      </c>
      <c r="C99" s="4">
        <v>151300</v>
      </c>
      <c r="D99" s="4">
        <v>185900</v>
      </c>
      <c r="E99" s="4">
        <v>13219650000</v>
      </c>
      <c r="F99" s="4">
        <f t="shared" si="15"/>
        <v>181783450000</v>
      </c>
      <c r="R99" s="5">
        <v>0</v>
      </c>
      <c r="S99" s="4">
        <v>647050</v>
      </c>
      <c r="T99" s="4">
        <f t="shared" si="18"/>
        <v>1543842.2</v>
      </c>
      <c r="U99" s="4">
        <f t="shared" si="17"/>
        <v>995824</v>
      </c>
    </row>
    <row r="100" spans="1:21" x14ac:dyDescent="0.2">
      <c r="A100" s="16" t="s">
        <v>188</v>
      </c>
      <c r="B100" s="4">
        <v>237510</v>
      </c>
      <c r="C100" s="4">
        <v>310600</v>
      </c>
      <c r="D100" s="4">
        <v>-73090</v>
      </c>
      <c r="E100" s="4">
        <v>-4972470000</v>
      </c>
      <c r="F100" s="4">
        <f t="shared" si="15"/>
        <v>168563800000</v>
      </c>
      <c r="R100" s="5">
        <v>1.5E-3</v>
      </c>
      <c r="S100" s="4">
        <v>995824</v>
      </c>
      <c r="T100" s="4">
        <f t="shared" si="18"/>
        <v>1517161.3</v>
      </c>
      <c r="U100" s="4">
        <f t="shared" si="17"/>
        <v>1244704</v>
      </c>
    </row>
    <row r="101" spans="1:21" x14ac:dyDescent="0.2">
      <c r="A101" s="16" t="s">
        <v>187</v>
      </c>
      <c r="B101" s="4">
        <v>545300</v>
      </c>
      <c r="C101" s="4">
        <v>437600</v>
      </c>
      <c r="D101" s="4">
        <v>107700</v>
      </c>
      <c r="E101" s="4">
        <v>7449760000</v>
      </c>
      <c r="F101" s="4">
        <f t="shared" si="15"/>
        <v>173536270000</v>
      </c>
      <c r="R101" s="5">
        <v>3.5000000000000003E-2</v>
      </c>
      <c r="S101" s="4">
        <v>1697945</v>
      </c>
      <c r="T101" s="4">
        <f t="shared" si="18"/>
        <v>1451473</v>
      </c>
      <c r="U101" s="4">
        <f t="shared" si="17"/>
        <v>1244704</v>
      </c>
    </row>
    <row r="102" spans="1:21" x14ac:dyDescent="0.2">
      <c r="A102" s="16" t="s">
        <v>186</v>
      </c>
      <c r="B102" s="4">
        <v>442500</v>
      </c>
      <c r="C102" s="4">
        <v>402400</v>
      </c>
      <c r="D102" s="4">
        <v>40100</v>
      </c>
      <c r="E102" s="4">
        <v>2833470000</v>
      </c>
      <c r="F102" s="4">
        <f t="shared" si="15"/>
        <v>166086510000</v>
      </c>
      <c r="R102" s="5">
        <v>-4.3E-3</v>
      </c>
      <c r="S102" s="4">
        <v>1244704</v>
      </c>
      <c r="T102" s="4">
        <f t="shared" si="18"/>
        <v>1353205.1</v>
      </c>
      <c r="U102" s="4">
        <f t="shared" si="17"/>
        <v>1265393</v>
      </c>
    </row>
    <row r="103" spans="1:21" x14ac:dyDescent="0.2">
      <c r="A103" s="16" t="s">
        <v>185</v>
      </c>
      <c r="B103" s="4">
        <v>717400</v>
      </c>
      <c r="C103" s="4">
        <v>357500</v>
      </c>
      <c r="D103" s="4">
        <v>359900</v>
      </c>
      <c r="E103" s="4">
        <v>25006460000</v>
      </c>
      <c r="F103" s="4">
        <f t="shared" si="15"/>
        <v>163253040000</v>
      </c>
      <c r="R103" s="5">
        <v>3.0000000000000001E-3</v>
      </c>
      <c r="S103" s="4">
        <v>1265393</v>
      </c>
      <c r="T103" s="4">
        <f t="shared" si="18"/>
        <v>1334199.7</v>
      </c>
      <c r="U103" s="4">
        <f t="shared" si="17"/>
        <v>1651496</v>
      </c>
    </row>
    <row r="104" spans="1:21" x14ac:dyDescent="0.2">
      <c r="A104" s="16" t="s">
        <v>184</v>
      </c>
      <c r="B104" s="4">
        <v>515448</v>
      </c>
      <c r="C104" s="4">
        <v>495410</v>
      </c>
      <c r="D104" s="4">
        <v>20038</v>
      </c>
      <c r="E104" s="4">
        <v>1309400000</v>
      </c>
      <c r="F104" s="4">
        <f t="shared" si="15"/>
        <v>138246580000</v>
      </c>
      <c r="R104" s="5">
        <v>1.3300000000000001E-2</v>
      </c>
      <c r="S104" s="4">
        <v>1907063</v>
      </c>
      <c r="T104" s="4">
        <f t="shared" si="18"/>
        <v>1409496</v>
      </c>
      <c r="U104" s="4">
        <f t="shared" si="17"/>
        <v>977685</v>
      </c>
    </row>
    <row r="105" spans="1:21" x14ac:dyDescent="0.2">
      <c r="A105" s="16" t="s">
        <v>183</v>
      </c>
      <c r="B105" s="4">
        <v>708600</v>
      </c>
      <c r="C105" s="4">
        <v>565600</v>
      </c>
      <c r="D105" s="4">
        <v>143000</v>
      </c>
      <c r="E105" s="4">
        <v>9608630000</v>
      </c>
      <c r="F105" s="4">
        <f t="shared" si="15"/>
        <v>136937180000</v>
      </c>
      <c r="R105" s="5">
        <v>2.58E-2</v>
      </c>
      <c r="S105" s="4">
        <v>1719698</v>
      </c>
      <c r="T105" s="4">
        <f t="shared" si="18"/>
        <v>1300730.1000000001</v>
      </c>
      <c r="U105" s="4">
        <f t="shared" si="17"/>
        <v>729015</v>
      </c>
    </row>
    <row r="106" spans="1:21" x14ac:dyDescent="0.2">
      <c r="A106" s="16" t="s">
        <v>182</v>
      </c>
      <c r="B106" s="4">
        <v>701200</v>
      </c>
      <c r="C106" s="4">
        <v>599800</v>
      </c>
      <c r="D106" s="4">
        <v>101400</v>
      </c>
      <c r="E106" s="4">
        <v>8054210000</v>
      </c>
      <c r="F106" s="4">
        <f t="shared" si="15"/>
        <v>127328550000</v>
      </c>
      <c r="R106" s="5">
        <v>1.6000000000000001E-3</v>
      </c>
      <c r="S106" s="4">
        <v>1651496</v>
      </c>
      <c r="T106" s="4">
        <f t="shared" si="18"/>
        <v>1210146.2</v>
      </c>
      <c r="U106" s="4">
        <f t="shared" si="17"/>
        <v>729015</v>
      </c>
    </row>
    <row r="107" spans="1:21" x14ac:dyDescent="0.2">
      <c r="A107" s="16" t="s">
        <v>181</v>
      </c>
      <c r="B107" s="4">
        <v>965048</v>
      </c>
      <c r="C107" s="4">
        <v>439800</v>
      </c>
      <c r="D107" s="4">
        <v>525248</v>
      </c>
      <c r="E107" s="4">
        <v>34572260000</v>
      </c>
      <c r="F107" s="4">
        <f t="shared" si="15"/>
        <v>119274340000</v>
      </c>
      <c r="R107" s="5">
        <v>1.54E-2</v>
      </c>
      <c r="S107" s="4">
        <v>1796295</v>
      </c>
      <c r="T107" s="4">
        <f t="shared" si="18"/>
        <v>1105908.8</v>
      </c>
      <c r="U107" s="4">
        <f t="shared" si="17"/>
        <v>262025</v>
      </c>
    </row>
    <row r="108" spans="1:21" x14ac:dyDescent="0.2">
      <c r="A108" s="16" t="s">
        <v>180</v>
      </c>
      <c r="B108" s="4">
        <v>753800</v>
      </c>
      <c r="C108" s="4">
        <v>708550</v>
      </c>
      <c r="D108" s="4">
        <v>45250</v>
      </c>
      <c r="E108" s="4">
        <v>3153670000</v>
      </c>
      <c r="F108" s="4">
        <f t="shared" si="15"/>
        <v>84702080000</v>
      </c>
      <c r="R108" s="5">
        <v>2.3700000000000002E-2</v>
      </c>
      <c r="S108" s="4">
        <v>2182319</v>
      </c>
      <c r="T108" s="4">
        <f t="shared" si="18"/>
        <v>1207703.1000000001</v>
      </c>
      <c r="U108" s="4">
        <f t="shared" si="17"/>
        <v>262025</v>
      </c>
    </row>
    <row r="109" spans="1:21" x14ac:dyDescent="0.2">
      <c r="A109" s="16" t="s">
        <v>179</v>
      </c>
      <c r="B109" s="4">
        <v>436700</v>
      </c>
      <c r="C109" s="4">
        <v>423190</v>
      </c>
      <c r="D109" s="4">
        <v>13510</v>
      </c>
      <c r="E109" s="4">
        <v>768510000</v>
      </c>
      <c r="F109" s="4">
        <f t="shared" si="15"/>
        <v>81548410000</v>
      </c>
      <c r="R109" s="5">
        <v>2.76E-2</v>
      </c>
      <c r="S109" s="4">
        <v>977685</v>
      </c>
      <c r="T109" s="4">
        <f t="shared" si="18"/>
        <v>1216043.5</v>
      </c>
      <c r="U109" s="4">
        <f t="shared" si="17"/>
        <v>262025</v>
      </c>
    </row>
    <row r="110" spans="1:21" x14ac:dyDescent="0.2">
      <c r="A110" s="16" t="s">
        <v>178</v>
      </c>
      <c r="B110" s="4">
        <v>451000</v>
      </c>
      <c r="C110" s="4">
        <v>146100</v>
      </c>
      <c r="D110" s="4">
        <v>304900</v>
      </c>
      <c r="E110" s="4">
        <v>18315530000</v>
      </c>
      <c r="F110" s="4">
        <f t="shared" si="15"/>
        <v>80779900000</v>
      </c>
      <c r="R110" s="5">
        <v>4.7500000000000001E-2</v>
      </c>
      <c r="S110" s="4">
        <v>729015</v>
      </c>
      <c r="T110" s="4">
        <f t="shared" si="18"/>
        <v>1418215.7</v>
      </c>
      <c r="U110" s="4">
        <f t="shared" si="17"/>
        <v>262025</v>
      </c>
    </row>
    <row r="111" spans="1:21" x14ac:dyDescent="0.2">
      <c r="A111" s="16" t="s">
        <v>177</v>
      </c>
      <c r="B111" s="4">
        <v>479300</v>
      </c>
      <c r="C111" s="4">
        <v>215700</v>
      </c>
      <c r="D111" s="4">
        <v>263600</v>
      </c>
      <c r="E111" s="4">
        <v>16393250000</v>
      </c>
      <c r="F111" s="4">
        <f t="shared" si="15"/>
        <v>62464370000</v>
      </c>
      <c r="R111" s="5">
        <v>-2.4700000000000003E-2</v>
      </c>
      <c r="S111" s="4">
        <v>1041062</v>
      </c>
      <c r="T111" s="4">
        <f t="shared" si="18"/>
        <v>1462393.7</v>
      </c>
      <c r="U111" s="4">
        <f t="shared" si="17"/>
        <v>262025</v>
      </c>
    </row>
    <row r="112" spans="1:21" x14ac:dyDescent="0.2">
      <c r="A112" s="16" t="s">
        <v>176</v>
      </c>
      <c r="B112" s="4">
        <v>32700</v>
      </c>
      <c r="C112" s="4">
        <v>36800</v>
      </c>
      <c r="D112" s="4">
        <v>-4100</v>
      </c>
      <c r="E112" s="4">
        <v>-243250000</v>
      </c>
      <c r="F112" s="4">
        <f t="shared" si="15"/>
        <v>46071120000</v>
      </c>
      <c r="R112" s="5">
        <v>-3.2000000000000001E-2</v>
      </c>
      <c r="S112" s="4">
        <v>262025</v>
      </c>
      <c r="T112" s="4">
        <f t="shared" si="18"/>
        <v>1542730.6</v>
      </c>
      <c r="U112" s="4">
        <f t="shared" si="17"/>
        <v>632039</v>
      </c>
    </row>
    <row r="113" spans="1:21" x14ac:dyDescent="0.2">
      <c r="A113" s="16" t="s">
        <v>175</v>
      </c>
      <c r="B113" s="4">
        <v>398000</v>
      </c>
      <c r="C113" s="4">
        <v>206900</v>
      </c>
      <c r="D113" s="4">
        <v>191100</v>
      </c>
      <c r="E113" s="4">
        <v>11555770000</v>
      </c>
      <c r="F113" s="4">
        <f t="shared" si="15"/>
        <v>46314370000</v>
      </c>
      <c r="R113" s="5">
        <v>5.9400000000000001E-2</v>
      </c>
      <c r="S113" s="4">
        <v>1075339</v>
      </c>
      <c r="T113" s="4">
        <f t="shared" si="18"/>
        <v>1543858.9</v>
      </c>
      <c r="U113" s="4">
        <f t="shared" si="17"/>
        <v>632039</v>
      </c>
    </row>
    <row r="114" spans="1:21" x14ac:dyDescent="0.2">
      <c r="A114" s="16" t="s">
        <v>174</v>
      </c>
      <c r="B114" s="4">
        <v>1095457</v>
      </c>
      <c r="C114" s="4">
        <v>134400</v>
      </c>
      <c r="D114" s="4">
        <v>961057</v>
      </c>
      <c r="E114" s="4">
        <v>56839360000</v>
      </c>
      <c r="F114" s="4">
        <f t="shared" si="15"/>
        <v>34758600000</v>
      </c>
      <c r="R114" s="5">
        <v>-4.3700000000000003E-2</v>
      </c>
      <c r="S114" s="4">
        <v>2660026</v>
      </c>
      <c r="T114" s="4">
        <f t="shared" si="18"/>
        <v>1410216.6</v>
      </c>
      <c r="U114" s="4">
        <f t="shared" si="17"/>
        <v>632039</v>
      </c>
    </row>
    <row r="115" spans="1:21" x14ac:dyDescent="0.2">
      <c r="A115" s="16" t="s">
        <v>173</v>
      </c>
      <c r="B115" s="4">
        <v>61230</v>
      </c>
      <c r="C115" s="4">
        <v>171300</v>
      </c>
      <c r="D115" s="4">
        <v>-110070</v>
      </c>
      <c r="E115" s="4">
        <v>-6742200000</v>
      </c>
      <c r="F115" s="4">
        <f t="shared" si="15"/>
        <v>-22080760000</v>
      </c>
      <c r="R115" s="5">
        <v>4.8999999999999998E-3</v>
      </c>
      <c r="S115" s="4">
        <v>632039</v>
      </c>
      <c r="T115" s="4">
        <f t="shared" si="18"/>
        <v>1433141.8</v>
      </c>
      <c r="U115" s="4">
        <f t="shared" si="17"/>
        <v>745657</v>
      </c>
    </row>
    <row r="116" spans="1:21" x14ac:dyDescent="0.2">
      <c r="A116" s="16" t="s">
        <v>172</v>
      </c>
      <c r="B116" s="4">
        <v>229800</v>
      </c>
      <c r="C116" s="4">
        <v>336000</v>
      </c>
      <c r="D116" s="4">
        <v>-106200</v>
      </c>
      <c r="E116" s="4">
        <v>-6499000000</v>
      </c>
      <c r="F116" s="4">
        <f t="shared" si="15"/>
        <v>-15338560000</v>
      </c>
      <c r="R116" s="5">
        <v>-8.0000000000000002E-3</v>
      </c>
      <c r="S116" s="4">
        <v>745657</v>
      </c>
      <c r="T116" s="4">
        <f t="shared" ref="T116:T121" si="19">AVERAGE(S117:S126)</f>
        <v>1528210.6</v>
      </c>
      <c r="U116" s="4">
        <f t="shared" si="17"/>
        <v>753921</v>
      </c>
    </row>
    <row r="117" spans="1:21" x14ac:dyDescent="0.2">
      <c r="A117" s="16" t="s">
        <v>171</v>
      </c>
      <c r="B117" s="4">
        <v>3100</v>
      </c>
      <c r="C117" s="4">
        <v>63000</v>
      </c>
      <c r="D117" s="4">
        <v>-59900</v>
      </c>
      <c r="E117" s="4">
        <v>-3722120000</v>
      </c>
      <c r="F117" s="4">
        <f t="shared" si="15"/>
        <v>-8839560000</v>
      </c>
      <c r="R117" s="5">
        <v>-3.2799999999999996E-2</v>
      </c>
      <c r="S117" s="4">
        <v>753921</v>
      </c>
      <c r="T117" s="4">
        <f t="shared" si="19"/>
        <v>1614933.6</v>
      </c>
      <c r="U117" s="4">
        <f t="shared" si="17"/>
        <v>1061089</v>
      </c>
    </row>
    <row r="118" spans="1:21" x14ac:dyDescent="0.2">
      <c r="A118" s="16" t="s">
        <v>170</v>
      </c>
      <c r="B118" s="4">
        <v>105700</v>
      </c>
      <c r="C118" s="4">
        <v>847700</v>
      </c>
      <c r="D118" s="4">
        <v>-742000</v>
      </c>
      <c r="E118" s="4">
        <v>-45682010000</v>
      </c>
      <c r="F118" s="4">
        <f t="shared" si="15"/>
        <v>-5117440000</v>
      </c>
      <c r="R118" s="5">
        <v>-1.38E-2</v>
      </c>
      <c r="S118" s="4">
        <v>3200262</v>
      </c>
      <c r="T118" s="4">
        <f t="shared" si="19"/>
        <v>1383193</v>
      </c>
      <c r="U118" s="4">
        <f t="shared" si="17"/>
        <v>1061089</v>
      </c>
    </row>
    <row r="119" spans="1:21" x14ac:dyDescent="0.2">
      <c r="A119" s="16" t="s">
        <v>169</v>
      </c>
      <c r="B119" s="4">
        <v>383580</v>
      </c>
      <c r="C119" s="4">
        <v>82700</v>
      </c>
      <c r="D119" s="4">
        <v>300880</v>
      </c>
      <c r="E119" s="4">
        <v>19601680000</v>
      </c>
      <c r="F119" s="4">
        <f t="shared" si="15"/>
        <v>40564570000</v>
      </c>
      <c r="R119" s="5">
        <v>1.6000000000000001E-3</v>
      </c>
      <c r="S119" s="4">
        <v>1061089</v>
      </c>
      <c r="T119" s="4">
        <f t="shared" si="19"/>
        <v>1400604.5</v>
      </c>
      <c r="U119" s="4">
        <f t="shared" si="17"/>
        <v>1065394</v>
      </c>
    </row>
    <row r="120" spans="1:21" x14ac:dyDescent="0.2">
      <c r="A120" s="16" t="s">
        <v>168</v>
      </c>
      <c r="B120" s="4">
        <v>233100</v>
      </c>
      <c r="C120" s="4">
        <v>54700</v>
      </c>
      <c r="D120" s="4">
        <v>178400</v>
      </c>
      <c r="E120" s="4">
        <v>11626440000</v>
      </c>
      <c r="F120" s="4">
        <f t="shared" si="15"/>
        <v>20962890000</v>
      </c>
      <c r="R120" s="5">
        <v>1.1000000000000001E-2</v>
      </c>
      <c r="S120" s="4">
        <v>2750737</v>
      </c>
      <c r="T120" s="4">
        <f t="shared" si="19"/>
        <v>1321226.6000000001</v>
      </c>
      <c r="U120" s="4">
        <f t="shared" si="17"/>
        <v>861291</v>
      </c>
    </row>
    <row r="121" spans="1:21" x14ac:dyDescent="0.2">
      <c r="A121" s="16" t="s">
        <v>167</v>
      </c>
      <c r="B121" s="4">
        <v>273400</v>
      </c>
      <c r="C121" s="4">
        <v>105800</v>
      </c>
      <c r="D121" s="4">
        <v>167600</v>
      </c>
      <c r="E121" s="4">
        <v>10990130000</v>
      </c>
      <c r="F121" s="4">
        <f t="shared" si="15"/>
        <v>9336450000</v>
      </c>
      <c r="R121" s="5">
        <v>-1.9799999999999998E-2</v>
      </c>
      <c r="S121" s="4">
        <v>1482842</v>
      </c>
      <c r="T121" s="4">
        <f t="shared" si="19"/>
        <v>1405012.1</v>
      </c>
      <c r="U121" s="4">
        <f t="shared" si="17"/>
        <v>861291</v>
      </c>
    </row>
    <row r="122" spans="1:21" x14ac:dyDescent="0.2">
      <c r="A122" s="16" t="s">
        <v>166</v>
      </c>
      <c r="B122" s="4">
        <v>1200</v>
      </c>
      <c r="C122" s="4">
        <v>64400</v>
      </c>
      <c r="D122" s="4">
        <v>-63200</v>
      </c>
      <c r="E122" s="4">
        <v>-4178580000</v>
      </c>
      <c r="F122" s="4">
        <f t="shared" si="15"/>
        <v>-1653680000</v>
      </c>
      <c r="R122" s="5">
        <v>-1.0500000000000001E-2</v>
      </c>
      <c r="S122" s="4">
        <v>1065394</v>
      </c>
      <c r="T122" s="4">
        <f>AVERAGE(S123:S132)</f>
        <v>1438057.6</v>
      </c>
      <c r="U122" s="4">
        <f t="shared" si="17"/>
        <v>861291</v>
      </c>
    </row>
    <row r="123" spans="1:21" x14ac:dyDescent="0.2">
      <c r="A123" s="16" t="s">
        <v>165</v>
      </c>
      <c r="B123" s="4">
        <v>84700</v>
      </c>
      <c r="C123" s="4">
        <v>56500</v>
      </c>
      <c r="D123" s="4">
        <v>28200</v>
      </c>
      <c r="E123" s="4">
        <v>2063490000</v>
      </c>
      <c r="F123" s="4">
        <f t="shared" si="15"/>
        <v>2524900000</v>
      </c>
      <c r="R123" s="5">
        <v>9.1999999999999998E-3</v>
      </c>
      <c r="S123" s="4">
        <v>1086622</v>
      </c>
      <c r="U123" s="4">
        <f t="shared" si="17"/>
        <v>861291</v>
      </c>
    </row>
    <row r="124" spans="1:21" x14ac:dyDescent="0.2">
      <c r="A124" s="16" t="s">
        <v>164</v>
      </c>
      <c r="B124" s="4">
        <v>19100</v>
      </c>
      <c r="C124" s="4">
        <v>12200</v>
      </c>
      <c r="D124" s="4">
        <v>6900</v>
      </c>
      <c r="E124" s="4">
        <v>470510000</v>
      </c>
      <c r="F124" s="4">
        <f t="shared" si="15"/>
        <v>461410000</v>
      </c>
      <c r="R124" s="5">
        <v>-1.2E-2</v>
      </c>
      <c r="S124" s="4">
        <v>1323603</v>
      </c>
      <c r="U124" s="4">
        <f t="shared" ref="U124:U126" si="20">MIN(S125:S129)</f>
        <v>861291</v>
      </c>
    </row>
    <row r="125" spans="1:21" x14ac:dyDescent="0.2">
      <c r="A125" s="16" t="s">
        <v>163</v>
      </c>
      <c r="B125" s="4">
        <v>89100</v>
      </c>
      <c r="C125" s="4">
        <v>7119</v>
      </c>
      <c r="D125" s="4">
        <v>81981</v>
      </c>
      <c r="E125" s="4">
        <v>5372660000</v>
      </c>
      <c r="F125" s="4">
        <f t="shared" si="15"/>
        <v>-9100000</v>
      </c>
      <c r="R125" s="5">
        <v>1.6000000000000001E-3</v>
      </c>
      <c r="S125" s="4">
        <v>861291</v>
      </c>
      <c r="U125" s="4">
        <f t="shared" si="20"/>
        <v>882856</v>
      </c>
    </row>
    <row r="126" spans="1:21" x14ac:dyDescent="0.2">
      <c r="A126" s="16" t="s">
        <v>162</v>
      </c>
      <c r="B126" s="4">
        <v>327100</v>
      </c>
      <c r="C126" s="4">
        <v>131900</v>
      </c>
      <c r="D126" s="4">
        <v>195200</v>
      </c>
      <c r="E126" s="4">
        <v>13107960000</v>
      </c>
      <c r="F126" s="4">
        <f t="shared" si="15"/>
        <v>-5381760000</v>
      </c>
      <c r="R126" s="5">
        <v>1.6000000000000001E-3</v>
      </c>
      <c r="S126" s="4">
        <v>1696345</v>
      </c>
      <c r="U126" s="4">
        <f t="shared" si="20"/>
        <v>882856</v>
      </c>
    </row>
    <row r="127" spans="1:21" x14ac:dyDescent="0.2">
      <c r="A127" s="16" t="s">
        <v>161</v>
      </c>
      <c r="B127" s="4">
        <v>201600</v>
      </c>
      <c r="C127" s="4">
        <v>201400</v>
      </c>
      <c r="D127" s="4">
        <v>200</v>
      </c>
      <c r="E127" s="4">
        <v>-33990000</v>
      </c>
      <c r="F127" s="4">
        <f t="shared" si="15"/>
        <v>-18489720000</v>
      </c>
      <c r="R127" s="5">
        <v>1.7000000000000001E-2</v>
      </c>
      <c r="S127" s="4">
        <v>1621151</v>
      </c>
      <c r="U127" s="4">
        <f>MIN(S128:S132)</f>
        <v>882856</v>
      </c>
    </row>
    <row r="128" spans="1:21" x14ac:dyDescent="0.2">
      <c r="A128" s="16" t="s">
        <v>160</v>
      </c>
      <c r="B128" s="4">
        <v>19201</v>
      </c>
      <c r="C128" s="4">
        <v>95800</v>
      </c>
      <c r="D128" s="4">
        <v>-76599</v>
      </c>
      <c r="E128" s="4">
        <v>-4993630000</v>
      </c>
      <c r="F128" s="4">
        <f t="shared" si="15"/>
        <v>-18455730000</v>
      </c>
      <c r="R128" s="5">
        <v>1.09E-2</v>
      </c>
      <c r="S128" s="4">
        <v>882856</v>
      </c>
    </row>
    <row r="129" spans="1:22" x14ac:dyDescent="0.2">
      <c r="A129" s="16" t="s">
        <v>159</v>
      </c>
      <c r="B129" s="4">
        <v>154900</v>
      </c>
      <c r="C129" s="4">
        <v>358300</v>
      </c>
      <c r="D129" s="4">
        <v>-203400</v>
      </c>
      <c r="E129" s="4">
        <v>-13110140000</v>
      </c>
      <c r="F129" s="4">
        <f t="shared" si="15"/>
        <v>-13462100000</v>
      </c>
      <c r="R129" s="5">
        <v>3.2000000000000002E-3</v>
      </c>
      <c r="S129" s="4">
        <v>1235204</v>
      </c>
    </row>
    <row r="130" spans="1:22" x14ac:dyDescent="0.2">
      <c r="A130" s="16" t="s">
        <v>158</v>
      </c>
      <c r="B130" s="4">
        <v>685800</v>
      </c>
      <c r="C130" s="4">
        <v>484100</v>
      </c>
      <c r="D130" s="4">
        <v>201700</v>
      </c>
      <c r="E130" s="4">
        <v>12964730000</v>
      </c>
      <c r="F130" s="4">
        <f t="shared" si="15"/>
        <v>-351960000</v>
      </c>
      <c r="R130" s="5">
        <v>2.5600000000000001E-2</v>
      </c>
      <c r="S130" s="4">
        <v>1956958</v>
      </c>
    </row>
    <row r="131" spans="1:22" x14ac:dyDescent="0.2">
      <c r="A131" s="16" t="s">
        <v>157</v>
      </c>
      <c r="B131" s="4">
        <v>57407</v>
      </c>
      <c r="C131" s="4">
        <v>13400</v>
      </c>
      <c r="D131" s="4">
        <v>44007</v>
      </c>
      <c r="E131" s="4">
        <v>2774290000</v>
      </c>
      <c r="F131" s="4">
        <f>E131+F132</f>
        <v>-13316690000</v>
      </c>
      <c r="R131" s="5">
        <v>-4.2800000000000005E-2</v>
      </c>
      <c r="S131" s="4">
        <v>2320697</v>
      </c>
    </row>
    <row r="132" spans="1:22" x14ac:dyDescent="0.2">
      <c r="A132" s="16" t="s">
        <v>156</v>
      </c>
      <c r="B132" s="4">
        <v>17400</v>
      </c>
      <c r="C132" s="4">
        <v>257900</v>
      </c>
      <c r="D132" s="4">
        <v>-240500</v>
      </c>
      <c r="E132" s="4">
        <v>-16090980000</v>
      </c>
      <c r="F132" s="4">
        <f>E132</f>
        <v>-16090980000</v>
      </c>
      <c r="R132" s="5">
        <v>-1.4999999999999999E-2</v>
      </c>
      <c r="S132" s="4">
        <v>1395849</v>
      </c>
    </row>
    <row r="133" spans="1:22" x14ac:dyDescent="0.2">
      <c r="A133" s="2"/>
      <c r="B133" s="4"/>
      <c r="C133" s="4"/>
      <c r="D133" s="4"/>
      <c r="E133" s="4"/>
      <c r="F133" s="4">
        <f t="shared" ref="F133:F187" si="21">E133+F134</f>
        <v>0</v>
      </c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>
        <f t="shared" si="21"/>
        <v>0</v>
      </c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>
        <f t="shared" si="21"/>
        <v>0</v>
      </c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>
        <f t="shared" si="21"/>
        <v>0</v>
      </c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>
        <f t="shared" si="21"/>
        <v>0</v>
      </c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>
        <f t="shared" si="21"/>
        <v>0</v>
      </c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>
        <f t="shared" si="21"/>
        <v>0</v>
      </c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>
        <f t="shared" si="21"/>
        <v>0</v>
      </c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>
        <f t="shared" si="21"/>
        <v>0</v>
      </c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>
        <f t="shared" si="21"/>
        <v>0</v>
      </c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6"/>
      <c r="B143" s="4"/>
      <c r="C143" s="4"/>
      <c r="D143" s="4"/>
      <c r="E143" s="4"/>
      <c r="F143" s="4">
        <f t="shared" si="21"/>
        <v>0</v>
      </c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6"/>
      <c r="B144" s="4"/>
      <c r="C144" s="4"/>
      <c r="D144" s="4"/>
      <c r="E144" s="4"/>
      <c r="F144" s="4">
        <f t="shared" si="21"/>
        <v>0</v>
      </c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6"/>
      <c r="B145" s="4"/>
      <c r="C145" s="4"/>
      <c r="D145" s="4"/>
      <c r="E145" s="4"/>
      <c r="F145" s="4">
        <f t="shared" si="21"/>
        <v>0</v>
      </c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6"/>
      <c r="B146" s="4"/>
      <c r="C146" s="4"/>
      <c r="D146" s="4"/>
      <c r="E146" s="4"/>
      <c r="F146" s="4">
        <f t="shared" si="21"/>
        <v>0</v>
      </c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6"/>
      <c r="B147" s="4"/>
      <c r="C147" s="4"/>
      <c r="D147" s="4"/>
      <c r="E147" s="4"/>
      <c r="F147" s="4">
        <f t="shared" si="21"/>
        <v>0</v>
      </c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6"/>
      <c r="B148" s="4"/>
      <c r="C148" s="4"/>
      <c r="D148" s="4"/>
      <c r="E148" s="4"/>
      <c r="F148" s="4">
        <f t="shared" si="21"/>
        <v>0</v>
      </c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6"/>
      <c r="B149" s="4"/>
      <c r="C149" s="4"/>
      <c r="D149" s="4"/>
      <c r="E149" s="4"/>
      <c r="F149" s="4">
        <f t="shared" si="21"/>
        <v>0</v>
      </c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5"/>
    </row>
    <row r="150" spans="1:22" x14ac:dyDescent="0.2">
      <c r="A150" s="6"/>
      <c r="B150" s="4"/>
      <c r="C150" s="4"/>
      <c r="D150" s="4"/>
      <c r="E150" s="4"/>
      <c r="F150" s="4">
        <f t="shared" si="21"/>
        <v>0</v>
      </c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5"/>
    </row>
    <row r="151" spans="1:22" x14ac:dyDescent="0.2">
      <c r="A151" s="6"/>
      <c r="B151" s="4"/>
      <c r="C151" s="4"/>
      <c r="D151" s="4"/>
      <c r="E151" s="4"/>
      <c r="F151" s="4">
        <f t="shared" si="21"/>
        <v>0</v>
      </c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5"/>
    </row>
    <row r="152" spans="1:22" x14ac:dyDescent="0.2">
      <c r="A152" s="6"/>
      <c r="B152" s="4"/>
      <c r="C152" s="4"/>
      <c r="D152" s="4"/>
      <c r="E152" s="4"/>
      <c r="F152" s="4">
        <f t="shared" si="21"/>
        <v>0</v>
      </c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5"/>
    </row>
    <row r="153" spans="1:22" x14ac:dyDescent="0.2">
      <c r="A153" s="2"/>
      <c r="B153" s="4"/>
      <c r="C153" s="4"/>
      <c r="D153" s="4"/>
      <c r="E153" s="4"/>
      <c r="F153" s="4">
        <f t="shared" si="21"/>
        <v>0</v>
      </c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5"/>
    </row>
    <row r="154" spans="1:22" x14ac:dyDescent="0.2">
      <c r="A154" s="2"/>
      <c r="B154" s="4"/>
      <c r="C154" s="4"/>
      <c r="D154" s="4"/>
      <c r="E154" s="4"/>
      <c r="F154" s="4">
        <f t="shared" si="21"/>
        <v>0</v>
      </c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5"/>
    </row>
    <row r="155" spans="1:22" x14ac:dyDescent="0.2">
      <c r="A155" s="6"/>
      <c r="B155" s="4"/>
      <c r="C155" s="4"/>
      <c r="D155" s="4"/>
      <c r="E155" s="4"/>
      <c r="F155" s="4">
        <f t="shared" si="21"/>
        <v>0</v>
      </c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5"/>
    </row>
    <row r="156" spans="1:22" x14ac:dyDescent="0.2">
      <c r="A156" s="6"/>
      <c r="B156" s="4"/>
      <c r="C156" s="4"/>
      <c r="D156" s="4"/>
      <c r="E156" s="4"/>
      <c r="F156" s="4">
        <f t="shared" si="21"/>
        <v>0</v>
      </c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5"/>
    </row>
    <row r="157" spans="1:22" x14ac:dyDescent="0.2">
      <c r="A157" s="6"/>
      <c r="B157" s="4"/>
      <c r="C157" s="4"/>
      <c r="D157" s="4"/>
      <c r="E157" s="4"/>
      <c r="F157" s="4">
        <f t="shared" si="21"/>
        <v>0</v>
      </c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5"/>
    </row>
    <row r="158" spans="1:22" x14ac:dyDescent="0.2">
      <c r="A158" s="6"/>
      <c r="B158" s="4"/>
      <c r="C158" s="4"/>
      <c r="D158" s="4"/>
      <c r="E158" s="4"/>
      <c r="F158" s="4">
        <f t="shared" si="21"/>
        <v>0</v>
      </c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5"/>
    </row>
    <row r="159" spans="1:22" x14ac:dyDescent="0.2">
      <c r="A159" s="6"/>
      <c r="B159" s="4"/>
      <c r="C159" s="4"/>
      <c r="D159" s="4"/>
      <c r="E159" s="4"/>
      <c r="F159" s="4">
        <f t="shared" si="21"/>
        <v>0</v>
      </c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5"/>
    </row>
    <row r="160" spans="1:22" x14ac:dyDescent="0.2">
      <c r="A160" s="6"/>
      <c r="B160" s="4"/>
      <c r="C160" s="4"/>
      <c r="D160" s="4"/>
      <c r="E160" s="4"/>
      <c r="F160" s="4">
        <f t="shared" si="21"/>
        <v>0</v>
      </c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5"/>
    </row>
    <row r="161" spans="1:22" x14ac:dyDescent="0.2">
      <c r="A161" s="6"/>
      <c r="B161" s="4"/>
      <c r="C161" s="4"/>
      <c r="D161" s="4"/>
      <c r="E161" s="4"/>
      <c r="F161" s="4">
        <f t="shared" si="21"/>
        <v>0</v>
      </c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5"/>
    </row>
    <row r="162" spans="1:22" x14ac:dyDescent="0.2">
      <c r="A162" s="6"/>
      <c r="B162" s="4"/>
      <c r="C162" s="4"/>
      <c r="D162" s="4"/>
      <c r="E162" s="4"/>
      <c r="F162" s="4">
        <f t="shared" si="21"/>
        <v>0</v>
      </c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5"/>
      <c r="U162" s="5"/>
      <c r="V162" s="5"/>
    </row>
    <row r="163" spans="1:22" x14ac:dyDescent="0.2">
      <c r="A163" s="6"/>
      <c r="B163" s="4"/>
      <c r="C163" s="4"/>
      <c r="D163" s="4"/>
      <c r="E163" s="4"/>
      <c r="F163" s="4">
        <f t="shared" si="21"/>
        <v>0</v>
      </c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5"/>
      <c r="U163" s="5"/>
      <c r="V163" s="5"/>
    </row>
    <row r="164" spans="1:22" x14ac:dyDescent="0.2">
      <c r="A164" s="6"/>
      <c r="B164" s="4"/>
      <c r="C164" s="4"/>
      <c r="D164" s="4"/>
      <c r="E164" s="4"/>
      <c r="F164" s="4">
        <f t="shared" si="21"/>
        <v>0</v>
      </c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5"/>
      <c r="U164" s="5"/>
      <c r="V164" s="5"/>
    </row>
    <row r="165" spans="1:22" x14ac:dyDescent="0.2">
      <c r="A165" s="6"/>
      <c r="B165" s="4"/>
      <c r="C165" s="4"/>
      <c r="D165" s="4"/>
      <c r="E165" s="4"/>
      <c r="F165" s="4">
        <f t="shared" si="21"/>
        <v>0</v>
      </c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5"/>
      <c r="U165" s="5"/>
      <c r="V165" s="5"/>
    </row>
    <row r="166" spans="1:22" x14ac:dyDescent="0.2">
      <c r="A166" s="6"/>
      <c r="B166" s="4"/>
      <c r="C166" s="4"/>
      <c r="D166" s="4"/>
      <c r="E166" s="4"/>
      <c r="F166" s="4">
        <f t="shared" si="21"/>
        <v>0</v>
      </c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5"/>
      <c r="U166" s="5"/>
      <c r="V166" s="5"/>
    </row>
    <row r="167" spans="1:22" x14ac:dyDescent="0.2">
      <c r="A167" s="6"/>
      <c r="B167" s="4"/>
      <c r="C167" s="4"/>
      <c r="D167" s="4"/>
      <c r="E167" s="4"/>
      <c r="F167" s="4">
        <f t="shared" si="21"/>
        <v>0</v>
      </c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5"/>
      <c r="U167" s="5"/>
      <c r="V167" s="5"/>
    </row>
    <row r="168" spans="1:22" x14ac:dyDescent="0.2">
      <c r="A168" s="2"/>
      <c r="B168" s="4"/>
      <c r="C168" s="4"/>
      <c r="D168" s="4"/>
      <c r="E168" s="4"/>
      <c r="F168" s="4">
        <f t="shared" si="21"/>
        <v>0</v>
      </c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5"/>
    </row>
    <row r="169" spans="1:22" x14ac:dyDescent="0.2">
      <c r="A169" s="2"/>
      <c r="B169" s="4"/>
      <c r="C169" s="4"/>
      <c r="D169" s="4"/>
      <c r="E169" s="4"/>
      <c r="F169" s="4">
        <f t="shared" si="21"/>
        <v>0</v>
      </c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5"/>
    </row>
    <row r="170" spans="1:22" x14ac:dyDescent="0.2">
      <c r="A170" s="2"/>
      <c r="B170" s="4"/>
      <c r="C170" s="4"/>
      <c r="D170" s="4"/>
      <c r="E170" s="4"/>
      <c r="F170" s="4">
        <f t="shared" si="21"/>
        <v>0</v>
      </c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5"/>
    </row>
    <row r="171" spans="1:22" x14ac:dyDescent="0.2">
      <c r="A171" s="2"/>
      <c r="B171" s="4"/>
      <c r="C171" s="4"/>
      <c r="D171" s="4"/>
      <c r="E171" s="4"/>
      <c r="F171" s="4">
        <f t="shared" si="21"/>
        <v>0</v>
      </c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5"/>
    </row>
    <row r="172" spans="1:22" x14ac:dyDescent="0.2">
      <c r="A172" s="2"/>
      <c r="B172" s="4"/>
      <c r="C172" s="4"/>
      <c r="D172" s="4"/>
      <c r="E172" s="4"/>
      <c r="F172" s="4">
        <f t="shared" si="21"/>
        <v>0</v>
      </c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5"/>
    </row>
    <row r="173" spans="1:22" x14ac:dyDescent="0.2">
      <c r="A173" s="2"/>
      <c r="B173" s="4"/>
      <c r="C173" s="4"/>
      <c r="D173" s="4"/>
      <c r="E173" s="4"/>
      <c r="F173" s="4">
        <f t="shared" si="21"/>
        <v>0</v>
      </c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5"/>
    </row>
    <row r="174" spans="1:22" x14ac:dyDescent="0.2">
      <c r="A174" s="2"/>
      <c r="B174" s="4"/>
      <c r="C174" s="4"/>
      <c r="D174" s="4"/>
      <c r="E174" s="4"/>
      <c r="F174" s="4">
        <f t="shared" si="21"/>
        <v>0</v>
      </c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5"/>
    </row>
    <row r="175" spans="1:22" x14ac:dyDescent="0.2">
      <c r="A175" s="2"/>
      <c r="B175" s="4"/>
      <c r="C175" s="4"/>
      <c r="D175" s="4"/>
      <c r="E175" s="4"/>
      <c r="F175" s="4">
        <f t="shared" si="21"/>
        <v>0</v>
      </c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5"/>
    </row>
    <row r="176" spans="1:22" x14ac:dyDescent="0.2">
      <c r="A176" s="2"/>
      <c r="B176" s="4"/>
      <c r="C176" s="4"/>
      <c r="D176" s="4"/>
      <c r="E176" s="4"/>
      <c r="F176" s="4">
        <f t="shared" si="21"/>
        <v>0</v>
      </c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5"/>
    </row>
    <row r="177" spans="1:22" x14ac:dyDescent="0.2">
      <c r="A177" s="2"/>
      <c r="B177" s="4"/>
      <c r="C177" s="4"/>
      <c r="D177" s="4"/>
      <c r="E177" s="4"/>
      <c r="F177" s="4">
        <f t="shared" si="21"/>
        <v>0</v>
      </c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5"/>
      <c r="U177" s="5"/>
      <c r="V177" s="5"/>
    </row>
    <row r="178" spans="1:22" x14ac:dyDescent="0.2">
      <c r="A178" s="2"/>
      <c r="B178" s="4"/>
      <c r="C178" s="4"/>
      <c r="D178" s="4"/>
      <c r="E178" s="4"/>
      <c r="F178" s="4">
        <f t="shared" si="21"/>
        <v>0</v>
      </c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5"/>
      <c r="U178" s="5"/>
      <c r="V178" s="5"/>
    </row>
    <row r="179" spans="1:22" x14ac:dyDescent="0.2">
      <c r="A179" s="2"/>
      <c r="B179" s="4"/>
      <c r="C179" s="4"/>
      <c r="D179" s="4"/>
      <c r="E179" s="4"/>
      <c r="F179" s="4">
        <f t="shared" si="21"/>
        <v>0</v>
      </c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5"/>
      <c r="U179" s="5"/>
      <c r="V179" s="5"/>
    </row>
    <row r="180" spans="1:22" x14ac:dyDescent="0.2">
      <c r="A180" s="2"/>
      <c r="B180" s="4"/>
      <c r="C180" s="4"/>
      <c r="D180" s="4"/>
      <c r="E180" s="4"/>
      <c r="F180" s="4">
        <f t="shared" si="21"/>
        <v>0</v>
      </c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5"/>
      <c r="U180" s="5"/>
      <c r="V180" s="5"/>
    </row>
    <row r="181" spans="1:22" x14ac:dyDescent="0.2">
      <c r="A181" s="2"/>
      <c r="B181" s="4"/>
      <c r="C181" s="4"/>
      <c r="D181" s="4"/>
      <c r="E181" s="4"/>
      <c r="F181" s="4">
        <f t="shared" si="21"/>
        <v>0</v>
      </c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5"/>
      <c r="U181" s="5"/>
      <c r="V181" s="5"/>
    </row>
    <row r="182" spans="1:22" x14ac:dyDescent="0.2">
      <c r="A182" s="2"/>
      <c r="B182" s="4"/>
      <c r="C182" s="4"/>
      <c r="D182" s="4"/>
      <c r="E182" s="4"/>
      <c r="F182" s="4">
        <f t="shared" si="21"/>
        <v>0</v>
      </c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5"/>
      <c r="U182" s="5"/>
      <c r="V182" s="5"/>
    </row>
    <row r="183" spans="1:22" x14ac:dyDescent="0.2">
      <c r="A183" s="2"/>
      <c r="B183" s="4"/>
      <c r="C183" s="4"/>
      <c r="D183" s="4"/>
      <c r="E183" s="4"/>
      <c r="F183" s="4">
        <f t="shared" si="21"/>
        <v>0</v>
      </c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5"/>
      <c r="U183" s="5"/>
      <c r="V183" s="5"/>
    </row>
    <row r="184" spans="1:22" x14ac:dyDescent="0.2">
      <c r="A184" s="2"/>
      <c r="B184" s="4"/>
      <c r="C184" s="4"/>
      <c r="D184" s="4"/>
      <c r="E184" s="4"/>
      <c r="F184" s="4">
        <f t="shared" si="21"/>
        <v>0</v>
      </c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5"/>
      <c r="U184" s="5"/>
      <c r="V184" s="5"/>
    </row>
    <row r="185" spans="1:22" x14ac:dyDescent="0.2">
      <c r="A185" s="2"/>
      <c r="B185" s="4"/>
      <c r="C185" s="4"/>
      <c r="D185" s="4"/>
      <c r="E185" s="4"/>
      <c r="F185" s="4">
        <f t="shared" si="21"/>
        <v>0</v>
      </c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5"/>
      <c r="U185" s="5"/>
      <c r="V185" s="8"/>
    </row>
    <row r="186" spans="1:22" x14ac:dyDescent="0.2">
      <c r="A186" s="2"/>
      <c r="B186" s="4"/>
      <c r="C186" s="4"/>
      <c r="D186" s="4"/>
      <c r="E186" s="4"/>
      <c r="F186" s="4">
        <f t="shared" si="21"/>
        <v>0</v>
      </c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5"/>
      <c r="U186" s="5"/>
      <c r="V186" s="8"/>
    </row>
    <row r="187" spans="1:22" x14ac:dyDescent="0.2">
      <c r="A187" s="2"/>
      <c r="B187" s="4"/>
      <c r="C187" s="4"/>
      <c r="D187" s="4"/>
      <c r="E187" s="4"/>
      <c r="F187" s="4">
        <f t="shared" si="21"/>
        <v>0</v>
      </c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5"/>
      <c r="U187" s="5"/>
      <c r="V187" s="8"/>
    </row>
    <row r="188" spans="1:22" x14ac:dyDescent="0.2">
      <c r="A188" s="6"/>
      <c r="B188" s="4"/>
      <c r="C188" s="4"/>
      <c r="D188" s="4"/>
      <c r="E188" s="4"/>
      <c r="F188" s="4">
        <f>E188+F189</f>
        <v>0</v>
      </c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5"/>
      <c r="U188" s="5"/>
      <c r="V188" s="8"/>
    </row>
    <row r="189" spans="1:22" x14ac:dyDescent="0.2">
      <c r="A189" s="6"/>
      <c r="B189" s="4"/>
      <c r="C189" s="4"/>
      <c r="D189" s="4"/>
      <c r="E189" s="4"/>
      <c r="F189" s="4">
        <f>E189</f>
        <v>0</v>
      </c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5"/>
      <c r="U189" s="5"/>
      <c r="V189" s="8"/>
    </row>
    <row r="190" spans="1:22" x14ac:dyDescent="0.2">
      <c r="A190" s="6"/>
      <c r="B190" s="4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5"/>
      <c r="U190" s="5"/>
      <c r="V190" s="8"/>
    </row>
    <row r="191" spans="1:22" x14ac:dyDescent="0.2">
      <c r="A191" s="6"/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5"/>
      <c r="U191" s="5"/>
      <c r="V191" s="8"/>
    </row>
    <row r="192" spans="1:22" x14ac:dyDescent="0.2">
      <c r="A192" s="6"/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5"/>
      <c r="U192" s="5"/>
      <c r="V192" s="8"/>
    </row>
    <row r="193" spans="1:22" x14ac:dyDescent="0.2">
      <c r="A193" s="2"/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5"/>
      <c r="U193" s="5"/>
      <c r="V193" s="8"/>
    </row>
    <row r="194" spans="1:22" x14ac:dyDescent="0.2">
      <c r="A194" s="2"/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5"/>
      <c r="U194" s="5"/>
      <c r="V194" s="8"/>
    </row>
    <row r="195" spans="1:22" x14ac:dyDescent="0.2">
      <c r="A195" s="2"/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5"/>
      <c r="U195" s="5"/>
      <c r="V195" s="8"/>
    </row>
    <row r="196" spans="1:22" x14ac:dyDescent="0.2">
      <c r="A196" s="2"/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5"/>
      <c r="U196" s="5"/>
      <c r="V196" s="8"/>
    </row>
    <row r="197" spans="1:22" x14ac:dyDescent="0.2">
      <c r="A197" s="2"/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5"/>
      <c r="U197" s="5"/>
      <c r="V197" s="8"/>
    </row>
    <row r="223" spans="1:3" x14ac:dyDescent="0.2">
      <c r="A223" t="e" cm="1">
        <f t="array" aca="1" ref="A223" ca="1">INDIRECT("'" &amp; E1 &amp; "'!$A$2:$A$66")</f>
        <v>#REF!</v>
      </c>
      <c r="B223" t="e" cm="1">
        <f t="array" aca="1" ref="B223" ca="1">INDIRECT("'" &amp; E1 &amp; "'!$B$2:$B$66")</f>
        <v>#REF!</v>
      </c>
      <c r="C223" t="e" cm="1">
        <f t="array" aca="1" ref="C223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788C9C-C404-BA4A-BAD1-DCBAF02DF8CD}">
  <sheetPr codeName="Sheet55"/>
  <dimension ref="A1:V223"/>
  <sheetViews>
    <sheetView workbookViewId="0">
      <pane ySplit="2" topLeftCell="A3" activePane="bottomLeft" state="frozen"/>
      <selection activeCell="F17" sqref="F17"/>
      <selection pane="bottomLeft" activeCell="F17" sqref="F17"/>
    </sheetView>
  </sheetViews>
  <sheetFormatPr baseColWidth="10" defaultRowHeight="16" x14ac:dyDescent="0.2"/>
  <cols>
    <col min="1" max="1" width="21.1640625" customWidth="1"/>
    <col min="2" max="2" width="14.1640625" customWidth="1"/>
    <col min="3" max="3" width="14.6640625" customWidth="1"/>
    <col min="4" max="4" width="16.33203125" customWidth="1"/>
    <col min="5" max="5" width="20.832031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7.3320312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252</v>
      </c>
      <c r="U2" s="1" t="s">
        <v>253</v>
      </c>
      <c r="V2" s="1" t="s">
        <v>236</v>
      </c>
    </row>
    <row r="3" spans="1:22" x14ac:dyDescent="0.2">
      <c r="A3" s="16" t="s">
        <v>357</v>
      </c>
      <c r="B3" s="4">
        <v>200</v>
      </c>
      <c r="C3" s="4">
        <v>232300</v>
      </c>
      <c r="D3" s="4">
        <v>-232100</v>
      </c>
      <c r="E3" s="4">
        <v>-2690730000</v>
      </c>
      <c r="F3" s="4">
        <f t="shared" ref="F3:F11" si="0">E3+F4</f>
        <v>582585152</v>
      </c>
      <c r="G3" s="4">
        <v>0</v>
      </c>
      <c r="H3" s="4">
        <v>0</v>
      </c>
      <c r="I3" s="4">
        <v>0</v>
      </c>
      <c r="J3" s="4">
        <v>-8677835000</v>
      </c>
      <c r="K3">
        <f t="shared" ref="K3:K11" si="1">K4+J3</f>
        <v>19426355000</v>
      </c>
      <c r="L3" s="4">
        <v>358</v>
      </c>
      <c r="M3" s="4">
        <v>775</v>
      </c>
      <c r="N3" s="4">
        <v>9</v>
      </c>
      <c r="O3" s="4">
        <v>28</v>
      </c>
      <c r="P3" s="4">
        <v>483400</v>
      </c>
      <c r="Q3" s="4">
        <v>1275100</v>
      </c>
      <c r="R3" s="5">
        <v>-1.7399999999999999E-2</v>
      </c>
      <c r="S3" s="4">
        <v>1793000</v>
      </c>
      <c r="T3" s="4">
        <f t="shared" ref="T3:T38" si="2">AVERAGE(S4:S13)</f>
        <v>1767020</v>
      </c>
      <c r="U3" s="4">
        <f t="shared" ref="U3:U11" si="3">MIN(S4:S8)</f>
        <v>1060200</v>
      </c>
      <c r="V3" s="5">
        <v>2.9700000000000001E-2</v>
      </c>
    </row>
    <row r="4" spans="1:22" x14ac:dyDescent="0.2">
      <c r="A4" s="16" t="s">
        <v>356</v>
      </c>
      <c r="B4" s="4">
        <v>61000</v>
      </c>
      <c r="C4" s="4">
        <v>0</v>
      </c>
      <c r="D4" s="4">
        <v>61000</v>
      </c>
      <c r="E4" s="4">
        <v>717470000</v>
      </c>
      <c r="F4" s="4">
        <f t="shared" si="0"/>
        <v>3273315152</v>
      </c>
      <c r="G4" s="4">
        <v>0</v>
      </c>
      <c r="H4" s="4">
        <v>0</v>
      </c>
      <c r="I4" s="4">
        <v>0</v>
      </c>
      <c r="J4" s="4">
        <v>-5217470000</v>
      </c>
      <c r="K4">
        <f t="shared" si="1"/>
        <v>28104190000</v>
      </c>
      <c r="L4" s="4">
        <v>294</v>
      </c>
      <c r="M4" s="4">
        <v>700</v>
      </c>
      <c r="N4" s="4">
        <v>5</v>
      </c>
      <c r="O4" s="4">
        <v>18</v>
      </c>
      <c r="P4" s="4">
        <v>346900</v>
      </c>
      <c r="Q4" s="4">
        <v>1060400</v>
      </c>
      <c r="R4" s="5">
        <v>-2.1400000000000002E-2</v>
      </c>
      <c r="S4" s="4">
        <v>1425700</v>
      </c>
      <c r="T4" s="4">
        <f t="shared" si="2"/>
        <v>1774980</v>
      </c>
      <c r="U4" s="4">
        <f t="shared" si="3"/>
        <v>1060200</v>
      </c>
      <c r="V4" s="5">
        <v>2.1099999999999997E-2</v>
      </c>
    </row>
    <row r="5" spans="1:22" x14ac:dyDescent="0.2">
      <c r="A5" s="16" t="s">
        <v>355</v>
      </c>
      <c r="B5" s="4">
        <v>0</v>
      </c>
      <c r="C5" s="4">
        <v>114000</v>
      </c>
      <c r="D5" s="4">
        <v>-114000</v>
      </c>
      <c r="E5" s="4">
        <v>-1360750000</v>
      </c>
      <c r="F5" s="4">
        <f t="shared" si="0"/>
        <v>2555845152</v>
      </c>
      <c r="G5" s="4">
        <v>0</v>
      </c>
      <c r="H5" s="4">
        <v>0</v>
      </c>
      <c r="I5" s="4">
        <v>0</v>
      </c>
      <c r="J5" s="4">
        <v>-5217470000</v>
      </c>
      <c r="K5">
        <f t="shared" si="1"/>
        <v>33321660000</v>
      </c>
      <c r="L5" s="4">
        <v>206</v>
      </c>
      <c r="M5" s="4">
        <v>636</v>
      </c>
      <c r="N5" s="4">
        <v>4</v>
      </c>
      <c r="O5" s="4">
        <v>26</v>
      </c>
      <c r="P5" s="4">
        <v>268500</v>
      </c>
      <c r="Q5" s="4">
        <v>1109000</v>
      </c>
      <c r="R5" s="5">
        <v>-8.3999999999999995E-3</v>
      </c>
      <c r="S5" s="4">
        <v>1393800</v>
      </c>
      <c r="T5" s="4">
        <f t="shared" si="2"/>
        <v>1772070</v>
      </c>
      <c r="U5" s="4">
        <f t="shared" si="3"/>
        <v>1060200</v>
      </c>
      <c r="V5" s="5">
        <v>2.0799999999999999E-2</v>
      </c>
    </row>
    <row r="6" spans="1:22" x14ac:dyDescent="0.2">
      <c r="A6" s="16" t="s">
        <v>354</v>
      </c>
      <c r="B6" s="4">
        <v>379000</v>
      </c>
      <c r="C6" s="4">
        <v>67000</v>
      </c>
      <c r="D6" s="4">
        <v>312000</v>
      </c>
      <c r="E6" s="4">
        <v>3803850000</v>
      </c>
      <c r="F6" s="4">
        <f t="shared" si="0"/>
        <v>3916595152</v>
      </c>
      <c r="K6">
        <f t="shared" si="1"/>
        <v>38539130000</v>
      </c>
      <c r="L6" s="4">
        <v>1033</v>
      </c>
      <c r="M6" s="4">
        <v>1065</v>
      </c>
      <c r="N6" s="4">
        <v>37</v>
      </c>
      <c r="O6" s="4">
        <v>35</v>
      </c>
      <c r="P6" s="4">
        <v>1592600</v>
      </c>
      <c r="Q6" s="4">
        <v>1922600</v>
      </c>
      <c r="R6" s="5">
        <v>0</v>
      </c>
      <c r="S6" s="4">
        <v>3574000</v>
      </c>
      <c r="T6" s="4">
        <f t="shared" si="2"/>
        <v>1525470</v>
      </c>
      <c r="U6" s="4">
        <f t="shared" si="3"/>
        <v>1060200</v>
      </c>
      <c r="V6" s="5">
        <v>3.6299999999999999E-2</v>
      </c>
    </row>
    <row r="7" spans="1:22" x14ac:dyDescent="0.2">
      <c r="A7" s="16" t="s">
        <v>353</v>
      </c>
      <c r="B7" s="4">
        <v>0</v>
      </c>
      <c r="C7" s="4">
        <v>174000</v>
      </c>
      <c r="D7" s="4">
        <v>-174000</v>
      </c>
      <c r="E7" s="4">
        <v>-2069790000</v>
      </c>
      <c r="F7" s="4">
        <f t="shared" si="0"/>
        <v>112745152</v>
      </c>
      <c r="K7">
        <f t="shared" si="1"/>
        <v>38539130000</v>
      </c>
      <c r="L7" s="4">
        <v>357</v>
      </c>
      <c r="M7" s="4">
        <v>452</v>
      </c>
      <c r="N7" s="4">
        <v>10</v>
      </c>
      <c r="O7" s="4">
        <v>6</v>
      </c>
      <c r="P7" s="4">
        <v>553700</v>
      </c>
      <c r="Q7" s="4">
        <v>506300</v>
      </c>
      <c r="R7" s="5">
        <v>1.2699999999999999E-2</v>
      </c>
      <c r="S7" s="4">
        <v>1060200</v>
      </c>
      <c r="T7" s="4">
        <f t="shared" si="2"/>
        <v>1543810</v>
      </c>
      <c r="U7" s="4">
        <f t="shared" si="3"/>
        <v>913000</v>
      </c>
      <c r="V7" s="5">
        <v>2.0899999999999998E-2</v>
      </c>
    </row>
    <row r="8" spans="1:22" x14ac:dyDescent="0.2">
      <c r="A8" s="16" t="s">
        <v>352</v>
      </c>
      <c r="B8" s="4">
        <v>0</v>
      </c>
      <c r="C8" s="4">
        <v>289200</v>
      </c>
      <c r="D8" s="4">
        <v>-289200</v>
      </c>
      <c r="E8" s="4">
        <v>-3438380000</v>
      </c>
      <c r="F8" s="4">
        <f t="shared" si="0"/>
        <v>2182535152</v>
      </c>
      <c r="K8">
        <f t="shared" si="1"/>
        <v>38539130000</v>
      </c>
      <c r="L8" s="4">
        <v>361</v>
      </c>
      <c r="M8" s="4">
        <v>516</v>
      </c>
      <c r="N8" s="4">
        <v>3</v>
      </c>
      <c r="O8" s="4">
        <v>14</v>
      </c>
      <c r="P8" s="4">
        <v>442300</v>
      </c>
      <c r="Q8" s="4">
        <v>816900</v>
      </c>
      <c r="R8" s="5">
        <v>-4.1999999999999997E-3</v>
      </c>
      <c r="S8" s="4">
        <v>1315900</v>
      </c>
      <c r="T8" s="4">
        <f t="shared" si="2"/>
        <v>1723150</v>
      </c>
      <c r="U8" s="4">
        <f t="shared" si="3"/>
        <v>913000</v>
      </c>
      <c r="V8" s="5">
        <v>2.0799999999999999E-2</v>
      </c>
    </row>
    <row r="9" spans="1:22" x14ac:dyDescent="0.2">
      <c r="A9" s="16" t="s">
        <v>351</v>
      </c>
      <c r="B9" s="4">
        <v>11600</v>
      </c>
      <c r="C9" s="4">
        <v>2000</v>
      </c>
      <c r="D9" s="4">
        <v>9600</v>
      </c>
      <c r="E9" s="4">
        <v>114610000</v>
      </c>
      <c r="F9" s="4">
        <f t="shared" si="0"/>
        <v>5620915152</v>
      </c>
      <c r="K9">
        <f t="shared" si="1"/>
        <v>38539130000</v>
      </c>
      <c r="L9" s="4">
        <v>330</v>
      </c>
      <c r="M9" s="4">
        <v>672</v>
      </c>
      <c r="N9" s="4">
        <v>6</v>
      </c>
      <c r="O9" s="4">
        <v>14</v>
      </c>
      <c r="P9" s="4">
        <v>336900</v>
      </c>
      <c r="Q9" s="4">
        <v>835000</v>
      </c>
      <c r="R9" s="5">
        <v>-2.52E-2</v>
      </c>
      <c r="S9" s="4">
        <v>1376200</v>
      </c>
      <c r="T9" s="4">
        <f t="shared" si="2"/>
        <v>1723250</v>
      </c>
      <c r="U9" s="4">
        <f t="shared" si="3"/>
        <v>913000</v>
      </c>
      <c r="V9" s="5">
        <v>2.86E-2</v>
      </c>
    </row>
    <row r="10" spans="1:22" x14ac:dyDescent="0.2">
      <c r="A10" s="16" t="s">
        <v>350</v>
      </c>
      <c r="B10" s="4">
        <v>33400</v>
      </c>
      <c r="C10" s="4">
        <v>28800</v>
      </c>
      <c r="D10" s="4">
        <v>4600</v>
      </c>
      <c r="E10" s="4">
        <v>56321357</v>
      </c>
      <c r="F10" s="4">
        <f t="shared" si="0"/>
        <v>5506305152</v>
      </c>
      <c r="K10">
        <f t="shared" si="1"/>
        <v>38539130000</v>
      </c>
      <c r="L10" s="4">
        <v>532</v>
      </c>
      <c r="M10" s="4">
        <v>898</v>
      </c>
      <c r="N10" s="4">
        <v>6</v>
      </c>
      <c r="O10" s="4">
        <v>14</v>
      </c>
      <c r="P10" s="4">
        <v>493000</v>
      </c>
      <c r="Q10" s="4">
        <v>1041800</v>
      </c>
      <c r="R10" s="5">
        <v>-1.2199999999999999E-2</v>
      </c>
      <c r="S10" s="4">
        <v>1565000</v>
      </c>
      <c r="T10" s="4">
        <f t="shared" si="2"/>
        <v>2014790</v>
      </c>
      <c r="U10" s="4">
        <f t="shared" si="3"/>
        <v>913000</v>
      </c>
      <c r="V10" s="5">
        <v>2.8199999999999999E-2</v>
      </c>
    </row>
    <row r="11" spans="1:22" x14ac:dyDescent="0.2">
      <c r="A11" s="16" t="s">
        <v>349</v>
      </c>
      <c r="B11" s="4">
        <v>589000</v>
      </c>
      <c r="C11" s="4">
        <v>0</v>
      </c>
      <c r="D11" s="4">
        <v>589000</v>
      </c>
      <c r="E11" s="4">
        <v>7138170000</v>
      </c>
      <c r="F11" s="4">
        <f t="shared" si="0"/>
        <v>5449983795</v>
      </c>
      <c r="K11">
        <f t="shared" si="1"/>
        <v>38539130000</v>
      </c>
      <c r="L11" s="4">
        <v>1324</v>
      </c>
      <c r="M11" s="4">
        <v>690</v>
      </c>
      <c r="N11" s="4">
        <v>53</v>
      </c>
      <c r="O11" s="4">
        <v>10</v>
      </c>
      <c r="P11" s="4">
        <v>2455400</v>
      </c>
      <c r="Q11" s="4">
        <v>1023300</v>
      </c>
      <c r="R11" s="5">
        <v>3.7900000000000003E-2</v>
      </c>
      <c r="S11" s="4">
        <v>3631900</v>
      </c>
      <c r="T11" s="4">
        <f t="shared" si="2"/>
        <v>1784020</v>
      </c>
      <c r="U11" s="4">
        <f t="shared" si="3"/>
        <v>913000</v>
      </c>
      <c r="V11" s="5">
        <v>4.4400000000000002E-2</v>
      </c>
    </row>
    <row r="12" spans="1:22" x14ac:dyDescent="0.2">
      <c r="F12" s="4">
        <f t="shared" ref="F12:F38" si="4">E12+F13</f>
        <v>-1688186205</v>
      </c>
      <c r="K12">
        <f t="shared" ref="K12:K38" si="5">K13+J12</f>
        <v>38539130000</v>
      </c>
      <c r="L12" s="4">
        <v>313</v>
      </c>
      <c r="M12" s="4">
        <v>300</v>
      </c>
      <c r="N12" s="4">
        <v>10</v>
      </c>
      <c r="O12" s="4">
        <v>10</v>
      </c>
      <c r="P12" s="4">
        <v>453200</v>
      </c>
      <c r="Q12" s="4">
        <v>459800</v>
      </c>
      <c r="R12" s="5">
        <v>1.2800000000000001E-2</v>
      </c>
      <c r="S12" s="4">
        <v>913000</v>
      </c>
      <c r="T12" s="4">
        <f t="shared" si="2"/>
        <v>1886030</v>
      </c>
      <c r="U12" s="4">
        <f t="shared" ref="U12:U38" si="6">MIN(S13:S17)</f>
        <v>1108000</v>
      </c>
      <c r="V12" s="5">
        <v>2.52E-2</v>
      </c>
    </row>
    <row r="13" spans="1:22" x14ac:dyDescent="0.2">
      <c r="A13" s="16" t="s">
        <v>347</v>
      </c>
      <c r="B13" s="4">
        <v>19300</v>
      </c>
      <c r="C13" s="4">
        <v>7000</v>
      </c>
      <c r="D13" s="4">
        <v>12300</v>
      </c>
      <c r="E13" s="4">
        <v>143980000</v>
      </c>
      <c r="F13" s="4">
        <f t="shared" si="4"/>
        <v>-1688186205</v>
      </c>
      <c r="K13">
        <f t="shared" si="5"/>
        <v>38539130000</v>
      </c>
      <c r="L13" s="4">
        <v>288</v>
      </c>
      <c r="M13" s="4">
        <v>701</v>
      </c>
      <c r="N13" s="4">
        <v>5</v>
      </c>
      <c r="O13" s="4">
        <v>16</v>
      </c>
      <c r="P13" s="4">
        <v>418600</v>
      </c>
      <c r="Q13" s="4">
        <v>982700</v>
      </c>
      <c r="R13" s="5">
        <v>-8.5000000000000006E-3</v>
      </c>
      <c r="S13" s="4">
        <v>1414500</v>
      </c>
      <c r="T13" s="4">
        <f t="shared" si="2"/>
        <v>1913810</v>
      </c>
      <c r="U13" s="4">
        <f t="shared" si="6"/>
        <v>1108000</v>
      </c>
      <c r="V13" s="5">
        <v>2.5099999999999997E-2</v>
      </c>
    </row>
    <row r="14" spans="1:22" x14ac:dyDescent="0.2">
      <c r="A14" s="16" t="s">
        <v>340</v>
      </c>
      <c r="B14" s="4">
        <v>100</v>
      </c>
      <c r="C14" s="4">
        <v>19600</v>
      </c>
      <c r="D14" s="4">
        <v>-19500</v>
      </c>
      <c r="E14" s="4">
        <v>-232060000</v>
      </c>
      <c r="F14" s="4">
        <f t="shared" si="4"/>
        <v>-1832166205</v>
      </c>
      <c r="K14">
        <f t="shared" si="5"/>
        <v>38539130000</v>
      </c>
      <c r="L14" s="4">
        <v>397</v>
      </c>
      <c r="M14" s="4">
        <v>642</v>
      </c>
      <c r="N14" s="4">
        <v>13</v>
      </c>
      <c r="O14" s="4">
        <v>17</v>
      </c>
      <c r="P14" s="4">
        <v>637300</v>
      </c>
      <c r="Q14" s="4">
        <v>838600</v>
      </c>
      <c r="R14" s="5">
        <v>-4.1999999999999997E-3</v>
      </c>
      <c r="S14" s="4">
        <v>1505300</v>
      </c>
      <c r="T14" s="4">
        <f t="shared" si="2"/>
        <v>1957770</v>
      </c>
      <c r="U14" s="4">
        <f t="shared" si="6"/>
        <v>1108000</v>
      </c>
      <c r="V14" s="5">
        <v>1.67E-2</v>
      </c>
    </row>
    <row r="15" spans="1:22" x14ac:dyDescent="0.2">
      <c r="A15" s="16" t="s">
        <v>339</v>
      </c>
      <c r="B15" s="4">
        <v>1400</v>
      </c>
      <c r="C15" s="4">
        <v>37500</v>
      </c>
      <c r="D15" s="4">
        <v>-36100</v>
      </c>
      <c r="E15" s="4">
        <v>-429670000</v>
      </c>
      <c r="F15" s="4">
        <f t="shared" si="4"/>
        <v>-1600106205</v>
      </c>
      <c r="K15">
        <f t="shared" si="5"/>
        <v>38539130000</v>
      </c>
      <c r="L15" s="4">
        <v>431</v>
      </c>
      <c r="M15" s="4">
        <v>420</v>
      </c>
      <c r="N15" s="4">
        <v>14</v>
      </c>
      <c r="O15" s="4">
        <v>16</v>
      </c>
      <c r="P15" s="4">
        <v>655700</v>
      </c>
      <c r="Q15" s="4">
        <v>709000</v>
      </c>
      <c r="R15" s="5">
        <v>1.7100000000000001E-2</v>
      </c>
      <c r="S15" s="4">
        <v>1364700</v>
      </c>
      <c r="T15" s="4">
        <f t="shared" si="2"/>
        <v>2037040</v>
      </c>
      <c r="U15" s="4">
        <f t="shared" si="6"/>
        <v>1108000</v>
      </c>
      <c r="V15" s="5">
        <v>2.0899999999999998E-2</v>
      </c>
    </row>
    <row r="16" spans="1:22" x14ac:dyDescent="0.2">
      <c r="A16" s="16" t="s">
        <v>338</v>
      </c>
      <c r="B16" s="4">
        <v>900</v>
      </c>
      <c r="C16" s="4">
        <v>255500</v>
      </c>
      <c r="D16" s="4">
        <v>-254600</v>
      </c>
      <c r="E16" s="4">
        <v>-2960540000</v>
      </c>
      <c r="F16" s="4">
        <f t="shared" si="4"/>
        <v>-1170436205</v>
      </c>
      <c r="K16">
        <f t="shared" si="5"/>
        <v>38539130000</v>
      </c>
      <c r="L16" s="4">
        <v>396</v>
      </c>
      <c r="M16" s="4">
        <v>369</v>
      </c>
      <c r="N16" s="4">
        <v>9</v>
      </c>
      <c r="O16" s="4">
        <v>11</v>
      </c>
      <c r="P16" s="4">
        <v>530700</v>
      </c>
      <c r="Q16" s="4">
        <v>576300</v>
      </c>
      <c r="R16" s="5">
        <v>8.6999999999999994E-3</v>
      </c>
      <c r="S16" s="4">
        <v>1108000</v>
      </c>
      <c r="T16" s="4">
        <f t="shared" si="2"/>
        <v>2128500</v>
      </c>
      <c r="U16" s="4">
        <f t="shared" si="6"/>
        <v>1243600</v>
      </c>
      <c r="V16" s="5">
        <v>1.29E-2</v>
      </c>
    </row>
    <row r="17" spans="1:22" x14ac:dyDescent="0.2">
      <c r="A17" s="16" t="s">
        <v>337</v>
      </c>
      <c r="B17" s="4">
        <v>0</v>
      </c>
      <c r="C17" s="4">
        <v>380900</v>
      </c>
      <c r="D17" s="4">
        <v>-380900</v>
      </c>
      <c r="E17" s="4">
        <v>-4441740000</v>
      </c>
      <c r="F17" s="4">
        <f t="shared" si="4"/>
        <v>1790103795</v>
      </c>
      <c r="K17">
        <f t="shared" si="5"/>
        <v>38539130000</v>
      </c>
      <c r="L17" s="4">
        <v>349</v>
      </c>
      <c r="M17" s="4">
        <v>367</v>
      </c>
      <c r="N17" s="4">
        <v>6</v>
      </c>
      <c r="O17" s="4">
        <v>10</v>
      </c>
      <c r="P17" s="4">
        <v>508100</v>
      </c>
      <c r="Q17" s="4">
        <v>621900</v>
      </c>
      <c r="R17" s="5">
        <v>0</v>
      </c>
      <c r="S17" s="4">
        <v>1243600</v>
      </c>
      <c r="T17" s="4">
        <f t="shared" si="2"/>
        <v>2138080</v>
      </c>
      <c r="U17" s="4">
        <f t="shared" si="6"/>
        <v>1324200</v>
      </c>
      <c r="V17" s="5">
        <v>1.7100000000000001E-2</v>
      </c>
    </row>
    <row r="18" spans="1:22" x14ac:dyDescent="0.2">
      <c r="A18" s="16" t="s">
        <v>336</v>
      </c>
      <c r="B18" s="4">
        <v>6200</v>
      </c>
      <c r="C18" s="4">
        <v>75400</v>
      </c>
      <c r="D18" s="4">
        <v>-69200</v>
      </c>
      <c r="E18" s="4">
        <v>-816000000</v>
      </c>
      <c r="F18" s="4">
        <f t="shared" si="4"/>
        <v>6231843795</v>
      </c>
      <c r="K18">
        <f t="shared" si="5"/>
        <v>38539130000</v>
      </c>
      <c r="L18" s="4">
        <v>732</v>
      </c>
      <c r="M18" s="4">
        <v>1499</v>
      </c>
      <c r="N18" s="4">
        <v>18</v>
      </c>
      <c r="O18" s="4">
        <v>35</v>
      </c>
      <c r="P18" s="4">
        <v>958700</v>
      </c>
      <c r="Q18" s="4">
        <v>2042400</v>
      </c>
      <c r="R18" s="5">
        <v>-3.44E-2</v>
      </c>
      <c r="S18" s="4">
        <v>3109300</v>
      </c>
      <c r="T18" s="4">
        <f t="shared" si="2"/>
        <v>2205320</v>
      </c>
      <c r="U18" s="4">
        <f t="shared" si="6"/>
        <v>1324200</v>
      </c>
      <c r="V18" s="5">
        <v>5.3800000000000001E-2</v>
      </c>
    </row>
    <row r="19" spans="1:22" x14ac:dyDescent="0.2">
      <c r="A19" s="16" t="s">
        <v>335</v>
      </c>
      <c r="B19" s="4">
        <v>0</v>
      </c>
      <c r="C19" s="4">
        <v>7000</v>
      </c>
      <c r="D19" s="4">
        <v>-7000</v>
      </c>
      <c r="E19" s="4">
        <v>-85050000</v>
      </c>
      <c r="F19" s="4">
        <f t="shared" si="4"/>
        <v>7047843795</v>
      </c>
      <c r="K19">
        <f t="shared" si="5"/>
        <v>38539130000</v>
      </c>
      <c r="L19" s="4">
        <v>354</v>
      </c>
      <c r="M19" s="4">
        <v>568</v>
      </c>
      <c r="N19" s="4">
        <v>6</v>
      </c>
      <c r="O19" s="4">
        <v>13</v>
      </c>
      <c r="P19" s="4">
        <v>396300</v>
      </c>
      <c r="Q19" s="4">
        <v>996500</v>
      </c>
      <c r="R19" s="5">
        <v>-1.66E-2</v>
      </c>
      <c r="S19" s="4">
        <v>1377200</v>
      </c>
      <c r="T19" s="4">
        <f t="shared" si="2"/>
        <v>2200870</v>
      </c>
      <c r="U19" s="4">
        <f t="shared" si="6"/>
        <v>1324200</v>
      </c>
      <c r="V19" s="5">
        <v>2.4399999999999998E-2</v>
      </c>
    </row>
    <row r="20" spans="1:22" x14ac:dyDescent="0.2">
      <c r="A20" s="16" t="s">
        <v>334</v>
      </c>
      <c r="B20" s="4">
        <v>717100</v>
      </c>
      <c r="C20" s="4">
        <v>2400</v>
      </c>
      <c r="D20" s="4">
        <v>714700</v>
      </c>
      <c r="E20" s="4">
        <v>8728930000</v>
      </c>
      <c r="F20" s="4">
        <f t="shared" si="4"/>
        <v>7132893795</v>
      </c>
      <c r="K20">
        <f t="shared" si="5"/>
        <v>38539130000</v>
      </c>
      <c r="L20" s="4">
        <v>1292</v>
      </c>
      <c r="M20" s="4">
        <v>1146</v>
      </c>
      <c r="N20" s="4">
        <v>53</v>
      </c>
      <c r="O20" s="4">
        <v>50</v>
      </c>
      <c r="P20" s="4">
        <v>2360200</v>
      </c>
      <c r="Q20" s="4">
        <v>2120100</v>
      </c>
      <c r="R20" s="5">
        <v>2.53E-2</v>
      </c>
      <c r="S20" s="4">
        <v>4480400</v>
      </c>
      <c r="T20" s="4">
        <f t="shared" si="2"/>
        <v>1923550</v>
      </c>
      <c r="U20" s="4">
        <f t="shared" si="6"/>
        <v>1324200</v>
      </c>
      <c r="V20" s="5">
        <v>4.82E-2</v>
      </c>
    </row>
    <row r="21" spans="1:22" x14ac:dyDescent="0.2">
      <c r="A21" s="16" t="s">
        <v>333</v>
      </c>
      <c r="B21" s="4">
        <v>0</v>
      </c>
      <c r="C21" s="4">
        <v>1000</v>
      </c>
      <c r="D21" s="4">
        <v>-1000</v>
      </c>
      <c r="E21" s="4">
        <v>-11850000</v>
      </c>
      <c r="F21" s="4">
        <f t="shared" si="4"/>
        <v>-1596036205</v>
      </c>
      <c r="K21">
        <f t="shared" si="5"/>
        <v>38539130000</v>
      </c>
      <c r="L21" s="4">
        <v>305</v>
      </c>
      <c r="M21" s="4">
        <v>451</v>
      </c>
      <c r="N21" s="4">
        <v>15</v>
      </c>
      <c r="O21" s="4">
        <v>22</v>
      </c>
      <c r="P21" s="4">
        <v>512400</v>
      </c>
      <c r="Q21" s="4">
        <v>812400</v>
      </c>
      <c r="R21" s="5">
        <v>4.3E-3</v>
      </c>
      <c r="S21" s="4">
        <v>1324200</v>
      </c>
      <c r="T21" s="4">
        <f t="shared" si="2"/>
        <v>1973140</v>
      </c>
      <c r="U21" s="4">
        <f t="shared" si="6"/>
        <v>1692300</v>
      </c>
      <c r="V21" s="5">
        <v>1.67E-2</v>
      </c>
    </row>
    <row r="22" spans="1:22" x14ac:dyDescent="0.2">
      <c r="A22" s="16" t="s">
        <v>332</v>
      </c>
      <c r="B22" s="4">
        <v>69800</v>
      </c>
      <c r="C22" s="4">
        <v>2300</v>
      </c>
      <c r="D22" s="4">
        <v>67500</v>
      </c>
      <c r="E22" s="4">
        <v>793080000</v>
      </c>
      <c r="F22" s="4">
        <f t="shared" si="4"/>
        <v>-1584186205</v>
      </c>
      <c r="K22">
        <f t="shared" si="5"/>
        <v>38539130000</v>
      </c>
      <c r="L22" s="4">
        <v>454</v>
      </c>
      <c r="M22" s="4">
        <v>581</v>
      </c>
      <c r="N22" s="4">
        <v>29</v>
      </c>
      <c r="O22" s="4">
        <v>21</v>
      </c>
      <c r="P22" s="4">
        <v>953400</v>
      </c>
      <c r="Q22" s="4">
        <v>913500</v>
      </c>
      <c r="R22" s="5">
        <v>1.29E-2</v>
      </c>
      <c r="S22" s="4">
        <v>1933100</v>
      </c>
      <c r="T22" s="4">
        <f t="shared" si="2"/>
        <v>1922270</v>
      </c>
      <c r="U22" s="4">
        <f t="shared" si="6"/>
        <v>1339400</v>
      </c>
      <c r="V22" s="5">
        <v>3.7400000000000003E-2</v>
      </c>
    </row>
    <row r="23" spans="1:22" x14ac:dyDescent="0.2">
      <c r="A23" s="16" t="s">
        <v>331</v>
      </c>
      <c r="B23" s="4">
        <v>0</v>
      </c>
      <c r="C23" s="4">
        <v>27700</v>
      </c>
      <c r="D23" s="4">
        <v>-27700</v>
      </c>
      <c r="E23" s="4">
        <v>-330270000</v>
      </c>
      <c r="F23" s="4">
        <f t="shared" si="4"/>
        <v>-2377266205</v>
      </c>
      <c r="K23">
        <f t="shared" si="5"/>
        <v>38539130000</v>
      </c>
      <c r="L23" s="4">
        <v>373</v>
      </c>
      <c r="M23" s="4">
        <v>636</v>
      </c>
      <c r="N23" s="4">
        <v>13</v>
      </c>
      <c r="O23" s="4">
        <v>17</v>
      </c>
      <c r="P23" s="4">
        <v>610000</v>
      </c>
      <c r="Q23" s="4">
        <v>1065400</v>
      </c>
      <c r="R23" s="5">
        <v>-1.2800000000000001E-2</v>
      </c>
      <c r="S23" s="4">
        <v>1692300</v>
      </c>
      <c r="T23" s="4">
        <f t="shared" si="2"/>
        <v>2004850</v>
      </c>
      <c r="U23" s="4">
        <f t="shared" si="6"/>
        <v>1339400</v>
      </c>
      <c r="V23" s="5">
        <v>3.32E-2</v>
      </c>
    </row>
    <row r="24" spans="1:22" x14ac:dyDescent="0.2">
      <c r="A24" s="16" t="s">
        <v>330</v>
      </c>
      <c r="B24" s="4">
        <v>1200</v>
      </c>
      <c r="C24" s="4">
        <v>312600</v>
      </c>
      <c r="D24" s="4">
        <v>-311400</v>
      </c>
      <c r="E24" s="4">
        <v>-3711940000</v>
      </c>
      <c r="F24" s="4">
        <f t="shared" si="4"/>
        <v>-2046996205</v>
      </c>
      <c r="K24">
        <f t="shared" si="5"/>
        <v>38539130000</v>
      </c>
      <c r="L24" s="4">
        <v>564</v>
      </c>
      <c r="M24" s="4">
        <v>870</v>
      </c>
      <c r="N24" s="4">
        <v>11</v>
      </c>
      <c r="O24" s="4">
        <v>24</v>
      </c>
      <c r="P24" s="4">
        <v>664000</v>
      </c>
      <c r="Q24" s="4">
        <v>1278700</v>
      </c>
      <c r="R24" s="5">
        <v>-2.1000000000000001E-2</v>
      </c>
      <c r="S24" s="4">
        <v>1944900</v>
      </c>
      <c r="T24" s="4">
        <f t="shared" si="2"/>
        <v>2051130</v>
      </c>
      <c r="U24" s="4">
        <f t="shared" si="6"/>
        <v>1332700</v>
      </c>
      <c r="V24" s="5">
        <v>3.2799999999999996E-2</v>
      </c>
    </row>
    <row r="25" spans="1:22" x14ac:dyDescent="0.2">
      <c r="A25" s="16" t="s">
        <v>329</v>
      </c>
      <c r="B25" s="4">
        <v>0</v>
      </c>
      <c r="C25" s="4">
        <v>430800</v>
      </c>
      <c r="D25" s="4">
        <v>-430800</v>
      </c>
      <c r="E25" s="4">
        <v>-5187450000</v>
      </c>
      <c r="F25" s="4">
        <f t="shared" si="4"/>
        <v>1664943795</v>
      </c>
      <c r="G25" s="4">
        <v>0</v>
      </c>
      <c r="H25" s="4">
        <v>0</v>
      </c>
      <c r="I25" s="4">
        <v>0</v>
      </c>
      <c r="J25" s="4">
        <v>-2040875000</v>
      </c>
      <c r="K25">
        <f t="shared" si="5"/>
        <v>38539130000</v>
      </c>
      <c r="L25" s="4">
        <v>472</v>
      </c>
      <c r="M25" s="4">
        <v>811</v>
      </c>
      <c r="N25" s="4">
        <v>16</v>
      </c>
      <c r="O25" s="4">
        <v>29</v>
      </c>
      <c r="P25" s="4">
        <v>791200</v>
      </c>
      <c r="Q25" s="4">
        <v>1296800</v>
      </c>
      <c r="R25" s="5">
        <v>0</v>
      </c>
      <c r="S25" s="4">
        <v>2157400</v>
      </c>
      <c r="T25" s="4">
        <f t="shared" si="2"/>
        <v>2038950</v>
      </c>
      <c r="U25" s="4">
        <f t="shared" si="6"/>
        <v>1332700</v>
      </c>
      <c r="V25" s="5">
        <v>1.6500000000000001E-2</v>
      </c>
    </row>
    <row r="26" spans="1:22" x14ac:dyDescent="0.2">
      <c r="A26" s="16" t="s">
        <v>328</v>
      </c>
      <c r="B26" s="4">
        <v>22100</v>
      </c>
      <c r="C26" s="4">
        <v>2200</v>
      </c>
      <c r="D26" s="4">
        <v>19900</v>
      </c>
      <c r="E26" s="4">
        <v>245210000</v>
      </c>
      <c r="F26" s="4">
        <f t="shared" si="4"/>
        <v>6852393795</v>
      </c>
      <c r="G26" s="4">
        <v>0</v>
      </c>
      <c r="H26" s="4">
        <v>0</v>
      </c>
      <c r="I26" s="4">
        <v>0</v>
      </c>
      <c r="J26" s="4">
        <v>-8419135000</v>
      </c>
      <c r="K26">
        <f t="shared" si="5"/>
        <v>40580005000</v>
      </c>
      <c r="L26" s="4">
        <v>299</v>
      </c>
      <c r="M26" s="4">
        <v>847</v>
      </c>
      <c r="N26" s="4">
        <v>13</v>
      </c>
      <c r="O26" s="4">
        <v>29</v>
      </c>
      <c r="P26" s="4">
        <v>432900</v>
      </c>
      <c r="Q26" s="4">
        <v>1329700</v>
      </c>
      <c r="R26" s="5">
        <v>-3.3000000000000002E-2</v>
      </c>
      <c r="S26" s="4">
        <v>2022600</v>
      </c>
      <c r="T26" s="4">
        <f t="shared" si="2"/>
        <v>1939510</v>
      </c>
      <c r="U26" s="4">
        <f t="shared" si="6"/>
        <v>1332700</v>
      </c>
      <c r="V26" s="5">
        <v>4.3499999999999997E-2</v>
      </c>
    </row>
    <row r="27" spans="1:22" x14ac:dyDescent="0.2">
      <c r="A27" s="16" t="s">
        <v>327</v>
      </c>
      <c r="B27" s="4">
        <v>1100</v>
      </c>
      <c r="C27" s="4">
        <v>17500</v>
      </c>
      <c r="D27" s="4">
        <v>-16400</v>
      </c>
      <c r="E27" s="4">
        <v>-202650000</v>
      </c>
      <c r="F27" s="4">
        <f t="shared" si="4"/>
        <v>6607183795</v>
      </c>
      <c r="K27">
        <f t="shared" si="5"/>
        <v>48999140000</v>
      </c>
      <c r="L27" s="4">
        <v>402</v>
      </c>
      <c r="M27" s="4">
        <v>525</v>
      </c>
      <c r="N27" s="4">
        <v>12</v>
      </c>
      <c r="O27" s="4">
        <v>15</v>
      </c>
      <c r="P27" s="4">
        <v>638400</v>
      </c>
      <c r="Q27" s="4">
        <v>701000</v>
      </c>
      <c r="R27" s="5">
        <v>0</v>
      </c>
      <c r="S27" s="4">
        <v>1339400</v>
      </c>
      <c r="T27" s="4">
        <f t="shared" si="2"/>
        <v>1982620</v>
      </c>
      <c r="U27" s="4">
        <f t="shared" si="6"/>
        <v>1332700</v>
      </c>
      <c r="V27" s="5">
        <v>2.3900000000000001E-2</v>
      </c>
    </row>
    <row r="28" spans="1:22" x14ac:dyDescent="0.2">
      <c r="A28" s="16" t="s">
        <v>326</v>
      </c>
      <c r="B28" s="4">
        <v>737700</v>
      </c>
      <c r="C28" s="4">
        <v>18600</v>
      </c>
      <c r="D28" s="4">
        <v>719100</v>
      </c>
      <c r="E28" s="4">
        <v>8899850000</v>
      </c>
      <c r="F28" s="4">
        <f t="shared" si="4"/>
        <v>6809833795</v>
      </c>
      <c r="K28">
        <f t="shared" si="5"/>
        <v>48999140000</v>
      </c>
      <c r="L28" s="4">
        <v>1274</v>
      </c>
      <c r="M28" s="4">
        <v>895</v>
      </c>
      <c r="N28" s="4">
        <v>56</v>
      </c>
      <c r="O28" s="4">
        <v>35</v>
      </c>
      <c r="P28" s="4">
        <v>2175100</v>
      </c>
      <c r="Q28" s="4">
        <v>1502600</v>
      </c>
      <c r="R28" s="5">
        <v>3.3099999999999997E-2</v>
      </c>
      <c r="S28" s="4">
        <v>3781700</v>
      </c>
      <c r="T28" s="4">
        <f t="shared" si="2"/>
        <v>1783270</v>
      </c>
      <c r="U28" s="4">
        <f t="shared" si="6"/>
        <v>1332700</v>
      </c>
      <c r="V28" s="5">
        <v>3.5799999999999998E-2</v>
      </c>
    </row>
    <row r="29" spans="1:22" x14ac:dyDescent="0.2">
      <c r="A29" s="16" t="s">
        <v>325</v>
      </c>
      <c r="B29" s="4">
        <v>2000</v>
      </c>
      <c r="C29" s="4">
        <v>29100</v>
      </c>
      <c r="D29" s="4">
        <v>-27100</v>
      </c>
      <c r="E29" s="4">
        <v>-326810000</v>
      </c>
      <c r="F29" s="4">
        <f t="shared" si="4"/>
        <v>-2090016205</v>
      </c>
      <c r="K29">
        <f t="shared" si="5"/>
        <v>48999140000</v>
      </c>
      <c r="L29" s="4">
        <v>417</v>
      </c>
      <c r="M29" s="4">
        <v>431</v>
      </c>
      <c r="N29" s="4">
        <v>12</v>
      </c>
      <c r="O29" s="4">
        <v>12</v>
      </c>
      <c r="P29" s="4">
        <v>616300</v>
      </c>
      <c r="Q29" s="4">
        <v>716000</v>
      </c>
      <c r="R29" s="5">
        <v>1.6899999999999998E-2</v>
      </c>
      <c r="S29" s="4">
        <v>1332700</v>
      </c>
      <c r="T29" s="4">
        <f t="shared" si="2"/>
        <v>1780940</v>
      </c>
      <c r="U29" s="4">
        <f t="shared" si="6"/>
        <v>1424400</v>
      </c>
      <c r="V29" s="5">
        <v>2.4700000000000003E-2</v>
      </c>
    </row>
    <row r="30" spans="1:22" x14ac:dyDescent="0.2">
      <c r="A30" s="16" t="s">
        <v>324</v>
      </c>
      <c r="B30" s="4">
        <v>1200</v>
      </c>
      <c r="C30" s="4">
        <v>206000</v>
      </c>
      <c r="D30" s="4">
        <v>-204800</v>
      </c>
      <c r="E30" s="4">
        <v>-2448900000</v>
      </c>
      <c r="F30" s="4">
        <f t="shared" si="4"/>
        <v>-1763206205</v>
      </c>
      <c r="K30">
        <f t="shared" si="5"/>
        <v>48999140000</v>
      </c>
      <c r="L30" s="4">
        <v>403</v>
      </c>
      <c r="M30" s="4">
        <v>779</v>
      </c>
      <c r="N30" s="4">
        <v>14</v>
      </c>
      <c r="O30" s="4">
        <v>27</v>
      </c>
      <c r="P30" s="4">
        <v>566800</v>
      </c>
      <c r="Q30" s="4">
        <v>1140700</v>
      </c>
      <c r="R30" s="5">
        <v>-1.6799999999999999E-2</v>
      </c>
      <c r="S30" s="4">
        <v>1707200</v>
      </c>
      <c r="T30" s="4">
        <f t="shared" si="2"/>
        <v>1786760</v>
      </c>
      <c r="U30" s="4">
        <f t="shared" si="6"/>
        <v>1424400</v>
      </c>
      <c r="V30" s="5">
        <v>2.87E-2</v>
      </c>
    </row>
    <row r="31" spans="1:22" x14ac:dyDescent="0.2">
      <c r="A31" s="16" t="s">
        <v>323</v>
      </c>
      <c r="B31" s="4">
        <v>24000</v>
      </c>
      <c r="C31" s="4">
        <v>243200</v>
      </c>
      <c r="D31" s="4">
        <v>-219200</v>
      </c>
      <c r="E31" s="4">
        <v>-2634760000</v>
      </c>
      <c r="F31" s="4">
        <f t="shared" si="4"/>
        <v>685693795</v>
      </c>
      <c r="K31">
        <f t="shared" si="5"/>
        <v>48999140000</v>
      </c>
      <c r="L31" s="4">
        <v>459</v>
      </c>
      <c r="M31" s="4">
        <v>688</v>
      </c>
      <c r="N31" s="4">
        <v>11</v>
      </c>
      <c r="O31" s="4">
        <v>32</v>
      </c>
      <c r="P31" s="4">
        <v>611900</v>
      </c>
      <c r="Q31" s="4">
        <v>1165300</v>
      </c>
      <c r="R31" s="5">
        <v>4.1999999999999997E-3</v>
      </c>
      <c r="S31" s="4">
        <v>1820100</v>
      </c>
      <c r="T31" s="4">
        <f t="shared" si="2"/>
        <v>1843520</v>
      </c>
      <c r="U31" s="4">
        <f t="shared" si="6"/>
        <v>1028200</v>
      </c>
      <c r="V31" s="5">
        <v>2.4500000000000001E-2</v>
      </c>
    </row>
    <row r="32" spans="1:22" x14ac:dyDescent="0.2">
      <c r="A32" s="16" t="s">
        <v>322</v>
      </c>
      <c r="B32" s="4">
        <v>2900</v>
      </c>
      <c r="C32" s="4">
        <v>275200</v>
      </c>
      <c r="D32" s="4">
        <v>-272300</v>
      </c>
      <c r="E32" s="4">
        <v>-3290720000</v>
      </c>
      <c r="F32" s="4">
        <f t="shared" si="4"/>
        <v>3320453795</v>
      </c>
      <c r="K32">
        <f t="shared" si="5"/>
        <v>48999140000</v>
      </c>
      <c r="L32" s="4">
        <v>373</v>
      </c>
      <c r="M32" s="4">
        <v>356</v>
      </c>
      <c r="N32" s="4">
        <v>11</v>
      </c>
      <c r="O32" s="4">
        <v>21</v>
      </c>
      <c r="P32" s="4">
        <v>616700</v>
      </c>
      <c r="Q32" s="4">
        <v>814400</v>
      </c>
      <c r="R32" s="5">
        <v>-1.24E-2</v>
      </c>
      <c r="S32" s="4">
        <v>1424400</v>
      </c>
      <c r="T32" s="4">
        <f t="shared" si="2"/>
        <v>1810260</v>
      </c>
      <c r="U32" s="4">
        <f t="shared" si="6"/>
        <v>1028200</v>
      </c>
      <c r="V32" s="5">
        <v>2.4399999999999998E-2</v>
      </c>
    </row>
    <row r="33" spans="1:22" x14ac:dyDescent="0.2">
      <c r="A33" s="16" t="s">
        <v>321</v>
      </c>
      <c r="B33" s="4">
        <v>222000</v>
      </c>
      <c r="C33" s="4">
        <v>105100</v>
      </c>
      <c r="D33" s="4">
        <v>116900</v>
      </c>
      <c r="E33" s="4">
        <v>1453170000</v>
      </c>
      <c r="F33" s="4">
        <f t="shared" si="4"/>
        <v>6611173795</v>
      </c>
      <c r="K33">
        <f t="shared" si="5"/>
        <v>48999140000</v>
      </c>
      <c r="L33" s="4">
        <v>908</v>
      </c>
      <c r="M33" s="4">
        <v>505</v>
      </c>
      <c r="N33" s="4">
        <v>45</v>
      </c>
      <c r="O33" s="4">
        <v>12</v>
      </c>
      <c r="P33" s="4">
        <v>1699000</v>
      </c>
      <c r="Q33" s="4">
        <v>752200</v>
      </c>
      <c r="R33" s="5">
        <v>2.9600000000000001E-2</v>
      </c>
      <c r="S33" s="4">
        <v>2518100</v>
      </c>
      <c r="T33" s="4">
        <f t="shared" si="2"/>
        <v>1903280</v>
      </c>
      <c r="U33" s="4">
        <f t="shared" si="6"/>
        <v>1028200</v>
      </c>
      <c r="V33" s="5">
        <v>4.4800000000000006E-2</v>
      </c>
    </row>
    <row r="34" spans="1:22" x14ac:dyDescent="0.2">
      <c r="A34" s="16" t="s">
        <v>320</v>
      </c>
      <c r="B34" s="4">
        <v>100600</v>
      </c>
      <c r="C34" s="4">
        <v>222200</v>
      </c>
      <c r="D34" s="4">
        <v>-121600</v>
      </c>
      <c r="E34" s="4">
        <v>-1447680000</v>
      </c>
      <c r="F34" s="4">
        <f t="shared" si="4"/>
        <v>5158003795</v>
      </c>
      <c r="K34">
        <f t="shared" si="5"/>
        <v>48999140000</v>
      </c>
      <c r="L34" s="4">
        <v>557</v>
      </c>
      <c r="M34" s="4">
        <v>1040</v>
      </c>
      <c r="N34" s="4">
        <v>20</v>
      </c>
      <c r="O34" s="4">
        <v>26</v>
      </c>
      <c r="P34" s="4">
        <v>878200</v>
      </c>
      <c r="Q34" s="4">
        <v>1524100</v>
      </c>
      <c r="R34" s="5">
        <v>-2.53E-2</v>
      </c>
      <c r="S34" s="4">
        <v>2407700</v>
      </c>
      <c r="T34" s="4">
        <f t="shared" si="2"/>
        <v>1818640</v>
      </c>
      <c r="U34" s="4">
        <f t="shared" si="6"/>
        <v>1028200</v>
      </c>
      <c r="V34" s="5">
        <v>4.4600000000000001E-2</v>
      </c>
    </row>
    <row r="35" spans="1:22" x14ac:dyDescent="0.2">
      <c r="A35" s="16" t="s">
        <v>319</v>
      </c>
      <c r="B35" s="4">
        <v>414500</v>
      </c>
      <c r="C35" s="4">
        <v>10000</v>
      </c>
      <c r="D35" s="4">
        <v>404500</v>
      </c>
      <c r="E35" s="4">
        <v>4926640000</v>
      </c>
      <c r="F35" s="4">
        <f t="shared" si="4"/>
        <v>6605683795</v>
      </c>
      <c r="G35" s="4">
        <v>615000</v>
      </c>
      <c r="H35" s="4">
        <v>0</v>
      </c>
      <c r="I35" s="4">
        <v>615000</v>
      </c>
      <c r="J35" s="4">
        <v>7496595000</v>
      </c>
      <c r="K35">
        <f t="shared" si="5"/>
        <v>48999140000</v>
      </c>
      <c r="L35" s="4">
        <v>678</v>
      </c>
      <c r="M35" s="4">
        <v>454</v>
      </c>
      <c r="N35" s="4">
        <v>35</v>
      </c>
      <c r="O35" s="4">
        <v>5</v>
      </c>
      <c r="P35" s="4">
        <v>1351200</v>
      </c>
      <c r="Q35" s="4">
        <v>646100</v>
      </c>
      <c r="R35" s="5">
        <v>8.3000000000000001E-3</v>
      </c>
      <c r="S35" s="4">
        <v>2035600</v>
      </c>
      <c r="T35" s="4">
        <f t="shared" si="2"/>
        <v>1689140</v>
      </c>
      <c r="U35" s="4">
        <f t="shared" si="6"/>
        <v>1028200</v>
      </c>
      <c r="V35" s="5">
        <v>2.8500000000000001E-2</v>
      </c>
    </row>
    <row r="36" spans="1:22" x14ac:dyDescent="0.2">
      <c r="A36" s="16" t="s">
        <v>318</v>
      </c>
      <c r="B36" s="4">
        <v>85500</v>
      </c>
      <c r="C36" s="4">
        <v>7300</v>
      </c>
      <c r="D36" s="4">
        <v>78200</v>
      </c>
      <c r="E36" s="4">
        <v>948970000</v>
      </c>
      <c r="F36" s="4">
        <f t="shared" si="4"/>
        <v>1679043795</v>
      </c>
      <c r="K36">
        <f t="shared" si="5"/>
        <v>41502545000</v>
      </c>
      <c r="L36" s="4">
        <v>376</v>
      </c>
      <c r="M36" s="4">
        <v>404</v>
      </c>
      <c r="N36" s="4">
        <v>6</v>
      </c>
      <c r="O36" s="4">
        <v>10</v>
      </c>
      <c r="P36" s="4">
        <v>453300</v>
      </c>
      <c r="Q36" s="4">
        <v>570500</v>
      </c>
      <c r="R36" s="5">
        <v>-4.0999999999999995E-3</v>
      </c>
      <c r="S36" s="4">
        <v>1028200</v>
      </c>
      <c r="T36" s="4">
        <f t="shared" si="2"/>
        <v>1729160</v>
      </c>
      <c r="U36" s="4">
        <f t="shared" si="6"/>
        <v>1309400</v>
      </c>
      <c r="V36" s="5">
        <v>2.8500000000000001E-2</v>
      </c>
    </row>
    <row r="37" spans="1:22" x14ac:dyDescent="0.2">
      <c r="A37" s="16" t="s">
        <v>317</v>
      </c>
      <c r="B37" s="4">
        <v>1900</v>
      </c>
      <c r="C37" s="4">
        <v>178700</v>
      </c>
      <c r="D37" s="4">
        <v>-176800</v>
      </c>
      <c r="E37" s="4">
        <v>-2121460000</v>
      </c>
      <c r="F37" s="4">
        <f t="shared" si="4"/>
        <v>730073795</v>
      </c>
      <c r="K37">
        <f t="shared" si="5"/>
        <v>41502545000</v>
      </c>
      <c r="L37" s="4">
        <v>368</v>
      </c>
      <c r="M37" s="4">
        <v>780</v>
      </c>
      <c r="N37" s="4">
        <v>9</v>
      </c>
      <c r="O37" s="4">
        <v>30</v>
      </c>
      <c r="P37" s="4">
        <v>611400</v>
      </c>
      <c r="Q37" s="4">
        <v>1158100</v>
      </c>
      <c r="R37" s="5">
        <v>4.1999999999999997E-3</v>
      </c>
      <c r="S37" s="4">
        <v>1770500</v>
      </c>
      <c r="T37" s="4">
        <f t="shared" si="2"/>
        <v>1675050</v>
      </c>
      <c r="U37" s="4">
        <f t="shared" si="6"/>
        <v>1091800</v>
      </c>
      <c r="V37" s="5">
        <v>2.06E-2</v>
      </c>
    </row>
    <row r="38" spans="1:22" x14ac:dyDescent="0.2">
      <c r="A38" s="16" t="s">
        <v>316</v>
      </c>
      <c r="B38" s="4">
        <v>182500</v>
      </c>
      <c r="C38" s="4">
        <v>208300</v>
      </c>
      <c r="D38" s="4">
        <v>-25800</v>
      </c>
      <c r="E38" s="4">
        <v>-284100000</v>
      </c>
      <c r="F38" s="4">
        <f t="shared" si="4"/>
        <v>2851533795</v>
      </c>
      <c r="K38">
        <f t="shared" si="5"/>
        <v>41502545000</v>
      </c>
      <c r="L38" s="4">
        <v>436</v>
      </c>
      <c r="M38" s="4">
        <v>628</v>
      </c>
      <c r="N38" s="4">
        <v>16</v>
      </c>
      <c r="O38" s="4">
        <v>21</v>
      </c>
      <c r="P38" s="4">
        <v>759000</v>
      </c>
      <c r="Q38" s="4">
        <v>964400</v>
      </c>
      <c r="R38" s="5">
        <v>-1.24E-2</v>
      </c>
      <c r="S38" s="4">
        <v>1788200</v>
      </c>
      <c r="T38" s="4">
        <f t="shared" si="2"/>
        <v>1557730</v>
      </c>
      <c r="U38" s="4">
        <f t="shared" si="6"/>
        <v>1091800</v>
      </c>
      <c r="V38" s="5">
        <v>3.2199999999999999E-2</v>
      </c>
    </row>
    <row r="39" spans="1:22" x14ac:dyDescent="0.2">
      <c r="A39" s="16" t="s">
        <v>315</v>
      </c>
      <c r="B39" s="4">
        <v>34900</v>
      </c>
      <c r="C39" s="4">
        <v>55300</v>
      </c>
      <c r="D39" s="4">
        <v>-20400</v>
      </c>
      <c r="E39" s="4">
        <v>-249890000</v>
      </c>
      <c r="F39" s="4">
        <f t="shared" ref="F39:F44" si="7">E39+F40</f>
        <v>3135633795</v>
      </c>
      <c r="K39">
        <f t="shared" ref="K39:K44" si="8">K40+J39</f>
        <v>41502545000</v>
      </c>
      <c r="L39" s="4">
        <v>488</v>
      </c>
      <c r="M39" s="4">
        <v>401</v>
      </c>
      <c r="N39" s="4">
        <v>7</v>
      </c>
      <c r="O39" s="4">
        <v>17</v>
      </c>
      <c r="P39" s="4">
        <v>651400</v>
      </c>
      <c r="Q39" s="4">
        <v>657000</v>
      </c>
      <c r="R39" s="5">
        <v>1.2500000000000001E-2</v>
      </c>
      <c r="S39" s="4">
        <v>1309400</v>
      </c>
      <c r="T39" s="4">
        <f t="shared" ref="T39:T44" si="9">AVERAGE(S40:S49)</f>
        <v>1517650</v>
      </c>
      <c r="U39" s="4">
        <f t="shared" ref="U39:U44" si="10">MIN(S40:S44)</f>
        <v>1091800</v>
      </c>
      <c r="V39" s="5">
        <v>3.2400000000000005E-2</v>
      </c>
    </row>
    <row r="40" spans="1:22" x14ac:dyDescent="0.2">
      <c r="A40" s="16" t="s">
        <v>314</v>
      </c>
      <c r="B40" s="4">
        <v>25500</v>
      </c>
      <c r="C40" s="4">
        <v>327300</v>
      </c>
      <c r="D40" s="4">
        <v>-301800</v>
      </c>
      <c r="E40" s="4">
        <v>-3685390000</v>
      </c>
      <c r="F40" s="4">
        <f t="shared" si="7"/>
        <v>3385523795</v>
      </c>
      <c r="K40">
        <f t="shared" si="8"/>
        <v>41502545000</v>
      </c>
      <c r="L40" s="4">
        <v>407</v>
      </c>
      <c r="M40" s="4">
        <v>766</v>
      </c>
      <c r="N40" s="4">
        <v>7</v>
      </c>
      <c r="O40" s="4">
        <v>25</v>
      </c>
      <c r="P40" s="4">
        <v>561000</v>
      </c>
      <c r="Q40" s="4">
        <v>1204100</v>
      </c>
      <c r="R40" s="5">
        <v>-2.07E-2</v>
      </c>
      <c r="S40" s="4">
        <v>1765400</v>
      </c>
      <c r="T40" s="4">
        <f t="shared" si="9"/>
        <v>1419310</v>
      </c>
      <c r="U40" s="4">
        <f t="shared" si="10"/>
        <v>740600</v>
      </c>
      <c r="V40" s="5">
        <v>4.7699999999999992E-2</v>
      </c>
    </row>
    <row r="41" spans="1:22" x14ac:dyDescent="0.2">
      <c r="A41" s="16" t="s">
        <v>310</v>
      </c>
      <c r="B41" s="4">
        <v>376100</v>
      </c>
      <c r="C41" s="4">
        <v>4100</v>
      </c>
      <c r="D41" s="4">
        <v>372000</v>
      </c>
      <c r="E41" s="4">
        <v>4571990000</v>
      </c>
      <c r="F41" s="4">
        <f t="shared" si="7"/>
        <v>7070913795</v>
      </c>
      <c r="K41">
        <f t="shared" si="8"/>
        <v>41502545000</v>
      </c>
      <c r="L41" s="4">
        <v>782</v>
      </c>
      <c r="M41" s="4">
        <v>726</v>
      </c>
      <c r="N41" s="4">
        <v>22</v>
      </c>
      <c r="O41" s="4">
        <v>24</v>
      </c>
      <c r="P41" s="4">
        <v>1264200</v>
      </c>
      <c r="Q41" s="4">
        <v>1122500</v>
      </c>
      <c r="R41" s="5">
        <v>2.5099999999999997E-2</v>
      </c>
      <c r="S41" s="4">
        <v>2387700</v>
      </c>
      <c r="T41" s="4">
        <f t="shared" si="9"/>
        <v>1506420</v>
      </c>
      <c r="U41" s="4">
        <f t="shared" si="10"/>
        <v>740600</v>
      </c>
      <c r="V41" s="5">
        <v>2.4199999999999999E-2</v>
      </c>
    </row>
    <row r="42" spans="1:22" x14ac:dyDescent="0.2">
      <c r="A42" s="16" t="s">
        <v>309</v>
      </c>
      <c r="B42" s="4">
        <v>5100</v>
      </c>
      <c r="C42" s="4">
        <v>1000</v>
      </c>
      <c r="D42" s="4">
        <v>4100</v>
      </c>
      <c r="E42" s="4">
        <v>48790000</v>
      </c>
      <c r="F42" s="4">
        <f t="shared" si="7"/>
        <v>2498923795</v>
      </c>
      <c r="K42">
        <f t="shared" si="8"/>
        <v>41502545000</v>
      </c>
      <c r="L42" s="4">
        <v>283</v>
      </c>
      <c r="M42" s="4">
        <v>368</v>
      </c>
      <c r="N42" s="4">
        <v>9</v>
      </c>
      <c r="O42" s="4">
        <v>10</v>
      </c>
      <c r="P42" s="4">
        <v>381700</v>
      </c>
      <c r="Q42" s="4">
        <v>547100</v>
      </c>
      <c r="R42" s="5">
        <v>1.2699999999999999E-2</v>
      </c>
      <c r="S42" s="4">
        <v>1091800</v>
      </c>
      <c r="T42" s="4">
        <f t="shared" si="9"/>
        <v>1482350</v>
      </c>
      <c r="U42" s="4">
        <f t="shared" si="10"/>
        <v>740600</v>
      </c>
      <c r="V42" s="5">
        <v>1.66E-2</v>
      </c>
    </row>
    <row r="43" spans="1:22" x14ac:dyDescent="0.2">
      <c r="A43" s="16" t="s">
        <v>306</v>
      </c>
      <c r="B43" s="4">
        <v>414100</v>
      </c>
      <c r="C43" s="4">
        <v>4400</v>
      </c>
      <c r="D43" s="4">
        <v>409700</v>
      </c>
      <c r="E43" s="4">
        <v>4905160000</v>
      </c>
      <c r="F43" s="4">
        <f t="shared" si="7"/>
        <v>2450133795</v>
      </c>
      <c r="G43" s="4">
        <v>600000</v>
      </c>
      <c r="H43" s="4">
        <v>0</v>
      </c>
      <c r="I43" s="4">
        <v>600000</v>
      </c>
      <c r="J43" s="4">
        <v>7182575000</v>
      </c>
      <c r="K43">
        <f t="shared" si="8"/>
        <v>41502545000</v>
      </c>
      <c r="L43" s="4">
        <v>1200</v>
      </c>
      <c r="M43" s="4">
        <v>777</v>
      </c>
      <c r="N43" s="4">
        <v>53</v>
      </c>
      <c r="O43" s="4">
        <v>23</v>
      </c>
      <c r="P43" s="4">
        <v>2248900</v>
      </c>
      <c r="Q43" s="4">
        <v>1123600</v>
      </c>
      <c r="R43" s="5">
        <v>1.72E-2</v>
      </c>
      <c r="S43" s="4">
        <v>3448300</v>
      </c>
      <c r="T43" s="4">
        <f t="shared" si="9"/>
        <v>1254320</v>
      </c>
      <c r="U43" s="4">
        <f t="shared" si="10"/>
        <v>615000</v>
      </c>
      <c r="V43" s="5">
        <v>4.5100000000000001E-2</v>
      </c>
    </row>
    <row r="44" spans="1:22" x14ac:dyDescent="0.2">
      <c r="A44" s="16" t="s">
        <v>305</v>
      </c>
      <c r="B44" s="4">
        <v>14900</v>
      </c>
      <c r="C44" s="4">
        <v>12300</v>
      </c>
      <c r="D44" s="4">
        <v>2600</v>
      </c>
      <c r="E44" s="4">
        <v>26670000</v>
      </c>
      <c r="F44" s="4">
        <f t="shared" si="7"/>
        <v>-2455026205</v>
      </c>
      <c r="G44" s="4">
        <v>410000</v>
      </c>
      <c r="H44" s="4">
        <v>0</v>
      </c>
      <c r="I44" s="4">
        <v>410000</v>
      </c>
      <c r="J44" s="4">
        <v>4821125000</v>
      </c>
      <c r="K44">
        <f t="shared" si="8"/>
        <v>34319970000</v>
      </c>
      <c r="L44" s="4">
        <v>523</v>
      </c>
      <c r="M44" s="4">
        <v>437</v>
      </c>
      <c r="N44" s="4">
        <v>24</v>
      </c>
      <c r="O44" s="4">
        <v>8</v>
      </c>
      <c r="P44" s="4">
        <v>920700</v>
      </c>
      <c r="Q44" s="4">
        <v>632900</v>
      </c>
      <c r="R44" s="5">
        <v>4.4000000000000003E-3</v>
      </c>
      <c r="S44" s="4">
        <v>1561300</v>
      </c>
      <c r="T44" s="4">
        <f t="shared" si="9"/>
        <v>1233150</v>
      </c>
      <c r="U44" s="4">
        <f t="shared" si="10"/>
        <v>615000</v>
      </c>
      <c r="V44" s="5">
        <v>3.3799999999999997E-2</v>
      </c>
    </row>
    <row r="45" spans="1:22" x14ac:dyDescent="0.2">
      <c r="A45" s="16" t="s">
        <v>304</v>
      </c>
      <c r="B45" s="4">
        <v>55100</v>
      </c>
      <c r="C45" s="4">
        <v>8500</v>
      </c>
      <c r="D45" s="4">
        <v>46600</v>
      </c>
      <c r="E45" s="4">
        <v>535701167</v>
      </c>
      <c r="F45" s="4">
        <f t="shared" ref="F45:F55" si="11">E45+F46</f>
        <v>-2481696205</v>
      </c>
      <c r="K45">
        <f t="shared" ref="K45:K55" si="12">K46+J45</f>
        <v>29498845000</v>
      </c>
      <c r="L45" s="4">
        <v>220</v>
      </c>
      <c r="M45" s="4">
        <v>278</v>
      </c>
      <c r="N45" s="4">
        <v>3</v>
      </c>
      <c r="O45" s="4">
        <v>5</v>
      </c>
      <c r="P45" s="4">
        <v>287000</v>
      </c>
      <c r="Q45" s="4">
        <v>323900</v>
      </c>
      <c r="R45" s="5">
        <v>1.7600000000000001E-2</v>
      </c>
      <c r="S45" s="4">
        <v>740600</v>
      </c>
      <c r="T45" s="4">
        <f t="shared" ref="T45:T61" si="13">AVERAGE(S46:S55)</f>
        <v>1445680</v>
      </c>
      <c r="U45" s="4">
        <f t="shared" ref="U45:U55" si="14">MIN(S46:S50)</f>
        <v>615000</v>
      </c>
      <c r="V45" s="5">
        <v>2.5899999999999999E-2</v>
      </c>
    </row>
    <row r="46" spans="1:22" x14ac:dyDescent="0.2">
      <c r="A46" s="16" t="s">
        <v>303</v>
      </c>
      <c r="B46" s="4">
        <v>7100</v>
      </c>
      <c r="C46" s="4">
        <v>56200</v>
      </c>
      <c r="D46" s="4">
        <v>-49100</v>
      </c>
      <c r="E46" s="4">
        <v>-560860000</v>
      </c>
      <c r="F46" s="4">
        <f t="shared" si="11"/>
        <v>-3017397372</v>
      </c>
      <c r="K46">
        <f t="shared" si="12"/>
        <v>29498845000</v>
      </c>
      <c r="L46" s="4">
        <v>185</v>
      </c>
      <c r="M46" s="4">
        <v>850</v>
      </c>
      <c r="N46" s="4">
        <v>2</v>
      </c>
      <c r="O46" s="4">
        <v>21</v>
      </c>
      <c r="P46" s="4">
        <v>199800</v>
      </c>
      <c r="Q46" s="4">
        <v>1133300</v>
      </c>
      <c r="R46" s="5">
        <v>-2.1899999999999999E-2</v>
      </c>
      <c r="S46" s="4">
        <v>1428400</v>
      </c>
      <c r="T46" s="4">
        <f t="shared" si="13"/>
        <v>1532266.7</v>
      </c>
      <c r="U46" s="4">
        <f t="shared" si="14"/>
        <v>615000</v>
      </c>
      <c r="V46" s="5">
        <v>0.03</v>
      </c>
    </row>
    <row r="47" spans="1:22" x14ac:dyDescent="0.2">
      <c r="A47" s="16" t="s">
        <v>299</v>
      </c>
      <c r="B47" s="4">
        <v>8200</v>
      </c>
      <c r="C47" s="4">
        <v>55100</v>
      </c>
      <c r="D47" s="4">
        <v>-46900</v>
      </c>
      <c r="E47" s="4">
        <v>-541328391</v>
      </c>
      <c r="F47" s="4">
        <f t="shared" si="11"/>
        <v>-2456537372</v>
      </c>
      <c r="K47">
        <f t="shared" si="12"/>
        <v>29498845000</v>
      </c>
      <c r="L47" s="4">
        <v>321</v>
      </c>
      <c r="M47" s="4">
        <v>502</v>
      </c>
      <c r="N47" s="4">
        <v>4</v>
      </c>
      <c r="O47" s="4">
        <v>15</v>
      </c>
      <c r="P47" s="4">
        <v>536600</v>
      </c>
      <c r="Q47" s="4">
        <v>689800</v>
      </c>
      <c r="R47" s="5">
        <v>0</v>
      </c>
      <c r="S47" s="4">
        <v>1229400</v>
      </c>
      <c r="T47" s="4">
        <f t="shared" si="13"/>
        <v>1465095.1</v>
      </c>
      <c r="U47" s="4">
        <f t="shared" si="14"/>
        <v>615000</v>
      </c>
      <c r="V47" s="5">
        <v>2.1400000000000002E-2</v>
      </c>
    </row>
    <row r="48" spans="1:22" x14ac:dyDescent="0.2">
      <c r="A48" s="16" t="s">
        <v>298</v>
      </c>
      <c r="B48" s="4">
        <v>1300</v>
      </c>
      <c r="C48" s="4">
        <v>7200</v>
      </c>
      <c r="D48" s="4">
        <v>-5900</v>
      </c>
      <c r="E48" s="4">
        <v>-69630000</v>
      </c>
      <c r="F48" s="4">
        <f t="shared" si="11"/>
        <v>-1915208981</v>
      </c>
      <c r="K48">
        <f t="shared" si="12"/>
        <v>29498845000</v>
      </c>
      <c r="L48" s="4">
        <v>121</v>
      </c>
      <c r="M48" s="4">
        <v>317</v>
      </c>
      <c r="N48" s="4">
        <v>1</v>
      </c>
      <c r="O48" s="4">
        <v>8</v>
      </c>
      <c r="P48" s="4">
        <v>135300</v>
      </c>
      <c r="Q48" s="4">
        <v>451500</v>
      </c>
      <c r="R48" s="5">
        <v>-4.1999999999999997E-3</v>
      </c>
      <c r="S48" s="4">
        <v>615000</v>
      </c>
      <c r="T48" s="4">
        <f t="shared" si="13"/>
        <v>1510016</v>
      </c>
      <c r="U48" s="4">
        <f t="shared" si="14"/>
        <v>782000</v>
      </c>
      <c r="V48" s="5">
        <v>2.1099999999999997E-2</v>
      </c>
    </row>
    <row r="49" spans="1:22" x14ac:dyDescent="0.2">
      <c r="A49" s="16" t="s">
        <v>286</v>
      </c>
      <c r="B49" s="4">
        <v>2000</v>
      </c>
      <c r="C49" s="4">
        <v>0</v>
      </c>
      <c r="D49" s="4">
        <v>2000</v>
      </c>
      <c r="E49" s="4">
        <v>23400000</v>
      </c>
      <c r="F49" s="4">
        <f t="shared" si="11"/>
        <v>-1845578981</v>
      </c>
      <c r="G49" s="4">
        <v>200000</v>
      </c>
      <c r="H49" s="4">
        <v>0</v>
      </c>
      <c r="I49" s="4">
        <v>200000</v>
      </c>
      <c r="J49" s="4">
        <v>2358500000</v>
      </c>
      <c r="K49">
        <f t="shared" si="12"/>
        <v>29498845000</v>
      </c>
      <c r="L49" s="4">
        <v>221</v>
      </c>
      <c r="M49" s="4">
        <v>427</v>
      </c>
      <c r="N49" s="4">
        <v>6</v>
      </c>
      <c r="O49" s="4">
        <v>15</v>
      </c>
      <c r="P49" s="4">
        <v>257500</v>
      </c>
      <c r="Q49" s="4">
        <v>598300</v>
      </c>
      <c r="R49" s="5">
        <v>0</v>
      </c>
      <c r="S49" s="4">
        <v>908600</v>
      </c>
      <c r="T49" s="4">
        <f t="shared" si="13"/>
        <v>1663846.8</v>
      </c>
      <c r="U49" s="4">
        <f t="shared" si="14"/>
        <v>782000</v>
      </c>
      <c r="V49" s="5">
        <v>2.53E-2</v>
      </c>
    </row>
    <row r="50" spans="1:22" x14ac:dyDescent="0.2">
      <c r="A50" s="16" t="s">
        <v>285</v>
      </c>
      <c r="B50" s="4">
        <v>2000</v>
      </c>
      <c r="C50" s="4">
        <v>11600</v>
      </c>
      <c r="D50" s="4">
        <v>-9600</v>
      </c>
      <c r="E50" s="4">
        <v>-114360000</v>
      </c>
      <c r="F50" s="4">
        <f t="shared" si="11"/>
        <v>-1868978981</v>
      </c>
      <c r="K50">
        <f t="shared" si="12"/>
        <v>27140345000</v>
      </c>
      <c r="L50" s="4">
        <v>258</v>
      </c>
      <c r="M50" s="4">
        <v>332</v>
      </c>
      <c r="N50" s="4">
        <v>2</v>
      </c>
      <c r="O50" s="4">
        <v>9</v>
      </c>
      <c r="P50" s="4">
        <v>292500</v>
      </c>
      <c r="Q50" s="4">
        <v>454100</v>
      </c>
      <c r="R50" s="5">
        <v>-1.2800000000000001E-2</v>
      </c>
      <c r="S50" s="4">
        <v>782000</v>
      </c>
      <c r="T50" s="4">
        <f t="shared" si="13"/>
        <v>1693880.3</v>
      </c>
      <c r="U50" s="4">
        <f t="shared" si="14"/>
        <v>851100</v>
      </c>
      <c r="V50" s="5">
        <v>2.1000000000000001E-2</v>
      </c>
    </row>
    <row r="51" spans="1:22" x14ac:dyDescent="0.2">
      <c r="A51" s="16" t="s">
        <v>284</v>
      </c>
      <c r="B51" s="4">
        <v>62400</v>
      </c>
      <c r="C51" s="4">
        <v>181500</v>
      </c>
      <c r="D51" s="4">
        <v>-119100</v>
      </c>
      <c r="E51" s="4">
        <v>-1419320000</v>
      </c>
      <c r="F51" s="4">
        <f t="shared" si="11"/>
        <v>-1754618981</v>
      </c>
      <c r="G51" s="4">
        <v>525100</v>
      </c>
      <c r="H51" s="4">
        <v>0</v>
      </c>
      <c r="I51" s="4">
        <v>525100</v>
      </c>
      <c r="J51" s="4">
        <v>6253405000</v>
      </c>
      <c r="K51">
        <f t="shared" si="12"/>
        <v>27140345000</v>
      </c>
      <c r="L51" s="4">
        <v>999</v>
      </c>
      <c r="M51" s="4">
        <v>714</v>
      </c>
      <c r="N51" s="4">
        <v>30</v>
      </c>
      <c r="O51" s="4">
        <v>41</v>
      </c>
      <c r="P51" s="4">
        <v>1784000</v>
      </c>
      <c r="Q51" s="4">
        <v>1456300</v>
      </c>
      <c r="R51" s="5">
        <v>1.72E-2</v>
      </c>
      <c r="S51" s="4">
        <v>3258800</v>
      </c>
      <c r="T51" s="4">
        <f t="shared" si="13"/>
        <v>1882582.3</v>
      </c>
      <c r="U51" s="4">
        <f t="shared" si="14"/>
        <v>851100</v>
      </c>
      <c r="V51" s="5">
        <v>4.8799999999999996E-2</v>
      </c>
    </row>
    <row r="52" spans="1:22" x14ac:dyDescent="0.2">
      <c r="A52" s="16" t="s">
        <v>283</v>
      </c>
      <c r="B52" s="4">
        <v>0</v>
      </c>
      <c r="C52" s="4">
        <v>11900</v>
      </c>
      <c r="D52" s="4">
        <v>-11900</v>
      </c>
      <c r="E52" s="4">
        <v>-138286431</v>
      </c>
      <c r="F52" s="4">
        <f t="shared" si="11"/>
        <v>-335298981</v>
      </c>
      <c r="K52">
        <f t="shared" si="12"/>
        <v>20886940000</v>
      </c>
      <c r="L52" s="4">
        <v>339</v>
      </c>
      <c r="M52" s="4">
        <v>361</v>
      </c>
      <c r="N52" s="4">
        <v>7</v>
      </c>
      <c r="O52" s="4">
        <v>6</v>
      </c>
      <c r="P52" s="4">
        <v>403800</v>
      </c>
      <c r="Q52" s="4">
        <v>430900</v>
      </c>
      <c r="R52" s="5">
        <v>4.4000000000000003E-3</v>
      </c>
      <c r="S52" s="4">
        <v>851100</v>
      </c>
      <c r="T52" s="4">
        <f t="shared" si="13"/>
        <v>1904822.3</v>
      </c>
      <c r="U52" s="4">
        <f t="shared" si="14"/>
        <v>557684</v>
      </c>
      <c r="V52" s="5">
        <v>2.9700000000000001E-2</v>
      </c>
    </row>
    <row r="53" spans="1:22" x14ac:dyDescent="0.2">
      <c r="A53" s="16" t="s">
        <v>282</v>
      </c>
      <c r="B53" s="4">
        <v>600</v>
      </c>
      <c r="C53" s="4">
        <v>0</v>
      </c>
      <c r="D53" s="4">
        <v>600</v>
      </c>
      <c r="E53" s="4">
        <v>6917450</v>
      </c>
      <c r="F53" s="4">
        <f t="shared" si="11"/>
        <v>-197012550</v>
      </c>
      <c r="K53">
        <f t="shared" si="12"/>
        <v>20886940000</v>
      </c>
      <c r="L53" s="4">
        <v>232</v>
      </c>
      <c r="M53" s="4">
        <v>550</v>
      </c>
      <c r="N53" s="4">
        <v>8</v>
      </c>
      <c r="O53" s="4">
        <v>13</v>
      </c>
      <c r="P53" s="4">
        <v>331100</v>
      </c>
      <c r="Q53" s="4">
        <v>755300</v>
      </c>
      <c r="R53" s="5">
        <v>-8.6E-3</v>
      </c>
      <c r="S53" s="4">
        <v>1168000</v>
      </c>
      <c r="T53" s="4">
        <f t="shared" si="13"/>
        <v>1929134.4</v>
      </c>
      <c r="U53" s="4">
        <f t="shared" si="14"/>
        <v>557684</v>
      </c>
      <c r="V53" s="5">
        <v>2.1400000000000002E-2</v>
      </c>
    </row>
    <row r="54" spans="1:22" x14ac:dyDescent="0.2">
      <c r="A54" s="16" t="s">
        <v>281</v>
      </c>
      <c r="B54" s="4">
        <v>4600</v>
      </c>
      <c r="C54" s="4">
        <v>0</v>
      </c>
      <c r="D54" s="4">
        <v>4600</v>
      </c>
      <c r="E54" s="4">
        <v>53880000</v>
      </c>
      <c r="F54" s="4">
        <f t="shared" si="11"/>
        <v>-203930000</v>
      </c>
      <c r="G54" s="4">
        <v>80000</v>
      </c>
      <c r="H54" s="4">
        <v>0</v>
      </c>
      <c r="I54" s="4">
        <v>80000</v>
      </c>
      <c r="J54" s="4">
        <v>940475000</v>
      </c>
      <c r="K54">
        <f t="shared" si="12"/>
        <v>20886940000</v>
      </c>
      <c r="L54" s="4">
        <v>448</v>
      </c>
      <c r="M54" s="4">
        <v>483</v>
      </c>
      <c r="N54" s="4">
        <v>7</v>
      </c>
      <c r="O54" s="4">
        <v>13</v>
      </c>
      <c r="P54" s="4">
        <v>600100</v>
      </c>
      <c r="Q54" s="4">
        <v>749500</v>
      </c>
      <c r="R54" s="5">
        <v>-8.5000000000000006E-3</v>
      </c>
      <c r="S54" s="4">
        <v>1349600</v>
      </c>
      <c r="T54" s="4">
        <f t="shared" si="13"/>
        <v>1900490.6</v>
      </c>
      <c r="U54" s="4">
        <f t="shared" si="14"/>
        <v>557684</v>
      </c>
      <c r="V54" s="5">
        <v>3.3399999999999999E-2</v>
      </c>
    </row>
    <row r="55" spans="1:22" x14ac:dyDescent="0.2">
      <c r="A55" s="16" t="s">
        <v>280</v>
      </c>
      <c r="B55" s="4">
        <v>1000</v>
      </c>
      <c r="C55" s="4">
        <v>7300</v>
      </c>
      <c r="D55" s="4">
        <v>-6300</v>
      </c>
      <c r="E55" s="4">
        <v>-75740000</v>
      </c>
      <c r="F55" s="4">
        <f t="shared" si="11"/>
        <v>-257810000</v>
      </c>
      <c r="G55" s="4">
        <v>1295900</v>
      </c>
      <c r="H55" s="4">
        <v>0</v>
      </c>
      <c r="I55" s="4">
        <v>1295900</v>
      </c>
      <c r="J55" s="4">
        <v>15475410000</v>
      </c>
      <c r="K55">
        <f t="shared" si="12"/>
        <v>19946465000</v>
      </c>
      <c r="L55" s="4">
        <v>852</v>
      </c>
      <c r="M55" s="4">
        <v>605</v>
      </c>
      <c r="N55" s="4">
        <v>44</v>
      </c>
      <c r="O55" s="4">
        <v>17</v>
      </c>
      <c r="P55" s="4">
        <v>1858400</v>
      </c>
      <c r="Q55" s="4">
        <v>958900</v>
      </c>
      <c r="R55" s="5">
        <v>8.6E-3</v>
      </c>
      <c r="S55" s="4">
        <v>2865900</v>
      </c>
      <c r="T55" s="4">
        <f t="shared" si="13"/>
        <v>1800351.7</v>
      </c>
      <c r="U55" s="4">
        <f t="shared" si="14"/>
        <v>557684</v>
      </c>
      <c r="V55" s="5">
        <v>3.7200000000000004E-2</v>
      </c>
    </row>
    <row r="56" spans="1:22" x14ac:dyDescent="0.2">
      <c r="A56" s="16" t="s">
        <v>279</v>
      </c>
      <c r="B56" s="4">
        <v>156300</v>
      </c>
      <c r="C56" s="4">
        <v>0</v>
      </c>
      <c r="D56" s="4">
        <v>156300</v>
      </c>
      <c r="E56" s="4">
        <v>1817320000</v>
      </c>
      <c r="F56" s="4">
        <f t="shared" ref="F56:F130" si="15">E56+F57</f>
        <v>-182070000</v>
      </c>
      <c r="G56" s="4">
        <v>380000</v>
      </c>
      <c r="H56" s="4">
        <v>0</v>
      </c>
      <c r="I56" s="4">
        <v>380000</v>
      </c>
      <c r="J56" s="4">
        <v>4471055000</v>
      </c>
      <c r="K56">
        <f t="shared" ref="K56:K76" si="16">K57+J56</f>
        <v>4471055000</v>
      </c>
      <c r="L56" s="4">
        <v>795</v>
      </c>
      <c r="M56" s="4">
        <v>645</v>
      </c>
      <c r="N56" s="4">
        <v>29</v>
      </c>
      <c r="O56" s="4">
        <v>20</v>
      </c>
      <c r="P56" s="4">
        <v>1268300</v>
      </c>
      <c r="Q56" s="4">
        <v>942600</v>
      </c>
      <c r="R56" s="5">
        <v>2.64E-2</v>
      </c>
      <c r="S56" s="4">
        <v>2294267</v>
      </c>
      <c r="T56" s="4">
        <f t="shared" si="13"/>
        <v>1693424.9</v>
      </c>
      <c r="U56" s="4">
        <f t="shared" ref="U56:U123" si="17">MIN(S57:S61)</f>
        <v>557684</v>
      </c>
      <c r="V56" s="5">
        <v>2.9500000000000002E-2</v>
      </c>
    </row>
    <row r="57" spans="1:22" x14ac:dyDescent="0.2">
      <c r="A57" s="16" t="s">
        <v>278</v>
      </c>
      <c r="B57" s="4">
        <v>1200</v>
      </c>
      <c r="C57" s="4">
        <v>400</v>
      </c>
      <c r="D57" s="4">
        <v>800</v>
      </c>
      <c r="E57" s="4">
        <v>9160000</v>
      </c>
      <c r="F57" s="4">
        <f t="shared" si="15"/>
        <v>-1999390000</v>
      </c>
      <c r="K57">
        <f t="shared" si="16"/>
        <v>0</v>
      </c>
      <c r="L57" s="4">
        <v>243</v>
      </c>
      <c r="M57" s="4">
        <v>305</v>
      </c>
      <c r="N57" s="4">
        <v>2</v>
      </c>
      <c r="O57" s="4">
        <v>2</v>
      </c>
      <c r="P57" s="4">
        <v>235400</v>
      </c>
      <c r="Q57" s="4">
        <v>322000</v>
      </c>
      <c r="R57" s="5">
        <v>8.8999999999999999E-3</v>
      </c>
      <c r="S57" s="4">
        <v>557684</v>
      </c>
      <c r="T57" s="4">
        <f t="shared" si="13"/>
        <v>1769375</v>
      </c>
      <c r="U57" s="4">
        <f t="shared" si="17"/>
        <v>1064209</v>
      </c>
      <c r="V57" s="5">
        <v>1.7500000000000002E-2</v>
      </c>
    </row>
    <row r="58" spans="1:22" x14ac:dyDescent="0.2">
      <c r="A58" s="16" t="s">
        <v>275</v>
      </c>
      <c r="B58" s="4">
        <v>100</v>
      </c>
      <c r="C58" s="4">
        <v>0</v>
      </c>
      <c r="D58" s="4">
        <v>100</v>
      </c>
      <c r="E58" s="4">
        <v>1160000</v>
      </c>
      <c r="F58" s="4">
        <f t="shared" si="15"/>
        <v>-2008550000</v>
      </c>
      <c r="K58">
        <f t="shared" si="16"/>
        <v>0</v>
      </c>
      <c r="L58" s="4">
        <v>373</v>
      </c>
      <c r="M58" s="4">
        <v>381</v>
      </c>
      <c r="N58" s="4">
        <v>8</v>
      </c>
      <c r="O58" s="4">
        <v>7</v>
      </c>
      <c r="P58" s="4">
        <v>489000</v>
      </c>
      <c r="Q58" s="4">
        <v>574900</v>
      </c>
      <c r="R58" s="5">
        <v>0</v>
      </c>
      <c r="S58" s="4">
        <v>1064209</v>
      </c>
      <c r="T58" s="4">
        <f t="shared" si="13"/>
        <v>1789995.1</v>
      </c>
      <c r="U58" s="4">
        <f t="shared" si="17"/>
        <v>1073500</v>
      </c>
      <c r="V58" s="5">
        <v>3.0099999999999998E-2</v>
      </c>
    </row>
    <row r="59" spans="1:22" x14ac:dyDescent="0.2">
      <c r="A59" s="16" t="s">
        <v>274</v>
      </c>
      <c r="B59" s="4">
        <v>6100</v>
      </c>
      <c r="C59" s="4">
        <v>0</v>
      </c>
      <c r="D59" s="4">
        <v>6100</v>
      </c>
      <c r="E59" s="4">
        <v>67100000</v>
      </c>
      <c r="F59" s="4">
        <f t="shared" si="15"/>
        <v>-2009710000</v>
      </c>
      <c r="K59">
        <f t="shared" si="16"/>
        <v>0</v>
      </c>
      <c r="L59" s="4">
        <v>579</v>
      </c>
      <c r="M59" s="4">
        <v>1166</v>
      </c>
      <c r="N59" s="4">
        <v>17</v>
      </c>
      <c r="O59" s="4">
        <v>17</v>
      </c>
      <c r="P59" s="4">
        <v>834400</v>
      </c>
      <c r="Q59" s="4">
        <v>1487500</v>
      </c>
      <c r="R59" s="5">
        <v>-2.58E-2</v>
      </c>
      <c r="S59" s="4">
        <v>2446908</v>
      </c>
      <c r="T59" s="4">
        <f t="shared" si="13"/>
        <v>1687915.9</v>
      </c>
      <c r="U59" s="4">
        <f t="shared" si="17"/>
        <v>1063162</v>
      </c>
      <c r="V59" s="5">
        <v>6.4199999999999993E-2</v>
      </c>
    </row>
    <row r="60" spans="1:22" x14ac:dyDescent="0.2">
      <c r="A60" s="16" t="s">
        <v>273</v>
      </c>
      <c r="B60" s="4">
        <v>0</v>
      </c>
      <c r="C60" s="4">
        <v>8900</v>
      </c>
      <c r="D60" s="4">
        <v>-8900</v>
      </c>
      <c r="E60" s="4">
        <v>-103660000</v>
      </c>
      <c r="F60" s="4">
        <f t="shared" si="15"/>
        <v>-2076810000</v>
      </c>
      <c r="K60">
        <f t="shared" si="16"/>
        <v>0</v>
      </c>
      <c r="L60" s="4">
        <v>345</v>
      </c>
      <c r="M60" s="4">
        <v>483</v>
      </c>
      <c r="N60" s="4">
        <v>8</v>
      </c>
      <c r="O60" s="4">
        <v>12</v>
      </c>
      <c r="P60" s="4">
        <v>494200</v>
      </c>
      <c r="Q60" s="4">
        <v>587900</v>
      </c>
      <c r="R60" s="5">
        <v>-1.6899999999999998E-2</v>
      </c>
      <c r="S60" s="4">
        <v>1082335</v>
      </c>
      <c r="T60" s="4">
        <f t="shared" si="13"/>
        <v>1745489.9</v>
      </c>
      <c r="U60" s="4">
        <f t="shared" si="17"/>
        <v>1063162</v>
      </c>
      <c r="V60" s="5">
        <v>2.9500000000000002E-2</v>
      </c>
    </row>
    <row r="61" spans="1:22" x14ac:dyDescent="0.2">
      <c r="A61" s="16" t="s">
        <v>268</v>
      </c>
      <c r="B61" s="4">
        <v>80100</v>
      </c>
      <c r="C61" s="4">
        <v>25600</v>
      </c>
      <c r="D61" s="4">
        <v>54500</v>
      </c>
      <c r="E61" s="4">
        <v>650630000</v>
      </c>
      <c r="F61" s="4">
        <f t="shared" si="15"/>
        <v>-1973150000</v>
      </c>
      <c r="K61">
        <f t="shared" si="16"/>
        <v>0</v>
      </c>
      <c r="L61" s="4">
        <v>1521</v>
      </c>
      <c r="M61" s="4">
        <v>1657</v>
      </c>
      <c r="N61" s="4">
        <v>65</v>
      </c>
      <c r="O61" s="4">
        <v>54</v>
      </c>
      <c r="P61" s="4">
        <v>2623900</v>
      </c>
      <c r="Q61" s="4">
        <v>2464600</v>
      </c>
      <c r="R61" s="5">
        <v>3.5099999999999999E-2</v>
      </c>
      <c r="S61" s="4">
        <v>5145820</v>
      </c>
      <c r="T61" s="4">
        <f t="shared" si="13"/>
        <v>1420872.8</v>
      </c>
      <c r="U61" s="4">
        <f t="shared" si="17"/>
        <v>1063162</v>
      </c>
      <c r="V61" s="5">
        <v>6.1799999999999994E-2</v>
      </c>
    </row>
    <row r="62" spans="1:22" x14ac:dyDescent="0.2">
      <c r="A62" s="16" t="s">
        <v>266</v>
      </c>
      <c r="B62" s="4">
        <v>0</v>
      </c>
      <c r="C62" s="4">
        <v>26400</v>
      </c>
      <c r="D62" s="4">
        <v>-26400</v>
      </c>
      <c r="E62" s="4">
        <v>-300220000</v>
      </c>
      <c r="F62" s="4">
        <f t="shared" si="15"/>
        <v>-2623780000</v>
      </c>
      <c r="K62">
        <f t="shared" si="16"/>
        <v>0</v>
      </c>
      <c r="L62" s="4">
        <v>290</v>
      </c>
      <c r="M62" s="4">
        <v>387</v>
      </c>
      <c r="N62" s="4">
        <v>4</v>
      </c>
      <c r="O62" s="4">
        <v>13</v>
      </c>
      <c r="P62" s="4">
        <v>411800</v>
      </c>
      <c r="Q62" s="4">
        <v>626300</v>
      </c>
      <c r="R62" s="5">
        <v>4.5000000000000005E-3</v>
      </c>
      <c r="S62" s="4">
        <v>1073500</v>
      </c>
      <c r="T62" s="4">
        <f t="shared" ref="T62:T115" si="18">AVERAGE(S63:S72)</f>
        <v>1677232.8</v>
      </c>
      <c r="U62" s="4">
        <f t="shared" si="17"/>
        <v>1063162</v>
      </c>
      <c r="V62" s="5">
        <v>1.7399999999999999E-2</v>
      </c>
    </row>
    <row r="63" spans="1:22" x14ac:dyDescent="0.2">
      <c r="A63" s="16" t="s">
        <v>265</v>
      </c>
      <c r="B63" s="4">
        <v>0</v>
      </c>
      <c r="C63" s="4">
        <v>36100</v>
      </c>
      <c r="D63" s="4">
        <v>-36100</v>
      </c>
      <c r="E63" s="4">
        <v>-410020000</v>
      </c>
      <c r="F63" s="4">
        <f t="shared" si="15"/>
        <v>-2323560000</v>
      </c>
      <c r="K63">
        <f t="shared" si="16"/>
        <v>0</v>
      </c>
      <c r="L63" s="4">
        <v>448</v>
      </c>
      <c r="M63" s="4">
        <v>511</v>
      </c>
      <c r="N63" s="4">
        <v>12</v>
      </c>
      <c r="O63" s="4">
        <v>19</v>
      </c>
      <c r="P63" s="4">
        <v>583400</v>
      </c>
      <c r="Q63" s="4">
        <v>773500</v>
      </c>
      <c r="R63" s="5">
        <v>-4.3E-3</v>
      </c>
      <c r="S63" s="4">
        <v>1411121</v>
      </c>
      <c r="T63" s="4">
        <f t="shared" si="18"/>
        <v>1640462.8</v>
      </c>
      <c r="U63" s="4">
        <f t="shared" si="17"/>
        <v>1063162</v>
      </c>
      <c r="V63" s="5">
        <v>1.7399999999999999E-2</v>
      </c>
    </row>
    <row r="64" spans="1:22" x14ac:dyDescent="0.2">
      <c r="A64" s="16" t="s">
        <v>247</v>
      </c>
      <c r="B64" s="4">
        <v>0</v>
      </c>
      <c r="C64" s="4">
        <v>12400</v>
      </c>
      <c r="D64" s="4">
        <v>-12400</v>
      </c>
      <c r="E64" s="4">
        <v>-141980000</v>
      </c>
      <c r="F64" s="4">
        <f t="shared" si="15"/>
        <v>-1913540000</v>
      </c>
      <c r="K64">
        <f t="shared" si="16"/>
        <v>0</v>
      </c>
      <c r="L64" s="4">
        <v>341</v>
      </c>
      <c r="M64" s="4">
        <v>489</v>
      </c>
      <c r="N64" s="4">
        <v>4</v>
      </c>
      <c r="O64" s="4">
        <v>9</v>
      </c>
      <c r="P64" s="4">
        <v>416600</v>
      </c>
      <c r="Q64" s="4">
        <v>603600</v>
      </c>
      <c r="R64" s="5">
        <v>-8.6E-3</v>
      </c>
      <c r="S64" s="4">
        <v>1063162</v>
      </c>
      <c r="T64" s="4">
        <f t="shared" si="18"/>
        <v>1671203.4</v>
      </c>
      <c r="U64" s="4">
        <f t="shared" si="17"/>
        <v>1224999</v>
      </c>
      <c r="V64" s="5">
        <v>2.1600000000000001E-2</v>
      </c>
    </row>
    <row r="65" spans="1:22" x14ac:dyDescent="0.2">
      <c r="A65" s="16" t="s">
        <v>239</v>
      </c>
      <c r="B65" s="4">
        <v>16700</v>
      </c>
      <c r="C65" s="4">
        <v>0</v>
      </c>
      <c r="D65" s="4">
        <v>16700</v>
      </c>
      <c r="E65" s="4">
        <v>193740000</v>
      </c>
      <c r="F65" s="4">
        <f t="shared" si="15"/>
        <v>-1771560000</v>
      </c>
      <c r="K65">
        <f t="shared" si="16"/>
        <v>0</v>
      </c>
      <c r="L65" s="4">
        <v>557</v>
      </c>
      <c r="M65" s="4">
        <v>687</v>
      </c>
      <c r="N65" s="4">
        <v>19</v>
      </c>
      <c r="O65" s="4">
        <v>17</v>
      </c>
      <c r="P65" s="4">
        <v>849700</v>
      </c>
      <c r="Q65" s="4">
        <v>1008300</v>
      </c>
      <c r="R65" s="5">
        <v>-8.6E-3</v>
      </c>
      <c r="S65" s="4">
        <v>1864511</v>
      </c>
      <c r="T65" s="4">
        <f t="shared" si="18"/>
        <v>1655440.8</v>
      </c>
      <c r="U65" s="4">
        <f t="shared" si="17"/>
        <v>1224999</v>
      </c>
      <c r="V65" s="5">
        <v>2.9700000000000001E-2</v>
      </c>
    </row>
    <row r="66" spans="1:22" x14ac:dyDescent="0.2">
      <c r="A66" s="16" t="s">
        <v>238</v>
      </c>
      <c r="B66" s="4">
        <v>24100</v>
      </c>
      <c r="C66" s="4">
        <v>17600</v>
      </c>
      <c r="D66" s="4">
        <v>6500</v>
      </c>
      <c r="E66" s="4">
        <v>75350000</v>
      </c>
      <c r="F66" s="4">
        <f t="shared" si="15"/>
        <v>-1965300000</v>
      </c>
      <c r="K66">
        <f t="shared" si="16"/>
        <v>0</v>
      </c>
      <c r="L66" s="4">
        <v>413</v>
      </c>
      <c r="M66" s="4">
        <v>402</v>
      </c>
      <c r="N66" s="4">
        <v>21</v>
      </c>
      <c r="O66" s="4">
        <v>7</v>
      </c>
      <c r="P66" s="4">
        <v>759900</v>
      </c>
      <c r="Q66" s="4">
        <v>464800</v>
      </c>
      <c r="R66" s="5">
        <v>2.6600000000000002E-2</v>
      </c>
      <c r="S66" s="4">
        <v>1224999</v>
      </c>
      <c r="T66" s="4">
        <f t="shared" si="18"/>
        <v>1606717.8</v>
      </c>
      <c r="U66" s="4">
        <f t="shared" si="17"/>
        <v>1270410</v>
      </c>
      <c r="V66" s="5">
        <v>3.8800000000000001E-2</v>
      </c>
    </row>
    <row r="67" spans="1:22" x14ac:dyDescent="0.2">
      <c r="A67" s="16" t="s">
        <v>237</v>
      </c>
      <c r="B67" s="4">
        <v>0</v>
      </c>
      <c r="C67" s="4">
        <v>61400</v>
      </c>
      <c r="D67" s="4">
        <v>-61400</v>
      </c>
      <c r="E67" s="4">
        <v>-699210000</v>
      </c>
      <c r="F67" s="4">
        <f t="shared" si="15"/>
        <v>-2040650000</v>
      </c>
      <c r="K67">
        <f t="shared" si="16"/>
        <v>0</v>
      </c>
      <c r="L67" s="4">
        <v>368</v>
      </c>
      <c r="M67" s="4">
        <v>559</v>
      </c>
      <c r="N67" s="4">
        <v>6</v>
      </c>
      <c r="O67" s="4">
        <v>14</v>
      </c>
      <c r="P67" s="4">
        <v>458300</v>
      </c>
      <c r="Q67" s="4">
        <v>820900</v>
      </c>
      <c r="R67" s="5">
        <v>-8.6999999999999994E-3</v>
      </c>
      <c r="S67" s="4">
        <v>1317185</v>
      </c>
      <c r="T67" s="4">
        <f t="shared" si="18"/>
        <v>1555265.7</v>
      </c>
      <c r="U67" s="4">
        <f t="shared" si="17"/>
        <v>1270410</v>
      </c>
      <c r="V67" s="5">
        <v>3.4500000000000003E-2</v>
      </c>
    </row>
    <row r="68" spans="1:22" x14ac:dyDescent="0.2">
      <c r="A68" s="16" t="s">
        <v>233</v>
      </c>
      <c r="B68" s="4">
        <v>0</v>
      </c>
      <c r="C68" s="4">
        <v>0</v>
      </c>
      <c r="D68" s="4">
        <v>0</v>
      </c>
      <c r="E68" s="4">
        <v>0</v>
      </c>
      <c r="F68" s="4">
        <f t="shared" si="15"/>
        <v>-1341440000</v>
      </c>
      <c r="K68">
        <f t="shared" si="16"/>
        <v>0</v>
      </c>
      <c r="L68" s="4">
        <v>317</v>
      </c>
      <c r="M68" s="4">
        <v>568</v>
      </c>
      <c r="N68" s="4">
        <v>7</v>
      </c>
      <c r="O68" s="4">
        <v>9</v>
      </c>
      <c r="P68" s="4">
        <v>65900</v>
      </c>
      <c r="Q68" s="4">
        <v>72400</v>
      </c>
      <c r="R68" s="5">
        <v>-1.29E-2</v>
      </c>
      <c r="S68" s="4">
        <v>1270410</v>
      </c>
      <c r="T68" s="4">
        <f t="shared" si="18"/>
        <v>1505882.1</v>
      </c>
      <c r="U68" s="4">
        <f t="shared" si="17"/>
        <v>1043421</v>
      </c>
    </row>
    <row r="69" spans="1:22" x14ac:dyDescent="0.2">
      <c r="A69" s="16" t="s">
        <v>232</v>
      </c>
      <c r="B69" s="4">
        <v>42200</v>
      </c>
      <c r="C69" s="4">
        <v>400</v>
      </c>
      <c r="D69" s="4">
        <v>41800</v>
      </c>
      <c r="E69" s="4">
        <v>485690000</v>
      </c>
      <c r="F69" s="4">
        <f t="shared" si="15"/>
        <v>-1341440000</v>
      </c>
      <c r="K69">
        <f t="shared" si="16"/>
        <v>0</v>
      </c>
      <c r="L69" s="4"/>
      <c r="M69" s="4"/>
      <c r="N69" s="4"/>
      <c r="O69" s="4"/>
      <c r="P69" s="4">
        <v>601500</v>
      </c>
      <c r="Q69" s="4">
        <v>780300</v>
      </c>
      <c r="R69" s="5">
        <v>0</v>
      </c>
      <c r="S69" s="4">
        <v>1426116</v>
      </c>
      <c r="T69" s="4">
        <f t="shared" si="18"/>
        <v>1459622.4</v>
      </c>
      <c r="U69" s="4">
        <f t="shared" si="17"/>
        <v>1043421</v>
      </c>
    </row>
    <row r="70" spans="1:22" x14ac:dyDescent="0.2">
      <c r="A70" s="16" t="s">
        <v>231</v>
      </c>
      <c r="B70" s="4">
        <v>0</v>
      </c>
      <c r="C70" s="4">
        <v>0</v>
      </c>
      <c r="D70" s="4">
        <v>0</v>
      </c>
      <c r="E70" s="4">
        <v>0</v>
      </c>
      <c r="F70" s="4">
        <f t="shared" si="15"/>
        <v>-1827130000</v>
      </c>
      <c r="K70">
        <f t="shared" si="16"/>
        <v>0</v>
      </c>
      <c r="L70" s="4"/>
      <c r="M70" s="4"/>
      <c r="N70" s="4"/>
      <c r="O70" s="4"/>
      <c r="P70" s="4">
        <v>653300</v>
      </c>
      <c r="Q70" s="4">
        <v>881600</v>
      </c>
      <c r="R70" s="5">
        <v>-8.5000000000000006E-3</v>
      </c>
      <c r="S70" s="4">
        <v>1658075</v>
      </c>
      <c r="T70" s="4">
        <f t="shared" si="18"/>
        <v>1425538.8</v>
      </c>
      <c r="U70" s="4">
        <f t="shared" si="17"/>
        <v>1043421</v>
      </c>
    </row>
    <row r="71" spans="1:22" x14ac:dyDescent="0.2">
      <c r="A71" s="16" t="s">
        <v>230</v>
      </c>
      <c r="B71" s="4">
        <v>0</v>
      </c>
      <c r="C71" s="4">
        <v>71200</v>
      </c>
      <c r="D71" s="4">
        <v>-71200</v>
      </c>
      <c r="E71" s="4">
        <v>-840320000</v>
      </c>
      <c r="F71" s="4">
        <f t="shared" si="15"/>
        <v>-1827130000</v>
      </c>
      <c r="K71">
        <f t="shared" si="16"/>
        <v>0</v>
      </c>
      <c r="L71" s="4"/>
      <c r="M71" s="4"/>
      <c r="N71" s="4"/>
      <c r="O71" s="4"/>
      <c r="P71" s="4">
        <v>755900</v>
      </c>
      <c r="Q71" s="4">
        <v>1024400</v>
      </c>
      <c r="R71" s="5">
        <v>-1.2699999999999999E-2</v>
      </c>
      <c r="S71" s="4">
        <v>1899649</v>
      </c>
      <c r="T71" s="4">
        <f t="shared" si="18"/>
        <v>1296212.6000000001</v>
      </c>
      <c r="U71" s="4">
        <f t="shared" si="17"/>
        <v>737769</v>
      </c>
    </row>
    <row r="72" spans="1:22" x14ac:dyDescent="0.2">
      <c r="A72" s="16" t="s">
        <v>229</v>
      </c>
      <c r="B72" s="4">
        <v>25600</v>
      </c>
      <c r="C72" s="4">
        <v>0</v>
      </c>
      <c r="D72" s="4">
        <v>25600</v>
      </c>
      <c r="E72" s="4">
        <v>291880000</v>
      </c>
      <c r="F72" s="4">
        <f t="shared" si="15"/>
        <v>-986810000</v>
      </c>
      <c r="K72">
        <f t="shared" si="16"/>
        <v>0</v>
      </c>
      <c r="L72" s="4"/>
      <c r="M72" s="4"/>
      <c r="N72" s="4"/>
      <c r="O72" s="4"/>
      <c r="P72" s="4">
        <v>2449700</v>
      </c>
      <c r="Q72" s="4">
        <v>905000</v>
      </c>
      <c r="R72" s="5">
        <v>6.3099999999999989E-2</v>
      </c>
      <c r="S72" s="4">
        <v>3637100</v>
      </c>
      <c r="T72" s="4">
        <f t="shared" si="18"/>
        <v>1047552.1</v>
      </c>
      <c r="U72" s="4">
        <f t="shared" si="17"/>
        <v>737769</v>
      </c>
    </row>
    <row r="73" spans="1:22" x14ac:dyDescent="0.2">
      <c r="A73" s="16" t="s">
        <v>228</v>
      </c>
      <c r="B73" s="4">
        <v>0</v>
      </c>
      <c r="C73" s="4">
        <v>39300</v>
      </c>
      <c r="D73" s="4">
        <v>-39300</v>
      </c>
      <c r="E73" s="4">
        <v>-443660000</v>
      </c>
      <c r="F73" s="4">
        <f t="shared" si="15"/>
        <v>-1278690000</v>
      </c>
      <c r="K73">
        <f t="shared" si="16"/>
        <v>0</v>
      </c>
      <c r="L73" s="4"/>
      <c r="M73" s="4"/>
      <c r="N73" s="4"/>
      <c r="O73" s="4"/>
      <c r="P73" s="4">
        <v>478700</v>
      </c>
      <c r="Q73" s="4">
        <v>502000</v>
      </c>
      <c r="R73" s="5">
        <v>-1.3300000000000001E-2</v>
      </c>
      <c r="S73" s="4">
        <v>1043421</v>
      </c>
      <c r="T73" s="4">
        <f t="shared" si="18"/>
        <v>1098883.3</v>
      </c>
      <c r="U73" s="4">
        <f t="shared" si="17"/>
        <v>737769</v>
      </c>
    </row>
    <row r="74" spans="1:22" x14ac:dyDescent="0.2">
      <c r="A74" s="16" t="s">
        <v>227</v>
      </c>
      <c r="B74" s="4">
        <v>0</v>
      </c>
      <c r="C74" s="4">
        <v>4400</v>
      </c>
      <c r="D74" s="4">
        <v>-4400</v>
      </c>
      <c r="E74" s="4">
        <v>-49950000</v>
      </c>
      <c r="F74" s="4">
        <f t="shared" si="15"/>
        <v>-835030000</v>
      </c>
      <c r="K74">
        <f t="shared" si="16"/>
        <v>0</v>
      </c>
      <c r="L74" s="4"/>
      <c r="M74" s="4"/>
      <c r="N74" s="4"/>
      <c r="O74" s="4"/>
      <c r="P74" s="4">
        <v>693600</v>
      </c>
      <c r="Q74" s="4">
        <v>642500</v>
      </c>
      <c r="R74" s="5">
        <v>0</v>
      </c>
      <c r="S74" s="4">
        <v>1370568</v>
      </c>
      <c r="T74" s="4">
        <f t="shared" si="18"/>
        <v>1254638.5</v>
      </c>
      <c r="U74" s="4">
        <f t="shared" si="17"/>
        <v>737769</v>
      </c>
    </row>
    <row r="75" spans="1:22" x14ac:dyDescent="0.2">
      <c r="A75" s="16" t="s">
        <v>221</v>
      </c>
      <c r="B75" s="4">
        <v>1000</v>
      </c>
      <c r="C75" s="4">
        <v>20200</v>
      </c>
      <c r="D75" s="4">
        <v>-19200</v>
      </c>
      <c r="E75" s="4">
        <v>-210970000</v>
      </c>
      <c r="F75" s="4">
        <f t="shared" si="15"/>
        <v>-785080000</v>
      </c>
      <c r="K75">
        <f t="shared" si="16"/>
        <v>0</v>
      </c>
      <c r="L75" s="4"/>
      <c r="M75" s="4"/>
      <c r="N75" s="4"/>
      <c r="O75" s="4"/>
      <c r="P75" s="4">
        <v>1031100</v>
      </c>
      <c r="Q75" s="4">
        <v>616600</v>
      </c>
      <c r="R75" s="5">
        <v>3.6900000000000002E-2</v>
      </c>
      <c r="S75" s="4">
        <v>1706885</v>
      </c>
      <c r="T75" s="4">
        <f t="shared" si="18"/>
        <v>1310014.7</v>
      </c>
      <c r="U75" s="4">
        <f t="shared" si="17"/>
        <v>737769</v>
      </c>
    </row>
    <row r="76" spans="1:22" x14ac:dyDescent="0.2">
      <c r="A76" s="16" t="s">
        <v>212</v>
      </c>
      <c r="B76" s="4">
        <v>0</v>
      </c>
      <c r="C76" s="4">
        <v>9000</v>
      </c>
      <c r="D76" s="4">
        <v>-9000</v>
      </c>
      <c r="E76" s="4">
        <v>-96060000</v>
      </c>
      <c r="F76" s="4">
        <f t="shared" si="15"/>
        <v>-574110000</v>
      </c>
      <c r="K76">
        <f t="shared" si="16"/>
        <v>0</v>
      </c>
      <c r="L76" s="4"/>
      <c r="M76" s="4"/>
      <c r="N76" s="4"/>
      <c r="O76" s="4"/>
      <c r="P76" s="4">
        <v>327100</v>
      </c>
      <c r="Q76" s="4">
        <v>376200</v>
      </c>
      <c r="R76" s="5">
        <v>2.3599999999999999E-2</v>
      </c>
      <c r="S76" s="4">
        <v>737769</v>
      </c>
      <c r="T76" s="4">
        <f t="shared" si="18"/>
        <v>1452480.4</v>
      </c>
      <c r="U76" s="4">
        <f t="shared" si="17"/>
        <v>606387</v>
      </c>
    </row>
    <row r="77" spans="1:22" x14ac:dyDescent="0.2">
      <c r="A77" s="16" t="s">
        <v>211</v>
      </c>
      <c r="B77" s="4">
        <v>21900</v>
      </c>
      <c r="C77" s="4">
        <v>0</v>
      </c>
      <c r="D77" s="4">
        <v>21900</v>
      </c>
      <c r="E77" s="4">
        <v>234600000</v>
      </c>
      <c r="F77" s="4">
        <f t="shared" si="15"/>
        <v>-478050000</v>
      </c>
      <c r="K77">
        <f>K78+J77</f>
        <v>0</v>
      </c>
      <c r="L77" s="4"/>
      <c r="M77" s="4"/>
      <c r="N77" s="4"/>
      <c r="O77" s="4"/>
      <c r="P77" s="4">
        <v>271500</v>
      </c>
      <c r="Q77" s="4">
        <v>452000</v>
      </c>
      <c r="R77" s="5">
        <v>-1.3899999999999999E-2</v>
      </c>
      <c r="S77" s="4">
        <v>802664</v>
      </c>
      <c r="T77" s="4">
        <f t="shared" si="18"/>
        <v>1590908.3</v>
      </c>
      <c r="U77" s="4">
        <f t="shared" si="17"/>
        <v>606387</v>
      </c>
    </row>
    <row r="78" spans="1:22" x14ac:dyDescent="0.2">
      <c r="A78" s="16" t="s">
        <v>210</v>
      </c>
      <c r="B78" s="4">
        <v>54400</v>
      </c>
      <c r="C78" s="4">
        <v>0</v>
      </c>
      <c r="D78" s="4">
        <v>54400</v>
      </c>
      <c r="E78" s="4">
        <v>587770000</v>
      </c>
      <c r="F78" s="4">
        <f t="shared" si="15"/>
        <v>-712650000</v>
      </c>
      <c r="K78">
        <f>J78+K80</f>
        <v>0</v>
      </c>
      <c r="R78" s="5">
        <v>-4.5999999999999999E-3</v>
      </c>
      <c r="S78" s="4">
        <v>776574</v>
      </c>
      <c r="T78" s="4">
        <f t="shared" si="18"/>
        <v>1808075.7</v>
      </c>
      <c r="U78" s="4">
        <f t="shared" si="17"/>
        <v>606387</v>
      </c>
    </row>
    <row r="79" spans="1:22" x14ac:dyDescent="0.2">
      <c r="A79" s="16" t="s">
        <v>209</v>
      </c>
      <c r="B79" s="4">
        <v>9300</v>
      </c>
      <c r="C79" s="4">
        <v>0</v>
      </c>
      <c r="D79" s="4">
        <v>9300</v>
      </c>
      <c r="E79" s="4">
        <v>102300000</v>
      </c>
      <c r="F79" s="4">
        <f t="shared" si="15"/>
        <v>-1300420000</v>
      </c>
      <c r="L79" s="4"/>
      <c r="M79" s="4"/>
      <c r="N79" s="4"/>
      <c r="O79" s="4"/>
      <c r="P79" s="4">
        <v>232800</v>
      </c>
      <c r="Q79" s="4">
        <v>619800</v>
      </c>
      <c r="R79" s="5">
        <v>-1.3600000000000001E-2</v>
      </c>
      <c r="S79" s="4">
        <v>963519</v>
      </c>
      <c r="T79" s="4">
        <f t="shared" si="18"/>
        <v>1899929.4</v>
      </c>
      <c r="U79" s="4">
        <f t="shared" si="17"/>
        <v>606387</v>
      </c>
    </row>
    <row r="80" spans="1:22" x14ac:dyDescent="0.2">
      <c r="A80" s="16" t="s">
        <v>208</v>
      </c>
      <c r="B80" s="4">
        <v>1300</v>
      </c>
      <c r="C80" s="4">
        <v>46000</v>
      </c>
      <c r="D80" s="4">
        <v>-44700</v>
      </c>
      <c r="E80" s="4">
        <v>-498280000</v>
      </c>
      <c r="F80" s="4">
        <f t="shared" si="15"/>
        <v>-1402720000</v>
      </c>
      <c r="K80">
        <f>J80</f>
        <v>0</v>
      </c>
      <c r="R80" s="5">
        <v>-2.23E-2</v>
      </c>
      <c r="S80" s="4">
        <v>1317239</v>
      </c>
      <c r="T80" s="4">
        <f t="shared" si="18"/>
        <v>1925490.3</v>
      </c>
      <c r="U80" s="4">
        <f t="shared" si="17"/>
        <v>606387</v>
      </c>
    </row>
    <row r="81" spans="1:21" x14ac:dyDescent="0.2">
      <c r="A81" s="16" t="s">
        <v>207</v>
      </c>
      <c r="B81" s="4">
        <v>3400</v>
      </c>
      <c r="C81" s="4">
        <v>0</v>
      </c>
      <c r="D81" s="4">
        <v>3400</v>
      </c>
      <c r="E81" s="4">
        <v>37800000</v>
      </c>
      <c r="F81" s="4">
        <f t="shared" si="15"/>
        <v>-904440000</v>
      </c>
      <c r="R81" s="5">
        <v>1.3600000000000001E-2</v>
      </c>
      <c r="S81" s="4">
        <v>606387</v>
      </c>
      <c r="T81" s="4">
        <f t="shared" si="18"/>
        <v>2078563.4</v>
      </c>
      <c r="U81" s="4">
        <f t="shared" si="17"/>
        <v>1150495</v>
      </c>
    </row>
    <row r="82" spans="1:21" x14ac:dyDescent="0.2">
      <c r="A82" s="16" t="s">
        <v>206</v>
      </c>
      <c r="B82" s="4">
        <v>0</v>
      </c>
      <c r="C82" s="4">
        <v>3900</v>
      </c>
      <c r="D82" s="4">
        <v>-3900</v>
      </c>
      <c r="E82" s="4">
        <v>-42900000</v>
      </c>
      <c r="F82" s="4">
        <f t="shared" si="15"/>
        <v>-942240000</v>
      </c>
      <c r="R82" s="5">
        <v>-4.5000000000000005E-3</v>
      </c>
      <c r="S82" s="4">
        <v>1150495</v>
      </c>
      <c r="T82" s="4">
        <f t="shared" si="18"/>
        <v>2101455</v>
      </c>
      <c r="U82" s="4">
        <f t="shared" si="17"/>
        <v>1556733</v>
      </c>
    </row>
    <row r="83" spans="1:21" x14ac:dyDescent="0.2">
      <c r="A83" s="16" t="s">
        <v>205</v>
      </c>
      <c r="B83" s="4">
        <v>53200</v>
      </c>
      <c r="C83" s="4">
        <v>0</v>
      </c>
      <c r="D83" s="4">
        <v>53200</v>
      </c>
      <c r="E83" s="4">
        <v>598060000</v>
      </c>
      <c r="F83" s="4">
        <f t="shared" si="15"/>
        <v>-899340000</v>
      </c>
      <c r="R83" s="5">
        <v>-1.3300000000000001E-2</v>
      </c>
      <c r="S83" s="4">
        <v>1556733</v>
      </c>
      <c r="T83" s="4">
        <f t="shared" si="18"/>
        <v>2161017.7000000002</v>
      </c>
      <c r="U83" s="4">
        <f t="shared" si="17"/>
        <v>2162426</v>
      </c>
    </row>
    <row r="84" spans="1:21" x14ac:dyDescent="0.2">
      <c r="A84" s="16" t="s">
        <v>204</v>
      </c>
      <c r="B84" s="4">
        <v>32400</v>
      </c>
      <c r="C84" s="4">
        <v>36000</v>
      </c>
      <c r="D84" s="4">
        <v>-3600</v>
      </c>
      <c r="E84" s="4">
        <v>-38340000</v>
      </c>
      <c r="F84" s="4">
        <f t="shared" si="15"/>
        <v>-1497400000</v>
      </c>
      <c r="R84" s="5">
        <v>-3.0099999999999998E-2</v>
      </c>
      <c r="S84" s="4">
        <v>2928120</v>
      </c>
      <c r="T84" s="4">
        <f t="shared" si="18"/>
        <v>2119733.7000000002</v>
      </c>
      <c r="U84" s="4">
        <f t="shared" si="17"/>
        <v>1882056</v>
      </c>
    </row>
    <row r="85" spans="1:21" x14ac:dyDescent="0.2">
      <c r="A85" s="16" t="s">
        <v>203</v>
      </c>
      <c r="B85" s="4">
        <v>0</v>
      </c>
      <c r="C85" s="4">
        <v>1000</v>
      </c>
      <c r="D85" s="4">
        <v>-1000</v>
      </c>
      <c r="E85" s="4">
        <v>-11600000</v>
      </c>
      <c r="F85" s="4">
        <f t="shared" si="15"/>
        <v>-1459060000</v>
      </c>
      <c r="R85" s="5">
        <v>0</v>
      </c>
      <c r="S85" s="4">
        <v>2260647</v>
      </c>
      <c r="T85" s="4">
        <f t="shared" si="18"/>
        <v>2205663.7999999998</v>
      </c>
      <c r="U85" s="4">
        <f t="shared" si="17"/>
        <v>1572848</v>
      </c>
    </row>
    <row r="86" spans="1:21" x14ac:dyDescent="0.2">
      <c r="A86" s="16" t="s">
        <v>202</v>
      </c>
      <c r="B86" s="4">
        <v>0</v>
      </c>
      <c r="C86" s="4">
        <v>11300</v>
      </c>
      <c r="D86" s="4">
        <v>-11300</v>
      </c>
      <c r="E86" s="4">
        <v>-131230000</v>
      </c>
      <c r="F86" s="4">
        <f t="shared" si="15"/>
        <v>-1447460000</v>
      </c>
      <c r="R86" s="5">
        <v>-8.5000000000000006E-3</v>
      </c>
      <c r="S86" s="4">
        <v>2162426</v>
      </c>
      <c r="T86" s="4">
        <f t="shared" si="18"/>
        <v>2109423</v>
      </c>
      <c r="U86" s="4">
        <f t="shared" si="17"/>
        <v>1572848</v>
      </c>
    </row>
    <row r="87" spans="1:21" x14ac:dyDescent="0.2">
      <c r="A87" s="16" t="s">
        <v>201</v>
      </c>
      <c r="B87" s="4">
        <v>0</v>
      </c>
      <c r="C87" s="4">
        <v>40743</v>
      </c>
      <c r="D87" s="4">
        <v>-40743</v>
      </c>
      <c r="E87" s="4">
        <v>-477140000</v>
      </c>
      <c r="F87" s="4">
        <f t="shared" si="15"/>
        <v>-1316230000</v>
      </c>
      <c r="R87" s="5">
        <v>0.04</v>
      </c>
      <c r="S87" s="4">
        <v>2186943</v>
      </c>
      <c r="T87" s="4">
        <f t="shared" si="18"/>
        <v>2044550.7</v>
      </c>
      <c r="U87" s="4">
        <f t="shared" si="17"/>
        <v>1379411</v>
      </c>
    </row>
    <row r="88" spans="1:21" x14ac:dyDescent="0.2">
      <c r="A88" s="16" t="s">
        <v>200</v>
      </c>
      <c r="B88" s="4">
        <v>124600</v>
      </c>
      <c r="C88" s="4">
        <v>57</v>
      </c>
      <c r="D88" s="4">
        <v>124543</v>
      </c>
      <c r="E88" s="4">
        <v>1384760000</v>
      </c>
      <c r="F88" s="4">
        <f t="shared" si="15"/>
        <v>-839090000</v>
      </c>
      <c r="R88" s="5">
        <v>4.6600000000000003E-2</v>
      </c>
      <c r="S88" s="4">
        <v>2948248</v>
      </c>
      <c r="T88" s="4">
        <f t="shared" si="18"/>
        <v>1983282</v>
      </c>
      <c r="U88" s="4">
        <f t="shared" si="17"/>
        <v>1379411</v>
      </c>
    </row>
    <row r="89" spans="1:21" x14ac:dyDescent="0.2">
      <c r="A89" s="16" t="s">
        <v>199</v>
      </c>
      <c r="B89" s="4">
        <v>5100</v>
      </c>
      <c r="C89" s="4">
        <v>26100</v>
      </c>
      <c r="D89" s="4">
        <v>-21000</v>
      </c>
      <c r="E89" s="4">
        <v>-233030000</v>
      </c>
      <c r="F89" s="4">
        <f t="shared" si="15"/>
        <v>-2223850000</v>
      </c>
      <c r="R89" s="5">
        <v>-1.8200000000000001E-2</v>
      </c>
      <c r="S89" s="4">
        <v>1882056</v>
      </c>
      <c r="T89" s="4">
        <f t="shared" si="18"/>
        <v>1922923.1</v>
      </c>
      <c r="U89" s="4">
        <f t="shared" si="17"/>
        <v>1379411</v>
      </c>
    </row>
    <row r="90" spans="1:21" x14ac:dyDescent="0.2">
      <c r="A90" s="16" t="s">
        <v>198</v>
      </c>
      <c r="B90" s="4">
        <v>0</v>
      </c>
      <c r="C90" s="4">
        <v>59042</v>
      </c>
      <c r="D90" s="4">
        <v>-59042</v>
      </c>
      <c r="E90" s="4">
        <v>-649140000</v>
      </c>
      <c r="F90" s="4">
        <f t="shared" si="15"/>
        <v>-1990820000</v>
      </c>
      <c r="R90" s="5">
        <v>4.5999999999999999E-3</v>
      </c>
      <c r="S90" s="4">
        <v>1572848</v>
      </c>
      <c r="T90" s="4">
        <f t="shared" si="18"/>
        <v>1908904.7</v>
      </c>
      <c r="U90" s="4">
        <f t="shared" si="17"/>
        <v>1379411</v>
      </c>
    </row>
    <row r="91" spans="1:21" x14ac:dyDescent="0.2">
      <c r="A91" s="16" t="s">
        <v>197</v>
      </c>
      <c r="B91" s="4">
        <v>44100</v>
      </c>
      <c r="C91" s="4">
        <v>15513</v>
      </c>
      <c r="D91" s="4">
        <v>28587</v>
      </c>
      <c r="E91" s="4">
        <v>307410000</v>
      </c>
      <c r="F91" s="4">
        <f t="shared" si="15"/>
        <v>-1341680000</v>
      </c>
      <c r="R91" s="5">
        <v>3.32E-2</v>
      </c>
      <c r="S91" s="4">
        <v>2137118</v>
      </c>
      <c r="T91" s="4">
        <f t="shared" si="18"/>
        <v>1816153.2</v>
      </c>
      <c r="U91" s="4">
        <f t="shared" si="17"/>
        <v>1200018</v>
      </c>
    </row>
    <row r="92" spans="1:21" x14ac:dyDescent="0.2">
      <c r="A92" s="16" t="s">
        <v>196</v>
      </c>
      <c r="B92" s="4">
        <v>1000</v>
      </c>
      <c r="C92" s="4">
        <v>12500</v>
      </c>
      <c r="D92" s="4">
        <v>-11500</v>
      </c>
      <c r="E92" s="4">
        <v>-123400000</v>
      </c>
      <c r="F92" s="4">
        <f t="shared" si="15"/>
        <v>-1649090000</v>
      </c>
      <c r="R92" s="5">
        <v>1.9400000000000001E-2</v>
      </c>
      <c r="S92" s="4">
        <v>1379411</v>
      </c>
      <c r="T92" s="4">
        <f t="shared" si="18"/>
        <v>1778428.5</v>
      </c>
      <c r="U92" s="4">
        <f t="shared" si="17"/>
        <v>1200018</v>
      </c>
    </row>
    <row r="93" spans="1:21" x14ac:dyDescent="0.2">
      <c r="A93" s="16" t="s">
        <v>195</v>
      </c>
      <c r="B93" s="4">
        <v>47100</v>
      </c>
      <c r="C93" s="4">
        <v>41800</v>
      </c>
      <c r="D93" s="4">
        <v>5300</v>
      </c>
      <c r="E93" s="4">
        <v>57650000</v>
      </c>
      <c r="F93" s="4">
        <f t="shared" si="15"/>
        <v>-1525690000</v>
      </c>
      <c r="R93" s="5">
        <v>1.9799999999999998E-2</v>
      </c>
      <c r="S93" s="4">
        <v>2152360</v>
      </c>
      <c r="T93" s="4">
        <f t="shared" si="18"/>
        <v>1722570.1</v>
      </c>
      <c r="U93" s="4">
        <f t="shared" si="17"/>
        <v>1200018</v>
      </c>
    </row>
    <row r="94" spans="1:21" x14ac:dyDescent="0.2">
      <c r="A94" s="16" t="s">
        <v>194</v>
      </c>
      <c r="B94" s="4">
        <v>2700</v>
      </c>
      <c r="C94" s="4">
        <v>86400</v>
      </c>
      <c r="D94" s="4">
        <v>-83700</v>
      </c>
      <c r="E94" s="4">
        <v>-927790000</v>
      </c>
      <c r="F94" s="4">
        <f t="shared" si="15"/>
        <v>-1583340000</v>
      </c>
      <c r="R94" s="5">
        <v>-6.88E-2</v>
      </c>
      <c r="S94" s="4">
        <v>2515280</v>
      </c>
      <c r="T94" s="4">
        <f t="shared" si="18"/>
        <v>1661680</v>
      </c>
      <c r="U94" s="4">
        <f t="shared" si="17"/>
        <v>1200018</v>
      </c>
    </row>
    <row r="95" spans="1:21" x14ac:dyDescent="0.2">
      <c r="A95" s="16" t="s">
        <v>193</v>
      </c>
      <c r="B95" s="4">
        <v>32600</v>
      </c>
      <c r="C95" s="4">
        <v>0</v>
      </c>
      <c r="D95" s="4">
        <v>32600</v>
      </c>
      <c r="E95" s="4">
        <v>334980000</v>
      </c>
      <c r="F95" s="4">
        <f t="shared" si="15"/>
        <v>-655550000</v>
      </c>
      <c r="R95" s="5">
        <v>6.8699999999999997E-2</v>
      </c>
      <c r="S95" s="4">
        <v>3119948</v>
      </c>
      <c r="T95" s="4">
        <f t="shared" si="18"/>
        <v>1496836.6</v>
      </c>
      <c r="U95" s="4">
        <f t="shared" si="17"/>
        <v>1200018</v>
      </c>
    </row>
    <row r="96" spans="1:21" x14ac:dyDescent="0.2">
      <c r="A96" s="16" t="s">
        <v>192</v>
      </c>
      <c r="B96" s="4">
        <v>27000</v>
      </c>
      <c r="C96" s="4">
        <v>1800</v>
      </c>
      <c r="D96" s="4">
        <v>25200</v>
      </c>
      <c r="E96" s="4">
        <v>257240000</v>
      </c>
      <c r="F96" s="4">
        <f t="shared" si="15"/>
        <v>-990530000</v>
      </c>
      <c r="R96" s="5">
        <v>1.4999999999999999E-2</v>
      </c>
      <c r="S96" s="4">
        <v>1200018</v>
      </c>
      <c r="T96" s="4">
        <f t="shared" si="18"/>
        <v>1505368.6</v>
      </c>
      <c r="U96" s="4">
        <f t="shared" si="17"/>
        <v>1209603</v>
      </c>
    </row>
    <row r="97" spans="1:21" x14ac:dyDescent="0.2">
      <c r="A97" s="16" t="s">
        <v>191</v>
      </c>
      <c r="B97" s="4">
        <v>55900</v>
      </c>
      <c r="C97" s="4">
        <v>0</v>
      </c>
      <c r="D97" s="4">
        <v>55900</v>
      </c>
      <c r="E97" s="4">
        <v>566750000</v>
      </c>
      <c r="F97" s="4">
        <f t="shared" si="15"/>
        <v>-1247770000</v>
      </c>
      <c r="R97" s="5">
        <v>-4.8999999999999998E-3</v>
      </c>
      <c r="S97" s="4">
        <v>1538220</v>
      </c>
      <c r="T97" s="4">
        <f t="shared" si="18"/>
        <v>1423601.6</v>
      </c>
      <c r="U97" s="4">
        <f t="shared" si="17"/>
        <v>1002164</v>
      </c>
    </row>
    <row r="98" spans="1:21" x14ac:dyDescent="0.2">
      <c r="A98" s="16" t="s">
        <v>190</v>
      </c>
      <c r="B98" s="4">
        <v>0</v>
      </c>
      <c r="C98" s="4">
        <v>1000</v>
      </c>
      <c r="D98" s="4">
        <v>-1000</v>
      </c>
      <c r="E98" s="4">
        <v>-10350000</v>
      </c>
      <c r="F98" s="4">
        <f t="shared" si="15"/>
        <v>-1814520000</v>
      </c>
      <c r="R98" s="5">
        <v>-1.9400000000000001E-2</v>
      </c>
      <c r="S98" s="4">
        <v>2335561</v>
      </c>
      <c r="T98" s="4">
        <f t="shared" si="18"/>
        <v>1359062.1</v>
      </c>
      <c r="U98" s="4">
        <f t="shared" si="17"/>
        <v>1002164</v>
      </c>
    </row>
    <row r="99" spans="1:21" x14ac:dyDescent="0.2">
      <c r="A99" s="16" t="s">
        <v>189</v>
      </c>
      <c r="B99" s="4">
        <v>3400</v>
      </c>
      <c r="C99" s="4">
        <v>0</v>
      </c>
      <c r="D99" s="4">
        <v>3400</v>
      </c>
      <c r="E99" s="4">
        <v>35020000</v>
      </c>
      <c r="F99" s="4">
        <f t="shared" si="15"/>
        <v>-1804170000</v>
      </c>
      <c r="R99" s="5">
        <v>9.8999999999999991E-3</v>
      </c>
      <c r="S99" s="4">
        <v>1278467</v>
      </c>
      <c r="T99" s="4">
        <f t="shared" si="18"/>
        <v>1360325.2</v>
      </c>
      <c r="U99" s="4">
        <f t="shared" si="17"/>
        <v>1002164</v>
      </c>
    </row>
    <row r="100" spans="1:21" x14ac:dyDescent="0.2">
      <c r="A100" s="16" t="s">
        <v>188</v>
      </c>
      <c r="B100" s="4">
        <v>0</v>
      </c>
      <c r="C100" s="4">
        <v>19300</v>
      </c>
      <c r="D100" s="4">
        <v>-19300</v>
      </c>
      <c r="E100" s="4">
        <v>-198020000</v>
      </c>
      <c r="F100" s="4">
        <f t="shared" si="15"/>
        <v>-1839190000</v>
      </c>
      <c r="R100" s="5">
        <v>0.02</v>
      </c>
      <c r="S100" s="4">
        <v>1432664</v>
      </c>
      <c r="T100" s="4">
        <f t="shared" si="18"/>
        <v>1349416.7</v>
      </c>
      <c r="U100" s="4">
        <f t="shared" si="17"/>
        <v>1002164</v>
      </c>
    </row>
    <row r="101" spans="1:21" x14ac:dyDescent="0.2">
      <c r="A101" s="16" t="s">
        <v>187</v>
      </c>
      <c r="B101" s="4">
        <v>6200</v>
      </c>
      <c r="C101" s="4">
        <v>3200</v>
      </c>
      <c r="D101" s="4">
        <v>3000</v>
      </c>
      <c r="E101" s="4">
        <v>30440000</v>
      </c>
      <c r="F101" s="4">
        <f t="shared" si="15"/>
        <v>-1641170000</v>
      </c>
      <c r="R101" s="5">
        <v>1.5300000000000001E-2</v>
      </c>
      <c r="S101" s="4">
        <v>1209603</v>
      </c>
      <c r="T101" s="4">
        <f t="shared" si="18"/>
        <v>1403010</v>
      </c>
      <c r="U101" s="4">
        <f t="shared" si="17"/>
        <v>1002164</v>
      </c>
    </row>
    <row r="102" spans="1:21" x14ac:dyDescent="0.2">
      <c r="A102" s="16" t="s">
        <v>186</v>
      </c>
      <c r="B102" s="4">
        <v>38700</v>
      </c>
      <c r="C102" s="4">
        <v>61300</v>
      </c>
      <c r="D102" s="4">
        <v>-22600</v>
      </c>
      <c r="E102" s="4">
        <v>-225940000</v>
      </c>
      <c r="F102" s="4">
        <f t="shared" si="15"/>
        <v>-1671610000</v>
      </c>
      <c r="R102" s="5">
        <v>-5.0000000000000001E-3</v>
      </c>
      <c r="S102" s="4">
        <v>1002164</v>
      </c>
      <c r="T102" s="4">
        <f t="shared" si="18"/>
        <v>1467533.6</v>
      </c>
      <c r="U102" s="4">
        <f t="shared" si="17"/>
        <v>720550</v>
      </c>
    </row>
    <row r="103" spans="1:21" x14ac:dyDescent="0.2">
      <c r="A103" s="16" t="s">
        <v>185</v>
      </c>
      <c r="B103" s="4">
        <v>5200</v>
      </c>
      <c r="C103" s="4">
        <v>38200</v>
      </c>
      <c r="D103" s="4">
        <v>-33000</v>
      </c>
      <c r="E103" s="4">
        <v>-328410000</v>
      </c>
      <c r="F103" s="4">
        <f t="shared" si="15"/>
        <v>-1445670000</v>
      </c>
      <c r="R103" s="5">
        <v>-1.49E-2</v>
      </c>
      <c r="S103" s="4">
        <v>1593776</v>
      </c>
      <c r="T103" s="4">
        <f t="shared" si="18"/>
        <v>1492728.3</v>
      </c>
      <c r="U103" s="4">
        <f t="shared" si="17"/>
        <v>720550</v>
      </c>
    </row>
    <row r="104" spans="1:21" x14ac:dyDescent="0.2">
      <c r="A104" s="16" t="s">
        <v>184</v>
      </c>
      <c r="B104" s="4">
        <v>29900</v>
      </c>
      <c r="C104" s="4">
        <v>127700</v>
      </c>
      <c r="D104" s="4">
        <v>-97800</v>
      </c>
      <c r="E104" s="4">
        <v>-1004290000</v>
      </c>
      <c r="F104" s="4">
        <f t="shared" si="15"/>
        <v>-1117260000</v>
      </c>
      <c r="R104" s="5">
        <v>0</v>
      </c>
      <c r="S104" s="4">
        <v>1906379</v>
      </c>
      <c r="T104" s="4">
        <f t="shared" si="18"/>
        <v>1620969.8</v>
      </c>
      <c r="U104" s="4">
        <f t="shared" si="17"/>
        <v>720550</v>
      </c>
    </row>
    <row r="105" spans="1:21" x14ac:dyDescent="0.2">
      <c r="A105" s="16" t="s">
        <v>183</v>
      </c>
      <c r="B105" s="4">
        <v>45500</v>
      </c>
      <c r="C105" s="4">
        <v>63600</v>
      </c>
      <c r="D105" s="4">
        <v>-18100</v>
      </c>
      <c r="E105" s="4">
        <v>-164920000</v>
      </c>
      <c r="F105" s="4">
        <f t="shared" si="15"/>
        <v>-112970000</v>
      </c>
      <c r="R105" s="5">
        <v>6.2400000000000004E-2</v>
      </c>
      <c r="S105" s="4">
        <v>1471514</v>
      </c>
      <c r="T105" s="4">
        <f t="shared" si="18"/>
        <v>1611278.7</v>
      </c>
      <c r="U105" s="4">
        <f t="shared" si="17"/>
        <v>720550</v>
      </c>
    </row>
    <row r="106" spans="1:21" x14ac:dyDescent="0.2">
      <c r="A106" s="16" t="s">
        <v>182</v>
      </c>
      <c r="B106" s="4">
        <v>28000</v>
      </c>
      <c r="C106" s="4">
        <v>46400</v>
      </c>
      <c r="D106" s="4">
        <v>-18400</v>
      </c>
      <c r="E106" s="4">
        <v>-179840000</v>
      </c>
      <c r="F106" s="4">
        <f t="shared" si="15"/>
        <v>51950000</v>
      </c>
      <c r="R106" s="5">
        <v>6.4000000000000003E-3</v>
      </c>
      <c r="S106" s="4">
        <v>1285338</v>
      </c>
      <c r="T106" s="4">
        <f t="shared" si="18"/>
        <v>1691728.4</v>
      </c>
      <c r="U106" s="4">
        <f t="shared" si="17"/>
        <v>720550</v>
      </c>
    </row>
    <row r="107" spans="1:21" x14ac:dyDescent="0.2">
      <c r="A107" s="16" t="s">
        <v>181</v>
      </c>
      <c r="B107" s="4">
        <v>0</v>
      </c>
      <c r="C107" s="4">
        <v>74100</v>
      </c>
      <c r="D107" s="4">
        <v>-74100</v>
      </c>
      <c r="E107" s="4">
        <v>-696530000</v>
      </c>
      <c r="F107" s="4">
        <f t="shared" si="15"/>
        <v>231790000</v>
      </c>
      <c r="R107" s="5">
        <v>-5.1999999999999998E-3</v>
      </c>
      <c r="S107" s="4">
        <v>720550</v>
      </c>
      <c r="T107" s="4">
        <f t="shared" si="18"/>
        <v>1762948.2</v>
      </c>
      <c r="U107" s="4">
        <f t="shared" si="17"/>
        <v>1291098</v>
      </c>
    </row>
    <row r="108" spans="1:21" x14ac:dyDescent="0.2">
      <c r="A108" s="16" t="s">
        <v>180</v>
      </c>
      <c r="B108" s="4">
        <v>47200</v>
      </c>
      <c r="C108" s="4">
        <v>176600</v>
      </c>
      <c r="D108" s="4">
        <v>-129400</v>
      </c>
      <c r="E108" s="4">
        <v>-1223220000</v>
      </c>
      <c r="F108" s="4">
        <f t="shared" si="15"/>
        <v>928320000</v>
      </c>
      <c r="R108" s="5">
        <v>-1.04E-2</v>
      </c>
      <c r="S108" s="4">
        <v>1690166</v>
      </c>
      <c r="T108" s="4">
        <f t="shared" si="18"/>
        <v>1908846.3</v>
      </c>
      <c r="U108" s="4">
        <f t="shared" si="17"/>
        <v>1291098</v>
      </c>
    </row>
    <row r="109" spans="1:21" x14ac:dyDescent="0.2">
      <c r="A109" s="16" t="s">
        <v>179</v>
      </c>
      <c r="B109" s="4">
        <v>7100</v>
      </c>
      <c r="C109" s="4">
        <v>62800</v>
      </c>
      <c r="D109" s="4">
        <v>-55700</v>
      </c>
      <c r="E109" s="4">
        <v>-513290000</v>
      </c>
      <c r="F109" s="4">
        <f t="shared" si="15"/>
        <v>2151540000</v>
      </c>
      <c r="R109" s="5">
        <v>6.3500000000000001E-2</v>
      </c>
      <c r="S109" s="4">
        <v>1291098</v>
      </c>
      <c r="T109" s="4">
        <f t="shared" si="18"/>
        <v>2130556.9</v>
      </c>
      <c r="U109" s="4">
        <f t="shared" si="17"/>
        <v>1323579</v>
      </c>
    </row>
    <row r="110" spans="1:21" x14ac:dyDescent="0.2">
      <c r="A110" s="16" t="s">
        <v>178</v>
      </c>
      <c r="B110" s="4">
        <v>258500</v>
      </c>
      <c r="C110" s="4">
        <v>0</v>
      </c>
      <c r="D110" s="4">
        <v>258500</v>
      </c>
      <c r="E110" s="4">
        <v>2183260000</v>
      </c>
      <c r="F110" s="4">
        <f t="shared" si="15"/>
        <v>2664830000</v>
      </c>
      <c r="R110" s="5">
        <v>6.9099999999999995E-2</v>
      </c>
      <c r="S110" s="4">
        <v>1323579</v>
      </c>
      <c r="T110" s="4">
        <f t="shared" si="18"/>
        <v>2470304.7000000002</v>
      </c>
      <c r="U110" s="4">
        <f t="shared" si="17"/>
        <v>1374603</v>
      </c>
    </row>
    <row r="111" spans="1:21" x14ac:dyDescent="0.2">
      <c r="A111" s="16" t="s">
        <v>177</v>
      </c>
      <c r="B111" s="4">
        <v>223840</v>
      </c>
      <c r="C111" s="4">
        <v>0</v>
      </c>
      <c r="D111" s="4">
        <v>223840</v>
      </c>
      <c r="E111" s="4">
        <v>1989920000</v>
      </c>
      <c r="F111" s="4">
        <f t="shared" si="15"/>
        <v>481570000</v>
      </c>
      <c r="R111" s="5">
        <v>-6.6600000000000006E-2</v>
      </c>
      <c r="S111" s="4">
        <v>1745536</v>
      </c>
      <c r="T111" s="4">
        <f t="shared" si="18"/>
        <v>2562346.6</v>
      </c>
      <c r="U111" s="4">
        <f t="shared" si="17"/>
        <v>1374603</v>
      </c>
    </row>
    <row r="112" spans="1:21" x14ac:dyDescent="0.2">
      <c r="A112" s="16" t="s">
        <v>176</v>
      </c>
      <c r="B112" s="4">
        <v>21840</v>
      </c>
      <c r="C112" s="4">
        <v>1000</v>
      </c>
      <c r="D112" s="4">
        <v>20840</v>
      </c>
      <c r="E112" s="4">
        <v>194430000</v>
      </c>
      <c r="F112" s="4">
        <f t="shared" si="15"/>
        <v>-1508350000</v>
      </c>
      <c r="R112" s="5">
        <v>-6.7299999999999999E-2</v>
      </c>
      <c r="S112" s="4">
        <v>1647400</v>
      </c>
      <c r="T112" s="4">
        <f t="shared" si="18"/>
        <v>2765676.5</v>
      </c>
      <c r="U112" s="4">
        <f t="shared" si="17"/>
        <v>1374603</v>
      </c>
    </row>
    <row r="113" spans="1:21" x14ac:dyDescent="0.2">
      <c r="A113" s="16" t="s">
        <v>175</v>
      </c>
      <c r="B113" s="4">
        <v>42900</v>
      </c>
      <c r="C113" s="4">
        <v>4400</v>
      </c>
      <c r="D113" s="4">
        <v>38500</v>
      </c>
      <c r="E113" s="4">
        <v>369240000</v>
      </c>
      <c r="F113" s="4">
        <f t="shared" si="15"/>
        <v>-1702780000</v>
      </c>
      <c r="R113" s="5">
        <v>-2.6200000000000001E-2</v>
      </c>
      <c r="S113" s="4">
        <v>1845723</v>
      </c>
      <c r="T113" s="4">
        <f t="shared" si="18"/>
        <v>2821081.5</v>
      </c>
      <c r="U113" s="4">
        <f t="shared" si="17"/>
        <v>1374603</v>
      </c>
    </row>
    <row r="114" spans="1:21" x14ac:dyDescent="0.2">
      <c r="A114" s="16" t="s">
        <v>174</v>
      </c>
      <c r="B114" s="4">
        <v>25650</v>
      </c>
      <c r="C114" s="4">
        <v>23100</v>
      </c>
      <c r="D114" s="4">
        <v>2550</v>
      </c>
      <c r="E114" s="4">
        <v>23900000</v>
      </c>
      <c r="F114" s="4">
        <f t="shared" si="15"/>
        <v>-2072020000</v>
      </c>
      <c r="R114" s="5">
        <v>-6.9400000000000003E-2</v>
      </c>
      <c r="S114" s="4">
        <v>3188794</v>
      </c>
      <c r="T114" s="4">
        <f t="shared" si="18"/>
        <v>2767347.5</v>
      </c>
      <c r="U114" s="4">
        <f t="shared" si="17"/>
        <v>1374603</v>
      </c>
    </row>
    <row r="115" spans="1:21" x14ac:dyDescent="0.2">
      <c r="A115" s="16" t="s">
        <v>173</v>
      </c>
      <c r="B115" s="4">
        <v>50</v>
      </c>
      <c r="C115" s="4">
        <v>41500</v>
      </c>
      <c r="D115" s="4">
        <v>-41450</v>
      </c>
      <c r="E115" s="4">
        <v>-451400000</v>
      </c>
      <c r="F115" s="4">
        <f t="shared" si="15"/>
        <v>-2095920000</v>
      </c>
      <c r="R115" s="5">
        <v>-2.29E-2</v>
      </c>
      <c r="S115" s="4">
        <v>1374603</v>
      </c>
      <c r="T115" s="4">
        <f t="shared" si="18"/>
        <v>2838035.3</v>
      </c>
      <c r="U115" s="4">
        <f t="shared" si="17"/>
        <v>1432748</v>
      </c>
    </row>
    <row r="116" spans="1:21" x14ac:dyDescent="0.2">
      <c r="A116" s="16" t="s">
        <v>172</v>
      </c>
      <c r="B116" s="4">
        <v>27730</v>
      </c>
      <c r="C116" s="4">
        <v>28600</v>
      </c>
      <c r="D116" s="4">
        <v>-870</v>
      </c>
      <c r="E116" s="4">
        <v>-10440000</v>
      </c>
      <c r="F116" s="4">
        <f t="shared" si="15"/>
        <v>-1644520000</v>
      </c>
      <c r="R116" s="5">
        <v>-2.6699999999999998E-2</v>
      </c>
      <c r="S116" s="4">
        <v>2089835</v>
      </c>
      <c r="T116" s="4">
        <f t="shared" ref="T116:T121" si="19">AVERAGE(S117:S126)</f>
        <v>2985431.7</v>
      </c>
      <c r="U116" s="4">
        <f t="shared" si="17"/>
        <v>1432748</v>
      </c>
    </row>
    <row r="117" spans="1:21" x14ac:dyDescent="0.2">
      <c r="A117" s="16" t="s">
        <v>171</v>
      </c>
      <c r="B117" s="4">
        <v>1400</v>
      </c>
      <c r="C117" s="4">
        <v>113600</v>
      </c>
      <c r="D117" s="4">
        <v>-112200</v>
      </c>
      <c r="E117" s="4">
        <v>-1294790000</v>
      </c>
      <c r="F117" s="4">
        <f t="shared" si="15"/>
        <v>-1634080000</v>
      </c>
      <c r="R117" s="5">
        <v>-3.8599999999999995E-2</v>
      </c>
      <c r="S117" s="4">
        <v>1432748</v>
      </c>
      <c r="T117" s="4">
        <f t="shared" si="19"/>
        <v>3117699.7</v>
      </c>
      <c r="U117" s="4">
        <f t="shared" si="17"/>
        <v>2665955</v>
      </c>
    </row>
    <row r="118" spans="1:21" x14ac:dyDescent="0.2">
      <c r="A118" s="16" t="s">
        <v>170</v>
      </c>
      <c r="B118" s="4">
        <v>73215</v>
      </c>
      <c r="C118" s="4">
        <v>54100</v>
      </c>
      <c r="D118" s="4">
        <v>19115</v>
      </c>
      <c r="E118" s="4">
        <v>168530000</v>
      </c>
      <c r="F118" s="4">
        <f t="shared" si="15"/>
        <v>-339290000</v>
      </c>
      <c r="R118" s="5">
        <v>4.0199999999999993E-2</v>
      </c>
      <c r="S118" s="4">
        <v>3149147</v>
      </c>
      <c r="T118" s="4">
        <f t="shared" si="19"/>
        <v>3015870.3</v>
      </c>
      <c r="U118" s="4">
        <f t="shared" si="17"/>
        <v>2399773</v>
      </c>
    </row>
    <row r="119" spans="1:21" x14ac:dyDescent="0.2">
      <c r="A119" s="16" t="s">
        <v>169</v>
      </c>
      <c r="B119" s="4">
        <v>6530</v>
      </c>
      <c r="C119" s="4">
        <v>78800</v>
      </c>
      <c r="D119" s="4">
        <v>-72270</v>
      </c>
      <c r="E119" s="4">
        <v>-858320000</v>
      </c>
      <c r="F119" s="4">
        <f t="shared" si="15"/>
        <v>-507820000</v>
      </c>
      <c r="R119" s="5">
        <v>-6.6600000000000006E-2</v>
      </c>
      <c r="S119" s="4">
        <v>3508204</v>
      </c>
      <c r="T119" s="4">
        <f t="shared" si="19"/>
        <v>2869842.7</v>
      </c>
      <c r="U119" s="4">
        <f t="shared" si="17"/>
        <v>2399773</v>
      </c>
    </row>
    <row r="120" spans="1:21" x14ac:dyDescent="0.2">
      <c r="A120" s="16" t="s">
        <v>168</v>
      </c>
      <c r="B120" s="4">
        <v>16800</v>
      </c>
      <c r="C120" s="4">
        <v>78700</v>
      </c>
      <c r="D120" s="4">
        <v>-61900</v>
      </c>
      <c r="E120" s="4">
        <v>-792680000</v>
      </c>
      <c r="F120" s="4">
        <f t="shared" si="15"/>
        <v>350500000</v>
      </c>
      <c r="R120" s="5">
        <v>-6.6100000000000006E-2</v>
      </c>
      <c r="S120" s="4">
        <v>4721057</v>
      </c>
      <c r="T120" s="4">
        <f t="shared" si="19"/>
        <v>2623132.7000000002</v>
      </c>
      <c r="U120" s="4">
        <f t="shared" si="17"/>
        <v>2081481</v>
      </c>
    </row>
    <row r="121" spans="1:21" x14ac:dyDescent="0.2">
      <c r="A121" s="16" t="s">
        <v>167</v>
      </c>
      <c r="B121" s="4">
        <v>28800</v>
      </c>
      <c r="C121" s="4">
        <v>52300</v>
      </c>
      <c r="D121" s="4">
        <v>-23500</v>
      </c>
      <c r="E121" s="4">
        <v>-329410000</v>
      </c>
      <c r="F121" s="4">
        <f t="shared" si="15"/>
        <v>1143180000</v>
      </c>
      <c r="R121" s="5">
        <v>-4.8099999999999997E-2</v>
      </c>
      <c r="S121" s="4">
        <v>2665955</v>
      </c>
      <c r="T121" s="4">
        <f t="shared" si="19"/>
        <v>2761074</v>
      </c>
      <c r="U121" s="4">
        <f t="shared" si="17"/>
        <v>2081481</v>
      </c>
    </row>
    <row r="122" spans="1:21" x14ac:dyDescent="0.2">
      <c r="A122" s="16" t="s">
        <v>166</v>
      </c>
      <c r="B122" s="4">
        <v>32400</v>
      </c>
      <c r="C122" s="4">
        <v>88300</v>
      </c>
      <c r="D122" s="4">
        <v>-55900</v>
      </c>
      <c r="E122" s="4">
        <v>-758950000</v>
      </c>
      <c r="F122" s="4">
        <f t="shared" si="15"/>
        <v>1472590000</v>
      </c>
      <c r="R122" s="5">
        <v>7.4999999999999997E-3</v>
      </c>
      <c r="S122" s="4">
        <v>3680699</v>
      </c>
      <c r="T122" s="4">
        <f>AVERAGE(S123:S132)</f>
        <v>2768228.1</v>
      </c>
      <c r="U122" s="4">
        <f t="shared" si="17"/>
        <v>2081481</v>
      </c>
    </row>
    <row r="123" spans="1:21" x14ac:dyDescent="0.2">
      <c r="A123" s="16" t="s">
        <v>165</v>
      </c>
      <c r="B123" s="4">
        <v>20600</v>
      </c>
      <c r="C123" s="4">
        <v>0</v>
      </c>
      <c r="D123" s="4">
        <v>20600</v>
      </c>
      <c r="E123" s="4">
        <v>271930000</v>
      </c>
      <c r="F123" s="4">
        <f t="shared" si="15"/>
        <v>2231540000</v>
      </c>
      <c r="R123" s="5">
        <v>1.1399999999999999E-2</v>
      </c>
      <c r="S123" s="4">
        <v>2399773</v>
      </c>
      <c r="U123" s="4">
        <f t="shared" si="17"/>
        <v>2081481</v>
      </c>
    </row>
    <row r="124" spans="1:21" x14ac:dyDescent="0.2">
      <c r="A124" s="16" t="s">
        <v>164</v>
      </c>
      <c r="B124" s="4">
        <v>20000</v>
      </c>
      <c r="C124" s="4">
        <v>51200</v>
      </c>
      <c r="D124" s="4">
        <v>-31200</v>
      </c>
      <c r="E124" s="4">
        <v>-418570000</v>
      </c>
      <c r="F124" s="4">
        <f t="shared" si="15"/>
        <v>1959610000</v>
      </c>
      <c r="R124" s="5">
        <v>-2.9300000000000003E-2</v>
      </c>
      <c r="S124" s="4">
        <v>2651454</v>
      </c>
      <c r="U124" s="4">
        <f t="shared" ref="U124:U126" si="20">MIN(S125:S129)</f>
        <v>2047928</v>
      </c>
    </row>
    <row r="125" spans="1:21" x14ac:dyDescent="0.2">
      <c r="A125" s="16" t="s">
        <v>163</v>
      </c>
      <c r="B125" s="4">
        <v>33600</v>
      </c>
      <c r="C125" s="4">
        <v>200</v>
      </c>
      <c r="D125" s="4">
        <v>33400</v>
      </c>
      <c r="E125" s="4">
        <v>446270000</v>
      </c>
      <c r="F125" s="4">
        <f t="shared" si="15"/>
        <v>2378180000</v>
      </c>
      <c r="R125" s="5">
        <v>1.8700000000000001E-2</v>
      </c>
      <c r="S125" s="4">
        <v>2081481</v>
      </c>
      <c r="U125" s="4">
        <f t="shared" si="20"/>
        <v>2047928</v>
      </c>
    </row>
    <row r="126" spans="1:21" x14ac:dyDescent="0.2">
      <c r="A126" s="16" t="s">
        <v>162</v>
      </c>
      <c r="B126" s="4">
        <v>17600</v>
      </c>
      <c r="C126" s="4">
        <v>2100</v>
      </c>
      <c r="D126" s="4">
        <v>15500</v>
      </c>
      <c r="E126" s="4">
        <v>213250000</v>
      </c>
      <c r="F126" s="4">
        <f t="shared" si="15"/>
        <v>1931910000</v>
      </c>
      <c r="R126" s="5">
        <v>-3.7000000000000002E-3</v>
      </c>
      <c r="S126" s="4">
        <v>3563799</v>
      </c>
      <c r="U126" s="4">
        <f t="shared" si="20"/>
        <v>2047928</v>
      </c>
    </row>
    <row r="127" spans="1:21" x14ac:dyDescent="0.2">
      <c r="A127" s="16" t="s">
        <v>161</v>
      </c>
      <c r="B127" s="4">
        <v>40200</v>
      </c>
      <c r="C127" s="4">
        <v>13800</v>
      </c>
      <c r="D127" s="4">
        <v>26400</v>
      </c>
      <c r="E127" s="4">
        <v>357000000</v>
      </c>
      <c r="F127" s="4">
        <f t="shared" si="15"/>
        <v>1718660000</v>
      </c>
      <c r="R127" s="5">
        <v>2.6800000000000001E-2</v>
      </c>
      <c r="S127" s="4">
        <v>2755428</v>
      </c>
      <c r="U127" s="4">
        <f>MIN(S128:S132)</f>
        <v>2047928</v>
      </c>
    </row>
    <row r="128" spans="1:21" x14ac:dyDescent="0.2">
      <c r="A128" s="16" t="s">
        <v>160</v>
      </c>
      <c r="B128" s="4">
        <v>19000</v>
      </c>
      <c r="C128" s="4">
        <v>41600</v>
      </c>
      <c r="D128" s="4">
        <v>-22600</v>
      </c>
      <c r="E128" s="4">
        <v>-289180000</v>
      </c>
      <c r="F128" s="4">
        <f t="shared" si="15"/>
        <v>1361660000</v>
      </c>
      <c r="R128" s="5">
        <v>1.95E-2</v>
      </c>
      <c r="S128" s="4">
        <v>2130853</v>
      </c>
    </row>
    <row r="129" spans="1:22" x14ac:dyDescent="0.2">
      <c r="A129" s="16" t="s">
        <v>159</v>
      </c>
      <c r="B129" s="4">
        <v>17400</v>
      </c>
      <c r="C129" s="4">
        <v>69600</v>
      </c>
      <c r="D129" s="4">
        <v>-52200</v>
      </c>
      <c r="E129" s="4">
        <v>-685060000</v>
      </c>
      <c r="F129" s="4">
        <f t="shared" si="15"/>
        <v>1650840000</v>
      </c>
      <c r="R129" s="5">
        <v>-7.7000000000000002E-3</v>
      </c>
      <c r="S129" s="4">
        <v>2047928</v>
      </c>
    </row>
    <row r="130" spans="1:22" x14ac:dyDescent="0.2">
      <c r="A130" s="16" t="s">
        <v>158</v>
      </c>
      <c r="B130" s="4">
        <v>84200</v>
      </c>
      <c r="C130" s="4">
        <v>17500</v>
      </c>
      <c r="D130" s="4">
        <v>66700</v>
      </c>
      <c r="E130" s="4">
        <v>869280000</v>
      </c>
      <c r="F130" s="4">
        <f t="shared" si="15"/>
        <v>2335900000</v>
      </c>
      <c r="R130" s="5">
        <v>3.1899999999999998E-2</v>
      </c>
      <c r="S130" s="4">
        <v>2253957</v>
      </c>
    </row>
    <row r="131" spans="1:22" x14ac:dyDescent="0.2">
      <c r="A131" s="16" t="s">
        <v>157</v>
      </c>
      <c r="B131" s="4">
        <v>22800</v>
      </c>
      <c r="C131" s="4">
        <v>90500</v>
      </c>
      <c r="D131" s="4">
        <v>-67700</v>
      </c>
      <c r="E131" s="4">
        <v>-873820000</v>
      </c>
      <c r="F131" s="4">
        <f>E131+F132</f>
        <v>1466620000</v>
      </c>
      <c r="R131" s="5">
        <v>-6.6900000000000001E-2</v>
      </c>
      <c r="S131" s="4">
        <v>4045368</v>
      </c>
    </row>
    <row r="132" spans="1:22" x14ac:dyDescent="0.2">
      <c r="A132" s="16" t="s">
        <v>156</v>
      </c>
      <c r="B132" s="4">
        <v>188700</v>
      </c>
      <c r="C132" s="4">
        <v>19000</v>
      </c>
      <c r="D132" s="4">
        <v>169700</v>
      </c>
      <c r="E132" s="4">
        <v>2340440000</v>
      </c>
      <c r="F132" s="4">
        <f>E132</f>
        <v>2340440000</v>
      </c>
      <c r="R132" s="5">
        <v>1.5100000000000001E-2</v>
      </c>
      <c r="S132" s="4">
        <v>3752240</v>
      </c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6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6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6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6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6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5"/>
    </row>
    <row r="150" spans="1:22" x14ac:dyDescent="0.2">
      <c r="A150" s="6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5"/>
    </row>
    <row r="151" spans="1:22" x14ac:dyDescent="0.2">
      <c r="A151" s="6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5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5"/>
    </row>
    <row r="153" spans="1:22" x14ac:dyDescent="0.2">
      <c r="A153" s="2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5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5"/>
    </row>
    <row r="155" spans="1:22" x14ac:dyDescent="0.2">
      <c r="A155" s="6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5"/>
    </row>
    <row r="156" spans="1:22" x14ac:dyDescent="0.2">
      <c r="A156" s="6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5"/>
    </row>
    <row r="157" spans="1:22" x14ac:dyDescent="0.2">
      <c r="A157" s="6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5"/>
    </row>
    <row r="158" spans="1:22" x14ac:dyDescent="0.2">
      <c r="A158" s="6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5"/>
    </row>
    <row r="159" spans="1:22" x14ac:dyDescent="0.2">
      <c r="A159" s="6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5"/>
    </row>
    <row r="160" spans="1:22" x14ac:dyDescent="0.2">
      <c r="A160" s="6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5"/>
    </row>
    <row r="161" spans="1:22" x14ac:dyDescent="0.2">
      <c r="A161" s="6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5"/>
    </row>
    <row r="162" spans="1:22" x14ac:dyDescent="0.2">
      <c r="A162" s="6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5"/>
      <c r="U162" s="5"/>
      <c r="V162" s="5"/>
    </row>
    <row r="163" spans="1:22" x14ac:dyDescent="0.2">
      <c r="A163" s="6"/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5"/>
      <c r="U163" s="5"/>
      <c r="V163" s="5"/>
    </row>
    <row r="164" spans="1:22" x14ac:dyDescent="0.2">
      <c r="A164" s="6"/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5"/>
      <c r="U164" s="5"/>
      <c r="V164" s="5"/>
    </row>
    <row r="165" spans="1:22" x14ac:dyDescent="0.2">
      <c r="A165" s="6"/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5"/>
      <c r="U165" s="5"/>
      <c r="V165" s="5"/>
    </row>
    <row r="166" spans="1:22" x14ac:dyDescent="0.2">
      <c r="A166" s="6"/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5"/>
      <c r="U166" s="5"/>
      <c r="V166" s="5"/>
    </row>
    <row r="167" spans="1:22" x14ac:dyDescent="0.2">
      <c r="A167" s="6"/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5"/>
      <c r="U167" s="5"/>
      <c r="V167" s="5"/>
    </row>
    <row r="168" spans="1:22" x14ac:dyDescent="0.2">
      <c r="A168" s="2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5"/>
    </row>
    <row r="169" spans="1:22" x14ac:dyDescent="0.2">
      <c r="A169" s="2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5"/>
    </row>
    <row r="170" spans="1:22" x14ac:dyDescent="0.2">
      <c r="A170" s="2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5"/>
    </row>
    <row r="171" spans="1:22" x14ac:dyDescent="0.2">
      <c r="A171" s="2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5"/>
    </row>
    <row r="172" spans="1:22" x14ac:dyDescent="0.2">
      <c r="A172" s="2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5"/>
    </row>
    <row r="173" spans="1:22" x14ac:dyDescent="0.2">
      <c r="A173" s="2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5"/>
    </row>
    <row r="174" spans="1:22" x14ac:dyDescent="0.2">
      <c r="A174" s="2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5"/>
    </row>
    <row r="175" spans="1:22" x14ac:dyDescent="0.2">
      <c r="A175" s="2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5"/>
    </row>
    <row r="176" spans="1:22" x14ac:dyDescent="0.2">
      <c r="A176" s="2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5"/>
    </row>
    <row r="177" spans="1:22" x14ac:dyDescent="0.2">
      <c r="A177" s="2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5"/>
      <c r="U177" s="5"/>
      <c r="V177" s="5"/>
    </row>
    <row r="178" spans="1:22" x14ac:dyDescent="0.2">
      <c r="A178" s="2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5"/>
      <c r="U178" s="5"/>
      <c r="V178" s="5"/>
    </row>
    <row r="179" spans="1:22" x14ac:dyDescent="0.2">
      <c r="A179" s="2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5"/>
      <c r="U179" s="5"/>
      <c r="V179" s="5"/>
    </row>
    <row r="180" spans="1:22" x14ac:dyDescent="0.2">
      <c r="A180" s="2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5"/>
      <c r="U180" s="5"/>
      <c r="V180" s="5"/>
    </row>
    <row r="181" spans="1:22" x14ac:dyDescent="0.2">
      <c r="A181" s="2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5"/>
      <c r="U181" s="5"/>
      <c r="V181" s="5"/>
    </row>
    <row r="182" spans="1:22" x14ac:dyDescent="0.2">
      <c r="A182" s="2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5"/>
      <c r="U182" s="5"/>
      <c r="V182" s="5"/>
    </row>
    <row r="183" spans="1:22" x14ac:dyDescent="0.2">
      <c r="A183" s="2"/>
      <c r="B183" s="4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5"/>
      <c r="U183" s="5"/>
      <c r="V183" s="5"/>
    </row>
    <row r="184" spans="1:22" x14ac:dyDescent="0.2">
      <c r="A184" s="2"/>
      <c r="B184" s="4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5"/>
      <c r="U184" s="5"/>
      <c r="V184" s="5"/>
    </row>
    <row r="185" spans="1:22" x14ac:dyDescent="0.2">
      <c r="A185" s="2"/>
      <c r="B185" s="4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5"/>
      <c r="U185" s="5"/>
      <c r="V185" s="8"/>
    </row>
    <row r="186" spans="1:22" x14ac:dyDescent="0.2">
      <c r="A186" s="2"/>
      <c r="B186" s="4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5"/>
      <c r="U186" s="5"/>
      <c r="V186" s="8"/>
    </row>
    <row r="187" spans="1:22" x14ac:dyDescent="0.2">
      <c r="A187" s="2"/>
      <c r="B187" s="4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5"/>
      <c r="U187" s="5"/>
      <c r="V187" s="8"/>
    </row>
    <row r="188" spans="1:22" x14ac:dyDescent="0.2">
      <c r="A188" s="6"/>
      <c r="B188" s="4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5"/>
      <c r="U188" s="5"/>
      <c r="V188" s="8"/>
    </row>
    <row r="189" spans="1:22" x14ac:dyDescent="0.2">
      <c r="A189" s="6"/>
      <c r="B189" s="4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5"/>
      <c r="U189" s="5"/>
      <c r="V189" s="8"/>
    </row>
    <row r="190" spans="1:22" x14ac:dyDescent="0.2">
      <c r="A190" s="6"/>
      <c r="B190" s="4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5"/>
      <c r="U190" s="5"/>
      <c r="V190" s="8"/>
    </row>
    <row r="191" spans="1:22" x14ac:dyDescent="0.2">
      <c r="A191" s="6"/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5"/>
      <c r="U191" s="5"/>
      <c r="V191" s="8"/>
    </row>
    <row r="192" spans="1:22" x14ac:dyDescent="0.2">
      <c r="A192" s="6"/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5"/>
      <c r="U192" s="5"/>
      <c r="V192" s="8"/>
    </row>
    <row r="193" spans="1:22" x14ac:dyDescent="0.2">
      <c r="A193" s="2"/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5"/>
      <c r="U193" s="5"/>
      <c r="V193" s="8"/>
    </row>
    <row r="194" spans="1:22" x14ac:dyDescent="0.2">
      <c r="A194" s="2"/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5"/>
      <c r="U194" s="5"/>
      <c r="V194" s="8"/>
    </row>
    <row r="195" spans="1:22" x14ac:dyDescent="0.2">
      <c r="A195" s="2"/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5"/>
      <c r="U195" s="5"/>
      <c r="V195" s="8"/>
    </row>
    <row r="196" spans="1:22" x14ac:dyDescent="0.2">
      <c r="A196" s="2"/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5"/>
      <c r="U196" s="5"/>
      <c r="V196" s="8"/>
    </row>
    <row r="197" spans="1:22" x14ac:dyDescent="0.2">
      <c r="A197" s="2"/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5"/>
      <c r="U197" s="5"/>
      <c r="V197" s="8"/>
    </row>
    <row r="223" spans="1:3" x14ac:dyDescent="0.2">
      <c r="A223" t="e" cm="1">
        <f t="array" aca="1" ref="A223" ca="1">INDIRECT("'" &amp; E1 &amp; "'!$A$2:$A$66")</f>
        <v>#REF!</v>
      </c>
      <c r="B223" t="e" cm="1">
        <f t="array" aca="1" ref="B223" ca="1">INDIRECT("'" &amp; E1 &amp; "'!$B$2:$B$66")</f>
        <v>#REF!</v>
      </c>
      <c r="C223" t="e" cm="1">
        <f t="array" aca="1" ref="C223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691B7-9852-F746-8782-8FF99E3D0379}">
  <sheetPr codeName="Sheet56"/>
  <dimension ref="A1:V223"/>
  <sheetViews>
    <sheetView topLeftCell="F1" workbookViewId="0">
      <pane ySplit="2" topLeftCell="A3" activePane="bottomLeft" state="frozen"/>
      <selection activeCell="F17" sqref="F17"/>
      <selection pane="bottomLeft" activeCell="F17" sqref="F17"/>
    </sheetView>
  </sheetViews>
  <sheetFormatPr baseColWidth="10" defaultRowHeight="16" x14ac:dyDescent="0.2"/>
  <cols>
    <col min="1" max="1" width="21.1640625" customWidth="1"/>
    <col min="2" max="2" width="14.1640625" customWidth="1"/>
    <col min="3" max="3" width="14.6640625" customWidth="1"/>
    <col min="4" max="4" width="16.33203125" customWidth="1"/>
    <col min="5" max="5" width="20.832031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7.3320312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252</v>
      </c>
      <c r="U2" s="1" t="s">
        <v>253</v>
      </c>
      <c r="V2" s="1" t="s">
        <v>236</v>
      </c>
    </row>
    <row r="3" spans="1:22" x14ac:dyDescent="0.2">
      <c r="A3" s="16" t="s">
        <v>357</v>
      </c>
      <c r="B3" s="4">
        <v>85400</v>
      </c>
      <c r="C3" s="4">
        <v>2900</v>
      </c>
      <c r="D3" s="4">
        <v>82500</v>
      </c>
      <c r="E3" s="4">
        <v>1834580000</v>
      </c>
      <c r="F3" s="4">
        <f t="shared" ref="F3:F11" si="0">E3+F4</f>
        <v>-13296610713</v>
      </c>
      <c r="K3">
        <f t="shared" ref="K3:K11" si="1">K4+J3</f>
        <v>-65569180000</v>
      </c>
      <c r="L3" s="4">
        <v>614</v>
      </c>
      <c r="M3" s="4">
        <v>900</v>
      </c>
      <c r="N3" s="4">
        <v>52</v>
      </c>
      <c r="O3" s="4">
        <v>94</v>
      </c>
      <c r="P3" s="4">
        <v>961900</v>
      </c>
      <c r="Q3" s="4">
        <v>2273300</v>
      </c>
      <c r="R3" s="5">
        <v>-2.9399999999999999E-2</v>
      </c>
      <c r="S3" s="4">
        <v>4090800</v>
      </c>
      <c r="T3" s="4">
        <f t="shared" ref="T3:T38" si="2">AVERAGE(S4:S13)</f>
        <v>8053060</v>
      </c>
      <c r="U3" s="4">
        <f t="shared" ref="U3:U11" si="3">MIN(S4:S8)</f>
        <v>4940200</v>
      </c>
      <c r="V3" s="5">
        <v>2.87E-2</v>
      </c>
    </row>
    <row r="4" spans="1:22" x14ac:dyDescent="0.2">
      <c r="A4" s="16" t="s">
        <v>356</v>
      </c>
      <c r="B4" s="4">
        <v>10350</v>
      </c>
      <c r="C4" s="4">
        <v>232700</v>
      </c>
      <c r="D4" s="4">
        <v>-222350</v>
      </c>
      <c r="E4" s="4">
        <v>-5017780000</v>
      </c>
      <c r="F4" s="4">
        <f t="shared" si="0"/>
        <v>-15131190713</v>
      </c>
      <c r="K4">
        <f t="shared" si="1"/>
        <v>-65569180000</v>
      </c>
      <c r="L4" s="4">
        <v>1061</v>
      </c>
      <c r="M4" s="4">
        <v>1114</v>
      </c>
      <c r="N4" s="4">
        <v>136</v>
      </c>
      <c r="O4" s="4">
        <v>144</v>
      </c>
      <c r="P4" s="4">
        <v>2677900</v>
      </c>
      <c r="Q4" s="4">
        <v>2260400</v>
      </c>
      <c r="R4" s="5">
        <v>-8.8000000000000005E-3</v>
      </c>
      <c r="S4" s="4">
        <v>6583300</v>
      </c>
      <c r="T4" s="4">
        <f t="shared" si="2"/>
        <v>8001320</v>
      </c>
      <c r="U4" s="4">
        <f t="shared" si="3"/>
        <v>4940200</v>
      </c>
      <c r="V4" s="5">
        <v>3.6600000000000001E-2</v>
      </c>
    </row>
    <row r="5" spans="1:22" x14ac:dyDescent="0.2">
      <c r="A5" s="16" t="s">
        <v>355</v>
      </c>
      <c r="B5" s="4">
        <v>4850</v>
      </c>
      <c r="C5" s="4">
        <v>546400</v>
      </c>
      <c r="D5" s="4">
        <v>-541550</v>
      </c>
      <c r="E5" s="4">
        <v>-12308720000</v>
      </c>
      <c r="F5" s="4">
        <f t="shared" si="0"/>
        <v>-10113410713</v>
      </c>
      <c r="K5">
        <f t="shared" si="1"/>
        <v>-65569180000</v>
      </c>
      <c r="L5" s="4">
        <v>959</v>
      </c>
      <c r="M5" s="4">
        <v>1850</v>
      </c>
      <c r="N5" s="4">
        <v>109</v>
      </c>
      <c r="O5" s="4">
        <v>162</v>
      </c>
      <c r="P5" s="4">
        <v>1834500</v>
      </c>
      <c r="Q5" s="4">
        <v>2887300</v>
      </c>
      <c r="R5" s="5">
        <v>0</v>
      </c>
      <c r="S5" s="4">
        <v>5007400</v>
      </c>
      <c r="T5" s="4">
        <f t="shared" si="2"/>
        <v>8335960</v>
      </c>
      <c r="U5" s="4">
        <f t="shared" si="3"/>
        <v>4940200</v>
      </c>
      <c r="V5" s="5">
        <v>2.6099999999999998E-2</v>
      </c>
    </row>
    <row r="6" spans="1:22" x14ac:dyDescent="0.2">
      <c r="A6" s="16" t="s">
        <v>354</v>
      </c>
      <c r="B6" s="4">
        <v>0</v>
      </c>
      <c r="C6" s="4">
        <v>1152900</v>
      </c>
      <c r="D6" s="4">
        <v>-1152900</v>
      </c>
      <c r="E6" s="4">
        <v>-26979360000</v>
      </c>
      <c r="F6" s="4">
        <f t="shared" si="0"/>
        <v>2195309287</v>
      </c>
      <c r="K6">
        <f t="shared" si="1"/>
        <v>-65569180000</v>
      </c>
      <c r="L6" s="4">
        <v>1462</v>
      </c>
      <c r="M6" s="4">
        <v>2074</v>
      </c>
      <c r="N6" s="4">
        <v>190</v>
      </c>
      <c r="O6" s="4">
        <v>234</v>
      </c>
      <c r="P6" s="4">
        <v>3022200</v>
      </c>
      <c r="Q6" s="4">
        <v>3576300</v>
      </c>
      <c r="R6" s="5">
        <v>-1.09E-2</v>
      </c>
      <c r="S6" s="4">
        <v>6599100</v>
      </c>
      <c r="T6" s="4">
        <f t="shared" si="2"/>
        <v>8154350</v>
      </c>
      <c r="U6" s="4">
        <f t="shared" si="3"/>
        <v>4940200</v>
      </c>
      <c r="V6" s="5">
        <v>0.04</v>
      </c>
    </row>
    <row r="7" spans="1:22" x14ac:dyDescent="0.2">
      <c r="A7" s="16" t="s">
        <v>353</v>
      </c>
      <c r="B7" s="4">
        <v>264800</v>
      </c>
      <c r="C7" s="4">
        <v>470400</v>
      </c>
      <c r="D7" s="4">
        <v>-205600</v>
      </c>
      <c r="E7" s="4">
        <v>-4787660000</v>
      </c>
      <c r="F7" s="4">
        <f t="shared" si="0"/>
        <v>29174669287</v>
      </c>
      <c r="G7" s="4">
        <v>0</v>
      </c>
      <c r="H7" s="4">
        <v>0</v>
      </c>
      <c r="I7" s="4">
        <v>0</v>
      </c>
      <c r="J7" s="4">
        <v>-1828500000</v>
      </c>
      <c r="K7">
        <f t="shared" si="1"/>
        <v>-65569180000</v>
      </c>
      <c r="L7" s="4">
        <v>1267</v>
      </c>
      <c r="M7" s="4">
        <v>1410</v>
      </c>
      <c r="N7" s="4">
        <v>159</v>
      </c>
      <c r="O7" s="4">
        <v>139</v>
      </c>
      <c r="P7" s="4">
        <v>2415000</v>
      </c>
      <c r="Q7" s="4">
        <v>2387400</v>
      </c>
      <c r="R7" s="5">
        <v>6.6E-3</v>
      </c>
      <c r="S7" s="4">
        <v>4940200</v>
      </c>
      <c r="T7" s="4">
        <f t="shared" si="2"/>
        <v>7967900</v>
      </c>
      <c r="U7" s="4">
        <f t="shared" si="3"/>
        <v>3118800</v>
      </c>
      <c r="V7" s="5">
        <v>2.7999999999999997E-2</v>
      </c>
    </row>
    <row r="8" spans="1:22" x14ac:dyDescent="0.2">
      <c r="A8" s="16" t="s">
        <v>352</v>
      </c>
      <c r="B8" s="4">
        <v>107000</v>
      </c>
      <c r="C8" s="4">
        <v>510800</v>
      </c>
      <c r="D8" s="4">
        <v>-403800</v>
      </c>
      <c r="E8" s="4">
        <v>-9344440000</v>
      </c>
      <c r="F8" s="4">
        <f t="shared" si="0"/>
        <v>33962329287</v>
      </c>
      <c r="K8">
        <f t="shared" si="1"/>
        <v>-63740680000</v>
      </c>
      <c r="L8" s="4">
        <v>997</v>
      </c>
      <c r="M8" s="4">
        <v>1988</v>
      </c>
      <c r="N8" s="4">
        <v>109</v>
      </c>
      <c r="O8" s="4">
        <v>184</v>
      </c>
      <c r="P8" s="4">
        <v>1610700</v>
      </c>
      <c r="Q8" s="4">
        <v>3364300</v>
      </c>
      <c r="R8" s="5">
        <v>-6.5000000000000006E-3</v>
      </c>
      <c r="S8" s="4">
        <v>5220700</v>
      </c>
      <c r="T8" s="4">
        <f t="shared" si="2"/>
        <v>8167100</v>
      </c>
      <c r="U8" s="4">
        <f t="shared" si="3"/>
        <v>3118800</v>
      </c>
      <c r="V8" s="5">
        <v>0.03</v>
      </c>
    </row>
    <row r="9" spans="1:22" x14ac:dyDescent="0.2">
      <c r="A9" s="16" t="s">
        <v>351</v>
      </c>
      <c r="B9" s="4">
        <v>72100</v>
      </c>
      <c r="C9" s="4">
        <v>98400</v>
      </c>
      <c r="D9" s="4">
        <v>-26300</v>
      </c>
      <c r="E9" s="4">
        <v>-618110000</v>
      </c>
      <c r="F9" s="4">
        <f t="shared" si="0"/>
        <v>43306769287</v>
      </c>
      <c r="K9">
        <f t="shared" si="1"/>
        <v>-63740680000</v>
      </c>
      <c r="L9" s="4">
        <v>1299</v>
      </c>
      <c r="M9" s="4">
        <v>1961</v>
      </c>
      <c r="N9" s="4">
        <v>135</v>
      </c>
      <c r="O9" s="4">
        <v>205</v>
      </c>
      <c r="P9" s="4">
        <v>2137600</v>
      </c>
      <c r="Q9" s="4">
        <v>3870800</v>
      </c>
      <c r="R9" s="5">
        <v>-1.0700000000000001E-2</v>
      </c>
      <c r="S9" s="4">
        <v>20919300</v>
      </c>
      <c r="T9" s="4">
        <f t="shared" si="2"/>
        <v>6548440</v>
      </c>
      <c r="U9" s="4">
        <f t="shared" si="3"/>
        <v>3118800</v>
      </c>
      <c r="V9" s="5">
        <v>2.9500000000000002E-2</v>
      </c>
    </row>
    <row r="10" spans="1:22" x14ac:dyDescent="0.2">
      <c r="A10" s="16" t="s">
        <v>350</v>
      </c>
      <c r="B10" s="4">
        <v>210400</v>
      </c>
      <c r="C10" s="4">
        <v>196800</v>
      </c>
      <c r="D10" s="4">
        <v>13600</v>
      </c>
      <c r="E10" s="4">
        <v>319888858</v>
      </c>
      <c r="F10" s="4">
        <f t="shared" si="0"/>
        <v>43924879287</v>
      </c>
      <c r="K10">
        <f t="shared" si="1"/>
        <v>-63740680000</v>
      </c>
      <c r="L10" s="4">
        <v>1855</v>
      </c>
      <c r="M10" s="4">
        <v>2000</v>
      </c>
      <c r="N10" s="4">
        <v>215</v>
      </c>
      <c r="O10" s="4">
        <v>199</v>
      </c>
      <c r="P10" s="4">
        <v>3597200</v>
      </c>
      <c r="Q10" s="4">
        <v>3428900</v>
      </c>
      <c r="R10" s="5">
        <v>-6.4000000000000003E-3</v>
      </c>
      <c r="S10" s="4">
        <v>7397900</v>
      </c>
      <c r="T10" s="4">
        <f t="shared" si="2"/>
        <v>6625540</v>
      </c>
      <c r="U10" s="4">
        <f t="shared" si="3"/>
        <v>3118800</v>
      </c>
      <c r="V10" s="5">
        <v>2.1099999999999997E-2</v>
      </c>
    </row>
    <row r="11" spans="1:22" x14ac:dyDescent="0.2">
      <c r="A11" s="16" t="s">
        <v>349</v>
      </c>
      <c r="B11" s="4">
        <v>2083000</v>
      </c>
      <c r="C11" s="4">
        <v>92100</v>
      </c>
      <c r="D11" s="4">
        <v>1990900</v>
      </c>
      <c r="E11" s="4">
        <v>45332240000</v>
      </c>
      <c r="F11" s="4">
        <f t="shared" si="0"/>
        <v>43604990429</v>
      </c>
      <c r="K11">
        <f t="shared" si="1"/>
        <v>-63740680000</v>
      </c>
      <c r="L11" s="4">
        <v>4215</v>
      </c>
      <c r="M11" s="4">
        <v>2601</v>
      </c>
      <c r="N11" s="4">
        <v>589</v>
      </c>
      <c r="O11" s="4">
        <v>274</v>
      </c>
      <c r="P11" s="4">
        <v>8637200</v>
      </c>
      <c r="Q11" s="4">
        <v>4497200</v>
      </c>
      <c r="R11" s="5">
        <v>6.8099999999999994E-2</v>
      </c>
      <c r="S11" s="4">
        <v>13384500</v>
      </c>
      <c r="T11" s="4">
        <f t="shared" si="2"/>
        <v>5698150</v>
      </c>
      <c r="U11" s="4">
        <f t="shared" si="3"/>
        <v>3118800</v>
      </c>
      <c r="V11" s="5">
        <v>6.3700000000000007E-2</v>
      </c>
    </row>
    <row r="12" spans="1:22" x14ac:dyDescent="0.2">
      <c r="A12" s="16" t="s">
        <v>348</v>
      </c>
      <c r="B12" s="4">
        <v>60200</v>
      </c>
      <c r="C12" s="4">
        <v>107652</v>
      </c>
      <c r="D12" s="4">
        <v>-47452</v>
      </c>
      <c r="E12" s="4">
        <v>-1039420000</v>
      </c>
      <c r="F12" s="4">
        <f t="shared" ref="F12:F38" si="4">E12+F13</f>
        <v>-1727249571</v>
      </c>
      <c r="K12">
        <f t="shared" ref="K12:K38" si="5">K13+J12</f>
        <v>-63740680000</v>
      </c>
      <c r="L12" s="4">
        <v>672</v>
      </c>
      <c r="M12" s="4">
        <v>664</v>
      </c>
      <c r="N12" s="4">
        <v>87</v>
      </c>
      <c r="O12" s="4">
        <v>86</v>
      </c>
      <c r="P12" s="4">
        <v>1477600</v>
      </c>
      <c r="Q12" s="4">
        <v>1279000</v>
      </c>
      <c r="R12" s="5">
        <v>9.1999999999999998E-3</v>
      </c>
      <c r="S12" s="4">
        <v>3118800</v>
      </c>
      <c r="T12" s="4">
        <f t="shared" si="2"/>
        <v>5813840</v>
      </c>
      <c r="U12" s="4">
        <f t="shared" ref="U12:U38" si="6">MIN(S13:S17)</f>
        <v>3075700</v>
      </c>
      <c r="V12" s="5">
        <v>2.0400000000000001E-2</v>
      </c>
    </row>
    <row r="13" spans="1:22" x14ac:dyDescent="0.2">
      <c r="A13" s="16" t="s">
        <v>347</v>
      </c>
      <c r="B13" s="4">
        <v>125500</v>
      </c>
      <c r="C13" s="4">
        <v>17200</v>
      </c>
      <c r="D13" s="4">
        <v>108300</v>
      </c>
      <c r="E13" s="4">
        <v>2400220000</v>
      </c>
      <c r="F13" s="4">
        <f t="shared" si="4"/>
        <v>-687829571</v>
      </c>
      <c r="K13">
        <f t="shared" si="5"/>
        <v>-63740680000</v>
      </c>
      <c r="L13" s="4">
        <v>674</v>
      </c>
      <c r="M13" s="4">
        <v>1910</v>
      </c>
      <c r="N13" s="4">
        <v>65</v>
      </c>
      <c r="O13" s="4">
        <v>212</v>
      </c>
      <c r="P13" s="4">
        <v>1112600</v>
      </c>
      <c r="Q13" s="4">
        <v>3663500</v>
      </c>
      <c r="R13" s="5">
        <v>-1.1399999999999999E-2</v>
      </c>
      <c r="S13" s="4">
        <v>7359400</v>
      </c>
      <c r="T13" s="4">
        <f t="shared" si="2"/>
        <v>5445820</v>
      </c>
      <c r="U13" s="4">
        <f t="shared" si="6"/>
        <v>3075700</v>
      </c>
      <c r="V13" s="5">
        <v>3.7900000000000003E-2</v>
      </c>
    </row>
    <row r="14" spans="1:22" x14ac:dyDescent="0.2">
      <c r="A14" s="16" t="s">
        <v>340</v>
      </c>
      <c r="B14" s="4">
        <v>454480</v>
      </c>
      <c r="C14" s="4">
        <v>247900</v>
      </c>
      <c r="D14" s="4">
        <v>206580</v>
      </c>
      <c r="E14" s="4">
        <v>4655730000</v>
      </c>
      <c r="F14" s="4">
        <f t="shared" si="4"/>
        <v>-3088049571</v>
      </c>
      <c r="K14">
        <f t="shared" si="5"/>
        <v>-63740680000</v>
      </c>
      <c r="L14" s="4">
        <v>941</v>
      </c>
      <c r="M14" s="4">
        <v>1486</v>
      </c>
      <c r="N14" s="4">
        <v>120</v>
      </c>
      <c r="O14" s="4">
        <v>170</v>
      </c>
      <c r="P14" s="4">
        <v>1893000</v>
      </c>
      <c r="Q14" s="4">
        <v>2734100</v>
      </c>
      <c r="R14" s="5">
        <v>-4.5000000000000005E-3</v>
      </c>
      <c r="S14" s="4">
        <v>6065900</v>
      </c>
      <c r="T14" s="4">
        <f t="shared" si="2"/>
        <v>5308750</v>
      </c>
      <c r="U14" s="4">
        <f t="shared" si="6"/>
        <v>3075700</v>
      </c>
      <c r="V14" s="5">
        <v>1.78E-2</v>
      </c>
    </row>
    <row r="15" spans="1:22" x14ac:dyDescent="0.2">
      <c r="A15" s="16" t="s">
        <v>339</v>
      </c>
      <c r="B15" s="4">
        <v>253900</v>
      </c>
      <c r="C15" s="4">
        <v>187500</v>
      </c>
      <c r="D15" s="4">
        <v>66400</v>
      </c>
      <c r="E15" s="4">
        <v>1443950000</v>
      </c>
      <c r="F15" s="4">
        <f t="shared" si="4"/>
        <v>-7743779571</v>
      </c>
      <c r="K15">
        <f t="shared" si="5"/>
        <v>-63740680000</v>
      </c>
      <c r="L15" s="4">
        <v>1044</v>
      </c>
      <c r="M15" s="4">
        <v>967</v>
      </c>
      <c r="N15" s="4">
        <v>104</v>
      </c>
      <c r="O15" s="4">
        <v>126</v>
      </c>
      <c r="P15" s="4">
        <v>1817300</v>
      </c>
      <c r="Q15" s="4">
        <v>2119200</v>
      </c>
      <c r="R15" s="5">
        <v>1.37E-2</v>
      </c>
      <c r="S15" s="4">
        <v>8353800</v>
      </c>
      <c r="T15" s="4">
        <f t="shared" si="2"/>
        <v>5144310</v>
      </c>
      <c r="U15" s="4">
        <f t="shared" si="6"/>
        <v>3075700</v>
      </c>
      <c r="V15" s="5">
        <v>2.23E-2</v>
      </c>
    </row>
    <row r="16" spans="1:22" x14ac:dyDescent="0.2">
      <c r="A16" s="16" t="s">
        <v>338</v>
      </c>
      <c r="B16" s="4">
        <v>8900</v>
      </c>
      <c r="C16" s="4">
        <v>20700</v>
      </c>
      <c r="D16" s="4">
        <v>-11800</v>
      </c>
      <c r="E16" s="4">
        <v>-260000000</v>
      </c>
      <c r="F16" s="4">
        <f t="shared" si="4"/>
        <v>-9187729571</v>
      </c>
      <c r="K16">
        <f t="shared" si="5"/>
        <v>-63740680000</v>
      </c>
      <c r="L16" s="4">
        <v>505</v>
      </c>
      <c r="M16" s="4">
        <v>724</v>
      </c>
      <c r="N16" s="4">
        <v>40</v>
      </c>
      <c r="O16" s="4">
        <v>64</v>
      </c>
      <c r="P16" s="4">
        <v>650900</v>
      </c>
      <c r="Q16" s="4">
        <v>1353100</v>
      </c>
      <c r="R16" s="5">
        <v>4.5999999999999999E-3</v>
      </c>
      <c r="S16" s="4">
        <v>4783000</v>
      </c>
      <c r="T16" s="4">
        <f t="shared" si="2"/>
        <v>5488500</v>
      </c>
      <c r="U16" s="4">
        <f t="shared" si="6"/>
        <v>3075700</v>
      </c>
      <c r="V16" s="5">
        <v>1.5900000000000001E-2</v>
      </c>
    </row>
    <row r="17" spans="1:22" x14ac:dyDescent="0.2">
      <c r="A17" s="16" t="s">
        <v>337</v>
      </c>
      <c r="B17" s="4">
        <v>221900</v>
      </c>
      <c r="C17" s="4">
        <v>41000</v>
      </c>
      <c r="D17" s="4">
        <v>180900</v>
      </c>
      <c r="E17" s="4">
        <v>3911510000</v>
      </c>
      <c r="F17" s="4">
        <f t="shared" si="4"/>
        <v>-8927729571</v>
      </c>
      <c r="G17" s="4">
        <v>0</v>
      </c>
      <c r="H17" s="4">
        <v>0</v>
      </c>
      <c r="I17" s="4">
        <v>0</v>
      </c>
      <c r="J17" s="4">
        <v>-1086500000</v>
      </c>
      <c r="K17">
        <f t="shared" si="5"/>
        <v>-63740680000</v>
      </c>
      <c r="L17" s="4">
        <v>849</v>
      </c>
      <c r="M17" s="4">
        <v>875</v>
      </c>
      <c r="N17" s="4">
        <v>87</v>
      </c>
      <c r="O17" s="4">
        <v>92</v>
      </c>
      <c r="P17" s="4">
        <v>1456100</v>
      </c>
      <c r="Q17" s="4">
        <v>1529200</v>
      </c>
      <c r="R17" s="5">
        <v>2.1099999999999997E-2</v>
      </c>
      <c r="S17" s="4">
        <v>3075700</v>
      </c>
      <c r="T17" s="4">
        <f t="shared" si="2"/>
        <v>5611850</v>
      </c>
      <c r="U17" s="4">
        <f t="shared" si="6"/>
        <v>4110600</v>
      </c>
      <c r="V17" s="5">
        <v>3.1699999999999999E-2</v>
      </c>
    </row>
    <row r="18" spans="1:22" x14ac:dyDescent="0.2">
      <c r="A18" s="16" t="s">
        <v>336</v>
      </c>
      <c r="B18" s="4">
        <v>166900</v>
      </c>
      <c r="C18" s="4">
        <v>178900</v>
      </c>
      <c r="D18" s="4">
        <v>-12000</v>
      </c>
      <c r="E18" s="4">
        <v>-293120000</v>
      </c>
      <c r="F18" s="4">
        <f t="shared" si="4"/>
        <v>-12839239571</v>
      </c>
      <c r="K18">
        <f t="shared" si="5"/>
        <v>-62654180000</v>
      </c>
      <c r="L18" s="4">
        <v>1320</v>
      </c>
      <c r="M18" s="4">
        <v>3072</v>
      </c>
      <c r="N18" s="4">
        <v>138</v>
      </c>
      <c r="O18" s="4">
        <v>264</v>
      </c>
      <c r="P18" s="4">
        <v>2292900</v>
      </c>
      <c r="Q18" s="4">
        <v>4754900</v>
      </c>
      <c r="R18" s="5">
        <v>-3.9800000000000002E-2</v>
      </c>
      <c r="S18" s="4">
        <v>7212700</v>
      </c>
      <c r="T18" s="4">
        <f t="shared" si="2"/>
        <v>5435240</v>
      </c>
      <c r="U18" s="4">
        <f t="shared" si="6"/>
        <v>3679200</v>
      </c>
      <c r="V18" s="5">
        <v>6.25E-2</v>
      </c>
    </row>
    <row r="19" spans="1:22" x14ac:dyDescent="0.2">
      <c r="A19" s="16" t="s">
        <v>335</v>
      </c>
      <c r="B19" s="4">
        <v>45600</v>
      </c>
      <c r="C19" s="4">
        <v>257200</v>
      </c>
      <c r="D19" s="4">
        <v>-211600</v>
      </c>
      <c r="E19" s="4">
        <v>-4807140000</v>
      </c>
      <c r="F19" s="4">
        <f t="shared" si="4"/>
        <v>-12546119571</v>
      </c>
      <c r="G19" s="4">
        <v>0</v>
      </c>
      <c r="H19" s="4">
        <v>0</v>
      </c>
      <c r="I19" s="4">
        <v>0</v>
      </c>
      <c r="J19" s="4">
        <v>-22150000</v>
      </c>
      <c r="K19">
        <f t="shared" si="5"/>
        <v>-62654180000</v>
      </c>
      <c r="L19" s="4">
        <v>1214</v>
      </c>
      <c r="M19" s="4">
        <v>1729</v>
      </c>
      <c r="N19" s="4">
        <v>104</v>
      </c>
      <c r="O19" s="4">
        <v>160</v>
      </c>
      <c r="P19" s="4">
        <v>1879100</v>
      </c>
      <c r="Q19" s="4">
        <v>2587400</v>
      </c>
      <c r="R19" s="5">
        <v>-2.2499999999999999E-2</v>
      </c>
      <c r="S19" s="4">
        <v>4732700</v>
      </c>
      <c r="T19" s="4">
        <f t="shared" si="2"/>
        <v>6180620</v>
      </c>
      <c r="U19" s="4">
        <f t="shared" si="6"/>
        <v>3679200</v>
      </c>
      <c r="V19" s="5">
        <v>3.2899999999999999E-2</v>
      </c>
    </row>
    <row r="20" spans="1:22" x14ac:dyDescent="0.2">
      <c r="A20" s="16" t="s">
        <v>334</v>
      </c>
      <c r="B20" s="4">
        <v>103100</v>
      </c>
      <c r="C20" s="4">
        <v>84445</v>
      </c>
      <c r="D20" s="4">
        <v>18655</v>
      </c>
      <c r="E20" s="4">
        <v>412110000</v>
      </c>
      <c r="F20" s="4">
        <f t="shared" si="4"/>
        <v>-7738979571</v>
      </c>
      <c r="G20" s="4">
        <v>0</v>
      </c>
      <c r="H20" s="4">
        <v>0</v>
      </c>
      <c r="I20" s="4">
        <v>0</v>
      </c>
      <c r="J20" s="4">
        <v>-1292800000</v>
      </c>
      <c r="K20">
        <f t="shared" si="5"/>
        <v>-62632030000</v>
      </c>
      <c r="L20" s="4">
        <v>2111</v>
      </c>
      <c r="M20" s="4">
        <v>2082</v>
      </c>
      <c r="N20" s="4">
        <v>231</v>
      </c>
      <c r="O20" s="4">
        <v>187</v>
      </c>
      <c r="P20" s="4">
        <v>4088100</v>
      </c>
      <c r="Q20" s="4">
        <v>3404100</v>
      </c>
      <c r="R20" s="5">
        <v>2.9500000000000002E-2</v>
      </c>
      <c r="S20" s="4">
        <v>8168900</v>
      </c>
      <c r="T20" s="4">
        <f t="shared" si="2"/>
        <v>6061150</v>
      </c>
      <c r="U20" s="4">
        <f t="shared" si="6"/>
        <v>3679200</v>
      </c>
      <c r="V20" s="5">
        <v>4.1500000000000002E-2</v>
      </c>
    </row>
    <row r="21" spans="1:22" x14ac:dyDescent="0.2">
      <c r="A21" s="16" t="s">
        <v>333</v>
      </c>
      <c r="B21" s="4">
        <v>4800</v>
      </c>
      <c r="C21" s="4">
        <v>27000</v>
      </c>
      <c r="D21" s="4">
        <v>-22200</v>
      </c>
      <c r="E21" s="4">
        <v>-480220000</v>
      </c>
      <c r="F21" s="4">
        <f t="shared" si="4"/>
        <v>-8151089571</v>
      </c>
      <c r="G21" s="4">
        <v>0</v>
      </c>
      <c r="H21" s="4">
        <v>0</v>
      </c>
      <c r="I21" s="4">
        <v>0</v>
      </c>
      <c r="J21" s="4">
        <v>-1292800000</v>
      </c>
      <c r="K21">
        <f t="shared" si="5"/>
        <v>-61339230000</v>
      </c>
      <c r="L21" s="4">
        <v>1212</v>
      </c>
      <c r="M21" s="4">
        <v>972</v>
      </c>
      <c r="N21" s="4">
        <v>132</v>
      </c>
      <c r="O21" s="4">
        <v>88</v>
      </c>
      <c r="P21" s="4">
        <v>2336600</v>
      </c>
      <c r="Q21" s="4">
        <v>1581600</v>
      </c>
      <c r="R21" s="5">
        <v>1.8500000000000003E-2</v>
      </c>
      <c r="S21" s="4">
        <v>4110600</v>
      </c>
      <c r="T21" s="4">
        <f t="shared" si="2"/>
        <v>6258780</v>
      </c>
      <c r="U21" s="4">
        <f t="shared" si="6"/>
        <v>3679200</v>
      </c>
      <c r="V21" s="5">
        <v>2.4900000000000002E-2</v>
      </c>
    </row>
    <row r="22" spans="1:22" x14ac:dyDescent="0.2">
      <c r="A22" s="16" t="s">
        <v>332</v>
      </c>
      <c r="B22" s="4">
        <v>437100</v>
      </c>
      <c r="C22" s="4">
        <v>9095</v>
      </c>
      <c r="D22" s="4">
        <v>428005</v>
      </c>
      <c r="E22" s="4">
        <v>9150520000</v>
      </c>
      <c r="F22" s="4">
        <f t="shared" si="4"/>
        <v>-7670869571</v>
      </c>
      <c r="K22">
        <f t="shared" si="5"/>
        <v>-60046430000</v>
      </c>
      <c r="L22" s="4">
        <v>1113</v>
      </c>
      <c r="M22" s="4">
        <v>1300</v>
      </c>
      <c r="N22" s="4">
        <v>126</v>
      </c>
      <c r="O22" s="4">
        <v>121</v>
      </c>
      <c r="P22" s="4">
        <v>2048400</v>
      </c>
      <c r="Q22" s="4">
        <v>2079100</v>
      </c>
      <c r="R22" s="5">
        <v>2.1299999999999999E-2</v>
      </c>
      <c r="S22" s="4">
        <v>4275700</v>
      </c>
      <c r="T22" s="4">
        <f t="shared" si="2"/>
        <v>6158660</v>
      </c>
      <c r="U22" s="4">
        <f t="shared" si="6"/>
        <v>3679200</v>
      </c>
      <c r="V22" s="5">
        <v>3.44E-2</v>
      </c>
    </row>
    <row r="23" spans="1:22" x14ac:dyDescent="0.2">
      <c r="A23" s="16" t="s">
        <v>331</v>
      </c>
      <c r="B23" s="4">
        <v>61380</v>
      </c>
      <c r="C23" s="4">
        <v>79900</v>
      </c>
      <c r="D23" s="4">
        <v>-18520</v>
      </c>
      <c r="E23" s="4">
        <v>-399050000</v>
      </c>
      <c r="F23" s="4">
        <f t="shared" si="4"/>
        <v>-16821389571</v>
      </c>
      <c r="K23">
        <f t="shared" si="5"/>
        <v>-60046430000</v>
      </c>
      <c r="L23" s="4">
        <v>773</v>
      </c>
      <c r="M23" s="4">
        <v>1393</v>
      </c>
      <c r="N23" s="4">
        <v>69</v>
      </c>
      <c r="O23" s="4">
        <v>104</v>
      </c>
      <c r="P23" s="4">
        <v>1172300</v>
      </c>
      <c r="Q23" s="4">
        <v>2225600</v>
      </c>
      <c r="R23" s="5">
        <v>-1.6500000000000001E-2</v>
      </c>
      <c r="S23" s="4">
        <v>3679200</v>
      </c>
      <c r="T23" s="4">
        <f t="shared" si="2"/>
        <v>6156520</v>
      </c>
      <c r="U23" s="4">
        <f t="shared" si="6"/>
        <v>4309200</v>
      </c>
      <c r="V23" s="5">
        <v>3.4500000000000003E-2</v>
      </c>
    </row>
    <row r="24" spans="1:22" x14ac:dyDescent="0.2">
      <c r="A24" s="16" t="s">
        <v>330</v>
      </c>
      <c r="B24" s="4">
        <v>28100</v>
      </c>
      <c r="C24" s="4">
        <v>10900</v>
      </c>
      <c r="D24" s="4">
        <v>17200</v>
      </c>
      <c r="E24" s="4">
        <v>377760000</v>
      </c>
      <c r="F24" s="4">
        <f t="shared" si="4"/>
        <v>-16422339571</v>
      </c>
      <c r="K24">
        <f t="shared" si="5"/>
        <v>-60046430000</v>
      </c>
      <c r="L24" s="4">
        <v>1002</v>
      </c>
      <c r="M24" s="4">
        <v>2170</v>
      </c>
      <c r="N24" s="4">
        <v>63</v>
      </c>
      <c r="O24" s="4">
        <v>181</v>
      </c>
      <c r="P24" s="4">
        <v>1220700</v>
      </c>
      <c r="Q24" s="4">
        <v>3275600</v>
      </c>
      <c r="R24" s="5">
        <v>-1.8500000000000003E-2</v>
      </c>
      <c r="S24" s="4">
        <v>4695200</v>
      </c>
      <c r="T24" s="4">
        <f t="shared" si="2"/>
        <v>6333450</v>
      </c>
      <c r="U24" s="4">
        <f t="shared" si="6"/>
        <v>4309200</v>
      </c>
      <c r="V24" s="5">
        <v>2.7200000000000002E-2</v>
      </c>
    </row>
    <row r="25" spans="1:22" x14ac:dyDescent="0.2">
      <c r="A25" s="16" t="s">
        <v>329</v>
      </c>
      <c r="B25" s="4">
        <v>10900</v>
      </c>
      <c r="C25" s="4">
        <v>47400</v>
      </c>
      <c r="D25" s="4">
        <v>-36500</v>
      </c>
      <c r="E25" s="4">
        <v>-807810000</v>
      </c>
      <c r="F25" s="4">
        <f t="shared" si="4"/>
        <v>-16800099571</v>
      </c>
      <c r="G25" s="4">
        <v>0</v>
      </c>
      <c r="H25" s="4">
        <v>0</v>
      </c>
      <c r="I25" s="4">
        <v>0</v>
      </c>
      <c r="J25" s="4">
        <v>262800000</v>
      </c>
      <c r="K25">
        <f t="shared" si="5"/>
        <v>-60046430000</v>
      </c>
      <c r="L25" s="4">
        <v>1291</v>
      </c>
      <c r="M25" s="4">
        <v>2201</v>
      </c>
      <c r="N25" s="4">
        <v>122</v>
      </c>
      <c r="O25" s="4">
        <v>246</v>
      </c>
      <c r="P25" s="4">
        <v>1958800</v>
      </c>
      <c r="Q25" s="4">
        <v>4236100</v>
      </c>
      <c r="R25" s="5">
        <v>-6.8000000000000005E-3</v>
      </c>
      <c r="S25" s="4">
        <v>6709400</v>
      </c>
      <c r="T25" s="4">
        <f t="shared" si="2"/>
        <v>6763450</v>
      </c>
      <c r="U25" s="4">
        <f t="shared" si="6"/>
        <v>4309200</v>
      </c>
      <c r="V25" s="5">
        <v>2.7000000000000003E-2</v>
      </c>
    </row>
    <row r="26" spans="1:22" x14ac:dyDescent="0.2">
      <c r="A26" s="16" t="s">
        <v>328</v>
      </c>
      <c r="B26" s="4">
        <v>101400</v>
      </c>
      <c r="C26" s="4">
        <v>25700</v>
      </c>
      <c r="D26" s="4">
        <v>75700</v>
      </c>
      <c r="E26" s="4">
        <v>1694910000</v>
      </c>
      <c r="F26" s="4">
        <f t="shared" si="4"/>
        <v>-15992289571</v>
      </c>
      <c r="G26" s="4">
        <v>0</v>
      </c>
      <c r="H26" s="4">
        <v>0</v>
      </c>
      <c r="I26" s="4">
        <v>0</v>
      </c>
      <c r="J26" s="4">
        <v>309400000</v>
      </c>
      <c r="K26">
        <f t="shared" si="5"/>
        <v>-60309230000</v>
      </c>
      <c r="L26" s="4">
        <v>666</v>
      </c>
      <c r="M26" s="4">
        <v>2342</v>
      </c>
      <c r="N26" s="4">
        <v>72</v>
      </c>
      <c r="O26" s="4">
        <v>292</v>
      </c>
      <c r="P26" s="4">
        <v>1121500</v>
      </c>
      <c r="Q26" s="4">
        <v>4344900</v>
      </c>
      <c r="R26" s="5">
        <v>-1.8000000000000002E-2</v>
      </c>
      <c r="S26" s="4">
        <v>8224900</v>
      </c>
      <c r="T26" s="4">
        <f t="shared" si="2"/>
        <v>6343840</v>
      </c>
      <c r="U26" s="4">
        <f t="shared" si="6"/>
        <v>4309200</v>
      </c>
      <c r="V26" s="5">
        <v>3.0899999999999997E-2</v>
      </c>
    </row>
    <row r="27" spans="1:22" x14ac:dyDescent="0.2">
      <c r="A27" s="16" t="s">
        <v>327</v>
      </c>
      <c r="B27" s="4">
        <v>200</v>
      </c>
      <c r="C27" s="4">
        <v>73900</v>
      </c>
      <c r="D27" s="4">
        <v>-73700</v>
      </c>
      <c r="E27" s="4">
        <v>-1664150000</v>
      </c>
      <c r="F27" s="4">
        <f t="shared" si="4"/>
        <v>-17687199571</v>
      </c>
      <c r="K27">
        <f t="shared" si="5"/>
        <v>-60618630000</v>
      </c>
      <c r="L27" s="4">
        <v>795</v>
      </c>
      <c r="M27" s="4">
        <v>1768</v>
      </c>
      <c r="N27" s="4">
        <v>56</v>
      </c>
      <c r="O27" s="4">
        <v>184</v>
      </c>
      <c r="P27" s="4">
        <v>1078800</v>
      </c>
      <c r="Q27" s="4">
        <v>3080500</v>
      </c>
      <c r="R27" s="5">
        <v>-4.4000000000000003E-3</v>
      </c>
      <c r="S27" s="4">
        <v>4309200</v>
      </c>
      <c r="T27" s="4">
        <f t="shared" si="2"/>
        <v>6546410</v>
      </c>
      <c r="U27" s="4">
        <f t="shared" si="6"/>
        <v>3274500</v>
      </c>
      <c r="V27" s="5">
        <v>1.77E-2</v>
      </c>
    </row>
    <row r="28" spans="1:22" x14ac:dyDescent="0.2">
      <c r="A28" s="16" t="s">
        <v>326</v>
      </c>
      <c r="B28" s="4">
        <v>47700</v>
      </c>
      <c r="C28" s="4">
        <v>803200</v>
      </c>
      <c r="D28" s="4">
        <v>-755500</v>
      </c>
      <c r="E28" s="4">
        <v>-17191710000</v>
      </c>
      <c r="F28" s="4">
        <f t="shared" si="4"/>
        <v>-16023049571</v>
      </c>
      <c r="K28">
        <f t="shared" si="5"/>
        <v>-60618630000</v>
      </c>
      <c r="L28" s="4">
        <v>872</v>
      </c>
      <c r="M28" s="4">
        <v>1502</v>
      </c>
      <c r="N28" s="4">
        <v>113</v>
      </c>
      <c r="O28" s="4">
        <v>187</v>
      </c>
      <c r="P28" s="4">
        <v>1720400</v>
      </c>
      <c r="Q28" s="4">
        <v>3287000</v>
      </c>
      <c r="R28" s="5">
        <v>-8.8000000000000005E-3</v>
      </c>
      <c r="S28" s="4">
        <v>5446600</v>
      </c>
      <c r="T28" s="4">
        <f t="shared" si="2"/>
        <v>6423800</v>
      </c>
      <c r="U28" s="4">
        <f t="shared" si="6"/>
        <v>3274500</v>
      </c>
      <c r="V28" s="5">
        <v>2.81E-2</v>
      </c>
    </row>
    <row r="29" spans="1:22" x14ac:dyDescent="0.2">
      <c r="A29" s="16" t="s">
        <v>325</v>
      </c>
      <c r="B29" s="4">
        <v>4500</v>
      </c>
      <c r="C29" s="4">
        <v>1610</v>
      </c>
      <c r="D29" s="4">
        <v>2890</v>
      </c>
      <c r="E29" s="4">
        <v>65110000</v>
      </c>
      <c r="F29" s="4">
        <f t="shared" si="4"/>
        <v>1168660429</v>
      </c>
      <c r="K29">
        <f t="shared" si="5"/>
        <v>-60618630000</v>
      </c>
      <c r="L29" s="4">
        <v>906</v>
      </c>
      <c r="M29" s="4">
        <v>1478</v>
      </c>
      <c r="N29" s="4">
        <v>84</v>
      </c>
      <c r="O29" s="4">
        <v>130</v>
      </c>
      <c r="P29" s="4">
        <v>1474100</v>
      </c>
      <c r="Q29" s="4">
        <v>1969800</v>
      </c>
      <c r="R29" s="5">
        <v>1.34E-2</v>
      </c>
      <c r="S29" s="4">
        <v>12186500</v>
      </c>
      <c r="T29" s="4">
        <f t="shared" si="2"/>
        <v>5679070</v>
      </c>
      <c r="U29" s="4">
        <f t="shared" si="6"/>
        <v>3274500</v>
      </c>
      <c r="V29" s="5">
        <v>2.41E-2</v>
      </c>
    </row>
    <row r="30" spans="1:22" x14ac:dyDescent="0.2">
      <c r="A30" s="16" t="s">
        <v>324</v>
      </c>
      <c r="B30" s="4">
        <v>370510</v>
      </c>
      <c r="C30" s="4">
        <v>298700</v>
      </c>
      <c r="D30" s="4">
        <v>71810</v>
      </c>
      <c r="E30" s="4">
        <v>1472100000</v>
      </c>
      <c r="F30" s="4">
        <f t="shared" si="4"/>
        <v>1103550429</v>
      </c>
      <c r="K30">
        <f t="shared" si="5"/>
        <v>-60618630000</v>
      </c>
      <c r="L30" s="4">
        <v>986</v>
      </c>
      <c r="M30" s="4">
        <v>1920</v>
      </c>
      <c r="N30" s="4">
        <v>134</v>
      </c>
      <c r="O30" s="4">
        <v>291</v>
      </c>
      <c r="P30" s="4">
        <v>1966900</v>
      </c>
      <c r="Q30" s="4">
        <v>4820300</v>
      </c>
      <c r="R30" s="5">
        <v>-1.55E-2</v>
      </c>
      <c r="S30" s="4">
        <v>6974200</v>
      </c>
      <c r="T30" s="4">
        <f t="shared" si="2"/>
        <v>5528220</v>
      </c>
      <c r="U30" s="4">
        <f t="shared" si="6"/>
        <v>3274500</v>
      </c>
      <c r="V30" s="5">
        <v>4.3400000000000001E-2</v>
      </c>
    </row>
    <row r="31" spans="1:22" x14ac:dyDescent="0.2">
      <c r="A31" s="16" t="s">
        <v>323</v>
      </c>
      <c r="B31" s="4">
        <v>774110</v>
      </c>
      <c r="C31" s="4">
        <v>129300</v>
      </c>
      <c r="D31" s="4">
        <v>644810</v>
      </c>
      <c r="E31" s="4">
        <v>14809900000</v>
      </c>
      <c r="F31" s="4">
        <f t="shared" si="4"/>
        <v>-368549571</v>
      </c>
      <c r="G31" s="4">
        <v>0</v>
      </c>
      <c r="H31" s="4">
        <v>0</v>
      </c>
      <c r="I31" s="4">
        <v>0</v>
      </c>
      <c r="J31" s="4">
        <v>-14470000</v>
      </c>
      <c r="K31">
        <f t="shared" si="5"/>
        <v>-60618630000</v>
      </c>
      <c r="L31" s="4">
        <v>1824</v>
      </c>
      <c r="M31" s="4">
        <v>1479</v>
      </c>
      <c r="N31" s="4">
        <v>240</v>
      </c>
      <c r="O31" s="4">
        <v>140</v>
      </c>
      <c r="P31" s="4">
        <v>3558500</v>
      </c>
      <c r="Q31" s="4">
        <v>2359600</v>
      </c>
      <c r="R31" s="5">
        <v>1.11E-2</v>
      </c>
      <c r="S31" s="4">
        <v>6086900</v>
      </c>
      <c r="T31" s="4">
        <f t="shared" si="2"/>
        <v>5248910</v>
      </c>
      <c r="U31" s="4">
        <f t="shared" si="6"/>
        <v>3274500</v>
      </c>
      <c r="V31" s="5">
        <v>3.44E-2</v>
      </c>
    </row>
    <row r="32" spans="1:22" x14ac:dyDescent="0.2">
      <c r="A32" s="16" t="s">
        <v>322</v>
      </c>
      <c r="B32" s="4">
        <v>2600</v>
      </c>
      <c r="C32" s="4">
        <v>72800</v>
      </c>
      <c r="D32" s="4">
        <v>-70200</v>
      </c>
      <c r="E32" s="4">
        <v>-1586510000</v>
      </c>
      <c r="F32" s="4">
        <f t="shared" si="4"/>
        <v>-15178449571</v>
      </c>
      <c r="G32" s="4">
        <v>0</v>
      </c>
      <c r="H32" s="4">
        <v>0</v>
      </c>
      <c r="I32" s="4">
        <v>0</v>
      </c>
      <c r="J32" s="4">
        <v>-14470000</v>
      </c>
      <c r="K32">
        <f t="shared" si="5"/>
        <v>-60604160000</v>
      </c>
      <c r="L32" s="4">
        <v>591</v>
      </c>
      <c r="M32" s="4">
        <v>863</v>
      </c>
      <c r="N32" s="4">
        <v>75</v>
      </c>
      <c r="O32" s="4">
        <v>107</v>
      </c>
      <c r="P32" s="4">
        <v>1138700</v>
      </c>
      <c r="Q32" s="4">
        <v>1960300</v>
      </c>
      <c r="R32" s="5">
        <v>0</v>
      </c>
      <c r="S32" s="4">
        <v>3274500</v>
      </c>
      <c r="T32" s="4">
        <f t="shared" si="2"/>
        <v>5307430</v>
      </c>
      <c r="U32" s="4">
        <f t="shared" si="6"/>
        <v>3657800</v>
      </c>
      <c r="V32" s="5">
        <v>1.54E-2</v>
      </c>
    </row>
    <row r="33" spans="1:22" x14ac:dyDescent="0.2">
      <c r="A33" s="16" t="s">
        <v>321</v>
      </c>
      <c r="B33" s="4">
        <v>272400</v>
      </c>
      <c r="C33" s="4">
        <v>31000</v>
      </c>
      <c r="D33" s="4">
        <v>241400</v>
      </c>
      <c r="E33" s="4">
        <v>5400740000</v>
      </c>
      <c r="F33" s="4">
        <f t="shared" si="4"/>
        <v>-13591939571</v>
      </c>
      <c r="K33">
        <f t="shared" si="5"/>
        <v>-60589690000</v>
      </c>
      <c r="L33" s="4">
        <v>1102</v>
      </c>
      <c r="M33" s="4">
        <v>880</v>
      </c>
      <c r="N33" s="4">
        <v>137</v>
      </c>
      <c r="O33" s="4">
        <v>91</v>
      </c>
      <c r="P33" s="4">
        <v>2201700</v>
      </c>
      <c r="Q33" s="4">
        <v>1443400</v>
      </c>
      <c r="R33" s="5">
        <v>2.2700000000000001E-2</v>
      </c>
      <c r="S33" s="4">
        <v>3657800</v>
      </c>
      <c r="T33" s="4">
        <f t="shared" si="2"/>
        <v>5386090</v>
      </c>
      <c r="U33" s="4">
        <f t="shared" si="6"/>
        <v>4028800</v>
      </c>
      <c r="V33" s="5">
        <v>3.3099999999999997E-2</v>
      </c>
    </row>
    <row r="34" spans="1:22" x14ac:dyDescent="0.2">
      <c r="A34" s="16" t="s">
        <v>320</v>
      </c>
      <c r="B34" s="4">
        <v>33100</v>
      </c>
      <c r="C34" s="4">
        <v>418700</v>
      </c>
      <c r="D34" s="4">
        <v>-385600</v>
      </c>
      <c r="E34" s="4">
        <v>-8662370000</v>
      </c>
      <c r="F34" s="4">
        <f t="shared" si="4"/>
        <v>-18992679571</v>
      </c>
      <c r="K34">
        <f t="shared" si="5"/>
        <v>-60589690000</v>
      </c>
      <c r="L34" s="4">
        <v>1380</v>
      </c>
      <c r="M34" s="4">
        <v>1865</v>
      </c>
      <c r="N34" s="4">
        <v>146</v>
      </c>
      <c r="O34" s="4">
        <v>240</v>
      </c>
      <c r="P34" s="4">
        <v>2438000</v>
      </c>
      <c r="Q34" s="4">
        <v>3963200</v>
      </c>
      <c r="R34" s="5">
        <v>-2.0299999999999999E-2</v>
      </c>
      <c r="S34" s="4">
        <v>6464500</v>
      </c>
      <c r="T34" s="4">
        <f t="shared" si="2"/>
        <v>5458160</v>
      </c>
      <c r="U34" s="4">
        <f t="shared" si="6"/>
        <v>4028800</v>
      </c>
      <c r="V34" s="5">
        <v>4.3499999999999997E-2</v>
      </c>
    </row>
    <row r="35" spans="1:22" x14ac:dyDescent="0.2">
      <c r="A35" s="16" t="s">
        <v>319</v>
      </c>
      <c r="B35" s="4">
        <v>13200</v>
      </c>
      <c r="C35" s="4">
        <v>121100</v>
      </c>
      <c r="D35" s="4">
        <v>-107900</v>
      </c>
      <c r="E35" s="4">
        <v>-2448070000</v>
      </c>
      <c r="F35" s="4">
        <f t="shared" si="4"/>
        <v>-10330309571</v>
      </c>
      <c r="K35">
        <f t="shared" si="5"/>
        <v>-60589690000</v>
      </c>
      <c r="L35" s="4">
        <v>705</v>
      </c>
      <c r="M35" s="4">
        <v>880</v>
      </c>
      <c r="N35" s="4">
        <v>70</v>
      </c>
      <c r="O35" s="4">
        <v>101</v>
      </c>
      <c r="P35" s="4">
        <v>1117300</v>
      </c>
      <c r="Q35" s="4">
        <v>1652100</v>
      </c>
      <c r="R35" s="5">
        <v>-4.4000000000000003E-3</v>
      </c>
      <c r="S35" s="4">
        <v>11009400</v>
      </c>
      <c r="T35" s="4">
        <f t="shared" si="2"/>
        <v>5926390</v>
      </c>
      <c r="U35" s="4">
        <f t="shared" si="6"/>
        <v>4028800</v>
      </c>
      <c r="V35" s="5">
        <v>1.54E-2</v>
      </c>
    </row>
    <row r="36" spans="1:22" x14ac:dyDescent="0.2">
      <c r="A36" s="16" t="s">
        <v>318</v>
      </c>
      <c r="B36" s="4">
        <v>9900</v>
      </c>
      <c r="C36" s="4">
        <v>898400</v>
      </c>
      <c r="D36" s="4">
        <v>-888500</v>
      </c>
      <c r="E36" s="4">
        <v>-20219630000</v>
      </c>
      <c r="F36" s="4">
        <f t="shared" si="4"/>
        <v>-7882239571</v>
      </c>
      <c r="K36">
        <f t="shared" si="5"/>
        <v>-60589690000</v>
      </c>
      <c r="L36" s="4">
        <v>1083</v>
      </c>
      <c r="M36" s="4">
        <v>1210</v>
      </c>
      <c r="N36" s="4">
        <v>97</v>
      </c>
      <c r="O36" s="4">
        <v>120</v>
      </c>
      <c r="P36" s="4">
        <v>1777200</v>
      </c>
      <c r="Q36" s="4">
        <v>2099100</v>
      </c>
      <c r="R36" s="5">
        <v>-1.1000000000000001E-2</v>
      </c>
      <c r="S36" s="4">
        <v>4028800</v>
      </c>
      <c r="T36" s="4">
        <f t="shared" si="2"/>
        <v>5839750</v>
      </c>
      <c r="U36" s="4">
        <f t="shared" si="6"/>
        <v>3293800</v>
      </c>
      <c r="V36" s="5">
        <v>3.2400000000000005E-2</v>
      </c>
    </row>
    <row r="37" spans="1:22" x14ac:dyDescent="0.2">
      <c r="A37" s="16" t="s">
        <v>317</v>
      </c>
      <c r="B37" s="4">
        <v>168700</v>
      </c>
      <c r="C37" s="4">
        <v>342400</v>
      </c>
      <c r="D37" s="4">
        <v>-173700</v>
      </c>
      <c r="E37" s="4">
        <v>-3773700000</v>
      </c>
      <c r="F37" s="4">
        <f t="shared" si="4"/>
        <v>12337390429</v>
      </c>
      <c r="G37" s="4">
        <v>0</v>
      </c>
      <c r="H37" s="4">
        <v>0</v>
      </c>
      <c r="I37" s="4">
        <v>0</v>
      </c>
      <c r="J37" s="4">
        <v>-23151370000</v>
      </c>
      <c r="K37">
        <f t="shared" si="5"/>
        <v>-60589690000</v>
      </c>
      <c r="L37" s="4">
        <v>1561</v>
      </c>
      <c r="M37" s="4">
        <v>1424</v>
      </c>
      <c r="N37" s="4">
        <v>137</v>
      </c>
      <c r="O37" s="4">
        <v>212</v>
      </c>
      <c r="P37" s="4">
        <v>2304500</v>
      </c>
      <c r="Q37" s="4">
        <v>2823100</v>
      </c>
      <c r="R37" s="5">
        <v>3.39E-2</v>
      </c>
      <c r="S37" s="4">
        <v>6334900</v>
      </c>
      <c r="T37" s="4">
        <f t="shared" si="2"/>
        <v>5713200</v>
      </c>
      <c r="U37" s="4">
        <f t="shared" si="6"/>
        <v>3293800</v>
      </c>
      <c r="V37" s="5">
        <v>4.3700000000000003E-2</v>
      </c>
    </row>
    <row r="38" spans="1:22" x14ac:dyDescent="0.2">
      <c r="A38" s="16" t="s">
        <v>316</v>
      </c>
      <c r="B38" s="4">
        <v>27600</v>
      </c>
      <c r="C38" s="4">
        <v>197900</v>
      </c>
      <c r="D38" s="4">
        <v>-170300</v>
      </c>
      <c r="E38" s="4">
        <v>-3814280000</v>
      </c>
      <c r="F38" s="4">
        <f t="shared" si="4"/>
        <v>16111090429</v>
      </c>
      <c r="G38" s="4">
        <v>0</v>
      </c>
      <c r="H38" s="4">
        <v>0</v>
      </c>
      <c r="I38" s="4">
        <v>0</v>
      </c>
      <c r="J38" s="4">
        <v>-14237775000</v>
      </c>
      <c r="K38">
        <f t="shared" si="5"/>
        <v>-37438320000</v>
      </c>
      <c r="L38" s="4">
        <v>602</v>
      </c>
      <c r="M38" s="4">
        <v>1158</v>
      </c>
      <c r="N38" s="4">
        <v>54</v>
      </c>
      <c r="O38" s="4">
        <v>147</v>
      </c>
      <c r="P38" s="4">
        <v>945500</v>
      </c>
      <c r="Q38" s="4">
        <v>2034900</v>
      </c>
      <c r="R38" s="5">
        <v>-1.3500000000000002E-2</v>
      </c>
      <c r="S38" s="4">
        <v>4220500</v>
      </c>
      <c r="T38" s="4">
        <f t="shared" si="2"/>
        <v>5416700</v>
      </c>
      <c r="U38" s="4">
        <f t="shared" si="6"/>
        <v>3293800</v>
      </c>
      <c r="V38" s="5">
        <v>3.0800000000000001E-2</v>
      </c>
    </row>
    <row r="39" spans="1:22" x14ac:dyDescent="0.2">
      <c r="A39" s="16" t="s">
        <v>315</v>
      </c>
      <c r="B39" s="4">
        <v>950900</v>
      </c>
      <c r="C39" s="4">
        <v>57600</v>
      </c>
      <c r="D39" s="4">
        <v>893300</v>
      </c>
      <c r="E39" s="4">
        <v>19902280000</v>
      </c>
      <c r="F39" s="4">
        <f t="shared" ref="F39:F44" si="7">E39+F40</f>
        <v>19925370429</v>
      </c>
      <c r="G39" s="4">
        <v>0</v>
      </c>
      <c r="H39" s="4">
        <v>0</v>
      </c>
      <c r="I39" s="4">
        <v>0</v>
      </c>
      <c r="J39" s="4">
        <v>-40277280000</v>
      </c>
      <c r="K39">
        <f t="shared" ref="K39:K44" si="8">K40+J39</f>
        <v>-23200545000</v>
      </c>
      <c r="L39" s="4">
        <v>1307</v>
      </c>
      <c r="M39" s="4">
        <v>1004</v>
      </c>
      <c r="N39" s="4">
        <v>171</v>
      </c>
      <c r="O39" s="4">
        <v>129</v>
      </c>
      <c r="P39" s="4">
        <v>2596200</v>
      </c>
      <c r="Q39" s="4">
        <v>1959700</v>
      </c>
      <c r="R39" s="5">
        <v>2.52E-2</v>
      </c>
      <c r="S39" s="4">
        <v>4739200</v>
      </c>
      <c r="T39" s="4">
        <f t="shared" ref="T39:T44" si="9">AVERAGE(S40:S49)</f>
        <v>5100130</v>
      </c>
      <c r="U39" s="4">
        <f t="shared" ref="U39:U44" si="10">MIN(S40:S44)</f>
        <v>3293800</v>
      </c>
      <c r="V39" s="5">
        <v>3.9699999999999999E-2</v>
      </c>
    </row>
    <row r="40" spans="1:22" x14ac:dyDescent="0.2">
      <c r="A40" s="16" t="s">
        <v>314</v>
      </c>
      <c r="B40" s="4">
        <v>356400</v>
      </c>
      <c r="C40" s="4">
        <v>11900</v>
      </c>
      <c r="D40" s="4">
        <v>344500</v>
      </c>
      <c r="E40" s="4">
        <v>7604220000</v>
      </c>
      <c r="F40" s="4">
        <f t="shared" si="7"/>
        <v>23090429</v>
      </c>
      <c r="G40" s="4">
        <v>0</v>
      </c>
      <c r="H40" s="4">
        <v>0</v>
      </c>
      <c r="I40" s="4">
        <v>0</v>
      </c>
      <c r="J40" s="4">
        <v>-40277280000</v>
      </c>
      <c r="K40">
        <f t="shared" si="8"/>
        <v>17076735000</v>
      </c>
      <c r="L40" s="4">
        <v>841</v>
      </c>
      <c r="M40" s="4">
        <v>1912</v>
      </c>
      <c r="N40" s="4">
        <v>88</v>
      </c>
      <c r="O40" s="4">
        <v>242</v>
      </c>
      <c r="P40" s="4">
        <v>1504500</v>
      </c>
      <c r="Q40" s="4">
        <v>3738000</v>
      </c>
      <c r="R40" s="5">
        <v>-1.5900000000000001E-2</v>
      </c>
      <c r="S40" s="4">
        <v>5465700</v>
      </c>
      <c r="T40" s="4">
        <f t="shared" si="9"/>
        <v>5101640</v>
      </c>
      <c r="U40" s="4">
        <f t="shared" si="10"/>
        <v>3293800</v>
      </c>
      <c r="V40" s="5">
        <v>3.1300000000000001E-2</v>
      </c>
    </row>
    <row r="41" spans="1:22" x14ac:dyDescent="0.2">
      <c r="A41" s="16" t="s">
        <v>310</v>
      </c>
      <c r="B41" s="4">
        <v>21600</v>
      </c>
      <c r="C41" s="4">
        <v>315600</v>
      </c>
      <c r="D41" s="4">
        <v>-294000</v>
      </c>
      <c r="E41" s="4">
        <v>-6593920000</v>
      </c>
      <c r="F41" s="4">
        <f t="shared" si="7"/>
        <v>-7581129571</v>
      </c>
      <c r="G41" s="4">
        <v>0</v>
      </c>
      <c r="H41" s="4">
        <v>0</v>
      </c>
      <c r="I41" s="4">
        <v>0</v>
      </c>
      <c r="J41" s="4">
        <v>-8803740000</v>
      </c>
      <c r="K41">
        <f t="shared" si="8"/>
        <v>57354015000</v>
      </c>
      <c r="L41" s="4">
        <v>525</v>
      </c>
      <c r="M41" s="4">
        <v>968</v>
      </c>
      <c r="N41" s="4">
        <v>73</v>
      </c>
      <c r="O41" s="4">
        <v>138</v>
      </c>
      <c r="P41" s="4">
        <v>1096700</v>
      </c>
      <c r="Q41" s="4">
        <v>2197100</v>
      </c>
      <c r="R41" s="5">
        <v>-8.8999999999999999E-3</v>
      </c>
      <c r="S41" s="4">
        <v>3293800</v>
      </c>
      <c r="T41" s="4">
        <f t="shared" si="9"/>
        <v>4998180</v>
      </c>
      <c r="U41" s="4">
        <f t="shared" si="10"/>
        <v>3162400</v>
      </c>
      <c r="V41" s="5">
        <v>2.2099999999999998E-2</v>
      </c>
    </row>
    <row r="42" spans="1:22" x14ac:dyDescent="0.2">
      <c r="A42" s="16" t="s">
        <v>309</v>
      </c>
      <c r="B42" s="4">
        <v>282700</v>
      </c>
      <c r="C42" s="4">
        <v>115200</v>
      </c>
      <c r="D42" s="4">
        <v>167500</v>
      </c>
      <c r="E42" s="4">
        <v>3745550000</v>
      </c>
      <c r="F42" s="4">
        <f t="shared" si="7"/>
        <v>-987209571</v>
      </c>
      <c r="G42" s="4">
        <v>0</v>
      </c>
      <c r="H42" s="4">
        <v>0</v>
      </c>
      <c r="I42" s="4">
        <v>0</v>
      </c>
      <c r="J42" s="4">
        <v>-9770700000</v>
      </c>
      <c r="K42">
        <f t="shared" si="8"/>
        <v>66157755000</v>
      </c>
      <c r="L42" s="4">
        <v>1316</v>
      </c>
      <c r="M42" s="4">
        <v>714</v>
      </c>
      <c r="N42" s="4">
        <v>116</v>
      </c>
      <c r="O42" s="4">
        <v>136</v>
      </c>
      <c r="P42" s="4">
        <v>1700500</v>
      </c>
      <c r="Q42" s="4">
        <v>1972200</v>
      </c>
      <c r="R42" s="5">
        <v>1.5900000000000001E-2</v>
      </c>
      <c r="S42" s="4">
        <v>3859700</v>
      </c>
      <c r="T42" s="4">
        <f t="shared" si="9"/>
        <v>4908760</v>
      </c>
      <c r="U42" s="4">
        <f t="shared" si="10"/>
        <v>3162400</v>
      </c>
      <c r="V42" s="5">
        <v>3.32E-2</v>
      </c>
    </row>
    <row r="43" spans="1:22" x14ac:dyDescent="0.2">
      <c r="A43" s="16" t="s">
        <v>306</v>
      </c>
      <c r="B43" s="4">
        <v>123100</v>
      </c>
      <c r="C43" s="4">
        <v>22400</v>
      </c>
      <c r="D43" s="4">
        <v>100700</v>
      </c>
      <c r="E43" s="4">
        <v>2224830000</v>
      </c>
      <c r="F43" s="4">
        <f t="shared" si="7"/>
        <v>-4732759571</v>
      </c>
      <c r="G43" s="4">
        <v>0</v>
      </c>
      <c r="H43" s="4">
        <v>0</v>
      </c>
      <c r="I43" s="4">
        <v>0</v>
      </c>
      <c r="J43" s="4">
        <v>-23543275000</v>
      </c>
      <c r="K43">
        <f t="shared" si="8"/>
        <v>75928455000</v>
      </c>
      <c r="L43" s="4">
        <v>1455</v>
      </c>
      <c r="M43" s="4">
        <v>984</v>
      </c>
      <c r="N43" s="4">
        <v>122</v>
      </c>
      <c r="O43" s="4">
        <v>179</v>
      </c>
      <c r="P43" s="4">
        <v>1791700</v>
      </c>
      <c r="Q43" s="4">
        <v>2526900</v>
      </c>
      <c r="R43" s="5">
        <v>2.3E-3</v>
      </c>
      <c r="S43" s="4">
        <v>4444400</v>
      </c>
      <c r="T43" s="4">
        <f t="shared" si="9"/>
        <v>4702680</v>
      </c>
      <c r="U43" s="4">
        <f t="shared" si="10"/>
        <v>1255500</v>
      </c>
      <c r="V43" s="5">
        <v>3.1E-2</v>
      </c>
    </row>
    <row r="44" spans="1:22" x14ac:dyDescent="0.2">
      <c r="A44" s="16" t="s">
        <v>305</v>
      </c>
      <c r="B44" s="4">
        <v>171600</v>
      </c>
      <c r="C44" s="4">
        <v>74400</v>
      </c>
      <c r="D44" s="4">
        <v>97200</v>
      </c>
      <c r="E44" s="4">
        <v>2151703402</v>
      </c>
      <c r="F44" s="4">
        <f t="shared" si="7"/>
        <v>-6957589571</v>
      </c>
      <c r="G44" s="4">
        <v>0</v>
      </c>
      <c r="H44" s="4">
        <v>0</v>
      </c>
      <c r="I44" s="4">
        <v>0</v>
      </c>
      <c r="J44" s="4">
        <v>50500000000</v>
      </c>
      <c r="K44">
        <f t="shared" si="8"/>
        <v>99471730000</v>
      </c>
      <c r="L44" s="4">
        <v>1294</v>
      </c>
      <c r="M44" s="4">
        <v>1051</v>
      </c>
      <c r="N44" s="4">
        <v>156</v>
      </c>
      <c r="O44" s="4">
        <v>117</v>
      </c>
      <c r="P44" s="4">
        <v>2348100</v>
      </c>
      <c r="Q44" s="4">
        <v>1907800</v>
      </c>
      <c r="R44" s="5">
        <v>1.6200000000000003E-2</v>
      </c>
      <c r="S44" s="4">
        <v>7185200</v>
      </c>
      <c r="T44" s="4">
        <f t="shared" si="9"/>
        <v>4225180</v>
      </c>
      <c r="U44" s="4">
        <f t="shared" si="10"/>
        <v>1255500</v>
      </c>
      <c r="V44" s="5">
        <v>4.8600000000000004E-2</v>
      </c>
    </row>
    <row r="45" spans="1:22" x14ac:dyDescent="0.2">
      <c r="A45" s="16" t="s">
        <v>304</v>
      </c>
      <c r="B45" s="4">
        <v>722100</v>
      </c>
      <c r="C45" s="4">
        <v>131100</v>
      </c>
      <c r="D45" s="4">
        <v>591000</v>
      </c>
      <c r="E45" s="4">
        <v>12612798979</v>
      </c>
      <c r="F45" s="4">
        <f t="shared" ref="F45:F55" si="11">E45+F46</f>
        <v>-9109292973</v>
      </c>
      <c r="G45" s="4">
        <v>2500000</v>
      </c>
      <c r="H45" s="4">
        <v>0</v>
      </c>
      <c r="I45" s="4">
        <v>2500000</v>
      </c>
      <c r="J45" s="4">
        <v>50500000000</v>
      </c>
      <c r="K45">
        <f t="shared" ref="K45:K55" si="12">K46+J45</f>
        <v>48971730000</v>
      </c>
      <c r="L45" s="4">
        <v>1916</v>
      </c>
      <c r="M45" s="4">
        <v>1020</v>
      </c>
      <c r="N45" s="4">
        <v>222</v>
      </c>
      <c r="O45" s="4">
        <v>98</v>
      </c>
      <c r="P45" s="4">
        <v>3420200</v>
      </c>
      <c r="Q45" s="4">
        <v>1854300</v>
      </c>
      <c r="R45" s="5">
        <v>5.8600000000000006E-2</v>
      </c>
      <c r="S45" s="4">
        <v>15691700</v>
      </c>
      <c r="T45" s="4">
        <f t="shared" ref="T45:T61" si="13">AVERAGE(S46:S55)</f>
        <v>2949190</v>
      </c>
      <c r="U45" s="4">
        <f t="shared" ref="U45:U55" si="14">MIN(S46:S50)</f>
        <v>1255500</v>
      </c>
      <c r="V45" s="5">
        <v>5.9800000000000006E-2</v>
      </c>
    </row>
    <row r="46" spans="1:22" x14ac:dyDescent="0.2">
      <c r="A46" s="16" t="s">
        <v>303</v>
      </c>
      <c r="B46" s="4">
        <v>22900</v>
      </c>
      <c r="C46" s="4">
        <v>100</v>
      </c>
      <c r="D46" s="4">
        <v>22800</v>
      </c>
      <c r="E46" s="4">
        <v>471021836</v>
      </c>
      <c r="F46" s="4">
        <f t="shared" si="11"/>
        <v>-21722091952</v>
      </c>
      <c r="G46" s="4">
        <v>50000</v>
      </c>
      <c r="H46" s="4">
        <v>0</v>
      </c>
      <c r="I46" s="4">
        <v>50000</v>
      </c>
      <c r="J46" s="4">
        <v>1040000000</v>
      </c>
      <c r="K46">
        <f t="shared" si="12"/>
        <v>-1528270000</v>
      </c>
      <c r="L46" s="4">
        <v>601</v>
      </c>
      <c r="M46" s="4">
        <v>1075</v>
      </c>
      <c r="N46" s="4">
        <v>67</v>
      </c>
      <c r="O46" s="4">
        <v>99</v>
      </c>
      <c r="P46" s="4">
        <v>1113100</v>
      </c>
      <c r="Q46" s="4">
        <v>1974900</v>
      </c>
      <c r="R46" s="5">
        <v>-1.46E-2</v>
      </c>
      <c r="S46" s="4">
        <v>3162400</v>
      </c>
      <c r="T46" s="4">
        <f t="shared" si="13"/>
        <v>2834191.3</v>
      </c>
      <c r="U46" s="4">
        <f t="shared" si="14"/>
        <v>1255500</v>
      </c>
      <c r="V46" s="5">
        <v>2.4E-2</v>
      </c>
    </row>
    <row r="47" spans="1:22" x14ac:dyDescent="0.2">
      <c r="A47" s="16" t="s">
        <v>299</v>
      </c>
      <c r="B47" s="4">
        <v>83200</v>
      </c>
      <c r="C47" s="4">
        <v>8800</v>
      </c>
      <c r="D47" s="4">
        <v>74400</v>
      </c>
      <c r="E47" s="4">
        <v>1531152047</v>
      </c>
      <c r="F47" s="4">
        <f t="shared" si="11"/>
        <v>-22193113788</v>
      </c>
      <c r="K47">
        <f t="shared" si="12"/>
        <v>-2568270000</v>
      </c>
      <c r="L47" s="4">
        <v>1735</v>
      </c>
      <c r="M47" s="4">
        <v>1111</v>
      </c>
      <c r="N47" s="4">
        <v>158</v>
      </c>
      <c r="O47" s="4">
        <v>96</v>
      </c>
      <c r="P47" s="4">
        <v>2921000</v>
      </c>
      <c r="Q47" s="4">
        <v>1772900</v>
      </c>
      <c r="R47" s="5">
        <v>4.0099999999999997E-2</v>
      </c>
      <c r="S47" s="4">
        <v>5069400</v>
      </c>
      <c r="T47" s="4">
        <f t="shared" si="13"/>
        <v>2694462.5</v>
      </c>
      <c r="U47" s="4">
        <f t="shared" si="14"/>
        <v>1255500</v>
      </c>
      <c r="V47" s="5">
        <v>3.61E-2</v>
      </c>
    </row>
    <row r="48" spans="1:22" x14ac:dyDescent="0.2">
      <c r="A48" s="16" t="s">
        <v>298</v>
      </c>
      <c r="B48" s="4">
        <v>5200</v>
      </c>
      <c r="C48" s="4">
        <v>31</v>
      </c>
      <c r="D48" s="4">
        <v>5169</v>
      </c>
      <c r="E48" s="4">
        <v>103710000</v>
      </c>
      <c r="F48" s="4">
        <f t="shared" si="11"/>
        <v>-23724265835</v>
      </c>
      <c r="K48">
        <f t="shared" si="12"/>
        <v>-2568270000</v>
      </c>
      <c r="L48" s="4">
        <v>302</v>
      </c>
      <c r="M48" s="4">
        <v>544</v>
      </c>
      <c r="N48" s="4">
        <v>18</v>
      </c>
      <c r="O48" s="4">
        <v>34</v>
      </c>
      <c r="P48" s="4">
        <v>406200</v>
      </c>
      <c r="Q48" s="4">
        <v>849300</v>
      </c>
      <c r="R48" s="5">
        <v>5.1000000000000004E-3</v>
      </c>
      <c r="S48" s="4">
        <v>1255500</v>
      </c>
      <c r="T48" s="4">
        <f t="shared" si="13"/>
        <v>2869050.6</v>
      </c>
      <c r="U48" s="4">
        <f t="shared" si="14"/>
        <v>1573500</v>
      </c>
      <c r="V48" s="5">
        <v>1.4999999999999999E-2</v>
      </c>
    </row>
    <row r="49" spans="1:22" x14ac:dyDescent="0.2">
      <c r="A49" s="16" t="s">
        <v>286</v>
      </c>
      <c r="B49" s="4">
        <v>100</v>
      </c>
      <c r="C49" s="4">
        <v>8200</v>
      </c>
      <c r="D49" s="4">
        <v>-8100</v>
      </c>
      <c r="E49" s="4">
        <v>-162160000</v>
      </c>
      <c r="F49" s="4">
        <f t="shared" si="11"/>
        <v>-23827975835</v>
      </c>
      <c r="G49" s="4">
        <v>0</v>
      </c>
      <c r="H49" s="4">
        <v>0</v>
      </c>
      <c r="I49" s="4">
        <v>0</v>
      </c>
      <c r="J49" s="4">
        <v>-1981270000</v>
      </c>
      <c r="K49">
        <f t="shared" si="12"/>
        <v>-2568270000</v>
      </c>
      <c r="L49" s="4">
        <v>292</v>
      </c>
      <c r="M49" s="4">
        <v>574</v>
      </c>
      <c r="N49" s="4">
        <v>20</v>
      </c>
      <c r="O49" s="4">
        <v>54</v>
      </c>
      <c r="P49" s="4">
        <v>379600</v>
      </c>
      <c r="Q49" s="4">
        <v>995500</v>
      </c>
      <c r="R49" s="5">
        <v>-5.0000000000000001E-3</v>
      </c>
      <c r="S49" s="4">
        <v>1573500</v>
      </c>
      <c r="T49" s="4">
        <f t="shared" si="13"/>
        <v>3070024.8</v>
      </c>
      <c r="U49" s="4">
        <f t="shared" si="14"/>
        <v>2259200</v>
      </c>
      <c r="V49" s="5">
        <v>0.01</v>
      </c>
    </row>
    <row r="50" spans="1:22" x14ac:dyDescent="0.2">
      <c r="A50" s="16" t="s">
        <v>285</v>
      </c>
      <c r="B50" s="4">
        <v>117000</v>
      </c>
      <c r="C50" s="4">
        <v>74900</v>
      </c>
      <c r="D50" s="4">
        <v>42100</v>
      </c>
      <c r="E50" s="4">
        <v>815800000</v>
      </c>
      <c r="F50" s="4">
        <f t="shared" si="11"/>
        <v>-23665815835</v>
      </c>
      <c r="K50">
        <f t="shared" si="12"/>
        <v>-587000000</v>
      </c>
      <c r="L50" s="4">
        <v>423</v>
      </c>
      <c r="M50" s="4">
        <v>794</v>
      </c>
      <c r="N50" s="4">
        <v>55</v>
      </c>
      <c r="O50" s="4">
        <v>96</v>
      </c>
      <c r="P50" s="4">
        <v>1258800</v>
      </c>
      <c r="Q50" s="4">
        <v>1516000</v>
      </c>
      <c r="R50" s="5">
        <v>-5.0000000000000001E-3</v>
      </c>
      <c r="S50" s="4">
        <v>5480800</v>
      </c>
      <c r="T50" s="4">
        <f t="shared" si="13"/>
        <v>2860437.3</v>
      </c>
      <c r="U50" s="4">
        <f t="shared" si="14"/>
        <v>2259200</v>
      </c>
      <c r="V50" s="5">
        <v>2.2099999999999998E-2</v>
      </c>
    </row>
    <row r="51" spans="1:22" x14ac:dyDescent="0.2">
      <c r="A51" s="16" t="s">
        <v>284</v>
      </c>
      <c r="B51" s="4">
        <v>0</v>
      </c>
      <c r="C51" s="4">
        <v>40600</v>
      </c>
      <c r="D51" s="4">
        <v>-40600</v>
      </c>
      <c r="E51" s="4">
        <v>-827220000</v>
      </c>
      <c r="F51" s="4">
        <f t="shared" si="11"/>
        <v>-24481615835</v>
      </c>
      <c r="K51">
        <f t="shared" si="12"/>
        <v>-587000000</v>
      </c>
      <c r="L51" s="4">
        <v>360</v>
      </c>
      <c r="M51" s="4">
        <v>790</v>
      </c>
      <c r="N51" s="4">
        <v>32</v>
      </c>
      <c r="O51" s="4">
        <v>89</v>
      </c>
      <c r="P51" s="4">
        <v>767500</v>
      </c>
      <c r="Q51" s="4">
        <v>1481200</v>
      </c>
      <c r="R51" s="5">
        <v>-1.24E-2</v>
      </c>
      <c r="S51" s="4">
        <v>2259200</v>
      </c>
      <c r="T51" s="4">
        <f t="shared" si="13"/>
        <v>3143427.5</v>
      </c>
      <c r="U51" s="4">
        <f t="shared" si="14"/>
        <v>2012413</v>
      </c>
      <c r="V51" s="5">
        <v>2.4399999999999998E-2</v>
      </c>
    </row>
    <row r="52" spans="1:22" x14ac:dyDescent="0.2">
      <c r="A52" s="16" t="s">
        <v>283</v>
      </c>
      <c r="B52" s="4">
        <v>0</v>
      </c>
      <c r="C52" s="4">
        <v>75800</v>
      </c>
      <c r="D52" s="4">
        <v>-75800</v>
      </c>
      <c r="E52" s="4">
        <v>-1544890000</v>
      </c>
      <c r="F52" s="4">
        <f t="shared" si="11"/>
        <v>-23654395835</v>
      </c>
      <c r="K52">
        <f t="shared" si="12"/>
        <v>-587000000</v>
      </c>
      <c r="L52" s="4">
        <v>802</v>
      </c>
      <c r="M52" s="4">
        <v>844</v>
      </c>
      <c r="N52" s="4">
        <v>62</v>
      </c>
      <c r="O52" s="4">
        <v>97</v>
      </c>
      <c r="P52" s="4">
        <v>1203400</v>
      </c>
      <c r="Q52" s="4">
        <v>1690200</v>
      </c>
      <c r="R52" s="5">
        <v>5.0000000000000001E-3</v>
      </c>
      <c r="S52" s="4">
        <v>2965500</v>
      </c>
      <c r="T52" s="4">
        <f t="shared" si="13"/>
        <v>3256837.5</v>
      </c>
      <c r="U52" s="4">
        <f t="shared" si="14"/>
        <v>2012413</v>
      </c>
      <c r="V52" s="5">
        <v>3.6299999999999999E-2</v>
      </c>
    </row>
    <row r="53" spans="1:22" x14ac:dyDescent="0.2">
      <c r="A53" s="16" t="s">
        <v>282</v>
      </c>
      <c r="B53" s="4">
        <v>40200</v>
      </c>
      <c r="C53" s="4">
        <v>42500</v>
      </c>
      <c r="D53" s="4">
        <v>-2300</v>
      </c>
      <c r="E53" s="4">
        <v>-56980000</v>
      </c>
      <c r="F53" s="4">
        <f t="shared" si="11"/>
        <v>-22109505835</v>
      </c>
      <c r="K53">
        <f t="shared" si="12"/>
        <v>-587000000</v>
      </c>
      <c r="L53" s="4">
        <v>454</v>
      </c>
      <c r="M53" s="4">
        <v>993</v>
      </c>
      <c r="N53" s="4">
        <v>41</v>
      </c>
      <c r="O53" s="4">
        <v>62</v>
      </c>
      <c r="P53" s="4">
        <v>733600</v>
      </c>
      <c r="Q53" s="4">
        <v>1319600</v>
      </c>
      <c r="R53" s="5">
        <v>0</v>
      </c>
      <c r="S53" s="4">
        <v>2383600</v>
      </c>
      <c r="T53" s="4">
        <f t="shared" si="13"/>
        <v>3443446.6</v>
      </c>
      <c r="U53" s="4">
        <f t="shared" si="14"/>
        <v>2012413</v>
      </c>
      <c r="V53" s="5">
        <v>3.6499999999999998E-2</v>
      </c>
    </row>
    <row r="54" spans="1:22" x14ac:dyDescent="0.2">
      <c r="A54" s="16" t="s">
        <v>281</v>
      </c>
      <c r="B54" s="4">
        <v>22900</v>
      </c>
      <c r="C54" s="4">
        <v>3800</v>
      </c>
      <c r="D54" s="4">
        <v>19100</v>
      </c>
      <c r="E54" s="4">
        <v>386100000</v>
      </c>
      <c r="F54" s="4">
        <f t="shared" si="11"/>
        <v>-22052525835</v>
      </c>
      <c r="K54">
        <f t="shared" si="12"/>
        <v>-587000000</v>
      </c>
      <c r="L54" s="4">
        <v>534</v>
      </c>
      <c r="M54" s="4">
        <v>973</v>
      </c>
      <c r="N54" s="4">
        <v>29</v>
      </c>
      <c r="O54" s="4">
        <v>105</v>
      </c>
      <c r="P54" s="4">
        <v>655100</v>
      </c>
      <c r="Q54" s="4">
        <v>1753100</v>
      </c>
      <c r="R54" s="5">
        <v>2.5000000000000001E-3</v>
      </c>
      <c r="S54" s="4">
        <v>2410200</v>
      </c>
      <c r="T54" s="4">
        <f t="shared" si="13"/>
        <v>3625379.7</v>
      </c>
      <c r="U54" s="4">
        <f t="shared" si="14"/>
        <v>2012413</v>
      </c>
      <c r="V54" s="5">
        <v>3.5900000000000001E-2</v>
      </c>
    </row>
    <row r="55" spans="1:22" x14ac:dyDescent="0.2">
      <c r="A55" s="16" t="s">
        <v>280</v>
      </c>
      <c r="B55" s="4">
        <v>15900</v>
      </c>
      <c r="C55" s="4">
        <v>15700</v>
      </c>
      <c r="D55" s="4">
        <v>200</v>
      </c>
      <c r="E55" s="4">
        <v>5680000</v>
      </c>
      <c r="F55" s="4">
        <f t="shared" si="11"/>
        <v>-22438625835</v>
      </c>
      <c r="K55">
        <f t="shared" si="12"/>
        <v>-587000000</v>
      </c>
      <c r="L55" s="4">
        <v>805</v>
      </c>
      <c r="M55" s="4">
        <v>1062</v>
      </c>
      <c r="N55" s="4">
        <v>59</v>
      </c>
      <c r="O55" s="4">
        <v>77</v>
      </c>
      <c r="P55" s="4">
        <v>1219300</v>
      </c>
      <c r="Q55" s="4">
        <v>1415500</v>
      </c>
      <c r="R55" s="5">
        <v>-1.4800000000000001E-2</v>
      </c>
      <c r="S55" s="4">
        <v>2931800</v>
      </c>
      <c r="T55" s="4">
        <f t="shared" si="13"/>
        <v>3786813.1</v>
      </c>
      <c r="U55" s="4">
        <f t="shared" si="14"/>
        <v>2012413</v>
      </c>
      <c r="V55" s="5">
        <v>2.8999999999999998E-2</v>
      </c>
    </row>
    <row r="56" spans="1:22" x14ac:dyDescent="0.2">
      <c r="A56" s="16" t="s">
        <v>279</v>
      </c>
      <c r="B56" s="4">
        <v>1000</v>
      </c>
      <c r="C56" s="4">
        <v>46700</v>
      </c>
      <c r="D56" s="4">
        <v>-45700</v>
      </c>
      <c r="E56" s="4">
        <v>-936390000</v>
      </c>
      <c r="F56" s="4">
        <f t="shared" ref="F56:F114" si="15">E56+F57</f>
        <v>-22444305835</v>
      </c>
      <c r="K56">
        <f t="shared" ref="K56:K76" si="16">K57+J56</f>
        <v>-587000000</v>
      </c>
      <c r="L56" s="4">
        <v>120</v>
      </c>
      <c r="M56" s="4">
        <v>438</v>
      </c>
      <c r="N56" s="4">
        <v>20</v>
      </c>
      <c r="O56" s="4">
        <v>35</v>
      </c>
      <c r="P56" s="4">
        <v>270000</v>
      </c>
      <c r="Q56" s="4">
        <v>803500</v>
      </c>
      <c r="R56" s="5">
        <v>6.9199999999999998E-2</v>
      </c>
      <c r="S56" s="4">
        <v>2012413</v>
      </c>
      <c r="T56" s="4">
        <f t="shared" si="13"/>
        <v>3640350.7</v>
      </c>
      <c r="U56" s="4">
        <f t="shared" ref="U56:U123" si="17">MIN(S57:S61)</f>
        <v>3001381</v>
      </c>
      <c r="V56" s="5">
        <v>7.4000000000000003E-3</v>
      </c>
    </row>
    <row r="57" spans="1:22" x14ac:dyDescent="0.2">
      <c r="A57" s="16" t="s">
        <v>278</v>
      </c>
      <c r="B57" s="4">
        <v>4510</v>
      </c>
      <c r="C57" s="4">
        <v>80000</v>
      </c>
      <c r="D57" s="4">
        <v>-75490</v>
      </c>
      <c r="E57" s="4">
        <v>-2142940000</v>
      </c>
      <c r="F57" s="4">
        <f t="shared" si="15"/>
        <v>-21507915835</v>
      </c>
      <c r="K57">
        <f t="shared" si="16"/>
        <v>-587000000</v>
      </c>
      <c r="L57" s="4">
        <v>1095</v>
      </c>
      <c r="M57" s="4">
        <v>1338</v>
      </c>
      <c r="N57" s="4">
        <v>75</v>
      </c>
      <c r="O57" s="4">
        <v>99</v>
      </c>
      <c r="P57" s="4">
        <v>1246800</v>
      </c>
      <c r="Q57" s="4">
        <v>1512100</v>
      </c>
      <c r="R57" s="5">
        <v>-5.1999999999999998E-3</v>
      </c>
      <c r="S57" s="4">
        <v>3672112</v>
      </c>
      <c r="T57" s="4">
        <f t="shared" si="13"/>
        <v>3326404.9</v>
      </c>
      <c r="U57" s="4">
        <f t="shared" si="17"/>
        <v>3001381</v>
      </c>
      <c r="V57" s="5">
        <v>2.4399999999999998E-2</v>
      </c>
    </row>
    <row r="58" spans="1:22" x14ac:dyDescent="0.2">
      <c r="A58" s="16" t="s">
        <v>275</v>
      </c>
      <c r="B58" s="4">
        <v>58300</v>
      </c>
      <c r="C58" s="4">
        <v>22050</v>
      </c>
      <c r="D58" s="4">
        <v>36250</v>
      </c>
      <c r="E58" s="4">
        <v>1079500000</v>
      </c>
      <c r="F58" s="4">
        <f t="shared" si="15"/>
        <v>-19364975835</v>
      </c>
      <c r="G58" s="4">
        <v>0</v>
      </c>
      <c r="H58" s="4">
        <v>0</v>
      </c>
      <c r="I58" s="4">
        <v>0</v>
      </c>
      <c r="J58" s="4">
        <v>-587000000</v>
      </c>
      <c r="K58">
        <f t="shared" si="16"/>
        <v>-587000000</v>
      </c>
      <c r="L58" s="4">
        <v>751</v>
      </c>
      <c r="M58" s="4">
        <v>1510</v>
      </c>
      <c r="N58" s="4">
        <v>55</v>
      </c>
      <c r="O58" s="4">
        <v>132</v>
      </c>
      <c r="P58" s="4">
        <v>1132400</v>
      </c>
      <c r="Q58" s="4">
        <v>1862000</v>
      </c>
      <c r="R58" s="5">
        <v>-2.7300000000000001E-2</v>
      </c>
      <c r="S58" s="4">
        <v>3001381</v>
      </c>
      <c r="T58" s="4">
        <f t="shared" si="13"/>
        <v>3048470</v>
      </c>
      <c r="U58" s="4">
        <f t="shared" si="17"/>
        <v>3384925</v>
      </c>
      <c r="V58" s="5">
        <v>4.0500000000000001E-2</v>
      </c>
    </row>
    <row r="59" spans="1:22" x14ac:dyDescent="0.2">
      <c r="A59" s="16" t="s">
        <v>274</v>
      </c>
      <c r="B59" s="4">
        <v>21000</v>
      </c>
      <c r="C59" s="4">
        <v>7600</v>
      </c>
      <c r="D59" s="4">
        <v>13400</v>
      </c>
      <c r="E59" s="4">
        <v>398770000</v>
      </c>
      <c r="F59" s="4">
        <f t="shared" si="15"/>
        <v>-20444475835</v>
      </c>
      <c r="K59">
        <f t="shared" si="16"/>
        <v>0</v>
      </c>
      <c r="L59" s="4">
        <v>947</v>
      </c>
      <c r="M59" s="4">
        <v>2036</v>
      </c>
      <c r="N59" s="4">
        <v>77</v>
      </c>
      <c r="O59" s="4">
        <v>159</v>
      </c>
      <c r="P59" s="4">
        <v>1132700</v>
      </c>
      <c r="Q59" s="4">
        <v>2301200</v>
      </c>
      <c r="R59" s="5">
        <v>-3.9300000000000002E-2</v>
      </c>
      <c r="S59" s="4">
        <v>3583242</v>
      </c>
      <c r="T59" s="4">
        <f t="shared" si="13"/>
        <v>2723834.8</v>
      </c>
      <c r="U59" s="4">
        <f t="shared" si="17"/>
        <v>3384925</v>
      </c>
      <c r="V59" s="5">
        <v>3.95E-2</v>
      </c>
    </row>
    <row r="60" spans="1:22" x14ac:dyDescent="0.2">
      <c r="A60" s="16" t="s">
        <v>273</v>
      </c>
      <c r="B60" s="4">
        <v>9300</v>
      </c>
      <c r="C60" s="4">
        <v>183176</v>
      </c>
      <c r="D60" s="4">
        <v>-173876</v>
      </c>
      <c r="E60" s="4">
        <v>-5344040000</v>
      </c>
      <c r="F60" s="4">
        <f t="shared" si="15"/>
        <v>-20843245835</v>
      </c>
      <c r="K60">
        <f t="shared" si="16"/>
        <v>0</v>
      </c>
      <c r="L60" s="4">
        <v>451</v>
      </c>
      <c r="M60" s="4">
        <v>1953</v>
      </c>
      <c r="N60" s="4">
        <v>31</v>
      </c>
      <c r="O60" s="4">
        <v>188</v>
      </c>
      <c r="P60" s="4">
        <v>460300</v>
      </c>
      <c r="Q60" s="4">
        <v>2914700</v>
      </c>
      <c r="R60" s="5">
        <v>-3.1699999999999999E-2</v>
      </c>
      <c r="S60" s="4">
        <v>3384925</v>
      </c>
      <c r="T60" s="4">
        <f t="shared" si="13"/>
        <v>2564392.9</v>
      </c>
      <c r="U60" s="4">
        <f t="shared" si="17"/>
        <v>4099600</v>
      </c>
      <c r="V60" s="5">
        <v>4.0899999999999999E-2</v>
      </c>
    </row>
    <row r="61" spans="1:22" x14ac:dyDescent="0.2">
      <c r="A61" s="16" t="s">
        <v>268</v>
      </c>
      <c r="B61" s="4">
        <v>12500</v>
      </c>
      <c r="C61" s="4">
        <v>11100</v>
      </c>
      <c r="D61" s="4">
        <v>1400</v>
      </c>
      <c r="E61" s="4">
        <v>45920000</v>
      </c>
      <c r="F61" s="4">
        <f t="shared" si="15"/>
        <v>-15499205835</v>
      </c>
      <c r="K61">
        <f t="shared" si="16"/>
        <v>0</v>
      </c>
      <c r="L61" s="4">
        <v>1025</v>
      </c>
      <c r="M61" s="4">
        <v>1361</v>
      </c>
      <c r="N61" s="4">
        <v>150</v>
      </c>
      <c r="O61" s="4">
        <v>204</v>
      </c>
      <c r="P61" s="4">
        <v>1843400</v>
      </c>
      <c r="Q61" s="4">
        <v>3064400</v>
      </c>
      <c r="R61" s="5">
        <v>0</v>
      </c>
      <c r="S61" s="4">
        <v>5089102</v>
      </c>
      <c r="T61" s="4">
        <f t="shared" si="13"/>
        <v>2171605.6</v>
      </c>
      <c r="U61" s="4">
        <f t="shared" si="17"/>
        <v>547789</v>
      </c>
      <c r="V61" s="5">
        <v>0.04</v>
      </c>
    </row>
    <row r="62" spans="1:22" x14ac:dyDescent="0.2">
      <c r="A62" s="16" t="s">
        <v>266</v>
      </c>
      <c r="B62" s="4">
        <v>65900</v>
      </c>
      <c r="C62" s="4">
        <v>158900</v>
      </c>
      <c r="D62" s="4">
        <v>-93000</v>
      </c>
      <c r="E62" s="4">
        <v>-2927180000</v>
      </c>
      <c r="F62" s="4">
        <f t="shared" si="15"/>
        <v>-15545125835</v>
      </c>
      <c r="K62">
        <f t="shared" si="16"/>
        <v>0</v>
      </c>
      <c r="L62" s="4">
        <v>460</v>
      </c>
      <c r="M62" s="4">
        <v>1355</v>
      </c>
      <c r="N62" s="4">
        <v>99</v>
      </c>
      <c r="O62" s="4">
        <v>214</v>
      </c>
      <c r="P62" s="4">
        <v>1197400</v>
      </c>
      <c r="Q62" s="4">
        <v>2777000</v>
      </c>
      <c r="R62" s="5">
        <v>-7.8000000000000005E-3</v>
      </c>
      <c r="S62" s="4">
        <v>4099600</v>
      </c>
      <c r="T62" s="4">
        <f t="shared" ref="T62:T115" si="18">AVERAGE(S63:S72)</f>
        <v>1866105.6</v>
      </c>
      <c r="U62" s="4">
        <f t="shared" si="17"/>
        <v>532654</v>
      </c>
      <c r="V62" s="5">
        <v>2.52E-2</v>
      </c>
    </row>
    <row r="63" spans="1:22" x14ac:dyDescent="0.2">
      <c r="A63" s="16" t="s">
        <v>265</v>
      </c>
      <c r="B63" s="4">
        <v>78550</v>
      </c>
      <c r="C63" s="4">
        <v>5200</v>
      </c>
      <c r="D63" s="4">
        <v>73350</v>
      </c>
      <c r="E63" s="4">
        <v>2299390000</v>
      </c>
      <c r="F63" s="4">
        <f t="shared" si="15"/>
        <v>-12617945835</v>
      </c>
      <c r="K63">
        <f t="shared" si="16"/>
        <v>0</v>
      </c>
      <c r="L63" s="4">
        <v>842</v>
      </c>
      <c r="M63" s="4">
        <v>1801</v>
      </c>
      <c r="N63" s="4">
        <v>104</v>
      </c>
      <c r="O63" s="4">
        <v>206</v>
      </c>
      <c r="P63" s="4">
        <v>1345800</v>
      </c>
      <c r="Q63" s="4">
        <v>2692500</v>
      </c>
      <c r="R63" s="5">
        <v>1.6000000000000001E-3</v>
      </c>
      <c r="S63" s="4">
        <v>4249691</v>
      </c>
      <c r="T63" s="4">
        <f t="shared" si="18"/>
        <v>1467488.7</v>
      </c>
      <c r="U63" s="4">
        <f t="shared" si="17"/>
        <v>222032</v>
      </c>
      <c r="V63" s="5">
        <v>4.6199999999999998E-2</v>
      </c>
    </row>
    <row r="64" spans="1:22" x14ac:dyDescent="0.2">
      <c r="A64" s="16" t="s">
        <v>247</v>
      </c>
      <c r="B64" s="4">
        <v>1100</v>
      </c>
      <c r="C64" s="4">
        <v>21675</v>
      </c>
      <c r="D64" s="4">
        <v>-20575</v>
      </c>
      <c r="E64" s="4">
        <v>-646650000</v>
      </c>
      <c r="F64" s="4">
        <f t="shared" si="15"/>
        <v>-14917335835</v>
      </c>
      <c r="K64">
        <f t="shared" si="16"/>
        <v>0</v>
      </c>
      <c r="L64" s="4">
        <v>1013</v>
      </c>
      <c r="M64" s="4">
        <v>987</v>
      </c>
      <c r="N64" s="4">
        <v>149</v>
      </c>
      <c r="O64" s="4">
        <v>131</v>
      </c>
      <c r="P64" s="4">
        <v>1723900</v>
      </c>
      <c r="Q64" s="4">
        <v>1940000</v>
      </c>
      <c r="R64" s="5">
        <v>2.4300000000000002E-2</v>
      </c>
      <c r="S64" s="4">
        <v>4229531</v>
      </c>
      <c r="T64" s="4">
        <f t="shared" si="18"/>
        <v>1078418.6000000001</v>
      </c>
      <c r="U64" s="4">
        <f t="shared" si="17"/>
        <v>222032</v>
      </c>
      <c r="V64" s="5">
        <v>2.69E-2</v>
      </c>
    </row>
    <row r="65" spans="1:22" x14ac:dyDescent="0.2">
      <c r="A65" s="16" t="s">
        <v>239</v>
      </c>
      <c r="B65" s="4">
        <v>42473</v>
      </c>
      <c r="C65" s="4">
        <v>85000</v>
      </c>
      <c r="D65" s="4">
        <v>-42527</v>
      </c>
      <c r="E65" s="4">
        <v>-1337780000</v>
      </c>
      <c r="F65" s="4">
        <f t="shared" si="15"/>
        <v>-14270685835</v>
      </c>
      <c r="K65">
        <f t="shared" si="16"/>
        <v>0</v>
      </c>
      <c r="L65" s="4">
        <v>1857</v>
      </c>
      <c r="M65" s="4">
        <v>875</v>
      </c>
      <c r="N65" s="4">
        <v>232</v>
      </c>
      <c r="O65" s="4">
        <v>91</v>
      </c>
      <c r="P65" s="4">
        <v>3013700</v>
      </c>
      <c r="Q65" s="4">
        <v>1382100</v>
      </c>
      <c r="R65" s="5">
        <v>6.7299999999999999E-2</v>
      </c>
      <c r="S65" s="4">
        <v>4546134</v>
      </c>
      <c r="T65" s="4">
        <f t="shared" si="18"/>
        <v>651418.9</v>
      </c>
      <c r="U65" s="4">
        <f t="shared" si="17"/>
        <v>222032</v>
      </c>
      <c r="V65" s="5">
        <v>5.6500000000000002E-2</v>
      </c>
    </row>
    <row r="66" spans="1:22" x14ac:dyDescent="0.2">
      <c r="A66" s="16" t="s">
        <v>238</v>
      </c>
      <c r="B66" s="4">
        <v>0</v>
      </c>
      <c r="C66" s="4">
        <v>2300</v>
      </c>
      <c r="D66" s="4">
        <v>-2300</v>
      </c>
      <c r="E66" s="4">
        <v>-66650000</v>
      </c>
      <c r="F66" s="4">
        <f t="shared" si="15"/>
        <v>-12932905835</v>
      </c>
      <c r="K66">
        <f t="shared" si="16"/>
        <v>0</v>
      </c>
      <c r="L66" s="4">
        <v>130</v>
      </c>
      <c r="M66" s="4">
        <v>254</v>
      </c>
      <c r="N66" s="4">
        <v>17</v>
      </c>
      <c r="O66" s="4">
        <v>22</v>
      </c>
      <c r="P66" s="4">
        <v>253400</v>
      </c>
      <c r="Q66" s="4">
        <v>287600</v>
      </c>
      <c r="R66" s="5">
        <v>5.1999999999999998E-3</v>
      </c>
      <c r="S66" s="4">
        <v>547789</v>
      </c>
      <c r="T66" s="4">
        <f t="shared" si="18"/>
        <v>615705.4</v>
      </c>
      <c r="U66" s="4">
        <f t="shared" si="17"/>
        <v>222032</v>
      </c>
      <c r="V66" s="5">
        <v>1.38E-2</v>
      </c>
    </row>
    <row r="67" spans="1:22" x14ac:dyDescent="0.2">
      <c r="A67" s="16" t="s">
        <v>237</v>
      </c>
      <c r="B67" s="4">
        <v>0</v>
      </c>
      <c r="C67" s="4">
        <v>3400</v>
      </c>
      <c r="D67" s="4">
        <v>-3400</v>
      </c>
      <c r="E67" s="4">
        <v>-99120000</v>
      </c>
      <c r="F67" s="4">
        <f t="shared" si="15"/>
        <v>-12866255835</v>
      </c>
      <c r="K67">
        <f t="shared" si="16"/>
        <v>0</v>
      </c>
      <c r="L67" s="4">
        <v>310</v>
      </c>
      <c r="M67" s="4">
        <v>229</v>
      </c>
      <c r="N67" s="4">
        <v>14</v>
      </c>
      <c r="O67" s="4">
        <v>20</v>
      </c>
      <c r="P67" s="4">
        <v>253700</v>
      </c>
      <c r="Q67" s="4">
        <v>232600</v>
      </c>
      <c r="R67" s="5">
        <v>-5.1000000000000004E-3</v>
      </c>
      <c r="S67" s="4">
        <v>532654</v>
      </c>
      <c r="T67" s="4">
        <f t="shared" si="18"/>
        <v>590568.9</v>
      </c>
      <c r="U67" s="4">
        <f t="shared" si="17"/>
        <v>222032</v>
      </c>
      <c r="V67" s="5">
        <v>3.8399999999999997E-2</v>
      </c>
    </row>
    <row r="68" spans="1:22" x14ac:dyDescent="0.2">
      <c r="A68" s="16" t="s">
        <v>233</v>
      </c>
      <c r="B68" s="4">
        <v>5000</v>
      </c>
      <c r="C68" s="4">
        <v>5000</v>
      </c>
      <c r="D68" s="4">
        <v>0</v>
      </c>
      <c r="E68" s="4">
        <v>0</v>
      </c>
      <c r="F68" s="4">
        <f t="shared" si="15"/>
        <v>-12767135835</v>
      </c>
      <c r="K68">
        <f t="shared" si="16"/>
        <v>0</v>
      </c>
      <c r="L68" s="4">
        <v>88</v>
      </c>
      <c r="M68" s="4">
        <v>158</v>
      </c>
      <c r="N68" s="4">
        <v>2</v>
      </c>
      <c r="O68" s="4">
        <v>7</v>
      </c>
      <c r="P68" s="4">
        <v>13300</v>
      </c>
      <c r="Q68" s="4">
        <v>21600</v>
      </c>
      <c r="R68" s="5">
        <v>-1.7000000000000001E-3</v>
      </c>
      <c r="S68" s="4">
        <v>222032</v>
      </c>
      <c r="T68" s="4">
        <f t="shared" si="18"/>
        <v>607343.6</v>
      </c>
      <c r="U68" s="4">
        <f t="shared" si="17"/>
        <v>263522</v>
      </c>
    </row>
    <row r="69" spans="1:22" x14ac:dyDescent="0.2">
      <c r="A69" s="16" t="s">
        <v>232</v>
      </c>
      <c r="B69" s="4">
        <v>1000</v>
      </c>
      <c r="C69" s="4">
        <v>0</v>
      </c>
      <c r="D69" s="4">
        <v>1000</v>
      </c>
      <c r="E69" s="4">
        <v>29180000</v>
      </c>
      <c r="F69" s="4">
        <f t="shared" si="15"/>
        <v>-12767135835</v>
      </c>
      <c r="K69">
        <f t="shared" si="16"/>
        <v>0</v>
      </c>
      <c r="L69" s="4"/>
      <c r="M69" s="4"/>
      <c r="N69" s="4"/>
      <c r="O69" s="4"/>
      <c r="P69" s="4">
        <v>93400</v>
      </c>
      <c r="Q69" s="4">
        <v>232100</v>
      </c>
      <c r="R69" s="5">
        <v>8.6999999999999994E-3</v>
      </c>
      <c r="S69" s="4">
        <v>336890</v>
      </c>
      <c r="T69" s="4">
        <f t="shared" si="18"/>
        <v>622295.5</v>
      </c>
      <c r="U69" s="4">
        <f t="shared" si="17"/>
        <v>263522</v>
      </c>
    </row>
    <row r="70" spans="1:22" x14ac:dyDescent="0.2">
      <c r="A70" s="16" t="s">
        <v>231</v>
      </c>
      <c r="B70" s="4">
        <v>0</v>
      </c>
      <c r="C70" s="4">
        <v>12400</v>
      </c>
      <c r="D70" s="4">
        <v>-12400</v>
      </c>
      <c r="E70" s="4">
        <v>-362490000</v>
      </c>
      <c r="F70" s="4">
        <f t="shared" si="15"/>
        <v>-12796315835</v>
      </c>
      <c r="K70">
        <f t="shared" si="16"/>
        <v>0</v>
      </c>
      <c r="L70" s="4"/>
      <c r="M70" s="4"/>
      <c r="N70" s="4"/>
      <c r="O70" s="4"/>
      <c r="P70" s="4">
        <v>275800</v>
      </c>
      <c r="Q70" s="4">
        <v>1424200</v>
      </c>
      <c r="R70" s="5">
        <v>-1.5300000000000001E-2</v>
      </c>
      <c r="S70" s="4">
        <v>1790506</v>
      </c>
      <c r="T70" s="4">
        <f t="shared" si="18"/>
        <v>663414.5</v>
      </c>
      <c r="U70" s="4">
        <f t="shared" si="17"/>
        <v>263522</v>
      </c>
    </row>
    <row r="71" spans="1:22" x14ac:dyDescent="0.2">
      <c r="A71" s="16" t="s">
        <v>230</v>
      </c>
      <c r="B71" s="4">
        <v>0</v>
      </c>
      <c r="C71" s="4">
        <v>19100</v>
      </c>
      <c r="D71" s="4">
        <v>-19100</v>
      </c>
      <c r="E71" s="4">
        <v>-567450000</v>
      </c>
      <c r="F71" s="4">
        <f t="shared" si="15"/>
        <v>-12433825835</v>
      </c>
      <c r="K71">
        <f t="shared" si="16"/>
        <v>0</v>
      </c>
      <c r="L71" s="4"/>
      <c r="M71" s="4"/>
      <c r="N71" s="4"/>
      <c r="O71" s="4"/>
      <c r="P71" s="4">
        <v>365500</v>
      </c>
      <c r="Q71" s="4">
        <v>674500</v>
      </c>
      <c r="R71" s="5">
        <v>-2.1700000000000001E-2</v>
      </c>
      <c r="S71" s="4">
        <v>1161229</v>
      </c>
      <c r="T71" s="4">
        <f t="shared" si="18"/>
        <v>706625.8</v>
      </c>
      <c r="U71" s="4">
        <f t="shared" si="17"/>
        <v>190654</v>
      </c>
    </row>
    <row r="72" spans="1:22" x14ac:dyDescent="0.2">
      <c r="A72" s="16" t="s">
        <v>229</v>
      </c>
      <c r="B72" s="4">
        <v>7600</v>
      </c>
      <c r="C72" s="4">
        <v>650</v>
      </c>
      <c r="D72" s="4">
        <v>6950</v>
      </c>
      <c r="E72" s="4">
        <v>206760000</v>
      </c>
      <c r="F72" s="4">
        <f t="shared" si="15"/>
        <v>-11866375835</v>
      </c>
      <c r="K72">
        <f t="shared" si="16"/>
        <v>0</v>
      </c>
      <c r="L72" s="4"/>
      <c r="M72" s="4"/>
      <c r="N72" s="4"/>
      <c r="O72" s="4"/>
      <c r="P72" s="4">
        <v>609000</v>
      </c>
      <c r="Q72" s="4">
        <v>359000</v>
      </c>
      <c r="R72" s="5">
        <v>2.4E-2</v>
      </c>
      <c r="S72" s="4">
        <v>1044600</v>
      </c>
      <c r="T72" s="4">
        <f t="shared" si="18"/>
        <v>636688</v>
      </c>
      <c r="U72" s="4">
        <f t="shared" si="17"/>
        <v>190654</v>
      </c>
    </row>
    <row r="73" spans="1:22" x14ac:dyDescent="0.2">
      <c r="A73" s="16" t="s">
        <v>228</v>
      </c>
      <c r="B73" s="4">
        <v>0</v>
      </c>
      <c r="C73" s="4">
        <v>4</v>
      </c>
      <c r="D73" s="4">
        <v>-4</v>
      </c>
      <c r="E73" s="4">
        <v>-120000</v>
      </c>
      <c r="F73" s="4">
        <f t="shared" si="15"/>
        <v>-12073135835</v>
      </c>
      <c r="K73">
        <f t="shared" si="16"/>
        <v>0</v>
      </c>
      <c r="L73" s="4"/>
      <c r="M73" s="4"/>
      <c r="N73" s="4"/>
      <c r="O73" s="4"/>
      <c r="P73" s="4">
        <v>71300</v>
      </c>
      <c r="Q73" s="4">
        <v>172500</v>
      </c>
      <c r="R73" s="5">
        <v>-1.01E-2</v>
      </c>
      <c r="S73" s="4">
        <v>263522</v>
      </c>
      <c r="T73" s="4">
        <f t="shared" si="18"/>
        <v>674330.9</v>
      </c>
      <c r="U73" s="4">
        <f t="shared" si="17"/>
        <v>190654</v>
      </c>
    </row>
    <row r="74" spans="1:22" x14ac:dyDescent="0.2">
      <c r="A74" s="16" t="s">
        <v>227</v>
      </c>
      <c r="B74" s="4">
        <v>800</v>
      </c>
      <c r="C74" s="4">
        <v>6900</v>
      </c>
      <c r="D74" s="4">
        <v>-6100</v>
      </c>
      <c r="E74" s="4">
        <v>-179120000</v>
      </c>
      <c r="F74" s="4">
        <f t="shared" si="15"/>
        <v>-12073015835</v>
      </c>
      <c r="K74">
        <f t="shared" si="16"/>
        <v>0</v>
      </c>
      <c r="L74" s="4"/>
      <c r="M74" s="4"/>
      <c r="N74" s="4"/>
      <c r="O74" s="4"/>
      <c r="P74" s="4">
        <v>188400</v>
      </c>
      <c r="Q74" s="4">
        <v>137700</v>
      </c>
      <c r="R74" s="5">
        <v>1.03E-2</v>
      </c>
      <c r="S74" s="4">
        <v>338830</v>
      </c>
      <c r="T74" s="4">
        <f t="shared" si="18"/>
        <v>818697.6</v>
      </c>
      <c r="U74" s="4">
        <f t="shared" si="17"/>
        <v>190654</v>
      </c>
    </row>
    <row r="75" spans="1:22" x14ac:dyDescent="0.2">
      <c r="A75" s="16" t="s">
        <v>221</v>
      </c>
      <c r="B75" s="4">
        <v>7800</v>
      </c>
      <c r="C75" s="4">
        <v>2000</v>
      </c>
      <c r="D75" s="4">
        <v>5800</v>
      </c>
      <c r="E75" s="4">
        <v>169970000</v>
      </c>
      <c r="F75" s="4">
        <f t="shared" si="15"/>
        <v>-11893895835</v>
      </c>
      <c r="K75">
        <f t="shared" si="16"/>
        <v>0</v>
      </c>
      <c r="L75" s="4"/>
      <c r="M75" s="4"/>
      <c r="N75" s="4"/>
      <c r="O75" s="4"/>
      <c r="P75" s="4">
        <v>142700</v>
      </c>
      <c r="Q75" s="4">
        <v>119400</v>
      </c>
      <c r="R75" s="5">
        <v>3.4999999999999996E-3</v>
      </c>
      <c r="S75" s="4">
        <v>276137</v>
      </c>
      <c r="T75" s="4">
        <f t="shared" si="18"/>
        <v>1159776.8999999999</v>
      </c>
      <c r="U75" s="4">
        <f t="shared" si="17"/>
        <v>190654</v>
      </c>
    </row>
    <row r="76" spans="1:22" x14ac:dyDescent="0.2">
      <c r="A76" s="16" t="s">
        <v>212</v>
      </c>
      <c r="B76" s="4">
        <v>6800</v>
      </c>
      <c r="C76" s="4">
        <v>0</v>
      </c>
      <c r="D76" s="4">
        <v>6800</v>
      </c>
      <c r="E76" s="4">
        <v>195930000</v>
      </c>
      <c r="F76" s="4">
        <f t="shared" si="15"/>
        <v>-12063865835</v>
      </c>
      <c r="K76">
        <f t="shared" si="16"/>
        <v>0</v>
      </c>
      <c r="L76" s="4"/>
      <c r="M76" s="4"/>
      <c r="N76" s="4"/>
      <c r="O76" s="4"/>
      <c r="P76" s="4">
        <v>100200</v>
      </c>
      <c r="Q76" s="4">
        <v>79400</v>
      </c>
      <c r="R76" s="5">
        <v>1.2199999999999999E-2</v>
      </c>
      <c r="S76" s="4">
        <v>190654</v>
      </c>
      <c r="T76" s="4">
        <f t="shared" si="18"/>
        <v>1217697.5</v>
      </c>
      <c r="U76" s="4">
        <f t="shared" si="17"/>
        <v>281289</v>
      </c>
    </row>
    <row r="77" spans="1:22" x14ac:dyDescent="0.2">
      <c r="A77" s="16" t="s">
        <v>211</v>
      </c>
      <c r="B77" s="4">
        <v>9900</v>
      </c>
      <c r="C77" s="4">
        <v>2300</v>
      </c>
      <c r="D77" s="4">
        <v>7600</v>
      </c>
      <c r="E77" s="4">
        <v>217750000</v>
      </c>
      <c r="F77" s="4">
        <f t="shared" si="15"/>
        <v>-12259795835</v>
      </c>
      <c r="K77">
        <f>K78+J77</f>
        <v>0</v>
      </c>
      <c r="L77" s="4"/>
      <c r="M77" s="4"/>
      <c r="N77" s="4"/>
      <c r="O77" s="4"/>
      <c r="P77" s="4">
        <v>67300</v>
      </c>
      <c r="Q77" s="4">
        <v>178200</v>
      </c>
      <c r="R77" s="5">
        <v>-1.03E-2</v>
      </c>
      <c r="S77" s="4">
        <v>281289</v>
      </c>
      <c r="T77" s="4">
        <f t="shared" si="18"/>
        <v>1290196</v>
      </c>
      <c r="U77" s="4">
        <f t="shared" si="17"/>
        <v>345222</v>
      </c>
    </row>
    <row r="78" spans="1:22" x14ac:dyDescent="0.2">
      <c r="A78" s="16" t="s">
        <v>210</v>
      </c>
      <c r="B78" s="4">
        <v>9700</v>
      </c>
      <c r="C78" s="4">
        <v>300</v>
      </c>
      <c r="D78" s="4">
        <v>9400</v>
      </c>
      <c r="E78" s="4">
        <v>273100000</v>
      </c>
      <c r="F78" s="4">
        <f t="shared" si="15"/>
        <v>-12477545835</v>
      </c>
      <c r="K78">
        <f>J78+K80</f>
        <v>0</v>
      </c>
      <c r="R78" s="5">
        <v>-1.7000000000000001E-3</v>
      </c>
      <c r="S78" s="4">
        <v>389779</v>
      </c>
      <c r="T78" s="4">
        <f t="shared" si="18"/>
        <v>1294641.3</v>
      </c>
      <c r="U78" s="4">
        <f t="shared" si="17"/>
        <v>345222</v>
      </c>
    </row>
    <row r="79" spans="1:22" x14ac:dyDescent="0.2">
      <c r="A79" s="16" t="s">
        <v>209</v>
      </c>
      <c r="B79" s="4">
        <v>0</v>
      </c>
      <c r="C79" s="4">
        <v>8800</v>
      </c>
      <c r="D79" s="4">
        <v>-8800</v>
      </c>
      <c r="E79" s="4">
        <v>-260920000</v>
      </c>
      <c r="F79" s="4">
        <f t="shared" si="15"/>
        <v>-12750645835</v>
      </c>
      <c r="L79" s="4"/>
      <c r="M79" s="4"/>
      <c r="N79" s="4"/>
      <c r="O79" s="4"/>
      <c r="P79" s="4">
        <v>73300</v>
      </c>
      <c r="Q79" s="4">
        <v>267800</v>
      </c>
      <c r="R79" s="5">
        <v>-2.0199999999999999E-2</v>
      </c>
      <c r="S79" s="4">
        <v>486409</v>
      </c>
      <c r="T79" s="4">
        <f t="shared" si="18"/>
        <v>1298562.2</v>
      </c>
      <c r="U79" s="4">
        <f t="shared" si="17"/>
        <v>345222</v>
      </c>
    </row>
    <row r="80" spans="1:22" x14ac:dyDescent="0.2">
      <c r="A80" s="16" t="s">
        <v>208</v>
      </c>
      <c r="B80" s="4">
        <v>300</v>
      </c>
      <c r="C80" s="4">
        <v>8000</v>
      </c>
      <c r="D80" s="4">
        <v>-7700</v>
      </c>
      <c r="E80" s="4">
        <v>-233850000</v>
      </c>
      <c r="F80" s="4">
        <f t="shared" si="15"/>
        <v>-12489725835</v>
      </c>
      <c r="K80">
        <f>J80</f>
        <v>0</v>
      </c>
      <c r="R80" s="5">
        <v>-0.01</v>
      </c>
      <c r="S80" s="4">
        <v>2201696</v>
      </c>
      <c r="T80" s="4">
        <f t="shared" si="18"/>
        <v>1144765.3999999999</v>
      </c>
      <c r="U80" s="4">
        <f t="shared" si="17"/>
        <v>345222</v>
      </c>
    </row>
    <row r="81" spans="1:21" x14ac:dyDescent="0.2">
      <c r="A81" s="16" t="s">
        <v>207</v>
      </c>
      <c r="B81" s="4">
        <v>200</v>
      </c>
      <c r="C81" s="4">
        <v>4600</v>
      </c>
      <c r="D81" s="4">
        <v>-4400</v>
      </c>
      <c r="E81" s="4">
        <v>-131270000</v>
      </c>
      <c r="F81" s="4">
        <f t="shared" si="15"/>
        <v>-12255875835</v>
      </c>
      <c r="R81" s="5">
        <v>3.2799999999999996E-2</v>
      </c>
      <c r="S81" s="4">
        <v>1593342</v>
      </c>
      <c r="T81" s="4">
        <f t="shared" si="18"/>
        <v>1052687</v>
      </c>
      <c r="U81" s="4">
        <f t="shared" si="17"/>
        <v>345222</v>
      </c>
    </row>
    <row r="82" spans="1:21" x14ac:dyDescent="0.2">
      <c r="A82" s="16" t="s">
        <v>206</v>
      </c>
      <c r="B82" s="4">
        <v>10500</v>
      </c>
      <c r="C82" s="4">
        <v>19800</v>
      </c>
      <c r="D82" s="4">
        <v>-9300</v>
      </c>
      <c r="E82" s="4">
        <v>-274740000</v>
      </c>
      <c r="F82" s="4">
        <f t="shared" si="15"/>
        <v>-12124605835</v>
      </c>
      <c r="R82" s="5">
        <v>-8.5000000000000006E-3</v>
      </c>
      <c r="S82" s="4">
        <v>345222</v>
      </c>
      <c r="T82" s="4">
        <f t="shared" si="18"/>
        <v>1179584.6000000001</v>
      </c>
      <c r="U82" s="4">
        <f t="shared" si="17"/>
        <v>639951</v>
      </c>
    </row>
    <row r="83" spans="1:21" x14ac:dyDescent="0.2">
      <c r="A83" s="16" t="s">
        <v>205</v>
      </c>
      <c r="B83" s="4">
        <v>15600</v>
      </c>
      <c r="C83" s="4">
        <v>12900</v>
      </c>
      <c r="D83" s="4">
        <v>2700</v>
      </c>
      <c r="E83" s="4">
        <v>75500000</v>
      </c>
      <c r="F83" s="4">
        <f t="shared" si="15"/>
        <v>-11849865835</v>
      </c>
      <c r="R83" s="5">
        <v>-6.7000000000000002E-3</v>
      </c>
      <c r="S83" s="4">
        <v>639951</v>
      </c>
      <c r="T83" s="4">
        <f t="shared" si="18"/>
        <v>1275159.6000000001</v>
      </c>
      <c r="U83" s="4">
        <f t="shared" si="17"/>
        <v>434232</v>
      </c>
    </row>
    <row r="84" spans="1:21" x14ac:dyDescent="0.2">
      <c r="A84" s="16" t="s">
        <v>204</v>
      </c>
      <c r="B84" s="4">
        <v>200</v>
      </c>
      <c r="C84" s="4">
        <v>17000</v>
      </c>
      <c r="D84" s="4">
        <v>-16800</v>
      </c>
      <c r="E84" s="4">
        <v>-501480000</v>
      </c>
      <c r="F84" s="4">
        <f t="shared" si="15"/>
        <v>-11925365835</v>
      </c>
      <c r="R84" s="5">
        <v>0</v>
      </c>
      <c r="S84" s="4">
        <v>1782497</v>
      </c>
      <c r="T84" s="4">
        <f t="shared" si="18"/>
        <v>1201090.5</v>
      </c>
      <c r="U84" s="4">
        <f t="shared" si="17"/>
        <v>434232</v>
      </c>
    </row>
    <row r="85" spans="1:21" x14ac:dyDescent="0.2">
      <c r="A85" s="16" t="s">
        <v>203</v>
      </c>
      <c r="B85" s="4">
        <v>9</v>
      </c>
      <c r="C85" s="4">
        <v>75600</v>
      </c>
      <c r="D85" s="4">
        <v>-75591</v>
      </c>
      <c r="E85" s="4">
        <v>-2226140000</v>
      </c>
      <c r="F85" s="4">
        <f t="shared" si="15"/>
        <v>-11423885835</v>
      </c>
      <c r="R85" s="5">
        <v>3.5099999999999999E-2</v>
      </c>
      <c r="S85" s="4">
        <v>3686930</v>
      </c>
      <c r="T85" s="4">
        <f t="shared" si="18"/>
        <v>1024223.6</v>
      </c>
      <c r="U85" s="4">
        <f t="shared" si="17"/>
        <v>434232</v>
      </c>
    </row>
    <row r="86" spans="1:21" x14ac:dyDescent="0.2">
      <c r="A86" s="16" t="s">
        <v>202</v>
      </c>
      <c r="B86" s="4">
        <v>0</v>
      </c>
      <c r="C86" s="4">
        <v>2800</v>
      </c>
      <c r="D86" s="4">
        <v>-2800</v>
      </c>
      <c r="E86" s="4">
        <v>-80210000</v>
      </c>
      <c r="F86" s="4">
        <f t="shared" si="15"/>
        <v>-9197745835</v>
      </c>
      <c r="R86" s="5">
        <v>0</v>
      </c>
      <c r="S86" s="4">
        <v>769860</v>
      </c>
      <c r="T86" s="4">
        <f t="shared" si="18"/>
        <v>1282013.1000000001</v>
      </c>
      <c r="U86" s="4">
        <f t="shared" si="17"/>
        <v>434232</v>
      </c>
    </row>
    <row r="87" spans="1:21" x14ac:dyDescent="0.2">
      <c r="A87" s="16" t="s">
        <v>201</v>
      </c>
      <c r="B87" s="4">
        <v>8600</v>
      </c>
      <c r="C87" s="4">
        <v>140000</v>
      </c>
      <c r="D87" s="4">
        <v>-131400</v>
      </c>
      <c r="E87" s="4">
        <v>-3723230000</v>
      </c>
      <c r="F87" s="4">
        <f t="shared" si="15"/>
        <v>-9117535835</v>
      </c>
      <c r="R87" s="5">
        <v>2.8900000000000002E-2</v>
      </c>
      <c r="S87" s="4">
        <v>1006274</v>
      </c>
      <c r="T87" s="4">
        <f t="shared" si="18"/>
        <v>1460157.8</v>
      </c>
      <c r="U87" s="4">
        <f t="shared" si="17"/>
        <v>434232</v>
      </c>
    </row>
    <row r="88" spans="1:21" x14ac:dyDescent="0.2">
      <c r="A88" s="16" t="s">
        <v>200</v>
      </c>
      <c r="B88" s="4">
        <v>0</v>
      </c>
      <c r="C88" s="4">
        <v>1000</v>
      </c>
      <c r="D88" s="4">
        <v>-1000</v>
      </c>
      <c r="E88" s="4">
        <v>-27820000</v>
      </c>
      <c r="F88" s="4">
        <f t="shared" si="15"/>
        <v>-5394305835</v>
      </c>
      <c r="R88" s="5">
        <v>7.3000000000000001E-3</v>
      </c>
      <c r="S88" s="4">
        <v>434232</v>
      </c>
      <c r="T88" s="4">
        <f t="shared" si="18"/>
        <v>1765752.8</v>
      </c>
      <c r="U88" s="4">
        <f t="shared" si="17"/>
        <v>525618</v>
      </c>
    </row>
    <row r="89" spans="1:21" x14ac:dyDescent="0.2">
      <c r="A89" s="16" t="s">
        <v>199</v>
      </c>
      <c r="B89" s="4">
        <v>230</v>
      </c>
      <c r="C89" s="4">
        <v>29400</v>
      </c>
      <c r="D89" s="4">
        <v>-29170</v>
      </c>
      <c r="E89" s="4">
        <v>-804740000</v>
      </c>
      <c r="F89" s="4">
        <f t="shared" si="15"/>
        <v>-5366485835</v>
      </c>
      <c r="R89" s="5">
        <v>-1.2500000000000001E-2</v>
      </c>
      <c r="S89" s="4">
        <v>525618</v>
      </c>
      <c r="T89" s="4">
        <f t="shared" si="18"/>
        <v>1851952.4</v>
      </c>
      <c r="U89" s="4">
        <f t="shared" si="17"/>
        <v>663728</v>
      </c>
    </row>
    <row r="90" spans="1:21" x14ac:dyDescent="0.2">
      <c r="A90" s="16" t="s">
        <v>198</v>
      </c>
      <c r="B90" s="4">
        <v>100</v>
      </c>
      <c r="C90" s="4">
        <v>23000</v>
      </c>
      <c r="D90" s="4">
        <v>-22900</v>
      </c>
      <c r="E90" s="4">
        <v>-639620000</v>
      </c>
      <c r="F90" s="4">
        <f t="shared" si="15"/>
        <v>-4561745835</v>
      </c>
      <c r="R90" s="5">
        <v>-3.4999999999999996E-3</v>
      </c>
      <c r="S90" s="4">
        <v>663728</v>
      </c>
      <c r="T90" s="4">
        <f t="shared" si="18"/>
        <v>1873719.8</v>
      </c>
      <c r="U90" s="4">
        <f t="shared" si="17"/>
        <v>672558</v>
      </c>
    </row>
    <row r="91" spans="1:21" x14ac:dyDescent="0.2">
      <c r="A91" s="16" t="s">
        <v>197</v>
      </c>
      <c r="B91" s="4">
        <v>2300</v>
      </c>
      <c r="C91" s="4">
        <v>1000</v>
      </c>
      <c r="D91" s="4">
        <v>1300</v>
      </c>
      <c r="E91" s="4">
        <v>35910000</v>
      </c>
      <c r="F91" s="4">
        <f t="shared" si="15"/>
        <v>-3922125835</v>
      </c>
      <c r="R91" s="5">
        <v>5.4000000000000003E-3</v>
      </c>
      <c r="S91" s="4">
        <v>672558</v>
      </c>
      <c r="T91" s="4">
        <f t="shared" si="18"/>
        <v>1993235.3</v>
      </c>
      <c r="U91" s="4">
        <f t="shared" si="17"/>
        <v>1041806</v>
      </c>
    </row>
    <row r="92" spans="1:21" x14ac:dyDescent="0.2">
      <c r="A92" s="16" t="s">
        <v>196</v>
      </c>
      <c r="B92" s="4">
        <v>200</v>
      </c>
      <c r="C92" s="4">
        <v>15000</v>
      </c>
      <c r="D92" s="4">
        <v>-14800</v>
      </c>
      <c r="E92" s="4">
        <v>-417370000</v>
      </c>
      <c r="F92" s="4">
        <f t="shared" si="15"/>
        <v>-3958035835</v>
      </c>
      <c r="R92" s="5">
        <v>1.2800000000000001E-2</v>
      </c>
      <c r="S92" s="4">
        <v>1614198</v>
      </c>
      <c r="T92" s="4">
        <f t="shared" si="18"/>
        <v>1906877.3</v>
      </c>
      <c r="U92" s="4">
        <f t="shared" si="17"/>
        <v>1041806</v>
      </c>
    </row>
    <row r="93" spans="1:21" x14ac:dyDescent="0.2">
      <c r="A93" s="16" t="s">
        <v>195</v>
      </c>
      <c r="B93" s="4">
        <v>102400</v>
      </c>
      <c r="C93" s="4">
        <v>14100</v>
      </c>
      <c r="D93" s="4">
        <v>88300</v>
      </c>
      <c r="E93" s="4">
        <v>2380540000</v>
      </c>
      <c r="F93" s="4">
        <f t="shared" si="15"/>
        <v>-3540665835</v>
      </c>
      <c r="R93" s="5">
        <v>-9.0000000000000011E-3</v>
      </c>
      <c r="S93" s="4">
        <v>1595701</v>
      </c>
      <c r="T93" s="4">
        <f t="shared" si="18"/>
        <v>1945094.7</v>
      </c>
      <c r="U93" s="4">
        <f t="shared" si="17"/>
        <v>1041806</v>
      </c>
    </row>
    <row r="94" spans="1:21" x14ac:dyDescent="0.2">
      <c r="A94" s="16" t="s">
        <v>194</v>
      </c>
      <c r="B94" s="4">
        <v>0</v>
      </c>
      <c r="C94" s="4">
        <v>0</v>
      </c>
      <c r="D94" s="4">
        <v>0</v>
      </c>
      <c r="E94" s="4">
        <v>0</v>
      </c>
      <c r="F94" s="4">
        <f t="shared" si="15"/>
        <v>-5921205835</v>
      </c>
      <c r="R94" s="5">
        <v>-6.8900000000000003E-2</v>
      </c>
      <c r="S94" s="4">
        <v>1041806</v>
      </c>
      <c r="T94" s="4">
        <f t="shared" si="18"/>
        <v>2022680</v>
      </c>
      <c r="U94" s="4">
        <f t="shared" si="17"/>
        <v>1387614</v>
      </c>
    </row>
    <row r="95" spans="1:21" x14ac:dyDescent="0.2">
      <c r="A95" s="16" t="s">
        <v>193</v>
      </c>
      <c r="B95" s="4">
        <v>1000</v>
      </c>
      <c r="C95" s="4">
        <v>11800</v>
      </c>
      <c r="D95" s="4">
        <v>-10800</v>
      </c>
      <c r="E95" s="4">
        <v>-323420000</v>
      </c>
      <c r="F95" s="4">
        <f t="shared" si="15"/>
        <v>-5921205835</v>
      </c>
      <c r="R95" s="5">
        <v>-1.6000000000000001E-3</v>
      </c>
      <c r="S95" s="4">
        <v>1918261</v>
      </c>
      <c r="T95" s="4">
        <f t="shared" si="18"/>
        <v>1896131.2</v>
      </c>
      <c r="U95" s="4">
        <f t="shared" si="17"/>
        <v>881402</v>
      </c>
    </row>
    <row r="96" spans="1:21" x14ac:dyDescent="0.2">
      <c r="A96" s="16" t="s">
        <v>192</v>
      </c>
      <c r="B96" s="4">
        <v>1000</v>
      </c>
      <c r="C96" s="4">
        <v>1100</v>
      </c>
      <c r="D96" s="4">
        <v>-100</v>
      </c>
      <c r="E96" s="4">
        <v>-2220000</v>
      </c>
      <c r="F96" s="4">
        <f t="shared" si="15"/>
        <v>-5597785835</v>
      </c>
      <c r="R96" s="5">
        <v>1.89E-2</v>
      </c>
      <c r="S96" s="4">
        <v>3347755</v>
      </c>
      <c r="T96" s="4">
        <f t="shared" si="18"/>
        <v>1596999.1</v>
      </c>
      <c r="U96" s="4">
        <f t="shared" si="17"/>
        <v>881402</v>
      </c>
    </row>
    <row r="97" spans="1:21" x14ac:dyDescent="0.2">
      <c r="A97" s="16" t="s">
        <v>191</v>
      </c>
      <c r="B97" s="4">
        <v>0</v>
      </c>
      <c r="C97" s="4">
        <v>3700</v>
      </c>
      <c r="D97" s="4">
        <v>-3700</v>
      </c>
      <c r="E97" s="4">
        <v>-106450000</v>
      </c>
      <c r="F97" s="4">
        <f t="shared" si="15"/>
        <v>-5595565835</v>
      </c>
      <c r="R97" s="5">
        <v>0.03</v>
      </c>
      <c r="S97" s="4">
        <v>2787721</v>
      </c>
      <c r="T97" s="4">
        <f t="shared" si="18"/>
        <v>1353928.2</v>
      </c>
      <c r="U97" s="4">
        <f t="shared" si="17"/>
        <v>750618</v>
      </c>
    </row>
    <row r="98" spans="1:21" x14ac:dyDescent="0.2">
      <c r="A98" s="16" t="s">
        <v>190</v>
      </c>
      <c r="B98" s="4">
        <v>13300</v>
      </c>
      <c r="C98" s="4">
        <v>0</v>
      </c>
      <c r="D98" s="4">
        <v>13300</v>
      </c>
      <c r="E98" s="4">
        <v>371870000</v>
      </c>
      <c r="F98" s="4">
        <f t="shared" si="15"/>
        <v>-5489115835</v>
      </c>
      <c r="R98" s="5">
        <v>1.9799999999999998E-2</v>
      </c>
      <c r="S98" s="4">
        <v>3490182</v>
      </c>
      <c r="T98" s="4">
        <f t="shared" si="18"/>
        <v>1040047.1</v>
      </c>
      <c r="U98" s="4">
        <f t="shared" si="17"/>
        <v>750618</v>
      </c>
    </row>
    <row r="99" spans="1:21" x14ac:dyDescent="0.2">
      <c r="A99" s="16" t="s">
        <v>189</v>
      </c>
      <c r="B99" s="4">
        <v>0</v>
      </c>
      <c r="C99" s="4">
        <v>15800</v>
      </c>
      <c r="D99" s="4">
        <v>-15800</v>
      </c>
      <c r="E99" s="4">
        <v>-439520000</v>
      </c>
      <c r="F99" s="4">
        <f t="shared" si="15"/>
        <v>-5860985835</v>
      </c>
      <c r="R99" s="5">
        <v>5.5000000000000005E-3</v>
      </c>
      <c r="S99" s="4">
        <v>1387614</v>
      </c>
      <c r="T99" s="4">
        <f t="shared" si="18"/>
        <v>976268.3</v>
      </c>
      <c r="U99" s="4">
        <f t="shared" si="17"/>
        <v>750618</v>
      </c>
    </row>
    <row r="100" spans="1:21" x14ac:dyDescent="0.2">
      <c r="A100" s="16" t="s">
        <v>188</v>
      </c>
      <c r="B100" s="4">
        <v>0</v>
      </c>
      <c r="C100" s="4">
        <v>19000</v>
      </c>
      <c r="D100" s="4">
        <v>-19000</v>
      </c>
      <c r="E100" s="4">
        <v>-532840000</v>
      </c>
      <c r="F100" s="4">
        <f t="shared" si="15"/>
        <v>-5421465835</v>
      </c>
      <c r="R100" s="5">
        <v>7.3000000000000001E-3</v>
      </c>
      <c r="S100" s="4">
        <v>881402</v>
      </c>
      <c r="T100" s="4">
        <f t="shared" si="18"/>
        <v>974407.4</v>
      </c>
      <c r="U100" s="4">
        <f t="shared" si="17"/>
        <v>652773</v>
      </c>
    </row>
    <row r="101" spans="1:21" x14ac:dyDescent="0.2">
      <c r="A101" s="16" t="s">
        <v>187</v>
      </c>
      <c r="B101" s="4">
        <v>22300</v>
      </c>
      <c r="C101" s="4">
        <v>37100</v>
      </c>
      <c r="D101" s="4">
        <v>-14800</v>
      </c>
      <c r="E101" s="4">
        <v>-409220000</v>
      </c>
      <c r="F101" s="4">
        <f t="shared" si="15"/>
        <v>-4888625835</v>
      </c>
      <c r="R101" s="5">
        <v>1.67E-2</v>
      </c>
      <c r="S101" s="4">
        <v>1867713</v>
      </c>
      <c r="T101" s="4">
        <f t="shared" si="18"/>
        <v>872371.6</v>
      </c>
      <c r="U101" s="4">
        <f t="shared" si="17"/>
        <v>356434</v>
      </c>
    </row>
    <row r="102" spans="1:21" x14ac:dyDescent="0.2">
      <c r="A102" s="16" t="s">
        <v>186</v>
      </c>
      <c r="B102" s="4">
        <v>20900</v>
      </c>
      <c r="C102" s="4">
        <v>8400</v>
      </c>
      <c r="D102" s="4">
        <v>12500</v>
      </c>
      <c r="E102" s="4">
        <v>344060000</v>
      </c>
      <c r="F102" s="4">
        <f t="shared" si="15"/>
        <v>-4479405835</v>
      </c>
      <c r="R102" s="5">
        <v>1.5100000000000001E-2</v>
      </c>
      <c r="S102" s="4">
        <v>750618</v>
      </c>
      <c r="T102" s="4">
        <f t="shared" si="18"/>
        <v>841295.5</v>
      </c>
      <c r="U102" s="4">
        <f t="shared" si="17"/>
        <v>356434</v>
      </c>
    </row>
    <row r="103" spans="1:21" x14ac:dyDescent="0.2">
      <c r="A103" s="16" t="s">
        <v>185</v>
      </c>
      <c r="B103" s="4">
        <v>3400</v>
      </c>
      <c r="C103" s="4">
        <v>200700</v>
      </c>
      <c r="D103" s="4">
        <v>-197300</v>
      </c>
      <c r="E103" s="4">
        <v>-5409800000</v>
      </c>
      <c r="F103" s="4">
        <f t="shared" si="15"/>
        <v>-4823465835</v>
      </c>
      <c r="R103" s="5">
        <v>-3.7000000000000002E-3</v>
      </c>
      <c r="S103" s="4">
        <v>1977875</v>
      </c>
      <c r="T103" s="4">
        <f t="shared" si="18"/>
        <v>754479.5</v>
      </c>
      <c r="U103" s="4">
        <f t="shared" si="17"/>
        <v>351371</v>
      </c>
    </row>
    <row r="104" spans="1:21" x14ac:dyDescent="0.2">
      <c r="A104" s="16" t="s">
        <v>184</v>
      </c>
      <c r="B104" s="4">
        <v>57500</v>
      </c>
      <c r="C104" s="4">
        <v>10500</v>
      </c>
      <c r="D104" s="4">
        <v>47000</v>
      </c>
      <c r="E104" s="4">
        <v>1222740000</v>
      </c>
      <c r="F104" s="4">
        <f t="shared" si="15"/>
        <v>586334165</v>
      </c>
      <c r="R104" s="5">
        <v>7.0099999999999996E-2</v>
      </c>
      <c r="S104" s="4">
        <v>1817659</v>
      </c>
      <c r="T104" s="4">
        <f t="shared" si="18"/>
        <v>715796</v>
      </c>
      <c r="U104" s="4">
        <f t="shared" si="17"/>
        <v>351371</v>
      </c>
    </row>
    <row r="105" spans="1:21" x14ac:dyDescent="0.2">
      <c r="A105" s="16" t="s">
        <v>183</v>
      </c>
      <c r="B105" s="4">
        <v>19600</v>
      </c>
      <c r="C105" s="4">
        <v>2228</v>
      </c>
      <c r="D105" s="4">
        <v>17372</v>
      </c>
      <c r="E105" s="4">
        <v>427200000</v>
      </c>
      <c r="F105" s="4">
        <f t="shared" si="15"/>
        <v>-636405835</v>
      </c>
      <c r="R105" s="5">
        <v>2.46E-2</v>
      </c>
      <c r="S105" s="4">
        <v>652773</v>
      </c>
      <c r="T105" s="4">
        <f t="shared" si="18"/>
        <v>720873.5</v>
      </c>
      <c r="U105" s="4">
        <f t="shared" si="17"/>
        <v>351371</v>
      </c>
    </row>
    <row r="106" spans="1:21" x14ac:dyDescent="0.2">
      <c r="A106" s="16" t="s">
        <v>182</v>
      </c>
      <c r="B106" s="4">
        <v>0</v>
      </c>
      <c r="C106" s="4">
        <v>7500</v>
      </c>
      <c r="D106" s="4">
        <v>-7500</v>
      </c>
      <c r="E106" s="4">
        <v>-183360000</v>
      </c>
      <c r="F106" s="4">
        <f t="shared" si="15"/>
        <v>-1063605835</v>
      </c>
      <c r="R106" s="5">
        <v>-2E-3</v>
      </c>
      <c r="S106" s="4">
        <v>356434</v>
      </c>
      <c r="T106" s="4">
        <f t="shared" si="18"/>
        <v>719139.2</v>
      </c>
      <c r="U106" s="4">
        <f t="shared" si="17"/>
        <v>351371</v>
      </c>
    </row>
    <row r="107" spans="1:21" x14ac:dyDescent="0.2">
      <c r="A107" s="16" t="s">
        <v>181</v>
      </c>
      <c r="B107" s="4">
        <v>100</v>
      </c>
      <c r="C107" s="4">
        <v>8500</v>
      </c>
      <c r="D107" s="4">
        <v>-8400</v>
      </c>
      <c r="E107" s="4">
        <v>-205720000</v>
      </c>
      <c r="F107" s="4">
        <f t="shared" si="15"/>
        <v>-880245835</v>
      </c>
      <c r="R107" s="5">
        <v>-6.0000000000000001E-3</v>
      </c>
      <c r="S107" s="4">
        <v>357012</v>
      </c>
      <c r="T107" s="4">
        <f t="shared" si="18"/>
        <v>719781.8</v>
      </c>
      <c r="U107" s="4">
        <f t="shared" si="17"/>
        <v>351371</v>
      </c>
    </row>
    <row r="108" spans="1:21" x14ac:dyDescent="0.2">
      <c r="A108" s="16" t="s">
        <v>180</v>
      </c>
      <c r="B108" s="4">
        <v>0</v>
      </c>
      <c r="C108" s="4">
        <v>77700</v>
      </c>
      <c r="D108" s="4">
        <v>-77700</v>
      </c>
      <c r="E108" s="4">
        <v>-1915120000</v>
      </c>
      <c r="F108" s="4">
        <f t="shared" si="15"/>
        <v>-674525835</v>
      </c>
      <c r="R108" s="5">
        <v>-2.3799999999999998E-2</v>
      </c>
      <c r="S108" s="4">
        <v>351371</v>
      </c>
      <c r="T108" s="4">
        <f t="shared" si="18"/>
        <v>781437.7</v>
      </c>
      <c r="U108" s="4">
        <f t="shared" si="17"/>
        <v>439857</v>
      </c>
    </row>
    <row r="109" spans="1:21" x14ac:dyDescent="0.2">
      <c r="A109" s="16" t="s">
        <v>179</v>
      </c>
      <c r="B109" s="4">
        <v>24100</v>
      </c>
      <c r="C109" s="4">
        <v>1321</v>
      </c>
      <c r="D109" s="4">
        <v>22779</v>
      </c>
      <c r="E109" s="4">
        <v>559340000</v>
      </c>
      <c r="F109" s="4">
        <f t="shared" si="15"/>
        <v>1240594165</v>
      </c>
      <c r="R109" s="5">
        <v>2.86E-2</v>
      </c>
      <c r="S109" s="4">
        <v>749826</v>
      </c>
      <c r="T109" s="4">
        <f t="shared" si="18"/>
        <v>788336.6</v>
      </c>
      <c r="U109" s="4">
        <f t="shared" si="17"/>
        <v>439857</v>
      </c>
    </row>
    <row r="110" spans="1:21" x14ac:dyDescent="0.2">
      <c r="A110" s="16" t="s">
        <v>178</v>
      </c>
      <c r="B110" s="4">
        <v>7700</v>
      </c>
      <c r="C110" s="4">
        <v>600</v>
      </c>
      <c r="D110" s="4">
        <v>7100</v>
      </c>
      <c r="E110" s="4">
        <v>165520000</v>
      </c>
      <c r="F110" s="4">
        <f t="shared" si="15"/>
        <v>681254165</v>
      </c>
      <c r="R110" s="5">
        <v>4.2599999999999999E-2</v>
      </c>
      <c r="S110" s="4">
        <v>862793</v>
      </c>
      <c r="T110" s="4">
        <f t="shared" si="18"/>
        <v>839881.4</v>
      </c>
      <c r="U110" s="4">
        <f t="shared" si="17"/>
        <v>439857</v>
      </c>
    </row>
    <row r="111" spans="1:21" x14ac:dyDescent="0.2">
      <c r="A111" s="16" t="s">
        <v>177</v>
      </c>
      <c r="B111" s="4">
        <v>47600</v>
      </c>
      <c r="C111" s="4">
        <v>0</v>
      </c>
      <c r="D111" s="4">
        <v>47600</v>
      </c>
      <c r="E111" s="4">
        <v>1134471725</v>
      </c>
      <c r="F111" s="4">
        <f t="shared" si="15"/>
        <v>515734165</v>
      </c>
      <c r="R111" s="5">
        <v>-5.2400000000000002E-2</v>
      </c>
      <c r="S111" s="4">
        <v>847355</v>
      </c>
      <c r="T111" s="4">
        <f t="shared" si="18"/>
        <v>812691.8</v>
      </c>
      <c r="U111" s="4">
        <f t="shared" si="17"/>
        <v>339091</v>
      </c>
    </row>
    <row r="112" spans="1:21" x14ac:dyDescent="0.2">
      <c r="A112" s="16" t="s">
        <v>176</v>
      </c>
      <c r="B112" s="4">
        <v>4400</v>
      </c>
      <c r="C112" s="4">
        <v>1900</v>
      </c>
      <c r="D112" s="4">
        <v>2500</v>
      </c>
      <c r="E112" s="4">
        <v>60310000</v>
      </c>
      <c r="F112" s="4">
        <f t="shared" si="15"/>
        <v>-618737560</v>
      </c>
      <c r="R112" s="5">
        <v>-4.0000000000000001E-3</v>
      </c>
      <c r="S112" s="4">
        <v>439857</v>
      </c>
      <c r="T112" s="4">
        <f t="shared" si="18"/>
        <v>826805.5</v>
      </c>
      <c r="U112" s="4">
        <f t="shared" si="17"/>
        <v>339091</v>
      </c>
    </row>
    <row r="113" spans="1:21" x14ac:dyDescent="0.2">
      <c r="A113" s="16" t="s">
        <v>175</v>
      </c>
      <c r="B113" s="4">
        <v>0</v>
      </c>
      <c r="C113" s="4">
        <v>1310</v>
      </c>
      <c r="D113" s="4">
        <v>-1310</v>
      </c>
      <c r="E113" s="4">
        <v>-31837560</v>
      </c>
      <c r="F113" s="4">
        <f t="shared" si="15"/>
        <v>-679047560</v>
      </c>
      <c r="R113" s="5">
        <v>2.2599999999999999E-2</v>
      </c>
      <c r="S113" s="4">
        <v>1109715</v>
      </c>
      <c r="T113" s="4">
        <f t="shared" si="18"/>
        <v>771712.7</v>
      </c>
      <c r="U113" s="4">
        <f t="shared" si="17"/>
        <v>339091</v>
      </c>
    </row>
    <row r="114" spans="1:21" x14ac:dyDescent="0.2">
      <c r="A114" s="16" t="s">
        <v>174</v>
      </c>
      <c r="B114" s="4">
        <v>2200</v>
      </c>
      <c r="C114" s="4">
        <v>500</v>
      </c>
      <c r="D114" s="4">
        <v>1700</v>
      </c>
      <c r="E114" s="4">
        <v>40410000</v>
      </c>
      <c r="F114" s="4">
        <f t="shared" si="15"/>
        <v>-647210000</v>
      </c>
      <c r="R114" s="5">
        <v>-5.62E-2</v>
      </c>
      <c r="S114" s="4">
        <v>1430824</v>
      </c>
      <c r="T114" s="4">
        <f t="shared" si="18"/>
        <v>702141.8</v>
      </c>
      <c r="U114" s="4">
        <f t="shared" si="17"/>
        <v>339091</v>
      </c>
    </row>
    <row r="115" spans="1:21" x14ac:dyDescent="0.2">
      <c r="A115" s="16" t="s">
        <v>173</v>
      </c>
      <c r="B115" s="4">
        <v>0</v>
      </c>
      <c r="C115" s="4">
        <v>200</v>
      </c>
      <c r="D115" s="4">
        <v>-200</v>
      </c>
      <c r="E115" s="4">
        <v>-5180000</v>
      </c>
      <c r="F115" s="4">
        <f t="shared" ref="F115:F130" si="19">E115+F116</f>
        <v>-687620000</v>
      </c>
      <c r="R115" s="5">
        <v>5.8999999999999999E-3</v>
      </c>
      <c r="S115" s="4">
        <v>703548</v>
      </c>
      <c r="T115" s="4">
        <f t="shared" si="18"/>
        <v>672768.8</v>
      </c>
      <c r="U115" s="4">
        <f t="shared" si="17"/>
        <v>339091</v>
      </c>
    </row>
    <row r="116" spans="1:21" x14ac:dyDescent="0.2">
      <c r="A116" s="16" t="s">
        <v>172</v>
      </c>
      <c r="B116" s="4">
        <v>19400</v>
      </c>
      <c r="C116" s="4">
        <v>1110</v>
      </c>
      <c r="D116" s="4">
        <v>18290</v>
      </c>
      <c r="E116" s="4">
        <v>470990000</v>
      </c>
      <c r="F116" s="4">
        <f t="shared" si="19"/>
        <v>-682440000</v>
      </c>
      <c r="R116" s="5">
        <v>0</v>
      </c>
      <c r="S116" s="4">
        <v>339091</v>
      </c>
      <c r="T116" s="4">
        <f t="shared" ref="T116:T121" si="20">AVERAGE(S117:S126)</f>
        <v>736542.1</v>
      </c>
      <c r="U116" s="4">
        <f t="shared" si="17"/>
        <v>363438</v>
      </c>
    </row>
    <row r="117" spans="1:21" x14ac:dyDescent="0.2">
      <c r="A117" s="16" t="s">
        <v>171</v>
      </c>
      <c r="B117" s="4">
        <v>23400</v>
      </c>
      <c r="C117" s="4">
        <v>4200</v>
      </c>
      <c r="D117" s="4">
        <v>19200</v>
      </c>
      <c r="E117" s="4">
        <v>494450000</v>
      </c>
      <c r="F117" s="4">
        <f t="shared" si="19"/>
        <v>-1153430000</v>
      </c>
      <c r="R117" s="5">
        <v>-3.0200000000000001E-2</v>
      </c>
      <c r="S117" s="4">
        <v>363438</v>
      </c>
      <c r="T117" s="4">
        <f t="shared" si="20"/>
        <v>770988.3</v>
      </c>
      <c r="U117" s="4">
        <f t="shared" si="17"/>
        <v>575459</v>
      </c>
    </row>
    <row r="118" spans="1:21" x14ac:dyDescent="0.2">
      <c r="A118" s="16" t="s">
        <v>170</v>
      </c>
      <c r="B118" s="4">
        <v>2300</v>
      </c>
      <c r="C118" s="4">
        <v>12500</v>
      </c>
      <c r="D118" s="4">
        <v>-10200</v>
      </c>
      <c r="E118" s="4">
        <v>-258290000</v>
      </c>
      <c r="F118" s="4">
        <f t="shared" si="19"/>
        <v>-1647880000</v>
      </c>
      <c r="R118" s="5">
        <v>3.3300000000000003E-2</v>
      </c>
      <c r="S118" s="4">
        <v>967930</v>
      </c>
      <c r="T118" s="4">
        <f t="shared" si="20"/>
        <v>738905.9</v>
      </c>
      <c r="U118" s="4">
        <f t="shared" si="17"/>
        <v>558787</v>
      </c>
    </row>
    <row r="119" spans="1:21" x14ac:dyDescent="0.2">
      <c r="A119" s="16" t="s">
        <v>169</v>
      </c>
      <c r="B119" s="4">
        <v>1600</v>
      </c>
      <c r="C119" s="4">
        <v>0</v>
      </c>
      <c r="D119" s="4">
        <v>1600</v>
      </c>
      <c r="E119" s="4">
        <v>40380000</v>
      </c>
      <c r="F119" s="4">
        <f t="shared" si="19"/>
        <v>-1389590000</v>
      </c>
      <c r="R119" s="5">
        <v>-1.5300000000000001E-2</v>
      </c>
      <c r="S119" s="4">
        <v>818815</v>
      </c>
      <c r="T119" s="4">
        <f t="shared" si="20"/>
        <v>752184.5</v>
      </c>
      <c r="U119" s="4">
        <f t="shared" si="17"/>
        <v>558787</v>
      </c>
    </row>
    <row r="120" spans="1:21" x14ac:dyDescent="0.2">
      <c r="A120" s="16" t="s">
        <v>168</v>
      </c>
      <c r="B120" s="4">
        <v>4200</v>
      </c>
      <c r="C120" s="4">
        <v>0</v>
      </c>
      <c r="D120" s="4">
        <v>4200</v>
      </c>
      <c r="E120" s="4">
        <v>102840000</v>
      </c>
      <c r="F120" s="4">
        <f t="shared" si="19"/>
        <v>-1429970000</v>
      </c>
      <c r="R120" s="5">
        <v>1.1699999999999999E-2</v>
      </c>
      <c r="S120" s="4">
        <v>1378241</v>
      </c>
      <c r="T120" s="4">
        <f t="shared" si="20"/>
        <v>684119.5</v>
      </c>
      <c r="U120" s="4">
        <f t="shared" si="17"/>
        <v>409818</v>
      </c>
    </row>
    <row r="121" spans="1:21" x14ac:dyDescent="0.2">
      <c r="A121" s="16" t="s">
        <v>167</v>
      </c>
      <c r="B121" s="4">
        <v>12800</v>
      </c>
      <c r="C121" s="4">
        <v>0</v>
      </c>
      <c r="D121" s="4">
        <v>12800</v>
      </c>
      <c r="E121" s="4">
        <v>330750000</v>
      </c>
      <c r="F121" s="4">
        <f t="shared" si="19"/>
        <v>-1532810000</v>
      </c>
      <c r="R121" s="5">
        <v>-4.4600000000000001E-2</v>
      </c>
      <c r="S121" s="4">
        <v>575459</v>
      </c>
      <c r="T121" s="4">
        <f t="shared" si="20"/>
        <v>759268.1</v>
      </c>
      <c r="U121" s="4">
        <f t="shared" si="17"/>
        <v>409818</v>
      </c>
    </row>
    <row r="122" spans="1:21" x14ac:dyDescent="0.2">
      <c r="A122" s="16" t="s">
        <v>166</v>
      </c>
      <c r="B122" s="4">
        <v>200</v>
      </c>
      <c r="C122" s="4">
        <v>7500</v>
      </c>
      <c r="D122" s="4">
        <v>-7300</v>
      </c>
      <c r="E122" s="4">
        <v>-198540000</v>
      </c>
      <c r="F122" s="4">
        <f t="shared" si="19"/>
        <v>-1863560000</v>
      </c>
      <c r="R122" s="5">
        <v>-2.53E-2</v>
      </c>
      <c r="S122" s="4">
        <v>580994</v>
      </c>
      <c r="T122" s="4">
        <f>AVERAGE(S123:S132)</f>
        <v>803402.5</v>
      </c>
      <c r="U122" s="4">
        <f t="shared" si="17"/>
        <v>409818</v>
      </c>
    </row>
    <row r="123" spans="1:21" x14ac:dyDescent="0.2">
      <c r="A123" s="16" t="s">
        <v>165</v>
      </c>
      <c r="B123" s="4">
        <v>0</v>
      </c>
      <c r="C123" s="4">
        <v>3900</v>
      </c>
      <c r="D123" s="4">
        <v>-3900</v>
      </c>
      <c r="E123" s="4">
        <v>-107090000</v>
      </c>
      <c r="F123" s="4">
        <f t="shared" si="19"/>
        <v>-1665020000</v>
      </c>
      <c r="R123" s="5">
        <v>-1.8E-3</v>
      </c>
      <c r="S123" s="4">
        <v>558787</v>
      </c>
      <c r="U123" s="4">
        <f t="shared" si="17"/>
        <v>409818</v>
      </c>
    </row>
    <row r="124" spans="1:21" x14ac:dyDescent="0.2">
      <c r="A124" s="16" t="s">
        <v>164</v>
      </c>
      <c r="B124" s="4">
        <v>5500</v>
      </c>
      <c r="C124" s="4">
        <v>200</v>
      </c>
      <c r="D124" s="4">
        <v>5300</v>
      </c>
      <c r="E124" s="4">
        <v>146490000</v>
      </c>
      <c r="F124" s="4">
        <f t="shared" si="19"/>
        <v>-1557930000</v>
      </c>
      <c r="R124" s="5">
        <v>9.1999999999999998E-3</v>
      </c>
      <c r="S124" s="4">
        <v>735115</v>
      </c>
      <c r="U124" s="4">
        <f t="shared" ref="U124:U126" si="21">MIN(S125:S129)</f>
        <v>409818</v>
      </c>
    </row>
    <row r="125" spans="1:21" x14ac:dyDescent="0.2">
      <c r="A125" s="16" t="s">
        <v>163</v>
      </c>
      <c r="B125" s="4">
        <v>0</v>
      </c>
      <c r="C125" s="4">
        <v>1</v>
      </c>
      <c r="D125" s="4">
        <v>-1</v>
      </c>
      <c r="E125" s="4">
        <v>-30000</v>
      </c>
      <c r="F125" s="4">
        <f t="shared" si="19"/>
        <v>-1704420000</v>
      </c>
      <c r="R125" s="5">
        <v>5.6000000000000008E-3</v>
      </c>
      <c r="S125" s="4">
        <v>409818</v>
      </c>
      <c r="U125" s="4">
        <f t="shared" si="21"/>
        <v>647106</v>
      </c>
    </row>
    <row r="126" spans="1:21" x14ac:dyDescent="0.2">
      <c r="A126" s="16" t="s">
        <v>162</v>
      </c>
      <c r="B126" s="4">
        <v>7600</v>
      </c>
      <c r="C126" s="4">
        <v>0</v>
      </c>
      <c r="D126" s="4">
        <v>7600</v>
      </c>
      <c r="E126" s="4">
        <v>209000000</v>
      </c>
      <c r="F126" s="4">
        <f t="shared" si="19"/>
        <v>-1704390000</v>
      </c>
      <c r="R126" s="5">
        <v>1.49E-2</v>
      </c>
      <c r="S126" s="4">
        <v>976824</v>
      </c>
      <c r="U126" s="4">
        <f t="shared" si="21"/>
        <v>647106</v>
      </c>
    </row>
    <row r="127" spans="1:21" x14ac:dyDescent="0.2">
      <c r="A127" s="16" t="s">
        <v>161</v>
      </c>
      <c r="B127" s="4">
        <v>0</v>
      </c>
      <c r="C127" s="4">
        <v>0</v>
      </c>
      <c r="D127" s="4">
        <v>0</v>
      </c>
      <c r="E127" s="4">
        <v>0</v>
      </c>
      <c r="F127" s="4">
        <f t="shared" si="19"/>
        <v>-1913390000</v>
      </c>
      <c r="R127" s="5">
        <v>1.3300000000000001E-2</v>
      </c>
      <c r="S127" s="4">
        <v>707900</v>
      </c>
      <c r="U127" s="4">
        <f>MIN(S128:S132)</f>
        <v>647106</v>
      </c>
    </row>
    <row r="128" spans="1:21" x14ac:dyDescent="0.2">
      <c r="A128" s="16" t="s">
        <v>160</v>
      </c>
      <c r="B128" s="4">
        <v>3900</v>
      </c>
      <c r="C128" s="4">
        <v>380</v>
      </c>
      <c r="D128" s="4">
        <v>3520</v>
      </c>
      <c r="E128" s="4">
        <v>93010000</v>
      </c>
      <c r="F128" s="4">
        <f t="shared" si="19"/>
        <v>-1913390000</v>
      </c>
      <c r="R128" s="5">
        <v>1.54E-2</v>
      </c>
      <c r="S128" s="4">
        <v>647106</v>
      </c>
    </row>
    <row r="129" spans="1:22" x14ac:dyDescent="0.2">
      <c r="A129" s="16" t="s">
        <v>159</v>
      </c>
      <c r="B129" s="4">
        <v>600</v>
      </c>
      <c r="C129" s="4">
        <v>0</v>
      </c>
      <c r="D129" s="4">
        <v>600</v>
      </c>
      <c r="E129" s="4">
        <v>16100000</v>
      </c>
      <c r="F129" s="4">
        <f t="shared" si="19"/>
        <v>-2006400000</v>
      </c>
      <c r="R129" s="5">
        <v>-4.9100000000000005E-2</v>
      </c>
      <c r="S129" s="4">
        <v>951601</v>
      </c>
    </row>
    <row r="130" spans="1:22" x14ac:dyDescent="0.2">
      <c r="A130" s="16" t="s">
        <v>158</v>
      </c>
      <c r="B130" s="4">
        <v>400</v>
      </c>
      <c r="C130" s="4">
        <v>0</v>
      </c>
      <c r="D130" s="4">
        <v>400</v>
      </c>
      <c r="E130" s="4">
        <v>10920000</v>
      </c>
      <c r="F130" s="4">
        <f t="shared" si="19"/>
        <v>-2022500000</v>
      </c>
      <c r="R130" s="5">
        <v>3.7000000000000002E-3</v>
      </c>
      <c r="S130" s="4">
        <v>697591</v>
      </c>
    </row>
    <row r="131" spans="1:22" x14ac:dyDescent="0.2">
      <c r="A131" s="16" t="s">
        <v>157</v>
      </c>
      <c r="B131" s="4">
        <v>100</v>
      </c>
      <c r="C131" s="4">
        <v>7300</v>
      </c>
      <c r="D131" s="4">
        <v>-7200</v>
      </c>
      <c r="E131" s="4">
        <v>-197190000</v>
      </c>
      <c r="F131" s="4">
        <f>E131+F132</f>
        <v>-2033420000</v>
      </c>
      <c r="R131" s="5">
        <v>-3.0099999999999998E-2</v>
      </c>
      <c r="S131" s="4">
        <v>1326945</v>
      </c>
    </row>
    <row r="132" spans="1:22" x14ac:dyDescent="0.2">
      <c r="A132" s="16" t="s">
        <v>156</v>
      </c>
      <c r="B132" s="4">
        <v>0</v>
      </c>
      <c r="C132" s="4">
        <v>64000</v>
      </c>
      <c r="D132" s="4">
        <v>-64000</v>
      </c>
      <c r="E132" s="4">
        <v>-1836230000</v>
      </c>
      <c r="F132" s="4">
        <f>E132</f>
        <v>-1836230000</v>
      </c>
      <c r="R132" s="5">
        <v>-1.7399999999999999E-2</v>
      </c>
      <c r="S132" s="4">
        <v>1022338</v>
      </c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6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6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6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6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6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5"/>
    </row>
    <row r="150" spans="1:22" x14ac:dyDescent="0.2">
      <c r="A150" s="6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5"/>
    </row>
    <row r="151" spans="1:22" x14ac:dyDescent="0.2">
      <c r="A151" s="6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5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5"/>
    </row>
    <row r="153" spans="1:22" x14ac:dyDescent="0.2">
      <c r="A153" s="2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5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5"/>
    </row>
    <row r="155" spans="1:22" x14ac:dyDescent="0.2">
      <c r="A155" s="6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5"/>
    </row>
    <row r="156" spans="1:22" x14ac:dyDescent="0.2">
      <c r="A156" s="6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5"/>
    </row>
    <row r="157" spans="1:22" x14ac:dyDescent="0.2">
      <c r="A157" s="6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5"/>
    </row>
    <row r="158" spans="1:22" x14ac:dyDescent="0.2">
      <c r="A158" s="6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5"/>
    </row>
    <row r="159" spans="1:22" x14ac:dyDescent="0.2">
      <c r="A159" s="6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5"/>
    </row>
    <row r="160" spans="1:22" x14ac:dyDescent="0.2">
      <c r="A160" s="6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5"/>
    </row>
    <row r="161" spans="1:22" x14ac:dyDescent="0.2">
      <c r="A161" s="6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5"/>
    </row>
    <row r="162" spans="1:22" x14ac:dyDescent="0.2">
      <c r="A162" s="6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5"/>
      <c r="U162" s="5"/>
      <c r="V162" s="5"/>
    </row>
    <row r="163" spans="1:22" x14ac:dyDescent="0.2">
      <c r="A163" s="6"/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5"/>
      <c r="U163" s="5"/>
      <c r="V163" s="5"/>
    </row>
    <row r="164" spans="1:22" x14ac:dyDescent="0.2">
      <c r="A164" s="6"/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5"/>
      <c r="U164" s="5"/>
      <c r="V164" s="5"/>
    </row>
    <row r="165" spans="1:22" x14ac:dyDescent="0.2">
      <c r="A165" s="6"/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5"/>
      <c r="U165" s="5"/>
      <c r="V165" s="5"/>
    </row>
    <row r="166" spans="1:22" x14ac:dyDescent="0.2">
      <c r="A166" s="6"/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5"/>
      <c r="U166" s="5"/>
      <c r="V166" s="5"/>
    </row>
    <row r="167" spans="1:22" x14ac:dyDescent="0.2">
      <c r="A167" s="6"/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5"/>
      <c r="U167" s="5"/>
      <c r="V167" s="5"/>
    </row>
    <row r="168" spans="1:22" x14ac:dyDescent="0.2">
      <c r="A168" s="2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5"/>
    </row>
    <row r="169" spans="1:22" x14ac:dyDescent="0.2">
      <c r="A169" s="2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5"/>
    </row>
    <row r="170" spans="1:22" x14ac:dyDescent="0.2">
      <c r="A170" s="2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5"/>
    </row>
    <row r="171" spans="1:22" x14ac:dyDescent="0.2">
      <c r="A171" s="2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5"/>
    </row>
    <row r="172" spans="1:22" x14ac:dyDescent="0.2">
      <c r="A172" s="2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5"/>
    </row>
    <row r="173" spans="1:22" x14ac:dyDescent="0.2">
      <c r="A173" s="2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5"/>
    </row>
    <row r="174" spans="1:22" x14ac:dyDescent="0.2">
      <c r="A174" s="2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5"/>
    </row>
    <row r="175" spans="1:22" x14ac:dyDescent="0.2">
      <c r="A175" s="2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5"/>
    </row>
    <row r="176" spans="1:22" x14ac:dyDescent="0.2">
      <c r="A176" s="2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5"/>
    </row>
    <row r="177" spans="1:22" x14ac:dyDescent="0.2">
      <c r="A177" s="2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5"/>
      <c r="U177" s="5"/>
      <c r="V177" s="5"/>
    </row>
    <row r="178" spans="1:22" x14ac:dyDescent="0.2">
      <c r="A178" s="2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5"/>
      <c r="U178" s="5"/>
      <c r="V178" s="5"/>
    </row>
    <row r="179" spans="1:22" x14ac:dyDescent="0.2">
      <c r="A179" s="2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5"/>
      <c r="U179" s="5"/>
      <c r="V179" s="5"/>
    </row>
    <row r="180" spans="1:22" x14ac:dyDescent="0.2">
      <c r="A180" s="2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5"/>
      <c r="U180" s="5"/>
      <c r="V180" s="5"/>
    </row>
    <row r="181" spans="1:22" x14ac:dyDescent="0.2">
      <c r="A181" s="2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5"/>
      <c r="U181" s="5"/>
      <c r="V181" s="5"/>
    </row>
    <row r="182" spans="1:22" x14ac:dyDescent="0.2">
      <c r="A182" s="2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5"/>
      <c r="U182" s="5"/>
      <c r="V182" s="5"/>
    </row>
    <row r="183" spans="1:22" x14ac:dyDescent="0.2">
      <c r="A183" s="2"/>
      <c r="B183" s="4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5"/>
      <c r="U183" s="5"/>
      <c r="V183" s="5"/>
    </row>
    <row r="184" spans="1:22" x14ac:dyDescent="0.2">
      <c r="A184" s="2"/>
      <c r="B184" s="4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5"/>
      <c r="U184" s="5"/>
      <c r="V184" s="5"/>
    </row>
    <row r="185" spans="1:22" x14ac:dyDescent="0.2">
      <c r="A185" s="2"/>
      <c r="B185" s="4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5"/>
      <c r="U185" s="5"/>
      <c r="V185" s="8"/>
    </row>
    <row r="186" spans="1:22" x14ac:dyDescent="0.2">
      <c r="A186" s="2"/>
      <c r="B186" s="4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5"/>
      <c r="U186" s="5"/>
      <c r="V186" s="8"/>
    </row>
    <row r="187" spans="1:22" x14ac:dyDescent="0.2">
      <c r="A187" s="2"/>
      <c r="B187" s="4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5"/>
      <c r="U187" s="5"/>
      <c r="V187" s="8"/>
    </row>
    <row r="188" spans="1:22" x14ac:dyDescent="0.2">
      <c r="A188" s="6"/>
      <c r="B188" s="4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5"/>
      <c r="U188" s="5"/>
      <c r="V188" s="8"/>
    </row>
    <row r="189" spans="1:22" x14ac:dyDescent="0.2">
      <c r="A189" s="6"/>
      <c r="B189" s="4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5"/>
      <c r="U189" s="5"/>
      <c r="V189" s="8"/>
    </row>
    <row r="190" spans="1:22" x14ac:dyDescent="0.2">
      <c r="A190" s="6"/>
      <c r="B190" s="4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5"/>
      <c r="U190" s="5"/>
      <c r="V190" s="8"/>
    </row>
    <row r="191" spans="1:22" x14ac:dyDescent="0.2">
      <c r="A191" s="6"/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5"/>
      <c r="U191" s="5"/>
      <c r="V191" s="8"/>
    </row>
    <row r="192" spans="1:22" x14ac:dyDescent="0.2">
      <c r="A192" s="6"/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5"/>
      <c r="U192" s="5"/>
      <c r="V192" s="8"/>
    </row>
    <row r="193" spans="1:22" x14ac:dyDescent="0.2">
      <c r="A193" s="2"/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5"/>
      <c r="U193" s="5"/>
      <c r="V193" s="8"/>
    </row>
    <row r="194" spans="1:22" x14ac:dyDescent="0.2">
      <c r="A194" s="2"/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5"/>
      <c r="U194" s="5"/>
      <c r="V194" s="8"/>
    </row>
    <row r="195" spans="1:22" x14ac:dyDescent="0.2">
      <c r="A195" s="2"/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5"/>
      <c r="U195" s="5"/>
      <c r="V195" s="8"/>
    </row>
    <row r="196" spans="1:22" x14ac:dyDescent="0.2">
      <c r="A196" s="2"/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5"/>
      <c r="U196" s="5"/>
      <c r="V196" s="8"/>
    </row>
    <row r="197" spans="1:22" x14ac:dyDescent="0.2">
      <c r="A197" s="2"/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5"/>
      <c r="U197" s="5"/>
      <c r="V197" s="8"/>
    </row>
    <row r="223" spans="1:3" x14ac:dyDescent="0.2">
      <c r="A223" t="e" cm="1">
        <f t="array" aca="1" ref="A223" ca="1">INDIRECT("'" &amp; E1 &amp; "'!$A$2:$A$66")</f>
        <v>#REF!</v>
      </c>
      <c r="B223" t="e" cm="1">
        <f t="array" aca="1" ref="B223" ca="1">INDIRECT("'" &amp; E1 &amp; "'!$B$2:$B$66")</f>
        <v>#REF!</v>
      </c>
      <c r="C223" t="e" cm="1">
        <f t="array" aca="1" ref="C223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FF0E77-9111-964F-895C-5F77F2212077}">
  <sheetPr codeName="Sheet121"/>
  <dimension ref="A1:V74"/>
  <sheetViews>
    <sheetView workbookViewId="0">
      <selection activeCell="F17" sqref="F17"/>
    </sheetView>
  </sheetViews>
  <sheetFormatPr baseColWidth="10" defaultRowHeight="16" x14ac:dyDescent="0.2"/>
  <cols>
    <col min="5" max="5" width="14.33203125" customWidth="1"/>
    <col min="6" max="6" width="16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252</v>
      </c>
      <c r="U2" s="1" t="s">
        <v>253</v>
      </c>
      <c r="V2" s="1" t="s">
        <v>236</v>
      </c>
    </row>
    <row r="3" spans="1:22" x14ac:dyDescent="0.2">
      <c r="A3" s="16" t="s">
        <v>357</v>
      </c>
      <c r="B3" s="4">
        <v>5700</v>
      </c>
      <c r="C3" s="4">
        <v>0</v>
      </c>
      <c r="D3" s="4">
        <v>5700</v>
      </c>
      <c r="E3" s="4">
        <v>111307577</v>
      </c>
      <c r="F3" s="4">
        <f t="shared" ref="F3:F11" si="0">E3+F4</f>
        <v>18169940751</v>
      </c>
      <c r="L3" s="4">
        <v>28</v>
      </c>
      <c r="M3" s="4">
        <v>22</v>
      </c>
      <c r="N3" s="4">
        <v>0</v>
      </c>
      <c r="O3" s="4">
        <v>3</v>
      </c>
      <c r="P3" s="4">
        <v>16000</v>
      </c>
      <c r="Q3" s="4">
        <v>40100</v>
      </c>
      <c r="R3" s="5">
        <v>-1.0200000000000001E-2</v>
      </c>
      <c r="S3" s="4">
        <v>58600</v>
      </c>
      <c r="V3" s="5">
        <v>2.53E-2</v>
      </c>
    </row>
    <row r="4" spans="1:22" x14ac:dyDescent="0.2">
      <c r="A4" s="16" t="s">
        <v>356</v>
      </c>
      <c r="B4" s="4">
        <v>72700</v>
      </c>
      <c r="C4" s="4">
        <v>0</v>
      </c>
      <c r="D4" s="4">
        <v>72700</v>
      </c>
      <c r="E4" s="4">
        <v>1438375289</v>
      </c>
      <c r="F4" s="4">
        <f t="shared" si="0"/>
        <v>18058633174</v>
      </c>
      <c r="L4" s="4">
        <v>30</v>
      </c>
      <c r="M4" s="4">
        <v>28</v>
      </c>
      <c r="N4" s="4">
        <v>2</v>
      </c>
      <c r="O4" s="4">
        <v>3</v>
      </c>
      <c r="P4" s="4">
        <v>39900</v>
      </c>
      <c r="Q4" s="4">
        <v>75600</v>
      </c>
      <c r="R4" s="5">
        <v>-5.0000000000000001E-3</v>
      </c>
      <c r="S4" s="4">
        <v>119300</v>
      </c>
      <c r="V4" s="5">
        <v>1.5100000000000001E-2</v>
      </c>
    </row>
    <row r="5" spans="1:22" x14ac:dyDescent="0.2">
      <c r="A5" s="16" t="s">
        <v>355</v>
      </c>
      <c r="B5" s="4">
        <v>15900</v>
      </c>
      <c r="C5" s="4">
        <v>0</v>
      </c>
      <c r="D5" s="4">
        <v>15900</v>
      </c>
      <c r="E5" s="4">
        <v>317320889</v>
      </c>
      <c r="F5" s="4">
        <f t="shared" si="0"/>
        <v>16620257885</v>
      </c>
      <c r="L5" s="4">
        <v>26</v>
      </c>
      <c r="M5" s="4">
        <v>21</v>
      </c>
      <c r="N5" s="4">
        <v>1</v>
      </c>
      <c r="O5" s="4">
        <v>1</v>
      </c>
      <c r="P5" s="4">
        <v>24700</v>
      </c>
      <c r="Q5" s="4">
        <v>38900</v>
      </c>
      <c r="R5" s="5">
        <v>-0.01</v>
      </c>
      <c r="S5" s="4">
        <v>68600</v>
      </c>
      <c r="V5" s="5">
        <v>1.9900000000000001E-2</v>
      </c>
    </row>
    <row r="6" spans="1:22" x14ac:dyDescent="0.2">
      <c r="F6" s="4">
        <f t="shared" si="0"/>
        <v>16302936996</v>
      </c>
      <c r="L6" s="4">
        <v>30</v>
      </c>
      <c r="M6" s="4">
        <v>15</v>
      </c>
      <c r="N6" s="4">
        <v>0</v>
      </c>
      <c r="O6" s="4">
        <v>1</v>
      </c>
      <c r="P6" s="4">
        <v>21000</v>
      </c>
      <c r="Q6" s="4">
        <v>16100</v>
      </c>
      <c r="R6" s="5">
        <v>-4.8999999999999998E-3</v>
      </c>
      <c r="S6" s="4">
        <v>48400</v>
      </c>
      <c r="V6" s="5">
        <v>1.9599999999999999E-2</v>
      </c>
    </row>
    <row r="7" spans="1:22" x14ac:dyDescent="0.2">
      <c r="A7" s="16" t="s">
        <v>353</v>
      </c>
      <c r="B7" s="4">
        <v>22700</v>
      </c>
      <c r="C7" s="4">
        <v>100</v>
      </c>
      <c r="D7" s="4">
        <v>22600</v>
      </c>
      <c r="E7" s="4">
        <v>454529048</v>
      </c>
      <c r="F7" s="4">
        <f t="shared" si="0"/>
        <v>16302936996</v>
      </c>
      <c r="L7" s="4">
        <v>12</v>
      </c>
      <c r="M7" s="4">
        <v>20</v>
      </c>
      <c r="N7" s="4">
        <v>0</v>
      </c>
      <c r="O7" s="4">
        <v>2</v>
      </c>
      <c r="P7" s="4">
        <v>10000</v>
      </c>
      <c r="Q7" s="4">
        <v>38600</v>
      </c>
      <c r="R7" s="5">
        <v>-9.8999999999999991E-3</v>
      </c>
      <c r="S7" s="4">
        <v>50400</v>
      </c>
      <c r="V7" s="5">
        <v>1.9699999999999999E-2</v>
      </c>
    </row>
    <row r="8" spans="1:22" x14ac:dyDescent="0.2">
      <c r="A8" s="16" t="s">
        <v>352</v>
      </c>
      <c r="B8" s="4">
        <v>10600</v>
      </c>
      <c r="C8" s="4">
        <v>0</v>
      </c>
      <c r="D8" s="4">
        <v>10600</v>
      </c>
      <c r="E8" s="4">
        <v>213560736</v>
      </c>
      <c r="F8" s="4">
        <f t="shared" si="0"/>
        <v>15848407948</v>
      </c>
      <c r="L8" s="4">
        <v>11</v>
      </c>
      <c r="M8" s="4">
        <v>38</v>
      </c>
      <c r="N8" s="4">
        <v>0</v>
      </c>
      <c r="O8" s="4">
        <v>1</v>
      </c>
      <c r="P8" s="4">
        <v>7300</v>
      </c>
      <c r="Q8" s="4">
        <v>40800</v>
      </c>
      <c r="R8" s="5">
        <v>5.0000000000000001E-3</v>
      </c>
      <c r="S8" s="4">
        <v>48900</v>
      </c>
      <c r="V8" s="5">
        <v>2.46E-2</v>
      </c>
    </row>
    <row r="9" spans="1:22" x14ac:dyDescent="0.2">
      <c r="F9" s="4">
        <f t="shared" si="0"/>
        <v>15634847212</v>
      </c>
      <c r="L9" s="4">
        <v>8</v>
      </c>
      <c r="M9" s="4">
        <v>20</v>
      </c>
      <c r="N9" s="4">
        <v>0</v>
      </c>
      <c r="O9" s="4">
        <v>2</v>
      </c>
      <c r="P9" s="4">
        <v>7100</v>
      </c>
      <c r="Q9" s="4">
        <v>32100</v>
      </c>
      <c r="R9" s="5">
        <v>-4.8999999999999998E-3</v>
      </c>
      <c r="S9" s="4">
        <v>43200</v>
      </c>
      <c r="V9" s="5">
        <v>2.4399999999999998E-2</v>
      </c>
    </row>
    <row r="10" spans="1:22" x14ac:dyDescent="0.2">
      <c r="F10" s="4">
        <f t="shared" si="0"/>
        <v>15634847212</v>
      </c>
      <c r="L10" s="4">
        <v>25</v>
      </c>
      <c r="M10" s="4">
        <v>13</v>
      </c>
      <c r="N10" s="4">
        <v>0</v>
      </c>
      <c r="O10" s="4">
        <v>1</v>
      </c>
      <c r="P10" s="4">
        <v>14400</v>
      </c>
      <c r="Q10" s="4">
        <v>14800</v>
      </c>
      <c r="R10" s="5">
        <v>-9.7999999999999997E-3</v>
      </c>
      <c r="S10" s="4">
        <v>41500</v>
      </c>
      <c r="V10" s="5">
        <v>1.46E-2</v>
      </c>
    </row>
    <row r="11" spans="1:22" x14ac:dyDescent="0.2">
      <c r="A11" s="16" t="s">
        <v>349</v>
      </c>
      <c r="B11" s="4">
        <v>30500</v>
      </c>
      <c r="C11" s="4">
        <v>0</v>
      </c>
      <c r="D11" s="4">
        <v>30500</v>
      </c>
      <c r="E11" s="4">
        <v>625567508</v>
      </c>
      <c r="F11" s="4">
        <f t="shared" si="0"/>
        <v>15634847212</v>
      </c>
      <c r="L11" s="4">
        <v>27</v>
      </c>
      <c r="M11" s="4">
        <v>21</v>
      </c>
      <c r="N11" s="4">
        <v>4</v>
      </c>
      <c r="O11" s="4">
        <v>3</v>
      </c>
      <c r="P11" s="4">
        <v>44000</v>
      </c>
      <c r="Q11" s="4">
        <v>49000</v>
      </c>
      <c r="R11" s="5">
        <v>2.4900000000000002E-2</v>
      </c>
      <c r="S11" s="4">
        <v>95100</v>
      </c>
      <c r="V11" s="5">
        <v>3.3700000000000001E-2</v>
      </c>
    </row>
    <row r="12" spans="1:22" x14ac:dyDescent="0.2">
      <c r="F12" s="4">
        <f t="shared" ref="F12:F38" si="1">E12+F13</f>
        <v>15009279704</v>
      </c>
      <c r="L12" s="4">
        <v>18</v>
      </c>
      <c r="M12" s="4">
        <v>26</v>
      </c>
      <c r="N12" s="4">
        <v>0</v>
      </c>
      <c r="O12" s="4">
        <v>0</v>
      </c>
      <c r="P12" s="4">
        <v>11600</v>
      </c>
      <c r="Q12" s="4">
        <v>27900</v>
      </c>
      <c r="R12" s="5">
        <v>5.1000000000000004E-3</v>
      </c>
      <c r="S12" s="4">
        <v>44000</v>
      </c>
      <c r="V12" s="5">
        <v>4.4199999999999996E-2</v>
      </c>
    </row>
    <row r="13" spans="1:22" x14ac:dyDescent="0.2">
      <c r="F13" s="4">
        <f t="shared" si="1"/>
        <v>15009279704</v>
      </c>
      <c r="L13" s="4">
        <v>18</v>
      </c>
      <c r="M13" s="4">
        <v>18</v>
      </c>
      <c r="N13" s="4">
        <v>0</v>
      </c>
      <c r="O13" s="4">
        <v>0</v>
      </c>
      <c r="P13" s="4">
        <v>14500</v>
      </c>
      <c r="Q13" s="4">
        <v>20700</v>
      </c>
    </row>
    <row r="14" spans="1:22" x14ac:dyDescent="0.2">
      <c r="A14" s="16" t="s">
        <v>340</v>
      </c>
      <c r="B14" s="4">
        <v>28300</v>
      </c>
      <c r="C14" s="4">
        <v>0</v>
      </c>
      <c r="D14" s="4">
        <v>28300</v>
      </c>
      <c r="E14" s="4">
        <v>575163288</v>
      </c>
      <c r="F14" s="4">
        <f t="shared" si="1"/>
        <v>15009279704</v>
      </c>
      <c r="L14" s="4">
        <v>13</v>
      </c>
      <c r="M14" s="4">
        <v>26</v>
      </c>
      <c r="N14" s="4">
        <v>1</v>
      </c>
      <c r="O14" s="4">
        <v>0</v>
      </c>
      <c r="P14" s="4">
        <v>15600</v>
      </c>
      <c r="Q14" s="4">
        <v>23000</v>
      </c>
      <c r="R14" s="5">
        <v>9.8999999999999991E-3</v>
      </c>
      <c r="S14" s="4">
        <v>51700</v>
      </c>
      <c r="V14" s="5">
        <v>2.4300000000000002E-2</v>
      </c>
    </row>
    <row r="15" spans="1:22" x14ac:dyDescent="0.2">
      <c r="A15" s="16" t="s">
        <v>339</v>
      </c>
      <c r="B15" s="4">
        <v>10000</v>
      </c>
      <c r="C15" s="4">
        <v>0</v>
      </c>
      <c r="D15" s="4">
        <v>10000</v>
      </c>
      <c r="E15" s="4">
        <v>203056239</v>
      </c>
      <c r="F15" s="4">
        <f t="shared" si="1"/>
        <v>14434116416</v>
      </c>
      <c r="L15" s="4">
        <v>18</v>
      </c>
      <c r="M15" s="4">
        <v>27</v>
      </c>
      <c r="N15" s="4">
        <v>0</v>
      </c>
      <c r="O15" s="4">
        <v>1</v>
      </c>
      <c r="P15" s="4">
        <v>15700</v>
      </c>
      <c r="Q15" s="4">
        <v>35700</v>
      </c>
      <c r="R15" s="5">
        <v>-4.8999999999999998E-3</v>
      </c>
      <c r="S15" s="4">
        <v>56900</v>
      </c>
      <c r="V15" s="5">
        <v>1.47E-2</v>
      </c>
    </row>
    <row r="16" spans="1:22" x14ac:dyDescent="0.2">
      <c r="F16" s="4">
        <f t="shared" si="1"/>
        <v>14231060177</v>
      </c>
      <c r="L16" s="4">
        <v>33</v>
      </c>
      <c r="M16" s="4">
        <v>28</v>
      </c>
      <c r="N16" s="4">
        <v>0</v>
      </c>
      <c r="O16" s="4">
        <v>0</v>
      </c>
      <c r="P16" s="4">
        <v>22800</v>
      </c>
      <c r="Q16" s="4">
        <v>23600</v>
      </c>
    </row>
    <row r="17" spans="1:22" x14ac:dyDescent="0.2">
      <c r="F17" s="4">
        <f t="shared" si="1"/>
        <v>14231060177</v>
      </c>
      <c r="L17" s="4">
        <v>18</v>
      </c>
      <c r="M17" s="4">
        <v>26</v>
      </c>
      <c r="N17" s="4">
        <v>0</v>
      </c>
      <c r="O17" s="4">
        <v>0</v>
      </c>
      <c r="P17" s="4">
        <v>19700</v>
      </c>
      <c r="Q17" s="4">
        <v>17700</v>
      </c>
    </row>
    <row r="18" spans="1:22" x14ac:dyDescent="0.2">
      <c r="F18" s="4">
        <f t="shared" si="1"/>
        <v>14231060177</v>
      </c>
      <c r="L18" s="4">
        <v>67</v>
      </c>
      <c r="M18" s="4">
        <v>68</v>
      </c>
      <c r="N18" s="4">
        <v>0</v>
      </c>
      <c r="O18" s="4">
        <v>0</v>
      </c>
      <c r="P18" s="4">
        <v>38600</v>
      </c>
      <c r="Q18" s="4">
        <v>62900</v>
      </c>
    </row>
    <row r="19" spans="1:22" x14ac:dyDescent="0.2">
      <c r="F19" s="4">
        <f t="shared" si="1"/>
        <v>14231060177</v>
      </c>
      <c r="L19" s="4">
        <v>35</v>
      </c>
      <c r="M19" s="4">
        <v>39</v>
      </c>
      <c r="N19" s="4">
        <v>1</v>
      </c>
      <c r="O19" s="4">
        <v>0</v>
      </c>
      <c r="P19" s="4">
        <v>33500</v>
      </c>
      <c r="Q19" s="4">
        <v>38800</v>
      </c>
    </row>
    <row r="20" spans="1:22" x14ac:dyDescent="0.2">
      <c r="F20" s="4">
        <f t="shared" si="1"/>
        <v>14231060177</v>
      </c>
      <c r="L20" s="4">
        <v>118</v>
      </c>
      <c r="M20" s="4">
        <v>78</v>
      </c>
      <c r="N20" s="4">
        <v>9</v>
      </c>
      <c r="O20" s="4">
        <v>4</v>
      </c>
      <c r="P20" s="4">
        <v>135300</v>
      </c>
      <c r="Q20" s="4">
        <v>89200</v>
      </c>
    </row>
    <row r="21" spans="1:22" x14ac:dyDescent="0.2">
      <c r="A21" s="16" t="s">
        <v>333</v>
      </c>
      <c r="B21" s="4">
        <v>0</v>
      </c>
      <c r="C21" s="4">
        <v>5800</v>
      </c>
      <c r="D21" s="4">
        <v>-5800</v>
      </c>
      <c r="E21" s="4">
        <v>-114536680</v>
      </c>
      <c r="F21" s="4">
        <f t="shared" si="1"/>
        <v>14231060177</v>
      </c>
      <c r="L21" s="4">
        <v>56</v>
      </c>
      <c r="M21" s="4">
        <v>52</v>
      </c>
      <c r="N21" s="4">
        <v>0</v>
      </c>
      <c r="O21" s="4">
        <v>0</v>
      </c>
      <c r="P21" s="4">
        <v>61900</v>
      </c>
      <c r="Q21" s="4">
        <v>62100</v>
      </c>
      <c r="R21" s="5">
        <v>2.6000000000000002E-2</v>
      </c>
      <c r="S21" s="4">
        <v>124100</v>
      </c>
      <c r="V21" s="5">
        <v>3.5000000000000003E-2</v>
      </c>
    </row>
    <row r="22" spans="1:22" x14ac:dyDescent="0.2">
      <c r="A22" s="16" t="s">
        <v>332</v>
      </c>
      <c r="B22" s="4">
        <v>0</v>
      </c>
      <c r="C22" s="4">
        <v>3000</v>
      </c>
      <c r="D22" s="4">
        <v>-3000</v>
      </c>
      <c r="E22" s="4">
        <v>-57748113</v>
      </c>
      <c r="F22" s="4">
        <f t="shared" si="1"/>
        <v>14345596857</v>
      </c>
      <c r="L22" s="4">
        <v>15</v>
      </c>
      <c r="M22" s="4">
        <v>21</v>
      </c>
      <c r="N22" s="4">
        <v>1</v>
      </c>
      <c r="O22" s="4">
        <v>0</v>
      </c>
      <c r="P22" s="4">
        <v>11600</v>
      </c>
      <c r="Q22" s="4">
        <v>16400</v>
      </c>
      <c r="R22" s="5">
        <v>5.3E-3</v>
      </c>
      <c r="S22" s="4">
        <v>31800</v>
      </c>
      <c r="V22" s="5">
        <v>1.55E-2</v>
      </c>
    </row>
    <row r="23" spans="1:22" x14ac:dyDescent="0.2">
      <c r="A23" s="16" t="s">
        <v>331</v>
      </c>
      <c r="B23" s="4">
        <v>0</v>
      </c>
      <c r="C23" s="4">
        <v>1300</v>
      </c>
      <c r="D23" s="4">
        <v>-1300</v>
      </c>
      <c r="E23" s="4">
        <v>-25177955</v>
      </c>
      <c r="F23" s="4">
        <f t="shared" si="1"/>
        <v>14403344970</v>
      </c>
      <c r="L23" s="4">
        <v>10</v>
      </c>
      <c r="M23" s="4">
        <v>29</v>
      </c>
      <c r="N23" s="4">
        <v>0</v>
      </c>
      <c r="O23" s="4">
        <v>0</v>
      </c>
      <c r="P23" s="4">
        <v>4300</v>
      </c>
      <c r="Q23" s="4">
        <v>20800</v>
      </c>
      <c r="R23" s="5">
        <v>-5.1999999999999998E-3</v>
      </c>
      <c r="S23" s="4">
        <v>26900</v>
      </c>
      <c r="V23" s="5">
        <v>1.54E-2</v>
      </c>
    </row>
    <row r="24" spans="1:22" x14ac:dyDescent="0.2">
      <c r="A24" s="16" t="s">
        <v>330</v>
      </c>
      <c r="B24" s="4">
        <v>96200</v>
      </c>
      <c r="C24" s="4">
        <v>18900</v>
      </c>
      <c r="D24" s="4">
        <v>77300</v>
      </c>
      <c r="E24" s="4">
        <v>1502031291</v>
      </c>
      <c r="F24" s="4">
        <f t="shared" si="1"/>
        <v>14428522925</v>
      </c>
      <c r="L24" s="4">
        <v>38</v>
      </c>
      <c r="M24" s="4">
        <v>62</v>
      </c>
      <c r="N24" s="4">
        <v>1</v>
      </c>
      <c r="O24" s="4">
        <v>3</v>
      </c>
      <c r="P24" s="4">
        <v>53900</v>
      </c>
      <c r="Q24" s="4">
        <v>83700</v>
      </c>
      <c r="R24" s="5">
        <v>0</v>
      </c>
      <c r="S24" s="4">
        <v>144900</v>
      </c>
      <c r="V24" s="5">
        <v>2.06E-2</v>
      </c>
    </row>
    <row r="25" spans="1:22" x14ac:dyDescent="0.2">
      <c r="A25" s="16" t="s">
        <v>329</v>
      </c>
      <c r="B25" s="4">
        <v>18400</v>
      </c>
      <c r="C25" s="4">
        <v>0</v>
      </c>
      <c r="D25" s="4">
        <v>18400</v>
      </c>
      <c r="E25" s="4">
        <v>351658717</v>
      </c>
      <c r="F25" s="4">
        <f t="shared" si="1"/>
        <v>12926491634</v>
      </c>
      <c r="L25" s="4">
        <v>28</v>
      </c>
      <c r="M25" s="4">
        <v>25</v>
      </c>
      <c r="N25" s="4">
        <v>0</v>
      </c>
      <c r="O25" s="4">
        <v>2</v>
      </c>
      <c r="P25" s="4">
        <v>24000</v>
      </c>
      <c r="Q25" s="4">
        <v>28700</v>
      </c>
      <c r="R25" s="5">
        <v>1.0500000000000001E-2</v>
      </c>
      <c r="S25" s="4">
        <v>53000</v>
      </c>
      <c r="V25" s="5">
        <v>2.07E-2</v>
      </c>
    </row>
    <row r="26" spans="1:22" x14ac:dyDescent="0.2">
      <c r="F26" s="4">
        <f t="shared" si="1"/>
        <v>12574832917</v>
      </c>
      <c r="L26" s="4">
        <v>14</v>
      </c>
      <c r="M26" s="4">
        <v>17</v>
      </c>
      <c r="N26" s="4">
        <v>0</v>
      </c>
      <c r="O26" s="4">
        <v>1</v>
      </c>
      <c r="P26" s="4">
        <v>9100</v>
      </c>
      <c r="Q26" s="4">
        <v>43000</v>
      </c>
    </row>
    <row r="27" spans="1:22" x14ac:dyDescent="0.2">
      <c r="F27" s="4">
        <f t="shared" si="1"/>
        <v>12574832917</v>
      </c>
      <c r="L27" s="4">
        <v>20</v>
      </c>
      <c r="M27" s="4">
        <v>20</v>
      </c>
      <c r="N27" s="4">
        <v>0</v>
      </c>
      <c r="O27" s="4">
        <v>0</v>
      </c>
      <c r="P27" s="4">
        <v>9100</v>
      </c>
      <c r="Q27" s="4">
        <v>13600</v>
      </c>
    </row>
    <row r="28" spans="1:22" x14ac:dyDescent="0.2">
      <c r="F28" s="4">
        <f t="shared" si="1"/>
        <v>12574832917</v>
      </c>
      <c r="L28" s="4">
        <v>36</v>
      </c>
      <c r="M28" s="4">
        <v>47</v>
      </c>
      <c r="N28" s="4">
        <v>1</v>
      </c>
      <c r="O28" s="4">
        <v>0</v>
      </c>
      <c r="P28" s="4">
        <v>31000</v>
      </c>
      <c r="Q28" s="4">
        <v>36100</v>
      </c>
    </row>
    <row r="29" spans="1:22" x14ac:dyDescent="0.2">
      <c r="A29" s="16" t="s">
        <v>325</v>
      </c>
      <c r="B29" s="4">
        <v>71500</v>
      </c>
      <c r="C29" s="4">
        <v>0</v>
      </c>
      <c r="D29" s="4">
        <v>71500</v>
      </c>
      <c r="E29" s="4">
        <v>1368523869</v>
      </c>
      <c r="F29" s="4">
        <f t="shared" si="1"/>
        <v>12574832917</v>
      </c>
      <c r="L29" s="4">
        <v>31</v>
      </c>
      <c r="M29" s="4">
        <v>39</v>
      </c>
      <c r="N29" s="4">
        <v>2</v>
      </c>
      <c r="O29" s="4">
        <v>2</v>
      </c>
      <c r="P29" s="4">
        <v>49900</v>
      </c>
      <c r="Q29" s="4">
        <v>42400</v>
      </c>
      <c r="R29" s="5">
        <v>3.1800000000000002E-2</v>
      </c>
      <c r="S29" s="4">
        <v>92800</v>
      </c>
      <c r="V29" s="5">
        <v>3.0800000000000001E-2</v>
      </c>
    </row>
    <row r="30" spans="1:22" x14ac:dyDescent="0.2">
      <c r="F30" s="4">
        <f t="shared" si="1"/>
        <v>11206309048</v>
      </c>
      <c r="L30" s="4">
        <v>22</v>
      </c>
      <c r="M30" s="4">
        <v>18</v>
      </c>
      <c r="N30" s="4">
        <v>1</v>
      </c>
      <c r="O30" s="4">
        <v>0</v>
      </c>
      <c r="P30" s="4">
        <v>20000</v>
      </c>
      <c r="Q30" s="4">
        <v>28500</v>
      </c>
    </row>
    <row r="31" spans="1:22" x14ac:dyDescent="0.2">
      <c r="F31" s="4">
        <f t="shared" si="1"/>
        <v>11206309048</v>
      </c>
      <c r="L31" s="4">
        <v>11</v>
      </c>
      <c r="M31" s="4">
        <v>24</v>
      </c>
      <c r="N31" s="4">
        <v>0</v>
      </c>
      <c r="O31" s="4">
        <v>2</v>
      </c>
      <c r="P31" s="4">
        <v>11000</v>
      </c>
      <c r="Q31" s="4">
        <v>33700</v>
      </c>
    </row>
    <row r="32" spans="1:22" x14ac:dyDescent="0.2">
      <c r="F32" s="4">
        <f t="shared" si="1"/>
        <v>11206309048</v>
      </c>
      <c r="L32" s="4">
        <v>10</v>
      </c>
      <c r="M32" s="4">
        <v>20</v>
      </c>
      <c r="N32" s="4">
        <v>1</v>
      </c>
      <c r="O32" s="4">
        <v>0</v>
      </c>
      <c r="P32" s="4">
        <v>14000</v>
      </c>
      <c r="Q32" s="4">
        <v>17900</v>
      </c>
    </row>
    <row r="33" spans="1:22" x14ac:dyDescent="0.2">
      <c r="A33" s="16" t="s">
        <v>321</v>
      </c>
      <c r="B33" s="4">
        <v>8200</v>
      </c>
      <c r="C33" s="4">
        <v>0</v>
      </c>
      <c r="D33" s="4">
        <v>8200</v>
      </c>
      <c r="E33" s="4">
        <v>157577448</v>
      </c>
      <c r="F33" s="4">
        <f t="shared" si="1"/>
        <v>11206309048</v>
      </c>
      <c r="L33" s="4">
        <v>25</v>
      </c>
      <c r="M33" s="4">
        <v>23</v>
      </c>
      <c r="N33" s="4">
        <v>0</v>
      </c>
      <c r="O33" s="4">
        <v>2</v>
      </c>
      <c r="P33" s="4">
        <v>13600</v>
      </c>
      <c r="Q33" s="4">
        <v>38800</v>
      </c>
      <c r="R33" s="5">
        <v>2.1099999999999997E-2</v>
      </c>
      <c r="S33" s="4">
        <v>52500</v>
      </c>
      <c r="V33" s="5">
        <v>3.0800000000000001E-2</v>
      </c>
    </row>
    <row r="34" spans="1:22" x14ac:dyDescent="0.2">
      <c r="A34" s="16" t="s">
        <v>320</v>
      </c>
      <c r="B34" s="4">
        <v>103200</v>
      </c>
      <c r="C34" s="4">
        <v>0</v>
      </c>
      <c r="D34" s="4">
        <v>103200</v>
      </c>
      <c r="E34" s="4">
        <v>1984768519</v>
      </c>
      <c r="F34" s="4">
        <f t="shared" si="1"/>
        <v>11048731600</v>
      </c>
      <c r="L34" s="4">
        <v>12</v>
      </c>
      <c r="M34" s="4">
        <v>47</v>
      </c>
      <c r="N34" s="4">
        <v>1</v>
      </c>
      <c r="O34" s="4">
        <v>2</v>
      </c>
      <c r="P34" s="4">
        <v>19700</v>
      </c>
      <c r="Q34" s="4">
        <v>97500</v>
      </c>
      <c r="R34" s="5">
        <v>-1.5700000000000002E-2</v>
      </c>
      <c r="S34" s="4">
        <v>129600</v>
      </c>
      <c r="V34" s="5">
        <v>2.58E-2</v>
      </c>
    </row>
    <row r="35" spans="1:22" x14ac:dyDescent="0.2">
      <c r="A35" s="16" t="s">
        <v>319</v>
      </c>
      <c r="B35" s="4">
        <v>29600</v>
      </c>
      <c r="C35" s="4">
        <v>0</v>
      </c>
      <c r="D35" s="4">
        <v>29600</v>
      </c>
      <c r="E35" s="4">
        <v>572384606</v>
      </c>
      <c r="F35" s="4">
        <f t="shared" si="1"/>
        <v>9063963081</v>
      </c>
      <c r="L35" s="4">
        <v>11</v>
      </c>
      <c r="M35" s="4">
        <v>21</v>
      </c>
      <c r="N35" s="4">
        <v>2</v>
      </c>
      <c r="O35" s="4">
        <v>1</v>
      </c>
      <c r="P35" s="4">
        <v>35300</v>
      </c>
      <c r="Q35" s="4">
        <v>28800</v>
      </c>
      <c r="R35" s="5">
        <v>5.3E-3</v>
      </c>
      <c r="S35" s="4">
        <v>68600</v>
      </c>
      <c r="V35" s="5">
        <v>1.04E-2</v>
      </c>
    </row>
    <row r="36" spans="1:22" x14ac:dyDescent="0.2">
      <c r="A36" s="16" t="s">
        <v>318</v>
      </c>
      <c r="B36" s="4">
        <v>59000</v>
      </c>
      <c r="C36" s="4">
        <v>0</v>
      </c>
      <c r="D36" s="4">
        <v>59000</v>
      </c>
      <c r="E36" s="4">
        <v>1123979272</v>
      </c>
      <c r="F36" s="4">
        <f t="shared" si="1"/>
        <v>8491578475</v>
      </c>
      <c r="L36" s="4">
        <v>25</v>
      </c>
      <c r="M36" s="4">
        <v>39</v>
      </c>
      <c r="N36" s="4">
        <v>0</v>
      </c>
      <c r="O36" s="4">
        <v>4</v>
      </c>
      <c r="P36" s="4">
        <v>18000</v>
      </c>
      <c r="Q36" s="4">
        <v>72400</v>
      </c>
      <c r="R36" s="5">
        <v>-1.04E-2</v>
      </c>
      <c r="S36" s="4">
        <v>90700</v>
      </c>
      <c r="V36" s="5">
        <v>2.58E-2</v>
      </c>
    </row>
    <row r="37" spans="1:22" x14ac:dyDescent="0.2">
      <c r="A37" s="16" t="s">
        <v>317</v>
      </c>
      <c r="B37" s="4">
        <v>26400</v>
      </c>
      <c r="C37" s="4">
        <v>0</v>
      </c>
      <c r="D37" s="4">
        <v>26400</v>
      </c>
      <c r="E37" s="4">
        <v>507766718</v>
      </c>
      <c r="F37" s="4">
        <f t="shared" si="1"/>
        <v>7367599203</v>
      </c>
      <c r="L37" s="4">
        <v>13</v>
      </c>
      <c r="M37" s="4">
        <v>31</v>
      </c>
      <c r="N37" s="4">
        <v>1</v>
      </c>
      <c r="O37" s="4">
        <v>1</v>
      </c>
      <c r="P37" s="4">
        <v>13200</v>
      </c>
      <c r="Q37" s="4">
        <v>41300</v>
      </c>
      <c r="R37" s="5">
        <v>5.1999999999999998E-3</v>
      </c>
      <c r="S37" s="4">
        <v>78600</v>
      </c>
      <c r="V37" s="5">
        <v>1.54E-2</v>
      </c>
    </row>
    <row r="38" spans="1:22" x14ac:dyDescent="0.2">
      <c r="A38" s="16" t="s">
        <v>316</v>
      </c>
      <c r="B38" s="4">
        <v>0</v>
      </c>
      <c r="C38" s="4">
        <v>0</v>
      </c>
      <c r="D38" s="4">
        <v>0</v>
      </c>
      <c r="E38" s="4">
        <v>0</v>
      </c>
      <c r="F38" s="4">
        <f t="shared" si="1"/>
        <v>6859832485</v>
      </c>
      <c r="L38" s="4">
        <v>25</v>
      </c>
      <c r="M38" s="4">
        <v>46</v>
      </c>
      <c r="N38" s="4">
        <v>2</v>
      </c>
      <c r="O38" s="4">
        <v>3</v>
      </c>
      <c r="P38" s="4">
        <v>27800</v>
      </c>
      <c r="Q38" s="4">
        <v>77100</v>
      </c>
      <c r="R38" s="5">
        <v>0</v>
      </c>
      <c r="S38" s="4">
        <v>132500</v>
      </c>
      <c r="V38" s="5">
        <v>4.0300000000000002E-2</v>
      </c>
    </row>
    <row r="39" spans="1:22" x14ac:dyDescent="0.2">
      <c r="A39" s="16" t="s">
        <v>315</v>
      </c>
      <c r="B39" s="4">
        <v>33400</v>
      </c>
      <c r="C39" s="4">
        <v>0</v>
      </c>
      <c r="D39" s="4">
        <v>33400</v>
      </c>
      <c r="E39" s="4">
        <v>640721366</v>
      </c>
      <c r="F39" s="4">
        <f t="shared" ref="F39:F52" si="2">E39+F40</f>
        <v>6859832485</v>
      </c>
      <c r="L39" s="4">
        <v>31</v>
      </c>
      <c r="M39" s="4">
        <v>37</v>
      </c>
      <c r="N39" s="4">
        <v>3</v>
      </c>
      <c r="O39" s="4">
        <v>2</v>
      </c>
      <c r="P39" s="4">
        <v>48200</v>
      </c>
      <c r="Q39" s="4">
        <v>35900</v>
      </c>
      <c r="R39" s="5">
        <v>2.12E-2</v>
      </c>
      <c r="S39" s="4">
        <v>84900</v>
      </c>
      <c r="V39" s="5">
        <v>3.1E-2</v>
      </c>
    </row>
    <row r="40" spans="1:22" x14ac:dyDescent="0.2">
      <c r="A40" s="16" t="s">
        <v>314</v>
      </c>
      <c r="B40" s="4">
        <v>27000</v>
      </c>
      <c r="C40" s="4">
        <v>0</v>
      </c>
      <c r="D40" s="4">
        <v>27000</v>
      </c>
      <c r="E40" s="4">
        <v>506416961</v>
      </c>
      <c r="F40" s="4">
        <f t="shared" si="2"/>
        <v>6219111119</v>
      </c>
      <c r="L40" s="4">
        <v>15</v>
      </c>
      <c r="M40" s="4">
        <v>37</v>
      </c>
      <c r="N40" s="4">
        <v>2</v>
      </c>
      <c r="O40" s="4">
        <v>2</v>
      </c>
      <c r="P40" s="4">
        <v>34600</v>
      </c>
      <c r="Q40" s="4">
        <v>44300</v>
      </c>
      <c r="R40" s="5">
        <v>5.4000000000000003E-3</v>
      </c>
      <c r="S40" s="4">
        <v>84900</v>
      </c>
      <c r="V40" s="5">
        <v>1.06E-2</v>
      </c>
    </row>
    <row r="41" spans="1:22" x14ac:dyDescent="0.2">
      <c r="A41" s="16" t="s">
        <v>310</v>
      </c>
      <c r="B41" s="4">
        <v>26400</v>
      </c>
      <c r="C41" s="4">
        <v>0</v>
      </c>
      <c r="D41" s="4">
        <v>26400</v>
      </c>
      <c r="E41" s="4">
        <v>494934253</v>
      </c>
      <c r="F41" s="4">
        <f t="shared" si="2"/>
        <v>5712694158</v>
      </c>
      <c r="R41" s="5">
        <v>0</v>
      </c>
      <c r="S41" s="4">
        <v>78300</v>
      </c>
      <c r="V41" s="5">
        <v>5.4000000000000003E-3</v>
      </c>
    </row>
    <row r="42" spans="1:22" x14ac:dyDescent="0.2">
      <c r="A42" s="16" t="s">
        <v>309</v>
      </c>
      <c r="B42" s="4">
        <v>63900</v>
      </c>
      <c r="C42" s="4">
        <v>0</v>
      </c>
      <c r="D42" s="4">
        <v>63900</v>
      </c>
      <c r="E42" s="4">
        <v>1194104184</v>
      </c>
      <c r="F42" s="4">
        <f t="shared" si="2"/>
        <v>5217759905</v>
      </c>
      <c r="R42" s="5">
        <v>2.18E-2</v>
      </c>
      <c r="S42" s="4">
        <v>126900</v>
      </c>
      <c r="V42" s="5">
        <v>3.2000000000000001E-2</v>
      </c>
    </row>
    <row r="43" spans="1:22" x14ac:dyDescent="0.2">
      <c r="A43" s="16" t="s">
        <v>306</v>
      </c>
      <c r="B43" s="4">
        <v>5600</v>
      </c>
      <c r="C43" s="4">
        <v>0</v>
      </c>
      <c r="D43" s="4">
        <v>5600</v>
      </c>
      <c r="E43" s="4">
        <v>102768842</v>
      </c>
      <c r="F43" s="4">
        <f t="shared" si="2"/>
        <v>4023655721</v>
      </c>
      <c r="R43" s="5">
        <v>1.66E-2</v>
      </c>
      <c r="S43" s="4">
        <v>57000</v>
      </c>
      <c r="V43" s="5">
        <v>3.7499999999999999E-2</v>
      </c>
    </row>
    <row r="44" spans="1:22" x14ac:dyDescent="0.2">
      <c r="A44" s="16" t="s">
        <v>305</v>
      </c>
      <c r="B44" s="4">
        <v>3000</v>
      </c>
      <c r="C44" s="4">
        <v>0</v>
      </c>
      <c r="D44" s="4">
        <v>3000</v>
      </c>
      <c r="E44" s="4">
        <v>54313025</v>
      </c>
      <c r="F44" s="4">
        <f t="shared" si="2"/>
        <v>3920886879</v>
      </c>
      <c r="R44" s="5">
        <v>1.1200000000000002E-2</v>
      </c>
      <c r="S44" s="4">
        <v>69100</v>
      </c>
      <c r="V44" s="5">
        <v>1.6399999999999998E-2</v>
      </c>
    </row>
    <row r="45" spans="1:22" x14ac:dyDescent="0.2">
      <c r="A45" s="16" t="s">
        <v>304</v>
      </c>
      <c r="B45" s="4">
        <v>39300</v>
      </c>
      <c r="C45" s="4">
        <v>0</v>
      </c>
      <c r="D45" s="4">
        <v>39300</v>
      </c>
      <c r="E45" s="4">
        <v>705104424</v>
      </c>
      <c r="F45" s="4">
        <f t="shared" si="2"/>
        <v>3866573854</v>
      </c>
      <c r="R45" s="5">
        <v>-5.5000000000000005E-3</v>
      </c>
      <c r="S45" s="4">
        <v>117100</v>
      </c>
      <c r="V45" s="5">
        <v>2.2099999999999998E-2</v>
      </c>
    </row>
    <row r="46" spans="1:22" x14ac:dyDescent="0.2">
      <c r="A46" s="16" t="s">
        <v>303</v>
      </c>
      <c r="B46" s="4">
        <v>97800</v>
      </c>
      <c r="C46" s="4">
        <v>0</v>
      </c>
      <c r="D46" s="4">
        <v>97800</v>
      </c>
      <c r="E46" s="4">
        <v>1758450157</v>
      </c>
      <c r="F46" s="4">
        <f t="shared" si="2"/>
        <v>3161469430</v>
      </c>
      <c r="R46" s="5">
        <v>-5.5000000000000005E-3</v>
      </c>
      <c r="S46" s="4">
        <v>190600</v>
      </c>
      <c r="V46" s="5">
        <v>1.66E-2</v>
      </c>
    </row>
    <row r="47" spans="1:22" x14ac:dyDescent="0.2">
      <c r="A47" s="16" t="s">
        <v>299</v>
      </c>
      <c r="B47" s="4">
        <v>51200</v>
      </c>
      <c r="C47" s="4">
        <v>0</v>
      </c>
      <c r="D47" s="4">
        <v>51200</v>
      </c>
      <c r="E47" s="4">
        <v>925058106</v>
      </c>
      <c r="F47" s="4">
        <f t="shared" si="2"/>
        <v>1403019273</v>
      </c>
      <c r="R47" s="5">
        <v>4.0300000000000002E-2</v>
      </c>
      <c r="S47" s="4">
        <v>224900</v>
      </c>
      <c r="V47" s="5">
        <v>6.4899999999999999E-2</v>
      </c>
    </row>
    <row r="48" spans="1:22" x14ac:dyDescent="0.2">
      <c r="A48" s="16" t="s">
        <v>298</v>
      </c>
      <c r="B48" s="4">
        <v>0</v>
      </c>
      <c r="C48" s="4">
        <v>0</v>
      </c>
      <c r="D48" s="4">
        <v>0</v>
      </c>
      <c r="E48" s="4">
        <v>0</v>
      </c>
      <c r="F48" s="4">
        <f t="shared" si="2"/>
        <v>477961167</v>
      </c>
      <c r="R48" s="5">
        <v>5.4600000000000003E-2</v>
      </c>
      <c r="S48" s="4">
        <v>171100</v>
      </c>
      <c r="V48" s="5">
        <v>5.7500000000000002E-2</v>
      </c>
    </row>
    <row r="49" spans="1:22" x14ac:dyDescent="0.2">
      <c r="A49" s="16" t="s">
        <v>286</v>
      </c>
      <c r="B49" s="4">
        <v>28800</v>
      </c>
      <c r="C49" s="4">
        <v>0</v>
      </c>
      <c r="D49" s="4">
        <v>28800</v>
      </c>
      <c r="E49" s="4">
        <v>474694957</v>
      </c>
      <c r="F49" s="4">
        <f t="shared" si="2"/>
        <v>477961167</v>
      </c>
      <c r="R49" s="5">
        <v>6.0999999999999995E-3</v>
      </c>
      <c r="S49" s="4">
        <v>69000</v>
      </c>
      <c r="V49" s="5">
        <v>2.3900000000000001E-2</v>
      </c>
    </row>
    <row r="50" spans="1:22" x14ac:dyDescent="0.2">
      <c r="A50" s="16" t="s">
        <v>285</v>
      </c>
      <c r="B50" s="4">
        <v>0</v>
      </c>
      <c r="C50" s="4">
        <v>0</v>
      </c>
      <c r="D50" s="4">
        <v>0</v>
      </c>
      <c r="E50" s="4">
        <v>0</v>
      </c>
      <c r="F50" s="4">
        <f t="shared" si="2"/>
        <v>3266210</v>
      </c>
      <c r="R50" s="5">
        <v>0</v>
      </c>
      <c r="S50" s="4">
        <v>41100</v>
      </c>
      <c r="V50" s="5">
        <v>6.0999999999999995E-3</v>
      </c>
    </row>
    <row r="51" spans="1:22" x14ac:dyDescent="0.2">
      <c r="A51" s="16" t="s">
        <v>284</v>
      </c>
      <c r="B51" s="4">
        <v>0</v>
      </c>
      <c r="C51" s="4">
        <v>0</v>
      </c>
      <c r="D51" s="4">
        <v>0</v>
      </c>
      <c r="E51" s="4">
        <v>0</v>
      </c>
      <c r="F51" s="4">
        <f t="shared" si="2"/>
        <v>3266210</v>
      </c>
      <c r="R51" s="5">
        <v>-1.21E-2</v>
      </c>
      <c r="S51" s="4">
        <v>24800</v>
      </c>
      <c r="V51" s="5">
        <v>1.8100000000000002E-2</v>
      </c>
    </row>
    <row r="52" spans="1:22" x14ac:dyDescent="0.2">
      <c r="A52" s="16" t="s">
        <v>283</v>
      </c>
      <c r="B52" s="4">
        <v>500</v>
      </c>
      <c r="C52" s="4">
        <v>0</v>
      </c>
      <c r="D52" s="4">
        <v>500</v>
      </c>
      <c r="E52" s="4">
        <v>8271429</v>
      </c>
      <c r="F52" s="4">
        <f t="shared" si="2"/>
        <v>3266210</v>
      </c>
      <c r="R52" s="5">
        <v>0</v>
      </c>
      <c r="S52" s="4">
        <v>18200</v>
      </c>
      <c r="V52" s="5">
        <v>1.8000000000000002E-2</v>
      </c>
    </row>
    <row r="53" spans="1:22" x14ac:dyDescent="0.2">
      <c r="A53" s="16" t="s">
        <v>282</v>
      </c>
      <c r="B53" s="4">
        <v>0</v>
      </c>
      <c r="C53" s="4">
        <v>0</v>
      </c>
      <c r="D53" s="4">
        <v>0</v>
      </c>
      <c r="E53" s="4">
        <v>0</v>
      </c>
      <c r="F53" s="4">
        <f>E53+F54</f>
        <v>-5005219</v>
      </c>
      <c r="R53" s="5">
        <v>0</v>
      </c>
      <c r="S53" s="4">
        <v>61800</v>
      </c>
      <c r="V53" s="5">
        <v>1.8000000000000002E-2</v>
      </c>
    </row>
    <row r="54" spans="1:22" x14ac:dyDescent="0.2">
      <c r="A54" s="16" t="s">
        <v>281</v>
      </c>
      <c r="B54" s="4">
        <v>0</v>
      </c>
      <c r="C54" s="4">
        <v>300</v>
      </c>
      <c r="D54" s="4">
        <v>-300</v>
      </c>
      <c r="E54" s="4">
        <v>-5005219</v>
      </c>
      <c r="F54" s="4">
        <f>E54</f>
        <v>-5005219</v>
      </c>
      <c r="L54" s="4">
        <v>19</v>
      </c>
      <c r="M54" s="4">
        <v>26</v>
      </c>
      <c r="N54" s="4">
        <v>1</v>
      </c>
      <c r="O54" s="4">
        <v>0</v>
      </c>
      <c r="P54" s="4">
        <v>16300</v>
      </c>
      <c r="Q54" s="4">
        <v>20600</v>
      </c>
      <c r="R54" s="5">
        <v>-6.0000000000000001E-3</v>
      </c>
      <c r="S54" s="4">
        <v>38900</v>
      </c>
      <c r="V54" s="5">
        <v>6.0000000000000001E-3</v>
      </c>
    </row>
    <row r="74" spans="1:1" x14ac:dyDescent="0.2">
      <c r="A74" t="s">
        <v>246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49A470-ACED-AA4A-AA25-875F0FCDE6B6}">
  <sheetPr codeName="Sheet57"/>
  <dimension ref="A1:V223"/>
  <sheetViews>
    <sheetView workbookViewId="0">
      <pane ySplit="2" topLeftCell="A3" activePane="bottomLeft" state="frozen"/>
      <selection activeCell="F17" sqref="F17"/>
      <selection pane="bottomLeft" activeCell="F17" sqref="F17"/>
    </sheetView>
  </sheetViews>
  <sheetFormatPr baseColWidth="10" defaultRowHeight="16" x14ac:dyDescent="0.2"/>
  <cols>
    <col min="1" max="1" width="21.1640625" customWidth="1"/>
    <col min="2" max="2" width="14.1640625" customWidth="1"/>
    <col min="3" max="3" width="14.6640625" customWidth="1"/>
    <col min="4" max="4" width="16.33203125" customWidth="1"/>
    <col min="5" max="5" width="20.832031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7.3320312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252</v>
      </c>
      <c r="U2" s="1" t="s">
        <v>253</v>
      </c>
      <c r="V2" s="1" t="s">
        <v>236</v>
      </c>
    </row>
    <row r="3" spans="1:22" x14ac:dyDescent="0.2">
      <c r="A3" s="16" t="s">
        <v>357</v>
      </c>
      <c r="B3" s="4">
        <v>1000</v>
      </c>
      <c r="C3" s="4">
        <v>77400</v>
      </c>
      <c r="D3" s="4">
        <v>-76400</v>
      </c>
      <c r="E3" s="4">
        <v>-3173570000</v>
      </c>
      <c r="F3" s="4">
        <f t="shared" ref="F3:F11" si="0">E3+F4</f>
        <v>-34407980824</v>
      </c>
      <c r="G3" s="4">
        <v>0</v>
      </c>
      <c r="H3" s="4">
        <v>0</v>
      </c>
      <c r="I3" s="4">
        <v>0</v>
      </c>
      <c r="J3" s="4">
        <v>-10177530000</v>
      </c>
      <c r="K3" s="4">
        <f t="shared" ref="K3:K11" si="1">K4+J3</f>
        <v>62385975000</v>
      </c>
      <c r="L3" s="4">
        <v>791</v>
      </c>
      <c r="M3" s="4">
        <v>1705</v>
      </c>
      <c r="N3" s="4">
        <v>42</v>
      </c>
      <c r="O3" s="4">
        <v>87</v>
      </c>
      <c r="P3" s="4">
        <v>652800</v>
      </c>
      <c r="Q3" s="4">
        <v>1309200</v>
      </c>
      <c r="R3" s="5">
        <v>-1.46E-2</v>
      </c>
      <c r="S3" s="4">
        <v>1966100</v>
      </c>
      <c r="T3" s="4">
        <f t="shared" ref="T3:T38" si="2">AVERAGE(S4:S13)</f>
        <v>2227140</v>
      </c>
      <c r="U3" s="4">
        <f t="shared" ref="U3:U11" si="3">MIN(S4:S8)</f>
        <v>1547800</v>
      </c>
      <c r="V3" s="5">
        <v>2.3900000000000001E-2</v>
      </c>
    </row>
    <row r="4" spans="1:22" x14ac:dyDescent="0.2">
      <c r="A4" s="16" t="s">
        <v>356</v>
      </c>
      <c r="B4" s="4">
        <v>14400</v>
      </c>
      <c r="C4" s="4">
        <v>50</v>
      </c>
      <c r="D4" s="4">
        <v>14350</v>
      </c>
      <c r="E4" s="4">
        <v>604650000</v>
      </c>
      <c r="F4" s="4">
        <f t="shared" si="0"/>
        <v>-31234410824</v>
      </c>
      <c r="G4" s="4">
        <v>0</v>
      </c>
      <c r="H4" s="4">
        <v>0</v>
      </c>
      <c r="I4" s="4">
        <v>0</v>
      </c>
      <c r="J4" s="4">
        <v>-7354530000</v>
      </c>
      <c r="K4" s="4">
        <f t="shared" si="1"/>
        <v>72563505000</v>
      </c>
      <c r="L4" s="4">
        <v>991</v>
      </c>
      <c r="M4" s="4">
        <v>1753</v>
      </c>
      <c r="N4" s="4">
        <v>40</v>
      </c>
      <c r="O4" s="4">
        <v>116</v>
      </c>
      <c r="P4" s="4">
        <v>623100</v>
      </c>
      <c r="Q4" s="4">
        <v>1797600</v>
      </c>
      <c r="R4" s="5">
        <v>-2.6499999999999999E-2</v>
      </c>
      <c r="S4" s="4">
        <v>2543300</v>
      </c>
      <c r="T4" s="4">
        <f t="shared" si="2"/>
        <v>2237810</v>
      </c>
      <c r="U4" s="4">
        <f t="shared" si="3"/>
        <v>1547800</v>
      </c>
      <c r="V4" s="5">
        <v>2.2400000000000003E-2</v>
      </c>
    </row>
    <row r="5" spans="1:22" x14ac:dyDescent="0.2">
      <c r="A5" s="16" t="s">
        <v>355</v>
      </c>
      <c r="B5" s="4">
        <v>20500</v>
      </c>
      <c r="C5" s="4">
        <v>4000</v>
      </c>
      <c r="D5" s="4">
        <v>16500</v>
      </c>
      <c r="E5" s="4">
        <v>702640000</v>
      </c>
      <c r="F5" s="4">
        <f t="shared" si="0"/>
        <v>-31839060824</v>
      </c>
      <c r="G5" s="4">
        <v>0</v>
      </c>
      <c r="H5" s="4">
        <v>0</v>
      </c>
      <c r="I5" s="4">
        <v>0</v>
      </c>
      <c r="J5" s="4">
        <v>-7354530000</v>
      </c>
      <c r="K5" s="4">
        <f t="shared" si="1"/>
        <v>79918035000</v>
      </c>
      <c r="L5" s="4">
        <v>750</v>
      </c>
      <c r="M5" s="4">
        <v>1447</v>
      </c>
      <c r="N5" s="4">
        <v>43</v>
      </c>
      <c r="O5" s="4">
        <v>77</v>
      </c>
      <c r="P5" s="4">
        <v>527100</v>
      </c>
      <c r="Q5" s="4">
        <v>1118000</v>
      </c>
      <c r="R5" s="5">
        <v>-1.3999999999999999E-2</v>
      </c>
      <c r="S5" s="4">
        <v>1719900</v>
      </c>
      <c r="T5" s="4">
        <f t="shared" si="2"/>
        <v>2264580</v>
      </c>
      <c r="U5" s="4">
        <f t="shared" si="3"/>
        <v>1547800</v>
      </c>
      <c r="V5" s="5">
        <v>1.8500000000000003E-2</v>
      </c>
    </row>
    <row r="6" spans="1:22" x14ac:dyDescent="0.2">
      <c r="A6" s="16" t="s">
        <v>354</v>
      </c>
      <c r="B6" s="4">
        <v>113200</v>
      </c>
      <c r="C6" s="4">
        <v>30800</v>
      </c>
      <c r="D6" s="4">
        <v>82400</v>
      </c>
      <c r="E6" s="4">
        <v>3628410000</v>
      </c>
      <c r="F6" s="4">
        <f t="shared" si="0"/>
        <v>-32541700824</v>
      </c>
      <c r="G6" s="4">
        <v>100000</v>
      </c>
      <c r="H6" s="4">
        <v>0</v>
      </c>
      <c r="I6" s="4">
        <v>100000</v>
      </c>
      <c r="J6" s="4">
        <v>4397565000</v>
      </c>
      <c r="K6" s="4">
        <f t="shared" si="1"/>
        <v>87272565000</v>
      </c>
      <c r="L6" s="4">
        <v>2445</v>
      </c>
      <c r="M6" s="4">
        <v>2236</v>
      </c>
      <c r="N6" s="4">
        <v>194</v>
      </c>
      <c r="O6" s="4">
        <v>197</v>
      </c>
      <c r="P6" s="4">
        <v>2024100</v>
      </c>
      <c r="Q6" s="4">
        <v>2254700</v>
      </c>
      <c r="R6" s="5">
        <v>-4.5999999999999999E-3</v>
      </c>
      <c r="S6" s="4">
        <v>4286900</v>
      </c>
      <c r="T6" s="4">
        <f t="shared" si="2"/>
        <v>1975040</v>
      </c>
      <c r="U6" s="4">
        <f t="shared" si="3"/>
        <v>1547800</v>
      </c>
      <c r="V6" s="5">
        <v>2.7099999999999999E-2</v>
      </c>
    </row>
    <row r="7" spans="1:22" x14ac:dyDescent="0.2">
      <c r="A7" s="16" t="s">
        <v>353</v>
      </c>
      <c r="B7" s="4">
        <v>2308</v>
      </c>
      <c r="C7" s="4">
        <v>4800</v>
      </c>
      <c r="D7" s="4">
        <v>-2492</v>
      </c>
      <c r="E7" s="4">
        <v>-104810000</v>
      </c>
      <c r="F7" s="4">
        <f t="shared" si="0"/>
        <v>-36170110824</v>
      </c>
      <c r="G7" s="4">
        <v>0</v>
      </c>
      <c r="H7" s="4">
        <v>0</v>
      </c>
      <c r="I7" s="4">
        <v>0</v>
      </c>
      <c r="J7" s="4">
        <v>127792000</v>
      </c>
      <c r="K7" s="4">
        <f t="shared" si="1"/>
        <v>82875000000</v>
      </c>
      <c r="L7" s="4">
        <v>1137</v>
      </c>
      <c r="M7" s="4">
        <v>1241</v>
      </c>
      <c r="N7" s="4">
        <v>77</v>
      </c>
      <c r="O7" s="4">
        <v>68</v>
      </c>
      <c r="P7" s="4">
        <v>911600</v>
      </c>
      <c r="Q7" s="4">
        <v>913000</v>
      </c>
      <c r="R7" s="5">
        <v>1.6399999999999998E-2</v>
      </c>
      <c r="S7" s="4">
        <v>1965600</v>
      </c>
      <c r="T7" s="4">
        <f t="shared" si="2"/>
        <v>1897160</v>
      </c>
      <c r="U7" s="4">
        <f t="shared" si="3"/>
        <v>1454000</v>
      </c>
      <c r="V7" s="5">
        <v>2.6499999999999999E-2</v>
      </c>
    </row>
    <row r="8" spans="1:22" x14ac:dyDescent="0.2">
      <c r="A8" s="16" t="s">
        <v>352</v>
      </c>
      <c r="B8" s="4">
        <v>8700</v>
      </c>
      <c r="C8" s="4">
        <v>18400</v>
      </c>
      <c r="D8" s="4">
        <v>-9700</v>
      </c>
      <c r="E8" s="4">
        <v>-414090000</v>
      </c>
      <c r="F8" s="4">
        <f t="shared" si="0"/>
        <v>-36065300824</v>
      </c>
      <c r="K8" s="4">
        <f t="shared" si="1"/>
        <v>82747208000</v>
      </c>
      <c r="L8" s="4">
        <v>738</v>
      </c>
      <c r="M8" s="4">
        <v>1327</v>
      </c>
      <c r="N8" s="4">
        <v>34</v>
      </c>
      <c r="O8" s="4">
        <v>72</v>
      </c>
      <c r="P8" s="4">
        <v>458200</v>
      </c>
      <c r="Q8" s="4">
        <v>992000</v>
      </c>
      <c r="R8" s="5">
        <v>-4.5999999999999999E-3</v>
      </c>
      <c r="S8" s="4">
        <v>1547800</v>
      </c>
      <c r="T8" s="4">
        <f t="shared" si="2"/>
        <v>2343660</v>
      </c>
      <c r="U8" s="4">
        <f t="shared" si="3"/>
        <v>1454000</v>
      </c>
      <c r="V8" s="5">
        <v>1.3999999999999999E-2</v>
      </c>
    </row>
    <row r="9" spans="1:22" x14ac:dyDescent="0.2">
      <c r="A9" s="16" t="s">
        <v>351</v>
      </c>
      <c r="B9" s="4">
        <v>24300</v>
      </c>
      <c r="C9" s="4">
        <v>24300</v>
      </c>
      <c r="D9" s="4">
        <v>0</v>
      </c>
      <c r="E9" s="4">
        <v>-3870000</v>
      </c>
      <c r="F9" s="4">
        <f t="shared" si="0"/>
        <v>-35651210824</v>
      </c>
      <c r="G9" s="4">
        <v>0</v>
      </c>
      <c r="H9" s="4">
        <v>0</v>
      </c>
      <c r="I9" s="4">
        <v>0</v>
      </c>
      <c r="J9" s="4">
        <v>21734000</v>
      </c>
      <c r="K9" s="4">
        <f t="shared" si="1"/>
        <v>82747208000</v>
      </c>
      <c r="L9" s="4">
        <v>706</v>
      </c>
      <c r="M9" s="4">
        <v>1722</v>
      </c>
      <c r="N9" s="4">
        <v>24</v>
      </c>
      <c r="O9" s="4">
        <v>87</v>
      </c>
      <c r="P9" s="4">
        <v>419800</v>
      </c>
      <c r="Q9" s="4">
        <v>1287800</v>
      </c>
      <c r="R9" s="5">
        <v>-1.5100000000000001E-2</v>
      </c>
      <c r="S9" s="4">
        <v>1768300</v>
      </c>
      <c r="T9" s="4">
        <f t="shared" si="2"/>
        <v>2547200</v>
      </c>
      <c r="U9" s="4">
        <f t="shared" si="3"/>
        <v>1454000</v>
      </c>
      <c r="V9" s="5">
        <v>1.84E-2</v>
      </c>
    </row>
    <row r="10" spans="1:22" x14ac:dyDescent="0.2">
      <c r="A10" s="16" t="s">
        <v>350</v>
      </c>
      <c r="B10" s="4">
        <v>501</v>
      </c>
      <c r="C10" s="4">
        <v>22700</v>
      </c>
      <c r="D10" s="4">
        <v>-22199</v>
      </c>
      <c r="E10" s="4">
        <v>-965640000</v>
      </c>
      <c r="F10" s="4">
        <f t="shared" si="0"/>
        <v>-35647340824</v>
      </c>
      <c r="G10" s="4">
        <v>0</v>
      </c>
      <c r="H10" s="4">
        <v>0</v>
      </c>
      <c r="I10" s="4">
        <v>0</v>
      </c>
      <c r="J10" s="4">
        <v>21734000</v>
      </c>
      <c r="K10" s="4">
        <f t="shared" si="1"/>
        <v>82725474000</v>
      </c>
      <c r="L10" s="4">
        <v>645</v>
      </c>
      <c r="M10" s="4">
        <v>1203</v>
      </c>
      <c r="N10" s="4">
        <v>48</v>
      </c>
      <c r="O10" s="4">
        <v>87</v>
      </c>
      <c r="P10" s="4">
        <v>513900</v>
      </c>
      <c r="Q10" s="4">
        <v>986700</v>
      </c>
      <c r="R10" s="5">
        <v>0</v>
      </c>
      <c r="S10" s="4">
        <v>1562300</v>
      </c>
      <c r="T10" s="4">
        <f t="shared" si="2"/>
        <v>2892650</v>
      </c>
      <c r="U10" s="4">
        <f t="shared" si="3"/>
        <v>1454000</v>
      </c>
      <c r="V10" s="5">
        <v>1.7100000000000001E-2</v>
      </c>
    </row>
    <row r="11" spans="1:22" x14ac:dyDescent="0.2">
      <c r="A11" s="16" t="s">
        <v>349</v>
      </c>
      <c r="B11" s="4">
        <v>7591</v>
      </c>
      <c r="C11" s="4">
        <v>900</v>
      </c>
      <c r="D11" s="4">
        <v>6691</v>
      </c>
      <c r="E11" s="4">
        <v>289980000</v>
      </c>
      <c r="F11" s="4">
        <f t="shared" si="0"/>
        <v>-34681700824</v>
      </c>
      <c r="G11" s="4">
        <v>0</v>
      </c>
      <c r="H11" s="4">
        <v>0</v>
      </c>
      <c r="I11" s="4">
        <v>0</v>
      </c>
      <c r="J11" s="4">
        <v>849883000</v>
      </c>
      <c r="K11" s="4">
        <f t="shared" si="1"/>
        <v>82703740000</v>
      </c>
      <c r="L11" s="4">
        <v>1742</v>
      </c>
      <c r="M11" s="4">
        <v>1185</v>
      </c>
      <c r="N11" s="4">
        <v>131</v>
      </c>
      <c r="O11" s="4">
        <v>96</v>
      </c>
      <c r="P11" s="4">
        <v>1444700</v>
      </c>
      <c r="Q11" s="4">
        <v>1103100</v>
      </c>
      <c r="R11" s="5">
        <v>1.8799999999999997E-2</v>
      </c>
      <c r="S11" s="4">
        <v>2652000</v>
      </c>
      <c r="T11" s="4">
        <f t="shared" si="2"/>
        <v>2967030</v>
      </c>
      <c r="U11" s="4">
        <f t="shared" si="3"/>
        <v>1391500</v>
      </c>
      <c r="V11" s="5">
        <v>2.5099999999999997E-2</v>
      </c>
    </row>
    <row r="12" spans="1:22" x14ac:dyDescent="0.2">
      <c r="A12" s="16" t="s">
        <v>348</v>
      </c>
      <c r="B12" s="4">
        <v>15200</v>
      </c>
      <c r="C12" s="4">
        <v>7500</v>
      </c>
      <c r="D12" s="4">
        <v>7700</v>
      </c>
      <c r="E12" s="4">
        <v>326600000</v>
      </c>
      <c r="F12" s="4">
        <f t="shared" ref="F12:F38" si="4">E12+F13</f>
        <v>-34971680824</v>
      </c>
      <c r="K12" s="4">
        <f t="shared" ref="K12:K38" si="5">K13+J12</f>
        <v>81853857000</v>
      </c>
      <c r="L12" s="4">
        <v>854</v>
      </c>
      <c r="M12" s="4">
        <v>1014</v>
      </c>
      <c r="N12" s="4">
        <v>50</v>
      </c>
      <c r="O12" s="4">
        <v>54</v>
      </c>
      <c r="P12" s="4">
        <v>700300</v>
      </c>
      <c r="Q12" s="4">
        <v>750100</v>
      </c>
      <c r="R12" s="5">
        <v>7.0999999999999995E-3</v>
      </c>
      <c r="S12" s="4">
        <v>1454000</v>
      </c>
      <c r="T12" s="4">
        <f t="shared" si="2"/>
        <v>3580420</v>
      </c>
      <c r="U12" s="4">
        <f t="shared" ref="U12:U38" si="6">MIN(S13:S17)</f>
        <v>1186800</v>
      </c>
      <c r="V12" s="5">
        <v>2.3300000000000001E-2</v>
      </c>
    </row>
    <row r="13" spans="1:22" x14ac:dyDescent="0.2">
      <c r="A13" s="16" t="s">
        <v>347</v>
      </c>
      <c r="B13" s="4">
        <v>45800</v>
      </c>
      <c r="C13" s="4">
        <v>1000</v>
      </c>
      <c r="D13" s="4">
        <v>44800</v>
      </c>
      <c r="E13" s="4">
        <v>1920460000</v>
      </c>
      <c r="F13" s="4">
        <f t="shared" si="4"/>
        <v>-35298280824</v>
      </c>
      <c r="G13" s="4">
        <v>0</v>
      </c>
      <c r="H13" s="4">
        <v>0</v>
      </c>
      <c r="I13" s="4">
        <v>0</v>
      </c>
      <c r="J13" s="4">
        <v>-8620235000</v>
      </c>
      <c r="K13" s="4">
        <f t="shared" si="5"/>
        <v>81853857000</v>
      </c>
      <c r="L13" s="4">
        <v>915</v>
      </c>
      <c r="M13" s="4">
        <v>2335</v>
      </c>
      <c r="N13" s="4">
        <v>55</v>
      </c>
      <c r="O13" s="4">
        <v>172</v>
      </c>
      <c r="P13" s="4">
        <v>682000</v>
      </c>
      <c r="Q13" s="4">
        <v>2050900</v>
      </c>
      <c r="R13" s="5">
        <v>-1.29E-2</v>
      </c>
      <c r="S13" s="4">
        <v>2771300</v>
      </c>
      <c r="T13" s="4">
        <f t="shared" si="2"/>
        <v>3679530</v>
      </c>
      <c r="U13" s="4">
        <f t="shared" si="6"/>
        <v>1186800</v>
      </c>
      <c r="V13" s="5">
        <v>2.0899999999999998E-2</v>
      </c>
    </row>
    <row r="14" spans="1:22" x14ac:dyDescent="0.2">
      <c r="A14" s="16" t="s">
        <v>340</v>
      </c>
      <c r="B14" s="4">
        <v>2600</v>
      </c>
      <c r="C14" s="4">
        <v>4300</v>
      </c>
      <c r="D14" s="4">
        <v>-1700</v>
      </c>
      <c r="E14" s="4">
        <v>-73990000</v>
      </c>
      <c r="F14" s="4">
        <f t="shared" si="4"/>
        <v>-37218740824</v>
      </c>
      <c r="G14" s="4">
        <v>0</v>
      </c>
      <c r="H14" s="4">
        <v>0</v>
      </c>
      <c r="I14" s="4">
        <v>0</v>
      </c>
      <c r="J14" s="4">
        <v>-8620235000</v>
      </c>
      <c r="K14" s="4">
        <f t="shared" si="5"/>
        <v>90474092000</v>
      </c>
      <c r="L14" s="4">
        <v>926</v>
      </c>
      <c r="M14" s="4">
        <v>1617</v>
      </c>
      <c r="N14" s="4">
        <v>87</v>
      </c>
      <c r="O14" s="4">
        <v>167</v>
      </c>
      <c r="P14" s="4">
        <v>962600</v>
      </c>
      <c r="Q14" s="4">
        <v>1595100</v>
      </c>
      <c r="R14" s="5">
        <v>-2.3E-3</v>
      </c>
      <c r="S14" s="4">
        <v>2650000</v>
      </c>
      <c r="T14" s="4">
        <f t="shared" si="2"/>
        <v>3787480</v>
      </c>
      <c r="U14" s="4">
        <f t="shared" si="6"/>
        <v>1186800</v>
      </c>
      <c r="V14" s="5">
        <v>2.4E-2</v>
      </c>
    </row>
    <row r="15" spans="1:22" x14ac:dyDescent="0.2">
      <c r="A15" s="16" t="s">
        <v>339</v>
      </c>
      <c r="B15" s="4">
        <v>5500</v>
      </c>
      <c r="C15" s="4">
        <v>37300</v>
      </c>
      <c r="D15" s="4">
        <v>-31800</v>
      </c>
      <c r="E15" s="4">
        <v>-1371600000</v>
      </c>
      <c r="F15" s="4">
        <f t="shared" si="4"/>
        <v>-37144750824</v>
      </c>
      <c r="K15" s="4">
        <f t="shared" si="5"/>
        <v>99094327000</v>
      </c>
      <c r="L15" s="4">
        <v>1059</v>
      </c>
      <c r="M15" s="4">
        <v>1288</v>
      </c>
      <c r="N15" s="4">
        <v>74</v>
      </c>
      <c r="O15" s="4">
        <v>88</v>
      </c>
      <c r="P15" s="4">
        <v>836000</v>
      </c>
      <c r="Q15" s="4">
        <v>1081300</v>
      </c>
      <c r="R15" s="5">
        <v>4.6999999999999993E-3</v>
      </c>
      <c r="S15" s="4">
        <v>1987600</v>
      </c>
      <c r="T15" s="4">
        <f t="shared" si="2"/>
        <v>3795780</v>
      </c>
      <c r="U15" s="4">
        <f t="shared" si="6"/>
        <v>1186800</v>
      </c>
      <c r="V15" s="5">
        <v>1.1599999999999999E-2</v>
      </c>
    </row>
    <row r="16" spans="1:22" x14ac:dyDescent="0.2">
      <c r="A16" s="16" t="s">
        <v>338</v>
      </c>
      <c r="B16" s="4">
        <v>25900</v>
      </c>
      <c r="C16" s="4">
        <v>0</v>
      </c>
      <c r="D16" s="4">
        <v>25900</v>
      </c>
      <c r="E16" s="4">
        <v>1105670000</v>
      </c>
      <c r="F16" s="4">
        <f t="shared" si="4"/>
        <v>-35773150824</v>
      </c>
      <c r="K16" s="4">
        <f t="shared" si="5"/>
        <v>99094327000</v>
      </c>
      <c r="L16" s="4">
        <v>966</v>
      </c>
      <c r="M16" s="4">
        <v>834</v>
      </c>
      <c r="N16" s="4">
        <v>60</v>
      </c>
      <c r="O16" s="4">
        <v>54</v>
      </c>
      <c r="P16" s="4">
        <v>729300</v>
      </c>
      <c r="Q16" s="4">
        <v>565900</v>
      </c>
      <c r="R16" s="5">
        <v>1.66E-2</v>
      </c>
      <c r="S16" s="4">
        <v>1391500</v>
      </c>
      <c r="T16" s="4">
        <f t="shared" si="2"/>
        <v>3876750</v>
      </c>
      <c r="U16" s="4">
        <f t="shared" si="6"/>
        <v>1186800</v>
      </c>
      <c r="V16" s="5">
        <v>2.4500000000000001E-2</v>
      </c>
    </row>
    <row r="17" spans="1:22" x14ac:dyDescent="0.2">
      <c r="A17" s="16" t="s">
        <v>337</v>
      </c>
      <c r="B17" s="4">
        <v>4300</v>
      </c>
      <c r="C17" s="4">
        <v>6760</v>
      </c>
      <c r="D17" s="4">
        <v>-2460</v>
      </c>
      <c r="E17" s="4">
        <v>-103910000</v>
      </c>
      <c r="F17" s="4">
        <f t="shared" si="4"/>
        <v>-36878820824</v>
      </c>
      <c r="K17" s="4">
        <f t="shared" si="5"/>
        <v>99094327000</v>
      </c>
      <c r="L17" s="4">
        <v>674</v>
      </c>
      <c r="M17" s="4">
        <v>950</v>
      </c>
      <c r="N17" s="4">
        <v>30</v>
      </c>
      <c r="O17" s="4">
        <v>53</v>
      </c>
      <c r="P17" s="4">
        <v>439600</v>
      </c>
      <c r="Q17" s="4">
        <v>694100</v>
      </c>
      <c r="R17" s="5">
        <v>0</v>
      </c>
      <c r="S17" s="4">
        <v>1186800</v>
      </c>
      <c r="T17" s="4">
        <f t="shared" si="2"/>
        <v>4010540</v>
      </c>
      <c r="U17" s="4">
        <f t="shared" si="6"/>
        <v>3395800</v>
      </c>
      <c r="V17" s="5">
        <v>2.7799999999999998E-2</v>
      </c>
    </row>
    <row r="18" spans="1:22" x14ac:dyDescent="0.2">
      <c r="A18" s="16" t="s">
        <v>336</v>
      </c>
      <c r="B18" s="4">
        <v>69100</v>
      </c>
      <c r="C18" s="4">
        <v>332800</v>
      </c>
      <c r="D18" s="4">
        <v>-263700</v>
      </c>
      <c r="E18" s="4">
        <v>-11307150000</v>
      </c>
      <c r="F18" s="4">
        <f t="shared" si="4"/>
        <v>-36774910824</v>
      </c>
      <c r="G18" s="4">
        <v>50000</v>
      </c>
      <c r="H18" s="4">
        <v>166800</v>
      </c>
      <c r="I18" s="4">
        <v>-116800</v>
      </c>
      <c r="J18" s="4">
        <v>-5305110000</v>
      </c>
      <c r="K18" s="4">
        <f t="shared" si="5"/>
        <v>99094327000</v>
      </c>
      <c r="L18" s="4">
        <v>2329</v>
      </c>
      <c r="M18" s="4">
        <v>4714</v>
      </c>
      <c r="N18" s="4">
        <v>134</v>
      </c>
      <c r="O18" s="4">
        <v>341</v>
      </c>
      <c r="P18" s="4">
        <v>1741100</v>
      </c>
      <c r="Q18" s="4">
        <v>3956700</v>
      </c>
      <c r="R18" s="5">
        <v>-4.7300000000000002E-2</v>
      </c>
      <c r="S18" s="4">
        <v>6012800</v>
      </c>
      <c r="T18" s="4">
        <f t="shared" si="2"/>
        <v>3657860</v>
      </c>
      <c r="U18" s="4">
        <f t="shared" si="6"/>
        <v>3395800</v>
      </c>
      <c r="V18" s="5">
        <v>6.7900000000000002E-2</v>
      </c>
    </row>
    <row r="19" spans="1:22" x14ac:dyDescent="0.2">
      <c r="A19" s="16" t="s">
        <v>335</v>
      </c>
      <c r="B19" s="4">
        <v>8300</v>
      </c>
      <c r="C19" s="4">
        <v>797800</v>
      </c>
      <c r="D19" s="4">
        <v>-789500</v>
      </c>
      <c r="E19" s="4">
        <v>-34759780000</v>
      </c>
      <c r="F19" s="4">
        <f t="shared" si="4"/>
        <v>-25467760824</v>
      </c>
      <c r="G19" s="4">
        <v>60000</v>
      </c>
      <c r="H19" s="4">
        <v>0</v>
      </c>
      <c r="I19" s="4">
        <v>60000</v>
      </c>
      <c r="J19" s="4">
        <v>2622240000</v>
      </c>
      <c r="K19" s="4">
        <f t="shared" si="5"/>
        <v>104399437000</v>
      </c>
      <c r="L19" s="4">
        <v>1699</v>
      </c>
      <c r="M19" s="4">
        <v>2729</v>
      </c>
      <c r="N19" s="4">
        <v>127</v>
      </c>
      <c r="O19" s="4">
        <v>211</v>
      </c>
      <c r="P19" s="4">
        <v>1406000</v>
      </c>
      <c r="Q19" s="4">
        <v>2385500</v>
      </c>
      <c r="R19" s="5">
        <v>-1.8000000000000002E-2</v>
      </c>
      <c r="S19" s="4">
        <v>3803700</v>
      </c>
      <c r="T19" s="4">
        <f t="shared" si="2"/>
        <v>3711480</v>
      </c>
      <c r="U19" s="4">
        <f t="shared" si="6"/>
        <v>3395800</v>
      </c>
      <c r="V19" s="5">
        <v>2.69E-2</v>
      </c>
    </row>
    <row r="20" spans="1:22" x14ac:dyDescent="0.2">
      <c r="A20" s="16" t="s">
        <v>334</v>
      </c>
      <c r="B20" s="4">
        <v>408100</v>
      </c>
      <c r="C20" s="4">
        <v>54500</v>
      </c>
      <c r="D20" s="4">
        <v>353600</v>
      </c>
      <c r="E20" s="4">
        <v>15966890000</v>
      </c>
      <c r="F20" s="4">
        <f t="shared" si="4"/>
        <v>9292019176</v>
      </c>
      <c r="G20" s="4">
        <v>100000</v>
      </c>
      <c r="H20" s="4">
        <v>50000</v>
      </c>
      <c r="I20" s="4">
        <v>50000</v>
      </c>
      <c r="J20" s="4">
        <v>2275255000</v>
      </c>
      <c r="K20" s="4">
        <f t="shared" si="5"/>
        <v>101777197000</v>
      </c>
      <c r="L20" s="4">
        <v>2585</v>
      </c>
      <c r="M20" s="4">
        <v>2364</v>
      </c>
      <c r="N20" s="4">
        <v>260</v>
      </c>
      <c r="O20" s="4">
        <v>223</v>
      </c>
      <c r="P20" s="4">
        <v>2570300</v>
      </c>
      <c r="Q20" s="4">
        <v>2306300</v>
      </c>
      <c r="R20" s="5">
        <v>1.8100000000000002E-2</v>
      </c>
      <c r="S20" s="4">
        <v>5016800</v>
      </c>
      <c r="T20" s="4">
        <f t="shared" si="2"/>
        <v>3716350</v>
      </c>
      <c r="U20" s="4">
        <f t="shared" si="6"/>
        <v>2070600</v>
      </c>
      <c r="V20" s="5">
        <v>4.2500000000000003E-2</v>
      </c>
    </row>
    <row r="21" spans="1:22" x14ac:dyDescent="0.2">
      <c r="A21" s="16" t="s">
        <v>333</v>
      </c>
      <c r="B21" s="4">
        <v>11404</v>
      </c>
      <c r="C21" s="4">
        <v>200</v>
      </c>
      <c r="D21" s="4">
        <v>11204</v>
      </c>
      <c r="E21" s="4">
        <v>492300000</v>
      </c>
      <c r="F21" s="4">
        <f t="shared" si="4"/>
        <v>-6674870824</v>
      </c>
      <c r="K21" s="4">
        <f t="shared" si="5"/>
        <v>99501942000</v>
      </c>
      <c r="L21" s="4">
        <v>1903</v>
      </c>
      <c r="M21" s="4">
        <v>1489</v>
      </c>
      <c r="N21" s="4">
        <v>149</v>
      </c>
      <c r="O21" s="4">
        <v>147</v>
      </c>
      <c r="P21" s="4">
        <v>1735300</v>
      </c>
      <c r="Q21" s="4">
        <v>1531300</v>
      </c>
      <c r="R21" s="5">
        <v>1.2699999999999999E-2</v>
      </c>
      <c r="S21" s="4">
        <v>3395800</v>
      </c>
      <c r="T21" s="4">
        <f t="shared" si="2"/>
        <v>3644190</v>
      </c>
      <c r="U21" s="4">
        <f t="shared" si="6"/>
        <v>2070600</v>
      </c>
      <c r="V21" s="5">
        <v>3.2300000000000002E-2</v>
      </c>
    </row>
    <row r="22" spans="1:22" x14ac:dyDescent="0.2">
      <c r="A22" s="16" t="s">
        <v>332</v>
      </c>
      <c r="B22" s="4">
        <v>1519100</v>
      </c>
      <c r="C22" s="4">
        <v>36400</v>
      </c>
      <c r="D22" s="4">
        <v>1482700</v>
      </c>
      <c r="E22" s="4">
        <v>64518730000</v>
      </c>
      <c r="F22" s="4">
        <f t="shared" si="4"/>
        <v>-7167170824</v>
      </c>
      <c r="K22" s="4">
        <f t="shared" si="5"/>
        <v>99501942000</v>
      </c>
      <c r="L22" s="4">
        <v>4200</v>
      </c>
      <c r="M22" s="4">
        <v>2935</v>
      </c>
      <c r="N22" s="4">
        <v>439</v>
      </c>
      <c r="O22" s="4">
        <v>294</v>
      </c>
      <c r="P22" s="4">
        <v>4403100</v>
      </c>
      <c r="Q22" s="4">
        <v>2971100</v>
      </c>
      <c r="R22" s="5">
        <v>3.32E-2</v>
      </c>
      <c r="S22" s="4">
        <v>7587900</v>
      </c>
      <c r="T22" s="4">
        <f t="shared" si="2"/>
        <v>3096390</v>
      </c>
      <c r="U22" s="4">
        <f t="shared" si="6"/>
        <v>2070600</v>
      </c>
      <c r="V22" s="5">
        <v>4.5499999999999999E-2</v>
      </c>
    </row>
    <row r="23" spans="1:22" x14ac:dyDescent="0.2">
      <c r="A23" s="16" t="s">
        <v>331</v>
      </c>
      <c r="B23" s="4">
        <v>11200</v>
      </c>
      <c r="C23" s="4">
        <v>38100</v>
      </c>
      <c r="D23" s="4">
        <v>-26900</v>
      </c>
      <c r="E23" s="4">
        <v>-1152890000</v>
      </c>
      <c r="F23" s="4">
        <f t="shared" si="4"/>
        <v>-71685900824</v>
      </c>
      <c r="G23" s="4">
        <v>66800</v>
      </c>
      <c r="H23" s="4">
        <v>14200</v>
      </c>
      <c r="I23" s="4">
        <v>52600</v>
      </c>
      <c r="J23" s="4">
        <v>2254315000</v>
      </c>
      <c r="K23" s="4">
        <f t="shared" si="5"/>
        <v>99501942000</v>
      </c>
      <c r="L23" s="4">
        <v>1748</v>
      </c>
      <c r="M23" s="4">
        <v>1753</v>
      </c>
      <c r="N23" s="4">
        <v>162</v>
      </c>
      <c r="O23" s="4">
        <v>177</v>
      </c>
      <c r="P23" s="4">
        <v>1716500</v>
      </c>
      <c r="Q23" s="4">
        <v>1969300</v>
      </c>
      <c r="R23" s="5">
        <v>-2.3E-3</v>
      </c>
      <c r="S23" s="4">
        <v>3762400</v>
      </c>
      <c r="T23" s="4">
        <f t="shared" si="2"/>
        <v>3203850</v>
      </c>
      <c r="U23" s="4">
        <f t="shared" si="6"/>
        <v>2070600</v>
      </c>
      <c r="V23" s="5">
        <v>3.3599999999999998E-2</v>
      </c>
    </row>
    <row r="24" spans="1:22" x14ac:dyDescent="0.2">
      <c r="A24" s="16" t="s">
        <v>330</v>
      </c>
      <c r="B24" s="4">
        <v>22200</v>
      </c>
      <c r="C24" s="4">
        <v>56600</v>
      </c>
      <c r="D24" s="4">
        <v>-34400</v>
      </c>
      <c r="E24" s="4">
        <v>-1458930000</v>
      </c>
      <c r="F24" s="4">
        <f t="shared" si="4"/>
        <v>-70533010824</v>
      </c>
      <c r="K24" s="4">
        <f t="shared" si="5"/>
        <v>97247627000</v>
      </c>
      <c r="L24" s="4">
        <v>1796</v>
      </c>
      <c r="M24" s="4">
        <v>1940</v>
      </c>
      <c r="N24" s="4">
        <v>168</v>
      </c>
      <c r="O24" s="4">
        <v>152</v>
      </c>
      <c r="P24" s="4">
        <v>1763900</v>
      </c>
      <c r="Q24" s="4">
        <v>1964300</v>
      </c>
      <c r="R24" s="5">
        <v>6.0000000000000001E-3</v>
      </c>
      <c r="S24" s="4">
        <v>3729500</v>
      </c>
      <c r="T24" s="4">
        <f t="shared" si="2"/>
        <v>3293020</v>
      </c>
      <c r="U24" s="4">
        <f t="shared" si="6"/>
        <v>2070600</v>
      </c>
      <c r="V24" s="5">
        <v>3.2599999999999997E-2</v>
      </c>
    </row>
    <row r="25" spans="1:22" x14ac:dyDescent="0.2">
      <c r="A25" s="16" t="s">
        <v>329</v>
      </c>
      <c r="B25" s="4">
        <v>2700</v>
      </c>
      <c r="C25" s="4">
        <v>151600</v>
      </c>
      <c r="D25" s="4">
        <v>-148900</v>
      </c>
      <c r="E25" s="4">
        <v>-6241920000</v>
      </c>
      <c r="F25" s="4">
        <f t="shared" si="4"/>
        <v>-69074080824</v>
      </c>
      <c r="K25" s="4">
        <f t="shared" si="5"/>
        <v>97247627000</v>
      </c>
      <c r="L25" s="4">
        <v>967</v>
      </c>
      <c r="M25" s="4">
        <v>1602</v>
      </c>
      <c r="N25" s="4">
        <v>53</v>
      </c>
      <c r="O25" s="4">
        <v>104</v>
      </c>
      <c r="P25" s="4">
        <v>738100</v>
      </c>
      <c r="Q25" s="4">
        <v>1280600</v>
      </c>
      <c r="R25" s="5">
        <v>1.1999999999999999E-3</v>
      </c>
      <c r="S25" s="4">
        <v>2070600</v>
      </c>
      <c r="T25" s="4">
        <f t="shared" si="2"/>
        <v>3247430</v>
      </c>
      <c r="U25" s="4">
        <f t="shared" si="6"/>
        <v>2201200</v>
      </c>
      <c r="V25" s="5">
        <v>1.54E-2</v>
      </c>
    </row>
    <row r="26" spans="1:22" x14ac:dyDescent="0.2">
      <c r="A26" s="16" t="s">
        <v>328</v>
      </c>
      <c r="B26" s="4">
        <v>9900</v>
      </c>
      <c r="C26" s="4">
        <v>222000</v>
      </c>
      <c r="D26" s="4">
        <v>-212100</v>
      </c>
      <c r="E26" s="4">
        <v>-8931850000</v>
      </c>
      <c r="F26" s="4">
        <f t="shared" si="4"/>
        <v>-62832160824</v>
      </c>
      <c r="G26" s="4">
        <v>50000</v>
      </c>
      <c r="H26" s="4">
        <v>100</v>
      </c>
      <c r="I26" s="4">
        <v>49900</v>
      </c>
      <c r="J26" s="4">
        <v>2085800000</v>
      </c>
      <c r="K26" s="4">
        <f t="shared" si="5"/>
        <v>97247627000</v>
      </c>
      <c r="L26" s="4">
        <v>897</v>
      </c>
      <c r="M26" s="4">
        <v>1977</v>
      </c>
      <c r="N26" s="4">
        <v>59</v>
      </c>
      <c r="O26" s="4">
        <v>111</v>
      </c>
      <c r="P26" s="4">
        <v>630700</v>
      </c>
      <c r="Q26" s="4">
        <v>1376600</v>
      </c>
      <c r="R26" s="5">
        <v>-2.0199999999999999E-2</v>
      </c>
      <c r="S26" s="4">
        <v>2201200</v>
      </c>
      <c r="T26" s="4">
        <f t="shared" si="2"/>
        <v>3311450</v>
      </c>
      <c r="U26" s="4">
        <f t="shared" si="6"/>
        <v>2486000</v>
      </c>
      <c r="V26" s="5">
        <v>2.46E-2</v>
      </c>
    </row>
    <row r="27" spans="1:22" x14ac:dyDescent="0.2">
      <c r="A27" s="16" t="s">
        <v>327</v>
      </c>
      <c r="B27" s="4">
        <v>4400</v>
      </c>
      <c r="C27" s="4">
        <v>240050</v>
      </c>
      <c r="D27" s="4">
        <v>-235650</v>
      </c>
      <c r="E27" s="4">
        <v>-9939570000</v>
      </c>
      <c r="F27" s="4">
        <f t="shared" si="4"/>
        <v>-53900310824</v>
      </c>
      <c r="G27" s="4">
        <v>50000</v>
      </c>
      <c r="H27" s="4">
        <v>0</v>
      </c>
      <c r="I27" s="4">
        <v>50000</v>
      </c>
      <c r="J27" s="4">
        <v>2139700000</v>
      </c>
      <c r="K27" s="4">
        <f t="shared" si="5"/>
        <v>95161827000</v>
      </c>
      <c r="L27" s="4">
        <v>1125</v>
      </c>
      <c r="M27" s="4">
        <v>1647</v>
      </c>
      <c r="N27" s="4">
        <v>82</v>
      </c>
      <c r="O27" s="4">
        <v>111</v>
      </c>
      <c r="P27" s="4">
        <v>957500</v>
      </c>
      <c r="Q27" s="4">
        <v>1339700</v>
      </c>
      <c r="R27" s="5">
        <v>9.4999999999999998E-3</v>
      </c>
      <c r="S27" s="4">
        <v>2524700</v>
      </c>
      <c r="T27" s="4">
        <f t="shared" si="2"/>
        <v>3341510</v>
      </c>
      <c r="U27" s="4">
        <f t="shared" si="6"/>
        <v>2109900</v>
      </c>
      <c r="V27" s="5">
        <v>2.2200000000000001E-2</v>
      </c>
    </row>
    <row r="28" spans="1:22" x14ac:dyDescent="0.2">
      <c r="A28" s="16" t="s">
        <v>326</v>
      </c>
      <c r="B28" s="4">
        <v>83600</v>
      </c>
      <c r="C28" s="4">
        <v>281200</v>
      </c>
      <c r="D28" s="4">
        <v>-197600</v>
      </c>
      <c r="E28" s="4">
        <v>-8480060000</v>
      </c>
      <c r="F28" s="4">
        <f t="shared" si="4"/>
        <v>-43960740824</v>
      </c>
      <c r="K28" s="4">
        <f t="shared" si="5"/>
        <v>93022127000</v>
      </c>
      <c r="L28" s="4">
        <v>1207</v>
      </c>
      <c r="M28" s="4">
        <v>1791</v>
      </c>
      <c r="N28" s="4">
        <v>80</v>
      </c>
      <c r="O28" s="4">
        <v>148</v>
      </c>
      <c r="P28" s="4">
        <v>896300</v>
      </c>
      <c r="Q28" s="4">
        <v>1516800</v>
      </c>
      <c r="R28" s="5">
        <v>-9.3999999999999986E-3</v>
      </c>
      <c r="S28" s="4">
        <v>2486000</v>
      </c>
      <c r="T28" s="4">
        <f t="shared" si="2"/>
        <v>3365120</v>
      </c>
      <c r="U28" s="4">
        <f t="shared" si="6"/>
        <v>2109900</v>
      </c>
      <c r="V28" s="5">
        <v>2.87E-2</v>
      </c>
    </row>
    <row r="29" spans="1:22" x14ac:dyDescent="0.2">
      <c r="A29" s="16" t="s">
        <v>325</v>
      </c>
      <c r="B29" s="4">
        <v>48900</v>
      </c>
      <c r="C29" s="4">
        <v>172408</v>
      </c>
      <c r="D29" s="4">
        <v>-123508</v>
      </c>
      <c r="E29" s="4">
        <v>-5311000000</v>
      </c>
      <c r="F29" s="4">
        <f t="shared" si="4"/>
        <v>-35480680824</v>
      </c>
      <c r="G29" s="4">
        <v>25000</v>
      </c>
      <c r="H29" s="4">
        <v>0</v>
      </c>
      <c r="I29" s="4">
        <v>25000</v>
      </c>
      <c r="J29" s="4">
        <v>1067500000</v>
      </c>
      <c r="K29" s="4">
        <f t="shared" si="5"/>
        <v>93022127000</v>
      </c>
      <c r="L29" s="4">
        <v>2001</v>
      </c>
      <c r="M29" s="4">
        <v>1575</v>
      </c>
      <c r="N29" s="4">
        <v>227</v>
      </c>
      <c r="O29" s="4">
        <v>169</v>
      </c>
      <c r="P29" s="4">
        <v>2174000</v>
      </c>
      <c r="Q29" s="4">
        <v>1788800</v>
      </c>
      <c r="R29" s="5">
        <v>2.2700000000000001E-2</v>
      </c>
      <c r="S29" s="4">
        <v>4339900</v>
      </c>
      <c r="T29" s="4">
        <f t="shared" si="2"/>
        <v>3285050</v>
      </c>
      <c r="U29" s="4">
        <f t="shared" si="6"/>
        <v>2109900</v>
      </c>
      <c r="V29" s="5">
        <v>4.2599999999999999E-2</v>
      </c>
    </row>
    <row r="30" spans="1:22" x14ac:dyDescent="0.2">
      <c r="A30" s="16" t="s">
        <v>324</v>
      </c>
      <c r="B30" s="4">
        <v>15400</v>
      </c>
      <c r="C30" s="4">
        <v>799300</v>
      </c>
      <c r="D30" s="4">
        <v>-783900</v>
      </c>
      <c r="E30" s="4">
        <v>-32912640000</v>
      </c>
      <c r="F30" s="4">
        <f t="shared" si="4"/>
        <v>-30169680824</v>
      </c>
      <c r="G30" s="4">
        <v>75000</v>
      </c>
      <c r="H30" s="4">
        <v>0</v>
      </c>
      <c r="I30" s="4">
        <v>75000</v>
      </c>
      <c r="J30" s="4">
        <v>3135050000</v>
      </c>
      <c r="K30" s="4">
        <f t="shared" si="5"/>
        <v>91954627000</v>
      </c>
      <c r="L30" s="4">
        <v>1812</v>
      </c>
      <c r="M30" s="4">
        <v>3523</v>
      </c>
      <c r="N30" s="4">
        <v>169</v>
      </c>
      <c r="O30" s="4">
        <v>306</v>
      </c>
      <c r="P30" s="4">
        <v>1652100</v>
      </c>
      <c r="Q30" s="4">
        <v>3341900</v>
      </c>
      <c r="R30" s="5">
        <v>-1.78E-2</v>
      </c>
      <c r="S30" s="4">
        <v>5065500</v>
      </c>
      <c r="T30" s="4">
        <f t="shared" si="2"/>
        <v>3088270</v>
      </c>
      <c r="U30" s="4">
        <f t="shared" si="6"/>
        <v>1614700</v>
      </c>
      <c r="V30" s="5">
        <v>4.2900000000000001E-2</v>
      </c>
    </row>
    <row r="31" spans="1:22" x14ac:dyDescent="0.2">
      <c r="A31" s="16" t="s">
        <v>323</v>
      </c>
      <c r="B31" s="4">
        <v>14700</v>
      </c>
      <c r="C31" s="4">
        <v>475150</v>
      </c>
      <c r="D31" s="4">
        <v>-460450</v>
      </c>
      <c r="E31" s="4">
        <v>-19707780000</v>
      </c>
      <c r="F31" s="4">
        <f t="shared" si="4"/>
        <v>2742959176</v>
      </c>
      <c r="G31" s="4">
        <v>0</v>
      </c>
      <c r="H31" s="4">
        <v>0</v>
      </c>
      <c r="I31" s="4">
        <v>0</v>
      </c>
      <c r="J31" s="4">
        <v>-856000000</v>
      </c>
      <c r="K31" s="4">
        <f t="shared" si="5"/>
        <v>88819577000</v>
      </c>
      <c r="L31" s="4">
        <v>1178</v>
      </c>
      <c r="M31" s="4">
        <v>1479</v>
      </c>
      <c r="N31" s="4">
        <v>88</v>
      </c>
      <c r="O31" s="4">
        <v>155</v>
      </c>
      <c r="P31" s="4">
        <v>1044500</v>
      </c>
      <c r="Q31" s="4">
        <v>1575200</v>
      </c>
      <c r="R31" s="5">
        <v>0</v>
      </c>
      <c r="S31" s="4">
        <v>2674200</v>
      </c>
      <c r="T31" s="4">
        <f t="shared" si="2"/>
        <v>3111530</v>
      </c>
      <c r="U31" s="4">
        <f t="shared" si="6"/>
        <v>1614700</v>
      </c>
      <c r="V31" s="5">
        <v>2.6499999999999999E-2</v>
      </c>
    </row>
    <row r="32" spans="1:22" x14ac:dyDescent="0.2">
      <c r="A32" s="16" t="s">
        <v>322</v>
      </c>
      <c r="B32" s="4">
        <v>37100</v>
      </c>
      <c r="C32" s="4">
        <v>89180</v>
      </c>
      <c r="D32" s="4">
        <v>-52080</v>
      </c>
      <c r="E32" s="4">
        <v>-2235560000</v>
      </c>
      <c r="F32" s="4">
        <f t="shared" si="4"/>
        <v>22450739176</v>
      </c>
      <c r="G32" s="4">
        <v>0</v>
      </c>
      <c r="H32" s="4">
        <v>0</v>
      </c>
      <c r="I32" s="4">
        <v>0</v>
      </c>
      <c r="J32" s="4">
        <v>-856000000</v>
      </c>
      <c r="K32" s="4">
        <f t="shared" si="5"/>
        <v>89675577000</v>
      </c>
      <c r="L32" s="4">
        <v>852</v>
      </c>
      <c r="M32" s="4">
        <v>1224</v>
      </c>
      <c r="N32" s="4">
        <v>83</v>
      </c>
      <c r="O32" s="4">
        <v>98</v>
      </c>
      <c r="P32" s="4">
        <v>834900</v>
      </c>
      <c r="Q32" s="4">
        <v>1180400</v>
      </c>
      <c r="R32" s="5">
        <v>0</v>
      </c>
      <c r="S32" s="4">
        <v>2109900</v>
      </c>
      <c r="T32" s="4">
        <f t="shared" si="2"/>
        <v>3240680</v>
      </c>
      <c r="U32" s="4">
        <f t="shared" si="6"/>
        <v>1614700</v>
      </c>
      <c r="V32" s="5">
        <v>1.3999999999999999E-2</v>
      </c>
    </row>
    <row r="33" spans="1:22" x14ac:dyDescent="0.2">
      <c r="A33" s="16" t="s">
        <v>321</v>
      </c>
      <c r="B33" s="4">
        <v>955200</v>
      </c>
      <c r="C33" s="4">
        <v>118900</v>
      </c>
      <c r="D33" s="4">
        <v>836300</v>
      </c>
      <c r="E33" s="4">
        <v>35399410000</v>
      </c>
      <c r="F33" s="4">
        <f t="shared" si="4"/>
        <v>24686299176</v>
      </c>
      <c r="K33" s="4">
        <f t="shared" si="5"/>
        <v>90531577000</v>
      </c>
      <c r="L33" s="4">
        <v>2738</v>
      </c>
      <c r="M33" s="4">
        <v>1556</v>
      </c>
      <c r="N33" s="4">
        <v>288</v>
      </c>
      <c r="O33" s="4">
        <v>173</v>
      </c>
      <c r="P33" s="4">
        <v>2955700</v>
      </c>
      <c r="Q33" s="4">
        <v>1780800</v>
      </c>
      <c r="R33" s="5">
        <v>5.4400000000000004E-2</v>
      </c>
      <c r="S33" s="4">
        <v>4837000</v>
      </c>
      <c r="T33" s="4">
        <f t="shared" si="2"/>
        <v>3422170</v>
      </c>
      <c r="U33" s="4">
        <f t="shared" si="6"/>
        <v>1614700</v>
      </c>
      <c r="V33" s="5">
        <v>6.0499999999999998E-2</v>
      </c>
    </row>
    <row r="34" spans="1:22" x14ac:dyDescent="0.2">
      <c r="A34" s="16" t="s">
        <v>320</v>
      </c>
      <c r="B34" s="4">
        <v>457400</v>
      </c>
      <c r="C34" s="4">
        <v>102000</v>
      </c>
      <c r="D34" s="4">
        <v>355400</v>
      </c>
      <c r="E34" s="4">
        <v>14884130000</v>
      </c>
      <c r="F34" s="4">
        <f t="shared" si="4"/>
        <v>-10713110824</v>
      </c>
      <c r="G34" s="4">
        <v>100000</v>
      </c>
      <c r="H34" s="4">
        <v>0</v>
      </c>
      <c r="I34" s="4">
        <v>100000</v>
      </c>
      <c r="J34" s="4">
        <v>4121970000</v>
      </c>
      <c r="K34" s="4">
        <f t="shared" si="5"/>
        <v>90531577000</v>
      </c>
      <c r="L34" s="4">
        <v>1559</v>
      </c>
      <c r="M34" s="4">
        <v>2111</v>
      </c>
      <c r="N34" s="4">
        <v>191</v>
      </c>
      <c r="O34" s="4">
        <v>215</v>
      </c>
      <c r="P34" s="4">
        <v>1885400</v>
      </c>
      <c r="Q34" s="4">
        <v>2341600</v>
      </c>
      <c r="R34" s="5">
        <v>-1.9699999999999999E-2</v>
      </c>
      <c r="S34" s="4">
        <v>4621200</v>
      </c>
      <c r="T34" s="4">
        <f t="shared" si="2"/>
        <v>3162280</v>
      </c>
      <c r="U34" s="4">
        <f t="shared" si="6"/>
        <v>1614700</v>
      </c>
      <c r="V34" s="5">
        <v>4.4900000000000002E-2</v>
      </c>
    </row>
    <row r="35" spans="1:22" x14ac:dyDescent="0.2">
      <c r="A35" s="16" t="s">
        <v>319</v>
      </c>
      <c r="B35" s="4">
        <v>82500</v>
      </c>
      <c r="C35" s="4">
        <v>30700</v>
      </c>
      <c r="D35" s="4">
        <v>51800</v>
      </c>
      <c r="E35" s="4">
        <v>2147410000</v>
      </c>
      <c r="F35" s="4">
        <f t="shared" si="4"/>
        <v>-25597240824</v>
      </c>
      <c r="G35" s="4">
        <v>65000</v>
      </c>
      <c r="H35" s="4">
        <v>0</v>
      </c>
      <c r="I35" s="4">
        <v>65000</v>
      </c>
      <c r="J35" s="4">
        <v>2682750000</v>
      </c>
      <c r="K35" s="4">
        <f t="shared" si="5"/>
        <v>86409607000</v>
      </c>
      <c r="L35" s="4">
        <v>648</v>
      </c>
      <c r="M35" s="4">
        <v>729</v>
      </c>
      <c r="N35" s="4">
        <v>72</v>
      </c>
      <c r="O35" s="4">
        <v>83</v>
      </c>
      <c r="P35" s="4">
        <v>717500</v>
      </c>
      <c r="Q35" s="4">
        <v>836000</v>
      </c>
      <c r="R35" s="5">
        <v>1.2999999999999999E-3</v>
      </c>
      <c r="S35" s="4">
        <v>1614700</v>
      </c>
      <c r="T35" s="4">
        <f t="shared" si="2"/>
        <v>3164610</v>
      </c>
      <c r="U35" s="4">
        <f t="shared" si="6"/>
        <v>2722100</v>
      </c>
      <c r="V35" s="5">
        <v>1.32E-2</v>
      </c>
    </row>
    <row r="36" spans="1:22" x14ac:dyDescent="0.2">
      <c r="A36" s="16" t="s">
        <v>318</v>
      </c>
      <c r="B36" s="4">
        <v>100300</v>
      </c>
      <c r="C36" s="4">
        <v>397000</v>
      </c>
      <c r="D36" s="4">
        <v>-296700</v>
      </c>
      <c r="E36" s="4">
        <v>-12197660000</v>
      </c>
      <c r="F36" s="4">
        <f t="shared" si="4"/>
        <v>-27744650824</v>
      </c>
      <c r="K36" s="4">
        <f t="shared" si="5"/>
        <v>83726857000</v>
      </c>
      <c r="L36" s="4">
        <v>961</v>
      </c>
      <c r="M36" s="4">
        <v>1347</v>
      </c>
      <c r="N36" s="4">
        <v>114</v>
      </c>
      <c r="O36" s="4">
        <v>133</v>
      </c>
      <c r="P36" s="4">
        <v>1295500</v>
      </c>
      <c r="Q36" s="4">
        <v>1471900</v>
      </c>
      <c r="R36" s="5">
        <v>-2.3999999999999998E-3</v>
      </c>
      <c r="S36" s="4">
        <v>2841400</v>
      </c>
      <c r="T36" s="4">
        <f t="shared" si="2"/>
        <v>3120590</v>
      </c>
      <c r="U36" s="4">
        <f t="shared" si="6"/>
        <v>2722100</v>
      </c>
      <c r="V36" s="5">
        <v>3.0899999999999997E-2</v>
      </c>
    </row>
    <row r="37" spans="1:22" x14ac:dyDescent="0.2">
      <c r="A37" s="16" t="s">
        <v>317</v>
      </c>
      <c r="B37" s="4">
        <v>14208</v>
      </c>
      <c r="C37" s="4">
        <v>174195</v>
      </c>
      <c r="D37" s="4">
        <v>-159987</v>
      </c>
      <c r="E37" s="4">
        <v>-6567850000</v>
      </c>
      <c r="F37" s="4">
        <f t="shared" si="4"/>
        <v>-15546990824</v>
      </c>
      <c r="K37" s="4">
        <f t="shared" si="5"/>
        <v>83726857000</v>
      </c>
      <c r="L37" s="4">
        <v>1014</v>
      </c>
      <c r="M37" s="4">
        <v>1768</v>
      </c>
      <c r="N37" s="4">
        <v>91</v>
      </c>
      <c r="O37" s="4">
        <v>154</v>
      </c>
      <c r="P37" s="4">
        <v>1009400</v>
      </c>
      <c r="Q37" s="4">
        <v>1645200</v>
      </c>
      <c r="R37" s="5">
        <v>1.2999999999999999E-3</v>
      </c>
      <c r="S37" s="4">
        <v>2825300</v>
      </c>
      <c r="T37" s="4">
        <f t="shared" si="2"/>
        <v>3440680</v>
      </c>
      <c r="U37" s="4">
        <f t="shared" si="6"/>
        <v>2722100</v>
      </c>
      <c r="V37" s="5">
        <v>2.0499999999999997E-2</v>
      </c>
    </row>
    <row r="38" spans="1:22" x14ac:dyDescent="0.2">
      <c r="A38" s="16" t="s">
        <v>316</v>
      </c>
      <c r="B38" s="4">
        <v>54400</v>
      </c>
      <c r="C38" s="4">
        <v>470700</v>
      </c>
      <c r="D38" s="4">
        <v>-416300</v>
      </c>
      <c r="E38" s="4">
        <v>-17206800000</v>
      </c>
      <c r="F38" s="4">
        <f t="shared" si="4"/>
        <v>-8979140824</v>
      </c>
      <c r="K38" s="4">
        <f t="shared" si="5"/>
        <v>83726857000</v>
      </c>
      <c r="L38" s="4">
        <v>1220</v>
      </c>
      <c r="M38" s="4">
        <v>1438</v>
      </c>
      <c r="N38" s="4">
        <v>98</v>
      </c>
      <c r="O38" s="4">
        <v>154</v>
      </c>
      <c r="P38" s="4">
        <v>1094200</v>
      </c>
      <c r="Q38" s="4">
        <v>1538700</v>
      </c>
      <c r="R38" s="5">
        <v>-3.5999999999999999E-3</v>
      </c>
      <c r="S38" s="4">
        <v>2722100</v>
      </c>
      <c r="T38" s="4">
        <f t="shared" si="2"/>
        <v>3396270</v>
      </c>
      <c r="U38" s="4">
        <f t="shared" si="6"/>
        <v>2906800</v>
      </c>
      <c r="V38" s="5">
        <v>2.9600000000000001E-2</v>
      </c>
    </row>
    <row r="39" spans="1:22" x14ac:dyDescent="0.2">
      <c r="A39" s="16" t="s">
        <v>315</v>
      </c>
      <c r="B39" s="4">
        <v>599800</v>
      </c>
      <c r="C39" s="4">
        <v>32700</v>
      </c>
      <c r="D39" s="4">
        <v>567100</v>
      </c>
      <c r="E39" s="4">
        <v>23253040000</v>
      </c>
      <c r="F39" s="4">
        <f t="shared" ref="F39:F44" si="7">E39+F40</f>
        <v>8227659176</v>
      </c>
      <c r="K39" s="4">
        <f t="shared" ref="K39:K44" si="8">K40+J39</f>
        <v>83726857000</v>
      </c>
      <c r="L39" s="4">
        <v>1621</v>
      </c>
      <c r="M39" s="4">
        <v>1186</v>
      </c>
      <c r="N39" s="4">
        <v>156</v>
      </c>
      <c r="O39" s="4">
        <v>130</v>
      </c>
      <c r="P39" s="4">
        <v>1694700</v>
      </c>
      <c r="Q39" s="4">
        <v>1398400</v>
      </c>
      <c r="R39" s="5">
        <v>3.1099999999999999E-2</v>
      </c>
      <c r="S39" s="4">
        <v>3539200</v>
      </c>
      <c r="T39" s="4">
        <f t="shared" ref="T39:T44" si="9">AVERAGE(S40:S49)</f>
        <v>3163080</v>
      </c>
      <c r="U39" s="4">
        <f t="shared" ref="U39:U44" si="10">MIN(S40:S44)</f>
        <v>2022300</v>
      </c>
      <c r="V39" s="5">
        <v>3.5000000000000003E-2</v>
      </c>
    </row>
    <row r="40" spans="1:22" x14ac:dyDescent="0.2">
      <c r="A40" s="16" t="s">
        <v>314</v>
      </c>
      <c r="B40" s="4">
        <v>122020</v>
      </c>
      <c r="C40" s="4">
        <v>410300</v>
      </c>
      <c r="D40" s="4">
        <v>-288280</v>
      </c>
      <c r="E40" s="4">
        <v>-11720290000</v>
      </c>
      <c r="F40" s="4">
        <f t="shared" si="7"/>
        <v>-15025380824</v>
      </c>
      <c r="K40" s="4">
        <f t="shared" si="8"/>
        <v>83726857000</v>
      </c>
      <c r="L40" s="4">
        <v>1064</v>
      </c>
      <c r="M40" s="4">
        <v>1844</v>
      </c>
      <c r="N40" s="4">
        <v>83</v>
      </c>
      <c r="O40" s="4">
        <v>182</v>
      </c>
      <c r="P40" s="4">
        <v>965000</v>
      </c>
      <c r="Q40" s="4">
        <v>2014700</v>
      </c>
      <c r="R40" s="5">
        <v>-1.3600000000000001E-2</v>
      </c>
      <c r="S40" s="4">
        <v>3097700</v>
      </c>
      <c r="T40" s="4">
        <f t="shared" si="9"/>
        <v>2922430</v>
      </c>
      <c r="U40" s="4">
        <f t="shared" si="10"/>
        <v>1638000</v>
      </c>
      <c r="V40" s="5">
        <v>3.5000000000000003E-2</v>
      </c>
    </row>
    <row r="41" spans="1:22" x14ac:dyDescent="0.2">
      <c r="A41" s="16" t="s">
        <v>310</v>
      </c>
      <c r="B41" s="4">
        <v>140400</v>
      </c>
      <c r="C41" s="4">
        <v>12000</v>
      </c>
      <c r="D41" s="4">
        <v>128400</v>
      </c>
      <c r="E41" s="4">
        <v>5264070000</v>
      </c>
      <c r="F41" s="4">
        <f t="shared" si="7"/>
        <v>-3305090824</v>
      </c>
      <c r="K41" s="4">
        <f t="shared" si="8"/>
        <v>83726857000</v>
      </c>
      <c r="L41" s="4">
        <v>1179</v>
      </c>
      <c r="M41" s="4">
        <v>1069</v>
      </c>
      <c r="N41" s="4">
        <v>107</v>
      </c>
      <c r="O41" s="4">
        <v>164</v>
      </c>
      <c r="P41" s="4">
        <v>1166100</v>
      </c>
      <c r="Q41" s="4">
        <v>1719200</v>
      </c>
      <c r="R41" s="5">
        <v>8.6999999999999994E-3</v>
      </c>
      <c r="S41" s="4">
        <v>2906800</v>
      </c>
      <c r="T41" s="4">
        <f t="shared" si="9"/>
        <v>2810420</v>
      </c>
      <c r="U41" s="4">
        <f t="shared" si="10"/>
        <v>1638000</v>
      </c>
      <c r="V41" s="5">
        <v>1.9400000000000001E-2</v>
      </c>
    </row>
    <row r="42" spans="1:22" x14ac:dyDescent="0.2">
      <c r="A42" s="16" t="s">
        <v>309</v>
      </c>
      <c r="B42" s="4">
        <v>169000</v>
      </c>
      <c r="C42" s="4">
        <v>4040</v>
      </c>
      <c r="D42" s="4">
        <v>164960</v>
      </c>
      <c r="E42" s="4">
        <v>6638040000</v>
      </c>
      <c r="F42" s="4">
        <f t="shared" si="7"/>
        <v>-8569160824</v>
      </c>
      <c r="K42" s="4">
        <f t="shared" si="8"/>
        <v>83726857000</v>
      </c>
      <c r="L42" s="4">
        <v>1913</v>
      </c>
      <c r="M42" s="4">
        <v>1105</v>
      </c>
      <c r="N42" s="4">
        <v>194</v>
      </c>
      <c r="O42" s="4">
        <v>120</v>
      </c>
      <c r="P42" s="4">
        <v>2006700</v>
      </c>
      <c r="Q42" s="4">
        <v>1268400</v>
      </c>
      <c r="R42" s="5">
        <v>1.77E-2</v>
      </c>
      <c r="S42" s="4">
        <v>3401400</v>
      </c>
      <c r="T42" s="4">
        <f t="shared" si="9"/>
        <v>2626830</v>
      </c>
      <c r="U42" s="4">
        <f t="shared" si="10"/>
        <v>1638000</v>
      </c>
      <c r="V42" s="5">
        <v>2.9500000000000002E-2</v>
      </c>
    </row>
    <row r="43" spans="1:22" x14ac:dyDescent="0.2">
      <c r="A43" s="16" t="s">
        <v>306</v>
      </c>
      <c r="B43" s="4">
        <v>1083700</v>
      </c>
      <c r="C43" s="4">
        <v>20900</v>
      </c>
      <c r="D43" s="4">
        <v>1062800</v>
      </c>
      <c r="E43" s="4">
        <v>42320480000</v>
      </c>
      <c r="F43" s="4">
        <f t="shared" si="7"/>
        <v>-15207200824</v>
      </c>
      <c r="K43" s="4">
        <f t="shared" si="8"/>
        <v>83726857000</v>
      </c>
      <c r="L43" s="4">
        <v>3462</v>
      </c>
      <c r="M43" s="4">
        <v>2278</v>
      </c>
      <c r="N43" s="4">
        <v>379</v>
      </c>
      <c r="O43" s="4">
        <v>230</v>
      </c>
      <c r="P43" s="4">
        <v>3954600</v>
      </c>
      <c r="Q43" s="4">
        <v>2523300</v>
      </c>
      <c r="R43" s="5">
        <v>3.6600000000000001E-2</v>
      </c>
      <c r="S43" s="4">
        <v>6651900</v>
      </c>
      <c r="T43" s="4">
        <f t="shared" si="9"/>
        <v>2110970</v>
      </c>
      <c r="U43" s="4">
        <f t="shared" si="10"/>
        <v>1638000</v>
      </c>
      <c r="V43" s="5">
        <v>5.1900000000000002E-2</v>
      </c>
    </row>
    <row r="44" spans="1:22" x14ac:dyDescent="0.2">
      <c r="A44" s="16" t="s">
        <v>305</v>
      </c>
      <c r="B44" s="4">
        <v>59100</v>
      </c>
      <c r="C44" s="4">
        <v>296500</v>
      </c>
      <c r="D44" s="4">
        <v>-237400</v>
      </c>
      <c r="E44" s="4">
        <v>-9071030000</v>
      </c>
      <c r="F44" s="4">
        <f t="shared" si="7"/>
        <v>-57527680824</v>
      </c>
      <c r="G44" s="4">
        <v>0</v>
      </c>
      <c r="H44" s="4">
        <v>0</v>
      </c>
      <c r="I44" s="4">
        <v>0</v>
      </c>
      <c r="J44" s="4">
        <v>-6018000000</v>
      </c>
      <c r="K44" s="4">
        <f t="shared" si="8"/>
        <v>83726857000</v>
      </c>
      <c r="L44" s="4">
        <v>1361</v>
      </c>
      <c r="M44" s="4">
        <v>1037</v>
      </c>
      <c r="N44" s="4">
        <v>65</v>
      </c>
      <c r="O44" s="4">
        <v>62</v>
      </c>
      <c r="P44" s="4">
        <v>976300</v>
      </c>
      <c r="Q44" s="4">
        <v>861000</v>
      </c>
      <c r="R44" s="5">
        <v>0.02</v>
      </c>
      <c r="S44" s="4">
        <v>2022300</v>
      </c>
      <c r="T44" s="4">
        <f t="shared" si="9"/>
        <v>2059630</v>
      </c>
      <c r="U44" s="4">
        <f t="shared" si="10"/>
        <v>1207300</v>
      </c>
      <c r="V44" s="5">
        <v>2.0799999999999999E-2</v>
      </c>
    </row>
    <row r="45" spans="1:22" x14ac:dyDescent="0.2">
      <c r="A45" s="16" t="s">
        <v>304</v>
      </c>
      <c r="B45" s="4">
        <v>27000</v>
      </c>
      <c r="C45" s="4">
        <v>373600</v>
      </c>
      <c r="D45" s="4">
        <v>-346600</v>
      </c>
      <c r="E45" s="4">
        <v>-12968439981</v>
      </c>
      <c r="F45" s="4">
        <f t="shared" ref="F45:F55" si="11">E45+F46</f>
        <v>-48456650824</v>
      </c>
      <c r="K45" s="4">
        <f t="shared" ref="K45:K55" si="12">K46+J45</f>
        <v>89744857000</v>
      </c>
      <c r="L45" s="4">
        <v>813</v>
      </c>
      <c r="M45" s="4">
        <v>1031</v>
      </c>
      <c r="N45" s="4">
        <v>50</v>
      </c>
      <c r="O45" s="4">
        <v>35</v>
      </c>
      <c r="P45" s="4">
        <v>837700</v>
      </c>
      <c r="Q45" s="4">
        <v>715500</v>
      </c>
      <c r="R45" s="5">
        <v>9.4999999999999998E-3</v>
      </c>
      <c r="S45" s="4">
        <v>1638000</v>
      </c>
      <c r="T45" s="4">
        <f t="shared" ref="T45:T61" si="13">AVERAGE(S46:S55)</f>
        <v>2007560</v>
      </c>
      <c r="U45" s="4">
        <f t="shared" ref="U45:U55" si="14">MIN(S46:S50)</f>
        <v>691200</v>
      </c>
      <c r="V45" s="5">
        <v>2.7799999999999998E-2</v>
      </c>
    </row>
    <row r="46" spans="1:22" x14ac:dyDescent="0.2">
      <c r="A46" s="16" t="s">
        <v>303</v>
      </c>
      <c r="B46" s="4">
        <v>5950</v>
      </c>
      <c r="C46" s="4">
        <v>412400</v>
      </c>
      <c r="D46" s="4">
        <v>-406450</v>
      </c>
      <c r="E46" s="4">
        <v>-15292921612</v>
      </c>
      <c r="F46" s="4">
        <f t="shared" si="11"/>
        <v>-35488210843</v>
      </c>
      <c r="G46" s="4">
        <v>0</v>
      </c>
      <c r="H46" s="4">
        <v>0</v>
      </c>
      <c r="I46" s="4">
        <v>0</v>
      </c>
      <c r="J46" s="4">
        <v>-5626069000</v>
      </c>
      <c r="K46" s="4">
        <f t="shared" si="12"/>
        <v>89744857000</v>
      </c>
      <c r="L46" s="4">
        <v>680</v>
      </c>
      <c r="M46" s="4">
        <v>1709</v>
      </c>
      <c r="N46" s="4">
        <v>56</v>
      </c>
      <c r="O46" s="4">
        <v>115</v>
      </c>
      <c r="P46" s="4">
        <v>668900</v>
      </c>
      <c r="Q46" s="4">
        <v>1479300</v>
      </c>
      <c r="R46" s="5">
        <v>-2.1499999999999998E-2</v>
      </c>
      <c r="S46" s="4">
        <v>2401200</v>
      </c>
      <c r="T46" s="4">
        <f t="shared" si="13"/>
        <v>2006063.5</v>
      </c>
      <c r="U46" s="4">
        <f t="shared" si="14"/>
        <v>691200</v>
      </c>
      <c r="V46" s="5">
        <v>0.03</v>
      </c>
    </row>
    <row r="47" spans="1:22" x14ac:dyDescent="0.2">
      <c r="A47" s="16" t="s">
        <v>299</v>
      </c>
      <c r="B47" s="4">
        <v>33000</v>
      </c>
      <c r="C47" s="4">
        <v>398900</v>
      </c>
      <c r="D47" s="4">
        <v>-365900</v>
      </c>
      <c r="E47" s="4">
        <v>-13815566759</v>
      </c>
      <c r="F47" s="4">
        <f t="shared" si="11"/>
        <v>-20195289231</v>
      </c>
      <c r="G47" s="4">
        <v>0</v>
      </c>
      <c r="H47" s="4">
        <v>0</v>
      </c>
      <c r="I47" s="4">
        <v>0</v>
      </c>
      <c r="J47" s="4">
        <v>-5626069000</v>
      </c>
      <c r="K47" s="4">
        <f t="shared" si="12"/>
        <v>95370926000</v>
      </c>
      <c r="L47" s="4">
        <v>1320</v>
      </c>
      <c r="M47" s="4">
        <v>2437</v>
      </c>
      <c r="N47" s="4">
        <v>111</v>
      </c>
      <c r="O47" s="4">
        <v>210</v>
      </c>
      <c r="P47" s="4">
        <v>1305800</v>
      </c>
      <c r="Q47" s="4">
        <v>2437100</v>
      </c>
      <c r="R47" s="5">
        <v>-7.8000000000000005E-3</v>
      </c>
      <c r="S47" s="4">
        <v>6026200</v>
      </c>
      <c r="T47" s="4">
        <f t="shared" si="13"/>
        <v>1543408.2</v>
      </c>
      <c r="U47" s="4">
        <f t="shared" si="14"/>
        <v>691200</v>
      </c>
      <c r="V47" s="5">
        <v>1.84E-2</v>
      </c>
    </row>
    <row r="48" spans="1:22" x14ac:dyDescent="0.2">
      <c r="A48" s="16" t="s">
        <v>298</v>
      </c>
      <c r="B48" s="4">
        <v>13919</v>
      </c>
      <c r="C48" s="4">
        <v>1100</v>
      </c>
      <c r="D48" s="4">
        <v>12819</v>
      </c>
      <c r="E48" s="4">
        <v>492730000</v>
      </c>
      <c r="F48" s="4">
        <f t="shared" si="11"/>
        <v>-6379722472</v>
      </c>
      <c r="K48" s="4">
        <f t="shared" si="12"/>
        <v>100996995000</v>
      </c>
      <c r="L48" s="4">
        <v>460</v>
      </c>
      <c r="M48" s="4">
        <v>470</v>
      </c>
      <c r="N48" s="4">
        <v>38</v>
      </c>
      <c r="O48" s="4">
        <v>30</v>
      </c>
      <c r="P48" s="4">
        <v>440000</v>
      </c>
      <c r="Q48" s="4">
        <v>400000</v>
      </c>
      <c r="R48" s="5">
        <v>1.4000000000000002E-3</v>
      </c>
      <c r="S48" s="4">
        <v>2278000</v>
      </c>
      <c r="T48" s="4">
        <f t="shared" si="13"/>
        <v>1480273.9</v>
      </c>
      <c r="U48" s="4">
        <f t="shared" si="14"/>
        <v>691200</v>
      </c>
      <c r="V48" s="5">
        <v>1.04E-2</v>
      </c>
    </row>
    <row r="49" spans="1:22" x14ac:dyDescent="0.2">
      <c r="A49" s="16" t="s">
        <v>286</v>
      </c>
      <c r="B49" s="4">
        <v>6000</v>
      </c>
      <c r="C49" s="4">
        <v>700</v>
      </c>
      <c r="D49" s="4">
        <v>5300</v>
      </c>
      <c r="E49" s="4">
        <v>203030000</v>
      </c>
      <c r="F49" s="4">
        <f t="shared" si="11"/>
        <v>-6872452472</v>
      </c>
      <c r="K49" s="4">
        <f t="shared" si="12"/>
        <v>100996995000</v>
      </c>
      <c r="L49" s="4">
        <v>513</v>
      </c>
      <c r="M49" s="4">
        <v>988</v>
      </c>
      <c r="N49" s="4">
        <v>30</v>
      </c>
      <c r="O49" s="4">
        <v>56</v>
      </c>
      <c r="P49" s="4">
        <v>378800</v>
      </c>
      <c r="Q49" s="4">
        <v>748600</v>
      </c>
      <c r="R49" s="5">
        <v>-5.1999999999999998E-3</v>
      </c>
      <c r="S49" s="4">
        <v>1207300</v>
      </c>
      <c r="T49" s="4">
        <f t="shared" si="13"/>
        <v>1678461.5</v>
      </c>
      <c r="U49" s="4">
        <f t="shared" si="14"/>
        <v>691200</v>
      </c>
      <c r="V49" s="5">
        <v>1.3000000000000001E-2</v>
      </c>
    </row>
    <row r="50" spans="1:22" x14ac:dyDescent="0.2">
      <c r="A50" s="16" t="s">
        <v>285</v>
      </c>
      <c r="B50" s="4">
        <v>59705</v>
      </c>
      <c r="C50" s="4">
        <v>12200</v>
      </c>
      <c r="D50" s="4">
        <v>47505</v>
      </c>
      <c r="E50" s="4">
        <v>1836100000</v>
      </c>
      <c r="F50" s="4">
        <f t="shared" si="11"/>
        <v>-7075482472</v>
      </c>
      <c r="G50" s="4">
        <v>0</v>
      </c>
      <c r="H50" s="4">
        <v>0</v>
      </c>
      <c r="I50" s="4">
        <v>0</v>
      </c>
      <c r="J50" s="4">
        <v>-652340000</v>
      </c>
      <c r="K50" s="4">
        <f t="shared" si="12"/>
        <v>100996995000</v>
      </c>
      <c r="L50" s="4">
        <v>268</v>
      </c>
      <c r="M50" s="4">
        <v>567</v>
      </c>
      <c r="N50" s="4">
        <v>22</v>
      </c>
      <c r="O50" s="4">
        <v>25</v>
      </c>
      <c r="P50" s="4">
        <v>259200</v>
      </c>
      <c r="Q50" s="4">
        <v>387300</v>
      </c>
      <c r="R50" s="5">
        <v>-6.5000000000000006E-3</v>
      </c>
      <c r="S50" s="4">
        <v>691200</v>
      </c>
      <c r="T50" s="4">
        <f t="shared" si="13"/>
        <v>1834060.8</v>
      </c>
      <c r="U50" s="4">
        <f t="shared" si="14"/>
        <v>1117300</v>
      </c>
      <c r="V50" s="5">
        <v>7.8000000000000005E-3</v>
      </c>
    </row>
    <row r="51" spans="1:22" x14ac:dyDescent="0.2">
      <c r="A51" s="16" t="s">
        <v>284</v>
      </c>
      <c r="B51" s="4">
        <v>102500</v>
      </c>
      <c r="C51" s="4">
        <v>20600</v>
      </c>
      <c r="D51" s="4">
        <v>81900</v>
      </c>
      <c r="E51" s="4">
        <v>3194700000</v>
      </c>
      <c r="F51" s="4">
        <f t="shared" si="11"/>
        <v>-8911582472</v>
      </c>
      <c r="G51" s="4">
        <v>60000</v>
      </c>
      <c r="H51" s="4">
        <v>0</v>
      </c>
      <c r="I51" s="4">
        <v>60000</v>
      </c>
      <c r="J51" s="4">
        <v>2329500000</v>
      </c>
      <c r="K51" s="4">
        <f t="shared" si="12"/>
        <v>101649335000</v>
      </c>
      <c r="L51" s="4">
        <v>749</v>
      </c>
      <c r="M51" s="4">
        <v>882</v>
      </c>
      <c r="N51" s="4">
        <v>56</v>
      </c>
      <c r="O51" s="4">
        <v>86</v>
      </c>
      <c r="P51" s="4">
        <v>656200</v>
      </c>
      <c r="Q51" s="4">
        <v>1031200</v>
      </c>
      <c r="R51" s="5">
        <v>-1.1999999999999999E-3</v>
      </c>
      <c r="S51" s="4">
        <v>1786700</v>
      </c>
      <c r="T51" s="4">
        <f t="shared" si="13"/>
        <v>2119492</v>
      </c>
      <c r="U51" s="4">
        <f t="shared" si="14"/>
        <v>1117300</v>
      </c>
      <c r="V51" s="5">
        <v>1.9099999999999999E-2</v>
      </c>
    </row>
    <row r="52" spans="1:22" x14ac:dyDescent="0.2">
      <c r="A52" s="16" t="s">
        <v>283</v>
      </c>
      <c r="B52" s="4">
        <v>5000</v>
      </c>
      <c r="C52" s="4">
        <v>5</v>
      </c>
      <c r="D52" s="4">
        <v>4995</v>
      </c>
      <c r="E52" s="4">
        <v>193400000</v>
      </c>
      <c r="F52" s="4">
        <f t="shared" si="11"/>
        <v>-12106282472</v>
      </c>
      <c r="K52" s="4">
        <f t="shared" si="12"/>
        <v>99319835000</v>
      </c>
      <c r="L52" s="4">
        <v>1017</v>
      </c>
      <c r="M52" s="4">
        <v>747</v>
      </c>
      <c r="N52" s="4">
        <v>81</v>
      </c>
      <c r="O52" s="4">
        <v>53</v>
      </c>
      <c r="P52" s="4">
        <v>915700</v>
      </c>
      <c r="Q52" s="4">
        <v>616700</v>
      </c>
      <c r="R52" s="5">
        <v>7.9000000000000008E-3</v>
      </c>
      <c r="S52" s="4">
        <v>1565500</v>
      </c>
      <c r="T52" s="4">
        <f t="shared" si="13"/>
        <v>2298602</v>
      </c>
      <c r="U52" s="4">
        <f t="shared" si="14"/>
        <v>1117300</v>
      </c>
      <c r="V52" s="5">
        <v>2.18E-2</v>
      </c>
    </row>
    <row r="53" spans="1:22" x14ac:dyDescent="0.2">
      <c r="A53" s="16" t="s">
        <v>282</v>
      </c>
      <c r="B53" s="4">
        <v>29500</v>
      </c>
      <c r="C53" s="4">
        <v>44100</v>
      </c>
      <c r="D53" s="4">
        <v>-14600</v>
      </c>
      <c r="E53" s="4">
        <v>-566050000</v>
      </c>
      <c r="F53" s="4">
        <f t="shared" si="11"/>
        <v>-12299682472</v>
      </c>
      <c r="K53" s="4">
        <f t="shared" si="12"/>
        <v>99319835000</v>
      </c>
      <c r="L53" s="4">
        <v>539</v>
      </c>
      <c r="M53" s="4">
        <v>926</v>
      </c>
      <c r="N53" s="4">
        <v>42</v>
      </c>
      <c r="O53" s="4">
        <v>66</v>
      </c>
      <c r="P53" s="4">
        <v>507600</v>
      </c>
      <c r="Q53" s="4">
        <v>923300</v>
      </c>
      <c r="R53" s="5">
        <v>1.4000000000000002E-3</v>
      </c>
      <c r="S53" s="4">
        <v>1493300</v>
      </c>
      <c r="T53" s="4">
        <f t="shared" si="13"/>
        <v>2373769.7000000002</v>
      </c>
      <c r="U53" s="4">
        <f t="shared" si="14"/>
        <v>1117300</v>
      </c>
      <c r="V53" s="5">
        <v>2.3199999999999998E-2</v>
      </c>
    </row>
    <row r="54" spans="1:22" x14ac:dyDescent="0.2">
      <c r="A54" s="16" t="s">
        <v>281</v>
      </c>
      <c r="B54" s="4">
        <v>4000</v>
      </c>
      <c r="C54" s="4">
        <v>11220</v>
      </c>
      <c r="D54" s="4">
        <v>-7220</v>
      </c>
      <c r="E54" s="4">
        <v>-279930000</v>
      </c>
      <c r="F54" s="4">
        <f t="shared" si="11"/>
        <v>-11733632472</v>
      </c>
      <c r="K54" s="4">
        <f t="shared" si="12"/>
        <v>99319835000</v>
      </c>
      <c r="L54" s="4">
        <v>516</v>
      </c>
      <c r="M54" s="4">
        <v>1140</v>
      </c>
      <c r="N54" s="4">
        <v>39</v>
      </c>
      <c r="O54" s="4">
        <v>78</v>
      </c>
      <c r="P54" s="4">
        <v>432500</v>
      </c>
      <c r="Q54" s="4">
        <v>935100</v>
      </c>
      <c r="R54" s="5">
        <v>-9.1000000000000004E-3</v>
      </c>
      <c r="S54" s="4">
        <v>1508900</v>
      </c>
      <c r="T54" s="4">
        <f t="shared" si="13"/>
        <v>2433270.4</v>
      </c>
      <c r="U54" s="4">
        <f t="shared" si="14"/>
        <v>1117300</v>
      </c>
      <c r="V54" s="5">
        <v>1.9199999999999998E-2</v>
      </c>
    </row>
    <row r="55" spans="1:22" x14ac:dyDescent="0.2">
      <c r="A55" s="16" t="s">
        <v>280</v>
      </c>
      <c r="B55" s="4">
        <v>2100</v>
      </c>
      <c r="C55" s="4">
        <v>7510</v>
      </c>
      <c r="D55" s="4">
        <v>-5410</v>
      </c>
      <c r="E55" s="4">
        <v>-209510000</v>
      </c>
      <c r="F55" s="4">
        <f t="shared" si="11"/>
        <v>-11453702472</v>
      </c>
      <c r="G55" s="4">
        <v>215000</v>
      </c>
      <c r="H55" s="4">
        <v>0</v>
      </c>
      <c r="I55" s="4">
        <v>215000</v>
      </c>
      <c r="J55" s="4">
        <v>8302000000</v>
      </c>
      <c r="K55" s="4">
        <f t="shared" si="12"/>
        <v>99319835000</v>
      </c>
      <c r="L55" s="4">
        <v>418</v>
      </c>
      <c r="M55" s="4">
        <v>826</v>
      </c>
      <c r="N55" s="4">
        <v>29</v>
      </c>
      <c r="O55" s="4">
        <v>45</v>
      </c>
      <c r="P55" s="4">
        <v>394800</v>
      </c>
      <c r="Q55" s="4">
        <v>650600</v>
      </c>
      <c r="R55" s="5">
        <v>-1.1999999999999999E-3</v>
      </c>
      <c r="S55" s="4">
        <v>1117300</v>
      </c>
      <c r="T55" s="4">
        <f t="shared" si="13"/>
        <v>2796100.4</v>
      </c>
      <c r="U55" s="4">
        <f t="shared" si="14"/>
        <v>1399647</v>
      </c>
      <c r="V55" s="5">
        <v>1.41E-2</v>
      </c>
    </row>
    <row r="56" spans="1:22" x14ac:dyDescent="0.2">
      <c r="A56" s="16" t="s">
        <v>279</v>
      </c>
      <c r="B56" s="4">
        <v>10200</v>
      </c>
      <c r="C56" s="4">
        <v>20</v>
      </c>
      <c r="D56" s="4">
        <v>10180</v>
      </c>
      <c r="E56" s="4">
        <v>399120000</v>
      </c>
      <c r="F56" s="4">
        <f t="shared" ref="F56:F130" si="15">E56+F57</f>
        <v>-11244192472</v>
      </c>
      <c r="G56" s="4">
        <v>115900</v>
      </c>
      <c r="H56" s="4">
        <v>0</v>
      </c>
      <c r="I56" s="4">
        <v>115900</v>
      </c>
      <c r="J56" s="4">
        <v>4529985000</v>
      </c>
      <c r="K56" s="4">
        <f t="shared" ref="K56:K76" si="16">K57+J56</f>
        <v>91017835000</v>
      </c>
      <c r="L56" s="4">
        <v>1044</v>
      </c>
      <c r="M56" s="4">
        <v>1113</v>
      </c>
      <c r="N56" s="4">
        <v>88</v>
      </c>
      <c r="O56" s="4">
        <v>106</v>
      </c>
      <c r="P56" s="4">
        <v>1021100</v>
      </c>
      <c r="Q56" s="4">
        <v>1250400</v>
      </c>
      <c r="R56" s="5">
        <v>1.2999999999999999E-3</v>
      </c>
      <c r="S56" s="4">
        <v>2386235</v>
      </c>
      <c r="T56" s="4">
        <f t="shared" si="13"/>
        <v>2887979.5</v>
      </c>
      <c r="U56" s="4">
        <f t="shared" ref="U56:U123" si="17">MIN(S57:S61)</f>
        <v>1399647</v>
      </c>
      <c r="V56" s="5">
        <v>2.3900000000000001E-2</v>
      </c>
    </row>
    <row r="57" spans="1:22" x14ac:dyDescent="0.2">
      <c r="A57" s="16" t="s">
        <v>278</v>
      </c>
      <c r="B57" s="4">
        <v>600</v>
      </c>
      <c r="C57" s="4">
        <v>240600</v>
      </c>
      <c r="D57" s="4">
        <v>-240000</v>
      </c>
      <c r="E57" s="4">
        <v>-9153640000</v>
      </c>
      <c r="F57" s="4">
        <f t="shared" si="15"/>
        <v>-11643312472</v>
      </c>
      <c r="K57" s="4">
        <f t="shared" si="16"/>
        <v>86487850000</v>
      </c>
      <c r="L57" s="4">
        <v>665</v>
      </c>
      <c r="M57" s="4">
        <v>724</v>
      </c>
      <c r="N57" s="4">
        <v>49</v>
      </c>
      <c r="O57" s="4">
        <v>58</v>
      </c>
      <c r="P57" s="4">
        <v>713200</v>
      </c>
      <c r="Q57" s="4">
        <v>685700</v>
      </c>
      <c r="R57" s="5">
        <v>9.1999999999999998E-3</v>
      </c>
      <c r="S57" s="4">
        <v>1399647</v>
      </c>
      <c r="T57" s="4">
        <f t="shared" si="13"/>
        <v>3050799.8</v>
      </c>
      <c r="U57" s="4">
        <f t="shared" si="17"/>
        <v>1646657</v>
      </c>
      <c r="V57" s="5">
        <v>1.9400000000000001E-2</v>
      </c>
    </row>
    <row r="58" spans="1:22" x14ac:dyDescent="0.2">
      <c r="A58" s="16" t="s">
        <v>275</v>
      </c>
      <c r="B58" s="4">
        <v>200</v>
      </c>
      <c r="C58" s="4">
        <v>85100</v>
      </c>
      <c r="D58" s="4">
        <v>-84900</v>
      </c>
      <c r="E58" s="4">
        <v>-3279010000</v>
      </c>
      <c r="F58" s="4">
        <f t="shared" si="15"/>
        <v>-2489672472</v>
      </c>
      <c r="K58" s="4">
        <f t="shared" si="16"/>
        <v>86487850000</v>
      </c>
      <c r="L58" s="4">
        <v>688</v>
      </c>
      <c r="M58" s="4">
        <v>676</v>
      </c>
      <c r="N58" s="4">
        <v>64</v>
      </c>
      <c r="O58" s="4">
        <v>75</v>
      </c>
      <c r="P58" s="4">
        <v>786800</v>
      </c>
      <c r="Q58" s="4">
        <v>856900</v>
      </c>
      <c r="R58" s="5">
        <v>0</v>
      </c>
      <c r="S58" s="4">
        <v>1646657</v>
      </c>
      <c r="T58" s="4">
        <f t="shared" si="13"/>
        <v>3147687.6</v>
      </c>
      <c r="U58" s="4">
        <f t="shared" si="17"/>
        <v>2244977</v>
      </c>
      <c r="V58" s="5">
        <v>2.3E-2</v>
      </c>
    </row>
    <row r="59" spans="1:22" x14ac:dyDescent="0.2">
      <c r="A59" s="16" t="s">
        <v>274</v>
      </c>
      <c r="B59" s="4">
        <v>302000</v>
      </c>
      <c r="C59" s="4">
        <v>8560</v>
      </c>
      <c r="D59" s="4">
        <v>293440</v>
      </c>
      <c r="E59" s="4">
        <v>11362260000</v>
      </c>
      <c r="F59" s="4">
        <f t="shared" si="15"/>
        <v>789337528</v>
      </c>
      <c r="G59" s="4">
        <v>0</v>
      </c>
      <c r="H59" s="4">
        <v>0</v>
      </c>
      <c r="I59" s="4">
        <v>0</v>
      </c>
      <c r="J59" s="4">
        <v>-3916500000</v>
      </c>
      <c r="K59" s="4">
        <f t="shared" si="16"/>
        <v>86487850000</v>
      </c>
      <c r="L59" s="4">
        <v>1102</v>
      </c>
      <c r="M59" s="4">
        <v>1933</v>
      </c>
      <c r="N59" s="4">
        <v>83</v>
      </c>
      <c r="O59" s="4">
        <v>188</v>
      </c>
      <c r="P59" s="4">
        <v>1047900</v>
      </c>
      <c r="Q59" s="4">
        <v>2117400</v>
      </c>
      <c r="R59" s="5">
        <v>-1.66E-2</v>
      </c>
      <c r="S59" s="4">
        <v>3189176</v>
      </c>
      <c r="T59" s="4">
        <f t="shared" si="13"/>
        <v>3080127.7</v>
      </c>
      <c r="U59" s="4">
        <f t="shared" si="17"/>
        <v>2103907</v>
      </c>
      <c r="V59" s="5">
        <v>2.6800000000000001E-2</v>
      </c>
    </row>
    <row r="60" spans="1:22" x14ac:dyDescent="0.2">
      <c r="A60" s="16" t="s">
        <v>273</v>
      </c>
      <c r="B60" s="4">
        <v>325200</v>
      </c>
      <c r="C60" s="4">
        <v>84800</v>
      </c>
      <c r="D60" s="4">
        <v>240400</v>
      </c>
      <c r="E60" s="4">
        <v>9379600000</v>
      </c>
      <c r="F60" s="4">
        <f t="shared" si="15"/>
        <v>-10572922472</v>
      </c>
      <c r="K60" s="4">
        <f t="shared" si="16"/>
        <v>90404350000</v>
      </c>
      <c r="L60" s="4">
        <v>1140</v>
      </c>
      <c r="M60" s="4">
        <v>1423</v>
      </c>
      <c r="N60" s="4">
        <v>79</v>
      </c>
      <c r="O60" s="4">
        <v>80</v>
      </c>
      <c r="P60" s="4">
        <v>951000</v>
      </c>
      <c r="Q60" s="4">
        <v>1180100</v>
      </c>
      <c r="R60" s="5">
        <v>-6.3E-3</v>
      </c>
      <c r="S60" s="4">
        <v>2247193</v>
      </c>
      <c r="T60" s="4">
        <f t="shared" si="13"/>
        <v>3232046.3</v>
      </c>
      <c r="U60" s="4">
        <f t="shared" si="17"/>
        <v>2103907</v>
      </c>
      <c r="V60" s="5">
        <v>2.2700000000000001E-2</v>
      </c>
    </row>
    <row r="61" spans="1:22" x14ac:dyDescent="0.2">
      <c r="A61" s="16" t="s">
        <v>268</v>
      </c>
      <c r="B61" s="4">
        <v>152500</v>
      </c>
      <c r="C61" s="4">
        <v>29700</v>
      </c>
      <c r="D61" s="4">
        <v>122800</v>
      </c>
      <c r="E61" s="4">
        <v>4836700000</v>
      </c>
      <c r="F61" s="4">
        <f t="shared" si="15"/>
        <v>-19952522472</v>
      </c>
      <c r="K61" s="4">
        <f t="shared" si="16"/>
        <v>90404350000</v>
      </c>
      <c r="L61" s="4">
        <v>2514</v>
      </c>
      <c r="M61" s="4">
        <v>1948</v>
      </c>
      <c r="N61" s="4">
        <v>235</v>
      </c>
      <c r="O61" s="4">
        <v>170</v>
      </c>
      <c r="P61" s="4">
        <v>2539700</v>
      </c>
      <c r="Q61" s="4">
        <v>2020400</v>
      </c>
      <c r="R61" s="5">
        <v>1.5600000000000001E-2</v>
      </c>
      <c r="S61" s="4">
        <v>4641012</v>
      </c>
      <c r="T61" s="4">
        <f t="shared" si="13"/>
        <v>3067982.2</v>
      </c>
      <c r="U61" s="4">
        <f t="shared" si="17"/>
        <v>2103907</v>
      </c>
      <c r="V61" s="5">
        <v>4.4299999999999999E-2</v>
      </c>
    </row>
    <row r="62" spans="1:22" x14ac:dyDescent="0.2">
      <c r="A62" s="16" t="s">
        <v>266</v>
      </c>
      <c r="B62" s="4">
        <v>60900</v>
      </c>
      <c r="C62" s="4">
        <v>162500</v>
      </c>
      <c r="D62" s="4">
        <v>-101600</v>
      </c>
      <c r="E62" s="4">
        <v>-3881680000</v>
      </c>
      <c r="F62" s="4">
        <f t="shared" si="15"/>
        <v>-24789222472</v>
      </c>
      <c r="G62" s="4">
        <v>16900</v>
      </c>
      <c r="H62" s="4">
        <v>170000</v>
      </c>
      <c r="I62" s="4">
        <v>-153100</v>
      </c>
      <c r="J62" s="4">
        <v>-5913350000</v>
      </c>
      <c r="K62" s="4">
        <f t="shared" si="16"/>
        <v>90404350000</v>
      </c>
      <c r="L62" s="4">
        <v>1373</v>
      </c>
      <c r="M62" s="4">
        <v>984</v>
      </c>
      <c r="N62" s="4">
        <v>164</v>
      </c>
      <c r="O62" s="4">
        <v>132</v>
      </c>
      <c r="P62" s="4">
        <v>2015300</v>
      </c>
      <c r="Q62" s="4">
        <v>1188600</v>
      </c>
      <c r="R62" s="5">
        <v>2.12E-2</v>
      </c>
      <c r="S62" s="4">
        <v>3356600</v>
      </c>
      <c r="T62" s="4">
        <f t="shared" ref="T62:T115" si="18">AVERAGE(S63:S72)</f>
        <v>3214512.2</v>
      </c>
      <c r="U62" s="4">
        <f t="shared" si="17"/>
        <v>2103907</v>
      </c>
      <c r="V62" s="5">
        <v>2.07E-2</v>
      </c>
    </row>
    <row r="63" spans="1:22" x14ac:dyDescent="0.2">
      <c r="A63" s="16" t="s">
        <v>265</v>
      </c>
      <c r="B63" s="4">
        <v>61325</v>
      </c>
      <c r="C63" s="4">
        <v>33400</v>
      </c>
      <c r="D63" s="4">
        <v>27925</v>
      </c>
      <c r="E63" s="4">
        <v>1069720000</v>
      </c>
      <c r="F63" s="4">
        <f t="shared" si="15"/>
        <v>-20907542472</v>
      </c>
      <c r="K63" s="4">
        <f t="shared" si="16"/>
        <v>96317700000</v>
      </c>
      <c r="L63" s="4">
        <v>594</v>
      </c>
      <c r="M63" s="4">
        <v>1363</v>
      </c>
      <c r="N63" s="4">
        <v>52</v>
      </c>
      <c r="O63" s="4">
        <v>118</v>
      </c>
      <c r="P63" s="4">
        <v>639900</v>
      </c>
      <c r="Q63" s="4">
        <v>1398600</v>
      </c>
      <c r="R63" s="5">
        <v>-1.04E-2</v>
      </c>
      <c r="S63" s="4">
        <v>2244977</v>
      </c>
      <c r="T63" s="4">
        <f t="shared" si="18"/>
        <v>3228524.7</v>
      </c>
      <c r="U63" s="4">
        <f t="shared" si="17"/>
        <v>2103907</v>
      </c>
      <c r="V63" s="5">
        <v>2.07E-2</v>
      </c>
    </row>
    <row r="64" spans="1:22" x14ac:dyDescent="0.2">
      <c r="A64" s="16" t="s">
        <v>247</v>
      </c>
      <c r="B64" s="4">
        <v>27500</v>
      </c>
      <c r="C64" s="4">
        <v>41700</v>
      </c>
      <c r="D64" s="4">
        <v>-14200</v>
      </c>
      <c r="E64" s="4">
        <v>-544300000</v>
      </c>
      <c r="F64" s="4">
        <f t="shared" si="15"/>
        <v>-21977262472</v>
      </c>
      <c r="G64" s="4">
        <v>170000</v>
      </c>
      <c r="H64" s="4">
        <v>20000</v>
      </c>
      <c r="I64" s="4">
        <v>150000</v>
      </c>
      <c r="J64" s="4">
        <v>5772700000</v>
      </c>
      <c r="K64" s="4">
        <f t="shared" si="16"/>
        <v>96317700000</v>
      </c>
      <c r="L64" s="4">
        <v>712</v>
      </c>
      <c r="M64" s="4">
        <v>1135</v>
      </c>
      <c r="N64" s="4">
        <v>65</v>
      </c>
      <c r="O64" s="4">
        <v>109</v>
      </c>
      <c r="P64" s="4">
        <v>718700</v>
      </c>
      <c r="Q64" s="4">
        <v>1285600</v>
      </c>
      <c r="R64" s="5">
        <v>-5.1000000000000004E-3</v>
      </c>
      <c r="S64" s="4">
        <v>2103907</v>
      </c>
      <c r="T64" s="4">
        <f t="shared" si="18"/>
        <v>3370107.9</v>
      </c>
      <c r="U64" s="4">
        <f t="shared" si="17"/>
        <v>2513577</v>
      </c>
      <c r="V64" s="5">
        <v>2.06E-2</v>
      </c>
    </row>
    <row r="65" spans="1:22" x14ac:dyDescent="0.2">
      <c r="A65" s="16" t="s">
        <v>239</v>
      </c>
      <c r="B65" s="4">
        <v>52700</v>
      </c>
      <c r="C65" s="4">
        <v>6100</v>
      </c>
      <c r="D65" s="4">
        <v>46600</v>
      </c>
      <c r="E65" s="4">
        <v>1819980000</v>
      </c>
      <c r="F65" s="4">
        <f t="shared" si="15"/>
        <v>-21432962472</v>
      </c>
      <c r="G65" s="4">
        <v>605100</v>
      </c>
      <c r="H65" s="4">
        <v>0</v>
      </c>
      <c r="I65" s="4">
        <v>605100</v>
      </c>
      <c r="J65" s="4">
        <v>23537605000</v>
      </c>
      <c r="K65" s="4">
        <f t="shared" si="16"/>
        <v>90545000000</v>
      </c>
      <c r="L65" s="4">
        <v>2313</v>
      </c>
      <c r="M65" s="4">
        <v>1393</v>
      </c>
      <c r="N65" s="4">
        <v>246</v>
      </c>
      <c r="O65" s="4">
        <v>178</v>
      </c>
      <c r="P65" s="4">
        <v>2745300</v>
      </c>
      <c r="Q65" s="4">
        <v>1853100</v>
      </c>
      <c r="R65" s="5">
        <v>-2.5000000000000001E-3</v>
      </c>
      <c r="S65" s="4">
        <v>4745600</v>
      </c>
      <c r="T65" s="4">
        <f t="shared" si="18"/>
        <v>3279299.4</v>
      </c>
      <c r="U65" s="4">
        <f t="shared" si="17"/>
        <v>2513577</v>
      </c>
      <c r="V65" s="5">
        <v>2.0400000000000001E-2</v>
      </c>
    </row>
    <row r="66" spans="1:22" x14ac:dyDescent="0.2">
      <c r="A66" s="16" t="s">
        <v>238</v>
      </c>
      <c r="B66" s="4">
        <v>86200</v>
      </c>
      <c r="C66" s="4">
        <v>16900</v>
      </c>
      <c r="D66" s="4">
        <v>69300</v>
      </c>
      <c r="E66" s="4">
        <v>2675390000</v>
      </c>
      <c r="F66" s="4">
        <f t="shared" si="15"/>
        <v>-23252942472</v>
      </c>
      <c r="G66" s="4">
        <v>466900</v>
      </c>
      <c r="H66" s="4">
        <v>0</v>
      </c>
      <c r="I66" s="4">
        <v>466900</v>
      </c>
      <c r="J66" s="4">
        <v>18071535000</v>
      </c>
      <c r="K66" s="4">
        <f t="shared" si="16"/>
        <v>67007395000</v>
      </c>
      <c r="L66" s="4">
        <v>1654</v>
      </c>
      <c r="M66" s="4">
        <v>997</v>
      </c>
      <c r="N66" s="4">
        <v>191</v>
      </c>
      <c r="O66" s="4">
        <v>109</v>
      </c>
      <c r="P66" s="4">
        <v>2125100</v>
      </c>
      <c r="Q66" s="4">
        <v>1178500</v>
      </c>
      <c r="R66" s="5">
        <v>1.4499999999999999E-2</v>
      </c>
      <c r="S66" s="4">
        <v>3305026</v>
      </c>
      <c r="T66" s="4">
        <f t="shared" si="18"/>
        <v>3118971.4</v>
      </c>
      <c r="U66" s="4">
        <f t="shared" si="17"/>
        <v>2513577</v>
      </c>
      <c r="V66" s="5">
        <v>2.1899999999999999E-2</v>
      </c>
    </row>
    <row r="67" spans="1:22" x14ac:dyDescent="0.2">
      <c r="A67" s="16" t="s">
        <v>237</v>
      </c>
      <c r="B67" s="4">
        <v>98400</v>
      </c>
      <c r="C67" s="4">
        <v>55400</v>
      </c>
      <c r="D67" s="4">
        <v>43000</v>
      </c>
      <c r="E67" s="4">
        <v>1648690000</v>
      </c>
      <c r="F67" s="4">
        <f t="shared" si="15"/>
        <v>-25928332472</v>
      </c>
      <c r="G67" s="4">
        <v>83100</v>
      </c>
      <c r="H67" s="4">
        <v>0</v>
      </c>
      <c r="I67" s="4">
        <v>83100</v>
      </c>
      <c r="J67" s="4">
        <v>3139380000</v>
      </c>
      <c r="K67" s="4">
        <f t="shared" si="16"/>
        <v>48935860000</v>
      </c>
      <c r="L67" s="4">
        <v>1748</v>
      </c>
      <c r="M67" s="4">
        <v>1063</v>
      </c>
      <c r="N67" s="4">
        <v>167</v>
      </c>
      <c r="O67" s="4">
        <v>133</v>
      </c>
      <c r="P67" s="4">
        <v>1658000</v>
      </c>
      <c r="Q67" s="4">
        <v>1243600</v>
      </c>
      <c r="R67" s="5">
        <v>1.2E-2</v>
      </c>
      <c r="S67" s="4">
        <v>3027850</v>
      </c>
      <c r="T67" s="4">
        <f t="shared" si="18"/>
        <v>3034818.4</v>
      </c>
      <c r="U67" s="4">
        <f t="shared" si="17"/>
        <v>2513577</v>
      </c>
      <c r="V67" s="5">
        <v>2.2200000000000001E-2</v>
      </c>
    </row>
    <row r="68" spans="1:22" x14ac:dyDescent="0.2">
      <c r="A68" s="16" t="s">
        <v>233</v>
      </c>
      <c r="B68" s="4">
        <v>15000</v>
      </c>
      <c r="C68" s="4">
        <v>25400</v>
      </c>
      <c r="D68" s="4">
        <v>-10400</v>
      </c>
      <c r="E68" s="4">
        <v>-395540000</v>
      </c>
      <c r="F68" s="4">
        <f t="shared" si="15"/>
        <v>-27577022472</v>
      </c>
      <c r="K68" s="4">
        <f t="shared" si="16"/>
        <v>45796480000</v>
      </c>
      <c r="L68" s="4">
        <v>780</v>
      </c>
      <c r="M68" s="4">
        <v>1311</v>
      </c>
      <c r="N68" s="4">
        <v>97</v>
      </c>
      <c r="O68" s="4">
        <v>127</v>
      </c>
      <c r="P68" s="4">
        <v>76200</v>
      </c>
      <c r="Q68" s="4">
        <v>112800</v>
      </c>
      <c r="R68" s="5">
        <v>-3.9000000000000003E-3</v>
      </c>
      <c r="S68" s="4">
        <v>2615535</v>
      </c>
      <c r="T68" s="4">
        <f t="shared" si="18"/>
        <v>2916228.1</v>
      </c>
      <c r="U68" s="4">
        <f t="shared" si="17"/>
        <v>2385102</v>
      </c>
    </row>
    <row r="69" spans="1:22" x14ac:dyDescent="0.2">
      <c r="A69" s="16" t="s">
        <v>232</v>
      </c>
      <c r="B69" s="4">
        <v>15600</v>
      </c>
      <c r="C69" s="4">
        <v>13100</v>
      </c>
      <c r="D69" s="4">
        <v>2500</v>
      </c>
      <c r="E69" s="4">
        <v>97170000</v>
      </c>
      <c r="F69" s="4">
        <f t="shared" si="15"/>
        <v>-27181482472</v>
      </c>
      <c r="K69" s="4">
        <f t="shared" si="16"/>
        <v>45796480000</v>
      </c>
      <c r="L69" s="4"/>
      <c r="M69" s="4"/>
      <c r="N69" s="4"/>
      <c r="O69" s="4"/>
      <c r="P69" s="4">
        <v>1196300</v>
      </c>
      <c r="Q69" s="4">
        <v>1114500</v>
      </c>
      <c r="R69" s="5">
        <v>0</v>
      </c>
      <c r="S69" s="4">
        <v>2513577</v>
      </c>
      <c r="T69" s="4">
        <f t="shared" si="18"/>
        <v>2786231.1</v>
      </c>
      <c r="U69" s="4">
        <f t="shared" si="17"/>
        <v>2385102</v>
      </c>
    </row>
    <row r="70" spans="1:22" x14ac:dyDescent="0.2">
      <c r="A70" s="16" t="s">
        <v>231</v>
      </c>
      <c r="B70" s="4">
        <v>0</v>
      </c>
      <c r="C70" s="4">
        <v>21900</v>
      </c>
      <c r="D70" s="4">
        <v>-21900</v>
      </c>
      <c r="E70" s="4">
        <v>-834790000</v>
      </c>
      <c r="F70" s="4">
        <f t="shared" si="15"/>
        <v>-27278652472</v>
      </c>
      <c r="K70" s="4">
        <f t="shared" si="16"/>
        <v>45796480000</v>
      </c>
      <c r="L70" s="4"/>
      <c r="M70" s="4"/>
      <c r="N70" s="4"/>
      <c r="O70" s="4"/>
      <c r="P70" s="4">
        <v>1253200</v>
      </c>
      <c r="Q70" s="4">
        <v>2289200</v>
      </c>
      <c r="R70" s="5">
        <v>-1.6899999999999998E-2</v>
      </c>
      <c r="S70" s="4">
        <v>3766379</v>
      </c>
      <c r="T70" s="4">
        <f t="shared" si="18"/>
        <v>2714376.2</v>
      </c>
      <c r="U70" s="4">
        <f t="shared" si="17"/>
        <v>2385102</v>
      </c>
    </row>
    <row r="71" spans="1:22" x14ac:dyDescent="0.2">
      <c r="A71" s="16" t="s">
        <v>230</v>
      </c>
      <c r="B71" s="4">
        <v>0</v>
      </c>
      <c r="C71" s="4">
        <v>38200</v>
      </c>
      <c r="D71" s="4">
        <v>-38200</v>
      </c>
      <c r="E71" s="4">
        <v>-1476130000</v>
      </c>
      <c r="F71" s="4">
        <f t="shared" si="15"/>
        <v>-26443862472</v>
      </c>
      <c r="K71" s="4">
        <f t="shared" si="16"/>
        <v>45796480000</v>
      </c>
      <c r="L71" s="4"/>
      <c r="M71" s="4"/>
      <c r="N71" s="4"/>
      <c r="O71" s="4"/>
      <c r="P71" s="4">
        <v>978800</v>
      </c>
      <c r="Q71" s="4">
        <v>1865700</v>
      </c>
      <c r="R71" s="5">
        <v>-1.15E-2</v>
      </c>
      <c r="S71" s="4">
        <v>3000371</v>
      </c>
      <c r="T71" s="4">
        <f t="shared" si="18"/>
        <v>2556537.4</v>
      </c>
      <c r="U71" s="4">
        <f t="shared" si="17"/>
        <v>1701746</v>
      </c>
    </row>
    <row r="72" spans="1:22" x14ac:dyDescent="0.2">
      <c r="A72" s="16" t="s">
        <v>229</v>
      </c>
      <c r="B72" s="4">
        <v>29100</v>
      </c>
      <c r="C72" s="4">
        <v>48400</v>
      </c>
      <c r="D72" s="4">
        <v>-19300</v>
      </c>
      <c r="E72" s="4">
        <v>-751260000</v>
      </c>
      <c r="F72" s="4">
        <f t="shared" si="15"/>
        <v>-24967732472</v>
      </c>
      <c r="G72" s="4">
        <v>30000</v>
      </c>
      <c r="H72" s="4">
        <v>0</v>
      </c>
      <c r="I72" s="4">
        <v>30000</v>
      </c>
      <c r="J72" s="4">
        <v>1144500000</v>
      </c>
      <c r="K72" s="4">
        <f t="shared" si="16"/>
        <v>45796480000</v>
      </c>
      <c r="L72" s="4"/>
      <c r="M72" s="4"/>
      <c r="N72" s="4"/>
      <c r="O72" s="4"/>
      <c r="P72" s="4">
        <v>2958000</v>
      </c>
      <c r="Q72" s="4">
        <v>1608100</v>
      </c>
      <c r="R72" s="5">
        <v>3.8800000000000001E-2</v>
      </c>
      <c r="S72" s="4">
        <v>4821900</v>
      </c>
      <c r="T72" s="4">
        <f t="shared" si="18"/>
        <v>2275798.5</v>
      </c>
      <c r="U72" s="4">
        <f t="shared" si="17"/>
        <v>1701746</v>
      </c>
    </row>
    <row r="73" spans="1:22" x14ac:dyDescent="0.2">
      <c r="A73" s="16" t="s">
        <v>228</v>
      </c>
      <c r="B73" s="4">
        <v>10400</v>
      </c>
      <c r="C73" s="4">
        <v>33300</v>
      </c>
      <c r="D73" s="4">
        <v>-22900</v>
      </c>
      <c r="E73" s="4">
        <v>-863640000</v>
      </c>
      <c r="F73" s="4">
        <f t="shared" si="15"/>
        <v>-24216472472</v>
      </c>
      <c r="G73" s="4">
        <v>20000</v>
      </c>
      <c r="H73" s="4">
        <v>0</v>
      </c>
      <c r="I73" s="4">
        <v>20000</v>
      </c>
      <c r="J73" s="4">
        <v>743000000</v>
      </c>
      <c r="K73" s="4">
        <f t="shared" si="16"/>
        <v>44651980000</v>
      </c>
      <c r="L73" s="4"/>
      <c r="M73" s="4"/>
      <c r="N73" s="4"/>
      <c r="O73" s="4"/>
      <c r="P73" s="4">
        <v>1089800</v>
      </c>
      <c r="Q73" s="4">
        <v>1184800</v>
      </c>
      <c r="R73" s="5">
        <v>-1.2999999999999999E-3</v>
      </c>
      <c r="S73" s="4">
        <v>2385102</v>
      </c>
      <c r="T73" s="4">
        <f t="shared" si="18"/>
        <v>2260424.2000000002</v>
      </c>
      <c r="U73" s="4">
        <f t="shared" si="17"/>
        <v>1429632</v>
      </c>
    </row>
    <row r="74" spans="1:22" x14ac:dyDescent="0.2">
      <c r="A74" s="16" t="s">
        <v>227</v>
      </c>
      <c r="B74" s="4">
        <v>40100</v>
      </c>
      <c r="C74" s="4">
        <v>47701</v>
      </c>
      <c r="D74" s="4">
        <v>-7601</v>
      </c>
      <c r="E74" s="4">
        <v>-304400000</v>
      </c>
      <c r="F74" s="4">
        <f t="shared" si="15"/>
        <v>-23352832472</v>
      </c>
      <c r="G74" s="4">
        <v>200000</v>
      </c>
      <c r="H74" s="4">
        <v>0</v>
      </c>
      <c r="I74" s="4">
        <v>200000</v>
      </c>
      <c r="J74" s="4">
        <v>7489150000</v>
      </c>
      <c r="K74" s="4">
        <f t="shared" si="16"/>
        <v>43908980000</v>
      </c>
      <c r="L74" s="4"/>
      <c r="M74" s="4"/>
      <c r="N74" s="4"/>
      <c r="O74" s="4"/>
      <c r="P74" s="4">
        <v>1994700</v>
      </c>
      <c r="Q74" s="4">
        <v>1392400</v>
      </c>
      <c r="R74" s="5">
        <v>6.8000000000000005E-3</v>
      </c>
      <c r="S74" s="4">
        <v>3519739</v>
      </c>
      <c r="T74" s="4">
        <f t="shared" si="18"/>
        <v>2363845.4</v>
      </c>
      <c r="U74" s="4">
        <f t="shared" si="17"/>
        <v>1213607</v>
      </c>
    </row>
    <row r="75" spans="1:22" x14ac:dyDescent="0.2">
      <c r="A75" s="16" t="s">
        <v>221</v>
      </c>
      <c r="B75" s="4">
        <v>52200</v>
      </c>
      <c r="C75" s="4">
        <v>13400</v>
      </c>
      <c r="D75" s="4">
        <v>38800</v>
      </c>
      <c r="E75" s="4">
        <v>1432310000</v>
      </c>
      <c r="F75" s="4">
        <f t="shared" si="15"/>
        <v>-23048432472</v>
      </c>
      <c r="K75" s="4">
        <f t="shared" si="16"/>
        <v>36419830000</v>
      </c>
      <c r="L75" s="4"/>
      <c r="M75" s="4"/>
      <c r="N75" s="4"/>
      <c r="O75" s="4"/>
      <c r="P75" s="4">
        <v>2372500</v>
      </c>
      <c r="Q75" s="4">
        <v>1315400</v>
      </c>
      <c r="R75" s="5">
        <v>3.6299999999999999E-2</v>
      </c>
      <c r="S75" s="4">
        <v>3837515</v>
      </c>
      <c r="T75" s="4">
        <f t="shared" si="18"/>
        <v>2237925.7999999998</v>
      </c>
      <c r="U75" s="4">
        <f t="shared" si="17"/>
        <v>1213607</v>
      </c>
    </row>
    <row r="76" spans="1:22" x14ac:dyDescent="0.2">
      <c r="A76" s="16" t="s">
        <v>212</v>
      </c>
      <c r="B76" s="4">
        <v>58300</v>
      </c>
      <c r="C76" s="4">
        <v>1680</v>
      </c>
      <c r="D76" s="4">
        <v>56620</v>
      </c>
      <c r="E76" s="4">
        <v>2002700000</v>
      </c>
      <c r="F76" s="4">
        <f t="shared" si="15"/>
        <v>-24480742472</v>
      </c>
      <c r="G76" s="4">
        <v>408900</v>
      </c>
      <c r="H76" s="4">
        <v>0</v>
      </c>
      <c r="I76" s="4">
        <v>408900</v>
      </c>
      <c r="J76" s="4">
        <v>14490265000</v>
      </c>
      <c r="K76" s="4">
        <f t="shared" si="16"/>
        <v>36419830000</v>
      </c>
      <c r="L76" s="4"/>
      <c r="M76" s="4"/>
      <c r="N76" s="4"/>
      <c r="O76" s="4"/>
      <c r="P76" s="4">
        <v>994100</v>
      </c>
      <c r="Q76" s="4">
        <v>632000</v>
      </c>
      <c r="R76" s="5">
        <v>2.87E-2</v>
      </c>
      <c r="S76" s="4">
        <v>1701746</v>
      </c>
      <c r="T76" s="4">
        <f t="shared" si="18"/>
        <v>2385922.2999999998</v>
      </c>
      <c r="U76" s="4">
        <f t="shared" si="17"/>
        <v>1213607</v>
      </c>
    </row>
    <row r="77" spans="1:22" x14ac:dyDescent="0.2">
      <c r="A77" s="16" t="s">
        <v>211</v>
      </c>
      <c r="B77" s="4">
        <v>34300</v>
      </c>
      <c r="C77" s="4">
        <v>200</v>
      </c>
      <c r="D77" s="4">
        <v>34100</v>
      </c>
      <c r="E77" s="4">
        <v>1206480000</v>
      </c>
      <c r="F77" s="4">
        <f t="shared" si="15"/>
        <v>-26483442472</v>
      </c>
      <c r="K77" s="4">
        <f>K78+J77</f>
        <v>21929565000</v>
      </c>
      <c r="L77" s="4"/>
      <c r="M77" s="4"/>
      <c r="N77" s="4"/>
      <c r="O77" s="4"/>
      <c r="P77" s="4">
        <v>784800</v>
      </c>
      <c r="Q77" s="4">
        <v>1258400</v>
      </c>
      <c r="R77" s="5">
        <v>-1.9599999999999999E-2</v>
      </c>
      <c r="S77" s="4">
        <v>2186320</v>
      </c>
      <c r="T77" s="4">
        <f t="shared" si="18"/>
        <v>2508470.6</v>
      </c>
      <c r="U77" s="4">
        <f t="shared" si="17"/>
        <v>1213607</v>
      </c>
    </row>
    <row r="78" spans="1:22" x14ac:dyDescent="0.2">
      <c r="A78" s="16" t="s">
        <v>210</v>
      </c>
      <c r="B78" s="4">
        <v>23700</v>
      </c>
      <c r="C78" s="4">
        <v>6802</v>
      </c>
      <c r="D78" s="4">
        <v>16898</v>
      </c>
      <c r="E78" s="4">
        <v>608220000</v>
      </c>
      <c r="F78" s="4">
        <f t="shared" si="15"/>
        <v>-27689922472</v>
      </c>
      <c r="K78" s="4">
        <f>J78+K80</f>
        <v>21929565000</v>
      </c>
      <c r="R78" s="5">
        <v>-5.5000000000000005E-3</v>
      </c>
      <c r="S78" s="4">
        <v>1429632</v>
      </c>
      <c r="T78" s="4">
        <f t="shared" si="18"/>
        <v>2693915.8</v>
      </c>
      <c r="U78" s="4">
        <f t="shared" si="17"/>
        <v>1213607</v>
      </c>
    </row>
    <row r="79" spans="1:22" x14ac:dyDescent="0.2">
      <c r="A79" s="16" t="s">
        <v>209</v>
      </c>
      <c r="B79" s="4">
        <v>3600</v>
      </c>
      <c r="C79" s="4">
        <v>25510</v>
      </c>
      <c r="D79" s="4">
        <v>-21910</v>
      </c>
      <c r="E79" s="4">
        <v>-795270000</v>
      </c>
      <c r="F79" s="4">
        <f t="shared" si="15"/>
        <v>-28298142472</v>
      </c>
      <c r="L79" s="4"/>
      <c r="M79" s="4"/>
      <c r="N79" s="4"/>
      <c r="O79" s="4"/>
      <c r="P79" s="4">
        <v>424200</v>
      </c>
      <c r="Q79" s="4">
        <v>639800</v>
      </c>
      <c r="R79" s="5">
        <v>-1.5100000000000001E-2</v>
      </c>
      <c r="S79" s="4">
        <v>1213607</v>
      </c>
      <c r="T79" s="4">
        <f t="shared" si="18"/>
        <v>2888182</v>
      </c>
      <c r="U79" s="4">
        <f t="shared" si="17"/>
        <v>1421983</v>
      </c>
    </row>
    <row r="80" spans="1:22" x14ac:dyDescent="0.2">
      <c r="A80" s="16" t="s">
        <v>208</v>
      </c>
      <c r="B80" s="4">
        <v>500</v>
      </c>
      <c r="C80" s="4">
        <v>14500</v>
      </c>
      <c r="D80" s="4">
        <v>-14000</v>
      </c>
      <c r="E80" s="4">
        <v>-513420000</v>
      </c>
      <c r="F80" s="4">
        <f t="shared" si="15"/>
        <v>-27502872472</v>
      </c>
      <c r="G80" s="4">
        <v>600000</v>
      </c>
      <c r="H80" s="4">
        <v>0</v>
      </c>
      <c r="I80" s="4">
        <v>600000</v>
      </c>
      <c r="J80" s="4">
        <v>21929565000</v>
      </c>
      <c r="K80" s="4">
        <f>J80</f>
        <v>21929565000</v>
      </c>
      <c r="R80" s="5">
        <v>4.1999999999999997E-3</v>
      </c>
      <c r="S80" s="4">
        <v>3047830</v>
      </c>
      <c r="T80" s="4">
        <f t="shared" si="18"/>
        <v>2844876.5</v>
      </c>
      <c r="U80" s="4">
        <f t="shared" si="17"/>
        <v>1421983</v>
      </c>
    </row>
    <row r="81" spans="1:21" x14ac:dyDescent="0.2">
      <c r="A81" s="16" t="s">
        <v>207</v>
      </c>
      <c r="B81" s="4">
        <v>11900</v>
      </c>
      <c r="C81" s="4">
        <v>300</v>
      </c>
      <c r="D81" s="4">
        <v>11600</v>
      </c>
      <c r="E81" s="4">
        <v>420710000</v>
      </c>
      <c r="F81" s="4">
        <f t="shared" si="15"/>
        <v>-26989452472</v>
      </c>
      <c r="R81" s="5">
        <v>2.8000000000000004E-3</v>
      </c>
      <c r="S81" s="4">
        <v>1421983</v>
      </c>
      <c r="T81" s="4">
        <f t="shared" si="18"/>
        <v>3228848.1</v>
      </c>
      <c r="U81" s="4">
        <f t="shared" si="17"/>
        <v>2014511</v>
      </c>
    </row>
    <row r="82" spans="1:21" x14ac:dyDescent="0.2">
      <c r="A82" s="16" t="s">
        <v>206</v>
      </c>
      <c r="B82" s="4">
        <v>1700</v>
      </c>
      <c r="C82" s="4">
        <v>7200</v>
      </c>
      <c r="D82" s="4">
        <v>-5500</v>
      </c>
      <c r="E82" s="4">
        <v>-196430000</v>
      </c>
      <c r="F82" s="4">
        <f t="shared" si="15"/>
        <v>-27410162472</v>
      </c>
      <c r="R82" s="5">
        <v>0</v>
      </c>
      <c r="S82" s="4">
        <v>2014511</v>
      </c>
      <c r="T82" s="4">
        <f t="shared" si="18"/>
        <v>3299743.7</v>
      </c>
      <c r="U82" s="4">
        <f t="shared" si="17"/>
        <v>2231359</v>
      </c>
    </row>
    <row r="83" spans="1:21" x14ac:dyDescent="0.2">
      <c r="A83" s="16" t="s">
        <v>205</v>
      </c>
      <c r="B83" s="4">
        <v>19202</v>
      </c>
      <c r="C83" s="4">
        <v>59817</v>
      </c>
      <c r="D83" s="4">
        <v>-40615</v>
      </c>
      <c r="E83" s="4">
        <v>-1481840000</v>
      </c>
      <c r="F83" s="4">
        <f t="shared" si="15"/>
        <v>-27213732472</v>
      </c>
      <c r="R83" s="5">
        <v>-1.9E-2</v>
      </c>
      <c r="S83" s="4">
        <v>2231359</v>
      </c>
      <c r="T83" s="4">
        <f t="shared" si="18"/>
        <v>3393644.7</v>
      </c>
      <c r="U83" s="4">
        <f t="shared" si="17"/>
        <v>2578319</v>
      </c>
    </row>
    <row r="84" spans="1:21" x14ac:dyDescent="0.2">
      <c r="A84" s="16" t="s">
        <v>204</v>
      </c>
      <c r="B84" s="4">
        <v>1000</v>
      </c>
      <c r="C84" s="4">
        <v>175123</v>
      </c>
      <c r="D84" s="4">
        <v>-174123</v>
      </c>
      <c r="E84" s="4">
        <v>-6387760000</v>
      </c>
      <c r="F84" s="4">
        <f t="shared" si="15"/>
        <v>-25731892472</v>
      </c>
      <c r="R84" s="5">
        <v>-1.8600000000000002E-2</v>
      </c>
      <c r="S84" s="4">
        <v>4553951</v>
      </c>
      <c r="T84" s="4">
        <f t="shared" si="18"/>
        <v>3255242.4</v>
      </c>
      <c r="U84" s="4">
        <f t="shared" si="17"/>
        <v>2578319</v>
      </c>
    </row>
    <row r="85" spans="1:21" x14ac:dyDescent="0.2">
      <c r="A85" s="16" t="s">
        <v>203</v>
      </c>
      <c r="B85" s="4">
        <v>300</v>
      </c>
      <c r="C85" s="4">
        <v>51800</v>
      </c>
      <c r="D85" s="4">
        <v>-51500</v>
      </c>
      <c r="E85" s="4">
        <v>-1939380000</v>
      </c>
      <c r="F85" s="4">
        <f t="shared" si="15"/>
        <v>-19344132472</v>
      </c>
      <c r="R85" s="5">
        <v>1.49E-2</v>
      </c>
      <c r="S85" s="4">
        <v>2578319</v>
      </c>
      <c r="T85" s="4">
        <f t="shared" si="18"/>
        <v>3318053.7</v>
      </c>
      <c r="U85" s="4">
        <f t="shared" si="17"/>
        <v>2614775</v>
      </c>
    </row>
    <row r="86" spans="1:21" x14ac:dyDescent="0.2">
      <c r="A86" s="16" t="s">
        <v>202</v>
      </c>
      <c r="B86" s="4">
        <v>2300</v>
      </c>
      <c r="C86" s="4">
        <v>10090</v>
      </c>
      <c r="D86" s="4">
        <v>-7790</v>
      </c>
      <c r="E86" s="4">
        <v>-288210000</v>
      </c>
      <c r="F86" s="4">
        <f t="shared" si="15"/>
        <v>-17404752472</v>
      </c>
      <c r="R86" s="5">
        <v>-1.0700000000000001E-2</v>
      </c>
      <c r="S86" s="4">
        <v>3181711</v>
      </c>
      <c r="T86" s="4">
        <f t="shared" si="18"/>
        <v>3147876.1</v>
      </c>
      <c r="U86" s="4">
        <f t="shared" si="17"/>
        <v>2614775</v>
      </c>
    </row>
    <row r="87" spans="1:21" x14ac:dyDescent="0.2">
      <c r="A87" s="16" t="s">
        <v>201</v>
      </c>
      <c r="B87" s="4">
        <v>500</v>
      </c>
      <c r="C87" s="4">
        <v>2960</v>
      </c>
      <c r="D87" s="4">
        <v>-2460</v>
      </c>
      <c r="E87" s="4">
        <v>-91840000</v>
      </c>
      <c r="F87" s="4">
        <f t="shared" si="15"/>
        <v>-17116542472</v>
      </c>
      <c r="R87" s="5">
        <v>3.04E-2</v>
      </c>
      <c r="S87" s="4">
        <v>3411803</v>
      </c>
      <c r="T87" s="4">
        <f t="shared" si="18"/>
        <v>3015204.8</v>
      </c>
      <c r="U87" s="4">
        <f t="shared" si="17"/>
        <v>2614775</v>
      </c>
    </row>
    <row r="88" spans="1:21" x14ac:dyDescent="0.2">
      <c r="A88" s="16" t="s">
        <v>200</v>
      </c>
      <c r="B88" s="4">
        <v>76900</v>
      </c>
      <c r="C88" s="4">
        <v>1000</v>
      </c>
      <c r="D88" s="4">
        <v>75900</v>
      </c>
      <c r="E88" s="4">
        <v>2743890000</v>
      </c>
      <c r="F88" s="4">
        <f t="shared" si="15"/>
        <v>-17024702472</v>
      </c>
      <c r="R88" s="5">
        <v>2.12E-2</v>
      </c>
      <c r="S88" s="4">
        <v>3284084</v>
      </c>
      <c r="T88" s="4">
        <f t="shared" si="18"/>
        <v>3021359</v>
      </c>
      <c r="U88" s="4">
        <f t="shared" si="17"/>
        <v>2614775</v>
      </c>
    </row>
    <row r="89" spans="1:21" x14ac:dyDescent="0.2">
      <c r="A89" s="16" t="s">
        <v>199</v>
      </c>
      <c r="B89" s="4">
        <v>2800</v>
      </c>
      <c r="C89" s="4">
        <v>26300</v>
      </c>
      <c r="D89" s="4">
        <v>-23500</v>
      </c>
      <c r="E89" s="4">
        <v>-840830000</v>
      </c>
      <c r="F89" s="4">
        <f t="shared" si="15"/>
        <v>-19768592472</v>
      </c>
      <c r="R89" s="5">
        <v>-1.66E-2</v>
      </c>
      <c r="S89" s="4">
        <v>3156269</v>
      </c>
      <c r="T89" s="4">
        <f t="shared" si="18"/>
        <v>2919706.5</v>
      </c>
      <c r="U89" s="4">
        <f t="shared" si="17"/>
        <v>2614775</v>
      </c>
    </row>
    <row r="90" spans="1:21" x14ac:dyDescent="0.2">
      <c r="A90" s="16" t="s">
        <v>198</v>
      </c>
      <c r="B90" s="4">
        <v>800</v>
      </c>
      <c r="C90" s="4">
        <v>109800</v>
      </c>
      <c r="D90" s="4">
        <v>-109000</v>
      </c>
      <c r="E90" s="4">
        <v>-3945130000</v>
      </c>
      <c r="F90" s="4">
        <f t="shared" si="15"/>
        <v>-18927762472</v>
      </c>
      <c r="R90" s="5">
        <v>2.8000000000000004E-3</v>
      </c>
      <c r="S90" s="4">
        <v>2614775</v>
      </c>
      <c r="T90" s="4">
        <f t="shared" si="18"/>
        <v>2881796.9</v>
      </c>
      <c r="U90" s="4">
        <f t="shared" si="17"/>
        <v>2723467</v>
      </c>
    </row>
    <row r="91" spans="1:21" x14ac:dyDescent="0.2">
      <c r="A91" s="16" t="s">
        <v>197</v>
      </c>
      <c r="B91" s="4">
        <v>21900</v>
      </c>
      <c r="C91" s="4">
        <v>25000</v>
      </c>
      <c r="D91" s="4">
        <v>-3100</v>
      </c>
      <c r="E91" s="4">
        <v>-104240000</v>
      </c>
      <c r="F91" s="4">
        <f t="shared" si="15"/>
        <v>-14982632472</v>
      </c>
      <c r="R91" s="5">
        <v>3.9E-2</v>
      </c>
      <c r="S91" s="4">
        <v>5261699</v>
      </c>
      <c r="T91" s="4">
        <f t="shared" si="18"/>
        <v>2619229.1</v>
      </c>
      <c r="U91" s="4">
        <f t="shared" si="17"/>
        <v>1479935</v>
      </c>
    </row>
    <row r="92" spans="1:21" x14ac:dyDescent="0.2">
      <c r="A92" s="16" t="s">
        <v>196</v>
      </c>
      <c r="B92" s="4">
        <v>300</v>
      </c>
      <c r="C92" s="4">
        <v>14100</v>
      </c>
      <c r="D92" s="4">
        <v>-13800</v>
      </c>
      <c r="E92" s="4">
        <v>-478410000</v>
      </c>
      <c r="F92" s="4">
        <f t="shared" si="15"/>
        <v>-14878392472</v>
      </c>
      <c r="R92" s="5">
        <v>2.07E-2</v>
      </c>
      <c r="S92" s="4">
        <v>2723467</v>
      </c>
      <c r="T92" s="4">
        <f t="shared" si="18"/>
        <v>2546787.7999999998</v>
      </c>
      <c r="U92" s="4">
        <f t="shared" si="17"/>
        <v>1479935</v>
      </c>
    </row>
    <row r="93" spans="1:21" x14ac:dyDescent="0.2">
      <c r="A93" s="16" t="s">
        <v>195</v>
      </c>
      <c r="B93" s="4">
        <v>98100</v>
      </c>
      <c r="C93" s="4">
        <v>20600</v>
      </c>
      <c r="D93" s="4">
        <v>77500</v>
      </c>
      <c r="E93" s="4">
        <v>2572190000</v>
      </c>
      <c r="F93" s="4">
        <f t="shared" si="15"/>
        <v>-14399982472</v>
      </c>
      <c r="R93" s="5">
        <v>1.3500000000000002E-2</v>
      </c>
      <c r="S93" s="4">
        <v>3170369</v>
      </c>
      <c r="T93" s="4">
        <f t="shared" si="18"/>
        <v>2541667.7000000002</v>
      </c>
      <c r="U93" s="4">
        <f t="shared" si="17"/>
        <v>1479935</v>
      </c>
    </row>
    <row r="94" spans="1:21" x14ac:dyDescent="0.2">
      <c r="A94" s="16" t="s">
        <v>194</v>
      </c>
      <c r="B94" s="4">
        <v>21700</v>
      </c>
      <c r="C94" s="4">
        <v>114800</v>
      </c>
      <c r="D94" s="4">
        <v>-93100</v>
      </c>
      <c r="E94" s="4">
        <v>-3358070000</v>
      </c>
      <c r="F94" s="4">
        <f t="shared" si="15"/>
        <v>-16972172472</v>
      </c>
      <c r="R94" s="5">
        <v>-5.0900000000000001E-2</v>
      </c>
      <c r="S94" s="4">
        <v>3169928</v>
      </c>
      <c r="T94" s="4">
        <f t="shared" si="18"/>
        <v>2533680.2999999998</v>
      </c>
      <c r="U94" s="4">
        <f t="shared" si="17"/>
        <v>1479935</v>
      </c>
    </row>
    <row r="95" spans="1:21" x14ac:dyDescent="0.2">
      <c r="A95" s="16" t="s">
        <v>193</v>
      </c>
      <c r="B95" s="4">
        <v>400</v>
      </c>
      <c r="C95" s="4">
        <v>25600</v>
      </c>
      <c r="D95" s="4">
        <v>-25200</v>
      </c>
      <c r="E95" s="4">
        <v>-874190000</v>
      </c>
      <c r="F95" s="4">
        <f t="shared" si="15"/>
        <v>-13614102472</v>
      </c>
      <c r="R95" s="5">
        <v>2.7699999999999999E-2</v>
      </c>
      <c r="S95" s="4">
        <v>3206432</v>
      </c>
      <c r="T95" s="4">
        <f t="shared" si="18"/>
        <v>2481141.5</v>
      </c>
      <c r="U95" s="4">
        <f t="shared" si="17"/>
        <v>1479935</v>
      </c>
    </row>
    <row r="96" spans="1:21" x14ac:dyDescent="0.2">
      <c r="A96" s="16" t="s">
        <v>192</v>
      </c>
      <c r="B96" s="4">
        <v>3200</v>
      </c>
      <c r="C96" s="4">
        <v>5800</v>
      </c>
      <c r="D96" s="4">
        <v>-2600</v>
      </c>
      <c r="E96" s="4">
        <v>-89210000</v>
      </c>
      <c r="F96" s="4">
        <f t="shared" si="15"/>
        <v>-12739912472</v>
      </c>
      <c r="R96" s="5">
        <v>1.3300000000000001E-2</v>
      </c>
      <c r="S96" s="4">
        <v>1479935</v>
      </c>
      <c r="T96" s="4">
        <f t="shared" si="18"/>
        <v>2566283.5</v>
      </c>
      <c r="U96" s="4">
        <f t="shared" si="17"/>
        <v>2085090</v>
      </c>
    </row>
    <row r="97" spans="1:21" x14ac:dyDescent="0.2">
      <c r="A97" s="16" t="s">
        <v>191</v>
      </c>
      <c r="B97" s="4">
        <v>124700</v>
      </c>
      <c r="C97" s="4">
        <v>11400</v>
      </c>
      <c r="D97" s="4">
        <v>113300</v>
      </c>
      <c r="E97" s="4">
        <v>3844150000</v>
      </c>
      <c r="F97" s="4">
        <f t="shared" si="15"/>
        <v>-12650702472</v>
      </c>
      <c r="R97" s="5">
        <v>1.2E-2</v>
      </c>
      <c r="S97" s="4">
        <v>2085090</v>
      </c>
      <c r="T97" s="4">
        <f t="shared" si="18"/>
        <v>2512204.2999999998</v>
      </c>
      <c r="U97" s="4">
        <f t="shared" si="17"/>
        <v>1999054</v>
      </c>
    </row>
    <row r="98" spans="1:21" x14ac:dyDescent="0.2">
      <c r="A98" s="16" t="s">
        <v>190</v>
      </c>
      <c r="B98" s="4">
        <v>12000</v>
      </c>
      <c r="C98" s="4">
        <v>13700</v>
      </c>
      <c r="D98" s="4">
        <v>-1700</v>
      </c>
      <c r="E98" s="4">
        <v>-59280000</v>
      </c>
      <c r="F98" s="4">
        <f t="shared" si="15"/>
        <v>-16494852472</v>
      </c>
      <c r="R98" s="5">
        <v>-2.6099999999999998E-2</v>
      </c>
      <c r="S98" s="4">
        <v>3345626</v>
      </c>
      <c r="T98" s="4">
        <f t="shared" si="18"/>
        <v>2416879.6</v>
      </c>
      <c r="U98" s="4">
        <f t="shared" si="17"/>
        <v>1999054</v>
      </c>
    </row>
    <row r="99" spans="1:21" x14ac:dyDescent="0.2">
      <c r="A99" s="16" t="s">
        <v>189</v>
      </c>
      <c r="B99" s="4">
        <v>29900</v>
      </c>
      <c r="C99" s="4">
        <v>4800</v>
      </c>
      <c r="D99" s="4">
        <v>25100</v>
      </c>
      <c r="E99" s="4">
        <v>860690000</v>
      </c>
      <c r="F99" s="4">
        <f t="shared" si="15"/>
        <v>-16435572472</v>
      </c>
      <c r="R99" s="5">
        <v>1.4800000000000001E-2</v>
      </c>
      <c r="S99" s="4">
        <v>2139744</v>
      </c>
      <c r="T99" s="4">
        <f t="shared" si="18"/>
        <v>2474969</v>
      </c>
      <c r="U99" s="4">
        <f t="shared" si="17"/>
        <v>1999054</v>
      </c>
    </row>
    <row r="100" spans="1:21" x14ac:dyDescent="0.2">
      <c r="A100" s="16" t="s">
        <v>188</v>
      </c>
      <c r="B100" s="4">
        <v>3000</v>
      </c>
      <c r="C100" s="4">
        <v>108300</v>
      </c>
      <c r="D100" s="4">
        <v>-105300</v>
      </c>
      <c r="E100" s="4">
        <v>-3638730000</v>
      </c>
      <c r="F100" s="4">
        <f t="shared" si="15"/>
        <v>-17296262472</v>
      </c>
      <c r="R100" s="5">
        <v>-4.4000000000000003E-3</v>
      </c>
      <c r="S100" s="4">
        <v>2235679</v>
      </c>
      <c r="T100" s="4">
        <f t="shared" si="18"/>
        <v>2547472.1</v>
      </c>
      <c r="U100" s="4">
        <f t="shared" si="17"/>
        <v>1999054</v>
      </c>
    </row>
    <row r="101" spans="1:21" x14ac:dyDescent="0.2">
      <c r="A101" s="16" t="s">
        <v>187</v>
      </c>
      <c r="B101" s="4">
        <v>3200</v>
      </c>
      <c r="C101" s="4">
        <v>57750</v>
      </c>
      <c r="D101" s="4">
        <v>-54550</v>
      </c>
      <c r="E101" s="4">
        <v>-1856150000</v>
      </c>
      <c r="F101" s="4">
        <f t="shared" si="15"/>
        <v>-13657532472</v>
      </c>
      <c r="R101" s="5">
        <v>1.95E-2</v>
      </c>
      <c r="S101" s="4">
        <v>2636021</v>
      </c>
      <c r="T101" s="4">
        <f t="shared" si="18"/>
        <v>2698661.9</v>
      </c>
      <c r="U101" s="4">
        <f t="shared" si="17"/>
        <v>1999054</v>
      </c>
    </row>
    <row r="102" spans="1:21" x14ac:dyDescent="0.2">
      <c r="A102" s="16" t="s">
        <v>186</v>
      </c>
      <c r="B102" s="4">
        <v>2600</v>
      </c>
      <c r="C102" s="4">
        <v>67200</v>
      </c>
      <c r="D102" s="4">
        <v>-64600</v>
      </c>
      <c r="E102" s="4">
        <v>-2150890000</v>
      </c>
      <c r="F102" s="4">
        <f t="shared" si="15"/>
        <v>-11801382472</v>
      </c>
      <c r="R102" s="5">
        <v>1.06E-2</v>
      </c>
      <c r="S102" s="4">
        <v>1999054</v>
      </c>
      <c r="T102" s="4">
        <f t="shared" si="18"/>
        <v>2651259.4</v>
      </c>
      <c r="U102" s="4">
        <f t="shared" si="17"/>
        <v>1544298</v>
      </c>
    </row>
    <row r="103" spans="1:21" x14ac:dyDescent="0.2">
      <c r="A103" s="16" t="s">
        <v>185</v>
      </c>
      <c r="B103" s="4">
        <v>34600</v>
      </c>
      <c r="C103" s="4">
        <v>28400</v>
      </c>
      <c r="D103" s="4">
        <v>6200</v>
      </c>
      <c r="E103" s="4">
        <v>203800000</v>
      </c>
      <c r="F103" s="4">
        <f t="shared" si="15"/>
        <v>-9650492472</v>
      </c>
      <c r="R103" s="5">
        <v>-1.49E-2</v>
      </c>
      <c r="S103" s="4">
        <v>3119168</v>
      </c>
      <c r="T103" s="4">
        <f t="shared" si="18"/>
        <v>2547928.5</v>
      </c>
      <c r="U103" s="4">
        <f t="shared" si="17"/>
        <v>1544298</v>
      </c>
    </row>
    <row r="104" spans="1:21" x14ac:dyDescent="0.2">
      <c r="A104" s="16" t="s">
        <v>184</v>
      </c>
      <c r="B104" s="4">
        <v>75700</v>
      </c>
      <c r="C104" s="4">
        <v>288200</v>
      </c>
      <c r="D104" s="4">
        <v>-212500</v>
      </c>
      <c r="E104" s="4">
        <v>-7251640000</v>
      </c>
      <c r="F104" s="4">
        <f t="shared" si="15"/>
        <v>-9854292472</v>
      </c>
      <c r="R104" s="5">
        <v>-5.8999999999999999E-3</v>
      </c>
      <c r="S104" s="4">
        <v>3090054</v>
      </c>
      <c r="T104" s="4">
        <f t="shared" si="18"/>
        <v>2716752.2</v>
      </c>
      <c r="U104" s="4">
        <f t="shared" si="17"/>
        <v>1544298</v>
      </c>
    </row>
    <row r="105" spans="1:21" x14ac:dyDescent="0.2">
      <c r="A105" s="16" t="s">
        <v>183</v>
      </c>
      <c r="B105" s="4">
        <v>55300</v>
      </c>
      <c r="C105" s="4">
        <v>161300</v>
      </c>
      <c r="D105" s="4">
        <v>-106000</v>
      </c>
      <c r="E105" s="4">
        <v>-3416060000</v>
      </c>
      <c r="F105" s="4">
        <f t="shared" si="15"/>
        <v>-2602652472</v>
      </c>
      <c r="R105" s="5">
        <v>5.9699999999999996E-2</v>
      </c>
      <c r="S105" s="4">
        <v>2681044</v>
      </c>
      <c r="T105" s="4">
        <f t="shared" si="18"/>
        <v>2657736</v>
      </c>
      <c r="U105" s="4">
        <f t="shared" si="17"/>
        <v>1544298</v>
      </c>
    </row>
    <row r="106" spans="1:21" x14ac:dyDescent="0.2">
      <c r="A106" s="16" t="s">
        <v>182</v>
      </c>
      <c r="B106" s="4">
        <v>58400</v>
      </c>
      <c r="C106" s="4">
        <v>115510</v>
      </c>
      <c r="D106" s="4">
        <v>-57110</v>
      </c>
      <c r="E106" s="4">
        <v>-1833790000</v>
      </c>
      <c r="F106" s="4">
        <f t="shared" si="15"/>
        <v>813407528</v>
      </c>
      <c r="R106" s="5">
        <v>1.7600000000000001E-2</v>
      </c>
      <c r="S106" s="4">
        <v>2331355</v>
      </c>
      <c r="T106" s="4">
        <f t="shared" si="18"/>
        <v>2651632.6</v>
      </c>
      <c r="U106" s="4">
        <f t="shared" si="17"/>
        <v>1544298</v>
      </c>
    </row>
    <row r="107" spans="1:21" x14ac:dyDescent="0.2">
      <c r="A107" s="16" t="s">
        <v>181</v>
      </c>
      <c r="B107" s="4">
        <v>33600</v>
      </c>
      <c r="C107" s="4">
        <v>76900</v>
      </c>
      <c r="D107" s="4">
        <v>-43300</v>
      </c>
      <c r="E107" s="4">
        <v>-1356010000</v>
      </c>
      <c r="F107" s="4">
        <f t="shared" si="15"/>
        <v>2647197528</v>
      </c>
      <c r="R107" s="5">
        <v>1.3000000000000001E-2</v>
      </c>
      <c r="S107" s="4">
        <v>1544298</v>
      </c>
      <c r="T107" s="4">
        <f t="shared" si="18"/>
        <v>2691848.3</v>
      </c>
      <c r="U107" s="4">
        <f t="shared" si="17"/>
        <v>1525029</v>
      </c>
    </row>
    <row r="108" spans="1:21" x14ac:dyDescent="0.2">
      <c r="A108" s="16" t="s">
        <v>180</v>
      </c>
      <c r="B108" s="4">
        <v>40800</v>
      </c>
      <c r="C108" s="4">
        <v>326000</v>
      </c>
      <c r="D108" s="4">
        <v>-285200</v>
      </c>
      <c r="E108" s="4">
        <v>-8867660000</v>
      </c>
      <c r="F108" s="4">
        <f t="shared" si="15"/>
        <v>4003207528</v>
      </c>
      <c r="R108" s="5">
        <v>-1.6000000000000001E-3</v>
      </c>
      <c r="S108" s="4">
        <v>2392379</v>
      </c>
      <c r="T108" s="4">
        <f t="shared" si="18"/>
        <v>2823120.9</v>
      </c>
      <c r="U108" s="4">
        <f t="shared" si="17"/>
        <v>1525029</v>
      </c>
    </row>
    <row r="109" spans="1:21" x14ac:dyDescent="0.2">
      <c r="A109" s="16" t="s">
        <v>179</v>
      </c>
      <c r="B109" s="4">
        <v>82900</v>
      </c>
      <c r="C109" s="4">
        <v>29200</v>
      </c>
      <c r="D109" s="4">
        <v>53700</v>
      </c>
      <c r="E109" s="4">
        <v>1606680000</v>
      </c>
      <c r="F109" s="4">
        <f t="shared" si="15"/>
        <v>12870867528</v>
      </c>
      <c r="R109" s="5">
        <v>6.9099999999999995E-2</v>
      </c>
      <c r="S109" s="4">
        <v>2720638</v>
      </c>
      <c r="T109" s="4">
        <f t="shared" si="18"/>
        <v>2908522.8</v>
      </c>
      <c r="U109" s="4">
        <f t="shared" si="17"/>
        <v>1525029</v>
      </c>
    </row>
    <row r="110" spans="1:21" x14ac:dyDescent="0.2">
      <c r="A110" s="16" t="s">
        <v>178</v>
      </c>
      <c r="B110" s="4">
        <v>596200</v>
      </c>
      <c r="C110" s="4">
        <v>11300</v>
      </c>
      <c r="D110" s="4">
        <v>584900</v>
      </c>
      <c r="E110" s="4">
        <v>16383470000</v>
      </c>
      <c r="F110" s="4">
        <f t="shared" si="15"/>
        <v>11264187528</v>
      </c>
      <c r="R110" s="5">
        <v>3.7699999999999997E-2</v>
      </c>
      <c r="S110" s="4">
        <v>2960710</v>
      </c>
      <c r="T110" s="4">
        <f t="shared" si="18"/>
        <v>3257213.4</v>
      </c>
      <c r="U110" s="4">
        <f t="shared" si="17"/>
        <v>1525029</v>
      </c>
    </row>
    <row r="111" spans="1:21" x14ac:dyDescent="0.2">
      <c r="A111" s="16" t="s">
        <v>177</v>
      </c>
      <c r="B111" s="4">
        <v>451800</v>
      </c>
      <c r="C111" s="4">
        <v>100</v>
      </c>
      <c r="D111" s="4">
        <v>451700</v>
      </c>
      <c r="E111" s="4">
        <v>13266570000</v>
      </c>
      <c r="F111" s="4">
        <f t="shared" si="15"/>
        <v>-5119282472</v>
      </c>
      <c r="R111" s="5">
        <v>-7.0000000000000007E-2</v>
      </c>
      <c r="S111" s="4">
        <v>4147919</v>
      </c>
      <c r="T111" s="4">
        <f t="shared" si="18"/>
        <v>3265019.6</v>
      </c>
      <c r="U111" s="4">
        <f t="shared" si="17"/>
        <v>1525029</v>
      </c>
    </row>
    <row r="112" spans="1:21" x14ac:dyDescent="0.2">
      <c r="A112" s="16" t="s">
        <v>176</v>
      </c>
      <c r="B112" s="4">
        <v>25100</v>
      </c>
      <c r="C112" s="4">
        <v>600</v>
      </c>
      <c r="D112" s="4">
        <v>24500</v>
      </c>
      <c r="E112" s="4">
        <v>765010000</v>
      </c>
      <c r="F112" s="4">
        <f t="shared" si="15"/>
        <v>-18385852472</v>
      </c>
      <c r="R112" s="5">
        <v>-5.6600000000000004E-2</v>
      </c>
      <c r="S112" s="4">
        <v>1525029</v>
      </c>
      <c r="T112" s="4">
        <f t="shared" si="18"/>
        <v>3493975.2</v>
      </c>
      <c r="U112" s="4">
        <f t="shared" si="17"/>
        <v>1946455</v>
      </c>
    </row>
    <row r="113" spans="1:21" x14ac:dyDescent="0.2">
      <c r="A113" s="16" t="s">
        <v>175</v>
      </c>
      <c r="B113" s="4">
        <v>17000</v>
      </c>
      <c r="C113" s="4">
        <v>5000</v>
      </c>
      <c r="D113" s="4">
        <v>12000</v>
      </c>
      <c r="E113" s="4">
        <v>378690000</v>
      </c>
      <c r="F113" s="4">
        <f t="shared" si="15"/>
        <v>-19150862472</v>
      </c>
      <c r="R113" s="5">
        <v>0</v>
      </c>
      <c r="S113" s="4">
        <v>2085859</v>
      </c>
      <c r="T113" s="4">
        <f t="shared" si="18"/>
        <v>3640453.3</v>
      </c>
      <c r="U113" s="4">
        <f t="shared" si="17"/>
        <v>1946455</v>
      </c>
    </row>
    <row r="114" spans="1:21" x14ac:dyDescent="0.2">
      <c r="A114" s="16" t="s">
        <v>174</v>
      </c>
      <c r="B114" s="4">
        <v>5000</v>
      </c>
      <c r="C114" s="4">
        <v>91700</v>
      </c>
      <c r="D114" s="4">
        <v>-86700</v>
      </c>
      <c r="E114" s="4">
        <v>-2783630000</v>
      </c>
      <c r="F114" s="4">
        <f t="shared" si="15"/>
        <v>-19529552472</v>
      </c>
      <c r="R114" s="5">
        <v>-6.88E-2</v>
      </c>
      <c r="S114" s="4">
        <v>4778291</v>
      </c>
      <c r="T114" s="4">
        <f t="shared" si="18"/>
        <v>3563454.4</v>
      </c>
      <c r="U114" s="4">
        <f t="shared" si="17"/>
        <v>1946455</v>
      </c>
    </row>
    <row r="115" spans="1:21" x14ac:dyDescent="0.2">
      <c r="A115" s="16" t="s">
        <v>173</v>
      </c>
      <c r="B115" s="4">
        <v>3600</v>
      </c>
      <c r="C115" s="4">
        <v>16300</v>
      </c>
      <c r="D115" s="4">
        <v>-12700</v>
      </c>
      <c r="E115" s="4">
        <v>-437940000</v>
      </c>
      <c r="F115" s="4">
        <f t="shared" si="15"/>
        <v>-16745922472</v>
      </c>
      <c r="R115" s="5">
        <v>5.8999999999999999E-3</v>
      </c>
      <c r="S115" s="4">
        <v>2090882</v>
      </c>
      <c r="T115" s="4">
        <f t="shared" si="18"/>
        <v>3738395.7</v>
      </c>
      <c r="U115" s="4">
        <f t="shared" si="17"/>
        <v>1946455</v>
      </c>
    </row>
    <row r="116" spans="1:21" x14ac:dyDescent="0.2">
      <c r="A116" s="16" t="s">
        <v>172</v>
      </c>
      <c r="B116" s="4">
        <v>17600</v>
      </c>
      <c r="C116" s="4">
        <v>245850</v>
      </c>
      <c r="D116" s="4">
        <v>-228250</v>
      </c>
      <c r="E116" s="4">
        <v>-7705550000</v>
      </c>
      <c r="F116" s="4">
        <f t="shared" si="15"/>
        <v>-16307982472</v>
      </c>
      <c r="R116" s="5">
        <v>-4.3E-3</v>
      </c>
      <c r="S116" s="4">
        <v>2270321</v>
      </c>
      <c r="T116" s="4">
        <f t="shared" ref="T116:T121" si="19">AVERAGE(S117:S126)</f>
        <v>4047805.6</v>
      </c>
      <c r="U116" s="4">
        <f t="shared" si="17"/>
        <v>1946455</v>
      </c>
    </row>
    <row r="117" spans="1:21" x14ac:dyDescent="0.2">
      <c r="A117" s="16" t="s">
        <v>171</v>
      </c>
      <c r="B117" s="4">
        <v>1882</v>
      </c>
      <c r="C117" s="4">
        <v>74800</v>
      </c>
      <c r="D117" s="4">
        <v>-72918</v>
      </c>
      <c r="E117" s="4">
        <v>-2582610000</v>
      </c>
      <c r="F117" s="4">
        <f t="shared" si="15"/>
        <v>-8602432472</v>
      </c>
      <c r="R117" s="5">
        <v>-3.5299999999999998E-2</v>
      </c>
      <c r="S117" s="4">
        <v>1946455</v>
      </c>
      <c r="T117" s="4">
        <f t="shared" si="19"/>
        <v>4423101.8</v>
      </c>
      <c r="U117" s="4">
        <f t="shared" si="17"/>
        <v>3574657</v>
      </c>
    </row>
    <row r="118" spans="1:21" x14ac:dyDescent="0.2">
      <c r="A118" s="16" t="s">
        <v>170</v>
      </c>
      <c r="B118" s="4">
        <v>3500</v>
      </c>
      <c r="C118" s="4">
        <v>53500</v>
      </c>
      <c r="D118" s="4">
        <v>-50000</v>
      </c>
      <c r="E118" s="4">
        <v>-1721860000</v>
      </c>
      <c r="F118" s="4">
        <f t="shared" si="15"/>
        <v>-6019822472</v>
      </c>
      <c r="R118" s="5">
        <v>1.5900000000000001E-2</v>
      </c>
      <c r="S118" s="4">
        <v>3705105</v>
      </c>
      <c r="T118" s="4">
        <f t="shared" si="19"/>
        <v>4382871</v>
      </c>
      <c r="U118" s="4">
        <f t="shared" si="17"/>
        <v>3550640</v>
      </c>
    </row>
    <row r="119" spans="1:21" x14ac:dyDescent="0.2">
      <c r="A119" s="16" t="s">
        <v>169</v>
      </c>
      <c r="B119" s="4">
        <v>160900</v>
      </c>
      <c r="C119" s="4">
        <v>5650</v>
      </c>
      <c r="D119" s="4">
        <v>155250</v>
      </c>
      <c r="E119" s="4">
        <v>5450290000</v>
      </c>
      <c r="F119" s="4">
        <f t="shared" si="15"/>
        <v>-4297962472</v>
      </c>
      <c r="R119" s="5">
        <v>-7.0999999999999995E-3</v>
      </c>
      <c r="S119" s="4">
        <v>3574657</v>
      </c>
      <c r="T119" s="4">
        <f t="shared" si="19"/>
        <v>4437860.4000000004</v>
      </c>
      <c r="U119" s="4">
        <f t="shared" si="17"/>
        <v>3550640</v>
      </c>
    </row>
    <row r="120" spans="1:21" x14ac:dyDescent="0.2">
      <c r="A120" s="16" t="s">
        <v>168</v>
      </c>
      <c r="B120" s="4">
        <v>105200</v>
      </c>
      <c r="C120" s="4">
        <v>37900</v>
      </c>
      <c r="D120" s="4">
        <v>67300</v>
      </c>
      <c r="E120" s="4">
        <v>2306420000</v>
      </c>
      <c r="F120" s="4">
        <f t="shared" si="15"/>
        <v>-9748252472</v>
      </c>
      <c r="R120" s="5">
        <v>-4.4900000000000002E-2</v>
      </c>
      <c r="S120" s="4">
        <v>6447616</v>
      </c>
      <c r="T120" s="4">
        <f t="shared" si="19"/>
        <v>4098370</v>
      </c>
      <c r="U120" s="4">
        <f t="shared" si="17"/>
        <v>3550640</v>
      </c>
    </row>
    <row r="121" spans="1:21" x14ac:dyDescent="0.2">
      <c r="A121" s="16" t="s">
        <v>167</v>
      </c>
      <c r="B121" s="4">
        <v>41600</v>
      </c>
      <c r="C121" s="4">
        <v>49320</v>
      </c>
      <c r="D121" s="4">
        <v>-7720</v>
      </c>
      <c r="E121" s="4">
        <v>-347060000</v>
      </c>
      <c r="F121" s="4">
        <f t="shared" si="15"/>
        <v>-12054672472</v>
      </c>
      <c r="R121" s="5">
        <v>-6.8499999999999991E-2</v>
      </c>
      <c r="S121" s="4">
        <v>4225981</v>
      </c>
      <c r="T121" s="4">
        <f t="shared" si="19"/>
        <v>4276440.5999999996</v>
      </c>
      <c r="U121" s="4">
        <f t="shared" si="17"/>
        <v>3550640</v>
      </c>
    </row>
    <row r="122" spans="1:21" x14ac:dyDescent="0.2">
      <c r="A122" s="16" t="s">
        <v>166</v>
      </c>
      <c r="B122" s="4">
        <v>20500</v>
      </c>
      <c r="C122" s="4">
        <v>210700</v>
      </c>
      <c r="D122" s="4">
        <v>-190200</v>
      </c>
      <c r="E122" s="4">
        <v>-7688640000</v>
      </c>
      <c r="F122" s="4">
        <f t="shared" si="15"/>
        <v>-11707612472</v>
      </c>
      <c r="R122" s="5">
        <v>-3.3099999999999997E-2</v>
      </c>
      <c r="S122" s="4">
        <v>3814585</v>
      </c>
      <c r="T122" s="4">
        <f>AVERAGE(S123:S132)</f>
        <v>4374906.3</v>
      </c>
      <c r="U122" s="4">
        <f t="shared" si="17"/>
        <v>3550640</v>
      </c>
    </row>
    <row r="123" spans="1:21" x14ac:dyDescent="0.2">
      <c r="A123" s="16" t="s">
        <v>165</v>
      </c>
      <c r="B123" s="4">
        <v>56400</v>
      </c>
      <c r="C123" s="4">
        <v>8700</v>
      </c>
      <c r="D123" s="4">
        <v>47700</v>
      </c>
      <c r="E123" s="4">
        <v>1908160000</v>
      </c>
      <c r="F123" s="4">
        <f t="shared" si="15"/>
        <v>-4018972472</v>
      </c>
      <c r="R123" s="5">
        <v>1.6299999999999999E-2</v>
      </c>
      <c r="S123" s="4">
        <v>3550640</v>
      </c>
      <c r="U123" s="4">
        <f t="shared" si="17"/>
        <v>3302797</v>
      </c>
    </row>
    <row r="124" spans="1:21" x14ac:dyDescent="0.2">
      <c r="A124" s="16" t="s">
        <v>164</v>
      </c>
      <c r="B124" s="4">
        <v>61100</v>
      </c>
      <c r="C124" s="4">
        <v>143200</v>
      </c>
      <c r="D124" s="4">
        <v>-82100</v>
      </c>
      <c r="E124" s="4">
        <v>-3322290000</v>
      </c>
      <c r="F124" s="4">
        <f t="shared" si="15"/>
        <v>-5927132472</v>
      </c>
      <c r="R124" s="5">
        <v>-1.3500000000000002E-2</v>
      </c>
      <c r="S124" s="4">
        <v>4008302</v>
      </c>
      <c r="U124" s="4">
        <f t="shared" ref="U124:U126" si="20">MIN(S125:S129)</f>
        <v>3302797</v>
      </c>
    </row>
    <row r="125" spans="1:21" x14ac:dyDescent="0.2">
      <c r="A125" s="16" t="s">
        <v>163</v>
      </c>
      <c r="B125" s="4">
        <v>174800</v>
      </c>
      <c r="C125" s="4">
        <v>2600</v>
      </c>
      <c r="D125" s="4">
        <v>172200</v>
      </c>
      <c r="E125" s="4">
        <v>6876900000</v>
      </c>
      <c r="F125" s="4">
        <f t="shared" si="15"/>
        <v>-2604842472</v>
      </c>
      <c r="R125" s="5">
        <v>1.6299999999999999E-2</v>
      </c>
      <c r="S125" s="4">
        <v>3840295</v>
      </c>
      <c r="U125" s="4">
        <f t="shared" si="20"/>
        <v>3052712</v>
      </c>
    </row>
    <row r="126" spans="1:21" x14ac:dyDescent="0.2">
      <c r="A126" s="16" t="s">
        <v>162</v>
      </c>
      <c r="B126" s="4">
        <v>28100</v>
      </c>
      <c r="C126" s="4">
        <v>94603</v>
      </c>
      <c r="D126" s="4">
        <v>-66503</v>
      </c>
      <c r="E126" s="4">
        <v>-2767310000</v>
      </c>
      <c r="F126" s="4">
        <f t="shared" si="15"/>
        <v>-9481742472</v>
      </c>
      <c r="R126" s="5">
        <v>-1.3500000000000002E-2</v>
      </c>
      <c r="S126" s="4">
        <v>5364420</v>
      </c>
      <c r="U126" s="4">
        <f t="shared" si="20"/>
        <v>3052712</v>
      </c>
    </row>
    <row r="127" spans="1:21" x14ac:dyDescent="0.2">
      <c r="A127" s="16" t="s">
        <v>161</v>
      </c>
      <c r="B127" s="4">
        <v>41000</v>
      </c>
      <c r="C127" s="4">
        <v>115200</v>
      </c>
      <c r="D127" s="4">
        <v>-74200</v>
      </c>
      <c r="E127" s="4">
        <v>-2954240000</v>
      </c>
      <c r="F127" s="4">
        <f t="shared" si="15"/>
        <v>-6714432472</v>
      </c>
      <c r="R127" s="5">
        <v>3.7100000000000001E-2</v>
      </c>
      <c r="S127" s="4">
        <v>5699417</v>
      </c>
      <c r="U127" s="4">
        <f>MIN(S128:S132)</f>
        <v>3052712</v>
      </c>
    </row>
    <row r="128" spans="1:21" x14ac:dyDescent="0.2">
      <c r="A128" s="16" t="s">
        <v>160</v>
      </c>
      <c r="B128" s="4">
        <v>51100</v>
      </c>
      <c r="C128" s="4">
        <v>88200</v>
      </c>
      <c r="D128" s="4">
        <v>-37100</v>
      </c>
      <c r="E128" s="4">
        <v>-1391700000</v>
      </c>
      <c r="F128" s="4">
        <f t="shared" si="15"/>
        <v>-3760192472</v>
      </c>
      <c r="R128" s="5">
        <v>3.1699999999999999E-2</v>
      </c>
      <c r="S128" s="4">
        <v>3302797</v>
      </c>
    </row>
    <row r="129" spans="1:22" x14ac:dyDescent="0.2">
      <c r="A129" s="16" t="s">
        <v>159</v>
      </c>
      <c r="B129" s="4">
        <v>12100</v>
      </c>
      <c r="C129" s="4">
        <v>37000</v>
      </c>
      <c r="D129" s="4">
        <v>-24900</v>
      </c>
      <c r="E129" s="4">
        <v>-971480000</v>
      </c>
      <c r="F129" s="4">
        <f t="shared" si="15"/>
        <v>-2368492472</v>
      </c>
      <c r="R129" s="5">
        <v>0</v>
      </c>
      <c r="S129" s="4">
        <v>4124551</v>
      </c>
    </row>
    <row r="130" spans="1:22" x14ac:dyDescent="0.2">
      <c r="A130" s="16" t="s">
        <v>158</v>
      </c>
      <c r="B130" s="4">
        <v>75750</v>
      </c>
      <c r="C130" s="4">
        <v>14500</v>
      </c>
      <c r="D130" s="4">
        <v>61250</v>
      </c>
      <c r="E130" s="4">
        <v>2300570000</v>
      </c>
      <c r="F130" s="4">
        <f t="shared" si="15"/>
        <v>-1397012472</v>
      </c>
      <c r="R130" s="5">
        <v>2.0199999999999999E-2</v>
      </c>
      <c r="S130" s="4">
        <v>3052712</v>
      </c>
    </row>
    <row r="131" spans="1:22" x14ac:dyDescent="0.2">
      <c r="A131" s="16" t="s">
        <v>157</v>
      </c>
      <c r="B131" s="4">
        <v>39300</v>
      </c>
      <c r="C131" s="4">
        <v>206700</v>
      </c>
      <c r="D131" s="4">
        <v>-167400</v>
      </c>
      <c r="E131" s="4">
        <v>-6355990000</v>
      </c>
      <c r="F131" s="4">
        <f>E131+F132</f>
        <v>-3697582472</v>
      </c>
      <c r="R131" s="5">
        <v>-5.3499999999999999E-2</v>
      </c>
      <c r="S131" s="4">
        <v>6006687</v>
      </c>
    </row>
    <row r="132" spans="1:22" x14ac:dyDescent="0.2">
      <c r="A132" s="16" t="s">
        <v>156</v>
      </c>
      <c r="B132" s="4">
        <v>80600</v>
      </c>
      <c r="C132" s="4">
        <v>13850</v>
      </c>
      <c r="D132" s="4">
        <v>66750</v>
      </c>
      <c r="E132" s="4">
        <v>2658407528</v>
      </c>
      <c r="F132" s="4">
        <f>E132</f>
        <v>2658407528</v>
      </c>
      <c r="R132" s="5">
        <v>1.1599999999999999E-2</v>
      </c>
      <c r="S132" s="4">
        <v>4799242</v>
      </c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6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6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6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6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6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5"/>
    </row>
    <row r="150" spans="1:22" x14ac:dyDescent="0.2">
      <c r="A150" s="6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5"/>
    </row>
    <row r="151" spans="1:22" x14ac:dyDescent="0.2">
      <c r="A151" s="6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5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5"/>
    </row>
    <row r="153" spans="1:22" x14ac:dyDescent="0.2">
      <c r="A153" s="2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5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5"/>
    </row>
    <row r="155" spans="1:22" x14ac:dyDescent="0.2">
      <c r="A155" s="6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5"/>
    </row>
    <row r="156" spans="1:22" x14ac:dyDescent="0.2">
      <c r="A156" s="6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5"/>
    </row>
    <row r="157" spans="1:22" x14ac:dyDescent="0.2">
      <c r="A157" s="6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5"/>
    </row>
    <row r="158" spans="1:22" x14ac:dyDescent="0.2">
      <c r="A158" s="6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5"/>
    </row>
    <row r="159" spans="1:22" x14ac:dyDescent="0.2">
      <c r="A159" s="6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5"/>
    </row>
    <row r="160" spans="1:22" x14ac:dyDescent="0.2">
      <c r="A160" s="6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5"/>
    </row>
    <row r="161" spans="1:22" x14ac:dyDescent="0.2">
      <c r="A161" s="6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5"/>
    </row>
    <row r="162" spans="1:22" x14ac:dyDescent="0.2">
      <c r="A162" s="6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5"/>
      <c r="U162" s="5"/>
      <c r="V162" s="5"/>
    </row>
    <row r="163" spans="1:22" x14ac:dyDescent="0.2">
      <c r="A163" s="6"/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5"/>
      <c r="U163" s="5"/>
      <c r="V163" s="5"/>
    </row>
    <row r="164" spans="1:22" x14ac:dyDescent="0.2">
      <c r="A164" s="6"/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5"/>
      <c r="U164" s="5"/>
      <c r="V164" s="5"/>
    </row>
    <row r="165" spans="1:22" x14ac:dyDescent="0.2">
      <c r="A165" s="6"/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5"/>
      <c r="U165" s="5"/>
      <c r="V165" s="5"/>
    </row>
    <row r="166" spans="1:22" x14ac:dyDescent="0.2">
      <c r="A166" s="6"/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5"/>
      <c r="U166" s="5"/>
      <c r="V166" s="5"/>
    </row>
    <row r="167" spans="1:22" x14ac:dyDescent="0.2">
      <c r="A167" s="6"/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5"/>
      <c r="U167" s="5"/>
      <c r="V167" s="5"/>
    </row>
    <row r="168" spans="1:22" x14ac:dyDescent="0.2">
      <c r="A168" s="2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5"/>
    </row>
    <row r="169" spans="1:22" x14ac:dyDescent="0.2">
      <c r="A169" s="2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5"/>
    </row>
    <row r="170" spans="1:22" x14ac:dyDescent="0.2">
      <c r="A170" s="2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5"/>
    </row>
    <row r="171" spans="1:22" x14ac:dyDescent="0.2">
      <c r="A171" s="2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5"/>
    </row>
    <row r="172" spans="1:22" x14ac:dyDescent="0.2">
      <c r="A172" s="2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5"/>
    </row>
    <row r="173" spans="1:22" x14ac:dyDescent="0.2">
      <c r="A173" s="2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5"/>
    </row>
    <row r="174" spans="1:22" x14ac:dyDescent="0.2">
      <c r="A174" s="2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5"/>
    </row>
    <row r="175" spans="1:22" x14ac:dyDescent="0.2">
      <c r="A175" s="2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5"/>
    </row>
    <row r="176" spans="1:22" x14ac:dyDescent="0.2">
      <c r="A176" s="2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5"/>
    </row>
    <row r="177" spans="1:22" x14ac:dyDescent="0.2">
      <c r="A177" s="2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5"/>
      <c r="U177" s="5"/>
      <c r="V177" s="5"/>
    </row>
    <row r="178" spans="1:22" x14ac:dyDescent="0.2">
      <c r="A178" s="2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5"/>
      <c r="U178" s="5"/>
      <c r="V178" s="5"/>
    </row>
    <row r="179" spans="1:22" x14ac:dyDescent="0.2">
      <c r="A179" s="2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5"/>
      <c r="U179" s="5"/>
      <c r="V179" s="5"/>
    </row>
    <row r="180" spans="1:22" x14ac:dyDescent="0.2">
      <c r="A180" s="2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5"/>
      <c r="U180" s="5"/>
      <c r="V180" s="5"/>
    </row>
    <row r="181" spans="1:22" x14ac:dyDescent="0.2">
      <c r="A181" s="2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5"/>
      <c r="U181" s="5"/>
      <c r="V181" s="5"/>
    </row>
    <row r="182" spans="1:22" x14ac:dyDescent="0.2">
      <c r="A182" s="2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5"/>
      <c r="U182" s="5"/>
      <c r="V182" s="5"/>
    </row>
    <row r="183" spans="1:22" x14ac:dyDescent="0.2">
      <c r="A183" s="2"/>
      <c r="B183" s="4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5"/>
      <c r="U183" s="5"/>
      <c r="V183" s="5"/>
    </row>
    <row r="184" spans="1:22" x14ac:dyDescent="0.2">
      <c r="A184" s="2"/>
      <c r="B184" s="4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5"/>
      <c r="U184" s="5"/>
      <c r="V184" s="5"/>
    </row>
    <row r="185" spans="1:22" x14ac:dyDescent="0.2">
      <c r="A185" s="2"/>
      <c r="B185" s="4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5"/>
      <c r="U185" s="5"/>
      <c r="V185" s="8"/>
    </row>
    <row r="186" spans="1:22" x14ac:dyDescent="0.2">
      <c r="A186" s="2"/>
      <c r="B186" s="4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5"/>
      <c r="U186" s="5"/>
      <c r="V186" s="8"/>
    </row>
    <row r="187" spans="1:22" x14ac:dyDescent="0.2">
      <c r="A187" s="2"/>
      <c r="B187" s="4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5"/>
      <c r="U187" s="5"/>
      <c r="V187" s="8"/>
    </row>
    <row r="188" spans="1:22" x14ac:dyDescent="0.2">
      <c r="A188" s="6"/>
      <c r="B188" s="4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5"/>
      <c r="U188" s="5"/>
      <c r="V188" s="8"/>
    </row>
    <row r="189" spans="1:22" x14ac:dyDescent="0.2">
      <c r="A189" s="6"/>
      <c r="B189" s="4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5"/>
      <c r="U189" s="5"/>
      <c r="V189" s="8"/>
    </row>
    <row r="190" spans="1:22" x14ac:dyDescent="0.2">
      <c r="A190" s="6"/>
      <c r="B190" s="4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5"/>
      <c r="U190" s="5"/>
      <c r="V190" s="8"/>
    </row>
    <row r="191" spans="1:22" x14ac:dyDescent="0.2">
      <c r="A191" s="6"/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5"/>
      <c r="U191" s="5"/>
      <c r="V191" s="8"/>
    </row>
    <row r="192" spans="1:22" x14ac:dyDescent="0.2">
      <c r="A192" s="6"/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5"/>
      <c r="U192" s="5"/>
      <c r="V192" s="8"/>
    </row>
    <row r="193" spans="1:22" x14ac:dyDescent="0.2">
      <c r="A193" s="2"/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5"/>
      <c r="U193" s="5"/>
      <c r="V193" s="8"/>
    </row>
    <row r="194" spans="1:22" x14ac:dyDescent="0.2">
      <c r="A194" s="2"/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5"/>
      <c r="U194" s="5"/>
      <c r="V194" s="8"/>
    </row>
    <row r="195" spans="1:22" x14ac:dyDescent="0.2">
      <c r="A195" s="2"/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5"/>
      <c r="U195" s="5"/>
      <c r="V195" s="8"/>
    </row>
    <row r="196" spans="1:22" x14ac:dyDescent="0.2">
      <c r="A196" s="2"/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5"/>
      <c r="U196" s="5"/>
      <c r="V196" s="8"/>
    </row>
    <row r="197" spans="1:22" x14ac:dyDescent="0.2">
      <c r="A197" s="2"/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5"/>
      <c r="U197" s="5"/>
      <c r="V197" s="8"/>
    </row>
    <row r="223" spans="1:3" x14ac:dyDescent="0.2">
      <c r="A223" t="e" cm="1">
        <f t="array" aca="1" ref="A223" ca="1">INDIRECT("'" &amp; E1 &amp; "'!$A$2:$A$66")</f>
        <v>#REF!</v>
      </c>
      <c r="B223" t="e" cm="1">
        <f t="array" aca="1" ref="B223" ca="1">INDIRECT("'" &amp; E1 &amp; "'!$B$2:$B$66")</f>
        <v>#REF!</v>
      </c>
      <c r="C223" t="e" cm="1">
        <f t="array" aca="1" ref="C223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C2E295-7419-3144-97ED-4F723B0A201A}">
  <sheetPr codeName="Sheet107"/>
  <dimension ref="A1:V331"/>
  <sheetViews>
    <sheetView topLeftCell="G1" workbookViewId="0">
      <pane ySplit="2" topLeftCell="A3" activePane="bottomLeft" state="frozen"/>
      <selection activeCell="F17" sqref="F17"/>
      <selection pane="bottomLeft" activeCell="F17" sqref="F17"/>
    </sheetView>
  </sheetViews>
  <sheetFormatPr baseColWidth="10" defaultRowHeight="16" x14ac:dyDescent="0.2"/>
  <cols>
    <col min="1" max="1" width="21.1640625" customWidth="1"/>
    <col min="2" max="2" width="14.1640625" customWidth="1"/>
    <col min="3" max="3" width="16" customWidth="1"/>
    <col min="4" max="4" width="15.83203125" customWidth="1"/>
    <col min="5" max="5" width="19.332031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7.8320312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252</v>
      </c>
      <c r="U2" s="1" t="s">
        <v>253</v>
      </c>
      <c r="V2" s="1" t="s">
        <v>236</v>
      </c>
    </row>
    <row r="3" spans="1:22" x14ac:dyDescent="0.2">
      <c r="A3" s="16" t="s">
        <v>357</v>
      </c>
      <c r="B3" s="4">
        <v>63200</v>
      </c>
      <c r="C3" s="4">
        <v>106400</v>
      </c>
      <c r="D3" s="4">
        <v>-43200</v>
      </c>
      <c r="E3" s="4">
        <v>-915398899</v>
      </c>
      <c r="F3" s="4">
        <f t="shared" ref="F3:F11" si="0">E3+F4</f>
        <v>21512950667</v>
      </c>
      <c r="K3" s="4">
        <f t="shared" ref="K3:K11" si="1">J3+K4</f>
        <v>15825730000</v>
      </c>
      <c r="L3" s="4">
        <v>251</v>
      </c>
      <c r="M3" s="4">
        <v>322</v>
      </c>
      <c r="N3" s="4">
        <v>26</v>
      </c>
      <c r="O3" s="4">
        <v>71</v>
      </c>
      <c r="P3" s="4">
        <v>370300</v>
      </c>
      <c r="Q3" s="4">
        <v>1155100</v>
      </c>
      <c r="R3" s="5">
        <v>-7.8799999999999995E-2</v>
      </c>
      <c r="S3" s="4">
        <v>1732500</v>
      </c>
      <c r="T3" s="4">
        <f t="shared" ref="T3:T38" si="2">AVERAGE(S4:S13)</f>
        <v>1198520</v>
      </c>
      <c r="U3" s="4">
        <f t="shared" ref="U3:U11" si="3">MIN(S4:S8)</f>
        <v>409400</v>
      </c>
      <c r="V3" s="5">
        <v>8.5600000000000009E-2</v>
      </c>
    </row>
    <row r="4" spans="1:22" x14ac:dyDescent="0.2">
      <c r="A4" s="16" t="s">
        <v>356</v>
      </c>
      <c r="B4" s="4">
        <v>85900</v>
      </c>
      <c r="C4" s="4">
        <v>20800</v>
      </c>
      <c r="D4" s="4">
        <v>65100</v>
      </c>
      <c r="E4" s="4">
        <v>1439754747</v>
      </c>
      <c r="F4" s="4">
        <f t="shared" si="0"/>
        <v>22428349566</v>
      </c>
      <c r="K4" s="4">
        <f t="shared" si="1"/>
        <v>15825730000</v>
      </c>
      <c r="L4" s="4">
        <v>176</v>
      </c>
      <c r="M4" s="4">
        <v>176</v>
      </c>
      <c r="N4" s="4">
        <v>23</v>
      </c>
      <c r="O4" s="4">
        <v>38</v>
      </c>
      <c r="P4" s="4">
        <v>297800</v>
      </c>
      <c r="Q4" s="4">
        <v>658300</v>
      </c>
      <c r="R4" s="5">
        <v>-1.8200000000000001E-2</v>
      </c>
      <c r="S4" s="4">
        <v>1183300</v>
      </c>
      <c r="T4" s="4">
        <f t="shared" si="2"/>
        <v>1151340</v>
      </c>
      <c r="U4" s="4">
        <f t="shared" si="3"/>
        <v>409400</v>
      </c>
      <c r="V4" s="5">
        <v>3.5299999999999998E-2</v>
      </c>
    </row>
    <row r="5" spans="1:22" x14ac:dyDescent="0.2">
      <c r="A5" s="16" t="s">
        <v>355</v>
      </c>
      <c r="B5" s="4">
        <v>125000</v>
      </c>
      <c r="C5" s="4">
        <v>28400</v>
      </c>
      <c r="D5" s="4">
        <v>96600</v>
      </c>
      <c r="E5" s="4">
        <v>2189083558</v>
      </c>
      <c r="F5" s="4">
        <f t="shared" si="0"/>
        <v>20988594819</v>
      </c>
      <c r="K5" s="4">
        <f t="shared" si="1"/>
        <v>15825730000</v>
      </c>
      <c r="L5" s="4">
        <v>378</v>
      </c>
      <c r="M5" s="4">
        <v>214</v>
      </c>
      <c r="N5" s="4">
        <v>41</v>
      </c>
      <c r="O5" s="4">
        <v>47</v>
      </c>
      <c r="P5" s="4">
        <v>693200</v>
      </c>
      <c r="Q5" s="4">
        <v>556000</v>
      </c>
      <c r="R5" s="5">
        <v>-1.34E-2</v>
      </c>
      <c r="S5" s="4">
        <v>1337400</v>
      </c>
      <c r="T5" s="4">
        <f t="shared" si="2"/>
        <v>1105260</v>
      </c>
      <c r="U5" s="4">
        <f t="shared" si="3"/>
        <v>409400</v>
      </c>
      <c r="V5" s="5">
        <v>5.1799999999999999E-2</v>
      </c>
    </row>
    <row r="6" spans="1:22" x14ac:dyDescent="0.2">
      <c r="A6" s="16" t="s">
        <v>354</v>
      </c>
      <c r="B6" s="4">
        <v>274800</v>
      </c>
      <c r="C6" s="4">
        <v>74800</v>
      </c>
      <c r="D6" s="4">
        <v>200000</v>
      </c>
      <c r="E6" s="4">
        <v>4470160733</v>
      </c>
      <c r="F6" s="4">
        <f t="shared" si="0"/>
        <v>18799511261</v>
      </c>
      <c r="K6" s="4">
        <f t="shared" si="1"/>
        <v>15825730000</v>
      </c>
      <c r="L6" s="4">
        <v>483</v>
      </c>
      <c r="M6" s="4">
        <v>512</v>
      </c>
      <c r="N6" s="4">
        <v>92</v>
      </c>
      <c r="O6" s="4">
        <v>75</v>
      </c>
      <c r="P6" s="4">
        <v>2283700</v>
      </c>
      <c r="Q6" s="4">
        <v>1863100</v>
      </c>
      <c r="R6" s="5">
        <v>9.1799999999999993E-2</v>
      </c>
      <c r="S6" s="4">
        <v>4261700</v>
      </c>
      <c r="T6" s="4">
        <f t="shared" si="2"/>
        <v>769490</v>
      </c>
      <c r="U6" s="4">
        <f t="shared" si="3"/>
        <v>409400</v>
      </c>
      <c r="V6" s="5">
        <v>8.3800000000000013E-2</v>
      </c>
    </row>
    <row r="7" spans="1:22" x14ac:dyDescent="0.2">
      <c r="A7" s="16" t="s">
        <v>353</v>
      </c>
      <c r="B7" s="4">
        <v>8900</v>
      </c>
      <c r="C7" s="4">
        <v>1400</v>
      </c>
      <c r="D7" s="4">
        <v>7500</v>
      </c>
      <c r="E7" s="4">
        <v>152653365</v>
      </c>
      <c r="F7" s="4">
        <f t="shared" si="0"/>
        <v>14329350528</v>
      </c>
      <c r="K7" s="4">
        <f t="shared" si="1"/>
        <v>15825730000</v>
      </c>
      <c r="L7" s="4">
        <v>158</v>
      </c>
      <c r="M7" s="4">
        <v>106</v>
      </c>
      <c r="N7" s="4">
        <v>14</v>
      </c>
      <c r="O7" s="4">
        <v>14</v>
      </c>
      <c r="P7" s="4">
        <v>230400</v>
      </c>
      <c r="Q7" s="4">
        <v>242500</v>
      </c>
      <c r="R7" s="5">
        <v>4.8999999999999998E-3</v>
      </c>
      <c r="S7" s="4">
        <v>515600</v>
      </c>
      <c r="T7" s="4">
        <f t="shared" si="2"/>
        <v>813500</v>
      </c>
      <c r="U7" s="4">
        <f t="shared" si="3"/>
        <v>409400</v>
      </c>
      <c r="V7" s="5">
        <v>2.4199999999999999E-2</v>
      </c>
    </row>
    <row r="8" spans="1:22" x14ac:dyDescent="0.2">
      <c r="A8" s="16" t="s">
        <v>352</v>
      </c>
      <c r="B8" s="4">
        <v>300</v>
      </c>
      <c r="C8" s="4">
        <v>17500</v>
      </c>
      <c r="D8" s="4">
        <v>-17200</v>
      </c>
      <c r="E8" s="4">
        <v>-353214645</v>
      </c>
      <c r="F8" s="4">
        <f t="shared" si="0"/>
        <v>14176697163</v>
      </c>
      <c r="K8" s="4">
        <f t="shared" si="1"/>
        <v>15825730000</v>
      </c>
      <c r="L8" s="4">
        <v>112</v>
      </c>
      <c r="M8" s="4">
        <v>108</v>
      </c>
      <c r="N8" s="4">
        <v>9</v>
      </c>
      <c r="O8" s="4">
        <v>12</v>
      </c>
      <c r="P8" s="4">
        <v>143500</v>
      </c>
      <c r="Q8" s="4">
        <v>227200</v>
      </c>
      <c r="R8" s="5">
        <v>-9.7000000000000003E-3</v>
      </c>
      <c r="S8" s="4">
        <v>409400</v>
      </c>
      <c r="T8" s="4">
        <f t="shared" si="2"/>
        <v>1113030</v>
      </c>
      <c r="U8" s="4">
        <f t="shared" si="3"/>
        <v>570300</v>
      </c>
      <c r="V8" s="5">
        <v>2.8799999999999999E-2</v>
      </c>
    </row>
    <row r="9" spans="1:22" x14ac:dyDescent="0.2">
      <c r="A9" s="16" t="s">
        <v>351</v>
      </c>
      <c r="B9" s="4">
        <v>69900</v>
      </c>
      <c r="C9" s="4">
        <v>300</v>
      </c>
      <c r="D9" s="4">
        <v>69600</v>
      </c>
      <c r="E9" s="4">
        <v>1453464604</v>
      </c>
      <c r="F9" s="4">
        <f t="shared" si="0"/>
        <v>14529911808</v>
      </c>
      <c r="K9" s="4">
        <f t="shared" si="1"/>
        <v>15825730000</v>
      </c>
      <c r="L9" s="4">
        <v>185</v>
      </c>
      <c r="M9" s="4">
        <v>148</v>
      </c>
      <c r="N9" s="4">
        <v>39</v>
      </c>
      <c r="O9" s="4">
        <v>20</v>
      </c>
      <c r="P9" s="4">
        <v>603600</v>
      </c>
      <c r="Q9" s="4">
        <v>327000</v>
      </c>
      <c r="R9" s="5">
        <v>9.7999999999999997E-3</v>
      </c>
      <c r="S9" s="4">
        <v>956900</v>
      </c>
      <c r="T9" s="4">
        <f t="shared" si="2"/>
        <v>1090730</v>
      </c>
      <c r="U9" s="4">
        <f t="shared" si="3"/>
        <v>570300</v>
      </c>
      <c r="V9" s="5">
        <v>3.7599999999999995E-2</v>
      </c>
    </row>
    <row r="10" spans="1:22" x14ac:dyDescent="0.2">
      <c r="A10" s="16" t="s">
        <v>350</v>
      </c>
      <c r="B10" s="4">
        <v>8500</v>
      </c>
      <c r="C10" s="4">
        <v>8000</v>
      </c>
      <c r="D10" s="4">
        <v>500</v>
      </c>
      <c r="E10" s="4">
        <v>10241230</v>
      </c>
      <c r="F10" s="4">
        <f t="shared" si="0"/>
        <v>13076447204</v>
      </c>
      <c r="K10" s="4">
        <f t="shared" si="1"/>
        <v>15825730000</v>
      </c>
      <c r="L10" s="4">
        <v>138</v>
      </c>
      <c r="M10" s="4">
        <v>101</v>
      </c>
      <c r="N10" s="4">
        <v>19</v>
      </c>
      <c r="O10" s="4">
        <v>15</v>
      </c>
      <c r="P10" s="4">
        <v>301400</v>
      </c>
      <c r="Q10" s="4">
        <v>283800</v>
      </c>
      <c r="R10" s="5">
        <v>4.8999999999999998E-3</v>
      </c>
      <c r="S10" s="4">
        <v>587800</v>
      </c>
      <c r="T10" s="4">
        <f t="shared" si="2"/>
        <v>1099440</v>
      </c>
      <c r="U10" s="4">
        <f t="shared" si="3"/>
        <v>570300</v>
      </c>
      <c r="V10" s="5">
        <v>1.9400000000000001E-2</v>
      </c>
    </row>
    <row r="11" spans="1:22" x14ac:dyDescent="0.2">
      <c r="F11" s="4">
        <f t="shared" si="0"/>
        <v>13066205974</v>
      </c>
      <c r="K11" s="4">
        <f t="shared" si="1"/>
        <v>15825730000</v>
      </c>
      <c r="L11" s="4">
        <v>116</v>
      </c>
      <c r="M11" s="4">
        <v>121</v>
      </c>
      <c r="N11" s="4">
        <v>15</v>
      </c>
      <c r="O11" s="4">
        <v>22</v>
      </c>
      <c r="P11" s="4">
        <v>219500</v>
      </c>
      <c r="Q11" s="4">
        <v>339300</v>
      </c>
      <c r="R11" s="5">
        <v>-4.7999999999999996E-3</v>
      </c>
      <c r="S11" s="4">
        <v>570300</v>
      </c>
      <c r="T11" s="4">
        <f t="shared" si="2"/>
        <v>1156810</v>
      </c>
      <c r="U11" s="4">
        <f t="shared" si="3"/>
        <v>705500</v>
      </c>
      <c r="V11" s="5">
        <v>2.8799999999999999E-2</v>
      </c>
    </row>
    <row r="12" spans="1:22" x14ac:dyDescent="0.2">
      <c r="A12" s="16" t="s">
        <v>348</v>
      </c>
      <c r="B12" s="4">
        <v>2000</v>
      </c>
      <c r="C12" s="4">
        <v>0</v>
      </c>
      <c r="D12" s="4">
        <v>2000</v>
      </c>
      <c r="E12" s="4">
        <v>40943643</v>
      </c>
      <c r="F12" s="4">
        <f t="shared" ref="F12:F38" si="4">E12+F13</f>
        <v>13066205974</v>
      </c>
      <c r="K12" s="4">
        <f t="shared" ref="K12:K38" si="5">J12+K13</f>
        <v>15825730000</v>
      </c>
      <c r="L12" s="4">
        <v>143</v>
      </c>
      <c r="M12" s="4">
        <v>126</v>
      </c>
      <c r="N12" s="4">
        <v>11</v>
      </c>
      <c r="O12" s="4">
        <v>24</v>
      </c>
      <c r="P12" s="4">
        <v>267700</v>
      </c>
      <c r="Q12" s="4">
        <v>374800</v>
      </c>
      <c r="R12" s="5">
        <v>1.4800000000000001E-2</v>
      </c>
      <c r="S12" s="4">
        <v>705500</v>
      </c>
      <c r="T12" s="4">
        <f t="shared" si="2"/>
        <v>1155560</v>
      </c>
      <c r="U12" s="4">
        <f t="shared" ref="U12:U38" si="6">MIN(S13:S17)</f>
        <v>711500</v>
      </c>
      <c r="V12" s="5">
        <v>1.9400000000000001E-2</v>
      </c>
    </row>
    <row r="13" spans="1:22" x14ac:dyDescent="0.2">
      <c r="A13" s="16" t="s">
        <v>347</v>
      </c>
      <c r="B13" s="4">
        <v>12900</v>
      </c>
      <c r="C13" s="4">
        <v>38700</v>
      </c>
      <c r="D13" s="4">
        <v>-25800</v>
      </c>
      <c r="E13" s="4">
        <v>-524441431</v>
      </c>
      <c r="F13" s="4">
        <f t="shared" si="4"/>
        <v>13025262331</v>
      </c>
      <c r="K13" s="4">
        <f t="shared" si="5"/>
        <v>15825730000</v>
      </c>
      <c r="L13" s="4">
        <v>323</v>
      </c>
      <c r="M13" s="4">
        <v>166</v>
      </c>
      <c r="N13" s="4">
        <v>56</v>
      </c>
      <c r="O13" s="4">
        <v>30</v>
      </c>
      <c r="P13" s="4">
        <v>890800</v>
      </c>
      <c r="Q13" s="4">
        <v>555800</v>
      </c>
      <c r="R13" s="5">
        <v>2.53E-2</v>
      </c>
      <c r="S13" s="4">
        <v>1457300</v>
      </c>
      <c r="T13" s="4">
        <f t="shared" si="2"/>
        <v>1092050</v>
      </c>
      <c r="U13" s="4">
        <f t="shared" si="6"/>
        <v>711500</v>
      </c>
      <c r="V13" s="5">
        <v>4.8099999999999997E-2</v>
      </c>
    </row>
    <row r="14" spans="1:22" x14ac:dyDescent="0.2">
      <c r="A14" s="16" t="s">
        <v>340</v>
      </c>
      <c r="B14" s="4">
        <v>7700</v>
      </c>
      <c r="C14" s="4">
        <v>36300</v>
      </c>
      <c r="D14" s="4">
        <v>-28600</v>
      </c>
      <c r="E14" s="4">
        <v>-566831499</v>
      </c>
      <c r="F14" s="4">
        <f t="shared" si="4"/>
        <v>13549703762</v>
      </c>
      <c r="K14" s="4">
        <f t="shared" si="5"/>
        <v>15825730000</v>
      </c>
      <c r="L14" s="4">
        <v>122</v>
      </c>
      <c r="M14" s="4">
        <v>383</v>
      </c>
      <c r="N14" s="4">
        <v>14</v>
      </c>
      <c r="O14" s="4">
        <v>19</v>
      </c>
      <c r="P14" s="4">
        <v>231300</v>
      </c>
      <c r="Q14" s="4">
        <v>426600</v>
      </c>
      <c r="R14" s="5">
        <v>-1.01E-2</v>
      </c>
      <c r="S14" s="4">
        <v>711500</v>
      </c>
      <c r="T14" s="4">
        <f t="shared" si="2"/>
        <v>1096350</v>
      </c>
      <c r="U14" s="4">
        <f t="shared" si="6"/>
        <v>733900</v>
      </c>
      <c r="V14" s="5">
        <v>2.4799999999999999E-2</v>
      </c>
    </row>
    <row r="15" spans="1:22" x14ac:dyDescent="0.2">
      <c r="A15" s="16" t="s">
        <v>339</v>
      </c>
      <c r="B15" s="4">
        <v>0</v>
      </c>
      <c r="C15" s="4">
        <v>40600</v>
      </c>
      <c r="D15" s="4">
        <v>-40600</v>
      </c>
      <c r="E15" s="4">
        <v>-806065901</v>
      </c>
      <c r="F15" s="4">
        <f t="shared" si="4"/>
        <v>14116535261</v>
      </c>
      <c r="K15" s="4">
        <f t="shared" si="5"/>
        <v>15825730000</v>
      </c>
      <c r="L15" s="4">
        <v>158</v>
      </c>
      <c r="M15" s="4">
        <v>134</v>
      </c>
      <c r="N15" s="4">
        <v>16</v>
      </c>
      <c r="O15" s="4">
        <v>18</v>
      </c>
      <c r="P15" s="4">
        <v>408200</v>
      </c>
      <c r="Q15" s="4">
        <v>430700</v>
      </c>
      <c r="R15" s="5">
        <v>1.0200000000000001E-2</v>
      </c>
      <c r="S15" s="4">
        <v>876600</v>
      </c>
      <c r="T15" s="4">
        <f t="shared" si="2"/>
        <v>1066110</v>
      </c>
      <c r="U15" s="4">
        <f t="shared" si="6"/>
        <v>674900</v>
      </c>
      <c r="V15" s="5">
        <v>3.4500000000000003E-2</v>
      </c>
    </row>
    <row r="16" spans="1:22" x14ac:dyDescent="0.2">
      <c r="A16" s="16" t="s">
        <v>338</v>
      </c>
      <c r="B16" s="4">
        <v>68500</v>
      </c>
      <c r="C16" s="4">
        <v>21200</v>
      </c>
      <c r="D16" s="4">
        <v>47300</v>
      </c>
      <c r="E16" s="4">
        <v>909835906</v>
      </c>
      <c r="F16" s="4">
        <f t="shared" si="4"/>
        <v>14922601162</v>
      </c>
      <c r="K16" s="4">
        <f t="shared" si="5"/>
        <v>15825730000</v>
      </c>
      <c r="L16" s="4">
        <v>202</v>
      </c>
      <c r="M16" s="4">
        <v>253</v>
      </c>
      <c r="N16" s="4">
        <v>18</v>
      </c>
      <c r="O16" s="4">
        <v>17</v>
      </c>
      <c r="P16" s="4">
        <v>424000</v>
      </c>
      <c r="Q16" s="4">
        <v>444400</v>
      </c>
      <c r="R16" s="5">
        <v>3.1300000000000001E-2</v>
      </c>
      <c r="S16" s="4">
        <v>904000</v>
      </c>
      <c r="T16" s="4">
        <f t="shared" si="2"/>
        <v>1083240</v>
      </c>
      <c r="U16" s="4">
        <f t="shared" si="6"/>
        <v>674900</v>
      </c>
      <c r="V16" s="5">
        <v>5.5300000000000002E-2</v>
      </c>
    </row>
    <row r="17" spans="1:22" x14ac:dyDescent="0.2">
      <c r="A17" s="16" t="s">
        <v>337</v>
      </c>
      <c r="B17" s="4">
        <v>27500</v>
      </c>
      <c r="C17" s="4">
        <v>8100</v>
      </c>
      <c r="D17" s="4">
        <v>19400</v>
      </c>
      <c r="E17" s="4">
        <v>375546406</v>
      </c>
      <c r="F17" s="4">
        <f t="shared" si="4"/>
        <v>14012765256</v>
      </c>
      <c r="K17" s="4">
        <f t="shared" si="5"/>
        <v>15825730000</v>
      </c>
      <c r="L17" s="4">
        <v>186</v>
      </c>
      <c r="M17" s="4">
        <v>202</v>
      </c>
      <c r="N17" s="4">
        <v>11</v>
      </c>
      <c r="O17" s="4">
        <v>18</v>
      </c>
      <c r="P17" s="4">
        <v>346900</v>
      </c>
      <c r="Q17" s="4">
        <v>503000</v>
      </c>
      <c r="R17" s="5">
        <v>-1.04E-2</v>
      </c>
      <c r="S17" s="4">
        <v>955700</v>
      </c>
      <c r="T17" s="4">
        <f t="shared" si="2"/>
        <v>1105570</v>
      </c>
      <c r="U17" s="4">
        <f t="shared" si="6"/>
        <v>674900</v>
      </c>
      <c r="V17" s="5">
        <v>2.5399999999999999E-2</v>
      </c>
    </row>
    <row r="18" spans="1:22" x14ac:dyDescent="0.2">
      <c r="A18" s="16" t="s">
        <v>336</v>
      </c>
      <c r="B18" s="4">
        <v>41600</v>
      </c>
      <c r="C18" s="4">
        <v>172600</v>
      </c>
      <c r="D18" s="4">
        <v>-131000</v>
      </c>
      <c r="E18" s="4">
        <v>-2585621879</v>
      </c>
      <c r="F18" s="4">
        <f t="shared" si="4"/>
        <v>13637218850</v>
      </c>
      <c r="K18" s="4">
        <f t="shared" si="5"/>
        <v>15825730000</v>
      </c>
      <c r="L18" s="4">
        <v>451</v>
      </c>
      <c r="M18" s="4">
        <v>313</v>
      </c>
      <c r="N18" s="4">
        <v>49</v>
      </c>
      <c r="O18" s="4">
        <v>92</v>
      </c>
      <c r="P18" s="4">
        <v>1151700</v>
      </c>
      <c r="Q18" s="4">
        <v>2207400</v>
      </c>
      <c r="R18" s="5">
        <v>-0.10300000000000001</v>
      </c>
      <c r="S18" s="4">
        <v>3404700</v>
      </c>
      <c r="T18" s="4">
        <f t="shared" si="2"/>
        <v>831290</v>
      </c>
      <c r="U18" s="4">
        <f t="shared" si="6"/>
        <v>674900</v>
      </c>
      <c r="V18" s="5">
        <v>9.820000000000001E-2</v>
      </c>
    </row>
    <row r="19" spans="1:22" x14ac:dyDescent="0.2">
      <c r="A19" s="16" t="s">
        <v>335</v>
      </c>
      <c r="B19" s="4">
        <v>600</v>
      </c>
      <c r="C19" s="4">
        <v>84000</v>
      </c>
      <c r="D19" s="4">
        <v>-83400</v>
      </c>
      <c r="E19" s="4">
        <v>-1779907595</v>
      </c>
      <c r="F19" s="4">
        <f t="shared" si="4"/>
        <v>16222840729</v>
      </c>
      <c r="K19" s="4">
        <f t="shared" si="5"/>
        <v>15825730000</v>
      </c>
      <c r="L19" s="4">
        <v>106</v>
      </c>
      <c r="M19" s="4">
        <v>154</v>
      </c>
      <c r="N19" s="4">
        <v>16</v>
      </c>
      <c r="O19" s="4">
        <v>33</v>
      </c>
      <c r="P19" s="4">
        <v>242200</v>
      </c>
      <c r="Q19" s="4">
        <v>448900</v>
      </c>
      <c r="R19" s="5">
        <v>-4.5999999999999999E-3</v>
      </c>
      <c r="S19" s="4">
        <v>733900</v>
      </c>
      <c r="T19" s="4">
        <f t="shared" si="2"/>
        <v>832930</v>
      </c>
      <c r="U19" s="4">
        <f t="shared" si="6"/>
        <v>674900</v>
      </c>
      <c r="V19" s="5">
        <v>2.3099999999999999E-2</v>
      </c>
    </row>
    <row r="20" spans="1:22" x14ac:dyDescent="0.2">
      <c r="A20" s="16" t="s">
        <v>334</v>
      </c>
      <c r="B20" s="4">
        <v>100</v>
      </c>
      <c r="C20" s="4">
        <v>101300</v>
      </c>
      <c r="D20" s="4">
        <v>-101200</v>
      </c>
      <c r="E20" s="4">
        <v>-2183516331</v>
      </c>
      <c r="F20" s="4">
        <f t="shared" si="4"/>
        <v>18002748324</v>
      </c>
      <c r="K20" s="4">
        <f t="shared" si="5"/>
        <v>15825730000</v>
      </c>
      <c r="L20" s="4">
        <v>118</v>
      </c>
      <c r="M20" s="4">
        <v>142</v>
      </c>
      <c r="N20" s="4">
        <v>13</v>
      </c>
      <c r="O20" s="4">
        <v>32</v>
      </c>
      <c r="P20" s="4">
        <v>223400</v>
      </c>
      <c r="Q20" s="4">
        <v>417500</v>
      </c>
      <c r="R20" s="5">
        <v>-1.3899999999999999E-2</v>
      </c>
      <c r="S20" s="4">
        <v>674900</v>
      </c>
      <c r="T20" s="4">
        <f t="shared" si="2"/>
        <v>828500</v>
      </c>
      <c r="U20" s="4">
        <f t="shared" si="6"/>
        <v>574200</v>
      </c>
      <c r="V20" s="5">
        <v>3.1899999999999998E-2</v>
      </c>
    </row>
    <row r="21" spans="1:22" x14ac:dyDescent="0.2">
      <c r="A21" s="16" t="s">
        <v>333</v>
      </c>
      <c r="B21" s="4">
        <v>147400</v>
      </c>
      <c r="C21" s="4">
        <v>4500</v>
      </c>
      <c r="D21" s="4">
        <v>142900</v>
      </c>
      <c r="E21" s="4">
        <v>3070172416</v>
      </c>
      <c r="F21" s="4">
        <f t="shared" si="4"/>
        <v>20186264655</v>
      </c>
      <c r="K21" s="4">
        <f t="shared" si="5"/>
        <v>15825730000</v>
      </c>
      <c r="L21" s="4">
        <v>216</v>
      </c>
      <c r="M21" s="4">
        <v>164</v>
      </c>
      <c r="N21" s="4">
        <v>42</v>
      </c>
      <c r="O21" s="4">
        <v>29</v>
      </c>
      <c r="P21" s="4">
        <v>640300</v>
      </c>
      <c r="Q21" s="4">
        <v>403800</v>
      </c>
      <c r="R21" s="5">
        <v>4.8099999999999997E-2</v>
      </c>
      <c r="S21" s="4">
        <v>1144000</v>
      </c>
      <c r="T21" s="4">
        <f t="shared" si="2"/>
        <v>793270</v>
      </c>
      <c r="U21" s="4">
        <f t="shared" si="6"/>
        <v>574200</v>
      </c>
      <c r="V21" s="5">
        <v>5.0300000000000004E-2</v>
      </c>
    </row>
    <row r="22" spans="1:22" x14ac:dyDescent="0.2">
      <c r="A22" s="16" t="s">
        <v>332</v>
      </c>
      <c r="B22" s="4">
        <v>43100</v>
      </c>
      <c r="C22" s="4">
        <v>21700</v>
      </c>
      <c r="D22" s="4">
        <v>21400</v>
      </c>
      <c r="E22" s="4">
        <v>442794101</v>
      </c>
      <c r="F22" s="4">
        <f t="shared" si="4"/>
        <v>17116092239</v>
      </c>
      <c r="G22" s="4">
        <v>25000</v>
      </c>
      <c r="H22" s="4">
        <v>0</v>
      </c>
      <c r="I22" s="4">
        <v>25000</v>
      </c>
      <c r="J22" s="4">
        <v>520000000</v>
      </c>
      <c r="K22" s="4">
        <f t="shared" si="5"/>
        <v>15825730000</v>
      </c>
      <c r="L22" s="4">
        <v>137</v>
      </c>
      <c r="M22" s="4">
        <v>102</v>
      </c>
      <c r="N22" s="4">
        <v>19</v>
      </c>
      <c r="O22" s="4">
        <v>21</v>
      </c>
      <c r="P22" s="4">
        <v>377000</v>
      </c>
      <c r="Q22" s="4">
        <v>263200</v>
      </c>
      <c r="R22" s="5">
        <v>2.4700000000000003E-2</v>
      </c>
      <c r="S22" s="4">
        <v>693000</v>
      </c>
      <c r="T22" s="4">
        <f t="shared" si="2"/>
        <v>892220</v>
      </c>
      <c r="U22" s="4">
        <f t="shared" si="6"/>
        <v>574200</v>
      </c>
      <c r="V22" s="5">
        <v>2.8799999999999999E-2</v>
      </c>
    </row>
    <row r="23" spans="1:22" x14ac:dyDescent="0.2">
      <c r="A23" s="16" t="s">
        <v>331</v>
      </c>
      <c r="B23" s="4">
        <v>138000</v>
      </c>
      <c r="C23" s="4">
        <v>1300</v>
      </c>
      <c r="D23" s="4">
        <v>136700</v>
      </c>
      <c r="E23" s="4">
        <v>2807685324</v>
      </c>
      <c r="F23" s="4">
        <f t="shared" si="4"/>
        <v>16673298138</v>
      </c>
      <c r="K23" s="4">
        <f t="shared" si="5"/>
        <v>15305730000</v>
      </c>
      <c r="L23" s="4">
        <v>141</v>
      </c>
      <c r="M23" s="4">
        <v>117</v>
      </c>
      <c r="N23" s="4">
        <v>29</v>
      </c>
      <c r="O23" s="4">
        <v>26</v>
      </c>
      <c r="P23" s="4">
        <v>410200</v>
      </c>
      <c r="Q23" s="4">
        <v>378900</v>
      </c>
      <c r="R23" s="5">
        <v>-1.47E-2</v>
      </c>
      <c r="S23" s="4">
        <v>822200</v>
      </c>
      <c r="T23" s="4">
        <f t="shared" si="2"/>
        <v>909680</v>
      </c>
      <c r="U23" s="4">
        <f t="shared" si="6"/>
        <v>574200</v>
      </c>
      <c r="V23" s="5">
        <v>3.3500000000000002E-2</v>
      </c>
    </row>
    <row r="24" spans="1:22" x14ac:dyDescent="0.2">
      <c r="A24" s="16" t="s">
        <v>330</v>
      </c>
      <c r="B24" s="4">
        <v>17000</v>
      </c>
      <c r="C24" s="4">
        <v>50100</v>
      </c>
      <c r="D24" s="4">
        <v>-33100</v>
      </c>
      <c r="E24" s="4">
        <v>-672676231</v>
      </c>
      <c r="F24" s="4">
        <f t="shared" si="4"/>
        <v>13865612814</v>
      </c>
      <c r="G24" s="4">
        <v>11100</v>
      </c>
      <c r="H24" s="4">
        <v>0</v>
      </c>
      <c r="I24" s="4">
        <v>11100</v>
      </c>
      <c r="J24" s="4">
        <v>228660000</v>
      </c>
      <c r="K24" s="4">
        <f t="shared" si="5"/>
        <v>15305730000</v>
      </c>
      <c r="L24" s="4">
        <v>138</v>
      </c>
      <c r="M24" s="4">
        <v>125</v>
      </c>
      <c r="N24" s="4">
        <v>13</v>
      </c>
      <c r="O24" s="4">
        <v>21</v>
      </c>
      <c r="P24" s="4">
        <v>264700</v>
      </c>
      <c r="Q24" s="4">
        <v>466700</v>
      </c>
      <c r="R24" s="5">
        <v>1.4800000000000001E-2</v>
      </c>
      <c r="S24" s="4">
        <v>754500</v>
      </c>
      <c r="T24" s="4">
        <f t="shared" si="2"/>
        <v>986940</v>
      </c>
      <c r="U24" s="4">
        <f t="shared" si="6"/>
        <v>574200</v>
      </c>
      <c r="V24" s="5">
        <v>2.92E-2</v>
      </c>
    </row>
    <row r="25" spans="1:22" x14ac:dyDescent="0.2">
      <c r="A25" s="16" t="s">
        <v>329</v>
      </c>
      <c r="B25" s="4">
        <v>34200</v>
      </c>
      <c r="C25" s="4">
        <v>0</v>
      </c>
      <c r="D25" s="4">
        <v>34200</v>
      </c>
      <c r="E25" s="4">
        <v>699479903</v>
      </c>
      <c r="F25" s="4">
        <f t="shared" si="4"/>
        <v>14538289045</v>
      </c>
      <c r="K25" s="4">
        <f t="shared" si="5"/>
        <v>15077070000</v>
      </c>
      <c r="L25" s="4">
        <v>140</v>
      </c>
      <c r="M25" s="4">
        <v>150</v>
      </c>
      <c r="N25" s="4">
        <v>17</v>
      </c>
      <c r="O25" s="4">
        <v>14</v>
      </c>
      <c r="P25" s="4">
        <v>247800</v>
      </c>
      <c r="Q25" s="4">
        <v>297400</v>
      </c>
      <c r="R25" s="5">
        <v>-4.8999999999999998E-3</v>
      </c>
      <c r="S25" s="4">
        <v>574200</v>
      </c>
      <c r="T25" s="4">
        <f t="shared" si="2"/>
        <v>1054640</v>
      </c>
      <c r="U25" s="4">
        <f t="shared" si="6"/>
        <v>630600</v>
      </c>
      <c r="V25" s="5">
        <v>4.3099999999999999E-2</v>
      </c>
    </row>
    <row r="26" spans="1:22" x14ac:dyDescent="0.2">
      <c r="A26" s="16" t="s">
        <v>328</v>
      </c>
      <c r="B26" s="4">
        <v>1100</v>
      </c>
      <c r="C26" s="4">
        <v>73100</v>
      </c>
      <c r="D26" s="4">
        <v>-72000</v>
      </c>
      <c r="E26" s="4">
        <v>-1461613391</v>
      </c>
      <c r="F26" s="4">
        <f t="shared" si="4"/>
        <v>13838809142</v>
      </c>
      <c r="G26" s="4">
        <v>150000</v>
      </c>
      <c r="H26" s="4">
        <v>0</v>
      </c>
      <c r="I26" s="4">
        <v>150000</v>
      </c>
      <c r="J26" s="4">
        <v>3075000000</v>
      </c>
      <c r="K26" s="4">
        <f t="shared" si="5"/>
        <v>15077070000</v>
      </c>
      <c r="L26" s="4">
        <v>124</v>
      </c>
      <c r="M26" s="4">
        <v>168</v>
      </c>
      <c r="N26" s="4">
        <v>17</v>
      </c>
      <c r="O26" s="4">
        <v>47</v>
      </c>
      <c r="P26" s="4">
        <v>274800</v>
      </c>
      <c r="Q26" s="4">
        <v>736600</v>
      </c>
      <c r="R26" s="5">
        <v>-4.8999999999999998E-3</v>
      </c>
      <c r="S26" s="4">
        <v>1075300</v>
      </c>
      <c r="T26" s="4">
        <f t="shared" si="2"/>
        <v>1058240</v>
      </c>
      <c r="U26" s="4">
        <f t="shared" si="6"/>
        <v>630600</v>
      </c>
      <c r="V26" s="5">
        <v>3.85E-2</v>
      </c>
    </row>
    <row r="27" spans="1:22" x14ac:dyDescent="0.2">
      <c r="A27" s="16" t="s">
        <v>327</v>
      </c>
      <c r="B27" s="4">
        <v>57500</v>
      </c>
      <c r="C27" s="4">
        <v>31000</v>
      </c>
      <c r="D27" s="4">
        <v>26500</v>
      </c>
      <c r="E27" s="4">
        <v>535161095</v>
      </c>
      <c r="F27" s="4">
        <f t="shared" si="4"/>
        <v>15300422533</v>
      </c>
      <c r="G27" s="4">
        <v>72500</v>
      </c>
      <c r="H27" s="4">
        <v>0</v>
      </c>
      <c r="I27" s="4">
        <v>72500</v>
      </c>
      <c r="J27" s="4">
        <v>1475750000</v>
      </c>
      <c r="K27" s="4">
        <f t="shared" si="5"/>
        <v>12002070000</v>
      </c>
      <c r="L27" s="4">
        <v>207</v>
      </c>
      <c r="M27" s="4">
        <v>158</v>
      </c>
      <c r="N27" s="4">
        <v>24</v>
      </c>
      <c r="O27" s="4">
        <v>32</v>
      </c>
      <c r="P27" s="4">
        <v>531800</v>
      </c>
      <c r="Q27" s="4">
        <v>542500</v>
      </c>
      <c r="R27" s="5">
        <v>3.0200000000000001E-2</v>
      </c>
      <c r="S27" s="4">
        <v>1179000</v>
      </c>
      <c r="T27" s="4">
        <f t="shared" si="2"/>
        <v>1014730</v>
      </c>
      <c r="U27" s="4">
        <f t="shared" si="6"/>
        <v>630600</v>
      </c>
      <c r="V27" s="5">
        <v>2.9300000000000003E-2</v>
      </c>
    </row>
    <row r="28" spans="1:22" x14ac:dyDescent="0.2">
      <c r="A28" s="16" t="s">
        <v>326</v>
      </c>
      <c r="B28" s="4">
        <v>0</v>
      </c>
      <c r="C28" s="4">
        <v>98000</v>
      </c>
      <c r="D28" s="4">
        <v>-98000</v>
      </c>
      <c r="E28" s="4">
        <v>-1941055900</v>
      </c>
      <c r="F28" s="4">
        <f t="shared" si="4"/>
        <v>14765261438</v>
      </c>
      <c r="K28" s="4">
        <f t="shared" si="5"/>
        <v>10526320000</v>
      </c>
      <c r="L28" s="4">
        <v>95</v>
      </c>
      <c r="M28" s="4">
        <v>135</v>
      </c>
      <c r="N28" s="4">
        <v>11</v>
      </c>
      <c r="O28" s="4">
        <v>24</v>
      </c>
      <c r="P28" s="4">
        <v>222600</v>
      </c>
      <c r="Q28" s="4">
        <v>393800</v>
      </c>
      <c r="R28" s="5">
        <v>1.0200000000000001E-2</v>
      </c>
      <c r="S28" s="4">
        <v>661900</v>
      </c>
      <c r="T28" s="4">
        <f t="shared" si="2"/>
        <v>1217210</v>
      </c>
      <c r="U28" s="4">
        <f t="shared" si="6"/>
        <v>630600</v>
      </c>
      <c r="V28" s="5">
        <v>2.4900000000000002E-2</v>
      </c>
    </row>
    <row r="29" spans="1:22" x14ac:dyDescent="0.2">
      <c r="A29" s="16" t="s">
        <v>325</v>
      </c>
      <c r="B29" s="4">
        <v>4800</v>
      </c>
      <c r="C29" s="4">
        <v>45100</v>
      </c>
      <c r="D29" s="4">
        <v>-40300</v>
      </c>
      <c r="E29" s="4">
        <v>-792814816</v>
      </c>
      <c r="F29" s="4">
        <f t="shared" si="4"/>
        <v>16706317338</v>
      </c>
      <c r="K29" s="4">
        <f t="shared" si="5"/>
        <v>10526320000</v>
      </c>
      <c r="L29" s="4">
        <v>163</v>
      </c>
      <c r="M29" s="4">
        <v>93</v>
      </c>
      <c r="N29" s="4">
        <v>12</v>
      </c>
      <c r="O29" s="4">
        <v>17</v>
      </c>
      <c r="P29" s="4">
        <v>346800</v>
      </c>
      <c r="Q29" s="4">
        <v>386400</v>
      </c>
      <c r="R29" s="5">
        <v>0</v>
      </c>
      <c r="S29" s="4">
        <v>750300</v>
      </c>
      <c r="T29" s="4">
        <f t="shared" si="2"/>
        <v>1223960</v>
      </c>
      <c r="U29" s="4">
        <f t="shared" si="6"/>
        <v>630600</v>
      </c>
      <c r="V29" s="5">
        <v>2.0199999999999999E-2</v>
      </c>
    </row>
    <row r="30" spans="1:22" x14ac:dyDescent="0.2">
      <c r="A30" s="16" t="s">
        <v>324</v>
      </c>
      <c r="B30" s="4">
        <v>1800</v>
      </c>
      <c r="C30" s="4">
        <v>55700</v>
      </c>
      <c r="D30" s="4">
        <v>-53900</v>
      </c>
      <c r="E30" s="4">
        <v>-1062048162</v>
      </c>
      <c r="F30" s="4">
        <f t="shared" si="4"/>
        <v>17499132154</v>
      </c>
      <c r="K30" s="4">
        <f t="shared" si="5"/>
        <v>10526320000</v>
      </c>
      <c r="L30" s="4">
        <v>89</v>
      </c>
      <c r="M30" s="4">
        <v>119</v>
      </c>
      <c r="N30" s="4">
        <v>6</v>
      </c>
      <c r="O30" s="4">
        <v>21</v>
      </c>
      <c r="P30" s="4">
        <v>155000</v>
      </c>
      <c r="Q30" s="4">
        <v>419300</v>
      </c>
      <c r="R30" s="5">
        <v>-5.0000000000000001E-3</v>
      </c>
      <c r="S30" s="4">
        <v>630600</v>
      </c>
      <c r="T30" s="4">
        <f t="shared" si="2"/>
        <v>1276240</v>
      </c>
      <c r="U30" s="4">
        <f t="shared" si="6"/>
        <v>791700</v>
      </c>
      <c r="V30" s="5">
        <v>2.5000000000000001E-2</v>
      </c>
    </row>
    <row r="31" spans="1:22" x14ac:dyDescent="0.2">
      <c r="A31" s="16" t="s">
        <v>323</v>
      </c>
      <c r="B31" s="4">
        <v>28700</v>
      </c>
      <c r="C31" s="4">
        <v>97500</v>
      </c>
      <c r="D31" s="4">
        <v>-68800</v>
      </c>
      <c r="E31" s="4">
        <v>-1365049529</v>
      </c>
      <c r="F31" s="4">
        <f t="shared" si="4"/>
        <v>18561180316</v>
      </c>
      <c r="K31" s="4">
        <f t="shared" si="5"/>
        <v>10526320000</v>
      </c>
      <c r="L31" s="4">
        <v>152</v>
      </c>
      <c r="M31" s="4">
        <v>117</v>
      </c>
      <c r="N31" s="4">
        <v>20</v>
      </c>
      <c r="O31" s="4">
        <v>21</v>
      </c>
      <c r="P31" s="4">
        <v>398400</v>
      </c>
      <c r="Q31" s="4">
        <v>354700</v>
      </c>
      <c r="R31" s="5">
        <v>5.1000000000000004E-3</v>
      </c>
      <c r="S31" s="4">
        <v>791700</v>
      </c>
      <c r="T31" s="4">
        <f t="shared" si="2"/>
        <v>1364650</v>
      </c>
      <c r="U31" s="4">
        <f t="shared" si="6"/>
        <v>996800</v>
      </c>
      <c r="V31" s="5">
        <v>2.4799999999999999E-2</v>
      </c>
    </row>
    <row r="32" spans="1:22" x14ac:dyDescent="0.2">
      <c r="A32" s="16" t="s">
        <v>322</v>
      </c>
      <c r="B32" s="4">
        <v>170400</v>
      </c>
      <c r="C32" s="4">
        <v>45600</v>
      </c>
      <c r="D32" s="4">
        <v>124800</v>
      </c>
      <c r="E32" s="4">
        <v>2414669713</v>
      </c>
      <c r="F32" s="4">
        <f t="shared" si="4"/>
        <v>19926229845</v>
      </c>
      <c r="K32" s="4">
        <f t="shared" si="5"/>
        <v>10526320000</v>
      </c>
      <c r="L32" s="4">
        <v>180</v>
      </c>
      <c r="M32" s="4">
        <v>238</v>
      </c>
      <c r="N32" s="4">
        <v>42</v>
      </c>
      <c r="O32" s="4">
        <v>31</v>
      </c>
      <c r="P32" s="4">
        <v>1050500</v>
      </c>
      <c r="Q32" s="4">
        <v>614600</v>
      </c>
      <c r="R32" s="5">
        <v>5.3499999999999999E-2</v>
      </c>
      <c r="S32" s="4">
        <v>1682500</v>
      </c>
      <c r="T32" s="4">
        <f t="shared" si="2"/>
        <v>1230300</v>
      </c>
      <c r="U32" s="4">
        <f t="shared" si="6"/>
        <v>743900</v>
      </c>
      <c r="V32" s="5">
        <v>6.5099999999999991E-2</v>
      </c>
    </row>
    <row r="33" spans="1:22" x14ac:dyDescent="0.2">
      <c r="A33" s="16" t="s">
        <v>321</v>
      </c>
      <c r="B33" s="4">
        <v>84000</v>
      </c>
      <c r="C33" s="4">
        <v>15500</v>
      </c>
      <c r="D33" s="4">
        <v>68500</v>
      </c>
      <c r="E33" s="4">
        <v>1281049644</v>
      </c>
      <c r="F33" s="4">
        <f t="shared" si="4"/>
        <v>17511560132</v>
      </c>
      <c r="K33" s="4">
        <f t="shared" si="5"/>
        <v>10526320000</v>
      </c>
      <c r="L33" s="4">
        <v>218</v>
      </c>
      <c r="M33" s="4">
        <v>107</v>
      </c>
      <c r="N33" s="4">
        <v>23</v>
      </c>
      <c r="O33" s="4">
        <v>22</v>
      </c>
      <c r="P33" s="4">
        <v>579800</v>
      </c>
      <c r="Q33" s="4">
        <v>408200</v>
      </c>
      <c r="R33" s="5">
        <v>1.6399999999999998E-2</v>
      </c>
      <c r="S33" s="4">
        <v>996800</v>
      </c>
      <c r="T33" s="4">
        <f t="shared" si="2"/>
        <v>1216340</v>
      </c>
      <c r="U33" s="4">
        <f t="shared" si="6"/>
        <v>743900</v>
      </c>
      <c r="V33" s="5">
        <v>3.6900000000000002E-2</v>
      </c>
    </row>
    <row r="34" spans="1:22" x14ac:dyDescent="0.2">
      <c r="A34" s="16" t="s">
        <v>320</v>
      </c>
      <c r="B34" s="4">
        <v>91700</v>
      </c>
      <c r="C34" s="4">
        <v>36800</v>
      </c>
      <c r="D34" s="4">
        <v>54900</v>
      </c>
      <c r="E34" s="4">
        <v>1009204077</v>
      </c>
      <c r="F34" s="4">
        <f t="shared" si="4"/>
        <v>16230510488</v>
      </c>
      <c r="G34" s="4">
        <v>10000</v>
      </c>
      <c r="H34" s="4">
        <v>0</v>
      </c>
      <c r="I34" s="4">
        <v>10000</v>
      </c>
      <c r="J34" s="4">
        <v>184000000</v>
      </c>
      <c r="K34" s="4">
        <f t="shared" si="5"/>
        <v>10526320000</v>
      </c>
      <c r="L34" s="4">
        <v>145</v>
      </c>
      <c r="M34" s="4">
        <v>185</v>
      </c>
      <c r="N34" s="4">
        <v>25</v>
      </c>
      <c r="O34" s="4">
        <v>36</v>
      </c>
      <c r="P34" s="4">
        <v>602500</v>
      </c>
      <c r="Q34" s="4">
        <v>906400</v>
      </c>
      <c r="R34" s="5">
        <v>-1.0800000000000001E-2</v>
      </c>
      <c r="S34" s="4">
        <v>1527100</v>
      </c>
      <c r="T34" s="4">
        <f t="shared" si="2"/>
        <v>1180750</v>
      </c>
      <c r="U34" s="4">
        <f t="shared" si="6"/>
        <v>743900</v>
      </c>
      <c r="V34" s="5">
        <v>3.7499999999999999E-2</v>
      </c>
    </row>
    <row r="35" spans="1:22" x14ac:dyDescent="0.2">
      <c r="A35" s="16" t="s">
        <v>319</v>
      </c>
      <c r="B35" s="4">
        <v>51900</v>
      </c>
      <c r="C35" s="4">
        <v>116500</v>
      </c>
      <c r="D35" s="4">
        <v>-64600</v>
      </c>
      <c r="E35" s="4">
        <v>-1206311549</v>
      </c>
      <c r="F35" s="4">
        <f t="shared" si="4"/>
        <v>15221306411</v>
      </c>
      <c r="K35" s="4">
        <f t="shared" si="5"/>
        <v>10342320000</v>
      </c>
      <c r="L35" s="4">
        <v>211</v>
      </c>
      <c r="M35" s="4">
        <v>131</v>
      </c>
      <c r="N35" s="4">
        <v>17</v>
      </c>
      <c r="O35" s="4">
        <v>26</v>
      </c>
      <c r="P35" s="4">
        <v>438000</v>
      </c>
      <c r="Q35" s="4">
        <v>785800</v>
      </c>
      <c r="R35" s="5">
        <v>-2.1499999999999998E-2</v>
      </c>
      <c r="S35" s="4">
        <v>1251200</v>
      </c>
      <c r="T35" s="4">
        <f t="shared" si="2"/>
        <v>1133510</v>
      </c>
      <c r="U35" s="4">
        <f t="shared" si="6"/>
        <v>743900</v>
      </c>
      <c r="V35" s="5">
        <v>3.1600000000000003E-2</v>
      </c>
    </row>
    <row r="36" spans="1:22" x14ac:dyDescent="0.2">
      <c r="A36" s="16" t="s">
        <v>318</v>
      </c>
      <c r="B36" s="4">
        <v>76700</v>
      </c>
      <c r="C36" s="4">
        <v>7600</v>
      </c>
      <c r="D36" s="4">
        <v>69100</v>
      </c>
      <c r="E36" s="4">
        <v>1302448882</v>
      </c>
      <c r="F36" s="4">
        <f t="shared" si="4"/>
        <v>16427617960</v>
      </c>
      <c r="G36" s="4">
        <v>50000</v>
      </c>
      <c r="H36" s="4">
        <v>0</v>
      </c>
      <c r="I36" s="4">
        <v>50000</v>
      </c>
      <c r="J36" s="4">
        <v>950000000</v>
      </c>
      <c r="K36" s="4">
        <f t="shared" si="5"/>
        <v>10342320000</v>
      </c>
      <c r="L36" s="4">
        <v>235</v>
      </c>
      <c r="M36" s="4">
        <v>134</v>
      </c>
      <c r="N36" s="4">
        <v>24</v>
      </c>
      <c r="O36" s="4">
        <v>23</v>
      </c>
      <c r="P36" s="4">
        <v>590800</v>
      </c>
      <c r="Q36" s="4">
        <v>490000</v>
      </c>
      <c r="R36" s="5">
        <v>1.0700000000000001E-2</v>
      </c>
      <c r="S36" s="4">
        <v>1111300</v>
      </c>
      <c r="T36" s="4">
        <f t="shared" si="2"/>
        <v>1155940</v>
      </c>
      <c r="U36" s="4">
        <f t="shared" si="6"/>
        <v>743900</v>
      </c>
      <c r="V36" s="5">
        <v>3.6499999999999998E-2</v>
      </c>
    </row>
    <row r="37" spans="1:22" x14ac:dyDescent="0.2">
      <c r="A37" s="16" t="s">
        <v>317</v>
      </c>
      <c r="B37" s="4">
        <v>0</v>
      </c>
      <c r="C37" s="4">
        <v>0</v>
      </c>
      <c r="D37" s="4">
        <v>0</v>
      </c>
      <c r="E37" s="4">
        <v>0</v>
      </c>
      <c r="F37" s="4">
        <f t="shared" si="4"/>
        <v>15125169078</v>
      </c>
      <c r="G37" s="4">
        <v>72600</v>
      </c>
      <c r="H37" s="4">
        <v>0</v>
      </c>
      <c r="I37" s="4">
        <v>72600</v>
      </c>
      <c r="J37" s="4">
        <v>1349070000</v>
      </c>
      <c r="K37" s="4">
        <f t="shared" si="5"/>
        <v>9392320000</v>
      </c>
      <c r="L37" s="4">
        <v>80</v>
      </c>
      <c r="M37" s="4">
        <v>157</v>
      </c>
      <c r="N37" s="4">
        <v>16</v>
      </c>
      <c r="O37" s="4">
        <v>17</v>
      </c>
      <c r="P37" s="4">
        <v>298200</v>
      </c>
      <c r="Q37" s="4">
        <v>412600</v>
      </c>
      <c r="R37" s="5">
        <v>1.0800000000000001E-2</v>
      </c>
      <c r="S37" s="4">
        <v>743900</v>
      </c>
      <c r="T37" s="4">
        <f t="shared" si="2"/>
        <v>1238840</v>
      </c>
      <c r="U37" s="4">
        <f t="shared" si="6"/>
        <v>339000</v>
      </c>
      <c r="V37" s="5">
        <v>2.12E-2</v>
      </c>
    </row>
    <row r="38" spans="1:22" x14ac:dyDescent="0.2">
      <c r="A38" s="16" t="s">
        <v>316</v>
      </c>
      <c r="B38" s="4">
        <v>140400</v>
      </c>
      <c r="C38" s="4">
        <v>15000</v>
      </c>
      <c r="D38" s="4">
        <v>125400</v>
      </c>
      <c r="E38" s="4">
        <v>2319814119</v>
      </c>
      <c r="F38" s="4">
        <f t="shared" si="4"/>
        <v>15125169078</v>
      </c>
      <c r="G38" s="4">
        <v>408200</v>
      </c>
      <c r="H38" s="4">
        <v>0</v>
      </c>
      <c r="I38" s="4">
        <v>408200</v>
      </c>
      <c r="J38" s="4">
        <v>7568600000</v>
      </c>
      <c r="K38" s="4">
        <f t="shared" si="5"/>
        <v>8043250000</v>
      </c>
      <c r="L38" s="4">
        <v>284</v>
      </c>
      <c r="M38" s="4">
        <v>242</v>
      </c>
      <c r="N38" s="4">
        <v>57</v>
      </c>
      <c r="O38" s="4">
        <v>41</v>
      </c>
      <c r="P38" s="4">
        <v>1447100</v>
      </c>
      <c r="Q38" s="4">
        <v>1218400</v>
      </c>
      <c r="R38" s="5">
        <v>4.4999999999999998E-2</v>
      </c>
      <c r="S38" s="4">
        <v>2686700</v>
      </c>
      <c r="T38" s="4">
        <f t="shared" si="2"/>
        <v>1120040</v>
      </c>
      <c r="U38" s="4">
        <f t="shared" si="6"/>
        <v>339000</v>
      </c>
      <c r="V38" s="5">
        <v>6.3200000000000006E-2</v>
      </c>
    </row>
    <row r="39" spans="1:22" x14ac:dyDescent="0.2">
      <c r="A39" s="16" t="s">
        <v>315</v>
      </c>
      <c r="B39" s="4">
        <v>100</v>
      </c>
      <c r="C39" s="4">
        <v>3600</v>
      </c>
      <c r="D39" s="4">
        <v>-3500</v>
      </c>
      <c r="E39" s="4">
        <v>-61991214</v>
      </c>
      <c r="F39" s="4">
        <f t="shared" ref="F39:F44" si="7">E39+F40</f>
        <v>12805354959</v>
      </c>
      <c r="G39" s="4">
        <v>157700</v>
      </c>
      <c r="H39" s="4">
        <v>0</v>
      </c>
      <c r="I39" s="4">
        <v>157700</v>
      </c>
      <c r="J39" s="4">
        <v>2801160000</v>
      </c>
      <c r="K39" s="4">
        <f t="shared" ref="K39:K44" si="8">J39+K40</f>
        <v>474650000</v>
      </c>
      <c r="L39" s="4">
        <v>96</v>
      </c>
      <c r="M39" s="4">
        <v>132</v>
      </c>
      <c r="N39" s="4">
        <v>17</v>
      </c>
      <c r="O39" s="4">
        <v>20</v>
      </c>
      <c r="P39" s="4">
        <v>343700</v>
      </c>
      <c r="Q39" s="4">
        <v>398600</v>
      </c>
      <c r="R39" s="5">
        <v>0</v>
      </c>
      <c r="S39" s="4">
        <v>817800</v>
      </c>
      <c r="T39" s="4">
        <f t="shared" ref="T39:T44" si="9">AVERAGE(S40:S49)</f>
        <v>1312440</v>
      </c>
      <c r="U39" s="4">
        <f t="shared" ref="U39:U44" si="10">MIN(S40:S44)</f>
        <v>339000</v>
      </c>
      <c r="V39" s="5">
        <v>2.2400000000000003E-2</v>
      </c>
    </row>
    <row r="40" spans="1:22" x14ac:dyDescent="0.2">
      <c r="A40" s="16" t="s">
        <v>314</v>
      </c>
      <c r="B40" s="4">
        <v>14000</v>
      </c>
      <c r="C40" s="4">
        <v>52700</v>
      </c>
      <c r="D40" s="4">
        <v>-38700</v>
      </c>
      <c r="E40" s="4">
        <v>-668165197</v>
      </c>
      <c r="F40" s="4">
        <f t="shared" si="7"/>
        <v>12867346173</v>
      </c>
      <c r="G40" s="4">
        <v>101300</v>
      </c>
      <c r="H40" s="4">
        <v>0</v>
      </c>
      <c r="I40" s="4">
        <v>101300</v>
      </c>
      <c r="J40" s="4">
        <v>1744490000</v>
      </c>
      <c r="K40" s="4">
        <f t="shared" si="8"/>
        <v>-2326510000</v>
      </c>
      <c r="L40" s="4">
        <v>133</v>
      </c>
      <c r="M40" s="4">
        <v>105</v>
      </c>
      <c r="N40" s="4">
        <v>21</v>
      </c>
      <c r="O40" s="4">
        <v>16</v>
      </c>
      <c r="P40" s="4">
        <v>576900</v>
      </c>
      <c r="Q40" s="4">
        <v>553400</v>
      </c>
      <c r="R40" s="5">
        <v>2.8999999999999998E-2</v>
      </c>
      <c r="S40" s="4">
        <v>1153400</v>
      </c>
      <c r="T40" s="4">
        <f t="shared" si="9"/>
        <v>1254240</v>
      </c>
      <c r="U40" s="4">
        <f t="shared" si="10"/>
        <v>339000</v>
      </c>
      <c r="V40" s="5">
        <v>4.4999999999999998E-2</v>
      </c>
    </row>
    <row r="41" spans="1:22" x14ac:dyDescent="0.2">
      <c r="A41" s="16" t="s">
        <v>310</v>
      </c>
      <c r="B41" s="4">
        <v>0</v>
      </c>
      <c r="C41" s="4">
        <v>75800</v>
      </c>
      <c r="D41" s="4">
        <v>-75800</v>
      </c>
      <c r="E41" s="4">
        <v>-1339306572</v>
      </c>
      <c r="F41" s="4">
        <f t="shared" si="7"/>
        <v>13535511370</v>
      </c>
      <c r="K41" s="4">
        <f t="shared" si="8"/>
        <v>-4071000000</v>
      </c>
      <c r="L41" s="4">
        <v>143</v>
      </c>
      <c r="M41" s="4">
        <v>189</v>
      </c>
      <c r="N41" s="4">
        <v>19</v>
      </c>
      <c r="O41" s="4">
        <v>42</v>
      </c>
      <c r="P41" s="4">
        <v>521400</v>
      </c>
      <c r="Q41" s="4">
        <v>856500</v>
      </c>
      <c r="R41" s="5">
        <v>-1.15E-2</v>
      </c>
      <c r="S41" s="4">
        <v>1675800</v>
      </c>
      <c r="T41" s="4">
        <f t="shared" si="9"/>
        <v>1149380</v>
      </c>
      <c r="U41" s="4">
        <f t="shared" si="10"/>
        <v>339000</v>
      </c>
      <c r="V41" s="5">
        <v>4.9800000000000004E-2</v>
      </c>
    </row>
    <row r="42" spans="1:22" x14ac:dyDescent="0.2">
      <c r="A42" s="16" t="s">
        <v>309</v>
      </c>
      <c r="B42" s="4">
        <v>3600</v>
      </c>
      <c r="C42" s="4">
        <v>26500</v>
      </c>
      <c r="D42" s="4">
        <v>-22900</v>
      </c>
      <c r="E42" s="4">
        <v>-396963731</v>
      </c>
      <c r="F42" s="4">
        <f t="shared" si="7"/>
        <v>14874817942</v>
      </c>
      <c r="K42" s="4">
        <f t="shared" si="8"/>
        <v>-4071000000</v>
      </c>
      <c r="L42" s="4">
        <v>75</v>
      </c>
      <c r="M42" s="4">
        <v>119</v>
      </c>
      <c r="N42" s="4">
        <v>7</v>
      </c>
      <c r="O42" s="4">
        <v>4</v>
      </c>
      <c r="P42" s="4">
        <v>150100</v>
      </c>
      <c r="Q42" s="4">
        <v>181200</v>
      </c>
      <c r="R42" s="5">
        <v>5.7999999999999996E-3</v>
      </c>
      <c r="S42" s="4">
        <v>339000</v>
      </c>
      <c r="T42" s="4">
        <f t="shared" si="9"/>
        <v>1308230</v>
      </c>
      <c r="U42" s="4">
        <f t="shared" si="10"/>
        <v>778800</v>
      </c>
      <c r="V42" s="5">
        <v>3.9399999999999998E-2</v>
      </c>
    </row>
    <row r="43" spans="1:22" x14ac:dyDescent="0.2">
      <c r="A43" s="16" t="s">
        <v>306</v>
      </c>
      <c r="B43" s="4">
        <v>34600</v>
      </c>
      <c r="C43" s="4">
        <v>0</v>
      </c>
      <c r="D43" s="4">
        <v>34600</v>
      </c>
      <c r="E43" s="4">
        <v>590544743</v>
      </c>
      <c r="F43" s="4">
        <f t="shared" si="7"/>
        <v>15271781673</v>
      </c>
      <c r="K43" s="4">
        <f t="shared" si="8"/>
        <v>-4071000000</v>
      </c>
      <c r="L43" s="4">
        <v>159</v>
      </c>
      <c r="M43" s="4">
        <v>127</v>
      </c>
      <c r="N43" s="4">
        <v>14</v>
      </c>
      <c r="O43" s="4">
        <v>16</v>
      </c>
      <c r="P43" s="4">
        <v>395200</v>
      </c>
      <c r="Q43" s="4">
        <v>445200</v>
      </c>
      <c r="R43" s="5">
        <v>3.5799999999999998E-2</v>
      </c>
      <c r="S43" s="4">
        <v>857200</v>
      </c>
      <c r="T43" s="4">
        <f t="shared" si="9"/>
        <v>1296100</v>
      </c>
      <c r="U43" s="4">
        <f t="shared" si="10"/>
        <v>778800</v>
      </c>
      <c r="V43" s="5">
        <v>4.5999999999999999E-2</v>
      </c>
    </row>
    <row r="44" spans="1:22" x14ac:dyDescent="0.2">
      <c r="A44" s="16" t="s">
        <v>305</v>
      </c>
      <c r="B44" s="4">
        <v>46900</v>
      </c>
      <c r="C44" s="4">
        <v>116300</v>
      </c>
      <c r="D44" s="4">
        <v>-69400</v>
      </c>
      <c r="E44" s="4">
        <v>-1178892206</v>
      </c>
      <c r="F44" s="4">
        <f t="shared" si="7"/>
        <v>14681236930</v>
      </c>
      <c r="K44" s="4">
        <f t="shared" si="8"/>
        <v>-4071000000</v>
      </c>
      <c r="L44" s="4">
        <v>185</v>
      </c>
      <c r="M44" s="4">
        <v>142</v>
      </c>
      <c r="N44" s="4">
        <v>15</v>
      </c>
      <c r="O44" s="4">
        <v>28</v>
      </c>
      <c r="P44" s="4">
        <v>373000</v>
      </c>
      <c r="Q44" s="4">
        <v>614800</v>
      </c>
      <c r="R44" s="5">
        <v>-2.3799999999999998E-2</v>
      </c>
      <c r="S44" s="4">
        <v>1171200</v>
      </c>
      <c r="T44" s="4">
        <f t="shared" si="9"/>
        <v>1351670</v>
      </c>
      <c r="U44" s="4">
        <f t="shared" si="10"/>
        <v>778800</v>
      </c>
      <c r="V44" s="5">
        <v>2.8999999999999998E-2</v>
      </c>
    </row>
    <row r="45" spans="1:22" x14ac:dyDescent="0.2">
      <c r="A45" s="16" t="s">
        <v>304</v>
      </c>
      <c r="B45" s="4">
        <v>29300</v>
      </c>
      <c r="C45" s="4">
        <v>0</v>
      </c>
      <c r="D45" s="4">
        <v>29300</v>
      </c>
      <c r="E45" s="4">
        <v>500212851</v>
      </c>
      <c r="F45" s="4">
        <f t="shared" ref="F45:F113" si="11">E45+F46</f>
        <v>15860129136</v>
      </c>
      <c r="K45" s="4">
        <f t="shared" ref="K45:K59" si="12">J45+K46</f>
        <v>-4071000000</v>
      </c>
      <c r="L45" s="4">
        <v>133</v>
      </c>
      <c r="M45" s="4">
        <v>143</v>
      </c>
      <c r="N45" s="4">
        <v>10</v>
      </c>
      <c r="O45" s="4">
        <v>13</v>
      </c>
      <c r="P45" s="4">
        <v>446500</v>
      </c>
      <c r="Q45" s="4">
        <v>320800</v>
      </c>
      <c r="R45" s="5">
        <v>2.3900000000000001E-2</v>
      </c>
      <c r="S45" s="4">
        <v>778800</v>
      </c>
      <c r="T45" s="4">
        <f t="shared" ref="T45:T111" si="13">AVERAGE(S46:S55)</f>
        <v>1308900</v>
      </c>
      <c r="U45" s="4">
        <f t="shared" ref="U45:U55" si="14">MIN(S46:S50)</f>
        <v>571400</v>
      </c>
      <c r="V45" s="5">
        <v>2.3300000000000001E-2</v>
      </c>
    </row>
    <row r="46" spans="1:22" x14ac:dyDescent="0.2">
      <c r="A46" s="16" t="s">
        <v>303</v>
      </c>
      <c r="B46" s="4">
        <v>13900</v>
      </c>
      <c r="C46" s="4">
        <v>47400</v>
      </c>
      <c r="D46" s="4">
        <v>-33500</v>
      </c>
      <c r="E46" s="4">
        <v>-568259677</v>
      </c>
      <c r="F46" s="4">
        <f t="shared" si="11"/>
        <v>15359916285</v>
      </c>
      <c r="K46" s="4">
        <f t="shared" si="12"/>
        <v>-4071000000</v>
      </c>
      <c r="L46" s="4">
        <v>183</v>
      </c>
      <c r="M46" s="4">
        <v>249</v>
      </c>
      <c r="N46" s="4">
        <v>18</v>
      </c>
      <c r="O46" s="4">
        <v>33</v>
      </c>
      <c r="P46" s="4">
        <v>451700</v>
      </c>
      <c r="Q46" s="4">
        <v>870500</v>
      </c>
      <c r="R46" s="5">
        <v>-2.3799999999999998E-2</v>
      </c>
      <c r="S46" s="4">
        <v>1335600</v>
      </c>
      <c r="T46" s="4">
        <f t="shared" si="13"/>
        <v>1217877.6000000001</v>
      </c>
      <c r="U46" s="4">
        <f t="shared" si="14"/>
        <v>571400</v>
      </c>
      <c r="V46" s="5">
        <v>4.5999999999999999E-2</v>
      </c>
    </row>
    <row r="47" spans="1:22" x14ac:dyDescent="0.2">
      <c r="A47" s="16" t="s">
        <v>299</v>
      </c>
      <c r="B47" s="4">
        <v>136100</v>
      </c>
      <c r="C47" s="4">
        <v>2700</v>
      </c>
      <c r="D47" s="4">
        <v>133400</v>
      </c>
      <c r="E47" s="4">
        <v>2340158623</v>
      </c>
      <c r="F47" s="4">
        <f t="shared" si="11"/>
        <v>15928175962</v>
      </c>
      <c r="K47" s="4">
        <f t="shared" si="12"/>
        <v>-4071000000</v>
      </c>
      <c r="L47" s="4">
        <v>237</v>
      </c>
      <c r="M47" s="4">
        <v>183</v>
      </c>
      <c r="N47" s="4">
        <v>26</v>
      </c>
      <c r="O47" s="4">
        <v>29</v>
      </c>
      <c r="P47" s="4">
        <v>683300</v>
      </c>
      <c r="Q47" s="4">
        <v>870100</v>
      </c>
      <c r="R47" s="5">
        <v>-5.7999999999999996E-3</v>
      </c>
      <c r="S47" s="4">
        <v>1572900</v>
      </c>
      <c r="T47" s="4">
        <f t="shared" si="13"/>
        <v>1118784</v>
      </c>
      <c r="U47" s="4">
        <f t="shared" si="14"/>
        <v>571400</v>
      </c>
      <c r="V47" s="5">
        <v>6.6000000000000003E-2</v>
      </c>
    </row>
    <row r="48" spans="1:22" x14ac:dyDescent="0.2">
      <c r="A48" s="16" t="s">
        <v>298</v>
      </c>
      <c r="B48" s="4">
        <v>26100</v>
      </c>
      <c r="C48" s="4">
        <v>9900</v>
      </c>
      <c r="D48" s="4">
        <v>16200</v>
      </c>
      <c r="E48" s="4">
        <v>279905453</v>
      </c>
      <c r="F48" s="4">
        <f t="shared" si="11"/>
        <v>13588017339</v>
      </c>
      <c r="K48" s="4">
        <f t="shared" si="12"/>
        <v>-4071000000</v>
      </c>
      <c r="L48" s="4">
        <v>333</v>
      </c>
      <c r="M48" s="4">
        <v>197</v>
      </c>
      <c r="N48" s="4">
        <v>28</v>
      </c>
      <c r="O48" s="4">
        <v>28</v>
      </c>
      <c r="P48" s="4">
        <v>871800</v>
      </c>
      <c r="Q48" s="4">
        <v>623700</v>
      </c>
      <c r="R48" s="5">
        <v>2.98E-2</v>
      </c>
      <c r="S48" s="4">
        <v>1498700</v>
      </c>
      <c r="T48" s="4">
        <f t="shared" si="13"/>
        <v>1002651.9</v>
      </c>
      <c r="U48" s="4">
        <f t="shared" si="14"/>
        <v>571400</v>
      </c>
      <c r="V48" s="5">
        <v>6.6699999999999995E-2</v>
      </c>
    </row>
    <row r="49" spans="1:22" x14ac:dyDescent="0.2">
      <c r="A49" s="16" t="s">
        <v>286</v>
      </c>
      <c r="B49" s="4">
        <v>54100</v>
      </c>
      <c r="C49" s="4">
        <v>700</v>
      </c>
      <c r="D49" s="4">
        <v>53400</v>
      </c>
      <c r="E49" s="4">
        <v>894328078</v>
      </c>
      <c r="F49" s="4">
        <f t="shared" si="11"/>
        <v>13308111886</v>
      </c>
      <c r="G49" s="4">
        <v>0</v>
      </c>
      <c r="H49" s="4">
        <v>140000</v>
      </c>
      <c r="I49" s="4">
        <v>-140000</v>
      </c>
      <c r="J49" s="4">
        <v>-2349000000</v>
      </c>
      <c r="K49" s="4">
        <f t="shared" si="12"/>
        <v>-4071000000</v>
      </c>
      <c r="L49" s="4">
        <v>316</v>
      </c>
      <c r="M49" s="4">
        <v>260</v>
      </c>
      <c r="N49" s="4">
        <v>61</v>
      </c>
      <c r="O49" s="4">
        <v>46</v>
      </c>
      <c r="P49" s="4">
        <v>1490300</v>
      </c>
      <c r="Q49" s="4">
        <v>1247900</v>
      </c>
      <c r="R49" s="5">
        <v>7.0099999999999996E-2</v>
      </c>
      <c r="S49" s="4">
        <v>2741800</v>
      </c>
      <c r="T49" s="4">
        <f t="shared" si="13"/>
        <v>887116.6</v>
      </c>
      <c r="U49" s="4">
        <f t="shared" si="14"/>
        <v>571400</v>
      </c>
      <c r="V49" s="5">
        <v>8.1900000000000001E-2</v>
      </c>
    </row>
    <row r="50" spans="1:22" x14ac:dyDescent="0.2">
      <c r="A50" s="16" t="s">
        <v>285</v>
      </c>
      <c r="B50" s="4">
        <v>0</v>
      </c>
      <c r="C50" s="4">
        <v>0</v>
      </c>
      <c r="D50" s="4">
        <v>0</v>
      </c>
      <c r="E50" s="4">
        <v>0</v>
      </c>
      <c r="F50" s="4">
        <f t="shared" si="11"/>
        <v>12413783808</v>
      </c>
      <c r="K50" s="4">
        <f t="shared" si="12"/>
        <v>-1722000000</v>
      </c>
      <c r="L50" s="4">
        <v>111</v>
      </c>
      <c r="M50" s="4">
        <v>60</v>
      </c>
      <c r="N50" s="4">
        <v>10</v>
      </c>
      <c r="O50" s="4">
        <v>9</v>
      </c>
      <c r="P50" s="4">
        <v>290600</v>
      </c>
      <c r="Q50" s="4">
        <v>199400</v>
      </c>
      <c r="R50" s="5">
        <v>6.5000000000000006E-3</v>
      </c>
      <c r="S50" s="4">
        <v>571400</v>
      </c>
      <c r="T50" s="4">
        <f t="shared" si="13"/>
        <v>896252.3</v>
      </c>
      <c r="U50" s="4">
        <f t="shared" si="14"/>
        <v>351100</v>
      </c>
      <c r="V50" s="5">
        <v>1.89E-2</v>
      </c>
    </row>
    <row r="51" spans="1:22" x14ac:dyDescent="0.2">
      <c r="A51" s="16" t="s">
        <v>284</v>
      </c>
      <c r="B51" s="4">
        <v>0</v>
      </c>
      <c r="C51" s="4">
        <v>8700</v>
      </c>
      <c r="D51" s="4">
        <v>-8700</v>
      </c>
      <c r="E51" s="4">
        <v>-136248769</v>
      </c>
      <c r="F51" s="4">
        <f t="shared" si="11"/>
        <v>12413783808</v>
      </c>
      <c r="K51" s="4">
        <f t="shared" si="12"/>
        <v>-1722000000</v>
      </c>
      <c r="L51" s="4">
        <v>68</v>
      </c>
      <c r="M51" s="4">
        <v>117</v>
      </c>
      <c r="N51" s="4">
        <v>11</v>
      </c>
      <c r="O51" s="4">
        <v>14</v>
      </c>
      <c r="P51" s="4">
        <v>249400</v>
      </c>
      <c r="Q51" s="4">
        <v>352900</v>
      </c>
      <c r="R51" s="5">
        <v>-1.2800000000000001E-2</v>
      </c>
      <c r="S51" s="4">
        <v>627200</v>
      </c>
      <c r="T51" s="4">
        <f t="shared" si="13"/>
        <v>983934.6</v>
      </c>
      <c r="U51" s="4">
        <f t="shared" si="14"/>
        <v>351100</v>
      </c>
      <c r="V51" s="5">
        <v>2.52E-2</v>
      </c>
    </row>
    <row r="52" spans="1:22" x14ac:dyDescent="0.2">
      <c r="A52" s="16" t="s">
        <v>283</v>
      </c>
      <c r="B52" s="4">
        <v>12100</v>
      </c>
      <c r="C52" s="4">
        <v>100</v>
      </c>
      <c r="D52" s="4">
        <v>12000</v>
      </c>
      <c r="E52" s="4">
        <v>188380140</v>
      </c>
      <c r="F52" s="4">
        <f t="shared" si="11"/>
        <v>12550032577</v>
      </c>
      <c r="G52" s="4">
        <v>0</v>
      </c>
      <c r="H52" s="4">
        <v>100000</v>
      </c>
      <c r="I52" s="4">
        <v>-100000</v>
      </c>
      <c r="J52" s="4">
        <v>-1570000000</v>
      </c>
      <c r="K52" s="4">
        <f t="shared" si="12"/>
        <v>-1722000000</v>
      </c>
      <c r="L52" s="4">
        <v>348</v>
      </c>
      <c r="M52" s="4">
        <v>256</v>
      </c>
      <c r="N52" s="4">
        <v>47</v>
      </c>
      <c r="O52" s="4">
        <v>24</v>
      </c>
      <c r="P52" s="4">
        <v>1177800</v>
      </c>
      <c r="Q52" s="4">
        <v>749000</v>
      </c>
      <c r="R52" s="5">
        <v>3.95E-2</v>
      </c>
      <c r="S52" s="4">
        <v>1927500</v>
      </c>
      <c r="T52" s="4">
        <f t="shared" si="13"/>
        <v>922315.1</v>
      </c>
      <c r="U52" s="4">
        <f t="shared" si="14"/>
        <v>351100</v>
      </c>
      <c r="V52" s="5">
        <v>4.41E-2</v>
      </c>
    </row>
    <row r="53" spans="1:22" x14ac:dyDescent="0.2">
      <c r="A53" s="16" t="s">
        <v>282</v>
      </c>
      <c r="B53" s="4">
        <v>0</v>
      </c>
      <c r="C53" s="4">
        <v>1600</v>
      </c>
      <c r="D53" s="4">
        <v>-1600</v>
      </c>
      <c r="E53" s="4">
        <v>-24160565</v>
      </c>
      <c r="F53" s="4">
        <f t="shared" si="11"/>
        <v>12361652437</v>
      </c>
      <c r="K53" s="4">
        <f t="shared" si="12"/>
        <v>-152000000</v>
      </c>
      <c r="L53" s="4">
        <v>96</v>
      </c>
      <c r="M53" s="4">
        <v>193</v>
      </c>
      <c r="N53" s="4">
        <v>11</v>
      </c>
      <c r="O53" s="4">
        <v>9</v>
      </c>
      <c r="P53" s="4">
        <v>449700</v>
      </c>
      <c r="Q53" s="4">
        <v>252800</v>
      </c>
      <c r="R53" s="5">
        <v>6.7000000000000002E-3</v>
      </c>
      <c r="S53" s="4">
        <v>735900</v>
      </c>
      <c r="T53" s="4">
        <f t="shared" si="13"/>
        <v>980451.5</v>
      </c>
      <c r="U53" s="4">
        <f t="shared" si="14"/>
        <v>337379</v>
      </c>
      <c r="V53" s="5">
        <v>2.6200000000000001E-2</v>
      </c>
    </row>
    <row r="54" spans="1:22" x14ac:dyDescent="0.2">
      <c r="A54" s="16" t="s">
        <v>281</v>
      </c>
      <c r="B54" s="4">
        <v>32400</v>
      </c>
      <c r="C54" s="4">
        <v>6800</v>
      </c>
      <c r="D54" s="4">
        <v>25600</v>
      </c>
      <c r="E54" s="4">
        <v>387065359</v>
      </c>
      <c r="F54" s="4">
        <f t="shared" si="11"/>
        <v>12385813002</v>
      </c>
      <c r="K54" s="4">
        <f t="shared" si="12"/>
        <v>-152000000</v>
      </c>
      <c r="L54" s="4">
        <v>239</v>
      </c>
      <c r="M54" s="4">
        <v>279</v>
      </c>
      <c r="N54" s="4">
        <v>37</v>
      </c>
      <c r="O54" s="4">
        <v>38</v>
      </c>
      <c r="P54" s="4">
        <v>928000</v>
      </c>
      <c r="Q54" s="4">
        <v>798900</v>
      </c>
      <c r="R54" s="5">
        <v>2.7300000000000001E-2</v>
      </c>
      <c r="S54" s="4">
        <v>1726900</v>
      </c>
      <c r="T54" s="4">
        <f t="shared" si="13"/>
        <v>1003523.3</v>
      </c>
      <c r="U54" s="4">
        <f t="shared" si="14"/>
        <v>337379</v>
      </c>
      <c r="V54" s="5">
        <v>3.9E-2</v>
      </c>
    </row>
    <row r="55" spans="1:22" x14ac:dyDescent="0.2">
      <c r="A55" s="16" t="s">
        <v>280</v>
      </c>
      <c r="B55" s="4">
        <v>6900</v>
      </c>
      <c r="C55" s="4">
        <v>0</v>
      </c>
      <c r="D55" s="4">
        <v>6900</v>
      </c>
      <c r="E55" s="4">
        <v>101590758</v>
      </c>
      <c r="F55" s="4">
        <f t="shared" si="11"/>
        <v>11998747643</v>
      </c>
      <c r="K55" s="4">
        <f t="shared" si="12"/>
        <v>-152000000</v>
      </c>
      <c r="L55" s="4">
        <v>20</v>
      </c>
      <c r="M55" s="4">
        <v>60</v>
      </c>
      <c r="N55" s="4">
        <v>4</v>
      </c>
      <c r="O55" s="4">
        <v>13</v>
      </c>
      <c r="P55" s="4">
        <v>117200</v>
      </c>
      <c r="Q55" s="4">
        <v>195000</v>
      </c>
      <c r="R55" s="5">
        <v>0</v>
      </c>
      <c r="S55" s="4">
        <v>351100</v>
      </c>
      <c r="T55" s="4">
        <f t="shared" si="13"/>
        <v>1131634.8</v>
      </c>
      <c r="U55" s="4">
        <f t="shared" si="14"/>
        <v>337379</v>
      </c>
      <c r="V55" s="5">
        <v>1.3600000000000001E-2</v>
      </c>
    </row>
    <row r="56" spans="1:22" x14ac:dyDescent="0.2">
      <c r="A56" s="16" t="s">
        <v>279</v>
      </c>
      <c r="B56" s="4">
        <v>0</v>
      </c>
      <c r="C56" s="4">
        <v>0</v>
      </c>
      <c r="D56" s="4">
        <v>0</v>
      </c>
      <c r="E56" s="4">
        <v>0</v>
      </c>
      <c r="F56" s="4">
        <f t="shared" si="11"/>
        <v>11897156885</v>
      </c>
      <c r="K56" s="4">
        <f t="shared" si="12"/>
        <v>-152000000</v>
      </c>
      <c r="L56" s="4">
        <v>80</v>
      </c>
      <c r="M56" s="4">
        <v>73</v>
      </c>
      <c r="N56" s="4">
        <v>6</v>
      </c>
      <c r="O56" s="4">
        <v>17</v>
      </c>
      <c r="P56" s="4">
        <v>158200</v>
      </c>
      <c r="Q56" s="4">
        <v>267100</v>
      </c>
      <c r="R56" s="5">
        <v>0</v>
      </c>
      <c r="S56" s="4">
        <v>425376</v>
      </c>
      <c r="T56" s="4">
        <f t="shared" si="13"/>
        <v>1135644.1000000001</v>
      </c>
      <c r="U56" s="4">
        <f t="shared" ref="U56:U109" si="15">MIN(S57:S61)</f>
        <v>337379</v>
      </c>
      <c r="V56" s="5">
        <v>3.32E-2</v>
      </c>
    </row>
    <row r="57" spans="1:22" x14ac:dyDescent="0.2">
      <c r="A57" s="16" t="s">
        <v>278</v>
      </c>
      <c r="B57" s="4">
        <v>0</v>
      </c>
      <c r="C57" s="4">
        <v>0</v>
      </c>
      <c r="D57" s="4">
        <v>0</v>
      </c>
      <c r="E57" s="4">
        <v>0</v>
      </c>
      <c r="F57" s="4">
        <f t="shared" si="11"/>
        <v>11897156885</v>
      </c>
      <c r="K57" s="4">
        <f t="shared" si="12"/>
        <v>-152000000</v>
      </c>
      <c r="L57" s="4">
        <v>55</v>
      </c>
      <c r="M57" s="4">
        <v>113</v>
      </c>
      <c r="N57" s="4">
        <v>5</v>
      </c>
      <c r="O57" s="4">
        <v>12</v>
      </c>
      <c r="P57" s="4">
        <v>194800</v>
      </c>
      <c r="Q57" s="4">
        <v>368300</v>
      </c>
      <c r="R57" s="5">
        <v>1.38E-2</v>
      </c>
      <c r="S57" s="4">
        <v>581964</v>
      </c>
      <c r="T57" s="4">
        <f t="shared" si="13"/>
        <v>1173266.5</v>
      </c>
      <c r="U57" s="4">
        <f t="shared" si="15"/>
        <v>337379</v>
      </c>
      <c r="V57" s="5">
        <v>1.37E-2</v>
      </c>
    </row>
    <row r="58" spans="1:22" x14ac:dyDescent="0.2">
      <c r="A58" s="16" t="s">
        <v>275</v>
      </c>
      <c r="B58" s="4">
        <v>10700</v>
      </c>
      <c r="C58" s="4">
        <v>0</v>
      </c>
      <c r="D58" s="4">
        <v>10700</v>
      </c>
      <c r="E58" s="4">
        <v>155042112</v>
      </c>
      <c r="F58" s="4">
        <f t="shared" si="11"/>
        <v>11897156885</v>
      </c>
      <c r="K58" s="4">
        <f t="shared" si="12"/>
        <v>-152000000</v>
      </c>
      <c r="L58" s="4">
        <v>75</v>
      </c>
      <c r="M58" s="4">
        <v>58</v>
      </c>
      <c r="N58" s="4">
        <v>9</v>
      </c>
      <c r="O58" s="4">
        <v>7</v>
      </c>
      <c r="P58" s="4">
        <v>188300</v>
      </c>
      <c r="Q58" s="4">
        <v>137400</v>
      </c>
      <c r="R58" s="5">
        <v>6.9999999999999993E-3</v>
      </c>
      <c r="S58" s="4">
        <v>337379</v>
      </c>
      <c r="T58" s="4">
        <f t="shared" si="13"/>
        <v>1184079.1000000001</v>
      </c>
      <c r="U58" s="4">
        <f t="shared" si="15"/>
        <v>662757</v>
      </c>
      <c r="V58" s="5">
        <v>1.37E-2</v>
      </c>
    </row>
    <row r="59" spans="1:22" x14ac:dyDescent="0.2">
      <c r="A59" s="16" t="s">
        <v>274</v>
      </c>
      <c r="B59" s="4">
        <v>0</v>
      </c>
      <c r="C59" s="4">
        <v>0</v>
      </c>
      <c r="D59" s="4">
        <v>0</v>
      </c>
      <c r="E59" s="4">
        <v>0</v>
      </c>
      <c r="F59" s="4">
        <f t="shared" si="11"/>
        <v>11742114773</v>
      </c>
      <c r="K59" s="4">
        <f t="shared" si="12"/>
        <v>-152000000</v>
      </c>
      <c r="L59" s="4">
        <v>160</v>
      </c>
      <c r="M59" s="4">
        <v>221</v>
      </c>
      <c r="N59" s="4">
        <v>22</v>
      </c>
      <c r="O59" s="4">
        <v>39</v>
      </c>
      <c r="P59" s="4">
        <v>476500</v>
      </c>
      <c r="Q59" s="4">
        <v>1109700</v>
      </c>
      <c r="R59" s="5">
        <v>-3.3500000000000002E-2</v>
      </c>
      <c r="S59" s="4">
        <v>1586447</v>
      </c>
      <c r="T59" s="4">
        <f t="shared" si="13"/>
        <v>1070604</v>
      </c>
      <c r="U59" s="4">
        <f t="shared" si="15"/>
        <v>662757</v>
      </c>
      <c r="V59" s="5">
        <v>3.3599999999999998E-2</v>
      </c>
    </row>
    <row r="60" spans="1:22" x14ac:dyDescent="0.2">
      <c r="A60" s="16" t="s">
        <v>273</v>
      </c>
      <c r="B60" s="4">
        <v>5800</v>
      </c>
      <c r="C60" s="4">
        <v>100</v>
      </c>
      <c r="D60" s="4">
        <v>5700</v>
      </c>
      <c r="E60" s="4">
        <v>84703273</v>
      </c>
      <c r="F60" s="4">
        <f t="shared" si="11"/>
        <v>11742114773</v>
      </c>
      <c r="K60" s="4">
        <f>J60+K61</f>
        <v>-152000000</v>
      </c>
      <c r="L60" s="4">
        <v>93</v>
      </c>
      <c r="M60" s="4">
        <v>85</v>
      </c>
      <c r="N60" s="4">
        <v>14</v>
      </c>
      <c r="O60" s="4">
        <v>9</v>
      </c>
      <c r="P60" s="4">
        <v>294400</v>
      </c>
      <c r="Q60" s="4">
        <v>362800</v>
      </c>
      <c r="R60" s="5">
        <v>0</v>
      </c>
      <c r="S60" s="4">
        <v>662757</v>
      </c>
      <c r="T60" s="4">
        <f t="shared" si="13"/>
        <v>1061717.2</v>
      </c>
      <c r="U60" s="4">
        <f t="shared" si="15"/>
        <v>1311305</v>
      </c>
      <c r="V60" s="5">
        <v>1.34E-2</v>
      </c>
    </row>
    <row r="61" spans="1:22" x14ac:dyDescent="0.2">
      <c r="A61" s="16" t="s">
        <v>268</v>
      </c>
      <c r="B61" s="4">
        <v>0</v>
      </c>
      <c r="C61" s="4">
        <v>0</v>
      </c>
      <c r="D61" s="4">
        <v>0</v>
      </c>
      <c r="E61" s="4">
        <v>0</v>
      </c>
      <c r="F61" s="4">
        <f t="shared" si="11"/>
        <v>11657411500</v>
      </c>
      <c r="G61" s="4">
        <v>0</v>
      </c>
      <c r="H61" s="4">
        <v>10000</v>
      </c>
      <c r="I61" s="4">
        <v>-10000</v>
      </c>
      <c r="J61" s="4">
        <v>-152000000</v>
      </c>
      <c r="K61" s="4">
        <f>J61</f>
        <v>-152000000</v>
      </c>
      <c r="L61" s="4">
        <v>197</v>
      </c>
      <c r="M61" s="4">
        <v>222</v>
      </c>
      <c r="N61" s="4">
        <v>28</v>
      </c>
      <c r="O61" s="4">
        <v>30</v>
      </c>
      <c r="P61" s="4">
        <v>749600</v>
      </c>
      <c r="Q61" s="4">
        <v>753600</v>
      </c>
      <c r="R61" s="5">
        <v>0</v>
      </c>
      <c r="S61" s="4">
        <v>1504023</v>
      </c>
      <c r="T61" s="4">
        <f t="shared" si="13"/>
        <v>975449.9</v>
      </c>
      <c r="U61" s="4">
        <f t="shared" si="15"/>
        <v>465469</v>
      </c>
      <c r="V61" s="5">
        <v>4.5499999999999999E-2</v>
      </c>
    </row>
    <row r="62" spans="1:22" x14ac:dyDescent="0.2">
      <c r="A62" s="16" t="s">
        <v>266</v>
      </c>
      <c r="B62" s="4">
        <v>8100</v>
      </c>
      <c r="C62" s="4">
        <v>0</v>
      </c>
      <c r="D62" s="4">
        <v>8100</v>
      </c>
      <c r="E62" s="4">
        <v>120728736</v>
      </c>
      <c r="F62" s="4">
        <f t="shared" si="11"/>
        <v>11657411500</v>
      </c>
      <c r="L62" s="4">
        <v>159</v>
      </c>
      <c r="M62" s="4">
        <v>183</v>
      </c>
      <c r="N62" s="4">
        <v>24</v>
      </c>
      <c r="O62" s="4">
        <v>30</v>
      </c>
      <c r="P62" s="4">
        <v>660800</v>
      </c>
      <c r="Q62" s="4">
        <v>642800</v>
      </c>
      <c r="R62" s="5">
        <v>-6.6E-3</v>
      </c>
      <c r="S62" s="4">
        <v>1311305</v>
      </c>
      <c r="T62" s="4">
        <f t="shared" si="13"/>
        <v>876396.8</v>
      </c>
      <c r="U62" s="4">
        <f t="shared" si="15"/>
        <v>465469</v>
      </c>
      <c r="V62" s="5">
        <v>3.2899999999999999E-2</v>
      </c>
    </row>
    <row r="63" spans="1:22" x14ac:dyDescent="0.2">
      <c r="A63" s="16" t="s">
        <v>265</v>
      </c>
      <c r="B63" s="4">
        <v>6300</v>
      </c>
      <c r="C63" s="4">
        <v>200</v>
      </c>
      <c r="D63" s="4">
        <v>6100</v>
      </c>
      <c r="E63" s="4">
        <v>91658463</v>
      </c>
      <c r="F63" s="4">
        <f t="shared" si="11"/>
        <v>11536682764</v>
      </c>
      <c r="L63" s="4">
        <v>198</v>
      </c>
      <c r="M63" s="4">
        <v>203</v>
      </c>
      <c r="N63" s="4">
        <v>18</v>
      </c>
      <c r="O63" s="4">
        <v>28</v>
      </c>
      <c r="P63" s="4">
        <v>562700</v>
      </c>
      <c r="Q63" s="4">
        <v>730600</v>
      </c>
      <c r="R63" s="5">
        <v>6.8000000000000005E-3</v>
      </c>
      <c r="S63" s="4">
        <v>1317264</v>
      </c>
      <c r="T63" s="4">
        <f t="shared" si="13"/>
        <v>795958.7</v>
      </c>
      <c r="U63" s="4">
        <f t="shared" si="15"/>
        <v>445505</v>
      </c>
      <c r="V63" s="5">
        <v>3.9E-2</v>
      </c>
    </row>
    <row r="64" spans="1:22" x14ac:dyDescent="0.2">
      <c r="A64" s="16" t="s">
        <v>247</v>
      </c>
      <c r="B64" s="4">
        <v>259100</v>
      </c>
      <c r="C64" s="4">
        <v>0</v>
      </c>
      <c r="D64" s="4">
        <v>259100</v>
      </c>
      <c r="E64" s="4">
        <v>3814873556</v>
      </c>
      <c r="F64" s="4">
        <f t="shared" si="11"/>
        <v>11445024301</v>
      </c>
      <c r="L64" s="4">
        <v>318</v>
      </c>
      <c r="M64" s="4">
        <v>172</v>
      </c>
      <c r="N64" s="4">
        <v>52</v>
      </c>
      <c r="O64" s="4">
        <v>15</v>
      </c>
      <c r="P64" s="4">
        <v>1314600</v>
      </c>
      <c r="Q64" s="4">
        <v>527200</v>
      </c>
      <c r="R64" s="5">
        <v>3.4799999999999998E-2</v>
      </c>
      <c r="S64" s="4">
        <v>1957618</v>
      </c>
      <c r="T64" s="4">
        <f t="shared" si="13"/>
        <v>646850.5</v>
      </c>
      <c r="U64" s="4">
        <f t="shared" si="15"/>
        <v>445505</v>
      </c>
      <c r="V64" s="5">
        <v>0.06</v>
      </c>
    </row>
    <row r="65" spans="1:22" x14ac:dyDescent="0.2">
      <c r="A65" s="16" t="s">
        <v>239</v>
      </c>
      <c r="B65" s="4">
        <v>9200</v>
      </c>
      <c r="C65" s="4">
        <v>7600</v>
      </c>
      <c r="D65" s="4">
        <v>1600</v>
      </c>
      <c r="E65" s="4">
        <v>23091663</v>
      </c>
      <c r="F65" s="4">
        <f t="shared" si="11"/>
        <v>7630150745</v>
      </c>
      <c r="L65" s="4">
        <v>176</v>
      </c>
      <c r="M65" s="4">
        <v>187</v>
      </c>
      <c r="N65" s="4">
        <v>31</v>
      </c>
      <c r="O65" s="4">
        <v>33</v>
      </c>
      <c r="P65" s="4">
        <v>767400</v>
      </c>
      <c r="Q65" s="4">
        <v>864200</v>
      </c>
      <c r="R65" s="5">
        <v>6.9999999999999993E-3</v>
      </c>
      <c r="S65" s="4">
        <v>1632215</v>
      </c>
      <c r="T65" s="4">
        <f t="shared" si="13"/>
        <v>509380.5</v>
      </c>
      <c r="U65" s="4">
        <f t="shared" si="15"/>
        <v>445505</v>
      </c>
      <c r="V65" s="5">
        <v>2.7300000000000001E-2</v>
      </c>
    </row>
    <row r="66" spans="1:22" x14ac:dyDescent="0.2">
      <c r="A66" s="16" t="s">
        <v>238</v>
      </c>
      <c r="B66" s="4">
        <v>0</v>
      </c>
      <c r="C66" s="4">
        <v>0</v>
      </c>
      <c r="D66" s="4">
        <v>0</v>
      </c>
      <c r="E66" s="4">
        <v>0</v>
      </c>
      <c r="F66" s="4">
        <f t="shared" si="11"/>
        <v>7607059082</v>
      </c>
      <c r="L66" s="4">
        <v>41</v>
      </c>
      <c r="M66" s="4">
        <v>131</v>
      </c>
      <c r="N66" s="4">
        <v>5</v>
      </c>
      <c r="O66" s="4">
        <v>13</v>
      </c>
      <c r="P66" s="4">
        <v>113700</v>
      </c>
      <c r="Q66" s="4">
        <v>339800</v>
      </c>
      <c r="R66" s="5">
        <v>0</v>
      </c>
      <c r="S66" s="4">
        <v>465469</v>
      </c>
      <c r="T66" s="4">
        <f t="shared" si="13"/>
        <v>644524.19999999995</v>
      </c>
      <c r="U66" s="4">
        <f t="shared" si="15"/>
        <v>445505</v>
      </c>
      <c r="V66" s="5">
        <v>1.3899999999999999E-2</v>
      </c>
    </row>
    <row r="67" spans="1:22" x14ac:dyDescent="0.2">
      <c r="A67" s="16" t="s">
        <v>237</v>
      </c>
      <c r="B67" s="4">
        <v>4800</v>
      </c>
      <c r="C67" s="4">
        <v>0</v>
      </c>
      <c r="D67" s="4">
        <v>4800</v>
      </c>
      <c r="E67" s="4">
        <v>68361699</v>
      </c>
      <c r="F67" s="4">
        <f t="shared" si="11"/>
        <v>7607059082</v>
      </c>
      <c r="L67" s="4">
        <v>168</v>
      </c>
      <c r="M67" s="4">
        <v>109</v>
      </c>
      <c r="N67" s="4">
        <v>25</v>
      </c>
      <c r="O67" s="4">
        <v>11</v>
      </c>
      <c r="P67" s="4">
        <v>669200</v>
      </c>
      <c r="Q67" s="4">
        <v>288500</v>
      </c>
      <c r="R67" s="5">
        <v>2.1499999999999998E-2</v>
      </c>
      <c r="S67" s="4">
        <v>958188</v>
      </c>
      <c r="T67" s="4">
        <f t="shared" si="13"/>
        <v>594063.19999999995</v>
      </c>
      <c r="U67" s="4">
        <f t="shared" si="15"/>
        <v>320774</v>
      </c>
      <c r="V67" s="5">
        <v>3.4500000000000003E-2</v>
      </c>
    </row>
    <row r="68" spans="1:22" x14ac:dyDescent="0.2">
      <c r="A68" s="16" t="s">
        <v>233</v>
      </c>
      <c r="B68" s="4">
        <v>0</v>
      </c>
      <c r="C68" s="4">
        <v>0</v>
      </c>
      <c r="D68" s="4">
        <v>0</v>
      </c>
      <c r="E68" s="4">
        <v>0</v>
      </c>
      <c r="F68" s="4">
        <f t="shared" si="11"/>
        <v>7538697383</v>
      </c>
      <c r="L68" s="4">
        <v>66</v>
      </c>
      <c r="M68" s="4">
        <v>65</v>
      </c>
      <c r="N68" s="4">
        <v>3</v>
      </c>
      <c r="O68" s="4">
        <v>12</v>
      </c>
      <c r="P68" s="4">
        <v>111000</v>
      </c>
      <c r="Q68" s="4">
        <v>325300</v>
      </c>
      <c r="R68" s="5">
        <v>7.1999999999999998E-3</v>
      </c>
      <c r="S68" s="4">
        <v>445505</v>
      </c>
      <c r="T68" s="4">
        <f t="shared" si="13"/>
        <v>640264.5</v>
      </c>
      <c r="U68" s="4">
        <f t="shared" si="15"/>
        <v>320774</v>
      </c>
      <c r="V68" s="5">
        <v>2.1299999999999999E-2</v>
      </c>
    </row>
    <row r="69" spans="1:22" x14ac:dyDescent="0.2">
      <c r="A69" s="16" t="s">
        <v>232</v>
      </c>
      <c r="B69" s="4">
        <v>0</v>
      </c>
      <c r="C69" s="4">
        <v>0</v>
      </c>
      <c r="D69" s="4">
        <v>0</v>
      </c>
      <c r="E69" s="4">
        <v>0</v>
      </c>
      <c r="F69" s="4">
        <f t="shared" si="11"/>
        <v>7538697383</v>
      </c>
      <c r="R69" s="5">
        <v>-2.1099999999999997E-2</v>
      </c>
      <c r="S69" s="4">
        <v>451696</v>
      </c>
      <c r="T69" s="4">
        <f t="shared" si="13"/>
        <v>679341.8</v>
      </c>
      <c r="U69" s="4">
        <f t="shared" si="15"/>
        <v>320774</v>
      </c>
      <c r="V69" s="5">
        <v>2.12E-2</v>
      </c>
    </row>
    <row r="70" spans="1:22" x14ac:dyDescent="0.2">
      <c r="A70" s="16" t="s">
        <v>231</v>
      </c>
      <c r="B70" s="4">
        <v>0</v>
      </c>
      <c r="C70" s="4">
        <v>0</v>
      </c>
      <c r="D70" s="4">
        <v>0</v>
      </c>
      <c r="E70" s="4">
        <v>0</v>
      </c>
      <c r="F70" s="4">
        <f t="shared" si="11"/>
        <v>7538697383</v>
      </c>
      <c r="R70" s="5">
        <v>0</v>
      </c>
      <c r="S70" s="4">
        <v>573889</v>
      </c>
      <c r="T70" s="4">
        <f t="shared" si="13"/>
        <v>708492.7</v>
      </c>
      <c r="U70" s="4">
        <f t="shared" si="15"/>
        <v>257515</v>
      </c>
      <c r="V70" s="5">
        <v>2.1000000000000001E-2</v>
      </c>
    </row>
    <row r="71" spans="1:22" x14ac:dyDescent="0.2">
      <c r="A71" s="16" t="s">
        <v>230</v>
      </c>
      <c r="B71" s="4">
        <v>0</v>
      </c>
      <c r="C71" s="4">
        <v>2400</v>
      </c>
      <c r="D71" s="4">
        <v>-2400</v>
      </c>
      <c r="E71" s="4">
        <v>-33859204</v>
      </c>
      <c r="F71" s="4">
        <f t="shared" si="11"/>
        <v>7538697383</v>
      </c>
      <c r="R71" s="5">
        <v>2.1600000000000001E-2</v>
      </c>
      <c r="S71" s="4">
        <v>641350</v>
      </c>
      <c r="T71" s="4">
        <f t="shared" si="13"/>
        <v>884567.3</v>
      </c>
      <c r="U71" s="4">
        <f t="shared" si="15"/>
        <v>257515</v>
      </c>
      <c r="V71" s="5">
        <v>2.12E-2</v>
      </c>
    </row>
    <row r="72" spans="1:22" x14ac:dyDescent="0.2">
      <c r="A72" s="16" t="s">
        <v>229</v>
      </c>
      <c r="B72" s="4">
        <v>5300</v>
      </c>
      <c r="C72" s="4">
        <v>0</v>
      </c>
      <c r="D72" s="4">
        <v>5300</v>
      </c>
      <c r="E72" s="4">
        <v>73619925</v>
      </c>
      <c r="F72" s="4">
        <f t="shared" si="11"/>
        <v>7572556587</v>
      </c>
      <c r="R72" s="5">
        <v>7.3000000000000001E-3</v>
      </c>
      <c r="S72" s="4">
        <v>320774</v>
      </c>
      <c r="T72" s="4">
        <f t="shared" si="13"/>
        <v>907870.6</v>
      </c>
      <c r="U72" s="4">
        <f t="shared" si="15"/>
        <v>257515</v>
      </c>
      <c r="V72" s="5">
        <v>2.1499999999999998E-2</v>
      </c>
    </row>
    <row r="73" spans="1:22" x14ac:dyDescent="0.2">
      <c r="A73" s="16" t="s">
        <v>228</v>
      </c>
      <c r="B73" s="4">
        <v>0</v>
      </c>
      <c r="C73" s="4">
        <v>5000</v>
      </c>
      <c r="D73" s="4">
        <v>-5000</v>
      </c>
      <c r="E73" s="4">
        <v>-69119442</v>
      </c>
      <c r="F73" s="4">
        <f t="shared" si="11"/>
        <v>7498936662</v>
      </c>
      <c r="R73" s="5">
        <v>0</v>
      </c>
      <c r="S73" s="4">
        <v>512883</v>
      </c>
      <c r="T73" s="4">
        <f t="shared" si="13"/>
        <v>935366.5</v>
      </c>
      <c r="U73" s="4">
        <f t="shared" si="15"/>
        <v>257515</v>
      </c>
      <c r="V73" s="5">
        <v>4.2900000000000001E-2</v>
      </c>
    </row>
    <row r="74" spans="1:22" x14ac:dyDescent="0.2">
      <c r="A74" s="16" t="s">
        <v>227</v>
      </c>
      <c r="B74" s="4">
        <v>4800</v>
      </c>
      <c r="C74" s="4">
        <v>0</v>
      </c>
      <c r="D74" s="4">
        <v>4800</v>
      </c>
      <c r="E74" s="4">
        <v>66506804</v>
      </c>
      <c r="F74" s="4">
        <f t="shared" si="11"/>
        <v>7568056104</v>
      </c>
      <c r="R74" s="5">
        <v>-7.0999999999999995E-3</v>
      </c>
      <c r="S74" s="4">
        <v>466536</v>
      </c>
      <c r="T74" s="4">
        <f t="shared" si="13"/>
        <v>1000770.9</v>
      </c>
      <c r="U74" s="4">
        <f t="shared" si="15"/>
        <v>257515</v>
      </c>
      <c r="V74" s="5">
        <v>2.8399999999999998E-2</v>
      </c>
    </row>
    <row r="75" spans="1:22" x14ac:dyDescent="0.2">
      <c r="A75" s="16" t="s">
        <v>221</v>
      </c>
      <c r="B75" s="4">
        <v>0</v>
      </c>
      <c r="C75" s="4">
        <v>0</v>
      </c>
      <c r="D75" s="4">
        <v>0</v>
      </c>
      <c r="E75" s="4">
        <v>0</v>
      </c>
      <c r="F75" s="4">
        <f t="shared" si="11"/>
        <v>7501549300</v>
      </c>
      <c r="R75" s="5">
        <v>7.3000000000000001E-3</v>
      </c>
      <c r="S75" s="4">
        <v>257515</v>
      </c>
      <c r="T75" s="4">
        <f t="shared" si="13"/>
        <v>1227931.8999999999</v>
      </c>
      <c r="U75" s="4">
        <f t="shared" si="15"/>
        <v>453578</v>
      </c>
      <c r="V75" s="5">
        <v>1.43E-2</v>
      </c>
    </row>
    <row r="76" spans="1:22" x14ac:dyDescent="0.2">
      <c r="A76" s="16" t="s">
        <v>212</v>
      </c>
      <c r="B76" s="4">
        <v>0</v>
      </c>
      <c r="C76" s="4">
        <v>6000</v>
      </c>
      <c r="D76" s="4">
        <v>-6000</v>
      </c>
      <c r="E76" s="4">
        <v>-82443033</v>
      </c>
      <c r="F76" s="4">
        <f t="shared" si="11"/>
        <v>7501549300</v>
      </c>
      <c r="R76" s="5">
        <v>-3.49E-2</v>
      </c>
      <c r="S76" s="4">
        <v>1816906</v>
      </c>
      <c r="T76" s="4">
        <f t="shared" si="13"/>
        <v>1122526.8</v>
      </c>
      <c r="U76" s="4">
        <f t="shared" si="15"/>
        <v>453578</v>
      </c>
      <c r="V76" s="5">
        <v>8.2799999999999999E-2</v>
      </c>
    </row>
    <row r="77" spans="1:22" x14ac:dyDescent="0.2">
      <c r="A77" s="16" t="s">
        <v>211</v>
      </c>
      <c r="B77" s="4">
        <v>0</v>
      </c>
      <c r="C77" s="4">
        <v>0</v>
      </c>
      <c r="D77" s="4">
        <v>0</v>
      </c>
      <c r="E77" s="4">
        <v>0</v>
      </c>
      <c r="F77" s="4">
        <f t="shared" si="11"/>
        <v>7583992333</v>
      </c>
      <c r="R77" s="5">
        <v>-6.8999999999999999E-3</v>
      </c>
      <c r="S77" s="4">
        <v>453578</v>
      </c>
      <c r="T77" s="4">
        <f t="shared" si="13"/>
        <v>1149164.5</v>
      </c>
      <c r="U77" s="4">
        <f t="shared" si="15"/>
        <v>553807</v>
      </c>
      <c r="V77" s="5">
        <v>2.76E-2</v>
      </c>
    </row>
    <row r="78" spans="1:22" x14ac:dyDescent="0.2">
      <c r="A78" s="16" t="s">
        <v>210</v>
      </c>
      <c r="B78" s="4">
        <v>0</v>
      </c>
      <c r="C78" s="4">
        <v>0</v>
      </c>
      <c r="D78" s="4">
        <v>0</v>
      </c>
      <c r="E78" s="4">
        <v>0</v>
      </c>
      <c r="F78" s="4">
        <f t="shared" si="11"/>
        <v>7583992333</v>
      </c>
      <c r="R78" s="5">
        <v>-2.0400000000000001E-2</v>
      </c>
      <c r="S78" s="4">
        <v>907518</v>
      </c>
      <c r="T78" s="4">
        <f t="shared" si="13"/>
        <v>1114349.8</v>
      </c>
      <c r="U78" s="4">
        <f t="shared" si="15"/>
        <v>553807</v>
      </c>
      <c r="V78" s="5">
        <v>4.7300000000000002E-2</v>
      </c>
    </row>
    <row r="79" spans="1:22" x14ac:dyDescent="0.2">
      <c r="A79" s="16" t="s">
        <v>209</v>
      </c>
      <c r="B79" s="4">
        <v>200</v>
      </c>
      <c r="C79" s="4">
        <v>0</v>
      </c>
      <c r="D79" s="4">
        <v>200</v>
      </c>
      <c r="E79" s="4">
        <v>2998572</v>
      </c>
      <c r="F79" s="4">
        <f t="shared" si="11"/>
        <v>7583992333</v>
      </c>
      <c r="R79" s="5">
        <v>-0.02</v>
      </c>
      <c r="S79" s="4">
        <v>842469</v>
      </c>
      <c r="T79" s="4">
        <f t="shared" si="13"/>
        <v>1079764.3999999999</v>
      </c>
      <c r="U79" s="4">
        <f t="shared" si="15"/>
        <v>553807</v>
      </c>
      <c r="V79" s="5">
        <v>3.9300000000000002E-2</v>
      </c>
    </row>
    <row r="80" spans="1:22" x14ac:dyDescent="0.2">
      <c r="A80" s="16" t="s">
        <v>208</v>
      </c>
      <c r="B80" s="4">
        <v>273000</v>
      </c>
      <c r="C80" s="4">
        <v>0</v>
      </c>
      <c r="D80" s="4">
        <v>273000</v>
      </c>
      <c r="E80" s="4">
        <v>4065299064</v>
      </c>
      <c r="F80" s="4">
        <f t="shared" si="11"/>
        <v>7580993761</v>
      </c>
      <c r="R80" s="5">
        <v>0</v>
      </c>
      <c r="S80" s="4">
        <v>865398</v>
      </c>
      <c r="T80" s="4">
        <f t="shared" si="13"/>
        <v>1050342.2</v>
      </c>
      <c r="U80" s="4">
        <f t="shared" si="15"/>
        <v>553807</v>
      </c>
      <c r="V80" s="5">
        <v>2.64E-2</v>
      </c>
    </row>
    <row r="81" spans="1:22" x14ac:dyDescent="0.2">
      <c r="A81" s="16" t="s">
        <v>207</v>
      </c>
      <c r="B81" s="4">
        <v>48200</v>
      </c>
      <c r="C81" s="4">
        <v>0</v>
      </c>
      <c r="D81" s="4">
        <v>48200</v>
      </c>
      <c r="E81" s="4">
        <v>717255177</v>
      </c>
      <c r="F81" s="4">
        <f t="shared" si="11"/>
        <v>3515694697</v>
      </c>
      <c r="R81" s="5">
        <v>3.4500000000000003E-2</v>
      </c>
      <c r="S81" s="4">
        <v>2402096</v>
      </c>
      <c r="T81" s="4">
        <f t="shared" si="13"/>
        <v>841118.5</v>
      </c>
      <c r="U81" s="4">
        <f t="shared" si="15"/>
        <v>553807</v>
      </c>
      <c r="V81" s="5">
        <v>5.8899999999999994E-2</v>
      </c>
    </row>
    <row r="82" spans="1:22" x14ac:dyDescent="0.2">
      <c r="A82" s="16" t="s">
        <v>206</v>
      </c>
      <c r="B82" s="4">
        <v>0</v>
      </c>
      <c r="C82" s="4">
        <v>0</v>
      </c>
      <c r="D82" s="4">
        <v>0</v>
      </c>
      <c r="E82" s="4">
        <v>0</v>
      </c>
      <c r="F82" s="4">
        <f t="shared" si="11"/>
        <v>2798439520</v>
      </c>
      <c r="R82" s="5">
        <v>1.3999999999999999E-2</v>
      </c>
      <c r="S82" s="4">
        <v>553807</v>
      </c>
      <c r="T82" s="4">
        <f t="shared" si="13"/>
        <v>819033</v>
      </c>
      <c r="U82" s="4">
        <f t="shared" si="15"/>
        <v>719955</v>
      </c>
      <c r="V82" s="5">
        <v>4.0899999999999999E-2</v>
      </c>
    </row>
    <row r="83" spans="1:22" x14ac:dyDescent="0.2">
      <c r="A83" s="16" t="s">
        <v>205</v>
      </c>
      <c r="B83" s="4">
        <v>8000</v>
      </c>
      <c r="C83" s="4">
        <v>0</v>
      </c>
      <c r="D83" s="4">
        <v>8000</v>
      </c>
      <c r="E83" s="4">
        <v>115164957</v>
      </c>
      <c r="F83" s="4">
        <f t="shared" si="11"/>
        <v>2798439520</v>
      </c>
      <c r="R83" s="5">
        <v>-1.37E-2</v>
      </c>
      <c r="S83" s="4">
        <v>787842</v>
      </c>
      <c r="T83" s="4">
        <f t="shared" si="13"/>
        <v>837158.7</v>
      </c>
      <c r="U83" s="4">
        <f t="shared" si="15"/>
        <v>559371</v>
      </c>
      <c r="V83" s="5">
        <v>4.0899999999999999E-2</v>
      </c>
    </row>
    <row r="84" spans="1:22" x14ac:dyDescent="0.2">
      <c r="A84" s="16" t="s">
        <v>204</v>
      </c>
      <c r="B84" s="4">
        <v>8000</v>
      </c>
      <c r="C84" s="4">
        <v>20</v>
      </c>
      <c r="D84" s="4">
        <v>7980</v>
      </c>
      <c r="E84" s="4">
        <v>114131596</v>
      </c>
      <c r="F84" s="4">
        <f t="shared" si="11"/>
        <v>2683274563</v>
      </c>
      <c r="R84" s="5">
        <v>-6.8000000000000005E-3</v>
      </c>
      <c r="S84" s="4">
        <v>1120580</v>
      </c>
      <c r="T84" s="4">
        <f t="shared" si="13"/>
        <v>834180.4</v>
      </c>
      <c r="U84" s="4">
        <f t="shared" si="15"/>
        <v>496615</v>
      </c>
      <c r="V84" s="5">
        <v>5.4100000000000002E-2</v>
      </c>
    </row>
    <row r="85" spans="1:22" x14ac:dyDescent="0.2">
      <c r="A85" s="16" t="s">
        <v>203</v>
      </c>
      <c r="B85" s="4">
        <v>0</v>
      </c>
      <c r="C85" s="4">
        <v>20</v>
      </c>
      <c r="D85" s="4">
        <v>-20</v>
      </c>
      <c r="E85" s="4">
        <v>-289034</v>
      </c>
      <c r="F85" s="4">
        <f t="shared" si="11"/>
        <v>2569142967</v>
      </c>
      <c r="R85" s="5">
        <v>5.04E-2</v>
      </c>
      <c r="S85" s="4">
        <v>2529125</v>
      </c>
      <c r="T85" s="4">
        <f t="shared" si="13"/>
        <v>724507.9</v>
      </c>
      <c r="U85" s="4">
        <f t="shared" si="15"/>
        <v>496615</v>
      </c>
      <c r="V85" s="5">
        <v>6.0899999999999996E-2</v>
      </c>
    </row>
    <row r="86" spans="1:22" x14ac:dyDescent="0.2">
      <c r="A86" s="16" t="s">
        <v>202</v>
      </c>
      <c r="B86" s="4">
        <v>19400</v>
      </c>
      <c r="C86" s="4">
        <v>80</v>
      </c>
      <c r="D86" s="4">
        <v>19320</v>
      </c>
      <c r="E86" s="4">
        <v>266248446</v>
      </c>
      <c r="F86" s="4">
        <f t="shared" si="11"/>
        <v>2569432001</v>
      </c>
      <c r="R86" s="5">
        <v>7.3000000000000001E-3</v>
      </c>
      <c r="S86" s="4">
        <v>762855</v>
      </c>
      <c r="T86" s="4">
        <f t="shared" si="13"/>
        <v>767371.3</v>
      </c>
      <c r="U86" s="4">
        <f t="shared" si="15"/>
        <v>309859</v>
      </c>
      <c r="V86" s="5">
        <v>2.1600000000000001E-2</v>
      </c>
    </row>
    <row r="87" spans="1:22" x14ac:dyDescent="0.2">
      <c r="A87" s="16" t="s">
        <v>201</v>
      </c>
      <c r="B87" s="4">
        <v>5000</v>
      </c>
      <c r="C87" s="4">
        <v>0</v>
      </c>
      <c r="D87" s="4">
        <v>5000</v>
      </c>
      <c r="E87" s="4">
        <v>68866907</v>
      </c>
      <c r="F87" s="4">
        <f t="shared" si="11"/>
        <v>2303183555</v>
      </c>
      <c r="R87" s="5">
        <v>2.23E-2</v>
      </c>
      <c r="S87" s="4">
        <v>719955</v>
      </c>
      <c r="T87" s="4">
        <f t="shared" si="13"/>
        <v>771367.6</v>
      </c>
      <c r="U87" s="4">
        <f t="shared" si="15"/>
        <v>309859</v>
      </c>
      <c r="V87" s="5">
        <v>2.8799999999999999E-2</v>
      </c>
    </row>
    <row r="88" spans="1:22" x14ac:dyDescent="0.2">
      <c r="A88" s="16" t="s">
        <v>200</v>
      </c>
      <c r="B88" s="4">
        <v>138300</v>
      </c>
      <c r="C88" s="4">
        <v>0</v>
      </c>
      <c r="D88" s="4">
        <v>138300</v>
      </c>
      <c r="E88" s="4">
        <v>1846402673</v>
      </c>
      <c r="F88" s="4">
        <f t="shared" si="11"/>
        <v>2234316648</v>
      </c>
      <c r="R88" s="5">
        <v>4.6600000000000003E-2</v>
      </c>
      <c r="S88" s="4">
        <v>559371</v>
      </c>
      <c r="T88" s="4">
        <f t="shared" si="13"/>
        <v>793324.1</v>
      </c>
      <c r="U88" s="4">
        <f t="shared" si="15"/>
        <v>309859</v>
      </c>
      <c r="V88" s="5">
        <v>2.9700000000000001E-2</v>
      </c>
    </row>
    <row r="89" spans="1:22" x14ac:dyDescent="0.2">
      <c r="A89" s="16" t="s">
        <v>199</v>
      </c>
      <c r="B89" s="4">
        <v>0</v>
      </c>
      <c r="C89" s="4">
        <v>0</v>
      </c>
      <c r="D89" s="4">
        <v>0</v>
      </c>
      <c r="E89" s="4">
        <v>0</v>
      </c>
      <c r="F89" s="4">
        <f t="shared" si="11"/>
        <v>387913975</v>
      </c>
      <c r="R89" s="5">
        <v>-4.4400000000000002E-2</v>
      </c>
      <c r="S89" s="4">
        <v>496615</v>
      </c>
      <c r="T89" s="4">
        <f t="shared" si="13"/>
        <v>937416.6</v>
      </c>
      <c r="U89" s="4">
        <f t="shared" si="15"/>
        <v>309859</v>
      </c>
      <c r="V89" s="5">
        <v>6.5299999999999997E-2</v>
      </c>
    </row>
    <row r="90" spans="1:22" x14ac:dyDescent="0.2">
      <c r="A90" s="16" t="s">
        <v>198</v>
      </c>
      <c r="B90" s="4">
        <v>0</v>
      </c>
      <c r="C90" s="4">
        <v>0</v>
      </c>
      <c r="D90" s="4">
        <v>0</v>
      </c>
      <c r="E90" s="4">
        <v>0</v>
      </c>
      <c r="F90" s="4">
        <f t="shared" si="11"/>
        <v>387913975</v>
      </c>
      <c r="R90" s="5">
        <v>7.4999999999999997E-3</v>
      </c>
      <c r="S90" s="4">
        <v>571176</v>
      </c>
      <c r="T90" s="4">
        <f t="shared" si="13"/>
        <v>909823.1</v>
      </c>
      <c r="U90" s="4">
        <f t="shared" si="15"/>
        <v>309859</v>
      </c>
      <c r="V90" s="5">
        <v>2.8799999999999999E-2</v>
      </c>
    </row>
    <row r="91" spans="1:22" x14ac:dyDescent="0.2">
      <c r="A91" s="16" t="s">
        <v>197</v>
      </c>
      <c r="B91" s="4">
        <v>0</v>
      </c>
      <c r="C91" s="4">
        <v>0</v>
      </c>
      <c r="D91" s="4">
        <v>0</v>
      </c>
      <c r="E91" s="4">
        <v>0</v>
      </c>
      <c r="F91" s="4">
        <f t="shared" si="11"/>
        <v>387913975</v>
      </c>
      <c r="R91" s="5">
        <v>-7.4000000000000003E-3</v>
      </c>
      <c r="S91" s="4">
        <v>309859</v>
      </c>
      <c r="T91" s="4">
        <f t="shared" si="13"/>
        <v>907052.3</v>
      </c>
      <c r="U91" s="4">
        <f t="shared" si="15"/>
        <v>332952</v>
      </c>
      <c r="V91" s="5">
        <v>2.9500000000000002E-2</v>
      </c>
    </row>
    <row r="92" spans="1:22" x14ac:dyDescent="0.2">
      <c r="A92" s="16" t="s">
        <v>196</v>
      </c>
      <c r="B92" s="4">
        <v>0</v>
      </c>
      <c r="C92" s="4">
        <v>0</v>
      </c>
      <c r="D92" s="4">
        <v>0</v>
      </c>
      <c r="E92" s="4">
        <v>0</v>
      </c>
      <c r="F92" s="4">
        <f t="shared" si="11"/>
        <v>387913975</v>
      </c>
      <c r="R92" s="5">
        <v>-7.3000000000000001E-3</v>
      </c>
      <c r="S92" s="4">
        <v>332952</v>
      </c>
      <c r="T92" s="4">
        <f t="shared" si="13"/>
        <v>892551.5</v>
      </c>
      <c r="U92" s="4">
        <f t="shared" si="15"/>
        <v>759918</v>
      </c>
      <c r="V92" s="5">
        <v>4.2900000000000001E-2</v>
      </c>
    </row>
    <row r="93" spans="1:22" x14ac:dyDescent="0.2">
      <c r="A93" s="16" t="s">
        <v>195</v>
      </c>
      <c r="B93" s="4">
        <v>0</v>
      </c>
      <c r="C93" s="4">
        <v>0</v>
      </c>
      <c r="D93" s="4">
        <v>0</v>
      </c>
      <c r="E93" s="4">
        <v>0</v>
      </c>
      <c r="F93" s="4">
        <f t="shared" si="11"/>
        <v>387913975</v>
      </c>
      <c r="R93" s="5">
        <v>1.4999999999999999E-2</v>
      </c>
      <c r="S93" s="4">
        <v>969099</v>
      </c>
      <c r="T93" s="4">
        <f t="shared" si="13"/>
        <v>857855.7</v>
      </c>
      <c r="U93" s="4">
        <f t="shared" si="15"/>
        <v>759918</v>
      </c>
      <c r="V93" s="5">
        <v>5.8899999999999994E-2</v>
      </c>
    </row>
    <row r="94" spans="1:22" x14ac:dyDescent="0.2">
      <c r="A94" s="16" t="s">
        <v>194</v>
      </c>
      <c r="B94" s="4">
        <v>0</v>
      </c>
      <c r="C94" s="4">
        <v>0</v>
      </c>
      <c r="D94" s="4">
        <v>0</v>
      </c>
      <c r="E94" s="4">
        <v>0</v>
      </c>
      <c r="F94" s="4">
        <f t="shared" si="11"/>
        <v>387913975</v>
      </c>
      <c r="R94" s="5">
        <v>-4.2800000000000005E-2</v>
      </c>
      <c r="S94" s="4">
        <v>1090797</v>
      </c>
      <c r="T94" s="4">
        <f t="shared" si="13"/>
        <v>801280</v>
      </c>
      <c r="U94" s="4">
        <f t="shared" si="15"/>
        <v>759918</v>
      </c>
      <c r="V94" s="5">
        <v>6.3E-2</v>
      </c>
    </row>
    <row r="95" spans="1:22" x14ac:dyDescent="0.2">
      <c r="A95" s="16" t="s">
        <v>193</v>
      </c>
      <c r="B95" s="4">
        <v>0</v>
      </c>
      <c r="C95" s="4">
        <v>0</v>
      </c>
      <c r="D95" s="4">
        <v>0</v>
      </c>
      <c r="E95" s="4">
        <v>0</v>
      </c>
      <c r="F95" s="4">
        <f t="shared" si="11"/>
        <v>387913975</v>
      </c>
      <c r="R95" s="5">
        <v>7.1999999999999998E-3</v>
      </c>
      <c r="S95" s="4">
        <v>1432400</v>
      </c>
      <c r="T95" s="4">
        <f t="shared" si="13"/>
        <v>717236.2</v>
      </c>
      <c r="U95" s="4">
        <f t="shared" si="15"/>
        <v>295241</v>
      </c>
      <c r="V95" s="5">
        <v>3.5000000000000003E-2</v>
      </c>
    </row>
    <row r="96" spans="1:22" x14ac:dyDescent="0.2">
      <c r="A96" s="16" t="s">
        <v>192</v>
      </c>
      <c r="B96" s="4">
        <v>0</v>
      </c>
      <c r="C96" s="4">
        <v>0</v>
      </c>
      <c r="D96" s="4">
        <v>0</v>
      </c>
      <c r="E96" s="4">
        <v>0</v>
      </c>
      <c r="F96" s="4">
        <f t="shared" si="11"/>
        <v>387913975</v>
      </c>
      <c r="R96" s="5">
        <v>2.9700000000000001E-2</v>
      </c>
      <c r="S96" s="4">
        <v>1191489</v>
      </c>
      <c r="T96" s="4">
        <f t="shared" si="13"/>
        <v>632147.1</v>
      </c>
      <c r="U96" s="4">
        <f t="shared" si="15"/>
        <v>282151</v>
      </c>
      <c r="V96" s="5">
        <v>4.2900000000000001E-2</v>
      </c>
    </row>
    <row r="97" spans="1:22" x14ac:dyDescent="0.2">
      <c r="A97" s="16" t="s">
        <v>191</v>
      </c>
      <c r="B97" s="4">
        <v>0</v>
      </c>
      <c r="C97" s="4">
        <v>0</v>
      </c>
      <c r="D97" s="4">
        <v>0</v>
      </c>
      <c r="E97" s="4">
        <v>0</v>
      </c>
      <c r="F97" s="4">
        <f t="shared" si="11"/>
        <v>387913975</v>
      </c>
      <c r="R97" s="5">
        <v>0</v>
      </c>
      <c r="S97" s="4">
        <v>759918</v>
      </c>
      <c r="T97" s="4">
        <f t="shared" si="13"/>
        <v>574047.4</v>
      </c>
      <c r="U97" s="4">
        <f t="shared" si="15"/>
        <v>187944</v>
      </c>
      <c r="V97" s="5">
        <v>7.1500000000000008E-2</v>
      </c>
    </row>
    <row r="98" spans="1:22" x14ac:dyDescent="0.2">
      <c r="A98" s="16" t="s">
        <v>190</v>
      </c>
      <c r="B98" s="4">
        <v>0</v>
      </c>
      <c r="C98" s="4">
        <v>0</v>
      </c>
      <c r="D98" s="4">
        <v>0</v>
      </c>
      <c r="E98" s="4">
        <v>0</v>
      </c>
      <c r="F98" s="4">
        <f t="shared" si="11"/>
        <v>387913975</v>
      </c>
      <c r="R98" s="5">
        <v>-7.3000000000000001E-3</v>
      </c>
      <c r="S98" s="4">
        <v>778936</v>
      </c>
      <c r="T98" s="4">
        <f t="shared" si="13"/>
        <v>514435.3</v>
      </c>
      <c r="U98" s="4">
        <f t="shared" si="15"/>
        <v>187944</v>
      </c>
      <c r="V98" s="5">
        <v>4.3499999999999997E-2</v>
      </c>
    </row>
    <row r="99" spans="1:22" x14ac:dyDescent="0.2">
      <c r="A99" s="16" t="s">
        <v>189</v>
      </c>
      <c r="B99" s="4">
        <v>0</v>
      </c>
      <c r="C99" s="4">
        <v>26700</v>
      </c>
      <c r="D99" s="4">
        <v>-26700</v>
      </c>
      <c r="E99" s="4">
        <v>-359643983</v>
      </c>
      <c r="F99" s="4">
        <f t="shared" si="11"/>
        <v>387913975</v>
      </c>
      <c r="R99" s="5">
        <v>6.25E-2</v>
      </c>
      <c r="S99" s="4">
        <v>1937540</v>
      </c>
      <c r="T99" s="4">
        <f t="shared" si="13"/>
        <v>359533.2</v>
      </c>
      <c r="U99" s="4">
        <f t="shared" si="15"/>
        <v>187944</v>
      </c>
      <c r="V99" s="5">
        <v>8.6400000000000005E-2</v>
      </c>
    </row>
    <row r="100" spans="1:22" x14ac:dyDescent="0.2">
      <c r="A100" s="16" t="s">
        <v>188</v>
      </c>
      <c r="B100" s="4">
        <v>0</v>
      </c>
      <c r="C100" s="4">
        <v>0</v>
      </c>
      <c r="D100" s="4">
        <v>0</v>
      </c>
      <c r="E100" s="4">
        <v>0</v>
      </c>
      <c r="F100" s="4">
        <f t="shared" si="11"/>
        <v>747557958</v>
      </c>
      <c r="R100" s="5">
        <v>7.9000000000000008E-3</v>
      </c>
      <c r="S100" s="4">
        <v>295241</v>
      </c>
      <c r="T100" s="4">
        <f t="shared" si="13"/>
        <v>342156.3</v>
      </c>
      <c r="U100" s="4">
        <f t="shared" si="15"/>
        <v>187944</v>
      </c>
      <c r="V100" s="5">
        <v>1.54E-2</v>
      </c>
    </row>
    <row r="101" spans="1:22" x14ac:dyDescent="0.2">
      <c r="A101" s="16" t="s">
        <v>187</v>
      </c>
      <c r="B101" s="4">
        <v>0</v>
      </c>
      <c r="C101" s="4">
        <v>2700</v>
      </c>
      <c r="D101" s="4">
        <v>-2700</v>
      </c>
      <c r="E101" s="4">
        <v>-34461766</v>
      </c>
      <c r="F101" s="4">
        <f t="shared" si="11"/>
        <v>747557958</v>
      </c>
      <c r="R101" s="5">
        <v>-7.8000000000000005E-3</v>
      </c>
      <c r="S101" s="4">
        <v>282151</v>
      </c>
      <c r="T101" s="4">
        <f t="shared" si="13"/>
        <v>332985.90000000002</v>
      </c>
      <c r="U101" s="4">
        <f t="shared" si="15"/>
        <v>187944</v>
      </c>
      <c r="V101" s="5">
        <v>2.3300000000000001E-2</v>
      </c>
    </row>
    <row r="102" spans="1:22" x14ac:dyDescent="0.2">
      <c r="A102" s="16" t="s">
        <v>186</v>
      </c>
      <c r="B102" s="4">
        <v>0</v>
      </c>
      <c r="C102" s="4">
        <v>0</v>
      </c>
      <c r="D102" s="4">
        <v>0</v>
      </c>
      <c r="E102" s="4">
        <v>0</v>
      </c>
      <c r="F102" s="4">
        <f t="shared" si="11"/>
        <v>782019724</v>
      </c>
      <c r="R102" s="5">
        <v>-7.7000000000000002E-3</v>
      </c>
      <c r="S102" s="4">
        <v>187944</v>
      </c>
      <c r="T102" s="4">
        <f t="shared" si="13"/>
        <v>325565</v>
      </c>
      <c r="U102" s="4">
        <f t="shared" si="15"/>
        <v>178921</v>
      </c>
      <c r="V102" s="5">
        <v>2.3099999999999999E-2</v>
      </c>
    </row>
    <row r="103" spans="1:22" x14ac:dyDescent="0.2">
      <c r="A103" s="16" t="s">
        <v>185</v>
      </c>
      <c r="B103" s="4">
        <v>37600</v>
      </c>
      <c r="C103" s="4">
        <v>0</v>
      </c>
      <c r="D103" s="4">
        <v>37600</v>
      </c>
      <c r="E103" s="4">
        <v>486570956</v>
      </c>
      <c r="F103" s="4">
        <f t="shared" si="11"/>
        <v>782019724</v>
      </c>
      <c r="R103" s="5">
        <v>-1.52E-2</v>
      </c>
      <c r="S103" s="4">
        <v>622141</v>
      </c>
      <c r="T103" s="4">
        <f t="shared" si="13"/>
        <v>317003</v>
      </c>
      <c r="U103" s="4">
        <f t="shared" si="15"/>
        <v>178921</v>
      </c>
      <c r="V103" s="5">
        <v>2.3E-2</v>
      </c>
    </row>
    <row r="104" spans="1:22" x14ac:dyDescent="0.2">
      <c r="A104" s="16" t="s">
        <v>184</v>
      </c>
      <c r="B104" s="4">
        <v>21800</v>
      </c>
      <c r="C104" s="4">
        <v>0</v>
      </c>
      <c r="D104" s="4">
        <v>21800</v>
      </c>
      <c r="E104" s="4">
        <v>285628168</v>
      </c>
      <c r="F104" s="4">
        <f t="shared" si="11"/>
        <v>295448768</v>
      </c>
      <c r="R104" s="5">
        <v>0</v>
      </c>
      <c r="S104" s="4">
        <v>525040</v>
      </c>
      <c r="T104" s="4">
        <f t="shared" si="13"/>
        <v>343407.4</v>
      </c>
      <c r="U104" s="4">
        <f t="shared" si="15"/>
        <v>178921</v>
      </c>
      <c r="V104" s="5">
        <v>3.7400000000000003E-2</v>
      </c>
    </row>
    <row r="105" spans="1:22" x14ac:dyDescent="0.2">
      <c r="A105" s="16" t="s">
        <v>183</v>
      </c>
      <c r="B105" s="4">
        <v>12200</v>
      </c>
      <c r="C105" s="4">
        <v>0</v>
      </c>
      <c r="D105" s="4">
        <v>12200</v>
      </c>
      <c r="E105" s="4">
        <v>156758148</v>
      </c>
      <c r="F105" s="4">
        <f t="shared" si="11"/>
        <v>9820600</v>
      </c>
      <c r="R105" s="5">
        <v>3.15E-2</v>
      </c>
      <c r="S105" s="4">
        <v>591962</v>
      </c>
      <c r="T105" s="4">
        <f t="shared" si="13"/>
        <v>304351.8</v>
      </c>
      <c r="U105" s="4">
        <f t="shared" si="15"/>
        <v>121472</v>
      </c>
      <c r="V105" s="5">
        <v>4.5899999999999996E-2</v>
      </c>
    </row>
    <row r="106" spans="1:22" x14ac:dyDescent="0.2">
      <c r="A106" s="16" t="s">
        <v>182</v>
      </c>
      <c r="B106" s="4">
        <v>6800</v>
      </c>
      <c r="C106" s="4">
        <v>0</v>
      </c>
      <c r="D106" s="4">
        <v>6800</v>
      </c>
      <c r="E106" s="4">
        <v>86357404</v>
      </c>
      <c r="F106" s="4">
        <f t="shared" si="11"/>
        <v>-146937548</v>
      </c>
      <c r="R106" s="5">
        <v>8.0000000000000002E-3</v>
      </c>
      <c r="S106" s="4">
        <v>340598</v>
      </c>
      <c r="T106" s="4">
        <f t="shared" si="13"/>
        <v>300324.44444444444</v>
      </c>
      <c r="U106" s="4">
        <f t="shared" si="15"/>
        <v>121472</v>
      </c>
      <c r="V106" s="5">
        <v>3.8800000000000001E-2</v>
      </c>
    </row>
    <row r="107" spans="1:22" x14ac:dyDescent="0.2">
      <c r="A107" s="16" t="s">
        <v>181</v>
      </c>
      <c r="B107" s="4">
        <v>0</v>
      </c>
      <c r="C107" s="4">
        <v>0</v>
      </c>
      <c r="D107" s="4">
        <v>0</v>
      </c>
      <c r="E107" s="4">
        <v>0</v>
      </c>
      <c r="F107" s="4">
        <f t="shared" si="11"/>
        <v>-233294952</v>
      </c>
      <c r="R107" s="5">
        <v>0</v>
      </c>
      <c r="S107" s="4">
        <v>178921</v>
      </c>
      <c r="T107" s="4">
        <f t="shared" si="13"/>
        <v>315499.875</v>
      </c>
      <c r="U107" s="4">
        <f t="shared" si="15"/>
        <v>113735</v>
      </c>
      <c r="V107" s="5">
        <v>3.1300000000000001E-2</v>
      </c>
    </row>
    <row r="108" spans="1:22" x14ac:dyDescent="0.2">
      <c r="A108" s="16" t="s">
        <v>180</v>
      </c>
      <c r="B108" s="4">
        <v>0</v>
      </c>
      <c r="C108" s="4">
        <v>0</v>
      </c>
      <c r="D108" s="4">
        <v>0</v>
      </c>
      <c r="E108" s="4">
        <v>0</v>
      </c>
      <c r="F108" s="4">
        <f t="shared" si="11"/>
        <v>-233294952</v>
      </c>
      <c r="R108" s="5">
        <v>0</v>
      </c>
      <c r="S108" s="4">
        <v>182815</v>
      </c>
      <c r="T108" s="4">
        <f t="shared" si="13"/>
        <v>334454.85714285716</v>
      </c>
      <c r="U108" s="4">
        <f t="shared" si="15"/>
        <v>113735</v>
      </c>
      <c r="V108" s="5">
        <v>2.35E-2</v>
      </c>
    </row>
    <row r="109" spans="1:22" x14ac:dyDescent="0.2">
      <c r="A109" s="16" t="s">
        <v>179</v>
      </c>
      <c r="B109" s="4">
        <v>0</v>
      </c>
      <c r="C109" s="4">
        <v>25800</v>
      </c>
      <c r="D109" s="4">
        <v>-25800</v>
      </c>
      <c r="E109" s="4">
        <v>-319684911</v>
      </c>
      <c r="F109" s="4">
        <f t="shared" si="11"/>
        <v>-233294952</v>
      </c>
      <c r="R109" s="5">
        <v>3.2799999999999996E-2</v>
      </c>
      <c r="S109" s="4">
        <v>388519</v>
      </c>
      <c r="T109" s="4">
        <f t="shared" si="13"/>
        <v>325444.16666666669</v>
      </c>
      <c r="U109" s="4">
        <f t="shared" si="15"/>
        <v>113735</v>
      </c>
      <c r="V109" s="5">
        <v>6.3E-2</v>
      </c>
    </row>
    <row r="110" spans="1:22" x14ac:dyDescent="0.2">
      <c r="A110" s="16" t="s">
        <v>178</v>
      </c>
      <c r="B110" s="4">
        <v>0</v>
      </c>
      <c r="C110" s="4">
        <v>0</v>
      </c>
      <c r="D110" s="4">
        <v>0</v>
      </c>
      <c r="E110" s="4">
        <v>0</v>
      </c>
      <c r="F110" s="4">
        <f t="shared" si="11"/>
        <v>86389959</v>
      </c>
      <c r="R110" s="5">
        <v>2.53E-2</v>
      </c>
      <c r="S110" s="4">
        <v>121472</v>
      </c>
      <c r="T110" s="4">
        <f t="shared" si="13"/>
        <v>366238.6</v>
      </c>
      <c r="U110" s="4">
        <f>MIN(S111:S115)</f>
        <v>113735</v>
      </c>
      <c r="V110" s="5">
        <v>4.0999999999999995E-2</v>
      </c>
    </row>
    <row r="111" spans="1:22" x14ac:dyDescent="0.2">
      <c r="A111" s="16" t="s">
        <v>177</v>
      </c>
      <c r="B111" s="4">
        <v>0</v>
      </c>
      <c r="C111" s="4">
        <v>0</v>
      </c>
      <c r="D111" s="4">
        <v>0</v>
      </c>
      <c r="E111" s="4">
        <v>0</v>
      </c>
      <c r="F111" s="4">
        <f t="shared" si="11"/>
        <v>86389959</v>
      </c>
      <c r="R111" s="5">
        <v>-8.3000000000000001E-3</v>
      </c>
      <c r="S111" s="4">
        <v>190447</v>
      </c>
      <c r="T111" s="4">
        <f t="shared" si="13"/>
        <v>410186.5</v>
      </c>
      <c r="V111" s="5">
        <v>7.8200000000000006E-2</v>
      </c>
    </row>
    <row r="112" spans="1:22" x14ac:dyDescent="0.2">
      <c r="A112" s="16" t="s">
        <v>176</v>
      </c>
      <c r="B112" s="4">
        <v>7000</v>
      </c>
      <c r="C112" s="4">
        <v>0</v>
      </c>
      <c r="D112" s="4">
        <v>7000</v>
      </c>
      <c r="E112" s="4">
        <v>85787588</v>
      </c>
      <c r="F112" s="4">
        <f t="shared" si="11"/>
        <v>86389959</v>
      </c>
      <c r="R112" s="5">
        <v>-2.4300000000000002E-2</v>
      </c>
      <c r="S112" s="4">
        <v>113735</v>
      </c>
      <c r="T112" s="4">
        <f t="shared" ref="T112:T121" si="16">AVERAGE(S113:S122)</f>
        <v>509003.66666666669</v>
      </c>
      <c r="V112" s="5">
        <v>6.25E-2</v>
      </c>
    </row>
    <row r="113" spans="1:22" x14ac:dyDescent="0.2">
      <c r="A113" s="16" t="s">
        <v>175</v>
      </c>
      <c r="B113" s="4">
        <v>0</v>
      </c>
      <c r="C113" s="4">
        <v>0</v>
      </c>
      <c r="D113" s="4">
        <v>0</v>
      </c>
      <c r="E113" s="4">
        <v>0</v>
      </c>
      <c r="F113" s="4">
        <f t="shared" si="11"/>
        <v>602371</v>
      </c>
      <c r="R113" s="5">
        <v>5.1299999999999998E-2</v>
      </c>
      <c r="S113" s="4">
        <v>536521</v>
      </c>
      <c r="T113" s="4">
        <f t="shared" si="16"/>
        <v>495245</v>
      </c>
      <c r="V113" s="5">
        <v>0.1057</v>
      </c>
    </row>
    <row r="114" spans="1:22" x14ac:dyDescent="0.2">
      <c r="A114" s="16" t="s">
        <v>174</v>
      </c>
      <c r="B114" s="4">
        <v>50</v>
      </c>
      <c r="C114" s="4">
        <v>0</v>
      </c>
      <c r="D114" s="4">
        <v>50</v>
      </c>
      <c r="E114" s="4">
        <v>602371</v>
      </c>
      <c r="F114" s="4">
        <f>E114+F115</f>
        <v>602371</v>
      </c>
      <c r="R114" s="5">
        <v>-7.8700000000000006E-2</v>
      </c>
      <c r="S114" s="4">
        <v>789084</v>
      </c>
      <c r="T114" s="4">
        <f t="shared" si="16"/>
        <v>201406</v>
      </c>
      <c r="V114" s="5">
        <v>0.1008</v>
      </c>
    </row>
    <row r="115" spans="1:22" x14ac:dyDescent="0.2">
      <c r="A115" s="16" t="s">
        <v>173</v>
      </c>
      <c r="B115" s="4">
        <v>0</v>
      </c>
      <c r="C115" s="4">
        <v>0</v>
      </c>
      <c r="D115" s="4">
        <v>0</v>
      </c>
      <c r="E115" s="4">
        <v>0</v>
      </c>
      <c r="F115" s="4">
        <f>E115</f>
        <v>0</v>
      </c>
      <c r="R115" s="5">
        <v>0</v>
      </c>
      <c r="S115" s="4">
        <v>201406</v>
      </c>
      <c r="T115" s="4" t="e">
        <f t="shared" si="16"/>
        <v>#DIV/0!</v>
      </c>
      <c r="V115" s="5">
        <v>2.3099999999999999E-2</v>
      </c>
    </row>
    <row r="116" spans="1:22" x14ac:dyDescent="0.2">
      <c r="A116" s="16"/>
      <c r="B116" s="4"/>
      <c r="C116" s="4"/>
      <c r="D116" s="4"/>
      <c r="E116" s="4"/>
      <c r="F116" s="4"/>
      <c r="L116" s="4"/>
      <c r="M116" s="4"/>
      <c r="N116" s="4"/>
      <c r="O116" s="4"/>
      <c r="P116" s="4"/>
      <c r="Q116" s="4"/>
      <c r="R116" s="5"/>
      <c r="S116" s="4"/>
      <c r="T116" s="4" t="e">
        <f t="shared" si="16"/>
        <v>#DIV/0!</v>
      </c>
      <c r="U116" s="4"/>
      <c r="V116" s="5"/>
    </row>
    <row r="117" spans="1:22" x14ac:dyDescent="0.2">
      <c r="A117" s="16"/>
      <c r="B117" s="4"/>
      <c r="C117" s="4"/>
      <c r="D117" s="4"/>
      <c r="E117" s="4"/>
      <c r="F117" s="4"/>
      <c r="L117" s="4"/>
      <c r="M117" s="4"/>
      <c r="N117" s="4"/>
      <c r="O117" s="4"/>
      <c r="P117" s="4"/>
      <c r="Q117" s="4"/>
      <c r="R117" s="5"/>
      <c r="S117" s="4"/>
      <c r="T117" s="4" t="e">
        <f t="shared" si="16"/>
        <v>#DIV/0!</v>
      </c>
      <c r="U117" s="4"/>
      <c r="V117" s="5"/>
    </row>
    <row r="118" spans="1:22" x14ac:dyDescent="0.2">
      <c r="A118" s="16"/>
      <c r="B118" s="4"/>
      <c r="C118" s="4"/>
      <c r="D118" s="4"/>
      <c r="E118" s="4"/>
      <c r="F118" s="4"/>
      <c r="L118" s="4"/>
      <c r="M118" s="4"/>
      <c r="N118" s="4"/>
      <c r="O118" s="4"/>
      <c r="P118" s="4"/>
      <c r="Q118" s="4"/>
      <c r="R118" s="5"/>
      <c r="S118" s="4"/>
      <c r="T118" s="4" t="e">
        <f t="shared" si="16"/>
        <v>#DIV/0!</v>
      </c>
      <c r="U118" s="4"/>
      <c r="V118" s="5"/>
    </row>
    <row r="119" spans="1:22" x14ac:dyDescent="0.2">
      <c r="A119" s="16"/>
      <c r="B119" s="4"/>
      <c r="C119" s="4"/>
      <c r="D119" s="4"/>
      <c r="E119" s="4"/>
      <c r="F119" s="4"/>
      <c r="L119" s="4"/>
      <c r="M119" s="4"/>
      <c r="N119" s="4"/>
      <c r="O119" s="4"/>
      <c r="P119" s="4"/>
      <c r="Q119" s="4"/>
      <c r="R119" s="5"/>
      <c r="S119" s="4"/>
      <c r="T119" s="4" t="e">
        <f t="shared" si="16"/>
        <v>#DIV/0!</v>
      </c>
      <c r="U119" s="4"/>
      <c r="V119" s="5"/>
    </row>
    <row r="120" spans="1:22" x14ac:dyDescent="0.2">
      <c r="A120" s="16"/>
      <c r="B120" s="4"/>
      <c r="C120" s="4"/>
      <c r="D120" s="4"/>
      <c r="E120" s="4"/>
      <c r="F120" s="4"/>
      <c r="L120" s="4"/>
      <c r="M120" s="4"/>
      <c r="N120" s="4"/>
      <c r="O120" s="4"/>
      <c r="P120" s="4"/>
      <c r="Q120" s="4"/>
      <c r="R120" s="5"/>
      <c r="S120" s="4"/>
      <c r="T120" s="4" t="e">
        <f t="shared" si="16"/>
        <v>#DIV/0!</v>
      </c>
      <c r="U120" s="4"/>
      <c r="V120" s="5"/>
    </row>
    <row r="121" spans="1:22" x14ac:dyDescent="0.2">
      <c r="A121" s="16"/>
      <c r="B121" s="4"/>
      <c r="C121" s="4"/>
      <c r="D121" s="4"/>
      <c r="E121" s="4"/>
      <c r="F121" s="4"/>
      <c r="L121" s="4"/>
      <c r="M121" s="4"/>
      <c r="N121" s="4"/>
      <c r="O121" s="4"/>
      <c r="P121" s="4"/>
      <c r="Q121" s="4"/>
      <c r="R121" s="5"/>
      <c r="S121" s="4"/>
      <c r="T121" s="4" t="e">
        <f t="shared" si="16"/>
        <v>#DIV/0!</v>
      </c>
      <c r="U121" s="4"/>
      <c r="V121" s="5"/>
    </row>
    <row r="122" spans="1:22" x14ac:dyDescent="0.2">
      <c r="A122" s="16"/>
      <c r="B122" s="4"/>
      <c r="C122" s="4"/>
      <c r="D122" s="4"/>
      <c r="E122" s="4"/>
      <c r="F122" s="4"/>
      <c r="L122" s="4"/>
      <c r="M122" s="4"/>
      <c r="N122" s="4"/>
      <c r="O122" s="4"/>
      <c r="P122" s="4"/>
      <c r="Q122" s="4"/>
      <c r="R122" s="5"/>
      <c r="S122" s="4"/>
      <c r="T122" s="4" t="e">
        <f>AVERAGE(S123:S132)</f>
        <v>#DIV/0!</v>
      </c>
      <c r="U122" s="4"/>
      <c r="V122" s="5"/>
    </row>
    <row r="123" spans="1:22" x14ac:dyDescent="0.2">
      <c r="A123" s="16"/>
      <c r="B123" s="4"/>
      <c r="C123" s="4"/>
      <c r="D123" s="4"/>
      <c r="E123" s="4"/>
      <c r="F123" s="4"/>
      <c r="L123" s="4"/>
      <c r="M123" s="4"/>
      <c r="N123" s="4"/>
      <c r="O123" s="4"/>
      <c r="P123" s="4"/>
      <c r="Q123" s="4"/>
      <c r="R123" s="5"/>
      <c r="S123" s="4"/>
      <c r="T123" s="4"/>
      <c r="U123" s="4"/>
      <c r="V123" s="5"/>
    </row>
    <row r="124" spans="1:22" x14ac:dyDescent="0.2">
      <c r="A124" s="16"/>
      <c r="B124" s="4"/>
      <c r="C124" s="4"/>
      <c r="D124" s="4"/>
      <c r="E124" s="4"/>
      <c r="F124" s="4"/>
      <c r="L124" s="4"/>
      <c r="M124" s="4"/>
      <c r="N124" s="4"/>
      <c r="O124" s="4"/>
      <c r="P124" s="4"/>
      <c r="Q124" s="4"/>
      <c r="R124" s="5"/>
      <c r="S124" s="4"/>
      <c r="T124" s="4"/>
      <c r="U124" s="4"/>
      <c r="V124" s="5"/>
    </row>
    <row r="125" spans="1:22" x14ac:dyDescent="0.2">
      <c r="A125" s="16"/>
      <c r="B125" s="4"/>
      <c r="C125" s="4"/>
      <c r="D125" s="4"/>
      <c r="E125" s="4"/>
      <c r="F125" s="4"/>
      <c r="L125" s="4"/>
      <c r="M125" s="4"/>
      <c r="N125" s="4"/>
      <c r="O125" s="4"/>
      <c r="P125" s="4"/>
      <c r="Q125" s="4"/>
      <c r="R125" s="5"/>
      <c r="S125" s="4"/>
      <c r="T125" s="4"/>
      <c r="U125" s="4"/>
      <c r="V125" s="5"/>
    </row>
    <row r="126" spans="1:22" x14ac:dyDescent="0.2">
      <c r="A126" s="16"/>
      <c r="B126" s="4"/>
      <c r="C126" s="4"/>
      <c r="D126" s="4"/>
      <c r="E126" s="4"/>
      <c r="F126" s="4"/>
      <c r="L126" s="4"/>
      <c r="M126" s="4"/>
      <c r="N126" s="4"/>
      <c r="O126" s="4"/>
      <c r="P126" s="4"/>
      <c r="Q126" s="4"/>
      <c r="R126" s="5"/>
      <c r="S126" s="4"/>
      <c r="T126" s="4"/>
      <c r="U126" s="4"/>
      <c r="V126" s="5"/>
    </row>
    <row r="127" spans="1:22" x14ac:dyDescent="0.2">
      <c r="A127" s="16"/>
      <c r="B127" s="4"/>
      <c r="C127" s="4"/>
      <c r="D127" s="4"/>
      <c r="E127" s="4"/>
      <c r="F127" s="4"/>
      <c r="L127" s="4"/>
      <c r="M127" s="4"/>
      <c r="N127" s="4"/>
      <c r="O127" s="4"/>
      <c r="P127" s="4"/>
      <c r="Q127" s="4"/>
      <c r="R127" s="5"/>
      <c r="S127" s="4"/>
      <c r="T127" s="4"/>
      <c r="U127" s="4"/>
      <c r="V127" s="5"/>
    </row>
    <row r="128" spans="1:22" x14ac:dyDescent="0.2">
      <c r="A128" s="16"/>
      <c r="B128" s="4"/>
      <c r="C128" s="4"/>
      <c r="D128" s="4"/>
      <c r="E128" s="4"/>
      <c r="F128" s="4"/>
      <c r="L128" s="4"/>
      <c r="M128" s="4"/>
      <c r="N128" s="4"/>
      <c r="O128" s="4"/>
      <c r="P128" s="4"/>
      <c r="Q128" s="4"/>
      <c r="R128" s="5"/>
      <c r="S128" s="4"/>
      <c r="T128" s="4"/>
      <c r="U128" s="4"/>
      <c r="V128" s="5"/>
    </row>
    <row r="129" spans="1:22" x14ac:dyDescent="0.2">
      <c r="A129" s="16"/>
      <c r="B129" s="4"/>
      <c r="C129" s="4"/>
      <c r="D129" s="4"/>
      <c r="E129" s="4"/>
      <c r="F129" s="4"/>
      <c r="L129" s="4"/>
      <c r="M129" s="4"/>
      <c r="N129" s="4"/>
      <c r="O129" s="4"/>
      <c r="P129" s="4"/>
      <c r="Q129" s="4"/>
      <c r="R129" s="5"/>
      <c r="S129" s="4"/>
      <c r="T129" s="4"/>
      <c r="U129" s="4"/>
      <c r="V129" s="5"/>
    </row>
    <row r="130" spans="1:22" x14ac:dyDescent="0.2">
      <c r="A130" s="16"/>
      <c r="B130" s="4"/>
      <c r="C130" s="4"/>
      <c r="D130" s="4"/>
      <c r="E130" s="4"/>
      <c r="F130" s="4"/>
      <c r="L130" s="4"/>
      <c r="M130" s="4"/>
      <c r="N130" s="4"/>
      <c r="O130" s="4"/>
      <c r="P130" s="4"/>
      <c r="Q130" s="4"/>
      <c r="R130" s="5"/>
      <c r="S130" s="4"/>
      <c r="T130" s="4"/>
      <c r="U130" s="4"/>
      <c r="V130" s="5"/>
    </row>
    <row r="131" spans="1:22" x14ac:dyDescent="0.2">
      <c r="A131" s="16"/>
      <c r="B131" s="4"/>
      <c r="C131" s="4"/>
      <c r="D131" s="4"/>
      <c r="E131" s="4"/>
      <c r="F131" s="4"/>
      <c r="L131" s="4"/>
      <c r="M131" s="4"/>
      <c r="N131" s="4"/>
      <c r="O131" s="4"/>
      <c r="P131" s="4"/>
      <c r="Q131" s="4"/>
      <c r="R131" s="5"/>
      <c r="S131" s="4"/>
      <c r="T131" s="4"/>
      <c r="U131" s="4"/>
      <c r="V131" s="5"/>
    </row>
    <row r="132" spans="1:22" x14ac:dyDescent="0.2">
      <c r="A132" s="16"/>
      <c r="B132" s="4"/>
      <c r="C132" s="4"/>
      <c r="D132" s="4"/>
      <c r="E132" s="4"/>
      <c r="F132" s="4"/>
      <c r="L132" s="4"/>
      <c r="M132" s="4"/>
      <c r="N132" s="4"/>
      <c r="O132" s="4"/>
      <c r="P132" s="4"/>
      <c r="Q132" s="4"/>
      <c r="R132" s="5"/>
      <c r="S132" s="4"/>
      <c r="T132" s="4"/>
      <c r="U132" s="4"/>
      <c r="V132" s="5"/>
    </row>
    <row r="133" spans="1:22" x14ac:dyDescent="0.2">
      <c r="A133" s="16"/>
      <c r="B133" s="4"/>
      <c r="C133" s="4"/>
      <c r="D133" s="4"/>
      <c r="E133" s="4"/>
      <c r="F133" s="4"/>
      <c r="L133" s="4"/>
      <c r="M133" s="4"/>
      <c r="N133" s="4"/>
      <c r="O133" s="4"/>
      <c r="P133" s="4"/>
      <c r="Q133" s="4"/>
      <c r="R133" s="5"/>
      <c r="S133" s="4"/>
      <c r="T133" s="4"/>
      <c r="U133" s="4"/>
      <c r="V133" s="5"/>
    </row>
    <row r="134" spans="1:22" x14ac:dyDescent="0.2">
      <c r="A134" s="16"/>
      <c r="B134" s="4"/>
      <c r="C134" s="4"/>
      <c r="D134" s="4"/>
      <c r="E134" s="4"/>
      <c r="F134" s="4"/>
      <c r="L134" s="4"/>
      <c r="M134" s="4"/>
      <c r="N134" s="4"/>
      <c r="O134" s="4"/>
      <c r="P134" s="4"/>
      <c r="Q134" s="4"/>
      <c r="R134" s="5"/>
      <c r="S134" s="4"/>
      <c r="T134" s="4"/>
      <c r="U134" s="4"/>
      <c r="V134" s="5"/>
    </row>
    <row r="135" spans="1:22" x14ac:dyDescent="0.2">
      <c r="A135" s="16"/>
      <c r="B135" s="4"/>
      <c r="C135" s="4"/>
      <c r="D135" s="4"/>
      <c r="E135" s="4"/>
      <c r="F135" s="4"/>
      <c r="L135" s="4"/>
      <c r="M135" s="4"/>
      <c r="N135" s="4"/>
      <c r="O135" s="4"/>
      <c r="P135" s="4"/>
      <c r="Q135" s="4"/>
      <c r="R135" s="5"/>
      <c r="S135" s="4"/>
      <c r="T135" s="4"/>
      <c r="U135" s="4"/>
      <c r="V135" s="5"/>
    </row>
    <row r="136" spans="1:22" x14ac:dyDescent="0.2">
      <c r="A136" s="16"/>
      <c r="B136" s="4"/>
      <c r="C136" s="4"/>
      <c r="D136" s="4"/>
      <c r="E136" s="4"/>
      <c r="F136" s="4"/>
      <c r="R136" s="5"/>
      <c r="S136" s="4"/>
      <c r="T136" s="4"/>
      <c r="U136" s="4"/>
      <c r="V136" s="5"/>
    </row>
    <row r="137" spans="1:22" x14ac:dyDescent="0.2">
      <c r="A137" s="16"/>
      <c r="B137" s="4"/>
      <c r="C137" s="4"/>
      <c r="D137" s="4"/>
      <c r="E137" s="4"/>
      <c r="F137" s="4"/>
      <c r="R137" s="5"/>
      <c r="S137" s="4"/>
      <c r="T137" s="4"/>
      <c r="U137" s="4"/>
      <c r="V137" s="5"/>
    </row>
    <row r="138" spans="1:22" x14ac:dyDescent="0.2">
      <c r="A138" s="16"/>
      <c r="B138" s="4"/>
      <c r="C138" s="4"/>
      <c r="D138" s="4"/>
      <c r="E138" s="4"/>
      <c r="F138" s="4"/>
      <c r="R138" s="5"/>
      <c r="S138" s="4"/>
      <c r="T138" s="4"/>
      <c r="U138" s="4"/>
      <c r="V138" s="5"/>
    </row>
    <row r="139" spans="1:22" x14ac:dyDescent="0.2">
      <c r="A139" s="16"/>
      <c r="B139" s="4"/>
      <c r="C139" s="4"/>
      <c r="D139" s="4"/>
      <c r="E139" s="4"/>
      <c r="F139" s="4"/>
      <c r="R139" s="5"/>
      <c r="S139" s="4"/>
      <c r="T139" s="4"/>
      <c r="U139" s="4"/>
      <c r="V139" s="5"/>
    </row>
    <row r="140" spans="1:22" x14ac:dyDescent="0.2">
      <c r="A140" s="16"/>
      <c r="B140" s="4"/>
      <c r="C140" s="4"/>
      <c r="D140" s="4"/>
      <c r="E140" s="4"/>
      <c r="F140" s="4"/>
      <c r="R140" s="5"/>
      <c r="S140" s="4"/>
      <c r="T140" s="4"/>
      <c r="U140" s="4"/>
      <c r="V140" s="5"/>
    </row>
    <row r="141" spans="1:22" x14ac:dyDescent="0.2">
      <c r="A141" s="16"/>
      <c r="B141" s="4"/>
      <c r="C141" s="4"/>
      <c r="D141" s="4"/>
      <c r="E141" s="4"/>
      <c r="F141" s="4"/>
      <c r="R141" s="5"/>
      <c r="S141" s="4"/>
      <c r="T141" s="4"/>
      <c r="U141" s="4"/>
      <c r="V141" s="5"/>
    </row>
    <row r="142" spans="1:22" x14ac:dyDescent="0.2">
      <c r="A142" s="16"/>
      <c r="B142" s="4"/>
      <c r="C142" s="4"/>
      <c r="D142" s="4"/>
      <c r="E142" s="4"/>
      <c r="F142" s="4"/>
      <c r="R142" s="5"/>
      <c r="S142" s="4"/>
      <c r="T142" s="4"/>
      <c r="U142" s="4"/>
      <c r="V142" s="5"/>
    </row>
    <row r="143" spans="1:22" x14ac:dyDescent="0.2">
      <c r="A143" s="16"/>
      <c r="B143" s="4"/>
      <c r="C143" s="4"/>
      <c r="D143" s="4"/>
      <c r="E143" s="4"/>
      <c r="F143" s="4"/>
      <c r="R143" s="5"/>
      <c r="S143" s="4"/>
      <c r="T143" s="4"/>
      <c r="U143" s="4"/>
      <c r="V143" s="5"/>
    </row>
    <row r="144" spans="1:22" x14ac:dyDescent="0.2">
      <c r="A144" s="16"/>
      <c r="B144" s="4"/>
      <c r="C144" s="4"/>
      <c r="D144" s="4"/>
      <c r="E144" s="4"/>
      <c r="F144" s="4"/>
      <c r="R144" s="5"/>
      <c r="S144" s="4"/>
      <c r="T144" s="4"/>
      <c r="U144" s="4"/>
      <c r="V144" s="5"/>
    </row>
    <row r="145" spans="1:22" x14ac:dyDescent="0.2">
      <c r="A145" s="16"/>
      <c r="B145" s="4"/>
      <c r="C145" s="4"/>
      <c r="D145" s="4"/>
      <c r="E145" s="4"/>
      <c r="F145" s="4"/>
      <c r="R145" s="5"/>
      <c r="S145" s="4"/>
      <c r="T145" s="4"/>
      <c r="U145" s="4"/>
      <c r="V145" s="5"/>
    </row>
    <row r="146" spans="1:22" x14ac:dyDescent="0.2">
      <c r="A146" s="16"/>
      <c r="B146" s="4"/>
      <c r="C146" s="4"/>
      <c r="D146" s="4"/>
      <c r="E146" s="4"/>
      <c r="F146" s="4"/>
      <c r="R146" s="5"/>
      <c r="S146" s="4"/>
      <c r="T146" s="4"/>
      <c r="U146" s="4"/>
      <c r="V146" s="5"/>
    </row>
    <row r="147" spans="1:22" x14ac:dyDescent="0.2">
      <c r="A147" s="16"/>
      <c r="B147" s="4"/>
      <c r="C147" s="4"/>
      <c r="D147" s="4"/>
      <c r="E147" s="4"/>
      <c r="F147" s="4"/>
      <c r="R147" s="5"/>
      <c r="S147" s="4"/>
      <c r="T147" s="4"/>
      <c r="U147" s="4"/>
      <c r="V147" s="5"/>
    </row>
    <row r="148" spans="1:22" x14ac:dyDescent="0.2">
      <c r="A148" s="16"/>
      <c r="B148" s="4"/>
      <c r="C148" s="4"/>
      <c r="D148" s="4"/>
      <c r="E148" s="4"/>
      <c r="F148" s="4"/>
      <c r="R148" s="5"/>
      <c r="S148" s="4"/>
      <c r="T148" s="4"/>
      <c r="U148" s="4"/>
      <c r="V148" s="5"/>
    </row>
    <row r="149" spans="1:22" x14ac:dyDescent="0.2">
      <c r="A149" s="16"/>
      <c r="B149" s="4"/>
      <c r="C149" s="4"/>
      <c r="D149" s="4"/>
      <c r="E149" s="4"/>
      <c r="F149" s="4"/>
      <c r="R149" s="5"/>
      <c r="S149" s="4"/>
      <c r="T149" s="4"/>
      <c r="U149" s="4"/>
      <c r="V149" s="5"/>
    </row>
    <row r="150" spans="1:22" x14ac:dyDescent="0.2">
      <c r="A150" s="16"/>
      <c r="B150" s="4"/>
      <c r="C150" s="4"/>
      <c r="D150" s="4"/>
      <c r="E150" s="4"/>
      <c r="F150" s="4"/>
      <c r="R150" s="5"/>
      <c r="S150" s="4"/>
      <c r="T150" s="4"/>
      <c r="U150" s="4"/>
      <c r="V150" s="5"/>
    </row>
    <row r="151" spans="1:22" x14ac:dyDescent="0.2">
      <c r="A151" s="16"/>
      <c r="B151" s="4"/>
      <c r="C151" s="4"/>
      <c r="D151" s="4"/>
      <c r="E151" s="4"/>
      <c r="F151" s="4"/>
      <c r="R151" s="5"/>
      <c r="S151" s="4"/>
      <c r="T151" s="4"/>
      <c r="U151" s="4"/>
      <c r="V151" s="5"/>
    </row>
    <row r="152" spans="1:22" x14ac:dyDescent="0.2">
      <c r="A152" s="16"/>
      <c r="B152" s="4"/>
      <c r="C152" s="4"/>
      <c r="D152" s="4"/>
      <c r="E152" s="4"/>
      <c r="F152" s="4"/>
      <c r="R152" s="5"/>
      <c r="S152" s="4"/>
      <c r="T152" s="4"/>
      <c r="U152" s="4"/>
      <c r="V152" s="5"/>
    </row>
    <row r="153" spans="1:22" x14ac:dyDescent="0.2">
      <c r="A153" s="16"/>
      <c r="B153" s="4"/>
      <c r="C153" s="4"/>
      <c r="D153" s="4"/>
      <c r="E153" s="4"/>
      <c r="F153" s="4"/>
      <c r="R153" s="5"/>
      <c r="S153" s="4"/>
      <c r="T153" s="4"/>
      <c r="U153" s="4"/>
      <c r="V153" s="5"/>
    </row>
    <row r="154" spans="1:22" x14ac:dyDescent="0.2">
      <c r="A154" s="16"/>
      <c r="B154" s="4"/>
      <c r="C154" s="4"/>
      <c r="D154" s="4"/>
      <c r="E154" s="4"/>
      <c r="F154" s="4"/>
      <c r="R154" s="5"/>
      <c r="S154" s="4"/>
      <c r="T154" s="4"/>
      <c r="U154" s="4"/>
      <c r="V154" s="5"/>
    </row>
    <row r="155" spans="1:22" x14ac:dyDescent="0.2">
      <c r="A155" s="16"/>
      <c r="B155" s="4"/>
      <c r="C155" s="4"/>
      <c r="D155" s="4"/>
      <c r="E155" s="4"/>
      <c r="F155" s="4"/>
      <c r="R155" s="5"/>
      <c r="S155" s="4"/>
      <c r="T155" s="4"/>
      <c r="U155" s="4"/>
      <c r="V155" s="5"/>
    </row>
    <row r="156" spans="1:22" x14ac:dyDescent="0.2">
      <c r="A156" s="16"/>
      <c r="B156" s="4"/>
      <c r="C156" s="4"/>
      <c r="D156" s="4"/>
      <c r="E156" s="4"/>
      <c r="F156" s="4"/>
      <c r="R156" s="5"/>
      <c r="S156" s="4"/>
      <c r="T156" s="4"/>
      <c r="U156" s="4"/>
      <c r="V156" s="5"/>
    </row>
    <row r="157" spans="1:22" x14ac:dyDescent="0.2">
      <c r="A157" s="16"/>
      <c r="B157" s="4"/>
      <c r="C157" s="4"/>
      <c r="D157" s="4"/>
      <c r="E157" s="4"/>
      <c r="F157" s="4"/>
      <c r="R157" s="5"/>
      <c r="S157" s="4"/>
      <c r="T157" s="4"/>
      <c r="U157" s="4"/>
      <c r="V157" s="5"/>
    </row>
    <row r="158" spans="1:22" x14ac:dyDescent="0.2">
      <c r="A158" s="16"/>
      <c r="B158" s="4"/>
      <c r="C158" s="4"/>
      <c r="D158" s="4"/>
      <c r="E158" s="4"/>
      <c r="F158" s="4"/>
      <c r="R158" s="5"/>
      <c r="S158" s="4"/>
      <c r="T158" s="4"/>
      <c r="U158" s="4"/>
      <c r="V158" s="5"/>
    </row>
    <row r="159" spans="1:22" x14ac:dyDescent="0.2">
      <c r="A159" s="16"/>
      <c r="B159" s="4"/>
      <c r="C159" s="4"/>
      <c r="D159" s="4"/>
      <c r="E159" s="4"/>
      <c r="F159" s="4"/>
      <c r="R159" s="5"/>
      <c r="S159" s="4"/>
      <c r="T159" s="4"/>
      <c r="U159" s="4"/>
      <c r="V159" s="5"/>
    </row>
    <row r="160" spans="1:22" x14ac:dyDescent="0.2">
      <c r="A160" s="16"/>
      <c r="B160" s="4"/>
      <c r="C160" s="4"/>
      <c r="D160" s="4"/>
      <c r="E160" s="4"/>
      <c r="F160" s="4"/>
      <c r="R160" s="5"/>
      <c r="S160" s="4"/>
      <c r="T160" s="4"/>
      <c r="U160" s="4"/>
      <c r="V160" s="5"/>
    </row>
    <row r="161" spans="1:22" x14ac:dyDescent="0.2">
      <c r="A161" s="16"/>
      <c r="B161" s="4"/>
      <c r="C161" s="4"/>
      <c r="D161" s="4"/>
      <c r="E161" s="4"/>
      <c r="F161" s="4"/>
      <c r="R161" s="5"/>
      <c r="S161" s="4"/>
      <c r="T161" s="4"/>
      <c r="U161" s="4"/>
      <c r="V161" s="5"/>
    </row>
    <row r="162" spans="1:22" x14ac:dyDescent="0.2">
      <c r="A162" s="16"/>
      <c r="B162" s="4"/>
      <c r="C162" s="4"/>
      <c r="D162" s="4"/>
      <c r="E162" s="4"/>
      <c r="F162" s="4"/>
      <c r="R162" s="5"/>
      <c r="S162" s="4"/>
      <c r="T162" s="4"/>
      <c r="U162" s="4"/>
      <c r="V162" s="5"/>
    </row>
    <row r="163" spans="1:22" x14ac:dyDescent="0.2">
      <c r="A163" s="16"/>
      <c r="B163" s="4"/>
      <c r="C163" s="4"/>
      <c r="D163" s="4"/>
      <c r="E163" s="4"/>
      <c r="F163" s="4"/>
      <c r="R163" s="5"/>
      <c r="S163" s="4"/>
      <c r="T163" s="4"/>
      <c r="U163" s="4"/>
      <c r="V163" s="5"/>
    </row>
    <row r="164" spans="1:22" x14ac:dyDescent="0.2">
      <c r="A164" s="16"/>
      <c r="B164" s="4"/>
      <c r="C164" s="4"/>
      <c r="D164" s="4"/>
      <c r="E164" s="4"/>
      <c r="F164" s="4"/>
      <c r="R164" s="5"/>
      <c r="S164" s="4"/>
      <c r="T164" s="4"/>
      <c r="U164" s="4"/>
      <c r="V164" s="5"/>
    </row>
    <row r="165" spans="1:22" x14ac:dyDescent="0.2">
      <c r="A165" s="16"/>
      <c r="B165" s="4"/>
      <c r="C165" s="4"/>
      <c r="D165" s="4"/>
      <c r="E165" s="4"/>
      <c r="F165" s="4"/>
      <c r="R165" s="5"/>
      <c r="S165" s="4"/>
      <c r="T165" s="4"/>
      <c r="U165" s="4"/>
      <c r="V165" s="5"/>
    </row>
    <row r="166" spans="1:22" x14ac:dyDescent="0.2">
      <c r="A166" s="16"/>
      <c r="B166" s="4"/>
      <c r="C166" s="4"/>
      <c r="D166" s="4"/>
      <c r="E166" s="4"/>
      <c r="F166" s="4"/>
      <c r="R166" s="5"/>
      <c r="S166" s="4"/>
      <c r="T166" s="4"/>
      <c r="U166" s="4"/>
      <c r="V166" s="5"/>
    </row>
    <row r="167" spans="1:22" x14ac:dyDescent="0.2">
      <c r="A167" s="16"/>
      <c r="B167" s="4"/>
      <c r="C167" s="4"/>
      <c r="D167" s="4"/>
      <c r="E167" s="4"/>
      <c r="F167" s="4"/>
      <c r="R167" s="5"/>
      <c r="S167" s="4"/>
      <c r="T167" s="4"/>
      <c r="U167" s="4"/>
      <c r="V167" s="5"/>
    </row>
    <row r="168" spans="1:22" x14ac:dyDescent="0.2">
      <c r="A168" s="16"/>
      <c r="B168" s="4"/>
      <c r="C168" s="4"/>
      <c r="D168" s="4"/>
      <c r="E168" s="4"/>
      <c r="F168" s="4"/>
      <c r="R168" s="5"/>
      <c r="S168" s="4"/>
      <c r="T168" s="4"/>
      <c r="U168" s="4"/>
      <c r="V168" s="5"/>
    </row>
    <row r="169" spans="1:22" x14ac:dyDescent="0.2">
      <c r="A169" s="16"/>
      <c r="B169" s="4"/>
      <c r="C169" s="4"/>
      <c r="D169" s="4"/>
      <c r="E169" s="4"/>
      <c r="F169" s="4"/>
      <c r="R169" s="5"/>
      <c r="S169" s="4"/>
      <c r="T169" s="4"/>
      <c r="U169" s="4"/>
      <c r="V169" s="5"/>
    </row>
    <row r="170" spans="1:22" x14ac:dyDescent="0.2">
      <c r="A170" s="16"/>
      <c r="B170" s="4"/>
      <c r="C170" s="4"/>
      <c r="D170" s="4"/>
      <c r="E170" s="4"/>
      <c r="F170" s="4"/>
      <c r="R170" s="5"/>
      <c r="S170" s="4"/>
      <c r="T170" s="4"/>
      <c r="U170" s="4"/>
      <c r="V170" s="5"/>
    </row>
    <row r="171" spans="1:22" x14ac:dyDescent="0.2">
      <c r="A171" s="16"/>
      <c r="B171" s="4"/>
      <c r="C171" s="4"/>
      <c r="D171" s="4"/>
      <c r="E171" s="4"/>
      <c r="F171" s="4"/>
      <c r="R171" s="5"/>
      <c r="S171" s="4"/>
      <c r="T171" s="4"/>
      <c r="U171" s="4"/>
      <c r="V171" s="5"/>
    </row>
    <row r="172" spans="1:22" x14ac:dyDescent="0.2">
      <c r="A172" s="16"/>
      <c r="B172" s="4"/>
      <c r="C172" s="4"/>
      <c r="D172" s="4"/>
      <c r="E172" s="4"/>
      <c r="F172" s="4"/>
      <c r="R172" s="5"/>
      <c r="S172" s="4"/>
      <c r="T172" s="4"/>
      <c r="U172" s="4"/>
      <c r="V172" s="5"/>
    </row>
    <row r="173" spans="1:22" x14ac:dyDescent="0.2">
      <c r="A173" s="16"/>
      <c r="B173" s="4"/>
      <c r="C173" s="4"/>
      <c r="D173" s="4"/>
      <c r="E173" s="4"/>
      <c r="F173" s="4"/>
      <c r="R173" s="5"/>
      <c r="S173" s="4"/>
      <c r="U173" s="4"/>
      <c r="V173" s="5"/>
    </row>
    <row r="174" spans="1:22" x14ac:dyDescent="0.2">
      <c r="A174" s="16"/>
      <c r="B174" s="4"/>
      <c r="C174" s="4"/>
      <c r="D174" s="4"/>
      <c r="E174" s="4"/>
      <c r="F174" s="4"/>
      <c r="R174" s="5"/>
      <c r="S174" s="4"/>
      <c r="U174" s="4"/>
      <c r="V174" s="5"/>
    </row>
    <row r="175" spans="1:22" x14ac:dyDescent="0.2">
      <c r="A175" s="16"/>
      <c r="B175" s="4"/>
      <c r="C175" s="4"/>
      <c r="D175" s="4"/>
      <c r="E175" s="4"/>
      <c r="F175" s="4"/>
      <c r="R175" s="5"/>
      <c r="S175" s="4"/>
      <c r="U175" s="4"/>
      <c r="V175" s="5"/>
    </row>
    <row r="176" spans="1:22" x14ac:dyDescent="0.2">
      <c r="A176" s="16"/>
      <c r="B176" s="4"/>
      <c r="C176" s="4"/>
      <c r="D176" s="4"/>
      <c r="E176" s="4"/>
      <c r="F176" s="4"/>
      <c r="R176" s="5"/>
      <c r="S176" s="4"/>
      <c r="U176" s="4"/>
      <c r="V176" s="5"/>
    </row>
    <row r="177" spans="1:22" x14ac:dyDescent="0.2">
      <c r="A177" s="16"/>
      <c r="B177" s="4"/>
      <c r="C177" s="4"/>
      <c r="D177" s="4"/>
      <c r="E177" s="4"/>
      <c r="F177" s="4"/>
      <c r="R177" s="5"/>
      <c r="S177" s="4"/>
      <c r="U177" s="4"/>
      <c r="V177" s="5"/>
    </row>
    <row r="178" spans="1:22" x14ac:dyDescent="0.2">
      <c r="A178" s="16"/>
      <c r="B178" s="4"/>
      <c r="C178" s="4"/>
      <c r="D178" s="4"/>
      <c r="E178" s="4"/>
      <c r="F178" s="4"/>
      <c r="R178" s="5"/>
      <c r="S178" s="4"/>
      <c r="V178" s="5"/>
    </row>
    <row r="179" spans="1:22" x14ac:dyDescent="0.2">
      <c r="A179" s="16"/>
      <c r="B179" s="4"/>
      <c r="C179" s="4"/>
      <c r="D179" s="4"/>
      <c r="E179" s="4"/>
      <c r="F179" s="4"/>
      <c r="R179" s="5"/>
      <c r="S179" s="4"/>
      <c r="V179" s="5"/>
    </row>
    <row r="180" spans="1:22" x14ac:dyDescent="0.2">
      <c r="A180" s="16"/>
      <c r="B180" s="4"/>
      <c r="C180" s="4"/>
      <c r="D180" s="4"/>
      <c r="E180" s="4"/>
      <c r="F180" s="4"/>
      <c r="R180" s="5"/>
      <c r="S180" s="4"/>
      <c r="V180" s="5"/>
    </row>
    <row r="181" spans="1:22" x14ac:dyDescent="0.2">
      <c r="A181" s="16"/>
      <c r="B181" s="4"/>
      <c r="C181" s="4"/>
      <c r="D181" s="4"/>
      <c r="E181" s="4"/>
      <c r="F181" s="4"/>
      <c r="R181" s="5"/>
      <c r="S181" s="4"/>
      <c r="V181" s="5"/>
    </row>
    <row r="182" spans="1:22" x14ac:dyDescent="0.2">
      <c r="A182" s="16"/>
      <c r="B182" s="4"/>
      <c r="C182" s="4"/>
      <c r="D182" s="4"/>
      <c r="E182" s="4"/>
      <c r="F182" s="4"/>
      <c r="R182" s="5"/>
      <c r="S182" s="4"/>
      <c r="V182" s="5"/>
    </row>
    <row r="183" spans="1:22" x14ac:dyDescent="0.2">
      <c r="A183" s="16"/>
      <c r="B183" s="4"/>
      <c r="C183" s="4"/>
      <c r="D183" s="4"/>
      <c r="E183" s="4"/>
      <c r="F183" s="4"/>
      <c r="L183" s="4"/>
      <c r="M183" s="4"/>
      <c r="N183" s="4"/>
      <c r="O183" s="4"/>
      <c r="P183" s="4"/>
      <c r="Q183" s="4"/>
      <c r="R183" s="5"/>
      <c r="S183" s="4"/>
      <c r="T183" s="4"/>
      <c r="U183" s="4"/>
      <c r="V183" s="5"/>
    </row>
    <row r="184" spans="1:22" x14ac:dyDescent="0.2">
      <c r="A184" s="16"/>
      <c r="B184" s="4"/>
      <c r="C184" s="4"/>
      <c r="D184" s="4"/>
      <c r="E184" s="4"/>
      <c r="F184" s="4"/>
      <c r="L184" s="4"/>
      <c r="M184" s="4"/>
      <c r="N184" s="4"/>
      <c r="O184" s="4"/>
      <c r="P184" s="4"/>
      <c r="Q184" s="4"/>
      <c r="R184" s="5"/>
      <c r="S184" s="4"/>
      <c r="T184" s="4"/>
      <c r="U184" s="4"/>
      <c r="V184" s="5"/>
    </row>
    <row r="185" spans="1:22" x14ac:dyDescent="0.2">
      <c r="A185" s="16"/>
      <c r="B185" s="4"/>
      <c r="C185" s="4"/>
      <c r="D185" s="4"/>
      <c r="E185" s="4"/>
      <c r="F185" s="4"/>
      <c r="L185" s="4"/>
      <c r="M185" s="4"/>
      <c r="N185" s="4"/>
      <c r="O185" s="4"/>
      <c r="P185" s="4"/>
      <c r="Q185" s="4"/>
      <c r="R185" s="5"/>
      <c r="S185" s="4"/>
      <c r="T185" s="4"/>
      <c r="U185" s="4"/>
      <c r="V185" s="5"/>
    </row>
    <row r="186" spans="1:22" x14ac:dyDescent="0.2">
      <c r="A186" s="16"/>
      <c r="B186" s="4"/>
      <c r="C186" s="4"/>
      <c r="D186" s="4"/>
      <c r="E186" s="4"/>
      <c r="F186" s="4"/>
      <c r="L186" s="4"/>
      <c r="M186" s="4"/>
      <c r="N186" s="4"/>
      <c r="O186" s="4"/>
      <c r="P186" s="4"/>
      <c r="Q186" s="4"/>
      <c r="R186" s="5"/>
      <c r="S186" s="4"/>
      <c r="T186" s="4"/>
      <c r="U186" s="4"/>
      <c r="V186" s="5"/>
    </row>
    <row r="187" spans="1:22" x14ac:dyDescent="0.2">
      <c r="A187" s="16"/>
      <c r="B187" s="4"/>
      <c r="C187" s="4"/>
      <c r="D187" s="4"/>
      <c r="E187" s="4"/>
      <c r="F187" s="4"/>
      <c r="L187" s="4"/>
      <c r="M187" s="4"/>
      <c r="N187" s="4"/>
      <c r="O187" s="4"/>
      <c r="P187" s="4"/>
      <c r="Q187" s="4"/>
      <c r="R187" s="5"/>
      <c r="S187" s="4"/>
      <c r="T187" s="4"/>
      <c r="U187" s="4"/>
      <c r="V187" s="5"/>
    </row>
    <row r="188" spans="1:22" x14ac:dyDescent="0.2">
      <c r="A188" s="16"/>
      <c r="B188" s="4"/>
      <c r="C188" s="4"/>
      <c r="D188" s="4"/>
      <c r="E188" s="4"/>
      <c r="F188" s="4"/>
      <c r="L188" s="4"/>
      <c r="M188" s="4"/>
      <c r="N188" s="4"/>
      <c r="O188" s="4"/>
      <c r="P188" s="4"/>
      <c r="Q188" s="4"/>
      <c r="R188" s="5"/>
      <c r="S188" s="4"/>
      <c r="T188" s="4"/>
      <c r="U188" s="4"/>
      <c r="V188" s="5"/>
    </row>
    <row r="189" spans="1:22" x14ac:dyDescent="0.2">
      <c r="A189" s="16"/>
      <c r="B189" s="4"/>
      <c r="C189" s="4"/>
      <c r="D189" s="4"/>
      <c r="E189" s="4"/>
      <c r="F189" s="4"/>
      <c r="L189" s="4"/>
      <c r="M189" s="4"/>
      <c r="N189" s="4"/>
      <c r="O189" s="4"/>
      <c r="P189" s="4"/>
      <c r="Q189" s="4"/>
      <c r="R189" s="5"/>
      <c r="S189" s="4"/>
      <c r="T189" s="4"/>
      <c r="U189" s="4"/>
      <c r="V189" s="5"/>
    </row>
    <row r="190" spans="1:22" x14ac:dyDescent="0.2">
      <c r="A190" s="16"/>
      <c r="B190" s="4"/>
      <c r="C190" s="4"/>
      <c r="D190" s="4"/>
      <c r="E190" s="4"/>
      <c r="F190" s="4"/>
      <c r="L190" s="4"/>
      <c r="M190" s="4"/>
      <c r="N190" s="4"/>
      <c r="O190" s="4"/>
      <c r="P190" s="4"/>
      <c r="Q190" s="4"/>
      <c r="R190" s="5"/>
      <c r="S190" s="4"/>
      <c r="T190" s="4"/>
      <c r="U190" s="4"/>
      <c r="V190" s="5"/>
    </row>
    <row r="191" spans="1:22" x14ac:dyDescent="0.2">
      <c r="A191" s="16"/>
      <c r="B191" s="4"/>
      <c r="C191" s="4"/>
      <c r="D191" s="4"/>
      <c r="E191" s="4"/>
      <c r="F191" s="4"/>
      <c r="L191" s="4"/>
      <c r="M191" s="4"/>
      <c r="N191" s="4"/>
      <c r="O191" s="4"/>
      <c r="P191" s="4"/>
      <c r="Q191" s="4"/>
      <c r="R191" s="5"/>
      <c r="S191" s="4"/>
      <c r="T191" s="4"/>
      <c r="U191" s="4"/>
      <c r="V191" s="5"/>
    </row>
    <row r="192" spans="1:22" x14ac:dyDescent="0.2">
      <c r="A192" s="16"/>
      <c r="B192" s="4"/>
      <c r="C192" s="4"/>
      <c r="D192" s="4"/>
      <c r="E192" s="4"/>
      <c r="F192" s="4"/>
      <c r="L192" s="4"/>
      <c r="M192" s="4"/>
      <c r="N192" s="4"/>
      <c r="O192" s="4"/>
      <c r="P192" s="4"/>
      <c r="Q192" s="4"/>
      <c r="R192" s="5"/>
      <c r="S192" s="4"/>
      <c r="T192" s="4"/>
      <c r="U192" s="4"/>
      <c r="V192" s="5"/>
    </row>
    <row r="193" spans="1:22" x14ac:dyDescent="0.2">
      <c r="A193" s="16"/>
      <c r="B193" s="4"/>
      <c r="C193" s="4"/>
      <c r="D193" s="4"/>
      <c r="E193" s="4"/>
      <c r="F193" s="4"/>
      <c r="L193" s="4"/>
      <c r="M193" s="4"/>
      <c r="N193" s="4"/>
      <c r="O193" s="4"/>
      <c r="P193" s="4"/>
      <c r="Q193" s="4"/>
      <c r="R193" s="5"/>
      <c r="S193" s="4"/>
      <c r="T193" s="4"/>
      <c r="U193" s="4"/>
      <c r="V193" s="5"/>
    </row>
    <row r="194" spans="1:22" x14ac:dyDescent="0.2">
      <c r="A194" s="16"/>
      <c r="B194" s="4"/>
      <c r="C194" s="4"/>
      <c r="D194" s="4"/>
      <c r="E194" s="4"/>
      <c r="F194" s="4"/>
      <c r="L194" s="4"/>
      <c r="M194" s="4"/>
      <c r="N194" s="4"/>
      <c r="O194" s="4"/>
      <c r="P194" s="4"/>
      <c r="Q194" s="4"/>
      <c r="R194" s="5"/>
      <c r="S194" s="4"/>
      <c r="T194" s="4"/>
      <c r="U194" s="4"/>
      <c r="V194" s="5"/>
    </row>
    <row r="195" spans="1:22" x14ac:dyDescent="0.2">
      <c r="A195" s="16"/>
      <c r="B195" s="4"/>
      <c r="C195" s="4"/>
      <c r="D195" s="4"/>
      <c r="E195" s="4"/>
      <c r="F195" s="4"/>
      <c r="L195" s="4"/>
      <c r="M195" s="4"/>
      <c r="N195" s="4"/>
      <c r="O195" s="4"/>
      <c r="P195" s="4"/>
      <c r="Q195" s="4"/>
      <c r="R195" s="5"/>
      <c r="S195" s="4"/>
      <c r="T195" s="4"/>
      <c r="U195" s="4"/>
      <c r="V195" s="5"/>
    </row>
    <row r="196" spans="1:22" x14ac:dyDescent="0.2">
      <c r="A196" s="16"/>
      <c r="B196" s="4"/>
      <c r="C196" s="4"/>
      <c r="D196" s="4"/>
      <c r="E196" s="4"/>
      <c r="F196" s="4"/>
      <c r="L196" s="4"/>
      <c r="M196" s="4"/>
      <c r="N196" s="4"/>
      <c r="O196" s="4"/>
      <c r="P196" s="4"/>
      <c r="Q196" s="4"/>
      <c r="R196" s="5"/>
      <c r="S196" s="4"/>
      <c r="T196" s="4"/>
      <c r="U196" s="4"/>
      <c r="V196" s="5"/>
    </row>
    <row r="197" spans="1:22" x14ac:dyDescent="0.2">
      <c r="A197" s="16"/>
      <c r="B197" s="4"/>
      <c r="C197" s="4"/>
      <c r="D197" s="4"/>
      <c r="E197" s="4"/>
      <c r="F197" s="4"/>
      <c r="L197" s="4"/>
      <c r="M197" s="4"/>
      <c r="N197" s="4"/>
      <c r="O197" s="4"/>
      <c r="P197" s="4"/>
      <c r="Q197" s="4"/>
      <c r="R197" s="5"/>
      <c r="S197" s="4"/>
      <c r="T197" s="4"/>
      <c r="U197" s="4"/>
      <c r="V197" s="5"/>
    </row>
    <row r="198" spans="1:22" x14ac:dyDescent="0.2">
      <c r="A198" s="16"/>
      <c r="B198" s="4"/>
      <c r="C198" s="4"/>
      <c r="D198" s="4"/>
      <c r="E198" s="4"/>
      <c r="F198" s="4"/>
      <c r="L198" s="4"/>
      <c r="M198" s="4"/>
      <c r="N198" s="4"/>
      <c r="O198" s="4"/>
      <c r="P198" s="4"/>
      <c r="Q198" s="4"/>
      <c r="R198" s="5"/>
      <c r="S198" s="4"/>
      <c r="T198" s="4"/>
      <c r="U198" s="4"/>
      <c r="V198" s="5"/>
    </row>
    <row r="199" spans="1:22" x14ac:dyDescent="0.2">
      <c r="A199" s="16"/>
      <c r="B199" s="4"/>
      <c r="C199" s="4"/>
      <c r="D199" s="4"/>
      <c r="E199" s="4"/>
      <c r="F199" s="4"/>
      <c r="L199" s="4"/>
      <c r="M199" s="4"/>
      <c r="N199" s="4"/>
      <c r="O199" s="4"/>
      <c r="P199" s="4"/>
      <c r="Q199" s="4"/>
      <c r="R199" s="5"/>
      <c r="S199" s="4"/>
      <c r="T199" s="4"/>
      <c r="U199" s="4"/>
      <c r="V199" s="5"/>
    </row>
    <row r="200" spans="1:22" x14ac:dyDescent="0.2">
      <c r="A200" s="16"/>
      <c r="B200" s="4"/>
      <c r="C200" s="4"/>
      <c r="D200" s="4"/>
      <c r="E200" s="4"/>
      <c r="F200" s="4"/>
      <c r="L200" s="4"/>
      <c r="M200" s="4"/>
      <c r="N200" s="4"/>
      <c r="O200" s="4"/>
      <c r="P200" s="4"/>
      <c r="Q200" s="4"/>
      <c r="R200" s="5"/>
      <c r="S200" s="4"/>
      <c r="T200" s="4"/>
      <c r="U200" s="4"/>
      <c r="V200" s="5"/>
    </row>
    <row r="201" spans="1:22" x14ac:dyDescent="0.2">
      <c r="A201" s="16"/>
      <c r="B201" s="4"/>
      <c r="C201" s="4"/>
      <c r="D201" s="4"/>
      <c r="E201" s="4"/>
      <c r="F201" s="4"/>
      <c r="L201" s="4"/>
      <c r="M201" s="4"/>
      <c r="N201" s="4"/>
      <c r="O201" s="4"/>
      <c r="P201" s="4"/>
      <c r="Q201" s="4"/>
      <c r="R201" s="5"/>
      <c r="S201" s="4"/>
      <c r="T201" s="4"/>
      <c r="U201" s="4"/>
      <c r="V201" s="5"/>
    </row>
    <row r="202" spans="1:22" x14ac:dyDescent="0.2">
      <c r="A202" s="16"/>
      <c r="B202" s="4"/>
      <c r="C202" s="4"/>
      <c r="D202" s="4"/>
      <c r="E202" s="4"/>
      <c r="F202" s="4"/>
      <c r="L202" s="4"/>
      <c r="M202" s="4"/>
      <c r="N202" s="4"/>
      <c r="O202" s="4"/>
      <c r="P202" s="4"/>
      <c r="Q202" s="4"/>
      <c r="R202" s="5"/>
      <c r="S202" s="4"/>
      <c r="T202" s="4"/>
      <c r="U202" s="4"/>
    </row>
    <row r="203" spans="1:22" x14ac:dyDescent="0.2">
      <c r="A203" s="16"/>
      <c r="B203" s="4"/>
      <c r="C203" s="4"/>
      <c r="D203" s="4"/>
      <c r="E203" s="4"/>
      <c r="F203" s="4"/>
      <c r="L203" s="4"/>
      <c r="M203" s="4"/>
      <c r="N203" s="4"/>
      <c r="O203" s="4"/>
      <c r="P203" s="4"/>
      <c r="Q203" s="4"/>
      <c r="R203" s="5"/>
      <c r="S203" s="4"/>
      <c r="T203" s="4"/>
      <c r="U203" s="4"/>
    </row>
    <row r="204" spans="1:22" x14ac:dyDescent="0.2">
      <c r="A204" s="16"/>
      <c r="B204" s="4"/>
      <c r="C204" s="4"/>
      <c r="D204" s="4"/>
      <c r="E204" s="4"/>
      <c r="F204" s="4"/>
      <c r="L204" s="4"/>
      <c r="M204" s="4"/>
      <c r="N204" s="4"/>
      <c r="O204" s="4"/>
      <c r="P204" s="4"/>
      <c r="Q204" s="4"/>
      <c r="R204" s="5"/>
      <c r="S204" s="4"/>
      <c r="T204" s="4"/>
      <c r="U204" s="4"/>
    </row>
    <row r="205" spans="1:22" x14ac:dyDescent="0.2">
      <c r="A205" s="16"/>
      <c r="B205" s="4"/>
      <c r="C205" s="4"/>
      <c r="D205" s="4"/>
      <c r="E205" s="4"/>
      <c r="F205" s="4"/>
      <c r="L205" s="4"/>
      <c r="M205" s="4"/>
      <c r="N205" s="4"/>
      <c r="O205" s="4"/>
      <c r="P205" s="4"/>
      <c r="Q205" s="4"/>
      <c r="R205" s="5"/>
      <c r="S205" s="4"/>
      <c r="T205" s="4"/>
      <c r="U205" s="4"/>
    </row>
    <row r="206" spans="1:22" x14ac:dyDescent="0.2">
      <c r="A206" s="16"/>
      <c r="B206" s="4"/>
      <c r="C206" s="4"/>
      <c r="D206" s="4"/>
      <c r="E206" s="4"/>
      <c r="F206" s="4"/>
      <c r="L206" s="4"/>
      <c r="M206" s="4"/>
      <c r="N206" s="4"/>
      <c r="O206" s="4"/>
      <c r="P206" s="4"/>
      <c r="Q206" s="4"/>
      <c r="R206" s="5"/>
      <c r="S206" s="4"/>
      <c r="T206" s="4"/>
      <c r="U206" s="4"/>
    </row>
    <row r="207" spans="1:22" x14ac:dyDescent="0.2">
      <c r="A207" s="16"/>
      <c r="B207" s="4"/>
      <c r="C207" s="4"/>
      <c r="D207" s="4"/>
      <c r="E207" s="4"/>
      <c r="F207" s="4"/>
      <c r="L207" s="4"/>
      <c r="M207" s="4"/>
      <c r="N207" s="4"/>
      <c r="O207" s="4"/>
      <c r="P207" s="4"/>
      <c r="Q207" s="4"/>
      <c r="R207" s="5"/>
      <c r="S207" s="4"/>
      <c r="T207" s="4"/>
      <c r="U207" s="4"/>
    </row>
    <row r="208" spans="1:22" x14ac:dyDescent="0.2">
      <c r="A208" s="16"/>
      <c r="B208" s="4"/>
      <c r="C208" s="4"/>
      <c r="D208" s="4"/>
      <c r="E208" s="4"/>
      <c r="F208" s="4"/>
      <c r="L208" s="4"/>
      <c r="M208" s="4"/>
      <c r="N208" s="4"/>
      <c r="O208" s="4"/>
      <c r="P208" s="4"/>
      <c r="Q208" s="4"/>
      <c r="R208" s="5"/>
      <c r="S208" s="4"/>
      <c r="T208" s="4"/>
      <c r="U208" s="4"/>
    </row>
    <row r="209" spans="1:21" x14ac:dyDescent="0.2">
      <c r="A209" s="16"/>
      <c r="B209" s="4"/>
      <c r="C209" s="4"/>
      <c r="D209" s="4"/>
      <c r="E209" s="4"/>
      <c r="F209" s="4"/>
      <c r="L209" s="4"/>
      <c r="M209" s="4"/>
      <c r="N209" s="4"/>
      <c r="O209" s="4"/>
      <c r="P209" s="4"/>
      <c r="Q209" s="4"/>
      <c r="R209" s="5"/>
      <c r="S209" s="4"/>
      <c r="T209" s="4"/>
      <c r="U209" s="4"/>
    </row>
    <row r="210" spans="1:21" x14ac:dyDescent="0.2">
      <c r="A210" s="16"/>
      <c r="B210" s="4"/>
      <c r="C210" s="4"/>
      <c r="D210" s="4"/>
      <c r="E210" s="4"/>
      <c r="F210" s="4"/>
      <c r="L210" s="4"/>
      <c r="M210" s="4"/>
      <c r="N210" s="4"/>
      <c r="O210" s="4"/>
      <c r="P210" s="4"/>
      <c r="Q210" s="4"/>
      <c r="R210" s="5"/>
      <c r="S210" s="4"/>
      <c r="T210" s="4"/>
      <c r="U210" s="4"/>
    </row>
    <row r="211" spans="1:21" x14ac:dyDescent="0.2">
      <c r="A211" s="16"/>
      <c r="B211" s="4"/>
      <c r="C211" s="4"/>
      <c r="D211" s="4"/>
      <c r="E211" s="4"/>
      <c r="F211" s="4"/>
      <c r="L211" s="4"/>
      <c r="M211" s="4"/>
      <c r="N211" s="4"/>
      <c r="O211" s="4"/>
      <c r="P211" s="4"/>
      <c r="Q211" s="4"/>
      <c r="R211" s="5"/>
      <c r="S211" s="4"/>
      <c r="T211" s="4"/>
      <c r="U211" s="4"/>
    </row>
    <row r="212" spans="1:21" x14ac:dyDescent="0.2">
      <c r="A212" s="16"/>
      <c r="B212" s="4"/>
      <c r="C212" s="4"/>
      <c r="D212" s="4"/>
      <c r="E212" s="4"/>
      <c r="F212" s="4"/>
      <c r="R212" s="5"/>
      <c r="S212" s="4"/>
      <c r="T212" s="4"/>
      <c r="U212" s="4"/>
    </row>
    <row r="213" spans="1:21" x14ac:dyDescent="0.2">
      <c r="A213" s="16"/>
      <c r="B213" s="4"/>
      <c r="C213" s="4"/>
      <c r="D213" s="4"/>
      <c r="E213" s="4"/>
      <c r="F213" s="4"/>
      <c r="L213" s="4"/>
      <c r="M213" s="4"/>
      <c r="N213" s="4"/>
      <c r="O213" s="4"/>
      <c r="P213" s="4"/>
      <c r="Q213" s="4"/>
      <c r="R213" s="5"/>
      <c r="S213" s="4"/>
      <c r="T213" s="4"/>
      <c r="U213" s="4"/>
    </row>
    <row r="214" spans="1:21" x14ac:dyDescent="0.2">
      <c r="A214" s="16"/>
      <c r="B214" s="4"/>
      <c r="C214" s="4"/>
      <c r="D214" s="4"/>
      <c r="E214" s="4"/>
      <c r="F214" s="4"/>
      <c r="R214" s="5"/>
      <c r="S214" s="4"/>
      <c r="T214" s="4"/>
      <c r="U214" s="4"/>
    </row>
    <row r="215" spans="1:21" x14ac:dyDescent="0.2">
      <c r="A215" s="16"/>
      <c r="B215" s="4"/>
      <c r="C215" s="4"/>
      <c r="D215" s="4"/>
      <c r="E215" s="4"/>
      <c r="F215" s="4"/>
      <c r="R215" s="5"/>
      <c r="S215" s="4"/>
      <c r="T215" s="4"/>
      <c r="U215" s="4"/>
    </row>
    <row r="216" spans="1:21" x14ac:dyDescent="0.2">
      <c r="A216" s="16"/>
      <c r="B216" s="4"/>
      <c r="C216" s="4"/>
      <c r="D216" s="4"/>
      <c r="E216" s="4"/>
      <c r="F216" s="4"/>
      <c r="R216" s="5"/>
      <c r="S216" s="4"/>
      <c r="T216" s="4"/>
      <c r="U216" s="4"/>
    </row>
    <row r="217" spans="1:21" x14ac:dyDescent="0.2">
      <c r="A217" s="16"/>
      <c r="B217" s="4"/>
      <c r="C217" s="4"/>
      <c r="D217" s="4"/>
      <c r="E217" s="4"/>
      <c r="F217" s="4"/>
      <c r="R217" s="5"/>
      <c r="S217" s="4"/>
      <c r="T217" s="4"/>
      <c r="U217" s="4"/>
    </row>
    <row r="218" spans="1:21" x14ac:dyDescent="0.2">
      <c r="A218" s="16" t="s">
        <v>246</v>
      </c>
      <c r="B218" s="4"/>
      <c r="C218" s="4"/>
      <c r="D218" s="4"/>
      <c r="E218" s="4"/>
      <c r="F218" s="4"/>
      <c r="R218" s="5"/>
      <c r="S218" s="4"/>
      <c r="T218" s="4"/>
      <c r="U218" s="4"/>
    </row>
    <row r="219" spans="1:21" x14ac:dyDescent="0.2">
      <c r="A219" s="16"/>
      <c r="B219" s="4"/>
      <c r="C219" s="4"/>
      <c r="D219" s="4"/>
      <c r="E219" s="4"/>
      <c r="F219" s="4"/>
      <c r="R219" s="5"/>
      <c r="S219" s="4"/>
      <c r="T219" s="4"/>
      <c r="U219" s="4"/>
    </row>
    <row r="220" spans="1:21" x14ac:dyDescent="0.2">
      <c r="A220" s="16"/>
      <c r="B220" s="4"/>
      <c r="C220" s="4"/>
      <c r="D220" s="4"/>
      <c r="E220" s="4"/>
      <c r="F220" s="4"/>
      <c r="R220" s="5"/>
      <c r="S220" s="4"/>
      <c r="T220" s="4"/>
      <c r="U220" s="4"/>
    </row>
    <row r="221" spans="1:21" x14ac:dyDescent="0.2">
      <c r="A221" s="16"/>
      <c r="B221" s="4"/>
      <c r="C221" s="4"/>
      <c r="D221" s="4"/>
      <c r="E221" s="4"/>
      <c r="F221" s="4"/>
      <c r="R221" s="5"/>
      <c r="S221" s="4"/>
      <c r="T221" s="4"/>
      <c r="U221" s="4"/>
    </row>
    <row r="222" spans="1:21" x14ac:dyDescent="0.2">
      <c r="A222" s="16"/>
      <c r="B222" s="4"/>
      <c r="C222" s="4"/>
      <c r="D222" s="4"/>
      <c r="E222" s="4"/>
      <c r="F222" s="4"/>
      <c r="R222" s="5"/>
      <c r="S222" s="4"/>
      <c r="T222" s="4"/>
      <c r="U222" s="4"/>
    </row>
    <row r="223" spans="1:21" x14ac:dyDescent="0.2">
      <c r="A223" s="16"/>
      <c r="B223" s="4"/>
      <c r="C223" s="4"/>
      <c r="D223" s="4"/>
      <c r="E223" s="4"/>
      <c r="F223" s="4"/>
      <c r="R223" s="5"/>
      <c r="S223" s="4"/>
      <c r="T223" s="4"/>
      <c r="U223" s="4"/>
    </row>
    <row r="224" spans="1:21" x14ac:dyDescent="0.2">
      <c r="A224" s="16"/>
      <c r="B224" s="4"/>
      <c r="C224" s="4"/>
      <c r="D224" s="4"/>
      <c r="E224" s="4"/>
      <c r="F224" s="4"/>
      <c r="R224" s="5"/>
      <c r="S224" s="4"/>
      <c r="T224" s="4"/>
      <c r="U224" s="4"/>
    </row>
    <row r="225" spans="1:21" x14ac:dyDescent="0.2">
      <c r="A225" s="16"/>
      <c r="B225" s="4"/>
      <c r="C225" s="4"/>
      <c r="D225" s="4"/>
      <c r="E225" s="4"/>
      <c r="F225" s="4"/>
      <c r="R225" s="5"/>
      <c r="S225" s="4"/>
      <c r="T225" s="4"/>
      <c r="U225" s="4"/>
    </row>
    <row r="226" spans="1:21" x14ac:dyDescent="0.2">
      <c r="A226" s="16"/>
      <c r="B226" s="4"/>
      <c r="C226" s="4"/>
      <c r="D226" s="4"/>
      <c r="E226" s="4"/>
      <c r="F226" s="4"/>
      <c r="R226" s="5"/>
      <c r="S226" s="4"/>
      <c r="T226" s="4"/>
      <c r="U226" s="4"/>
    </row>
    <row r="227" spans="1:21" x14ac:dyDescent="0.2">
      <c r="A227" s="16"/>
      <c r="B227" s="4"/>
      <c r="C227" s="4"/>
      <c r="D227" s="4"/>
      <c r="E227" s="4"/>
      <c r="F227" s="4"/>
      <c r="R227" s="5"/>
      <c r="S227" s="4"/>
      <c r="T227" s="4"/>
      <c r="U227" s="4"/>
    </row>
    <row r="228" spans="1:21" x14ac:dyDescent="0.2">
      <c r="A228" s="16"/>
      <c r="B228" s="4"/>
      <c r="C228" s="4"/>
      <c r="D228" s="4"/>
      <c r="E228" s="4"/>
      <c r="F228" s="4"/>
      <c r="R228" s="5"/>
      <c r="S228" s="4"/>
      <c r="T228" s="4"/>
      <c r="U228" s="4"/>
    </row>
    <row r="229" spans="1:21" x14ac:dyDescent="0.2">
      <c r="A229" s="16"/>
      <c r="B229" s="4"/>
      <c r="C229" s="4"/>
      <c r="D229" s="4"/>
      <c r="E229" s="4"/>
      <c r="F229" s="4"/>
      <c r="R229" s="5"/>
      <c r="S229" s="4"/>
      <c r="T229" s="4"/>
      <c r="U229" s="4"/>
    </row>
    <row r="230" spans="1:21" x14ac:dyDescent="0.2">
      <c r="A230" s="16"/>
      <c r="B230" s="4"/>
      <c r="C230" s="4"/>
      <c r="D230" s="4"/>
      <c r="E230" s="4"/>
      <c r="F230" s="4"/>
      <c r="R230" s="5"/>
      <c r="S230" s="4"/>
      <c r="T230" s="4"/>
      <c r="U230" s="4"/>
    </row>
    <row r="231" spans="1:21" x14ac:dyDescent="0.2">
      <c r="A231" s="16"/>
      <c r="B231" s="4"/>
      <c r="C231" s="4"/>
      <c r="D231" s="4"/>
      <c r="E231" s="4"/>
      <c r="F231" s="4"/>
      <c r="R231" s="5"/>
      <c r="S231" s="4"/>
      <c r="T231" s="4"/>
      <c r="U231" s="4"/>
    </row>
    <row r="232" spans="1:21" x14ac:dyDescent="0.2">
      <c r="A232" s="16"/>
      <c r="B232" s="4"/>
      <c r="C232" s="4"/>
      <c r="D232" s="4"/>
      <c r="E232" s="4"/>
      <c r="F232" s="4"/>
      <c r="R232" s="5"/>
      <c r="S232" s="4"/>
      <c r="T232" s="4"/>
      <c r="U232" s="4"/>
    </row>
    <row r="233" spans="1:21" x14ac:dyDescent="0.2">
      <c r="A233" s="16"/>
      <c r="B233" s="4"/>
      <c r="C233" s="4"/>
      <c r="D233" s="4"/>
      <c r="E233" s="4"/>
      <c r="F233" s="4"/>
      <c r="R233" s="5"/>
      <c r="S233" s="4"/>
      <c r="T233" s="4"/>
      <c r="U233" s="4"/>
    </row>
    <row r="234" spans="1:21" x14ac:dyDescent="0.2">
      <c r="A234" s="16"/>
      <c r="B234" s="4"/>
      <c r="C234" s="4"/>
      <c r="D234" s="4"/>
      <c r="E234" s="4"/>
      <c r="F234" s="4"/>
      <c r="R234" s="5"/>
      <c r="S234" s="4"/>
      <c r="T234" s="4"/>
      <c r="U234" s="4"/>
    </row>
    <row r="235" spans="1:21" x14ac:dyDescent="0.2">
      <c r="A235" s="16"/>
      <c r="B235" s="4"/>
      <c r="C235" s="4"/>
      <c r="D235" s="4"/>
      <c r="E235" s="4"/>
      <c r="F235" s="4"/>
      <c r="R235" s="5"/>
      <c r="S235" s="4"/>
      <c r="T235" s="4"/>
      <c r="U235" s="4"/>
    </row>
    <row r="236" spans="1:21" x14ac:dyDescent="0.2">
      <c r="A236" s="16"/>
      <c r="B236" s="4"/>
      <c r="C236" s="4"/>
      <c r="D236" s="4"/>
      <c r="E236" s="4"/>
      <c r="F236" s="4"/>
      <c r="R236" s="5"/>
      <c r="S236" s="4"/>
      <c r="T236" s="4"/>
      <c r="U236" s="4"/>
    </row>
    <row r="237" spans="1:21" x14ac:dyDescent="0.2">
      <c r="A237" s="16"/>
      <c r="B237" s="4"/>
      <c r="C237" s="4"/>
      <c r="D237" s="4"/>
      <c r="E237" s="4"/>
      <c r="F237" s="4"/>
      <c r="R237" s="5"/>
      <c r="S237" s="4"/>
      <c r="T237" s="4"/>
      <c r="U237" s="4"/>
    </row>
    <row r="238" spans="1:21" x14ac:dyDescent="0.2">
      <c r="A238" s="16"/>
      <c r="B238" s="4"/>
      <c r="C238" s="4"/>
      <c r="D238" s="4"/>
      <c r="E238" s="4"/>
      <c r="F238" s="4"/>
      <c r="R238" s="5"/>
      <c r="S238" s="4"/>
      <c r="T238" s="4"/>
      <c r="U238" s="4"/>
    </row>
    <row r="239" spans="1:21" x14ac:dyDescent="0.2">
      <c r="A239" s="16"/>
      <c r="B239" s="4"/>
      <c r="C239" s="4"/>
      <c r="D239" s="4"/>
      <c r="E239" s="4"/>
      <c r="F239" s="4"/>
      <c r="R239" s="5"/>
      <c r="S239" s="4"/>
      <c r="T239" s="4"/>
      <c r="U239" s="4"/>
    </row>
    <row r="240" spans="1:21" x14ac:dyDescent="0.2">
      <c r="A240" s="16"/>
      <c r="B240" s="4"/>
      <c r="C240" s="4"/>
      <c r="D240" s="4"/>
      <c r="E240" s="4"/>
      <c r="F240" s="4"/>
      <c r="R240" s="5"/>
      <c r="S240" s="4"/>
      <c r="T240" s="4"/>
      <c r="U240" s="4"/>
    </row>
    <row r="241" spans="1:21" x14ac:dyDescent="0.2">
      <c r="A241" s="16"/>
      <c r="B241" s="4"/>
      <c r="C241" s="4"/>
      <c r="D241" s="4"/>
      <c r="E241" s="4"/>
      <c r="F241" s="4"/>
      <c r="R241" s="5"/>
      <c r="S241" s="4"/>
      <c r="T241" s="4"/>
      <c r="U241" s="4"/>
    </row>
    <row r="242" spans="1:21" x14ac:dyDescent="0.2">
      <c r="A242" s="16"/>
      <c r="B242" s="4"/>
      <c r="C242" s="4"/>
      <c r="D242" s="4"/>
      <c r="E242" s="4"/>
      <c r="F242" s="4"/>
      <c r="R242" s="5"/>
      <c r="S242" s="4"/>
      <c r="T242" s="4"/>
      <c r="U242" s="4"/>
    </row>
    <row r="243" spans="1:21" x14ac:dyDescent="0.2">
      <c r="A243" s="16"/>
      <c r="B243" s="4"/>
      <c r="C243" s="4"/>
      <c r="D243" s="4"/>
      <c r="E243" s="4"/>
      <c r="F243" s="4"/>
      <c r="R243" s="5"/>
      <c r="S243" s="4"/>
      <c r="T243" s="4"/>
      <c r="U243" s="4"/>
    </row>
    <row r="244" spans="1:21" x14ac:dyDescent="0.2">
      <c r="A244" s="16"/>
      <c r="B244" s="4"/>
      <c r="C244" s="4"/>
      <c r="D244" s="4"/>
      <c r="E244" s="4"/>
      <c r="F244" s="4"/>
      <c r="R244" s="5"/>
      <c r="S244" s="4"/>
      <c r="T244" s="4"/>
      <c r="U244" s="4"/>
    </row>
    <row r="245" spans="1:21" x14ac:dyDescent="0.2">
      <c r="A245" s="16"/>
      <c r="B245" s="4"/>
      <c r="C245" s="4"/>
      <c r="D245" s="4"/>
      <c r="E245" s="4"/>
      <c r="F245" s="4"/>
      <c r="R245" s="5"/>
      <c r="S245" s="4"/>
      <c r="T245" s="4"/>
      <c r="U245" s="4"/>
    </row>
    <row r="246" spans="1:21" x14ac:dyDescent="0.2">
      <c r="A246" s="16"/>
      <c r="B246" s="4"/>
      <c r="C246" s="4"/>
      <c r="D246" s="4"/>
      <c r="E246" s="4"/>
      <c r="F246" s="4"/>
      <c r="R246" s="5"/>
      <c r="S246" s="4"/>
      <c r="T246" s="4"/>
      <c r="U246" s="4"/>
    </row>
    <row r="247" spans="1:21" x14ac:dyDescent="0.2">
      <c r="A247" s="16"/>
      <c r="B247" s="4"/>
      <c r="C247" s="4"/>
      <c r="D247" s="4"/>
      <c r="E247" s="4"/>
      <c r="F247" s="4"/>
      <c r="R247" s="5"/>
      <c r="S247" s="4"/>
      <c r="T247" s="4"/>
      <c r="U247" s="4"/>
    </row>
    <row r="248" spans="1:21" x14ac:dyDescent="0.2">
      <c r="A248" s="16"/>
      <c r="B248" s="4"/>
      <c r="C248" s="4"/>
      <c r="D248" s="4"/>
      <c r="E248" s="4"/>
      <c r="F248" s="4"/>
      <c r="R248" s="5"/>
      <c r="S248" s="4"/>
      <c r="T248" s="4"/>
      <c r="U248" s="4"/>
    </row>
    <row r="249" spans="1:21" x14ac:dyDescent="0.2">
      <c r="A249" s="16"/>
      <c r="B249" s="4"/>
      <c r="C249" s="4"/>
      <c r="D249" s="4"/>
      <c r="E249" s="4"/>
      <c r="F249" s="4"/>
      <c r="R249" s="5"/>
      <c r="S249" s="4"/>
      <c r="T249" s="4"/>
      <c r="U249" s="4"/>
    </row>
    <row r="250" spans="1:21" x14ac:dyDescent="0.2">
      <c r="A250" s="16"/>
      <c r="B250" s="4"/>
      <c r="C250" s="4"/>
      <c r="D250" s="4"/>
      <c r="E250" s="4"/>
      <c r="F250" s="4"/>
      <c r="R250" s="5"/>
      <c r="S250" s="4"/>
      <c r="T250" s="4"/>
      <c r="U250" s="4"/>
    </row>
    <row r="251" spans="1:21" x14ac:dyDescent="0.2">
      <c r="A251" s="16"/>
      <c r="B251" s="4"/>
      <c r="C251" s="4"/>
      <c r="D251" s="4"/>
      <c r="E251" s="4"/>
      <c r="F251" s="4"/>
      <c r="R251" s="5"/>
      <c r="S251" s="4"/>
      <c r="T251" s="4"/>
      <c r="U251" s="4"/>
    </row>
    <row r="252" spans="1:21" x14ac:dyDescent="0.2">
      <c r="A252" s="16"/>
      <c r="B252" s="4"/>
      <c r="C252" s="4"/>
      <c r="D252" s="4"/>
      <c r="E252" s="4"/>
      <c r="F252" s="4"/>
      <c r="R252" s="5"/>
      <c r="S252" s="4"/>
      <c r="T252" s="4"/>
      <c r="U252" s="4"/>
    </row>
    <row r="253" spans="1:21" x14ac:dyDescent="0.2">
      <c r="A253" s="16"/>
      <c r="B253" s="4"/>
      <c r="C253" s="4"/>
      <c r="D253" s="4"/>
      <c r="E253" s="4"/>
      <c r="F253" s="4"/>
      <c r="R253" s="5"/>
      <c r="S253" s="4"/>
      <c r="T253" s="4"/>
      <c r="U253" s="4"/>
    </row>
    <row r="254" spans="1:21" x14ac:dyDescent="0.2">
      <c r="A254" s="16"/>
      <c r="B254" s="4"/>
      <c r="C254" s="4"/>
      <c r="D254" s="4"/>
      <c r="E254" s="4"/>
      <c r="F254" s="4"/>
      <c r="R254" s="5"/>
      <c r="S254" s="4"/>
      <c r="T254" s="4"/>
      <c r="U254" s="4"/>
    </row>
    <row r="255" spans="1:21" x14ac:dyDescent="0.2">
      <c r="A255" s="16"/>
      <c r="B255" s="4"/>
      <c r="C255" s="4"/>
      <c r="D255" s="4"/>
      <c r="E255" s="4"/>
      <c r="F255" s="4"/>
      <c r="R255" s="5"/>
      <c r="S255" s="4"/>
      <c r="T255" s="4"/>
      <c r="U255" s="4"/>
    </row>
    <row r="256" spans="1:21" x14ac:dyDescent="0.2">
      <c r="A256" s="16"/>
      <c r="B256" s="4"/>
      <c r="C256" s="4"/>
      <c r="D256" s="4"/>
      <c r="E256" s="4"/>
      <c r="F256" s="4"/>
      <c r="R256" s="5"/>
      <c r="S256" s="4"/>
      <c r="T256" s="4"/>
      <c r="U256" s="4"/>
    </row>
    <row r="257" spans="1:22" x14ac:dyDescent="0.2">
      <c r="A257" s="16"/>
      <c r="B257" s="4"/>
      <c r="C257" s="4"/>
      <c r="D257" s="4"/>
      <c r="E257" s="4"/>
      <c r="F257" s="4"/>
      <c r="R257" s="5"/>
      <c r="S257" s="4"/>
      <c r="U257" s="4"/>
    </row>
    <row r="258" spans="1:22" x14ac:dyDescent="0.2">
      <c r="A258" s="16"/>
      <c r="B258" s="4"/>
      <c r="C258" s="4"/>
      <c r="D258" s="4"/>
      <c r="E258" s="4"/>
      <c r="F258" s="4"/>
      <c r="R258" s="5"/>
      <c r="S258" s="4"/>
      <c r="U258" s="4"/>
    </row>
    <row r="259" spans="1:22" x14ac:dyDescent="0.2">
      <c r="A259" s="16"/>
      <c r="B259" s="4"/>
      <c r="C259" s="4"/>
      <c r="D259" s="4"/>
      <c r="E259" s="4"/>
      <c r="F259" s="4"/>
      <c r="R259" s="5"/>
      <c r="S259" s="4"/>
      <c r="U259" s="4"/>
    </row>
    <row r="260" spans="1:22" x14ac:dyDescent="0.2">
      <c r="A260" s="16"/>
      <c r="B260" s="4"/>
      <c r="C260" s="4"/>
      <c r="D260" s="4"/>
      <c r="E260" s="4"/>
      <c r="F260" s="4"/>
      <c r="R260" s="5"/>
      <c r="S260" s="4"/>
      <c r="U260" s="4"/>
    </row>
    <row r="261" spans="1:22" x14ac:dyDescent="0.2">
      <c r="A261" s="16"/>
      <c r="B261" s="4"/>
      <c r="C261" s="4"/>
      <c r="D261" s="4"/>
      <c r="E261" s="4"/>
      <c r="F261" s="4"/>
      <c r="R261" s="5"/>
      <c r="S261" s="4"/>
      <c r="U261" s="4"/>
    </row>
    <row r="262" spans="1:22" x14ac:dyDescent="0.2">
      <c r="A262" s="16"/>
      <c r="B262" s="4"/>
      <c r="C262" s="4"/>
      <c r="D262" s="4"/>
      <c r="E262" s="4"/>
      <c r="F262" s="4"/>
      <c r="R262" s="5"/>
      <c r="S262" s="4"/>
    </row>
    <row r="263" spans="1:22" x14ac:dyDescent="0.2">
      <c r="A263" s="16"/>
      <c r="B263" s="4"/>
      <c r="C263" s="4"/>
      <c r="D263" s="4"/>
      <c r="E263" s="4"/>
      <c r="F263" s="4"/>
      <c r="R263" s="5"/>
      <c r="S263" s="4"/>
    </row>
    <row r="264" spans="1:22" x14ac:dyDescent="0.2">
      <c r="A264" s="16"/>
      <c r="B264" s="4"/>
      <c r="C264" s="4"/>
      <c r="D264" s="4"/>
      <c r="E264" s="4"/>
      <c r="F264" s="4"/>
      <c r="R264" s="5"/>
      <c r="S264" s="4"/>
    </row>
    <row r="265" spans="1:22" x14ac:dyDescent="0.2">
      <c r="A265" s="16"/>
      <c r="B265" s="4"/>
      <c r="C265" s="4"/>
      <c r="D265" s="4"/>
      <c r="E265" s="4"/>
      <c r="F265" s="4"/>
      <c r="R265" s="5"/>
      <c r="S265" s="4"/>
    </row>
    <row r="266" spans="1:22" x14ac:dyDescent="0.2">
      <c r="A266" s="16"/>
      <c r="B266" s="4"/>
      <c r="C266" s="4"/>
      <c r="D266" s="4"/>
      <c r="E266" s="4"/>
      <c r="F266" s="4"/>
      <c r="R266" s="5"/>
      <c r="S266" s="4"/>
    </row>
    <row r="267" spans="1:22" x14ac:dyDescent="0.2">
      <c r="A267" s="2"/>
      <c r="B267" s="4"/>
      <c r="C267" s="4"/>
      <c r="D267" s="4"/>
      <c r="E267" s="4"/>
      <c r="F267" s="4"/>
      <c r="G267" s="4"/>
      <c r="H267" s="4"/>
      <c r="I267" s="4"/>
      <c r="J267" s="4"/>
      <c r="K267" s="4"/>
      <c r="L267" s="4"/>
      <c r="M267" s="4"/>
      <c r="N267" s="4"/>
      <c r="O267" s="4"/>
      <c r="P267" s="4"/>
      <c r="Q267" s="4"/>
      <c r="R267" s="4"/>
      <c r="S267" s="4"/>
      <c r="T267" s="5"/>
      <c r="U267" s="5"/>
      <c r="V267" s="5"/>
    </row>
    <row r="268" spans="1:22" x14ac:dyDescent="0.2">
      <c r="A268" s="2"/>
      <c r="B268" s="4"/>
      <c r="C268" s="4"/>
      <c r="D268" s="4"/>
      <c r="E268" s="4"/>
      <c r="F268" s="4"/>
      <c r="G268" s="4"/>
      <c r="H268" s="4"/>
      <c r="I268" s="4"/>
      <c r="J268" s="4"/>
      <c r="K268" s="4"/>
      <c r="L268" s="4"/>
      <c r="M268" s="4"/>
      <c r="N268" s="4"/>
      <c r="O268" s="4"/>
      <c r="P268" s="4"/>
      <c r="Q268" s="4"/>
      <c r="R268" s="4"/>
      <c r="S268" s="4"/>
      <c r="T268" s="5"/>
      <c r="U268" s="5"/>
      <c r="V268" s="5"/>
    </row>
    <row r="269" spans="1:22" x14ac:dyDescent="0.2">
      <c r="A269" s="2"/>
      <c r="B269" s="4"/>
      <c r="C269" s="4"/>
      <c r="D269" s="4"/>
      <c r="E269" s="4"/>
      <c r="F269" s="4"/>
      <c r="G269" s="4"/>
      <c r="H269" s="4"/>
      <c r="I269" s="4"/>
      <c r="J269" s="4"/>
      <c r="K269" s="4"/>
      <c r="L269" s="4"/>
      <c r="M269" s="4"/>
      <c r="N269" s="4"/>
      <c r="O269" s="4"/>
      <c r="P269" s="4"/>
      <c r="Q269" s="4"/>
      <c r="R269" s="4"/>
      <c r="S269" s="4"/>
      <c r="T269" s="5"/>
      <c r="U269" s="5"/>
      <c r="V269" s="5"/>
    </row>
    <row r="270" spans="1:22" x14ac:dyDescent="0.2">
      <c r="A270" s="2"/>
      <c r="B270" s="4"/>
      <c r="C270" s="4"/>
      <c r="D270" s="4"/>
      <c r="E270" s="4"/>
      <c r="F270" s="4"/>
      <c r="G270" s="4"/>
      <c r="H270" s="4"/>
      <c r="I270" s="4"/>
      <c r="J270" s="4"/>
      <c r="K270" s="4"/>
      <c r="L270" s="4"/>
      <c r="M270" s="4"/>
      <c r="N270" s="4"/>
      <c r="O270" s="4"/>
      <c r="P270" s="4"/>
      <c r="Q270" s="4"/>
      <c r="R270" s="4"/>
      <c r="S270" s="4"/>
      <c r="T270" s="5"/>
      <c r="U270" s="5"/>
      <c r="V270" s="5"/>
    </row>
    <row r="271" spans="1:22" x14ac:dyDescent="0.2">
      <c r="A271" s="2"/>
      <c r="B271" s="4"/>
      <c r="C271" s="4"/>
      <c r="D271" s="4"/>
      <c r="E271" s="4"/>
      <c r="F271" s="4"/>
      <c r="G271" s="4"/>
      <c r="H271" s="4"/>
      <c r="I271" s="4"/>
      <c r="J271" s="4"/>
      <c r="K271" s="4"/>
      <c r="L271" s="4"/>
      <c r="M271" s="4"/>
      <c r="N271" s="4"/>
      <c r="O271" s="4"/>
      <c r="P271" s="4"/>
      <c r="Q271" s="4"/>
      <c r="R271" s="4"/>
      <c r="S271" s="4"/>
      <c r="T271" s="5"/>
      <c r="U271" s="5"/>
      <c r="V271" s="5"/>
    </row>
    <row r="272" spans="1:22" x14ac:dyDescent="0.2">
      <c r="A272" s="2"/>
      <c r="B272" s="4"/>
      <c r="C272" s="4"/>
      <c r="D272" s="4"/>
      <c r="E272" s="4"/>
      <c r="F272" s="4"/>
      <c r="G272" s="4"/>
      <c r="H272" s="4"/>
      <c r="I272" s="4"/>
      <c r="J272" s="4"/>
      <c r="K272" s="4"/>
      <c r="L272" s="4"/>
      <c r="M272" s="4"/>
      <c r="N272" s="4"/>
      <c r="O272" s="4"/>
      <c r="P272" s="4"/>
      <c r="Q272" s="4"/>
      <c r="R272" s="4"/>
      <c r="S272" s="4"/>
      <c r="T272" s="5"/>
      <c r="U272" s="5"/>
      <c r="V272" s="5"/>
    </row>
    <row r="273" spans="1:22" x14ac:dyDescent="0.2">
      <c r="A273" s="2"/>
      <c r="B273" s="4"/>
      <c r="C273" s="4"/>
      <c r="D273" s="4"/>
      <c r="E273" s="4"/>
      <c r="F273" s="4"/>
      <c r="G273" s="4"/>
      <c r="H273" s="4"/>
      <c r="I273" s="4"/>
      <c r="J273" s="4"/>
      <c r="K273" s="4"/>
      <c r="L273" s="4"/>
      <c r="M273" s="4"/>
      <c r="N273" s="4"/>
      <c r="O273" s="4"/>
      <c r="P273" s="4"/>
      <c r="Q273" s="4"/>
      <c r="R273" s="4"/>
      <c r="S273" s="4"/>
      <c r="T273" s="5"/>
      <c r="U273" s="5"/>
      <c r="V273" s="5"/>
    </row>
    <row r="274" spans="1:22" x14ac:dyDescent="0.2">
      <c r="A274" s="2"/>
      <c r="B274" s="4"/>
      <c r="C274" s="4"/>
      <c r="D274" s="4"/>
      <c r="E274" s="4"/>
      <c r="F274" s="4"/>
      <c r="G274" s="4"/>
      <c r="H274" s="4"/>
      <c r="I274" s="4"/>
      <c r="J274" s="4"/>
      <c r="K274" s="4"/>
      <c r="L274" s="4"/>
      <c r="M274" s="4"/>
      <c r="N274" s="4"/>
      <c r="O274" s="4"/>
      <c r="P274" s="4"/>
      <c r="Q274" s="4"/>
      <c r="R274" s="4"/>
      <c r="S274" s="4"/>
      <c r="T274" s="5"/>
      <c r="U274" s="5"/>
      <c r="V274" s="5"/>
    </row>
    <row r="275" spans="1:22" x14ac:dyDescent="0.2">
      <c r="A275" s="2"/>
      <c r="B275" s="4"/>
      <c r="C275" s="4"/>
      <c r="D275" s="4"/>
      <c r="E275" s="4"/>
      <c r="F275" s="4"/>
      <c r="G275" s="4"/>
      <c r="H275" s="4"/>
      <c r="I275" s="4"/>
      <c r="J275" s="4"/>
      <c r="K275" s="4"/>
      <c r="L275" s="4"/>
      <c r="M275" s="4"/>
      <c r="N275" s="4"/>
      <c r="O275" s="4"/>
      <c r="P275" s="4"/>
      <c r="Q275" s="4"/>
      <c r="R275" s="4"/>
      <c r="S275" s="4"/>
      <c r="T275" s="5"/>
      <c r="U275" s="5"/>
      <c r="V275" s="5"/>
    </row>
    <row r="276" spans="1:22" x14ac:dyDescent="0.2">
      <c r="A276" s="2"/>
      <c r="B276" s="4"/>
      <c r="C276" s="4"/>
      <c r="D276" s="4"/>
      <c r="E276" s="4"/>
      <c r="F276" s="4"/>
      <c r="G276" s="4"/>
      <c r="H276" s="4"/>
      <c r="I276" s="4"/>
      <c r="J276" s="4"/>
      <c r="K276" s="4"/>
      <c r="L276" s="4"/>
      <c r="M276" s="4"/>
      <c r="N276" s="4"/>
      <c r="O276" s="4"/>
      <c r="P276" s="4"/>
      <c r="Q276" s="4"/>
      <c r="R276" s="4"/>
      <c r="S276" s="4"/>
      <c r="T276" s="5"/>
      <c r="U276" s="5"/>
      <c r="V276" s="5"/>
    </row>
    <row r="277" spans="1:22" x14ac:dyDescent="0.2">
      <c r="A277" s="6"/>
      <c r="B277" s="4"/>
      <c r="C277" s="4"/>
      <c r="D277" s="4"/>
      <c r="E277" s="4"/>
      <c r="F277" s="4"/>
      <c r="G277" s="4"/>
      <c r="H277" s="4"/>
      <c r="I277" s="4"/>
      <c r="J277" s="4"/>
      <c r="K277" s="4"/>
      <c r="L277" s="4"/>
      <c r="M277" s="4"/>
      <c r="N277" s="4"/>
      <c r="O277" s="4"/>
      <c r="P277" s="4"/>
      <c r="Q277" s="4"/>
      <c r="R277" s="4"/>
      <c r="S277" s="4"/>
      <c r="T277" s="5"/>
      <c r="U277" s="5"/>
      <c r="V277" s="5"/>
    </row>
    <row r="278" spans="1:22" x14ac:dyDescent="0.2">
      <c r="A278" s="6"/>
      <c r="B278" s="4"/>
      <c r="C278" s="4"/>
      <c r="D278" s="4"/>
      <c r="E278" s="4"/>
      <c r="F278" s="4"/>
      <c r="G278" s="4"/>
      <c r="H278" s="4"/>
      <c r="I278" s="4"/>
      <c r="J278" s="4"/>
      <c r="K278" s="4"/>
      <c r="L278" s="4"/>
      <c r="M278" s="4"/>
      <c r="N278" s="4"/>
      <c r="O278" s="4"/>
      <c r="P278" s="4"/>
      <c r="Q278" s="4"/>
      <c r="R278" s="4"/>
      <c r="S278" s="4"/>
      <c r="T278" s="5"/>
      <c r="U278" s="5"/>
      <c r="V278" s="5"/>
    </row>
    <row r="279" spans="1:22" x14ac:dyDescent="0.2">
      <c r="A279" s="6"/>
      <c r="B279" s="4"/>
      <c r="C279" s="4"/>
      <c r="D279" s="4"/>
      <c r="E279" s="4"/>
      <c r="F279" s="4"/>
      <c r="G279" s="4"/>
      <c r="H279" s="4"/>
      <c r="I279" s="4"/>
      <c r="J279" s="4"/>
      <c r="K279" s="4"/>
      <c r="L279" s="4"/>
      <c r="M279" s="4"/>
      <c r="N279" s="4"/>
      <c r="O279" s="4"/>
      <c r="P279" s="4"/>
      <c r="Q279" s="4"/>
      <c r="R279" s="4"/>
      <c r="S279" s="4"/>
      <c r="T279" s="5"/>
      <c r="U279" s="5"/>
      <c r="V279" s="5"/>
    </row>
    <row r="280" spans="1:22" x14ac:dyDescent="0.2">
      <c r="A280" s="6"/>
      <c r="B280" s="4"/>
      <c r="C280" s="4"/>
      <c r="D280" s="4"/>
      <c r="E280" s="4"/>
      <c r="F280" s="4"/>
      <c r="G280" s="4"/>
      <c r="H280" s="4"/>
      <c r="I280" s="4"/>
      <c r="J280" s="4"/>
      <c r="K280" s="4"/>
      <c r="L280" s="4"/>
      <c r="M280" s="4"/>
      <c r="N280" s="4"/>
      <c r="O280" s="4"/>
      <c r="P280" s="4"/>
      <c r="Q280" s="4"/>
      <c r="R280" s="4"/>
      <c r="S280" s="4"/>
      <c r="T280" s="5"/>
      <c r="U280" s="5"/>
      <c r="V280" s="5"/>
    </row>
    <row r="281" spans="1:22" x14ac:dyDescent="0.2">
      <c r="A281" s="6"/>
      <c r="B281" s="4"/>
      <c r="C281" s="4"/>
      <c r="D281" s="4"/>
      <c r="E281" s="4"/>
      <c r="F281" s="4"/>
      <c r="G281" s="4"/>
      <c r="H281" s="4"/>
      <c r="I281" s="4"/>
      <c r="J281" s="4"/>
      <c r="K281" s="4"/>
      <c r="L281" s="4"/>
      <c r="M281" s="4"/>
      <c r="N281" s="4"/>
      <c r="O281" s="4"/>
      <c r="P281" s="4"/>
      <c r="Q281" s="4"/>
      <c r="R281" s="4"/>
      <c r="S281" s="4"/>
      <c r="T281" s="5"/>
      <c r="U281" s="5"/>
      <c r="V281" s="5"/>
    </row>
    <row r="282" spans="1:22" x14ac:dyDescent="0.2">
      <c r="A282" s="6"/>
      <c r="B282" s="4"/>
      <c r="C282" s="4"/>
      <c r="D282" s="4"/>
      <c r="E282" s="4"/>
      <c r="F282" s="4"/>
      <c r="G282" s="4"/>
      <c r="H282" s="4"/>
      <c r="I282" s="4"/>
      <c r="J282" s="4"/>
      <c r="K282" s="4"/>
      <c r="L282" s="4"/>
      <c r="M282" s="4"/>
      <c r="N282" s="4"/>
      <c r="O282" s="4"/>
      <c r="P282" s="4"/>
      <c r="Q282" s="4"/>
      <c r="R282" s="4"/>
      <c r="S282" s="4"/>
      <c r="T282" s="5"/>
      <c r="U282" s="5"/>
      <c r="V282" s="5"/>
    </row>
    <row r="283" spans="1:22" x14ac:dyDescent="0.2">
      <c r="A283" s="6"/>
      <c r="B283" s="4"/>
      <c r="C283" s="4"/>
      <c r="D283" s="4"/>
      <c r="E283" s="4"/>
      <c r="F283" s="4"/>
      <c r="G283" s="4"/>
      <c r="H283" s="4"/>
      <c r="I283" s="4"/>
      <c r="J283" s="4"/>
      <c r="K283" s="4"/>
      <c r="L283" s="4"/>
      <c r="M283" s="4"/>
      <c r="N283" s="4"/>
      <c r="O283" s="4"/>
      <c r="P283" s="4"/>
      <c r="Q283" s="4"/>
      <c r="R283" s="4"/>
      <c r="S283" s="4"/>
      <c r="T283" s="5"/>
      <c r="U283" s="5"/>
      <c r="V283" s="5"/>
    </row>
    <row r="284" spans="1:22" x14ac:dyDescent="0.2">
      <c r="A284" s="6"/>
      <c r="B284" s="4"/>
      <c r="C284" s="4"/>
      <c r="D284" s="4"/>
      <c r="E284" s="4"/>
      <c r="F284" s="4"/>
      <c r="G284" s="4"/>
      <c r="H284" s="4"/>
      <c r="I284" s="4"/>
      <c r="J284" s="4"/>
      <c r="K284" s="4"/>
      <c r="L284" s="4"/>
      <c r="M284" s="4"/>
      <c r="N284" s="4"/>
      <c r="O284" s="4"/>
      <c r="P284" s="4"/>
      <c r="Q284" s="4"/>
      <c r="R284" s="4"/>
      <c r="S284" s="4"/>
      <c r="T284" s="5"/>
      <c r="U284" s="5"/>
      <c r="V284" s="5"/>
    </row>
    <row r="285" spans="1:22" x14ac:dyDescent="0.2">
      <c r="A285" s="6"/>
      <c r="B285" s="4"/>
      <c r="C285" s="4"/>
      <c r="D285" s="4"/>
      <c r="E285" s="4"/>
      <c r="F285" s="4"/>
      <c r="G285" s="4"/>
      <c r="H285" s="4"/>
      <c r="I285" s="4"/>
      <c r="J285" s="4"/>
      <c r="K285" s="4"/>
      <c r="L285" s="4"/>
      <c r="M285" s="4"/>
      <c r="N285" s="4"/>
      <c r="O285" s="4"/>
      <c r="P285" s="4"/>
      <c r="Q285" s="4"/>
      <c r="R285" s="4"/>
      <c r="S285" s="4"/>
      <c r="T285" s="5"/>
      <c r="U285" s="5"/>
      <c r="V285" s="5"/>
    </row>
    <row r="286" spans="1:22" x14ac:dyDescent="0.2">
      <c r="A286" s="6"/>
      <c r="B286" s="4"/>
      <c r="C286" s="4"/>
      <c r="D286" s="4"/>
      <c r="E286" s="4"/>
      <c r="F286" s="4"/>
      <c r="G286" s="4"/>
      <c r="H286" s="4"/>
      <c r="I286" s="4"/>
      <c r="J286" s="4"/>
      <c r="K286" s="4"/>
      <c r="L286" s="4"/>
      <c r="M286" s="4"/>
      <c r="N286" s="4"/>
      <c r="O286" s="4"/>
      <c r="P286" s="4"/>
      <c r="Q286" s="4"/>
      <c r="R286" s="4"/>
      <c r="S286" s="4"/>
      <c r="T286" s="5"/>
      <c r="U286" s="5"/>
      <c r="V286" s="5"/>
    </row>
    <row r="287" spans="1:22" x14ac:dyDescent="0.2">
      <c r="A287" s="2"/>
      <c r="B287" s="4"/>
      <c r="C287" s="4"/>
      <c r="D287" s="4"/>
      <c r="E287" s="4"/>
      <c r="F287" s="4"/>
      <c r="G287" s="4"/>
      <c r="H287" s="4"/>
      <c r="I287" s="4"/>
      <c r="J287" s="4"/>
      <c r="K287" s="4"/>
      <c r="L287" s="4"/>
      <c r="M287" s="4"/>
      <c r="N287" s="4"/>
      <c r="O287" s="4"/>
      <c r="P287" s="4"/>
      <c r="Q287" s="4"/>
      <c r="R287" s="4"/>
      <c r="S287" s="4"/>
      <c r="T287" s="5"/>
      <c r="U287" s="5"/>
      <c r="V287" s="5"/>
    </row>
    <row r="288" spans="1:22" x14ac:dyDescent="0.2">
      <c r="A288" s="2"/>
      <c r="B288" s="4"/>
      <c r="C288" s="4"/>
      <c r="D288" s="4"/>
      <c r="E288" s="4"/>
      <c r="F288" s="4"/>
      <c r="G288" s="4"/>
      <c r="H288" s="4"/>
      <c r="I288" s="4"/>
      <c r="J288" s="4"/>
      <c r="K288" s="4"/>
      <c r="L288" s="4"/>
      <c r="M288" s="4"/>
      <c r="N288" s="4"/>
      <c r="O288" s="4"/>
      <c r="P288" s="4"/>
      <c r="Q288" s="4"/>
      <c r="R288" s="4"/>
      <c r="S288" s="4"/>
      <c r="T288" s="5"/>
      <c r="U288" s="5"/>
      <c r="V288" s="5"/>
    </row>
    <row r="289" spans="1:22" x14ac:dyDescent="0.2">
      <c r="A289" s="6"/>
      <c r="B289" s="4"/>
      <c r="C289" s="4"/>
      <c r="D289" s="4"/>
      <c r="E289" s="4"/>
      <c r="F289" s="4"/>
      <c r="G289" s="4"/>
      <c r="H289" s="4"/>
      <c r="I289" s="4"/>
      <c r="J289" s="4"/>
      <c r="K289" s="4"/>
      <c r="L289" s="4"/>
      <c r="M289" s="4"/>
      <c r="N289" s="4"/>
      <c r="O289" s="4"/>
      <c r="P289" s="4"/>
      <c r="Q289" s="4"/>
      <c r="R289" s="4"/>
      <c r="S289" s="4"/>
      <c r="T289" s="5"/>
      <c r="U289" s="5"/>
      <c r="V289" s="5"/>
    </row>
    <row r="290" spans="1:22" x14ac:dyDescent="0.2">
      <c r="A290" s="6"/>
      <c r="B290" s="4"/>
      <c r="C290" s="4"/>
      <c r="D290" s="4"/>
      <c r="E290" s="4"/>
      <c r="F290" s="4"/>
      <c r="G290" s="4"/>
      <c r="H290" s="4"/>
      <c r="I290" s="4"/>
      <c r="J290" s="4"/>
      <c r="K290" s="4"/>
      <c r="L290" s="4"/>
      <c r="M290" s="4"/>
      <c r="N290" s="4"/>
      <c r="O290" s="4"/>
      <c r="P290" s="4"/>
      <c r="Q290" s="4"/>
      <c r="R290" s="4"/>
      <c r="S290" s="4"/>
      <c r="T290" s="5"/>
      <c r="U290" s="5"/>
      <c r="V290" s="5"/>
    </row>
    <row r="291" spans="1:22" x14ac:dyDescent="0.2">
      <c r="A291" s="6"/>
      <c r="B291" s="4"/>
      <c r="C291" s="4"/>
      <c r="D291" s="4"/>
      <c r="E291" s="4"/>
      <c r="F291" s="4"/>
      <c r="G291" s="4"/>
      <c r="H291" s="4"/>
      <c r="I291" s="4"/>
      <c r="J291" s="4"/>
      <c r="K291" s="4"/>
      <c r="L291" s="4"/>
      <c r="M291" s="4"/>
      <c r="N291" s="4"/>
      <c r="O291" s="4"/>
      <c r="P291" s="4"/>
      <c r="Q291" s="4"/>
      <c r="R291" s="4"/>
      <c r="S291" s="4"/>
      <c r="T291" s="5"/>
      <c r="U291" s="5"/>
      <c r="V291" s="5"/>
    </row>
    <row r="292" spans="1:22" x14ac:dyDescent="0.2">
      <c r="A292" s="6"/>
      <c r="B292" s="4"/>
      <c r="C292" s="4"/>
      <c r="D292" s="4"/>
      <c r="E292" s="4"/>
      <c r="F292" s="4"/>
      <c r="G292" s="4"/>
      <c r="H292" s="4"/>
      <c r="I292" s="4"/>
      <c r="J292" s="4"/>
      <c r="K292" s="4"/>
      <c r="L292" s="4"/>
      <c r="M292" s="4"/>
      <c r="N292" s="4"/>
      <c r="O292" s="4"/>
      <c r="P292" s="4"/>
      <c r="Q292" s="4"/>
      <c r="R292" s="4"/>
      <c r="S292" s="4"/>
      <c r="T292" s="5"/>
      <c r="U292" s="5"/>
      <c r="V292" s="5"/>
    </row>
    <row r="293" spans="1:22" x14ac:dyDescent="0.2">
      <c r="A293" s="6"/>
      <c r="B293" s="4"/>
      <c r="C293" s="4"/>
      <c r="D293" s="4"/>
      <c r="E293" s="4"/>
      <c r="F293" s="4"/>
      <c r="G293" s="4"/>
      <c r="H293" s="4"/>
      <c r="I293" s="4"/>
      <c r="J293" s="4"/>
      <c r="K293" s="4"/>
      <c r="L293" s="4"/>
      <c r="M293" s="4"/>
      <c r="N293" s="4"/>
      <c r="O293" s="4"/>
      <c r="P293" s="4"/>
      <c r="Q293" s="4"/>
      <c r="R293" s="4"/>
      <c r="S293" s="4"/>
      <c r="T293" s="5"/>
      <c r="U293" s="5"/>
      <c r="V293" s="5"/>
    </row>
    <row r="294" spans="1:22" x14ac:dyDescent="0.2">
      <c r="A294" s="6"/>
      <c r="B294" s="4"/>
      <c r="C294" s="4"/>
      <c r="D294" s="4"/>
      <c r="E294" s="4"/>
      <c r="F294" s="4"/>
      <c r="G294" s="4"/>
      <c r="H294" s="4"/>
      <c r="I294" s="4"/>
      <c r="J294" s="4"/>
      <c r="K294" s="4"/>
      <c r="L294" s="4"/>
      <c r="M294" s="4"/>
      <c r="N294" s="4"/>
      <c r="O294" s="4"/>
      <c r="P294" s="4"/>
      <c r="Q294" s="4"/>
      <c r="R294" s="4"/>
      <c r="S294" s="4"/>
      <c r="T294" s="5"/>
      <c r="U294" s="5"/>
      <c r="V294" s="5"/>
    </row>
    <row r="295" spans="1:22" x14ac:dyDescent="0.2">
      <c r="A295" s="6"/>
      <c r="B295" s="4"/>
      <c r="C295" s="4"/>
      <c r="D295" s="4"/>
      <c r="E295" s="4"/>
      <c r="F295" s="4"/>
      <c r="G295" s="4"/>
      <c r="H295" s="4"/>
      <c r="I295" s="4"/>
      <c r="J295" s="4"/>
      <c r="K295" s="4"/>
      <c r="L295" s="4"/>
      <c r="M295" s="4"/>
      <c r="N295" s="4"/>
      <c r="O295" s="4"/>
      <c r="P295" s="4"/>
      <c r="Q295" s="4"/>
      <c r="R295" s="4"/>
      <c r="S295" s="4"/>
      <c r="T295" s="5"/>
      <c r="U295" s="5"/>
      <c r="V295" s="5"/>
    </row>
    <row r="296" spans="1:22" x14ac:dyDescent="0.2">
      <c r="A296" s="6"/>
      <c r="B296" s="4"/>
      <c r="C296" s="4"/>
      <c r="D296" s="4"/>
      <c r="E296" s="4"/>
      <c r="F296" s="4"/>
      <c r="G296" s="4"/>
      <c r="H296" s="4"/>
      <c r="I296" s="4"/>
      <c r="J296" s="4"/>
      <c r="K296" s="4"/>
      <c r="L296" s="4"/>
      <c r="M296" s="4"/>
      <c r="N296" s="4"/>
      <c r="O296" s="4"/>
      <c r="P296" s="4"/>
      <c r="Q296" s="4"/>
      <c r="R296" s="4"/>
      <c r="S296" s="4"/>
      <c r="T296" s="5"/>
      <c r="U296" s="5"/>
      <c r="V296" s="5"/>
    </row>
    <row r="297" spans="1:22" x14ac:dyDescent="0.2">
      <c r="A297" s="6"/>
      <c r="B297" s="4"/>
      <c r="C297" s="4"/>
      <c r="D297" s="4"/>
      <c r="E297" s="4"/>
      <c r="F297" s="4"/>
      <c r="G297" s="4"/>
      <c r="H297" s="4"/>
      <c r="I297" s="4"/>
      <c r="J297" s="4"/>
      <c r="K297" s="4"/>
      <c r="L297" s="4"/>
      <c r="M297" s="4"/>
      <c r="N297" s="4"/>
      <c r="O297" s="4"/>
      <c r="P297" s="4"/>
      <c r="Q297" s="4"/>
      <c r="R297" s="4"/>
      <c r="S297" s="4"/>
      <c r="T297" s="5"/>
      <c r="U297" s="5"/>
      <c r="V297" s="5"/>
    </row>
    <row r="298" spans="1:22" x14ac:dyDescent="0.2">
      <c r="A298" s="6"/>
      <c r="B298" s="4"/>
      <c r="C298" s="4"/>
      <c r="D298" s="4"/>
      <c r="E298" s="4"/>
      <c r="F298" s="4"/>
      <c r="G298" s="4"/>
      <c r="H298" s="4"/>
      <c r="I298" s="4"/>
      <c r="J298" s="4"/>
      <c r="K298" s="4"/>
      <c r="L298" s="4"/>
      <c r="M298" s="4"/>
      <c r="N298" s="4"/>
      <c r="O298" s="4"/>
      <c r="P298" s="4"/>
      <c r="Q298" s="4"/>
      <c r="R298" s="4"/>
      <c r="S298" s="4"/>
      <c r="T298" s="5"/>
      <c r="U298" s="5"/>
      <c r="V298" s="5"/>
    </row>
    <row r="299" spans="1:22" x14ac:dyDescent="0.2">
      <c r="A299" s="6"/>
      <c r="B299" s="4"/>
      <c r="C299" s="4"/>
      <c r="D299" s="4"/>
      <c r="E299" s="4"/>
      <c r="F299" s="4"/>
      <c r="G299" s="4"/>
      <c r="H299" s="4"/>
      <c r="I299" s="4"/>
      <c r="J299" s="4"/>
      <c r="K299" s="4"/>
      <c r="L299" s="4"/>
      <c r="M299" s="4"/>
      <c r="N299" s="4"/>
      <c r="O299" s="4"/>
      <c r="P299" s="4"/>
      <c r="Q299" s="4"/>
      <c r="R299" s="4"/>
      <c r="S299" s="4"/>
      <c r="T299" s="5"/>
      <c r="U299" s="5"/>
      <c r="V299" s="5"/>
    </row>
    <row r="300" spans="1:22" x14ac:dyDescent="0.2">
      <c r="A300" s="6"/>
      <c r="B300" s="4"/>
      <c r="C300" s="4"/>
      <c r="D300" s="4"/>
      <c r="E300" s="4"/>
      <c r="F300" s="4"/>
      <c r="G300" s="4"/>
      <c r="H300" s="4"/>
      <c r="I300" s="4"/>
      <c r="J300" s="4"/>
      <c r="K300" s="4"/>
      <c r="L300" s="4"/>
      <c r="M300" s="4"/>
      <c r="N300" s="4"/>
      <c r="O300" s="4"/>
      <c r="P300" s="4"/>
      <c r="Q300" s="4"/>
      <c r="R300" s="4"/>
      <c r="S300" s="4"/>
      <c r="T300" s="5"/>
      <c r="U300" s="5"/>
      <c r="V300" s="5"/>
    </row>
    <row r="301" spans="1:22" x14ac:dyDescent="0.2">
      <c r="A301" s="6"/>
      <c r="B301" s="4"/>
      <c r="C301" s="4"/>
      <c r="D301" s="4"/>
      <c r="E301" s="4"/>
      <c r="F301" s="4"/>
      <c r="G301" s="4"/>
      <c r="H301" s="4"/>
      <c r="I301" s="4"/>
      <c r="J301" s="4"/>
      <c r="K301" s="4"/>
      <c r="L301" s="4"/>
      <c r="M301" s="4"/>
      <c r="N301" s="4"/>
      <c r="O301" s="4"/>
      <c r="P301" s="4"/>
      <c r="Q301" s="4"/>
      <c r="R301" s="4"/>
      <c r="S301" s="4"/>
      <c r="T301" s="5"/>
      <c r="U301" s="5"/>
      <c r="V301" s="5"/>
    </row>
    <row r="302" spans="1:22" x14ac:dyDescent="0.2">
      <c r="A302" s="2"/>
      <c r="B302" s="4"/>
      <c r="C302" s="4"/>
      <c r="D302" s="4"/>
      <c r="E302" s="4"/>
      <c r="F302" s="4"/>
      <c r="G302" s="4"/>
      <c r="H302" s="4"/>
      <c r="I302" s="4"/>
      <c r="J302" s="4"/>
      <c r="K302" s="4"/>
      <c r="L302" s="4"/>
      <c r="M302" s="4"/>
      <c r="N302" s="4"/>
      <c r="O302" s="4"/>
      <c r="P302" s="4"/>
      <c r="Q302" s="4"/>
      <c r="R302" s="4"/>
      <c r="S302" s="4"/>
      <c r="T302" s="5"/>
      <c r="U302" s="5"/>
      <c r="V302" s="5"/>
    </row>
    <row r="303" spans="1:22" x14ac:dyDescent="0.2">
      <c r="A303" s="2"/>
      <c r="B303" s="4"/>
      <c r="C303" s="4"/>
      <c r="D303" s="4"/>
      <c r="E303" s="4"/>
      <c r="F303" s="4"/>
      <c r="G303" s="4"/>
      <c r="H303" s="4"/>
      <c r="I303" s="4"/>
      <c r="J303" s="4"/>
      <c r="K303" s="4"/>
      <c r="L303" s="4"/>
      <c r="M303" s="4"/>
      <c r="N303" s="4"/>
      <c r="O303" s="4"/>
      <c r="P303" s="4"/>
      <c r="Q303" s="4"/>
      <c r="R303" s="4"/>
      <c r="S303" s="4"/>
      <c r="T303" s="5"/>
      <c r="U303" s="5"/>
      <c r="V303" s="5"/>
    </row>
    <row r="304" spans="1:22" x14ac:dyDescent="0.2">
      <c r="A304" s="2"/>
      <c r="B304" s="4"/>
      <c r="C304" s="4"/>
      <c r="D304" s="4"/>
      <c r="E304" s="4"/>
      <c r="F304" s="4"/>
      <c r="G304" s="4"/>
      <c r="H304" s="4"/>
      <c r="I304" s="4"/>
      <c r="J304" s="4"/>
      <c r="K304" s="4"/>
      <c r="L304" s="4"/>
      <c r="M304" s="4"/>
      <c r="N304" s="4"/>
      <c r="O304" s="4"/>
      <c r="P304" s="4"/>
      <c r="Q304" s="4"/>
      <c r="R304" s="4"/>
      <c r="S304" s="4"/>
      <c r="T304" s="5"/>
      <c r="U304" s="5"/>
      <c r="V304" s="5"/>
    </row>
    <row r="305" spans="1:22" x14ac:dyDescent="0.2">
      <c r="A305" s="2"/>
      <c r="B305" s="4"/>
      <c r="C305" s="4"/>
      <c r="D305" s="4"/>
      <c r="E305" s="4"/>
      <c r="F305" s="4"/>
      <c r="G305" s="4"/>
      <c r="H305" s="4"/>
      <c r="I305" s="4"/>
      <c r="J305" s="4"/>
      <c r="K305" s="4"/>
      <c r="L305" s="4"/>
      <c r="M305" s="4"/>
      <c r="N305" s="4"/>
      <c r="O305" s="4"/>
      <c r="P305" s="4"/>
      <c r="Q305" s="4"/>
      <c r="R305" s="4"/>
      <c r="S305" s="4"/>
      <c r="T305" s="5"/>
      <c r="U305" s="5"/>
      <c r="V305" s="5"/>
    </row>
    <row r="306" spans="1:22" x14ac:dyDescent="0.2">
      <c r="A306" s="2"/>
      <c r="B306" s="4"/>
      <c r="C306" s="4"/>
      <c r="D306" s="4"/>
      <c r="E306" s="4"/>
      <c r="F306" s="4"/>
      <c r="G306" s="4"/>
      <c r="H306" s="4"/>
      <c r="I306" s="4"/>
      <c r="J306" s="4"/>
      <c r="K306" s="4"/>
      <c r="L306" s="4"/>
      <c r="M306" s="4"/>
      <c r="N306" s="4"/>
      <c r="O306" s="4"/>
      <c r="P306" s="4"/>
      <c r="Q306" s="4"/>
      <c r="R306" s="4"/>
      <c r="S306" s="4"/>
      <c r="T306" s="5"/>
      <c r="U306" s="5"/>
      <c r="V306" s="5"/>
    </row>
    <row r="307" spans="1:22" x14ac:dyDescent="0.2">
      <c r="A307" s="2"/>
      <c r="B307" s="4"/>
      <c r="C307" s="4"/>
      <c r="D307" s="4"/>
      <c r="E307" s="4"/>
      <c r="F307" s="4"/>
      <c r="G307" s="4"/>
      <c r="H307" s="4"/>
      <c r="I307" s="4"/>
      <c r="J307" s="4"/>
      <c r="K307" s="4"/>
      <c r="L307" s="4"/>
      <c r="M307" s="4"/>
      <c r="N307" s="4"/>
      <c r="O307" s="4"/>
      <c r="P307" s="4"/>
      <c r="Q307" s="4"/>
      <c r="R307" s="4"/>
      <c r="S307" s="4"/>
      <c r="T307" s="5"/>
      <c r="U307" s="5"/>
      <c r="V307" s="5"/>
    </row>
    <row r="308" spans="1:22" x14ac:dyDescent="0.2">
      <c r="A308" s="2"/>
      <c r="B308" s="4"/>
      <c r="C308" s="4"/>
      <c r="D308" s="4"/>
      <c r="E308" s="4"/>
      <c r="F308" s="4"/>
      <c r="G308" s="4"/>
      <c r="H308" s="4"/>
      <c r="I308" s="4"/>
      <c r="J308" s="4"/>
      <c r="K308" s="4"/>
      <c r="L308" s="4"/>
      <c r="M308" s="4"/>
      <c r="N308" s="4"/>
      <c r="O308" s="4"/>
      <c r="P308" s="4"/>
      <c r="Q308" s="4"/>
      <c r="R308" s="4"/>
      <c r="S308" s="4"/>
      <c r="T308" s="5"/>
      <c r="U308" s="5"/>
      <c r="V308" s="5"/>
    </row>
    <row r="309" spans="1:22" x14ac:dyDescent="0.2">
      <c r="A309" s="2"/>
      <c r="B309" s="4"/>
      <c r="C309" s="4"/>
      <c r="D309" s="4"/>
      <c r="E309" s="4"/>
      <c r="F309" s="4"/>
      <c r="G309" s="4"/>
      <c r="H309" s="4"/>
      <c r="I309" s="4"/>
      <c r="J309" s="4"/>
      <c r="K309" s="4"/>
      <c r="L309" s="4"/>
      <c r="M309" s="4"/>
      <c r="N309" s="4"/>
      <c r="O309" s="4"/>
      <c r="P309" s="4"/>
      <c r="Q309" s="4"/>
      <c r="R309" s="4"/>
      <c r="S309" s="4"/>
      <c r="T309" s="5"/>
      <c r="U309" s="5"/>
      <c r="V309" s="5"/>
    </row>
    <row r="310" spans="1:22" x14ac:dyDescent="0.2">
      <c r="A310" s="2"/>
      <c r="B310" s="4"/>
      <c r="C310" s="4"/>
      <c r="D310" s="4"/>
      <c r="E310" s="4"/>
      <c r="F310" s="4"/>
      <c r="G310" s="4"/>
      <c r="H310" s="4"/>
      <c r="I310" s="4"/>
      <c r="J310" s="4"/>
      <c r="K310" s="4"/>
      <c r="L310" s="4"/>
      <c r="M310" s="4"/>
      <c r="N310" s="4"/>
      <c r="O310" s="4"/>
      <c r="P310" s="4"/>
      <c r="Q310" s="4"/>
      <c r="R310" s="4"/>
      <c r="S310" s="4"/>
      <c r="T310" s="5"/>
      <c r="U310" s="5"/>
      <c r="V310" s="5"/>
    </row>
    <row r="311" spans="1:22" x14ac:dyDescent="0.2">
      <c r="A311" s="2"/>
      <c r="B311" s="4"/>
      <c r="C311" s="4"/>
      <c r="D311" s="4"/>
      <c r="E311" s="4"/>
      <c r="F311" s="4"/>
      <c r="G311" s="4"/>
      <c r="H311" s="4"/>
      <c r="I311" s="4"/>
      <c r="J311" s="4"/>
      <c r="K311" s="4"/>
      <c r="L311" s="4"/>
      <c r="M311" s="4"/>
      <c r="N311" s="4"/>
      <c r="O311" s="4"/>
      <c r="P311" s="4"/>
      <c r="Q311" s="4"/>
      <c r="R311" s="4"/>
      <c r="S311" s="4"/>
      <c r="T311" s="5"/>
      <c r="U311" s="5"/>
      <c r="V311" s="5"/>
    </row>
    <row r="312" spans="1:22" x14ac:dyDescent="0.2">
      <c r="A312" s="2"/>
      <c r="B312" s="4"/>
      <c r="C312" s="4"/>
      <c r="D312" s="4"/>
      <c r="E312" s="4"/>
      <c r="F312" s="4"/>
      <c r="G312" s="4"/>
      <c r="H312" s="4"/>
      <c r="I312" s="4"/>
      <c r="J312" s="4"/>
      <c r="K312" s="4"/>
      <c r="L312" s="4"/>
      <c r="M312" s="4"/>
      <c r="N312" s="4"/>
      <c r="O312" s="4"/>
      <c r="P312" s="4"/>
      <c r="Q312" s="4"/>
      <c r="R312" s="4"/>
      <c r="S312" s="4"/>
      <c r="T312" s="5"/>
      <c r="U312" s="5"/>
      <c r="V312" s="5"/>
    </row>
    <row r="313" spans="1:22" x14ac:dyDescent="0.2">
      <c r="A313" s="2"/>
      <c r="B313" s="4"/>
      <c r="C313" s="4"/>
      <c r="D313" s="4"/>
      <c r="E313" s="4"/>
      <c r="F313" s="4"/>
      <c r="G313" s="4"/>
      <c r="H313" s="4"/>
      <c r="I313" s="4"/>
      <c r="J313" s="4"/>
      <c r="K313" s="4"/>
      <c r="L313" s="4"/>
      <c r="M313" s="4"/>
      <c r="N313" s="4"/>
      <c r="O313" s="4"/>
      <c r="P313" s="4"/>
      <c r="Q313" s="4"/>
      <c r="R313" s="4"/>
      <c r="S313" s="4"/>
      <c r="T313" s="5"/>
      <c r="U313" s="5"/>
      <c r="V313" s="5"/>
    </row>
    <row r="314" spans="1:22" x14ac:dyDescent="0.2">
      <c r="A314" s="2"/>
      <c r="B314" s="4"/>
      <c r="C314" s="4"/>
      <c r="D314" s="4"/>
      <c r="E314" s="4"/>
      <c r="F314" s="4"/>
      <c r="G314" s="4"/>
      <c r="H314" s="4"/>
      <c r="I314" s="4"/>
      <c r="J314" s="4"/>
      <c r="K314" s="4"/>
      <c r="L314" s="4"/>
      <c r="M314" s="4"/>
      <c r="N314" s="4"/>
      <c r="O314" s="4"/>
      <c r="P314" s="4"/>
      <c r="Q314" s="4"/>
      <c r="R314" s="4"/>
      <c r="S314" s="4"/>
      <c r="T314" s="5"/>
      <c r="U314" s="5"/>
      <c r="V314" s="5"/>
    </row>
    <row r="315" spans="1:22" x14ac:dyDescent="0.2">
      <c r="A315" s="2"/>
      <c r="B315" s="4"/>
      <c r="C315" s="4"/>
      <c r="D315" s="4"/>
      <c r="E315" s="4"/>
      <c r="F315" s="4"/>
      <c r="G315" s="4"/>
      <c r="H315" s="4"/>
      <c r="I315" s="4"/>
      <c r="J315" s="4"/>
      <c r="K315" s="4"/>
      <c r="L315" s="4"/>
      <c r="M315" s="4"/>
      <c r="N315" s="4"/>
      <c r="O315" s="4"/>
      <c r="P315" s="4"/>
      <c r="Q315" s="4"/>
      <c r="R315" s="4"/>
      <c r="S315" s="4"/>
      <c r="T315" s="5"/>
      <c r="U315" s="5"/>
      <c r="V315" s="5"/>
    </row>
    <row r="316" spans="1:22" x14ac:dyDescent="0.2">
      <c r="A316" s="2"/>
      <c r="B316" s="4"/>
      <c r="C316" s="4"/>
      <c r="D316" s="4"/>
      <c r="E316" s="4"/>
      <c r="F316" s="4"/>
      <c r="G316" s="4"/>
      <c r="H316" s="4"/>
      <c r="I316" s="4"/>
      <c r="J316" s="4"/>
      <c r="K316" s="4"/>
      <c r="L316" s="4"/>
      <c r="M316" s="4"/>
      <c r="N316" s="4"/>
      <c r="O316" s="4"/>
      <c r="P316" s="4"/>
      <c r="Q316" s="4"/>
      <c r="R316" s="4"/>
      <c r="S316" s="4"/>
      <c r="T316" s="5"/>
      <c r="U316" s="5"/>
      <c r="V316" s="5"/>
    </row>
    <row r="317" spans="1:22" x14ac:dyDescent="0.2">
      <c r="A317" s="2"/>
      <c r="B317" s="4"/>
      <c r="C317" s="4"/>
      <c r="D317" s="4"/>
      <c r="E317" s="4"/>
      <c r="F317" s="4"/>
      <c r="G317" s="4"/>
      <c r="H317" s="4"/>
      <c r="I317" s="4"/>
      <c r="J317" s="4"/>
      <c r="K317" s="4"/>
      <c r="L317" s="4"/>
      <c r="M317" s="4"/>
      <c r="N317" s="4"/>
      <c r="O317" s="4"/>
      <c r="P317" s="4"/>
      <c r="Q317" s="4"/>
      <c r="R317" s="4"/>
      <c r="S317" s="4"/>
      <c r="T317" s="5"/>
      <c r="U317" s="5"/>
      <c r="V317" s="5"/>
    </row>
    <row r="318" spans="1:22" x14ac:dyDescent="0.2">
      <c r="A318" s="2"/>
      <c r="B318" s="4"/>
      <c r="C318" s="4"/>
      <c r="D318" s="4"/>
      <c r="E318" s="4"/>
      <c r="F318" s="4"/>
      <c r="G318" s="4"/>
      <c r="H318" s="4"/>
      <c r="I318" s="4"/>
      <c r="J318" s="4"/>
      <c r="K318" s="4"/>
      <c r="L318" s="4"/>
      <c r="M318" s="4"/>
      <c r="N318" s="4"/>
      <c r="O318" s="4"/>
      <c r="P318" s="4"/>
      <c r="Q318" s="4"/>
      <c r="R318" s="4"/>
      <c r="S318" s="4"/>
      <c r="T318" s="5"/>
      <c r="U318" s="5"/>
      <c r="V318" s="5"/>
    </row>
    <row r="319" spans="1:22" x14ac:dyDescent="0.2">
      <c r="A319" s="2"/>
      <c r="B319" s="4"/>
      <c r="C319" s="4"/>
      <c r="D319" s="4"/>
      <c r="E319" s="4"/>
      <c r="F319" s="4"/>
      <c r="G319" s="4"/>
      <c r="H319" s="4"/>
      <c r="I319" s="4"/>
      <c r="J319" s="4"/>
      <c r="K319" s="4"/>
      <c r="L319" s="4"/>
      <c r="M319" s="4"/>
      <c r="N319" s="4"/>
      <c r="O319" s="4"/>
      <c r="P319" s="4"/>
      <c r="Q319" s="4"/>
      <c r="R319" s="4"/>
      <c r="S319" s="4"/>
      <c r="T319" s="5"/>
      <c r="U319" s="5"/>
      <c r="V319" s="8"/>
    </row>
    <row r="320" spans="1:22" x14ac:dyDescent="0.2">
      <c r="A320" s="2"/>
      <c r="B320" s="4"/>
      <c r="C320" s="4"/>
      <c r="D320" s="4"/>
      <c r="E320" s="4"/>
      <c r="F320" s="4"/>
      <c r="G320" s="4"/>
      <c r="H320" s="4"/>
      <c r="I320" s="4"/>
      <c r="J320" s="4"/>
      <c r="K320" s="4"/>
      <c r="L320" s="4"/>
      <c r="M320" s="4"/>
      <c r="N320" s="4"/>
      <c r="O320" s="4"/>
      <c r="P320" s="4"/>
      <c r="Q320" s="4"/>
      <c r="R320" s="4"/>
      <c r="S320" s="4"/>
      <c r="T320" s="5"/>
      <c r="U320" s="5"/>
      <c r="V320" s="8"/>
    </row>
    <row r="321" spans="1:22" x14ac:dyDescent="0.2">
      <c r="A321" s="2"/>
      <c r="B321" s="4"/>
      <c r="C321" s="4"/>
      <c r="D321" s="4"/>
      <c r="E321" s="4"/>
      <c r="F321" s="4"/>
      <c r="G321" s="4"/>
      <c r="H321" s="4"/>
      <c r="I321" s="4"/>
      <c r="J321" s="4"/>
      <c r="K321" s="4"/>
      <c r="L321" s="4"/>
      <c r="M321" s="4"/>
      <c r="N321" s="4"/>
      <c r="O321" s="4"/>
      <c r="P321" s="4"/>
      <c r="Q321" s="4"/>
      <c r="R321" s="4"/>
      <c r="S321" s="4"/>
      <c r="T321" s="5"/>
      <c r="U321" s="5"/>
      <c r="V321" s="8"/>
    </row>
    <row r="322" spans="1:22" x14ac:dyDescent="0.2">
      <c r="A322" s="6"/>
      <c r="B322" s="4"/>
      <c r="C322" s="4"/>
      <c r="D322" s="4"/>
      <c r="E322" s="4"/>
      <c r="F322" s="4"/>
      <c r="G322" s="4"/>
      <c r="H322" s="4"/>
      <c r="I322" s="4"/>
      <c r="J322" s="4"/>
      <c r="K322" s="4"/>
      <c r="L322" s="4"/>
      <c r="M322" s="4"/>
      <c r="N322" s="4"/>
      <c r="O322" s="4"/>
      <c r="P322" s="4"/>
      <c r="Q322" s="4"/>
      <c r="R322" s="4"/>
      <c r="S322" s="4"/>
      <c r="T322" s="5"/>
      <c r="U322" s="5"/>
      <c r="V322" s="8"/>
    </row>
    <row r="323" spans="1:22" x14ac:dyDescent="0.2">
      <c r="A323" s="6"/>
      <c r="B323" s="4"/>
      <c r="C323" s="4"/>
      <c r="D323" s="4"/>
      <c r="E323" s="4"/>
      <c r="F323" s="4"/>
      <c r="G323" s="4"/>
      <c r="H323" s="4"/>
      <c r="I323" s="4"/>
      <c r="J323" s="4"/>
      <c r="K323" s="4"/>
      <c r="L323" s="4"/>
      <c r="M323" s="4"/>
      <c r="N323" s="4"/>
      <c r="O323" s="4"/>
      <c r="P323" s="4"/>
      <c r="Q323" s="4"/>
      <c r="R323" s="4"/>
      <c r="S323" s="4"/>
      <c r="T323" s="5"/>
      <c r="U323" s="5"/>
      <c r="V323" s="8"/>
    </row>
    <row r="324" spans="1:22" x14ac:dyDescent="0.2">
      <c r="A324" s="6"/>
      <c r="B324" s="4"/>
      <c r="C324" s="4"/>
      <c r="D324" s="4"/>
      <c r="E324" s="4"/>
      <c r="F324" s="4"/>
      <c r="G324" s="4"/>
      <c r="H324" s="4"/>
      <c r="I324" s="4"/>
      <c r="J324" s="4"/>
      <c r="K324" s="4"/>
      <c r="L324" s="4"/>
      <c r="M324" s="4"/>
      <c r="N324" s="4"/>
      <c r="O324" s="4"/>
      <c r="P324" s="4"/>
      <c r="Q324" s="4"/>
      <c r="R324" s="4"/>
      <c r="S324" s="4"/>
      <c r="T324" s="5"/>
      <c r="U324" s="5"/>
      <c r="V324" s="8"/>
    </row>
    <row r="325" spans="1:22" x14ac:dyDescent="0.2">
      <c r="A325" s="6"/>
      <c r="B325" s="4"/>
      <c r="C325" s="4"/>
      <c r="D325" s="4"/>
      <c r="E325" s="4"/>
      <c r="F325" s="4"/>
      <c r="G325" s="4"/>
      <c r="H325" s="4"/>
      <c r="I325" s="4"/>
      <c r="J325" s="4"/>
      <c r="K325" s="4"/>
      <c r="L325" s="4"/>
      <c r="M325" s="4"/>
      <c r="N325" s="4"/>
      <c r="O325" s="4"/>
      <c r="P325" s="4"/>
      <c r="Q325" s="4"/>
      <c r="R325" s="4"/>
      <c r="S325" s="4"/>
      <c r="T325" s="5"/>
      <c r="U325" s="5"/>
      <c r="V325" s="8"/>
    </row>
    <row r="326" spans="1:22" x14ac:dyDescent="0.2">
      <c r="A326" s="6"/>
      <c r="B326" s="4"/>
      <c r="C326" s="4"/>
      <c r="D326" s="4"/>
      <c r="E326" s="4"/>
      <c r="F326" s="4"/>
      <c r="G326" s="4"/>
      <c r="H326" s="4"/>
      <c r="I326" s="4"/>
      <c r="J326" s="4"/>
      <c r="K326" s="4"/>
      <c r="L326" s="4"/>
      <c r="M326" s="4"/>
      <c r="N326" s="4"/>
      <c r="O326" s="4"/>
      <c r="P326" s="4"/>
      <c r="Q326" s="4"/>
      <c r="R326" s="4"/>
      <c r="S326" s="4"/>
      <c r="T326" s="5"/>
      <c r="U326" s="5"/>
      <c r="V326" s="8"/>
    </row>
    <row r="327" spans="1:22" x14ac:dyDescent="0.2">
      <c r="A327" s="2"/>
      <c r="B327" s="4"/>
      <c r="C327" s="4"/>
      <c r="D327" s="4"/>
      <c r="E327" s="4"/>
      <c r="F327" s="4"/>
      <c r="G327" s="4"/>
      <c r="H327" s="4"/>
      <c r="I327" s="4"/>
      <c r="J327" s="4"/>
      <c r="K327" s="4"/>
      <c r="L327" s="4"/>
      <c r="M327" s="4"/>
      <c r="N327" s="4"/>
      <c r="O327" s="4"/>
      <c r="P327" s="4"/>
      <c r="Q327" s="4"/>
      <c r="R327" s="4"/>
      <c r="S327" s="4"/>
      <c r="T327" s="5"/>
      <c r="U327" s="5"/>
      <c r="V327" s="8"/>
    </row>
    <row r="328" spans="1:22" x14ac:dyDescent="0.2">
      <c r="A328" s="2"/>
      <c r="B328" s="4"/>
      <c r="C328" s="4"/>
      <c r="D328" s="4"/>
      <c r="E328" s="4"/>
      <c r="F328" s="4"/>
      <c r="G328" s="4"/>
      <c r="H328" s="4"/>
      <c r="I328" s="4"/>
      <c r="J328" s="4"/>
      <c r="K328" s="4"/>
      <c r="L328" s="4"/>
      <c r="M328" s="4"/>
      <c r="N328" s="4"/>
      <c r="O328" s="4"/>
      <c r="P328" s="4"/>
      <c r="Q328" s="4"/>
      <c r="R328" s="4"/>
      <c r="S328" s="4"/>
      <c r="T328" s="5"/>
      <c r="U328" s="5"/>
      <c r="V328" s="8"/>
    </row>
    <row r="329" spans="1:22" x14ac:dyDescent="0.2">
      <c r="A329" s="2"/>
      <c r="B329" s="4"/>
      <c r="C329" s="4"/>
      <c r="D329" s="4"/>
      <c r="E329" s="4"/>
      <c r="F329" s="4"/>
      <c r="G329" s="4"/>
      <c r="H329" s="4"/>
      <c r="I329" s="4"/>
      <c r="J329" s="4"/>
      <c r="K329" s="4"/>
      <c r="L329" s="4"/>
      <c r="M329" s="4"/>
      <c r="N329" s="4"/>
      <c r="O329" s="4"/>
      <c r="P329" s="4"/>
      <c r="Q329" s="4"/>
      <c r="R329" s="4"/>
      <c r="S329" s="4"/>
      <c r="T329" s="5"/>
      <c r="U329" s="5"/>
      <c r="V329" s="8"/>
    </row>
    <row r="330" spans="1:22" x14ac:dyDescent="0.2">
      <c r="A330" s="2"/>
      <c r="B330" s="4"/>
      <c r="C330" s="4"/>
      <c r="D330" s="4"/>
      <c r="E330" s="4"/>
      <c r="F330" s="4"/>
      <c r="G330" s="4"/>
      <c r="H330" s="4"/>
      <c r="I330" s="4"/>
      <c r="J330" s="4"/>
      <c r="K330" s="4"/>
      <c r="L330" s="4"/>
      <c r="M330" s="4"/>
      <c r="N330" s="4"/>
      <c r="O330" s="4"/>
      <c r="P330" s="4"/>
      <c r="Q330" s="4"/>
      <c r="R330" s="4"/>
      <c r="S330" s="4"/>
      <c r="T330" s="5"/>
      <c r="U330" s="5"/>
      <c r="V330" s="8"/>
    </row>
    <row r="331" spans="1:22" x14ac:dyDescent="0.2">
      <c r="A331" s="2"/>
      <c r="B331" s="4"/>
      <c r="C331" s="4"/>
      <c r="D331" s="4"/>
      <c r="E331" s="4"/>
      <c r="F331" s="4"/>
      <c r="G331" s="4"/>
      <c r="H331" s="4"/>
      <c r="I331" s="4"/>
      <c r="J331" s="4"/>
      <c r="K331" s="4"/>
      <c r="L331" s="4"/>
      <c r="M331" s="4"/>
      <c r="N331" s="4"/>
      <c r="O331" s="4"/>
      <c r="P331" s="4"/>
      <c r="Q331" s="4"/>
      <c r="R331" s="4"/>
      <c r="S331" s="4"/>
      <c r="T331" s="5"/>
      <c r="U331" s="5"/>
      <c r="V331" s="8"/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FAB562-CC82-784C-A916-F1646B334BC1}">
  <sheetPr codeName="Sheet106"/>
  <dimension ref="A1:V264"/>
  <sheetViews>
    <sheetView workbookViewId="0">
      <pane ySplit="2" topLeftCell="A3" activePane="bottomLeft" state="frozen"/>
      <selection activeCell="F17" sqref="F17"/>
      <selection pane="bottomLeft" activeCell="F17" sqref="F17"/>
    </sheetView>
  </sheetViews>
  <sheetFormatPr baseColWidth="10" defaultRowHeight="16" x14ac:dyDescent="0.2"/>
  <cols>
    <col min="1" max="1" width="21.1640625" customWidth="1"/>
    <col min="2" max="2" width="14.1640625" customWidth="1"/>
    <col min="3" max="3" width="16" customWidth="1"/>
    <col min="4" max="4" width="15.83203125" customWidth="1"/>
    <col min="5" max="5" width="19.332031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7.8320312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252</v>
      </c>
      <c r="U2" s="1" t="s">
        <v>253</v>
      </c>
      <c r="V2" s="1" t="s">
        <v>236</v>
      </c>
    </row>
    <row r="3" spans="1:22" x14ac:dyDescent="0.2">
      <c r="A3" s="16" t="s">
        <v>357</v>
      </c>
      <c r="B3" s="4">
        <v>58300</v>
      </c>
      <c r="C3" s="4">
        <v>20100</v>
      </c>
      <c r="D3" s="4">
        <v>38200</v>
      </c>
      <c r="E3" s="4">
        <v>565559120</v>
      </c>
      <c r="F3" s="4">
        <f t="shared" ref="F3:F11" si="0">E3+F4</f>
        <v>71750497860</v>
      </c>
      <c r="L3" s="4">
        <v>455</v>
      </c>
      <c r="M3" s="4">
        <v>342</v>
      </c>
      <c r="N3" s="4">
        <v>32</v>
      </c>
      <c r="O3" s="4">
        <v>61</v>
      </c>
      <c r="P3" s="4">
        <v>896300</v>
      </c>
      <c r="Q3" s="4">
        <v>1686400</v>
      </c>
      <c r="R3" s="5">
        <v>-7.8E-2</v>
      </c>
      <c r="S3" s="4">
        <v>2589900</v>
      </c>
      <c r="T3" s="4">
        <f t="shared" ref="T3:T38" si="1">AVERAGE(S4:S13)</f>
        <v>2854040</v>
      </c>
      <c r="U3" s="4">
        <f t="shared" ref="U3:U11" si="2">MIN(S4:S8)</f>
        <v>1568300</v>
      </c>
      <c r="V3" s="5">
        <v>9.0399999999999994E-2</v>
      </c>
    </row>
    <row r="4" spans="1:22" x14ac:dyDescent="0.2">
      <c r="F4" s="4">
        <f t="shared" si="0"/>
        <v>71184938740</v>
      </c>
      <c r="L4" s="4">
        <v>450</v>
      </c>
      <c r="M4" s="4">
        <v>297</v>
      </c>
      <c r="N4" s="4">
        <v>47</v>
      </c>
      <c r="O4" s="4">
        <v>54</v>
      </c>
      <c r="P4" s="4">
        <v>1217900</v>
      </c>
      <c r="Q4" s="4">
        <v>1515700</v>
      </c>
      <c r="R4" s="5">
        <v>-7.2300000000000003E-2</v>
      </c>
      <c r="S4" s="4">
        <v>2731600</v>
      </c>
      <c r="T4" s="4">
        <f t="shared" si="1"/>
        <v>2999580</v>
      </c>
      <c r="U4" s="4">
        <f t="shared" si="2"/>
        <v>1568300</v>
      </c>
      <c r="V4" s="5">
        <v>6.2199999999999998E-2</v>
      </c>
    </row>
    <row r="5" spans="1:22" x14ac:dyDescent="0.2">
      <c r="A5" s="16" t="s">
        <v>355</v>
      </c>
      <c r="B5" s="4">
        <v>32200</v>
      </c>
      <c r="C5" s="4">
        <v>1000</v>
      </c>
      <c r="D5" s="4">
        <v>31200</v>
      </c>
      <c r="E5" s="4">
        <v>506941723</v>
      </c>
      <c r="F5" s="4">
        <f t="shared" si="0"/>
        <v>71184938740</v>
      </c>
      <c r="L5" s="4">
        <v>362</v>
      </c>
      <c r="M5" s="4">
        <v>217</v>
      </c>
      <c r="N5" s="4">
        <v>22</v>
      </c>
      <c r="O5" s="4">
        <v>46</v>
      </c>
      <c r="P5" s="4">
        <v>811400</v>
      </c>
      <c r="Q5" s="4">
        <v>1369800</v>
      </c>
      <c r="R5" s="5">
        <v>-1.84E-2</v>
      </c>
      <c r="S5" s="4">
        <v>2200400</v>
      </c>
      <c r="T5" s="4">
        <f t="shared" si="1"/>
        <v>3183760</v>
      </c>
      <c r="U5" s="4">
        <f t="shared" si="2"/>
        <v>1568300</v>
      </c>
      <c r="V5" s="5">
        <v>5.3899999999999997E-2</v>
      </c>
    </row>
    <row r="6" spans="1:22" x14ac:dyDescent="0.2">
      <c r="A6" s="16" t="s">
        <v>354</v>
      </c>
      <c r="B6" s="4">
        <v>200</v>
      </c>
      <c r="C6" s="4">
        <v>0</v>
      </c>
      <c r="D6" s="4">
        <v>200</v>
      </c>
      <c r="E6" s="4">
        <v>3365907</v>
      </c>
      <c r="F6" s="4">
        <f t="shared" si="0"/>
        <v>70677997017</v>
      </c>
      <c r="L6" s="4">
        <v>444</v>
      </c>
      <c r="M6" s="4">
        <v>315</v>
      </c>
      <c r="N6" s="4">
        <v>75</v>
      </c>
      <c r="O6" s="4">
        <v>50</v>
      </c>
      <c r="P6" s="4">
        <v>2000800</v>
      </c>
      <c r="Q6" s="4">
        <v>1283300</v>
      </c>
      <c r="R6" s="5">
        <v>2.4700000000000003E-2</v>
      </c>
      <c r="S6" s="4">
        <v>3287300</v>
      </c>
      <c r="T6" s="4">
        <f t="shared" si="1"/>
        <v>3172255.5555555555</v>
      </c>
      <c r="U6" s="4">
        <f t="shared" si="2"/>
        <v>1568300</v>
      </c>
      <c r="V6" s="5">
        <v>6.3299999999999995E-2</v>
      </c>
    </row>
    <row r="7" spans="1:22" x14ac:dyDescent="0.2">
      <c r="F7" s="4">
        <f t="shared" si="0"/>
        <v>70674631110</v>
      </c>
      <c r="L7" s="4">
        <v>272</v>
      </c>
      <c r="M7" s="4">
        <v>213</v>
      </c>
      <c r="N7" s="4">
        <v>30</v>
      </c>
      <c r="O7" s="4">
        <v>33</v>
      </c>
      <c r="P7" s="4">
        <v>844800</v>
      </c>
      <c r="Q7" s="4">
        <v>999400</v>
      </c>
      <c r="R7" s="5">
        <v>-1.23E-2</v>
      </c>
      <c r="S7" s="4">
        <v>1890600</v>
      </c>
      <c r="T7" s="4">
        <f t="shared" si="1"/>
        <v>3332462.5</v>
      </c>
      <c r="U7" s="4">
        <f t="shared" si="2"/>
        <v>1568300</v>
      </c>
      <c r="V7" s="5">
        <v>3.6400000000000002E-2</v>
      </c>
    </row>
    <row r="8" spans="1:22" x14ac:dyDescent="0.2">
      <c r="F8" s="4">
        <f t="shared" si="0"/>
        <v>70674631110</v>
      </c>
      <c r="G8" s="4">
        <v>0</v>
      </c>
      <c r="H8" s="4">
        <v>1000</v>
      </c>
      <c r="I8" s="4">
        <v>-1000</v>
      </c>
      <c r="J8" s="4">
        <v>-16200000</v>
      </c>
      <c r="L8" s="4">
        <v>242</v>
      </c>
      <c r="M8" s="4">
        <v>257</v>
      </c>
      <c r="N8" s="4">
        <v>27</v>
      </c>
      <c r="O8" s="4">
        <v>31</v>
      </c>
      <c r="P8" s="4">
        <v>683900</v>
      </c>
      <c r="Q8" s="4">
        <v>882900</v>
      </c>
      <c r="R8" s="5">
        <v>-6.0000000000000001E-3</v>
      </c>
      <c r="S8" s="4">
        <v>1568300</v>
      </c>
      <c r="T8" s="4">
        <f t="shared" si="1"/>
        <v>3652125</v>
      </c>
      <c r="U8" s="4">
        <f t="shared" si="2"/>
        <v>2684600</v>
      </c>
      <c r="V8" s="5">
        <v>5.2699999999999997E-2</v>
      </c>
    </row>
    <row r="9" spans="1:22" x14ac:dyDescent="0.2">
      <c r="A9" s="16" t="s">
        <v>351</v>
      </c>
      <c r="B9" s="4">
        <v>700000</v>
      </c>
      <c r="C9" s="4">
        <v>0</v>
      </c>
      <c r="D9" s="4">
        <v>700000</v>
      </c>
      <c r="E9" s="4">
        <v>11395494220</v>
      </c>
      <c r="F9" s="4">
        <f t="shared" si="0"/>
        <v>70674631110</v>
      </c>
      <c r="G9" s="4">
        <v>0</v>
      </c>
      <c r="H9" s="4">
        <v>656000</v>
      </c>
      <c r="I9" s="4">
        <v>-656000</v>
      </c>
      <c r="J9" s="4">
        <v>-10614680000</v>
      </c>
      <c r="L9" s="4">
        <v>325</v>
      </c>
      <c r="M9" s="4">
        <v>228</v>
      </c>
      <c r="N9" s="4">
        <v>46</v>
      </c>
      <c r="O9" s="4">
        <v>56</v>
      </c>
      <c r="P9" s="4">
        <v>1342300</v>
      </c>
      <c r="Q9" s="4">
        <v>1772200</v>
      </c>
      <c r="R9" s="5">
        <v>2.4900000000000002E-2</v>
      </c>
      <c r="S9" s="4">
        <v>3114000</v>
      </c>
      <c r="T9" s="4">
        <f t="shared" si="1"/>
        <v>3577212.5</v>
      </c>
      <c r="U9" s="4">
        <f t="shared" si="2"/>
        <v>2684600</v>
      </c>
      <c r="V9" s="5">
        <v>4.2199999999999994E-2</v>
      </c>
    </row>
    <row r="10" spans="1:22" x14ac:dyDescent="0.2">
      <c r="A10" s="16" t="s">
        <v>350</v>
      </c>
      <c r="B10" s="4">
        <v>611000</v>
      </c>
      <c r="C10" s="4">
        <v>0</v>
      </c>
      <c r="D10" s="4">
        <v>611000</v>
      </c>
      <c r="E10" s="4">
        <v>9624925095</v>
      </c>
      <c r="F10" s="4">
        <f t="shared" si="0"/>
        <v>59279136890</v>
      </c>
      <c r="G10" s="4">
        <v>0</v>
      </c>
      <c r="H10" s="4">
        <v>60000</v>
      </c>
      <c r="I10" s="4">
        <v>-60000</v>
      </c>
      <c r="J10" s="4">
        <v>-958000000</v>
      </c>
      <c r="L10" s="4">
        <v>433</v>
      </c>
      <c r="M10" s="4">
        <v>186</v>
      </c>
      <c r="N10" s="4">
        <v>49</v>
      </c>
      <c r="O10" s="4">
        <v>50</v>
      </c>
      <c r="P10" s="4">
        <v>1485000</v>
      </c>
      <c r="Q10" s="4">
        <v>1148200</v>
      </c>
      <c r="R10" s="5">
        <v>6.3E-3</v>
      </c>
      <c r="S10" s="4">
        <v>2684600</v>
      </c>
      <c r="T10" s="4">
        <f t="shared" si="1"/>
        <v>3704728.5714285714</v>
      </c>
      <c r="U10" s="4">
        <f t="shared" si="2"/>
        <v>3524200</v>
      </c>
      <c r="V10" s="5">
        <v>4.9400000000000006E-2</v>
      </c>
    </row>
    <row r="11" spans="1:22" x14ac:dyDescent="0.2">
      <c r="A11" s="16" t="s">
        <v>349</v>
      </c>
      <c r="B11" s="4">
        <v>575000</v>
      </c>
      <c r="C11" s="4">
        <v>0</v>
      </c>
      <c r="D11" s="4">
        <v>575000</v>
      </c>
      <c r="E11" s="4">
        <v>9130080444</v>
      </c>
      <c r="F11" s="4">
        <f t="shared" si="0"/>
        <v>49654211795</v>
      </c>
      <c r="L11" s="4">
        <v>556</v>
      </c>
      <c r="M11" s="4">
        <v>270</v>
      </c>
      <c r="N11" s="4">
        <v>50</v>
      </c>
      <c r="O11" s="4">
        <v>56</v>
      </c>
      <c r="P11" s="4">
        <v>1636100</v>
      </c>
      <c r="Q11" s="4">
        <v>1880100</v>
      </c>
      <c r="R11" s="5">
        <v>-2.4900000000000002E-2</v>
      </c>
      <c r="S11" s="4">
        <v>3524200</v>
      </c>
      <c r="T11" s="4">
        <f t="shared" si="1"/>
        <v>3734816.6666666665</v>
      </c>
      <c r="U11" s="4">
        <f t="shared" si="2"/>
        <v>3727700</v>
      </c>
      <c r="V11" s="5">
        <v>6.6299999999999998E-2</v>
      </c>
    </row>
    <row r="12" spans="1:22" x14ac:dyDescent="0.2">
      <c r="A12" s="16" t="s">
        <v>348</v>
      </c>
      <c r="B12" s="4">
        <v>970000</v>
      </c>
      <c r="C12" s="4">
        <v>61500</v>
      </c>
      <c r="D12" s="4">
        <v>908500</v>
      </c>
      <c r="E12" s="4">
        <v>15085053073</v>
      </c>
      <c r="F12" s="4">
        <f t="shared" ref="F12:F38" si="3">E12+F13</f>
        <v>40524131351</v>
      </c>
      <c r="G12" s="4">
        <v>0</v>
      </c>
      <c r="H12" s="4">
        <v>250000</v>
      </c>
      <c r="I12" s="4">
        <v>-250000</v>
      </c>
      <c r="J12" s="4">
        <v>-4206530000</v>
      </c>
      <c r="L12" s="4">
        <v>560</v>
      </c>
      <c r="M12" s="4">
        <v>239</v>
      </c>
      <c r="N12" s="4">
        <v>118</v>
      </c>
      <c r="O12" s="4">
        <v>61</v>
      </c>
      <c r="P12" s="4">
        <v>2051100</v>
      </c>
      <c r="Q12" s="4">
        <v>1658000</v>
      </c>
      <c r="R12" s="5">
        <v>-1.21E-2</v>
      </c>
      <c r="S12" s="4">
        <v>3727700</v>
      </c>
      <c r="T12" s="4">
        <f t="shared" si="1"/>
        <v>3736240</v>
      </c>
      <c r="U12" s="4">
        <f t="shared" ref="U12:U38" si="4">MIN(S13:S17)</f>
        <v>3811700</v>
      </c>
      <c r="V12" s="5">
        <v>9.7799999999999998E-2</v>
      </c>
    </row>
    <row r="13" spans="1:22" x14ac:dyDescent="0.2">
      <c r="A13" s="16" t="s">
        <v>347</v>
      </c>
      <c r="B13" s="4">
        <v>872100</v>
      </c>
      <c r="C13" s="4">
        <v>1000</v>
      </c>
      <c r="D13" s="4">
        <v>871100</v>
      </c>
      <c r="E13" s="4">
        <v>14140059847</v>
      </c>
      <c r="F13" s="4">
        <f t="shared" si="3"/>
        <v>25439078278</v>
      </c>
      <c r="G13" s="4">
        <v>0</v>
      </c>
      <c r="H13" s="4">
        <v>100000</v>
      </c>
      <c r="I13" s="4">
        <v>-100000</v>
      </c>
      <c r="J13" s="4">
        <v>-1630000000</v>
      </c>
      <c r="L13" s="4">
        <v>409</v>
      </c>
      <c r="M13" s="4">
        <v>271</v>
      </c>
      <c r="N13" s="4">
        <v>70</v>
      </c>
      <c r="O13" s="4">
        <v>56</v>
      </c>
      <c r="P13" s="4">
        <v>2267900</v>
      </c>
      <c r="Q13" s="4">
        <v>1529000</v>
      </c>
      <c r="R13" s="5">
        <v>3.7599999999999995E-2</v>
      </c>
      <c r="S13" s="4">
        <v>3811700</v>
      </c>
      <c r="T13" s="4">
        <f t="shared" si="1"/>
        <v>3354160</v>
      </c>
      <c r="U13" s="4">
        <f t="shared" si="4"/>
        <v>4042200</v>
      </c>
      <c r="V13" s="5">
        <v>7.1099999999999997E-2</v>
      </c>
    </row>
    <row r="14" spans="1:22" x14ac:dyDescent="0.2">
      <c r="A14" s="16" t="s">
        <v>340</v>
      </c>
      <c r="B14" s="4">
        <v>260200</v>
      </c>
      <c r="C14" s="4">
        <v>0</v>
      </c>
      <c r="D14" s="4">
        <v>260200</v>
      </c>
      <c r="E14" s="4">
        <v>4096156397</v>
      </c>
      <c r="F14" s="4">
        <f t="shared" si="3"/>
        <v>11299018431</v>
      </c>
      <c r="L14" s="4">
        <v>396</v>
      </c>
      <c r="M14" s="4">
        <v>448</v>
      </c>
      <c r="N14" s="4">
        <v>75</v>
      </c>
      <c r="O14" s="4">
        <v>64</v>
      </c>
      <c r="P14" s="4">
        <v>2256800</v>
      </c>
      <c r="Q14" s="4">
        <v>1912300</v>
      </c>
      <c r="R14" s="5">
        <v>6.6699999999999995E-2</v>
      </c>
      <c r="S14" s="4">
        <v>4187000</v>
      </c>
      <c r="T14" s="4">
        <f t="shared" si="1"/>
        <v>3165720</v>
      </c>
      <c r="U14" s="4">
        <f t="shared" si="4"/>
        <v>2514700</v>
      </c>
      <c r="V14" s="5">
        <v>8.5900000000000004E-2</v>
      </c>
    </row>
    <row r="15" spans="1:22" x14ac:dyDescent="0.2">
      <c r="A15" s="16" t="s">
        <v>339</v>
      </c>
      <c r="B15" s="4">
        <v>26000</v>
      </c>
      <c r="C15" s="4">
        <v>0</v>
      </c>
      <c r="D15" s="4">
        <v>26000</v>
      </c>
      <c r="E15" s="4">
        <v>377627005</v>
      </c>
      <c r="F15" s="4">
        <f t="shared" si="3"/>
        <v>7202862034</v>
      </c>
      <c r="G15" s="4">
        <v>300000</v>
      </c>
      <c r="H15" s="4">
        <v>0</v>
      </c>
      <c r="I15" s="4">
        <v>300000</v>
      </c>
      <c r="J15" s="4">
        <v>4310260000</v>
      </c>
      <c r="L15" s="4">
        <v>269</v>
      </c>
      <c r="M15" s="4">
        <v>309</v>
      </c>
      <c r="N15" s="4">
        <v>49</v>
      </c>
      <c r="O15" s="4">
        <v>40</v>
      </c>
      <c r="P15" s="4">
        <v>2310400</v>
      </c>
      <c r="Q15" s="4">
        <v>1730300</v>
      </c>
      <c r="R15" s="5">
        <v>7.9199999999999993E-2</v>
      </c>
      <c r="S15" s="4">
        <v>4042200</v>
      </c>
      <c r="T15" s="4">
        <f t="shared" si="1"/>
        <v>2946600</v>
      </c>
      <c r="U15" s="4">
        <f t="shared" si="4"/>
        <v>2514700</v>
      </c>
      <c r="V15" s="5">
        <v>9.8100000000000007E-2</v>
      </c>
    </row>
    <row r="16" spans="1:22" x14ac:dyDescent="0.2">
      <c r="F16" s="4">
        <f t="shared" si="3"/>
        <v>6825235029</v>
      </c>
      <c r="G16" s="4">
        <v>1000</v>
      </c>
      <c r="H16" s="4">
        <v>0</v>
      </c>
      <c r="I16" s="4">
        <v>1000</v>
      </c>
      <c r="J16" s="4">
        <v>13700000</v>
      </c>
      <c r="L16" s="4">
        <v>282</v>
      </c>
      <c r="M16" s="4">
        <v>197</v>
      </c>
      <c r="N16" s="4">
        <v>65</v>
      </c>
      <c r="O16" s="4">
        <v>26</v>
      </c>
      <c r="P16" s="4">
        <v>1806100</v>
      </c>
      <c r="Q16" s="4">
        <v>680400</v>
      </c>
      <c r="T16" s="4">
        <f t="shared" si="1"/>
        <v>2946600</v>
      </c>
      <c r="U16" s="4">
        <f t="shared" si="4"/>
        <v>2514700</v>
      </c>
    </row>
    <row r="17" spans="1:22" x14ac:dyDescent="0.2">
      <c r="F17" s="4">
        <f t="shared" si="3"/>
        <v>6825235029</v>
      </c>
      <c r="G17" s="4">
        <v>500000</v>
      </c>
      <c r="H17" s="4">
        <v>0</v>
      </c>
      <c r="I17" s="4">
        <v>500000</v>
      </c>
      <c r="J17" s="4">
        <v>6734300000</v>
      </c>
      <c r="L17" s="4">
        <v>133</v>
      </c>
      <c r="M17" s="4">
        <v>154</v>
      </c>
      <c r="N17" s="4">
        <v>22</v>
      </c>
      <c r="O17" s="4">
        <v>35</v>
      </c>
      <c r="P17" s="4">
        <v>953300</v>
      </c>
      <c r="Q17" s="4">
        <v>771000</v>
      </c>
      <c r="T17" s="4">
        <f t="shared" si="1"/>
        <v>2946600</v>
      </c>
      <c r="U17" s="4">
        <f t="shared" si="4"/>
        <v>2514700</v>
      </c>
    </row>
    <row r="18" spans="1:22" x14ac:dyDescent="0.2">
      <c r="A18" s="16" t="s">
        <v>336</v>
      </c>
      <c r="B18" s="4">
        <v>111000</v>
      </c>
      <c r="C18" s="4">
        <v>0</v>
      </c>
      <c r="D18" s="4">
        <v>111000</v>
      </c>
      <c r="E18" s="4">
        <v>1441892852</v>
      </c>
      <c r="F18" s="4">
        <f t="shared" si="3"/>
        <v>6825235029</v>
      </c>
      <c r="G18" s="4">
        <v>266000</v>
      </c>
      <c r="H18" s="4">
        <v>0</v>
      </c>
      <c r="I18" s="4">
        <v>266000</v>
      </c>
      <c r="J18" s="4">
        <v>3496900000</v>
      </c>
      <c r="L18" s="4">
        <v>348</v>
      </c>
      <c r="M18" s="4">
        <v>369</v>
      </c>
      <c r="N18" s="4">
        <v>45</v>
      </c>
      <c r="O18" s="4">
        <v>79</v>
      </c>
      <c r="P18" s="4">
        <v>1878800</v>
      </c>
      <c r="Q18" s="4">
        <v>2240400</v>
      </c>
      <c r="R18" s="5">
        <v>-3.78E-2</v>
      </c>
      <c r="S18" s="4">
        <v>4125600</v>
      </c>
      <c r="T18" s="4">
        <f t="shared" si="1"/>
        <v>2553600</v>
      </c>
      <c r="U18" s="4">
        <f t="shared" si="4"/>
        <v>1901300</v>
      </c>
      <c r="V18" s="5">
        <v>8.8300000000000003E-2</v>
      </c>
    </row>
    <row r="19" spans="1:22" x14ac:dyDescent="0.2">
      <c r="A19" s="16" t="s">
        <v>335</v>
      </c>
      <c r="B19" s="4">
        <v>10000</v>
      </c>
      <c r="C19" s="4">
        <v>0</v>
      </c>
      <c r="D19" s="4">
        <v>10000</v>
      </c>
      <c r="E19" s="4">
        <v>135786893</v>
      </c>
      <c r="F19" s="4">
        <f t="shared" si="3"/>
        <v>5383342177</v>
      </c>
      <c r="G19" s="4">
        <v>0</v>
      </c>
      <c r="H19" s="4">
        <v>205700</v>
      </c>
      <c r="I19" s="4">
        <v>-205700</v>
      </c>
      <c r="J19" s="4">
        <v>-2808090000</v>
      </c>
      <c r="L19" s="4">
        <v>241</v>
      </c>
      <c r="M19" s="4">
        <v>231</v>
      </c>
      <c r="N19" s="4">
        <v>25</v>
      </c>
      <c r="O19" s="4">
        <v>41</v>
      </c>
      <c r="P19" s="4">
        <v>1070100</v>
      </c>
      <c r="Q19" s="4">
        <v>1443700</v>
      </c>
      <c r="R19" s="5">
        <v>0</v>
      </c>
      <c r="S19" s="4">
        <v>2514700</v>
      </c>
      <c r="T19" s="4">
        <f t="shared" si="1"/>
        <v>2573050</v>
      </c>
      <c r="U19" s="4">
        <f t="shared" si="4"/>
        <v>1901300</v>
      </c>
      <c r="V19" s="5">
        <v>2.8999999999999998E-2</v>
      </c>
    </row>
    <row r="20" spans="1:22" x14ac:dyDescent="0.2">
      <c r="F20" s="4">
        <f t="shared" si="3"/>
        <v>5247555284</v>
      </c>
      <c r="L20" s="4">
        <v>286</v>
      </c>
      <c r="M20" s="4">
        <v>330</v>
      </c>
      <c r="N20" s="4">
        <v>29</v>
      </c>
      <c r="O20" s="4">
        <v>48</v>
      </c>
      <c r="P20" s="4">
        <v>859600</v>
      </c>
      <c r="Q20" s="4">
        <v>1449600</v>
      </c>
      <c r="T20" s="4">
        <f t="shared" si="1"/>
        <v>2573050</v>
      </c>
      <c r="U20" s="4">
        <f t="shared" si="4"/>
        <v>1901300</v>
      </c>
    </row>
    <row r="21" spans="1:22" x14ac:dyDescent="0.2">
      <c r="F21" s="4">
        <f t="shared" si="3"/>
        <v>5247555284</v>
      </c>
      <c r="L21" s="4">
        <v>372</v>
      </c>
      <c r="M21" s="4">
        <v>300</v>
      </c>
      <c r="N21" s="4">
        <v>43</v>
      </c>
      <c r="O21" s="4">
        <v>44</v>
      </c>
      <c r="P21" s="4">
        <v>1375800</v>
      </c>
      <c r="Q21" s="4">
        <v>1208100</v>
      </c>
      <c r="T21" s="4">
        <f t="shared" si="1"/>
        <v>2573050</v>
      </c>
      <c r="U21" s="4">
        <f t="shared" si="4"/>
        <v>1901300</v>
      </c>
    </row>
    <row r="22" spans="1:22" x14ac:dyDescent="0.2">
      <c r="F22" s="4">
        <f t="shared" si="3"/>
        <v>5247555284</v>
      </c>
      <c r="L22" s="4">
        <v>281</v>
      </c>
      <c r="M22" s="4">
        <v>348</v>
      </c>
      <c r="N22" s="4">
        <v>42</v>
      </c>
      <c r="O22" s="4">
        <v>50</v>
      </c>
      <c r="P22" s="4">
        <v>1498500</v>
      </c>
      <c r="Q22" s="4">
        <v>2181900</v>
      </c>
      <c r="T22" s="4">
        <f t="shared" si="1"/>
        <v>2573050</v>
      </c>
      <c r="U22" s="4">
        <f t="shared" si="4"/>
        <v>1901300</v>
      </c>
    </row>
    <row r="23" spans="1:22" x14ac:dyDescent="0.2">
      <c r="A23" s="16" t="s">
        <v>331</v>
      </c>
      <c r="B23" s="4">
        <v>79900</v>
      </c>
      <c r="C23" s="4">
        <v>4200</v>
      </c>
      <c r="D23" s="4">
        <v>75700</v>
      </c>
      <c r="E23" s="4">
        <v>960328934</v>
      </c>
      <c r="F23" s="4">
        <f t="shared" si="3"/>
        <v>5247555284</v>
      </c>
      <c r="L23" s="4">
        <v>147</v>
      </c>
      <c r="M23" s="4">
        <v>219</v>
      </c>
      <c r="N23" s="4">
        <v>26</v>
      </c>
      <c r="O23" s="4">
        <v>44</v>
      </c>
      <c r="P23" s="4">
        <v>690600</v>
      </c>
      <c r="Q23" s="4">
        <v>1209400</v>
      </c>
      <c r="R23" s="5">
        <v>-7.8000000000000005E-3</v>
      </c>
      <c r="S23" s="4">
        <v>1901300</v>
      </c>
      <c r="T23" s="4">
        <f t="shared" si="1"/>
        <v>2161200</v>
      </c>
      <c r="U23" s="4">
        <f t="shared" si="4"/>
        <v>3244800</v>
      </c>
      <c r="V23" s="5">
        <v>2.35E-2</v>
      </c>
    </row>
    <row r="24" spans="1:22" x14ac:dyDescent="0.2">
      <c r="A24" s="16" t="s">
        <v>330</v>
      </c>
      <c r="B24" s="4">
        <v>105000</v>
      </c>
      <c r="C24" s="4">
        <v>0</v>
      </c>
      <c r="D24" s="4">
        <v>105000</v>
      </c>
      <c r="E24" s="4">
        <v>1338117372</v>
      </c>
      <c r="F24" s="4">
        <f t="shared" si="3"/>
        <v>4287226350</v>
      </c>
      <c r="L24" s="4">
        <v>378</v>
      </c>
      <c r="M24" s="4">
        <v>225</v>
      </c>
      <c r="N24" s="4">
        <v>64</v>
      </c>
      <c r="O24" s="4">
        <v>48</v>
      </c>
      <c r="P24" s="4">
        <v>1719800</v>
      </c>
      <c r="Q24" s="4">
        <v>1528900</v>
      </c>
      <c r="R24" s="5">
        <v>2.41E-2</v>
      </c>
      <c r="S24" s="4">
        <v>3244800</v>
      </c>
      <c r="T24" s="4">
        <f t="shared" si="1"/>
        <v>1453150</v>
      </c>
      <c r="U24" s="4">
        <f t="shared" si="4"/>
        <v>0</v>
      </c>
      <c r="V24" s="5">
        <v>4.5899999999999996E-2</v>
      </c>
    </row>
    <row r="25" spans="1:22" x14ac:dyDescent="0.2">
      <c r="F25" s="4">
        <f t="shared" si="3"/>
        <v>2949108978</v>
      </c>
      <c r="L25" s="4">
        <v>287</v>
      </c>
      <c r="M25" s="4">
        <v>110</v>
      </c>
      <c r="N25" s="4">
        <v>46</v>
      </c>
      <c r="O25" s="4">
        <v>24</v>
      </c>
      <c r="P25" s="4">
        <v>1036800</v>
      </c>
      <c r="Q25" s="4">
        <v>552700</v>
      </c>
      <c r="T25" s="4">
        <f t="shared" si="1"/>
        <v>1760800</v>
      </c>
      <c r="U25" s="4">
        <f t="shared" si="4"/>
        <v>0</v>
      </c>
    </row>
    <row r="26" spans="1:22" x14ac:dyDescent="0.2">
      <c r="F26" s="4">
        <f t="shared" si="3"/>
        <v>2949108978</v>
      </c>
      <c r="L26" s="4">
        <v>188</v>
      </c>
      <c r="M26" s="4">
        <v>262</v>
      </c>
      <c r="N26" s="4">
        <v>37</v>
      </c>
      <c r="O26" s="4">
        <v>41</v>
      </c>
      <c r="P26" s="4">
        <v>1278900</v>
      </c>
      <c r="Q26" s="4">
        <v>1242500</v>
      </c>
      <c r="T26" s="4">
        <f t="shared" si="1"/>
        <v>1580550</v>
      </c>
      <c r="U26" s="4">
        <f t="shared" si="4"/>
        <v>0</v>
      </c>
    </row>
    <row r="27" spans="1:22" x14ac:dyDescent="0.2">
      <c r="F27" s="4">
        <f t="shared" si="3"/>
        <v>2949108978</v>
      </c>
      <c r="L27" s="4">
        <v>180</v>
      </c>
      <c r="M27" s="4">
        <v>130</v>
      </c>
      <c r="N27" s="4">
        <v>24</v>
      </c>
      <c r="O27" s="4">
        <v>18</v>
      </c>
      <c r="P27" s="4">
        <v>929900</v>
      </c>
      <c r="Q27" s="4">
        <v>531000</v>
      </c>
      <c r="T27" s="4">
        <f t="shared" si="1"/>
        <v>1370120</v>
      </c>
      <c r="U27" s="4">
        <f t="shared" si="4"/>
        <v>0</v>
      </c>
    </row>
    <row r="28" spans="1:22" x14ac:dyDescent="0.2">
      <c r="F28" s="4">
        <f t="shared" si="3"/>
        <v>2949108978</v>
      </c>
      <c r="L28" s="4">
        <v>302</v>
      </c>
      <c r="M28" s="4">
        <v>248</v>
      </c>
      <c r="N28" s="4">
        <v>32</v>
      </c>
      <c r="O28" s="4">
        <v>33</v>
      </c>
      <c r="P28" s="4">
        <v>1867400</v>
      </c>
      <c r="Q28" s="4">
        <v>809300</v>
      </c>
      <c r="T28" s="4">
        <f t="shared" si="1"/>
        <v>1363400</v>
      </c>
      <c r="U28" s="4">
        <f t="shared" si="4"/>
        <v>1077600</v>
      </c>
    </row>
    <row r="29" spans="1:22" x14ac:dyDescent="0.2">
      <c r="F29" s="4">
        <f t="shared" si="3"/>
        <v>2949108978</v>
      </c>
      <c r="L29" s="4">
        <v>97</v>
      </c>
      <c r="M29" s="4">
        <v>84</v>
      </c>
      <c r="N29" s="4">
        <v>8</v>
      </c>
      <c r="O29" s="4">
        <v>10</v>
      </c>
      <c r="P29" s="4">
        <v>246200</v>
      </c>
      <c r="Q29" s="4">
        <v>429000</v>
      </c>
      <c r="T29" s="4">
        <f t="shared" si="1"/>
        <v>1305885.7142857143</v>
      </c>
      <c r="U29" s="4">
        <f t="shared" si="4"/>
        <v>1077600</v>
      </c>
    </row>
    <row r="30" spans="1:22" x14ac:dyDescent="0.2">
      <c r="F30" s="4">
        <f t="shared" si="3"/>
        <v>2949108978</v>
      </c>
      <c r="L30" s="4">
        <v>101</v>
      </c>
      <c r="M30" s="4">
        <v>166</v>
      </c>
      <c r="N30" s="4">
        <v>13</v>
      </c>
      <c r="O30" s="4">
        <v>21</v>
      </c>
      <c r="P30" s="4">
        <v>452700</v>
      </c>
      <c r="Q30" s="4">
        <v>677500</v>
      </c>
      <c r="T30" s="4">
        <f t="shared" si="1"/>
        <v>1195812.5</v>
      </c>
      <c r="U30" s="4">
        <f t="shared" si="4"/>
        <v>1077600</v>
      </c>
    </row>
    <row r="31" spans="1:22" x14ac:dyDescent="0.2">
      <c r="F31" s="4">
        <f t="shared" si="3"/>
        <v>2949108978</v>
      </c>
      <c r="L31" s="4">
        <v>142</v>
      </c>
      <c r="M31" s="4">
        <v>264</v>
      </c>
      <c r="N31" s="4">
        <v>27</v>
      </c>
      <c r="O31" s="4">
        <v>21</v>
      </c>
      <c r="P31" s="4">
        <v>1086400</v>
      </c>
      <c r="Q31" s="4">
        <v>833900</v>
      </c>
      <c r="T31" s="4">
        <f t="shared" si="1"/>
        <v>1120900</v>
      </c>
      <c r="U31" s="4">
        <f t="shared" si="4"/>
        <v>1039800</v>
      </c>
    </row>
    <row r="32" spans="1:22" x14ac:dyDescent="0.2">
      <c r="F32" s="4">
        <f t="shared" si="3"/>
        <v>2949108978</v>
      </c>
      <c r="L32" s="4">
        <v>119</v>
      </c>
      <c r="M32" s="4">
        <v>184</v>
      </c>
      <c r="N32" s="4">
        <v>9</v>
      </c>
      <c r="O32" s="4">
        <v>23</v>
      </c>
      <c r="P32" s="4">
        <v>569000</v>
      </c>
      <c r="Q32" s="4">
        <v>717700</v>
      </c>
      <c r="T32" s="4">
        <f t="shared" si="1"/>
        <v>1076110</v>
      </c>
      <c r="U32" s="4">
        <f t="shared" si="4"/>
        <v>528400</v>
      </c>
    </row>
    <row r="33" spans="1:22" x14ac:dyDescent="0.2">
      <c r="A33" s="16" t="s">
        <v>321</v>
      </c>
      <c r="B33" s="4">
        <v>149300</v>
      </c>
      <c r="C33" s="4">
        <v>0</v>
      </c>
      <c r="D33" s="4">
        <v>149300</v>
      </c>
      <c r="E33" s="4">
        <v>1663173736</v>
      </c>
      <c r="F33" s="4">
        <f t="shared" si="3"/>
        <v>2949108978</v>
      </c>
      <c r="L33" s="4">
        <v>132</v>
      </c>
      <c r="M33" s="4">
        <v>123</v>
      </c>
      <c r="N33" s="4">
        <v>24</v>
      </c>
      <c r="O33" s="4">
        <v>13</v>
      </c>
      <c r="P33" s="4">
        <v>595300</v>
      </c>
      <c r="Q33" s="4">
        <v>481700</v>
      </c>
      <c r="R33" s="5">
        <v>2.7300000000000001E-2</v>
      </c>
      <c r="S33" s="4">
        <v>1077600</v>
      </c>
      <c r="T33" s="4">
        <f t="shared" si="1"/>
        <v>1065400</v>
      </c>
      <c r="U33" s="4">
        <f t="shared" si="4"/>
        <v>528400</v>
      </c>
      <c r="V33" s="5">
        <v>4.3899999999999995E-2</v>
      </c>
    </row>
    <row r="34" spans="1:22" x14ac:dyDescent="0.2">
      <c r="A34" s="16" t="s">
        <v>320</v>
      </c>
      <c r="B34" s="4">
        <v>125600</v>
      </c>
      <c r="C34" s="4">
        <v>8000</v>
      </c>
      <c r="D34" s="4">
        <v>117600</v>
      </c>
      <c r="E34" s="4">
        <v>1311605591</v>
      </c>
      <c r="F34" s="4">
        <f t="shared" si="3"/>
        <v>1285935242</v>
      </c>
      <c r="L34" s="4">
        <v>181</v>
      </c>
      <c r="M34" s="4">
        <v>191</v>
      </c>
      <c r="N34" s="4">
        <v>23</v>
      </c>
      <c r="O34" s="4">
        <v>30</v>
      </c>
      <c r="P34" s="4">
        <v>868400</v>
      </c>
      <c r="Q34" s="4">
        <v>951900</v>
      </c>
      <c r="R34" s="5">
        <v>-3.6299999999999999E-2</v>
      </c>
      <c r="S34" s="4">
        <v>1828700</v>
      </c>
      <c r="T34" s="4">
        <f t="shared" si="1"/>
        <v>945550</v>
      </c>
      <c r="U34" s="4">
        <f t="shared" si="4"/>
        <v>528400</v>
      </c>
      <c r="V34" s="5">
        <v>6.9000000000000006E-2</v>
      </c>
    </row>
    <row r="35" spans="1:22" x14ac:dyDescent="0.2">
      <c r="A35" s="16" t="s">
        <v>319</v>
      </c>
      <c r="B35" s="4">
        <v>0</v>
      </c>
      <c r="C35" s="4">
        <v>0</v>
      </c>
      <c r="D35" s="4">
        <v>0</v>
      </c>
      <c r="E35" s="4">
        <v>0</v>
      </c>
      <c r="F35" s="4">
        <f t="shared" si="3"/>
        <v>-25670349</v>
      </c>
      <c r="L35" s="4">
        <v>335</v>
      </c>
      <c r="M35" s="4">
        <v>213</v>
      </c>
      <c r="N35" s="4">
        <v>51</v>
      </c>
      <c r="O35" s="4">
        <v>22</v>
      </c>
      <c r="P35" s="4">
        <v>1508300</v>
      </c>
      <c r="Q35" s="4">
        <v>860900</v>
      </c>
      <c r="R35" s="5">
        <v>3.6400000000000002E-2</v>
      </c>
      <c r="S35" s="4">
        <v>2376100</v>
      </c>
      <c r="T35" s="4">
        <f t="shared" si="1"/>
        <v>787630</v>
      </c>
      <c r="U35" s="4">
        <f t="shared" si="4"/>
        <v>425300</v>
      </c>
      <c r="V35" s="5">
        <v>5.2199999999999996E-2</v>
      </c>
    </row>
    <row r="36" spans="1:22" x14ac:dyDescent="0.2">
      <c r="A36" s="16" t="s">
        <v>318</v>
      </c>
      <c r="B36" s="4">
        <v>37400</v>
      </c>
      <c r="C36" s="4">
        <v>0</v>
      </c>
      <c r="D36" s="4">
        <v>37400</v>
      </c>
      <c r="E36" s="4">
        <v>407118315</v>
      </c>
      <c r="F36" s="4">
        <f t="shared" si="3"/>
        <v>-25670349</v>
      </c>
      <c r="L36" s="4">
        <v>179</v>
      </c>
      <c r="M36" s="4">
        <v>86</v>
      </c>
      <c r="N36" s="4">
        <v>27</v>
      </c>
      <c r="O36" s="4">
        <v>21</v>
      </c>
      <c r="P36" s="4">
        <v>615500</v>
      </c>
      <c r="Q36" s="4">
        <v>421300</v>
      </c>
      <c r="R36" s="5">
        <v>9.1999999999999998E-3</v>
      </c>
      <c r="S36" s="4">
        <v>1039800</v>
      </c>
      <c r="T36" s="4">
        <f t="shared" si="1"/>
        <v>807630</v>
      </c>
      <c r="U36" s="4">
        <f t="shared" si="4"/>
        <v>425300</v>
      </c>
      <c r="V36" s="5">
        <v>1.8200000000000001E-2</v>
      </c>
    </row>
    <row r="37" spans="1:22" x14ac:dyDescent="0.2">
      <c r="A37" s="16" t="s">
        <v>317</v>
      </c>
      <c r="B37" s="4">
        <v>0</v>
      </c>
      <c r="C37" s="4">
        <v>0</v>
      </c>
      <c r="D37" s="4">
        <v>0</v>
      </c>
      <c r="E37" s="4">
        <v>0</v>
      </c>
      <c r="F37" s="4">
        <f t="shared" si="3"/>
        <v>-432788664</v>
      </c>
      <c r="L37" s="4">
        <v>59</v>
      </c>
      <c r="M37" s="4">
        <v>84</v>
      </c>
      <c r="N37" s="4">
        <v>10</v>
      </c>
      <c r="O37" s="4">
        <v>7</v>
      </c>
      <c r="P37" s="4">
        <v>316500</v>
      </c>
      <c r="Q37" s="4">
        <v>211900</v>
      </c>
      <c r="R37" s="5">
        <v>-9.1000000000000004E-3</v>
      </c>
      <c r="S37" s="4">
        <v>528400</v>
      </c>
      <c r="T37" s="4">
        <f t="shared" si="1"/>
        <v>865200</v>
      </c>
      <c r="U37" s="4">
        <f t="shared" si="4"/>
        <v>425300</v>
      </c>
      <c r="V37" s="5">
        <v>9.0999999999999998E-2</v>
      </c>
    </row>
    <row r="38" spans="1:22" x14ac:dyDescent="0.2">
      <c r="A38" s="16" t="s">
        <v>316</v>
      </c>
      <c r="B38" s="4">
        <v>0</v>
      </c>
      <c r="C38" s="4">
        <v>0</v>
      </c>
      <c r="D38" s="4">
        <v>0</v>
      </c>
      <c r="E38" s="4">
        <v>0</v>
      </c>
      <c r="F38" s="4">
        <f t="shared" si="3"/>
        <v>-432788664</v>
      </c>
      <c r="L38" s="4">
        <v>226</v>
      </c>
      <c r="M38" s="4">
        <v>162</v>
      </c>
      <c r="N38" s="4">
        <v>26</v>
      </c>
      <c r="O38" s="4">
        <v>21</v>
      </c>
      <c r="P38" s="4">
        <v>688000</v>
      </c>
      <c r="Q38" s="4">
        <v>641800</v>
      </c>
      <c r="R38" s="5">
        <v>1.8600000000000002E-2</v>
      </c>
      <c r="S38" s="4">
        <v>1329800</v>
      </c>
      <c r="T38" s="4">
        <f t="shared" si="1"/>
        <v>866650</v>
      </c>
      <c r="U38" s="4">
        <f t="shared" si="4"/>
        <v>425300</v>
      </c>
      <c r="V38" s="5">
        <v>2.7300000000000001E-2</v>
      </c>
    </row>
    <row r="39" spans="1:22" x14ac:dyDescent="0.2">
      <c r="A39" s="16" t="s">
        <v>315</v>
      </c>
      <c r="B39" s="4">
        <v>0</v>
      </c>
      <c r="C39" s="4">
        <v>0</v>
      </c>
      <c r="D39" s="4">
        <v>0</v>
      </c>
      <c r="E39" s="4">
        <v>0</v>
      </c>
      <c r="F39" s="4">
        <f t="shared" ref="F39:F44" si="5">E39+F40</f>
        <v>-432788664</v>
      </c>
      <c r="G39" s="4">
        <v>110500</v>
      </c>
      <c r="H39" s="4">
        <v>0</v>
      </c>
      <c r="I39" s="4">
        <v>110500</v>
      </c>
      <c r="J39" s="4">
        <v>1177300000</v>
      </c>
      <c r="L39" s="4">
        <v>125</v>
      </c>
      <c r="M39" s="4">
        <v>74</v>
      </c>
      <c r="N39" s="4">
        <v>11</v>
      </c>
      <c r="O39" s="4">
        <v>12</v>
      </c>
      <c r="P39" s="4">
        <v>274900</v>
      </c>
      <c r="Q39" s="4">
        <v>642900</v>
      </c>
      <c r="R39" s="5">
        <v>9.3999999999999986E-3</v>
      </c>
      <c r="S39" s="4">
        <v>960800</v>
      </c>
      <c r="T39" s="4">
        <f t="shared" ref="T39:T44" si="6">AVERAGE(S40:S49)</f>
        <v>1101240</v>
      </c>
      <c r="U39" s="4">
        <f t="shared" ref="U39:U44" si="7">MIN(S40:S44)</f>
        <v>425300</v>
      </c>
      <c r="V39" s="5">
        <v>1.8600000000000002E-2</v>
      </c>
    </row>
    <row r="40" spans="1:22" x14ac:dyDescent="0.2">
      <c r="A40" s="16" t="s">
        <v>314</v>
      </c>
      <c r="B40" s="4">
        <v>0</v>
      </c>
      <c r="C40" s="4">
        <v>0</v>
      </c>
      <c r="D40" s="4">
        <v>0</v>
      </c>
      <c r="E40" s="4">
        <v>0</v>
      </c>
      <c r="F40" s="4">
        <f t="shared" si="5"/>
        <v>-432788664</v>
      </c>
      <c r="L40" s="4">
        <v>74</v>
      </c>
      <c r="M40" s="4">
        <v>97</v>
      </c>
      <c r="N40" s="4">
        <v>6</v>
      </c>
      <c r="O40" s="4">
        <v>6</v>
      </c>
      <c r="P40" s="4">
        <v>180600</v>
      </c>
      <c r="Q40" s="4">
        <v>241400</v>
      </c>
      <c r="R40" s="5">
        <v>-9.300000000000001E-3</v>
      </c>
      <c r="S40" s="4">
        <v>425300</v>
      </c>
      <c r="T40" s="4">
        <f t="shared" si="6"/>
        <v>1080810</v>
      </c>
      <c r="U40" s="4">
        <f t="shared" si="7"/>
        <v>521600</v>
      </c>
      <c r="V40" s="5">
        <v>3.61E-2</v>
      </c>
    </row>
    <row r="41" spans="1:22" x14ac:dyDescent="0.2">
      <c r="A41" s="16" t="s">
        <v>310</v>
      </c>
      <c r="B41" s="4">
        <v>0</v>
      </c>
      <c r="C41" s="4">
        <v>0</v>
      </c>
      <c r="D41" s="4">
        <v>0</v>
      </c>
      <c r="E41" s="4">
        <v>0</v>
      </c>
      <c r="F41" s="4">
        <f t="shared" si="5"/>
        <v>-432788664</v>
      </c>
      <c r="L41" s="4">
        <v>85</v>
      </c>
      <c r="M41" s="4">
        <v>103</v>
      </c>
      <c r="N41" s="4">
        <v>9</v>
      </c>
      <c r="O41" s="4">
        <v>6</v>
      </c>
      <c r="P41" s="4">
        <v>256800</v>
      </c>
      <c r="Q41" s="4">
        <v>262700</v>
      </c>
      <c r="R41" s="5">
        <v>9.3999999999999986E-3</v>
      </c>
      <c r="S41" s="4">
        <v>521600</v>
      </c>
      <c r="T41" s="4">
        <f t="shared" si="6"/>
        <v>1079020</v>
      </c>
      <c r="U41" s="4">
        <f t="shared" si="7"/>
        <v>630200</v>
      </c>
      <c r="V41" s="5">
        <v>1.8600000000000002E-2</v>
      </c>
    </row>
    <row r="42" spans="1:22" x14ac:dyDescent="0.2">
      <c r="A42" s="16" t="s">
        <v>309</v>
      </c>
      <c r="B42" s="4">
        <v>0</v>
      </c>
      <c r="C42" s="4">
        <v>9100</v>
      </c>
      <c r="D42" s="4">
        <v>-9100</v>
      </c>
      <c r="E42" s="4">
        <v>-96822918</v>
      </c>
      <c r="F42" s="4">
        <f t="shared" si="5"/>
        <v>-432788664</v>
      </c>
      <c r="G42" s="4">
        <v>35300</v>
      </c>
      <c r="H42" s="4">
        <v>0</v>
      </c>
      <c r="I42" s="4">
        <v>35300</v>
      </c>
      <c r="J42" s="4">
        <v>375240000</v>
      </c>
      <c r="L42" s="4">
        <v>70</v>
      </c>
      <c r="M42" s="4">
        <v>87</v>
      </c>
      <c r="N42" s="4">
        <v>8</v>
      </c>
      <c r="O42" s="4">
        <v>20</v>
      </c>
      <c r="P42" s="4">
        <v>261500</v>
      </c>
      <c r="Q42" s="4">
        <v>421400</v>
      </c>
      <c r="R42" s="5">
        <v>0</v>
      </c>
      <c r="S42" s="4">
        <v>673000</v>
      </c>
      <c r="T42" s="4">
        <f t="shared" si="6"/>
        <v>1102130</v>
      </c>
      <c r="U42" s="4">
        <f t="shared" si="7"/>
        <v>630200</v>
      </c>
      <c r="V42" s="5">
        <v>2.7799999999999998E-2</v>
      </c>
    </row>
    <row r="43" spans="1:22" x14ac:dyDescent="0.2">
      <c r="A43" s="16" t="s">
        <v>306</v>
      </c>
      <c r="B43" s="4">
        <v>8000</v>
      </c>
      <c r="C43" s="4">
        <v>0</v>
      </c>
      <c r="D43" s="4">
        <v>8000</v>
      </c>
      <c r="E43" s="4">
        <v>85557960</v>
      </c>
      <c r="F43" s="4">
        <f t="shared" si="5"/>
        <v>-335965746</v>
      </c>
      <c r="G43" s="4">
        <v>304700</v>
      </c>
      <c r="H43" s="4">
        <v>0</v>
      </c>
      <c r="I43" s="4">
        <v>304700</v>
      </c>
      <c r="J43" s="4">
        <v>3256320000</v>
      </c>
      <c r="L43" s="4">
        <v>95</v>
      </c>
      <c r="M43" s="4">
        <v>90</v>
      </c>
      <c r="N43" s="4">
        <v>14</v>
      </c>
      <c r="O43" s="4">
        <v>12</v>
      </c>
      <c r="P43" s="4">
        <v>447700</v>
      </c>
      <c r="Q43" s="4">
        <v>522600</v>
      </c>
      <c r="R43" s="5">
        <v>0</v>
      </c>
      <c r="S43" s="4">
        <v>970500</v>
      </c>
      <c r="T43" s="4">
        <f t="shared" si="6"/>
        <v>1072050</v>
      </c>
      <c r="U43" s="4">
        <f t="shared" si="7"/>
        <v>630200</v>
      </c>
      <c r="V43" s="5">
        <v>1.8600000000000002E-2</v>
      </c>
    </row>
    <row r="44" spans="1:22" x14ac:dyDescent="0.2">
      <c r="A44" s="16" t="s">
        <v>305</v>
      </c>
      <c r="B44" s="4">
        <v>0</v>
      </c>
      <c r="C44" s="4">
        <v>0</v>
      </c>
      <c r="D44" s="4">
        <v>0</v>
      </c>
      <c r="E44" s="4">
        <v>0</v>
      </c>
      <c r="F44" s="4">
        <f t="shared" si="5"/>
        <v>-421523706</v>
      </c>
      <c r="G44" s="4">
        <v>90100</v>
      </c>
      <c r="H44" s="4">
        <v>0</v>
      </c>
      <c r="I44" s="4">
        <v>90100</v>
      </c>
      <c r="J44" s="4">
        <v>960560000</v>
      </c>
      <c r="L44" s="4">
        <v>89</v>
      </c>
      <c r="M44" s="4">
        <v>98</v>
      </c>
      <c r="N44" s="4">
        <v>8</v>
      </c>
      <c r="O44" s="4">
        <v>15</v>
      </c>
      <c r="P44" s="4">
        <v>222400</v>
      </c>
      <c r="Q44" s="4">
        <v>401000</v>
      </c>
      <c r="R44" s="5">
        <v>0</v>
      </c>
      <c r="S44" s="4">
        <v>630200</v>
      </c>
      <c r="T44" s="4">
        <f t="shared" si="6"/>
        <v>1238160</v>
      </c>
      <c r="U44" s="4">
        <f t="shared" si="7"/>
        <v>796900</v>
      </c>
      <c r="V44" s="5">
        <v>1.8600000000000002E-2</v>
      </c>
    </row>
    <row r="45" spans="1:22" x14ac:dyDescent="0.2">
      <c r="A45" s="16" t="s">
        <v>304</v>
      </c>
      <c r="B45" s="4">
        <v>2000</v>
      </c>
      <c r="C45" s="4">
        <v>0</v>
      </c>
      <c r="D45" s="4">
        <v>2000</v>
      </c>
      <c r="E45" s="4">
        <v>21310353</v>
      </c>
      <c r="F45" s="4">
        <f t="shared" ref="F45:F52" si="8">E45+F46</f>
        <v>-421523706</v>
      </c>
      <c r="G45" s="4">
        <v>69900</v>
      </c>
      <c r="H45" s="4">
        <v>0</v>
      </c>
      <c r="I45" s="4">
        <v>69900</v>
      </c>
      <c r="J45" s="4">
        <v>750430000</v>
      </c>
      <c r="L45" s="4">
        <v>82</v>
      </c>
      <c r="M45" s="4">
        <v>124</v>
      </c>
      <c r="N45" s="4">
        <v>8</v>
      </c>
      <c r="O45" s="4">
        <v>12</v>
      </c>
      <c r="P45" s="4">
        <v>418900</v>
      </c>
      <c r="Q45" s="4">
        <v>378500</v>
      </c>
      <c r="R45" s="5">
        <v>1.9099999999999999E-2</v>
      </c>
      <c r="S45" s="4">
        <v>796900</v>
      </c>
      <c r="T45" s="4">
        <f t="shared" ref="T45:T111" si="9">AVERAGE(S46:S55)</f>
        <v>1168550</v>
      </c>
      <c r="U45" s="4">
        <f t="shared" ref="U45:U54" si="10">MIN(S46:S50)</f>
        <v>221000</v>
      </c>
      <c r="V45" s="5">
        <v>3.7100000000000001E-2</v>
      </c>
    </row>
    <row r="46" spans="1:22" x14ac:dyDescent="0.2">
      <c r="A46" s="16" t="s">
        <v>303</v>
      </c>
      <c r="B46" s="4">
        <v>0</v>
      </c>
      <c r="C46" s="4">
        <v>0</v>
      </c>
      <c r="D46" s="4">
        <v>0</v>
      </c>
      <c r="E46" s="4">
        <v>0</v>
      </c>
      <c r="F46" s="4">
        <f t="shared" si="8"/>
        <v>-442834059</v>
      </c>
      <c r="L46" s="4">
        <v>114</v>
      </c>
      <c r="M46" s="4">
        <v>183</v>
      </c>
      <c r="N46" s="4">
        <v>11</v>
      </c>
      <c r="O46" s="4">
        <v>23</v>
      </c>
      <c r="P46" s="4">
        <v>396400</v>
      </c>
      <c r="Q46" s="4">
        <v>843100</v>
      </c>
      <c r="R46" s="5">
        <v>-1.9E-2</v>
      </c>
      <c r="S46" s="4">
        <v>1239800</v>
      </c>
      <c r="T46" s="4">
        <f t="shared" si="9"/>
        <v>1065760.7</v>
      </c>
      <c r="U46" s="4">
        <f t="shared" si="10"/>
        <v>221000</v>
      </c>
      <c r="V46" s="5">
        <v>3.7100000000000001E-2</v>
      </c>
    </row>
    <row r="47" spans="1:22" x14ac:dyDescent="0.2">
      <c r="A47" s="16" t="s">
        <v>299</v>
      </c>
      <c r="B47" s="4">
        <v>0</v>
      </c>
      <c r="C47" s="4">
        <v>0</v>
      </c>
      <c r="D47" s="4">
        <v>0</v>
      </c>
      <c r="E47" s="4">
        <v>0</v>
      </c>
      <c r="F47" s="4">
        <f t="shared" si="8"/>
        <v>-442834059</v>
      </c>
      <c r="L47" s="4">
        <v>222</v>
      </c>
      <c r="M47" s="4">
        <v>92</v>
      </c>
      <c r="N47" s="4">
        <v>16</v>
      </c>
      <c r="O47" s="4">
        <v>17</v>
      </c>
      <c r="P47" s="4">
        <v>577300</v>
      </c>
      <c r="Q47" s="4">
        <v>526400</v>
      </c>
      <c r="R47" s="5">
        <v>-1.8600000000000002E-2</v>
      </c>
      <c r="S47" s="4">
        <v>1104100</v>
      </c>
      <c r="T47" s="4">
        <f t="shared" si="9"/>
        <v>973731.9</v>
      </c>
      <c r="U47" s="4">
        <f t="shared" si="10"/>
        <v>221000</v>
      </c>
      <c r="V47" s="5">
        <v>3.6400000000000002E-2</v>
      </c>
    </row>
    <row r="48" spans="1:22" x14ac:dyDescent="0.2">
      <c r="A48" s="16" t="s">
        <v>298</v>
      </c>
      <c r="B48" s="4">
        <v>10000</v>
      </c>
      <c r="C48" s="4">
        <v>0</v>
      </c>
      <c r="D48" s="4">
        <v>10000</v>
      </c>
      <c r="E48" s="4">
        <v>108194302</v>
      </c>
      <c r="F48" s="4">
        <f t="shared" si="8"/>
        <v>-442834059</v>
      </c>
      <c r="L48" s="4">
        <v>198</v>
      </c>
      <c r="M48" s="4">
        <v>171</v>
      </c>
      <c r="N48" s="4">
        <v>19</v>
      </c>
      <c r="O48" s="4">
        <v>21</v>
      </c>
      <c r="P48" s="4">
        <v>685200</v>
      </c>
      <c r="Q48" s="4">
        <v>658600</v>
      </c>
      <c r="R48" s="5">
        <v>2.8399999999999998E-2</v>
      </c>
      <c r="S48" s="4">
        <v>1344300</v>
      </c>
      <c r="T48" s="4">
        <f t="shared" si="9"/>
        <v>864332.80000000005</v>
      </c>
      <c r="U48" s="4">
        <f t="shared" si="10"/>
        <v>221000</v>
      </c>
      <c r="V48" s="5">
        <v>4.5499999999999999E-2</v>
      </c>
    </row>
    <row r="49" spans="1:22" x14ac:dyDescent="0.2">
      <c r="A49" s="16" t="s">
        <v>286</v>
      </c>
      <c r="B49" s="4">
        <v>0</v>
      </c>
      <c r="C49" s="4">
        <v>0</v>
      </c>
      <c r="D49" s="4">
        <v>0</v>
      </c>
      <c r="E49" s="4">
        <v>0</v>
      </c>
      <c r="F49" s="4">
        <f t="shared" si="8"/>
        <v>-551028361</v>
      </c>
      <c r="L49" s="4">
        <v>295</v>
      </c>
      <c r="M49" s="4">
        <v>197</v>
      </c>
      <c r="N49" s="4">
        <v>53</v>
      </c>
      <c r="O49" s="4">
        <v>27</v>
      </c>
      <c r="P49" s="4">
        <v>1806700</v>
      </c>
      <c r="Q49" s="4">
        <v>1496000</v>
      </c>
      <c r="R49" s="5">
        <v>4.9599999999999998E-2</v>
      </c>
      <c r="S49" s="4">
        <v>3306700</v>
      </c>
      <c r="T49" s="4">
        <f t="shared" si="9"/>
        <v>568322.9</v>
      </c>
      <c r="U49" s="4">
        <f t="shared" si="10"/>
        <v>221000</v>
      </c>
      <c r="V49" s="5">
        <v>6.5500000000000003E-2</v>
      </c>
    </row>
    <row r="50" spans="1:22" x14ac:dyDescent="0.2">
      <c r="A50" s="16" t="s">
        <v>285</v>
      </c>
      <c r="B50" s="4">
        <v>0</v>
      </c>
      <c r="C50" s="4">
        <v>0</v>
      </c>
      <c r="D50" s="4">
        <v>0</v>
      </c>
      <c r="E50" s="4">
        <v>0</v>
      </c>
      <c r="F50" s="4">
        <f t="shared" si="8"/>
        <v>-551028361</v>
      </c>
      <c r="L50" s="4">
        <v>74</v>
      </c>
      <c r="M50" s="4">
        <v>45</v>
      </c>
      <c r="N50" s="4">
        <v>2</v>
      </c>
      <c r="O50" s="4">
        <v>2</v>
      </c>
      <c r="P50" s="4">
        <v>113400</v>
      </c>
      <c r="Q50" s="4">
        <v>102800</v>
      </c>
      <c r="R50" s="5">
        <v>0.01</v>
      </c>
      <c r="S50" s="4">
        <v>221000</v>
      </c>
      <c r="T50" s="4">
        <f t="shared" si="9"/>
        <v>568262.9</v>
      </c>
      <c r="U50" s="4">
        <f t="shared" si="10"/>
        <v>100800</v>
      </c>
      <c r="V50" s="5">
        <v>1.9900000000000001E-2</v>
      </c>
    </row>
    <row r="51" spans="1:22" x14ac:dyDescent="0.2">
      <c r="A51" s="16" t="s">
        <v>284</v>
      </c>
      <c r="B51" s="4">
        <v>0</v>
      </c>
      <c r="C51" s="4">
        <v>0</v>
      </c>
      <c r="D51" s="4">
        <v>0</v>
      </c>
      <c r="E51" s="4">
        <v>0</v>
      </c>
      <c r="F51" s="4">
        <f t="shared" si="8"/>
        <v>-551028361</v>
      </c>
      <c r="L51" s="4">
        <v>32</v>
      </c>
      <c r="M51" s="4">
        <v>109</v>
      </c>
      <c r="N51" s="4">
        <v>1</v>
      </c>
      <c r="O51" s="4">
        <v>14</v>
      </c>
      <c r="P51" s="4">
        <v>58800</v>
      </c>
      <c r="Q51" s="4">
        <v>444400</v>
      </c>
      <c r="R51" s="5">
        <v>-9.8999999999999991E-3</v>
      </c>
      <c r="S51" s="4">
        <v>503700</v>
      </c>
      <c r="T51" s="4">
        <f t="shared" si="9"/>
        <v>542569.9</v>
      </c>
      <c r="U51" s="4">
        <f t="shared" si="10"/>
        <v>100800</v>
      </c>
      <c r="V51" s="5">
        <v>2.9500000000000002E-2</v>
      </c>
    </row>
    <row r="52" spans="1:22" x14ac:dyDescent="0.2">
      <c r="A52" s="16" t="s">
        <v>283</v>
      </c>
      <c r="B52" s="4">
        <v>0</v>
      </c>
      <c r="C52" s="4">
        <v>0</v>
      </c>
      <c r="D52" s="4">
        <v>0</v>
      </c>
      <c r="E52" s="4">
        <v>0</v>
      </c>
      <c r="F52" s="4">
        <f t="shared" si="8"/>
        <v>-551028361</v>
      </c>
      <c r="L52" s="4">
        <v>87</v>
      </c>
      <c r="M52" s="4">
        <v>107</v>
      </c>
      <c r="N52" s="4">
        <v>19</v>
      </c>
      <c r="O52" s="4">
        <v>13</v>
      </c>
      <c r="P52" s="4">
        <v>564800</v>
      </c>
      <c r="Q52" s="4">
        <v>339300</v>
      </c>
      <c r="R52" s="5">
        <v>-9.8999999999999991E-3</v>
      </c>
      <c r="S52" s="4">
        <v>904100</v>
      </c>
      <c r="T52" s="4">
        <f t="shared" si="9"/>
        <v>497222.2</v>
      </c>
      <c r="U52" s="4">
        <f t="shared" si="10"/>
        <v>100800</v>
      </c>
      <c r="V52" s="5">
        <v>2.92E-2</v>
      </c>
    </row>
    <row r="53" spans="1:22" x14ac:dyDescent="0.2">
      <c r="A53" s="16" t="s">
        <v>282</v>
      </c>
      <c r="B53" s="4">
        <v>4000</v>
      </c>
      <c r="C53" s="4">
        <v>0</v>
      </c>
      <c r="D53" s="4">
        <v>4000</v>
      </c>
      <c r="E53" s="4">
        <v>40505600</v>
      </c>
      <c r="F53" s="4">
        <f t="shared" ref="F53:F96" si="11">E53+F54</f>
        <v>-551028361</v>
      </c>
      <c r="L53" s="4">
        <v>131</v>
      </c>
      <c r="M53" s="4">
        <v>104</v>
      </c>
      <c r="N53" s="4">
        <v>7</v>
      </c>
      <c r="O53" s="4">
        <v>12</v>
      </c>
      <c r="P53" s="4">
        <v>287500</v>
      </c>
      <c r="Q53" s="4">
        <v>379300</v>
      </c>
      <c r="R53" s="5">
        <v>-9.7999999999999997E-3</v>
      </c>
      <c r="S53" s="4">
        <v>669700</v>
      </c>
      <c r="T53" s="4">
        <f t="shared" si="9"/>
        <v>484912.8</v>
      </c>
      <c r="U53" s="4">
        <f t="shared" si="10"/>
        <v>100800</v>
      </c>
      <c r="V53" s="5">
        <v>3.85E-2</v>
      </c>
    </row>
    <row r="54" spans="1:22" x14ac:dyDescent="0.2">
      <c r="A54" s="16" t="s">
        <v>281</v>
      </c>
      <c r="B54" s="4">
        <v>2300</v>
      </c>
      <c r="C54" s="4">
        <v>0</v>
      </c>
      <c r="D54" s="4">
        <v>2300</v>
      </c>
      <c r="E54" s="4">
        <v>23461977</v>
      </c>
      <c r="F54" s="4">
        <f t="shared" si="11"/>
        <v>-591533961</v>
      </c>
      <c r="L54" s="4">
        <v>378</v>
      </c>
      <c r="M54" s="4">
        <v>284</v>
      </c>
      <c r="N54" s="4">
        <v>44</v>
      </c>
      <c r="O54" s="4">
        <v>27</v>
      </c>
      <c r="P54" s="4">
        <v>1409400</v>
      </c>
      <c r="Q54" s="4">
        <v>876600</v>
      </c>
      <c r="R54" s="5">
        <v>7.2999999999999995E-2</v>
      </c>
      <c r="S54" s="4">
        <v>2291300</v>
      </c>
      <c r="T54" s="4">
        <f t="shared" si="9"/>
        <v>279998.59999999998</v>
      </c>
      <c r="U54" s="4">
        <f t="shared" si="10"/>
        <v>100800</v>
      </c>
      <c r="V54" s="5">
        <v>8.5800000000000001E-2</v>
      </c>
    </row>
    <row r="55" spans="1:22" x14ac:dyDescent="0.2">
      <c r="A55" s="16" t="s">
        <v>280</v>
      </c>
      <c r="B55" s="4">
        <v>2800</v>
      </c>
      <c r="C55" s="4">
        <v>0</v>
      </c>
      <c r="D55" s="4">
        <v>2800</v>
      </c>
      <c r="E55" s="4">
        <v>26709722</v>
      </c>
      <c r="F55" s="4">
        <f t="shared" si="11"/>
        <v>-614995938</v>
      </c>
      <c r="L55" s="4">
        <v>18</v>
      </c>
      <c r="M55" s="4">
        <v>38</v>
      </c>
      <c r="N55" s="4">
        <v>1</v>
      </c>
      <c r="O55" s="4">
        <v>0</v>
      </c>
      <c r="P55" s="4">
        <v>48500</v>
      </c>
      <c r="Q55" s="4">
        <v>52200</v>
      </c>
      <c r="R55" s="5">
        <v>1.06E-2</v>
      </c>
      <c r="S55" s="4">
        <v>100800</v>
      </c>
      <c r="T55" s="4">
        <f t="shared" si="9"/>
        <v>316358.59999999998</v>
      </c>
      <c r="U55" s="4">
        <f t="shared" ref="U55:U109" si="12">MIN(S56:S60)</f>
        <v>183812</v>
      </c>
      <c r="V55" s="5">
        <v>1.0500000000000001E-2</v>
      </c>
    </row>
    <row r="56" spans="1:22" x14ac:dyDescent="0.2">
      <c r="A56" s="16" t="s">
        <v>279</v>
      </c>
      <c r="B56" s="4">
        <v>0</v>
      </c>
      <c r="C56" s="4">
        <v>0</v>
      </c>
      <c r="D56" s="4">
        <v>0</v>
      </c>
      <c r="E56" s="4">
        <v>0</v>
      </c>
      <c r="F56" s="4">
        <f t="shared" si="11"/>
        <v>-641705660</v>
      </c>
      <c r="L56" s="4">
        <v>52</v>
      </c>
      <c r="M56" s="4">
        <v>39</v>
      </c>
      <c r="N56" s="4">
        <v>1</v>
      </c>
      <c r="O56" s="4">
        <v>2</v>
      </c>
      <c r="P56" s="4">
        <v>132900</v>
      </c>
      <c r="Q56" s="4">
        <v>74400</v>
      </c>
      <c r="R56" s="5">
        <v>1.61E-2</v>
      </c>
      <c r="S56" s="4">
        <v>211907</v>
      </c>
      <c r="T56" s="4">
        <f t="shared" si="9"/>
        <v>331153.8</v>
      </c>
      <c r="U56" s="4">
        <f t="shared" si="12"/>
        <v>183812</v>
      </c>
      <c r="V56" s="5">
        <v>2.0899999999999998E-2</v>
      </c>
    </row>
    <row r="57" spans="1:22" x14ac:dyDescent="0.2">
      <c r="A57" s="16" t="s">
        <v>278</v>
      </c>
      <c r="B57" s="4">
        <v>0</v>
      </c>
      <c r="C57" s="4">
        <v>0</v>
      </c>
      <c r="D57" s="4">
        <v>0</v>
      </c>
      <c r="E57" s="4">
        <v>0</v>
      </c>
      <c r="F57" s="4">
        <f t="shared" si="11"/>
        <v>-641705660</v>
      </c>
      <c r="L57" s="4">
        <v>24</v>
      </c>
      <c r="M57" s="4">
        <v>31</v>
      </c>
      <c r="N57" s="4">
        <v>0</v>
      </c>
      <c r="O57" s="4">
        <v>2</v>
      </c>
      <c r="P57" s="4">
        <v>49200</v>
      </c>
      <c r="Q57" s="4">
        <v>134100</v>
      </c>
      <c r="R57" s="5">
        <v>-8.0000000000000002E-3</v>
      </c>
      <c r="S57" s="4">
        <v>183812</v>
      </c>
      <c r="T57" s="4">
        <f t="shared" si="9"/>
        <v>351575.2</v>
      </c>
      <c r="U57" s="4">
        <f t="shared" si="12"/>
        <v>220400</v>
      </c>
      <c r="V57" s="5">
        <v>1.06E-2</v>
      </c>
    </row>
    <row r="58" spans="1:22" x14ac:dyDescent="0.2">
      <c r="A58" s="16" t="s">
        <v>275</v>
      </c>
      <c r="B58" s="4">
        <v>0</v>
      </c>
      <c r="C58" s="4">
        <v>0</v>
      </c>
      <c r="D58" s="4">
        <v>0</v>
      </c>
      <c r="E58" s="4">
        <v>0</v>
      </c>
      <c r="F58" s="4">
        <f t="shared" si="11"/>
        <v>-641705660</v>
      </c>
      <c r="L58" s="4">
        <v>22</v>
      </c>
      <c r="M58" s="4">
        <v>47</v>
      </c>
      <c r="N58" s="4">
        <v>0</v>
      </c>
      <c r="O58" s="4">
        <v>2</v>
      </c>
      <c r="P58" s="4">
        <v>30100</v>
      </c>
      <c r="Q58" s="4">
        <v>217900</v>
      </c>
      <c r="R58" s="5">
        <v>-3.4000000000000002E-3</v>
      </c>
      <c r="S58" s="4">
        <v>250309</v>
      </c>
      <c r="T58" s="4">
        <f t="shared" si="9"/>
        <v>354528.1</v>
      </c>
      <c r="U58" s="4">
        <f t="shared" si="12"/>
        <v>220400</v>
      </c>
      <c r="V58" s="5">
        <v>5.16E-2</v>
      </c>
    </row>
    <row r="59" spans="1:22" x14ac:dyDescent="0.2">
      <c r="A59" s="16" t="s">
        <v>274</v>
      </c>
      <c r="B59" s="4">
        <v>0</v>
      </c>
      <c r="C59" s="4">
        <v>0</v>
      </c>
      <c r="D59" s="4">
        <v>0</v>
      </c>
      <c r="E59" s="4">
        <v>0</v>
      </c>
      <c r="F59" s="4">
        <f t="shared" si="11"/>
        <v>-641705660</v>
      </c>
      <c r="L59" s="4">
        <v>47</v>
      </c>
      <c r="M59" s="4">
        <v>75</v>
      </c>
      <c r="N59" s="4">
        <v>1</v>
      </c>
      <c r="O59" s="4">
        <v>3</v>
      </c>
      <c r="P59" s="4">
        <v>63400</v>
      </c>
      <c r="Q59" s="4">
        <v>283200</v>
      </c>
      <c r="R59" s="5">
        <v>-1.1699999999999999E-2</v>
      </c>
      <c r="S59" s="4">
        <v>346601</v>
      </c>
      <c r="T59" s="4">
        <f t="shared" si="9"/>
        <v>360278</v>
      </c>
      <c r="U59" s="4">
        <f t="shared" si="12"/>
        <v>220400</v>
      </c>
      <c r="V59" s="5">
        <v>2.0899999999999998E-2</v>
      </c>
    </row>
    <row r="60" spans="1:22" x14ac:dyDescent="0.2">
      <c r="A60" s="16" t="s">
        <v>273</v>
      </c>
      <c r="B60" s="4">
        <v>0</v>
      </c>
      <c r="C60" s="4">
        <v>0</v>
      </c>
      <c r="D60" s="4">
        <v>0</v>
      </c>
      <c r="E60" s="4">
        <v>0</v>
      </c>
      <c r="F60" s="4">
        <f t="shared" si="11"/>
        <v>-641705660</v>
      </c>
      <c r="L60" s="4">
        <v>35</v>
      </c>
      <c r="M60" s="4">
        <v>39</v>
      </c>
      <c r="N60" s="4">
        <v>1</v>
      </c>
      <c r="O60" s="4">
        <v>3</v>
      </c>
      <c r="P60" s="4">
        <v>80100</v>
      </c>
      <c r="Q60" s="4">
        <v>140300</v>
      </c>
      <c r="R60" s="5">
        <v>1.7000000000000001E-3</v>
      </c>
      <c r="S60" s="4">
        <v>220400</v>
      </c>
      <c r="T60" s="4">
        <f t="shared" si="9"/>
        <v>350462.6</v>
      </c>
      <c r="U60" s="4">
        <f t="shared" si="12"/>
        <v>242158</v>
      </c>
      <c r="V60" s="5">
        <v>1.04E-2</v>
      </c>
    </row>
    <row r="61" spans="1:22" x14ac:dyDescent="0.2">
      <c r="A61" s="16" t="s">
        <v>268</v>
      </c>
      <c r="B61" s="4">
        <v>0</v>
      </c>
      <c r="C61" s="4">
        <v>0</v>
      </c>
      <c r="D61" s="4">
        <v>0</v>
      </c>
      <c r="E61" s="4">
        <v>0</v>
      </c>
      <c r="F61" s="4">
        <f t="shared" si="11"/>
        <v>-641705660</v>
      </c>
      <c r="L61" s="4">
        <v>19</v>
      </c>
      <c r="M61" s="4">
        <v>70</v>
      </c>
      <c r="N61" s="4">
        <v>0</v>
      </c>
      <c r="O61" s="4">
        <v>4</v>
      </c>
      <c r="P61" s="4">
        <v>16300</v>
      </c>
      <c r="Q61" s="4">
        <v>230300</v>
      </c>
      <c r="R61" s="5">
        <v>-5.1999999999999998E-3</v>
      </c>
      <c r="S61" s="4">
        <v>246770</v>
      </c>
      <c r="T61" s="4">
        <f t="shared" si="9"/>
        <v>352191.2</v>
      </c>
      <c r="U61" s="4">
        <f t="shared" si="12"/>
        <v>242158</v>
      </c>
      <c r="V61" s="5">
        <v>2.0499999999999997E-2</v>
      </c>
    </row>
    <row r="62" spans="1:22" x14ac:dyDescent="0.2">
      <c r="A62" s="16" t="s">
        <v>266</v>
      </c>
      <c r="B62" s="4">
        <v>0</v>
      </c>
      <c r="C62" s="4">
        <v>0</v>
      </c>
      <c r="D62" s="4">
        <v>0</v>
      </c>
      <c r="E62" s="4">
        <v>0</v>
      </c>
      <c r="F62" s="4">
        <f t="shared" si="11"/>
        <v>-641705660</v>
      </c>
      <c r="L62" s="4">
        <v>67</v>
      </c>
      <c r="M62" s="4">
        <v>60</v>
      </c>
      <c r="N62" s="4">
        <v>0</v>
      </c>
      <c r="O62" s="4">
        <v>8</v>
      </c>
      <c r="P62" s="4">
        <v>160600</v>
      </c>
      <c r="Q62" s="4">
        <v>289900</v>
      </c>
      <c r="R62" s="5">
        <v>2.3E-3</v>
      </c>
      <c r="S62" s="4">
        <v>450623</v>
      </c>
      <c r="T62" s="4">
        <f t="shared" si="9"/>
        <v>334970.8</v>
      </c>
      <c r="U62" s="4">
        <f t="shared" si="12"/>
        <v>242158</v>
      </c>
      <c r="V62" s="5">
        <v>2.0499999999999997E-2</v>
      </c>
    </row>
    <row r="63" spans="1:22" x14ac:dyDescent="0.2">
      <c r="A63" s="16" t="s">
        <v>265</v>
      </c>
      <c r="B63" s="4">
        <v>0</v>
      </c>
      <c r="C63" s="4">
        <v>0</v>
      </c>
      <c r="D63" s="4">
        <v>0</v>
      </c>
      <c r="E63" s="4">
        <v>0</v>
      </c>
      <c r="F63" s="4">
        <f t="shared" si="11"/>
        <v>-641705660</v>
      </c>
      <c r="L63" s="4">
        <v>81</v>
      </c>
      <c r="M63" s="4">
        <v>90</v>
      </c>
      <c r="N63" s="4">
        <v>8</v>
      </c>
      <c r="O63" s="4">
        <v>5</v>
      </c>
      <c r="P63" s="4">
        <v>281400</v>
      </c>
      <c r="Q63" s="4">
        <v>258400</v>
      </c>
      <c r="R63" s="5">
        <v>1.06E-2</v>
      </c>
      <c r="S63" s="4">
        <v>546606</v>
      </c>
      <c r="T63" s="4">
        <f t="shared" si="9"/>
        <v>293016.7</v>
      </c>
      <c r="U63" s="4">
        <f t="shared" si="12"/>
        <v>242158</v>
      </c>
      <c r="V63" s="5">
        <v>2.0499999999999997E-2</v>
      </c>
    </row>
    <row r="64" spans="1:22" x14ac:dyDescent="0.2">
      <c r="A64" s="16" t="s">
        <v>247</v>
      </c>
      <c r="B64" s="4">
        <v>0</v>
      </c>
      <c r="C64" s="4">
        <v>0</v>
      </c>
      <c r="D64" s="4">
        <v>0</v>
      </c>
      <c r="E64" s="4">
        <v>0</v>
      </c>
      <c r="F64" s="4">
        <f t="shared" si="11"/>
        <v>-641705660</v>
      </c>
      <c r="L64" s="4">
        <v>37</v>
      </c>
      <c r="M64" s="4">
        <v>53</v>
      </c>
      <c r="N64" s="4">
        <v>2</v>
      </c>
      <c r="O64" s="4">
        <v>3</v>
      </c>
      <c r="P64" s="4">
        <v>94100</v>
      </c>
      <c r="Q64" s="4">
        <v>145000</v>
      </c>
      <c r="R64" s="5">
        <v>-8.1000000000000013E-3</v>
      </c>
      <c r="S64" s="4">
        <v>242158</v>
      </c>
      <c r="T64" s="4">
        <f t="shared" si="9"/>
        <v>282961</v>
      </c>
      <c r="U64" s="4">
        <f t="shared" si="12"/>
        <v>279838</v>
      </c>
      <c r="V64" s="5">
        <v>2.07E-2</v>
      </c>
    </row>
    <row r="65" spans="1:22" x14ac:dyDescent="0.2">
      <c r="A65" s="16" t="s">
        <v>239</v>
      </c>
      <c r="B65" s="4">
        <v>0</v>
      </c>
      <c r="C65" s="4">
        <v>0</v>
      </c>
      <c r="D65" s="4">
        <v>0</v>
      </c>
      <c r="E65" s="4">
        <v>0</v>
      </c>
      <c r="F65" s="4">
        <f t="shared" si="11"/>
        <v>-641705660</v>
      </c>
      <c r="L65" s="4">
        <v>70</v>
      </c>
      <c r="M65" s="4">
        <v>75</v>
      </c>
      <c r="N65" s="4">
        <v>5</v>
      </c>
      <c r="O65" s="4">
        <v>3</v>
      </c>
      <c r="P65" s="4">
        <v>257400</v>
      </c>
      <c r="Q65" s="4">
        <v>200100</v>
      </c>
      <c r="R65" s="5">
        <v>1.6399999999999998E-2</v>
      </c>
      <c r="S65" s="4">
        <v>464400</v>
      </c>
      <c r="T65" s="4">
        <f t="shared" si="9"/>
        <v>255829.7</v>
      </c>
      <c r="U65" s="4">
        <f t="shared" si="12"/>
        <v>122246</v>
      </c>
      <c r="V65" s="5">
        <v>2.0499999999999997E-2</v>
      </c>
    </row>
    <row r="66" spans="1:22" x14ac:dyDescent="0.2">
      <c r="A66" s="16" t="s">
        <v>238</v>
      </c>
      <c r="B66" s="4">
        <v>0</v>
      </c>
      <c r="C66" s="4">
        <v>0</v>
      </c>
      <c r="D66" s="4">
        <v>0</v>
      </c>
      <c r="E66" s="4">
        <v>0</v>
      </c>
      <c r="F66" s="4">
        <f t="shared" si="11"/>
        <v>-641705660</v>
      </c>
      <c r="L66" s="4">
        <v>53</v>
      </c>
      <c r="M66" s="4">
        <v>42</v>
      </c>
      <c r="N66" s="4">
        <v>0</v>
      </c>
      <c r="O66" s="4">
        <v>5</v>
      </c>
      <c r="P66" s="4">
        <v>110600</v>
      </c>
      <c r="Q66" s="4">
        <v>249100</v>
      </c>
      <c r="R66" s="5">
        <v>4.7999999999999996E-3</v>
      </c>
      <c r="S66" s="4">
        <v>359859</v>
      </c>
      <c r="T66" s="4">
        <f t="shared" si="9"/>
        <v>264224</v>
      </c>
      <c r="U66" s="4">
        <f t="shared" si="12"/>
        <v>122246</v>
      </c>
      <c r="V66" s="5">
        <v>1.0500000000000001E-2</v>
      </c>
    </row>
    <row r="67" spans="1:22" x14ac:dyDescent="0.2">
      <c r="A67" s="16" t="s">
        <v>237</v>
      </c>
      <c r="B67" s="4">
        <v>0</v>
      </c>
      <c r="C67" s="4">
        <v>0</v>
      </c>
      <c r="D67" s="4">
        <v>0</v>
      </c>
      <c r="E67" s="4">
        <v>0</v>
      </c>
      <c r="F67" s="4">
        <f t="shared" si="11"/>
        <v>-641705660</v>
      </c>
      <c r="L67" s="4">
        <v>85</v>
      </c>
      <c r="M67" s="4">
        <v>42</v>
      </c>
      <c r="N67" s="4">
        <v>3</v>
      </c>
      <c r="O67" s="4">
        <v>4</v>
      </c>
      <c r="P67" s="4">
        <v>158900</v>
      </c>
      <c r="Q67" s="4">
        <v>228100</v>
      </c>
      <c r="R67" s="5">
        <v>1.1000000000000001E-3</v>
      </c>
      <c r="S67" s="4">
        <v>388026</v>
      </c>
      <c r="T67" s="4">
        <f t="shared" si="9"/>
        <v>244257.9</v>
      </c>
      <c r="U67" s="4">
        <f t="shared" si="12"/>
        <v>122246</v>
      </c>
      <c r="V67" s="5">
        <v>2.0899999999999998E-2</v>
      </c>
    </row>
    <row r="68" spans="1:22" x14ac:dyDescent="0.2">
      <c r="A68" s="16" t="s">
        <v>233</v>
      </c>
      <c r="B68" s="4">
        <v>0</v>
      </c>
      <c r="C68" s="4">
        <v>0</v>
      </c>
      <c r="D68" s="4">
        <v>0</v>
      </c>
      <c r="E68" s="4">
        <v>0</v>
      </c>
      <c r="F68" s="4">
        <f t="shared" si="11"/>
        <v>-641705660</v>
      </c>
      <c r="L68" s="4">
        <v>29</v>
      </c>
      <c r="M68" s="4">
        <v>48</v>
      </c>
      <c r="N68" s="4">
        <v>3</v>
      </c>
      <c r="O68" s="4">
        <v>4</v>
      </c>
      <c r="P68" s="4">
        <v>90800</v>
      </c>
      <c r="Q68" s="4">
        <v>199800</v>
      </c>
      <c r="R68" s="5">
        <v>4.8999999999999998E-3</v>
      </c>
      <c r="S68" s="4">
        <v>279838</v>
      </c>
      <c r="T68" s="4">
        <f t="shared" si="9"/>
        <v>274974.09999999998</v>
      </c>
      <c r="U68" s="4">
        <f t="shared" si="12"/>
        <v>122246</v>
      </c>
      <c r="V68" s="5">
        <v>1.0500000000000001E-2</v>
      </c>
    </row>
    <row r="69" spans="1:22" x14ac:dyDescent="0.2">
      <c r="A69" s="16" t="s">
        <v>232</v>
      </c>
      <c r="B69" s="4">
        <v>0</v>
      </c>
      <c r="C69" s="4">
        <v>0</v>
      </c>
      <c r="D69" s="4">
        <v>0</v>
      </c>
      <c r="E69" s="4">
        <v>0</v>
      </c>
      <c r="F69" s="4">
        <f t="shared" si="11"/>
        <v>-641705660</v>
      </c>
      <c r="R69" s="5">
        <v>-1.09E-2</v>
      </c>
      <c r="S69" s="4">
        <v>404100</v>
      </c>
      <c r="T69" s="4">
        <f t="shared" si="9"/>
        <v>289009.59999999998</v>
      </c>
      <c r="U69" s="4">
        <f t="shared" si="12"/>
        <v>122246</v>
      </c>
      <c r="V69" s="5">
        <v>2.0899999999999998E-2</v>
      </c>
    </row>
    <row r="70" spans="1:22" x14ac:dyDescent="0.2">
      <c r="A70" s="16" t="s">
        <v>231</v>
      </c>
      <c r="B70" s="4">
        <v>0</v>
      </c>
      <c r="C70" s="4">
        <v>10500</v>
      </c>
      <c r="D70" s="4">
        <v>-10500</v>
      </c>
      <c r="E70" s="4">
        <v>-100654787</v>
      </c>
      <c r="F70" s="4">
        <f t="shared" si="11"/>
        <v>-641705660</v>
      </c>
      <c r="R70" s="5">
        <v>-1.4000000000000002E-3</v>
      </c>
      <c r="S70" s="4">
        <v>122246</v>
      </c>
      <c r="T70" s="4">
        <f t="shared" si="9"/>
        <v>326066.7</v>
      </c>
      <c r="U70" s="4">
        <f t="shared" si="12"/>
        <v>127065</v>
      </c>
      <c r="V70" s="5">
        <v>2.07E-2</v>
      </c>
    </row>
    <row r="71" spans="1:22" x14ac:dyDescent="0.2">
      <c r="A71" s="16" t="s">
        <v>230</v>
      </c>
      <c r="B71" s="4">
        <v>0</v>
      </c>
      <c r="C71" s="4">
        <v>0</v>
      </c>
      <c r="D71" s="4">
        <v>0</v>
      </c>
      <c r="E71" s="4">
        <v>0</v>
      </c>
      <c r="F71" s="4">
        <f t="shared" si="11"/>
        <v>-541050873</v>
      </c>
      <c r="R71" s="5">
        <v>6.4000000000000003E-3</v>
      </c>
      <c r="S71" s="4">
        <v>264056</v>
      </c>
      <c r="T71" s="4">
        <f t="shared" si="9"/>
        <v>335442.3</v>
      </c>
      <c r="U71" s="4">
        <f t="shared" si="12"/>
        <v>127065</v>
      </c>
      <c r="V71" s="5">
        <v>2.07E-2</v>
      </c>
    </row>
    <row r="72" spans="1:22" x14ac:dyDescent="0.2">
      <c r="A72" s="16" t="s">
        <v>229</v>
      </c>
      <c r="B72" s="4">
        <v>0</v>
      </c>
      <c r="C72" s="4">
        <v>0</v>
      </c>
      <c r="D72" s="4">
        <v>0</v>
      </c>
      <c r="E72" s="4">
        <v>0</v>
      </c>
      <c r="F72" s="4">
        <f t="shared" si="11"/>
        <v>-541050873</v>
      </c>
      <c r="R72" s="5">
        <v>4.6999999999999993E-3</v>
      </c>
      <c r="S72" s="4">
        <v>278419</v>
      </c>
      <c r="T72" s="4">
        <f t="shared" si="9"/>
        <v>346856.2</v>
      </c>
      <c r="U72" s="4">
        <f t="shared" si="12"/>
        <v>127065</v>
      </c>
      <c r="V72" s="5">
        <v>2.07E-2</v>
      </c>
    </row>
    <row r="73" spans="1:22" x14ac:dyDescent="0.2">
      <c r="A73" s="16" t="s">
        <v>228</v>
      </c>
      <c r="B73" s="4">
        <v>0</v>
      </c>
      <c r="C73" s="4">
        <v>0</v>
      </c>
      <c r="D73" s="4">
        <v>0</v>
      </c>
      <c r="E73" s="4">
        <v>0</v>
      </c>
      <c r="F73" s="4">
        <f t="shared" si="11"/>
        <v>-541050873</v>
      </c>
      <c r="R73" s="5">
        <v>5.0000000000000001E-4</v>
      </c>
      <c r="S73" s="4">
        <v>127065</v>
      </c>
      <c r="T73" s="4">
        <f t="shared" si="9"/>
        <v>373725.4</v>
      </c>
      <c r="U73" s="4">
        <f t="shared" si="12"/>
        <v>141601</v>
      </c>
      <c r="V73" s="5">
        <v>1.0500000000000001E-2</v>
      </c>
    </row>
    <row r="74" spans="1:22" x14ac:dyDescent="0.2">
      <c r="A74" s="16" t="s">
        <v>227</v>
      </c>
      <c r="B74" s="4">
        <v>0</v>
      </c>
      <c r="C74" s="4">
        <v>0</v>
      </c>
      <c r="D74" s="4">
        <v>0</v>
      </c>
      <c r="E74" s="4">
        <v>0</v>
      </c>
      <c r="F74" s="4">
        <f t="shared" si="11"/>
        <v>-541050873</v>
      </c>
      <c r="R74" s="5">
        <v>-2E-3</v>
      </c>
      <c r="S74" s="4">
        <v>141601</v>
      </c>
      <c r="T74" s="4">
        <f t="shared" si="9"/>
        <v>441847.7</v>
      </c>
      <c r="U74" s="4">
        <f t="shared" si="12"/>
        <v>188365</v>
      </c>
      <c r="V74" s="5">
        <v>2.0899999999999998E-2</v>
      </c>
    </row>
    <row r="75" spans="1:22" x14ac:dyDescent="0.2">
      <c r="A75" s="16" t="s">
        <v>221</v>
      </c>
      <c r="B75" s="4">
        <v>0</v>
      </c>
      <c r="C75" s="4">
        <v>0</v>
      </c>
      <c r="D75" s="4">
        <v>0</v>
      </c>
      <c r="E75" s="4">
        <v>0</v>
      </c>
      <c r="F75" s="4">
        <f t="shared" si="11"/>
        <v>-541050873</v>
      </c>
      <c r="R75" s="5">
        <v>6.6E-3</v>
      </c>
      <c r="S75" s="4">
        <v>193087</v>
      </c>
      <c r="T75" s="4">
        <f t="shared" si="9"/>
        <v>498464</v>
      </c>
      <c r="U75" s="4">
        <f t="shared" si="12"/>
        <v>188365</v>
      </c>
      <c r="V75" s="5">
        <v>2.0899999999999998E-2</v>
      </c>
    </row>
    <row r="76" spans="1:22" x14ac:dyDescent="0.2">
      <c r="A76" s="16" t="s">
        <v>212</v>
      </c>
      <c r="B76" s="4">
        <v>0</v>
      </c>
      <c r="C76" s="4">
        <v>0</v>
      </c>
      <c r="D76" s="4">
        <v>0</v>
      </c>
      <c r="E76" s="4">
        <v>0</v>
      </c>
      <c r="F76" s="4">
        <f t="shared" si="11"/>
        <v>-541050873</v>
      </c>
      <c r="R76" s="5">
        <v>-7.8000000000000005E-3</v>
      </c>
      <c r="S76" s="4">
        <v>443802</v>
      </c>
      <c r="T76" s="4">
        <f t="shared" si="9"/>
        <v>503468.2</v>
      </c>
      <c r="U76" s="4">
        <f t="shared" si="12"/>
        <v>188365</v>
      </c>
      <c r="V76" s="5">
        <v>3.1300000000000001E-2</v>
      </c>
    </row>
    <row r="77" spans="1:22" x14ac:dyDescent="0.2">
      <c r="A77" s="16" t="s">
        <v>211</v>
      </c>
      <c r="B77" s="4">
        <v>0</v>
      </c>
      <c r="C77" s="4">
        <v>0</v>
      </c>
      <c r="D77" s="4">
        <v>0</v>
      </c>
      <c r="E77" s="4">
        <v>0</v>
      </c>
      <c r="F77" s="4">
        <f t="shared" si="11"/>
        <v>-541050873</v>
      </c>
      <c r="R77" s="5">
        <v>-8.3000000000000001E-3</v>
      </c>
      <c r="S77" s="4">
        <v>188365</v>
      </c>
      <c r="T77" s="4">
        <f t="shared" si="9"/>
        <v>528911.69999999995</v>
      </c>
      <c r="U77" s="4">
        <f t="shared" si="12"/>
        <v>357812</v>
      </c>
      <c r="V77" s="5">
        <v>3.1E-2</v>
      </c>
    </row>
    <row r="78" spans="1:22" x14ac:dyDescent="0.2">
      <c r="A78" s="16" t="s">
        <v>210</v>
      </c>
      <c r="B78" s="4">
        <v>0</v>
      </c>
      <c r="C78" s="4">
        <v>0</v>
      </c>
      <c r="D78" s="4">
        <v>0</v>
      </c>
      <c r="E78" s="4">
        <v>0</v>
      </c>
      <c r="F78" s="4">
        <f t="shared" si="11"/>
        <v>-541050873</v>
      </c>
      <c r="R78" s="5">
        <v>-2.12E-2</v>
      </c>
      <c r="S78" s="4">
        <v>587000</v>
      </c>
      <c r="T78" s="4">
        <f t="shared" si="9"/>
        <v>491561.7</v>
      </c>
      <c r="U78" s="4">
        <f t="shared" si="12"/>
        <v>357812</v>
      </c>
      <c r="V78" s="5">
        <v>3.0699999999999998E-2</v>
      </c>
    </row>
    <row r="79" spans="1:22" x14ac:dyDescent="0.2">
      <c r="A79" s="16" t="s">
        <v>209</v>
      </c>
      <c r="B79" s="4">
        <v>0</v>
      </c>
      <c r="C79" s="4">
        <v>0</v>
      </c>
      <c r="D79" s="4">
        <v>0</v>
      </c>
      <c r="E79" s="4">
        <v>0</v>
      </c>
      <c r="F79" s="4">
        <f t="shared" si="11"/>
        <v>-541050873</v>
      </c>
      <c r="R79" s="5">
        <v>-2.1600000000000001E-2</v>
      </c>
      <c r="S79" s="4">
        <v>544455</v>
      </c>
      <c r="T79" s="4">
        <f t="shared" si="9"/>
        <v>461846.8</v>
      </c>
      <c r="U79" s="4">
        <f t="shared" si="12"/>
        <v>357812</v>
      </c>
      <c r="V79" s="5">
        <v>0.05</v>
      </c>
    </row>
    <row r="80" spans="1:22" x14ac:dyDescent="0.2">
      <c r="A80" s="16" t="s">
        <v>208</v>
      </c>
      <c r="B80" s="4">
        <v>0</v>
      </c>
      <c r="C80" s="4">
        <v>0</v>
      </c>
      <c r="D80" s="4">
        <v>0</v>
      </c>
      <c r="E80" s="4">
        <v>0</v>
      </c>
      <c r="F80" s="4">
        <f t="shared" si="11"/>
        <v>-541050873</v>
      </c>
      <c r="R80" s="5">
        <v>1.78E-2</v>
      </c>
      <c r="S80" s="4">
        <v>492817</v>
      </c>
      <c r="T80" s="4">
        <f t="shared" si="9"/>
        <v>421475.1</v>
      </c>
      <c r="U80" s="4">
        <f t="shared" si="12"/>
        <v>357812</v>
      </c>
      <c r="V80" s="5">
        <v>2.98E-2</v>
      </c>
    </row>
    <row r="81" spans="1:22" x14ac:dyDescent="0.2">
      <c r="A81" s="16" t="s">
        <v>207</v>
      </c>
      <c r="B81" s="4">
        <v>0</v>
      </c>
      <c r="C81" s="4">
        <v>0</v>
      </c>
      <c r="D81" s="4">
        <v>0</v>
      </c>
      <c r="E81" s="4">
        <v>0</v>
      </c>
      <c r="F81" s="4">
        <f t="shared" si="11"/>
        <v>-541050873</v>
      </c>
      <c r="R81" s="5">
        <v>1.5E-3</v>
      </c>
      <c r="S81" s="4">
        <v>357812</v>
      </c>
      <c r="T81" s="4">
        <f t="shared" si="9"/>
        <v>400845.4</v>
      </c>
      <c r="U81" s="4">
        <f t="shared" si="12"/>
        <v>392558</v>
      </c>
      <c r="V81" s="5">
        <v>2.0299999999999999E-2</v>
      </c>
    </row>
    <row r="82" spans="1:22" x14ac:dyDescent="0.2">
      <c r="A82" s="16" t="s">
        <v>206</v>
      </c>
      <c r="B82" s="4">
        <v>0</v>
      </c>
      <c r="C82" s="4">
        <v>0</v>
      </c>
      <c r="D82" s="4">
        <v>0</v>
      </c>
      <c r="E82" s="4">
        <v>0</v>
      </c>
      <c r="F82" s="4">
        <f t="shared" si="11"/>
        <v>-541050873</v>
      </c>
      <c r="R82" s="5">
        <v>-1.5100000000000001E-2</v>
      </c>
      <c r="S82" s="4">
        <v>392558</v>
      </c>
      <c r="T82" s="4">
        <f t="shared" si="9"/>
        <v>373922.9</v>
      </c>
      <c r="U82" s="4">
        <f t="shared" si="12"/>
        <v>395757</v>
      </c>
      <c r="V82" s="5">
        <v>0.03</v>
      </c>
    </row>
    <row r="83" spans="1:22" x14ac:dyDescent="0.2">
      <c r="A83" s="16" t="s">
        <v>205</v>
      </c>
      <c r="B83" s="4">
        <v>0</v>
      </c>
      <c r="C83" s="4">
        <v>0</v>
      </c>
      <c r="D83" s="4">
        <v>0</v>
      </c>
      <c r="E83" s="4">
        <v>0</v>
      </c>
      <c r="F83" s="4">
        <f t="shared" si="11"/>
        <v>-541050873</v>
      </c>
      <c r="R83" s="5">
        <v>1E-3</v>
      </c>
      <c r="S83" s="4">
        <v>395757</v>
      </c>
      <c r="T83" s="4">
        <f t="shared" si="9"/>
        <v>392772.5</v>
      </c>
      <c r="U83" s="4">
        <f t="shared" si="12"/>
        <v>213500</v>
      </c>
      <c r="V83" s="5">
        <v>3.9300000000000002E-2</v>
      </c>
    </row>
    <row r="84" spans="1:22" x14ac:dyDescent="0.2">
      <c r="A84" s="16" t="s">
        <v>204</v>
      </c>
      <c r="B84" s="4">
        <v>0</v>
      </c>
      <c r="C84" s="4">
        <v>0</v>
      </c>
      <c r="D84" s="4">
        <v>0</v>
      </c>
      <c r="E84" s="4">
        <v>0</v>
      </c>
      <c r="F84" s="4">
        <f t="shared" si="11"/>
        <v>-541050873</v>
      </c>
      <c r="R84" s="5">
        <v>7.000000000000001E-4</v>
      </c>
      <c r="S84" s="4">
        <v>822824</v>
      </c>
      <c r="T84" s="4">
        <f t="shared" si="9"/>
        <v>366353.4</v>
      </c>
      <c r="U84" s="4">
        <f t="shared" si="12"/>
        <v>213500</v>
      </c>
      <c r="V84" s="5">
        <v>2.9500000000000002E-2</v>
      </c>
    </row>
    <row r="85" spans="1:22" x14ac:dyDescent="0.2">
      <c r="A85" s="16" t="s">
        <v>203</v>
      </c>
      <c r="B85" s="4">
        <v>0</v>
      </c>
      <c r="C85" s="4">
        <v>0</v>
      </c>
      <c r="D85" s="4">
        <v>0</v>
      </c>
      <c r="E85" s="4">
        <v>0</v>
      </c>
      <c r="F85" s="4">
        <f t="shared" si="11"/>
        <v>-541050873</v>
      </c>
      <c r="R85" s="5">
        <v>2.1299999999999999E-2</v>
      </c>
      <c r="S85" s="4">
        <v>759250</v>
      </c>
      <c r="T85" s="4">
        <f t="shared" si="9"/>
        <v>319297.3</v>
      </c>
      <c r="U85" s="4">
        <f t="shared" si="12"/>
        <v>89100</v>
      </c>
      <c r="V85" s="5">
        <v>1.9900000000000001E-2</v>
      </c>
    </row>
    <row r="86" spans="1:22" x14ac:dyDescent="0.2">
      <c r="A86" s="16" t="s">
        <v>202</v>
      </c>
      <c r="B86" s="4">
        <v>0</v>
      </c>
      <c r="C86" s="4">
        <v>0</v>
      </c>
      <c r="D86" s="4">
        <v>0</v>
      </c>
      <c r="E86" s="4">
        <v>0</v>
      </c>
      <c r="F86" s="4">
        <f t="shared" si="11"/>
        <v>-541050873</v>
      </c>
      <c r="R86" s="5">
        <v>1.3500000000000002E-2</v>
      </c>
      <c r="S86" s="4">
        <v>493844</v>
      </c>
      <c r="T86" s="4">
        <f t="shared" si="9"/>
        <v>287258.59999999998</v>
      </c>
      <c r="U86" s="4">
        <f t="shared" si="12"/>
        <v>89100</v>
      </c>
      <c r="V86" s="5">
        <v>0.03</v>
      </c>
    </row>
    <row r="87" spans="1:22" x14ac:dyDescent="0.2">
      <c r="A87" s="16" t="s">
        <v>201</v>
      </c>
      <c r="B87" s="4">
        <v>0</v>
      </c>
      <c r="C87" s="4">
        <v>0</v>
      </c>
      <c r="D87" s="4">
        <v>0</v>
      </c>
      <c r="E87" s="4">
        <v>0</v>
      </c>
      <c r="F87" s="4">
        <f t="shared" si="11"/>
        <v>-541050873</v>
      </c>
      <c r="R87" s="5">
        <v>1.89E-2</v>
      </c>
      <c r="S87" s="4">
        <v>442800</v>
      </c>
      <c r="T87" s="4">
        <f t="shared" si="9"/>
        <v>284009.7</v>
      </c>
      <c r="U87" s="4">
        <f t="shared" si="12"/>
        <v>89100</v>
      </c>
      <c r="V87" s="5">
        <v>2.0499999999999997E-2</v>
      </c>
    </row>
    <row r="88" spans="1:22" x14ac:dyDescent="0.2">
      <c r="A88" s="16" t="s">
        <v>200</v>
      </c>
      <c r="B88" s="4">
        <v>0</v>
      </c>
      <c r="C88" s="4">
        <v>0</v>
      </c>
      <c r="D88" s="4">
        <v>0</v>
      </c>
      <c r="E88" s="4">
        <v>0</v>
      </c>
      <c r="F88" s="4">
        <f t="shared" si="11"/>
        <v>-541050873</v>
      </c>
      <c r="R88" s="5">
        <v>-1.1999999999999999E-3</v>
      </c>
      <c r="S88" s="4">
        <v>213500</v>
      </c>
      <c r="T88" s="4">
        <f t="shared" si="9"/>
        <v>336304.2</v>
      </c>
      <c r="U88" s="4">
        <f t="shared" si="12"/>
        <v>89100</v>
      </c>
      <c r="V88" s="5">
        <v>2.0899999999999998E-2</v>
      </c>
    </row>
    <row r="89" spans="1:22" x14ac:dyDescent="0.2">
      <c r="A89" s="16" t="s">
        <v>199</v>
      </c>
      <c r="B89" s="4">
        <v>0</v>
      </c>
      <c r="C89" s="4">
        <v>0</v>
      </c>
      <c r="D89" s="4">
        <v>0</v>
      </c>
      <c r="E89" s="4">
        <v>0</v>
      </c>
      <c r="F89" s="4">
        <f t="shared" si="11"/>
        <v>-541050873</v>
      </c>
      <c r="R89" s="5">
        <v>-7.9000000000000008E-3</v>
      </c>
      <c r="S89" s="4">
        <v>247306</v>
      </c>
      <c r="T89" s="4">
        <f t="shared" si="9"/>
        <v>367922.3</v>
      </c>
      <c r="U89" s="4">
        <f t="shared" si="12"/>
        <v>89100</v>
      </c>
      <c r="V89" s="5">
        <v>3.1E-2</v>
      </c>
    </row>
    <row r="90" spans="1:22" x14ac:dyDescent="0.2">
      <c r="A90" s="16" t="s">
        <v>198</v>
      </c>
      <c r="B90" s="4">
        <v>0</v>
      </c>
      <c r="C90" s="4">
        <v>40500</v>
      </c>
      <c r="D90" s="4">
        <v>-40500</v>
      </c>
      <c r="E90" s="4">
        <v>-387936364</v>
      </c>
      <c r="F90" s="4">
        <f t="shared" si="11"/>
        <v>-541050873</v>
      </c>
      <c r="R90" s="5">
        <v>8.3999999999999995E-3</v>
      </c>
      <c r="S90" s="4">
        <v>89100</v>
      </c>
      <c r="T90" s="4">
        <f t="shared" si="9"/>
        <v>425046.7</v>
      </c>
      <c r="U90" s="4">
        <f t="shared" si="12"/>
        <v>123333</v>
      </c>
      <c r="V90" s="5">
        <v>2.07E-2</v>
      </c>
    </row>
    <row r="91" spans="1:22" x14ac:dyDescent="0.2">
      <c r="A91" s="16" t="s">
        <v>197</v>
      </c>
      <c r="B91" s="4">
        <v>0</v>
      </c>
      <c r="C91" s="4">
        <v>10000</v>
      </c>
      <c r="D91" s="4">
        <v>-10000</v>
      </c>
      <c r="E91" s="4">
        <v>-94994716</v>
      </c>
      <c r="F91" s="4">
        <f t="shared" si="11"/>
        <v>-153114509</v>
      </c>
      <c r="R91" s="5">
        <v>-1.0500000000000001E-2</v>
      </c>
      <c r="S91" s="4">
        <v>151515</v>
      </c>
      <c r="T91" s="4">
        <f t="shared" si="9"/>
        <v>436715.5</v>
      </c>
      <c r="U91" s="4">
        <f t="shared" si="12"/>
        <v>123333</v>
      </c>
      <c r="V91" s="5">
        <v>3.1E-2</v>
      </c>
    </row>
    <row r="92" spans="1:22" x14ac:dyDescent="0.2">
      <c r="A92" s="16" t="s">
        <v>196</v>
      </c>
      <c r="B92" s="4">
        <v>0</v>
      </c>
      <c r="C92" s="4">
        <v>0</v>
      </c>
      <c r="D92" s="4">
        <v>0</v>
      </c>
      <c r="E92" s="4">
        <v>0</v>
      </c>
      <c r="F92" s="4">
        <f t="shared" si="11"/>
        <v>-58119793</v>
      </c>
      <c r="R92" s="5">
        <v>8.9999999999999998E-4</v>
      </c>
      <c r="S92" s="4">
        <v>123333</v>
      </c>
      <c r="T92" s="4">
        <f t="shared" si="9"/>
        <v>446957.2</v>
      </c>
      <c r="U92" s="4">
        <f t="shared" si="12"/>
        <v>173457</v>
      </c>
      <c r="V92" s="5">
        <v>2.07E-2</v>
      </c>
    </row>
    <row r="93" spans="1:22" x14ac:dyDescent="0.2">
      <c r="A93" s="16" t="s">
        <v>195</v>
      </c>
      <c r="B93" s="4">
        <v>0</v>
      </c>
      <c r="C93" s="4">
        <v>0</v>
      </c>
      <c r="D93" s="4">
        <v>0</v>
      </c>
      <c r="E93" s="4">
        <v>0</v>
      </c>
      <c r="F93" s="4">
        <f t="shared" si="11"/>
        <v>-58119793</v>
      </c>
      <c r="R93" s="5">
        <v>-3.32E-2</v>
      </c>
      <c r="S93" s="4">
        <v>584253</v>
      </c>
      <c r="T93" s="4">
        <f t="shared" si="9"/>
        <v>422162</v>
      </c>
      <c r="U93" s="4">
        <f t="shared" si="12"/>
        <v>173457</v>
      </c>
      <c r="V93" s="5">
        <v>4.0899999999999999E-2</v>
      </c>
    </row>
    <row r="94" spans="1:22" x14ac:dyDescent="0.2">
      <c r="A94" s="16" t="s">
        <v>194</v>
      </c>
      <c r="B94" s="4">
        <v>0</v>
      </c>
      <c r="C94" s="4">
        <v>0</v>
      </c>
      <c r="D94" s="4">
        <v>0</v>
      </c>
      <c r="E94" s="4">
        <v>0</v>
      </c>
      <c r="F94" s="4">
        <f t="shared" si="11"/>
        <v>-58119793</v>
      </c>
      <c r="R94" s="5">
        <v>-8.8999999999999999E-3</v>
      </c>
      <c r="S94" s="4">
        <v>558633</v>
      </c>
      <c r="T94" s="4">
        <f t="shared" si="9"/>
        <v>424689.2</v>
      </c>
      <c r="U94" s="4">
        <f t="shared" si="12"/>
        <v>173457</v>
      </c>
      <c r="V94" s="5">
        <v>4.9599999999999998E-2</v>
      </c>
    </row>
    <row r="95" spans="1:22" x14ac:dyDescent="0.2">
      <c r="A95" s="16" t="s">
        <v>193</v>
      </c>
      <c r="B95" s="4">
        <v>0</v>
      </c>
      <c r="C95" s="4">
        <v>24700</v>
      </c>
      <c r="D95" s="4">
        <v>-24700</v>
      </c>
      <c r="E95" s="4">
        <v>-246294775</v>
      </c>
      <c r="F95" s="4">
        <f t="shared" si="11"/>
        <v>-58119793</v>
      </c>
      <c r="R95" s="5">
        <v>7.1999999999999998E-3</v>
      </c>
      <c r="S95" s="4">
        <v>288689</v>
      </c>
      <c r="T95" s="4">
        <f t="shared" si="9"/>
        <v>454111.2</v>
      </c>
      <c r="U95" s="4">
        <f t="shared" si="12"/>
        <v>173457</v>
      </c>
      <c r="V95" s="5">
        <v>1.9900000000000001E-2</v>
      </c>
    </row>
    <row r="96" spans="1:22" x14ac:dyDescent="0.2">
      <c r="A96" s="16" t="s">
        <v>192</v>
      </c>
      <c r="B96" s="4">
        <v>0</v>
      </c>
      <c r="C96" s="4">
        <v>100</v>
      </c>
      <c r="D96" s="4">
        <v>-100</v>
      </c>
      <c r="E96" s="4">
        <v>-991465</v>
      </c>
      <c r="F96" s="4">
        <f t="shared" si="11"/>
        <v>188174982</v>
      </c>
      <c r="R96" s="5">
        <v>1.18E-2</v>
      </c>
      <c r="S96" s="4">
        <v>173457</v>
      </c>
      <c r="T96" s="4">
        <f t="shared" si="9"/>
        <v>480917.7</v>
      </c>
      <c r="U96" s="4">
        <f t="shared" si="12"/>
        <v>268203</v>
      </c>
      <c r="V96" s="5">
        <v>0.02</v>
      </c>
    </row>
    <row r="97" spans="1:22" x14ac:dyDescent="0.2">
      <c r="A97" s="16" t="s">
        <v>191</v>
      </c>
      <c r="B97" s="4">
        <v>0</v>
      </c>
      <c r="C97" s="4">
        <v>0</v>
      </c>
      <c r="D97" s="4">
        <v>0</v>
      </c>
      <c r="E97" s="4">
        <v>0</v>
      </c>
      <c r="F97" s="4">
        <f t="shared" ref="F97:F113" si="13">E97+F98</f>
        <v>189166447</v>
      </c>
      <c r="R97" s="5">
        <v>-2.64E-2</v>
      </c>
      <c r="S97" s="4">
        <v>410311</v>
      </c>
      <c r="T97" s="4">
        <f t="shared" si="9"/>
        <v>466977.7</v>
      </c>
      <c r="U97" s="4">
        <f t="shared" si="12"/>
        <v>225750</v>
      </c>
      <c r="V97" s="5">
        <v>0.04</v>
      </c>
    </row>
    <row r="98" spans="1:22" x14ac:dyDescent="0.2">
      <c r="A98" s="16" t="s">
        <v>190</v>
      </c>
      <c r="B98" s="4">
        <v>0</v>
      </c>
      <c r="C98" s="4">
        <v>20000</v>
      </c>
      <c r="D98" s="4">
        <v>-20000</v>
      </c>
      <c r="E98" s="4">
        <v>-201502377</v>
      </c>
      <c r="F98" s="4">
        <f t="shared" si="13"/>
        <v>189166447</v>
      </c>
      <c r="R98" s="5">
        <v>-1.2199999999999999E-2</v>
      </c>
      <c r="S98" s="4">
        <v>736445</v>
      </c>
      <c r="T98" s="4">
        <f t="shared" si="9"/>
        <v>429622</v>
      </c>
      <c r="U98" s="4">
        <f t="shared" si="12"/>
        <v>225750</v>
      </c>
      <c r="V98" s="5">
        <v>4.8600000000000004E-2</v>
      </c>
    </row>
    <row r="99" spans="1:22" x14ac:dyDescent="0.2">
      <c r="A99" s="16" t="s">
        <v>189</v>
      </c>
      <c r="B99" s="4">
        <v>0</v>
      </c>
      <c r="C99" s="4">
        <v>0</v>
      </c>
      <c r="D99" s="4">
        <v>0</v>
      </c>
      <c r="E99" s="4">
        <v>0</v>
      </c>
      <c r="F99" s="4">
        <f t="shared" si="13"/>
        <v>390668824</v>
      </c>
      <c r="R99" s="5">
        <v>2.9700000000000001E-2</v>
      </c>
      <c r="S99" s="4">
        <v>563487</v>
      </c>
      <c r="T99" s="4">
        <f t="shared" si="9"/>
        <v>449584.2</v>
      </c>
      <c r="U99" s="4">
        <f t="shared" si="12"/>
        <v>225750</v>
      </c>
      <c r="V99" s="5">
        <v>5.7699999999999994E-2</v>
      </c>
    </row>
    <row r="100" spans="1:22" x14ac:dyDescent="0.2">
      <c r="A100" s="16" t="s">
        <v>188</v>
      </c>
      <c r="B100" s="4">
        <v>25300</v>
      </c>
      <c r="C100" s="4">
        <v>0</v>
      </c>
      <c r="D100" s="4">
        <v>25300</v>
      </c>
      <c r="E100" s="4">
        <v>250986499</v>
      </c>
      <c r="F100" s="4">
        <f t="shared" si="13"/>
        <v>390668824</v>
      </c>
      <c r="R100" s="5">
        <v>2.2700000000000001E-2</v>
      </c>
      <c r="S100" s="4">
        <v>660344</v>
      </c>
      <c r="T100" s="4">
        <f t="shared" si="9"/>
        <v>416843.6</v>
      </c>
      <c r="U100" s="4">
        <f t="shared" si="12"/>
        <v>225750</v>
      </c>
      <c r="V100" s="5">
        <v>2.98E-2</v>
      </c>
    </row>
    <row r="101" spans="1:22" x14ac:dyDescent="0.2">
      <c r="A101" s="16" t="s">
        <v>187</v>
      </c>
      <c r="B101" s="4">
        <v>4600</v>
      </c>
      <c r="C101" s="4">
        <v>0</v>
      </c>
      <c r="D101" s="4">
        <v>4600</v>
      </c>
      <c r="E101" s="4">
        <v>44402439</v>
      </c>
      <c r="F101" s="4">
        <f t="shared" si="13"/>
        <v>139682325</v>
      </c>
      <c r="R101" s="5">
        <v>5.6000000000000008E-3</v>
      </c>
      <c r="S101" s="4">
        <v>268203</v>
      </c>
      <c r="T101" s="4">
        <f t="shared" si="9"/>
        <v>450888.7</v>
      </c>
      <c r="U101" s="4">
        <f t="shared" si="12"/>
        <v>225750</v>
      </c>
      <c r="V101" s="5">
        <v>2.0499999999999997E-2</v>
      </c>
    </row>
    <row r="102" spans="1:22" x14ac:dyDescent="0.2">
      <c r="A102" s="16" t="s">
        <v>186</v>
      </c>
      <c r="B102" s="4">
        <v>0</v>
      </c>
      <c r="C102" s="4">
        <v>0</v>
      </c>
      <c r="D102" s="4">
        <v>0</v>
      </c>
      <c r="E102" s="4">
        <v>0</v>
      </c>
      <c r="F102" s="4">
        <f t="shared" si="13"/>
        <v>95279886</v>
      </c>
      <c r="R102" s="5">
        <v>2E-3</v>
      </c>
      <c r="S102" s="4">
        <v>225750</v>
      </c>
      <c r="T102" s="4">
        <f t="shared" si="9"/>
        <v>471600.2</v>
      </c>
      <c r="U102" s="4">
        <f t="shared" si="12"/>
        <v>270911</v>
      </c>
      <c r="V102" s="5">
        <v>2.07E-2</v>
      </c>
    </row>
    <row r="103" spans="1:22" x14ac:dyDescent="0.2">
      <c r="A103" s="16" t="s">
        <v>185</v>
      </c>
      <c r="B103" s="4">
        <v>9500</v>
      </c>
      <c r="C103" s="4">
        <v>0</v>
      </c>
      <c r="D103" s="4">
        <v>9500</v>
      </c>
      <c r="E103" s="4">
        <v>91219492</v>
      </c>
      <c r="F103" s="4">
        <f t="shared" si="13"/>
        <v>95279886</v>
      </c>
      <c r="R103" s="5">
        <v>-1.01E-2</v>
      </c>
      <c r="S103" s="4">
        <v>336301</v>
      </c>
      <c r="T103" s="4">
        <f t="shared" si="9"/>
        <v>491925.6</v>
      </c>
      <c r="U103" s="4">
        <f t="shared" si="12"/>
        <v>270911</v>
      </c>
      <c r="V103" s="5">
        <v>3.1E-2</v>
      </c>
    </row>
    <row r="104" spans="1:22" x14ac:dyDescent="0.2">
      <c r="A104" s="16" t="s">
        <v>184</v>
      </c>
      <c r="B104" s="4">
        <v>0</v>
      </c>
      <c r="C104" s="4">
        <v>0</v>
      </c>
      <c r="D104" s="4">
        <v>0</v>
      </c>
      <c r="E104" s="4">
        <v>0</v>
      </c>
      <c r="F104" s="4">
        <f t="shared" si="13"/>
        <v>4060394</v>
      </c>
      <c r="R104" s="5">
        <v>2.2499999999999999E-2</v>
      </c>
      <c r="S104" s="4">
        <v>583905</v>
      </c>
      <c r="T104" s="4">
        <f t="shared" si="9"/>
        <v>595456.19999999995</v>
      </c>
      <c r="U104" s="4">
        <f t="shared" si="12"/>
        <v>270911</v>
      </c>
      <c r="V104" s="5">
        <v>3.0699999999999998E-2</v>
      </c>
    </row>
    <row r="105" spans="1:22" x14ac:dyDescent="0.2">
      <c r="A105" s="16" t="s">
        <v>183</v>
      </c>
      <c r="B105" s="4">
        <v>0</v>
      </c>
      <c r="C105" s="4">
        <v>1500</v>
      </c>
      <c r="D105" s="4">
        <v>-1500</v>
      </c>
      <c r="E105" s="4">
        <v>-14208312</v>
      </c>
      <c r="F105" s="4">
        <f t="shared" si="13"/>
        <v>4060394</v>
      </c>
      <c r="R105" s="5">
        <v>7.7000000000000002E-3</v>
      </c>
      <c r="S105" s="4">
        <v>582909</v>
      </c>
      <c r="T105" s="4">
        <f t="shared" si="9"/>
        <v>604765.4</v>
      </c>
      <c r="U105" s="4">
        <f t="shared" si="12"/>
        <v>270911</v>
      </c>
      <c r="V105" s="5">
        <v>6.1900000000000004E-2</v>
      </c>
    </row>
    <row r="106" spans="1:22" x14ac:dyDescent="0.2">
      <c r="A106" s="16" t="s">
        <v>182</v>
      </c>
      <c r="B106" s="4">
        <v>0</v>
      </c>
      <c r="C106" s="4">
        <v>0</v>
      </c>
      <c r="D106" s="4">
        <v>0</v>
      </c>
      <c r="E106" s="4">
        <v>0</v>
      </c>
      <c r="F106" s="4">
        <f t="shared" si="13"/>
        <v>18268706</v>
      </c>
      <c r="R106" s="5">
        <v>1.1399999999999999E-2</v>
      </c>
      <c r="S106" s="4">
        <v>441522</v>
      </c>
      <c r="T106" s="4">
        <f t="shared" si="9"/>
        <v>622903.5555555555</v>
      </c>
      <c r="U106" s="4">
        <f t="shared" si="12"/>
        <v>270911</v>
      </c>
      <c r="V106" s="5">
        <v>4.1700000000000001E-2</v>
      </c>
    </row>
    <row r="107" spans="1:22" x14ac:dyDescent="0.2">
      <c r="A107" s="16" t="s">
        <v>181</v>
      </c>
      <c r="B107" s="4">
        <v>0</v>
      </c>
      <c r="C107" s="4">
        <v>0</v>
      </c>
      <c r="D107" s="4">
        <v>0</v>
      </c>
      <c r="E107" s="4">
        <v>0</v>
      </c>
      <c r="F107" s="4">
        <f t="shared" si="13"/>
        <v>18268706</v>
      </c>
      <c r="R107" s="5">
        <v>-4.5000000000000005E-3</v>
      </c>
      <c r="S107" s="4">
        <v>270911</v>
      </c>
      <c r="T107" s="4">
        <f t="shared" si="9"/>
        <v>666902.625</v>
      </c>
      <c r="U107" s="4">
        <f t="shared" si="12"/>
        <v>332938</v>
      </c>
      <c r="V107" s="5">
        <v>3.2000000000000001E-2</v>
      </c>
    </row>
    <row r="108" spans="1:22" x14ac:dyDescent="0.2">
      <c r="A108" s="16" t="s">
        <v>180</v>
      </c>
      <c r="B108" s="4">
        <v>0</v>
      </c>
      <c r="C108" s="4">
        <v>0</v>
      </c>
      <c r="D108" s="4">
        <v>0</v>
      </c>
      <c r="E108" s="4">
        <v>0</v>
      </c>
      <c r="F108" s="4">
        <f t="shared" si="13"/>
        <v>18268706</v>
      </c>
      <c r="R108" s="5">
        <v>1.6500000000000001E-2</v>
      </c>
      <c r="S108" s="4">
        <v>362888</v>
      </c>
      <c r="T108" s="4">
        <f t="shared" si="9"/>
        <v>710333.28571428568</v>
      </c>
      <c r="U108" s="4">
        <f t="shared" si="12"/>
        <v>332938</v>
      </c>
      <c r="V108" s="5">
        <v>3.2000000000000001E-2</v>
      </c>
    </row>
    <row r="109" spans="1:22" x14ac:dyDescent="0.2">
      <c r="A109" s="16" t="s">
        <v>179</v>
      </c>
      <c r="B109" s="4">
        <v>300</v>
      </c>
      <c r="C109" s="4">
        <v>0</v>
      </c>
      <c r="D109" s="4">
        <v>300</v>
      </c>
      <c r="E109" s="4">
        <v>2721156</v>
      </c>
      <c r="F109" s="4">
        <f t="shared" si="13"/>
        <v>18268706</v>
      </c>
      <c r="R109" s="5">
        <v>5.4800000000000001E-2</v>
      </c>
      <c r="S109" s="4">
        <v>763109</v>
      </c>
      <c r="T109" s="4">
        <f t="shared" si="9"/>
        <v>701537.33333333337</v>
      </c>
      <c r="U109" s="4">
        <f t="shared" si="12"/>
        <v>332938</v>
      </c>
      <c r="V109" s="5">
        <v>6.4600000000000005E-2</v>
      </c>
    </row>
    <row r="110" spans="1:22" x14ac:dyDescent="0.2">
      <c r="A110" s="16" t="s">
        <v>178</v>
      </c>
      <c r="B110" s="4">
        <v>0</v>
      </c>
      <c r="C110" s="4">
        <v>0</v>
      </c>
      <c r="D110" s="4">
        <v>0</v>
      </c>
      <c r="E110" s="4">
        <v>0</v>
      </c>
      <c r="F110" s="4">
        <f t="shared" si="13"/>
        <v>15547550</v>
      </c>
      <c r="R110" s="5">
        <v>-5.8999999999999999E-3</v>
      </c>
      <c r="S110" s="4">
        <v>332938</v>
      </c>
      <c r="T110" s="4">
        <f t="shared" si="9"/>
        <v>775257.2</v>
      </c>
      <c r="U110" s="4">
        <f>MIN(S111:S115)</f>
        <v>432865</v>
      </c>
      <c r="V110" s="5">
        <v>3.4099999999999998E-2</v>
      </c>
    </row>
    <row r="111" spans="1:22" x14ac:dyDescent="0.2">
      <c r="A111" s="16" t="s">
        <v>177</v>
      </c>
      <c r="B111" s="4">
        <v>0</v>
      </c>
      <c r="C111" s="4">
        <v>0</v>
      </c>
      <c r="D111" s="4">
        <v>0</v>
      </c>
      <c r="E111" s="4">
        <v>0</v>
      </c>
      <c r="F111" s="4">
        <f t="shared" si="13"/>
        <v>15547550</v>
      </c>
      <c r="R111" s="5">
        <v>-2.23E-2</v>
      </c>
      <c r="S111" s="4">
        <v>608654</v>
      </c>
      <c r="T111" s="4">
        <f t="shared" si="9"/>
        <v>816908</v>
      </c>
      <c r="V111" s="5">
        <v>5.5599999999999997E-2</v>
      </c>
    </row>
    <row r="112" spans="1:22" x14ac:dyDescent="0.2">
      <c r="A112" s="16" t="s">
        <v>176</v>
      </c>
      <c r="B112" s="4">
        <v>0</v>
      </c>
      <c r="C112" s="4">
        <v>0</v>
      </c>
      <c r="D112" s="4">
        <v>0</v>
      </c>
      <c r="E112" s="4">
        <v>0</v>
      </c>
      <c r="F112" s="4">
        <f t="shared" si="13"/>
        <v>15547550</v>
      </c>
      <c r="R112" s="5">
        <v>-5.1000000000000004E-3</v>
      </c>
      <c r="S112" s="4">
        <v>432865</v>
      </c>
      <c r="T112" s="4">
        <f t="shared" ref="T112:T121" si="14">AVERAGE(S113:S122)</f>
        <v>944922.33333333337</v>
      </c>
      <c r="V112" s="5">
        <v>4.4500000000000005E-2</v>
      </c>
    </row>
    <row r="113" spans="1:22" x14ac:dyDescent="0.2">
      <c r="A113" s="16" t="s">
        <v>175</v>
      </c>
      <c r="B113" s="4">
        <v>0</v>
      </c>
      <c r="C113" s="4">
        <v>0</v>
      </c>
      <c r="D113" s="4">
        <v>0</v>
      </c>
      <c r="E113" s="4">
        <v>0</v>
      </c>
      <c r="F113" s="4">
        <f t="shared" si="13"/>
        <v>15547550</v>
      </c>
      <c r="R113" s="5">
        <v>-2.2799999999999997E-2</v>
      </c>
      <c r="S113" s="4">
        <v>539555</v>
      </c>
      <c r="T113" s="4">
        <f t="shared" si="14"/>
        <v>1147606</v>
      </c>
      <c r="V113" s="5">
        <v>5.5E-2</v>
      </c>
    </row>
    <row r="114" spans="1:22" x14ac:dyDescent="0.2">
      <c r="A114" s="16" t="s">
        <v>174</v>
      </c>
      <c r="B114" s="4">
        <v>1700</v>
      </c>
      <c r="C114" s="4">
        <v>0</v>
      </c>
      <c r="D114" s="4">
        <v>1700</v>
      </c>
      <c r="E114" s="4">
        <v>15547550</v>
      </c>
      <c r="F114" s="4">
        <f>E114+F115</f>
        <v>15547550</v>
      </c>
      <c r="R114" s="5">
        <v>-7.6100000000000001E-2</v>
      </c>
      <c r="S114" s="4">
        <v>1619211</v>
      </c>
      <c r="T114" s="4">
        <f t="shared" si="14"/>
        <v>676001</v>
      </c>
      <c r="V114" s="5">
        <v>0.11119999999999999</v>
      </c>
    </row>
    <row r="115" spans="1:22" x14ac:dyDescent="0.2">
      <c r="A115" s="16" t="s">
        <v>173</v>
      </c>
      <c r="B115" s="4">
        <v>0</v>
      </c>
      <c r="C115" s="4">
        <v>0</v>
      </c>
      <c r="D115" s="4">
        <v>0</v>
      </c>
      <c r="E115" s="4">
        <v>0</v>
      </c>
      <c r="F115" s="4">
        <f>E115</f>
        <v>0</v>
      </c>
      <c r="R115" s="5">
        <v>-8.8999999999999999E-3</v>
      </c>
      <c r="S115" s="4">
        <v>676001</v>
      </c>
      <c r="T115" s="4" t="e">
        <f t="shared" si="14"/>
        <v>#DIV/0!</v>
      </c>
      <c r="V115" s="5">
        <v>2.98E-2</v>
      </c>
    </row>
    <row r="116" spans="1:22" x14ac:dyDescent="0.2">
      <c r="A116" s="16"/>
      <c r="B116" s="4"/>
      <c r="C116" s="4"/>
      <c r="D116" s="4"/>
      <c r="E116" s="4"/>
      <c r="F116" s="4"/>
      <c r="L116" s="4"/>
      <c r="M116" s="4"/>
      <c r="N116" s="4"/>
      <c r="O116" s="4"/>
      <c r="P116" s="4"/>
      <c r="Q116" s="4"/>
      <c r="R116" s="5"/>
      <c r="S116" s="4"/>
      <c r="T116" s="4" t="e">
        <f t="shared" si="14"/>
        <v>#DIV/0!</v>
      </c>
      <c r="U116" s="4"/>
      <c r="V116" s="5"/>
    </row>
    <row r="117" spans="1:22" x14ac:dyDescent="0.2">
      <c r="A117" s="16"/>
      <c r="B117" s="4"/>
      <c r="C117" s="4"/>
      <c r="D117" s="4"/>
      <c r="E117" s="4"/>
      <c r="F117" s="4"/>
      <c r="L117" s="4"/>
      <c r="M117" s="4"/>
      <c r="N117" s="4"/>
      <c r="O117" s="4"/>
      <c r="P117" s="4"/>
      <c r="Q117" s="4"/>
      <c r="R117" s="5"/>
      <c r="S117" s="4"/>
      <c r="T117" s="4" t="e">
        <f t="shared" si="14"/>
        <v>#DIV/0!</v>
      </c>
      <c r="U117" s="4"/>
      <c r="V117" s="5"/>
    </row>
    <row r="118" spans="1:22" x14ac:dyDescent="0.2">
      <c r="A118" s="16"/>
      <c r="B118" s="4"/>
      <c r="C118" s="4"/>
      <c r="D118" s="4"/>
      <c r="E118" s="4"/>
      <c r="F118" s="4"/>
      <c r="L118" s="4"/>
      <c r="M118" s="4"/>
      <c r="N118" s="4"/>
      <c r="O118" s="4"/>
      <c r="P118" s="4"/>
      <c r="Q118" s="4"/>
      <c r="R118" s="5"/>
      <c r="S118" s="4"/>
      <c r="T118" s="4" t="e">
        <f t="shared" si="14"/>
        <v>#DIV/0!</v>
      </c>
      <c r="U118" s="4"/>
      <c r="V118" s="5"/>
    </row>
    <row r="119" spans="1:22" x14ac:dyDescent="0.2">
      <c r="A119" s="16"/>
      <c r="B119" s="4"/>
      <c r="C119" s="4"/>
      <c r="D119" s="4"/>
      <c r="E119" s="4"/>
      <c r="F119" s="4"/>
      <c r="L119" s="4"/>
      <c r="M119" s="4"/>
      <c r="N119" s="4"/>
      <c r="O119" s="4"/>
      <c r="P119" s="4"/>
      <c r="Q119" s="4"/>
      <c r="R119" s="5"/>
      <c r="S119" s="4"/>
      <c r="T119" s="4" t="e">
        <f t="shared" si="14"/>
        <v>#DIV/0!</v>
      </c>
      <c r="U119" s="4"/>
      <c r="V119" s="5"/>
    </row>
    <row r="120" spans="1:22" x14ac:dyDescent="0.2">
      <c r="A120" s="16"/>
      <c r="B120" s="4"/>
      <c r="C120" s="4"/>
      <c r="D120" s="4"/>
      <c r="E120" s="4"/>
      <c r="F120" s="4"/>
      <c r="L120" s="4"/>
      <c r="M120" s="4"/>
      <c r="N120" s="4"/>
      <c r="O120" s="4"/>
      <c r="P120" s="4"/>
      <c r="Q120" s="4"/>
      <c r="R120" s="5"/>
      <c r="S120" s="4"/>
      <c r="T120" s="4" t="e">
        <f t="shared" si="14"/>
        <v>#DIV/0!</v>
      </c>
      <c r="U120" s="4"/>
      <c r="V120" s="5"/>
    </row>
    <row r="121" spans="1:22" x14ac:dyDescent="0.2">
      <c r="A121" s="16"/>
      <c r="B121" s="4"/>
      <c r="C121" s="4"/>
      <c r="D121" s="4"/>
      <c r="E121" s="4"/>
      <c r="F121" s="4"/>
      <c r="L121" s="4"/>
      <c r="M121" s="4"/>
      <c r="N121" s="4"/>
      <c r="O121" s="4"/>
      <c r="P121" s="4"/>
      <c r="Q121" s="4"/>
      <c r="R121" s="5"/>
      <c r="S121" s="4"/>
      <c r="T121" s="4" t="e">
        <f t="shared" si="14"/>
        <v>#DIV/0!</v>
      </c>
      <c r="U121" s="4"/>
      <c r="V121" s="5"/>
    </row>
    <row r="122" spans="1:22" x14ac:dyDescent="0.2">
      <c r="A122" s="16"/>
      <c r="B122" s="4"/>
      <c r="C122" s="4"/>
      <c r="D122" s="4"/>
      <c r="E122" s="4"/>
      <c r="F122" s="4"/>
      <c r="L122" s="4"/>
      <c r="M122" s="4"/>
      <c r="N122" s="4"/>
      <c r="O122" s="4"/>
      <c r="P122" s="4"/>
      <c r="Q122" s="4"/>
      <c r="R122" s="5"/>
      <c r="S122" s="4"/>
      <c r="T122" s="4" t="e">
        <f>AVERAGE(S123:S132)</f>
        <v>#DIV/0!</v>
      </c>
      <c r="U122" s="4"/>
      <c r="V122" s="5"/>
    </row>
    <row r="123" spans="1:22" x14ac:dyDescent="0.2">
      <c r="A123" s="16"/>
      <c r="B123" s="4"/>
      <c r="C123" s="4"/>
      <c r="D123" s="4"/>
      <c r="E123" s="4"/>
      <c r="F123" s="4"/>
      <c r="L123" s="4"/>
      <c r="M123" s="4"/>
      <c r="N123" s="4"/>
      <c r="O123" s="4"/>
      <c r="P123" s="4"/>
      <c r="Q123" s="4"/>
      <c r="R123" s="5"/>
      <c r="S123" s="4"/>
      <c r="T123" s="4"/>
      <c r="U123" s="4"/>
      <c r="V123" s="5"/>
    </row>
    <row r="124" spans="1:22" x14ac:dyDescent="0.2">
      <c r="A124" s="16"/>
      <c r="B124" s="4"/>
      <c r="C124" s="4"/>
      <c r="D124" s="4"/>
      <c r="E124" s="4"/>
      <c r="F124" s="4"/>
      <c r="L124" s="4"/>
      <c r="M124" s="4"/>
      <c r="N124" s="4"/>
      <c r="O124" s="4"/>
      <c r="P124" s="4"/>
      <c r="Q124" s="4"/>
      <c r="R124" s="5"/>
      <c r="S124" s="4"/>
      <c r="T124" s="4"/>
      <c r="U124" s="4"/>
      <c r="V124" s="5"/>
    </row>
    <row r="125" spans="1:22" x14ac:dyDescent="0.2">
      <c r="A125" s="16"/>
      <c r="B125" s="4"/>
      <c r="C125" s="4"/>
      <c r="D125" s="4"/>
      <c r="E125" s="4"/>
      <c r="F125" s="4"/>
      <c r="L125" s="4"/>
      <c r="M125" s="4"/>
      <c r="N125" s="4"/>
      <c r="O125" s="4"/>
      <c r="P125" s="4"/>
      <c r="Q125" s="4"/>
      <c r="R125" s="5"/>
      <c r="S125" s="4"/>
      <c r="T125" s="4"/>
      <c r="U125" s="4"/>
      <c r="V125" s="5"/>
    </row>
    <row r="126" spans="1:22" x14ac:dyDescent="0.2">
      <c r="A126" s="16"/>
      <c r="B126" s="4"/>
      <c r="C126" s="4"/>
      <c r="D126" s="4"/>
      <c r="E126" s="4"/>
      <c r="F126" s="4"/>
      <c r="L126" s="4"/>
      <c r="M126" s="4"/>
      <c r="N126" s="4"/>
      <c r="O126" s="4"/>
      <c r="P126" s="4"/>
      <c r="Q126" s="4"/>
      <c r="R126" s="5"/>
      <c r="S126" s="4"/>
      <c r="T126" s="4"/>
      <c r="U126" s="4"/>
      <c r="V126" s="5"/>
    </row>
    <row r="127" spans="1:22" x14ac:dyDescent="0.2">
      <c r="A127" s="16"/>
      <c r="B127" s="4"/>
      <c r="C127" s="4"/>
      <c r="D127" s="4"/>
      <c r="E127" s="4"/>
      <c r="F127" s="4"/>
      <c r="L127" s="4"/>
      <c r="M127" s="4"/>
      <c r="N127" s="4"/>
      <c r="O127" s="4"/>
      <c r="P127" s="4"/>
      <c r="Q127" s="4"/>
      <c r="R127" s="5"/>
      <c r="S127" s="4"/>
      <c r="T127" s="4"/>
      <c r="U127" s="4"/>
      <c r="V127" s="5"/>
    </row>
    <row r="128" spans="1:22" x14ac:dyDescent="0.2">
      <c r="A128" s="16"/>
      <c r="B128" s="4"/>
      <c r="C128" s="4"/>
      <c r="D128" s="4"/>
      <c r="E128" s="4"/>
      <c r="F128" s="4"/>
      <c r="L128" s="4"/>
      <c r="M128" s="4"/>
      <c r="N128" s="4"/>
      <c r="O128" s="4"/>
      <c r="P128" s="4"/>
      <c r="Q128" s="4"/>
      <c r="R128" s="5"/>
      <c r="S128" s="4"/>
      <c r="T128" s="4"/>
      <c r="U128" s="4"/>
      <c r="V128" s="5"/>
    </row>
    <row r="129" spans="1:22" x14ac:dyDescent="0.2">
      <c r="A129" s="16"/>
      <c r="B129" s="4"/>
      <c r="C129" s="4"/>
      <c r="D129" s="4"/>
      <c r="E129" s="4"/>
      <c r="F129" s="4"/>
      <c r="L129" s="4"/>
      <c r="M129" s="4"/>
      <c r="N129" s="4"/>
      <c r="O129" s="4"/>
      <c r="P129" s="4"/>
      <c r="Q129" s="4"/>
      <c r="R129" s="5"/>
      <c r="S129" s="4"/>
      <c r="T129" s="4"/>
      <c r="U129" s="4"/>
      <c r="V129" s="5"/>
    </row>
    <row r="130" spans="1:22" x14ac:dyDescent="0.2">
      <c r="A130" s="16"/>
      <c r="B130" s="4"/>
      <c r="C130" s="4"/>
      <c r="D130" s="4"/>
      <c r="E130" s="4"/>
      <c r="F130" s="4"/>
      <c r="L130" s="4"/>
      <c r="M130" s="4"/>
      <c r="N130" s="4"/>
      <c r="O130" s="4"/>
      <c r="P130" s="4"/>
      <c r="Q130" s="4"/>
      <c r="R130" s="5"/>
      <c r="S130" s="4"/>
      <c r="T130" s="4"/>
      <c r="U130" s="4"/>
      <c r="V130" s="5"/>
    </row>
    <row r="131" spans="1:22" x14ac:dyDescent="0.2">
      <c r="A131" s="16"/>
      <c r="B131" s="4"/>
      <c r="C131" s="4"/>
      <c r="D131" s="4"/>
      <c r="E131" s="4"/>
      <c r="F131" s="4"/>
      <c r="L131" s="4"/>
      <c r="M131" s="4"/>
      <c r="N131" s="4"/>
      <c r="O131" s="4"/>
      <c r="P131" s="4"/>
      <c r="Q131" s="4"/>
      <c r="R131" s="5"/>
      <c r="S131" s="4"/>
      <c r="T131" s="4"/>
      <c r="U131" s="4"/>
      <c r="V131" s="5"/>
    </row>
    <row r="132" spans="1:22" x14ac:dyDescent="0.2">
      <c r="A132" s="16"/>
      <c r="B132" s="4"/>
      <c r="C132" s="4"/>
      <c r="D132" s="4"/>
      <c r="E132" s="4"/>
      <c r="F132" s="4"/>
      <c r="L132" s="4"/>
      <c r="M132" s="4"/>
      <c r="N132" s="4"/>
      <c r="O132" s="4"/>
      <c r="P132" s="4"/>
      <c r="Q132" s="4"/>
      <c r="R132" s="5"/>
      <c r="S132" s="4"/>
      <c r="T132" s="4"/>
      <c r="U132" s="4"/>
      <c r="V132" s="5"/>
    </row>
    <row r="133" spans="1:22" x14ac:dyDescent="0.2">
      <c r="A133" s="16"/>
      <c r="B133" s="4"/>
      <c r="C133" s="4"/>
      <c r="D133" s="4"/>
      <c r="E133" s="4"/>
      <c r="F133" s="4"/>
      <c r="L133" s="4"/>
      <c r="M133" s="4"/>
      <c r="N133" s="4"/>
      <c r="O133" s="4"/>
      <c r="P133" s="4"/>
      <c r="Q133" s="4"/>
      <c r="R133" s="5"/>
      <c r="S133" s="4"/>
      <c r="T133" s="4"/>
      <c r="U133" s="4"/>
      <c r="V133" s="5"/>
    </row>
    <row r="134" spans="1:22" x14ac:dyDescent="0.2">
      <c r="A134" s="16"/>
      <c r="B134" s="4"/>
      <c r="C134" s="4"/>
      <c r="D134" s="4"/>
      <c r="E134" s="4"/>
      <c r="F134" s="4"/>
      <c r="L134" s="4"/>
      <c r="M134" s="4"/>
      <c r="N134" s="4"/>
      <c r="O134" s="4"/>
      <c r="P134" s="4"/>
      <c r="Q134" s="4"/>
      <c r="R134" s="5"/>
      <c r="S134" s="4"/>
      <c r="T134" s="4"/>
      <c r="U134" s="4"/>
      <c r="V134" s="5"/>
    </row>
    <row r="135" spans="1:22" x14ac:dyDescent="0.2">
      <c r="A135" s="16"/>
      <c r="B135" s="4"/>
      <c r="C135" s="4"/>
      <c r="D135" s="4"/>
      <c r="E135" s="4"/>
      <c r="F135" s="4"/>
      <c r="L135" s="4"/>
      <c r="M135" s="4"/>
      <c r="N135" s="4"/>
      <c r="O135" s="4"/>
      <c r="P135" s="4"/>
      <c r="Q135" s="4"/>
      <c r="R135" s="5"/>
      <c r="S135" s="4"/>
      <c r="T135" s="4"/>
      <c r="U135" s="4"/>
    </row>
    <row r="136" spans="1:22" x14ac:dyDescent="0.2">
      <c r="A136" s="16"/>
      <c r="B136" s="4"/>
      <c r="C136" s="4"/>
      <c r="D136" s="4"/>
      <c r="E136" s="4"/>
      <c r="F136" s="4"/>
      <c r="L136" s="4"/>
      <c r="M136" s="4"/>
      <c r="N136" s="4"/>
      <c r="O136" s="4"/>
      <c r="P136" s="4"/>
      <c r="Q136" s="4"/>
      <c r="R136" s="5"/>
      <c r="S136" s="4"/>
      <c r="T136" s="4"/>
      <c r="U136" s="4"/>
    </row>
    <row r="137" spans="1:22" x14ac:dyDescent="0.2">
      <c r="A137" s="16"/>
      <c r="B137" s="4"/>
      <c r="C137" s="4"/>
      <c r="D137" s="4"/>
      <c r="E137" s="4"/>
      <c r="F137" s="4"/>
      <c r="L137" s="4"/>
      <c r="M137" s="4"/>
      <c r="N137" s="4"/>
      <c r="O137" s="4"/>
      <c r="P137" s="4"/>
      <c r="Q137" s="4"/>
      <c r="R137" s="5"/>
      <c r="S137" s="4"/>
      <c r="T137" s="4"/>
      <c r="U137" s="4"/>
    </row>
    <row r="138" spans="1:22" x14ac:dyDescent="0.2">
      <c r="A138" s="16"/>
      <c r="B138" s="4"/>
      <c r="C138" s="4"/>
      <c r="D138" s="4"/>
      <c r="E138" s="4"/>
      <c r="F138" s="4"/>
      <c r="L138" s="4"/>
      <c r="M138" s="4"/>
      <c r="N138" s="4"/>
      <c r="O138" s="4"/>
      <c r="P138" s="4"/>
      <c r="Q138" s="4"/>
      <c r="R138" s="5"/>
      <c r="S138" s="4"/>
      <c r="T138" s="4"/>
      <c r="U138" s="4"/>
    </row>
    <row r="139" spans="1:22" x14ac:dyDescent="0.2">
      <c r="A139" s="16"/>
      <c r="B139" s="4"/>
      <c r="C139" s="4"/>
      <c r="D139" s="4"/>
      <c r="E139" s="4"/>
      <c r="F139" s="4"/>
      <c r="L139" s="4"/>
      <c r="M139" s="4"/>
      <c r="N139" s="4"/>
      <c r="O139" s="4"/>
      <c r="P139" s="4"/>
      <c r="Q139" s="4"/>
      <c r="R139" s="5"/>
      <c r="S139" s="4"/>
      <c r="T139" s="4"/>
      <c r="U139" s="4"/>
    </row>
    <row r="140" spans="1:22" x14ac:dyDescent="0.2">
      <c r="A140" s="16"/>
      <c r="B140" s="4"/>
      <c r="C140" s="4"/>
      <c r="D140" s="4"/>
      <c r="E140" s="4"/>
      <c r="F140" s="4"/>
      <c r="L140" s="4"/>
      <c r="M140" s="4"/>
      <c r="N140" s="4"/>
      <c r="O140" s="4"/>
      <c r="P140" s="4"/>
      <c r="Q140" s="4"/>
      <c r="R140" s="5"/>
      <c r="S140" s="4"/>
      <c r="T140" s="4"/>
      <c r="U140" s="4"/>
    </row>
    <row r="141" spans="1:22" x14ac:dyDescent="0.2">
      <c r="A141" s="16"/>
      <c r="B141" s="4"/>
      <c r="C141" s="4"/>
      <c r="D141" s="4"/>
      <c r="E141" s="4"/>
      <c r="F141" s="4"/>
      <c r="L141" s="4"/>
      <c r="M141" s="4"/>
      <c r="N141" s="4"/>
      <c r="O141" s="4"/>
      <c r="P141" s="4"/>
      <c r="Q141" s="4"/>
      <c r="R141" s="5"/>
      <c r="S141" s="4"/>
      <c r="T141" s="4"/>
      <c r="U141" s="4"/>
    </row>
    <row r="142" spans="1:22" x14ac:dyDescent="0.2">
      <c r="A142" s="16"/>
      <c r="B142" s="4"/>
      <c r="C142" s="4"/>
      <c r="D142" s="4"/>
      <c r="E142" s="4"/>
      <c r="F142" s="4"/>
      <c r="L142" s="4"/>
      <c r="M142" s="4"/>
      <c r="N142" s="4"/>
      <c r="O142" s="4"/>
      <c r="P142" s="4"/>
      <c r="Q142" s="4"/>
      <c r="R142" s="5"/>
      <c r="S142" s="4"/>
      <c r="T142" s="4"/>
      <c r="U142" s="4"/>
    </row>
    <row r="143" spans="1:22" x14ac:dyDescent="0.2">
      <c r="A143" s="16"/>
      <c r="B143" s="4"/>
      <c r="C143" s="4"/>
      <c r="D143" s="4"/>
      <c r="E143" s="4"/>
      <c r="F143" s="4"/>
      <c r="L143" s="4"/>
      <c r="M143" s="4"/>
      <c r="N143" s="4"/>
      <c r="O143" s="4"/>
      <c r="P143" s="4"/>
      <c r="Q143" s="4"/>
      <c r="R143" s="5"/>
      <c r="S143" s="4"/>
      <c r="T143" s="4"/>
      <c r="U143" s="4"/>
    </row>
    <row r="144" spans="1:22" x14ac:dyDescent="0.2">
      <c r="A144" s="16"/>
      <c r="B144" s="4"/>
      <c r="C144" s="4"/>
      <c r="D144" s="4"/>
      <c r="E144" s="4"/>
      <c r="F144" s="4"/>
      <c r="L144" s="4"/>
      <c r="M144" s="4"/>
      <c r="N144" s="4"/>
      <c r="O144" s="4"/>
      <c r="P144" s="4"/>
      <c r="Q144" s="4"/>
      <c r="R144" s="5"/>
      <c r="S144" s="4"/>
      <c r="T144" s="4"/>
      <c r="U144" s="4"/>
    </row>
    <row r="145" spans="1:21" x14ac:dyDescent="0.2">
      <c r="A145" s="16"/>
      <c r="B145" s="4"/>
      <c r="C145" s="4"/>
      <c r="D145" s="4"/>
      <c r="E145" s="4"/>
      <c r="F145" s="4"/>
      <c r="R145" s="5"/>
      <c r="S145" s="4"/>
      <c r="T145" s="4"/>
      <c r="U145" s="4"/>
    </row>
    <row r="146" spans="1:21" x14ac:dyDescent="0.2">
      <c r="A146" s="16"/>
      <c r="B146" s="4"/>
      <c r="C146" s="4"/>
      <c r="D146" s="4"/>
      <c r="E146" s="4"/>
      <c r="F146" s="4"/>
      <c r="L146" s="4"/>
      <c r="M146" s="4"/>
      <c r="N146" s="4"/>
      <c r="O146" s="4"/>
      <c r="P146" s="4"/>
      <c r="Q146" s="4"/>
      <c r="R146" s="5"/>
      <c r="S146" s="4"/>
      <c r="T146" s="4"/>
      <c r="U146" s="4"/>
    </row>
    <row r="147" spans="1:21" x14ac:dyDescent="0.2">
      <c r="A147" s="16"/>
      <c r="B147" s="4"/>
      <c r="C147" s="4"/>
      <c r="D147" s="4"/>
      <c r="E147" s="4"/>
      <c r="F147" s="4"/>
      <c r="R147" s="5"/>
      <c r="S147" s="4"/>
      <c r="T147" s="4"/>
      <c r="U147" s="4"/>
    </row>
    <row r="148" spans="1:21" x14ac:dyDescent="0.2">
      <c r="A148" s="16"/>
      <c r="B148" s="4"/>
      <c r="C148" s="4"/>
      <c r="D148" s="4"/>
      <c r="E148" s="4"/>
      <c r="F148" s="4"/>
      <c r="R148" s="5"/>
      <c r="S148" s="4"/>
      <c r="T148" s="4"/>
      <c r="U148" s="4"/>
    </row>
    <row r="149" spans="1:21" x14ac:dyDescent="0.2">
      <c r="A149" s="16"/>
      <c r="B149" s="4"/>
      <c r="C149" s="4"/>
      <c r="D149" s="4"/>
      <c r="E149" s="4"/>
      <c r="F149" s="4"/>
      <c r="R149" s="5"/>
      <c r="S149" s="4"/>
      <c r="T149" s="4"/>
      <c r="U149" s="4"/>
    </row>
    <row r="150" spans="1:21" x14ac:dyDescent="0.2">
      <c r="A150" s="16"/>
      <c r="B150" s="4"/>
      <c r="C150" s="4"/>
      <c r="D150" s="4"/>
      <c r="E150" s="4"/>
      <c r="F150" s="4"/>
      <c r="R150" s="5"/>
      <c r="S150" s="4"/>
      <c r="T150" s="4"/>
      <c r="U150" s="4"/>
    </row>
    <row r="151" spans="1:21" x14ac:dyDescent="0.2">
      <c r="A151" s="16" t="s">
        <v>246</v>
      </c>
      <c r="B151" s="4"/>
      <c r="C151" s="4"/>
      <c r="D151" s="4"/>
      <c r="E151" s="4"/>
      <c r="F151" s="4"/>
      <c r="R151" s="5"/>
      <c r="S151" s="4"/>
      <c r="T151" s="4"/>
      <c r="U151" s="4"/>
    </row>
    <row r="152" spans="1:21" x14ac:dyDescent="0.2">
      <c r="A152" s="16"/>
      <c r="B152" s="4"/>
      <c r="C152" s="4"/>
      <c r="D152" s="4"/>
      <c r="E152" s="4"/>
      <c r="F152" s="4"/>
      <c r="R152" s="5"/>
      <c r="S152" s="4"/>
      <c r="T152" s="4"/>
      <c r="U152" s="4"/>
    </row>
    <row r="153" spans="1:21" x14ac:dyDescent="0.2">
      <c r="A153" s="16"/>
      <c r="B153" s="4"/>
      <c r="C153" s="4"/>
      <c r="D153" s="4"/>
      <c r="E153" s="4"/>
      <c r="F153" s="4"/>
      <c r="R153" s="5"/>
      <c r="S153" s="4"/>
      <c r="T153" s="4"/>
      <c r="U153" s="4"/>
    </row>
    <row r="154" spans="1:21" x14ac:dyDescent="0.2">
      <c r="A154" s="16"/>
      <c r="B154" s="4"/>
      <c r="C154" s="4"/>
      <c r="D154" s="4"/>
      <c r="E154" s="4"/>
      <c r="F154" s="4"/>
      <c r="R154" s="5"/>
      <c r="S154" s="4"/>
      <c r="T154" s="4"/>
      <c r="U154" s="4"/>
    </row>
    <row r="155" spans="1:21" x14ac:dyDescent="0.2">
      <c r="A155" s="16"/>
      <c r="B155" s="4"/>
      <c r="C155" s="4"/>
      <c r="D155" s="4"/>
      <c r="E155" s="4"/>
      <c r="F155" s="4"/>
      <c r="R155" s="5"/>
      <c r="S155" s="4"/>
      <c r="T155" s="4"/>
      <c r="U155" s="4"/>
    </row>
    <row r="156" spans="1:21" x14ac:dyDescent="0.2">
      <c r="A156" s="16"/>
      <c r="B156" s="4"/>
      <c r="C156" s="4"/>
      <c r="D156" s="4"/>
      <c r="E156" s="4"/>
      <c r="F156" s="4"/>
      <c r="R156" s="5"/>
      <c r="S156" s="4"/>
      <c r="T156" s="4"/>
      <c r="U156" s="4"/>
    </row>
    <row r="157" spans="1:21" x14ac:dyDescent="0.2">
      <c r="A157" s="16"/>
      <c r="B157" s="4"/>
      <c r="C157" s="4"/>
      <c r="D157" s="4"/>
      <c r="E157" s="4"/>
      <c r="F157" s="4"/>
      <c r="R157" s="5"/>
      <c r="S157" s="4"/>
      <c r="T157" s="4"/>
      <c r="U157" s="4"/>
    </row>
    <row r="158" spans="1:21" x14ac:dyDescent="0.2">
      <c r="A158" s="16"/>
      <c r="B158" s="4"/>
      <c r="C158" s="4"/>
      <c r="D158" s="4"/>
      <c r="E158" s="4"/>
      <c r="F158" s="4"/>
      <c r="R158" s="5"/>
      <c r="S158" s="4"/>
      <c r="T158" s="4"/>
      <c r="U158" s="4"/>
    </row>
    <row r="159" spans="1:21" x14ac:dyDescent="0.2">
      <c r="A159" s="16"/>
      <c r="B159" s="4"/>
      <c r="C159" s="4"/>
      <c r="D159" s="4"/>
      <c r="E159" s="4"/>
      <c r="F159" s="4"/>
      <c r="R159" s="5"/>
      <c r="S159" s="4"/>
      <c r="T159" s="4"/>
      <c r="U159" s="4"/>
    </row>
    <row r="160" spans="1:21" x14ac:dyDescent="0.2">
      <c r="A160" s="16"/>
      <c r="B160" s="4"/>
      <c r="C160" s="4"/>
      <c r="D160" s="4"/>
      <c r="E160" s="4"/>
      <c r="F160" s="4"/>
      <c r="R160" s="5"/>
      <c r="S160" s="4"/>
      <c r="T160" s="4"/>
      <c r="U160" s="4"/>
    </row>
    <row r="161" spans="1:21" x14ac:dyDescent="0.2">
      <c r="A161" s="16"/>
      <c r="B161" s="4"/>
      <c r="C161" s="4"/>
      <c r="D161" s="4"/>
      <c r="E161" s="4"/>
      <c r="F161" s="4"/>
      <c r="R161" s="5"/>
      <c r="S161" s="4"/>
      <c r="T161" s="4"/>
      <c r="U161" s="4"/>
    </row>
    <row r="162" spans="1:21" x14ac:dyDescent="0.2">
      <c r="A162" s="16"/>
      <c r="B162" s="4"/>
      <c r="C162" s="4"/>
      <c r="D162" s="4"/>
      <c r="E162" s="4"/>
      <c r="F162" s="4"/>
      <c r="R162" s="5"/>
      <c r="S162" s="4"/>
      <c r="T162" s="4"/>
      <c r="U162" s="4"/>
    </row>
    <row r="163" spans="1:21" x14ac:dyDescent="0.2">
      <c r="A163" s="16"/>
      <c r="B163" s="4"/>
      <c r="C163" s="4"/>
      <c r="D163" s="4"/>
      <c r="E163" s="4"/>
      <c r="F163" s="4"/>
      <c r="R163" s="5"/>
      <c r="S163" s="4"/>
      <c r="T163" s="4"/>
      <c r="U163" s="4"/>
    </row>
    <row r="164" spans="1:21" x14ac:dyDescent="0.2">
      <c r="A164" s="16"/>
      <c r="B164" s="4"/>
      <c r="C164" s="4"/>
      <c r="D164" s="4"/>
      <c r="E164" s="4"/>
      <c r="F164" s="4"/>
      <c r="R164" s="5"/>
      <c r="S164" s="4"/>
      <c r="T164" s="4"/>
      <c r="U164" s="4"/>
    </row>
    <row r="165" spans="1:21" x14ac:dyDescent="0.2">
      <c r="A165" s="16"/>
      <c r="B165" s="4"/>
      <c r="C165" s="4"/>
      <c r="D165" s="4"/>
      <c r="E165" s="4"/>
      <c r="F165" s="4"/>
      <c r="R165" s="5"/>
      <c r="S165" s="4"/>
      <c r="T165" s="4"/>
      <c r="U165" s="4"/>
    </row>
    <row r="166" spans="1:21" x14ac:dyDescent="0.2">
      <c r="A166" s="16"/>
      <c r="B166" s="4"/>
      <c r="C166" s="4"/>
      <c r="D166" s="4"/>
      <c r="E166" s="4"/>
      <c r="F166" s="4"/>
      <c r="R166" s="5"/>
      <c r="S166" s="4"/>
      <c r="T166" s="4"/>
      <c r="U166" s="4"/>
    </row>
    <row r="167" spans="1:21" x14ac:dyDescent="0.2">
      <c r="A167" s="16"/>
      <c r="B167" s="4"/>
      <c r="C167" s="4"/>
      <c r="D167" s="4"/>
      <c r="E167" s="4"/>
      <c r="F167" s="4"/>
      <c r="R167" s="5"/>
      <c r="S167" s="4"/>
      <c r="T167" s="4"/>
      <c r="U167" s="4"/>
    </row>
    <row r="168" spans="1:21" x14ac:dyDescent="0.2">
      <c r="A168" s="16"/>
      <c r="B168" s="4"/>
      <c r="C168" s="4"/>
      <c r="D168" s="4"/>
      <c r="E168" s="4"/>
      <c r="F168" s="4"/>
      <c r="R168" s="5"/>
      <c r="S168" s="4"/>
      <c r="T168" s="4"/>
      <c r="U168" s="4"/>
    </row>
    <row r="169" spans="1:21" x14ac:dyDescent="0.2">
      <c r="A169" s="16"/>
      <c r="B169" s="4"/>
      <c r="C169" s="4"/>
      <c r="D169" s="4"/>
      <c r="E169" s="4"/>
      <c r="F169" s="4"/>
      <c r="R169" s="5"/>
      <c r="S169" s="4"/>
      <c r="T169" s="4"/>
      <c r="U169" s="4"/>
    </row>
    <row r="170" spans="1:21" x14ac:dyDescent="0.2">
      <c r="A170" s="16"/>
      <c r="B170" s="4"/>
      <c r="C170" s="4"/>
      <c r="D170" s="4"/>
      <c r="E170" s="4"/>
      <c r="F170" s="4"/>
      <c r="R170" s="5"/>
      <c r="S170" s="4"/>
      <c r="T170" s="4"/>
      <c r="U170" s="4"/>
    </row>
    <row r="171" spans="1:21" x14ac:dyDescent="0.2">
      <c r="A171" s="16"/>
      <c r="B171" s="4"/>
      <c r="C171" s="4"/>
      <c r="D171" s="4"/>
      <c r="E171" s="4"/>
      <c r="F171" s="4"/>
      <c r="R171" s="5"/>
      <c r="S171" s="4"/>
      <c r="T171" s="4"/>
      <c r="U171" s="4"/>
    </row>
    <row r="172" spans="1:21" x14ac:dyDescent="0.2">
      <c r="A172" s="16"/>
      <c r="B172" s="4"/>
      <c r="C172" s="4"/>
      <c r="D172" s="4"/>
      <c r="E172" s="4"/>
      <c r="F172" s="4"/>
      <c r="R172" s="5"/>
      <c r="S172" s="4"/>
      <c r="T172" s="4"/>
      <c r="U172" s="4"/>
    </row>
    <row r="173" spans="1:21" x14ac:dyDescent="0.2">
      <c r="A173" s="16"/>
      <c r="B173" s="4"/>
      <c r="C173" s="4"/>
      <c r="D173" s="4"/>
      <c r="E173" s="4"/>
      <c r="F173" s="4"/>
      <c r="R173" s="5"/>
      <c r="S173" s="4"/>
      <c r="T173" s="4"/>
      <c r="U173" s="4"/>
    </row>
    <row r="174" spans="1:21" x14ac:dyDescent="0.2">
      <c r="A174" s="16"/>
      <c r="B174" s="4"/>
      <c r="C174" s="4"/>
      <c r="D174" s="4"/>
      <c r="E174" s="4"/>
      <c r="F174" s="4"/>
      <c r="R174" s="5"/>
      <c r="S174" s="4"/>
      <c r="T174" s="4"/>
      <c r="U174" s="4"/>
    </row>
    <row r="175" spans="1:21" x14ac:dyDescent="0.2">
      <c r="A175" s="16"/>
      <c r="B175" s="4"/>
      <c r="C175" s="4"/>
      <c r="D175" s="4"/>
      <c r="E175" s="4"/>
      <c r="F175" s="4"/>
      <c r="R175" s="5"/>
      <c r="S175" s="4"/>
      <c r="T175" s="4"/>
      <c r="U175" s="4"/>
    </row>
    <row r="176" spans="1:21" x14ac:dyDescent="0.2">
      <c r="A176" s="16"/>
      <c r="B176" s="4"/>
      <c r="C176" s="4"/>
      <c r="D176" s="4"/>
      <c r="E176" s="4"/>
      <c r="F176" s="4"/>
      <c r="R176" s="5"/>
      <c r="S176" s="4"/>
      <c r="T176" s="4"/>
      <c r="U176" s="4"/>
    </row>
    <row r="177" spans="1:21" x14ac:dyDescent="0.2">
      <c r="A177" s="16"/>
      <c r="B177" s="4"/>
      <c r="C177" s="4"/>
      <c r="D177" s="4"/>
      <c r="E177" s="4"/>
      <c r="F177" s="4"/>
      <c r="R177" s="5"/>
      <c r="S177" s="4"/>
      <c r="T177" s="4"/>
      <c r="U177" s="4"/>
    </row>
    <row r="178" spans="1:21" x14ac:dyDescent="0.2">
      <c r="A178" s="16"/>
      <c r="B178" s="4"/>
      <c r="C178" s="4"/>
      <c r="D178" s="4"/>
      <c r="E178" s="4"/>
      <c r="F178" s="4"/>
      <c r="R178" s="5"/>
      <c r="S178" s="4"/>
      <c r="T178" s="4"/>
      <c r="U178" s="4"/>
    </row>
    <row r="179" spans="1:21" x14ac:dyDescent="0.2">
      <c r="A179" s="16"/>
      <c r="B179" s="4"/>
      <c r="C179" s="4"/>
      <c r="D179" s="4"/>
      <c r="E179" s="4"/>
      <c r="F179" s="4"/>
      <c r="R179" s="5"/>
      <c r="S179" s="4"/>
      <c r="T179" s="4"/>
      <c r="U179" s="4"/>
    </row>
    <row r="180" spans="1:21" x14ac:dyDescent="0.2">
      <c r="A180" s="16"/>
      <c r="B180" s="4"/>
      <c r="C180" s="4"/>
      <c r="D180" s="4"/>
      <c r="E180" s="4"/>
      <c r="F180" s="4"/>
      <c r="R180" s="5"/>
      <c r="S180" s="4"/>
      <c r="T180" s="4"/>
      <c r="U180" s="4"/>
    </row>
    <row r="181" spans="1:21" x14ac:dyDescent="0.2">
      <c r="A181" s="16"/>
      <c r="B181" s="4"/>
      <c r="C181" s="4"/>
      <c r="D181" s="4"/>
      <c r="E181" s="4"/>
      <c r="F181" s="4"/>
      <c r="R181" s="5"/>
      <c r="S181" s="4"/>
      <c r="T181" s="4"/>
      <c r="U181" s="4"/>
    </row>
    <row r="182" spans="1:21" x14ac:dyDescent="0.2">
      <c r="A182" s="16"/>
      <c r="B182" s="4"/>
      <c r="C182" s="4"/>
      <c r="D182" s="4"/>
      <c r="E182" s="4"/>
      <c r="F182" s="4"/>
      <c r="R182" s="5"/>
      <c r="S182" s="4"/>
      <c r="T182" s="4"/>
      <c r="U182" s="4"/>
    </row>
    <row r="183" spans="1:21" x14ac:dyDescent="0.2">
      <c r="A183" s="16"/>
      <c r="B183" s="4"/>
      <c r="C183" s="4"/>
      <c r="D183" s="4"/>
      <c r="E183" s="4"/>
      <c r="F183" s="4"/>
      <c r="R183" s="5"/>
      <c r="S183" s="4"/>
      <c r="T183" s="4"/>
      <c r="U183" s="4"/>
    </row>
    <row r="184" spans="1:21" x14ac:dyDescent="0.2">
      <c r="A184" s="16"/>
      <c r="B184" s="4"/>
      <c r="C184" s="4"/>
      <c r="D184" s="4"/>
      <c r="E184" s="4"/>
      <c r="F184" s="4"/>
      <c r="R184" s="5"/>
      <c r="S184" s="4"/>
      <c r="T184" s="4"/>
      <c r="U184" s="4"/>
    </row>
    <row r="185" spans="1:21" x14ac:dyDescent="0.2">
      <c r="A185" s="16"/>
      <c r="B185" s="4"/>
      <c r="C185" s="4"/>
      <c r="D185" s="4"/>
      <c r="E185" s="4"/>
      <c r="F185" s="4"/>
      <c r="R185" s="5"/>
      <c r="S185" s="4"/>
      <c r="T185" s="4"/>
      <c r="U185" s="4"/>
    </row>
    <row r="186" spans="1:21" x14ac:dyDescent="0.2">
      <c r="A186" s="16"/>
      <c r="B186" s="4"/>
      <c r="C186" s="4"/>
      <c r="D186" s="4"/>
      <c r="E186" s="4"/>
      <c r="F186" s="4"/>
      <c r="R186" s="5"/>
      <c r="S186" s="4"/>
      <c r="T186" s="4"/>
      <c r="U186" s="4"/>
    </row>
    <row r="187" spans="1:21" x14ac:dyDescent="0.2">
      <c r="A187" s="16"/>
      <c r="B187" s="4"/>
      <c r="C187" s="4"/>
      <c r="D187" s="4"/>
      <c r="E187" s="4"/>
      <c r="F187" s="4"/>
      <c r="R187" s="5"/>
      <c r="S187" s="4"/>
      <c r="T187" s="4"/>
      <c r="U187" s="4"/>
    </row>
    <row r="188" spans="1:21" x14ac:dyDescent="0.2">
      <c r="A188" s="16"/>
      <c r="B188" s="4"/>
      <c r="C188" s="4"/>
      <c r="D188" s="4"/>
      <c r="E188" s="4"/>
      <c r="F188" s="4"/>
      <c r="R188" s="5"/>
      <c r="S188" s="4"/>
      <c r="T188" s="4"/>
      <c r="U188" s="4"/>
    </row>
    <row r="189" spans="1:21" x14ac:dyDescent="0.2">
      <c r="A189" s="16"/>
      <c r="B189" s="4"/>
      <c r="C189" s="4"/>
      <c r="D189" s="4"/>
      <c r="E189" s="4"/>
      <c r="F189" s="4"/>
      <c r="R189" s="5"/>
      <c r="S189" s="4"/>
      <c r="T189" s="4"/>
      <c r="U189" s="4"/>
    </row>
    <row r="190" spans="1:21" x14ac:dyDescent="0.2">
      <c r="A190" s="16"/>
      <c r="B190" s="4"/>
      <c r="C190" s="4"/>
      <c r="D190" s="4"/>
      <c r="E190" s="4"/>
      <c r="F190" s="4"/>
      <c r="R190" s="5"/>
      <c r="S190" s="4"/>
      <c r="U190" s="4"/>
    </row>
    <row r="191" spans="1:21" x14ac:dyDescent="0.2">
      <c r="A191" s="16"/>
      <c r="B191" s="4"/>
      <c r="C191" s="4"/>
      <c r="D191" s="4"/>
      <c r="E191" s="4"/>
      <c r="F191" s="4"/>
      <c r="R191" s="5"/>
      <c r="S191" s="4"/>
      <c r="U191" s="4"/>
    </row>
    <row r="192" spans="1:21" x14ac:dyDescent="0.2">
      <c r="A192" s="16"/>
      <c r="B192" s="4"/>
      <c r="C192" s="4"/>
      <c r="D192" s="4"/>
      <c r="E192" s="4"/>
      <c r="F192" s="4"/>
      <c r="R192" s="5"/>
      <c r="S192" s="4"/>
      <c r="U192" s="4"/>
    </row>
    <row r="193" spans="1:22" x14ac:dyDescent="0.2">
      <c r="A193" s="16"/>
      <c r="B193" s="4"/>
      <c r="C193" s="4"/>
      <c r="D193" s="4"/>
      <c r="E193" s="4"/>
      <c r="F193" s="4"/>
      <c r="R193" s="5"/>
      <c r="S193" s="4"/>
      <c r="U193" s="4"/>
    </row>
    <row r="194" spans="1:22" x14ac:dyDescent="0.2">
      <c r="A194" s="16"/>
      <c r="B194" s="4"/>
      <c r="C194" s="4"/>
      <c r="D194" s="4"/>
      <c r="E194" s="4"/>
      <c r="F194" s="4"/>
      <c r="R194" s="5"/>
      <c r="S194" s="4"/>
      <c r="U194" s="4"/>
    </row>
    <row r="195" spans="1:22" x14ac:dyDescent="0.2">
      <c r="A195" s="16"/>
      <c r="B195" s="4"/>
      <c r="C195" s="4"/>
      <c r="D195" s="4"/>
      <c r="E195" s="4"/>
      <c r="F195" s="4"/>
      <c r="R195" s="5"/>
      <c r="S195" s="4"/>
    </row>
    <row r="196" spans="1:22" x14ac:dyDescent="0.2">
      <c r="A196" s="16"/>
      <c r="B196" s="4"/>
      <c r="C196" s="4"/>
      <c r="D196" s="4"/>
      <c r="E196" s="4"/>
      <c r="F196" s="4"/>
      <c r="R196" s="5"/>
      <c r="S196" s="4"/>
    </row>
    <row r="197" spans="1:22" x14ac:dyDescent="0.2">
      <c r="A197" s="16"/>
      <c r="B197" s="4"/>
      <c r="C197" s="4"/>
      <c r="D197" s="4"/>
      <c r="E197" s="4"/>
      <c r="F197" s="4"/>
      <c r="R197" s="5"/>
      <c r="S197" s="4"/>
    </row>
    <row r="198" spans="1:22" x14ac:dyDescent="0.2">
      <c r="A198" s="16"/>
      <c r="B198" s="4"/>
      <c r="C198" s="4"/>
      <c r="D198" s="4"/>
      <c r="E198" s="4"/>
      <c r="F198" s="4"/>
      <c r="R198" s="5"/>
      <c r="S198" s="4"/>
    </row>
    <row r="199" spans="1:22" x14ac:dyDescent="0.2">
      <c r="A199" s="16"/>
      <c r="B199" s="4"/>
      <c r="C199" s="4"/>
      <c r="D199" s="4"/>
      <c r="E199" s="4"/>
      <c r="F199" s="4"/>
      <c r="R199" s="5"/>
      <c r="S199" s="4"/>
    </row>
    <row r="200" spans="1:22" x14ac:dyDescent="0.2">
      <c r="A200" s="2"/>
      <c r="B200" s="4"/>
      <c r="C200" s="4"/>
      <c r="D200" s="4"/>
      <c r="E200" s="4"/>
      <c r="F200" s="4"/>
      <c r="G200" s="4"/>
      <c r="H200" s="4"/>
      <c r="I200" s="4"/>
      <c r="J200" s="4"/>
      <c r="K200" s="4"/>
      <c r="L200" s="4"/>
      <c r="M200" s="4"/>
      <c r="N200" s="4"/>
      <c r="O200" s="4"/>
      <c r="P200" s="4"/>
      <c r="Q200" s="4"/>
      <c r="R200" s="4"/>
      <c r="S200" s="4"/>
      <c r="T200" s="5"/>
      <c r="U200" s="5"/>
      <c r="V200" s="5"/>
    </row>
    <row r="201" spans="1:22" x14ac:dyDescent="0.2">
      <c r="A201" s="2"/>
      <c r="B201" s="4"/>
      <c r="C201" s="4"/>
      <c r="D201" s="4"/>
      <c r="E201" s="4"/>
      <c r="F201" s="4"/>
      <c r="G201" s="4"/>
      <c r="H201" s="4"/>
      <c r="I201" s="4"/>
      <c r="J201" s="4"/>
      <c r="K201" s="4"/>
      <c r="L201" s="4"/>
      <c r="M201" s="4"/>
      <c r="N201" s="4"/>
      <c r="O201" s="4"/>
      <c r="P201" s="4"/>
      <c r="Q201" s="4"/>
      <c r="R201" s="4"/>
      <c r="S201" s="4"/>
      <c r="T201" s="5"/>
      <c r="U201" s="5"/>
      <c r="V201" s="5"/>
    </row>
    <row r="202" spans="1:22" x14ac:dyDescent="0.2">
      <c r="A202" s="2"/>
      <c r="B202" s="4"/>
      <c r="C202" s="4"/>
      <c r="D202" s="4"/>
      <c r="E202" s="4"/>
      <c r="F202" s="4"/>
      <c r="G202" s="4"/>
      <c r="H202" s="4"/>
      <c r="I202" s="4"/>
      <c r="J202" s="4"/>
      <c r="K202" s="4"/>
      <c r="L202" s="4"/>
      <c r="M202" s="4"/>
      <c r="N202" s="4"/>
      <c r="O202" s="4"/>
      <c r="P202" s="4"/>
      <c r="Q202" s="4"/>
      <c r="R202" s="4"/>
      <c r="S202" s="4"/>
      <c r="T202" s="5"/>
      <c r="U202" s="5"/>
      <c r="V202" s="5"/>
    </row>
    <row r="203" spans="1:22" x14ac:dyDescent="0.2">
      <c r="A203" s="2"/>
      <c r="B203" s="4"/>
      <c r="C203" s="4"/>
      <c r="D203" s="4"/>
      <c r="E203" s="4"/>
      <c r="F203" s="4"/>
      <c r="G203" s="4"/>
      <c r="H203" s="4"/>
      <c r="I203" s="4"/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5"/>
      <c r="U203" s="5"/>
      <c r="V203" s="5"/>
    </row>
    <row r="204" spans="1:22" x14ac:dyDescent="0.2">
      <c r="A204" s="2"/>
      <c r="B204" s="4"/>
      <c r="C204" s="4"/>
      <c r="D204" s="4"/>
      <c r="E204" s="4"/>
      <c r="F204" s="4"/>
      <c r="G204" s="4"/>
      <c r="H204" s="4"/>
      <c r="I204" s="4"/>
      <c r="J204" s="4"/>
      <c r="K204" s="4"/>
      <c r="L204" s="4"/>
      <c r="M204" s="4"/>
      <c r="N204" s="4"/>
      <c r="O204" s="4"/>
      <c r="P204" s="4"/>
      <c r="Q204" s="4"/>
      <c r="R204" s="4"/>
      <c r="S204" s="4"/>
      <c r="T204" s="5"/>
      <c r="U204" s="5"/>
      <c r="V204" s="5"/>
    </row>
    <row r="205" spans="1:22" x14ac:dyDescent="0.2">
      <c r="A205" s="2"/>
      <c r="B205" s="4"/>
      <c r="C205" s="4"/>
      <c r="D205" s="4"/>
      <c r="E205" s="4"/>
      <c r="F205" s="4"/>
      <c r="G205" s="4"/>
      <c r="H205" s="4"/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5"/>
      <c r="U205" s="5"/>
      <c r="V205" s="5"/>
    </row>
    <row r="206" spans="1:22" x14ac:dyDescent="0.2">
      <c r="A206" s="2"/>
      <c r="B206" s="4"/>
      <c r="C206" s="4"/>
      <c r="D206" s="4"/>
      <c r="E206" s="4"/>
      <c r="F206" s="4"/>
      <c r="G206" s="4"/>
      <c r="H206" s="4"/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4"/>
      <c r="T206" s="5"/>
      <c r="U206" s="5"/>
      <c r="V206" s="5"/>
    </row>
    <row r="207" spans="1:22" x14ac:dyDescent="0.2">
      <c r="A207" s="2"/>
      <c r="B207" s="4"/>
      <c r="C207" s="4"/>
      <c r="D207" s="4"/>
      <c r="E207" s="4"/>
      <c r="F207" s="4"/>
      <c r="G207" s="4"/>
      <c r="H207" s="4"/>
      <c r="I207" s="4"/>
      <c r="J207" s="4"/>
      <c r="K207" s="4"/>
      <c r="L207" s="4"/>
      <c r="M207" s="4"/>
      <c r="N207" s="4"/>
      <c r="O207" s="4"/>
      <c r="P207" s="4"/>
      <c r="Q207" s="4"/>
      <c r="R207" s="4"/>
      <c r="S207" s="4"/>
      <c r="T207" s="5"/>
      <c r="U207" s="5"/>
      <c r="V207" s="5"/>
    </row>
    <row r="208" spans="1:22" x14ac:dyDescent="0.2">
      <c r="A208" s="2"/>
      <c r="B208" s="4"/>
      <c r="C208" s="4"/>
      <c r="D208" s="4"/>
      <c r="E208" s="4"/>
      <c r="F208" s="4"/>
      <c r="G208" s="4"/>
      <c r="H208" s="4"/>
      <c r="I208" s="4"/>
      <c r="J208" s="4"/>
      <c r="K208" s="4"/>
      <c r="L208" s="4"/>
      <c r="M208" s="4"/>
      <c r="N208" s="4"/>
      <c r="O208" s="4"/>
      <c r="P208" s="4"/>
      <c r="Q208" s="4"/>
      <c r="R208" s="4"/>
      <c r="S208" s="4"/>
      <c r="T208" s="5"/>
      <c r="U208" s="5"/>
      <c r="V208" s="5"/>
    </row>
    <row r="209" spans="1:22" x14ac:dyDescent="0.2">
      <c r="A209" s="2"/>
      <c r="B209" s="4"/>
      <c r="C209" s="4"/>
      <c r="D209" s="4"/>
      <c r="E209" s="4"/>
      <c r="F209" s="4"/>
      <c r="G209" s="4"/>
      <c r="H209" s="4"/>
      <c r="I209" s="4"/>
      <c r="J209" s="4"/>
      <c r="K209" s="4"/>
      <c r="L209" s="4"/>
      <c r="M209" s="4"/>
      <c r="N209" s="4"/>
      <c r="O209" s="4"/>
      <c r="P209" s="4"/>
      <c r="Q209" s="4"/>
      <c r="R209" s="4"/>
      <c r="S209" s="4"/>
      <c r="T209" s="5"/>
      <c r="U209" s="5"/>
      <c r="V209" s="5"/>
    </row>
    <row r="210" spans="1:22" x14ac:dyDescent="0.2">
      <c r="A210" s="6"/>
      <c r="B210" s="4"/>
      <c r="C210" s="4"/>
      <c r="D210" s="4"/>
      <c r="E210" s="4"/>
      <c r="F210" s="4"/>
      <c r="G210" s="4"/>
      <c r="H210" s="4"/>
      <c r="I210" s="4"/>
      <c r="J210" s="4"/>
      <c r="K210" s="4"/>
      <c r="L210" s="4"/>
      <c r="M210" s="4"/>
      <c r="N210" s="4"/>
      <c r="O210" s="4"/>
      <c r="P210" s="4"/>
      <c r="Q210" s="4"/>
      <c r="R210" s="4"/>
      <c r="S210" s="4"/>
      <c r="T210" s="5"/>
      <c r="U210" s="5"/>
      <c r="V210" s="5"/>
    </row>
    <row r="211" spans="1:22" x14ac:dyDescent="0.2">
      <c r="A211" s="6"/>
      <c r="B211" s="4"/>
      <c r="C211" s="4"/>
      <c r="D211" s="4"/>
      <c r="E211" s="4"/>
      <c r="F211" s="4"/>
      <c r="G211" s="4"/>
      <c r="H211" s="4"/>
      <c r="I211" s="4"/>
      <c r="J211" s="4"/>
      <c r="K211" s="4"/>
      <c r="L211" s="4"/>
      <c r="M211" s="4"/>
      <c r="N211" s="4"/>
      <c r="O211" s="4"/>
      <c r="P211" s="4"/>
      <c r="Q211" s="4"/>
      <c r="R211" s="4"/>
      <c r="S211" s="4"/>
      <c r="T211" s="5"/>
      <c r="U211" s="5"/>
      <c r="V211" s="5"/>
    </row>
    <row r="212" spans="1:22" x14ac:dyDescent="0.2">
      <c r="A212" s="6"/>
      <c r="B212" s="4"/>
      <c r="C212" s="4"/>
      <c r="D212" s="4"/>
      <c r="E212" s="4"/>
      <c r="F212" s="4"/>
      <c r="G212" s="4"/>
      <c r="H212" s="4"/>
      <c r="I212" s="4"/>
      <c r="J212" s="4"/>
      <c r="K212" s="4"/>
      <c r="L212" s="4"/>
      <c r="M212" s="4"/>
      <c r="N212" s="4"/>
      <c r="O212" s="4"/>
      <c r="P212" s="4"/>
      <c r="Q212" s="4"/>
      <c r="R212" s="4"/>
      <c r="S212" s="4"/>
      <c r="T212" s="5"/>
      <c r="U212" s="5"/>
      <c r="V212" s="5"/>
    </row>
    <row r="213" spans="1:22" x14ac:dyDescent="0.2">
      <c r="A213" s="6"/>
      <c r="B213" s="4"/>
      <c r="C213" s="4"/>
      <c r="D213" s="4"/>
      <c r="E213" s="4"/>
      <c r="F213" s="4"/>
      <c r="G213" s="4"/>
      <c r="H213" s="4"/>
      <c r="I213" s="4"/>
      <c r="J213" s="4"/>
      <c r="K213" s="4"/>
      <c r="L213" s="4"/>
      <c r="M213" s="4"/>
      <c r="N213" s="4"/>
      <c r="O213" s="4"/>
      <c r="P213" s="4"/>
      <c r="Q213" s="4"/>
      <c r="R213" s="4"/>
      <c r="S213" s="4"/>
      <c r="T213" s="5"/>
      <c r="U213" s="5"/>
      <c r="V213" s="5"/>
    </row>
    <row r="214" spans="1:22" x14ac:dyDescent="0.2">
      <c r="A214" s="6"/>
      <c r="B214" s="4"/>
      <c r="C214" s="4"/>
      <c r="D214" s="4"/>
      <c r="E214" s="4"/>
      <c r="F214" s="4"/>
      <c r="G214" s="4"/>
      <c r="H214" s="4"/>
      <c r="I214" s="4"/>
      <c r="J214" s="4"/>
      <c r="K214" s="4"/>
      <c r="L214" s="4"/>
      <c r="M214" s="4"/>
      <c r="N214" s="4"/>
      <c r="O214" s="4"/>
      <c r="P214" s="4"/>
      <c r="Q214" s="4"/>
      <c r="R214" s="4"/>
      <c r="S214" s="4"/>
      <c r="T214" s="5"/>
      <c r="U214" s="5"/>
      <c r="V214" s="5"/>
    </row>
    <row r="215" spans="1:22" x14ac:dyDescent="0.2">
      <c r="A215" s="6"/>
      <c r="B215" s="4"/>
      <c r="C215" s="4"/>
      <c r="D215" s="4"/>
      <c r="E215" s="4"/>
      <c r="F215" s="4"/>
      <c r="G215" s="4"/>
      <c r="H215" s="4"/>
      <c r="I215" s="4"/>
      <c r="J215" s="4"/>
      <c r="K215" s="4"/>
      <c r="L215" s="4"/>
      <c r="M215" s="4"/>
      <c r="N215" s="4"/>
      <c r="O215" s="4"/>
      <c r="P215" s="4"/>
      <c r="Q215" s="4"/>
      <c r="R215" s="4"/>
      <c r="S215" s="4"/>
      <c r="T215" s="5"/>
      <c r="U215" s="5"/>
      <c r="V215" s="5"/>
    </row>
    <row r="216" spans="1:22" x14ac:dyDescent="0.2">
      <c r="A216" s="6"/>
      <c r="B216" s="4"/>
      <c r="C216" s="4"/>
      <c r="D216" s="4"/>
      <c r="E216" s="4"/>
      <c r="F216" s="4"/>
      <c r="G216" s="4"/>
      <c r="H216" s="4"/>
      <c r="I216" s="4"/>
      <c r="J216" s="4"/>
      <c r="K216" s="4"/>
      <c r="L216" s="4"/>
      <c r="M216" s="4"/>
      <c r="N216" s="4"/>
      <c r="O216" s="4"/>
      <c r="P216" s="4"/>
      <c r="Q216" s="4"/>
      <c r="R216" s="4"/>
      <c r="S216" s="4"/>
      <c r="T216" s="5"/>
      <c r="U216" s="5"/>
      <c r="V216" s="5"/>
    </row>
    <row r="217" spans="1:22" x14ac:dyDescent="0.2">
      <c r="A217" s="6"/>
      <c r="B217" s="4"/>
      <c r="C217" s="4"/>
      <c r="D217" s="4"/>
      <c r="E217" s="4"/>
      <c r="F217" s="4"/>
      <c r="G217" s="4"/>
      <c r="H217" s="4"/>
      <c r="I217" s="4"/>
      <c r="J217" s="4"/>
      <c r="K217" s="4"/>
      <c r="L217" s="4"/>
      <c r="M217" s="4"/>
      <c r="N217" s="4"/>
      <c r="O217" s="4"/>
      <c r="P217" s="4"/>
      <c r="Q217" s="4"/>
      <c r="R217" s="4"/>
      <c r="S217" s="4"/>
      <c r="T217" s="5"/>
      <c r="U217" s="5"/>
      <c r="V217" s="5"/>
    </row>
    <row r="218" spans="1:22" x14ac:dyDescent="0.2">
      <c r="A218" s="6"/>
      <c r="B218" s="4"/>
      <c r="C218" s="4"/>
      <c r="D218" s="4"/>
      <c r="E218" s="4"/>
      <c r="F218" s="4"/>
      <c r="G218" s="4"/>
      <c r="H218" s="4"/>
      <c r="I218" s="4"/>
      <c r="J218" s="4"/>
      <c r="K218" s="4"/>
      <c r="L218" s="4"/>
      <c r="M218" s="4"/>
      <c r="N218" s="4"/>
      <c r="O218" s="4"/>
      <c r="P218" s="4"/>
      <c r="Q218" s="4"/>
      <c r="R218" s="4"/>
      <c r="S218" s="4"/>
      <c r="T218" s="5"/>
      <c r="U218" s="5"/>
      <c r="V218" s="5"/>
    </row>
    <row r="219" spans="1:22" x14ac:dyDescent="0.2">
      <c r="A219" s="6"/>
      <c r="B219" s="4"/>
      <c r="C219" s="4"/>
      <c r="D219" s="4"/>
      <c r="E219" s="4"/>
      <c r="F219" s="4"/>
      <c r="G219" s="4"/>
      <c r="H219" s="4"/>
      <c r="I219" s="4"/>
      <c r="J219" s="4"/>
      <c r="K219" s="4"/>
      <c r="L219" s="4"/>
      <c r="M219" s="4"/>
      <c r="N219" s="4"/>
      <c r="O219" s="4"/>
      <c r="P219" s="4"/>
      <c r="Q219" s="4"/>
      <c r="R219" s="4"/>
      <c r="S219" s="4"/>
      <c r="T219" s="5"/>
      <c r="U219" s="5"/>
      <c r="V219" s="5"/>
    </row>
    <row r="220" spans="1:22" x14ac:dyDescent="0.2">
      <c r="A220" s="2"/>
      <c r="B220" s="4"/>
      <c r="C220" s="4"/>
      <c r="D220" s="4"/>
      <c r="E220" s="4"/>
      <c r="F220" s="4"/>
      <c r="G220" s="4"/>
      <c r="H220" s="4"/>
      <c r="I220" s="4"/>
      <c r="J220" s="4"/>
      <c r="K220" s="4"/>
      <c r="L220" s="4"/>
      <c r="M220" s="4"/>
      <c r="N220" s="4"/>
      <c r="O220" s="4"/>
      <c r="P220" s="4"/>
      <c r="Q220" s="4"/>
      <c r="R220" s="4"/>
      <c r="S220" s="4"/>
      <c r="T220" s="5"/>
      <c r="U220" s="5"/>
      <c r="V220" s="5"/>
    </row>
    <row r="221" spans="1:22" x14ac:dyDescent="0.2">
      <c r="A221" s="2"/>
      <c r="B221" s="4"/>
      <c r="C221" s="4"/>
      <c r="D221" s="4"/>
      <c r="E221" s="4"/>
      <c r="F221" s="4"/>
      <c r="G221" s="4"/>
      <c r="H221" s="4"/>
      <c r="I221" s="4"/>
      <c r="J221" s="4"/>
      <c r="K221" s="4"/>
      <c r="L221" s="4"/>
      <c r="M221" s="4"/>
      <c r="N221" s="4"/>
      <c r="O221" s="4"/>
      <c r="P221" s="4"/>
      <c r="Q221" s="4"/>
      <c r="R221" s="4"/>
      <c r="S221" s="4"/>
      <c r="T221" s="5"/>
      <c r="U221" s="5"/>
      <c r="V221" s="5"/>
    </row>
    <row r="222" spans="1:22" x14ac:dyDescent="0.2">
      <c r="A222" s="6"/>
      <c r="B222" s="4"/>
      <c r="C222" s="4"/>
      <c r="D222" s="4"/>
      <c r="E222" s="4"/>
      <c r="F222" s="4"/>
      <c r="G222" s="4"/>
      <c r="H222" s="4"/>
      <c r="I222" s="4"/>
      <c r="J222" s="4"/>
      <c r="K222" s="4"/>
      <c r="L222" s="4"/>
      <c r="M222" s="4"/>
      <c r="N222" s="4"/>
      <c r="O222" s="4"/>
      <c r="P222" s="4"/>
      <c r="Q222" s="4"/>
      <c r="R222" s="4"/>
      <c r="S222" s="4"/>
      <c r="T222" s="5"/>
      <c r="U222" s="5"/>
      <c r="V222" s="5"/>
    </row>
    <row r="223" spans="1:22" x14ac:dyDescent="0.2">
      <c r="A223" s="6"/>
      <c r="B223" s="4"/>
      <c r="C223" s="4"/>
      <c r="D223" s="4"/>
      <c r="E223" s="4"/>
      <c r="F223" s="4"/>
      <c r="G223" s="4"/>
      <c r="H223" s="4"/>
      <c r="I223" s="4"/>
      <c r="J223" s="4"/>
      <c r="K223" s="4"/>
      <c r="L223" s="4"/>
      <c r="M223" s="4"/>
      <c r="N223" s="4"/>
      <c r="O223" s="4"/>
      <c r="P223" s="4"/>
      <c r="Q223" s="4"/>
      <c r="R223" s="4"/>
      <c r="S223" s="4"/>
      <c r="T223" s="5"/>
      <c r="U223" s="5"/>
      <c r="V223" s="5"/>
    </row>
    <row r="224" spans="1:22" x14ac:dyDescent="0.2">
      <c r="A224" s="6"/>
      <c r="B224" s="4"/>
      <c r="C224" s="4"/>
      <c r="D224" s="4"/>
      <c r="E224" s="4"/>
      <c r="F224" s="4"/>
      <c r="G224" s="4"/>
      <c r="H224" s="4"/>
      <c r="I224" s="4"/>
      <c r="J224" s="4"/>
      <c r="K224" s="4"/>
      <c r="L224" s="4"/>
      <c r="M224" s="4"/>
      <c r="N224" s="4"/>
      <c r="O224" s="4"/>
      <c r="P224" s="4"/>
      <c r="Q224" s="4"/>
      <c r="R224" s="4"/>
      <c r="S224" s="4"/>
      <c r="T224" s="5"/>
      <c r="U224" s="5"/>
      <c r="V224" s="5"/>
    </row>
    <row r="225" spans="1:22" x14ac:dyDescent="0.2">
      <c r="A225" s="6"/>
      <c r="B225" s="4"/>
      <c r="C225" s="4"/>
      <c r="D225" s="4"/>
      <c r="E225" s="4"/>
      <c r="F225" s="4"/>
      <c r="G225" s="4"/>
      <c r="H225" s="4"/>
      <c r="I225" s="4"/>
      <c r="J225" s="4"/>
      <c r="K225" s="4"/>
      <c r="L225" s="4"/>
      <c r="M225" s="4"/>
      <c r="N225" s="4"/>
      <c r="O225" s="4"/>
      <c r="P225" s="4"/>
      <c r="Q225" s="4"/>
      <c r="R225" s="4"/>
      <c r="S225" s="4"/>
      <c r="T225" s="5"/>
      <c r="U225" s="5"/>
      <c r="V225" s="5"/>
    </row>
    <row r="226" spans="1:22" x14ac:dyDescent="0.2">
      <c r="A226" s="6"/>
      <c r="B226" s="4"/>
      <c r="C226" s="4"/>
      <c r="D226" s="4"/>
      <c r="E226" s="4"/>
      <c r="F226" s="4"/>
      <c r="G226" s="4"/>
      <c r="H226" s="4"/>
      <c r="I226" s="4"/>
      <c r="J226" s="4"/>
      <c r="K226" s="4"/>
      <c r="L226" s="4"/>
      <c r="M226" s="4"/>
      <c r="N226" s="4"/>
      <c r="O226" s="4"/>
      <c r="P226" s="4"/>
      <c r="Q226" s="4"/>
      <c r="R226" s="4"/>
      <c r="S226" s="4"/>
      <c r="T226" s="5"/>
      <c r="U226" s="5"/>
      <c r="V226" s="5"/>
    </row>
    <row r="227" spans="1:22" x14ac:dyDescent="0.2">
      <c r="A227" s="6"/>
      <c r="B227" s="4"/>
      <c r="C227" s="4"/>
      <c r="D227" s="4"/>
      <c r="E227" s="4"/>
      <c r="F227" s="4"/>
      <c r="G227" s="4"/>
      <c r="H227" s="4"/>
      <c r="I227" s="4"/>
      <c r="J227" s="4"/>
      <c r="K227" s="4"/>
      <c r="L227" s="4"/>
      <c r="M227" s="4"/>
      <c r="N227" s="4"/>
      <c r="O227" s="4"/>
      <c r="P227" s="4"/>
      <c r="Q227" s="4"/>
      <c r="R227" s="4"/>
      <c r="S227" s="4"/>
      <c r="T227" s="5"/>
      <c r="U227" s="5"/>
      <c r="V227" s="5"/>
    </row>
    <row r="228" spans="1:22" x14ac:dyDescent="0.2">
      <c r="A228" s="6"/>
      <c r="B228" s="4"/>
      <c r="C228" s="4"/>
      <c r="D228" s="4"/>
      <c r="E228" s="4"/>
      <c r="F228" s="4"/>
      <c r="G228" s="4"/>
      <c r="H228" s="4"/>
      <c r="I228" s="4"/>
      <c r="J228" s="4"/>
      <c r="K228" s="4"/>
      <c r="L228" s="4"/>
      <c r="M228" s="4"/>
      <c r="N228" s="4"/>
      <c r="O228" s="4"/>
      <c r="P228" s="4"/>
      <c r="Q228" s="4"/>
      <c r="R228" s="4"/>
      <c r="S228" s="4"/>
      <c r="T228" s="5"/>
      <c r="U228" s="5"/>
      <c r="V228" s="5"/>
    </row>
    <row r="229" spans="1:22" x14ac:dyDescent="0.2">
      <c r="A229" s="6"/>
      <c r="B229" s="4"/>
      <c r="C229" s="4"/>
      <c r="D229" s="4"/>
      <c r="E229" s="4"/>
      <c r="F229" s="4"/>
      <c r="G229" s="4"/>
      <c r="H229" s="4"/>
      <c r="I229" s="4"/>
      <c r="J229" s="4"/>
      <c r="K229" s="4"/>
      <c r="L229" s="4"/>
      <c r="M229" s="4"/>
      <c r="N229" s="4"/>
      <c r="O229" s="4"/>
      <c r="P229" s="4"/>
      <c r="Q229" s="4"/>
      <c r="R229" s="4"/>
      <c r="S229" s="4"/>
      <c r="T229" s="5"/>
      <c r="U229" s="5"/>
      <c r="V229" s="5"/>
    </row>
    <row r="230" spans="1:22" x14ac:dyDescent="0.2">
      <c r="A230" s="6"/>
      <c r="B230" s="4"/>
      <c r="C230" s="4"/>
      <c r="D230" s="4"/>
      <c r="E230" s="4"/>
      <c r="F230" s="4"/>
      <c r="G230" s="4"/>
      <c r="H230" s="4"/>
      <c r="I230" s="4"/>
      <c r="J230" s="4"/>
      <c r="K230" s="4"/>
      <c r="L230" s="4"/>
      <c r="M230" s="4"/>
      <c r="N230" s="4"/>
      <c r="O230" s="4"/>
      <c r="P230" s="4"/>
      <c r="Q230" s="4"/>
      <c r="R230" s="4"/>
      <c r="S230" s="4"/>
      <c r="T230" s="5"/>
      <c r="U230" s="5"/>
      <c r="V230" s="5"/>
    </row>
    <row r="231" spans="1:22" x14ac:dyDescent="0.2">
      <c r="A231" s="6"/>
      <c r="B231" s="4"/>
      <c r="C231" s="4"/>
      <c r="D231" s="4"/>
      <c r="E231" s="4"/>
      <c r="F231" s="4"/>
      <c r="G231" s="4"/>
      <c r="H231" s="4"/>
      <c r="I231" s="4"/>
      <c r="J231" s="4"/>
      <c r="K231" s="4"/>
      <c r="L231" s="4"/>
      <c r="M231" s="4"/>
      <c r="N231" s="4"/>
      <c r="O231" s="4"/>
      <c r="P231" s="4"/>
      <c r="Q231" s="4"/>
      <c r="R231" s="4"/>
      <c r="S231" s="4"/>
      <c r="T231" s="5"/>
      <c r="U231" s="5"/>
      <c r="V231" s="5"/>
    </row>
    <row r="232" spans="1:22" x14ac:dyDescent="0.2">
      <c r="A232" s="6"/>
      <c r="B232" s="4"/>
      <c r="C232" s="4"/>
      <c r="D232" s="4"/>
      <c r="E232" s="4"/>
      <c r="F232" s="4"/>
      <c r="G232" s="4"/>
      <c r="H232" s="4"/>
      <c r="I232" s="4"/>
      <c r="J232" s="4"/>
      <c r="K232" s="4"/>
      <c r="L232" s="4"/>
      <c r="M232" s="4"/>
      <c r="N232" s="4"/>
      <c r="O232" s="4"/>
      <c r="P232" s="4"/>
      <c r="Q232" s="4"/>
      <c r="R232" s="4"/>
      <c r="S232" s="4"/>
      <c r="T232" s="5"/>
      <c r="U232" s="5"/>
      <c r="V232" s="5"/>
    </row>
    <row r="233" spans="1:22" x14ac:dyDescent="0.2">
      <c r="A233" s="6"/>
      <c r="B233" s="4"/>
      <c r="C233" s="4"/>
      <c r="D233" s="4"/>
      <c r="E233" s="4"/>
      <c r="F233" s="4"/>
      <c r="G233" s="4"/>
      <c r="H233" s="4"/>
      <c r="I233" s="4"/>
      <c r="J233" s="4"/>
      <c r="K233" s="4"/>
      <c r="L233" s="4"/>
      <c r="M233" s="4"/>
      <c r="N233" s="4"/>
      <c r="O233" s="4"/>
      <c r="P233" s="4"/>
      <c r="Q233" s="4"/>
      <c r="R233" s="4"/>
      <c r="S233" s="4"/>
      <c r="T233" s="5"/>
      <c r="U233" s="5"/>
      <c r="V233" s="5"/>
    </row>
    <row r="234" spans="1:22" x14ac:dyDescent="0.2">
      <c r="A234" s="6"/>
      <c r="B234" s="4"/>
      <c r="C234" s="4"/>
      <c r="D234" s="4"/>
      <c r="E234" s="4"/>
      <c r="F234" s="4"/>
      <c r="G234" s="4"/>
      <c r="H234" s="4"/>
      <c r="I234" s="4"/>
      <c r="J234" s="4"/>
      <c r="K234" s="4"/>
      <c r="L234" s="4"/>
      <c r="M234" s="4"/>
      <c r="N234" s="4"/>
      <c r="O234" s="4"/>
      <c r="P234" s="4"/>
      <c r="Q234" s="4"/>
      <c r="R234" s="4"/>
      <c r="S234" s="4"/>
      <c r="T234" s="5"/>
      <c r="U234" s="5"/>
      <c r="V234" s="5"/>
    </row>
    <row r="235" spans="1:22" x14ac:dyDescent="0.2">
      <c r="A235" s="2"/>
      <c r="B235" s="4"/>
      <c r="C235" s="4"/>
      <c r="D235" s="4"/>
      <c r="E235" s="4"/>
      <c r="F235" s="4"/>
      <c r="G235" s="4"/>
      <c r="H235" s="4"/>
      <c r="I235" s="4"/>
      <c r="J235" s="4"/>
      <c r="K235" s="4"/>
      <c r="L235" s="4"/>
      <c r="M235" s="4"/>
      <c r="N235" s="4"/>
      <c r="O235" s="4"/>
      <c r="P235" s="4"/>
      <c r="Q235" s="4"/>
      <c r="R235" s="4"/>
      <c r="S235" s="4"/>
      <c r="T235" s="5"/>
      <c r="U235" s="5"/>
      <c r="V235" s="5"/>
    </row>
    <row r="236" spans="1:22" x14ac:dyDescent="0.2">
      <c r="A236" s="2"/>
      <c r="B236" s="4"/>
      <c r="C236" s="4"/>
      <c r="D236" s="4"/>
      <c r="E236" s="4"/>
      <c r="F236" s="4"/>
      <c r="G236" s="4"/>
      <c r="H236" s="4"/>
      <c r="I236" s="4"/>
      <c r="J236" s="4"/>
      <c r="K236" s="4"/>
      <c r="L236" s="4"/>
      <c r="M236" s="4"/>
      <c r="N236" s="4"/>
      <c r="O236" s="4"/>
      <c r="P236" s="4"/>
      <c r="Q236" s="4"/>
      <c r="R236" s="4"/>
      <c r="S236" s="4"/>
      <c r="T236" s="5"/>
      <c r="U236" s="5"/>
      <c r="V236" s="5"/>
    </row>
    <row r="237" spans="1:22" x14ac:dyDescent="0.2">
      <c r="A237" s="2"/>
      <c r="B237" s="4"/>
      <c r="C237" s="4"/>
      <c r="D237" s="4"/>
      <c r="E237" s="4"/>
      <c r="F237" s="4"/>
      <c r="G237" s="4"/>
      <c r="H237" s="4"/>
      <c r="I237" s="4"/>
      <c r="J237" s="4"/>
      <c r="K237" s="4"/>
      <c r="L237" s="4"/>
      <c r="M237" s="4"/>
      <c r="N237" s="4"/>
      <c r="O237" s="4"/>
      <c r="P237" s="4"/>
      <c r="Q237" s="4"/>
      <c r="R237" s="4"/>
      <c r="S237" s="4"/>
      <c r="T237" s="5"/>
      <c r="U237" s="5"/>
      <c r="V237" s="5"/>
    </row>
    <row r="238" spans="1:22" x14ac:dyDescent="0.2">
      <c r="A238" s="2"/>
      <c r="B238" s="4"/>
      <c r="C238" s="4"/>
      <c r="D238" s="4"/>
      <c r="E238" s="4"/>
      <c r="F238" s="4"/>
      <c r="G238" s="4"/>
      <c r="H238" s="4"/>
      <c r="I238" s="4"/>
      <c r="J238" s="4"/>
      <c r="K238" s="4"/>
      <c r="L238" s="4"/>
      <c r="M238" s="4"/>
      <c r="N238" s="4"/>
      <c r="O238" s="4"/>
      <c r="P238" s="4"/>
      <c r="Q238" s="4"/>
      <c r="R238" s="4"/>
      <c r="S238" s="4"/>
      <c r="T238" s="5"/>
      <c r="U238" s="5"/>
      <c r="V238" s="5"/>
    </row>
    <row r="239" spans="1:22" x14ac:dyDescent="0.2">
      <c r="A239" s="2"/>
      <c r="B239" s="4"/>
      <c r="C239" s="4"/>
      <c r="D239" s="4"/>
      <c r="E239" s="4"/>
      <c r="F239" s="4"/>
      <c r="G239" s="4"/>
      <c r="H239" s="4"/>
      <c r="I239" s="4"/>
      <c r="J239" s="4"/>
      <c r="K239" s="4"/>
      <c r="L239" s="4"/>
      <c r="M239" s="4"/>
      <c r="N239" s="4"/>
      <c r="O239" s="4"/>
      <c r="P239" s="4"/>
      <c r="Q239" s="4"/>
      <c r="R239" s="4"/>
      <c r="S239" s="4"/>
      <c r="T239" s="5"/>
      <c r="U239" s="5"/>
      <c r="V239" s="5"/>
    </row>
    <row r="240" spans="1:22" x14ac:dyDescent="0.2">
      <c r="A240" s="2"/>
      <c r="B240" s="4"/>
      <c r="C240" s="4"/>
      <c r="D240" s="4"/>
      <c r="E240" s="4"/>
      <c r="F240" s="4"/>
      <c r="G240" s="4"/>
      <c r="H240" s="4"/>
      <c r="I240" s="4"/>
      <c r="J240" s="4"/>
      <c r="K240" s="4"/>
      <c r="L240" s="4"/>
      <c r="M240" s="4"/>
      <c r="N240" s="4"/>
      <c r="O240" s="4"/>
      <c r="P240" s="4"/>
      <c r="Q240" s="4"/>
      <c r="R240" s="4"/>
      <c r="S240" s="4"/>
      <c r="T240" s="5"/>
      <c r="U240" s="5"/>
      <c r="V240" s="5"/>
    </row>
    <row r="241" spans="1:22" x14ac:dyDescent="0.2">
      <c r="A241" s="2"/>
      <c r="B241" s="4"/>
      <c r="C241" s="4"/>
      <c r="D241" s="4"/>
      <c r="E241" s="4"/>
      <c r="F241" s="4"/>
      <c r="G241" s="4"/>
      <c r="H241" s="4"/>
      <c r="I241" s="4"/>
      <c r="J241" s="4"/>
      <c r="K241" s="4"/>
      <c r="L241" s="4"/>
      <c r="M241" s="4"/>
      <c r="N241" s="4"/>
      <c r="O241" s="4"/>
      <c r="P241" s="4"/>
      <c r="Q241" s="4"/>
      <c r="R241" s="4"/>
      <c r="S241" s="4"/>
      <c r="T241" s="5"/>
      <c r="U241" s="5"/>
      <c r="V241" s="5"/>
    </row>
    <row r="242" spans="1:22" x14ac:dyDescent="0.2">
      <c r="A242" s="2"/>
      <c r="B242" s="4"/>
      <c r="C242" s="4"/>
      <c r="D242" s="4"/>
      <c r="E242" s="4"/>
      <c r="F242" s="4"/>
      <c r="G242" s="4"/>
      <c r="H242" s="4"/>
      <c r="I242" s="4"/>
      <c r="J242" s="4"/>
      <c r="K242" s="4"/>
      <c r="L242" s="4"/>
      <c r="M242" s="4"/>
      <c r="N242" s="4"/>
      <c r="O242" s="4"/>
      <c r="P242" s="4"/>
      <c r="Q242" s="4"/>
      <c r="R242" s="4"/>
      <c r="S242" s="4"/>
      <c r="T242" s="5"/>
      <c r="U242" s="5"/>
      <c r="V242" s="5"/>
    </row>
    <row r="243" spans="1:22" x14ac:dyDescent="0.2">
      <c r="A243" s="2"/>
      <c r="B243" s="4"/>
      <c r="C243" s="4"/>
      <c r="D243" s="4"/>
      <c r="E243" s="4"/>
      <c r="F243" s="4"/>
      <c r="G243" s="4"/>
      <c r="H243" s="4"/>
      <c r="I243" s="4"/>
      <c r="J243" s="4"/>
      <c r="K243" s="4"/>
      <c r="L243" s="4"/>
      <c r="M243" s="4"/>
      <c r="N243" s="4"/>
      <c r="O243" s="4"/>
      <c r="P243" s="4"/>
      <c r="Q243" s="4"/>
      <c r="R243" s="4"/>
      <c r="S243" s="4"/>
      <c r="T243" s="5"/>
      <c r="U243" s="5"/>
      <c r="V243" s="5"/>
    </row>
    <row r="244" spans="1:22" x14ac:dyDescent="0.2">
      <c r="A244" s="2"/>
      <c r="B244" s="4"/>
      <c r="C244" s="4"/>
      <c r="D244" s="4"/>
      <c r="E244" s="4"/>
      <c r="F244" s="4"/>
      <c r="G244" s="4"/>
      <c r="H244" s="4"/>
      <c r="I244" s="4"/>
      <c r="J244" s="4"/>
      <c r="K244" s="4"/>
      <c r="L244" s="4"/>
      <c r="M244" s="4"/>
      <c r="N244" s="4"/>
      <c r="O244" s="4"/>
      <c r="P244" s="4"/>
      <c r="Q244" s="4"/>
      <c r="R244" s="4"/>
      <c r="S244" s="4"/>
      <c r="T244" s="5"/>
      <c r="U244" s="5"/>
      <c r="V244" s="5"/>
    </row>
    <row r="245" spans="1:22" x14ac:dyDescent="0.2">
      <c r="A245" s="2"/>
      <c r="B245" s="4"/>
      <c r="C245" s="4"/>
      <c r="D245" s="4"/>
      <c r="E245" s="4"/>
      <c r="F245" s="4"/>
      <c r="G245" s="4"/>
      <c r="H245" s="4"/>
      <c r="I245" s="4"/>
      <c r="J245" s="4"/>
      <c r="K245" s="4"/>
      <c r="L245" s="4"/>
      <c r="M245" s="4"/>
      <c r="N245" s="4"/>
      <c r="O245" s="4"/>
      <c r="P245" s="4"/>
      <c r="Q245" s="4"/>
      <c r="R245" s="4"/>
      <c r="S245" s="4"/>
      <c r="T245" s="5"/>
      <c r="U245" s="5"/>
      <c r="V245" s="5"/>
    </row>
    <row r="246" spans="1:22" x14ac:dyDescent="0.2">
      <c r="A246" s="2"/>
      <c r="B246" s="4"/>
      <c r="C246" s="4"/>
      <c r="D246" s="4"/>
      <c r="E246" s="4"/>
      <c r="F246" s="4"/>
      <c r="G246" s="4"/>
      <c r="H246" s="4"/>
      <c r="I246" s="4"/>
      <c r="J246" s="4"/>
      <c r="K246" s="4"/>
      <c r="L246" s="4"/>
      <c r="M246" s="4"/>
      <c r="N246" s="4"/>
      <c r="O246" s="4"/>
      <c r="P246" s="4"/>
      <c r="Q246" s="4"/>
      <c r="R246" s="4"/>
      <c r="S246" s="4"/>
      <c r="T246" s="5"/>
      <c r="U246" s="5"/>
      <c r="V246" s="5"/>
    </row>
    <row r="247" spans="1:22" x14ac:dyDescent="0.2">
      <c r="A247" s="2"/>
      <c r="B247" s="4"/>
      <c r="C247" s="4"/>
      <c r="D247" s="4"/>
      <c r="E247" s="4"/>
      <c r="F247" s="4"/>
      <c r="G247" s="4"/>
      <c r="H247" s="4"/>
      <c r="I247" s="4"/>
      <c r="J247" s="4"/>
      <c r="K247" s="4"/>
      <c r="L247" s="4"/>
      <c r="M247" s="4"/>
      <c r="N247" s="4"/>
      <c r="O247" s="4"/>
      <c r="P247" s="4"/>
      <c r="Q247" s="4"/>
      <c r="R247" s="4"/>
      <c r="S247" s="4"/>
      <c r="T247" s="5"/>
      <c r="U247" s="5"/>
      <c r="V247" s="5"/>
    </row>
    <row r="248" spans="1:22" x14ac:dyDescent="0.2">
      <c r="A248" s="2"/>
      <c r="B248" s="4"/>
      <c r="C248" s="4"/>
      <c r="D248" s="4"/>
      <c r="E248" s="4"/>
      <c r="F248" s="4"/>
      <c r="G248" s="4"/>
      <c r="H248" s="4"/>
      <c r="I248" s="4"/>
      <c r="J248" s="4"/>
      <c r="K248" s="4"/>
      <c r="L248" s="4"/>
      <c r="M248" s="4"/>
      <c r="N248" s="4"/>
      <c r="O248" s="4"/>
      <c r="P248" s="4"/>
      <c r="Q248" s="4"/>
      <c r="R248" s="4"/>
      <c r="S248" s="4"/>
      <c r="T248" s="5"/>
      <c r="U248" s="5"/>
      <c r="V248" s="5"/>
    </row>
    <row r="249" spans="1:22" x14ac:dyDescent="0.2">
      <c r="A249" s="2"/>
      <c r="B249" s="4"/>
      <c r="C249" s="4"/>
      <c r="D249" s="4"/>
      <c r="E249" s="4"/>
      <c r="F249" s="4"/>
      <c r="G249" s="4"/>
      <c r="H249" s="4"/>
      <c r="I249" s="4"/>
      <c r="J249" s="4"/>
      <c r="K249" s="4"/>
      <c r="L249" s="4"/>
      <c r="M249" s="4"/>
      <c r="N249" s="4"/>
      <c r="O249" s="4"/>
      <c r="P249" s="4"/>
      <c r="Q249" s="4"/>
      <c r="R249" s="4"/>
      <c r="S249" s="4"/>
      <c r="T249" s="5"/>
      <c r="U249" s="5"/>
      <c r="V249" s="5"/>
    </row>
    <row r="250" spans="1:22" x14ac:dyDescent="0.2">
      <c r="A250" s="2"/>
      <c r="B250" s="4"/>
      <c r="C250" s="4"/>
      <c r="D250" s="4"/>
      <c r="E250" s="4"/>
      <c r="F250" s="4"/>
      <c r="G250" s="4"/>
      <c r="H250" s="4"/>
      <c r="I250" s="4"/>
      <c r="J250" s="4"/>
      <c r="K250" s="4"/>
      <c r="L250" s="4"/>
      <c r="M250" s="4"/>
      <c r="N250" s="4"/>
      <c r="O250" s="4"/>
      <c r="P250" s="4"/>
      <c r="Q250" s="4"/>
      <c r="R250" s="4"/>
      <c r="S250" s="4"/>
      <c r="T250" s="5"/>
      <c r="U250" s="5"/>
      <c r="V250" s="5"/>
    </row>
    <row r="251" spans="1:22" x14ac:dyDescent="0.2">
      <c r="A251" s="2"/>
      <c r="B251" s="4"/>
      <c r="C251" s="4"/>
      <c r="D251" s="4"/>
      <c r="E251" s="4"/>
      <c r="F251" s="4"/>
      <c r="G251" s="4"/>
      <c r="H251" s="4"/>
      <c r="I251" s="4"/>
      <c r="J251" s="4"/>
      <c r="K251" s="4"/>
      <c r="L251" s="4"/>
      <c r="M251" s="4"/>
      <c r="N251" s="4"/>
      <c r="O251" s="4"/>
      <c r="P251" s="4"/>
      <c r="Q251" s="4"/>
      <c r="R251" s="4"/>
      <c r="S251" s="4"/>
      <c r="T251" s="5"/>
      <c r="U251" s="5"/>
      <c r="V251" s="5"/>
    </row>
    <row r="252" spans="1:22" x14ac:dyDescent="0.2">
      <c r="A252" s="2"/>
      <c r="B252" s="4"/>
      <c r="C252" s="4"/>
      <c r="D252" s="4"/>
      <c r="E252" s="4"/>
      <c r="F252" s="4"/>
      <c r="G252" s="4"/>
      <c r="H252" s="4"/>
      <c r="I252" s="4"/>
      <c r="J252" s="4"/>
      <c r="K252" s="4"/>
      <c r="L252" s="4"/>
      <c r="M252" s="4"/>
      <c r="N252" s="4"/>
      <c r="O252" s="4"/>
      <c r="P252" s="4"/>
      <c r="Q252" s="4"/>
      <c r="R252" s="4"/>
      <c r="S252" s="4"/>
      <c r="T252" s="5"/>
      <c r="U252" s="5"/>
      <c r="V252" s="8"/>
    </row>
    <row r="253" spans="1:22" x14ac:dyDescent="0.2">
      <c r="A253" s="2"/>
      <c r="B253" s="4"/>
      <c r="C253" s="4"/>
      <c r="D253" s="4"/>
      <c r="E253" s="4"/>
      <c r="F253" s="4"/>
      <c r="G253" s="4"/>
      <c r="H253" s="4"/>
      <c r="I253" s="4"/>
      <c r="J253" s="4"/>
      <c r="K253" s="4"/>
      <c r="L253" s="4"/>
      <c r="M253" s="4"/>
      <c r="N253" s="4"/>
      <c r="O253" s="4"/>
      <c r="P253" s="4"/>
      <c r="Q253" s="4"/>
      <c r="R253" s="4"/>
      <c r="S253" s="4"/>
      <c r="T253" s="5"/>
      <c r="U253" s="5"/>
      <c r="V253" s="8"/>
    </row>
    <row r="254" spans="1:22" x14ac:dyDescent="0.2">
      <c r="A254" s="2"/>
      <c r="B254" s="4"/>
      <c r="C254" s="4"/>
      <c r="D254" s="4"/>
      <c r="E254" s="4"/>
      <c r="F254" s="4"/>
      <c r="G254" s="4"/>
      <c r="H254" s="4"/>
      <c r="I254" s="4"/>
      <c r="J254" s="4"/>
      <c r="K254" s="4"/>
      <c r="L254" s="4"/>
      <c r="M254" s="4"/>
      <c r="N254" s="4"/>
      <c r="O254" s="4"/>
      <c r="P254" s="4"/>
      <c r="Q254" s="4"/>
      <c r="R254" s="4"/>
      <c r="S254" s="4"/>
      <c r="T254" s="5"/>
      <c r="U254" s="5"/>
      <c r="V254" s="8"/>
    </row>
    <row r="255" spans="1:22" x14ac:dyDescent="0.2">
      <c r="A255" s="6"/>
      <c r="B255" s="4"/>
      <c r="C255" s="4"/>
      <c r="D255" s="4"/>
      <c r="E255" s="4"/>
      <c r="F255" s="4"/>
      <c r="G255" s="4"/>
      <c r="H255" s="4"/>
      <c r="I255" s="4"/>
      <c r="J255" s="4"/>
      <c r="K255" s="4"/>
      <c r="L255" s="4"/>
      <c r="M255" s="4"/>
      <c r="N255" s="4"/>
      <c r="O255" s="4"/>
      <c r="P255" s="4"/>
      <c r="Q255" s="4"/>
      <c r="R255" s="4"/>
      <c r="S255" s="4"/>
      <c r="T255" s="5"/>
      <c r="U255" s="5"/>
      <c r="V255" s="8"/>
    </row>
    <row r="256" spans="1:22" x14ac:dyDescent="0.2">
      <c r="A256" s="6"/>
      <c r="B256" s="4"/>
      <c r="C256" s="4"/>
      <c r="D256" s="4"/>
      <c r="E256" s="4"/>
      <c r="F256" s="4"/>
      <c r="G256" s="4"/>
      <c r="H256" s="4"/>
      <c r="I256" s="4"/>
      <c r="J256" s="4"/>
      <c r="K256" s="4"/>
      <c r="L256" s="4"/>
      <c r="M256" s="4"/>
      <c r="N256" s="4"/>
      <c r="O256" s="4"/>
      <c r="P256" s="4"/>
      <c r="Q256" s="4"/>
      <c r="R256" s="4"/>
      <c r="S256" s="4"/>
      <c r="T256" s="5"/>
      <c r="U256" s="5"/>
      <c r="V256" s="8"/>
    </row>
    <row r="257" spans="1:22" x14ac:dyDescent="0.2">
      <c r="A257" s="6"/>
      <c r="B257" s="4"/>
      <c r="C257" s="4"/>
      <c r="D257" s="4"/>
      <c r="E257" s="4"/>
      <c r="F257" s="4"/>
      <c r="G257" s="4"/>
      <c r="H257" s="4"/>
      <c r="I257" s="4"/>
      <c r="J257" s="4"/>
      <c r="K257" s="4"/>
      <c r="L257" s="4"/>
      <c r="M257" s="4"/>
      <c r="N257" s="4"/>
      <c r="O257" s="4"/>
      <c r="P257" s="4"/>
      <c r="Q257" s="4"/>
      <c r="R257" s="4"/>
      <c r="S257" s="4"/>
      <c r="T257" s="5"/>
      <c r="U257" s="5"/>
      <c r="V257" s="8"/>
    </row>
    <row r="258" spans="1:22" x14ac:dyDescent="0.2">
      <c r="A258" s="6"/>
      <c r="B258" s="4"/>
      <c r="C258" s="4"/>
      <c r="D258" s="4"/>
      <c r="E258" s="4"/>
      <c r="F258" s="4"/>
      <c r="G258" s="4"/>
      <c r="H258" s="4"/>
      <c r="I258" s="4"/>
      <c r="J258" s="4"/>
      <c r="K258" s="4"/>
      <c r="L258" s="4"/>
      <c r="M258" s="4"/>
      <c r="N258" s="4"/>
      <c r="O258" s="4"/>
      <c r="P258" s="4"/>
      <c r="Q258" s="4"/>
      <c r="R258" s="4"/>
      <c r="S258" s="4"/>
      <c r="T258" s="5"/>
      <c r="U258" s="5"/>
      <c r="V258" s="8"/>
    </row>
    <row r="259" spans="1:22" x14ac:dyDescent="0.2">
      <c r="A259" s="6"/>
      <c r="B259" s="4"/>
      <c r="C259" s="4"/>
      <c r="D259" s="4"/>
      <c r="E259" s="4"/>
      <c r="F259" s="4"/>
      <c r="G259" s="4"/>
      <c r="H259" s="4"/>
      <c r="I259" s="4"/>
      <c r="J259" s="4"/>
      <c r="K259" s="4"/>
      <c r="L259" s="4"/>
      <c r="M259" s="4"/>
      <c r="N259" s="4"/>
      <c r="O259" s="4"/>
      <c r="P259" s="4"/>
      <c r="Q259" s="4"/>
      <c r="R259" s="4"/>
      <c r="S259" s="4"/>
      <c r="T259" s="5"/>
      <c r="U259" s="5"/>
      <c r="V259" s="8"/>
    </row>
    <row r="260" spans="1:22" x14ac:dyDescent="0.2">
      <c r="A260" s="2"/>
      <c r="B260" s="4"/>
      <c r="C260" s="4"/>
      <c r="D260" s="4"/>
      <c r="E260" s="4"/>
      <c r="F260" s="4"/>
      <c r="G260" s="4"/>
      <c r="H260" s="4"/>
      <c r="I260" s="4"/>
      <c r="J260" s="4"/>
      <c r="K260" s="4"/>
      <c r="L260" s="4"/>
      <c r="M260" s="4"/>
      <c r="N260" s="4"/>
      <c r="O260" s="4"/>
      <c r="P260" s="4"/>
      <c r="Q260" s="4"/>
      <c r="R260" s="4"/>
      <c r="S260" s="4"/>
      <c r="T260" s="5"/>
      <c r="U260" s="5"/>
      <c r="V260" s="8"/>
    </row>
    <row r="261" spans="1:22" x14ac:dyDescent="0.2">
      <c r="A261" s="2"/>
      <c r="B261" s="4"/>
      <c r="C261" s="4"/>
      <c r="D261" s="4"/>
      <c r="E261" s="4"/>
      <c r="F261" s="4"/>
      <c r="G261" s="4"/>
      <c r="H261" s="4"/>
      <c r="I261" s="4"/>
      <c r="J261" s="4"/>
      <c r="K261" s="4"/>
      <c r="L261" s="4"/>
      <c r="M261" s="4"/>
      <c r="N261" s="4"/>
      <c r="O261" s="4"/>
      <c r="P261" s="4"/>
      <c r="Q261" s="4"/>
      <c r="R261" s="4"/>
      <c r="S261" s="4"/>
      <c r="T261" s="5"/>
      <c r="U261" s="5"/>
      <c r="V261" s="8"/>
    </row>
    <row r="262" spans="1:22" x14ac:dyDescent="0.2">
      <c r="A262" s="2"/>
      <c r="B262" s="4"/>
      <c r="C262" s="4"/>
      <c r="D262" s="4"/>
      <c r="E262" s="4"/>
      <c r="F262" s="4"/>
      <c r="G262" s="4"/>
      <c r="H262" s="4"/>
      <c r="I262" s="4"/>
      <c r="J262" s="4"/>
      <c r="K262" s="4"/>
      <c r="L262" s="4"/>
      <c r="M262" s="4"/>
      <c r="N262" s="4"/>
      <c r="O262" s="4"/>
      <c r="P262" s="4"/>
      <c r="Q262" s="4"/>
      <c r="R262" s="4"/>
      <c r="S262" s="4"/>
      <c r="T262" s="5"/>
      <c r="U262" s="5"/>
      <c r="V262" s="8"/>
    </row>
    <row r="263" spans="1:22" x14ac:dyDescent="0.2">
      <c r="A263" s="2"/>
      <c r="B263" s="4"/>
      <c r="C263" s="4"/>
      <c r="D263" s="4"/>
      <c r="E263" s="4"/>
      <c r="F263" s="4"/>
      <c r="G263" s="4"/>
      <c r="H263" s="4"/>
      <c r="I263" s="4"/>
      <c r="J263" s="4"/>
      <c r="K263" s="4"/>
      <c r="L263" s="4"/>
      <c r="M263" s="4"/>
      <c r="N263" s="4"/>
      <c r="O263" s="4"/>
      <c r="P263" s="4"/>
      <c r="Q263" s="4"/>
      <c r="R263" s="4"/>
      <c r="S263" s="4"/>
      <c r="T263" s="5"/>
      <c r="U263" s="5"/>
      <c r="V263" s="8"/>
    </row>
    <row r="264" spans="1:22" x14ac:dyDescent="0.2">
      <c r="A264" s="2"/>
      <c r="B264" s="4"/>
      <c r="C264" s="4"/>
      <c r="D264" s="4"/>
      <c r="E264" s="4"/>
      <c r="F264" s="4"/>
      <c r="G264" s="4"/>
      <c r="H264" s="4"/>
      <c r="I264" s="4"/>
      <c r="J264" s="4"/>
      <c r="K264" s="4"/>
      <c r="L264" s="4"/>
      <c r="M264" s="4"/>
      <c r="N264" s="4"/>
      <c r="O264" s="4"/>
      <c r="P264" s="4"/>
      <c r="Q264" s="4"/>
      <c r="R264" s="4"/>
      <c r="S264" s="4"/>
      <c r="T264" s="5"/>
      <c r="U264" s="5"/>
      <c r="V264" s="8"/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0258F4-C3D9-A543-8704-9F4942545D20}">
  <sheetPr codeName="Sheet58"/>
  <dimension ref="A1:V197"/>
  <sheetViews>
    <sheetView workbookViewId="0">
      <pane ySplit="2" topLeftCell="A160" activePane="bottomLeft" state="frozen"/>
      <selection activeCell="F17" sqref="F17"/>
      <selection pane="bottomLeft" activeCell="F17" sqref="F17"/>
    </sheetView>
  </sheetViews>
  <sheetFormatPr baseColWidth="10" defaultRowHeight="16" x14ac:dyDescent="0.2"/>
  <cols>
    <col min="1" max="1" width="21.1640625" customWidth="1"/>
    <col min="2" max="2" width="14.1640625" customWidth="1"/>
    <col min="3" max="3" width="16" customWidth="1"/>
    <col min="4" max="4" width="15.83203125" customWidth="1"/>
    <col min="5" max="5" width="19.332031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7.8320312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252</v>
      </c>
      <c r="U2" s="1" t="s">
        <v>253</v>
      </c>
      <c r="V2" s="1" t="s">
        <v>236</v>
      </c>
    </row>
    <row r="3" spans="1:22" x14ac:dyDescent="0.2">
      <c r="A3" s="16" t="s">
        <v>357</v>
      </c>
      <c r="B3" s="4">
        <v>70100</v>
      </c>
      <c r="C3" s="4">
        <v>34200</v>
      </c>
      <c r="D3" s="4">
        <v>35900</v>
      </c>
      <c r="E3" s="4">
        <v>2232530000</v>
      </c>
      <c r="F3" s="4">
        <f t="shared" ref="F3:F11" si="0">E3+F4</f>
        <v>40957975491</v>
      </c>
      <c r="K3">
        <f t="shared" ref="K3:K11" si="1">K4+J3</f>
        <v>-1209950000</v>
      </c>
      <c r="L3" s="4">
        <v>370</v>
      </c>
      <c r="M3" s="4">
        <v>518</v>
      </c>
      <c r="N3" s="4">
        <v>58</v>
      </c>
      <c r="O3" s="4">
        <v>62</v>
      </c>
      <c r="P3" s="4">
        <v>342800</v>
      </c>
      <c r="Q3" s="4">
        <v>408200</v>
      </c>
      <c r="R3" s="5">
        <v>-2.2499999999999999E-2</v>
      </c>
      <c r="S3" s="4">
        <v>843000</v>
      </c>
      <c r="T3" s="4">
        <f t="shared" ref="T3:T38" si="2">AVERAGE(S4:S13)</f>
        <v>1018790</v>
      </c>
      <c r="U3" s="4">
        <f t="shared" ref="U3:U11" si="3">MIN(S4:S8)</f>
        <v>628600</v>
      </c>
      <c r="V3" s="5">
        <v>3.44E-2</v>
      </c>
    </row>
    <row r="4" spans="1:22" x14ac:dyDescent="0.2">
      <c r="A4" s="16" t="s">
        <v>356</v>
      </c>
      <c r="B4" s="4">
        <v>14100</v>
      </c>
      <c r="C4" s="4">
        <v>137800</v>
      </c>
      <c r="D4" s="4">
        <v>-123700</v>
      </c>
      <c r="E4" s="4">
        <v>-8216190000</v>
      </c>
      <c r="F4" s="4">
        <f t="shared" si="0"/>
        <v>38725445491</v>
      </c>
      <c r="K4">
        <f t="shared" si="1"/>
        <v>-1209950000</v>
      </c>
      <c r="L4" s="4">
        <v>433</v>
      </c>
      <c r="M4" s="4">
        <v>1105</v>
      </c>
      <c r="N4" s="4">
        <v>53</v>
      </c>
      <c r="O4" s="4">
        <v>123</v>
      </c>
      <c r="P4" s="4">
        <v>309900</v>
      </c>
      <c r="Q4" s="4">
        <v>805800</v>
      </c>
      <c r="R4" s="5">
        <v>-5.9800000000000006E-2</v>
      </c>
      <c r="S4" s="4">
        <v>1293700</v>
      </c>
      <c r="T4" s="4">
        <f t="shared" si="2"/>
        <v>936120</v>
      </c>
      <c r="U4" s="4">
        <f t="shared" si="3"/>
        <v>628600</v>
      </c>
      <c r="V4" s="5">
        <v>6.3500000000000001E-2</v>
      </c>
    </row>
    <row r="5" spans="1:22" x14ac:dyDescent="0.2">
      <c r="A5" s="16" t="s">
        <v>355</v>
      </c>
      <c r="B5" s="4">
        <v>306700</v>
      </c>
      <c r="C5" s="4">
        <v>67300</v>
      </c>
      <c r="D5" s="4">
        <v>239400</v>
      </c>
      <c r="E5" s="4">
        <v>16192060000</v>
      </c>
      <c r="F5" s="4">
        <f t="shared" si="0"/>
        <v>46941635491</v>
      </c>
      <c r="K5">
        <f t="shared" si="1"/>
        <v>-1209950000</v>
      </c>
      <c r="L5" s="4">
        <v>826</v>
      </c>
      <c r="M5" s="4">
        <v>520</v>
      </c>
      <c r="N5" s="4">
        <v>159</v>
      </c>
      <c r="O5" s="4">
        <v>94</v>
      </c>
      <c r="P5" s="4">
        <v>919700</v>
      </c>
      <c r="Q5" s="4">
        <v>498400</v>
      </c>
      <c r="R5" s="5">
        <v>3.5400000000000001E-2</v>
      </c>
      <c r="S5" s="4">
        <v>1458800</v>
      </c>
      <c r="T5" s="4">
        <f t="shared" si="2"/>
        <v>840300</v>
      </c>
      <c r="U5" s="4">
        <f t="shared" si="3"/>
        <v>622200</v>
      </c>
      <c r="V5" s="5">
        <v>5.1100000000000007E-2</v>
      </c>
    </row>
    <row r="6" spans="1:22" x14ac:dyDescent="0.2">
      <c r="A6" s="16" t="s">
        <v>354</v>
      </c>
      <c r="B6" s="4">
        <v>19500</v>
      </c>
      <c r="C6" s="4">
        <v>175200</v>
      </c>
      <c r="D6" s="4">
        <v>-155700</v>
      </c>
      <c r="E6" s="4">
        <v>-10289810000</v>
      </c>
      <c r="F6" s="4">
        <f t="shared" si="0"/>
        <v>30749575491</v>
      </c>
      <c r="K6">
        <f t="shared" si="1"/>
        <v>-1209950000</v>
      </c>
      <c r="L6" s="4">
        <v>430</v>
      </c>
      <c r="M6" s="4">
        <v>670</v>
      </c>
      <c r="N6" s="4">
        <v>24</v>
      </c>
      <c r="O6" s="4">
        <v>85</v>
      </c>
      <c r="P6" s="4">
        <v>177500</v>
      </c>
      <c r="Q6" s="4">
        <v>540300</v>
      </c>
      <c r="R6" s="5">
        <v>-3.0699999999999998E-2</v>
      </c>
      <c r="S6" s="4">
        <v>827900</v>
      </c>
      <c r="T6" s="4">
        <f t="shared" si="2"/>
        <v>807330</v>
      </c>
      <c r="U6" s="4">
        <f t="shared" si="3"/>
        <v>622200</v>
      </c>
      <c r="V6" s="5">
        <v>3.4200000000000001E-2</v>
      </c>
    </row>
    <row r="7" spans="1:22" x14ac:dyDescent="0.2">
      <c r="A7" s="16" t="s">
        <v>353</v>
      </c>
      <c r="B7" s="4">
        <v>48300</v>
      </c>
      <c r="C7" s="4">
        <v>12500</v>
      </c>
      <c r="D7" s="4">
        <v>35800</v>
      </c>
      <c r="E7" s="4">
        <v>2372970000</v>
      </c>
      <c r="F7" s="4">
        <f t="shared" si="0"/>
        <v>41039385491</v>
      </c>
      <c r="K7">
        <f t="shared" si="1"/>
        <v>-1209950000</v>
      </c>
      <c r="L7" s="4">
        <v>378</v>
      </c>
      <c r="M7" s="4">
        <v>413</v>
      </c>
      <c r="N7" s="4">
        <v>48</v>
      </c>
      <c r="O7" s="4">
        <v>54</v>
      </c>
      <c r="P7" s="4">
        <v>268200</v>
      </c>
      <c r="Q7" s="4">
        <v>315900</v>
      </c>
      <c r="R7" s="5">
        <v>1.06E-2</v>
      </c>
      <c r="S7" s="4">
        <v>628600</v>
      </c>
      <c r="T7" s="4">
        <f t="shared" si="2"/>
        <v>785540</v>
      </c>
      <c r="U7" s="4">
        <f t="shared" si="3"/>
        <v>296500</v>
      </c>
      <c r="V7" s="5">
        <v>2.53E-2</v>
      </c>
    </row>
    <row r="8" spans="1:22" x14ac:dyDescent="0.2">
      <c r="A8" s="16" t="s">
        <v>352</v>
      </c>
      <c r="B8" s="4">
        <v>69700</v>
      </c>
      <c r="C8" s="4">
        <v>10700</v>
      </c>
      <c r="D8" s="4">
        <v>59000</v>
      </c>
      <c r="E8" s="4">
        <v>3809210000</v>
      </c>
      <c r="F8" s="4">
        <f t="shared" si="0"/>
        <v>38666415491</v>
      </c>
      <c r="K8">
        <f t="shared" si="1"/>
        <v>-1209950000</v>
      </c>
      <c r="L8" s="4">
        <v>677</v>
      </c>
      <c r="M8" s="4">
        <v>629</v>
      </c>
      <c r="N8" s="4">
        <v>48</v>
      </c>
      <c r="O8" s="4">
        <v>54</v>
      </c>
      <c r="P8" s="4">
        <v>415700</v>
      </c>
      <c r="Q8" s="4">
        <v>399300</v>
      </c>
      <c r="R8" s="5">
        <v>2.3199999999999998E-2</v>
      </c>
      <c r="S8" s="4">
        <v>839600</v>
      </c>
      <c r="T8" s="4">
        <f t="shared" si="2"/>
        <v>906520</v>
      </c>
      <c r="U8" s="4">
        <f t="shared" si="3"/>
        <v>296500</v>
      </c>
      <c r="V8" s="5">
        <v>5.0599999999999999E-2</v>
      </c>
    </row>
    <row r="9" spans="1:22" x14ac:dyDescent="0.2">
      <c r="A9" s="16" t="s">
        <v>351</v>
      </c>
      <c r="B9" s="4">
        <v>376206</v>
      </c>
      <c r="C9" s="4">
        <v>7100</v>
      </c>
      <c r="D9" s="4">
        <v>369106</v>
      </c>
      <c r="E9" s="4">
        <v>23567380000</v>
      </c>
      <c r="F9" s="4">
        <f t="shared" si="0"/>
        <v>34857205491</v>
      </c>
      <c r="G9" s="4">
        <v>0</v>
      </c>
      <c r="H9" s="4">
        <v>0</v>
      </c>
      <c r="I9" s="4">
        <v>0</v>
      </c>
      <c r="J9" s="4">
        <v>-1137400000</v>
      </c>
      <c r="K9">
        <f t="shared" si="1"/>
        <v>-1209950000</v>
      </c>
      <c r="L9" s="4">
        <v>1174</v>
      </c>
      <c r="M9" s="4">
        <v>685</v>
      </c>
      <c r="N9" s="4">
        <v>196</v>
      </c>
      <c r="O9" s="4">
        <v>99</v>
      </c>
      <c r="P9" s="4">
        <v>1154000</v>
      </c>
      <c r="Q9" s="4">
        <v>568900</v>
      </c>
      <c r="R9" s="5">
        <v>6.2300000000000001E-2</v>
      </c>
      <c r="S9" s="4">
        <v>1757400</v>
      </c>
      <c r="T9" s="4">
        <f t="shared" si="2"/>
        <v>806430</v>
      </c>
      <c r="U9" s="4">
        <f t="shared" si="3"/>
        <v>296500</v>
      </c>
      <c r="V9" s="5">
        <v>5.8600000000000006E-2</v>
      </c>
    </row>
    <row r="10" spans="1:22" x14ac:dyDescent="0.2">
      <c r="A10" s="16" t="s">
        <v>350</v>
      </c>
      <c r="B10" s="4">
        <v>13500</v>
      </c>
      <c r="C10" s="4">
        <v>300</v>
      </c>
      <c r="D10" s="4">
        <v>13200</v>
      </c>
      <c r="E10" s="4">
        <v>799870000</v>
      </c>
      <c r="F10" s="4">
        <f t="shared" si="0"/>
        <v>11289825491</v>
      </c>
      <c r="G10" s="4">
        <v>0</v>
      </c>
      <c r="H10" s="4">
        <v>0</v>
      </c>
      <c r="I10" s="4">
        <v>0</v>
      </c>
      <c r="J10" s="4">
        <v>-1137400000</v>
      </c>
      <c r="K10">
        <f t="shared" si="1"/>
        <v>-72550000</v>
      </c>
      <c r="L10" s="4">
        <v>367</v>
      </c>
      <c r="M10" s="4">
        <v>364</v>
      </c>
      <c r="N10" s="4">
        <v>32</v>
      </c>
      <c r="O10" s="4">
        <v>46</v>
      </c>
      <c r="P10" s="4">
        <v>230900</v>
      </c>
      <c r="Q10" s="4">
        <v>322000</v>
      </c>
      <c r="R10" s="5">
        <v>1.7000000000000001E-3</v>
      </c>
      <c r="S10" s="4">
        <v>622200</v>
      </c>
      <c r="T10" s="4">
        <f t="shared" si="2"/>
        <v>901500</v>
      </c>
      <c r="U10" s="4">
        <f t="shared" si="3"/>
        <v>296500</v>
      </c>
      <c r="V10" s="5">
        <v>3.0699999999999998E-2</v>
      </c>
    </row>
    <row r="11" spans="1:22" x14ac:dyDescent="0.2">
      <c r="A11" s="16" t="s">
        <v>349</v>
      </c>
      <c r="B11" s="4">
        <v>6600</v>
      </c>
      <c r="C11" s="4">
        <v>0</v>
      </c>
      <c r="D11" s="4">
        <v>6600</v>
      </c>
      <c r="E11" s="4">
        <v>394990000</v>
      </c>
      <c r="F11" s="4">
        <f t="shared" si="0"/>
        <v>10489955491</v>
      </c>
      <c r="K11">
        <f t="shared" si="1"/>
        <v>1064850000</v>
      </c>
      <c r="L11" s="4">
        <v>1290</v>
      </c>
      <c r="M11" s="4">
        <v>535</v>
      </c>
      <c r="N11" s="4">
        <v>217</v>
      </c>
      <c r="O11" s="4">
        <v>61</v>
      </c>
      <c r="P11" s="4">
        <v>1379700</v>
      </c>
      <c r="Q11" s="4">
        <v>410600</v>
      </c>
      <c r="R11" s="5">
        <v>6.8499999999999991E-2</v>
      </c>
      <c r="S11" s="4">
        <v>1917900</v>
      </c>
      <c r="T11" s="4">
        <f t="shared" si="2"/>
        <v>805280</v>
      </c>
      <c r="U11" s="4">
        <f t="shared" si="3"/>
        <v>296500</v>
      </c>
      <c r="V11" s="5">
        <v>6.5700000000000008E-2</v>
      </c>
    </row>
    <row r="12" spans="1:22" x14ac:dyDescent="0.2">
      <c r="A12" s="16" t="s">
        <v>348</v>
      </c>
      <c r="B12" s="4">
        <v>1000</v>
      </c>
      <c r="C12" s="4">
        <v>0</v>
      </c>
      <c r="D12" s="4">
        <v>1000</v>
      </c>
      <c r="E12" s="4">
        <v>56550000</v>
      </c>
      <c r="F12" s="4">
        <f t="shared" ref="F12:F38" si="4">E12+F13</f>
        <v>10094965491</v>
      </c>
      <c r="G12" s="4">
        <v>18800</v>
      </c>
      <c r="H12" s="4">
        <v>0</v>
      </c>
      <c r="I12" s="4">
        <v>18800</v>
      </c>
      <c r="J12" s="4">
        <v>1064850000</v>
      </c>
      <c r="K12">
        <f t="shared" ref="K12:K38" si="5">K13+J12</f>
        <v>1064850000</v>
      </c>
      <c r="L12" s="4">
        <v>229</v>
      </c>
      <c r="M12" s="4">
        <v>248</v>
      </c>
      <c r="N12" s="4">
        <v>12</v>
      </c>
      <c r="O12" s="4">
        <v>17</v>
      </c>
      <c r="P12" s="4">
        <v>116900</v>
      </c>
      <c r="Q12" s="4">
        <v>146500</v>
      </c>
      <c r="R12" s="5">
        <v>1.7899999999999999E-2</v>
      </c>
      <c r="S12" s="4">
        <v>296500</v>
      </c>
      <c r="T12" s="4">
        <f t="shared" si="2"/>
        <v>894120</v>
      </c>
      <c r="U12" s="4">
        <f t="shared" ref="U12:U38" si="6">MIN(S13:S17)</f>
        <v>410700</v>
      </c>
      <c r="V12" s="5">
        <v>1.7600000000000001E-2</v>
      </c>
    </row>
    <row r="13" spans="1:22" x14ac:dyDescent="0.2">
      <c r="A13" s="16" t="s">
        <v>347</v>
      </c>
      <c r="B13" s="4">
        <v>0</v>
      </c>
      <c r="C13" s="4">
        <v>4500</v>
      </c>
      <c r="D13" s="4">
        <v>-4500</v>
      </c>
      <c r="E13" s="4">
        <v>-253920000</v>
      </c>
      <c r="F13" s="4">
        <f t="shared" si="4"/>
        <v>10038415491</v>
      </c>
      <c r="K13">
        <f t="shared" si="5"/>
        <v>0</v>
      </c>
      <c r="L13" s="4">
        <v>286</v>
      </c>
      <c r="M13" s="4">
        <v>516</v>
      </c>
      <c r="N13" s="4">
        <v>21</v>
      </c>
      <c r="O13" s="4">
        <v>52</v>
      </c>
      <c r="P13" s="4">
        <v>162600</v>
      </c>
      <c r="Q13" s="4">
        <v>351300</v>
      </c>
      <c r="R13" s="5">
        <v>-2.3199999999999998E-2</v>
      </c>
      <c r="S13" s="4">
        <v>545300</v>
      </c>
      <c r="T13" s="4">
        <f t="shared" si="2"/>
        <v>1075130</v>
      </c>
      <c r="U13" s="4">
        <f t="shared" si="6"/>
        <v>410700</v>
      </c>
      <c r="V13" s="5">
        <v>2.6099999999999998E-2</v>
      </c>
    </row>
    <row r="14" spans="1:22" x14ac:dyDescent="0.2">
      <c r="A14" s="16" t="s">
        <v>340</v>
      </c>
      <c r="B14" s="4">
        <v>800</v>
      </c>
      <c r="C14" s="4">
        <v>11000</v>
      </c>
      <c r="D14" s="4">
        <v>-10200</v>
      </c>
      <c r="E14" s="4">
        <v>-583100000</v>
      </c>
      <c r="F14" s="4">
        <f t="shared" si="4"/>
        <v>10292335491</v>
      </c>
      <c r="K14">
        <f t="shared" si="5"/>
        <v>0</v>
      </c>
      <c r="L14" s="4">
        <v>270</v>
      </c>
      <c r="M14" s="4">
        <v>420</v>
      </c>
      <c r="N14" s="4">
        <v>11</v>
      </c>
      <c r="O14" s="4">
        <v>32</v>
      </c>
      <c r="P14" s="4">
        <v>162000</v>
      </c>
      <c r="Q14" s="4">
        <v>255800</v>
      </c>
      <c r="R14" s="5">
        <v>-3.4000000000000002E-3</v>
      </c>
      <c r="S14" s="4">
        <v>467000</v>
      </c>
      <c r="T14" s="4">
        <f t="shared" si="2"/>
        <v>1097130</v>
      </c>
      <c r="U14" s="4">
        <f t="shared" si="6"/>
        <v>410700</v>
      </c>
      <c r="V14" s="5">
        <v>2.07E-2</v>
      </c>
    </row>
    <row r="15" spans="1:22" x14ac:dyDescent="0.2">
      <c r="A15" s="16" t="s">
        <v>339</v>
      </c>
      <c r="B15" s="4">
        <v>89500</v>
      </c>
      <c r="C15" s="4">
        <v>31200</v>
      </c>
      <c r="D15" s="4">
        <v>58300</v>
      </c>
      <c r="E15" s="4">
        <v>3341480000</v>
      </c>
      <c r="F15" s="4">
        <f t="shared" si="4"/>
        <v>10875435491</v>
      </c>
      <c r="K15">
        <f t="shared" si="5"/>
        <v>0</v>
      </c>
      <c r="L15" s="4">
        <v>240</v>
      </c>
      <c r="M15" s="4">
        <v>307</v>
      </c>
      <c r="N15" s="4">
        <v>33</v>
      </c>
      <c r="O15" s="4">
        <v>54</v>
      </c>
      <c r="P15" s="4">
        <v>202600</v>
      </c>
      <c r="Q15" s="4">
        <v>283900</v>
      </c>
      <c r="R15" s="5">
        <v>7.0999999999999995E-3</v>
      </c>
      <c r="S15" s="4">
        <v>500600</v>
      </c>
      <c r="T15" s="4">
        <f t="shared" si="2"/>
        <v>1197840</v>
      </c>
      <c r="U15" s="4">
        <f t="shared" si="6"/>
        <v>410700</v>
      </c>
      <c r="V15" s="5">
        <v>1.7299999999999999E-2</v>
      </c>
    </row>
    <row r="16" spans="1:22" x14ac:dyDescent="0.2">
      <c r="A16" s="16" t="s">
        <v>338</v>
      </c>
      <c r="B16" s="4">
        <v>0</v>
      </c>
      <c r="C16" s="4">
        <v>94600</v>
      </c>
      <c r="D16" s="4">
        <v>-94600</v>
      </c>
      <c r="E16" s="4">
        <v>-5364330000</v>
      </c>
      <c r="F16" s="4">
        <f t="shared" si="4"/>
        <v>7533955491</v>
      </c>
      <c r="K16">
        <f t="shared" si="5"/>
        <v>0</v>
      </c>
      <c r="L16" s="4">
        <v>283</v>
      </c>
      <c r="M16" s="4">
        <v>307</v>
      </c>
      <c r="N16" s="4">
        <v>41</v>
      </c>
      <c r="O16" s="4">
        <v>29</v>
      </c>
      <c r="P16" s="4">
        <v>254800</v>
      </c>
      <c r="Q16" s="4">
        <v>213800</v>
      </c>
      <c r="R16" s="5">
        <v>1.8E-3</v>
      </c>
      <c r="S16" s="4">
        <v>498200</v>
      </c>
      <c r="T16" s="4">
        <f t="shared" si="2"/>
        <v>1224880</v>
      </c>
      <c r="U16" s="4">
        <f t="shared" si="6"/>
        <v>410700</v>
      </c>
      <c r="V16" s="5">
        <v>1.9199999999999998E-2</v>
      </c>
    </row>
    <row r="17" spans="1:22" x14ac:dyDescent="0.2">
      <c r="A17" s="16" t="s">
        <v>337</v>
      </c>
      <c r="B17" s="4">
        <v>6200</v>
      </c>
      <c r="C17" s="4">
        <v>5000</v>
      </c>
      <c r="D17" s="4">
        <v>1200</v>
      </c>
      <c r="E17" s="4">
        <v>64410000</v>
      </c>
      <c r="F17" s="4">
        <f t="shared" si="4"/>
        <v>12898285491</v>
      </c>
      <c r="K17">
        <f t="shared" si="5"/>
        <v>0</v>
      </c>
      <c r="L17" s="4">
        <v>366</v>
      </c>
      <c r="M17" s="4">
        <v>321</v>
      </c>
      <c r="N17" s="4">
        <v>25</v>
      </c>
      <c r="O17" s="4">
        <v>25</v>
      </c>
      <c r="P17" s="4">
        <v>213600</v>
      </c>
      <c r="Q17" s="4">
        <v>186300</v>
      </c>
      <c r="R17" s="5">
        <v>3.0800000000000001E-2</v>
      </c>
      <c r="S17" s="4">
        <v>410700</v>
      </c>
      <c r="T17" s="4">
        <f t="shared" si="2"/>
        <v>1250470</v>
      </c>
      <c r="U17" s="4">
        <f t="shared" si="6"/>
        <v>756500</v>
      </c>
      <c r="V17" s="5">
        <v>5.2999999999999999E-2</v>
      </c>
    </row>
    <row r="18" spans="1:22" x14ac:dyDescent="0.2">
      <c r="A18" s="16" t="s">
        <v>336</v>
      </c>
      <c r="B18" s="4">
        <v>40000</v>
      </c>
      <c r="C18" s="4">
        <v>144100</v>
      </c>
      <c r="D18" s="4">
        <v>-104100</v>
      </c>
      <c r="E18" s="4">
        <v>-5856410000</v>
      </c>
      <c r="F18" s="4">
        <f t="shared" si="4"/>
        <v>12833875491</v>
      </c>
      <c r="K18">
        <f t="shared" si="5"/>
        <v>0</v>
      </c>
      <c r="L18" s="4">
        <v>740</v>
      </c>
      <c r="M18" s="4">
        <v>1570</v>
      </c>
      <c r="N18" s="4">
        <v>64</v>
      </c>
      <c r="O18" s="4">
        <v>191</v>
      </c>
      <c r="P18" s="4">
        <v>522100</v>
      </c>
      <c r="Q18" s="4">
        <v>1422100</v>
      </c>
      <c r="R18" s="5">
        <v>-7.2300000000000003E-2</v>
      </c>
      <c r="S18" s="4">
        <v>2049400</v>
      </c>
      <c r="T18" s="4">
        <f t="shared" si="2"/>
        <v>1179810</v>
      </c>
      <c r="U18" s="4">
        <f t="shared" si="6"/>
        <v>756500</v>
      </c>
      <c r="V18" s="5">
        <v>7.3899999999999993E-2</v>
      </c>
    </row>
    <row r="19" spans="1:22" x14ac:dyDescent="0.2">
      <c r="A19" s="16" t="s">
        <v>335</v>
      </c>
      <c r="B19" s="4">
        <v>27600</v>
      </c>
      <c r="C19" s="4">
        <v>90600</v>
      </c>
      <c r="D19" s="4">
        <v>-63000</v>
      </c>
      <c r="E19" s="4">
        <v>-3763590000</v>
      </c>
      <c r="F19" s="4">
        <f t="shared" si="4"/>
        <v>18690285491</v>
      </c>
      <c r="K19">
        <f t="shared" si="5"/>
        <v>0</v>
      </c>
      <c r="L19" s="4">
        <v>327</v>
      </c>
      <c r="M19" s="4">
        <v>585</v>
      </c>
      <c r="N19" s="4">
        <v>35</v>
      </c>
      <c r="O19" s="4">
        <v>83</v>
      </c>
      <c r="P19" s="4">
        <v>230700</v>
      </c>
      <c r="Q19" s="4">
        <v>481900</v>
      </c>
      <c r="R19" s="5">
        <v>-1.01E-2</v>
      </c>
      <c r="S19" s="4">
        <v>756500</v>
      </c>
      <c r="T19" s="4">
        <f t="shared" si="2"/>
        <v>1167800</v>
      </c>
      <c r="U19" s="4">
        <f t="shared" si="6"/>
        <v>687000</v>
      </c>
      <c r="V19" s="5">
        <v>2.4799999999999999E-2</v>
      </c>
    </row>
    <row r="20" spans="1:22" x14ac:dyDescent="0.2">
      <c r="A20" s="16" t="s">
        <v>334</v>
      </c>
      <c r="B20" s="4">
        <v>17100</v>
      </c>
      <c r="C20" s="4">
        <v>291700</v>
      </c>
      <c r="D20" s="4">
        <v>-274600</v>
      </c>
      <c r="E20" s="4">
        <v>-16585850000</v>
      </c>
      <c r="F20" s="4">
        <f t="shared" si="4"/>
        <v>22453875491</v>
      </c>
      <c r="K20">
        <f t="shared" si="5"/>
        <v>0</v>
      </c>
      <c r="L20" s="4">
        <v>523</v>
      </c>
      <c r="M20" s="4">
        <v>1317</v>
      </c>
      <c r="N20" s="4">
        <v>58</v>
      </c>
      <c r="O20" s="4">
        <v>166</v>
      </c>
      <c r="P20" s="4">
        <v>386300</v>
      </c>
      <c r="Q20" s="4">
        <v>1142600</v>
      </c>
      <c r="R20" s="5">
        <v>-2.1700000000000001E-2</v>
      </c>
      <c r="S20" s="4">
        <v>1572900</v>
      </c>
      <c r="T20" s="4">
        <f t="shared" si="2"/>
        <v>1109650</v>
      </c>
      <c r="U20" s="4">
        <f t="shared" si="6"/>
        <v>687000</v>
      </c>
      <c r="V20" s="5">
        <v>3.2599999999999997E-2</v>
      </c>
    </row>
    <row r="21" spans="1:22" x14ac:dyDescent="0.2">
      <c r="A21" s="16" t="s">
        <v>333</v>
      </c>
      <c r="B21" s="4">
        <v>46500</v>
      </c>
      <c r="C21" s="4">
        <v>11600</v>
      </c>
      <c r="D21" s="4">
        <v>34900</v>
      </c>
      <c r="E21" s="4">
        <v>2132450000</v>
      </c>
      <c r="F21" s="4">
        <f t="shared" si="4"/>
        <v>39039725491</v>
      </c>
      <c r="K21">
        <f t="shared" si="5"/>
        <v>0</v>
      </c>
      <c r="L21" s="4">
        <v>677</v>
      </c>
      <c r="M21" s="4">
        <v>616</v>
      </c>
      <c r="N21" s="4">
        <v>78</v>
      </c>
      <c r="O21" s="4">
        <v>75</v>
      </c>
      <c r="P21" s="4">
        <v>495500</v>
      </c>
      <c r="Q21" s="4">
        <v>457600</v>
      </c>
      <c r="R21" s="5">
        <v>2.52E-2</v>
      </c>
      <c r="S21" s="4">
        <v>955700</v>
      </c>
      <c r="T21" s="4">
        <f t="shared" si="2"/>
        <v>1080700</v>
      </c>
      <c r="U21" s="4">
        <f t="shared" si="6"/>
        <v>687000</v>
      </c>
      <c r="V21" s="5">
        <v>5.2400000000000002E-2</v>
      </c>
    </row>
    <row r="22" spans="1:22" x14ac:dyDescent="0.2">
      <c r="A22" s="16" t="s">
        <v>332</v>
      </c>
      <c r="B22" s="4">
        <v>63500</v>
      </c>
      <c r="C22" s="4">
        <v>76600</v>
      </c>
      <c r="D22" s="4">
        <v>-13100</v>
      </c>
      <c r="E22" s="4">
        <v>-799160000</v>
      </c>
      <c r="F22" s="4">
        <f t="shared" si="4"/>
        <v>36907275491</v>
      </c>
      <c r="K22">
        <f t="shared" si="5"/>
        <v>0</v>
      </c>
      <c r="L22" s="4">
        <v>881</v>
      </c>
      <c r="M22" s="4">
        <v>617</v>
      </c>
      <c r="N22" s="4">
        <v>106</v>
      </c>
      <c r="O22" s="4">
        <v>75</v>
      </c>
      <c r="P22" s="4">
        <v>707300</v>
      </c>
      <c r="Q22" s="4">
        <v>433600</v>
      </c>
      <c r="R22" s="5">
        <v>1.1899999999999999E-2</v>
      </c>
      <c r="S22" s="4">
        <v>1184900</v>
      </c>
      <c r="T22" s="4">
        <f t="shared" si="2"/>
        <v>1041300</v>
      </c>
      <c r="U22" s="4">
        <f t="shared" si="6"/>
        <v>666600</v>
      </c>
      <c r="V22" s="5">
        <v>3.78E-2</v>
      </c>
    </row>
    <row r="23" spans="1:22" x14ac:dyDescent="0.2">
      <c r="A23" s="16" t="s">
        <v>331</v>
      </c>
      <c r="B23" s="4">
        <v>418700</v>
      </c>
      <c r="C23" s="4">
        <v>41500</v>
      </c>
      <c r="D23" s="4">
        <v>377200</v>
      </c>
      <c r="E23" s="4">
        <v>22093280000</v>
      </c>
      <c r="F23" s="4">
        <f t="shared" si="4"/>
        <v>37706435491</v>
      </c>
      <c r="K23">
        <f t="shared" si="5"/>
        <v>0</v>
      </c>
      <c r="L23" s="4">
        <v>1256</v>
      </c>
      <c r="M23" s="4">
        <v>1014</v>
      </c>
      <c r="N23" s="4">
        <v>208</v>
      </c>
      <c r="O23" s="4">
        <v>170</v>
      </c>
      <c r="P23" s="4">
        <v>1265700</v>
      </c>
      <c r="Q23" s="4">
        <v>1011900</v>
      </c>
      <c r="R23" s="5">
        <v>3.7000000000000005E-2</v>
      </c>
      <c r="S23" s="4">
        <v>2355400</v>
      </c>
      <c r="T23" s="4">
        <f t="shared" si="2"/>
        <v>935550</v>
      </c>
      <c r="U23" s="4">
        <f t="shared" si="6"/>
        <v>666600</v>
      </c>
      <c r="V23" s="5">
        <v>3.8699999999999998E-2</v>
      </c>
    </row>
    <row r="24" spans="1:22" x14ac:dyDescent="0.2">
      <c r="A24" s="16" t="s">
        <v>330</v>
      </c>
      <c r="B24" s="4">
        <v>20600</v>
      </c>
      <c r="C24" s="4">
        <v>1500</v>
      </c>
      <c r="D24" s="4">
        <v>19100</v>
      </c>
      <c r="E24" s="4">
        <v>1080780000</v>
      </c>
      <c r="F24" s="4">
        <f t="shared" si="4"/>
        <v>15613155491</v>
      </c>
      <c r="K24">
        <f t="shared" si="5"/>
        <v>0</v>
      </c>
      <c r="L24" s="4">
        <v>332</v>
      </c>
      <c r="M24" s="4">
        <v>543</v>
      </c>
      <c r="N24" s="4">
        <v>40</v>
      </c>
      <c r="O24" s="4">
        <v>48</v>
      </c>
      <c r="P24" s="4">
        <v>277900</v>
      </c>
      <c r="Q24" s="4">
        <v>409100</v>
      </c>
      <c r="R24" s="5">
        <v>-1.0500000000000001E-2</v>
      </c>
      <c r="S24" s="4">
        <v>687000</v>
      </c>
      <c r="T24" s="4">
        <f t="shared" si="2"/>
        <v>1023820</v>
      </c>
      <c r="U24" s="4">
        <f t="shared" si="6"/>
        <v>636400</v>
      </c>
      <c r="V24" s="5">
        <v>2.7699999999999999E-2</v>
      </c>
    </row>
    <row r="25" spans="1:22" x14ac:dyDescent="0.2">
      <c r="A25" s="16" t="s">
        <v>329</v>
      </c>
      <c r="B25" s="4">
        <v>284600</v>
      </c>
      <c r="C25" s="4">
        <v>206900</v>
      </c>
      <c r="D25" s="4">
        <v>77700</v>
      </c>
      <c r="E25" s="4">
        <v>4433040000</v>
      </c>
      <c r="F25" s="4">
        <f t="shared" si="4"/>
        <v>14532375491</v>
      </c>
      <c r="K25">
        <f t="shared" si="5"/>
        <v>0</v>
      </c>
      <c r="L25" s="4">
        <v>840</v>
      </c>
      <c r="M25" s="4">
        <v>596</v>
      </c>
      <c r="N25" s="4">
        <v>119</v>
      </c>
      <c r="O25" s="4">
        <v>79</v>
      </c>
      <c r="P25" s="4">
        <v>827900</v>
      </c>
      <c r="Q25" s="4">
        <v>479200</v>
      </c>
      <c r="R25" s="5">
        <v>3.61E-2</v>
      </c>
      <c r="S25" s="4">
        <v>1507700</v>
      </c>
      <c r="T25" s="4">
        <f t="shared" si="2"/>
        <v>937190</v>
      </c>
      <c r="U25" s="4">
        <f t="shared" si="6"/>
        <v>636400</v>
      </c>
      <c r="V25" s="5">
        <v>5.67E-2</v>
      </c>
    </row>
    <row r="26" spans="1:22" x14ac:dyDescent="0.2">
      <c r="A26" s="16" t="s">
        <v>328</v>
      </c>
      <c r="B26" s="4">
        <v>9000</v>
      </c>
      <c r="C26" s="4">
        <v>40700</v>
      </c>
      <c r="D26" s="4">
        <v>-31700</v>
      </c>
      <c r="E26" s="4">
        <v>-1797200000</v>
      </c>
      <c r="F26" s="4">
        <f t="shared" si="4"/>
        <v>10099335491</v>
      </c>
      <c r="K26">
        <f t="shared" si="5"/>
        <v>0</v>
      </c>
      <c r="L26" s="4">
        <v>244</v>
      </c>
      <c r="M26" s="4">
        <v>784</v>
      </c>
      <c r="N26" s="4">
        <v>32</v>
      </c>
      <c r="O26" s="4">
        <v>62</v>
      </c>
      <c r="P26" s="4">
        <v>193300</v>
      </c>
      <c r="Q26" s="4">
        <v>425600</v>
      </c>
      <c r="R26" s="5">
        <v>-2.52E-2</v>
      </c>
      <c r="S26" s="4">
        <v>768600</v>
      </c>
      <c r="T26" s="4">
        <f t="shared" si="2"/>
        <v>1123210</v>
      </c>
      <c r="U26" s="4">
        <f t="shared" si="6"/>
        <v>636400</v>
      </c>
      <c r="V26" s="5">
        <v>3.15E-2</v>
      </c>
    </row>
    <row r="27" spans="1:22" x14ac:dyDescent="0.2">
      <c r="A27" s="16" t="s">
        <v>327</v>
      </c>
      <c r="B27" s="4">
        <v>44400</v>
      </c>
      <c r="C27" s="4">
        <v>76500</v>
      </c>
      <c r="D27" s="4">
        <v>-32100</v>
      </c>
      <c r="E27" s="4">
        <v>-1853450000</v>
      </c>
      <c r="F27" s="4">
        <f t="shared" si="4"/>
        <v>11896535491</v>
      </c>
      <c r="K27">
        <f t="shared" si="5"/>
        <v>0</v>
      </c>
      <c r="L27" s="4">
        <v>372</v>
      </c>
      <c r="M27" s="4">
        <v>592</v>
      </c>
      <c r="N27" s="4">
        <v>38</v>
      </c>
      <c r="O27" s="4">
        <v>47</v>
      </c>
      <c r="P27" s="4">
        <v>251600</v>
      </c>
      <c r="Q27" s="4">
        <v>385100</v>
      </c>
      <c r="R27" s="5">
        <v>-1.7000000000000001E-3</v>
      </c>
      <c r="S27" s="4">
        <v>666600</v>
      </c>
      <c r="T27" s="4">
        <f t="shared" si="2"/>
        <v>1115340</v>
      </c>
      <c r="U27" s="4">
        <f t="shared" si="6"/>
        <v>636400</v>
      </c>
      <c r="V27" s="5">
        <v>1.7399999999999999E-2</v>
      </c>
    </row>
    <row r="28" spans="1:22" x14ac:dyDescent="0.2">
      <c r="A28" s="16" t="s">
        <v>326</v>
      </c>
      <c r="B28" s="4">
        <v>55700</v>
      </c>
      <c r="C28" s="4">
        <v>116100</v>
      </c>
      <c r="D28" s="4">
        <v>-60400</v>
      </c>
      <c r="E28" s="4">
        <v>-3488150000</v>
      </c>
      <c r="F28" s="4">
        <f t="shared" si="4"/>
        <v>13749985491</v>
      </c>
      <c r="K28">
        <f t="shared" si="5"/>
        <v>0</v>
      </c>
      <c r="L28" s="4">
        <v>424</v>
      </c>
      <c r="M28" s="4">
        <v>1124</v>
      </c>
      <c r="N28" s="4">
        <v>45</v>
      </c>
      <c r="O28" s="4">
        <v>130</v>
      </c>
      <c r="P28" s="4">
        <v>337100</v>
      </c>
      <c r="Q28" s="4">
        <v>866600</v>
      </c>
      <c r="R28" s="5">
        <v>-2.63E-2</v>
      </c>
      <c r="S28" s="4">
        <v>1342800</v>
      </c>
      <c r="T28" s="4">
        <f t="shared" si="2"/>
        <v>1054590</v>
      </c>
      <c r="U28" s="4">
        <f t="shared" si="6"/>
        <v>636400</v>
      </c>
      <c r="V28" s="5">
        <v>3.7400000000000003E-2</v>
      </c>
    </row>
    <row r="29" spans="1:22" x14ac:dyDescent="0.2">
      <c r="A29" s="16" t="s">
        <v>325</v>
      </c>
      <c r="B29" s="4">
        <v>34000</v>
      </c>
      <c r="C29" s="4">
        <v>22500</v>
      </c>
      <c r="D29" s="4">
        <v>11500</v>
      </c>
      <c r="E29" s="4">
        <v>673110000</v>
      </c>
      <c r="F29" s="4">
        <f t="shared" si="4"/>
        <v>17238135491</v>
      </c>
      <c r="K29">
        <f t="shared" si="5"/>
        <v>0</v>
      </c>
      <c r="L29" s="4">
        <v>430</v>
      </c>
      <c r="M29" s="4">
        <v>458</v>
      </c>
      <c r="N29" s="4">
        <v>50</v>
      </c>
      <c r="O29" s="4">
        <v>34</v>
      </c>
      <c r="P29" s="4">
        <v>316900</v>
      </c>
      <c r="Q29" s="4">
        <v>276400</v>
      </c>
      <c r="R29" s="5">
        <v>6.8999999999999999E-3</v>
      </c>
      <c r="S29" s="4">
        <v>636400</v>
      </c>
      <c r="T29" s="4">
        <f t="shared" si="2"/>
        <v>1032420</v>
      </c>
      <c r="U29" s="4">
        <f t="shared" si="6"/>
        <v>666200</v>
      </c>
      <c r="V29" s="5">
        <v>2.3799999999999998E-2</v>
      </c>
    </row>
    <row r="30" spans="1:22" x14ac:dyDescent="0.2">
      <c r="A30" s="16" t="s">
        <v>324</v>
      </c>
      <c r="B30" s="4">
        <v>89800</v>
      </c>
      <c r="C30" s="4">
        <v>24200</v>
      </c>
      <c r="D30" s="4">
        <v>65600</v>
      </c>
      <c r="E30" s="4">
        <v>3821190000</v>
      </c>
      <c r="F30" s="4">
        <f t="shared" si="4"/>
        <v>16565025491</v>
      </c>
      <c r="K30">
        <f t="shared" si="5"/>
        <v>0</v>
      </c>
      <c r="L30" s="4">
        <v>418</v>
      </c>
      <c r="M30" s="4">
        <v>760</v>
      </c>
      <c r="N30" s="4">
        <v>66</v>
      </c>
      <c r="O30" s="4">
        <v>83</v>
      </c>
      <c r="P30" s="4">
        <v>430100</v>
      </c>
      <c r="Q30" s="4">
        <v>540100</v>
      </c>
      <c r="R30" s="5">
        <v>5.1999999999999998E-3</v>
      </c>
      <c r="S30" s="4">
        <v>991400</v>
      </c>
      <c r="T30" s="4">
        <f t="shared" si="2"/>
        <v>984550</v>
      </c>
      <c r="U30" s="4">
        <f t="shared" si="6"/>
        <v>641400</v>
      </c>
      <c r="V30" s="5">
        <v>3.4099999999999998E-2</v>
      </c>
    </row>
    <row r="31" spans="1:22" x14ac:dyDescent="0.2">
      <c r="A31" s="16" t="s">
        <v>323</v>
      </c>
      <c r="B31" s="4">
        <v>41700</v>
      </c>
      <c r="C31" s="4">
        <v>40100</v>
      </c>
      <c r="D31" s="4">
        <v>1600</v>
      </c>
      <c r="E31" s="4">
        <v>86330000</v>
      </c>
      <c r="F31" s="4">
        <f t="shared" si="4"/>
        <v>12743835491</v>
      </c>
      <c r="K31">
        <f t="shared" si="5"/>
        <v>0</v>
      </c>
      <c r="L31" s="4">
        <v>349</v>
      </c>
      <c r="M31" s="4">
        <v>601</v>
      </c>
      <c r="N31" s="4">
        <v>40</v>
      </c>
      <c r="O31" s="4">
        <v>59</v>
      </c>
      <c r="P31" s="4">
        <v>257100</v>
      </c>
      <c r="Q31" s="4">
        <v>399200</v>
      </c>
      <c r="R31" s="5">
        <v>0</v>
      </c>
      <c r="S31" s="4">
        <v>666200</v>
      </c>
      <c r="T31" s="4">
        <f t="shared" si="2"/>
        <v>973420</v>
      </c>
      <c r="U31" s="4">
        <f t="shared" si="6"/>
        <v>641400</v>
      </c>
      <c r="V31" s="5">
        <v>4.4000000000000004E-2</v>
      </c>
    </row>
    <row r="32" spans="1:22" x14ac:dyDescent="0.2">
      <c r="A32" s="16" t="s">
        <v>322</v>
      </c>
      <c r="B32" s="4">
        <v>18500</v>
      </c>
      <c r="C32" s="4">
        <v>173500</v>
      </c>
      <c r="D32" s="4">
        <v>-155000</v>
      </c>
      <c r="E32" s="4">
        <v>-8854800000</v>
      </c>
      <c r="F32" s="4">
        <f t="shared" si="4"/>
        <v>12657505491</v>
      </c>
      <c r="K32">
        <f t="shared" si="5"/>
        <v>0</v>
      </c>
      <c r="L32" s="4">
        <v>412</v>
      </c>
      <c r="M32" s="4">
        <v>521</v>
      </c>
      <c r="N32" s="4">
        <v>44</v>
      </c>
      <c r="O32" s="4">
        <v>80</v>
      </c>
      <c r="P32" s="4">
        <v>300600</v>
      </c>
      <c r="Q32" s="4">
        <v>449700</v>
      </c>
      <c r="R32" s="5">
        <v>1.23E-2</v>
      </c>
      <c r="S32" s="4">
        <v>790900</v>
      </c>
      <c r="T32" s="4">
        <f t="shared" si="2"/>
        <v>958400</v>
      </c>
      <c r="U32" s="4">
        <f t="shared" si="6"/>
        <v>587900</v>
      </c>
      <c r="V32" s="5">
        <v>2.0799999999999999E-2</v>
      </c>
    </row>
    <row r="33" spans="1:22" x14ac:dyDescent="0.2">
      <c r="A33" s="16" t="s">
        <v>321</v>
      </c>
      <c r="B33" s="4">
        <v>149200</v>
      </c>
      <c r="C33" s="4">
        <v>200300</v>
      </c>
      <c r="D33" s="4">
        <v>-51100</v>
      </c>
      <c r="E33" s="4">
        <v>-2884410000</v>
      </c>
      <c r="F33" s="4">
        <f t="shared" si="4"/>
        <v>21512305491</v>
      </c>
      <c r="K33">
        <f t="shared" si="5"/>
        <v>0</v>
      </c>
      <c r="L33" s="4">
        <v>747</v>
      </c>
      <c r="M33" s="4">
        <v>698</v>
      </c>
      <c r="N33" s="4">
        <v>103</v>
      </c>
      <c r="O33" s="4">
        <v>102</v>
      </c>
      <c r="P33" s="4">
        <v>604900</v>
      </c>
      <c r="Q33" s="4">
        <v>662400</v>
      </c>
      <c r="R33" s="5">
        <v>3.4500000000000003E-2</v>
      </c>
      <c r="S33" s="4">
        <v>1297900</v>
      </c>
      <c r="T33" s="4">
        <f t="shared" si="2"/>
        <v>868530</v>
      </c>
      <c r="U33" s="4">
        <f t="shared" si="6"/>
        <v>587900</v>
      </c>
      <c r="V33" s="5">
        <v>5.3499999999999999E-2</v>
      </c>
    </row>
    <row r="34" spans="1:22" x14ac:dyDescent="0.2">
      <c r="A34" s="16" t="s">
        <v>320</v>
      </c>
      <c r="B34" s="4">
        <v>46300</v>
      </c>
      <c r="C34" s="4">
        <v>17500</v>
      </c>
      <c r="D34" s="4">
        <v>28800</v>
      </c>
      <c r="E34" s="4">
        <v>1598900000</v>
      </c>
      <c r="F34" s="4">
        <f t="shared" si="4"/>
        <v>24396715491</v>
      </c>
      <c r="K34">
        <f t="shared" si="5"/>
        <v>0</v>
      </c>
      <c r="L34" s="4">
        <v>495</v>
      </c>
      <c r="M34" s="4">
        <v>1052</v>
      </c>
      <c r="N34" s="4">
        <v>69</v>
      </c>
      <c r="O34" s="4">
        <v>142</v>
      </c>
      <c r="P34" s="4">
        <v>498500</v>
      </c>
      <c r="Q34" s="4">
        <v>960200</v>
      </c>
      <c r="R34" s="5">
        <v>-4.8899999999999999E-2</v>
      </c>
      <c r="S34" s="4">
        <v>1569700</v>
      </c>
      <c r="T34" s="4">
        <f t="shared" si="2"/>
        <v>760800</v>
      </c>
      <c r="U34" s="4">
        <f t="shared" si="6"/>
        <v>414700</v>
      </c>
      <c r="V34" s="5">
        <v>5.8099999999999999E-2</v>
      </c>
    </row>
    <row r="35" spans="1:22" x14ac:dyDescent="0.2">
      <c r="A35" s="16" t="s">
        <v>319</v>
      </c>
      <c r="B35" s="4">
        <v>24000</v>
      </c>
      <c r="C35" s="4">
        <v>97600</v>
      </c>
      <c r="D35" s="4">
        <v>-73600</v>
      </c>
      <c r="E35" s="4">
        <v>-4313400000</v>
      </c>
      <c r="F35" s="4">
        <f t="shared" si="4"/>
        <v>22797815491</v>
      </c>
      <c r="K35">
        <f t="shared" si="5"/>
        <v>0</v>
      </c>
      <c r="L35" s="4">
        <v>393</v>
      </c>
      <c r="M35" s="4">
        <v>533</v>
      </c>
      <c r="N35" s="4">
        <v>25</v>
      </c>
      <c r="O35" s="4">
        <v>62</v>
      </c>
      <c r="P35" s="4">
        <v>204800</v>
      </c>
      <c r="Q35" s="4">
        <v>422300</v>
      </c>
      <c r="R35" s="5">
        <v>-1.55E-2</v>
      </c>
      <c r="S35" s="4">
        <v>641400</v>
      </c>
      <c r="T35" s="4">
        <f t="shared" si="2"/>
        <v>740470</v>
      </c>
      <c r="U35" s="4">
        <f t="shared" si="6"/>
        <v>414700</v>
      </c>
      <c r="V35" s="5">
        <v>3.3599999999999998E-2</v>
      </c>
    </row>
    <row r="36" spans="1:22" x14ac:dyDescent="0.2">
      <c r="A36" s="16" t="s">
        <v>318</v>
      </c>
      <c r="B36" s="4">
        <v>410800</v>
      </c>
      <c r="C36" s="4">
        <v>105510</v>
      </c>
      <c r="D36" s="4">
        <v>305290</v>
      </c>
      <c r="E36" s="4">
        <v>17415550000</v>
      </c>
      <c r="F36" s="4">
        <f t="shared" si="4"/>
        <v>27111215491</v>
      </c>
      <c r="K36">
        <f t="shared" si="5"/>
        <v>0</v>
      </c>
      <c r="L36" s="4">
        <v>1364</v>
      </c>
      <c r="M36" s="4">
        <v>972</v>
      </c>
      <c r="N36" s="4">
        <v>251</v>
      </c>
      <c r="O36" s="4">
        <v>147</v>
      </c>
      <c r="P36" s="4">
        <v>1576700</v>
      </c>
      <c r="Q36" s="4">
        <v>1004500</v>
      </c>
      <c r="R36" s="5">
        <v>6.9099999999999995E-2</v>
      </c>
      <c r="S36" s="4">
        <v>2628800</v>
      </c>
      <c r="T36" s="4">
        <f t="shared" si="2"/>
        <v>578590</v>
      </c>
      <c r="U36" s="4">
        <f t="shared" si="6"/>
        <v>414700</v>
      </c>
      <c r="V36" s="5">
        <v>5.96E-2</v>
      </c>
    </row>
    <row r="37" spans="1:22" x14ac:dyDescent="0.2">
      <c r="A37" s="16" t="s">
        <v>317</v>
      </c>
      <c r="B37" s="4">
        <v>10600</v>
      </c>
      <c r="C37" s="4">
        <v>29200</v>
      </c>
      <c r="D37" s="4">
        <v>-18600</v>
      </c>
      <c r="E37" s="4">
        <v>-1017290000</v>
      </c>
      <c r="F37" s="4">
        <f t="shared" si="4"/>
        <v>9695665491</v>
      </c>
      <c r="K37">
        <f t="shared" si="5"/>
        <v>0</v>
      </c>
      <c r="L37" s="4">
        <v>247</v>
      </c>
      <c r="M37" s="4">
        <v>216</v>
      </c>
      <c r="N37" s="4">
        <v>39</v>
      </c>
      <c r="O37" s="4">
        <v>45</v>
      </c>
      <c r="P37" s="4">
        <v>237800</v>
      </c>
      <c r="Q37" s="4">
        <v>279800</v>
      </c>
      <c r="R37" s="5">
        <v>5.5000000000000005E-3</v>
      </c>
      <c r="S37" s="4">
        <v>587900</v>
      </c>
      <c r="T37" s="4">
        <f t="shared" si="2"/>
        <v>591260</v>
      </c>
      <c r="U37" s="4">
        <f t="shared" si="6"/>
        <v>414700</v>
      </c>
      <c r="V37" s="5">
        <v>1.46E-2</v>
      </c>
    </row>
    <row r="38" spans="1:22" x14ac:dyDescent="0.2">
      <c r="A38" s="16" t="s">
        <v>316</v>
      </c>
      <c r="B38" s="4">
        <v>92400</v>
      </c>
      <c r="C38" s="4">
        <v>8200</v>
      </c>
      <c r="D38" s="4">
        <v>84200</v>
      </c>
      <c r="E38" s="4">
        <v>4593390000</v>
      </c>
      <c r="F38" s="4">
        <f t="shared" si="4"/>
        <v>10712955491</v>
      </c>
      <c r="K38">
        <f t="shared" si="5"/>
        <v>0</v>
      </c>
      <c r="L38" s="4">
        <v>348</v>
      </c>
      <c r="M38" s="4">
        <v>363</v>
      </c>
      <c r="N38" s="4">
        <v>60</v>
      </c>
      <c r="O38" s="4">
        <v>59</v>
      </c>
      <c r="P38" s="4">
        <v>384700</v>
      </c>
      <c r="Q38" s="4">
        <v>347200</v>
      </c>
      <c r="R38" s="5">
        <v>3.7000000000000002E-3</v>
      </c>
      <c r="S38" s="4">
        <v>735300</v>
      </c>
      <c r="T38" s="4">
        <f t="shared" si="2"/>
        <v>584070</v>
      </c>
      <c r="U38" s="4">
        <f t="shared" si="6"/>
        <v>399200</v>
      </c>
      <c r="V38" s="5">
        <v>3.7599999999999995E-2</v>
      </c>
    </row>
    <row r="39" spans="1:22" x14ac:dyDescent="0.2">
      <c r="A39" s="16" t="s">
        <v>315</v>
      </c>
      <c r="B39" s="4">
        <v>5000</v>
      </c>
      <c r="C39" s="4">
        <v>19000</v>
      </c>
      <c r="D39" s="4">
        <v>-14000</v>
      </c>
      <c r="E39" s="4">
        <v>-764090000</v>
      </c>
      <c r="F39" s="4">
        <f t="shared" ref="F39:F44" si="7">E39+F40</f>
        <v>6119565491</v>
      </c>
      <c r="K39">
        <f t="shared" ref="K39:K44" si="8">K40+J39</f>
        <v>0</v>
      </c>
      <c r="L39" s="4">
        <v>178</v>
      </c>
      <c r="M39" s="4">
        <v>327</v>
      </c>
      <c r="N39" s="4">
        <v>30</v>
      </c>
      <c r="O39" s="4">
        <v>31</v>
      </c>
      <c r="P39" s="4">
        <v>198800</v>
      </c>
      <c r="Q39" s="4">
        <v>215900</v>
      </c>
      <c r="R39" s="5">
        <v>3.7000000000000002E-3</v>
      </c>
      <c r="S39" s="4">
        <v>414700</v>
      </c>
      <c r="T39" s="4">
        <f t="shared" ref="T39:T44" si="9">AVERAGE(S40:S49)</f>
        <v>622390</v>
      </c>
      <c r="U39" s="4">
        <f t="shared" ref="U39:U44" si="10">MIN(S40:S44)</f>
        <v>399200</v>
      </c>
      <c r="V39" s="5">
        <v>1.83E-2</v>
      </c>
    </row>
    <row r="40" spans="1:22" x14ac:dyDescent="0.2">
      <c r="A40" s="16" t="s">
        <v>314</v>
      </c>
      <c r="B40" s="4">
        <v>14700</v>
      </c>
      <c r="C40" s="4">
        <v>35600</v>
      </c>
      <c r="D40" s="4">
        <v>-20900</v>
      </c>
      <c r="E40" s="4">
        <v>-1141170000</v>
      </c>
      <c r="F40" s="4">
        <f t="shared" si="7"/>
        <v>6883655491</v>
      </c>
      <c r="K40">
        <f t="shared" si="8"/>
        <v>0</v>
      </c>
      <c r="L40" s="4">
        <v>192</v>
      </c>
      <c r="M40" s="4">
        <v>389</v>
      </c>
      <c r="N40" s="4">
        <v>32</v>
      </c>
      <c r="O40" s="4">
        <v>43</v>
      </c>
      <c r="P40" s="4">
        <v>185300</v>
      </c>
      <c r="Q40" s="4">
        <v>324300</v>
      </c>
      <c r="R40" s="5">
        <v>-1.47E-2</v>
      </c>
      <c r="S40" s="4">
        <v>512700</v>
      </c>
      <c r="T40" s="4">
        <f t="shared" si="9"/>
        <v>636420</v>
      </c>
      <c r="U40" s="4">
        <f t="shared" si="10"/>
        <v>399200</v>
      </c>
      <c r="V40" s="5">
        <v>2.8799999999999999E-2</v>
      </c>
    </row>
    <row r="41" spans="1:22" x14ac:dyDescent="0.2">
      <c r="A41" s="16" t="s">
        <v>310</v>
      </c>
      <c r="B41" s="4">
        <v>2700</v>
      </c>
      <c r="C41" s="4">
        <v>87700</v>
      </c>
      <c r="D41" s="4">
        <v>-85000</v>
      </c>
      <c r="E41" s="4">
        <v>-4760360000</v>
      </c>
      <c r="F41" s="4">
        <f t="shared" si="7"/>
        <v>8024825491</v>
      </c>
      <c r="K41">
        <f t="shared" si="8"/>
        <v>0</v>
      </c>
      <c r="L41" s="4">
        <v>156</v>
      </c>
      <c r="M41" s="4">
        <v>357</v>
      </c>
      <c r="N41" s="4">
        <v>29</v>
      </c>
      <c r="O41" s="4">
        <v>61</v>
      </c>
      <c r="P41" s="4">
        <v>135900</v>
      </c>
      <c r="Q41" s="4">
        <v>415400</v>
      </c>
      <c r="R41" s="5">
        <v>-1.2699999999999999E-2</v>
      </c>
      <c r="S41" s="4">
        <v>554900</v>
      </c>
      <c r="T41" s="4">
        <f t="shared" si="9"/>
        <v>627840</v>
      </c>
      <c r="U41" s="4">
        <f t="shared" si="10"/>
        <v>399200</v>
      </c>
      <c r="V41" s="5">
        <v>3.3399999999999999E-2</v>
      </c>
    </row>
    <row r="42" spans="1:22" x14ac:dyDescent="0.2">
      <c r="A42" s="16" t="s">
        <v>309</v>
      </c>
      <c r="B42" s="4">
        <v>20300</v>
      </c>
      <c r="C42" s="4">
        <v>14200</v>
      </c>
      <c r="D42" s="4">
        <v>6100</v>
      </c>
      <c r="E42" s="4">
        <v>340260000</v>
      </c>
      <c r="F42" s="4">
        <f t="shared" si="7"/>
        <v>12785185491</v>
      </c>
      <c r="K42">
        <f t="shared" si="8"/>
        <v>0</v>
      </c>
      <c r="L42" s="4">
        <v>384</v>
      </c>
      <c r="M42" s="4">
        <v>185</v>
      </c>
      <c r="N42" s="4">
        <v>59</v>
      </c>
      <c r="O42" s="4">
        <v>32</v>
      </c>
      <c r="P42" s="4">
        <v>397400</v>
      </c>
      <c r="Q42" s="4">
        <v>236400</v>
      </c>
      <c r="R42" s="5">
        <v>1.6399999999999998E-2</v>
      </c>
      <c r="S42" s="4">
        <v>640700</v>
      </c>
      <c r="T42" s="4">
        <f t="shared" si="9"/>
        <v>626260</v>
      </c>
      <c r="U42" s="4">
        <f t="shared" si="10"/>
        <v>399200</v>
      </c>
      <c r="V42" s="5">
        <v>3.2199999999999999E-2</v>
      </c>
    </row>
    <row r="43" spans="1:22" x14ac:dyDescent="0.2">
      <c r="A43" s="16" t="s">
        <v>306</v>
      </c>
      <c r="B43" s="4">
        <v>33300</v>
      </c>
      <c r="C43" s="4">
        <v>16500</v>
      </c>
      <c r="D43" s="4">
        <v>16800</v>
      </c>
      <c r="E43" s="4">
        <v>925310000</v>
      </c>
      <c r="F43" s="4">
        <f t="shared" si="7"/>
        <v>12444925491</v>
      </c>
      <c r="K43">
        <f t="shared" si="8"/>
        <v>0</v>
      </c>
      <c r="L43" s="4">
        <v>206</v>
      </c>
      <c r="M43" s="4">
        <v>186</v>
      </c>
      <c r="N43" s="4">
        <v>31</v>
      </c>
      <c r="O43" s="4">
        <v>20</v>
      </c>
      <c r="P43" s="4">
        <v>206100</v>
      </c>
      <c r="Q43" s="4">
        <v>150800</v>
      </c>
      <c r="R43" s="5">
        <v>2.0499999999999997E-2</v>
      </c>
      <c r="S43" s="4">
        <v>399200</v>
      </c>
      <c r="T43" s="4">
        <f t="shared" si="9"/>
        <v>711300</v>
      </c>
      <c r="U43" s="4">
        <f t="shared" si="10"/>
        <v>438100</v>
      </c>
      <c r="V43" s="5">
        <v>3.27E-2</v>
      </c>
    </row>
    <row r="44" spans="1:22" x14ac:dyDescent="0.2">
      <c r="A44" s="16" t="s">
        <v>305</v>
      </c>
      <c r="B44" s="4">
        <v>600</v>
      </c>
      <c r="C44" s="4">
        <v>69400</v>
      </c>
      <c r="D44" s="4">
        <v>-68800</v>
      </c>
      <c r="E44" s="4">
        <v>-3733460000</v>
      </c>
      <c r="F44" s="4">
        <f t="shared" si="7"/>
        <v>11519615491</v>
      </c>
      <c r="K44">
        <f t="shared" si="8"/>
        <v>0</v>
      </c>
      <c r="L44" s="4">
        <v>120</v>
      </c>
      <c r="M44" s="4">
        <v>272</v>
      </c>
      <c r="N44" s="4">
        <v>16</v>
      </c>
      <c r="O44" s="4">
        <v>64</v>
      </c>
      <c r="P44" s="4">
        <v>107800</v>
      </c>
      <c r="Q44" s="4">
        <v>384000</v>
      </c>
      <c r="R44" s="5">
        <v>-2.23E-2</v>
      </c>
      <c r="S44" s="4">
        <v>492400</v>
      </c>
      <c r="T44" s="4">
        <f t="shared" si="9"/>
        <v>743220</v>
      </c>
      <c r="U44" s="4">
        <f t="shared" si="10"/>
        <v>438100</v>
      </c>
      <c r="V44" s="5">
        <v>2.1899999999999999E-2</v>
      </c>
    </row>
    <row r="45" spans="1:22" x14ac:dyDescent="0.2">
      <c r="A45" s="16" t="s">
        <v>304</v>
      </c>
      <c r="B45" s="4">
        <v>98300</v>
      </c>
      <c r="C45" s="4">
        <v>600</v>
      </c>
      <c r="D45" s="4">
        <v>97700</v>
      </c>
      <c r="E45" s="4">
        <v>5339529124</v>
      </c>
      <c r="F45" s="4">
        <f t="shared" ref="F45:F55" si="11">E45+F46</f>
        <v>15253075491</v>
      </c>
      <c r="K45">
        <f t="shared" ref="K45:K55" si="12">K46+J45</f>
        <v>0</v>
      </c>
      <c r="L45" s="4">
        <v>195</v>
      </c>
      <c r="M45" s="4">
        <v>229</v>
      </c>
      <c r="N45" s="4">
        <v>25</v>
      </c>
      <c r="O45" s="4">
        <v>39</v>
      </c>
      <c r="P45" s="4">
        <v>165300</v>
      </c>
      <c r="Q45" s="4">
        <v>263300</v>
      </c>
      <c r="R45" s="5">
        <v>2.6200000000000001E-2</v>
      </c>
      <c r="S45" s="4">
        <v>438100</v>
      </c>
      <c r="T45" s="4">
        <f t="shared" ref="T45:T61" si="13">AVERAGE(S46:S55)</f>
        <v>753280</v>
      </c>
      <c r="U45" s="4">
        <f t="shared" ref="U45:U55" si="14">MIN(S46:S50)</f>
        <v>653000</v>
      </c>
      <c r="V45" s="5">
        <v>4.1200000000000001E-2</v>
      </c>
    </row>
    <row r="46" spans="1:22" x14ac:dyDescent="0.2">
      <c r="A46" s="16" t="s">
        <v>303</v>
      </c>
      <c r="B46" s="4">
        <v>9700</v>
      </c>
      <c r="C46" s="4">
        <v>54300</v>
      </c>
      <c r="D46" s="4">
        <v>-44600</v>
      </c>
      <c r="E46" s="4">
        <v>-2450900000</v>
      </c>
      <c r="F46" s="4">
        <f t="shared" si="11"/>
        <v>9913546367</v>
      </c>
      <c r="K46">
        <f t="shared" si="12"/>
        <v>0</v>
      </c>
      <c r="L46" s="4">
        <v>300</v>
      </c>
      <c r="M46" s="4">
        <v>630</v>
      </c>
      <c r="N46" s="4">
        <v>45</v>
      </c>
      <c r="O46" s="4">
        <v>95</v>
      </c>
      <c r="P46" s="4">
        <v>258400</v>
      </c>
      <c r="Q46" s="4">
        <v>751000</v>
      </c>
      <c r="R46" s="5">
        <v>-5.0300000000000004E-2</v>
      </c>
      <c r="S46" s="4">
        <v>1010000</v>
      </c>
      <c r="T46" s="4">
        <f t="shared" si="13"/>
        <v>679995</v>
      </c>
      <c r="U46" s="4">
        <f t="shared" si="14"/>
        <v>469100</v>
      </c>
      <c r="V46" s="5">
        <v>4.3099999999999999E-2</v>
      </c>
    </row>
    <row r="47" spans="1:22" x14ac:dyDescent="0.2">
      <c r="A47" s="16" t="s">
        <v>299</v>
      </c>
      <c r="B47" s="4">
        <v>117200</v>
      </c>
      <c r="C47" s="4">
        <v>26800</v>
      </c>
      <c r="D47" s="4">
        <v>90400</v>
      </c>
      <c r="E47" s="4">
        <v>5050216367</v>
      </c>
      <c r="F47" s="4">
        <f t="shared" si="11"/>
        <v>12364446367</v>
      </c>
      <c r="K47">
        <f t="shared" si="12"/>
        <v>0</v>
      </c>
      <c r="L47" s="4">
        <v>334</v>
      </c>
      <c r="M47" s="4">
        <v>334</v>
      </c>
      <c r="N47" s="4">
        <v>50</v>
      </c>
      <c r="O47" s="4">
        <v>63</v>
      </c>
      <c r="P47" s="4">
        <v>297800</v>
      </c>
      <c r="Q47" s="4">
        <v>362000</v>
      </c>
      <c r="R47" s="5">
        <v>7.1999999999999998E-3</v>
      </c>
      <c r="S47" s="4">
        <v>714600</v>
      </c>
      <c r="T47" s="4">
        <f t="shared" si="13"/>
        <v>622620.19999999995</v>
      </c>
      <c r="U47" s="4">
        <f t="shared" si="14"/>
        <v>469100</v>
      </c>
      <c r="V47" s="5">
        <v>4.3499999999999997E-2</v>
      </c>
    </row>
    <row r="48" spans="1:22" x14ac:dyDescent="0.2">
      <c r="A48" s="16" t="s">
        <v>298</v>
      </c>
      <c r="B48" s="4">
        <v>64800</v>
      </c>
      <c r="C48" s="4">
        <v>37900</v>
      </c>
      <c r="D48" s="4">
        <v>26900</v>
      </c>
      <c r="E48" s="4">
        <v>1485510000</v>
      </c>
      <c r="F48" s="4">
        <f t="shared" si="11"/>
        <v>7314230000</v>
      </c>
      <c r="K48">
        <f t="shared" si="12"/>
        <v>0</v>
      </c>
      <c r="L48" s="4">
        <v>366</v>
      </c>
      <c r="M48" s="4">
        <v>226</v>
      </c>
      <c r="N48" s="4">
        <v>62</v>
      </c>
      <c r="O48" s="4">
        <v>35</v>
      </c>
      <c r="P48" s="4">
        <v>393300</v>
      </c>
      <c r="Q48" s="4">
        <v>208900</v>
      </c>
      <c r="R48" s="5">
        <v>3.7200000000000004E-2</v>
      </c>
      <c r="S48" s="4">
        <v>663400</v>
      </c>
      <c r="T48" s="4">
        <f t="shared" si="13"/>
        <v>572464.5</v>
      </c>
      <c r="U48" s="4">
        <f t="shared" si="14"/>
        <v>469100</v>
      </c>
      <c r="V48" s="5">
        <v>5.6799999999999996E-2</v>
      </c>
    </row>
    <row r="49" spans="1:22" x14ac:dyDescent="0.2">
      <c r="A49" s="16" t="s">
        <v>286</v>
      </c>
      <c r="B49" s="4">
        <v>41700</v>
      </c>
      <c r="C49" s="4">
        <v>2600</v>
      </c>
      <c r="D49" s="4">
        <v>39100</v>
      </c>
      <c r="E49" s="4">
        <v>2048770000</v>
      </c>
      <c r="F49" s="4">
        <f t="shared" si="11"/>
        <v>5828720000</v>
      </c>
      <c r="K49">
        <f t="shared" si="12"/>
        <v>0</v>
      </c>
      <c r="L49" s="4">
        <v>380</v>
      </c>
      <c r="M49" s="4">
        <v>195</v>
      </c>
      <c r="N49" s="4">
        <v>52</v>
      </c>
      <c r="O49" s="4">
        <v>30</v>
      </c>
      <c r="P49" s="4">
        <v>384700</v>
      </c>
      <c r="Q49" s="4">
        <v>264300</v>
      </c>
      <c r="R49" s="5">
        <v>5.9000000000000004E-2</v>
      </c>
      <c r="S49" s="4">
        <v>797900</v>
      </c>
      <c r="T49" s="4">
        <f t="shared" si="13"/>
        <v>534815.1</v>
      </c>
      <c r="U49" s="4">
        <f t="shared" si="14"/>
        <v>469100</v>
      </c>
      <c r="V49" s="5">
        <v>5.3899999999999997E-2</v>
      </c>
    </row>
    <row r="50" spans="1:22" x14ac:dyDescent="0.2">
      <c r="A50" s="16" t="s">
        <v>285</v>
      </c>
      <c r="B50" s="4">
        <v>9800</v>
      </c>
      <c r="C50" s="4">
        <v>56800</v>
      </c>
      <c r="D50" s="4">
        <v>-47000</v>
      </c>
      <c r="E50" s="4">
        <v>-2342570000</v>
      </c>
      <c r="F50" s="4">
        <f t="shared" si="11"/>
        <v>3779950000</v>
      </c>
      <c r="K50">
        <f t="shared" si="12"/>
        <v>0</v>
      </c>
      <c r="L50" s="4">
        <v>282</v>
      </c>
      <c r="M50" s="4">
        <v>260</v>
      </c>
      <c r="N50" s="4">
        <v>48</v>
      </c>
      <c r="O50" s="4">
        <v>46</v>
      </c>
      <c r="P50" s="4">
        <v>330000</v>
      </c>
      <c r="Q50" s="4">
        <v>304000</v>
      </c>
      <c r="R50" s="5">
        <v>3.04E-2</v>
      </c>
      <c r="S50" s="4">
        <v>653000</v>
      </c>
      <c r="T50" s="4">
        <f t="shared" si="13"/>
        <v>492881.1</v>
      </c>
      <c r="U50" s="4">
        <f t="shared" si="14"/>
        <v>469100</v>
      </c>
      <c r="V50" s="5">
        <v>5.0300000000000004E-2</v>
      </c>
    </row>
    <row r="51" spans="1:22" x14ac:dyDescent="0.2">
      <c r="A51" s="16" t="s">
        <v>284</v>
      </c>
      <c r="B51" s="4">
        <v>7200</v>
      </c>
      <c r="C51" s="4">
        <v>9700</v>
      </c>
      <c r="D51" s="4">
        <v>-2500</v>
      </c>
      <c r="E51" s="4">
        <v>-126640000</v>
      </c>
      <c r="F51" s="4">
        <f t="shared" si="11"/>
        <v>6122520000</v>
      </c>
      <c r="K51">
        <f t="shared" si="12"/>
        <v>0</v>
      </c>
      <c r="L51" s="4">
        <v>154</v>
      </c>
      <c r="M51" s="4">
        <v>267</v>
      </c>
      <c r="N51" s="4">
        <v>13</v>
      </c>
      <c r="O51" s="4">
        <v>41</v>
      </c>
      <c r="P51" s="4">
        <v>115300</v>
      </c>
      <c r="Q51" s="4">
        <v>334100</v>
      </c>
      <c r="R51" s="5">
        <v>-1.61E-2</v>
      </c>
      <c r="S51" s="4">
        <v>469100</v>
      </c>
      <c r="T51" s="4">
        <f t="shared" si="13"/>
        <v>514268.2</v>
      </c>
      <c r="U51" s="4">
        <f t="shared" si="14"/>
        <v>277150</v>
      </c>
      <c r="V51" s="5">
        <v>0.02</v>
      </c>
    </row>
    <row r="52" spans="1:22" x14ac:dyDescent="0.2">
      <c r="A52" s="16" t="s">
        <v>283</v>
      </c>
      <c r="B52" s="4">
        <v>9500</v>
      </c>
      <c r="C52" s="4">
        <v>8200</v>
      </c>
      <c r="D52" s="4">
        <v>1300</v>
      </c>
      <c r="E52" s="4">
        <v>65290000</v>
      </c>
      <c r="F52" s="4">
        <f t="shared" si="11"/>
        <v>6249160000</v>
      </c>
      <c r="K52">
        <f t="shared" si="12"/>
        <v>0</v>
      </c>
      <c r="L52" s="4">
        <v>249</v>
      </c>
      <c r="M52" s="4">
        <v>347</v>
      </c>
      <c r="N52" s="4">
        <v>37</v>
      </c>
      <c r="O52" s="4">
        <v>55</v>
      </c>
      <c r="P52" s="4">
        <v>235500</v>
      </c>
      <c r="Q52" s="4">
        <v>365000</v>
      </c>
      <c r="R52" s="5">
        <v>2.0400000000000001E-2</v>
      </c>
      <c r="S52" s="4">
        <v>624900</v>
      </c>
      <c r="T52" s="4">
        <f t="shared" si="13"/>
        <v>481478.2</v>
      </c>
      <c r="U52" s="4">
        <f t="shared" si="14"/>
        <v>140852</v>
      </c>
      <c r="V52" s="5">
        <v>2.76E-2</v>
      </c>
    </row>
    <row r="53" spans="1:22" x14ac:dyDescent="0.2">
      <c r="A53" s="16" t="s">
        <v>282</v>
      </c>
      <c r="B53" s="4">
        <v>29400</v>
      </c>
      <c r="C53" s="4">
        <v>10500</v>
      </c>
      <c r="D53" s="4">
        <v>18900</v>
      </c>
      <c r="E53" s="4">
        <v>916020000</v>
      </c>
      <c r="F53" s="4">
        <f t="shared" si="11"/>
        <v>6183870000</v>
      </c>
      <c r="K53">
        <f t="shared" si="12"/>
        <v>0</v>
      </c>
      <c r="L53" s="4">
        <v>723</v>
      </c>
      <c r="M53" s="4">
        <v>327</v>
      </c>
      <c r="N53" s="4">
        <v>111</v>
      </c>
      <c r="O53" s="4">
        <v>46</v>
      </c>
      <c r="P53" s="4">
        <v>875900</v>
      </c>
      <c r="Q53" s="4">
        <v>369600</v>
      </c>
      <c r="R53" s="5">
        <v>6.9599999999999995E-2</v>
      </c>
      <c r="S53" s="4">
        <v>1249600</v>
      </c>
      <c r="T53" s="4">
        <f t="shared" si="13"/>
        <v>375728.8</v>
      </c>
      <c r="U53" s="4">
        <f t="shared" si="14"/>
        <v>140852</v>
      </c>
      <c r="V53" s="5">
        <v>6.0999999999999999E-2</v>
      </c>
    </row>
    <row r="54" spans="1:22" x14ac:dyDescent="0.2">
      <c r="A54" s="16" t="s">
        <v>281</v>
      </c>
      <c r="B54" s="4">
        <v>41500</v>
      </c>
      <c r="C54" s="4">
        <v>6700</v>
      </c>
      <c r="D54" s="4">
        <v>34800</v>
      </c>
      <c r="E54" s="4">
        <v>1584280000</v>
      </c>
      <c r="F54" s="4">
        <f t="shared" si="11"/>
        <v>5267850000</v>
      </c>
      <c r="K54">
        <f t="shared" si="12"/>
        <v>0</v>
      </c>
      <c r="L54" s="4">
        <v>263</v>
      </c>
      <c r="M54" s="4">
        <v>356</v>
      </c>
      <c r="N54" s="4">
        <v>30</v>
      </c>
      <c r="O54" s="4">
        <v>77</v>
      </c>
      <c r="P54" s="4">
        <v>269300</v>
      </c>
      <c r="Q54" s="4">
        <v>469400</v>
      </c>
      <c r="R54" s="5">
        <v>1.89E-2</v>
      </c>
      <c r="S54" s="4">
        <v>811600</v>
      </c>
      <c r="T54" s="4">
        <f t="shared" si="13"/>
        <v>338058.2</v>
      </c>
      <c r="U54" s="4">
        <f t="shared" si="14"/>
        <v>140852</v>
      </c>
      <c r="V54" s="5">
        <v>1.8500000000000003E-2</v>
      </c>
    </row>
    <row r="55" spans="1:22" x14ac:dyDescent="0.2">
      <c r="A55" s="16" t="s">
        <v>280</v>
      </c>
      <c r="B55" s="4">
        <v>10200</v>
      </c>
      <c r="C55" s="4">
        <v>1900</v>
      </c>
      <c r="D55" s="4">
        <v>8300</v>
      </c>
      <c r="E55" s="4">
        <v>369810000</v>
      </c>
      <c r="F55" s="4">
        <f t="shared" si="11"/>
        <v>3683570000</v>
      </c>
      <c r="K55">
        <f t="shared" si="12"/>
        <v>0</v>
      </c>
      <c r="L55" s="4">
        <v>370</v>
      </c>
      <c r="M55" s="4">
        <v>186</v>
      </c>
      <c r="N55" s="4">
        <v>39</v>
      </c>
      <c r="O55" s="4">
        <v>22</v>
      </c>
      <c r="P55" s="4">
        <v>369000</v>
      </c>
      <c r="Q55" s="4">
        <v>168700</v>
      </c>
      <c r="R55" s="5">
        <v>3.44E-2</v>
      </c>
      <c r="S55" s="4">
        <v>538700</v>
      </c>
      <c r="T55" s="4">
        <f t="shared" si="13"/>
        <v>344649.9</v>
      </c>
      <c r="U55" s="4">
        <f t="shared" si="14"/>
        <v>140852</v>
      </c>
      <c r="V55" s="5">
        <v>4.4000000000000004E-2</v>
      </c>
    </row>
    <row r="56" spans="1:22" x14ac:dyDescent="0.2">
      <c r="A56" s="16" t="s">
        <v>279</v>
      </c>
      <c r="B56" s="4">
        <v>11000</v>
      </c>
      <c r="C56" s="4">
        <v>1300</v>
      </c>
      <c r="D56" s="4">
        <v>9700</v>
      </c>
      <c r="E56" s="4">
        <v>419990000</v>
      </c>
      <c r="F56" s="4">
        <f t="shared" ref="F56:F130" si="15">E56+F57</f>
        <v>3313760000</v>
      </c>
      <c r="K56">
        <f t="shared" ref="K56:K76" si="16">K57+J56</f>
        <v>0</v>
      </c>
      <c r="L56" s="4">
        <v>139</v>
      </c>
      <c r="M56" s="4">
        <v>140</v>
      </c>
      <c r="N56" s="4">
        <v>9</v>
      </c>
      <c r="O56" s="4">
        <v>15</v>
      </c>
      <c r="P56" s="4">
        <v>107800</v>
      </c>
      <c r="Q56" s="4">
        <v>148600</v>
      </c>
      <c r="R56" s="5">
        <v>8.1000000000000013E-3</v>
      </c>
      <c r="S56" s="4">
        <v>277150</v>
      </c>
      <c r="T56" s="4">
        <f t="shared" si="13"/>
        <v>380028.8</v>
      </c>
      <c r="U56" s="4">
        <f t="shared" ref="U56:U123" si="17">MIN(S57:S61)</f>
        <v>140852</v>
      </c>
      <c r="V56" s="5">
        <v>1.61E-2</v>
      </c>
    </row>
    <row r="57" spans="1:22" x14ac:dyDescent="0.2">
      <c r="A57" s="16" t="s">
        <v>278</v>
      </c>
      <c r="B57" s="4">
        <v>14100</v>
      </c>
      <c r="C57" s="4">
        <v>0</v>
      </c>
      <c r="D57" s="4">
        <v>14100</v>
      </c>
      <c r="E57" s="4">
        <v>606650000</v>
      </c>
      <c r="F57" s="4">
        <f t="shared" si="15"/>
        <v>2893770000</v>
      </c>
      <c r="K57">
        <f t="shared" si="16"/>
        <v>0</v>
      </c>
      <c r="L57" s="4">
        <v>83</v>
      </c>
      <c r="M57" s="4">
        <v>79</v>
      </c>
      <c r="N57" s="4">
        <v>4</v>
      </c>
      <c r="O57" s="4">
        <v>3</v>
      </c>
      <c r="P57" s="4">
        <v>82300</v>
      </c>
      <c r="Q57" s="4">
        <v>58500</v>
      </c>
      <c r="R57" s="5">
        <v>6.9999999999999993E-3</v>
      </c>
      <c r="S57" s="4">
        <v>140852</v>
      </c>
      <c r="T57" s="4">
        <f t="shared" si="13"/>
        <v>451167.2</v>
      </c>
      <c r="U57" s="4">
        <f t="shared" si="17"/>
        <v>161843</v>
      </c>
      <c r="V57" s="5">
        <v>1.04E-2</v>
      </c>
    </row>
    <row r="58" spans="1:22" x14ac:dyDescent="0.2">
      <c r="A58" s="16" t="s">
        <v>275</v>
      </c>
      <c r="B58" s="4">
        <v>4200</v>
      </c>
      <c r="C58" s="4">
        <v>0</v>
      </c>
      <c r="D58" s="4">
        <v>4200</v>
      </c>
      <c r="E58" s="4">
        <v>180410000</v>
      </c>
      <c r="F58" s="4">
        <f t="shared" si="15"/>
        <v>2287120000</v>
      </c>
      <c r="K58">
        <f t="shared" si="16"/>
        <v>0</v>
      </c>
      <c r="L58" s="4">
        <v>100</v>
      </c>
      <c r="M58" s="4">
        <v>101</v>
      </c>
      <c r="N58" s="4">
        <v>4</v>
      </c>
      <c r="O58" s="4">
        <v>6</v>
      </c>
      <c r="P58" s="4">
        <v>77200</v>
      </c>
      <c r="Q58" s="4">
        <v>83000</v>
      </c>
      <c r="R58" s="5">
        <v>5.8999999999999999E-3</v>
      </c>
      <c r="S58" s="4">
        <v>161843</v>
      </c>
      <c r="T58" s="4">
        <f t="shared" si="13"/>
        <v>455863.9</v>
      </c>
      <c r="U58" s="4">
        <f t="shared" si="17"/>
        <v>192106</v>
      </c>
      <c r="V58" s="5">
        <v>1.4999999999999999E-2</v>
      </c>
    </row>
    <row r="59" spans="1:22" x14ac:dyDescent="0.2">
      <c r="A59" s="16" t="s">
        <v>274</v>
      </c>
      <c r="B59" s="4">
        <v>1700</v>
      </c>
      <c r="C59" s="4">
        <v>1000</v>
      </c>
      <c r="D59" s="4">
        <v>700</v>
      </c>
      <c r="E59" s="4">
        <v>29550000</v>
      </c>
      <c r="F59" s="4">
        <f t="shared" si="15"/>
        <v>2106710000</v>
      </c>
      <c r="K59">
        <f t="shared" si="16"/>
        <v>0</v>
      </c>
      <c r="L59" s="4">
        <v>165</v>
      </c>
      <c r="M59" s="4">
        <v>249</v>
      </c>
      <c r="N59" s="4">
        <v>12</v>
      </c>
      <c r="O59" s="4">
        <v>24</v>
      </c>
      <c r="P59" s="4">
        <v>162400</v>
      </c>
      <c r="Q59" s="4">
        <v>238500</v>
      </c>
      <c r="R59" s="5">
        <v>-1.9400000000000001E-2</v>
      </c>
      <c r="S59" s="4">
        <v>421406</v>
      </c>
      <c r="T59" s="4">
        <f t="shared" si="13"/>
        <v>450080.4</v>
      </c>
      <c r="U59" s="4">
        <f t="shared" si="17"/>
        <v>192106</v>
      </c>
      <c r="V59" s="5">
        <v>2.07E-2</v>
      </c>
    </row>
    <row r="60" spans="1:22" x14ac:dyDescent="0.2">
      <c r="A60" s="16" t="s">
        <v>273</v>
      </c>
      <c r="B60" s="4">
        <v>200</v>
      </c>
      <c r="C60" s="4">
        <v>2400</v>
      </c>
      <c r="D60" s="4">
        <v>-2200</v>
      </c>
      <c r="E60" s="4">
        <v>-96000000</v>
      </c>
      <c r="F60" s="4">
        <f t="shared" si="15"/>
        <v>2077160000</v>
      </c>
      <c r="K60">
        <f t="shared" si="16"/>
        <v>0</v>
      </c>
      <c r="L60" s="4">
        <v>72</v>
      </c>
      <c r="M60" s="4">
        <v>135</v>
      </c>
      <c r="N60" s="4">
        <v>10</v>
      </c>
      <c r="O60" s="4">
        <v>19</v>
      </c>
      <c r="P60" s="4">
        <v>83900</v>
      </c>
      <c r="Q60" s="4">
        <v>134200</v>
      </c>
      <c r="R60" s="5">
        <v>-4.5000000000000005E-3</v>
      </c>
      <c r="S60" s="4">
        <v>233660</v>
      </c>
      <c r="T60" s="4">
        <f t="shared" si="13"/>
        <v>452556</v>
      </c>
      <c r="U60" s="4">
        <f t="shared" si="17"/>
        <v>192106</v>
      </c>
      <c r="V60" s="5">
        <v>1.5900000000000001E-2</v>
      </c>
    </row>
    <row r="61" spans="1:22" x14ac:dyDescent="0.2">
      <c r="A61" s="16" t="s">
        <v>268</v>
      </c>
      <c r="B61" s="4">
        <v>5900</v>
      </c>
      <c r="C61" s="4">
        <v>1300</v>
      </c>
      <c r="D61" s="4">
        <v>4600</v>
      </c>
      <c r="E61" s="4">
        <v>204120000</v>
      </c>
      <c r="F61" s="4">
        <f t="shared" si="15"/>
        <v>2173160000</v>
      </c>
      <c r="K61">
        <f t="shared" si="16"/>
        <v>0</v>
      </c>
      <c r="L61" s="4">
        <v>265</v>
      </c>
      <c r="M61" s="4">
        <v>248</v>
      </c>
      <c r="N61" s="4">
        <v>29</v>
      </c>
      <c r="O61" s="4">
        <v>47</v>
      </c>
      <c r="P61" s="4">
        <v>290000</v>
      </c>
      <c r="Q61" s="4">
        <v>373100</v>
      </c>
      <c r="R61" s="5">
        <v>1.04E-2</v>
      </c>
      <c r="S61" s="4">
        <v>682971</v>
      </c>
      <c r="T61" s="4">
        <f t="shared" si="13"/>
        <v>442798.3</v>
      </c>
      <c r="U61" s="4">
        <f t="shared" si="17"/>
        <v>192106</v>
      </c>
      <c r="V61" s="5">
        <v>2.5899999999999999E-2</v>
      </c>
    </row>
    <row r="62" spans="1:22" x14ac:dyDescent="0.2">
      <c r="A62" s="16" t="s">
        <v>266</v>
      </c>
      <c r="B62" s="4">
        <v>2600</v>
      </c>
      <c r="C62" s="4">
        <v>700</v>
      </c>
      <c r="D62" s="4">
        <v>1900</v>
      </c>
      <c r="E62" s="4">
        <v>81970000</v>
      </c>
      <c r="F62" s="4">
        <f t="shared" si="15"/>
        <v>1969040000</v>
      </c>
      <c r="K62">
        <f t="shared" si="16"/>
        <v>0</v>
      </c>
      <c r="L62" s="4">
        <v>122</v>
      </c>
      <c r="M62" s="4">
        <v>188</v>
      </c>
      <c r="N62" s="4">
        <v>13</v>
      </c>
      <c r="O62" s="4">
        <v>18</v>
      </c>
      <c r="P62" s="4">
        <v>124500</v>
      </c>
      <c r="Q62" s="4">
        <v>168900</v>
      </c>
      <c r="R62" s="5">
        <v>-4.5000000000000005E-3</v>
      </c>
      <c r="S62" s="4">
        <v>297000</v>
      </c>
      <c r="T62" s="4">
        <f t="shared" ref="T62:T115" si="18">AVERAGE(S63:S72)</f>
        <v>443428.3</v>
      </c>
      <c r="U62" s="4">
        <f t="shared" si="17"/>
        <v>192106</v>
      </c>
      <c r="V62" s="5">
        <v>1.4999999999999999E-2</v>
      </c>
    </row>
    <row r="63" spans="1:22" x14ac:dyDescent="0.2">
      <c r="A63" s="16" t="s">
        <v>265</v>
      </c>
      <c r="B63" s="4">
        <v>5100</v>
      </c>
      <c r="C63" s="4">
        <v>0</v>
      </c>
      <c r="D63" s="4">
        <v>5100</v>
      </c>
      <c r="E63" s="4">
        <v>221700000</v>
      </c>
      <c r="F63" s="4">
        <f t="shared" si="15"/>
        <v>1887070000</v>
      </c>
      <c r="K63">
        <f t="shared" si="16"/>
        <v>0</v>
      </c>
      <c r="L63" s="4">
        <v>79</v>
      </c>
      <c r="M63" s="4">
        <v>160</v>
      </c>
      <c r="N63" s="4">
        <v>5</v>
      </c>
      <c r="O63" s="4">
        <v>8</v>
      </c>
      <c r="P63" s="4">
        <v>80500</v>
      </c>
      <c r="Q63" s="4">
        <v>109600</v>
      </c>
      <c r="R63" s="5">
        <v>-2.2000000000000001E-3</v>
      </c>
      <c r="S63" s="4">
        <v>192106</v>
      </c>
      <c r="T63" s="4">
        <f t="shared" si="18"/>
        <v>454680.9</v>
      </c>
      <c r="U63" s="4">
        <f t="shared" si="17"/>
        <v>208810</v>
      </c>
      <c r="V63" s="5">
        <v>1.37E-2</v>
      </c>
    </row>
    <row r="64" spans="1:22" x14ac:dyDescent="0.2">
      <c r="A64" s="16" t="s">
        <v>247</v>
      </c>
      <c r="B64" s="4">
        <v>16700</v>
      </c>
      <c r="C64" s="4">
        <v>200</v>
      </c>
      <c r="D64" s="4">
        <v>16500</v>
      </c>
      <c r="E64" s="4">
        <v>712790000</v>
      </c>
      <c r="F64" s="4">
        <f t="shared" si="15"/>
        <v>1665370000</v>
      </c>
      <c r="K64">
        <f t="shared" si="16"/>
        <v>0</v>
      </c>
      <c r="L64" s="4">
        <v>268</v>
      </c>
      <c r="M64" s="4">
        <v>210</v>
      </c>
      <c r="N64" s="4">
        <v>20</v>
      </c>
      <c r="O64" s="4">
        <v>16</v>
      </c>
      <c r="P64" s="4">
        <v>225700</v>
      </c>
      <c r="Q64" s="4">
        <v>176600</v>
      </c>
      <c r="R64" s="5">
        <v>1.9900000000000001E-2</v>
      </c>
      <c r="S64" s="4">
        <v>434894</v>
      </c>
      <c r="T64" s="4">
        <f t="shared" si="18"/>
        <v>433495.8</v>
      </c>
      <c r="U64" s="4">
        <f t="shared" si="17"/>
        <v>208810</v>
      </c>
      <c r="V64" s="5">
        <v>2.41E-2</v>
      </c>
    </row>
    <row r="65" spans="1:22" x14ac:dyDescent="0.2">
      <c r="A65" s="16" t="s">
        <v>239</v>
      </c>
      <c r="B65" s="4">
        <v>4800</v>
      </c>
      <c r="C65" s="4">
        <v>1100</v>
      </c>
      <c r="D65" s="4">
        <v>3700</v>
      </c>
      <c r="E65" s="4">
        <v>159460000</v>
      </c>
      <c r="F65" s="4">
        <f t="shared" si="15"/>
        <v>952580000</v>
      </c>
      <c r="K65">
        <f t="shared" si="16"/>
        <v>0</v>
      </c>
      <c r="L65" s="4">
        <v>270</v>
      </c>
      <c r="M65" s="4">
        <v>438</v>
      </c>
      <c r="N65" s="4">
        <v>17</v>
      </c>
      <c r="O65" s="4">
        <v>33</v>
      </c>
      <c r="P65" s="4">
        <v>229500</v>
      </c>
      <c r="Q65" s="4">
        <v>357100</v>
      </c>
      <c r="R65" s="5">
        <v>-9.1999999999999998E-3</v>
      </c>
      <c r="S65" s="4">
        <v>604617</v>
      </c>
      <c r="T65" s="4">
        <f t="shared" si="18"/>
        <v>385272.1</v>
      </c>
      <c r="U65" s="4">
        <f t="shared" si="17"/>
        <v>208810</v>
      </c>
      <c r="V65" s="5">
        <v>3.1899999999999998E-2</v>
      </c>
    </row>
    <row r="66" spans="1:22" x14ac:dyDescent="0.2">
      <c r="A66" s="16" t="s">
        <v>238</v>
      </c>
      <c r="B66" s="4">
        <v>6000</v>
      </c>
      <c r="C66" s="4">
        <v>2100</v>
      </c>
      <c r="D66" s="4">
        <v>3900</v>
      </c>
      <c r="E66" s="4">
        <v>167870000</v>
      </c>
      <c r="F66" s="4">
        <f t="shared" si="15"/>
        <v>793120000</v>
      </c>
      <c r="K66">
        <f t="shared" si="16"/>
        <v>0</v>
      </c>
      <c r="L66" s="4">
        <v>320</v>
      </c>
      <c r="M66" s="4">
        <v>286</v>
      </c>
      <c r="N66" s="4">
        <v>39</v>
      </c>
      <c r="O66" s="4">
        <v>26</v>
      </c>
      <c r="P66" s="4">
        <v>370700</v>
      </c>
      <c r="Q66" s="4">
        <v>219500</v>
      </c>
      <c r="R66" s="5">
        <v>2.6200000000000001E-2</v>
      </c>
      <c r="S66" s="4">
        <v>630939</v>
      </c>
      <c r="T66" s="4">
        <f t="shared" si="18"/>
        <v>363143.2</v>
      </c>
      <c r="U66" s="4">
        <f t="shared" si="17"/>
        <v>208810</v>
      </c>
      <c r="V66" s="5">
        <v>3.8100000000000002E-2</v>
      </c>
    </row>
    <row r="67" spans="1:22" x14ac:dyDescent="0.2">
      <c r="A67" s="16" t="s">
        <v>237</v>
      </c>
      <c r="B67" s="4">
        <v>18800</v>
      </c>
      <c r="C67" s="4">
        <v>5000</v>
      </c>
      <c r="D67" s="4">
        <v>13800</v>
      </c>
      <c r="E67" s="4">
        <v>574570000</v>
      </c>
      <c r="F67" s="4">
        <f t="shared" si="15"/>
        <v>625250000</v>
      </c>
      <c r="K67">
        <f t="shared" si="16"/>
        <v>0</v>
      </c>
      <c r="L67" s="4">
        <v>464</v>
      </c>
      <c r="M67" s="4">
        <v>362</v>
      </c>
      <c r="N67" s="4">
        <v>52</v>
      </c>
      <c r="O67" s="4">
        <v>30</v>
      </c>
      <c r="P67" s="4">
        <v>486200</v>
      </c>
      <c r="Q67" s="4">
        <v>333800</v>
      </c>
      <c r="R67" s="5">
        <v>2.69E-2</v>
      </c>
      <c r="S67" s="4">
        <v>852236</v>
      </c>
      <c r="T67" s="4">
        <f t="shared" si="18"/>
        <v>320184.2</v>
      </c>
      <c r="U67" s="4">
        <f t="shared" si="17"/>
        <v>208810</v>
      </c>
      <c r="V67" s="5">
        <v>4.6600000000000003E-2</v>
      </c>
    </row>
    <row r="68" spans="1:22" x14ac:dyDescent="0.2">
      <c r="A68" s="16" t="s">
        <v>233</v>
      </c>
      <c r="B68" s="4">
        <v>0</v>
      </c>
      <c r="C68" s="4">
        <v>0</v>
      </c>
      <c r="D68" s="4">
        <v>0</v>
      </c>
      <c r="E68" s="4">
        <v>0</v>
      </c>
      <c r="F68" s="4">
        <f t="shared" si="15"/>
        <v>50680000</v>
      </c>
      <c r="K68">
        <f t="shared" si="16"/>
        <v>0</v>
      </c>
      <c r="L68" s="4">
        <v>92</v>
      </c>
      <c r="M68" s="4">
        <v>121</v>
      </c>
      <c r="N68" s="4">
        <v>8</v>
      </c>
      <c r="O68" s="4">
        <v>8</v>
      </c>
      <c r="P68" s="4">
        <v>7700</v>
      </c>
      <c r="Q68" s="4">
        <v>5700</v>
      </c>
      <c r="R68" s="5">
        <v>1.2999999999999999E-3</v>
      </c>
      <c r="S68" s="4">
        <v>208810</v>
      </c>
      <c r="T68" s="4">
        <f t="shared" si="18"/>
        <v>322075.3</v>
      </c>
      <c r="U68" s="4">
        <f t="shared" si="17"/>
        <v>258416</v>
      </c>
    </row>
    <row r="69" spans="1:22" x14ac:dyDescent="0.2">
      <c r="A69" s="16" t="s">
        <v>232</v>
      </c>
      <c r="B69" s="4">
        <v>9500</v>
      </c>
      <c r="C69" s="4">
        <v>0</v>
      </c>
      <c r="D69" s="4">
        <v>9500</v>
      </c>
      <c r="E69" s="4">
        <v>390460000</v>
      </c>
      <c r="F69" s="4">
        <f t="shared" si="15"/>
        <v>50680000</v>
      </c>
      <c r="K69">
        <f t="shared" si="16"/>
        <v>0</v>
      </c>
      <c r="L69" s="4"/>
      <c r="M69" s="4"/>
      <c r="N69" s="4"/>
      <c r="O69" s="4"/>
      <c r="P69" s="4">
        <v>107700</v>
      </c>
      <c r="Q69" s="4">
        <v>227700</v>
      </c>
      <c r="R69" s="5">
        <v>-7.1999999999999998E-3</v>
      </c>
      <c r="S69" s="4">
        <v>363571</v>
      </c>
      <c r="T69" s="4">
        <f t="shared" si="18"/>
        <v>329304.09999999998</v>
      </c>
      <c r="U69" s="4">
        <f t="shared" si="17"/>
        <v>223043</v>
      </c>
    </row>
    <row r="70" spans="1:22" x14ac:dyDescent="0.2">
      <c r="A70" s="16" t="s">
        <v>231</v>
      </c>
      <c r="B70" s="4">
        <v>1200</v>
      </c>
      <c r="C70" s="4">
        <v>204</v>
      </c>
      <c r="D70" s="4">
        <v>996</v>
      </c>
      <c r="E70" s="4">
        <v>40980000</v>
      </c>
      <c r="F70" s="4">
        <f t="shared" si="15"/>
        <v>-339780000</v>
      </c>
      <c r="K70">
        <f t="shared" si="16"/>
        <v>0</v>
      </c>
      <c r="L70" s="4"/>
      <c r="M70" s="4"/>
      <c r="N70" s="4"/>
      <c r="O70" s="4"/>
      <c r="P70" s="4">
        <v>75600</v>
      </c>
      <c r="Q70" s="4">
        <v>154800</v>
      </c>
      <c r="R70" s="5">
        <v>0</v>
      </c>
      <c r="S70" s="4">
        <v>258416</v>
      </c>
      <c r="T70" s="4">
        <f t="shared" si="18"/>
        <v>346166</v>
      </c>
      <c r="U70" s="4">
        <f t="shared" si="17"/>
        <v>122380</v>
      </c>
    </row>
    <row r="71" spans="1:22" x14ac:dyDescent="0.2">
      <c r="A71" s="16" t="s">
        <v>230</v>
      </c>
      <c r="B71" s="4">
        <v>10300</v>
      </c>
      <c r="C71" s="4">
        <v>2700</v>
      </c>
      <c r="D71" s="4">
        <v>7600</v>
      </c>
      <c r="E71" s="4">
        <v>312150000</v>
      </c>
      <c r="F71" s="4">
        <f t="shared" si="15"/>
        <v>-380760000</v>
      </c>
      <c r="K71">
        <f t="shared" si="16"/>
        <v>0</v>
      </c>
      <c r="L71" s="4"/>
      <c r="M71" s="4"/>
      <c r="N71" s="4"/>
      <c r="O71" s="4"/>
      <c r="P71" s="4">
        <v>331500</v>
      </c>
      <c r="Q71" s="4">
        <v>220300</v>
      </c>
      <c r="R71" s="5">
        <v>3.1300000000000001E-2</v>
      </c>
      <c r="S71" s="4">
        <v>585394</v>
      </c>
      <c r="T71" s="4">
        <f t="shared" si="18"/>
        <v>311864.09999999998</v>
      </c>
      <c r="U71" s="4">
        <f t="shared" si="17"/>
        <v>122380</v>
      </c>
    </row>
    <row r="72" spans="1:22" x14ac:dyDescent="0.2">
      <c r="A72" s="16" t="s">
        <v>229</v>
      </c>
      <c r="B72" s="4">
        <v>8800</v>
      </c>
      <c r="C72" s="4">
        <v>500</v>
      </c>
      <c r="D72" s="4">
        <v>8300</v>
      </c>
      <c r="E72" s="4">
        <v>333760000</v>
      </c>
      <c r="F72" s="4">
        <f t="shared" si="15"/>
        <v>-692910000</v>
      </c>
      <c r="K72">
        <f t="shared" si="16"/>
        <v>0</v>
      </c>
      <c r="L72" s="4"/>
      <c r="M72" s="4"/>
      <c r="N72" s="4"/>
      <c r="O72" s="4"/>
      <c r="P72" s="4">
        <v>133800</v>
      </c>
      <c r="Q72" s="4">
        <v>159300</v>
      </c>
      <c r="R72" s="5">
        <v>0</v>
      </c>
      <c r="S72" s="4">
        <v>303300</v>
      </c>
      <c r="T72" s="4">
        <f t="shared" si="18"/>
        <v>307816.5</v>
      </c>
      <c r="U72" s="4">
        <f t="shared" si="17"/>
        <v>122380</v>
      </c>
    </row>
    <row r="73" spans="1:22" x14ac:dyDescent="0.2">
      <c r="A73" s="16" t="s">
        <v>228</v>
      </c>
      <c r="B73" s="4">
        <v>22800</v>
      </c>
      <c r="C73" s="4">
        <v>1700</v>
      </c>
      <c r="D73" s="4">
        <v>21100</v>
      </c>
      <c r="E73" s="4">
        <v>846480000</v>
      </c>
      <c r="F73" s="4">
        <f t="shared" si="15"/>
        <v>-1026670000</v>
      </c>
      <c r="K73">
        <f t="shared" si="16"/>
        <v>0</v>
      </c>
      <c r="L73" s="4"/>
      <c r="M73" s="4"/>
      <c r="N73" s="4"/>
      <c r="O73" s="4"/>
      <c r="P73" s="4">
        <v>65500</v>
      </c>
      <c r="Q73" s="4">
        <v>210400</v>
      </c>
      <c r="R73" s="5">
        <v>-1.23E-2</v>
      </c>
      <c r="S73" s="4">
        <v>304632</v>
      </c>
      <c r="T73" s="4">
        <f t="shared" si="18"/>
        <v>328527.7</v>
      </c>
      <c r="U73" s="4">
        <f t="shared" si="17"/>
        <v>122380</v>
      </c>
    </row>
    <row r="74" spans="1:22" x14ac:dyDescent="0.2">
      <c r="A74" s="16" t="s">
        <v>227</v>
      </c>
      <c r="B74" s="4">
        <v>2800</v>
      </c>
      <c r="C74" s="4">
        <v>100</v>
      </c>
      <c r="D74" s="4">
        <v>2700</v>
      </c>
      <c r="E74" s="4">
        <v>108700000</v>
      </c>
      <c r="F74" s="4">
        <f t="shared" si="15"/>
        <v>-1873150000</v>
      </c>
      <c r="K74">
        <f t="shared" si="16"/>
        <v>0</v>
      </c>
      <c r="L74" s="4"/>
      <c r="M74" s="4"/>
      <c r="N74" s="4"/>
      <c r="O74" s="4"/>
      <c r="P74" s="4">
        <v>113800</v>
      </c>
      <c r="Q74" s="4">
        <v>86000</v>
      </c>
      <c r="R74" s="5">
        <v>1.2500000000000001E-2</v>
      </c>
      <c r="S74" s="4">
        <v>223043</v>
      </c>
      <c r="T74" s="4">
        <f t="shared" si="18"/>
        <v>374254.4</v>
      </c>
      <c r="U74" s="4">
        <f t="shared" si="17"/>
        <v>122380</v>
      </c>
    </row>
    <row r="75" spans="1:22" x14ac:dyDescent="0.2">
      <c r="A75" s="16" t="s">
        <v>221</v>
      </c>
      <c r="B75" s="4">
        <v>0</v>
      </c>
      <c r="C75" s="4">
        <v>500</v>
      </c>
      <c r="D75" s="4">
        <v>-500</v>
      </c>
      <c r="E75" s="4">
        <v>-19780000</v>
      </c>
      <c r="F75" s="4">
        <f t="shared" si="15"/>
        <v>-1981850000</v>
      </c>
      <c r="K75">
        <f t="shared" si="16"/>
        <v>0</v>
      </c>
      <c r="L75" s="4"/>
      <c r="M75" s="4"/>
      <c r="N75" s="4"/>
      <c r="O75" s="4"/>
      <c r="P75" s="4">
        <v>51900</v>
      </c>
      <c r="Q75" s="4">
        <v>52200</v>
      </c>
      <c r="R75" s="5">
        <v>1.1399999999999999E-2</v>
      </c>
      <c r="S75" s="4">
        <v>122380</v>
      </c>
      <c r="T75" s="4">
        <f t="shared" si="18"/>
        <v>393038.8</v>
      </c>
      <c r="U75" s="4">
        <f t="shared" si="17"/>
        <v>227721</v>
      </c>
    </row>
    <row r="76" spans="1:22" x14ac:dyDescent="0.2">
      <c r="A76" s="16" t="s">
        <v>212</v>
      </c>
      <c r="B76" s="4">
        <v>9800</v>
      </c>
      <c r="C76" s="4">
        <v>0</v>
      </c>
      <c r="D76" s="4">
        <v>9800</v>
      </c>
      <c r="E76" s="4">
        <v>382590000</v>
      </c>
      <c r="F76" s="4">
        <f t="shared" si="15"/>
        <v>-1962070000</v>
      </c>
      <c r="K76">
        <f t="shared" si="16"/>
        <v>0</v>
      </c>
      <c r="L76" s="4"/>
      <c r="M76" s="4"/>
      <c r="N76" s="4"/>
      <c r="O76" s="4"/>
      <c r="P76" s="4">
        <v>133600</v>
      </c>
      <c r="Q76" s="4">
        <v>270500</v>
      </c>
      <c r="R76" s="5">
        <v>3.9000000000000003E-3</v>
      </c>
      <c r="S76" s="4">
        <v>409650</v>
      </c>
      <c r="T76" s="4">
        <f t="shared" si="18"/>
        <v>474976.7</v>
      </c>
      <c r="U76" s="4">
        <f t="shared" si="17"/>
        <v>227721</v>
      </c>
    </row>
    <row r="77" spans="1:22" x14ac:dyDescent="0.2">
      <c r="A77" s="16" t="s">
        <v>211</v>
      </c>
      <c r="B77" s="4">
        <v>2800</v>
      </c>
      <c r="C77" s="4">
        <v>1600</v>
      </c>
      <c r="D77" s="4">
        <v>1200</v>
      </c>
      <c r="E77" s="4">
        <v>47970000</v>
      </c>
      <c r="F77" s="4">
        <f t="shared" si="15"/>
        <v>-2344660000</v>
      </c>
      <c r="K77">
        <f>K78+J77</f>
        <v>0</v>
      </c>
      <c r="L77" s="4"/>
      <c r="M77" s="4"/>
      <c r="N77" s="4"/>
      <c r="O77" s="4"/>
      <c r="P77" s="4">
        <v>69700</v>
      </c>
      <c r="Q77" s="4">
        <v>260300</v>
      </c>
      <c r="R77" s="5">
        <v>-2.7099999999999999E-2</v>
      </c>
      <c r="S77" s="4">
        <v>422646</v>
      </c>
      <c r="T77" s="4">
        <f t="shared" si="18"/>
        <v>512695.7</v>
      </c>
      <c r="U77" s="4">
        <f t="shared" si="17"/>
        <v>227721</v>
      </c>
    </row>
    <row r="78" spans="1:22" x14ac:dyDescent="0.2">
      <c r="A78" s="16" t="s">
        <v>210</v>
      </c>
      <c r="B78" s="4">
        <v>2500</v>
      </c>
      <c r="C78" s="4">
        <v>5400</v>
      </c>
      <c r="D78" s="4">
        <v>-2900</v>
      </c>
      <c r="E78" s="4">
        <v>-118260000</v>
      </c>
      <c r="F78" s="4">
        <f t="shared" si="15"/>
        <v>-2392630000</v>
      </c>
      <c r="K78">
        <f>J78+K80</f>
        <v>0</v>
      </c>
      <c r="R78" s="5">
        <v>-7.3000000000000001E-3</v>
      </c>
      <c r="S78" s="4">
        <v>227721</v>
      </c>
      <c r="T78" s="4">
        <f t="shared" si="18"/>
        <v>505493.7</v>
      </c>
      <c r="U78" s="4">
        <f t="shared" si="17"/>
        <v>242375</v>
      </c>
    </row>
    <row r="79" spans="1:22" x14ac:dyDescent="0.2">
      <c r="A79" s="16" t="s">
        <v>209</v>
      </c>
      <c r="B79" s="4">
        <v>11500</v>
      </c>
      <c r="C79" s="4">
        <v>400</v>
      </c>
      <c r="D79" s="4">
        <v>11100</v>
      </c>
      <c r="E79" s="4">
        <v>454570000</v>
      </c>
      <c r="F79" s="4">
        <f t="shared" si="15"/>
        <v>-2274370000</v>
      </c>
      <c r="L79" s="4"/>
      <c r="M79" s="4"/>
      <c r="N79" s="4"/>
      <c r="O79" s="4"/>
      <c r="P79" s="4">
        <v>235800</v>
      </c>
      <c r="Q79" s="4">
        <v>176800</v>
      </c>
      <c r="R79" s="5">
        <v>0.01</v>
      </c>
      <c r="S79" s="4">
        <v>435859</v>
      </c>
      <c r="T79" s="4">
        <f t="shared" si="18"/>
        <v>487570.9</v>
      </c>
      <c r="U79" s="4">
        <f t="shared" si="17"/>
        <v>242375</v>
      </c>
    </row>
    <row r="80" spans="1:22" x14ac:dyDescent="0.2">
      <c r="A80" s="16" t="s">
        <v>208</v>
      </c>
      <c r="B80" s="4">
        <v>500</v>
      </c>
      <c r="C80" s="4">
        <v>91000</v>
      </c>
      <c r="D80" s="4">
        <v>-90500</v>
      </c>
      <c r="E80" s="4">
        <v>-3721640000</v>
      </c>
      <c r="F80" s="4">
        <f t="shared" si="15"/>
        <v>-2728940000</v>
      </c>
      <c r="K80">
        <f>J80</f>
        <v>0</v>
      </c>
      <c r="R80" s="5">
        <v>-1.2199999999999999E-2</v>
      </c>
      <c r="S80" s="4">
        <v>427035</v>
      </c>
      <c r="T80" s="4">
        <f t="shared" si="18"/>
        <v>458232.1</v>
      </c>
      <c r="U80" s="4">
        <f t="shared" si="17"/>
        <v>242375</v>
      </c>
    </row>
    <row r="81" spans="1:21" x14ac:dyDescent="0.2">
      <c r="A81" s="16" t="s">
        <v>207</v>
      </c>
      <c r="B81" s="4">
        <v>100</v>
      </c>
      <c r="C81" s="4">
        <v>11100</v>
      </c>
      <c r="D81" s="4">
        <v>-11000</v>
      </c>
      <c r="E81" s="4">
        <v>-450710000</v>
      </c>
      <c r="F81" s="4">
        <f t="shared" si="15"/>
        <v>992700000</v>
      </c>
      <c r="R81" s="5">
        <v>-3.5999999999999999E-3</v>
      </c>
      <c r="S81" s="4">
        <v>242375</v>
      </c>
      <c r="T81" s="4">
        <f t="shared" si="18"/>
        <v>459819.9</v>
      </c>
      <c r="U81" s="4">
        <f t="shared" si="17"/>
        <v>262824</v>
      </c>
    </row>
    <row r="82" spans="1:21" x14ac:dyDescent="0.2">
      <c r="A82" s="16" t="s">
        <v>206</v>
      </c>
      <c r="B82" s="4">
        <v>100</v>
      </c>
      <c r="C82" s="4">
        <v>16000</v>
      </c>
      <c r="D82" s="4">
        <v>-15900</v>
      </c>
      <c r="E82" s="4">
        <v>-653780000</v>
      </c>
      <c r="F82" s="4">
        <f t="shared" si="15"/>
        <v>1443410000</v>
      </c>
      <c r="R82" s="5">
        <v>-9.5999999999999992E-3</v>
      </c>
      <c r="S82" s="4">
        <v>262824</v>
      </c>
      <c r="T82" s="4">
        <f t="shared" si="18"/>
        <v>463390.8</v>
      </c>
      <c r="U82" s="4">
        <f t="shared" si="17"/>
        <v>310224</v>
      </c>
    </row>
    <row r="83" spans="1:21" x14ac:dyDescent="0.2">
      <c r="A83" s="16" t="s">
        <v>205</v>
      </c>
      <c r="B83" s="4">
        <v>600</v>
      </c>
      <c r="C83" s="4">
        <v>1400</v>
      </c>
      <c r="D83" s="4">
        <v>-800</v>
      </c>
      <c r="E83" s="4">
        <v>-33060000</v>
      </c>
      <c r="F83" s="4">
        <f t="shared" si="15"/>
        <v>2097190000</v>
      </c>
      <c r="R83" s="5">
        <v>1.72E-2</v>
      </c>
      <c r="S83" s="4">
        <v>511744</v>
      </c>
      <c r="T83" s="4">
        <f t="shared" si="18"/>
        <v>453157.7</v>
      </c>
      <c r="U83" s="4">
        <f t="shared" si="17"/>
        <v>155701</v>
      </c>
    </row>
    <row r="84" spans="1:21" x14ac:dyDescent="0.2">
      <c r="A84" s="16" t="s">
        <v>204</v>
      </c>
      <c r="B84" s="4">
        <v>3900</v>
      </c>
      <c r="C84" s="4">
        <v>11100</v>
      </c>
      <c r="D84" s="4">
        <v>-7200</v>
      </c>
      <c r="E84" s="4">
        <v>-296170000</v>
      </c>
      <c r="F84" s="4">
        <f t="shared" si="15"/>
        <v>2130250000</v>
      </c>
      <c r="R84" s="5">
        <v>-1.9199999999999998E-2</v>
      </c>
      <c r="S84" s="4">
        <v>680310</v>
      </c>
      <c r="T84" s="4">
        <f t="shared" si="18"/>
        <v>458402.9</v>
      </c>
      <c r="U84" s="4">
        <f t="shared" si="17"/>
        <v>155701</v>
      </c>
    </row>
    <row r="85" spans="1:21" x14ac:dyDescent="0.2">
      <c r="A85" s="16" t="s">
        <v>203</v>
      </c>
      <c r="B85" s="4">
        <v>800</v>
      </c>
      <c r="C85" s="4">
        <v>5000</v>
      </c>
      <c r="D85" s="4">
        <v>-4200</v>
      </c>
      <c r="E85" s="4">
        <v>-173910000</v>
      </c>
      <c r="F85" s="4">
        <f t="shared" si="15"/>
        <v>2426420000</v>
      </c>
      <c r="R85" s="5">
        <v>-1.1999999999999999E-3</v>
      </c>
      <c r="S85" s="4">
        <v>310224</v>
      </c>
      <c r="T85" s="4">
        <f t="shared" si="18"/>
        <v>469760.9</v>
      </c>
      <c r="U85" s="4">
        <f t="shared" si="17"/>
        <v>133647</v>
      </c>
    </row>
    <row r="86" spans="1:21" x14ac:dyDescent="0.2">
      <c r="A86" s="16" t="s">
        <v>202</v>
      </c>
      <c r="B86" s="4">
        <v>3100</v>
      </c>
      <c r="C86" s="4">
        <v>13000</v>
      </c>
      <c r="D86" s="4">
        <v>-9900</v>
      </c>
      <c r="E86" s="4">
        <v>-404010000</v>
      </c>
      <c r="F86" s="4">
        <f t="shared" si="15"/>
        <v>2600330000</v>
      </c>
      <c r="R86" s="5">
        <v>4.4000000000000004E-2</v>
      </c>
      <c r="S86" s="4">
        <v>1229029</v>
      </c>
      <c r="T86" s="4">
        <f t="shared" si="18"/>
        <v>381490.1</v>
      </c>
      <c r="U86" s="4">
        <f t="shared" si="17"/>
        <v>133647</v>
      </c>
    </row>
    <row r="87" spans="1:21" x14ac:dyDescent="0.2">
      <c r="A87" s="16" t="s">
        <v>201</v>
      </c>
      <c r="B87" s="4">
        <v>18200</v>
      </c>
      <c r="C87" s="4">
        <v>600</v>
      </c>
      <c r="D87" s="4">
        <v>17600</v>
      </c>
      <c r="E87" s="4">
        <v>698360000</v>
      </c>
      <c r="F87" s="4">
        <f t="shared" si="15"/>
        <v>3004340000</v>
      </c>
      <c r="R87" s="5">
        <v>2.98E-2</v>
      </c>
      <c r="S87" s="4">
        <v>799836</v>
      </c>
      <c r="T87" s="4">
        <f t="shared" si="18"/>
        <v>336944.6</v>
      </c>
      <c r="U87" s="4">
        <f t="shared" si="17"/>
        <v>133647</v>
      </c>
    </row>
    <row r="88" spans="1:21" x14ac:dyDescent="0.2">
      <c r="A88" s="16" t="s">
        <v>200</v>
      </c>
      <c r="B88" s="4">
        <v>6200</v>
      </c>
      <c r="C88" s="4">
        <v>10800</v>
      </c>
      <c r="D88" s="4">
        <v>-4600</v>
      </c>
      <c r="E88" s="4">
        <v>-176400000</v>
      </c>
      <c r="F88" s="4">
        <f t="shared" si="15"/>
        <v>2305980000</v>
      </c>
      <c r="R88" s="5">
        <v>1.5800000000000002E-2</v>
      </c>
      <c r="S88" s="4">
        <v>155701</v>
      </c>
      <c r="T88" s="4">
        <f t="shared" si="18"/>
        <v>363800.4</v>
      </c>
      <c r="U88" s="4">
        <f t="shared" si="17"/>
        <v>133647</v>
      </c>
    </row>
    <row r="89" spans="1:21" x14ac:dyDescent="0.2">
      <c r="A89" s="16" t="s">
        <v>199</v>
      </c>
      <c r="B89" s="4">
        <v>1800</v>
      </c>
      <c r="C89" s="4">
        <v>3900</v>
      </c>
      <c r="D89" s="4">
        <v>-2100</v>
      </c>
      <c r="E89" s="4">
        <v>-81180000</v>
      </c>
      <c r="F89" s="4">
        <f t="shared" si="15"/>
        <v>2482380000</v>
      </c>
      <c r="R89" s="5">
        <v>-1.1599999999999999E-2</v>
      </c>
      <c r="S89" s="4">
        <v>256631</v>
      </c>
      <c r="T89" s="4">
        <f t="shared" si="18"/>
        <v>380530.3</v>
      </c>
      <c r="U89" s="4">
        <f t="shared" si="17"/>
        <v>133647</v>
      </c>
    </row>
    <row r="90" spans="1:21" x14ac:dyDescent="0.2">
      <c r="A90" s="16" t="s">
        <v>198</v>
      </c>
      <c r="B90" s="4">
        <v>1600</v>
      </c>
      <c r="C90" s="4">
        <v>2000</v>
      </c>
      <c r="D90" s="4">
        <v>-400</v>
      </c>
      <c r="E90" s="4">
        <v>-15230000</v>
      </c>
      <c r="F90" s="4">
        <f t="shared" si="15"/>
        <v>2563560000</v>
      </c>
      <c r="R90" s="5">
        <v>1.4499999999999999E-2</v>
      </c>
      <c r="S90" s="4">
        <v>133647</v>
      </c>
      <c r="T90" s="4">
        <f t="shared" si="18"/>
        <v>398184.3</v>
      </c>
      <c r="U90" s="4">
        <f t="shared" si="17"/>
        <v>258253</v>
      </c>
    </row>
    <row r="91" spans="1:21" x14ac:dyDescent="0.2">
      <c r="A91" s="16" t="s">
        <v>197</v>
      </c>
      <c r="B91" s="4">
        <v>7500</v>
      </c>
      <c r="C91" s="4">
        <v>4600</v>
      </c>
      <c r="D91" s="4">
        <v>2900</v>
      </c>
      <c r="E91" s="4">
        <v>109670000</v>
      </c>
      <c r="F91" s="4">
        <f t="shared" si="15"/>
        <v>2578790000</v>
      </c>
      <c r="R91" s="5">
        <v>0</v>
      </c>
      <c r="S91" s="4">
        <v>258253</v>
      </c>
      <c r="T91" s="4">
        <f t="shared" si="18"/>
        <v>404959</v>
      </c>
      <c r="U91" s="4">
        <f t="shared" si="17"/>
        <v>298533</v>
      </c>
    </row>
    <row r="92" spans="1:21" x14ac:dyDescent="0.2">
      <c r="A92" s="16" t="s">
        <v>196</v>
      </c>
      <c r="B92" s="4">
        <v>0</v>
      </c>
      <c r="C92" s="4">
        <v>50300</v>
      </c>
      <c r="D92" s="4">
        <v>-50300</v>
      </c>
      <c r="E92" s="4">
        <v>-1927750000</v>
      </c>
      <c r="F92" s="4">
        <f t="shared" si="15"/>
        <v>2469120000</v>
      </c>
      <c r="R92" s="5">
        <v>-1.29E-2</v>
      </c>
      <c r="S92" s="4">
        <v>298533</v>
      </c>
      <c r="T92" s="4">
        <f t="shared" si="18"/>
        <v>419195.9</v>
      </c>
      <c r="U92" s="4">
        <f t="shared" si="17"/>
        <v>346321</v>
      </c>
    </row>
    <row r="93" spans="1:21" x14ac:dyDescent="0.2">
      <c r="A93" s="16" t="s">
        <v>195</v>
      </c>
      <c r="B93" s="4">
        <v>700</v>
      </c>
      <c r="C93" s="4">
        <v>6700</v>
      </c>
      <c r="D93" s="4">
        <v>-6000</v>
      </c>
      <c r="E93" s="4">
        <v>-230770000</v>
      </c>
      <c r="F93" s="4">
        <f t="shared" si="15"/>
        <v>4396870000</v>
      </c>
      <c r="R93" s="5">
        <v>2.7000000000000001E-3</v>
      </c>
      <c r="S93" s="4">
        <v>409413</v>
      </c>
      <c r="T93" s="4">
        <f t="shared" si="18"/>
        <v>420100.6</v>
      </c>
      <c r="U93" s="4">
        <f t="shared" si="17"/>
        <v>346321</v>
      </c>
    </row>
    <row r="94" spans="1:21" x14ac:dyDescent="0.2">
      <c r="A94" s="16" t="s">
        <v>194</v>
      </c>
      <c r="B94" s="4">
        <v>200</v>
      </c>
      <c r="C94" s="4">
        <v>27100</v>
      </c>
      <c r="D94" s="4">
        <v>-26900</v>
      </c>
      <c r="E94" s="4">
        <v>-1080990000</v>
      </c>
      <c r="F94" s="4">
        <f t="shared" si="15"/>
        <v>4627640000</v>
      </c>
      <c r="R94" s="5">
        <v>-3.7499999999999999E-2</v>
      </c>
      <c r="S94" s="4">
        <v>732762</v>
      </c>
      <c r="T94" s="4">
        <f t="shared" si="18"/>
        <v>406512.4</v>
      </c>
      <c r="U94" s="4">
        <f t="shared" si="17"/>
        <v>346321</v>
      </c>
    </row>
    <row r="95" spans="1:21" x14ac:dyDescent="0.2">
      <c r="A95" s="16" t="s">
        <v>193</v>
      </c>
      <c r="B95" s="4">
        <v>4700</v>
      </c>
      <c r="C95" s="4">
        <v>2700</v>
      </c>
      <c r="D95" s="4">
        <v>2000</v>
      </c>
      <c r="E95" s="4">
        <v>79220000</v>
      </c>
      <c r="F95" s="4">
        <f t="shared" si="15"/>
        <v>5708630000</v>
      </c>
      <c r="R95" s="5">
        <v>2.0499999999999997E-2</v>
      </c>
      <c r="S95" s="4">
        <v>423804</v>
      </c>
      <c r="T95" s="4">
        <f t="shared" si="18"/>
        <v>416105.5</v>
      </c>
      <c r="U95" s="4">
        <f t="shared" si="17"/>
        <v>310187</v>
      </c>
    </row>
    <row r="96" spans="1:21" x14ac:dyDescent="0.2">
      <c r="A96" s="16" t="s">
        <v>192</v>
      </c>
      <c r="B96" s="4">
        <v>0</v>
      </c>
      <c r="C96" s="4">
        <v>2400</v>
      </c>
      <c r="D96" s="4">
        <v>-2400</v>
      </c>
      <c r="E96" s="4">
        <v>-92980000</v>
      </c>
      <c r="F96" s="4">
        <f t="shared" si="15"/>
        <v>5629410000</v>
      </c>
      <c r="R96" s="5">
        <v>1.3000000000000001E-2</v>
      </c>
      <c r="S96" s="4">
        <v>346321</v>
      </c>
      <c r="T96" s="4">
        <f t="shared" si="18"/>
        <v>431306.3</v>
      </c>
      <c r="U96" s="4">
        <f t="shared" si="17"/>
        <v>310187</v>
      </c>
    </row>
    <row r="97" spans="1:21" x14ac:dyDescent="0.2">
      <c r="A97" s="16" t="s">
        <v>191</v>
      </c>
      <c r="B97" s="4">
        <v>27300</v>
      </c>
      <c r="C97" s="4">
        <v>500</v>
      </c>
      <c r="D97" s="4">
        <v>26800</v>
      </c>
      <c r="E97" s="4">
        <v>1039150000</v>
      </c>
      <c r="F97" s="4">
        <f t="shared" si="15"/>
        <v>5722390000</v>
      </c>
      <c r="R97" s="5">
        <v>-1.0200000000000001E-2</v>
      </c>
      <c r="S97" s="4">
        <v>354381</v>
      </c>
      <c r="T97" s="4">
        <f t="shared" si="18"/>
        <v>430382.5</v>
      </c>
      <c r="U97" s="4">
        <f t="shared" si="17"/>
        <v>310187</v>
      </c>
    </row>
    <row r="98" spans="1:21" x14ac:dyDescent="0.2">
      <c r="A98" s="16" t="s">
        <v>190</v>
      </c>
      <c r="B98" s="4">
        <v>1000</v>
      </c>
      <c r="C98" s="4">
        <v>25000</v>
      </c>
      <c r="D98" s="4">
        <v>-24000</v>
      </c>
      <c r="E98" s="4">
        <v>-950010000</v>
      </c>
      <c r="F98" s="4">
        <f t="shared" si="15"/>
        <v>4683240000</v>
      </c>
      <c r="R98" s="5">
        <v>-2.5000000000000001E-2</v>
      </c>
      <c r="S98" s="4">
        <v>424259</v>
      </c>
      <c r="T98" s="4">
        <f t="shared" si="18"/>
        <v>425327.5</v>
      </c>
      <c r="U98" s="4">
        <f t="shared" si="17"/>
        <v>310187</v>
      </c>
    </row>
    <row r="99" spans="1:21" x14ac:dyDescent="0.2">
      <c r="A99" s="16" t="s">
        <v>189</v>
      </c>
      <c r="B99" s="4">
        <v>9600</v>
      </c>
      <c r="C99" s="4">
        <v>2700</v>
      </c>
      <c r="D99" s="4">
        <v>6900</v>
      </c>
      <c r="E99" s="4">
        <v>273070000</v>
      </c>
      <c r="F99" s="4">
        <f t="shared" si="15"/>
        <v>5633250000</v>
      </c>
      <c r="R99" s="5">
        <v>1.7899999999999999E-2</v>
      </c>
      <c r="S99" s="4">
        <v>423930</v>
      </c>
      <c r="T99" s="4">
        <f t="shared" si="18"/>
        <v>440703.5</v>
      </c>
      <c r="U99" s="4">
        <f t="shared" si="17"/>
        <v>310187</v>
      </c>
    </row>
    <row r="100" spans="1:21" x14ac:dyDescent="0.2">
      <c r="A100" s="16" t="s">
        <v>188</v>
      </c>
      <c r="B100" s="4">
        <v>500</v>
      </c>
      <c r="C100" s="4">
        <v>11700</v>
      </c>
      <c r="D100" s="4">
        <v>-11200</v>
      </c>
      <c r="E100" s="4">
        <v>-440180000</v>
      </c>
      <c r="F100" s="4">
        <f t="shared" si="15"/>
        <v>5360180000</v>
      </c>
      <c r="R100" s="5">
        <v>3.9000000000000003E-3</v>
      </c>
      <c r="S100" s="4">
        <v>310187</v>
      </c>
      <c r="T100" s="4">
        <f t="shared" si="18"/>
        <v>443661</v>
      </c>
      <c r="U100" s="4">
        <f t="shared" si="17"/>
        <v>326000</v>
      </c>
    </row>
    <row r="101" spans="1:21" x14ac:dyDescent="0.2">
      <c r="A101" s="16" t="s">
        <v>187</v>
      </c>
      <c r="B101" s="4">
        <v>2300</v>
      </c>
      <c r="C101" s="4">
        <v>17800</v>
      </c>
      <c r="D101" s="4">
        <v>-15500</v>
      </c>
      <c r="E101" s="4">
        <v>-602950000</v>
      </c>
      <c r="F101" s="4">
        <f t="shared" si="15"/>
        <v>5800360000</v>
      </c>
      <c r="R101" s="5">
        <v>3.9000000000000003E-3</v>
      </c>
      <c r="S101" s="4">
        <v>326000</v>
      </c>
      <c r="T101" s="4">
        <f t="shared" si="18"/>
        <v>465155.9</v>
      </c>
      <c r="U101" s="4">
        <f t="shared" si="17"/>
        <v>418460</v>
      </c>
    </row>
    <row r="102" spans="1:21" x14ac:dyDescent="0.2">
      <c r="A102" s="16" t="s">
        <v>186</v>
      </c>
      <c r="B102" s="4">
        <v>5300</v>
      </c>
      <c r="C102" s="4">
        <v>8800</v>
      </c>
      <c r="D102" s="4">
        <v>-3500</v>
      </c>
      <c r="E102" s="4">
        <v>-132750000</v>
      </c>
      <c r="F102" s="4">
        <f t="shared" si="15"/>
        <v>6403310000</v>
      </c>
      <c r="R102" s="5">
        <v>5.1999999999999998E-3</v>
      </c>
      <c r="S102" s="4">
        <v>440902</v>
      </c>
      <c r="T102" s="4">
        <f t="shared" si="18"/>
        <v>455470.5</v>
      </c>
      <c r="U102" s="4">
        <f t="shared" si="17"/>
        <v>345143</v>
      </c>
    </row>
    <row r="103" spans="1:21" x14ac:dyDescent="0.2">
      <c r="A103" s="16" t="s">
        <v>185</v>
      </c>
      <c r="B103" s="4">
        <v>11400</v>
      </c>
      <c r="C103" s="4">
        <v>2000</v>
      </c>
      <c r="D103" s="4">
        <v>9400</v>
      </c>
      <c r="E103" s="4">
        <v>366130000</v>
      </c>
      <c r="F103" s="4">
        <f t="shared" si="15"/>
        <v>6536060000</v>
      </c>
      <c r="R103" s="5">
        <v>0</v>
      </c>
      <c r="S103" s="4">
        <v>418460</v>
      </c>
      <c r="T103" s="4">
        <f t="shared" si="18"/>
        <v>459241.2</v>
      </c>
      <c r="U103" s="4">
        <f t="shared" si="17"/>
        <v>345143</v>
      </c>
    </row>
    <row r="104" spans="1:21" x14ac:dyDescent="0.2">
      <c r="A104" s="16" t="s">
        <v>184</v>
      </c>
      <c r="B104" s="4">
        <v>2800</v>
      </c>
      <c r="C104" s="4">
        <v>57400</v>
      </c>
      <c r="D104" s="4">
        <v>-54600</v>
      </c>
      <c r="E104" s="4">
        <v>-2139650000</v>
      </c>
      <c r="F104" s="4">
        <f t="shared" si="15"/>
        <v>6169930000</v>
      </c>
      <c r="R104" s="5">
        <v>-3.8E-3</v>
      </c>
      <c r="S104" s="4">
        <v>596880</v>
      </c>
      <c r="T104" s="4">
        <f t="shared" si="18"/>
        <v>523864.7</v>
      </c>
      <c r="U104" s="4">
        <f t="shared" si="17"/>
        <v>345143</v>
      </c>
    </row>
    <row r="105" spans="1:21" x14ac:dyDescent="0.2">
      <c r="A105" s="16" t="s">
        <v>183</v>
      </c>
      <c r="B105" s="4">
        <v>7300</v>
      </c>
      <c r="C105" s="4">
        <v>3900</v>
      </c>
      <c r="D105" s="4">
        <v>3400</v>
      </c>
      <c r="E105" s="4">
        <v>131020000</v>
      </c>
      <c r="F105" s="4">
        <f t="shared" si="15"/>
        <v>8309580000</v>
      </c>
      <c r="R105" s="5">
        <v>4.8499999999999995E-2</v>
      </c>
      <c r="S105" s="4">
        <v>519735</v>
      </c>
      <c r="T105" s="4">
        <f t="shared" si="18"/>
        <v>543412.80000000005</v>
      </c>
      <c r="U105" s="4">
        <f t="shared" si="17"/>
        <v>339762</v>
      </c>
    </row>
    <row r="106" spans="1:21" x14ac:dyDescent="0.2">
      <c r="A106" s="16" t="s">
        <v>182</v>
      </c>
      <c r="B106" s="4">
        <v>2600</v>
      </c>
      <c r="C106" s="4">
        <v>7200</v>
      </c>
      <c r="D106" s="4">
        <v>-4600</v>
      </c>
      <c r="E106" s="4">
        <v>-174220000</v>
      </c>
      <c r="F106" s="4">
        <f t="shared" si="15"/>
        <v>8178560000</v>
      </c>
      <c r="R106" s="5">
        <v>1.6500000000000001E-2</v>
      </c>
      <c r="S106" s="4">
        <v>498329</v>
      </c>
      <c r="T106" s="4">
        <f t="shared" si="18"/>
        <v>533505.30000000005</v>
      </c>
      <c r="U106" s="4">
        <f t="shared" si="17"/>
        <v>339762</v>
      </c>
    </row>
    <row r="107" spans="1:21" x14ac:dyDescent="0.2">
      <c r="A107" s="16" t="s">
        <v>181</v>
      </c>
      <c r="B107" s="4">
        <v>15500</v>
      </c>
      <c r="C107" s="4">
        <v>34300</v>
      </c>
      <c r="D107" s="4">
        <v>-18800</v>
      </c>
      <c r="E107" s="4">
        <v>-679610000</v>
      </c>
      <c r="F107" s="4">
        <f t="shared" si="15"/>
        <v>8352780000</v>
      </c>
      <c r="R107" s="5">
        <v>2.8000000000000004E-3</v>
      </c>
      <c r="S107" s="4">
        <v>345143</v>
      </c>
      <c r="T107" s="4">
        <f t="shared" si="18"/>
        <v>562494.69999999995</v>
      </c>
      <c r="U107" s="4">
        <f t="shared" si="17"/>
        <v>339762</v>
      </c>
    </row>
    <row r="108" spans="1:21" x14ac:dyDescent="0.2">
      <c r="A108" s="16" t="s">
        <v>180</v>
      </c>
      <c r="B108" s="4">
        <v>22100</v>
      </c>
      <c r="C108" s="4">
        <v>61200</v>
      </c>
      <c r="D108" s="4">
        <v>-39100</v>
      </c>
      <c r="E108" s="4">
        <v>-1414190000</v>
      </c>
      <c r="F108" s="4">
        <f t="shared" si="15"/>
        <v>9032390000</v>
      </c>
      <c r="R108" s="5">
        <v>-1.2999999999999999E-3</v>
      </c>
      <c r="S108" s="4">
        <v>373709</v>
      </c>
      <c r="T108" s="4">
        <f t="shared" si="18"/>
        <v>608158.5</v>
      </c>
      <c r="U108" s="4">
        <f t="shared" si="17"/>
        <v>339762</v>
      </c>
    </row>
    <row r="109" spans="1:21" x14ac:dyDescent="0.2">
      <c r="A109" s="16" t="s">
        <v>179</v>
      </c>
      <c r="B109" s="4">
        <v>2700</v>
      </c>
      <c r="C109" s="4">
        <v>27800</v>
      </c>
      <c r="D109" s="4">
        <v>-25100</v>
      </c>
      <c r="E109" s="4">
        <v>-897840000</v>
      </c>
      <c r="F109" s="4">
        <f t="shared" si="15"/>
        <v>10446580000</v>
      </c>
      <c r="R109" s="5">
        <v>6.2600000000000003E-2</v>
      </c>
      <c r="S109" s="4">
        <v>577690</v>
      </c>
      <c r="T109" s="4">
        <f t="shared" si="18"/>
        <v>612231.9</v>
      </c>
      <c r="U109" s="4">
        <f t="shared" si="17"/>
        <v>339762</v>
      </c>
    </row>
    <row r="110" spans="1:21" x14ac:dyDescent="0.2">
      <c r="A110" s="16" t="s">
        <v>178</v>
      </c>
      <c r="B110" s="4">
        <v>52300</v>
      </c>
      <c r="C110" s="4">
        <v>40000</v>
      </c>
      <c r="D110" s="4">
        <v>12300</v>
      </c>
      <c r="E110" s="4">
        <v>417260000</v>
      </c>
      <c r="F110" s="4">
        <f t="shared" si="15"/>
        <v>11344420000</v>
      </c>
      <c r="R110" s="5">
        <v>3.1600000000000003E-2</v>
      </c>
      <c r="S110" s="4">
        <v>339762</v>
      </c>
      <c r="T110" s="4">
        <f t="shared" si="18"/>
        <v>722593.8</v>
      </c>
      <c r="U110" s="4">
        <f t="shared" si="17"/>
        <v>344048</v>
      </c>
    </row>
    <row r="111" spans="1:21" x14ac:dyDescent="0.2">
      <c r="A111" s="16" t="s">
        <v>177</v>
      </c>
      <c r="B111" s="4">
        <v>68800</v>
      </c>
      <c r="C111" s="4">
        <v>4900</v>
      </c>
      <c r="D111" s="4">
        <v>63900</v>
      </c>
      <c r="E111" s="4">
        <v>2154270000</v>
      </c>
      <c r="F111" s="4">
        <f t="shared" si="15"/>
        <v>10927160000</v>
      </c>
      <c r="R111" s="5">
        <v>-5.8999999999999999E-3</v>
      </c>
      <c r="S111" s="4">
        <v>540949</v>
      </c>
      <c r="T111" s="4">
        <f t="shared" si="18"/>
        <v>753045.8</v>
      </c>
      <c r="U111" s="4">
        <f t="shared" si="17"/>
        <v>344048</v>
      </c>
    </row>
    <row r="112" spans="1:21" x14ac:dyDescent="0.2">
      <c r="A112" s="16" t="s">
        <v>176</v>
      </c>
      <c r="B112" s="4">
        <v>6200</v>
      </c>
      <c r="C112" s="4">
        <v>12300</v>
      </c>
      <c r="D112" s="4">
        <v>-6100</v>
      </c>
      <c r="E112" s="4">
        <v>-214670000</v>
      </c>
      <c r="F112" s="4">
        <f t="shared" si="15"/>
        <v>8772890000</v>
      </c>
      <c r="R112" s="5">
        <v>-5.6299999999999996E-2</v>
      </c>
      <c r="S112" s="4">
        <v>344048</v>
      </c>
      <c r="T112" s="4">
        <f t="shared" si="18"/>
        <v>800605.7</v>
      </c>
      <c r="U112" s="4">
        <f t="shared" si="17"/>
        <v>399254</v>
      </c>
    </row>
    <row r="113" spans="1:21" x14ac:dyDescent="0.2">
      <c r="A113" s="16" t="s">
        <v>175</v>
      </c>
      <c r="B113" s="4">
        <v>45600</v>
      </c>
      <c r="C113" s="4">
        <v>7000</v>
      </c>
      <c r="D113" s="4">
        <v>38600</v>
      </c>
      <c r="E113" s="4">
        <v>1356960000</v>
      </c>
      <c r="F113" s="4">
        <f t="shared" si="15"/>
        <v>8987560000</v>
      </c>
      <c r="R113" s="5">
        <v>2.1600000000000001E-2</v>
      </c>
      <c r="S113" s="4">
        <v>456167</v>
      </c>
      <c r="T113" s="4">
        <f t="shared" si="18"/>
        <v>842648.8</v>
      </c>
      <c r="U113" s="4">
        <f t="shared" si="17"/>
        <v>399254</v>
      </c>
    </row>
    <row r="114" spans="1:21" x14ac:dyDescent="0.2">
      <c r="A114" s="16" t="s">
        <v>174</v>
      </c>
      <c r="B114" s="4">
        <v>93900</v>
      </c>
      <c r="C114" s="4">
        <v>10700</v>
      </c>
      <c r="D114" s="4">
        <v>83200</v>
      </c>
      <c r="E114" s="4">
        <v>2925610000</v>
      </c>
      <c r="F114" s="4">
        <f t="shared" si="15"/>
        <v>7630600000</v>
      </c>
      <c r="R114" s="5">
        <v>-6.83E-2</v>
      </c>
      <c r="S114" s="4">
        <v>1243115</v>
      </c>
      <c r="T114" s="4">
        <f t="shared" si="18"/>
        <v>817898.5</v>
      </c>
      <c r="U114" s="4">
        <f t="shared" si="17"/>
        <v>399254</v>
      </c>
    </row>
    <row r="115" spans="1:21" x14ac:dyDescent="0.2">
      <c r="A115" s="16" t="s">
        <v>173</v>
      </c>
      <c r="B115" s="4">
        <v>7300</v>
      </c>
      <c r="C115" s="4">
        <v>21900</v>
      </c>
      <c r="D115" s="4">
        <v>-14600</v>
      </c>
      <c r="E115" s="4">
        <v>-574300000</v>
      </c>
      <c r="F115" s="4">
        <f t="shared" si="15"/>
        <v>4704990000</v>
      </c>
      <c r="R115" s="5">
        <v>-5.5599999999999997E-2</v>
      </c>
      <c r="S115" s="4">
        <v>715216</v>
      </c>
      <c r="T115" s="4">
        <f t="shared" si="18"/>
        <v>815630.2</v>
      </c>
      <c r="U115" s="4">
        <f t="shared" si="17"/>
        <v>399254</v>
      </c>
    </row>
    <row r="116" spans="1:21" x14ac:dyDescent="0.2">
      <c r="A116" s="16" t="s">
        <v>172</v>
      </c>
      <c r="B116" s="4">
        <v>19100</v>
      </c>
      <c r="C116" s="4">
        <v>0</v>
      </c>
      <c r="D116" s="4">
        <v>19100</v>
      </c>
      <c r="E116" s="4">
        <v>746900000</v>
      </c>
      <c r="F116" s="4">
        <f t="shared" si="15"/>
        <v>5279290000</v>
      </c>
      <c r="R116" s="5">
        <v>1.29E-2</v>
      </c>
      <c r="S116" s="4">
        <v>399254</v>
      </c>
      <c r="T116" s="4">
        <f t="shared" ref="T116:T121" si="19">AVERAGE(S117:S126)</f>
        <v>888530.4</v>
      </c>
      <c r="U116" s="4">
        <f t="shared" si="17"/>
        <v>618424</v>
      </c>
    </row>
    <row r="117" spans="1:21" x14ac:dyDescent="0.2">
      <c r="A117" s="16" t="s">
        <v>171</v>
      </c>
      <c r="B117" s="4">
        <v>11100</v>
      </c>
      <c r="C117" s="4">
        <v>41400</v>
      </c>
      <c r="D117" s="4">
        <v>-30300</v>
      </c>
      <c r="E117" s="4">
        <v>-1220000000</v>
      </c>
      <c r="F117" s="4">
        <f t="shared" si="15"/>
        <v>4532390000</v>
      </c>
      <c r="R117" s="5">
        <v>-4.87E-2</v>
      </c>
      <c r="S117" s="4">
        <v>635037</v>
      </c>
      <c r="T117" s="4">
        <f t="shared" si="19"/>
        <v>1033912.2</v>
      </c>
      <c r="U117" s="4">
        <f t="shared" si="17"/>
        <v>618424</v>
      </c>
    </row>
    <row r="118" spans="1:21" x14ac:dyDescent="0.2">
      <c r="A118" s="16" t="s">
        <v>170</v>
      </c>
      <c r="B118" s="4">
        <v>24200</v>
      </c>
      <c r="C118" s="4">
        <v>21400</v>
      </c>
      <c r="D118" s="4">
        <v>2800</v>
      </c>
      <c r="E118" s="4">
        <v>105030000</v>
      </c>
      <c r="F118" s="4">
        <f t="shared" si="15"/>
        <v>5752390000</v>
      </c>
      <c r="R118" s="5">
        <v>1.24E-2</v>
      </c>
      <c r="S118" s="4">
        <v>830347</v>
      </c>
      <c r="T118" s="4">
        <f t="shared" si="19"/>
        <v>998896.3</v>
      </c>
      <c r="U118" s="4">
        <f t="shared" si="17"/>
        <v>618424</v>
      </c>
    </row>
    <row r="119" spans="1:21" x14ac:dyDescent="0.2">
      <c r="A119" s="16" t="s">
        <v>169</v>
      </c>
      <c r="B119" s="4">
        <v>69200</v>
      </c>
      <c r="C119" s="4">
        <v>10000</v>
      </c>
      <c r="D119" s="4">
        <v>59200</v>
      </c>
      <c r="E119" s="4">
        <v>2404560000</v>
      </c>
      <c r="F119" s="4">
        <f t="shared" si="15"/>
        <v>5647360000</v>
      </c>
      <c r="R119" s="5">
        <v>1.2500000000000001E-2</v>
      </c>
      <c r="S119" s="4">
        <v>618424</v>
      </c>
      <c r="T119" s="4">
        <f t="shared" si="19"/>
        <v>989406</v>
      </c>
      <c r="U119" s="4">
        <f t="shared" si="17"/>
        <v>819647</v>
      </c>
    </row>
    <row r="120" spans="1:21" x14ac:dyDescent="0.2">
      <c r="A120" s="16" t="s">
        <v>168</v>
      </c>
      <c r="B120" s="4">
        <v>78300</v>
      </c>
      <c r="C120" s="4">
        <v>0</v>
      </c>
      <c r="D120" s="4">
        <v>78300</v>
      </c>
      <c r="E120" s="4">
        <v>3277220000</v>
      </c>
      <c r="F120" s="4">
        <f t="shared" si="15"/>
        <v>3242800000</v>
      </c>
      <c r="R120" s="5">
        <v>-5.7699999999999994E-2</v>
      </c>
      <c r="S120" s="4">
        <v>1443381</v>
      </c>
      <c r="T120" s="4">
        <f t="shared" si="19"/>
        <v>903922</v>
      </c>
      <c r="U120" s="4">
        <f t="shared" si="17"/>
        <v>692533</v>
      </c>
    </row>
    <row r="121" spans="1:21" x14ac:dyDescent="0.2">
      <c r="A121" s="16" t="s">
        <v>167</v>
      </c>
      <c r="B121" s="4">
        <v>38500</v>
      </c>
      <c r="C121" s="4">
        <v>8200</v>
      </c>
      <c r="D121" s="4">
        <v>30300</v>
      </c>
      <c r="E121" s="4">
        <v>1317280000</v>
      </c>
      <c r="F121" s="4">
        <f t="shared" si="15"/>
        <v>-34420000</v>
      </c>
      <c r="R121" s="5">
        <v>-6.9000000000000006E-2</v>
      </c>
      <c r="S121" s="4">
        <v>845469</v>
      </c>
      <c r="T121" s="4">
        <f t="shared" si="19"/>
        <v>913731.2</v>
      </c>
      <c r="U121" s="4">
        <f t="shared" si="17"/>
        <v>692533</v>
      </c>
    </row>
    <row r="122" spans="1:21" x14ac:dyDescent="0.2">
      <c r="A122" s="16" t="s">
        <v>166</v>
      </c>
      <c r="B122" s="4">
        <v>3500</v>
      </c>
      <c r="C122" s="4">
        <v>300</v>
      </c>
      <c r="D122" s="4">
        <v>3200</v>
      </c>
      <c r="E122" s="4">
        <v>146450000</v>
      </c>
      <c r="F122" s="4">
        <f t="shared" si="15"/>
        <v>-1351700000</v>
      </c>
      <c r="R122" s="5">
        <v>-1.72E-2</v>
      </c>
      <c r="S122" s="4">
        <v>819647</v>
      </c>
      <c r="T122" s="4">
        <f>AVERAGE(S123:S132)</f>
        <v>896002.3</v>
      </c>
      <c r="U122" s="4">
        <f t="shared" si="17"/>
        <v>692533</v>
      </c>
    </row>
    <row r="123" spans="1:21" x14ac:dyDescent="0.2">
      <c r="A123" s="16" t="s">
        <v>165</v>
      </c>
      <c r="B123" s="4">
        <v>15600</v>
      </c>
      <c r="C123" s="4">
        <v>5000</v>
      </c>
      <c r="D123" s="4">
        <v>10600</v>
      </c>
      <c r="E123" s="4">
        <v>483920000</v>
      </c>
      <c r="F123" s="4">
        <f t="shared" si="15"/>
        <v>-1498150000</v>
      </c>
      <c r="R123" s="5">
        <v>1.6500000000000001E-2</v>
      </c>
      <c r="S123" s="4">
        <v>876598</v>
      </c>
      <c r="U123" s="4">
        <f t="shared" si="17"/>
        <v>480188</v>
      </c>
    </row>
    <row r="124" spans="1:21" x14ac:dyDescent="0.2">
      <c r="A124" s="16" t="s">
        <v>164</v>
      </c>
      <c r="B124" s="4">
        <v>11500</v>
      </c>
      <c r="C124" s="4">
        <v>1100</v>
      </c>
      <c r="D124" s="4">
        <v>10400</v>
      </c>
      <c r="E124" s="4">
        <v>476690000</v>
      </c>
      <c r="F124" s="4">
        <f t="shared" si="15"/>
        <v>-1982070000</v>
      </c>
      <c r="R124" s="5">
        <v>-7.6E-3</v>
      </c>
      <c r="S124" s="4">
        <v>995612</v>
      </c>
      <c r="U124" s="4">
        <f t="shared" ref="U124:U126" si="20">MIN(S125:S129)</f>
        <v>480188</v>
      </c>
    </row>
    <row r="125" spans="1:21" x14ac:dyDescent="0.2">
      <c r="A125" s="16" t="s">
        <v>163</v>
      </c>
      <c r="B125" s="4">
        <v>5100</v>
      </c>
      <c r="C125" s="4">
        <v>11800</v>
      </c>
      <c r="D125" s="4">
        <v>-6700</v>
      </c>
      <c r="E125" s="4">
        <v>-307370000</v>
      </c>
      <c r="F125" s="4">
        <f t="shared" si="15"/>
        <v>-2458760000</v>
      </c>
      <c r="R125" s="5">
        <v>1.2199999999999999E-2</v>
      </c>
      <c r="S125" s="4">
        <v>692533</v>
      </c>
      <c r="U125" s="4">
        <f t="shared" si="20"/>
        <v>480188</v>
      </c>
    </row>
    <row r="126" spans="1:21" x14ac:dyDescent="0.2">
      <c r="A126" s="16" t="s">
        <v>162</v>
      </c>
      <c r="B126" s="4">
        <v>22400</v>
      </c>
      <c r="C126" s="4">
        <v>39600</v>
      </c>
      <c r="D126" s="4">
        <v>-17200</v>
      </c>
      <c r="E126" s="4">
        <v>-827780000</v>
      </c>
      <c r="F126" s="4">
        <f t="shared" si="15"/>
        <v>-2151390000</v>
      </c>
      <c r="R126" s="5">
        <v>-6.5000000000000006E-3</v>
      </c>
      <c r="S126" s="4">
        <v>1128256</v>
      </c>
      <c r="U126" s="4">
        <f t="shared" si="20"/>
        <v>480188</v>
      </c>
    </row>
    <row r="127" spans="1:21" x14ac:dyDescent="0.2">
      <c r="A127" s="16" t="s">
        <v>161</v>
      </c>
      <c r="B127" s="4">
        <v>4000</v>
      </c>
      <c r="C127" s="4">
        <v>13900</v>
      </c>
      <c r="D127" s="4">
        <v>-9900</v>
      </c>
      <c r="E127" s="4">
        <v>-453350000</v>
      </c>
      <c r="F127" s="4">
        <f t="shared" si="15"/>
        <v>-1323610000</v>
      </c>
      <c r="R127" s="5">
        <v>6.9000000000000006E-2</v>
      </c>
      <c r="S127" s="4">
        <v>2088855</v>
      </c>
      <c r="U127" s="4">
        <f>MIN(S128:S132)</f>
        <v>480188</v>
      </c>
    </row>
    <row r="128" spans="1:21" x14ac:dyDescent="0.2">
      <c r="A128" s="16" t="s">
        <v>160</v>
      </c>
      <c r="B128" s="4">
        <v>9700</v>
      </c>
      <c r="C128" s="4">
        <v>12700</v>
      </c>
      <c r="D128" s="4">
        <v>-3000</v>
      </c>
      <c r="E128" s="4">
        <v>-121730000</v>
      </c>
      <c r="F128" s="4">
        <f t="shared" si="15"/>
        <v>-870260000</v>
      </c>
      <c r="R128" s="5">
        <v>1.9099999999999999E-2</v>
      </c>
      <c r="S128" s="4">
        <v>480188</v>
      </c>
    </row>
    <row r="129" spans="1:22" x14ac:dyDescent="0.2">
      <c r="A129" s="16" t="s">
        <v>159</v>
      </c>
      <c r="B129" s="4">
        <v>500</v>
      </c>
      <c r="C129" s="4">
        <v>5100</v>
      </c>
      <c r="D129" s="4">
        <v>-4600</v>
      </c>
      <c r="E129" s="4">
        <v>-196070000</v>
      </c>
      <c r="F129" s="4">
        <f t="shared" si="15"/>
        <v>-748530000</v>
      </c>
      <c r="R129" s="5">
        <v>-1.8600000000000002E-2</v>
      </c>
      <c r="S129" s="4">
        <v>523521</v>
      </c>
    </row>
    <row r="130" spans="1:22" x14ac:dyDescent="0.2">
      <c r="A130" s="16" t="s">
        <v>158</v>
      </c>
      <c r="B130" s="4">
        <v>2600</v>
      </c>
      <c r="C130" s="4">
        <v>3200</v>
      </c>
      <c r="D130" s="4">
        <v>-600</v>
      </c>
      <c r="E130" s="4">
        <v>-26700000</v>
      </c>
      <c r="F130" s="4">
        <f t="shared" si="15"/>
        <v>-552460000</v>
      </c>
      <c r="R130" s="5">
        <v>3.6400000000000002E-2</v>
      </c>
      <c r="S130" s="4">
        <v>588541</v>
      </c>
    </row>
    <row r="131" spans="1:22" x14ac:dyDescent="0.2">
      <c r="A131" s="16" t="s">
        <v>157</v>
      </c>
      <c r="B131" s="4">
        <v>5000</v>
      </c>
      <c r="C131" s="4">
        <v>28400</v>
      </c>
      <c r="D131" s="4">
        <v>-23400</v>
      </c>
      <c r="E131" s="4">
        <v>-999940000</v>
      </c>
      <c r="F131" s="4">
        <f>E131+F132</f>
        <v>-525760000</v>
      </c>
      <c r="R131" s="5">
        <v>-5.9200000000000003E-2</v>
      </c>
      <c r="S131" s="4">
        <v>943561</v>
      </c>
    </row>
    <row r="132" spans="1:22" x14ac:dyDescent="0.2">
      <c r="A132" s="16" t="s">
        <v>156</v>
      </c>
      <c r="B132" s="4">
        <v>11400</v>
      </c>
      <c r="C132" s="4">
        <v>500</v>
      </c>
      <c r="D132" s="4">
        <v>10900</v>
      </c>
      <c r="E132" s="4">
        <v>474180000</v>
      </c>
      <c r="F132" s="4">
        <f>E132</f>
        <v>474180000</v>
      </c>
      <c r="R132" s="5">
        <v>1.8600000000000002E-2</v>
      </c>
      <c r="S132" s="4">
        <v>642358</v>
      </c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6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6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6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6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6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5"/>
    </row>
    <row r="150" spans="1:22" x14ac:dyDescent="0.2">
      <c r="A150" s="6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5"/>
    </row>
    <row r="151" spans="1:22" x14ac:dyDescent="0.2">
      <c r="A151" s="6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5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5"/>
    </row>
    <row r="153" spans="1:22" x14ac:dyDescent="0.2">
      <c r="A153" s="2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5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5"/>
    </row>
    <row r="155" spans="1:22" x14ac:dyDescent="0.2">
      <c r="A155" s="6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5"/>
    </row>
    <row r="156" spans="1:22" x14ac:dyDescent="0.2">
      <c r="A156" s="6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5"/>
    </row>
    <row r="157" spans="1:22" x14ac:dyDescent="0.2">
      <c r="A157" s="6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5"/>
    </row>
    <row r="158" spans="1:22" x14ac:dyDescent="0.2">
      <c r="A158" s="6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5"/>
    </row>
    <row r="159" spans="1:22" x14ac:dyDescent="0.2">
      <c r="A159" s="6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5"/>
    </row>
    <row r="160" spans="1:22" x14ac:dyDescent="0.2">
      <c r="A160" s="6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5"/>
    </row>
    <row r="161" spans="1:22" x14ac:dyDescent="0.2">
      <c r="A161" s="6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5"/>
    </row>
    <row r="162" spans="1:22" x14ac:dyDescent="0.2">
      <c r="A162" s="6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5"/>
      <c r="U162" s="5"/>
      <c r="V162" s="5"/>
    </row>
    <row r="163" spans="1:22" x14ac:dyDescent="0.2">
      <c r="A163" s="6"/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5"/>
      <c r="U163" s="5"/>
      <c r="V163" s="5"/>
    </row>
    <row r="164" spans="1:22" x14ac:dyDescent="0.2">
      <c r="A164" s="6"/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5"/>
      <c r="U164" s="5"/>
      <c r="V164" s="5"/>
    </row>
    <row r="165" spans="1:22" x14ac:dyDescent="0.2">
      <c r="A165" s="6"/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5"/>
      <c r="U165" s="5"/>
      <c r="V165" s="5"/>
    </row>
    <row r="166" spans="1:22" x14ac:dyDescent="0.2">
      <c r="A166" s="6"/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5"/>
      <c r="U166" s="5"/>
      <c r="V166" s="5"/>
    </row>
    <row r="167" spans="1:22" x14ac:dyDescent="0.2">
      <c r="A167" s="6"/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5"/>
      <c r="U167" s="5"/>
      <c r="V167" s="5"/>
    </row>
    <row r="168" spans="1:22" x14ac:dyDescent="0.2">
      <c r="A168" s="2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5"/>
    </row>
    <row r="169" spans="1:22" x14ac:dyDescent="0.2">
      <c r="A169" s="2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5"/>
    </row>
    <row r="170" spans="1:22" x14ac:dyDescent="0.2">
      <c r="A170" s="2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5"/>
    </row>
    <row r="171" spans="1:22" x14ac:dyDescent="0.2">
      <c r="A171" s="2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5"/>
    </row>
    <row r="172" spans="1:22" x14ac:dyDescent="0.2">
      <c r="A172" s="2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5"/>
    </row>
    <row r="173" spans="1:22" x14ac:dyDescent="0.2">
      <c r="A173" s="2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5"/>
    </row>
    <row r="174" spans="1:22" x14ac:dyDescent="0.2">
      <c r="A174" s="2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5"/>
    </row>
    <row r="175" spans="1:22" x14ac:dyDescent="0.2">
      <c r="A175" s="2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5"/>
    </row>
    <row r="176" spans="1:22" x14ac:dyDescent="0.2">
      <c r="A176" s="2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5"/>
    </row>
    <row r="177" spans="1:22" x14ac:dyDescent="0.2">
      <c r="A177" s="2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5"/>
      <c r="U177" s="5"/>
      <c r="V177" s="5"/>
    </row>
    <row r="178" spans="1:22" x14ac:dyDescent="0.2">
      <c r="A178" s="2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5"/>
      <c r="U178" s="5"/>
      <c r="V178" s="5"/>
    </row>
    <row r="179" spans="1:22" x14ac:dyDescent="0.2">
      <c r="A179" s="2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5"/>
      <c r="U179" s="5"/>
      <c r="V179" s="5"/>
    </row>
    <row r="180" spans="1:22" x14ac:dyDescent="0.2">
      <c r="A180" s="2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5"/>
      <c r="U180" s="5"/>
      <c r="V180" s="5"/>
    </row>
    <row r="181" spans="1:22" x14ac:dyDescent="0.2">
      <c r="A181" s="2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5"/>
      <c r="U181" s="5"/>
      <c r="V181" s="5"/>
    </row>
    <row r="182" spans="1:22" x14ac:dyDescent="0.2">
      <c r="A182" s="2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5"/>
      <c r="U182" s="5"/>
      <c r="V182" s="5"/>
    </row>
    <row r="183" spans="1:22" x14ac:dyDescent="0.2">
      <c r="A183" s="2"/>
      <c r="B183" s="4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5"/>
      <c r="U183" s="5"/>
      <c r="V183" s="5"/>
    </row>
    <row r="184" spans="1:22" x14ac:dyDescent="0.2">
      <c r="A184" s="2"/>
      <c r="B184" s="4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5"/>
      <c r="U184" s="5"/>
      <c r="V184" s="5"/>
    </row>
    <row r="185" spans="1:22" x14ac:dyDescent="0.2">
      <c r="A185" s="2"/>
      <c r="B185" s="4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5"/>
      <c r="U185" s="5"/>
      <c r="V185" s="8"/>
    </row>
    <row r="186" spans="1:22" x14ac:dyDescent="0.2">
      <c r="A186" s="2"/>
      <c r="B186" s="4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5"/>
      <c r="U186" s="5"/>
      <c r="V186" s="8"/>
    </row>
    <row r="187" spans="1:22" x14ac:dyDescent="0.2">
      <c r="A187" s="2"/>
      <c r="B187" s="4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5"/>
      <c r="U187" s="5"/>
      <c r="V187" s="8"/>
    </row>
    <row r="188" spans="1:22" x14ac:dyDescent="0.2">
      <c r="A188" s="6"/>
      <c r="B188" s="4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5"/>
      <c r="U188" s="5"/>
      <c r="V188" s="8"/>
    </row>
    <row r="189" spans="1:22" x14ac:dyDescent="0.2">
      <c r="A189" s="6"/>
      <c r="B189" s="4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5"/>
      <c r="U189" s="5"/>
      <c r="V189" s="8"/>
    </row>
    <row r="190" spans="1:22" x14ac:dyDescent="0.2">
      <c r="A190" s="6"/>
      <c r="B190" s="4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5"/>
      <c r="U190" s="5"/>
      <c r="V190" s="8"/>
    </row>
    <row r="191" spans="1:22" x14ac:dyDescent="0.2">
      <c r="A191" s="6"/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5"/>
      <c r="U191" s="5"/>
      <c r="V191" s="8"/>
    </row>
    <row r="192" spans="1:22" x14ac:dyDescent="0.2">
      <c r="A192" s="6"/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5"/>
      <c r="U192" s="5"/>
      <c r="V192" s="8"/>
    </row>
    <row r="193" spans="1:22" x14ac:dyDescent="0.2">
      <c r="A193" s="2"/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5"/>
      <c r="U193" s="5"/>
      <c r="V193" s="8"/>
    </row>
    <row r="194" spans="1:22" x14ac:dyDescent="0.2">
      <c r="A194" s="2"/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5"/>
      <c r="U194" s="5"/>
      <c r="V194" s="8"/>
    </row>
    <row r="195" spans="1:22" x14ac:dyDescent="0.2">
      <c r="A195" s="2"/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5"/>
      <c r="U195" s="5"/>
      <c r="V195" s="8"/>
    </row>
    <row r="196" spans="1:22" x14ac:dyDescent="0.2">
      <c r="A196" s="2"/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5"/>
      <c r="U196" s="5"/>
      <c r="V196" s="8"/>
    </row>
    <row r="197" spans="1:22" x14ac:dyDescent="0.2">
      <c r="A197" s="2"/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5"/>
      <c r="U197" s="5"/>
      <c r="V197" s="8"/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3CBE41-BD62-6248-8E6B-1ECDF8605C7B}">
  <sheetPr codeName="Sheet59"/>
  <dimension ref="A1:V197"/>
  <sheetViews>
    <sheetView topLeftCell="G1" workbookViewId="0">
      <pane ySplit="2" topLeftCell="A6" activePane="bottomLeft" state="frozen"/>
      <selection activeCell="F17" sqref="F17"/>
      <selection pane="bottomLeft" activeCell="F17" sqref="F17"/>
    </sheetView>
  </sheetViews>
  <sheetFormatPr baseColWidth="10" defaultRowHeight="16" x14ac:dyDescent="0.2"/>
  <cols>
    <col min="1" max="1" width="21.1640625" customWidth="1"/>
    <col min="2" max="2" width="14.1640625" customWidth="1"/>
    <col min="3" max="3" width="16" customWidth="1"/>
    <col min="4" max="4" width="15.83203125" customWidth="1"/>
    <col min="5" max="5" width="19.332031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7.8320312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252</v>
      </c>
      <c r="U2" s="1" t="s">
        <v>253</v>
      </c>
      <c r="V2" s="1" t="s">
        <v>236</v>
      </c>
    </row>
    <row r="3" spans="1:22" x14ac:dyDescent="0.2">
      <c r="A3" s="16" t="s">
        <v>357</v>
      </c>
      <c r="B3" s="4">
        <v>69700</v>
      </c>
      <c r="C3" s="4">
        <v>837210</v>
      </c>
      <c r="D3" s="4">
        <v>-767510</v>
      </c>
      <c r="E3" s="4">
        <v>-26937520000</v>
      </c>
      <c r="F3" s="4">
        <f t="shared" ref="F3:F11" si="0">E3+F4</f>
        <v>-396317932971</v>
      </c>
      <c r="G3" s="4">
        <v>0</v>
      </c>
      <c r="H3" s="4">
        <v>0</v>
      </c>
      <c r="I3" s="4">
        <v>0</v>
      </c>
      <c r="J3" s="4">
        <v>1289055000</v>
      </c>
      <c r="K3" s="4">
        <f t="shared" ref="K3:K11" si="1">K4+J3</f>
        <v>-1280905000</v>
      </c>
      <c r="L3" s="4">
        <v>877</v>
      </c>
      <c r="M3" s="4">
        <v>1543</v>
      </c>
      <c r="N3" s="4">
        <v>55</v>
      </c>
      <c r="O3" s="4">
        <v>164</v>
      </c>
      <c r="P3" s="4">
        <v>655000</v>
      </c>
      <c r="Q3" s="4">
        <v>2006500</v>
      </c>
      <c r="R3" s="5">
        <v>-2.0099999999999996E-2</v>
      </c>
      <c r="S3" s="4">
        <v>3060400</v>
      </c>
      <c r="T3" s="4">
        <f t="shared" ref="T3:T38" si="2">AVERAGE(S4:S13)</f>
        <v>3363840</v>
      </c>
      <c r="U3" s="4">
        <f t="shared" ref="U3:U11" si="3">MIN(S4:S8)</f>
        <v>2581600</v>
      </c>
      <c r="V3" s="5">
        <v>2.2599999999999999E-2</v>
      </c>
    </row>
    <row r="4" spans="1:22" x14ac:dyDescent="0.2">
      <c r="A4" s="16" t="s">
        <v>356</v>
      </c>
      <c r="B4" s="4">
        <v>24900</v>
      </c>
      <c r="C4" s="4">
        <v>32500</v>
      </c>
      <c r="D4" s="4">
        <v>-7600</v>
      </c>
      <c r="E4" s="4">
        <v>-270700000</v>
      </c>
      <c r="F4" s="4">
        <f t="shared" si="0"/>
        <v>-369380412971</v>
      </c>
      <c r="G4" s="4">
        <v>0</v>
      </c>
      <c r="H4" s="4">
        <v>0</v>
      </c>
      <c r="I4" s="4">
        <v>0</v>
      </c>
      <c r="J4" s="4">
        <v>277400000</v>
      </c>
      <c r="K4" s="4">
        <f t="shared" si="1"/>
        <v>-2569960000</v>
      </c>
      <c r="L4" s="4">
        <v>954</v>
      </c>
      <c r="M4" s="4">
        <v>1276</v>
      </c>
      <c r="N4" s="4">
        <v>69</v>
      </c>
      <c r="O4" s="4">
        <v>105</v>
      </c>
      <c r="P4" s="4">
        <v>911000</v>
      </c>
      <c r="Q4" s="4">
        <v>1330700</v>
      </c>
      <c r="R4" s="5">
        <v>-2.1099999999999997E-2</v>
      </c>
      <c r="S4" s="4">
        <v>2739900</v>
      </c>
      <c r="T4" s="4">
        <f t="shared" si="2"/>
        <v>3344140</v>
      </c>
      <c r="U4" s="4">
        <f t="shared" si="3"/>
        <v>2088600</v>
      </c>
      <c r="V4" s="5">
        <v>1.9400000000000001E-2</v>
      </c>
    </row>
    <row r="5" spans="1:22" x14ac:dyDescent="0.2">
      <c r="A5" s="16" t="s">
        <v>355</v>
      </c>
      <c r="B5" s="4">
        <v>61900</v>
      </c>
      <c r="C5" s="4">
        <v>33711</v>
      </c>
      <c r="D5" s="4">
        <v>28189</v>
      </c>
      <c r="E5" s="4">
        <v>1027170000</v>
      </c>
      <c r="F5" s="4">
        <f t="shared" si="0"/>
        <v>-369109712971</v>
      </c>
      <c r="G5" s="4">
        <v>0</v>
      </c>
      <c r="H5" s="4">
        <v>0</v>
      </c>
      <c r="I5" s="4">
        <v>0</v>
      </c>
      <c r="J5" s="4">
        <v>277400000</v>
      </c>
      <c r="K5" s="4">
        <f t="shared" si="1"/>
        <v>-2847360000</v>
      </c>
      <c r="L5" s="4">
        <v>889</v>
      </c>
      <c r="M5" s="4">
        <v>1290</v>
      </c>
      <c r="N5" s="4">
        <v>76</v>
      </c>
      <c r="O5" s="4">
        <v>133</v>
      </c>
      <c r="P5" s="4">
        <v>851300</v>
      </c>
      <c r="Q5" s="4">
        <v>1418600</v>
      </c>
      <c r="R5" s="5">
        <v>-9.5999999999999992E-3</v>
      </c>
      <c r="S5" s="4">
        <v>2581600</v>
      </c>
      <c r="T5" s="4">
        <f t="shared" si="2"/>
        <v>3305740</v>
      </c>
      <c r="U5" s="4">
        <f t="shared" si="3"/>
        <v>2088600</v>
      </c>
      <c r="V5" s="5">
        <v>2.1700000000000001E-2</v>
      </c>
    </row>
    <row r="6" spans="1:22" x14ac:dyDescent="0.2">
      <c r="A6" s="16" t="s">
        <v>354</v>
      </c>
      <c r="B6" s="4">
        <v>2212000</v>
      </c>
      <c r="C6" s="4">
        <v>180900</v>
      </c>
      <c r="D6" s="4">
        <v>2031100</v>
      </c>
      <c r="E6" s="4">
        <v>74953220000</v>
      </c>
      <c r="F6" s="4">
        <f t="shared" si="0"/>
        <v>-370136882971</v>
      </c>
      <c r="G6" s="4">
        <v>0</v>
      </c>
      <c r="H6" s="4">
        <v>0</v>
      </c>
      <c r="I6" s="4">
        <v>0</v>
      </c>
      <c r="J6" s="4">
        <v>-3402580000</v>
      </c>
      <c r="K6" s="4">
        <f t="shared" si="1"/>
        <v>-3124760000</v>
      </c>
      <c r="L6" s="4">
        <v>3570</v>
      </c>
      <c r="M6" s="4">
        <v>3498</v>
      </c>
      <c r="N6" s="4">
        <v>485</v>
      </c>
      <c r="O6" s="4">
        <v>483</v>
      </c>
      <c r="P6" s="4">
        <v>5081000</v>
      </c>
      <c r="Q6" s="4">
        <v>4853100</v>
      </c>
      <c r="R6" s="5">
        <v>1.9599999999999999E-2</v>
      </c>
      <c r="S6" s="4">
        <v>10329000</v>
      </c>
      <c r="T6" s="4">
        <f t="shared" si="2"/>
        <v>2414790</v>
      </c>
      <c r="U6" s="4">
        <f t="shared" si="3"/>
        <v>1710400</v>
      </c>
      <c r="V6" s="5">
        <v>4.0199999999999993E-2</v>
      </c>
    </row>
    <row r="7" spans="1:22" x14ac:dyDescent="0.2">
      <c r="A7" s="16" t="s">
        <v>353</v>
      </c>
      <c r="B7" s="4">
        <v>4400</v>
      </c>
      <c r="C7" s="4">
        <v>109900</v>
      </c>
      <c r="D7" s="4">
        <v>-105500</v>
      </c>
      <c r="E7" s="4">
        <v>-3737530000</v>
      </c>
      <c r="F7" s="4">
        <f t="shared" si="0"/>
        <v>-445090102971</v>
      </c>
      <c r="G7" s="4">
        <v>0</v>
      </c>
      <c r="H7" s="4">
        <v>0</v>
      </c>
      <c r="I7" s="4">
        <v>0</v>
      </c>
      <c r="J7" s="4">
        <v>-212745000</v>
      </c>
      <c r="K7" s="4">
        <f t="shared" si="1"/>
        <v>277820000</v>
      </c>
      <c r="L7" s="4">
        <v>1045</v>
      </c>
      <c r="M7" s="4">
        <v>1681</v>
      </c>
      <c r="N7" s="4">
        <v>84</v>
      </c>
      <c r="O7" s="4">
        <v>111</v>
      </c>
      <c r="P7" s="4">
        <v>1096500</v>
      </c>
      <c r="Q7" s="4">
        <v>1522700</v>
      </c>
      <c r="R7" s="5">
        <v>7.0999999999999995E-3</v>
      </c>
      <c r="S7" s="4">
        <v>2844900</v>
      </c>
      <c r="T7" s="4">
        <f t="shared" si="2"/>
        <v>2303830</v>
      </c>
      <c r="U7" s="4">
        <f t="shared" si="3"/>
        <v>1710400</v>
      </c>
      <c r="V7" s="5">
        <v>2.2400000000000003E-2</v>
      </c>
    </row>
    <row r="8" spans="1:22" x14ac:dyDescent="0.2">
      <c r="A8" s="16" t="s">
        <v>352</v>
      </c>
      <c r="B8" s="4">
        <v>154400</v>
      </c>
      <c r="C8" s="4">
        <v>67700</v>
      </c>
      <c r="D8" s="4">
        <v>86700</v>
      </c>
      <c r="E8" s="4">
        <v>3084700000</v>
      </c>
      <c r="F8" s="4">
        <f t="shared" si="0"/>
        <v>-441352572971</v>
      </c>
      <c r="G8" s="4">
        <v>0</v>
      </c>
      <c r="H8" s="4">
        <v>0</v>
      </c>
      <c r="I8" s="4">
        <v>0</v>
      </c>
      <c r="J8" s="4">
        <v>-14210000</v>
      </c>
      <c r="K8" s="4">
        <f t="shared" si="1"/>
        <v>490565000</v>
      </c>
      <c r="L8" s="4">
        <v>729</v>
      </c>
      <c r="M8" s="4">
        <v>1815</v>
      </c>
      <c r="N8" s="4">
        <v>115</v>
      </c>
      <c r="O8" s="4">
        <v>161</v>
      </c>
      <c r="P8" s="4">
        <v>1136100</v>
      </c>
      <c r="Q8" s="4">
        <v>2008100</v>
      </c>
      <c r="R8" s="5">
        <v>-6.9999999999999993E-3</v>
      </c>
      <c r="S8" s="4">
        <v>3236400</v>
      </c>
      <c r="T8" s="4">
        <f t="shared" si="2"/>
        <v>2692570</v>
      </c>
      <c r="U8" s="4">
        <f t="shared" si="3"/>
        <v>1710400</v>
      </c>
      <c r="V8" s="5">
        <v>2.2200000000000001E-2</v>
      </c>
    </row>
    <row r="9" spans="1:22" x14ac:dyDescent="0.2">
      <c r="A9" s="16" t="s">
        <v>351</v>
      </c>
      <c r="B9" s="4">
        <v>12400</v>
      </c>
      <c r="C9" s="4">
        <v>19100</v>
      </c>
      <c r="D9" s="4">
        <v>-6700</v>
      </c>
      <c r="E9" s="4">
        <v>-242250000</v>
      </c>
      <c r="F9" s="4">
        <f t="shared" si="0"/>
        <v>-444437272971</v>
      </c>
      <c r="G9" s="4">
        <v>0</v>
      </c>
      <c r="H9" s="4">
        <v>0</v>
      </c>
      <c r="I9" s="4">
        <v>0</v>
      </c>
      <c r="J9" s="4">
        <v>-3060485000</v>
      </c>
      <c r="K9" s="4">
        <f t="shared" si="1"/>
        <v>504775000</v>
      </c>
      <c r="L9" s="4">
        <v>633</v>
      </c>
      <c r="M9" s="4">
        <v>1124</v>
      </c>
      <c r="N9" s="4">
        <v>55</v>
      </c>
      <c r="O9" s="4">
        <v>105</v>
      </c>
      <c r="P9" s="4">
        <v>601100</v>
      </c>
      <c r="Q9" s="4">
        <v>1294700</v>
      </c>
      <c r="R9" s="5">
        <v>-1.2500000000000001E-2</v>
      </c>
      <c r="S9" s="4">
        <v>2088600</v>
      </c>
      <c r="T9" s="4">
        <f t="shared" si="2"/>
        <v>2803430</v>
      </c>
      <c r="U9" s="4">
        <f t="shared" si="3"/>
        <v>1710400</v>
      </c>
      <c r="V9" s="5">
        <v>1.7899999999999999E-2</v>
      </c>
    </row>
    <row r="10" spans="1:22" x14ac:dyDescent="0.2">
      <c r="A10" s="16" t="s">
        <v>350</v>
      </c>
      <c r="B10" s="4">
        <v>132400</v>
      </c>
      <c r="C10" s="4">
        <v>104900</v>
      </c>
      <c r="D10" s="4">
        <v>27500</v>
      </c>
      <c r="E10" s="4">
        <v>991384851</v>
      </c>
      <c r="F10" s="4">
        <f t="shared" si="0"/>
        <v>-444195022971</v>
      </c>
      <c r="G10" s="4">
        <v>0</v>
      </c>
      <c r="H10" s="4">
        <v>0</v>
      </c>
      <c r="I10" s="4">
        <v>0</v>
      </c>
      <c r="J10" s="4">
        <v>-3060485000</v>
      </c>
      <c r="K10" s="4">
        <f t="shared" si="1"/>
        <v>3565260000</v>
      </c>
      <c r="L10" s="4">
        <v>1253</v>
      </c>
      <c r="M10" s="4">
        <v>1260</v>
      </c>
      <c r="N10" s="4">
        <v>157</v>
      </c>
      <c r="O10" s="4">
        <v>128</v>
      </c>
      <c r="P10" s="4">
        <v>1691700</v>
      </c>
      <c r="Q10" s="4">
        <v>1582400</v>
      </c>
      <c r="R10" s="5">
        <v>1.1200000000000002E-2</v>
      </c>
      <c r="S10" s="4">
        <v>3377900</v>
      </c>
      <c r="T10" s="4">
        <f t="shared" si="2"/>
        <v>2963680</v>
      </c>
      <c r="U10" s="4">
        <f t="shared" si="3"/>
        <v>1710400</v>
      </c>
      <c r="V10" s="5">
        <v>2.4700000000000003E-2</v>
      </c>
    </row>
    <row r="11" spans="1:22" x14ac:dyDescent="0.2">
      <c r="A11" s="16" t="s">
        <v>349</v>
      </c>
      <c r="B11" s="4">
        <v>7600</v>
      </c>
      <c r="C11" s="4">
        <v>134300</v>
      </c>
      <c r="D11" s="4">
        <v>-126700</v>
      </c>
      <c r="E11" s="4">
        <v>-4544830000</v>
      </c>
      <c r="F11" s="4">
        <f t="shared" si="0"/>
        <v>-445186407822</v>
      </c>
      <c r="G11" s="4">
        <v>0</v>
      </c>
      <c r="H11" s="4">
        <v>0</v>
      </c>
      <c r="I11" s="4">
        <v>0</v>
      </c>
      <c r="J11" s="4">
        <v>-640250000</v>
      </c>
      <c r="K11" s="4">
        <f t="shared" si="1"/>
        <v>6625745000</v>
      </c>
      <c r="L11" s="4">
        <v>989</v>
      </c>
      <c r="M11" s="4">
        <v>876</v>
      </c>
      <c r="N11" s="4">
        <v>53</v>
      </c>
      <c r="O11" s="4">
        <v>58</v>
      </c>
      <c r="P11" s="4">
        <v>882200</v>
      </c>
      <c r="Q11" s="4">
        <v>768200</v>
      </c>
      <c r="R11" s="5">
        <v>-4.0999999999999995E-3</v>
      </c>
      <c r="S11" s="4">
        <v>1710400</v>
      </c>
      <c r="T11" s="4">
        <f t="shared" si="2"/>
        <v>3630950</v>
      </c>
      <c r="U11" s="4">
        <f t="shared" si="3"/>
        <v>1419500</v>
      </c>
      <c r="V11" s="5">
        <v>1.11E-2</v>
      </c>
    </row>
    <row r="12" spans="1:22" x14ac:dyDescent="0.2">
      <c r="A12" s="16" t="s">
        <v>348</v>
      </c>
      <c r="B12" s="4">
        <v>7300</v>
      </c>
      <c r="C12" s="4">
        <v>55500</v>
      </c>
      <c r="D12" s="4">
        <v>-48200</v>
      </c>
      <c r="E12" s="4">
        <v>-1709800000</v>
      </c>
      <c r="F12" s="4">
        <f t="shared" ref="F12:F38" si="4">E12+F13</f>
        <v>-440641577822</v>
      </c>
      <c r="G12" s="4">
        <v>0</v>
      </c>
      <c r="H12" s="4">
        <v>0</v>
      </c>
      <c r="I12" s="4">
        <v>0</v>
      </c>
      <c r="J12" s="4">
        <v>45520000</v>
      </c>
      <c r="K12" s="4">
        <f t="shared" ref="K12:K38" si="5">K13+J12</f>
        <v>7265995000</v>
      </c>
      <c r="L12" s="4">
        <v>783</v>
      </c>
      <c r="M12" s="4">
        <v>739</v>
      </c>
      <c r="N12" s="4">
        <v>95</v>
      </c>
      <c r="O12" s="4">
        <v>57</v>
      </c>
      <c r="P12" s="4">
        <v>972300</v>
      </c>
      <c r="Q12" s="4">
        <v>663000</v>
      </c>
      <c r="R12" s="5">
        <v>2.2799999999999997E-2</v>
      </c>
      <c r="S12" s="4">
        <v>1935000</v>
      </c>
      <c r="T12" s="4">
        <f t="shared" si="2"/>
        <v>3716840</v>
      </c>
      <c r="U12" s="4">
        <f t="shared" ref="U12:U38" si="6">MIN(S13:S17)</f>
        <v>1419500</v>
      </c>
      <c r="V12" s="5">
        <v>3.8900000000000004E-2</v>
      </c>
    </row>
    <row r="13" spans="1:22" x14ac:dyDescent="0.2">
      <c r="A13" s="16" t="s">
        <v>347</v>
      </c>
      <c r="B13" s="4">
        <v>14400</v>
      </c>
      <c r="C13" s="4">
        <v>138886</v>
      </c>
      <c r="D13" s="4">
        <v>-124486</v>
      </c>
      <c r="E13" s="4">
        <v>-4411830000</v>
      </c>
      <c r="F13" s="4">
        <f t="shared" si="4"/>
        <v>-438931777822</v>
      </c>
      <c r="G13" s="4">
        <v>0</v>
      </c>
      <c r="H13" s="4">
        <v>0</v>
      </c>
      <c r="I13" s="4">
        <v>0</v>
      </c>
      <c r="J13" s="4">
        <v>277520000</v>
      </c>
      <c r="K13" s="4">
        <f t="shared" si="5"/>
        <v>7220475000</v>
      </c>
      <c r="L13" s="4">
        <v>823</v>
      </c>
      <c r="M13" s="4">
        <v>1513</v>
      </c>
      <c r="N13" s="4">
        <v>94</v>
      </c>
      <c r="O13" s="4">
        <v>148</v>
      </c>
      <c r="P13" s="4">
        <v>1073400</v>
      </c>
      <c r="Q13" s="4">
        <v>1638400</v>
      </c>
      <c r="R13" s="5">
        <v>-8.5000000000000006E-3</v>
      </c>
      <c r="S13" s="4">
        <v>2794700</v>
      </c>
      <c r="T13" s="4">
        <f t="shared" si="2"/>
        <v>3881260</v>
      </c>
      <c r="U13" s="4">
        <f t="shared" si="6"/>
        <v>1419500</v>
      </c>
      <c r="V13" s="5">
        <v>2.92E-2</v>
      </c>
    </row>
    <row r="14" spans="1:22" x14ac:dyDescent="0.2">
      <c r="A14" s="16" t="s">
        <v>340</v>
      </c>
      <c r="B14" s="4">
        <v>94995</v>
      </c>
      <c r="C14" s="4">
        <v>271300</v>
      </c>
      <c r="D14" s="4">
        <v>-176305</v>
      </c>
      <c r="E14" s="4">
        <v>-6248440000</v>
      </c>
      <c r="F14" s="4">
        <f t="shared" si="4"/>
        <v>-434519947822</v>
      </c>
      <c r="G14" s="4">
        <v>0</v>
      </c>
      <c r="H14" s="4">
        <v>0</v>
      </c>
      <c r="I14" s="4">
        <v>0</v>
      </c>
      <c r="J14" s="4">
        <v>277520000</v>
      </c>
      <c r="K14" s="4">
        <f t="shared" si="5"/>
        <v>6942955000</v>
      </c>
      <c r="L14" s="4">
        <v>884</v>
      </c>
      <c r="M14" s="4">
        <v>1494</v>
      </c>
      <c r="N14" s="4">
        <v>89</v>
      </c>
      <c r="O14" s="4">
        <v>129</v>
      </c>
      <c r="P14" s="4">
        <v>988100</v>
      </c>
      <c r="Q14" s="4">
        <v>1466600</v>
      </c>
      <c r="R14" s="5">
        <v>0</v>
      </c>
      <c r="S14" s="4">
        <v>2542900</v>
      </c>
      <c r="T14" s="4">
        <f t="shared" si="2"/>
        <v>4176790</v>
      </c>
      <c r="U14" s="4">
        <f t="shared" si="6"/>
        <v>1419500</v>
      </c>
      <c r="V14" s="5">
        <v>1.6799999999999999E-2</v>
      </c>
    </row>
    <row r="15" spans="1:22" x14ac:dyDescent="0.2">
      <c r="A15" s="16" t="s">
        <v>339</v>
      </c>
      <c r="B15" s="4">
        <v>11200</v>
      </c>
      <c r="C15" s="4">
        <v>187100</v>
      </c>
      <c r="D15" s="4">
        <v>-175900</v>
      </c>
      <c r="E15" s="4">
        <v>-6213400000</v>
      </c>
      <c r="F15" s="4">
        <f t="shared" si="4"/>
        <v>-428271507822</v>
      </c>
      <c r="G15" s="4">
        <v>0</v>
      </c>
      <c r="H15" s="4">
        <v>0</v>
      </c>
      <c r="I15" s="4">
        <v>0</v>
      </c>
      <c r="J15" s="4">
        <v>-206185000</v>
      </c>
      <c r="K15" s="4">
        <f t="shared" si="5"/>
        <v>6665435000</v>
      </c>
      <c r="L15" s="4">
        <v>732</v>
      </c>
      <c r="M15" s="4">
        <v>963</v>
      </c>
      <c r="N15" s="4">
        <v>64</v>
      </c>
      <c r="O15" s="4">
        <v>96</v>
      </c>
      <c r="P15" s="4">
        <v>763500</v>
      </c>
      <c r="Q15" s="4">
        <v>1204500</v>
      </c>
      <c r="R15" s="5">
        <v>0.01</v>
      </c>
      <c r="S15" s="4">
        <v>2197600</v>
      </c>
      <c r="T15" s="4">
        <f t="shared" si="2"/>
        <v>4386900</v>
      </c>
      <c r="U15" s="4">
        <f t="shared" si="6"/>
        <v>1419500</v>
      </c>
      <c r="V15" s="5">
        <v>1.1299999999999999E-2</v>
      </c>
    </row>
    <row r="16" spans="1:22" x14ac:dyDescent="0.2">
      <c r="A16" s="16" t="s">
        <v>338</v>
      </c>
      <c r="B16" s="4">
        <v>23500</v>
      </c>
      <c r="C16" s="4">
        <v>46991</v>
      </c>
      <c r="D16" s="4">
        <v>-23491</v>
      </c>
      <c r="E16" s="4">
        <v>-823790000</v>
      </c>
      <c r="F16" s="4">
        <f t="shared" si="4"/>
        <v>-422058107822</v>
      </c>
      <c r="G16" s="4">
        <v>0</v>
      </c>
      <c r="H16" s="4">
        <v>0</v>
      </c>
      <c r="I16" s="4">
        <v>0</v>
      </c>
      <c r="J16" s="4">
        <v>713160000</v>
      </c>
      <c r="K16" s="4">
        <f t="shared" si="5"/>
        <v>6871620000</v>
      </c>
      <c r="L16" s="4">
        <v>757</v>
      </c>
      <c r="M16" s="4">
        <v>733</v>
      </c>
      <c r="N16" s="4">
        <v>51</v>
      </c>
      <c r="O16" s="4">
        <v>42</v>
      </c>
      <c r="P16" s="4">
        <v>685200</v>
      </c>
      <c r="Q16" s="4">
        <v>621400</v>
      </c>
      <c r="R16" s="5">
        <v>1.01E-2</v>
      </c>
      <c r="S16" s="4">
        <v>1419500</v>
      </c>
      <c r="T16" s="4">
        <f t="shared" si="2"/>
        <v>4484490</v>
      </c>
      <c r="U16" s="4">
        <f t="shared" si="6"/>
        <v>1735300</v>
      </c>
      <c r="V16" s="5">
        <v>1.1399999999999999E-2</v>
      </c>
    </row>
    <row r="17" spans="1:22" x14ac:dyDescent="0.2">
      <c r="A17" s="16" t="s">
        <v>337</v>
      </c>
      <c r="B17" s="4">
        <v>19600</v>
      </c>
      <c r="C17" s="4">
        <v>64900</v>
      </c>
      <c r="D17" s="4">
        <v>-45300</v>
      </c>
      <c r="E17" s="4">
        <v>-1587420000</v>
      </c>
      <c r="F17" s="4">
        <f t="shared" si="4"/>
        <v>-421234317822</v>
      </c>
      <c r="G17" s="4">
        <v>17400</v>
      </c>
      <c r="H17" s="4">
        <v>0</v>
      </c>
      <c r="I17" s="4">
        <v>17400</v>
      </c>
      <c r="J17" s="4">
        <v>602570000</v>
      </c>
      <c r="K17" s="4">
        <f t="shared" si="5"/>
        <v>6158460000</v>
      </c>
      <c r="L17" s="4">
        <v>687</v>
      </c>
      <c r="M17" s="4">
        <v>979</v>
      </c>
      <c r="N17" s="4">
        <v>49</v>
      </c>
      <c r="O17" s="4">
        <v>96</v>
      </c>
      <c r="P17" s="4">
        <v>625100</v>
      </c>
      <c r="Q17" s="4">
        <v>1061900</v>
      </c>
      <c r="R17" s="5">
        <v>1.5E-3</v>
      </c>
      <c r="S17" s="4">
        <v>1735300</v>
      </c>
      <c r="T17" s="4">
        <f t="shared" si="2"/>
        <v>4608060</v>
      </c>
      <c r="U17" s="4">
        <f t="shared" si="6"/>
        <v>2793900</v>
      </c>
      <c r="V17" s="5">
        <v>1.8500000000000003E-2</v>
      </c>
    </row>
    <row r="18" spans="1:22" x14ac:dyDescent="0.2">
      <c r="A18" s="16" t="s">
        <v>336</v>
      </c>
      <c r="B18" s="4">
        <v>208200</v>
      </c>
      <c r="C18" s="4">
        <v>1132900</v>
      </c>
      <c r="D18" s="4">
        <v>-924700</v>
      </c>
      <c r="E18" s="4">
        <v>-32555830000</v>
      </c>
      <c r="F18" s="4">
        <f t="shared" si="4"/>
        <v>-419646897822</v>
      </c>
      <c r="G18" s="4">
        <v>0</v>
      </c>
      <c r="H18" s="4">
        <v>0</v>
      </c>
      <c r="I18" s="4">
        <v>0</v>
      </c>
      <c r="J18" s="4">
        <v>-336090000</v>
      </c>
      <c r="K18" s="4">
        <f t="shared" si="5"/>
        <v>5555890000</v>
      </c>
      <c r="L18" s="4">
        <v>2154</v>
      </c>
      <c r="M18" s="4">
        <v>3932</v>
      </c>
      <c r="N18" s="4">
        <v>170</v>
      </c>
      <c r="O18" s="4">
        <v>421</v>
      </c>
      <c r="P18" s="4">
        <v>2144700</v>
      </c>
      <c r="Q18" s="4">
        <v>4648100</v>
      </c>
      <c r="R18" s="5">
        <v>-4.7400000000000005E-2</v>
      </c>
      <c r="S18" s="4">
        <v>7123800</v>
      </c>
      <c r="T18" s="4">
        <f t="shared" si="2"/>
        <v>4222370</v>
      </c>
      <c r="U18" s="4">
        <f t="shared" si="6"/>
        <v>2793900</v>
      </c>
      <c r="V18" s="5">
        <v>7.3599999999999999E-2</v>
      </c>
    </row>
    <row r="19" spans="1:22" x14ac:dyDescent="0.2">
      <c r="A19" s="16" t="s">
        <v>335</v>
      </c>
      <c r="B19" s="4">
        <v>3500</v>
      </c>
      <c r="C19" s="4">
        <v>246011</v>
      </c>
      <c r="D19" s="4">
        <v>-242511</v>
      </c>
      <c r="E19" s="4">
        <v>-8806620000</v>
      </c>
      <c r="F19" s="4">
        <f t="shared" si="4"/>
        <v>-387091067822</v>
      </c>
      <c r="G19" s="4">
        <v>103800</v>
      </c>
      <c r="H19" s="4">
        <v>8000</v>
      </c>
      <c r="I19" s="4">
        <v>95800</v>
      </c>
      <c r="J19" s="4">
        <v>3441890000</v>
      </c>
      <c r="K19" s="4">
        <f t="shared" si="5"/>
        <v>5891980000</v>
      </c>
      <c r="L19" s="4">
        <v>963</v>
      </c>
      <c r="M19" s="4">
        <v>1629</v>
      </c>
      <c r="N19" s="4">
        <v>82</v>
      </c>
      <c r="O19" s="4">
        <v>175</v>
      </c>
      <c r="P19" s="4">
        <v>976000</v>
      </c>
      <c r="Q19" s="4">
        <v>1949700</v>
      </c>
      <c r="R19" s="5">
        <v>0</v>
      </c>
      <c r="S19" s="4">
        <v>3197200</v>
      </c>
      <c r="T19" s="4">
        <f t="shared" si="2"/>
        <v>4179080</v>
      </c>
      <c r="U19" s="4">
        <f t="shared" si="6"/>
        <v>2793900</v>
      </c>
      <c r="V19" s="5">
        <v>3.1200000000000002E-2</v>
      </c>
    </row>
    <row r="20" spans="1:22" x14ac:dyDescent="0.2">
      <c r="A20" s="16" t="s">
        <v>334</v>
      </c>
      <c r="B20" s="4">
        <v>27700</v>
      </c>
      <c r="C20" s="4">
        <v>437800</v>
      </c>
      <c r="D20" s="4">
        <v>-410100</v>
      </c>
      <c r="E20" s="4">
        <v>-14950310000</v>
      </c>
      <c r="F20" s="4">
        <f t="shared" si="4"/>
        <v>-378284447822</v>
      </c>
      <c r="G20" s="4">
        <v>0</v>
      </c>
      <c r="H20" s="4">
        <v>0</v>
      </c>
      <c r="I20" s="4">
        <v>0</v>
      </c>
      <c r="J20" s="4">
        <v>28880000</v>
      </c>
      <c r="K20" s="4">
        <f t="shared" si="5"/>
        <v>2450090000</v>
      </c>
      <c r="L20" s="4">
        <v>1292</v>
      </c>
      <c r="M20" s="4">
        <v>2457</v>
      </c>
      <c r="N20" s="4">
        <v>152</v>
      </c>
      <c r="O20" s="4">
        <v>278</v>
      </c>
      <c r="P20" s="4">
        <v>1479400</v>
      </c>
      <c r="Q20" s="4">
        <v>3338900</v>
      </c>
      <c r="R20" s="5">
        <v>-1.09E-2</v>
      </c>
      <c r="S20" s="4">
        <v>4980400</v>
      </c>
      <c r="T20" s="4">
        <f t="shared" si="2"/>
        <v>4019600</v>
      </c>
      <c r="U20" s="4">
        <f t="shared" si="6"/>
        <v>2793900</v>
      </c>
      <c r="V20" s="5">
        <v>2.1700000000000001E-2</v>
      </c>
    </row>
    <row r="21" spans="1:22" x14ac:dyDescent="0.2">
      <c r="A21" s="16" t="s">
        <v>333</v>
      </c>
      <c r="B21" s="4">
        <v>1109000</v>
      </c>
      <c r="C21" s="4">
        <v>260595</v>
      </c>
      <c r="D21" s="4">
        <v>848405</v>
      </c>
      <c r="E21" s="4">
        <v>31265240000</v>
      </c>
      <c r="F21" s="4">
        <f t="shared" si="4"/>
        <v>-363334137822</v>
      </c>
      <c r="G21" s="4">
        <v>0</v>
      </c>
      <c r="H21" s="4">
        <v>0</v>
      </c>
      <c r="I21" s="4">
        <v>0</v>
      </c>
      <c r="J21" s="4">
        <v>28880000</v>
      </c>
      <c r="K21" s="4">
        <f t="shared" si="5"/>
        <v>2421210000</v>
      </c>
      <c r="L21" s="4">
        <v>3350</v>
      </c>
      <c r="M21" s="4">
        <v>2212</v>
      </c>
      <c r="N21" s="4">
        <v>436</v>
      </c>
      <c r="O21" s="4">
        <v>301</v>
      </c>
      <c r="P21" s="4">
        <v>4829100</v>
      </c>
      <c r="Q21" s="4">
        <v>3306900</v>
      </c>
      <c r="R21" s="5">
        <v>3.6699999999999997E-2</v>
      </c>
      <c r="S21" s="4">
        <v>8383100</v>
      </c>
      <c r="T21" s="4">
        <f t="shared" si="2"/>
        <v>3717700</v>
      </c>
      <c r="U21" s="4">
        <f t="shared" si="6"/>
        <v>2395400</v>
      </c>
      <c r="V21" s="5">
        <v>5.21E-2</v>
      </c>
    </row>
    <row r="22" spans="1:22" x14ac:dyDescent="0.2">
      <c r="A22" s="16" t="s">
        <v>332</v>
      </c>
      <c r="B22" s="4">
        <v>4900</v>
      </c>
      <c r="C22" s="4">
        <v>419117</v>
      </c>
      <c r="D22" s="4">
        <v>-414217</v>
      </c>
      <c r="E22" s="4">
        <v>-14775780000</v>
      </c>
      <c r="F22" s="4">
        <f t="shared" si="4"/>
        <v>-394599377822</v>
      </c>
      <c r="K22" s="4">
        <f t="shared" si="5"/>
        <v>2392330000</v>
      </c>
      <c r="L22" s="4">
        <v>876</v>
      </c>
      <c r="M22" s="4">
        <v>1304</v>
      </c>
      <c r="N22" s="4">
        <v>86</v>
      </c>
      <c r="O22" s="4">
        <v>172</v>
      </c>
      <c r="P22" s="4">
        <v>973000</v>
      </c>
      <c r="Q22" s="4">
        <v>1722300</v>
      </c>
      <c r="R22" s="5">
        <v>-1.26E-2</v>
      </c>
      <c r="S22" s="4">
        <v>2793900</v>
      </c>
      <c r="T22" s="4">
        <f t="shared" si="2"/>
        <v>3619570</v>
      </c>
      <c r="U22" s="4">
        <f t="shared" si="6"/>
        <v>2395400</v>
      </c>
      <c r="V22" s="5">
        <v>1.3999999999999999E-2</v>
      </c>
    </row>
    <row r="23" spans="1:22" x14ac:dyDescent="0.2">
      <c r="A23" s="16" t="s">
        <v>331</v>
      </c>
      <c r="B23" s="4">
        <v>41500</v>
      </c>
      <c r="C23" s="4">
        <v>60649</v>
      </c>
      <c r="D23" s="4">
        <v>-19149</v>
      </c>
      <c r="E23" s="4">
        <v>-698970000</v>
      </c>
      <c r="F23" s="4">
        <f t="shared" si="4"/>
        <v>-379823597822</v>
      </c>
      <c r="G23" s="4">
        <v>0</v>
      </c>
      <c r="H23" s="4">
        <v>0</v>
      </c>
      <c r="I23" s="4">
        <v>0</v>
      </c>
      <c r="J23" s="4">
        <v>86000000</v>
      </c>
      <c r="K23" s="4">
        <f t="shared" si="5"/>
        <v>2392330000</v>
      </c>
      <c r="L23" s="4">
        <v>1830</v>
      </c>
      <c r="M23" s="4">
        <v>1417</v>
      </c>
      <c r="N23" s="4">
        <v>208</v>
      </c>
      <c r="O23" s="4">
        <v>184</v>
      </c>
      <c r="P23" s="4">
        <v>2213300</v>
      </c>
      <c r="Q23" s="4">
        <v>1983200</v>
      </c>
      <c r="R23" s="5">
        <v>1.2699999999999999E-2</v>
      </c>
      <c r="S23" s="4">
        <v>4438900</v>
      </c>
      <c r="T23" s="4">
        <f t="shared" si="2"/>
        <v>3357250</v>
      </c>
      <c r="U23" s="4">
        <f t="shared" si="6"/>
        <v>2395400</v>
      </c>
      <c r="V23" s="5">
        <v>2.76E-2</v>
      </c>
    </row>
    <row r="24" spans="1:22" x14ac:dyDescent="0.2">
      <c r="A24" s="16" t="s">
        <v>330</v>
      </c>
      <c r="B24" s="4">
        <v>187200</v>
      </c>
      <c r="C24" s="4">
        <v>91738</v>
      </c>
      <c r="D24" s="4">
        <v>95462</v>
      </c>
      <c r="E24" s="4">
        <v>3410140000</v>
      </c>
      <c r="F24" s="4">
        <f t="shared" si="4"/>
        <v>-379124627822</v>
      </c>
      <c r="K24" s="4">
        <f t="shared" si="5"/>
        <v>2306330000</v>
      </c>
      <c r="L24" s="4">
        <v>2538</v>
      </c>
      <c r="M24" s="4">
        <v>1746</v>
      </c>
      <c r="N24" s="4">
        <v>238</v>
      </c>
      <c r="O24" s="4">
        <v>223</v>
      </c>
      <c r="P24" s="4">
        <v>2935800</v>
      </c>
      <c r="Q24" s="4">
        <v>2354900</v>
      </c>
      <c r="R24" s="5">
        <v>2.8999999999999998E-3</v>
      </c>
      <c r="S24" s="4">
        <v>5498200</v>
      </c>
      <c r="T24" s="4">
        <f t="shared" si="2"/>
        <v>3208400</v>
      </c>
      <c r="U24" s="4">
        <f t="shared" si="6"/>
        <v>2395400</v>
      </c>
      <c r="V24" s="5">
        <v>2.63E-2</v>
      </c>
    </row>
    <row r="25" spans="1:22" x14ac:dyDescent="0.2">
      <c r="A25" s="16" t="s">
        <v>329</v>
      </c>
      <c r="B25" s="4">
        <v>184300</v>
      </c>
      <c r="C25" s="4">
        <v>65400</v>
      </c>
      <c r="D25" s="4">
        <v>118900</v>
      </c>
      <c r="E25" s="4">
        <v>4244580000</v>
      </c>
      <c r="F25" s="4">
        <f t="shared" si="4"/>
        <v>-382534767822</v>
      </c>
      <c r="G25" s="4">
        <v>0</v>
      </c>
      <c r="H25" s="4">
        <v>0</v>
      </c>
      <c r="I25" s="4">
        <v>0</v>
      </c>
      <c r="J25" s="4">
        <v>-269260000</v>
      </c>
      <c r="K25" s="4">
        <f t="shared" si="5"/>
        <v>2306330000</v>
      </c>
      <c r="L25" s="4">
        <v>1791</v>
      </c>
      <c r="M25" s="4">
        <v>1401</v>
      </c>
      <c r="N25" s="4">
        <v>220</v>
      </c>
      <c r="O25" s="4">
        <v>151</v>
      </c>
      <c r="P25" s="4">
        <v>2478700</v>
      </c>
      <c r="Q25" s="4">
        <v>1706300</v>
      </c>
      <c r="R25" s="5">
        <v>1.5800000000000002E-2</v>
      </c>
      <c r="S25" s="4">
        <v>4298700</v>
      </c>
      <c r="T25" s="4">
        <f t="shared" si="2"/>
        <v>2967770</v>
      </c>
      <c r="U25" s="4">
        <f t="shared" si="6"/>
        <v>2395400</v>
      </c>
      <c r="V25" s="5">
        <v>3.4799999999999998E-2</v>
      </c>
    </row>
    <row r="26" spans="1:22" x14ac:dyDescent="0.2">
      <c r="A26" s="16" t="s">
        <v>328</v>
      </c>
      <c r="B26" s="4">
        <v>22400</v>
      </c>
      <c r="C26" s="4">
        <v>44800</v>
      </c>
      <c r="D26" s="4">
        <v>-22400</v>
      </c>
      <c r="E26" s="4">
        <v>-783670000</v>
      </c>
      <c r="F26" s="4">
        <f t="shared" si="4"/>
        <v>-386779347822</v>
      </c>
      <c r="G26" s="4">
        <v>0</v>
      </c>
      <c r="H26" s="4">
        <v>0</v>
      </c>
      <c r="I26" s="4">
        <v>0</v>
      </c>
      <c r="J26" s="4">
        <v>251940000</v>
      </c>
      <c r="K26" s="4">
        <f t="shared" si="5"/>
        <v>2575590000</v>
      </c>
      <c r="L26" s="4">
        <v>554</v>
      </c>
      <c r="M26" s="4">
        <v>1418</v>
      </c>
      <c r="N26" s="4">
        <v>35</v>
      </c>
      <c r="O26" s="4">
        <v>167</v>
      </c>
      <c r="P26" s="4">
        <v>454500</v>
      </c>
      <c r="Q26" s="4">
        <v>1757700</v>
      </c>
      <c r="R26" s="5">
        <v>-1.29E-2</v>
      </c>
      <c r="S26" s="4">
        <v>2395400</v>
      </c>
      <c r="T26" s="4">
        <f t="shared" si="2"/>
        <v>3042490</v>
      </c>
      <c r="U26" s="4">
        <f t="shared" si="6"/>
        <v>2764300</v>
      </c>
      <c r="V26" s="5">
        <v>1.84E-2</v>
      </c>
    </row>
    <row r="27" spans="1:22" x14ac:dyDescent="0.2">
      <c r="A27" s="16" t="s">
        <v>327</v>
      </c>
      <c r="B27" s="4">
        <v>75600</v>
      </c>
      <c r="C27" s="4">
        <v>33100</v>
      </c>
      <c r="D27" s="4">
        <v>42500</v>
      </c>
      <c r="E27" s="4">
        <v>1495070000</v>
      </c>
      <c r="F27" s="4">
        <f t="shared" si="4"/>
        <v>-385995677822</v>
      </c>
      <c r="G27" s="4">
        <v>0</v>
      </c>
      <c r="H27" s="4">
        <v>0</v>
      </c>
      <c r="I27" s="4">
        <v>0</v>
      </c>
      <c r="J27" s="4">
        <v>84840000</v>
      </c>
      <c r="K27" s="4">
        <f t="shared" si="5"/>
        <v>2323650000</v>
      </c>
      <c r="L27" s="4">
        <v>1381</v>
      </c>
      <c r="M27" s="4">
        <v>1141</v>
      </c>
      <c r="N27" s="4">
        <v>157</v>
      </c>
      <c r="O27" s="4">
        <v>106</v>
      </c>
      <c r="P27" s="4">
        <v>1702800</v>
      </c>
      <c r="Q27" s="4">
        <v>1138200</v>
      </c>
      <c r="R27" s="5">
        <v>2.8999999999999998E-3</v>
      </c>
      <c r="S27" s="4">
        <v>2971000</v>
      </c>
      <c r="T27" s="4">
        <f t="shared" si="2"/>
        <v>2924820</v>
      </c>
      <c r="U27" s="4">
        <f t="shared" si="6"/>
        <v>1812600</v>
      </c>
      <c r="V27" s="5">
        <v>1.9599999999999999E-2</v>
      </c>
    </row>
    <row r="28" spans="1:22" x14ac:dyDescent="0.2">
      <c r="A28" s="16" t="s">
        <v>326</v>
      </c>
      <c r="B28" s="4">
        <v>132600</v>
      </c>
      <c r="C28" s="4">
        <v>328000</v>
      </c>
      <c r="D28" s="4">
        <v>-195400</v>
      </c>
      <c r="E28" s="4">
        <v>-6878010000</v>
      </c>
      <c r="F28" s="4">
        <f t="shared" si="4"/>
        <v>-387490747822</v>
      </c>
      <c r="G28" s="4">
        <v>0</v>
      </c>
      <c r="H28" s="4">
        <v>0</v>
      </c>
      <c r="I28" s="4">
        <v>0</v>
      </c>
      <c r="J28" s="4">
        <v>-295500000</v>
      </c>
      <c r="K28" s="4">
        <f t="shared" si="5"/>
        <v>2238810000</v>
      </c>
      <c r="L28" s="4">
        <v>1139</v>
      </c>
      <c r="M28" s="4">
        <v>1512</v>
      </c>
      <c r="N28" s="4">
        <v>99</v>
      </c>
      <c r="O28" s="4">
        <v>158</v>
      </c>
      <c r="P28" s="4">
        <v>1218900</v>
      </c>
      <c r="Q28" s="4">
        <v>1937000</v>
      </c>
      <c r="R28" s="5">
        <v>2.8999999999999998E-3</v>
      </c>
      <c r="S28" s="4">
        <v>3266900</v>
      </c>
      <c r="T28" s="4">
        <f t="shared" si="2"/>
        <v>3106860</v>
      </c>
      <c r="U28" s="4">
        <f t="shared" si="6"/>
        <v>1812600</v>
      </c>
      <c r="V28" s="5">
        <v>1.55E-2</v>
      </c>
    </row>
    <row r="29" spans="1:22" x14ac:dyDescent="0.2">
      <c r="A29" s="16" t="s">
        <v>325</v>
      </c>
      <c r="B29" s="4">
        <v>9800</v>
      </c>
      <c r="C29" s="4">
        <v>45514</v>
      </c>
      <c r="D29" s="4">
        <v>-35714</v>
      </c>
      <c r="E29" s="4">
        <v>-1252900000</v>
      </c>
      <c r="F29" s="4">
        <f t="shared" si="4"/>
        <v>-380612737822</v>
      </c>
      <c r="G29" s="4">
        <v>0</v>
      </c>
      <c r="H29" s="4">
        <v>0</v>
      </c>
      <c r="I29" s="4">
        <v>0</v>
      </c>
      <c r="J29" s="4">
        <v>-389600000</v>
      </c>
      <c r="K29" s="4">
        <f t="shared" si="5"/>
        <v>2534310000</v>
      </c>
      <c r="L29" s="4">
        <v>1045</v>
      </c>
      <c r="M29" s="4">
        <v>1242</v>
      </c>
      <c r="N29" s="4">
        <v>97</v>
      </c>
      <c r="O29" s="4">
        <v>106</v>
      </c>
      <c r="P29" s="4">
        <v>1202400</v>
      </c>
      <c r="Q29" s="4">
        <v>1336700</v>
      </c>
      <c r="R29" s="5">
        <v>1.01E-2</v>
      </c>
      <c r="S29" s="4">
        <v>2764300</v>
      </c>
      <c r="T29" s="4">
        <f t="shared" si="2"/>
        <v>3083460</v>
      </c>
      <c r="U29" s="4">
        <f t="shared" si="6"/>
        <v>1812600</v>
      </c>
      <c r="V29" s="5">
        <v>2.1299999999999999E-2</v>
      </c>
    </row>
    <row r="30" spans="1:22" x14ac:dyDescent="0.2">
      <c r="A30" s="16" t="s">
        <v>324</v>
      </c>
      <c r="B30" s="4">
        <v>2300</v>
      </c>
      <c r="C30" s="4">
        <v>75000</v>
      </c>
      <c r="D30" s="4">
        <v>-72700</v>
      </c>
      <c r="E30" s="4">
        <v>-2533840000</v>
      </c>
      <c r="F30" s="4">
        <f t="shared" si="4"/>
        <v>-379359837822</v>
      </c>
      <c r="G30" s="4">
        <v>0</v>
      </c>
      <c r="H30" s="4">
        <v>0</v>
      </c>
      <c r="I30" s="4">
        <v>0</v>
      </c>
      <c r="J30" s="4">
        <v>-194260000</v>
      </c>
      <c r="K30" s="4">
        <f t="shared" si="5"/>
        <v>2923910000</v>
      </c>
      <c r="L30" s="4">
        <v>553</v>
      </c>
      <c r="M30" s="4">
        <v>1130</v>
      </c>
      <c r="N30" s="4">
        <v>37</v>
      </c>
      <c r="O30" s="4">
        <v>83</v>
      </c>
      <c r="P30" s="4">
        <v>512300</v>
      </c>
      <c r="Q30" s="4">
        <v>1166400</v>
      </c>
      <c r="R30" s="5">
        <v>-4.3E-3</v>
      </c>
      <c r="S30" s="4">
        <v>3385600</v>
      </c>
      <c r="T30" s="4">
        <f t="shared" si="2"/>
        <v>2953350</v>
      </c>
      <c r="U30" s="4">
        <f t="shared" si="6"/>
        <v>1812600</v>
      </c>
      <c r="V30" s="5">
        <v>1.9900000000000001E-2</v>
      </c>
    </row>
    <row r="31" spans="1:22" x14ac:dyDescent="0.2">
      <c r="A31" s="16" t="s">
        <v>323</v>
      </c>
      <c r="B31" s="4">
        <v>450100</v>
      </c>
      <c r="C31" s="4">
        <v>34520</v>
      </c>
      <c r="D31" s="4">
        <v>415580</v>
      </c>
      <c r="E31" s="4">
        <v>14600250000</v>
      </c>
      <c r="F31" s="4">
        <f t="shared" si="4"/>
        <v>-376825997822</v>
      </c>
      <c r="G31" s="4">
        <v>0</v>
      </c>
      <c r="H31" s="4">
        <v>0</v>
      </c>
      <c r="I31" s="4">
        <v>0</v>
      </c>
      <c r="J31" s="4">
        <v>-208140000</v>
      </c>
      <c r="K31" s="4">
        <f t="shared" si="5"/>
        <v>3118170000</v>
      </c>
      <c r="L31" s="4">
        <v>2389</v>
      </c>
      <c r="M31" s="4">
        <v>2451</v>
      </c>
      <c r="N31" s="4">
        <v>221</v>
      </c>
      <c r="O31" s="4">
        <v>165</v>
      </c>
      <c r="P31" s="4">
        <v>2687000</v>
      </c>
      <c r="Q31" s="4">
        <v>2560900</v>
      </c>
      <c r="R31" s="5">
        <v>1.0200000000000001E-2</v>
      </c>
      <c r="S31" s="4">
        <v>5364100</v>
      </c>
      <c r="T31" s="4">
        <f t="shared" si="2"/>
        <v>2687550</v>
      </c>
      <c r="U31" s="4">
        <f t="shared" si="6"/>
        <v>1812600</v>
      </c>
      <c r="V31" s="5">
        <v>3.0899999999999997E-2</v>
      </c>
    </row>
    <row r="32" spans="1:22" x14ac:dyDescent="0.2">
      <c r="A32" s="16" t="s">
        <v>322</v>
      </c>
      <c r="B32" s="4">
        <v>51900</v>
      </c>
      <c r="C32" s="4">
        <v>76747</v>
      </c>
      <c r="D32" s="4">
        <v>-24847</v>
      </c>
      <c r="E32" s="4">
        <v>-857210000</v>
      </c>
      <c r="F32" s="4">
        <f t="shared" si="4"/>
        <v>-391426247822</v>
      </c>
      <c r="G32" s="4">
        <v>0</v>
      </c>
      <c r="H32" s="4">
        <v>0</v>
      </c>
      <c r="I32" s="4">
        <v>0</v>
      </c>
      <c r="J32" s="4">
        <v>-208140000</v>
      </c>
      <c r="K32" s="4">
        <f t="shared" si="5"/>
        <v>3326310000</v>
      </c>
      <c r="L32" s="4">
        <v>748</v>
      </c>
      <c r="M32" s="4">
        <v>840</v>
      </c>
      <c r="N32" s="4">
        <v>59</v>
      </c>
      <c r="O32" s="4">
        <v>87</v>
      </c>
      <c r="P32" s="4">
        <v>740700</v>
      </c>
      <c r="Q32" s="4">
        <v>956100</v>
      </c>
      <c r="R32" s="5">
        <v>8.8000000000000005E-3</v>
      </c>
      <c r="S32" s="4">
        <v>1812600</v>
      </c>
      <c r="T32" s="4">
        <f t="shared" si="2"/>
        <v>2669220</v>
      </c>
      <c r="U32" s="4">
        <f t="shared" si="6"/>
        <v>1794300</v>
      </c>
      <c r="V32" s="5">
        <v>1.1599999999999999E-2</v>
      </c>
    </row>
    <row r="33" spans="1:22" x14ac:dyDescent="0.2">
      <c r="A33" s="16" t="s">
        <v>321</v>
      </c>
      <c r="B33" s="4">
        <v>112000</v>
      </c>
      <c r="C33" s="4">
        <v>26800</v>
      </c>
      <c r="D33" s="4">
        <v>85200</v>
      </c>
      <c r="E33" s="4">
        <v>2889700000</v>
      </c>
      <c r="F33" s="4">
        <f t="shared" si="4"/>
        <v>-390569037822</v>
      </c>
      <c r="G33" s="4">
        <v>0</v>
      </c>
      <c r="H33" s="4">
        <v>0</v>
      </c>
      <c r="I33" s="4">
        <v>0</v>
      </c>
      <c r="J33" s="4">
        <v>-366595000</v>
      </c>
      <c r="K33" s="4">
        <f t="shared" si="5"/>
        <v>3534450000</v>
      </c>
      <c r="L33" s="4">
        <v>1117</v>
      </c>
      <c r="M33" s="4">
        <v>788</v>
      </c>
      <c r="N33" s="4">
        <v>83</v>
      </c>
      <c r="O33" s="4">
        <v>46</v>
      </c>
      <c r="P33" s="4">
        <v>988600</v>
      </c>
      <c r="Q33" s="4">
        <v>772400</v>
      </c>
      <c r="R33" s="5">
        <v>1.9400000000000001E-2</v>
      </c>
      <c r="S33" s="4">
        <v>1815700</v>
      </c>
      <c r="T33" s="4">
        <f t="shared" si="2"/>
        <v>2610460</v>
      </c>
      <c r="U33" s="4">
        <f t="shared" si="6"/>
        <v>1794300</v>
      </c>
      <c r="V33" s="5">
        <v>3.3399999999999999E-2</v>
      </c>
    </row>
    <row r="34" spans="1:22" x14ac:dyDescent="0.2">
      <c r="A34" s="16" t="s">
        <v>320</v>
      </c>
      <c r="B34" s="4">
        <v>20000</v>
      </c>
      <c r="C34" s="4">
        <v>169000</v>
      </c>
      <c r="D34" s="4">
        <v>-149000</v>
      </c>
      <c r="E34" s="4">
        <v>-5064150000</v>
      </c>
      <c r="F34" s="4">
        <f t="shared" si="4"/>
        <v>-393458737822</v>
      </c>
      <c r="G34" s="4">
        <v>0</v>
      </c>
      <c r="H34" s="4">
        <v>0</v>
      </c>
      <c r="I34" s="4">
        <v>0</v>
      </c>
      <c r="J34" s="4">
        <v>475115000</v>
      </c>
      <c r="K34" s="4">
        <f t="shared" si="5"/>
        <v>3901045000</v>
      </c>
      <c r="L34" s="4">
        <v>953</v>
      </c>
      <c r="M34" s="4">
        <v>2826</v>
      </c>
      <c r="N34" s="4">
        <v>63</v>
      </c>
      <c r="O34" s="4">
        <v>215</v>
      </c>
      <c r="P34" s="4">
        <v>897700</v>
      </c>
      <c r="Q34" s="4">
        <v>2915500</v>
      </c>
      <c r="R34" s="5">
        <v>-2.9700000000000001E-2</v>
      </c>
      <c r="S34" s="4">
        <v>4009700</v>
      </c>
      <c r="T34" s="4">
        <f t="shared" si="2"/>
        <v>2339030</v>
      </c>
      <c r="U34" s="4">
        <f t="shared" si="6"/>
        <v>1794300</v>
      </c>
      <c r="V34" s="5">
        <v>3.8800000000000001E-2</v>
      </c>
    </row>
    <row r="35" spans="1:22" x14ac:dyDescent="0.2">
      <c r="A35" s="16" t="s">
        <v>319</v>
      </c>
      <c r="B35" s="4">
        <v>41200</v>
      </c>
      <c r="C35" s="4">
        <v>189710</v>
      </c>
      <c r="D35" s="4">
        <v>-148510</v>
      </c>
      <c r="E35" s="4">
        <v>-5171050000</v>
      </c>
      <c r="F35" s="4">
        <f t="shared" si="4"/>
        <v>-388394587822</v>
      </c>
      <c r="G35" s="4">
        <v>0</v>
      </c>
      <c r="H35" s="4">
        <v>0</v>
      </c>
      <c r="I35" s="4">
        <v>0</v>
      </c>
      <c r="J35" s="4">
        <v>-111350000</v>
      </c>
      <c r="K35" s="4">
        <f t="shared" si="5"/>
        <v>3425930000</v>
      </c>
      <c r="L35" s="4">
        <v>620</v>
      </c>
      <c r="M35" s="4">
        <v>1547</v>
      </c>
      <c r="N35" s="4">
        <v>37</v>
      </c>
      <c r="O35" s="4">
        <v>119</v>
      </c>
      <c r="P35" s="4">
        <v>484500</v>
      </c>
      <c r="Q35" s="4">
        <v>1390900</v>
      </c>
      <c r="R35" s="5">
        <v>-1.15E-2</v>
      </c>
      <c r="S35" s="4">
        <v>1892400</v>
      </c>
      <c r="T35" s="4">
        <f t="shared" si="2"/>
        <v>2251610</v>
      </c>
      <c r="U35" s="4">
        <f t="shared" si="6"/>
        <v>1794300</v>
      </c>
      <c r="V35" s="5">
        <v>1.7100000000000001E-2</v>
      </c>
    </row>
    <row r="36" spans="1:22" x14ac:dyDescent="0.2">
      <c r="A36" s="16" t="s">
        <v>318</v>
      </c>
      <c r="B36" s="4">
        <v>60000</v>
      </c>
      <c r="C36" s="4">
        <v>80754</v>
      </c>
      <c r="D36" s="4">
        <v>-20754</v>
      </c>
      <c r="E36" s="4">
        <v>-737960000</v>
      </c>
      <c r="F36" s="4">
        <f t="shared" si="4"/>
        <v>-383223537822</v>
      </c>
      <c r="G36" s="4">
        <v>0</v>
      </c>
      <c r="H36" s="4">
        <v>0</v>
      </c>
      <c r="I36" s="4">
        <v>0</v>
      </c>
      <c r="J36" s="4">
        <v>-576590000</v>
      </c>
      <c r="K36" s="4">
        <f t="shared" si="5"/>
        <v>3537280000</v>
      </c>
      <c r="L36" s="4">
        <v>1173</v>
      </c>
      <c r="M36" s="4">
        <v>1447</v>
      </c>
      <c r="N36" s="4">
        <v>111</v>
      </c>
      <c r="O36" s="4">
        <v>149</v>
      </c>
      <c r="P36" s="4">
        <v>1305600</v>
      </c>
      <c r="Q36" s="4">
        <v>1734700</v>
      </c>
      <c r="R36" s="5">
        <v>7.1999999999999998E-3</v>
      </c>
      <c r="S36" s="4">
        <v>3142600</v>
      </c>
      <c r="T36" s="4">
        <f t="shared" si="2"/>
        <v>2115180</v>
      </c>
      <c r="U36" s="4">
        <f t="shared" si="6"/>
        <v>1794300</v>
      </c>
      <c r="V36" s="5">
        <v>1.9900000000000001E-2</v>
      </c>
    </row>
    <row r="37" spans="1:22" x14ac:dyDescent="0.2">
      <c r="A37" s="16" t="s">
        <v>317</v>
      </c>
      <c r="B37" s="4">
        <v>34900</v>
      </c>
      <c r="C37" s="4">
        <v>175752</v>
      </c>
      <c r="D37" s="4">
        <v>-140852</v>
      </c>
      <c r="E37" s="4">
        <v>-4905290000</v>
      </c>
      <c r="F37" s="4">
        <f t="shared" si="4"/>
        <v>-382485577822</v>
      </c>
      <c r="K37" s="4">
        <f t="shared" si="5"/>
        <v>4113870000</v>
      </c>
      <c r="L37" s="4">
        <v>890</v>
      </c>
      <c r="M37" s="4">
        <v>1064</v>
      </c>
      <c r="N37" s="4">
        <v>44</v>
      </c>
      <c r="O37" s="4">
        <v>89</v>
      </c>
      <c r="P37" s="4">
        <v>678700</v>
      </c>
      <c r="Q37" s="4">
        <v>1043200</v>
      </c>
      <c r="R37" s="5">
        <v>-5.6999999999999993E-3</v>
      </c>
      <c r="S37" s="4">
        <v>1794300</v>
      </c>
      <c r="T37" s="4">
        <f t="shared" si="2"/>
        <v>2023630</v>
      </c>
      <c r="U37" s="4">
        <f t="shared" si="6"/>
        <v>1629300</v>
      </c>
      <c r="V37" s="5">
        <v>1.29E-2</v>
      </c>
    </row>
    <row r="38" spans="1:22" x14ac:dyDescent="0.2">
      <c r="A38" s="16" t="s">
        <v>316</v>
      </c>
      <c r="B38" s="4">
        <v>351462</v>
      </c>
      <c r="C38" s="4">
        <v>257200</v>
      </c>
      <c r="D38" s="4">
        <v>94262</v>
      </c>
      <c r="E38" s="4">
        <v>3429000000</v>
      </c>
      <c r="F38" s="4">
        <f t="shared" si="4"/>
        <v>-377580287822</v>
      </c>
      <c r="G38" s="4">
        <v>0</v>
      </c>
      <c r="H38" s="4">
        <v>0</v>
      </c>
      <c r="I38" s="4">
        <v>0</v>
      </c>
      <c r="J38" s="4">
        <v>-1993795000</v>
      </c>
      <c r="K38" s="4">
        <f t="shared" si="5"/>
        <v>4113870000</v>
      </c>
      <c r="L38" s="4">
        <v>2770</v>
      </c>
      <c r="M38" s="4">
        <v>2422</v>
      </c>
      <c r="N38" s="4">
        <v>246</v>
      </c>
      <c r="O38" s="4">
        <v>163</v>
      </c>
      <c r="P38" s="4">
        <v>2638800</v>
      </c>
      <c r="Q38" s="4">
        <v>2210800</v>
      </c>
      <c r="R38" s="5">
        <v>2.5000000000000001E-2</v>
      </c>
      <c r="S38" s="4">
        <v>5087300</v>
      </c>
      <c r="T38" s="4">
        <f t="shared" si="2"/>
        <v>1773450</v>
      </c>
      <c r="U38" s="4">
        <f t="shared" si="6"/>
        <v>1228100</v>
      </c>
      <c r="V38" s="5">
        <v>4.2300000000000004E-2</v>
      </c>
    </row>
    <row r="39" spans="1:22" x14ac:dyDescent="0.2">
      <c r="A39" s="16" t="s">
        <v>315</v>
      </c>
      <c r="B39" s="4">
        <v>90900</v>
      </c>
      <c r="C39" s="4">
        <v>48787</v>
      </c>
      <c r="D39" s="4">
        <v>42113</v>
      </c>
      <c r="E39" s="4">
        <v>1447770000</v>
      </c>
      <c r="F39" s="4">
        <f t="shared" ref="F39:F44" si="7">E39+F40</f>
        <v>-381009287822</v>
      </c>
      <c r="G39" s="4">
        <v>0</v>
      </c>
      <c r="H39" s="4">
        <v>0</v>
      </c>
      <c r="I39" s="4">
        <v>0</v>
      </c>
      <c r="J39" s="4">
        <v>81580000</v>
      </c>
      <c r="K39" s="4">
        <f t="shared" ref="K39:K44" si="8">K40+J39</f>
        <v>6107665000</v>
      </c>
      <c r="L39" s="4">
        <v>1248</v>
      </c>
      <c r="M39" s="4">
        <v>1142</v>
      </c>
      <c r="N39" s="4">
        <v>117</v>
      </c>
      <c r="O39" s="4">
        <v>93</v>
      </c>
      <c r="P39" s="4">
        <v>1342800</v>
      </c>
      <c r="Q39" s="4">
        <v>1177200</v>
      </c>
      <c r="R39" s="5">
        <v>3.0000000000000001E-3</v>
      </c>
      <c r="S39" s="4">
        <v>2530300</v>
      </c>
      <c r="T39" s="4">
        <f t="shared" ref="T39:T44" si="9">AVERAGE(S40:S49)</f>
        <v>1690460</v>
      </c>
      <c r="U39" s="4">
        <f t="shared" ref="U39:U44" si="10">MIN(S40:S44)</f>
        <v>1228100</v>
      </c>
      <c r="V39" s="5">
        <v>1.46E-2</v>
      </c>
    </row>
    <row r="40" spans="1:22" x14ac:dyDescent="0.2">
      <c r="A40" s="16" t="s">
        <v>314</v>
      </c>
      <c r="B40" s="4">
        <v>9600</v>
      </c>
      <c r="C40" s="4">
        <v>22600</v>
      </c>
      <c r="D40" s="4">
        <v>-13000</v>
      </c>
      <c r="E40" s="4">
        <v>-443050000</v>
      </c>
      <c r="F40" s="4">
        <f t="shared" si="7"/>
        <v>-382457057822</v>
      </c>
      <c r="G40" s="4">
        <v>0</v>
      </c>
      <c r="H40" s="4">
        <v>0</v>
      </c>
      <c r="I40" s="4">
        <v>0</v>
      </c>
      <c r="J40" s="4">
        <v>81580000</v>
      </c>
      <c r="K40" s="4">
        <f t="shared" si="8"/>
        <v>6026085000</v>
      </c>
      <c r="L40" s="4">
        <v>681</v>
      </c>
      <c r="M40" s="4">
        <v>838</v>
      </c>
      <c r="N40" s="4">
        <v>70</v>
      </c>
      <c r="O40" s="4">
        <v>92</v>
      </c>
      <c r="P40" s="4">
        <v>729500</v>
      </c>
      <c r="Q40" s="4">
        <v>1147700</v>
      </c>
      <c r="R40" s="5">
        <v>3.0000000000000001E-3</v>
      </c>
      <c r="S40" s="4">
        <v>2084500</v>
      </c>
      <c r="T40" s="4">
        <f t="shared" si="9"/>
        <v>1642800</v>
      </c>
      <c r="U40" s="4">
        <f t="shared" si="10"/>
        <v>1018200</v>
      </c>
      <c r="V40" s="5">
        <v>1.1699999999999999E-2</v>
      </c>
    </row>
    <row r="41" spans="1:22" x14ac:dyDescent="0.2">
      <c r="A41" s="16" t="s">
        <v>310</v>
      </c>
      <c r="B41" s="4">
        <v>317300</v>
      </c>
      <c r="C41" s="4">
        <v>14500</v>
      </c>
      <c r="D41" s="4">
        <v>302800</v>
      </c>
      <c r="E41" s="4">
        <v>10279380000</v>
      </c>
      <c r="F41" s="4">
        <f t="shared" si="7"/>
        <v>-382014007822</v>
      </c>
      <c r="G41" s="4">
        <v>0</v>
      </c>
      <c r="H41" s="4">
        <v>0</v>
      </c>
      <c r="I41" s="4">
        <v>0</v>
      </c>
      <c r="J41" s="4">
        <v>81700000</v>
      </c>
      <c r="K41" s="4">
        <f t="shared" si="8"/>
        <v>5944505000</v>
      </c>
      <c r="L41" s="4">
        <v>1452</v>
      </c>
      <c r="M41" s="4">
        <v>960</v>
      </c>
      <c r="N41" s="4">
        <v>134</v>
      </c>
      <c r="O41" s="4">
        <v>86</v>
      </c>
      <c r="P41" s="4">
        <v>1575300</v>
      </c>
      <c r="Q41" s="4">
        <v>980300</v>
      </c>
      <c r="R41" s="5">
        <v>1.8100000000000002E-2</v>
      </c>
      <c r="S41" s="4">
        <v>2706100</v>
      </c>
      <c r="T41" s="4">
        <f t="shared" si="9"/>
        <v>1483190</v>
      </c>
      <c r="U41" s="4">
        <f t="shared" si="10"/>
        <v>1018200</v>
      </c>
      <c r="V41" s="5">
        <v>2.1899999999999999E-2</v>
      </c>
    </row>
    <row r="42" spans="1:22" x14ac:dyDescent="0.2">
      <c r="A42" s="16" t="s">
        <v>309</v>
      </c>
      <c r="B42" s="4">
        <v>203500</v>
      </c>
      <c r="C42" s="4">
        <v>5700</v>
      </c>
      <c r="D42" s="4">
        <v>197800</v>
      </c>
      <c r="E42" s="4">
        <v>6608920000</v>
      </c>
      <c r="F42" s="4">
        <f t="shared" si="7"/>
        <v>-392293387822</v>
      </c>
      <c r="G42" s="4">
        <v>0</v>
      </c>
      <c r="H42" s="4">
        <v>0</v>
      </c>
      <c r="I42" s="4">
        <v>0</v>
      </c>
      <c r="J42" s="4">
        <v>26640000</v>
      </c>
      <c r="K42" s="4">
        <f t="shared" si="8"/>
        <v>5862805000</v>
      </c>
      <c r="L42" s="4">
        <v>951</v>
      </c>
      <c r="M42" s="4">
        <v>689</v>
      </c>
      <c r="N42" s="4">
        <v>74</v>
      </c>
      <c r="O42" s="4">
        <v>32</v>
      </c>
      <c r="P42" s="4">
        <v>941100</v>
      </c>
      <c r="Q42" s="4">
        <v>571600</v>
      </c>
      <c r="R42" s="5">
        <v>0</v>
      </c>
      <c r="S42" s="4">
        <v>1629300</v>
      </c>
      <c r="T42" s="4">
        <f t="shared" si="9"/>
        <v>1514310</v>
      </c>
      <c r="U42" s="4">
        <f t="shared" si="10"/>
        <v>878800</v>
      </c>
      <c r="V42" s="5">
        <v>1.49E-2</v>
      </c>
    </row>
    <row r="43" spans="1:22" x14ac:dyDescent="0.2">
      <c r="A43" s="16" t="s">
        <v>306</v>
      </c>
      <c r="B43" s="4">
        <v>219500</v>
      </c>
      <c r="C43" s="4">
        <v>19800</v>
      </c>
      <c r="D43" s="4">
        <v>199700</v>
      </c>
      <c r="E43" s="4">
        <v>6600850000</v>
      </c>
      <c r="F43" s="4">
        <f t="shared" si="7"/>
        <v>-398902307822</v>
      </c>
      <c r="G43" s="4">
        <v>0</v>
      </c>
      <c r="H43" s="4">
        <v>0</v>
      </c>
      <c r="I43" s="4">
        <v>0</v>
      </c>
      <c r="J43" s="4">
        <v>396550000</v>
      </c>
      <c r="K43" s="4">
        <f t="shared" si="8"/>
        <v>5836165000</v>
      </c>
      <c r="L43" s="4">
        <v>530</v>
      </c>
      <c r="M43" s="4">
        <v>696</v>
      </c>
      <c r="N43" s="4">
        <v>43</v>
      </c>
      <c r="O43" s="4">
        <v>34</v>
      </c>
      <c r="P43" s="4">
        <v>505100</v>
      </c>
      <c r="Q43" s="4">
        <v>607600</v>
      </c>
      <c r="R43" s="5">
        <v>9.1000000000000004E-3</v>
      </c>
      <c r="S43" s="4">
        <v>1228100</v>
      </c>
      <c r="T43" s="4">
        <f t="shared" si="9"/>
        <v>1511550</v>
      </c>
      <c r="U43" s="4">
        <f t="shared" si="10"/>
        <v>878800</v>
      </c>
      <c r="V43" s="5">
        <v>1.3500000000000002E-2</v>
      </c>
    </row>
    <row r="44" spans="1:22" x14ac:dyDescent="0.2">
      <c r="A44" s="16" t="s">
        <v>305</v>
      </c>
      <c r="B44" s="4">
        <v>3000</v>
      </c>
      <c r="C44" s="4">
        <v>49200</v>
      </c>
      <c r="D44" s="4">
        <v>-46200</v>
      </c>
      <c r="E44" s="4">
        <v>-1529190000</v>
      </c>
      <c r="F44" s="4">
        <f t="shared" si="7"/>
        <v>-405503157822</v>
      </c>
      <c r="K44" s="4">
        <f t="shared" si="8"/>
        <v>5439615000</v>
      </c>
      <c r="L44" s="4">
        <v>390</v>
      </c>
      <c r="M44" s="4">
        <v>679</v>
      </c>
      <c r="N44" s="4">
        <v>39</v>
      </c>
      <c r="O44" s="4">
        <v>60</v>
      </c>
      <c r="P44" s="4">
        <v>467800</v>
      </c>
      <c r="Q44" s="4">
        <v>818100</v>
      </c>
      <c r="R44" s="5">
        <v>-3.0000000000000001E-3</v>
      </c>
      <c r="S44" s="4">
        <v>1295400</v>
      </c>
      <c r="T44" s="4">
        <f t="shared" si="9"/>
        <v>1552490</v>
      </c>
      <c r="U44" s="4">
        <f t="shared" si="10"/>
        <v>878800</v>
      </c>
      <c r="V44" s="5">
        <v>1.4999999999999999E-2</v>
      </c>
    </row>
    <row r="45" spans="1:22" x14ac:dyDescent="0.2">
      <c r="A45" s="16" t="s">
        <v>304</v>
      </c>
      <c r="B45" s="4">
        <v>43840</v>
      </c>
      <c r="C45" s="4">
        <v>145400</v>
      </c>
      <c r="D45" s="4">
        <v>-101560</v>
      </c>
      <c r="E45" s="4">
        <v>-3339148570</v>
      </c>
      <c r="F45" s="4">
        <f t="shared" ref="F45:F55" si="11">E45+F46</f>
        <v>-403973967822</v>
      </c>
      <c r="G45" s="4">
        <v>0</v>
      </c>
      <c r="H45" s="4">
        <v>0</v>
      </c>
      <c r="I45" s="4">
        <v>0</v>
      </c>
      <c r="J45" s="4">
        <v>-113000000</v>
      </c>
      <c r="K45" s="4">
        <f t="shared" ref="K45:K55" si="12">K46+J45</f>
        <v>5439615000</v>
      </c>
      <c r="L45" s="4">
        <v>677</v>
      </c>
      <c r="M45" s="4">
        <v>587</v>
      </c>
      <c r="N45" s="4">
        <v>26</v>
      </c>
      <c r="O45" s="4">
        <v>29</v>
      </c>
      <c r="P45" s="4">
        <v>489500</v>
      </c>
      <c r="Q45" s="4">
        <v>488600</v>
      </c>
      <c r="R45" s="5">
        <v>1.0700000000000001E-2</v>
      </c>
      <c r="S45" s="4">
        <v>1018200</v>
      </c>
      <c r="T45" s="4">
        <f t="shared" ref="T45:T61" si="13">AVERAGE(S46:S55)</f>
        <v>1548890</v>
      </c>
      <c r="U45" s="4">
        <f t="shared" ref="U45:U55" si="14">MIN(S46:S50)</f>
        <v>878800</v>
      </c>
      <c r="V45" s="5">
        <v>2.1099999999999997E-2</v>
      </c>
    </row>
    <row r="46" spans="1:22" x14ac:dyDescent="0.2">
      <c r="A46" s="16" t="s">
        <v>303</v>
      </c>
      <c r="B46" s="4">
        <v>11600</v>
      </c>
      <c r="C46" s="4">
        <v>102400</v>
      </c>
      <c r="D46" s="4">
        <v>-90800</v>
      </c>
      <c r="E46" s="4">
        <v>-2992770000</v>
      </c>
      <c r="F46" s="4">
        <f t="shared" si="11"/>
        <v>-400634819252</v>
      </c>
      <c r="G46" s="4">
        <v>0</v>
      </c>
      <c r="H46" s="4">
        <v>0</v>
      </c>
      <c r="I46" s="4">
        <v>0</v>
      </c>
      <c r="J46" s="4">
        <v>-93240000</v>
      </c>
      <c r="K46" s="4">
        <f t="shared" si="12"/>
        <v>5552615000</v>
      </c>
      <c r="L46" s="4">
        <v>571</v>
      </c>
      <c r="M46" s="4">
        <v>1459</v>
      </c>
      <c r="N46" s="4">
        <v>32</v>
      </c>
      <c r="O46" s="4">
        <v>79</v>
      </c>
      <c r="P46" s="4">
        <v>449000</v>
      </c>
      <c r="Q46" s="4">
        <v>1172300</v>
      </c>
      <c r="R46" s="5">
        <v>-2.29E-2</v>
      </c>
      <c r="S46" s="4">
        <v>1778300</v>
      </c>
      <c r="T46" s="4">
        <f t="shared" si="13"/>
        <v>1477326.3</v>
      </c>
      <c r="U46" s="4">
        <f t="shared" si="14"/>
        <v>878800</v>
      </c>
      <c r="V46" s="5">
        <v>2.2400000000000003E-2</v>
      </c>
    </row>
    <row r="47" spans="1:22" x14ac:dyDescent="0.2">
      <c r="A47" s="16" t="s">
        <v>299</v>
      </c>
      <c r="B47" s="4">
        <v>3300</v>
      </c>
      <c r="C47" s="4">
        <v>23380</v>
      </c>
      <c r="D47" s="4">
        <v>-20080</v>
      </c>
      <c r="E47" s="4">
        <v>-672480000</v>
      </c>
      <c r="F47" s="4">
        <f t="shared" si="11"/>
        <v>-397642049252</v>
      </c>
      <c r="G47" s="4">
        <v>0</v>
      </c>
      <c r="H47" s="4">
        <v>0</v>
      </c>
      <c r="I47" s="4">
        <v>0</v>
      </c>
      <c r="J47" s="4">
        <v>-93240000</v>
      </c>
      <c r="K47" s="4">
        <f t="shared" si="12"/>
        <v>5645855000</v>
      </c>
      <c r="L47" s="4">
        <v>359</v>
      </c>
      <c r="M47" s="4">
        <v>640</v>
      </c>
      <c r="N47" s="4">
        <v>20</v>
      </c>
      <c r="O47" s="4">
        <v>44</v>
      </c>
      <c r="P47" s="4">
        <v>300600</v>
      </c>
      <c r="Q47" s="4">
        <v>554300</v>
      </c>
      <c r="R47" s="5">
        <v>-1.4000000000000002E-3</v>
      </c>
      <c r="S47" s="4">
        <v>878800</v>
      </c>
      <c r="T47" s="4">
        <f t="shared" si="13"/>
        <v>1485507.8</v>
      </c>
      <c r="U47" s="4">
        <f t="shared" si="14"/>
        <v>1110000</v>
      </c>
      <c r="V47" s="5">
        <v>1.1899999999999999E-2</v>
      </c>
    </row>
    <row r="48" spans="1:22" x14ac:dyDescent="0.2">
      <c r="A48" s="16" t="s">
        <v>298</v>
      </c>
      <c r="B48" s="4">
        <v>45000</v>
      </c>
      <c r="C48" s="4">
        <v>80400</v>
      </c>
      <c r="D48" s="4">
        <v>-35400</v>
      </c>
      <c r="E48" s="4">
        <v>-1189680000</v>
      </c>
      <c r="F48" s="4">
        <f t="shared" si="11"/>
        <v>-396969569252</v>
      </c>
      <c r="G48" s="4">
        <v>0</v>
      </c>
      <c r="H48" s="4">
        <v>0</v>
      </c>
      <c r="I48" s="4">
        <v>0</v>
      </c>
      <c r="J48" s="4">
        <v>-538580000</v>
      </c>
      <c r="K48" s="4">
        <f t="shared" si="12"/>
        <v>5739095000</v>
      </c>
      <c r="L48" s="4">
        <v>1114</v>
      </c>
      <c r="M48" s="4">
        <v>1603</v>
      </c>
      <c r="N48" s="4">
        <v>84</v>
      </c>
      <c r="O48" s="4">
        <v>126</v>
      </c>
      <c r="P48" s="4">
        <v>1054900</v>
      </c>
      <c r="Q48" s="4">
        <v>1427900</v>
      </c>
      <c r="R48" s="5">
        <v>2.6000000000000002E-2</v>
      </c>
      <c r="S48" s="4">
        <v>2585500</v>
      </c>
      <c r="T48" s="4">
        <f t="shared" si="13"/>
        <v>1291428.8</v>
      </c>
      <c r="U48" s="4">
        <f t="shared" si="14"/>
        <v>1110000</v>
      </c>
      <c r="V48" s="5">
        <v>2.5099999999999997E-2</v>
      </c>
    </row>
    <row r="49" spans="1:22" x14ac:dyDescent="0.2">
      <c r="A49" s="16" t="s">
        <v>286</v>
      </c>
      <c r="B49" s="4">
        <v>14400</v>
      </c>
      <c r="C49" s="4">
        <v>339000</v>
      </c>
      <c r="D49" s="4">
        <v>-324600</v>
      </c>
      <c r="E49" s="4">
        <v>-10612790000</v>
      </c>
      <c r="F49" s="4">
        <f t="shared" si="11"/>
        <v>-395779889252</v>
      </c>
      <c r="G49" s="4">
        <v>0</v>
      </c>
      <c r="H49" s="4">
        <v>0</v>
      </c>
      <c r="I49" s="4">
        <v>0</v>
      </c>
      <c r="J49" s="4">
        <v>104480000</v>
      </c>
      <c r="K49" s="4">
        <f t="shared" si="12"/>
        <v>6277675000</v>
      </c>
      <c r="L49" s="4">
        <v>731</v>
      </c>
      <c r="M49" s="4">
        <v>443</v>
      </c>
      <c r="N49" s="4">
        <v>67</v>
      </c>
      <c r="O49" s="4">
        <v>17</v>
      </c>
      <c r="P49" s="4">
        <v>712000</v>
      </c>
      <c r="Q49" s="4">
        <v>364700</v>
      </c>
      <c r="R49" s="5">
        <v>1.09E-2</v>
      </c>
      <c r="S49" s="4">
        <v>1700400</v>
      </c>
      <c r="T49" s="4">
        <f t="shared" si="13"/>
        <v>1491243.7</v>
      </c>
      <c r="U49" s="4">
        <f t="shared" si="14"/>
        <v>1110000</v>
      </c>
      <c r="V49" s="5">
        <v>1.83E-2</v>
      </c>
    </row>
    <row r="50" spans="1:22" x14ac:dyDescent="0.2">
      <c r="A50" s="16" t="s">
        <v>285</v>
      </c>
      <c r="B50" s="4">
        <v>9600</v>
      </c>
      <c r="C50" s="4">
        <v>689600</v>
      </c>
      <c r="D50" s="4">
        <v>-680000</v>
      </c>
      <c r="E50" s="4">
        <v>-22076100000</v>
      </c>
      <c r="F50" s="4">
        <f t="shared" si="11"/>
        <v>-385167099252</v>
      </c>
      <c r="K50" s="4">
        <f t="shared" si="12"/>
        <v>6173195000</v>
      </c>
      <c r="L50" s="4">
        <v>925</v>
      </c>
      <c r="M50" s="4">
        <v>1574</v>
      </c>
      <c r="N50" s="4">
        <v>31</v>
      </c>
      <c r="O50" s="4">
        <v>45</v>
      </c>
      <c r="P50" s="4">
        <v>573800</v>
      </c>
      <c r="Q50" s="4">
        <v>945300</v>
      </c>
      <c r="R50" s="5">
        <v>-9.1999999999999998E-3</v>
      </c>
      <c r="S50" s="4">
        <v>1607900</v>
      </c>
      <c r="T50" s="4">
        <f t="shared" si="13"/>
        <v>1506893.5</v>
      </c>
      <c r="U50" s="4">
        <f t="shared" si="14"/>
        <v>982200</v>
      </c>
      <c r="V50" s="5">
        <v>1.38E-2</v>
      </c>
    </row>
    <row r="51" spans="1:22" x14ac:dyDescent="0.2">
      <c r="A51" s="16" t="s">
        <v>284</v>
      </c>
      <c r="B51" s="4">
        <v>3800</v>
      </c>
      <c r="C51" s="4">
        <v>690200</v>
      </c>
      <c r="D51" s="4">
        <v>-686400</v>
      </c>
      <c r="E51" s="4">
        <v>-22455630000</v>
      </c>
      <c r="F51" s="4">
        <f t="shared" si="11"/>
        <v>-363090999252</v>
      </c>
      <c r="G51" s="4">
        <v>0</v>
      </c>
      <c r="H51" s="4">
        <v>0</v>
      </c>
      <c r="I51" s="4">
        <v>0</v>
      </c>
      <c r="J51" s="4">
        <v>-52240000</v>
      </c>
      <c r="K51" s="4">
        <f t="shared" si="12"/>
        <v>6173195000</v>
      </c>
      <c r="L51" s="4">
        <v>507</v>
      </c>
      <c r="M51" s="4">
        <v>943</v>
      </c>
      <c r="N51" s="4">
        <v>20</v>
      </c>
      <c r="O51" s="4">
        <v>42</v>
      </c>
      <c r="P51" s="4">
        <v>374500</v>
      </c>
      <c r="Q51" s="4">
        <v>652900</v>
      </c>
      <c r="R51" s="5">
        <v>-1.5E-3</v>
      </c>
      <c r="S51" s="4">
        <v>1110000</v>
      </c>
      <c r="T51" s="4">
        <f t="shared" si="13"/>
        <v>1631083.8</v>
      </c>
      <c r="U51" s="4">
        <f t="shared" si="14"/>
        <v>982200</v>
      </c>
      <c r="V51" s="5">
        <v>1.2199999999999999E-2</v>
      </c>
    </row>
    <row r="52" spans="1:22" x14ac:dyDescent="0.2">
      <c r="A52" s="16" t="s">
        <v>283</v>
      </c>
      <c r="B52" s="4">
        <v>205900</v>
      </c>
      <c r="C52" s="4">
        <v>397900</v>
      </c>
      <c r="D52" s="4">
        <v>-192000</v>
      </c>
      <c r="E52" s="4">
        <v>-6300580000</v>
      </c>
      <c r="F52" s="4">
        <f t="shared" si="11"/>
        <v>-340635369252</v>
      </c>
      <c r="G52" s="4">
        <v>0</v>
      </c>
      <c r="H52" s="4">
        <v>0</v>
      </c>
      <c r="I52" s="4">
        <v>0</v>
      </c>
      <c r="J52" s="4">
        <v>-1679260000</v>
      </c>
      <c r="K52" s="4">
        <f t="shared" si="12"/>
        <v>6225435000</v>
      </c>
      <c r="L52" s="4">
        <v>589</v>
      </c>
      <c r="M52" s="4">
        <v>1447</v>
      </c>
      <c r="N52" s="4">
        <v>32</v>
      </c>
      <c r="O52" s="4">
        <v>94</v>
      </c>
      <c r="P52" s="4">
        <v>547100</v>
      </c>
      <c r="Q52" s="4">
        <v>1342900</v>
      </c>
      <c r="R52" s="5">
        <v>-4.5000000000000005E-3</v>
      </c>
      <c r="S52" s="4">
        <v>1940500</v>
      </c>
      <c r="T52" s="4">
        <f t="shared" si="13"/>
        <v>1839783.8</v>
      </c>
      <c r="U52" s="4">
        <f t="shared" si="14"/>
        <v>960615</v>
      </c>
      <c r="V52" s="5">
        <v>1.37E-2</v>
      </c>
    </row>
    <row r="53" spans="1:22" x14ac:dyDescent="0.2">
      <c r="A53" s="16" t="s">
        <v>282</v>
      </c>
      <c r="B53" s="4">
        <v>122500</v>
      </c>
      <c r="C53" s="4">
        <v>485900</v>
      </c>
      <c r="D53" s="4">
        <v>-363400</v>
      </c>
      <c r="E53" s="4">
        <v>-11961090000</v>
      </c>
      <c r="F53" s="4">
        <f t="shared" si="11"/>
        <v>-334334789252</v>
      </c>
      <c r="G53" s="4">
        <v>0</v>
      </c>
      <c r="H53" s="4">
        <v>0</v>
      </c>
      <c r="I53" s="4">
        <v>0</v>
      </c>
      <c r="J53" s="4">
        <v>211200000</v>
      </c>
      <c r="K53" s="4">
        <f t="shared" si="12"/>
        <v>7904695000</v>
      </c>
      <c r="L53" s="4">
        <v>477</v>
      </c>
      <c r="M53" s="4">
        <v>1133</v>
      </c>
      <c r="N53" s="4">
        <v>24</v>
      </c>
      <c r="O53" s="4">
        <v>33</v>
      </c>
      <c r="P53" s="4">
        <v>401900</v>
      </c>
      <c r="Q53" s="4">
        <v>750800</v>
      </c>
      <c r="R53" s="5">
        <v>-6.0000000000000001E-3</v>
      </c>
      <c r="S53" s="4">
        <v>1200500</v>
      </c>
      <c r="T53" s="4">
        <f t="shared" si="13"/>
        <v>1937459.3</v>
      </c>
      <c r="U53" s="4">
        <f t="shared" si="14"/>
        <v>644710</v>
      </c>
      <c r="V53" s="5">
        <v>1.21E-2</v>
      </c>
    </row>
    <row r="54" spans="1:22" x14ac:dyDescent="0.2">
      <c r="A54" s="16" t="s">
        <v>281</v>
      </c>
      <c r="B54" s="4">
        <v>318200</v>
      </c>
      <c r="C54" s="4">
        <v>570665</v>
      </c>
      <c r="D54" s="4">
        <v>-252465</v>
      </c>
      <c r="E54" s="4">
        <v>-8400920000</v>
      </c>
      <c r="F54" s="4">
        <f t="shared" si="11"/>
        <v>-322373699252</v>
      </c>
      <c r="K54" s="4">
        <f t="shared" si="12"/>
        <v>7693495000</v>
      </c>
      <c r="L54" s="4">
        <v>446</v>
      </c>
      <c r="M54" s="4">
        <v>1314</v>
      </c>
      <c r="N54" s="4">
        <v>29</v>
      </c>
      <c r="O54" s="4">
        <v>66</v>
      </c>
      <c r="P54" s="4">
        <v>377300</v>
      </c>
      <c r="Q54" s="4">
        <v>1118200</v>
      </c>
      <c r="R54" s="5">
        <v>-6.0000000000000001E-3</v>
      </c>
      <c r="S54" s="4">
        <v>1704800</v>
      </c>
      <c r="T54" s="4">
        <f t="shared" si="13"/>
        <v>1928843.5</v>
      </c>
      <c r="U54" s="4">
        <f t="shared" si="14"/>
        <v>644710</v>
      </c>
      <c r="V54" s="5">
        <v>1.4999999999999999E-2</v>
      </c>
    </row>
    <row r="55" spans="1:22" x14ac:dyDescent="0.2">
      <c r="A55" s="16" t="s">
        <v>280</v>
      </c>
      <c r="B55" s="4">
        <v>62400</v>
      </c>
      <c r="C55" s="4">
        <v>74000</v>
      </c>
      <c r="D55" s="4">
        <v>-11600</v>
      </c>
      <c r="E55" s="4">
        <v>-385260000</v>
      </c>
      <c r="F55" s="4">
        <f t="shared" si="11"/>
        <v>-313972779252</v>
      </c>
      <c r="G55" s="4">
        <v>0</v>
      </c>
      <c r="H55" s="4">
        <v>0</v>
      </c>
      <c r="I55" s="4">
        <v>0</v>
      </c>
      <c r="J55" s="4">
        <v>-1032345000</v>
      </c>
      <c r="K55" s="4">
        <f t="shared" si="12"/>
        <v>7693495000</v>
      </c>
      <c r="L55" s="4">
        <v>329</v>
      </c>
      <c r="M55" s="4">
        <v>533</v>
      </c>
      <c r="N55" s="4">
        <v>24</v>
      </c>
      <c r="O55" s="4">
        <v>49</v>
      </c>
      <c r="P55" s="4">
        <v>313000</v>
      </c>
      <c r="Q55" s="4">
        <v>613400</v>
      </c>
      <c r="R55" s="5">
        <v>0</v>
      </c>
      <c r="S55" s="4">
        <v>982200</v>
      </c>
      <c r="T55" s="4">
        <f t="shared" si="13"/>
        <v>2134153.2999999998</v>
      </c>
      <c r="U55" s="4">
        <f t="shared" si="14"/>
        <v>644710</v>
      </c>
      <c r="V55" s="5">
        <v>9.0000000000000011E-3</v>
      </c>
    </row>
    <row r="56" spans="1:22" x14ac:dyDescent="0.2">
      <c r="A56" s="16" t="s">
        <v>279</v>
      </c>
      <c r="B56" s="4">
        <v>150800</v>
      </c>
      <c r="C56" s="4">
        <v>88900</v>
      </c>
      <c r="D56" s="4">
        <v>61900</v>
      </c>
      <c r="E56" s="4">
        <v>2054720000</v>
      </c>
      <c r="F56" s="4">
        <f t="shared" ref="F56:F130" si="15">E56+F57</f>
        <v>-313587519252</v>
      </c>
      <c r="G56" s="4">
        <v>0</v>
      </c>
      <c r="H56" s="4">
        <v>0</v>
      </c>
      <c r="I56" s="4">
        <v>0</v>
      </c>
      <c r="J56" s="4">
        <v>-1141940000</v>
      </c>
      <c r="K56" s="4">
        <f t="shared" ref="K56:K76" si="16">K57+J56</f>
        <v>8725840000</v>
      </c>
      <c r="L56" s="4">
        <v>546</v>
      </c>
      <c r="M56" s="4">
        <v>554</v>
      </c>
      <c r="N56" s="4">
        <v>29</v>
      </c>
      <c r="O56" s="4">
        <v>31</v>
      </c>
      <c r="P56" s="4">
        <v>498600</v>
      </c>
      <c r="Q56" s="4">
        <v>501900</v>
      </c>
      <c r="R56" s="5">
        <v>7.6E-3</v>
      </c>
      <c r="S56" s="4">
        <v>1062663</v>
      </c>
      <c r="T56" s="4">
        <f t="shared" si="13"/>
        <v>2180953.6</v>
      </c>
      <c r="U56" s="4">
        <f t="shared" ref="U56:U123" si="17">MIN(S57:S61)</f>
        <v>644710</v>
      </c>
      <c r="V56" s="5">
        <v>7.6E-3</v>
      </c>
    </row>
    <row r="57" spans="1:22" x14ac:dyDescent="0.2">
      <c r="A57" s="16" t="s">
        <v>278</v>
      </c>
      <c r="B57" s="4">
        <v>17000</v>
      </c>
      <c r="C57" s="4">
        <v>13400</v>
      </c>
      <c r="D57" s="4">
        <v>3600</v>
      </c>
      <c r="E57" s="4">
        <v>118040000</v>
      </c>
      <c r="F57" s="4">
        <f t="shared" si="15"/>
        <v>-315642239252</v>
      </c>
      <c r="K57" s="4">
        <f t="shared" si="16"/>
        <v>9867780000</v>
      </c>
      <c r="L57" s="4">
        <v>377</v>
      </c>
      <c r="M57" s="4">
        <v>526</v>
      </c>
      <c r="N57" s="4">
        <v>25</v>
      </c>
      <c r="O57" s="4">
        <v>28</v>
      </c>
      <c r="P57" s="4">
        <v>335200</v>
      </c>
      <c r="Q57" s="4">
        <v>437000</v>
      </c>
      <c r="R57" s="5">
        <v>9.1999999999999998E-3</v>
      </c>
      <c r="S57" s="4">
        <v>960615</v>
      </c>
      <c r="T57" s="4">
        <f t="shared" si="13"/>
        <v>2479370.1</v>
      </c>
      <c r="U57" s="4">
        <f t="shared" si="17"/>
        <v>644710</v>
      </c>
      <c r="V57" s="5">
        <v>1.2199999999999999E-2</v>
      </c>
    </row>
    <row r="58" spans="1:22" x14ac:dyDescent="0.2">
      <c r="A58" s="16" t="s">
        <v>275</v>
      </c>
      <c r="B58" s="4">
        <v>12900</v>
      </c>
      <c r="C58" s="4">
        <v>24300</v>
      </c>
      <c r="D58" s="4">
        <v>-11400</v>
      </c>
      <c r="E58" s="4">
        <v>-376660000</v>
      </c>
      <c r="F58" s="4">
        <f t="shared" si="15"/>
        <v>-315760279252</v>
      </c>
      <c r="K58" s="4">
        <f t="shared" si="16"/>
        <v>9867780000</v>
      </c>
      <c r="L58" s="4">
        <v>300</v>
      </c>
      <c r="M58" s="4">
        <v>497</v>
      </c>
      <c r="N58" s="4">
        <v>8</v>
      </c>
      <c r="O58" s="4">
        <v>29</v>
      </c>
      <c r="P58" s="4">
        <v>165300</v>
      </c>
      <c r="Q58" s="4">
        <v>389300</v>
      </c>
      <c r="R58" s="5">
        <v>-1.5E-3</v>
      </c>
      <c r="S58" s="4">
        <v>644710</v>
      </c>
      <c r="T58" s="4">
        <f t="shared" si="13"/>
        <v>2520126.5</v>
      </c>
      <c r="U58" s="4">
        <f t="shared" si="17"/>
        <v>1764398</v>
      </c>
      <c r="V58" s="5">
        <v>1.21E-2</v>
      </c>
    </row>
    <row r="59" spans="1:22" x14ac:dyDescent="0.2">
      <c r="A59" s="16" t="s">
        <v>274</v>
      </c>
      <c r="B59" s="4">
        <v>18000</v>
      </c>
      <c r="C59" s="4">
        <v>1068300</v>
      </c>
      <c r="D59" s="4">
        <v>-1050300</v>
      </c>
      <c r="E59" s="4">
        <v>-34617480000</v>
      </c>
      <c r="F59" s="4">
        <f t="shared" si="15"/>
        <v>-315383619252</v>
      </c>
      <c r="G59" s="4">
        <v>0</v>
      </c>
      <c r="H59" s="4">
        <v>0</v>
      </c>
      <c r="I59" s="4">
        <v>0</v>
      </c>
      <c r="J59" s="4">
        <v>-13260000</v>
      </c>
      <c r="K59" s="4">
        <f t="shared" si="16"/>
        <v>9867780000</v>
      </c>
      <c r="L59" s="4">
        <v>1266</v>
      </c>
      <c r="M59" s="4">
        <v>2343</v>
      </c>
      <c r="N59" s="4">
        <v>97</v>
      </c>
      <c r="O59" s="4">
        <v>163</v>
      </c>
      <c r="P59" s="4">
        <v>1253700</v>
      </c>
      <c r="Q59" s="4">
        <v>2202200</v>
      </c>
      <c r="R59" s="5">
        <v>-2.3799999999999998E-2</v>
      </c>
      <c r="S59" s="4">
        <v>3698549</v>
      </c>
      <c r="T59" s="4">
        <f t="shared" si="13"/>
        <v>2246708.1</v>
      </c>
      <c r="U59" s="4">
        <f t="shared" si="17"/>
        <v>1618642</v>
      </c>
      <c r="V59" s="5">
        <v>2.5499999999999998E-2</v>
      </c>
    </row>
    <row r="60" spans="1:22" x14ac:dyDescent="0.2">
      <c r="A60" s="16" t="s">
        <v>273</v>
      </c>
      <c r="B60" s="4">
        <v>10200</v>
      </c>
      <c r="C60" s="4">
        <v>345300</v>
      </c>
      <c r="D60" s="4">
        <v>-335100</v>
      </c>
      <c r="E60" s="4">
        <v>-11300350000</v>
      </c>
      <c r="F60" s="4">
        <f t="shared" si="15"/>
        <v>-280766139252</v>
      </c>
      <c r="K60" s="4">
        <f t="shared" si="16"/>
        <v>9881040000</v>
      </c>
      <c r="L60" s="4">
        <v>590</v>
      </c>
      <c r="M60" s="4">
        <v>1161</v>
      </c>
      <c r="N60" s="4">
        <v>49</v>
      </c>
      <c r="O60" s="4">
        <v>87</v>
      </c>
      <c r="P60" s="4">
        <v>573000</v>
      </c>
      <c r="Q60" s="4">
        <v>1097500</v>
      </c>
      <c r="R60" s="5">
        <v>0</v>
      </c>
      <c r="S60" s="4">
        <v>1764398</v>
      </c>
      <c r="T60" s="4">
        <f t="shared" si="13"/>
        <v>2221562.4</v>
      </c>
      <c r="U60" s="4">
        <f t="shared" si="17"/>
        <v>1618642</v>
      </c>
      <c r="V60" s="5">
        <v>1.77E-2</v>
      </c>
    </row>
    <row r="61" spans="1:22" x14ac:dyDescent="0.2">
      <c r="A61" s="16" t="s">
        <v>268</v>
      </c>
      <c r="B61" s="4">
        <v>93200</v>
      </c>
      <c r="C61" s="4">
        <v>864900</v>
      </c>
      <c r="D61" s="4">
        <v>-771700</v>
      </c>
      <c r="E61" s="4">
        <v>-26124680000</v>
      </c>
      <c r="F61" s="4">
        <f t="shared" si="15"/>
        <v>-269465789252</v>
      </c>
      <c r="K61" s="4">
        <f t="shared" si="16"/>
        <v>9881040000</v>
      </c>
      <c r="L61" s="4">
        <v>838</v>
      </c>
      <c r="M61" s="4">
        <v>1313</v>
      </c>
      <c r="N61" s="4">
        <v>64</v>
      </c>
      <c r="O61" s="4">
        <v>104</v>
      </c>
      <c r="P61" s="4">
        <v>796200</v>
      </c>
      <c r="Q61" s="4">
        <v>1466500</v>
      </c>
      <c r="R61" s="5">
        <v>-1.03E-2</v>
      </c>
      <c r="S61" s="4">
        <v>2351903</v>
      </c>
      <c r="T61" s="4">
        <f t="shared" si="13"/>
        <v>2074062.6</v>
      </c>
      <c r="U61" s="4">
        <f t="shared" si="17"/>
        <v>1530666</v>
      </c>
      <c r="V61" s="5">
        <v>2.3399999999999997E-2</v>
      </c>
    </row>
    <row r="62" spans="1:22" x14ac:dyDescent="0.2">
      <c r="A62" s="16" t="s">
        <v>266</v>
      </c>
      <c r="B62" s="4">
        <v>59000</v>
      </c>
      <c r="C62" s="4">
        <v>138500</v>
      </c>
      <c r="D62" s="4">
        <v>-79500</v>
      </c>
      <c r="E62" s="4">
        <v>-2702140000</v>
      </c>
      <c r="F62" s="4">
        <f t="shared" si="15"/>
        <v>-243341109252</v>
      </c>
      <c r="K62" s="4">
        <f t="shared" si="16"/>
        <v>9881040000</v>
      </c>
      <c r="L62" s="4">
        <v>1979</v>
      </c>
      <c r="M62" s="4">
        <v>1910</v>
      </c>
      <c r="N62" s="4">
        <v>163</v>
      </c>
      <c r="O62" s="4">
        <v>151</v>
      </c>
      <c r="P62" s="4">
        <v>1941400</v>
      </c>
      <c r="Q62" s="4">
        <v>2076800</v>
      </c>
      <c r="R62" s="5">
        <v>9.0000000000000011E-3</v>
      </c>
      <c r="S62" s="4">
        <v>4027500</v>
      </c>
      <c r="T62" s="4">
        <f t="shared" ref="T62:T115" si="18">AVERAGE(S63:S72)</f>
        <v>1750262.6</v>
      </c>
      <c r="U62" s="4">
        <f t="shared" si="17"/>
        <v>1530666</v>
      </c>
      <c r="V62" s="5">
        <v>3.3599999999999998E-2</v>
      </c>
    </row>
    <row r="63" spans="1:22" x14ac:dyDescent="0.2">
      <c r="A63" s="16" t="s">
        <v>265</v>
      </c>
      <c r="B63" s="4">
        <v>32900</v>
      </c>
      <c r="C63" s="4">
        <v>8200</v>
      </c>
      <c r="D63" s="4">
        <v>24700</v>
      </c>
      <c r="E63" s="4">
        <v>831010000</v>
      </c>
      <c r="F63" s="4">
        <f t="shared" si="15"/>
        <v>-240638969252</v>
      </c>
      <c r="K63" s="4">
        <f t="shared" si="16"/>
        <v>9881040000</v>
      </c>
      <c r="L63" s="4">
        <v>544</v>
      </c>
      <c r="M63" s="4">
        <v>1130</v>
      </c>
      <c r="N63" s="4">
        <v>59</v>
      </c>
      <c r="O63" s="4">
        <v>120</v>
      </c>
      <c r="P63" s="4">
        <v>619000</v>
      </c>
      <c r="Q63" s="4">
        <v>1429600</v>
      </c>
      <c r="R63" s="5">
        <v>-7.3000000000000001E-3</v>
      </c>
      <c r="S63" s="4">
        <v>2177255</v>
      </c>
      <c r="T63" s="4">
        <f t="shared" si="18"/>
        <v>1685291.4</v>
      </c>
      <c r="U63" s="4">
        <f t="shared" si="17"/>
        <v>1052274</v>
      </c>
      <c r="V63" s="5">
        <v>1.3300000000000001E-2</v>
      </c>
    </row>
    <row r="64" spans="1:22" x14ac:dyDescent="0.2">
      <c r="A64" s="16" t="s">
        <v>247</v>
      </c>
      <c r="B64" s="4">
        <v>6700</v>
      </c>
      <c r="C64" s="4">
        <v>400</v>
      </c>
      <c r="D64" s="4">
        <v>6300</v>
      </c>
      <c r="E64" s="4">
        <v>212090000</v>
      </c>
      <c r="F64" s="4">
        <f t="shared" si="15"/>
        <v>-241469979252</v>
      </c>
      <c r="G64" s="4">
        <v>60400</v>
      </c>
      <c r="H64" s="4">
        <v>400</v>
      </c>
      <c r="I64" s="4">
        <v>60000</v>
      </c>
      <c r="J64" s="4">
        <v>2027900000</v>
      </c>
      <c r="K64" s="4">
        <f t="shared" si="16"/>
        <v>9881040000</v>
      </c>
      <c r="L64" s="4">
        <v>368</v>
      </c>
      <c r="M64" s="4">
        <v>970</v>
      </c>
      <c r="N64" s="4">
        <v>43</v>
      </c>
      <c r="O64" s="4">
        <v>65</v>
      </c>
      <c r="P64" s="4">
        <v>470000</v>
      </c>
      <c r="Q64" s="4">
        <v>1070700</v>
      </c>
      <c r="R64" s="5">
        <v>-1.4000000000000002E-3</v>
      </c>
      <c r="S64" s="4">
        <v>1618642</v>
      </c>
      <c r="T64" s="4">
        <f t="shared" si="18"/>
        <v>1592363.9</v>
      </c>
      <c r="U64" s="4">
        <f t="shared" si="17"/>
        <v>964365</v>
      </c>
      <c r="V64" s="5">
        <v>2.06E-2</v>
      </c>
    </row>
    <row r="65" spans="1:22" x14ac:dyDescent="0.2">
      <c r="A65" s="16" t="s">
        <v>239</v>
      </c>
      <c r="B65" s="4">
        <v>5100</v>
      </c>
      <c r="C65" s="4">
        <v>71300</v>
      </c>
      <c r="D65" s="4">
        <v>-66200</v>
      </c>
      <c r="E65" s="4">
        <v>-2263690000</v>
      </c>
      <c r="F65" s="4">
        <f t="shared" si="15"/>
        <v>-241682069252</v>
      </c>
      <c r="K65" s="4">
        <f t="shared" si="16"/>
        <v>7853140000</v>
      </c>
      <c r="L65" s="4">
        <v>1165</v>
      </c>
      <c r="M65" s="4">
        <v>1321</v>
      </c>
      <c r="N65" s="4">
        <v>124</v>
      </c>
      <c r="O65" s="4">
        <v>147</v>
      </c>
      <c r="P65" s="4">
        <v>1347900</v>
      </c>
      <c r="Q65" s="4">
        <v>1561800</v>
      </c>
      <c r="R65" s="5">
        <v>-1.4000000000000002E-3</v>
      </c>
      <c r="S65" s="4">
        <v>3035298</v>
      </c>
      <c r="T65" s="4">
        <f t="shared" si="18"/>
        <v>1383711.2</v>
      </c>
      <c r="U65" s="4">
        <f t="shared" si="17"/>
        <v>964365</v>
      </c>
      <c r="V65" s="5">
        <v>2.1700000000000001E-2</v>
      </c>
    </row>
    <row r="66" spans="1:22" x14ac:dyDescent="0.2">
      <c r="A66" s="16" t="s">
        <v>238</v>
      </c>
      <c r="B66" s="4">
        <v>0</v>
      </c>
      <c r="C66" s="4">
        <v>30700</v>
      </c>
      <c r="D66" s="4">
        <v>-30700</v>
      </c>
      <c r="E66" s="4">
        <v>-1041470000</v>
      </c>
      <c r="F66" s="4">
        <f t="shared" si="15"/>
        <v>-239418379252</v>
      </c>
      <c r="K66" s="4">
        <f t="shared" si="16"/>
        <v>7853140000</v>
      </c>
      <c r="L66" s="4">
        <v>681</v>
      </c>
      <c r="M66" s="4">
        <v>765</v>
      </c>
      <c r="N66" s="4">
        <v>59</v>
      </c>
      <c r="O66" s="4">
        <v>63</v>
      </c>
      <c r="P66" s="4">
        <v>786700</v>
      </c>
      <c r="Q66" s="4">
        <v>738500</v>
      </c>
      <c r="R66" s="5">
        <v>-1.4000000000000002E-3</v>
      </c>
      <c r="S66" s="4">
        <v>1530666</v>
      </c>
      <c r="T66" s="4">
        <f t="shared" si="18"/>
        <v>1301647.8</v>
      </c>
      <c r="U66" s="4">
        <f t="shared" si="17"/>
        <v>876905</v>
      </c>
      <c r="V66" s="5">
        <v>1.03E-2</v>
      </c>
    </row>
    <row r="67" spans="1:22" x14ac:dyDescent="0.2">
      <c r="A67" s="16" t="s">
        <v>237</v>
      </c>
      <c r="B67" s="4">
        <v>120500</v>
      </c>
      <c r="C67" s="4">
        <v>0</v>
      </c>
      <c r="D67" s="4">
        <v>120500</v>
      </c>
      <c r="E67" s="4">
        <v>4030400000</v>
      </c>
      <c r="F67" s="4">
        <f t="shared" si="15"/>
        <v>-238376909252</v>
      </c>
      <c r="K67" s="4">
        <f t="shared" si="16"/>
        <v>7853140000</v>
      </c>
      <c r="L67" s="4">
        <v>1610</v>
      </c>
      <c r="M67" s="4">
        <v>1366</v>
      </c>
      <c r="N67" s="4">
        <v>178</v>
      </c>
      <c r="O67" s="4">
        <v>144</v>
      </c>
      <c r="P67" s="4">
        <v>2051700</v>
      </c>
      <c r="Q67" s="4">
        <v>1736700</v>
      </c>
      <c r="R67" s="5">
        <v>2.1099999999999997E-2</v>
      </c>
      <c r="S67" s="4">
        <v>3944780</v>
      </c>
      <c r="T67" s="4">
        <f t="shared" si="18"/>
        <v>987495.1</v>
      </c>
      <c r="U67" s="4">
        <f t="shared" si="17"/>
        <v>789500</v>
      </c>
      <c r="V67" s="5">
        <v>2.9300000000000003E-2</v>
      </c>
    </row>
    <row r="68" spans="1:22" x14ac:dyDescent="0.2">
      <c r="A68" s="16" t="s">
        <v>233</v>
      </c>
      <c r="B68" s="4">
        <v>153000</v>
      </c>
      <c r="C68" s="4">
        <v>5900</v>
      </c>
      <c r="D68" s="4">
        <v>147100</v>
      </c>
      <c r="E68" s="4">
        <v>4892750000</v>
      </c>
      <c r="F68" s="4">
        <f t="shared" si="15"/>
        <v>-242407309252</v>
      </c>
      <c r="K68" s="4">
        <f t="shared" si="16"/>
        <v>7853140000</v>
      </c>
      <c r="L68" s="4">
        <v>640</v>
      </c>
      <c r="M68" s="4">
        <v>619</v>
      </c>
      <c r="N68" s="4">
        <v>35</v>
      </c>
      <c r="O68" s="4">
        <v>23</v>
      </c>
      <c r="P68" s="4">
        <v>31900</v>
      </c>
      <c r="Q68" s="4">
        <v>71800</v>
      </c>
      <c r="R68" s="5">
        <v>4.5999999999999999E-3</v>
      </c>
      <c r="S68" s="4">
        <v>1052274</v>
      </c>
      <c r="T68" s="4">
        <f t="shared" si="18"/>
        <v>1036101.1</v>
      </c>
      <c r="U68" s="4">
        <f t="shared" si="17"/>
        <v>789500</v>
      </c>
    </row>
    <row r="69" spans="1:22" x14ac:dyDescent="0.2">
      <c r="A69" s="16" t="s">
        <v>232</v>
      </c>
      <c r="B69" s="4">
        <v>38800</v>
      </c>
      <c r="C69" s="4">
        <v>39900</v>
      </c>
      <c r="D69" s="4">
        <v>-1100</v>
      </c>
      <c r="E69" s="4">
        <v>-33900000</v>
      </c>
      <c r="F69" s="4">
        <f t="shared" si="15"/>
        <v>-247300059252</v>
      </c>
      <c r="K69" s="4">
        <f t="shared" si="16"/>
        <v>7853140000</v>
      </c>
      <c r="L69" s="4"/>
      <c r="M69" s="4"/>
      <c r="N69" s="4"/>
      <c r="O69" s="4"/>
      <c r="P69" s="4">
        <v>352700</v>
      </c>
      <c r="Q69" s="4">
        <v>540100</v>
      </c>
      <c r="R69" s="5">
        <v>-7.4000000000000003E-3</v>
      </c>
      <c r="S69" s="4">
        <v>964365</v>
      </c>
      <c r="T69" s="4">
        <f t="shared" si="18"/>
        <v>1029891.3</v>
      </c>
      <c r="U69" s="4">
        <f t="shared" si="17"/>
        <v>689367</v>
      </c>
    </row>
    <row r="70" spans="1:22" x14ac:dyDescent="0.2">
      <c r="A70" s="16" t="s">
        <v>231</v>
      </c>
      <c r="B70" s="4">
        <v>246800</v>
      </c>
      <c r="C70" s="4">
        <v>23754</v>
      </c>
      <c r="D70" s="4">
        <v>223046</v>
      </c>
      <c r="E70" s="4">
        <v>7433930000</v>
      </c>
      <c r="F70" s="4">
        <f t="shared" si="15"/>
        <v>-247266159252</v>
      </c>
      <c r="G70" s="4">
        <v>20600</v>
      </c>
      <c r="H70" s="4">
        <v>0</v>
      </c>
      <c r="I70" s="4">
        <v>20600</v>
      </c>
      <c r="J70" s="4">
        <v>686040000</v>
      </c>
      <c r="K70" s="4">
        <f t="shared" si="16"/>
        <v>7853140000</v>
      </c>
      <c r="L70" s="4"/>
      <c r="M70" s="4"/>
      <c r="N70" s="4"/>
      <c r="O70" s="4"/>
      <c r="P70" s="4">
        <v>571700</v>
      </c>
      <c r="Q70" s="4">
        <v>830000</v>
      </c>
      <c r="R70" s="5">
        <v>9.1000000000000004E-3</v>
      </c>
      <c r="S70" s="4">
        <v>1512941</v>
      </c>
      <c r="T70" s="4">
        <f t="shared" si="18"/>
        <v>1070593</v>
      </c>
      <c r="U70" s="4">
        <f t="shared" si="17"/>
        <v>689367</v>
      </c>
    </row>
    <row r="71" spans="1:22" x14ac:dyDescent="0.2">
      <c r="A71" s="16" t="s">
        <v>230</v>
      </c>
      <c r="B71" s="4">
        <v>5800</v>
      </c>
      <c r="C71" s="4">
        <v>27000</v>
      </c>
      <c r="D71" s="4">
        <v>-21200</v>
      </c>
      <c r="E71" s="4">
        <v>-700610000</v>
      </c>
      <c r="F71" s="4">
        <f t="shared" si="15"/>
        <v>-254700089252</v>
      </c>
      <c r="G71" s="4">
        <v>71900</v>
      </c>
      <c r="H71" s="4">
        <v>29200</v>
      </c>
      <c r="I71" s="4">
        <v>42700</v>
      </c>
      <c r="J71" s="4">
        <v>1394770000</v>
      </c>
      <c r="K71" s="4">
        <f t="shared" si="16"/>
        <v>7167100000</v>
      </c>
      <c r="L71" s="4"/>
      <c r="M71" s="4"/>
      <c r="N71" s="4"/>
      <c r="O71" s="4"/>
      <c r="P71" s="4">
        <v>358500</v>
      </c>
      <c r="Q71" s="4">
        <v>470600</v>
      </c>
      <c r="R71" s="5">
        <v>6.0999999999999995E-3</v>
      </c>
      <c r="S71" s="4">
        <v>876905</v>
      </c>
      <c r="T71" s="4">
        <f t="shared" si="18"/>
        <v>1186680</v>
      </c>
      <c r="U71" s="4">
        <f t="shared" si="17"/>
        <v>689367</v>
      </c>
    </row>
    <row r="72" spans="1:22" x14ac:dyDescent="0.2">
      <c r="A72" s="16" t="s">
        <v>229</v>
      </c>
      <c r="B72" s="4">
        <v>51100</v>
      </c>
      <c r="C72" s="4">
        <v>20730</v>
      </c>
      <c r="D72" s="4">
        <v>30370</v>
      </c>
      <c r="E72" s="4">
        <v>993440000</v>
      </c>
      <c r="F72" s="4">
        <f t="shared" si="15"/>
        <v>-253999479252</v>
      </c>
      <c r="G72" s="4">
        <v>68000</v>
      </c>
      <c r="H72" s="4">
        <v>2400</v>
      </c>
      <c r="I72" s="4">
        <v>65600</v>
      </c>
      <c r="J72" s="4">
        <v>2153330000</v>
      </c>
      <c r="K72" s="4">
        <f t="shared" si="16"/>
        <v>5772330000</v>
      </c>
      <c r="L72" s="4"/>
      <c r="M72" s="4"/>
      <c r="N72" s="4"/>
      <c r="O72" s="4"/>
      <c r="P72" s="4">
        <v>390200</v>
      </c>
      <c r="Q72" s="4">
        <v>339500</v>
      </c>
      <c r="R72" s="5">
        <v>1.0800000000000001E-2</v>
      </c>
      <c r="S72" s="4">
        <v>789500</v>
      </c>
      <c r="T72" s="4">
        <f t="shared" si="18"/>
        <v>1188902.1000000001</v>
      </c>
      <c r="U72" s="4">
        <f t="shared" si="17"/>
        <v>689367</v>
      </c>
    </row>
    <row r="73" spans="1:22" x14ac:dyDescent="0.2">
      <c r="A73" s="16" t="s">
        <v>228</v>
      </c>
      <c r="B73" s="4">
        <v>170900</v>
      </c>
      <c r="C73" s="4">
        <v>200200</v>
      </c>
      <c r="D73" s="4">
        <v>-29300</v>
      </c>
      <c r="E73" s="4">
        <v>-965990000</v>
      </c>
      <c r="F73" s="4">
        <f t="shared" si="15"/>
        <v>-254992919252</v>
      </c>
      <c r="K73" s="4">
        <f t="shared" si="16"/>
        <v>3619000000</v>
      </c>
      <c r="L73" s="4"/>
      <c r="M73" s="4"/>
      <c r="N73" s="4"/>
      <c r="O73" s="4"/>
      <c r="P73" s="4">
        <v>432300</v>
      </c>
      <c r="Q73" s="4">
        <v>1009600</v>
      </c>
      <c r="R73" s="5">
        <v>-6.0999999999999995E-3</v>
      </c>
      <c r="S73" s="4">
        <v>1527543</v>
      </c>
      <c r="T73" s="4">
        <f t="shared" si="18"/>
        <v>1166689.5</v>
      </c>
      <c r="U73" s="4">
        <f t="shared" si="17"/>
        <v>689367</v>
      </c>
    </row>
    <row r="74" spans="1:22" x14ac:dyDescent="0.2">
      <c r="A74" s="16" t="s">
        <v>227</v>
      </c>
      <c r="B74" s="4">
        <v>6700</v>
      </c>
      <c r="C74" s="4">
        <v>28000</v>
      </c>
      <c r="D74" s="4">
        <v>-21300</v>
      </c>
      <c r="E74" s="4">
        <v>-696990000</v>
      </c>
      <c r="F74" s="4">
        <f t="shared" si="15"/>
        <v>-254026929252</v>
      </c>
      <c r="K74" s="4">
        <f t="shared" si="16"/>
        <v>3619000000</v>
      </c>
      <c r="L74" s="4"/>
      <c r="M74" s="4"/>
      <c r="N74" s="4"/>
      <c r="O74" s="4"/>
      <c r="P74" s="4">
        <v>227700</v>
      </c>
      <c r="Q74" s="4">
        <v>426600</v>
      </c>
      <c r="R74" s="5">
        <v>1.6000000000000001E-3</v>
      </c>
      <c r="S74" s="4">
        <v>689367</v>
      </c>
      <c r="T74" s="4">
        <f t="shared" si="18"/>
        <v>1339877.3999999999</v>
      </c>
      <c r="U74" s="4">
        <f t="shared" si="17"/>
        <v>710032</v>
      </c>
    </row>
    <row r="75" spans="1:22" x14ac:dyDescent="0.2">
      <c r="A75" s="16" t="s">
        <v>221</v>
      </c>
      <c r="B75" s="4">
        <v>81400</v>
      </c>
      <c r="C75" s="4">
        <v>7080</v>
      </c>
      <c r="D75" s="4">
        <v>74320</v>
      </c>
      <c r="E75" s="4">
        <v>2444650000</v>
      </c>
      <c r="F75" s="4">
        <f t="shared" si="15"/>
        <v>-253329939252</v>
      </c>
      <c r="K75" s="4">
        <f t="shared" si="16"/>
        <v>3619000000</v>
      </c>
      <c r="L75" s="4"/>
      <c r="M75" s="4"/>
      <c r="N75" s="4"/>
      <c r="O75" s="4"/>
      <c r="P75" s="4">
        <v>435700</v>
      </c>
      <c r="Q75" s="4">
        <v>313200</v>
      </c>
      <c r="R75" s="5">
        <v>-3.0000000000000001E-3</v>
      </c>
      <c r="S75" s="4">
        <v>948771</v>
      </c>
      <c r="T75" s="4">
        <f t="shared" si="18"/>
        <v>1429580.3</v>
      </c>
      <c r="U75" s="4">
        <f t="shared" si="17"/>
        <v>710032</v>
      </c>
    </row>
    <row r="76" spans="1:22" x14ac:dyDescent="0.2">
      <c r="A76" s="16" t="s">
        <v>212</v>
      </c>
      <c r="B76" s="4">
        <v>68300</v>
      </c>
      <c r="C76" s="4">
        <v>41422</v>
      </c>
      <c r="D76" s="4">
        <v>26878</v>
      </c>
      <c r="E76" s="4">
        <v>883460000</v>
      </c>
      <c r="F76" s="4">
        <f t="shared" si="15"/>
        <v>-255774589252</v>
      </c>
      <c r="K76" s="4">
        <f t="shared" si="16"/>
        <v>3619000000</v>
      </c>
      <c r="L76" s="4"/>
      <c r="M76" s="4"/>
      <c r="N76" s="4"/>
      <c r="O76" s="4"/>
      <c r="P76" s="4">
        <v>254100</v>
      </c>
      <c r="Q76" s="4">
        <v>359400</v>
      </c>
      <c r="R76" s="5">
        <v>0</v>
      </c>
      <c r="S76" s="4">
        <v>710032</v>
      </c>
      <c r="T76" s="4">
        <f t="shared" si="18"/>
        <v>1574862.9</v>
      </c>
      <c r="U76" s="4">
        <f t="shared" si="17"/>
        <v>803253</v>
      </c>
    </row>
    <row r="77" spans="1:22" x14ac:dyDescent="0.2">
      <c r="A77" s="16" t="s">
        <v>211</v>
      </c>
      <c r="B77" s="4">
        <v>76300</v>
      </c>
      <c r="C77" s="4">
        <v>20300</v>
      </c>
      <c r="D77" s="4">
        <v>56000</v>
      </c>
      <c r="E77" s="4">
        <v>1834200000</v>
      </c>
      <c r="F77" s="4">
        <f t="shared" si="15"/>
        <v>-256658049252</v>
      </c>
      <c r="K77" s="4">
        <f>K78+J77</f>
        <v>3619000000</v>
      </c>
      <c r="L77" s="4"/>
      <c r="M77" s="4"/>
      <c r="N77" s="4"/>
      <c r="O77" s="4"/>
      <c r="P77" s="4">
        <v>268800</v>
      </c>
      <c r="Q77" s="4">
        <v>457400</v>
      </c>
      <c r="R77" s="5">
        <v>1.6000000000000001E-3</v>
      </c>
      <c r="S77" s="4">
        <v>803253</v>
      </c>
      <c r="T77" s="4">
        <f t="shared" si="18"/>
        <v>1809591</v>
      </c>
      <c r="U77" s="4">
        <f t="shared" si="17"/>
        <v>811721</v>
      </c>
    </row>
    <row r="78" spans="1:22" x14ac:dyDescent="0.2">
      <c r="A78" s="16" t="s">
        <v>210</v>
      </c>
      <c r="B78" s="4">
        <v>23000</v>
      </c>
      <c r="C78" s="4">
        <v>419400</v>
      </c>
      <c r="D78" s="4">
        <v>-396400</v>
      </c>
      <c r="E78" s="4">
        <v>-13024930000</v>
      </c>
      <c r="F78" s="4">
        <f t="shared" si="15"/>
        <v>-258492249252</v>
      </c>
      <c r="G78" s="4">
        <v>110000</v>
      </c>
      <c r="H78" s="4">
        <v>0</v>
      </c>
      <c r="I78" s="4">
        <v>110000</v>
      </c>
      <c r="J78" s="4">
        <v>3619000000</v>
      </c>
      <c r="K78" s="4">
        <f>J78+K80</f>
        <v>3619000000</v>
      </c>
      <c r="R78" s="5">
        <v>-1.3500000000000002E-2</v>
      </c>
      <c r="S78" s="4">
        <v>1538334</v>
      </c>
      <c r="T78" s="4">
        <f t="shared" si="18"/>
        <v>1823873.9</v>
      </c>
      <c r="U78" s="4">
        <f t="shared" si="17"/>
        <v>811721</v>
      </c>
    </row>
    <row r="79" spans="1:22" x14ac:dyDescent="0.2">
      <c r="A79" s="16" t="s">
        <v>209</v>
      </c>
      <c r="B79" s="4">
        <v>36200</v>
      </c>
      <c r="C79" s="4">
        <v>269</v>
      </c>
      <c r="D79" s="4">
        <v>35931</v>
      </c>
      <c r="E79" s="4">
        <v>1208190000</v>
      </c>
      <c r="F79" s="4">
        <f t="shared" si="15"/>
        <v>-245467319252</v>
      </c>
      <c r="L79" s="4"/>
      <c r="M79" s="4"/>
      <c r="N79" s="4"/>
      <c r="O79" s="4"/>
      <c r="P79" s="4">
        <v>230000</v>
      </c>
      <c r="Q79" s="4">
        <v>599800</v>
      </c>
      <c r="R79" s="5">
        <v>-1.1899999999999999E-2</v>
      </c>
      <c r="S79" s="4">
        <v>902267</v>
      </c>
      <c r="T79" s="4">
        <f t="shared" si="18"/>
        <v>1872478.2</v>
      </c>
      <c r="U79" s="4">
        <f t="shared" si="17"/>
        <v>811721</v>
      </c>
    </row>
    <row r="80" spans="1:22" x14ac:dyDescent="0.2">
      <c r="A80" s="16" t="s">
        <v>208</v>
      </c>
      <c r="B80" s="4">
        <v>118600</v>
      </c>
      <c r="C80" s="4">
        <v>167050</v>
      </c>
      <c r="D80" s="4">
        <v>-48450</v>
      </c>
      <c r="E80" s="4">
        <v>-1636500000</v>
      </c>
      <c r="F80" s="4">
        <f t="shared" si="15"/>
        <v>-246675509252</v>
      </c>
      <c r="K80">
        <f>J80</f>
        <v>0</v>
      </c>
      <c r="R80" s="5">
        <v>-1.46E-2</v>
      </c>
      <c r="S80" s="4">
        <v>1919958</v>
      </c>
      <c r="T80" s="4">
        <f t="shared" si="18"/>
        <v>1780641.8</v>
      </c>
      <c r="U80" s="4">
        <f t="shared" si="17"/>
        <v>811721</v>
      </c>
    </row>
    <row r="81" spans="1:21" x14ac:dyDescent="0.2">
      <c r="A81" s="16" t="s">
        <v>207</v>
      </c>
      <c r="B81" s="4">
        <v>9000</v>
      </c>
      <c r="C81" s="4">
        <v>96000</v>
      </c>
      <c r="D81" s="4">
        <v>-87000</v>
      </c>
      <c r="E81" s="4">
        <v>-2953860000</v>
      </c>
      <c r="F81" s="4">
        <f t="shared" si="15"/>
        <v>-245039009252</v>
      </c>
      <c r="R81" s="5">
        <v>1.04E-2</v>
      </c>
      <c r="S81" s="4">
        <v>2037775</v>
      </c>
      <c r="T81" s="4">
        <f t="shared" si="18"/>
        <v>1709262.3</v>
      </c>
      <c r="U81" s="4">
        <f t="shared" si="17"/>
        <v>811721</v>
      </c>
    </row>
    <row r="82" spans="1:21" x14ac:dyDescent="0.2">
      <c r="A82" s="16" t="s">
        <v>206</v>
      </c>
      <c r="B82" s="4">
        <v>4900</v>
      </c>
      <c r="C82" s="4">
        <v>54400</v>
      </c>
      <c r="D82" s="4">
        <v>-49500</v>
      </c>
      <c r="E82" s="4">
        <v>-1659380000</v>
      </c>
      <c r="F82" s="4">
        <f t="shared" si="15"/>
        <v>-242085149252</v>
      </c>
      <c r="R82" s="5">
        <v>1.5E-3</v>
      </c>
      <c r="S82" s="4">
        <v>811721</v>
      </c>
      <c r="T82" s="4">
        <f t="shared" si="18"/>
        <v>1722719.6</v>
      </c>
      <c r="U82" s="4">
        <f t="shared" si="17"/>
        <v>1305417</v>
      </c>
    </row>
    <row r="83" spans="1:21" x14ac:dyDescent="0.2">
      <c r="A83" s="16" t="s">
        <v>205</v>
      </c>
      <c r="B83" s="4">
        <v>19500</v>
      </c>
      <c r="C83" s="4">
        <v>26080</v>
      </c>
      <c r="D83" s="4">
        <v>-6580</v>
      </c>
      <c r="E83" s="4">
        <v>-222650000</v>
      </c>
      <c r="F83" s="4">
        <f t="shared" si="15"/>
        <v>-240425769252</v>
      </c>
      <c r="R83" s="5">
        <v>3.0000000000000001E-3</v>
      </c>
      <c r="S83" s="4">
        <v>1305417</v>
      </c>
      <c r="T83" s="4">
        <f t="shared" si="18"/>
        <v>1834848.9</v>
      </c>
      <c r="U83" s="4">
        <f t="shared" si="17"/>
        <v>1681163</v>
      </c>
    </row>
    <row r="84" spans="1:21" x14ac:dyDescent="0.2">
      <c r="A84" s="16" t="s">
        <v>204</v>
      </c>
      <c r="B84" s="4">
        <v>29738</v>
      </c>
      <c r="C84" s="4">
        <v>25500</v>
      </c>
      <c r="D84" s="4">
        <v>4238</v>
      </c>
      <c r="E84" s="4">
        <v>145230000</v>
      </c>
      <c r="F84" s="4">
        <f t="shared" si="15"/>
        <v>-240203119252</v>
      </c>
      <c r="R84" s="5">
        <v>-1.1699999999999999E-2</v>
      </c>
      <c r="S84" s="4">
        <v>2421246</v>
      </c>
      <c r="T84" s="4">
        <f t="shared" si="18"/>
        <v>1864154.6</v>
      </c>
      <c r="U84" s="4">
        <f t="shared" si="17"/>
        <v>1388310</v>
      </c>
    </row>
    <row r="85" spans="1:21" x14ac:dyDescent="0.2">
      <c r="A85" s="16" t="s">
        <v>203</v>
      </c>
      <c r="B85" s="4">
        <v>4700</v>
      </c>
      <c r="C85" s="4">
        <v>22220</v>
      </c>
      <c r="D85" s="4">
        <v>-17520</v>
      </c>
      <c r="E85" s="4">
        <v>-593310000</v>
      </c>
      <c r="F85" s="4">
        <f t="shared" si="15"/>
        <v>-240348349252</v>
      </c>
      <c r="R85" s="5">
        <v>1.2E-2</v>
      </c>
      <c r="S85" s="4">
        <v>1845800</v>
      </c>
      <c r="T85" s="4">
        <f t="shared" si="18"/>
        <v>1848420.7</v>
      </c>
      <c r="U85" s="4">
        <f t="shared" si="17"/>
        <v>1001594</v>
      </c>
    </row>
    <row r="86" spans="1:21" x14ac:dyDescent="0.2">
      <c r="A86" s="16" t="s">
        <v>202</v>
      </c>
      <c r="B86" s="4">
        <v>400</v>
      </c>
      <c r="C86" s="4">
        <v>590860</v>
      </c>
      <c r="D86" s="4">
        <v>-590460</v>
      </c>
      <c r="E86" s="4">
        <v>-19869890000</v>
      </c>
      <c r="F86" s="4">
        <f t="shared" si="15"/>
        <v>-239755039252</v>
      </c>
      <c r="R86" s="5">
        <v>-1.1699999999999999E-2</v>
      </c>
      <c r="S86" s="4">
        <v>2162858</v>
      </c>
      <c r="T86" s="4">
        <f t="shared" si="18"/>
        <v>1747949.7</v>
      </c>
      <c r="U86" s="4">
        <f t="shared" si="17"/>
        <v>1001594</v>
      </c>
    </row>
    <row r="87" spans="1:21" x14ac:dyDescent="0.2">
      <c r="A87" s="16" t="s">
        <v>201</v>
      </c>
      <c r="B87" s="4">
        <v>15715</v>
      </c>
      <c r="C87" s="4">
        <v>4560</v>
      </c>
      <c r="D87" s="4">
        <v>11155</v>
      </c>
      <c r="E87" s="4">
        <v>377160000</v>
      </c>
      <c r="F87" s="4">
        <f t="shared" si="15"/>
        <v>-219885149252</v>
      </c>
      <c r="R87" s="5">
        <v>2.41E-2</v>
      </c>
      <c r="S87" s="4">
        <v>3150534</v>
      </c>
      <c r="T87" s="4">
        <f t="shared" si="18"/>
        <v>1623646.7</v>
      </c>
      <c r="U87" s="4">
        <f t="shared" si="17"/>
        <v>946294</v>
      </c>
    </row>
    <row r="88" spans="1:21" x14ac:dyDescent="0.2">
      <c r="A88" s="16" t="s">
        <v>200</v>
      </c>
      <c r="B88" s="4">
        <v>133800</v>
      </c>
      <c r="C88" s="4">
        <v>27100</v>
      </c>
      <c r="D88" s="4">
        <v>106700</v>
      </c>
      <c r="E88" s="4">
        <v>3532050000</v>
      </c>
      <c r="F88" s="4">
        <f t="shared" si="15"/>
        <v>-220262309252</v>
      </c>
      <c r="R88" s="5">
        <v>7.6E-3</v>
      </c>
      <c r="S88" s="4">
        <v>1681163</v>
      </c>
      <c r="T88" s="4">
        <f t="shared" si="18"/>
        <v>1745032.1</v>
      </c>
      <c r="U88" s="4">
        <f t="shared" si="17"/>
        <v>946294</v>
      </c>
    </row>
    <row r="89" spans="1:21" x14ac:dyDescent="0.2">
      <c r="A89" s="16" t="s">
        <v>199</v>
      </c>
      <c r="B89" s="4">
        <v>361900</v>
      </c>
      <c r="C89" s="4">
        <v>37200</v>
      </c>
      <c r="D89" s="4">
        <v>324700</v>
      </c>
      <c r="E89" s="4">
        <v>10708860000</v>
      </c>
      <c r="F89" s="4">
        <f t="shared" si="15"/>
        <v>-223794359252</v>
      </c>
      <c r="R89" s="5">
        <v>1.0800000000000001E-2</v>
      </c>
      <c r="S89" s="4">
        <v>1388310</v>
      </c>
      <c r="T89" s="4">
        <f t="shared" si="18"/>
        <v>1983173.9</v>
      </c>
      <c r="U89" s="4">
        <f t="shared" si="17"/>
        <v>946294</v>
      </c>
    </row>
    <row r="90" spans="1:21" x14ac:dyDescent="0.2">
      <c r="A90" s="16" t="s">
        <v>198</v>
      </c>
      <c r="B90" s="4">
        <v>500</v>
      </c>
      <c r="C90" s="4">
        <v>4530</v>
      </c>
      <c r="D90" s="4">
        <v>-4030</v>
      </c>
      <c r="E90" s="4">
        <v>-130840000</v>
      </c>
      <c r="F90" s="4">
        <f t="shared" si="15"/>
        <v>-234503219252</v>
      </c>
      <c r="R90" s="5">
        <v>9.300000000000001E-3</v>
      </c>
      <c r="S90" s="4">
        <v>1001594</v>
      </c>
      <c r="T90" s="4">
        <f t="shared" si="18"/>
        <v>2121190.5</v>
      </c>
      <c r="U90" s="4">
        <f t="shared" si="17"/>
        <v>946294</v>
      </c>
    </row>
    <row r="91" spans="1:21" x14ac:dyDescent="0.2">
      <c r="A91" s="16" t="s">
        <v>197</v>
      </c>
      <c r="B91" s="4">
        <v>5000</v>
      </c>
      <c r="C91" s="4">
        <v>3500</v>
      </c>
      <c r="D91" s="4">
        <v>1500</v>
      </c>
      <c r="E91" s="4">
        <v>47900000</v>
      </c>
      <c r="F91" s="4">
        <f t="shared" si="15"/>
        <v>-234372379252</v>
      </c>
      <c r="R91" s="5">
        <v>-1.0700000000000001E-2</v>
      </c>
      <c r="S91" s="4">
        <v>1323980</v>
      </c>
      <c r="T91" s="4">
        <f t="shared" si="18"/>
        <v>2130867.7999999998</v>
      </c>
      <c r="U91" s="4">
        <f t="shared" si="17"/>
        <v>946294</v>
      </c>
    </row>
    <row r="92" spans="1:21" x14ac:dyDescent="0.2">
      <c r="A92" s="16" t="s">
        <v>196</v>
      </c>
      <c r="B92" s="4">
        <v>18900</v>
      </c>
      <c r="C92" s="4">
        <v>1100</v>
      </c>
      <c r="D92" s="4">
        <v>17800</v>
      </c>
      <c r="E92" s="4">
        <v>583970000</v>
      </c>
      <c r="F92" s="4">
        <f t="shared" si="15"/>
        <v>-234420279252</v>
      </c>
      <c r="R92" s="5">
        <v>-4.5000000000000005E-3</v>
      </c>
      <c r="S92" s="4">
        <v>946294</v>
      </c>
      <c r="T92" s="4">
        <f t="shared" si="18"/>
        <v>2257112</v>
      </c>
      <c r="U92" s="4">
        <f t="shared" si="17"/>
        <v>1158148</v>
      </c>
    </row>
    <row r="93" spans="1:21" x14ac:dyDescent="0.2">
      <c r="A93" s="16" t="s">
        <v>195</v>
      </c>
      <c r="B93" s="4">
        <v>35402</v>
      </c>
      <c r="C93" s="4">
        <v>2400</v>
      </c>
      <c r="D93" s="4">
        <v>33002</v>
      </c>
      <c r="E93" s="4">
        <v>1063210000</v>
      </c>
      <c r="F93" s="4">
        <f t="shared" si="15"/>
        <v>-235004249252</v>
      </c>
      <c r="R93" s="5">
        <v>9.300000000000001E-3</v>
      </c>
      <c r="S93" s="4">
        <v>2426710</v>
      </c>
      <c r="T93" s="4">
        <f t="shared" si="18"/>
        <v>2292147.7000000002</v>
      </c>
      <c r="U93" s="4">
        <f t="shared" si="17"/>
        <v>1158148</v>
      </c>
    </row>
    <row r="94" spans="1:21" x14ac:dyDescent="0.2">
      <c r="A94" s="16" t="s">
        <v>194</v>
      </c>
      <c r="B94" s="4">
        <v>900</v>
      </c>
      <c r="C94" s="4">
        <v>9200</v>
      </c>
      <c r="D94" s="4">
        <v>-8300</v>
      </c>
      <c r="E94" s="4">
        <v>-280550000</v>
      </c>
      <c r="F94" s="4">
        <f t="shared" si="15"/>
        <v>-236067459252</v>
      </c>
      <c r="R94" s="5">
        <v>-3.1200000000000002E-2</v>
      </c>
      <c r="S94" s="4">
        <v>2714303</v>
      </c>
      <c r="T94" s="4">
        <f t="shared" si="18"/>
        <v>2297062.5</v>
      </c>
      <c r="U94" s="4">
        <f t="shared" si="17"/>
        <v>1158148</v>
      </c>
    </row>
    <row r="95" spans="1:21" x14ac:dyDescent="0.2">
      <c r="A95" s="16" t="s">
        <v>193</v>
      </c>
      <c r="B95" s="4">
        <v>6600</v>
      </c>
      <c r="C95" s="4">
        <v>47400</v>
      </c>
      <c r="D95" s="4">
        <v>-40800</v>
      </c>
      <c r="E95" s="4">
        <v>-1367420000</v>
      </c>
      <c r="F95" s="4">
        <f t="shared" si="15"/>
        <v>-235786909252</v>
      </c>
      <c r="R95" s="5">
        <v>4.5000000000000005E-3</v>
      </c>
      <c r="S95" s="4">
        <v>1688461</v>
      </c>
      <c r="T95" s="4">
        <f t="shared" si="18"/>
        <v>2393810.5</v>
      </c>
      <c r="U95" s="4">
        <f t="shared" si="17"/>
        <v>1158148</v>
      </c>
    </row>
    <row r="96" spans="1:21" x14ac:dyDescent="0.2">
      <c r="A96" s="16" t="s">
        <v>192</v>
      </c>
      <c r="B96" s="4">
        <v>7308</v>
      </c>
      <c r="C96" s="4">
        <v>0</v>
      </c>
      <c r="D96" s="4">
        <v>7308</v>
      </c>
      <c r="E96" s="4">
        <v>242260000</v>
      </c>
      <c r="F96" s="4">
        <f t="shared" si="15"/>
        <v>-234419489252</v>
      </c>
      <c r="R96" s="5">
        <v>1.52E-2</v>
      </c>
      <c r="S96" s="4">
        <v>1158148</v>
      </c>
      <c r="T96" s="4">
        <f t="shared" si="18"/>
        <v>2664266.2999999998</v>
      </c>
      <c r="U96" s="4">
        <f t="shared" si="17"/>
        <v>1420753</v>
      </c>
    </row>
    <row r="97" spans="1:21" x14ac:dyDescent="0.2">
      <c r="A97" s="16" t="s">
        <v>191</v>
      </c>
      <c r="B97" s="4">
        <v>2000</v>
      </c>
      <c r="C97" s="4">
        <v>42700</v>
      </c>
      <c r="D97" s="4">
        <v>-40700</v>
      </c>
      <c r="E97" s="4">
        <v>-1335790000</v>
      </c>
      <c r="F97" s="4">
        <f t="shared" si="15"/>
        <v>-234661749252</v>
      </c>
      <c r="R97" s="5">
        <v>-3.0000000000000001E-3</v>
      </c>
      <c r="S97" s="4">
        <v>1907504</v>
      </c>
      <c r="T97" s="4">
        <f t="shared" si="18"/>
        <v>2618686.2000000002</v>
      </c>
      <c r="U97" s="4">
        <f t="shared" si="17"/>
        <v>1420753</v>
      </c>
    </row>
    <row r="98" spans="1:21" x14ac:dyDescent="0.2">
      <c r="A98" s="16" t="s">
        <v>190</v>
      </c>
      <c r="B98" s="4">
        <v>44300</v>
      </c>
      <c r="C98" s="4">
        <v>46100</v>
      </c>
      <c r="D98" s="4">
        <v>-1800</v>
      </c>
      <c r="E98" s="4">
        <v>-34500000</v>
      </c>
      <c r="F98" s="4">
        <f t="shared" si="15"/>
        <v>-233325959252</v>
      </c>
      <c r="R98" s="5">
        <v>-2.6499999999999999E-2</v>
      </c>
      <c r="S98" s="4">
        <v>2895017</v>
      </c>
      <c r="T98" s="4">
        <f t="shared" si="18"/>
        <v>2733381.8</v>
      </c>
      <c r="U98" s="4">
        <f t="shared" si="17"/>
        <v>1420753</v>
      </c>
    </row>
    <row r="99" spans="1:21" x14ac:dyDescent="0.2">
      <c r="A99" s="16" t="s">
        <v>189</v>
      </c>
      <c r="B99" s="4">
        <v>21900</v>
      </c>
      <c r="C99" s="4">
        <v>33300</v>
      </c>
      <c r="D99" s="4">
        <v>-11400</v>
      </c>
      <c r="E99" s="4">
        <v>-386010000</v>
      </c>
      <c r="F99" s="4">
        <f t="shared" si="15"/>
        <v>-233291459252</v>
      </c>
      <c r="R99" s="5">
        <v>3.3599999999999998E-2</v>
      </c>
      <c r="S99" s="4">
        <v>3769728</v>
      </c>
      <c r="T99" s="4">
        <f t="shared" si="18"/>
        <v>2602010.7999999998</v>
      </c>
      <c r="U99" s="4">
        <f t="shared" si="17"/>
        <v>1420753</v>
      </c>
    </row>
    <row r="100" spans="1:21" x14ac:dyDescent="0.2">
      <c r="A100" s="16" t="s">
        <v>188</v>
      </c>
      <c r="B100" s="4">
        <v>19200</v>
      </c>
      <c r="C100" s="4">
        <v>118400</v>
      </c>
      <c r="D100" s="4">
        <v>-99200</v>
      </c>
      <c r="E100" s="4">
        <v>-3255760000</v>
      </c>
      <c r="F100" s="4">
        <f t="shared" si="15"/>
        <v>-232905449252</v>
      </c>
      <c r="R100" s="5">
        <v>7.7000000000000002E-3</v>
      </c>
      <c r="S100" s="4">
        <v>2381760</v>
      </c>
      <c r="T100" s="4">
        <f t="shared" si="18"/>
        <v>2587403</v>
      </c>
      <c r="U100" s="4">
        <f t="shared" si="17"/>
        <v>1420753</v>
      </c>
    </row>
    <row r="101" spans="1:21" x14ac:dyDescent="0.2">
      <c r="A101" s="16" t="s">
        <v>187</v>
      </c>
      <c r="B101" s="4">
        <v>12300</v>
      </c>
      <c r="C101" s="4">
        <v>37000</v>
      </c>
      <c r="D101" s="4">
        <v>-24700</v>
      </c>
      <c r="E101" s="4">
        <v>-800620000</v>
      </c>
      <c r="F101" s="4">
        <f t="shared" si="15"/>
        <v>-229649689252</v>
      </c>
      <c r="R101" s="5">
        <v>1.41E-2</v>
      </c>
      <c r="S101" s="4">
        <v>1420753</v>
      </c>
      <c r="T101" s="4">
        <f t="shared" si="18"/>
        <v>2828503.7</v>
      </c>
      <c r="U101" s="4">
        <f t="shared" si="17"/>
        <v>2208736</v>
      </c>
    </row>
    <row r="102" spans="1:21" x14ac:dyDescent="0.2">
      <c r="A102" s="16" t="s">
        <v>186</v>
      </c>
      <c r="B102" s="4">
        <v>9900</v>
      </c>
      <c r="C102" s="4">
        <v>52400</v>
      </c>
      <c r="D102" s="4">
        <v>-42500</v>
      </c>
      <c r="E102" s="4">
        <v>-1377270000</v>
      </c>
      <c r="F102" s="4">
        <f t="shared" si="15"/>
        <v>-228849069252</v>
      </c>
      <c r="R102" s="5">
        <v>-6.0999999999999995E-3</v>
      </c>
      <c r="S102" s="4">
        <v>2208736</v>
      </c>
      <c r="T102" s="4">
        <f t="shared" si="18"/>
        <v>2740332.9</v>
      </c>
      <c r="U102" s="4">
        <f t="shared" si="17"/>
        <v>1451703</v>
      </c>
    </row>
    <row r="103" spans="1:21" x14ac:dyDescent="0.2">
      <c r="A103" s="16" t="s">
        <v>185</v>
      </c>
      <c r="B103" s="4">
        <v>42101</v>
      </c>
      <c r="C103" s="4">
        <v>533500</v>
      </c>
      <c r="D103" s="4">
        <v>-491399</v>
      </c>
      <c r="E103" s="4">
        <v>-15953820000</v>
      </c>
      <c r="F103" s="4">
        <f t="shared" si="15"/>
        <v>-227471799252</v>
      </c>
      <c r="R103" s="5">
        <v>-1.67E-2</v>
      </c>
      <c r="S103" s="4">
        <v>2777067</v>
      </c>
      <c r="T103" s="4">
        <f t="shared" si="18"/>
        <v>2752072.7</v>
      </c>
      <c r="U103" s="4">
        <f t="shared" si="17"/>
        <v>1451703</v>
      </c>
    </row>
    <row r="104" spans="1:21" x14ac:dyDescent="0.2">
      <c r="A104" s="16" t="s">
        <v>184</v>
      </c>
      <c r="B104" s="4">
        <v>48200</v>
      </c>
      <c r="C104" s="4">
        <v>26900</v>
      </c>
      <c r="D104" s="4">
        <v>21300</v>
      </c>
      <c r="E104" s="4">
        <v>704260000</v>
      </c>
      <c r="F104" s="4">
        <f t="shared" si="15"/>
        <v>-211517979252</v>
      </c>
      <c r="R104" s="5">
        <v>0</v>
      </c>
      <c r="S104" s="4">
        <v>2763451</v>
      </c>
      <c r="T104" s="4">
        <f t="shared" si="18"/>
        <v>3022581.1</v>
      </c>
      <c r="U104" s="4">
        <f t="shared" si="17"/>
        <v>1451703</v>
      </c>
    </row>
    <row r="105" spans="1:21" x14ac:dyDescent="0.2">
      <c r="A105" s="16" t="s">
        <v>183</v>
      </c>
      <c r="B105" s="4">
        <v>54416</v>
      </c>
      <c r="C105" s="4">
        <v>26700</v>
      </c>
      <c r="D105" s="4">
        <v>27716</v>
      </c>
      <c r="E105" s="4">
        <v>874310000</v>
      </c>
      <c r="F105" s="4">
        <f t="shared" si="15"/>
        <v>-212222239252</v>
      </c>
      <c r="R105" s="5">
        <v>4.7899999999999998E-2</v>
      </c>
      <c r="S105" s="4">
        <v>2655941</v>
      </c>
      <c r="T105" s="4">
        <f t="shared" si="18"/>
        <v>3197050.6</v>
      </c>
      <c r="U105" s="4">
        <f t="shared" si="17"/>
        <v>1451703</v>
      </c>
    </row>
    <row r="106" spans="1:21" x14ac:dyDescent="0.2">
      <c r="A106" s="16" t="s">
        <v>182</v>
      </c>
      <c r="B106" s="4">
        <v>31900</v>
      </c>
      <c r="C106" s="4">
        <v>161000</v>
      </c>
      <c r="D106" s="4">
        <v>-129100</v>
      </c>
      <c r="E106" s="4">
        <v>-4148200000</v>
      </c>
      <c r="F106" s="4">
        <f t="shared" si="15"/>
        <v>-213096549252</v>
      </c>
      <c r="R106" s="5">
        <v>-1.41E-2</v>
      </c>
      <c r="S106" s="4">
        <v>3862706</v>
      </c>
      <c r="T106" s="4">
        <f t="shared" si="18"/>
        <v>3137683</v>
      </c>
      <c r="U106" s="4">
        <f t="shared" si="17"/>
        <v>1451703</v>
      </c>
    </row>
    <row r="107" spans="1:21" x14ac:dyDescent="0.2">
      <c r="A107" s="16" t="s">
        <v>181</v>
      </c>
      <c r="B107" s="4">
        <v>105100</v>
      </c>
      <c r="C107" s="4">
        <v>165800</v>
      </c>
      <c r="D107" s="4">
        <v>-60700</v>
      </c>
      <c r="E107" s="4">
        <v>-1920910000</v>
      </c>
      <c r="F107" s="4">
        <f t="shared" si="15"/>
        <v>-208948349252</v>
      </c>
      <c r="R107" s="5">
        <v>6.4000000000000003E-3</v>
      </c>
      <c r="S107" s="4">
        <v>1451703</v>
      </c>
      <c r="T107" s="4">
        <f t="shared" si="18"/>
        <v>3179144.8</v>
      </c>
      <c r="U107" s="4">
        <f t="shared" si="17"/>
        <v>1327028</v>
      </c>
    </row>
    <row r="108" spans="1:21" x14ac:dyDescent="0.2">
      <c r="A108" s="16" t="s">
        <v>180</v>
      </c>
      <c r="B108" s="4">
        <v>100205</v>
      </c>
      <c r="C108" s="4">
        <v>754300</v>
      </c>
      <c r="D108" s="4">
        <v>-654095</v>
      </c>
      <c r="E108" s="4">
        <v>-20817090000</v>
      </c>
      <c r="F108" s="4">
        <f t="shared" si="15"/>
        <v>-207027439252</v>
      </c>
      <c r="R108" s="5">
        <v>2.4399999999999998E-2</v>
      </c>
      <c r="S108" s="4">
        <v>4041973</v>
      </c>
      <c r="T108" s="4">
        <f t="shared" si="18"/>
        <v>3035977</v>
      </c>
      <c r="U108" s="4">
        <f t="shared" si="17"/>
        <v>1327028</v>
      </c>
    </row>
    <row r="109" spans="1:21" x14ac:dyDescent="0.2">
      <c r="A109" s="16" t="s">
        <v>179</v>
      </c>
      <c r="B109" s="4">
        <v>105300</v>
      </c>
      <c r="C109" s="4">
        <v>31500</v>
      </c>
      <c r="D109" s="4">
        <v>73800</v>
      </c>
      <c r="E109" s="4">
        <v>2236052393</v>
      </c>
      <c r="F109" s="4">
        <f t="shared" si="15"/>
        <v>-186210349252</v>
      </c>
      <c r="R109" s="5">
        <v>6.9400000000000003E-2</v>
      </c>
      <c r="S109" s="4">
        <v>2456018</v>
      </c>
      <c r="T109" s="4">
        <f t="shared" si="18"/>
        <v>3044426.1</v>
      </c>
      <c r="U109" s="4">
        <f t="shared" si="17"/>
        <v>1327028</v>
      </c>
    </row>
    <row r="110" spans="1:21" x14ac:dyDescent="0.2">
      <c r="A110" s="16" t="s">
        <v>178</v>
      </c>
      <c r="B110" s="4">
        <v>422225</v>
      </c>
      <c r="C110" s="4">
        <v>1003500</v>
      </c>
      <c r="D110" s="4">
        <v>-581275</v>
      </c>
      <c r="E110" s="4">
        <v>-16733550000</v>
      </c>
      <c r="F110" s="4">
        <f t="shared" si="15"/>
        <v>-188446401645</v>
      </c>
      <c r="R110" s="5">
        <v>1.5900000000000001E-2</v>
      </c>
      <c r="S110" s="4">
        <v>2235682</v>
      </c>
      <c r="T110" s="4">
        <f t="shared" si="18"/>
        <v>3525101</v>
      </c>
      <c r="U110" s="4">
        <f t="shared" si="17"/>
        <v>1327028</v>
      </c>
    </row>
    <row r="111" spans="1:21" x14ac:dyDescent="0.2">
      <c r="A111" s="16" t="s">
        <v>177</v>
      </c>
      <c r="B111" s="4">
        <v>262225</v>
      </c>
      <c r="C111" s="4">
        <v>1042500</v>
      </c>
      <c r="D111" s="4">
        <v>-780275</v>
      </c>
      <c r="E111" s="4">
        <v>-22676940000</v>
      </c>
      <c r="F111" s="4">
        <f t="shared" si="15"/>
        <v>-171712851645</v>
      </c>
      <c r="R111" s="5">
        <v>-6.88E-2</v>
      </c>
      <c r="S111" s="4">
        <v>3831760</v>
      </c>
      <c r="T111" s="4">
        <f t="shared" si="18"/>
        <v>3532438</v>
      </c>
      <c r="U111" s="4">
        <f t="shared" si="17"/>
        <v>1327028</v>
      </c>
    </row>
    <row r="112" spans="1:21" x14ac:dyDescent="0.2">
      <c r="A112" s="16" t="s">
        <v>176</v>
      </c>
      <c r="B112" s="4">
        <v>64200</v>
      </c>
      <c r="C112" s="4">
        <v>37500</v>
      </c>
      <c r="D112" s="4">
        <v>26700</v>
      </c>
      <c r="E112" s="4">
        <v>832658355</v>
      </c>
      <c r="F112" s="4">
        <f t="shared" si="15"/>
        <v>-149035911645</v>
      </c>
      <c r="R112" s="5">
        <v>-4.3799999999999999E-2</v>
      </c>
      <c r="S112" s="4">
        <v>1327028</v>
      </c>
      <c r="T112" s="4">
        <f t="shared" si="18"/>
        <v>4084092.4</v>
      </c>
      <c r="U112" s="4">
        <f t="shared" si="17"/>
        <v>1866321</v>
      </c>
    </row>
    <row r="113" spans="1:21" x14ac:dyDescent="0.2">
      <c r="A113" s="16" t="s">
        <v>175</v>
      </c>
      <c r="B113" s="4">
        <v>214845</v>
      </c>
      <c r="C113" s="4">
        <v>1035700</v>
      </c>
      <c r="D113" s="4">
        <v>-820855</v>
      </c>
      <c r="E113" s="4">
        <v>-25805680000</v>
      </c>
      <c r="F113" s="4">
        <f t="shared" si="15"/>
        <v>-149868570000</v>
      </c>
      <c r="R113" s="5">
        <v>9.4999999999999998E-3</v>
      </c>
      <c r="S113" s="4">
        <v>2894465</v>
      </c>
      <c r="T113" s="4">
        <f t="shared" si="18"/>
        <v>4195866.4000000004</v>
      </c>
      <c r="U113" s="4">
        <f t="shared" si="17"/>
        <v>1866321</v>
      </c>
    </row>
    <row r="114" spans="1:21" x14ac:dyDescent="0.2">
      <c r="A114" s="16" t="s">
        <v>174</v>
      </c>
      <c r="B114" s="4">
        <v>319000</v>
      </c>
      <c r="C114" s="4">
        <v>468000</v>
      </c>
      <c r="D114" s="4">
        <v>-149000</v>
      </c>
      <c r="E114" s="4">
        <v>-4641640000</v>
      </c>
      <c r="F114" s="4">
        <f t="shared" si="15"/>
        <v>-124062890000</v>
      </c>
      <c r="R114" s="5">
        <v>-6.2300000000000001E-2</v>
      </c>
      <c r="S114" s="4">
        <v>5468535</v>
      </c>
      <c r="T114" s="4">
        <f t="shared" si="18"/>
        <v>3943889.6</v>
      </c>
      <c r="U114" s="4">
        <f t="shared" si="17"/>
        <v>1866321</v>
      </c>
    </row>
    <row r="115" spans="1:21" x14ac:dyDescent="0.2">
      <c r="A115" s="16" t="s">
        <v>173</v>
      </c>
      <c r="B115" s="4">
        <v>92640</v>
      </c>
      <c r="C115" s="4">
        <v>1468700</v>
      </c>
      <c r="D115" s="4">
        <v>-1376060</v>
      </c>
      <c r="E115" s="4">
        <v>-47081000000</v>
      </c>
      <c r="F115" s="4">
        <f t="shared" si="15"/>
        <v>-119421250000</v>
      </c>
      <c r="R115" s="5">
        <v>-3.1600000000000003E-2</v>
      </c>
      <c r="S115" s="4">
        <v>4400636</v>
      </c>
      <c r="T115" s="4">
        <f t="shared" si="18"/>
        <v>3868824</v>
      </c>
      <c r="U115" s="4">
        <f t="shared" si="17"/>
        <v>1866321</v>
      </c>
    </row>
    <row r="116" spans="1:21" x14ac:dyDescent="0.2">
      <c r="A116" s="16" t="s">
        <v>172</v>
      </c>
      <c r="B116" s="4">
        <v>4320</v>
      </c>
      <c r="C116" s="4">
        <v>468700</v>
      </c>
      <c r="D116" s="4">
        <v>-464380</v>
      </c>
      <c r="E116" s="4">
        <v>-16054730000</v>
      </c>
      <c r="F116" s="4">
        <f t="shared" si="15"/>
        <v>-72340250000</v>
      </c>
      <c r="R116" s="5">
        <v>-1.2699999999999999E-2</v>
      </c>
      <c r="S116" s="4">
        <v>3269030</v>
      </c>
      <c r="T116" s="4">
        <f t="shared" ref="T116:T121" si="19">AVERAGE(S117:S126)</f>
        <v>3978082.5</v>
      </c>
      <c r="U116" s="4">
        <f t="shared" si="17"/>
        <v>1866321</v>
      </c>
    </row>
    <row r="117" spans="1:21" x14ac:dyDescent="0.2">
      <c r="A117" s="16" t="s">
        <v>171</v>
      </c>
      <c r="B117" s="4">
        <v>57000</v>
      </c>
      <c r="C117" s="4">
        <v>125700</v>
      </c>
      <c r="D117" s="4">
        <v>-68700</v>
      </c>
      <c r="E117" s="4">
        <v>-2465520000</v>
      </c>
      <c r="F117" s="4">
        <f t="shared" si="15"/>
        <v>-56285520000</v>
      </c>
      <c r="R117" s="5">
        <v>-2.8900000000000002E-2</v>
      </c>
      <c r="S117" s="4">
        <v>1866321</v>
      </c>
      <c r="T117" s="4">
        <f t="shared" si="19"/>
        <v>4265431.5</v>
      </c>
      <c r="U117" s="4">
        <f t="shared" si="17"/>
        <v>2540509</v>
      </c>
    </row>
    <row r="118" spans="1:21" x14ac:dyDescent="0.2">
      <c r="A118" s="16" t="s">
        <v>170</v>
      </c>
      <c r="B118" s="4">
        <v>37105</v>
      </c>
      <c r="C118" s="4">
        <v>167400</v>
      </c>
      <c r="D118" s="4">
        <v>-130295</v>
      </c>
      <c r="E118" s="4">
        <v>-4620900000</v>
      </c>
      <c r="F118" s="4">
        <f t="shared" si="15"/>
        <v>-53820000000</v>
      </c>
      <c r="R118" s="5">
        <v>1.6899999999999998E-2</v>
      </c>
      <c r="S118" s="4">
        <v>2610295</v>
      </c>
      <c r="T118" s="4">
        <f t="shared" si="19"/>
        <v>4404980.2</v>
      </c>
      <c r="U118" s="4">
        <f t="shared" si="17"/>
        <v>2540509</v>
      </c>
    </row>
    <row r="119" spans="1:21" x14ac:dyDescent="0.2">
      <c r="A119" s="16" t="s">
        <v>169</v>
      </c>
      <c r="B119" s="4">
        <v>121200</v>
      </c>
      <c r="C119" s="4">
        <v>3300</v>
      </c>
      <c r="D119" s="4">
        <v>117900</v>
      </c>
      <c r="E119" s="4">
        <v>4242810000</v>
      </c>
      <c r="F119" s="4">
        <f t="shared" si="15"/>
        <v>-49199100000</v>
      </c>
      <c r="R119" s="5">
        <v>-8.3000000000000001E-3</v>
      </c>
      <c r="S119" s="4">
        <v>2540509</v>
      </c>
      <c r="T119" s="4">
        <f t="shared" si="19"/>
        <v>4421542.5999999996</v>
      </c>
      <c r="U119" s="4">
        <f t="shared" si="17"/>
        <v>2948767</v>
      </c>
    </row>
    <row r="120" spans="1:21" x14ac:dyDescent="0.2">
      <c r="A120" s="16" t="s">
        <v>168</v>
      </c>
      <c r="B120" s="4">
        <v>113200</v>
      </c>
      <c r="C120" s="4">
        <v>17200</v>
      </c>
      <c r="D120" s="4">
        <v>96000</v>
      </c>
      <c r="E120" s="4">
        <v>3508000000</v>
      </c>
      <c r="F120" s="4">
        <f t="shared" si="15"/>
        <v>-53441910000</v>
      </c>
      <c r="R120" s="5">
        <v>-5.7500000000000002E-2</v>
      </c>
      <c r="S120" s="4">
        <v>7042431</v>
      </c>
      <c r="T120" s="4">
        <f t="shared" si="19"/>
        <v>4383994.5999999996</v>
      </c>
      <c r="U120" s="4">
        <f t="shared" si="17"/>
        <v>2948767</v>
      </c>
    </row>
    <row r="121" spans="1:21" x14ac:dyDescent="0.2">
      <c r="A121" s="16" t="s">
        <v>167</v>
      </c>
      <c r="B121" s="4">
        <v>70820</v>
      </c>
      <c r="C121" s="4">
        <v>421400</v>
      </c>
      <c r="D121" s="4">
        <v>-350580</v>
      </c>
      <c r="E121" s="4">
        <v>-13991330000</v>
      </c>
      <c r="F121" s="4">
        <f t="shared" si="15"/>
        <v>-56949910000</v>
      </c>
      <c r="R121" s="5">
        <v>-5.21E-2</v>
      </c>
      <c r="S121" s="4">
        <v>3905130</v>
      </c>
      <c r="T121" s="4">
        <f t="shared" si="19"/>
        <v>4430968.5</v>
      </c>
      <c r="U121" s="4">
        <f t="shared" si="17"/>
        <v>2948767</v>
      </c>
    </row>
    <row r="122" spans="1:21" x14ac:dyDescent="0.2">
      <c r="A122" s="16" t="s">
        <v>166</v>
      </c>
      <c r="B122" s="4">
        <v>120810</v>
      </c>
      <c r="C122" s="4">
        <v>453850</v>
      </c>
      <c r="D122" s="4">
        <v>-333040</v>
      </c>
      <c r="E122" s="4">
        <v>-13363930000</v>
      </c>
      <c r="F122" s="4">
        <f t="shared" si="15"/>
        <v>-42958580000</v>
      </c>
      <c r="R122" s="5">
        <v>1.77E-2</v>
      </c>
      <c r="S122" s="4">
        <v>6843572</v>
      </c>
      <c r="T122" s="4">
        <f>AVERAGE(S123:S132)</f>
        <v>4022551.9</v>
      </c>
      <c r="U122" s="4">
        <f t="shared" si="17"/>
        <v>2948767</v>
      </c>
    </row>
    <row r="123" spans="1:21" x14ac:dyDescent="0.2">
      <c r="A123" s="16" t="s">
        <v>165</v>
      </c>
      <c r="B123" s="4">
        <v>176800</v>
      </c>
      <c r="C123" s="4">
        <v>7900</v>
      </c>
      <c r="D123" s="4">
        <v>168900</v>
      </c>
      <c r="E123" s="4">
        <v>6631720000</v>
      </c>
      <c r="F123" s="4">
        <f t="shared" si="15"/>
        <v>-29594650000</v>
      </c>
      <c r="R123" s="5">
        <v>1.67E-2</v>
      </c>
      <c r="S123" s="4">
        <v>4012205</v>
      </c>
      <c r="U123" s="4">
        <f t="shared" si="17"/>
        <v>2948767</v>
      </c>
    </row>
    <row r="124" spans="1:21" x14ac:dyDescent="0.2">
      <c r="A124" s="16" t="s">
        <v>164</v>
      </c>
      <c r="B124" s="4">
        <v>34200</v>
      </c>
      <c r="C124" s="4">
        <v>450500</v>
      </c>
      <c r="D124" s="4">
        <v>-416300</v>
      </c>
      <c r="E124" s="4">
        <v>-16256050000</v>
      </c>
      <c r="F124" s="4">
        <f t="shared" si="15"/>
        <v>-36226370000</v>
      </c>
      <c r="R124" s="5">
        <v>-8.8999999999999999E-3</v>
      </c>
      <c r="S124" s="4">
        <v>2948767</v>
      </c>
      <c r="U124" s="4">
        <f t="shared" ref="U124:U126" si="20">MIN(S125:S129)</f>
        <v>2706133</v>
      </c>
    </row>
    <row r="125" spans="1:21" x14ac:dyDescent="0.2">
      <c r="A125" s="16" t="s">
        <v>163</v>
      </c>
      <c r="B125" s="4">
        <v>241100</v>
      </c>
      <c r="C125" s="4">
        <v>5800</v>
      </c>
      <c r="D125" s="4">
        <v>235300</v>
      </c>
      <c r="E125" s="4">
        <v>9146350000</v>
      </c>
      <c r="F125" s="4">
        <f t="shared" si="15"/>
        <v>-19970320000</v>
      </c>
      <c r="R125" s="5">
        <v>1.5600000000000001E-2</v>
      </c>
      <c r="S125" s="4">
        <v>3649980</v>
      </c>
      <c r="U125" s="4">
        <f t="shared" si="20"/>
        <v>2706133</v>
      </c>
    </row>
    <row r="126" spans="1:21" x14ac:dyDescent="0.2">
      <c r="A126" s="16" t="s">
        <v>162</v>
      </c>
      <c r="B126" s="4">
        <v>24600</v>
      </c>
      <c r="C126" s="4">
        <v>88500</v>
      </c>
      <c r="D126" s="4">
        <v>-63900</v>
      </c>
      <c r="E126" s="4">
        <v>-2486500000</v>
      </c>
      <c r="F126" s="4">
        <f t="shared" si="15"/>
        <v>-29116670000</v>
      </c>
      <c r="R126" s="5">
        <v>-2.0199999999999999E-2</v>
      </c>
      <c r="S126" s="4">
        <v>4361615</v>
      </c>
      <c r="U126" s="4">
        <f t="shared" si="20"/>
        <v>2706133</v>
      </c>
    </row>
    <row r="127" spans="1:21" x14ac:dyDescent="0.2">
      <c r="A127" s="16" t="s">
        <v>161</v>
      </c>
      <c r="B127" s="4">
        <v>5719</v>
      </c>
      <c r="C127" s="4">
        <v>35900</v>
      </c>
      <c r="D127" s="4">
        <v>-30181</v>
      </c>
      <c r="E127" s="4">
        <v>-1198450000</v>
      </c>
      <c r="F127" s="4">
        <f t="shared" si="15"/>
        <v>-26630170000</v>
      </c>
      <c r="R127" s="5">
        <v>3.8199999999999998E-2</v>
      </c>
      <c r="S127" s="4">
        <v>4739811</v>
      </c>
      <c r="U127" s="4">
        <f>MIN(S128:S132)</f>
        <v>2706133</v>
      </c>
    </row>
    <row r="128" spans="1:21" x14ac:dyDescent="0.2">
      <c r="A128" s="16" t="s">
        <v>160</v>
      </c>
      <c r="B128" s="4">
        <v>77800</v>
      </c>
      <c r="C128" s="4">
        <v>717500</v>
      </c>
      <c r="D128" s="4">
        <v>-639700</v>
      </c>
      <c r="E128" s="4">
        <v>-24444260000</v>
      </c>
      <c r="F128" s="4">
        <f t="shared" si="15"/>
        <v>-25431720000</v>
      </c>
      <c r="R128" s="5">
        <v>-1.4199999999999999E-2</v>
      </c>
      <c r="S128" s="4">
        <v>4005782</v>
      </c>
    </row>
    <row r="129" spans="1:22" x14ac:dyDescent="0.2">
      <c r="A129" s="16" t="s">
        <v>159</v>
      </c>
      <c r="B129" s="4">
        <v>11620</v>
      </c>
      <c r="C129" s="4">
        <v>440900</v>
      </c>
      <c r="D129" s="4">
        <v>-429280</v>
      </c>
      <c r="E129" s="4">
        <v>-16834380000</v>
      </c>
      <c r="F129" s="4">
        <f t="shared" si="15"/>
        <v>-987460000</v>
      </c>
      <c r="R129" s="5">
        <v>-1.78E-2</v>
      </c>
      <c r="S129" s="4">
        <v>2706133</v>
      </c>
    </row>
    <row r="130" spans="1:22" x14ac:dyDescent="0.2">
      <c r="A130" s="16" t="s">
        <v>158</v>
      </c>
      <c r="B130" s="4">
        <v>81100</v>
      </c>
      <c r="C130" s="4">
        <v>1184600</v>
      </c>
      <c r="D130" s="4">
        <v>-1103500</v>
      </c>
      <c r="E130" s="4">
        <v>-42740150000</v>
      </c>
      <c r="F130" s="4">
        <f t="shared" si="15"/>
        <v>15846920000</v>
      </c>
      <c r="R130" s="5">
        <v>3.4300000000000004E-2</v>
      </c>
      <c r="S130" s="4">
        <v>6666951</v>
      </c>
    </row>
    <row r="131" spans="1:22" x14ac:dyDescent="0.2">
      <c r="A131" s="16" t="s">
        <v>157</v>
      </c>
      <c r="B131" s="4">
        <v>1584340</v>
      </c>
      <c r="C131" s="4">
        <v>203100</v>
      </c>
      <c r="D131" s="4">
        <v>1381240</v>
      </c>
      <c r="E131" s="4">
        <v>51610270000</v>
      </c>
      <c r="F131" s="4">
        <f>E131+F132</f>
        <v>58587070000</v>
      </c>
      <c r="R131" s="5">
        <v>5.3E-3</v>
      </c>
      <c r="S131" s="4">
        <v>4374869</v>
      </c>
    </row>
    <row r="132" spans="1:22" x14ac:dyDescent="0.2">
      <c r="A132" s="16" t="s">
        <v>156</v>
      </c>
      <c r="B132" s="4">
        <v>762800</v>
      </c>
      <c r="C132" s="4">
        <v>577892</v>
      </c>
      <c r="D132" s="4">
        <v>184908</v>
      </c>
      <c r="E132" s="4">
        <v>6976800000</v>
      </c>
      <c r="F132" s="4">
        <f>E132</f>
        <v>6976800000</v>
      </c>
      <c r="R132" s="5">
        <v>2.4399999999999998E-2</v>
      </c>
      <c r="S132" s="4">
        <v>2759406</v>
      </c>
    </row>
    <row r="133" spans="1:22" x14ac:dyDescent="0.2">
      <c r="A133" s="2"/>
      <c r="B133" s="4"/>
      <c r="C133" s="4"/>
      <c r="D133" s="4"/>
      <c r="E133" s="4"/>
      <c r="F133" s="4" t="s">
        <v>222</v>
      </c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6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6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6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6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6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5"/>
    </row>
    <row r="150" spans="1:22" x14ac:dyDescent="0.2">
      <c r="A150" s="6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5"/>
    </row>
    <row r="151" spans="1:22" x14ac:dyDescent="0.2">
      <c r="A151" s="6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5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5"/>
    </row>
    <row r="153" spans="1:22" x14ac:dyDescent="0.2">
      <c r="A153" s="2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5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5"/>
    </row>
    <row r="155" spans="1:22" x14ac:dyDescent="0.2">
      <c r="A155" s="6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5"/>
    </row>
    <row r="156" spans="1:22" x14ac:dyDescent="0.2">
      <c r="A156" s="6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5"/>
    </row>
    <row r="157" spans="1:22" x14ac:dyDescent="0.2">
      <c r="A157" s="6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5"/>
    </row>
    <row r="158" spans="1:22" x14ac:dyDescent="0.2">
      <c r="A158" s="6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5"/>
    </row>
    <row r="159" spans="1:22" x14ac:dyDescent="0.2">
      <c r="A159" s="6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5"/>
    </row>
    <row r="160" spans="1:22" x14ac:dyDescent="0.2">
      <c r="A160" s="6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5"/>
    </row>
    <row r="161" spans="1:22" x14ac:dyDescent="0.2">
      <c r="A161" s="6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5"/>
    </row>
    <row r="162" spans="1:22" x14ac:dyDescent="0.2">
      <c r="A162" s="6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5"/>
      <c r="U162" s="5"/>
      <c r="V162" s="5"/>
    </row>
    <row r="163" spans="1:22" x14ac:dyDescent="0.2">
      <c r="A163" s="6"/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5"/>
      <c r="U163" s="5"/>
      <c r="V163" s="5"/>
    </row>
    <row r="164" spans="1:22" x14ac:dyDescent="0.2">
      <c r="A164" s="6"/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5"/>
      <c r="U164" s="5"/>
      <c r="V164" s="5"/>
    </row>
    <row r="165" spans="1:22" x14ac:dyDescent="0.2">
      <c r="A165" s="6"/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5"/>
      <c r="U165" s="5"/>
      <c r="V165" s="5"/>
    </row>
    <row r="166" spans="1:22" x14ac:dyDescent="0.2">
      <c r="A166" s="6"/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5"/>
      <c r="U166" s="5"/>
      <c r="V166" s="5"/>
    </row>
    <row r="167" spans="1:22" x14ac:dyDescent="0.2">
      <c r="A167" s="6"/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5"/>
      <c r="U167" s="5"/>
      <c r="V167" s="5"/>
    </row>
    <row r="168" spans="1:22" x14ac:dyDescent="0.2">
      <c r="A168" s="2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5"/>
    </row>
    <row r="169" spans="1:22" x14ac:dyDescent="0.2">
      <c r="A169" s="2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5"/>
    </row>
    <row r="170" spans="1:22" x14ac:dyDescent="0.2">
      <c r="A170" s="2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5"/>
    </row>
    <row r="171" spans="1:22" x14ac:dyDescent="0.2">
      <c r="A171" s="2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5"/>
    </row>
    <row r="172" spans="1:22" x14ac:dyDescent="0.2">
      <c r="A172" s="2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5"/>
    </row>
    <row r="173" spans="1:22" x14ac:dyDescent="0.2">
      <c r="A173" s="2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5"/>
    </row>
    <row r="174" spans="1:22" x14ac:dyDescent="0.2">
      <c r="A174" s="2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5"/>
    </row>
    <row r="175" spans="1:22" x14ac:dyDescent="0.2">
      <c r="A175" s="2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5"/>
    </row>
    <row r="176" spans="1:22" x14ac:dyDescent="0.2">
      <c r="A176" s="2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5"/>
    </row>
    <row r="177" spans="1:22" x14ac:dyDescent="0.2">
      <c r="A177" s="2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5"/>
      <c r="U177" s="5"/>
      <c r="V177" s="5"/>
    </row>
    <row r="178" spans="1:22" x14ac:dyDescent="0.2">
      <c r="A178" s="2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5"/>
      <c r="U178" s="5"/>
      <c r="V178" s="5"/>
    </row>
    <row r="179" spans="1:22" x14ac:dyDescent="0.2">
      <c r="A179" s="2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5"/>
      <c r="U179" s="5"/>
      <c r="V179" s="5"/>
    </row>
    <row r="180" spans="1:22" x14ac:dyDescent="0.2">
      <c r="A180" s="2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5"/>
      <c r="U180" s="5"/>
      <c r="V180" s="5"/>
    </row>
    <row r="181" spans="1:22" x14ac:dyDescent="0.2">
      <c r="A181" s="2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5"/>
      <c r="U181" s="5"/>
      <c r="V181" s="5"/>
    </row>
    <row r="182" spans="1:22" x14ac:dyDescent="0.2">
      <c r="A182" s="2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5"/>
      <c r="U182" s="5"/>
      <c r="V182" s="5"/>
    </row>
    <row r="183" spans="1:22" x14ac:dyDescent="0.2">
      <c r="A183" s="2"/>
      <c r="B183" s="4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5"/>
      <c r="U183" s="5"/>
      <c r="V183" s="5"/>
    </row>
    <row r="184" spans="1:22" x14ac:dyDescent="0.2">
      <c r="A184" s="2"/>
      <c r="B184" s="4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5"/>
      <c r="U184" s="5"/>
      <c r="V184" s="5"/>
    </row>
    <row r="185" spans="1:22" x14ac:dyDescent="0.2">
      <c r="A185" s="2"/>
      <c r="B185" s="4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5"/>
      <c r="U185" s="5"/>
      <c r="V185" s="8"/>
    </row>
    <row r="186" spans="1:22" x14ac:dyDescent="0.2">
      <c r="A186" s="2"/>
      <c r="B186" s="4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5"/>
      <c r="U186" s="5"/>
      <c r="V186" s="8"/>
    </row>
    <row r="187" spans="1:22" x14ac:dyDescent="0.2">
      <c r="A187" s="2"/>
      <c r="B187" s="4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5"/>
      <c r="U187" s="5"/>
      <c r="V187" s="8"/>
    </row>
    <row r="188" spans="1:22" x14ac:dyDescent="0.2">
      <c r="A188" s="6"/>
      <c r="B188" s="4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5"/>
      <c r="U188" s="5"/>
      <c r="V188" s="8"/>
    </row>
    <row r="189" spans="1:22" x14ac:dyDescent="0.2">
      <c r="A189" s="6"/>
      <c r="B189" s="4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5"/>
      <c r="U189" s="5"/>
      <c r="V189" s="8"/>
    </row>
    <row r="190" spans="1:22" x14ac:dyDescent="0.2">
      <c r="A190" s="6"/>
      <c r="B190" s="4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5"/>
      <c r="U190" s="5"/>
      <c r="V190" s="8"/>
    </row>
    <row r="191" spans="1:22" x14ac:dyDescent="0.2">
      <c r="A191" s="6"/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5"/>
      <c r="U191" s="5"/>
      <c r="V191" s="8"/>
    </row>
    <row r="192" spans="1:22" x14ac:dyDescent="0.2">
      <c r="A192" s="6"/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5"/>
      <c r="U192" s="5"/>
      <c r="V192" s="8"/>
    </row>
    <row r="193" spans="1:22" x14ac:dyDescent="0.2">
      <c r="A193" s="2"/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5"/>
      <c r="U193" s="5"/>
      <c r="V193" s="8"/>
    </row>
    <row r="194" spans="1:22" x14ac:dyDescent="0.2">
      <c r="A194" s="2"/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5"/>
      <c r="U194" s="5"/>
      <c r="V194" s="8"/>
    </row>
    <row r="195" spans="1:22" x14ac:dyDescent="0.2">
      <c r="A195" s="2"/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5"/>
      <c r="U195" s="5"/>
      <c r="V195" s="8"/>
    </row>
    <row r="196" spans="1:22" x14ac:dyDescent="0.2">
      <c r="A196" s="2"/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5"/>
      <c r="U196" s="5"/>
      <c r="V196" s="8"/>
    </row>
    <row r="197" spans="1:22" x14ac:dyDescent="0.2">
      <c r="A197" s="2"/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5"/>
      <c r="U197" s="5"/>
      <c r="V197" s="8"/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FBF955-2354-0240-8F1F-170217427FCA}">
  <sheetPr codeName="Sheet60"/>
  <dimension ref="A1:V197"/>
  <sheetViews>
    <sheetView topLeftCell="C1" workbookViewId="0">
      <pane ySplit="2" topLeftCell="A3" activePane="bottomLeft" state="frozen"/>
      <selection activeCell="F17" sqref="F17"/>
      <selection pane="bottomLeft" activeCell="F17" sqref="F17"/>
    </sheetView>
  </sheetViews>
  <sheetFormatPr baseColWidth="10" defaultRowHeight="16" x14ac:dyDescent="0.2"/>
  <cols>
    <col min="1" max="1" width="21.1640625" customWidth="1"/>
    <col min="2" max="2" width="14.1640625" customWidth="1"/>
    <col min="3" max="3" width="16" customWidth="1"/>
    <col min="4" max="4" width="15.83203125" customWidth="1"/>
    <col min="5" max="5" width="19.332031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7.8320312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252</v>
      </c>
      <c r="U2" s="1" t="s">
        <v>253</v>
      </c>
      <c r="V2" s="1" t="s">
        <v>236</v>
      </c>
    </row>
    <row r="3" spans="1:22" x14ac:dyDescent="0.2">
      <c r="A3" s="16" t="s">
        <v>357</v>
      </c>
      <c r="B3" s="4">
        <v>33800</v>
      </c>
      <c r="C3" s="4">
        <v>741010</v>
      </c>
      <c r="D3" s="4">
        <v>-707210</v>
      </c>
      <c r="E3" s="4">
        <v>-23959660000</v>
      </c>
      <c r="F3" s="4">
        <f t="shared" ref="F3:F11" si="0">E3+F4</f>
        <v>-393748767444</v>
      </c>
      <c r="G3" s="4">
        <v>0</v>
      </c>
      <c r="H3" s="4">
        <v>0</v>
      </c>
      <c r="I3" s="4">
        <v>0</v>
      </c>
      <c r="J3" s="4">
        <v>507300000</v>
      </c>
      <c r="K3" s="24">
        <f t="shared" ref="K3:K11" si="1">K4+J3</f>
        <v>20226770000</v>
      </c>
      <c r="L3" s="4">
        <v>1137</v>
      </c>
      <c r="M3" s="4">
        <v>1954</v>
      </c>
      <c r="N3" s="4">
        <v>63</v>
      </c>
      <c r="O3" s="4">
        <v>134</v>
      </c>
      <c r="P3" s="4">
        <v>851300</v>
      </c>
      <c r="Q3" s="4">
        <v>1789300</v>
      </c>
      <c r="R3" s="5">
        <v>-2.3799999999999998E-2</v>
      </c>
      <c r="S3" s="4">
        <v>3250100</v>
      </c>
      <c r="T3" s="4">
        <f t="shared" ref="T3:T38" si="2">AVERAGE(S4:S13)</f>
        <v>3704550</v>
      </c>
      <c r="U3" s="4">
        <f t="shared" ref="U3:U11" si="3">MIN(S4:S8)</f>
        <v>2746100</v>
      </c>
      <c r="V3" s="5">
        <v>2.8999999999999998E-2</v>
      </c>
    </row>
    <row r="4" spans="1:22" x14ac:dyDescent="0.2">
      <c r="A4" s="16" t="s">
        <v>356</v>
      </c>
      <c r="B4" s="4">
        <v>95600</v>
      </c>
      <c r="C4" s="4">
        <v>25700</v>
      </c>
      <c r="D4" s="4">
        <v>69900</v>
      </c>
      <c r="E4" s="4">
        <v>2442540000</v>
      </c>
      <c r="F4" s="4">
        <f t="shared" si="0"/>
        <v>-369789107444</v>
      </c>
      <c r="G4" s="4">
        <v>0</v>
      </c>
      <c r="H4" s="4">
        <v>0</v>
      </c>
      <c r="I4" s="4">
        <v>0</v>
      </c>
      <c r="J4" s="4">
        <v>201195000</v>
      </c>
      <c r="K4" s="24">
        <f t="shared" si="1"/>
        <v>19719470000</v>
      </c>
      <c r="L4" s="4">
        <v>871</v>
      </c>
      <c r="M4" s="4">
        <v>1816</v>
      </c>
      <c r="N4" s="4">
        <v>61</v>
      </c>
      <c r="O4" s="4">
        <v>146</v>
      </c>
      <c r="P4" s="4">
        <v>774700</v>
      </c>
      <c r="Q4" s="4">
        <v>1850800</v>
      </c>
      <c r="R4" s="5">
        <v>-3.2000000000000001E-2</v>
      </c>
      <c r="S4" s="4">
        <v>3189300</v>
      </c>
      <c r="T4" s="4">
        <f t="shared" si="2"/>
        <v>3804910</v>
      </c>
      <c r="U4" s="4">
        <f t="shared" si="3"/>
        <v>1895900</v>
      </c>
      <c r="V4" s="5">
        <v>2.8399999999999998E-2</v>
      </c>
    </row>
    <row r="5" spans="1:22" x14ac:dyDescent="0.2">
      <c r="A5" s="16" t="s">
        <v>355</v>
      </c>
      <c r="B5" s="4">
        <v>75000</v>
      </c>
      <c r="C5" s="4">
        <v>40600</v>
      </c>
      <c r="D5" s="4">
        <v>34400</v>
      </c>
      <c r="E5" s="4">
        <v>1210150000</v>
      </c>
      <c r="F5" s="4">
        <f t="shared" si="0"/>
        <v>-372231647444</v>
      </c>
      <c r="G5" s="4">
        <v>0</v>
      </c>
      <c r="H5" s="4">
        <v>0</v>
      </c>
      <c r="I5" s="4">
        <v>0</v>
      </c>
      <c r="J5" s="4">
        <v>201195000</v>
      </c>
      <c r="K5" s="24">
        <f t="shared" si="1"/>
        <v>19518275000</v>
      </c>
      <c r="L5" s="4">
        <v>1123</v>
      </c>
      <c r="M5" s="4">
        <v>1391</v>
      </c>
      <c r="N5" s="4">
        <v>120</v>
      </c>
      <c r="O5" s="4">
        <v>150</v>
      </c>
      <c r="P5" s="4">
        <v>1384400</v>
      </c>
      <c r="Q5" s="4">
        <v>1868400</v>
      </c>
      <c r="R5" s="5">
        <v>-2.8000000000000004E-3</v>
      </c>
      <c r="S5" s="4">
        <v>3425200</v>
      </c>
      <c r="T5" s="4">
        <f t="shared" si="2"/>
        <v>3821610</v>
      </c>
      <c r="U5" s="4">
        <f t="shared" si="3"/>
        <v>1895900</v>
      </c>
      <c r="V5" s="5">
        <v>2.9300000000000003E-2</v>
      </c>
    </row>
    <row r="6" spans="1:22" x14ac:dyDescent="0.2">
      <c r="A6" s="16" t="s">
        <v>354</v>
      </c>
      <c r="B6" s="4">
        <v>1529400</v>
      </c>
      <c r="C6" s="4">
        <v>94350</v>
      </c>
      <c r="D6" s="4">
        <v>1435050</v>
      </c>
      <c r="E6" s="4">
        <v>51551070000</v>
      </c>
      <c r="F6" s="4">
        <f t="shared" si="0"/>
        <v>-373441797444</v>
      </c>
      <c r="G6" s="4">
        <v>0</v>
      </c>
      <c r="H6" s="4">
        <v>0</v>
      </c>
      <c r="I6" s="4">
        <v>0</v>
      </c>
      <c r="J6" s="4">
        <v>-2462055000</v>
      </c>
      <c r="K6" s="24">
        <f t="shared" si="1"/>
        <v>19317080000</v>
      </c>
      <c r="L6" s="4">
        <v>3451</v>
      </c>
      <c r="M6" s="4">
        <v>3138</v>
      </c>
      <c r="N6" s="4">
        <v>443</v>
      </c>
      <c r="O6" s="4">
        <v>333</v>
      </c>
      <c r="P6" s="4">
        <v>4723300</v>
      </c>
      <c r="Q6" s="4">
        <v>3746400</v>
      </c>
      <c r="R6" s="5">
        <v>2.1600000000000001E-2</v>
      </c>
      <c r="S6" s="4">
        <v>8687100</v>
      </c>
      <c r="T6" s="4">
        <f t="shared" si="2"/>
        <v>3257230</v>
      </c>
      <c r="U6" s="4">
        <f t="shared" si="3"/>
        <v>1895900</v>
      </c>
      <c r="V6" s="5">
        <v>4.1299999999999996E-2</v>
      </c>
    </row>
    <row r="7" spans="1:22" x14ac:dyDescent="0.2">
      <c r="A7" s="16" t="s">
        <v>353</v>
      </c>
      <c r="B7" s="4">
        <v>1100</v>
      </c>
      <c r="C7" s="4">
        <v>574859</v>
      </c>
      <c r="D7" s="4">
        <v>-573759</v>
      </c>
      <c r="E7" s="4">
        <v>-19799450000</v>
      </c>
      <c r="F7" s="4">
        <f t="shared" si="0"/>
        <v>-424992867444</v>
      </c>
      <c r="G7" s="4">
        <v>0</v>
      </c>
      <c r="H7" s="4">
        <v>0</v>
      </c>
      <c r="I7" s="4">
        <v>0</v>
      </c>
      <c r="J7" s="4">
        <v>-145500000</v>
      </c>
      <c r="K7" s="24">
        <f t="shared" si="1"/>
        <v>21779135000</v>
      </c>
      <c r="L7" s="4">
        <v>1094</v>
      </c>
      <c r="M7" s="4">
        <v>1325</v>
      </c>
      <c r="N7" s="4">
        <v>116</v>
      </c>
      <c r="O7" s="4">
        <v>105</v>
      </c>
      <c r="P7" s="4">
        <v>1248300</v>
      </c>
      <c r="Q7" s="4">
        <v>1333700</v>
      </c>
      <c r="R7" s="5">
        <v>5.7999999999999996E-3</v>
      </c>
      <c r="S7" s="4">
        <v>2746100</v>
      </c>
      <c r="T7" s="4">
        <f t="shared" si="2"/>
        <v>3327850</v>
      </c>
      <c r="U7" s="4">
        <f t="shared" si="3"/>
        <v>1895900</v>
      </c>
      <c r="V7" s="5">
        <v>1.8700000000000001E-2</v>
      </c>
    </row>
    <row r="8" spans="1:22" x14ac:dyDescent="0.2">
      <c r="A8" s="16" t="s">
        <v>352</v>
      </c>
      <c r="B8" s="4">
        <v>26500</v>
      </c>
      <c r="C8" s="4">
        <v>148200</v>
      </c>
      <c r="D8" s="4">
        <v>-121700</v>
      </c>
      <c r="E8" s="4">
        <v>-4203910000</v>
      </c>
      <c r="F8" s="4">
        <f t="shared" si="0"/>
        <v>-405193417444</v>
      </c>
      <c r="G8" s="4">
        <v>0</v>
      </c>
      <c r="H8" s="4">
        <v>0</v>
      </c>
      <c r="I8" s="4">
        <v>0</v>
      </c>
      <c r="J8" s="4">
        <v>-5072375000</v>
      </c>
      <c r="K8" s="24">
        <f t="shared" si="1"/>
        <v>21924635000</v>
      </c>
      <c r="L8" s="4">
        <v>923</v>
      </c>
      <c r="M8" s="4">
        <v>2407</v>
      </c>
      <c r="N8" s="4">
        <v>87</v>
      </c>
      <c r="O8" s="4">
        <v>248</v>
      </c>
      <c r="P8" s="4">
        <v>976500</v>
      </c>
      <c r="Q8" s="4">
        <v>2830500</v>
      </c>
      <c r="R8" s="5">
        <v>-1.7299999999999999E-2</v>
      </c>
      <c r="S8" s="4">
        <v>4246600</v>
      </c>
      <c r="T8" s="4">
        <f t="shared" si="2"/>
        <v>3819160</v>
      </c>
      <c r="U8" s="4">
        <f t="shared" si="3"/>
        <v>1895900</v>
      </c>
      <c r="V8" s="5">
        <v>1.9900000000000001E-2</v>
      </c>
    </row>
    <row r="9" spans="1:22" x14ac:dyDescent="0.2">
      <c r="A9" s="16" t="s">
        <v>351</v>
      </c>
      <c r="B9" s="4">
        <v>48600</v>
      </c>
      <c r="C9" s="4">
        <v>286500</v>
      </c>
      <c r="D9" s="4">
        <v>-237900</v>
      </c>
      <c r="E9" s="4">
        <v>-8413410000</v>
      </c>
      <c r="F9" s="4">
        <f t="shared" si="0"/>
        <v>-400989507444</v>
      </c>
      <c r="G9" s="4">
        <v>0</v>
      </c>
      <c r="H9" s="4">
        <v>0</v>
      </c>
      <c r="I9" s="4">
        <v>0</v>
      </c>
      <c r="J9" s="4">
        <v>-882210000</v>
      </c>
      <c r="K9" s="24">
        <f t="shared" si="1"/>
        <v>26997010000</v>
      </c>
      <c r="L9" s="4">
        <v>669</v>
      </c>
      <c r="M9" s="4">
        <v>998</v>
      </c>
      <c r="N9" s="4">
        <v>37</v>
      </c>
      <c r="O9" s="4">
        <v>91</v>
      </c>
      <c r="P9" s="4">
        <v>510800</v>
      </c>
      <c r="Q9" s="4">
        <v>1246300</v>
      </c>
      <c r="R9" s="5">
        <v>-1.1299999999999999E-2</v>
      </c>
      <c r="S9" s="4">
        <v>1895900</v>
      </c>
      <c r="T9" s="4">
        <f t="shared" si="2"/>
        <v>4168930</v>
      </c>
      <c r="U9" s="4">
        <f t="shared" si="3"/>
        <v>2327700</v>
      </c>
      <c r="V9" s="5">
        <v>1.9599999999999999E-2</v>
      </c>
    </row>
    <row r="10" spans="1:22" x14ac:dyDescent="0.2">
      <c r="A10" s="16" t="s">
        <v>350</v>
      </c>
      <c r="B10" s="4">
        <v>154700</v>
      </c>
      <c r="C10" s="4">
        <v>188900</v>
      </c>
      <c r="D10" s="4">
        <v>-34200</v>
      </c>
      <c r="E10" s="4">
        <v>-1206720000</v>
      </c>
      <c r="F10" s="4">
        <f t="shared" si="0"/>
        <v>-392576097444</v>
      </c>
      <c r="G10" s="4">
        <v>0</v>
      </c>
      <c r="H10" s="4">
        <v>0</v>
      </c>
      <c r="I10" s="4">
        <v>0</v>
      </c>
      <c r="J10" s="4">
        <v>-882210000</v>
      </c>
      <c r="K10" s="24">
        <f t="shared" si="1"/>
        <v>27879220000</v>
      </c>
      <c r="L10" s="4">
        <v>1626</v>
      </c>
      <c r="M10" s="4">
        <v>1550</v>
      </c>
      <c r="N10" s="4">
        <v>215</v>
      </c>
      <c r="O10" s="4">
        <v>187</v>
      </c>
      <c r="P10" s="4">
        <v>2334200</v>
      </c>
      <c r="Q10" s="4">
        <v>2124400</v>
      </c>
      <c r="R10" s="5">
        <v>1.1399999999999999E-2</v>
      </c>
      <c r="S10" s="4">
        <v>4660800</v>
      </c>
      <c r="T10" s="4">
        <f t="shared" si="2"/>
        <v>4390900</v>
      </c>
      <c r="U10" s="4">
        <f t="shared" si="3"/>
        <v>2327700</v>
      </c>
      <c r="V10" s="5">
        <v>1.9699999999999999E-2</v>
      </c>
    </row>
    <row r="11" spans="1:22" x14ac:dyDescent="0.2">
      <c r="A11" s="16" t="s">
        <v>349</v>
      </c>
      <c r="B11" s="4">
        <v>100</v>
      </c>
      <c r="C11" s="4">
        <v>51800</v>
      </c>
      <c r="D11" s="4">
        <v>-51700</v>
      </c>
      <c r="E11" s="4">
        <v>-1814940000</v>
      </c>
      <c r="F11" s="4">
        <f t="shared" si="0"/>
        <v>-391369377444</v>
      </c>
      <c r="G11" s="4">
        <v>0</v>
      </c>
      <c r="H11" s="4">
        <v>0</v>
      </c>
      <c r="I11" s="4">
        <v>0</v>
      </c>
      <c r="J11" s="4">
        <v>237715000</v>
      </c>
      <c r="K11" s="24">
        <f t="shared" si="1"/>
        <v>28761430000</v>
      </c>
      <c r="L11" s="4">
        <v>1046</v>
      </c>
      <c r="M11" s="4">
        <v>1070</v>
      </c>
      <c r="N11" s="4">
        <v>48</v>
      </c>
      <c r="O11" s="4">
        <v>107</v>
      </c>
      <c r="P11" s="4">
        <v>839500</v>
      </c>
      <c r="Q11" s="4">
        <v>1323100</v>
      </c>
      <c r="R11" s="5">
        <v>1.5E-3</v>
      </c>
      <c r="S11" s="4">
        <v>2327700</v>
      </c>
      <c r="T11" s="4">
        <f t="shared" si="2"/>
        <v>4995380</v>
      </c>
      <c r="U11" s="4">
        <f t="shared" si="3"/>
        <v>2643600</v>
      </c>
      <c r="V11" s="5">
        <v>1.1399999999999999E-2</v>
      </c>
    </row>
    <row r="12" spans="1:22" x14ac:dyDescent="0.2">
      <c r="A12" s="16" t="s">
        <v>348</v>
      </c>
      <c r="B12" s="4">
        <v>4450</v>
      </c>
      <c r="C12" s="4">
        <v>25200</v>
      </c>
      <c r="D12" s="4">
        <v>-20750</v>
      </c>
      <c r="E12" s="4">
        <v>-728720000</v>
      </c>
      <c r="F12" s="4">
        <f t="shared" ref="F12:F38" si="4">E12+F13</f>
        <v>-389554437444</v>
      </c>
      <c r="G12" s="4">
        <v>0</v>
      </c>
      <c r="H12" s="4">
        <v>0</v>
      </c>
      <c r="I12" s="4">
        <v>0</v>
      </c>
      <c r="J12" s="4">
        <v>41350000</v>
      </c>
      <c r="K12" s="24">
        <f t="shared" ref="K12:K38" si="5">K13+J12</f>
        <v>28523715000</v>
      </c>
      <c r="L12" s="4">
        <v>813</v>
      </c>
      <c r="M12" s="4">
        <v>988</v>
      </c>
      <c r="N12" s="4">
        <v>84</v>
      </c>
      <c r="O12" s="4">
        <v>88</v>
      </c>
      <c r="P12" s="4">
        <v>1088900</v>
      </c>
      <c r="Q12" s="4">
        <v>1213300</v>
      </c>
      <c r="R12" s="5">
        <v>1.89E-2</v>
      </c>
      <c r="S12" s="4">
        <v>2643600</v>
      </c>
      <c r="T12" s="4">
        <f t="shared" si="2"/>
        <v>5305120</v>
      </c>
      <c r="U12" s="4">
        <f t="shared" ref="U12:U38" si="6">MIN(S13:S17)</f>
        <v>3043300</v>
      </c>
      <c r="V12" s="5">
        <v>2.41E-2</v>
      </c>
    </row>
    <row r="13" spans="1:22" x14ac:dyDescent="0.2">
      <c r="A13" s="16" t="s">
        <v>347</v>
      </c>
      <c r="B13" s="4">
        <v>29300</v>
      </c>
      <c r="C13" s="4">
        <v>397300</v>
      </c>
      <c r="D13" s="4">
        <v>-368000</v>
      </c>
      <c r="E13" s="4">
        <v>-12787030000</v>
      </c>
      <c r="F13" s="4">
        <f t="shared" si="4"/>
        <v>-388825717444</v>
      </c>
      <c r="G13" s="4">
        <v>0</v>
      </c>
      <c r="H13" s="4">
        <v>0</v>
      </c>
      <c r="I13" s="4">
        <v>0</v>
      </c>
      <c r="J13" s="4">
        <v>7221020000</v>
      </c>
      <c r="K13" s="24">
        <f t="shared" si="5"/>
        <v>28482365000</v>
      </c>
      <c r="L13" s="4">
        <v>939</v>
      </c>
      <c r="M13" s="4">
        <v>2213</v>
      </c>
      <c r="N13" s="4">
        <v>77</v>
      </c>
      <c r="O13" s="4">
        <v>187</v>
      </c>
      <c r="P13" s="4">
        <v>978300</v>
      </c>
      <c r="Q13" s="4">
        <v>2086000</v>
      </c>
      <c r="R13" s="5">
        <v>-1.5900000000000001E-2</v>
      </c>
      <c r="S13" s="4">
        <v>3223200</v>
      </c>
      <c r="T13" s="4">
        <f t="shared" si="2"/>
        <v>5475950</v>
      </c>
      <c r="U13" s="4">
        <f t="shared" si="6"/>
        <v>3043300</v>
      </c>
      <c r="V13" s="5">
        <v>2.9700000000000001E-2</v>
      </c>
    </row>
    <row r="14" spans="1:22" x14ac:dyDescent="0.2">
      <c r="A14" s="16" t="s">
        <v>340</v>
      </c>
      <c r="B14" s="4">
        <v>246500</v>
      </c>
      <c r="C14" s="4">
        <v>61100</v>
      </c>
      <c r="D14" s="4">
        <v>185400</v>
      </c>
      <c r="E14" s="4">
        <v>6483000000</v>
      </c>
      <c r="F14" s="4">
        <f t="shared" si="4"/>
        <v>-376038687444</v>
      </c>
      <c r="G14" s="4">
        <v>211900</v>
      </c>
      <c r="H14" s="4">
        <v>6300</v>
      </c>
      <c r="I14" s="4">
        <v>205600</v>
      </c>
      <c r="J14" s="4">
        <v>7221020000</v>
      </c>
      <c r="K14" s="24">
        <f t="shared" si="5"/>
        <v>21261345000</v>
      </c>
      <c r="L14" s="4">
        <v>1200</v>
      </c>
      <c r="M14" s="4">
        <v>1815</v>
      </c>
      <c r="N14" s="4">
        <v>142</v>
      </c>
      <c r="O14" s="4">
        <v>204</v>
      </c>
      <c r="P14" s="4">
        <v>1578500</v>
      </c>
      <c r="Q14" s="4">
        <v>2144000</v>
      </c>
      <c r="R14" s="5">
        <v>7.1999999999999998E-3</v>
      </c>
      <c r="S14" s="4">
        <v>4192900</v>
      </c>
      <c r="T14" s="4">
        <f t="shared" si="2"/>
        <v>6176020</v>
      </c>
      <c r="U14" s="4">
        <f t="shared" si="6"/>
        <v>3043300</v>
      </c>
      <c r="V14" s="5">
        <v>1.9900000000000001E-2</v>
      </c>
    </row>
    <row r="15" spans="1:22" x14ac:dyDescent="0.2">
      <c r="A15" s="16" t="s">
        <v>339</v>
      </c>
      <c r="B15" s="4">
        <v>13100</v>
      </c>
      <c r="C15" s="4">
        <v>498100</v>
      </c>
      <c r="D15" s="4">
        <v>-485000</v>
      </c>
      <c r="E15" s="4">
        <v>-16863490000</v>
      </c>
      <c r="F15" s="4">
        <f t="shared" si="4"/>
        <v>-382521687444</v>
      </c>
      <c r="G15" s="4">
        <v>0</v>
      </c>
      <c r="H15" s="4">
        <v>0</v>
      </c>
      <c r="I15" s="4">
        <v>0</v>
      </c>
      <c r="J15" s="4">
        <v>247240000</v>
      </c>
      <c r="K15" s="24">
        <f t="shared" si="5"/>
        <v>14040325000</v>
      </c>
      <c r="L15" s="4">
        <v>1314</v>
      </c>
      <c r="M15" s="4">
        <v>1662</v>
      </c>
      <c r="N15" s="4">
        <v>114</v>
      </c>
      <c r="O15" s="4">
        <v>136</v>
      </c>
      <c r="P15" s="4">
        <v>1477600</v>
      </c>
      <c r="Q15" s="4">
        <v>1970000</v>
      </c>
      <c r="R15" s="5">
        <v>1.1699999999999999E-2</v>
      </c>
      <c r="S15" s="4">
        <v>3592200</v>
      </c>
      <c r="T15" s="4">
        <f t="shared" si="2"/>
        <v>6566000</v>
      </c>
      <c r="U15" s="4">
        <f t="shared" si="6"/>
        <v>3043300</v>
      </c>
      <c r="V15" s="5">
        <v>1.5800000000000002E-2</v>
      </c>
    </row>
    <row r="16" spans="1:22" x14ac:dyDescent="0.2">
      <c r="A16" s="16" t="s">
        <v>338</v>
      </c>
      <c r="B16" s="4">
        <v>115400</v>
      </c>
      <c r="C16" s="4">
        <v>156600</v>
      </c>
      <c r="D16" s="4">
        <v>-41200</v>
      </c>
      <c r="E16" s="4">
        <v>-1383960000</v>
      </c>
      <c r="F16" s="4">
        <f t="shared" si="4"/>
        <v>-365658197444</v>
      </c>
      <c r="G16" s="4">
        <v>0</v>
      </c>
      <c r="H16" s="4">
        <v>0</v>
      </c>
      <c r="I16" s="4">
        <v>0</v>
      </c>
      <c r="J16" s="4">
        <v>496315000</v>
      </c>
      <c r="K16" s="24">
        <f t="shared" si="5"/>
        <v>13793085000</v>
      </c>
      <c r="L16" s="4">
        <v>1084</v>
      </c>
      <c r="M16" s="4">
        <v>889</v>
      </c>
      <c r="N16" s="4">
        <v>173</v>
      </c>
      <c r="O16" s="4">
        <v>122</v>
      </c>
      <c r="P16" s="4">
        <v>1659300</v>
      </c>
      <c r="Q16" s="4">
        <v>1195800</v>
      </c>
      <c r="R16" s="5">
        <v>1.03E-2</v>
      </c>
      <c r="S16" s="4">
        <v>3043300</v>
      </c>
      <c r="T16" s="4">
        <f t="shared" si="2"/>
        <v>6675090</v>
      </c>
      <c r="U16" s="4">
        <f t="shared" si="6"/>
        <v>3452300</v>
      </c>
      <c r="V16" s="5">
        <v>2.3199999999999998E-2</v>
      </c>
    </row>
    <row r="17" spans="1:22" x14ac:dyDescent="0.2">
      <c r="A17" s="16" t="s">
        <v>337</v>
      </c>
      <c r="B17" s="4">
        <v>114159</v>
      </c>
      <c r="C17" s="4">
        <v>727200</v>
      </c>
      <c r="D17" s="4">
        <v>-613041</v>
      </c>
      <c r="E17" s="4">
        <v>-20955490000</v>
      </c>
      <c r="F17" s="4">
        <f t="shared" si="4"/>
        <v>-364274237444</v>
      </c>
      <c r="G17" s="4">
        <v>0</v>
      </c>
      <c r="H17" s="4">
        <v>0</v>
      </c>
      <c r="I17" s="4">
        <v>0</v>
      </c>
      <c r="J17" s="4">
        <v>51225000</v>
      </c>
      <c r="K17" s="24">
        <f t="shared" si="5"/>
        <v>13296770000</v>
      </c>
      <c r="L17" s="4">
        <v>961</v>
      </c>
      <c r="M17" s="4">
        <v>1590</v>
      </c>
      <c r="N17" s="4">
        <v>95</v>
      </c>
      <c r="O17" s="4">
        <v>121</v>
      </c>
      <c r="P17" s="4">
        <v>1080600</v>
      </c>
      <c r="Q17" s="4">
        <v>1987400</v>
      </c>
      <c r="R17" s="5">
        <v>-2.8999999999999998E-3</v>
      </c>
      <c r="S17" s="4">
        <v>3452300</v>
      </c>
      <c r="T17" s="4">
        <f t="shared" si="2"/>
        <v>6818920</v>
      </c>
      <c r="U17" s="4">
        <f t="shared" si="6"/>
        <v>5393600</v>
      </c>
      <c r="V17" s="5">
        <v>1.7500000000000002E-2</v>
      </c>
    </row>
    <row r="18" spans="1:22" x14ac:dyDescent="0.2">
      <c r="A18" s="16" t="s">
        <v>336</v>
      </c>
      <c r="B18" s="4">
        <v>450250</v>
      </c>
      <c r="C18" s="4">
        <v>2011300</v>
      </c>
      <c r="D18" s="4">
        <v>-1561050</v>
      </c>
      <c r="E18" s="4">
        <v>-53824320000</v>
      </c>
      <c r="F18" s="4">
        <f t="shared" si="4"/>
        <v>-343318747444</v>
      </c>
      <c r="G18" s="4">
        <v>0</v>
      </c>
      <c r="H18" s="4">
        <v>0</v>
      </c>
      <c r="I18" s="4">
        <v>0</v>
      </c>
      <c r="J18" s="4">
        <v>146560000</v>
      </c>
      <c r="K18" s="24">
        <f t="shared" si="5"/>
        <v>13245545000</v>
      </c>
      <c r="L18" s="4">
        <v>2809</v>
      </c>
      <c r="M18" s="4">
        <v>3994</v>
      </c>
      <c r="N18" s="4">
        <v>217</v>
      </c>
      <c r="O18" s="4">
        <v>507</v>
      </c>
      <c r="P18" s="4">
        <v>2853900</v>
      </c>
      <c r="Q18" s="4">
        <v>5664700</v>
      </c>
      <c r="R18" s="5">
        <v>-4.0999999999999995E-2</v>
      </c>
      <c r="S18" s="4">
        <v>9159700</v>
      </c>
      <c r="T18" s="4">
        <f t="shared" si="2"/>
        <v>6480110</v>
      </c>
      <c r="U18" s="4">
        <f t="shared" si="6"/>
        <v>4931500</v>
      </c>
      <c r="V18" s="5">
        <v>6.4299999999999996E-2</v>
      </c>
    </row>
    <row r="19" spans="1:22" x14ac:dyDescent="0.2">
      <c r="A19" s="16" t="s">
        <v>335</v>
      </c>
      <c r="B19" s="4">
        <v>42200</v>
      </c>
      <c r="C19" s="4">
        <v>325000</v>
      </c>
      <c r="D19" s="4">
        <v>-282800</v>
      </c>
      <c r="E19" s="4">
        <v>-10071530000</v>
      </c>
      <c r="F19" s="4">
        <f t="shared" si="4"/>
        <v>-289494427444</v>
      </c>
      <c r="G19" s="4">
        <v>0</v>
      </c>
      <c r="H19" s="4">
        <v>0</v>
      </c>
      <c r="I19" s="4">
        <v>0</v>
      </c>
      <c r="J19" s="4">
        <v>-63915000</v>
      </c>
      <c r="K19" s="24">
        <f t="shared" si="5"/>
        <v>13098985000</v>
      </c>
      <c r="L19" s="4">
        <v>1102</v>
      </c>
      <c r="M19" s="4">
        <v>1748</v>
      </c>
      <c r="N19" s="4">
        <v>166</v>
      </c>
      <c r="O19" s="4">
        <v>258</v>
      </c>
      <c r="P19" s="4">
        <v>1676300</v>
      </c>
      <c r="Q19" s="4">
        <v>2715400</v>
      </c>
      <c r="R19" s="5">
        <v>-6.9999999999999993E-3</v>
      </c>
      <c r="S19" s="4">
        <v>5393600</v>
      </c>
      <c r="T19" s="4">
        <f t="shared" si="2"/>
        <v>6572000</v>
      </c>
      <c r="U19" s="4">
        <f t="shared" si="6"/>
        <v>4931500</v>
      </c>
      <c r="V19" s="5">
        <v>1.8100000000000002E-2</v>
      </c>
    </row>
    <row r="20" spans="1:22" x14ac:dyDescent="0.2">
      <c r="A20" s="16" t="s">
        <v>334</v>
      </c>
      <c r="B20" s="4">
        <v>199400</v>
      </c>
      <c r="C20" s="4">
        <v>1006300</v>
      </c>
      <c r="D20" s="4">
        <v>-806900</v>
      </c>
      <c r="E20" s="4">
        <v>-29138630000</v>
      </c>
      <c r="F20" s="4">
        <f t="shared" si="4"/>
        <v>-279422897444</v>
      </c>
      <c r="G20" s="4">
        <v>0</v>
      </c>
      <c r="H20" s="4">
        <v>0</v>
      </c>
      <c r="I20" s="4">
        <v>0</v>
      </c>
      <c r="J20" s="4">
        <v>-376555000</v>
      </c>
      <c r="K20" s="24">
        <f t="shared" si="5"/>
        <v>13162900000</v>
      </c>
      <c r="L20" s="4">
        <v>1263</v>
      </c>
      <c r="M20" s="4">
        <v>2366</v>
      </c>
      <c r="N20" s="4">
        <v>182</v>
      </c>
      <c r="O20" s="4">
        <v>338</v>
      </c>
      <c r="P20" s="4">
        <v>2059100</v>
      </c>
      <c r="Q20" s="4">
        <v>3710300</v>
      </c>
      <c r="R20" s="5">
        <v>-1.67E-2</v>
      </c>
      <c r="S20" s="4">
        <v>6880500</v>
      </c>
      <c r="T20" s="4">
        <f t="shared" si="2"/>
        <v>6191780</v>
      </c>
      <c r="U20" s="4">
        <f t="shared" si="6"/>
        <v>4931500</v>
      </c>
      <c r="V20" s="5">
        <v>2.8799999999999999E-2</v>
      </c>
    </row>
    <row r="21" spans="1:22" x14ac:dyDescent="0.2">
      <c r="A21" s="16" t="s">
        <v>333</v>
      </c>
      <c r="B21" s="4">
        <v>2321500</v>
      </c>
      <c r="C21" s="4">
        <v>1166750</v>
      </c>
      <c r="D21" s="4">
        <v>1154750</v>
      </c>
      <c r="E21" s="4">
        <v>41985390000</v>
      </c>
      <c r="F21" s="4">
        <f t="shared" si="4"/>
        <v>-250284267444</v>
      </c>
      <c r="G21" s="4">
        <v>0</v>
      </c>
      <c r="H21" s="4">
        <v>0</v>
      </c>
      <c r="I21" s="4">
        <v>0</v>
      </c>
      <c r="J21" s="4">
        <v>-376555000</v>
      </c>
      <c r="K21" s="24">
        <f t="shared" si="5"/>
        <v>13539455000</v>
      </c>
      <c r="L21" s="4">
        <v>3107</v>
      </c>
      <c r="M21" s="4">
        <v>1960</v>
      </c>
      <c r="N21" s="4">
        <v>476</v>
      </c>
      <c r="O21" s="4">
        <v>304</v>
      </c>
      <c r="P21" s="4">
        <v>5124400</v>
      </c>
      <c r="Q21" s="4">
        <v>3018300</v>
      </c>
      <c r="R21" s="5">
        <v>3.8599999999999995E-2</v>
      </c>
      <c r="S21" s="4">
        <v>8372500</v>
      </c>
      <c r="T21" s="4">
        <f t="shared" si="2"/>
        <v>6109440</v>
      </c>
      <c r="U21" s="4">
        <f t="shared" si="6"/>
        <v>4134200</v>
      </c>
      <c r="V21" s="5">
        <v>4.6399999999999997E-2</v>
      </c>
    </row>
    <row r="22" spans="1:22" x14ac:dyDescent="0.2">
      <c r="A22" s="16" t="s">
        <v>332</v>
      </c>
      <c r="B22" s="4">
        <v>152000</v>
      </c>
      <c r="C22" s="4">
        <v>1135900</v>
      </c>
      <c r="D22" s="4">
        <v>-983900</v>
      </c>
      <c r="E22" s="4">
        <v>-34612570000</v>
      </c>
      <c r="F22" s="4">
        <f t="shared" si="4"/>
        <v>-292269657444</v>
      </c>
      <c r="K22" s="24">
        <f t="shared" si="5"/>
        <v>13916010000</v>
      </c>
      <c r="L22" s="4">
        <v>1232</v>
      </c>
      <c r="M22" s="4">
        <v>2447</v>
      </c>
      <c r="N22" s="4">
        <v>185</v>
      </c>
      <c r="O22" s="4">
        <v>370</v>
      </c>
      <c r="P22" s="4">
        <v>1784300</v>
      </c>
      <c r="Q22" s="4">
        <v>3584100</v>
      </c>
      <c r="R22" s="5">
        <v>-0.01</v>
      </c>
      <c r="S22" s="4">
        <v>5741000</v>
      </c>
      <c r="T22" s="4">
        <f t="shared" si="2"/>
        <v>5801380</v>
      </c>
      <c r="U22" s="4">
        <f t="shared" si="6"/>
        <v>4134200</v>
      </c>
      <c r="V22" s="5">
        <v>2.6600000000000002E-2</v>
      </c>
    </row>
    <row r="23" spans="1:22" x14ac:dyDescent="0.2">
      <c r="A23" s="16" t="s">
        <v>331</v>
      </c>
      <c r="B23" s="4">
        <v>98100</v>
      </c>
      <c r="C23" s="4">
        <v>35600</v>
      </c>
      <c r="D23" s="4">
        <v>62500</v>
      </c>
      <c r="E23" s="4">
        <v>2188140000</v>
      </c>
      <c r="F23" s="4">
        <f t="shared" si="4"/>
        <v>-257657087444</v>
      </c>
      <c r="G23" s="4">
        <v>0</v>
      </c>
      <c r="H23" s="4">
        <v>0</v>
      </c>
      <c r="I23" s="4">
        <v>0</v>
      </c>
      <c r="J23" s="4">
        <v>117960000</v>
      </c>
      <c r="K23" s="24">
        <f t="shared" si="5"/>
        <v>13916010000</v>
      </c>
      <c r="L23" s="4">
        <v>1475</v>
      </c>
      <c r="M23" s="4">
        <v>2188</v>
      </c>
      <c r="N23" s="4">
        <v>145</v>
      </c>
      <c r="O23" s="4">
        <v>269</v>
      </c>
      <c r="P23" s="4">
        <v>1974100</v>
      </c>
      <c r="Q23" s="4">
        <v>2735900</v>
      </c>
      <c r="R23" s="5">
        <v>-1.55E-2</v>
      </c>
      <c r="S23" s="4">
        <v>4931500</v>
      </c>
      <c r="T23" s="4">
        <f t="shared" si="2"/>
        <v>5785180</v>
      </c>
      <c r="U23" s="4">
        <f t="shared" si="6"/>
        <v>4134200</v>
      </c>
      <c r="V23" s="5">
        <v>4.8000000000000001E-2</v>
      </c>
    </row>
    <row r="24" spans="1:22" x14ac:dyDescent="0.2">
      <c r="A24" s="16" t="s">
        <v>330</v>
      </c>
      <c r="B24" s="4">
        <v>594000</v>
      </c>
      <c r="C24" s="4">
        <v>174550</v>
      </c>
      <c r="D24" s="4">
        <v>419450</v>
      </c>
      <c r="E24" s="4">
        <v>14955080000</v>
      </c>
      <c r="F24" s="4">
        <f t="shared" si="4"/>
        <v>-259845227444</v>
      </c>
      <c r="K24" s="24">
        <f t="shared" si="5"/>
        <v>13798050000</v>
      </c>
      <c r="L24" s="4">
        <v>4264</v>
      </c>
      <c r="M24" s="4">
        <v>2618</v>
      </c>
      <c r="N24" s="4">
        <v>625</v>
      </c>
      <c r="O24" s="4">
        <v>333</v>
      </c>
      <c r="P24" s="4">
        <v>6982200</v>
      </c>
      <c r="Q24" s="4">
        <v>3839700</v>
      </c>
      <c r="R24" s="5">
        <v>3.1699999999999999E-2</v>
      </c>
      <c r="S24" s="4">
        <v>11193600</v>
      </c>
      <c r="T24" s="4">
        <f t="shared" si="2"/>
        <v>5862010</v>
      </c>
      <c r="U24" s="4">
        <f t="shared" si="6"/>
        <v>4134200</v>
      </c>
      <c r="V24" s="5">
        <v>3.7200000000000004E-2</v>
      </c>
    </row>
    <row r="25" spans="1:22" x14ac:dyDescent="0.2">
      <c r="A25" s="16" t="s">
        <v>329</v>
      </c>
      <c r="B25" s="4">
        <v>278700</v>
      </c>
      <c r="C25" s="4">
        <v>162300</v>
      </c>
      <c r="D25" s="4">
        <v>116400</v>
      </c>
      <c r="E25" s="4">
        <v>4071200000</v>
      </c>
      <c r="F25" s="4">
        <f t="shared" si="4"/>
        <v>-274800307444</v>
      </c>
      <c r="G25" s="4">
        <v>0</v>
      </c>
      <c r="H25" s="4">
        <v>0</v>
      </c>
      <c r="I25" s="4">
        <v>0</v>
      </c>
      <c r="J25" s="4">
        <v>-7520070000</v>
      </c>
      <c r="K25" s="24">
        <f t="shared" si="5"/>
        <v>13798050000</v>
      </c>
      <c r="L25" s="4">
        <v>3171</v>
      </c>
      <c r="M25" s="4">
        <v>2401</v>
      </c>
      <c r="N25" s="4">
        <v>385</v>
      </c>
      <c r="O25" s="4">
        <v>290</v>
      </c>
      <c r="P25" s="4">
        <v>4222900</v>
      </c>
      <c r="Q25" s="4">
        <v>3108200</v>
      </c>
      <c r="R25" s="5">
        <v>1.7600000000000001E-2</v>
      </c>
      <c r="S25" s="4">
        <v>7492000</v>
      </c>
      <c r="T25" s="4">
        <f t="shared" si="2"/>
        <v>5450140</v>
      </c>
      <c r="U25" s="4">
        <f t="shared" si="6"/>
        <v>3078300</v>
      </c>
      <c r="V25" s="5">
        <v>4.1100000000000005E-2</v>
      </c>
    </row>
    <row r="26" spans="1:22" x14ac:dyDescent="0.2">
      <c r="A26" s="16" t="s">
        <v>328</v>
      </c>
      <c r="B26" s="4">
        <v>25150</v>
      </c>
      <c r="C26" s="4">
        <v>412200</v>
      </c>
      <c r="D26" s="4">
        <v>-387050</v>
      </c>
      <c r="E26" s="4">
        <v>-13153290000</v>
      </c>
      <c r="F26" s="4">
        <f t="shared" si="4"/>
        <v>-278871507444</v>
      </c>
      <c r="G26" s="4">
        <v>0</v>
      </c>
      <c r="H26" s="4">
        <v>0</v>
      </c>
      <c r="I26" s="4">
        <v>0</v>
      </c>
      <c r="J26" s="4">
        <v>184035000</v>
      </c>
      <c r="K26" s="24">
        <f t="shared" si="5"/>
        <v>21318120000</v>
      </c>
      <c r="L26" s="4">
        <v>1000</v>
      </c>
      <c r="M26" s="4">
        <v>2158</v>
      </c>
      <c r="N26" s="4">
        <v>121</v>
      </c>
      <c r="O26" s="4">
        <v>215</v>
      </c>
      <c r="P26" s="4">
        <v>1330000</v>
      </c>
      <c r="Q26" s="4">
        <v>2317700</v>
      </c>
      <c r="R26" s="5">
        <v>-5.7999999999999996E-3</v>
      </c>
      <c r="S26" s="4">
        <v>4134200</v>
      </c>
      <c r="T26" s="4">
        <f t="shared" si="2"/>
        <v>5634750</v>
      </c>
      <c r="U26" s="4">
        <f t="shared" si="6"/>
        <v>3078300</v>
      </c>
      <c r="V26" s="5">
        <v>2.18E-2</v>
      </c>
    </row>
    <row r="27" spans="1:22" x14ac:dyDescent="0.2">
      <c r="A27" s="16" t="s">
        <v>327</v>
      </c>
      <c r="B27" s="4">
        <v>185100</v>
      </c>
      <c r="C27" s="4">
        <v>454900</v>
      </c>
      <c r="D27" s="4">
        <v>-269800</v>
      </c>
      <c r="E27" s="4">
        <v>-9288700000</v>
      </c>
      <c r="F27" s="4">
        <f t="shared" si="4"/>
        <v>-265718217444</v>
      </c>
      <c r="G27" s="4">
        <v>31800</v>
      </c>
      <c r="H27" s="4">
        <v>0</v>
      </c>
      <c r="I27" s="4">
        <v>31800</v>
      </c>
      <c r="J27" s="4">
        <v>1095155000</v>
      </c>
      <c r="K27" s="24">
        <f t="shared" si="5"/>
        <v>21134085000</v>
      </c>
      <c r="L27" s="4">
        <v>1664</v>
      </c>
      <c r="M27" s="4">
        <v>1997</v>
      </c>
      <c r="N27" s="4">
        <v>215</v>
      </c>
      <c r="O27" s="4">
        <v>234</v>
      </c>
      <c r="P27" s="4">
        <v>2187200</v>
      </c>
      <c r="Q27" s="4">
        <v>2567600</v>
      </c>
      <c r="R27" s="5">
        <v>4.4000000000000003E-3</v>
      </c>
      <c r="S27" s="4">
        <v>4890600</v>
      </c>
      <c r="T27" s="4">
        <f t="shared" si="2"/>
        <v>5544600</v>
      </c>
      <c r="U27" s="4">
        <f t="shared" si="6"/>
        <v>2660400</v>
      </c>
      <c r="V27" s="5">
        <v>1.8700000000000001E-2</v>
      </c>
    </row>
    <row r="28" spans="1:22" x14ac:dyDescent="0.2">
      <c r="A28" s="16" t="s">
        <v>326</v>
      </c>
      <c r="B28" s="4">
        <v>36700</v>
      </c>
      <c r="C28" s="4">
        <v>1435300</v>
      </c>
      <c r="D28" s="4">
        <v>-1398600</v>
      </c>
      <c r="E28" s="4">
        <v>-47999440000</v>
      </c>
      <c r="F28" s="4">
        <f t="shared" si="4"/>
        <v>-256429517444</v>
      </c>
      <c r="G28" s="4">
        <v>0</v>
      </c>
      <c r="H28" s="4">
        <v>0</v>
      </c>
      <c r="I28" s="4">
        <v>0</v>
      </c>
      <c r="J28" s="4">
        <v>-215700000</v>
      </c>
      <c r="K28" s="24">
        <f t="shared" si="5"/>
        <v>20038930000</v>
      </c>
      <c r="L28" s="4">
        <v>1418</v>
      </c>
      <c r="M28" s="4">
        <v>2472</v>
      </c>
      <c r="N28" s="4">
        <v>186</v>
      </c>
      <c r="O28" s="4">
        <v>224</v>
      </c>
      <c r="P28" s="4">
        <v>2074500</v>
      </c>
      <c r="Q28" s="4">
        <v>3370200</v>
      </c>
      <c r="R28" s="5">
        <v>1.5E-3</v>
      </c>
      <c r="S28" s="4">
        <v>5771600</v>
      </c>
      <c r="T28" s="4">
        <f t="shared" si="2"/>
        <v>5648290</v>
      </c>
      <c r="U28" s="4">
        <f t="shared" si="6"/>
        <v>2660400</v>
      </c>
      <c r="V28" s="5">
        <v>1.3100000000000001E-2</v>
      </c>
    </row>
    <row r="29" spans="1:22" x14ac:dyDescent="0.2">
      <c r="A29" s="16" t="s">
        <v>325</v>
      </c>
      <c r="B29" s="4">
        <v>71100</v>
      </c>
      <c r="C29" s="4">
        <v>1013900</v>
      </c>
      <c r="D29" s="4">
        <v>-942800</v>
      </c>
      <c r="E29" s="4">
        <v>-31885900000</v>
      </c>
      <c r="F29" s="4">
        <f t="shared" si="4"/>
        <v>-208430077444</v>
      </c>
      <c r="G29" s="4">
        <v>0</v>
      </c>
      <c r="H29" s="4">
        <v>0</v>
      </c>
      <c r="I29" s="4">
        <v>0</v>
      </c>
      <c r="J29" s="4">
        <v>-283230000</v>
      </c>
      <c r="K29" s="24">
        <f t="shared" si="5"/>
        <v>20254630000</v>
      </c>
      <c r="L29" s="4">
        <v>1877</v>
      </c>
      <c r="M29" s="4">
        <v>2462</v>
      </c>
      <c r="N29" s="4">
        <v>253</v>
      </c>
      <c r="O29" s="4">
        <v>348</v>
      </c>
      <c r="P29" s="4">
        <v>2840800</v>
      </c>
      <c r="Q29" s="4">
        <v>3251000</v>
      </c>
      <c r="R29" s="5">
        <v>1.34E-2</v>
      </c>
      <c r="S29" s="4">
        <v>6312500</v>
      </c>
      <c r="T29" s="4">
        <f t="shared" si="2"/>
        <v>5543540</v>
      </c>
      <c r="U29" s="4">
        <f t="shared" si="6"/>
        <v>2660400</v>
      </c>
      <c r="V29" s="5">
        <v>2.4900000000000002E-2</v>
      </c>
    </row>
    <row r="30" spans="1:22" x14ac:dyDescent="0.2">
      <c r="A30" s="16" t="s">
        <v>324</v>
      </c>
      <c r="B30" s="4">
        <v>300</v>
      </c>
      <c r="C30" s="4">
        <v>190000</v>
      </c>
      <c r="D30" s="4">
        <v>-189700</v>
      </c>
      <c r="E30" s="4">
        <v>-6458900000</v>
      </c>
      <c r="F30" s="4">
        <f t="shared" si="4"/>
        <v>-176544177444</v>
      </c>
      <c r="G30" s="4">
        <v>0</v>
      </c>
      <c r="H30" s="4">
        <v>0</v>
      </c>
      <c r="I30" s="4">
        <v>0</v>
      </c>
      <c r="J30" s="4">
        <v>-141735000</v>
      </c>
      <c r="K30" s="24">
        <f t="shared" si="5"/>
        <v>20537860000</v>
      </c>
      <c r="L30" s="4">
        <v>771</v>
      </c>
      <c r="M30" s="4">
        <v>1626</v>
      </c>
      <c r="N30" s="4">
        <v>91</v>
      </c>
      <c r="O30" s="4">
        <v>173</v>
      </c>
      <c r="P30" s="4">
        <v>924600</v>
      </c>
      <c r="Q30" s="4">
        <v>2028100</v>
      </c>
      <c r="R30" s="5">
        <v>-8.8000000000000005E-3</v>
      </c>
      <c r="S30" s="4">
        <v>3078300</v>
      </c>
      <c r="T30" s="4">
        <f t="shared" si="2"/>
        <v>5569760</v>
      </c>
      <c r="U30" s="4">
        <f t="shared" si="6"/>
        <v>2660400</v>
      </c>
      <c r="V30" s="5">
        <v>2.3300000000000001E-2</v>
      </c>
    </row>
    <row r="31" spans="1:22" x14ac:dyDescent="0.2">
      <c r="A31" s="16" t="s">
        <v>323</v>
      </c>
      <c r="B31" s="4">
        <v>473200</v>
      </c>
      <c r="C31" s="4">
        <v>501330</v>
      </c>
      <c r="D31" s="4">
        <v>-28130</v>
      </c>
      <c r="E31" s="4">
        <v>-873380000</v>
      </c>
      <c r="F31" s="4">
        <f t="shared" si="4"/>
        <v>-170085277444</v>
      </c>
      <c r="G31" s="4">
        <v>0</v>
      </c>
      <c r="H31" s="4">
        <v>0</v>
      </c>
      <c r="I31" s="4">
        <v>0</v>
      </c>
      <c r="J31" s="4">
        <v>-3706830000</v>
      </c>
      <c r="K31" s="24">
        <f t="shared" si="5"/>
        <v>20679595000</v>
      </c>
      <c r="L31" s="4">
        <v>2937</v>
      </c>
      <c r="M31" s="4">
        <v>2673</v>
      </c>
      <c r="N31" s="4">
        <v>348</v>
      </c>
      <c r="O31" s="4">
        <v>309</v>
      </c>
      <c r="P31" s="4">
        <v>3760400</v>
      </c>
      <c r="Q31" s="4">
        <v>3588900</v>
      </c>
      <c r="R31" s="5">
        <v>1.1899999999999999E-2</v>
      </c>
      <c r="S31" s="4">
        <v>7549100</v>
      </c>
      <c r="T31" s="4">
        <f t="shared" si="2"/>
        <v>5478700</v>
      </c>
      <c r="U31" s="4">
        <f t="shared" si="6"/>
        <v>2660400</v>
      </c>
      <c r="V31" s="5">
        <v>3.1600000000000003E-2</v>
      </c>
    </row>
    <row r="32" spans="1:22" x14ac:dyDescent="0.2">
      <c r="A32" s="16" t="s">
        <v>322</v>
      </c>
      <c r="B32" s="4">
        <v>35000</v>
      </c>
      <c r="C32" s="4">
        <v>146900</v>
      </c>
      <c r="D32" s="4">
        <v>-111900</v>
      </c>
      <c r="E32" s="4">
        <v>-3776530000</v>
      </c>
      <c r="F32" s="4">
        <f t="shared" si="4"/>
        <v>-169211897444</v>
      </c>
      <c r="G32" s="4">
        <v>57900</v>
      </c>
      <c r="H32" s="4">
        <v>168400</v>
      </c>
      <c r="I32" s="4">
        <v>-110500</v>
      </c>
      <c r="J32" s="4">
        <v>-3706830000</v>
      </c>
      <c r="K32" s="24">
        <f t="shared" si="5"/>
        <v>24386425000</v>
      </c>
      <c r="L32" s="4">
        <v>935</v>
      </c>
      <c r="M32" s="4">
        <v>1173</v>
      </c>
      <c r="N32" s="4">
        <v>118</v>
      </c>
      <c r="O32" s="4">
        <v>131</v>
      </c>
      <c r="P32" s="4">
        <v>1144800</v>
      </c>
      <c r="Q32" s="4">
        <v>1410200</v>
      </c>
      <c r="R32" s="5">
        <v>0</v>
      </c>
      <c r="S32" s="4">
        <v>2660400</v>
      </c>
      <c r="T32" s="4">
        <f t="shared" si="2"/>
        <v>5708640</v>
      </c>
      <c r="U32" s="4">
        <f t="shared" si="6"/>
        <v>3373300</v>
      </c>
      <c r="V32" s="5">
        <v>1.6200000000000003E-2</v>
      </c>
    </row>
    <row r="33" spans="1:22" x14ac:dyDescent="0.2">
      <c r="A33" s="16" t="s">
        <v>321</v>
      </c>
      <c r="B33" s="4">
        <v>394100</v>
      </c>
      <c r="C33" s="4">
        <v>265800</v>
      </c>
      <c r="D33" s="4">
        <v>128300</v>
      </c>
      <c r="E33" s="4">
        <v>4326450000</v>
      </c>
      <c r="F33" s="4">
        <f t="shared" si="4"/>
        <v>-165435367444</v>
      </c>
      <c r="G33" s="4">
        <v>0</v>
      </c>
      <c r="H33" s="4">
        <v>0</v>
      </c>
      <c r="I33" s="4">
        <v>0</v>
      </c>
      <c r="J33" s="4">
        <v>-270460000</v>
      </c>
      <c r="K33" s="24">
        <f t="shared" si="5"/>
        <v>28093255000</v>
      </c>
      <c r="L33" s="4">
        <v>1688</v>
      </c>
      <c r="M33" s="4">
        <v>1227</v>
      </c>
      <c r="N33" s="4">
        <v>235</v>
      </c>
      <c r="O33" s="4">
        <v>126</v>
      </c>
      <c r="P33" s="4">
        <v>2787000</v>
      </c>
      <c r="Q33" s="4">
        <v>1820400</v>
      </c>
      <c r="R33" s="5">
        <v>1.9699999999999999E-2</v>
      </c>
      <c r="S33" s="4">
        <v>4769500</v>
      </c>
      <c r="T33" s="4">
        <f t="shared" si="2"/>
        <v>5451350</v>
      </c>
      <c r="U33" s="4">
        <f t="shared" si="6"/>
        <v>3373300</v>
      </c>
      <c r="V33" s="5">
        <v>3.9599999999999996E-2</v>
      </c>
    </row>
    <row r="34" spans="1:22" x14ac:dyDescent="0.2">
      <c r="A34" s="16" t="s">
        <v>320</v>
      </c>
      <c r="B34" s="4">
        <v>102700</v>
      </c>
      <c r="C34" s="4">
        <v>1455900</v>
      </c>
      <c r="D34" s="4">
        <v>-1353200</v>
      </c>
      <c r="E34" s="4">
        <v>-45452720000</v>
      </c>
      <c r="F34" s="4">
        <f t="shared" si="4"/>
        <v>-169761817444</v>
      </c>
      <c r="G34" s="4">
        <v>0</v>
      </c>
      <c r="H34" s="4">
        <v>0</v>
      </c>
      <c r="I34" s="4">
        <v>0</v>
      </c>
      <c r="J34" s="4">
        <v>1717525000</v>
      </c>
      <c r="K34" s="24">
        <f t="shared" si="5"/>
        <v>28363715000</v>
      </c>
      <c r="L34" s="4">
        <v>2637</v>
      </c>
      <c r="M34" s="4">
        <v>5928</v>
      </c>
      <c r="N34" s="4">
        <v>306</v>
      </c>
      <c r="O34" s="4">
        <v>671</v>
      </c>
      <c r="P34" s="4">
        <v>3555100</v>
      </c>
      <c r="Q34" s="4">
        <v>7972400</v>
      </c>
      <c r="R34" s="5">
        <v>-4.24E-2</v>
      </c>
      <c r="S34" s="4">
        <v>11961900</v>
      </c>
      <c r="T34" s="4">
        <f t="shared" si="2"/>
        <v>4745610</v>
      </c>
      <c r="U34" s="4">
        <f t="shared" si="6"/>
        <v>3373300</v>
      </c>
      <c r="V34" s="5">
        <v>5.67E-2</v>
      </c>
    </row>
    <row r="35" spans="1:22" x14ac:dyDescent="0.2">
      <c r="A35" s="16" t="s">
        <v>319</v>
      </c>
      <c r="B35" s="4">
        <v>10300</v>
      </c>
      <c r="C35" s="4">
        <v>73200</v>
      </c>
      <c r="D35" s="4">
        <v>-62900</v>
      </c>
      <c r="E35" s="4">
        <v>-2180530000</v>
      </c>
      <c r="F35" s="4">
        <f t="shared" si="4"/>
        <v>-124309097444</v>
      </c>
      <c r="G35" s="4">
        <v>0</v>
      </c>
      <c r="H35" s="4">
        <v>0</v>
      </c>
      <c r="I35" s="4">
        <v>0</v>
      </c>
      <c r="J35" s="4">
        <v>-83055000</v>
      </c>
      <c r="K35" s="24">
        <f t="shared" si="5"/>
        <v>26646190000</v>
      </c>
      <c r="L35" s="4">
        <v>800</v>
      </c>
      <c r="M35" s="4">
        <v>1200</v>
      </c>
      <c r="N35" s="4">
        <v>85</v>
      </c>
      <c r="O35" s="4">
        <v>208</v>
      </c>
      <c r="P35" s="4">
        <v>1099200</v>
      </c>
      <c r="Q35" s="4">
        <v>2137000</v>
      </c>
      <c r="R35" s="5">
        <v>-5.7999999999999996E-3</v>
      </c>
      <c r="S35" s="4">
        <v>3373300</v>
      </c>
      <c r="T35" s="4">
        <f t="shared" si="2"/>
        <v>4768670</v>
      </c>
      <c r="U35" s="4">
        <f t="shared" si="6"/>
        <v>3340500</v>
      </c>
      <c r="V35" s="5">
        <v>1.3000000000000001E-2</v>
      </c>
    </row>
    <row r="36" spans="1:22" x14ac:dyDescent="0.2">
      <c r="A36" s="16" t="s">
        <v>318</v>
      </c>
      <c r="B36" s="4">
        <v>157700</v>
      </c>
      <c r="C36" s="4">
        <v>708100</v>
      </c>
      <c r="D36" s="4">
        <v>-550400</v>
      </c>
      <c r="E36" s="4">
        <v>-18898030000</v>
      </c>
      <c r="F36" s="4">
        <f t="shared" si="4"/>
        <v>-122128567444</v>
      </c>
      <c r="G36" s="4">
        <v>0</v>
      </c>
      <c r="H36" s="4">
        <v>0</v>
      </c>
      <c r="I36" s="4">
        <v>0</v>
      </c>
      <c r="J36" s="4">
        <v>92520000</v>
      </c>
      <c r="K36" s="24">
        <f t="shared" si="5"/>
        <v>26729245000</v>
      </c>
      <c r="L36" s="4">
        <v>2471</v>
      </c>
      <c r="M36" s="4">
        <v>1521</v>
      </c>
      <c r="N36" s="4">
        <v>310</v>
      </c>
      <c r="O36" s="4">
        <v>242</v>
      </c>
      <c r="P36" s="4">
        <v>3302700</v>
      </c>
      <c r="Q36" s="4">
        <v>2479700</v>
      </c>
      <c r="R36" s="5">
        <v>1.03E-2</v>
      </c>
      <c r="S36" s="4">
        <v>5980300</v>
      </c>
      <c r="T36" s="4">
        <f t="shared" si="2"/>
        <v>4593340</v>
      </c>
      <c r="U36" s="4">
        <f t="shared" si="6"/>
        <v>3340500</v>
      </c>
      <c r="V36" s="5">
        <v>2.1600000000000001E-2</v>
      </c>
    </row>
    <row r="37" spans="1:22" x14ac:dyDescent="0.2">
      <c r="A37" s="16" t="s">
        <v>317</v>
      </c>
      <c r="B37" s="4">
        <v>16800</v>
      </c>
      <c r="C37" s="4">
        <v>999600</v>
      </c>
      <c r="D37" s="4">
        <v>-982800</v>
      </c>
      <c r="E37" s="4">
        <v>-33478340000</v>
      </c>
      <c r="F37" s="4">
        <f t="shared" si="4"/>
        <v>-103230537444</v>
      </c>
      <c r="K37" s="24">
        <f t="shared" si="5"/>
        <v>26636725000</v>
      </c>
      <c r="L37" s="4">
        <v>992</v>
      </c>
      <c r="M37" s="4">
        <v>1694</v>
      </c>
      <c r="N37" s="4">
        <v>94</v>
      </c>
      <c r="O37" s="4">
        <v>246</v>
      </c>
      <c r="P37" s="4">
        <v>1087000</v>
      </c>
      <c r="Q37" s="4">
        <v>2691400</v>
      </c>
      <c r="R37" s="5">
        <v>-1.4000000000000002E-3</v>
      </c>
      <c r="S37" s="4">
        <v>3989100</v>
      </c>
      <c r="T37" s="4">
        <f t="shared" si="2"/>
        <v>4480000</v>
      </c>
      <c r="U37" s="4">
        <f t="shared" si="6"/>
        <v>3340500</v>
      </c>
      <c r="V37" s="5">
        <v>2.1700000000000001E-2</v>
      </c>
    </row>
    <row r="38" spans="1:22" x14ac:dyDescent="0.2">
      <c r="A38" s="16" t="s">
        <v>316</v>
      </c>
      <c r="B38" s="4">
        <v>196210</v>
      </c>
      <c r="C38" s="4">
        <v>442900</v>
      </c>
      <c r="D38" s="4">
        <v>-246690</v>
      </c>
      <c r="E38" s="4">
        <v>-8462290000</v>
      </c>
      <c r="F38" s="4">
        <f t="shared" si="4"/>
        <v>-69752197444</v>
      </c>
      <c r="G38" s="4">
        <v>34100</v>
      </c>
      <c r="H38" s="4">
        <v>0</v>
      </c>
      <c r="I38" s="4">
        <v>34100</v>
      </c>
      <c r="J38" s="4">
        <v>1159350000</v>
      </c>
      <c r="K38" s="24">
        <f t="shared" si="5"/>
        <v>26636725000</v>
      </c>
      <c r="L38" s="4">
        <v>2590</v>
      </c>
      <c r="M38" s="4">
        <v>1961</v>
      </c>
      <c r="N38" s="4">
        <v>335</v>
      </c>
      <c r="O38" s="4">
        <v>275</v>
      </c>
      <c r="P38" s="4">
        <v>3506100</v>
      </c>
      <c r="Q38" s="4">
        <v>3141900</v>
      </c>
      <c r="R38" s="5">
        <v>1.18E-2</v>
      </c>
      <c r="S38" s="4">
        <v>6808500</v>
      </c>
      <c r="T38" s="4">
        <f t="shared" si="2"/>
        <v>4554120</v>
      </c>
      <c r="U38" s="4">
        <f t="shared" si="6"/>
        <v>2196600</v>
      </c>
      <c r="V38" s="5">
        <v>3.3000000000000002E-2</v>
      </c>
    </row>
    <row r="39" spans="1:22" x14ac:dyDescent="0.2">
      <c r="A39" s="16" t="s">
        <v>315</v>
      </c>
      <c r="B39" s="4">
        <v>104900</v>
      </c>
      <c r="C39" s="4">
        <v>377300</v>
      </c>
      <c r="D39" s="4">
        <v>-272400</v>
      </c>
      <c r="E39" s="4">
        <v>-9219630000</v>
      </c>
      <c r="F39" s="4">
        <f t="shared" ref="F39:F44" si="7">E39+F40</f>
        <v>-61289907444</v>
      </c>
      <c r="G39" s="4">
        <v>79600</v>
      </c>
      <c r="H39" s="4">
        <v>0</v>
      </c>
      <c r="I39" s="4">
        <v>79600</v>
      </c>
      <c r="J39" s="4">
        <v>2703085000</v>
      </c>
      <c r="K39" s="24">
        <f t="shared" ref="K39:K44" si="8">K40+J39</f>
        <v>25477375000</v>
      </c>
      <c r="L39" s="4">
        <v>1532</v>
      </c>
      <c r="M39" s="4">
        <v>1656</v>
      </c>
      <c r="N39" s="4">
        <v>207</v>
      </c>
      <c r="O39" s="4">
        <v>223</v>
      </c>
      <c r="P39" s="4">
        <v>2596700</v>
      </c>
      <c r="Q39" s="4">
        <v>2498900</v>
      </c>
      <c r="R39" s="5">
        <v>-2.8999999999999998E-3</v>
      </c>
      <c r="S39" s="4">
        <v>5265000</v>
      </c>
      <c r="T39" s="4">
        <f t="shared" ref="T39:T44" si="9">AVERAGE(S40:S49)</f>
        <v>4184220</v>
      </c>
      <c r="U39" s="4">
        <f t="shared" ref="U39:U44" si="10">MIN(S40:S44)</f>
        <v>2196600</v>
      </c>
      <c r="V39" s="5">
        <v>2.4799999999999999E-2</v>
      </c>
    </row>
    <row r="40" spans="1:22" x14ac:dyDescent="0.2">
      <c r="A40" s="16" t="s">
        <v>314</v>
      </c>
      <c r="B40" s="4">
        <v>15400</v>
      </c>
      <c r="C40" s="4">
        <v>140800</v>
      </c>
      <c r="D40" s="4">
        <v>-125400</v>
      </c>
      <c r="E40" s="4">
        <v>-4272200000</v>
      </c>
      <c r="F40" s="4">
        <f t="shared" si="7"/>
        <v>-52070277444</v>
      </c>
      <c r="G40" s="4">
        <v>0</v>
      </c>
      <c r="H40" s="4">
        <v>0</v>
      </c>
      <c r="I40" s="4">
        <v>0</v>
      </c>
      <c r="J40" s="4">
        <v>61215000</v>
      </c>
      <c r="K40" s="24">
        <f t="shared" si="8"/>
        <v>22774290000</v>
      </c>
      <c r="L40" s="4">
        <v>980</v>
      </c>
      <c r="M40" s="4">
        <v>1374</v>
      </c>
      <c r="N40" s="4">
        <v>101</v>
      </c>
      <c r="O40" s="4">
        <v>168</v>
      </c>
      <c r="P40" s="4">
        <v>1246900</v>
      </c>
      <c r="Q40" s="4">
        <v>1830600</v>
      </c>
      <c r="R40" s="5">
        <v>0</v>
      </c>
      <c r="S40" s="4">
        <v>3340500</v>
      </c>
      <c r="T40" s="4">
        <f t="shared" si="9"/>
        <v>3965710</v>
      </c>
      <c r="U40" s="4">
        <f t="shared" si="10"/>
        <v>2196600</v>
      </c>
      <c r="V40" s="5">
        <v>2.0400000000000001E-2</v>
      </c>
    </row>
    <row r="41" spans="1:22" x14ac:dyDescent="0.2">
      <c r="A41" s="16" t="s">
        <v>310</v>
      </c>
      <c r="B41" s="4">
        <v>801600</v>
      </c>
      <c r="C41" s="4">
        <v>90530</v>
      </c>
      <c r="D41" s="4">
        <v>711070</v>
      </c>
      <c r="E41" s="4">
        <v>24230580000</v>
      </c>
      <c r="F41" s="4">
        <f t="shared" si="7"/>
        <v>-47798077444</v>
      </c>
      <c r="G41" s="4">
        <v>183000</v>
      </c>
      <c r="H41" s="4">
        <v>0</v>
      </c>
      <c r="I41" s="4">
        <v>183000</v>
      </c>
      <c r="J41" s="4">
        <v>6226345000</v>
      </c>
      <c r="K41" s="24">
        <f t="shared" si="8"/>
        <v>22713075000</v>
      </c>
      <c r="L41" s="4">
        <v>3230</v>
      </c>
      <c r="M41" s="4">
        <v>1702</v>
      </c>
      <c r="N41" s="4">
        <v>366</v>
      </c>
      <c r="O41" s="4">
        <v>198</v>
      </c>
      <c r="P41" s="4">
        <v>4044800</v>
      </c>
      <c r="Q41" s="4">
        <v>2365800</v>
      </c>
      <c r="R41" s="5">
        <v>3.04E-2</v>
      </c>
      <c r="S41" s="4">
        <v>6638500</v>
      </c>
      <c r="T41" s="4">
        <f t="shared" si="9"/>
        <v>3451350</v>
      </c>
      <c r="U41" s="4">
        <f t="shared" si="10"/>
        <v>2196600</v>
      </c>
      <c r="V41" s="5">
        <v>3.4799999999999998E-2</v>
      </c>
    </row>
    <row r="42" spans="1:22" x14ac:dyDescent="0.2">
      <c r="A42" s="16" t="s">
        <v>309</v>
      </c>
      <c r="B42" s="4">
        <v>506500</v>
      </c>
      <c r="C42" s="4">
        <v>12200</v>
      </c>
      <c r="D42" s="4">
        <v>494300</v>
      </c>
      <c r="E42" s="4">
        <v>16269820000</v>
      </c>
      <c r="F42" s="4">
        <f t="shared" si="7"/>
        <v>-72028657444</v>
      </c>
      <c r="G42" s="4">
        <v>117800</v>
      </c>
      <c r="H42" s="4">
        <v>0</v>
      </c>
      <c r="I42" s="4">
        <v>117800</v>
      </c>
      <c r="J42" s="4">
        <v>3881890000</v>
      </c>
      <c r="K42" s="24">
        <f t="shared" si="8"/>
        <v>16486730000</v>
      </c>
      <c r="L42" s="4">
        <v>2258</v>
      </c>
      <c r="M42" s="4">
        <v>1251</v>
      </c>
      <c r="N42" s="4">
        <v>229</v>
      </c>
      <c r="O42" s="4">
        <v>143</v>
      </c>
      <c r="P42" s="4">
        <v>2810700</v>
      </c>
      <c r="Q42" s="4">
        <v>1848500</v>
      </c>
      <c r="R42" s="5">
        <v>1.3899999999999999E-2</v>
      </c>
      <c r="S42" s="4">
        <v>4959800</v>
      </c>
      <c r="T42" s="4">
        <f t="shared" si="9"/>
        <v>3145450</v>
      </c>
      <c r="U42" s="4">
        <f t="shared" si="10"/>
        <v>2196600</v>
      </c>
      <c r="V42" s="5">
        <v>2.41E-2</v>
      </c>
    </row>
    <row r="43" spans="1:22" x14ac:dyDescent="0.2">
      <c r="A43" s="16" t="s">
        <v>306</v>
      </c>
      <c r="B43" s="4">
        <v>53300</v>
      </c>
      <c r="C43" s="4">
        <v>34000</v>
      </c>
      <c r="D43" s="4">
        <v>19300</v>
      </c>
      <c r="E43" s="4">
        <v>622950000</v>
      </c>
      <c r="F43" s="4">
        <f t="shared" si="7"/>
        <v>-88298477444</v>
      </c>
      <c r="G43" s="4">
        <v>191800</v>
      </c>
      <c r="H43" s="4">
        <v>0</v>
      </c>
      <c r="I43" s="4">
        <v>191800</v>
      </c>
      <c r="J43" s="4">
        <v>6240450000</v>
      </c>
      <c r="K43" s="24">
        <f t="shared" si="8"/>
        <v>12604840000</v>
      </c>
      <c r="L43" s="4">
        <v>536</v>
      </c>
      <c r="M43" s="4">
        <v>835</v>
      </c>
      <c r="N43" s="4">
        <v>64</v>
      </c>
      <c r="O43" s="4">
        <v>109</v>
      </c>
      <c r="P43" s="4">
        <v>709100</v>
      </c>
      <c r="Q43" s="4">
        <v>1323900</v>
      </c>
      <c r="R43" s="5">
        <v>-4.5999999999999999E-3</v>
      </c>
      <c r="S43" s="4">
        <v>2196600</v>
      </c>
      <c r="T43" s="4">
        <f t="shared" si="9"/>
        <v>3061200</v>
      </c>
      <c r="U43" s="4">
        <f t="shared" si="10"/>
        <v>2855700</v>
      </c>
      <c r="V43" s="5">
        <v>1.37E-2</v>
      </c>
    </row>
    <row r="44" spans="1:22" x14ac:dyDescent="0.2">
      <c r="A44" s="16" t="s">
        <v>305</v>
      </c>
      <c r="B44" s="4">
        <v>200200</v>
      </c>
      <c r="C44" s="4">
        <v>183500</v>
      </c>
      <c r="D44" s="4">
        <v>16700</v>
      </c>
      <c r="E44" s="4">
        <v>565940000</v>
      </c>
      <c r="F44" s="4">
        <f t="shared" si="7"/>
        <v>-88921427444</v>
      </c>
      <c r="G44" s="4">
        <v>0</v>
      </c>
      <c r="H44" s="4">
        <v>0</v>
      </c>
      <c r="I44" s="4">
        <v>0</v>
      </c>
      <c r="J44" s="4">
        <v>-540000</v>
      </c>
      <c r="K44" s="24">
        <f t="shared" si="8"/>
        <v>6364390000</v>
      </c>
      <c r="L44" s="4">
        <v>1543</v>
      </c>
      <c r="M44" s="4">
        <v>1577</v>
      </c>
      <c r="N44" s="4">
        <v>168</v>
      </c>
      <c r="O44" s="4">
        <v>159</v>
      </c>
      <c r="P44" s="4">
        <v>2242500</v>
      </c>
      <c r="Q44" s="4">
        <v>2281000</v>
      </c>
      <c r="R44" s="5">
        <v>1.24E-2</v>
      </c>
      <c r="S44" s="4">
        <v>4904500</v>
      </c>
      <c r="T44" s="4">
        <f t="shared" si="9"/>
        <v>2740210</v>
      </c>
      <c r="U44" s="4">
        <f t="shared" si="10"/>
        <v>1566000</v>
      </c>
      <c r="V44" s="5">
        <v>2.4199999999999999E-2</v>
      </c>
    </row>
    <row r="45" spans="1:22" x14ac:dyDescent="0.2">
      <c r="A45" s="16" t="s">
        <v>304</v>
      </c>
      <c r="B45" s="4">
        <v>0</v>
      </c>
      <c r="C45" s="4">
        <v>0</v>
      </c>
      <c r="D45" s="4">
        <v>0</v>
      </c>
      <c r="E45" s="4">
        <v>0</v>
      </c>
      <c r="F45" s="4">
        <f t="shared" ref="F45:F55" si="11">E45+F46</f>
        <v>-89487367444</v>
      </c>
      <c r="G45" s="4">
        <v>0</v>
      </c>
      <c r="H45" s="4">
        <v>0</v>
      </c>
      <c r="I45" s="4">
        <v>0</v>
      </c>
      <c r="J45" s="4">
        <v>-60915000</v>
      </c>
      <c r="K45" s="24">
        <f t="shared" ref="K45:K55" si="12">K46+J45</f>
        <v>6364930000</v>
      </c>
      <c r="L45" s="4">
        <v>1862</v>
      </c>
      <c r="M45" s="4">
        <v>1055</v>
      </c>
      <c r="N45" s="4">
        <v>162</v>
      </c>
      <c r="O45" s="4">
        <v>96</v>
      </c>
      <c r="P45" s="4">
        <v>2121900</v>
      </c>
      <c r="Q45" s="4">
        <v>1294200</v>
      </c>
      <c r="R45" s="5">
        <v>2.06E-2</v>
      </c>
      <c r="S45" s="4">
        <v>3603900</v>
      </c>
      <c r="T45" s="4">
        <f t="shared" ref="T45:T61" si="13">AVERAGE(S46:S55)</f>
        <v>2564660</v>
      </c>
      <c r="U45" s="4">
        <f t="shared" ref="U45:U55" si="14">MIN(S46:S50)</f>
        <v>1155400</v>
      </c>
      <c r="V45" s="5">
        <v>2.6200000000000001E-2</v>
      </c>
    </row>
    <row r="46" spans="1:22" x14ac:dyDescent="0.2">
      <c r="A46" s="16" t="s">
        <v>303</v>
      </c>
      <c r="B46" s="4">
        <v>229200</v>
      </c>
      <c r="C46" s="4">
        <v>590900</v>
      </c>
      <c r="D46" s="4">
        <v>-361700</v>
      </c>
      <c r="E46" s="4">
        <v>-11517823942</v>
      </c>
      <c r="F46" s="4">
        <f t="shared" si="11"/>
        <v>-89487367444</v>
      </c>
      <c r="G46" s="4">
        <v>0</v>
      </c>
      <c r="H46" s="4">
        <v>0</v>
      </c>
      <c r="I46" s="4">
        <v>0</v>
      </c>
      <c r="J46" s="4">
        <v>-76620000</v>
      </c>
      <c r="K46" s="24">
        <f t="shared" si="12"/>
        <v>6425845000</v>
      </c>
      <c r="L46" s="4">
        <v>1187</v>
      </c>
      <c r="M46" s="4">
        <v>2434</v>
      </c>
      <c r="N46" s="4">
        <v>64</v>
      </c>
      <c r="O46" s="4">
        <v>177</v>
      </c>
      <c r="P46" s="4">
        <v>1292800</v>
      </c>
      <c r="Q46" s="4">
        <v>2732200</v>
      </c>
      <c r="R46" s="5">
        <v>-1.4199999999999999E-2</v>
      </c>
      <c r="S46" s="4">
        <v>4227000</v>
      </c>
      <c r="T46" s="4">
        <f t="shared" si="13"/>
        <v>2326257.5</v>
      </c>
      <c r="U46" s="4">
        <f t="shared" si="14"/>
        <v>1155400</v>
      </c>
      <c r="V46" s="5">
        <v>2.7900000000000001E-2</v>
      </c>
    </row>
    <row r="47" spans="1:22" x14ac:dyDescent="0.2">
      <c r="A47" s="16" t="s">
        <v>299</v>
      </c>
      <c r="B47" s="4">
        <v>243200</v>
      </c>
      <c r="C47" s="4">
        <v>614100</v>
      </c>
      <c r="D47" s="4">
        <v>-370900</v>
      </c>
      <c r="E47" s="4">
        <v>-11867551198</v>
      </c>
      <c r="F47" s="4">
        <f t="shared" si="11"/>
        <v>-77969543502</v>
      </c>
      <c r="G47" s="4">
        <v>0</v>
      </c>
      <c r="H47" s="4">
        <v>0</v>
      </c>
      <c r="I47" s="4">
        <v>0</v>
      </c>
      <c r="J47" s="4">
        <v>-76620000</v>
      </c>
      <c r="K47" s="24">
        <f t="shared" si="12"/>
        <v>6502465000</v>
      </c>
      <c r="L47" s="4">
        <v>1217</v>
      </c>
      <c r="M47" s="4">
        <v>1625</v>
      </c>
      <c r="N47" s="4">
        <v>57</v>
      </c>
      <c r="O47" s="4">
        <v>76</v>
      </c>
      <c r="P47" s="4">
        <v>1195000</v>
      </c>
      <c r="Q47" s="4">
        <v>1439100</v>
      </c>
      <c r="R47" s="5">
        <v>-1.5E-3</v>
      </c>
      <c r="S47" s="4">
        <v>2855700</v>
      </c>
      <c r="T47" s="4">
        <f t="shared" si="13"/>
        <v>2234980.7999999998</v>
      </c>
      <c r="U47" s="4">
        <f t="shared" si="14"/>
        <v>1155400</v>
      </c>
      <c r="V47" s="5">
        <v>1.55E-2</v>
      </c>
    </row>
    <row r="48" spans="1:22" x14ac:dyDescent="0.2">
      <c r="A48" s="16" t="s">
        <v>298</v>
      </c>
      <c r="B48" s="4">
        <v>463800</v>
      </c>
      <c r="C48" s="4">
        <v>727500</v>
      </c>
      <c r="D48" s="4">
        <v>-263700</v>
      </c>
      <c r="E48" s="4">
        <v>-8478200000</v>
      </c>
      <c r="F48" s="4">
        <f t="shared" si="11"/>
        <v>-66101992304</v>
      </c>
      <c r="G48" s="4">
        <v>0</v>
      </c>
      <c r="H48" s="4">
        <v>0</v>
      </c>
      <c r="I48" s="4">
        <v>0</v>
      </c>
      <c r="J48" s="4">
        <v>-386340000</v>
      </c>
      <c r="K48" s="24">
        <f t="shared" si="12"/>
        <v>6579085000</v>
      </c>
      <c r="L48" s="4">
        <v>2749</v>
      </c>
      <c r="M48" s="4">
        <v>2679</v>
      </c>
      <c r="N48" s="4">
        <v>283</v>
      </c>
      <c r="O48" s="4">
        <v>258</v>
      </c>
      <c r="P48" s="4">
        <v>3717400</v>
      </c>
      <c r="Q48" s="4">
        <v>3498000</v>
      </c>
      <c r="R48" s="5">
        <v>4.0500000000000001E-2</v>
      </c>
      <c r="S48" s="4">
        <v>7549700</v>
      </c>
      <c r="T48" s="4">
        <f t="shared" si="13"/>
        <v>1655992.2</v>
      </c>
      <c r="U48" s="4">
        <f t="shared" si="14"/>
        <v>1155400</v>
      </c>
      <c r="V48" s="5">
        <v>2.6200000000000001E-2</v>
      </c>
    </row>
    <row r="49" spans="1:22" x14ac:dyDescent="0.2">
      <c r="A49" s="16" t="s">
        <v>286</v>
      </c>
      <c r="B49" s="4">
        <v>6800</v>
      </c>
      <c r="C49" s="4">
        <v>502700</v>
      </c>
      <c r="D49" s="4">
        <v>-495900</v>
      </c>
      <c r="E49" s="4">
        <v>-15345160000</v>
      </c>
      <c r="F49" s="4">
        <f t="shared" si="11"/>
        <v>-57623792304</v>
      </c>
      <c r="G49" s="4">
        <v>0</v>
      </c>
      <c r="H49" s="4">
        <v>0</v>
      </c>
      <c r="I49" s="4">
        <v>0</v>
      </c>
      <c r="J49" s="4">
        <v>74490000</v>
      </c>
      <c r="K49" s="24">
        <f t="shared" si="12"/>
        <v>6965425000</v>
      </c>
      <c r="L49" s="4">
        <v>793</v>
      </c>
      <c r="M49" s="4">
        <v>670</v>
      </c>
      <c r="N49" s="4">
        <v>33</v>
      </c>
      <c r="O49" s="4">
        <v>45</v>
      </c>
      <c r="P49" s="4">
        <v>691000</v>
      </c>
      <c r="Q49" s="4">
        <v>748500</v>
      </c>
      <c r="R49" s="5">
        <v>6.6E-3</v>
      </c>
      <c r="S49" s="4">
        <v>1566000</v>
      </c>
      <c r="T49" s="4">
        <f t="shared" si="13"/>
        <v>1938810.7</v>
      </c>
      <c r="U49" s="4">
        <f t="shared" si="14"/>
        <v>1155400</v>
      </c>
      <c r="V49" s="5">
        <v>1.77E-2</v>
      </c>
    </row>
    <row r="50" spans="1:22" x14ac:dyDescent="0.2">
      <c r="A50" s="16" t="s">
        <v>285</v>
      </c>
      <c r="B50" s="4">
        <v>1030</v>
      </c>
      <c r="C50" s="4">
        <v>0</v>
      </c>
      <c r="D50" s="4">
        <v>1030</v>
      </c>
      <c r="E50" s="4">
        <v>31730000</v>
      </c>
      <c r="F50" s="4">
        <f t="shared" si="11"/>
        <v>-42278632304</v>
      </c>
      <c r="K50" s="24">
        <f t="shared" si="12"/>
        <v>6890935000</v>
      </c>
      <c r="L50" s="4">
        <v>349</v>
      </c>
      <c r="M50" s="4">
        <v>722</v>
      </c>
      <c r="N50" s="4">
        <v>13</v>
      </c>
      <c r="O50" s="4">
        <v>46</v>
      </c>
      <c r="P50" s="4">
        <v>256900</v>
      </c>
      <c r="Q50" s="4">
        <v>720400</v>
      </c>
      <c r="R50" s="5">
        <v>-6.5000000000000006E-3</v>
      </c>
      <c r="S50" s="4">
        <v>1155400</v>
      </c>
      <c r="T50" s="4">
        <f t="shared" si="13"/>
        <v>2016774.5</v>
      </c>
      <c r="U50" s="4">
        <f t="shared" si="14"/>
        <v>1354100</v>
      </c>
      <c r="V50" s="5">
        <v>1.29E-2</v>
      </c>
    </row>
    <row r="51" spans="1:22" x14ac:dyDescent="0.2">
      <c r="A51" s="16" t="s">
        <v>284</v>
      </c>
      <c r="B51" s="4">
        <v>8500</v>
      </c>
      <c r="C51" s="4">
        <v>206600</v>
      </c>
      <c r="D51" s="4">
        <v>-198100</v>
      </c>
      <c r="E51" s="4">
        <v>-6147250000</v>
      </c>
      <c r="F51" s="4">
        <f t="shared" si="11"/>
        <v>-42310362304</v>
      </c>
      <c r="G51" s="4">
        <v>0</v>
      </c>
      <c r="H51" s="4">
        <v>0</v>
      </c>
      <c r="I51" s="4">
        <v>0</v>
      </c>
      <c r="J51" s="4">
        <v>-37155000</v>
      </c>
      <c r="K51" s="24">
        <f t="shared" si="12"/>
        <v>6890935000</v>
      </c>
      <c r="L51" s="4">
        <v>598</v>
      </c>
      <c r="M51" s="4">
        <v>882</v>
      </c>
      <c r="N51" s="4">
        <v>29</v>
      </c>
      <c r="O51" s="4">
        <v>39</v>
      </c>
      <c r="P51" s="4">
        <v>517400</v>
      </c>
      <c r="Q51" s="4">
        <v>773000</v>
      </c>
      <c r="R51" s="5">
        <v>-4.7999999999999996E-3</v>
      </c>
      <c r="S51" s="4">
        <v>1494900</v>
      </c>
      <c r="T51" s="4">
        <f t="shared" si="13"/>
        <v>2153312.2000000002</v>
      </c>
      <c r="U51" s="4">
        <f t="shared" si="14"/>
        <v>1354100</v>
      </c>
      <c r="V51" s="5">
        <v>9.7000000000000003E-3</v>
      </c>
    </row>
    <row r="52" spans="1:22" x14ac:dyDescent="0.2">
      <c r="A52" s="16" t="s">
        <v>283</v>
      </c>
      <c r="B52" s="4">
        <v>15700</v>
      </c>
      <c r="C52" s="4">
        <v>566900</v>
      </c>
      <c r="D52" s="4">
        <v>-551200</v>
      </c>
      <c r="E52" s="4">
        <v>-17153720000</v>
      </c>
      <c r="F52" s="4">
        <f t="shared" si="11"/>
        <v>-36163112304</v>
      </c>
      <c r="G52" s="4">
        <v>0</v>
      </c>
      <c r="H52" s="4">
        <v>0</v>
      </c>
      <c r="I52" s="4">
        <v>0</v>
      </c>
      <c r="J52" s="4">
        <v>-959430000</v>
      </c>
      <c r="K52" s="24">
        <f t="shared" si="12"/>
        <v>6928090000</v>
      </c>
      <c r="L52" s="4">
        <v>646</v>
      </c>
      <c r="M52" s="4">
        <v>1012</v>
      </c>
      <c r="N52" s="4">
        <v>43</v>
      </c>
      <c r="O52" s="4">
        <v>74</v>
      </c>
      <c r="P52" s="4">
        <v>660300</v>
      </c>
      <c r="Q52" s="4">
        <v>1127700</v>
      </c>
      <c r="R52" s="5">
        <v>-4.7999999999999996E-3</v>
      </c>
      <c r="S52" s="4">
        <v>1900800</v>
      </c>
      <c r="T52" s="4">
        <f t="shared" si="13"/>
        <v>2420212.2000000002</v>
      </c>
      <c r="U52" s="4">
        <f t="shared" si="14"/>
        <v>1354100</v>
      </c>
      <c r="V52" s="5">
        <v>1.2800000000000001E-2</v>
      </c>
    </row>
    <row r="53" spans="1:22" x14ac:dyDescent="0.2">
      <c r="A53" s="16" t="s">
        <v>282</v>
      </c>
      <c r="B53" s="4">
        <v>28200</v>
      </c>
      <c r="C53" s="4">
        <v>2600</v>
      </c>
      <c r="D53" s="4">
        <v>25600</v>
      </c>
      <c r="E53" s="4">
        <v>803650000</v>
      </c>
      <c r="F53" s="4">
        <f t="shared" si="11"/>
        <v>-19009392304</v>
      </c>
      <c r="G53" s="4">
        <v>0</v>
      </c>
      <c r="H53" s="4">
        <v>0</v>
      </c>
      <c r="I53" s="4">
        <v>0</v>
      </c>
      <c r="J53" s="4">
        <v>150240000</v>
      </c>
      <c r="K53" s="24">
        <f t="shared" si="12"/>
        <v>7887520000</v>
      </c>
      <c r="L53" s="4">
        <v>412</v>
      </c>
      <c r="M53" s="4">
        <v>668</v>
      </c>
      <c r="N53" s="4">
        <v>31</v>
      </c>
      <c r="O53" s="4">
        <v>45</v>
      </c>
      <c r="P53" s="4">
        <v>384600</v>
      </c>
      <c r="Q53" s="4">
        <v>803500</v>
      </c>
      <c r="R53" s="5">
        <v>-4.7999999999999996E-3</v>
      </c>
      <c r="S53" s="4">
        <v>1354100</v>
      </c>
      <c r="T53" s="4">
        <f t="shared" si="13"/>
        <v>2560027.6</v>
      </c>
      <c r="U53" s="4">
        <f t="shared" si="14"/>
        <v>1694600</v>
      </c>
      <c r="V53" s="5">
        <v>1.2699999999999999E-2</v>
      </c>
    </row>
    <row r="54" spans="1:22" x14ac:dyDescent="0.2">
      <c r="A54" s="16" t="s">
        <v>281</v>
      </c>
      <c r="B54" s="4">
        <v>6300</v>
      </c>
      <c r="C54" s="4">
        <v>18800</v>
      </c>
      <c r="D54" s="4">
        <v>-12500</v>
      </c>
      <c r="E54" s="4">
        <v>-393120000</v>
      </c>
      <c r="F54" s="4">
        <f t="shared" si="11"/>
        <v>-19813042304</v>
      </c>
      <c r="K54" s="24">
        <f t="shared" si="12"/>
        <v>7737280000</v>
      </c>
      <c r="L54" s="4">
        <v>721</v>
      </c>
      <c r="M54" s="4">
        <v>824</v>
      </c>
      <c r="N54" s="4">
        <v>42</v>
      </c>
      <c r="O54" s="4">
        <v>64</v>
      </c>
      <c r="P54" s="4">
        <v>639100</v>
      </c>
      <c r="Q54" s="4">
        <v>911100</v>
      </c>
      <c r="R54" s="5">
        <v>4.8999999999999998E-3</v>
      </c>
      <c r="S54" s="4">
        <v>1694600</v>
      </c>
      <c r="T54" s="4">
        <f t="shared" si="13"/>
        <v>2532168.2999999998</v>
      </c>
      <c r="U54" s="4">
        <f t="shared" si="14"/>
        <v>1759814</v>
      </c>
      <c r="V54" s="5">
        <v>1.11E-2</v>
      </c>
    </row>
    <row r="55" spans="1:22" x14ac:dyDescent="0.2">
      <c r="A55" s="16" t="s">
        <v>280</v>
      </c>
      <c r="B55" s="4">
        <v>900</v>
      </c>
      <c r="C55" s="4">
        <v>362600</v>
      </c>
      <c r="D55" s="4">
        <v>-361700</v>
      </c>
      <c r="E55" s="4">
        <v>-11287420000</v>
      </c>
      <c r="F55" s="4">
        <f t="shared" si="11"/>
        <v>-19419922304</v>
      </c>
      <c r="G55" s="4">
        <v>0</v>
      </c>
      <c r="H55" s="4">
        <v>0</v>
      </c>
      <c r="I55" s="4">
        <v>0</v>
      </c>
      <c r="J55" s="4">
        <v>-18780000</v>
      </c>
      <c r="K55" s="24">
        <f t="shared" si="12"/>
        <v>7737280000</v>
      </c>
      <c r="L55" s="4">
        <v>855</v>
      </c>
      <c r="M55" s="4">
        <v>1076</v>
      </c>
      <c r="N55" s="4">
        <v>31</v>
      </c>
      <c r="O55" s="4">
        <v>66</v>
      </c>
      <c r="P55" s="4">
        <v>608900</v>
      </c>
      <c r="Q55" s="4">
        <v>1142000</v>
      </c>
      <c r="R55" s="5">
        <v>-3.2000000000000002E-3</v>
      </c>
      <c r="S55" s="4">
        <v>1848400</v>
      </c>
      <c r="T55" s="4">
        <f t="shared" si="13"/>
        <v>2874981.4</v>
      </c>
      <c r="U55" s="4">
        <f t="shared" si="14"/>
        <v>1759814</v>
      </c>
      <c r="V55" s="5">
        <v>1.44E-2</v>
      </c>
    </row>
    <row r="56" spans="1:22" x14ac:dyDescent="0.2">
      <c r="A56" s="16" t="s">
        <v>279</v>
      </c>
      <c r="B56" s="4">
        <v>1700</v>
      </c>
      <c r="C56" s="4">
        <v>503300</v>
      </c>
      <c r="D56" s="4">
        <v>-501600</v>
      </c>
      <c r="E56" s="4">
        <v>-15730620000</v>
      </c>
      <c r="F56" s="4">
        <f t="shared" ref="F56:F130" si="15">E56+F57</f>
        <v>-8132502304</v>
      </c>
      <c r="G56" s="4">
        <v>0</v>
      </c>
      <c r="H56" s="4">
        <v>0</v>
      </c>
      <c r="I56" s="4">
        <v>0</v>
      </c>
      <c r="J56" s="4">
        <v>-416710000</v>
      </c>
      <c r="K56" s="24">
        <f t="shared" ref="K56:K76" si="16">K57+J56</f>
        <v>7756060000</v>
      </c>
      <c r="L56" s="4">
        <v>555</v>
      </c>
      <c r="M56" s="4">
        <v>1167</v>
      </c>
      <c r="N56" s="4">
        <v>52</v>
      </c>
      <c r="O56" s="4">
        <v>48</v>
      </c>
      <c r="P56" s="4">
        <v>736500</v>
      </c>
      <c r="Q56" s="4">
        <v>973000</v>
      </c>
      <c r="R56" s="5">
        <v>1.6000000000000001E-3</v>
      </c>
      <c r="S56" s="4">
        <v>1842975</v>
      </c>
      <c r="T56" s="4">
        <f t="shared" si="13"/>
        <v>2860622.5</v>
      </c>
      <c r="U56" s="4">
        <f t="shared" ref="U56:U123" si="17">MIN(S57:S61)</f>
        <v>1759814</v>
      </c>
      <c r="V56" s="5">
        <v>1.11E-2</v>
      </c>
    </row>
    <row r="57" spans="1:22" x14ac:dyDescent="0.2">
      <c r="A57" s="16" t="s">
        <v>278</v>
      </c>
      <c r="B57" s="4">
        <v>14400</v>
      </c>
      <c r="C57" s="4">
        <v>688100</v>
      </c>
      <c r="D57" s="4">
        <v>-673700</v>
      </c>
      <c r="E57" s="4">
        <v>-20913030000</v>
      </c>
      <c r="F57" s="4">
        <f t="shared" si="15"/>
        <v>7598117696</v>
      </c>
      <c r="G57" s="4">
        <v>0</v>
      </c>
      <c r="H57" s="4">
        <v>0</v>
      </c>
      <c r="I57" s="4">
        <v>0</v>
      </c>
      <c r="J57" s="4">
        <v>309500000</v>
      </c>
      <c r="K57" s="24">
        <f t="shared" si="16"/>
        <v>8172770000</v>
      </c>
      <c r="L57" s="4">
        <v>993</v>
      </c>
      <c r="M57" s="4">
        <v>1175</v>
      </c>
      <c r="N57" s="4">
        <v>21</v>
      </c>
      <c r="O57" s="4">
        <v>52</v>
      </c>
      <c r="P57" s="4">
        <v>698800</v>
      </c>
      <c r="Q57" s="4">
        <v>1032700</v>
      </c>
      <c r="R57" s="5">
        <v>8.1000000000000013E-3</v>
      </c>
      <c r="S57" s="4">
        <v>1942933</v>
      </c>
      <c r="T57" s="4">
        <f t="shared" si="13"/>
        <v>3034721.2</v>
      </c>
      <c r="U57" s="4">
        <f t="shared" si="17"/>
        <v>1759814</v>
      </c>
      <c r="V57" s="5">
        <v>1.2800000000000001E-2</v>
      </c>
    </row>
    <row r="58" spans="1:22" x14ac:dyDescent="0.2">
      <c r="A58" s="16" t="s">
        <v>275</v>
      </c>
      <c r="B58" s="4">
        <v>12000</v>
      </c>
      <c r="C58" s="4">
        <v>20000</v>
      </c>
      <c r="D58" s="4">
        <v>-8000</v>
      </c>
      <c r="E58" s="4">
        <v>-251650000</v>
      </c>
      <c r="F58" s="4">
        <f t="shared" si="15"/>
        <v>28511147696</v>
      </c>
      <c r="G58" s="4">
        <v>0</v>
      </c>
      <c r="H58" s="4">
        <v>0</v>
      </c>
      <c r="I58" s="4">
        <v>0</v>
      </c>
      <c r="J58" s="4">
        <v>-315500000</v>
      </c>
      <c r="K58" s="24">
        <f t="shared" si="16"/>
        <v>7863270000</v>
      </c>
      <c r="L58" s="4">
        <v>562</v>
      </c>
      <c r="M58" s="4">
        <v>1026</v>
      </c>
      <c r="N58" s="4">
        <v>36</v>
      </c>
      <c r="O58" s="4">
        <v>68</v>
      </c>
      <c r="P58" s="4">
        <v>537500</v>
      </c>
      <c r="Q58" s="4">
        <v>1060000</v>
      </c>
      <c r="R58" s="5">
        <v>-1.5800000000000002E-2</v>
      </c>
      <c r="S58" s="4">
        <v>1759814</v>
      </c>
      <c r="T58" s="4">
        <f t="shared" si="13"/>
        <v>3067681.7</v>
      </c>
      <c r="U58" s="4">
        <f t="shared" si="17"/>
        <v>1935038</v>
      </c>
      <c r="V58" s="5">
        <v>2.52E-2</v>
      </c>
    </row>
    <row r="59" spans="1:22" x14ac:dyDescent="0.2">
      <c r="A59" s="16" t="s">
        <v>274</v>
      </c>
      <c r="B59" s="4">
        <v>12800</v>
      </c>
      <c r="C59" s="4">
        <v>25000</v>
      </c>
      <c r="D59" s="4">
        <v>-12200</v>
      </c>
      <c r="E59" s="4">
        <v>-378790000</v>
      </c>
      <c r="F59" s="4">
        <f t="shared" si="15"/>
        <v>28762797696</v>
      </c>
      <c r="G59" s="4">
        <v>0</v>
      </c>
      <c r="H59" s="4">
        <v>0</v>
      </c>
      <c r="I59" s="4">
        <v>0</v>
      </c>
      <c r="J59" s="4">
        <v>-9570000</v>
      </c>
      <c r="K59" s="24">
        <f t="shared" si="16"/>
        <v>8178770000</v>
      </c>
      <c r="L59" s="4">
        <v>1183</v>
      </c>
      <c r="M59" s="4">
        <v>2789</v>
      </c>
      <c r="N59" s="4">
        <v>71</v>
      </c>
      <c r="O59" s="4">
        <v>208</v>
      </c>
      <c r="P59" s="4">
        <v>1084000</v>
      </c>
      <c r="Q59" s="4">
        <v>3120300</v>
      </c>
      <c r="R59" s="5">
        <v>-2.6200000000000001E-2</v>
      </c>
      <c r="S59" s="4">
        <v>4394185</v>
      </c>
      <c r="T59" s="4">
        <f t="shared" si="13"/>
        <v>2951417.5</v>
      </c>
      <c r="U59" s="4">
        <f t="shared" si="17"/>
        <v>1416007</v>
      </c>
      <c r="V59" s="5">
        <v>2.9600000000000001E-2</v>
      </c>
    </row>
    <row r="60" spans="1:22" x14ac:dyDescent="0.2">
      <c r="A60" s="16" t="s">
        <v>273</v>
      </c>
      <c r="B60" s="4">
        <v>73800</v>
      </c>
      <c r="C60" s="4">
        <v>1600</v>
      </c>
      <c r="D60" s="4">
        <v>72200</v>
      </c>
      <c r="E60" s="4">
        <v>2346060000</v>
      </c>
      <c r="F60" s="4">
        <f t="shared" si="15"/>
        <v>29141587696</v>
      </c>
      <c r="K60" s="24">
        <f t="shared" si="16"/>
        <v>8188340000</v>
      </c>
      <c r="L60" s="4">
        <v>515</v>
      </c>
      <c r="M60" s="4">
        <v>1153</v>
      </c>
      <c r="N60" s="4">
        <v>39</v>
      </c>
      <c r="O60" s="4">
        <v>76</v>
      </c>
      <c r="P60" s="4">
        <v>518000</v>
      </c>
      <c r="Q60" s="4">
        <v>1272400</v>
      </c>
      <c r="R60" s="5">
        <v>1.6000000000000001E-3</v>
      </c>
      <c r="S60" s="4">
        <v>1935038</v>
      </c>
      <c r="T60" s="4">
        <f t="shared" si="13"/>
        <v>3000911.9</v>
      </c>
      <c r="U60" s="4">
        <f t="shared" si="17"/>
        <v>1416007</v>
      </c>
      <c r="V60" s="5">
        <v>1.8500000000000003E-2</v>
      </c>
    </row>
    <row r="61" spans="1:22" x14ac:dyDescent="0.2">
      <c r="A61" s="16" t="s">
        <v>268</v>
      </c>
      <c r="B61" s="4">
        <v>8700</v>
      </c>
      <c r="C61" s="4">
        <v>0</v>
      </c>
      <c r="D61" s="4">
        <v>8700</v>
      </c>
      <c r="E61" s="4">
        <v>283500000</v>
      </c>
      <c r="F61" s="4">
        <f t="shared" si="15"/>
        <v>26795527696</v>
      </c>
      <c r="G61" s="4">
        <v>22700</v>
      </c>
      <c r="H61" s="4">
        <v>60000</v>
      </c>
      <c r="I61" s="4">
        <v>-37300</v>
      </c>
      <c r="J61" s="4">
        <v>-1227855000</v>
      </c>
      <c r="K61" s="24">
        <f t="shared" si="16"/>
        <v>8188340000</v>
      </c>
      <c r="L61" s="4">
        <v>1013</v>
      </c>
      <c r="M61" s="4">
        <v>1505</v>
      </c>
      <c r="N61" s="4">
        <v>63</v>
      </c>
      <c r="O61" s="4">
        <v>115</v>
      </c>
      <c r="P61" s="4">
        <v>1013300</v>
      </c>
      <c r="Q61" s="4">
        <v>1820400</v>
      </c>
      <c r="R61" s="5">
        <v>-9.1999999999999998E-3</v>
      </c>
      <c r="S61" s="4">
        <v>2860277</v>
      </c>
      <c r="T61" s="4">
        <f t="shared" si="13"/>
        <v>2983705.8</v>
      </c>
      <c r="U61" s="4">
        <f t="shared" si="17"/>
        <v>1416007</v>
      </c>
      <c r="V61" s="5">
        <v>2.1299999999999999E-2</v>
      </c>
    </row>
    <row r="62" spans="1:22" x14ac:dyDescent="0.2">
      <c r="A62" s="16" t="s">
        <v>266</v>
      </c>
      <c r="B62" s="4">
        <v>9200</v>
      </c>
      <c r="C62" s="4">
        <v>20400</v>
      </c>
      <c r="D62" s="4">
        <v>-11200</v>
      </c>
      <c r="E62" s="4">
        <v>-364310000</v>
      </c>
      <c r="F62" s="4">
        <f t="shared" si="15"/>
        <v>26512027696</v>
      </c>
      <c r="K62" s="24">
        <f t="shared" si="16"/>
        <v>9416195000</v>
      </c>
      <c r="L62" s="4">
        <v>1587</v>
      </c>
      <c r="M62" s="4">
        <v>2064</v>
      </c>
      <c r="N62" s="4">
        <v>151</v>
      </c>
      <c r="O62" s="4">
        <v>172</v>
      </c>
      <c r="P62" s="4">
        <v>1951200</v>
      </c>
      <c r="Q62" s="4">
        <v>2377400</v>
      </c>
      <c r="R62" s="5">
        <v>1.09E-2</v>
      </c>
      <c r="S62" s="4">
        <v>4569800</v>
      </c>
      <c r="T62" s="4">
        <f t="shared" ref="T62:T115" si="18">AVERAGE(S63:S72)</f>
        <v>2695715.8</v>
      </c>
      <c r="U62" s="4">
        <f t="shared" si="17"/>
        <v>1416007</v>
      </c>
      <c r="V62" s="5">
        <v>3.1899999999999998E-2</v>
      </c>
    </row>
    <row r="63" spans="1:22" x14ac:dyDescent="0.2">
      <c r="A63" s="16" t="s">
        <v>265</v>
      </c>
      <c r="B63" s="4">
        <v>10000</v>
      </c>
      <c r="C63" s="4">
        <v>50400</v>
      </c>
      <c r="D63" s="4">
        <v>-40400</v>
      </c>
      <c r="E63" s="4">
        <v>-1308760000</v>
      </c>
      <c r="F63" s="4">
        <f t="shared" si="15"/>
        <v>26876337696</v>
      </c>
      <c r="K63" s="24">
        <f t="shared" si="16"/>
        <v>9416195000</v>
      </c>
      <c r="L63" s="4">
        <v>744</v>
      </c>
      <c r="M63" s="4">
        <v>1187</v>
      </c>
      <c r="N63" s="4">
        <v>74</v>
      </c>
      <c r="O63" s="4">
        <v>110</v>
      </c>
      <c r="P63" s="4">
        <v>1024600</v>
      </c>
      <c r="Q63" s="4">
        <v>1591500</v>
      </c>
      <c r="R63" s="5">
        <v>-4.5999999999999999E-3</v>
      </c>
      <c r="S63" s="4">
        <v>2752254</v>
      </c>
      <c r="T63" s="4">
        <f t="shared" si="18"/>
        <v>2519975.9</v>
      </c>
      <c r="U63" s="4">
        <f t="shared" si="17"/>
        <v>1416007</v>
      </c>
      <c r="V63" s="5">
        <v>1.5300000000000001E-2</v>
      </c>
    </row>
    <row r="64" spans="1:22" x14ac:dyDescent="0.2">
      <c r="A64" s="16" t="s">
        <v>247</v>
      </c>
      <c r="B64" s="4">
        <v>4200</v>
      </c>
      <c r="C64" s="4">
        <v>800</v>
      </c>
      <c r="D64" s="4">
        <v>3400</v>
      </c>
      <c r="E64" s="4">
        <v>109630000</v>
      </c>
      <c r="F64" s="4">
        <f t="shared" si="15"/>
        <v>28185097696</v>
      </c>
      <c r="K64" s="24">
        <f t="shared" si="16"/>
        <v>9416195000</v>
      </c>
      <c r="L64" s="4">
        <v>559</v>
      </c>
      <c r="M64" s="4">
        <v>925</v>
      </c>
      <c r="N64" s="4">
        <v>30</v>
      </c>
      <c r="O64" s="4">
        <v>41</v>
      </c>
      <c r="P64" s="4">
        <v>567200</v>
      </c>
      <c r="Q64" s="4">
        <v>793200</v>
      </c>
      <c r="R64" s="5">
        <v>1.6000000000000001E-3</v>
      </c>
      <c r="S64" s="4">
        <v>1416007</v>
      </c>
      <c r="T64" s="4">
        <f t="shared" si="18"/>
        <v>2476678.5</v>
      </c>
      <c r="U64" s="4">
        <f t="shared" si="17"/>
        <v>1699386</v>
      </c>
      <c r="V64" s="5">
        <v>1.23E-2</v>
      </c>
    </row>
    <row r="65" spans="1:22" x14ac:dyDescent="0.2">
      <c r="A65" s="16" t="s">
        <v>239</v>
      </c>
      <c r="B65" s="4">
        <v>3800</v>
      </c>
      <c r="C65" s="4">
        <v>364800</v>
      </c>
      <c r="D65" s="4">
        <v>-361000</v>
      </c>
      <c r="E65" s="4">
        <v>-11888140000</v>
      </c>
      <c r="F65" s="4">
        <f t="shared" si="15"/>
        <v>28075467696</v>
      </c>
      <c r="G65" s="4">
        <v>153600</v>
      </c>
      <c r="H65" s="4">
        <v>3600</v>
      </c>
      <c r="I65" s="4">
        <v>150000</v>
      </c>
      <c r="J65" s="4">
        <v>4892230000</v>
      </c>
      <c r="K65" s="24">
        <f t="shared" si="16"/>
        <v>9416195000</v>
      </c>
      <c r="L65" s="4">
        <v>1844</v>
      </c>
      <c r="M65" s="4">
        <v>2066</v>
      </c>
      <c r="N65" s="4">
        <v>199</v>
      </c>
      <c r="O65" s="4">
        <v>165</v>
      </c>
      <c r="P65" s="4">
        <v>2680700</v>
      </c>
      <c r="Q65" s="4">
        <v>2351600</v>
      </c>
      <c r="R65" s="5">
        <v>-4.5999999999999999E-3</v>
      </c>
      <c r="S65" s="4">
        <v>5276531</v>
      </c>
      <c r="T65" s="4">
        <f t="shared" si="18"/>
        <v>2038693.7</v>
      </c>
      <c r="U65" s="4">
        <f t="shared" si="17"/>
        <v>1699386</v>
      </c>
      <c r="V65" s="5">
        <v>2.4199999999999999E-2</v>
      </c>
    </row>
    <row r="66" spans="1:22" x14ac:dyDescent="0.2">
      <c r="A66" s="16" t="s">
        <v>238</v>
      </c>
      <c r="B66" s="4">
        <v>100</v>
      </c>
      <c r="C66" s="4">
        <v>25500</v>
      </c>
      <c r="D66" s="4">
        <v>-25400</v>
      </c>
      <c r="E66" s="4">
        <v>-823440000</v>
      </c>
      <c r="F66" s="4">
        <f t="shared" si="15"/>
        <v>39963607696</v>
      </c>
      <c r="G66" s="4">
        <v>50000</v>
      </c>
      <c r="H66" s="4">
        <v>300</v>
      </c>
      <c r="I66" s="4">
        <v>49700</v>
      </c>
      <c r="J66" s="4">
        <v>1609265000</v>
      </c>
      <c r="K66" s="24">
        <f t="shared" si="16"/>
        <v>4523965000</v>
      </c>
      <c r="L66" s="4">
        <v>666</v>
      </c>
      <c r="M66" s="4">
        <v>703</v>
      </c>
      <c r="N66" s="4">
        <v>57</v>
      </c>
      <c r="O66" s="4">
        <v>69</v>
      </c>
      <c r="P66" s="4">
        <v>725700</v>
      </c>
      <c r="Q66" s="4">
        <v>840200</v>
      </c>
      <c r="R66" s="5">
        <v>4.6999999999999993E-3</v>
      </c>
      <c r="S66" s="4">
        <v>1699386</v>
      </c>
      <c r="T66" s="4">
        <f t="shared" si="18"/>
        <v>2031981.6</v>
      </c>
      <c r="U66" s="4">
        <f t="shared" si="17"/>
        <v>2089419</v>
      </c>
      <c r="V66" s="5">
        <v>1.0800000000000001E-2</v>
      </c>
    </row>
    <row r="67" spans="1:22" x14ac:dyDescent="0.2">
      <c r="A67" s="16" t="s">
        <v>237</v>
      </c>
      <c r="B67" s="4">
        <v>5000</v>
      </c>
      <c r="C67" s="4">
        <v>0</v>
      </c>
      <c r="D67" s="4">
        <v>5000</v>
      </c>
      <c r="E67" s="4">
        <v>162870000</v>
      </c>
      <c r="F67" s="4">
        <f t="shared" si="15"/>
        <v>40787047696</v>
      </c>
      <c r="G67" s="4">
        <v>51800</v>
      </c>
      <c r="H67" s="4">
        <v>0</v>
      </c>
      <c r="I67" s="4">
        <v>51800</v>
      </c>
      <c r="J67" s="4">
        <v>1686090000</v>
      </c>
      <c r="K67" s="24">
        <f t="shared" si="16"/>
        <v>2914700000</v>
      </c>
      <c r="L67" s="4">
        <v>1498</v>
      </c>
      <c r="M67" s="4">
        <v>1581</v>
      </c>
      <c r="N67" s="4">
        <v>121</v>
      </c>
      <c r="O67" s="4">
        <v>125</v>
      </c>
      <c r="P67" s="4">
        <v>1788600</v>
      </c>
      <c r="Q67" s="4">
        <v>1768900</v>
      </c>
      <c r="R67" s="5">
        <v>-1.5E-3</v>
      </c>
      <c r="S67" s="4">
        <v>3683920</v>
      </c>
      <c r="T67" s="4">
        <f t="shared" si="18"/>
        <v>1904394.7</v>
      </c>
      <c r="U67" s="4">
        <f t="shared" si="17"/>
        <v>1689900</v>
      </c>
      <c r="V67" s="5">
        <v>2.2700000000000001E-2</v>
      </c>
    </row>
    <row r="68" spans="1:22" x14ac:dyDescent="0.2">
      <c r="A68" s="16" t="s">
        <v>233</v>
      </c>
      <c r="B68" s="4">
        <v>601000</v>
      </c>
      <c r="C68" s="4">
        <v>10800</v>
      </c>
      <c r="D68" s="4">
        <v>590200</v>
      </c>
      <c r="E68" s="4">
        <v>19032690000</v>
      </c>
      <c r="F68" s="4">
        <f t="shared" si="15"/>
        <v>40624177696</v>
      </c>
      <c r="K68" s="24">
        <f t="shared" si="16"/>
        <v>1228610000</v>
      </c>
      <c r="L68" s="4">
        <v>648</v>
      </c>
      <c r="M68" s="4">
        <v>912</v>
      </c>
      <c r="N68" s="4">
        <v>55</v>
      </c>
      <c r="O68" s="4">
        <v>56</v>
      </c>
      <c r="P68" s="4">
        <v>77800</v>
      </c>
      <c r="Q68" s="4">
        <v>162300</v>
      </c>
      <c r="R68" s="5">
        <v>1.7299999999999999E-2</v>
      </c>
      <c r="S68" s="4">
        <v>2089419</v>
      </c>
      <c r="T68" s="4">
        <f t="shared" si="18"/>
        <v>1907543.3</v>
      </c>
      <c r="U68" s="4">
        <f t="shared" si="17"/>
        <v>994855</v>
      </c>
    </row>
    <row r="69" spans="1:22" x14ac:dyDescent="0.2">
      <c r="A69" s="16" t="s">
        <v>232</v>
      </c>
      <c r="B69" s="4">
        <v>25300</v>
      </c>
      <c r="C69" s="4">
        <v>19500</v>
      </c>
      <c r="D69" s="4">
        <v>5800</v>
      </c>
      <c r="E69" s="4">
        <v>182690000</v>
      </c>
      <c r="F69" s="4">
        <f t="shared" si="15"/>
        <v>21591487696</v>
      </c>
      <c r="K69" s="24">
        <f t="shared" si="16"/>
        <v>1228610000</v>
      </c>
      <c r="L69" s="4"/>
      <c r="M69" s="4"/>
      <c r="N69" s="4"/>
      <c r="O69" s="4"/>
      <c r="P69" s="4">
        <v>860100</v>
      </c>
      <c r="Q69" s="4">
        <v>2181600</v>
      </c>
      <c r="R69" s="5">
        <v>-1.3899999999999999E-2</v>
      </c>
      <c r="S69" s="4">
        <v>3231543</v>
      </c>
      <c r="T69" s="4">
        <f t="shared" si="18"/>
        <v>1832223.5</v>
      </c>
      <c r="U69" s="4">
        <f t="shared" si="17"/>
        <v>983033</v>
      </c>
    </row>
    <row r="70" spans="1:22" x14ac:dyDescent="0.2">
      <c r="A70" s="16" t="s">
        <v>231</v>
      </c>
      <c r="B70" s="4">
        <v>195000</v>
      </c>
      <c r="C70" s="4">
        <v>22400</v>
      </c>
      <c r="D70" s="4">
        <v>172600</v>
      </c>
      <c r="E70" s="4">
        <v>5575290000</v>
      </c>
      <c r="F70" s="4">
        <f t="shared" si="15"/>
        <v>21408797696</v>
      </c>
      <c r="K70" s="24">
        <f t="shared" si="16"/>
        <v>1228610000</v>
      </c>
      <c r="L70" s="4"/>
      <c r="M70" s="4"/>
      <c r="N70" s="4"/>
      <c r="O70" s="4"/>
      <c r="P70" s="4">
        <v>915300</v>
      </c>
      <c r="Q70" s="4">
        <v>1378300</v>
      </c>
      <c r="R70" s="5">
        <v>-4.5999999999999999E-3</v>
      </c>
      <c r="S70" s="4">
        <v>2429982</v>
      </c>
      <c r="T70" s="4">
        <f t="shared" si="18"/>
        <v>1859088</v>
      </c>
      <c r="U70" s="4">
        <f t="shared" si="17"/>
        <v>896683</v>
      </c>
    </row>
    <row r="71" spans="1:22" x14ac:dyDescent="0.2">
      <c r="A71" s="16" t="s">
        <v>230</v>
      </c>
      <c r="B71" s="4">
        <v>400600</v>
      </c>
      <c r="C71" s="4">
        <v>62000</v>
      </c>
      <c r="D71" s="4">
        <v>338600</v>
      </c>
      <c r="E71" s="4">
        <v>10929510000</v>
      </c>
      <c r="F71" s="4">
        <f t="shared" si="15"/>
        <v>15833507696</v>
      </c>
      <c r="K71" s="24">
        <f t="shared" si="16"/>
        <v>1228610000</v>
      </c>
      <c r="L71" s="4"/>
      <c r="M71" s="4"/>
      <c r="N71" s="4"/>
      <c r="O71" s="4"/>
      <c r="P71" s="4">
        <v>1173000</v>
      </c>
      <c r="Q71" s="4">
        <v>1069300</v>
      </c>
      <c r="R71" s="5">
        <v>2.0499999999999997E-2</v>
      </c>
      <c r="S71" s="4">
        <v>2688216</v>
      </c>
      <c r="T71" s="4">
        <f t="shared" si="18"/>
        <v>1831179.9</v>
      </c>
      <c r="U71" s="4">
        <f t="shared" si="17"/>
        <v>896683</v>
      </c>
    </row>
    <row r="72" spans="1:22" x14ac:dyDescent="0.2">
      <c r="A72" s="16" t="s">
        <v>229</v>
      </c>
      <c r="B72" s="4">
        <v>306000</v>
      </c>
      <c r="C72" s="4">
        <v>501900</v>
      </c>
      <c r="D72" s="4">
        <v>-195900</v>
      </c>
      <c r="E72" s="4">
        <v>-6205280000</v>
      </c>
      <c r="F72" s="4">
        <f t="shared" si="15"/>
        <v>4903997696</v>
      </c>
      <c r="K72" s="24">
        <f t="shared" si="16"/>
        <v>1228610000</v>
      </c>
      <c r="L72" s="4"/>
      <c r="M72" s="4"/>
      <c r="N72" s="4"/>
      <c r="O72" s="4"/>
      <c r="P72" s="4">
        <v>588700</v>
      </c>
      <c r="Q72" s="4">
        <v>984300</v>
      </c>
      <c r="R72" s="5">
        <v>6.4000000000000003E-3</v>
      </c>
      <c r="S72" s="4">
        <v>1689900</v>
      </c>
      <c r="T72" s="4">
        <f t="shared" si="18"/>
        <v>1824966.4</v>
      </c>
      <c r="U72" s="4">
        <f t="shared" si="17"/>
        <v>896683</v>
      </c>
    </row>
    <row r="73" spans="1:22" x14ac:dyDescent="0.2">
      <c r="A73" s="16" t="s">
        <v>228</v>
      </c>
      <c r="B73" s="4">
        <v>148900</v>
      </c>
      <c r="C73" s="4">
        <v>32200</v>
      </c>
      <c r="D73" s="4">
        <v>116700</v>
      </c>
      <c r="E73" s="4">
        <v>3678790000</v>
      </c>
      <c r="F73" s="4">
        <f t="shared" si="15"/>
        <v>11109277696</v>
      </c>
      <c r="G73" s="4">
        <v>50900</v>
      </c>
      <c r="H73" s="4">
        <v>12000</v>
      </c>
      <c r="I73" s="4">
        <v>38900</v>
      </c>
      <c r="J73" s="4">
        <v>1228610000</v>
      </c>
      <c r="K73" s="24">
        <f t="shared" si="16"/>
        <v>1228610000</v>
      </c>
      <c r="L73" s="4"/>
      <c r="M73" s="4"/>
      <c r="N73" s="4"/>
      <c r="O73" s="4"/>
      <c r="P73" s="4">
        <v>436200</v>
      </c>
      <c r="Q73" s="4">
        <v>419900</v>
      </c>
      <c r="R73" s="5">
        <v>8.0000000000000002E-3</v>
      </c>
      <c r="S73" s="4">
        <v>994855</v>
      </c>
      <c r="T73" s="4">
        <f t="shared" si="18"/>
        <v>1927794.5</v>
      </c>
      <c r="U73" s="4">
        <f t="shared" si="17"/>
        <v>896683</v>
      </c>
    </row>
    <row r="74" spans="1:22" x14ac:dyDescent="0.2">
      <c r="A74" s="16" t="s">
        <v>227</v>
      </c>
      <c r="B74" s="4">
        <v>96400</v>
      </c>
      <c r="C74" s="4">
        <v>22800</v>
      </c>
      <c r="D74" s="4">
        <v>73600</v>
      </c>
      <c r="E74" s="4">
        <v>2309260000</v>
      </c>
      <c r="F74" s="4">
        <f t="shared" si="15"/>
        <v>7430487696</v>
      </c>
      <c r="K74" s="24">
        <f t="shared" si="16"/>
        <v>0</v>
      </c>
      <c r="L74" s="4"/>
      <c r="M74" s="4"/>
      <c r="N74" s="4"/>
      <c r="O74" s="4"/>
      <c r="P74" s="4">
        <v>426200</v>
      </c>
      <c r="Q74" s="4">
        <v>480400</v>
      </c>
      <c r="R74" s="5">
        <v>0</v>
      </c>
      <c r="S74" s="4">
        <v>983033</v>
      </c>
      <c r="T74" s="4">
        <f t="shared" si="18"/>
        <v>2272683.4</v>
      </c>
      <c r="U74" s="4">
        <f t="shared" si="17"/>
        <v>896683</v>
      </c>
    </row>
    <row r="75" spans="1:22" x14ac:dyDescent="0.2">
      <c r="A75" s="16" t="s">
        <v>221</v>
      </c>
      <c r="B75" s="4">
        <v>151600</v>
      </c>
      <c r="C75" s="4">
        <v>37300</v>
      </c>
      <c r="D75" s="4">
        <v>114300</v>
      </c>
      <c r="E75" s="4">
        <v>3586790000</v>
      </c>
      <c r="F75" s="4">
        <f t="shared" si="15"/>
        <v>5121227696</v>
      </c>
      <c r="K75" s="24">
        <f t="shared" si="16"/>
        <v>0</v>
      </c>
      <c r="L75" s="4"/>
      <c r="M75" s="4"/>
      <c r="N75" s="4"/>
      <c r="O75" s="4"/>
      <c r="P75" s="4">
        <v>469500</v>
      </c>
      <c r="Q75" s="4">
        <v>369200</v>
      </c>
      <c r="R75" s="5">
        <v>6.5000000000000006E-3</v>
      </c>
      <c r="S75" s="4">
        <v>896683</v>
      </c>
      <c r="T75" s="4">
        <f t="shared" si="18"/>
        <v>2460236.4</v>
      </c>
      <c r="U75" s="4">
        <f t="shared" si="17"/>
        <v>1632265</v>
      </c>
    </row>
    <row r="76" spans="1:22" x14ac:dyDescent="0.2">
      <c r="A76" s="16" t="s">
        <v>212</v>
      </c>
      <c r="B76" s="4">
        <v>34100</v>
      </c>
      <c r="C76" s="4">
        <v>102100</v>
      </c>
      <c r="D76" s="4">
        <v>-68000</v>
      </c>
      <c r="E76" s="4">
        <v>-2099690000</v>
      </c>
      <c r="F76" s="4">
        <f t="shared" si="15"/>
        <v>1534437696</v>
      </c>
      <c r="K76" s="24">
        <f t="shared" si="16"/>
        <v>0</v>
      </c>
      <c r="L76" s="4"/>
      <c r="M76" s="4"/>
      <c r="N76" s="4"/>
      <c r="O76" s="4"/>
      <c r="P76" s="4">
        <v>420300</v>
      </c>
      <c r="Q76" s="4">
        <v>1093300</v>
      </c>
      <c r="R76" s="5">
        <v>8.1000000000000013E-3</v>
      </c>
      <c r="S76" s="4">
        <v>1632265</v>
      </c>
      <c r="T76" s="4">
        <f t="shared" si="18"/>
        <v>2682138.9</v>
      </c>
      <c r="U76" s="4">
        <f t="shared" si="17"/>
        <v>2120905</v>
      </c>
    </row>
    <row r="77" spans="1:22" x14ac:dyDescent="0.2">
      <c r="A77" s="16" t="s">
        <v>211</v>
      </c>
      <c r="B77" s="4">
        <v>170200</v>
      </c>
      <c r="C77" s="4">
        <v>311600</v>
      </c>
      <c r="D77" s="4">
        <v>-141400</v>
      </c>
      <c r="E77" s="4">
        <v>-4388110000</v>
      </c>
      <c r="F77" s="4">
        <f t="shared" si="15"/>
        <v>3634127696</v>
      </c>
      <c r="K77" s="24">
        <f>K78+J77</f>
        <v>0</v>
      </c>
      <c r="L77" s="4"/>
      <c r="M77" s="4"/>
      <c r="N77" s="4"/>
      <c r="O77" s="4"/>
      <c r="P77" s="4">
        <v>690500</v>
      </c>
      <c r="Q77" s="4">
        <v>1521100</v>
      </c>
      <c r="R77" s="5">
        <v>-1.9E-2</v>
      </c>
      <c r="S77" s="4">
        <v>2408051</v>
      </c>
      <c r="T77" s="4">
        <f t="shared" si="18"/>
        <v>2967241.5</v>
      </c>
      <c r="U77" s="4">
        <f t="shared" si="17"/>
        <v>1627765</v>
      </c>
    </row>
    <row r="78" spans="1:22" x14ac:dyDescent="0.2">
      <c r="A78" s="16" t="s">
        <v>210</v>
      </c>
      <c r="B78" s="4">
        <v>333400</v>
      </c>
      <c r="C78" s="4">
        <v>530210</v>
      </c>
      <c r="D78" s="4">
        <v>-196810</v>
      </c>
      <c r="E78" s="4">
        <v>-6120950000</v>
      </c>
      <c r="F78" s="4">
        <f t="shared" si="15"/>
        <v>8022237696</v>
      </c>
      <c r="K78" s="24">
        <f>J78+K80</f>
        <v>0</v>
      </c>
      <c r="R78" s="5">
        <v>-1.2500000000000001E-2</v>
      </c>
      <c r="S78" s="4">
        <v>2120905</v>
      </c>
      <c r="T78" s="4">
        <f t="shared" si="18"/>
        <v>3032416.5</v>
      </c>
      <c r="U78" s="4">
        <f t="shared" si="17"/>
        <v>1627765</v>
      </c>
    </row>
    <row r="79" spans="1:22" x14ac:dyDescent="0.2">
      <c r="A79" s="16" t="s">
        <v>209</v>
      </c>
      <c r="B79" s="4">
        <v>12500</v>
      </c>
      <c r="C79" s="4">
        <v>169200</v>
      </c>
      <c r="D79" s="4">
        <v>-156700</v>
      </c>
      <c r="E79" s="4">
        <v>-5060070000</v>
      </c>
      <c r="F79" s="4">
        <f t="shared" si="15"/>
        <v>14143187696</v>
      </c>
      <c r="K79" s="24"/>
      <c r="L79" s="4"/>
      <c r="M79" s="4"/>
      <c r="N79" s="4"/>
      <c r="O79" s="4"/>
      <c r="P79" s="4">
        <v>618700</v>
      </c>
      <c r="Q79" s="4">
        <v>1702500</v>
      </c>
      <c r="R79" s="5">
        <v>-1.84E-2</v>
      </c>
      <c r="S79" s="4">
        <v>2478345</v>
      </c>
      <c r="T79" s="4">
        <f t="shared" si="18"/>
        <v>3078964.3</v>
      </c>
      <c r="U79" s="4">
        <f t="shared" si="17"/>
        <v>1627765</v>
      </c>
    </row>
    <row r="80" spans="1:22" x14ac:dyDescent="0.2">
      <c r="A80" s="16" t="s">
        <v>208</v>
      </c>
      <c r="B80" s="4">
        <v>12500</v>
      </c>
      <c r="C80" s="4">
        <v>57300</v>
      </c>
      <c r="D80" s="4">
        <v>-44800</v>
      </c>
      <c r="E80" s="4">
        <v>-1459620000</v>
      </c>
      <c r="F80" s="4">
        <f t="shared" si="15"/>
        <v>19203257696</v>
      </c>
      <c r="K80" s="24">
        <f>J80</f>
        <v>0</v>
      </c>
      <c r="R80" s="5">
        <v>-1.21E-2</v>
      </c>
      <c r="S80" s="4">
        <v>2698627</v>
      </c>
      <c r="T80" s="4">
        <f t="shared" si="18"/>
        <v>3035115.3</v>
      </c>
      <c r="U80" s="4">
        <f t="shared" si="17"/>
        <v>1627765</v>
      </c>
    </row>
    <row r="81" spans="1:21" x14ac:dyDescent="0.2">
      <c r="A81" s="16" t="s">
        <v>207</v>
      </c>
      <c r="B81" s="4">
        <v>301300</v>
      </c>
      <c r="C81" s="4">
        <v>40300</v>
      </c>
      <c r="D81" s="4">
        <v>261000</v>
      </c>
      <c r="E81" s="4">
        <v>8546030000</v>
      </c>
      <c r="F81" s="4">
        <f t="shared" si="15"/>
        <v>20662877696</v>
      </c>
      <c r="K81" s="24"/>
      <c r="R81" s="5">
        <v>1.3899999999999999E-2</v>
      </c>
      <c r="S81" s="4">
        <v>2409135</v>
      </c>
      <c r="T81" s="4">
        <f t="shared" si="18"/>
        <v>3016358.7</v>
      </c>
      <c r="U81" s="4">
        <f t="shared" si="17"/>
        <v>1627765</v>
      </c>
    </row>
    <row r="82" spans="1:21" x14ac:dyDescent="0.2">
      <c r="A82" s="16" t="s">
        <v>206</v>
      </c>
      <c r="B82" s="4">
        <v>302600</v>
      </c>
      <c r="C82" s="4">
        <v>14800</v>
      </c>
      <c r="D82" s="4">
        <v>287800</v>
      </c>
      <c r="E82" s="4">
        <v>9356570000</v>
      </c>
      <c r="F82" s="4">
        <f t="shared" si="15"/>
        <v>12116847696</v>
      </c>
      <c r="R82" s="5">
        <v>3.0999999999999999E-3</v>
      </c>
      <c r="S82" s="4">
        <v>1627765</v>
      </c>
      <c r="T82" s="4">
        <f t="shared" si="18"/>
        <v>2981134.9</v>
      </c>
      <c r="U82" s="4">
        <f t="shared" si="17"/>
        <v>2023136</v>
      </c>
    </row>
    <row r="83" spans="1:21" x14ac:dyDescent="0.2">
      <c r="A83" s="16" t="s">
        <v>205</v>
      </c>
      <c r="B83" s="4">
        <v>600</v>
      </c>
      <c r="C83" s="4">
        <v>0</v>
      </c>
      <c r="D83" s="4">
        <v>600</v>
      </c>
      <c r="E83" s="4">
        <v>19620000</v>
      </c>
      <c r="F83" s="4">
        <f t="shared" si="15"/>
        <v>2760277696</v>
      </c>
      <c r="R83" s="5">
        <v>-6.0999999999999995E-3</v>
      </c>
      <c r="S83" s="4">
        <v>2023136</v>
      </c>
      <c r="T83" s="4">
        <f t="shared" si="18"/>
        <v>3134373.4</v>
      </c>
      <c r="U83" s="4">
        <f t="shared" si="17"/>
        <v>2772213</v>
      </c>
    </row>
    <row r="84" spans="1:21" x14ac:dyDescent="0.2">
      <c r="A84" s="16" t="s">
        <v>204</v>
      </c>
      <c r="B84" s="4">
        <v>53400</v>
      </c>
      <c r="C84" s="4">
        <v>125000</v>
      </c>
      <c r="D84" s="4">
        <v>-71600</v>
      </c>
      <c r="E84" s="4">
        <v>-2341450000</v>
      </c>
      <c r="F84" s="4">
        <f t="shared" si="15"/>
        <v>2740657696</v>
      </c>
      <c r="R84" s="5">
        <v>-2.2499999999999999E-2</v>
      </c>
      <c r="S84" s="4">
        <v>4431922</v>
      </c>
      <c r="T84" s="4">
        <f t="shared" si="18"/>
        <v>3131012.8</v>
      </c>
      <c r="U84" s="4">
        <f t="shared" si="17"/>
        <v>2772213</v>
      </c>
    </row>
    <row r="85" spans="1:21" x14ac:dyDescent="0.2">
      <c r="A85" s="16" t="s">
        <v>203</v>
      </c>
      <c r="B85" s="4">
        <v>48000</v>
      </c>
      <c r="C85" s="4">
        <v>467422</v>
      </c>
      <c r="D85" s="4">
        <v>-419422</v>
      </c>
      <c r="E85" s="4">
        <v>-13876250000</v>
      </c>
      <c r="F85" s="4">
        <f t="shared" si="15"/>
        <v>5082107696</v>
      </c>
      <c r="R85" s="5">
        <v>1.37E-2</v>
      </c>
      <c r="S85" s="4">
        <v>2772213</v>
      </c>
      <c r="T85" s="4">
        <f t="shared" si="18"/>
        <v>3370079.5</v>
      </c>
      <c r="U85" s="4">
        <f t="shared" si="17"/>
        <v>2260137</v>
      </c>
    </row>
    <row r="86" spans="1:21" x14ac:dyDescent="0.2">
      <c r="A86" s="16" t="s">
        <v>202</v>
      </c>
      <c r="B86" s="4">
        <v>38800</v>
      </c>
      <c r="C86" s="4">
        <v>774395</v>
      </c>
      <c r="D86" s="4">
        <v>-735595</v>
      </c>
      <c r="E86" s="4">
        <v>-24313910000</v>
      </c>
      <c r="F86" s="4">
        <f t="shared" si="15"/>
        <v>18958357696</v>
      </c>
      <c r="R86" s="5">
        <v>-1.0500000000000001E-2</v>
      </c>
      <c r="S86" s="4">
        <v>3851290</v>
      </c>
      <c r="T86" s="4">
        <f t="shared" si="18"/>
        <v>3354633.9</v>
      </c>
      <c r="U86" s="4">
        <f t="shared" si="17"/>
        <v>2221569</v>
      </c>
    </row>
    <row r="87" spans="1:21" x14ac:dyDescent="0.2">
      <c r="A87" s="16" t="s">
        <v>201</v>
      </c>
      <c r="B87" s="4">
        <v>7600</v>
      </c>
      <c r="C87" s="4">
        <v>34640</v>
      </c>
      <c r="D87" s="4">
        <v>-27040</v>
      </c>
      <c r="E87" s="4">
        <v>-874640000</v>
      </c>
      <c r="F87" s="4">
        <f t="shared" si="15"/>
        <v>43272267696</v>
      </c>
      <c r="R87" s="5">
        <v>3.7499999999999999E-2</v>
      </c>
      <c r="S87" s="4">
        <v>5259077</v>
      </c>
      <c r="T87" s="4">
        <f t="shared" si="18"/>
        <v>3095506.3</v>
      </c>
      <c r="U87" s="4">
        <f t="shared" si="17"/>
        <v>1275527</v>
      </c>
    </row>
    <row r="88" spans="1:21" x14ac:dyDescent="0.2">
      <c r="A88" s="16" t="s">
        <v>200</v>
      </c>
      <c r="B88" s="4">
        <v>39300</v>
      </c>
      <c r="C88" s="4">
        <v>1500</v>
      </c>
      <c r="D88" s="4">
        <v>37800</v>
      </c>
      <c r="E88" s="4">
        <v>1206290000</v>
      </c>
      <c r="F88" s="4">
        <f t="shared" si="15"/>
        <v>44146907696</v>
      </c>
      <c r="R88" s="5">
        <v>0</v>
      </c>
      <c r="S88" s="4">
        <v>2772655</v>
      </c>
      <c r="T88" s="4">
        <f t="shared" si="18"/>
        <v>3291865.9</v>
      </c>
      <c r="U88" s="4">
        <f t="shared" si="17"/>
        <v>1275527</v>
      </c>
    </row>
    <row r="89" spans="1:21" x14ac:dyDescent="0.2">
      <c r="A89" s="16" t="s">
        <v>199</v>
      </c>
      <c r="B89" s="4">
        <v>824000</v>
      </c>
      <c r="C89" s="4">
        <v>229100</v>
      </c>
      <c r="D89" s="4">
        <v>594900</v>
      </c>
      <c r="E89" s="4">
        <v>19120400000</v>
      </c>
      <c r="F89" s="4">
        <f t="shared" si="15"/>
        <v>42940617696</v>
      </c>
      <c r="R89" s="5">
        <v>1.43E-2</v>
      </c>
      <c r="S89" s="4">
        <v>2943823</v>
      </c>
      <c r="T89" s="4">
        <f t="shared" si="18"/>
        <v>3425954.6</v>
      </c>
      <c r="U89" s="4">
        <f t="shared" si="17"/>
        <v>1275527</v>
      </c>
    </row>
    <row r="90" spans="1:21" x14ac:dyDescent="0.2">
      <c r="A90" s="16" t="s">
        <v>198</v>
      </c>
      <c r="B90" s="4">
        <v>0</v>
      </c>
      <c r="C90" s="4">
        <v>306200</v>
      </c>
      <c r="D90" s="4">
        <v>-306200</v>
      </c>
      <c r="E90" s="4">
        <v>-9620960000</v>
      </c>
      <c r="F90" s="4">
        <f t="shared" si="15"/>
        <v>23820217696</v>
      </c>
      <c r="R90" s="5">
        <v>1.1299999999999999E-2</v>
      </c>
      <c r="S90" s="4">
        <v>2260137</v>
      </c>
      <c r="T90" s="4">
        <f t="shared" si="18"/>
        <v>3521595.5</v>
      </c>
      <c r="U90" s="4">
        <f t="shared" si="17"/>
        <v>1275527</v>
      </c>
    </row>
    <row r="91" spans="1:21" x14ac:dyDescent="0.2">
      <c r="A91" s="16" t="s">
        <v>197</v>
      </c>
      <c r="B91" s="4">
        <v>71900</v>
      </c>
      <c r="C91" s="4">
        <v>0</v>
      </c>
      <c r="D91" s="4">
        <v>71900</v>
      </c>
      <c r="E91" s="4">
        <v>2214710000</v>
      </c>
      <c r="F91" s="4">
        <f t="shared" si="15"/>
        <v>33441177696</v>
      </c>
      <c r="R91" s="5">
        <v>0</v>
      </c>
      <c r="S91" s="4">
        <v>2221569</v>
      </c>
      <c r="T91" s="4">
        <f t="shared" si="18"/>
        <v>3588488.4</v>
      </c>
      <c r="U91" s="4">
        <f t="shared" si="17"/>
        <v>1275527</v>
      </c>
    </row>
    <row r="92" spans="1:21" x14ac:dyDescent="0.2">
      <c r="A92" s="16" t="s">
        <v>196</v>
      </c>
      <c r="B92" s="4">
        <v>113400</v>
      </c>
      <c r="C92" s="4">
        <v>3500</v>
      </c>
      <c r="D92" s="4">
        <v>109900</v>
      </c>
      <c r="E92" s="4">
        <v>3478130000</v>
      </c>
      <c r="F92" s="4">
        <f t="shared" si="15"/>
        <v>31226467696</v>
      </c>
      <c r="R92" s="5">
        <v>-2.1899999999999999E-2</v>
      </c>
      <c r="S92" s="4">
        <v>1275527</v>
      </c>
      <c r="T92" s="4">
        <f t="shared" si="18"/>
        <v>3740625.7</v>
      </c>
      <c r="U92" s="4">
        <f t="shared" si="17"/>
        <v>2667801</v>
      </c>
    </row>
    <row r="93" spans="1:21" x14ac:dyDescent="0.2">
      <c r="A93" s="16" t="s">
        <v>195</v>
      </c>
      <c r="B93" s="4">
        <v>13600</v>
      </c>
      <c r="C93" s="4">
        <v>1300</v>
      </c>
      <c r="D93" s="4">
        <v>12300</v>
      </c>
      <c r="E93" s="4">
        <v>381880000</v>
      </c>
      <c r="F93" s="4">
        <f t="shared" si="15"/>
        <v>27748337696</v>
      </c>
      <c r="R93" s="5">
        <v>2.0799999999999999E-2</v>
      </c>
      <c r="S93" s="4">
        <v>3555521</v>
      </c>
      <c r="T93" s="4">
        <f t="shared" si="18"/>
        <v>3742668.3</v>
      </c>
      <c r="U93" s="4">
        <f t="shared" si="17"/>
        <v>2667801</v>
      </c>
    </row>
    <row r="94" spans="1:21" x14ac:dyDescent="0.2">
      <c r="A94" s="16" t="s">
        <v>194</v>
      </c>
      <c r="B94" s="4">
        <v>1000</v>
      </c>
      <c r="C94" s="4">
        <v>74000</v>
      </c>
      <c r="D94" s="4">
        <v>-73000</v>
      </c>
      <c r="E94" s="4">
        <v>-2381280000</v>
      </c>
      <c r="F94" s="4">
        <f t="shared" si="15"/>
        <v>27366457696</v>
      </c>
      <c r="R94" s="5">
        <v>-3.6900000000000002E-2</v>
      </c>
      <c r="S94" s="4">
        <v>4398316</v>
      </c>
      <c r="T94" s="4">
        <f t="shared" si="18"/>
        <v>3729537.2</v>
      </c>
      <c r="U94" s="4">
        <f t="shared" si="17"/>
        <v>2667801</v>
      </c>
    </row>
    <row r="95" spans="1:21" x14ac:dyDescent="0.2">
      <c r="A95" s="16" t="s">
        <v>193</v>
      </c>
      <c r="B95" s="4">
        <v>3100</v>
      </c>
      <c r="C95" s="4">
        <v>139100</v>
      </c>
      <c r="D95" s="4">
        <v>-136000</v>
      </c>
      <c r="E95" s="4">
        <v>-4416370000</v>
      </c>
      <c r="F95" s="4">
        <f t="shared" si="15"/>
        <v>29747737696</v>
      </c>
      <c r="R95" s="5">
        <v>1.41E-2</v>
      </c>
      <c r="S95" s="4">
        <v>5162880</v>
      </c>
      <c r="T95" s="4">
        <f t="shared" si="18"/>
        <v>3576945.8</v>
      </c>
      <c r="U95" s="4">
        <f t="shared" si="17"/>
        <v>2667801</v>
      </c>
    </row>
    <row r="96" spans="1:21" x14ac:dyDescent="0.2">
      <c r="A96" s="16" t="s">
        <v>192</v>
      </c>
      <c r="B96" s="4">
        <v>3500</v>
      </c>
      <c r="C96" s="4">
        <v>3600</v>
      </c>
      <c r="D96" s="4">
        <v>-100</v>
      </c>
      <c r="E96" s="4">
        <v>-2650000</v>
      </c>
      <c r="F96" s="4">
        <f t="shared" si="15"/>
        <v>34164107696</v>
      </c>
      <c r="R96" s="5">
        <v>2.7300000000000001E-2</v>
      </c>
      <c r="S96" s="4">
        <v>3696834</v>
      </c>
      <c r="T96" s="4">
        <f t="shared" si="18"/>
        <v>3656825.9</v>
      </c>
      <c r="U96" s="4">
        <f t="shared" si="17"/>
        <v>2667801</v>
      </c>
    </row>
    <row r="97" spans="1:21" x14ac:dyDescent="0.2">
      <c r="A97" s="16" t="s">
        <v>191</v>
      </c>
      <c r="B97" s="4">
        <v>47400</v>
      </c>
      <c r="C97" s="4">
        <v>43100</v>
      </c>
      <c r="D97" s="4">
        <v>4300</v>
      </c>
      <c r="E97" s="4">
        <v>134280000</v>
      </c>
      <c r="F97" s="4">
        <f t="shared" si="15"/>
        <v>34166757696</v>
      </c>
      <c r="R97" s="5">
        <v>3.3E-3</v>
      </c>
      <c r="S97" s="4">
        <v>2667801</v>
      </c>
      <c r="T97" s="4">
        <f t="shared" si="18"/>
        <v>3645850.1</v>
      </c>
      <c r="U97" s="4">
        <f t="shared" si="17"/>
        <v>2796900</v>
      </c>
    </row>
    <row r="98" spans="1:21" x14ac:dyDescent="0.2">
      <c r="A98" s="16" t="s">
        <v>190</v>
      </c>
      <c r="B98" s="4">
        <v>111900</v>
      </c>
      <c r="C98" s="4">
        <v>156000</v>
      </c>
      <c r="D98" s="4">
        <v>-44100</v>
      </c>
      <c r="E98" s="4">
        <v>-1414800000</v>
      </c>
      <c r="F98" s="4">
        <f t="shared" si="15"/>
        <v>34032477696</v>
      </c>
      <c r="R98" s="5">
        <v>-2.81E-2</v>
      </c>
      <c r="S98" s="4">
        <v>4736251</v>
      </c>
      <c r="T98" s="4">
        <f t="shared" si="18"/>
        <v>3596839</v>
      </c>
      <c r="U98" s="4">
        <f t="shared" si="17"/>
        <v>2796900</v>
      </c>
    </row>
    <row r="99" spans="1:21" x14ac:dyDescent="0.2">
      <c r="A99" s="16" t="s">
        <v>189</v>
      </c>
      <c r="B99" s="4">
        <v>49200</v>
      </c>
      <c r="C99" s="4">
        <v>5300</v>
      </c>
      <c r="D99" s="4">
        <v>43900</v>
      </c>
      <c r="E99" s="4">
        <v>1397280000</v>
      </c>
      <c r="F99" s="4">
        <f t="shared" si="15"/>
        <v>35447277696</v>
      </c>
      <c r="R99" s="5">
        <v>2.7400000000000001E-2</v>
      </c>
      <c r="S99" s="4">
        <v>4284710</v>
      </c>
      <c r="T99" s="4">
        <f t="shared" si="18"/>
        <v>3744568.2</v>
      </c>
      <c r="U99" s="4">
        <f t="shared" si="17"/>
        <v>2796900</v>
      </c>
    </row>
    <row r="100" spans="1:21" x14ac:dyDescent="0.2">
      <c r="A100" s="16" t="s">
        <v>188</v>
      </c>
      <c r="B100" s="4">
        <v>1500</v>
      </c>
      <c r="C100" s="4">
        <v>108500</v>
      </c>
      <c r="D100" s="4">
        <v>-107000</v>
      </c>
      <c r="E100" s="4">
        <v>-3367980000</v>
      </c>
      <c r="F100" s="4">
        <f t="shared" si="15"/>
        <v>34049997696</v>
      </c>
      <c r="R100" s="5">
        <v>-4.7999999999999996E-3</v>
      </c>
      <c r="S100" s="4">
        <v>3216546</v>
      </c>
      <c r="T100" s="4">
        <f t="shared" si="18"/>
        <v>3641840.2</v>
      </c>
      <c r="U100" s="4">
        <f t="shared" si="17"/>
        <v>2796900</v>
      </c>
    </row>
    <row r="101" spans="1:21" x14ac:dyDescent="0.2">
      <c r="A101" s="16" t="s">
        <v>187</v>
      </c>
      <c r="B101" s="4">
        <v>11700</v>
      </c>
      <c r="C101" s="4">
        <v>8200</v>
      </c>
      <c r="D101" s="4">
        <v>3500</v>
      </c>
      <c r="E101" s="4">
        <v>111380000</v>
      </c>
      <c r="F101" s="4">
        <f t="shared" si="15"/>
        <v>37417977696</v>
      </c>
      <c r="R101" s="5">
        <v>2.46E-2</v>
      </c>
      <c r="S101" s="4">
        <v>2890498</v>
      </c>
      <c r="T101" s="4">
        <f t="shared" si="18"/>
        <v>3926080.7</v>
      </c>
      <c r="U101" s="4">
        <f t="shared" si="17"/>
        <v>2796900</v>
      </c>
    </row>
    <row r="102" spans="1:21" x14ac:dyDescent="0.2">
      <c r="A102" s="16" t="s">
        <v>186</v>
      </c>
      <c r="B102" s="4">
        <v>15200</v>
      </c>
      <c r="C102" s="4">
        <v>187679</v>
      </c>
      <c r="D102" s="4">
        <v>-172479</v>
      </c>
      <c r="E102" s="4">
        <v>-5321120000</v>
      </c>
      <c r="F102" s="4">
        <f t="shared" si="15"/>
        <v>37306597696</v>
      </c>
      <c r="R102" s="5">
        <v>-6.5000000000000006E-3</v>
      </c>
      <c r="S102" s="4">
        <v>2796900</v>
      </c>
      <c r="T102" s="4">
        <f t="shared" si="18"/>
        <v>3982985.7</v>
      </c>
      <c r="U102" s="4">
        <f t="shared" si="17"/>
        <v>2558043</v>
      </c>
    </row>
    <row r="103" spans="1:21" x14ac:dyDescent="0.2">
      <c r="A103" s="16" t="s">
        <v>185</v>
      </c>
      <c r="B103" s="4">
        <v>111600</v>
      </c>
      <c r="C103" s="4">
        <v>28300</v>
      </c>
      <c r="D103" s="4">
        <v>83300</v>
      </c>
      <c r="E103" s="4">
        <v>2585810000</v>
      </c>
      <c r="F103" s="4">
        <f t="shared" si="15"/>
        <v>42627717696</v>
      </c>
      <c r="R103" s="5">
        <v>-1.7600000000000001E-2</v>
      </c>
      <c r="S103" s="4">
        <v>3575947</v>
      </c>
      <c r="T103" s="4">
        <f t="shared" si="18"/>
        <v>3945762.4</v>
      </c>
      <c r="U103" s="4">
        <f t="shared" si="17"/>
        <v>2558043</v>
      </c>
    </row>
    <row r="104" spans="1:21" x14ac:dyDescent="0.2">
      <c r="A104" s="16" t="s">
        <v>184</v>
      </c>
      <c r="B104" s="4">
        <v>268400</v>
      </c>
      <c r="C104" s="4">
        <v>74200</v>
      </c>
      <c r="D104" s="4">
        <v>194200</v>
      </c>
      <c r="E104" s="4">
        <v>6098350000</v>
      </c>
      <c r="F104" s="4">
        <f t="shared" si="15"/>
        <v>40041907696</v>
      </c>
      <c r="R104" s="5">
        <v>-4.6999999999999993E-3</v>
      </c>
      <c r="S104" s="4">
        <v>4267005</v>
      </c>
      <c r="T104" s="4">
        <f t="shared" si="18"/>
        <v>4368932.5</v>
      </c>
      <c r="U104" s="4">
        <f t="shared" si="17"/>
        <v>2558043</v>
      </c>
    </row>
    <row r="105" spans="1:21" x14ac:dyDescent="0.2">
      <c r="A105" s="16" t="s">
        <v>183</v>
      </c>
      <c r="B105" s="4">
        <v>364900</v>
      </c>
      <c r="C105" s="4">
        <v>45873</v>
      </c>
      <c r="D105" s="4">
        <v>319027</v>
      </c>
      <c r="E105" s="4">
        <v>9619760000</v>
      </c>
      <c r="F105" s="4">
        <f t="shared" si="15"/>
        <v>33943557696</v>
      </c>
      <c r="R105" s="5">
        <v>6.0899999999999996E-2</v>
      </c>
      <c r="S105" s="4">
        <v>3636966</v>
      </c>
      <c r="T105" s="4">
        <f t="shared" si="18"/>
        <v>4784397.9000000004</v>
      </c>
      <c r="U105" s="4">
        <f t="shared" si="17"/>
        <v>2189266</v>
      </c>
    </row>
    <row r="106" spans="1:21" x14ac:dyDescent="0.2">
      <c r="A106" s="16" t="s">
        <v>182</v>
      </c>
      <c r="B106" s="4">
        <v>16100</v>
      </c>
      <c r="C106" s="4">
        <v>41500</v>
      </c>
      <c r="D106" s="4">
        <v>-25400</v>
      </c>
      <c r="E106" s="4">
        <v>-760660000</v>
      </c>
      <c r="F106" s="4">
        <f t="shared" si="15"/>
        <v>24323797696</v>
      </c>
      <c r="R106" s="5">
        <v>1.2E-2</v>
      </c>
      <c r="S106" s="4">
        <v>4495635</v>
      </c>
      <c r="T106" s="4">
        <f t="shared" si="18"/>
        <v>5414361.4000000004</v>
      </c>
      <c r="U106" s="4">
        <f t="shared" si="17"/>
        <v>2189266</v>
      </c>
    </row>
    <row r="107" spans="1:21" x14ac:dyDescent="0.2">
      <c r="A107" s="16" t="s">
        <v>181</v>
      </c>
      <c r="B107" s="4">
        <v>45300</v>
      </c>
      <c r="C107" s="4">
        <v>277800</v>
      </c>
      <c r="D107" s="4">
        <v>-232500</v>
      </c>
      <c r="E107" s="4">
        <v>-6821030000</v>
      </c>
      <c r="F107" s="4">
        <f t="shared" si="15"/>
        <v>25084457696</v>
      </c>
      <c r="R107" s="5">
        <v>-1.7000000000000001E-3</v>
      </c>
      <c r="S107" s="4">
        <v>2558043</v>
      </c>
      <c r="T107" s="4">
        <f t="shared" si="18"/>
        <v>5507085.7000000002</v>
      </c>
      <c r="U107" s="4">
        <f t="shared" si="17"/>
        <v>2189266</v>
      </c>
    </row>
    <row r="108" spans="1:21" x14ac:dyDescent="0.2">
      <c r="A108" s="16" t="s">
        <v>180</v>
      </c>
      <c r="B108" s="4">
        <v>92967</v>
      </c>
      <c r="C108" s="4">
        <v>775900</v>
      </c>
      <c r="D108" s="4">
        <v>-682933</v>
      </c>
      <c r="E108" s="4">
        <v>-20225040000</v>
      </c>
      <c r="F108" s="4">
        <f t="shared" si="15"/>
        <v>31905487696</v>
      </c>
      <c r="R108" s="5">
        <v>-1.84E-2</v>
      </c>
      <c r="S108" s="4">
        <v>4246140</v>
      </c>
      <c r="T108" s="4">
        <f t="shared" si="18"/>
        <v>5462403</v>
      </c>
      <c r="U108" s="4">
        <f t="shared" si="17"/>
        <v>2189266</v>
      </c>
    </row>
    <row r="109" spans="1:21" x14ac:dyDescent="0.2">
      <c r="A109" s="16" t="s">
        <v>179</v>
      </c>
      <c r="B109" s="4">
        <v>809707</v>
      </c>
      <c r="C109" s="4">
        <v>580600</v>
      </c>
      <c r="D109" s="4">
        <v>229107</v>
      </c>
      <c r="E109" s="4">
        <v>6874830000</v>
      </c>
      <c r="F109" s="4">
        <f t="shared" si="15"/>
        <v>52130527696</v>
      </c>
      <c r="R109" s="5">
        <v>6.6100000000000006E-2</v>
      </c>
      <c r="S109" s="4">
        <v>5762002</v>
      </c>
      <c r="T109" s="4">
        <f t="shared" si="18"/>
        <v>5380747.5</v>
      </c>
      <c r="U109" s="4">
        <f t="shared" si="17"/>
        <v>2189266</v>
      </c>
    </row>
    <row r="110" spans="1:21" x14ac:dyDescent="0.2">
      <c r="A110" s="16" t="s">
        <v>178</v>
      </c>
      <c r="B110" s="4">
        <v>166400</v>
      </c>
      <c r="C110" s="4">
        <v>147000</v>
      </c>
      <c r="D110" s="4">
        <v>19400</v>
      </c>
      <c r="E110" s="4">
        <v>513150000</v>
      </c>
      <c r="F110" s="4">
        <f t="shared" si="15"/>
        <v>45255697696</v>
      </c>
      <c r="R110" s="5">
        <v>3.7100000000000001E-2</v>
      </c>
      <c r="S110" s="4">
        <v>2189266</v>
      </c>
      <c r="T110" s="4">
        <f t="shared" si="18"/>
        <v>5985851.5</v>
      </c>
      <c r="U110" s="4">
        <f t="shared" si="17"/>
        <v>3203714</v>
      </c>
    </row>
    <row r="111" spans="1:21" x14ac:dyDescent="0.2">
      <c r="A111" s="16" t="s">
        <v>177</v>
      </c>
      <c r="B111" s="4">
        <v>1983020</v>
      </c>
      <c r="C111" s="4">
        <v>74800</v>
      </c>
      <c r="D111" s="4">
        <v>1908220</v>
      </c>
      <c r="E111" s="4">
        <v>50940890000</v>
      </c>
      <c r="F111" s="4">
        <f t="shared" si="15"/>
        <v>44742547696</v>
      </c>
      <c r="R111" s="5">
        <v>0</v>
      </c>
      <c r="S111" s="4">
        <v>5732903</v>
      </c>
      <c r="T111" s="4">
        <f t="shared" si="18"/>
        <v>5845513.0999999996</v>
      </c>
      <c r="U111" s="4">
        <f t="shared" si="17"/>
        <v>3203714</v>
      </c>
    </row>
    <row r="112" spans="1:21" x14ac:dyDescent="0.2">
      <c r="A112" s="16" t="s">
        <v>176</v>
      </c>
      <c r="B112" s="4">
        <v>276000</v>
      </c>
      <c r="C112" s="4">
        <v>70800</v>
      </c>
      <c r="D112" s="4">
        <v>205200</v>
      </c>
      <c r="E112" s="4">
        <v>5725890000</v>
      </c>
      <c r="F112" s="4">
        <f t="shared" si="15"/>
        <v>-6198342304</v>
      </c>
      <c r="R112" s="5">
        <v>-5.2600000000000001E-2</v>
      </c>
      <c r="S112" s="4">
        <v>3365950</v>
      </c>
      <c r="T112" s="4">
        <f t="shared" si="18"/>
        <v>6134668</v>
      </c>
      <c r="U112" s="4">
        <f t="shared" si="17"/>
        <v>3203714</v>
      </c>
    </row>
    <row r="113" spans="1:21" x14ac:dyDescent="0.2">
      <c r="A113" s="16" t="s">
        <v>175</v>
      </c>
      <c r="B113" s="4">
        <v>176500</v>
      </c>
      <c r="C113" s="4">
        <v>89400</v>
      </c>
      <c r="D113" s="4">
        <v>87100</v>
      </c>
      <c r="E113" s="4">
        <v>2452830000</v>
      </c>
      <c r="F113" s="4">
        <f t="shared" si="15"/>
        <v>-11924232304</v>
      </c>
      <c r="R113" s="5">
        <v>2.1600000000000001E-2</v>
      </c>
      <c r="S113" s="4">
        <v>3203714</v>
      </c>
      <c r="T113" s="4">
        <f t="shared" si="18"/>
        <v>6190152.7999999998</v>
      </c>
      <c r="U113" s="4">
        <f t="shared" si="17"/>
        <v>3485286</v>
      </c>
    </row>
    <row r="114" spans="1:21" x14ac:dyDescent="0.2">
      <c r="A114" s="16" t="s">
        <v>174</v>
      </c>
      <c r="B114" s="4">
        <v>1234200</v>
      </c>
      <c r="C114" s="4">
        <v>114000</v>
      </c>
      <c r="D114" s="4">
        <v>1120200</v>
      </c>
      <c r="E114" s="4">
        <v>31616190000</v>
      </c>
      <c r="F114" s="4">
        <f t="shared" si="15"/>
        <v>-14377062304</v>
      </c>
      <c r="R114" s="5">
        <v>-6.8400000000000002E-2</v>
      </c>
      <c r="S114" s="4">
        <v>8498706</v>
      </c>
      <c r="T114" s="4">
        <f t="shared" si="18"/>
        <v>5945172.7000000002</v>
      </c>
      <c r="U114" s="4">
        <f t="shared" si="17"/>
        <v>3485286</v>
      </c>
    </row>
    <row r="115" spans="1:21" x14ac:dyDescent="0.2">
      <c r="A115" s="16" t="s">
        <v>173</v>
      </c>
      <c r="B115" s="4">
        <v>93220</v>
      </c>
      <c r="C115" s="4">
        <v>2273200</v>
      </c>
      <c r="D115" s="4">
        <v>-2179980</v>
      </c>
      <c r="E115" s="4">
        <v>-67077470000</v>
      </c>
      <c r="F115" s="4">
        <f t="shared" si="15"/>
        <v>-45993252304</v>
      </c>
      <c r="R115" s="5">
        <v>-5.5199999999999999E-2</v>
      </c>
      <c r="S115" s="4">
        <v>7791620</v>
      </c>
      <c r="T115" s="4">
        <f t="shared" si="18"/>
        <v>5624437</v>
      </c>
      <c r="U115" s="4">
        <f t="shared" si="17"/>
        <v>3485286</v>
      </c>
    </row>
    <row r="116" spans="1:21" x14ac:dyDescent="0.2">
      <c r="A116" s="16" t="s">
        <v>172</v>
      </c>
      <c r="B116" s="4">
        <v>330573</v>
      </c>
      <c r="C116" s="4">
        <v>1143700</v>
      </c>
      <c r="D116" s="4">
        <v>-813127</v>
      </c>
      <c r="E116" s="4">
        <v>-25444340000</v>
      </c>
      <c r="F116" s="4">
        <f t="shared" si="15"/>
        <v>21084217696</v>
      </c>
      <c r="R116" s="5">
        <v>-3.2000000000000001E-2</v>
      </c>
      <c r="S116" s="4">
        <v>10795270</v>
      </c>
      <c r="T116" s="4">
        <f t="shared" ref="T116:T121" si="19">AVERAGE(S117:S126)</f>
        <v>5126818.5</v>
      </c>
      <c r="U116" s="4">
        <f t="shared" si="17"/>
        <v>3485286</v>
      </c>
    </row>
    <row r="117" spans="1:21" x14ac:dyDescent="0.2">
      <c r="A117" s="16" t="s">
        <v>171</v>
      </c>
      <c r="B117" s="4">
        <v>369800</v>
      </c>
      <c r="C117" s="4">
        <v>384600</v>
      </c>
      <c r="D117" s="4">
        <v>-14800</v>
      </c>
      <c r="E117" s="4">
        <v>-486882304</v>
      </c>
      <c r="F117" s="4">
        <f t="shared" si="15"/>
        <v>46528557696</v>
      </c>
      <c r="R117" s="5">
        <v>-2.0899999999999998E-2</v>
      </c>
      <c r="S117" s="4">
        <v>3485286</v>
      </c>
      <c r="T117" s="4">
        <f t="shared" si="19"/>
        <v>5500071.2000000002</v>
      </c>
      <c r="U117" s="4">
        <f t="shared" si="17"/>
        <v>3799313</v>
      </c>
    </row>
    <row r="118" spans="1:21" x14ac:dyDescent="0.2">
      <c r="A118" s="16" t="s">
        <v>170</v>
      </c>
      <c r="B118" s="4">
        <v>266300</v>
      </c>
      <c r="C118" s="4">
        <v>73500</v>
      </c>
      <c r="D118" s="4">
        <v>192800</v>
      </c>
      <c r="E118" s="4">
        <v>6321880000</v>
      </c>
      <c r="F118" s="4">
        <f t="shared" si="15"/>
        <v>47015440000</v>
      </c>
      <c r="R118" s="5">
        <v>2.9300000000000003E-2</v>
      </c>
      <c r="S118" s="4">
        <v>3799313</v>
      </c>
      <c r="T118" s="4">
        <f t="shared" si="19"/>
        <v>5577330</v>
      </c>
      <c r="U118" s="4">
        <f t="shared" si="17"/>
        <v>3758562</v>
      </c>
    </row>
    <row r="119" spans="1:21" x14ac:dyDescent="0.2">
      <c r="A119" s="16" t="s">
        <v>169</v>
      </c>
      <c r="B119" s="4">
        <v>241100</v>
      </c>
      <c r="C119" s="4">
        <v>47500</v>
      </c>
      <c r="D119" s="4">
        <v>193600</v>
      </c>
      <c r="E119" s="4">
        <v>6254220000</v>
      </c>
      <c r="F119" s="4">
        <f t="shared" si="15"/>
        <v>40693560000</v>
      </c>
      <c r="R119" s="5">
        <v>-2.1000000000000001E-2</v>
      </c>
      <c r="S119" s="4">
        <v>4945447</v>
      </c>
      <c r="T119" s="4">
        <f t="shared" si="19"/>
        <v>5701640.9000000004</v>
      </c>
      <c r="U119" s="4">
        <f t="shared" si="17"/>
        <v>3758562</v>
      </c>
    </row>
    <row r="120" spans="1:21" x14ac:dyDescent="0.2">
      <c r="A120" s="16" t="s">
        <v>168</v>
      </c>
      <c r="B120" s="4">
        <v>251400</v>
      </c>
      <c r="C120" s="4">
        <v>7400</v>
      </c>
      <c r="D120" s="4">
        <v>244000</v>
      </c>
      <c r="E120" s="4">
        <v>8082660000</v>
      </c>
      <c r="F120" s="4">
        <f t="shared" si="15"/>
        <v>34439340000</v>
      </c>
      <c r="R120" s="5">
        <v>-3.7599999999999995E-2</v>
      </c>
      <c r="S120" s="4">
        <v>8240306</v>
      </c>
      <c r="T120" s="4">
        <f t="shared" si="19"/>
        <v>5978291</v>
      </c>
      <c r="U120" s="4">
        <f t="shared" si="17"/>
        <v>3758562</v>
      </c>
    </row>
    <row r="121" spans="1:21" x14ac:dyDescent="0.2">
      <c r="A121" s="16" t="s">
        <v>167</v>
      </c>
      <c r="B121" s="4">
        <v>129600</v>
      </c>
      <c r="C121" s="4">
        <v>62300</v>
      </c>
      <c r="D121" s="4">
        <v>67300</v>
      </c>
      <c r="E121" s="4">
        <v>2223170000</v>
      </c>
      <c r="F121" s="4">
        <f t="shared" si="15"/>
        <v>26356680000</v>
      </c>
      <c r="R121" s="5">
        <v>-6.88E-2</v>
      </c>
      <c r="S121" s="4">
        <v>4329519</v>
      </c>
      <c r="T121" s="4">
        <f t="shared" si="19"/>
        <v>6131668.2999999998</v>
      </c>
      <c r="U121" s="4">
        <f t="shared" si="17"/>
        <v>3758562</v>
      </c>
    </row>
    <row r="122" spans="1:21" x14ac:dyDescent="0.2">
      <c r="A122" s="16" t="s">
        <v>166</v>
      </c>
      <c r="B122" s="4">
        <v>21900</v>
      </c>
      <c r="C122" s="4">
        <v>49200</v>
      </c>
      <c r="D122" s="4">
        <v>-27300</v>
      </c>
      <c r="E122" s="4">
        <v>-1021460000</v>
      </c>
      <c r="F122" s="4">
        <f t="shared" si="15"/>
        <v>24133510000</v>
      </c>
      <c r="R122" s="5">
        <v>8.199999999999999E-3</v>
      </c>
      <c r="S122" s="4">
        <v>6257499</v>
      </c>
      <c r="T122" s="4">
        <f>AVERAGE(S123:S132)</f>
        <v>5811605.2999999998</v>
      </c>
      <c r="U122" s="4">
        <f t="shared" si="17"/>
        <v>3758562</v>
      </c>
    </row>
    <row r="123" spans="1:21" x14ac:dyDescent="0.2">
      <c r="A123" s="16" t="s">
        <v>165</v>
      </c>
      <c r="B123" s="4">
        <v>246100</v>
      </c>
      <c r="C123" s="4">
        <v>54200</v>
      </c>
      <c r="D123" s="4">
        <v>191900</v>
      </c>
      <c r="E123" s="4">
        <v>7005700000</v>
      </c>
      <c r="F123" s="4">
        <f t="shared" si="15"/>
        <v>25154970000</v>
      </c>
      <c r="R123" s="5">
        <v>1.11E-2</v>
      </c>
      <c r="S123" s="4">
        <v>3758562</v>
      </c>
      <c r="U123" s="4">
        <f t="shared" si="17"/>
        <v>4571901</v>
      </c>
    </row>
    <row r="124" spans="1:21" x14ac:dyDescent="0.2">
      <c r="A124" s="16" t="s">
        <v>164</v>
      </c>
      <c r="B124" s="4">
        <v>6200</v>
      </c>
      <c r="C124" s="4">
        <v>60200</v>
      </c>
      <c r="D124" s="4">
        <v>-54000</v>
      </c>
      <c r="E124" s="4">
        <v>-1985090000</v>
      </c>
      <c r="F124" s="4">
        <f t="shared" si="15"/>
        <v>18149270000</v>
      </c>
      <c r="R124" s="5">
        <v>-1.7500000000000002E-2</v>
      </c>
      <c r="S124" s="4">
        <v>6048905</v>
      </c>
      <c r="U124" s="4">
        <f t="shared" ref="U124:U126" si="20">MIN(S125:S129)</f>
        <v>4571901</v>
      </c>
    </row>
    <row r="125" spans="1:21" x14ac:dyDescent="0.2">
      <c r="A125" s="16" t="s">
        <v>163</v>
      </c>
      <c r="B125" s="4">
        <v>123300</v>
      </c>
      <c r="C125" s="4">
        <v>345000</v>
      </c>
      <c r="D125" s="4">
        <v>-221700</v>
      </c>
      <c r="E125" s="4">
        <v>-8071530000</v>
      </c>
      <c r="F125" s="4">
        <f t="shared" si="15"/>
        <v>20134360000</v>
      </c>
      <c r="R125" s="5">
        <v>1.6500000000000001E-2</v>
      </c>
      <c r="S125" s="4">
        <v>4584263</v>
      </c>
      <c r="U125" s="4">
        <f t="shared" si="20"/>
        <v>4571901</v>
      </c>
    </row>
    <row r="126" spans="1:21" x14ac:dyDescent="0.2">
      <c r="A126" s="16" t="s">
        <v>162</v>
      </c>
      <c r="B126" s="4">
        <v>18200</v>
      </c>
      <c r="C126" s="4">
        <v>249700</v>
      </c>
      <c r="D126" s="4">
        <v>-231500</v>
      </c>
      <c r="E126" s="4">
        <v>-8554650000</v>
      </c>
      <c r="F126" s="4">
        <f t="shared" si="15"/>
        <v>28205890000</v>
      </c>
      <c r="R126" s="5">
        <v>-1.8799999999999997E-2</v>
      </c>
      <c r="S126" s="4">
        <v>5819085</v>
      </c>
      <c r="U126" s="4">
        <f t="shared" si="20"/>
        <v>4571901</v>
      </c>
    </row>
    <row r="127" spans="1:21" x14ac:dyDescent="0.2">
      <c r="A127" s="16" t="s">
        <v>161</v>
      </c>
      <c r="B127" s="4">
        <v>223200</v>
      </c>
      <c r="C127" s="4">
        <v>73601</v>
      </c>
      <c r="D127" s="4">
        <v>149599</v>
      </c>
      <c r="E127" s="4">
        <v>5410960000</v>
      </c>
      <c r="F127" s="4">
        <f t="shared" si="15"/>
        <v>36760540000</v>
      </c>
      <c r="R127" s="5">
        <v>5.4000000000000006E-2</v>
      </c>
      <c r="S127" s="4">
        <v>7217813</v>
      </c>
      <c r="U127" s="4">
        <f>MIN(S128:S132)</f>
        <v>3056869</v>
      </c>
    </row>
    <row r="128" spans="1:21" x14ac:dyDescent="0.2">
      <c r="A128" s="16" t="s">
        <v>160</v>
      </c>
      <c r="B128" s="4">
        <v>414600</v>
      </c>
      <c r="C128" s="4">
        <v>22000</v>
      </c>
      <c r="D128" s="4">
        <v>392600</v>
      </c>
      <c r="E128" s="4">
        <v>13709390000</v>
      </c>
      <c r="F128" s="4">
        <f t="shared" si="15"/>
        <v>31349580000</v>
      </c>
      <c r="R128" s="5">
        <v>1.15E-2</v>
      </c>
      <c r="S128" s="4">
        <v>4571901</v>
      </c>
    </row>
    <row r="129" spans="1:22" x14ac:dyDescent="0.2">
      <c r="A129" s="16" t="s">
        <v>159</v>
      </c>
      <c r="B129" s="4">
        <v>377500</v>
      </c>
      <c r="C129" s="4">
        <v>172300</v>
      </c>
      <c r="D129" s="4">
        <v>205200</v>
      </c>
      <c r="E129" s="4">
        <v>7202520000</v>
      </c>
      <c r="F129" s="4">
        <f t="shared" si="15"/>
        <v>17640190000</v>
      </c>
      <c r="R129" s="5">
        <v>-5.6999999999999993E-3</v>
      </c>
      <c r="S129" s="4">
        <v>6188556</v>
      </c>
    </row>
    <row r="130" spans="1:22" x14ac:dyDescent="0.2">
      <c r="A130" s="16" t="s">
        <v>158</v>
      </c>
      <c r="B130" s="4">
        <v>489800</v>
      </c>
      <c r="C130" s="4">
        <v>140520</v>
      </c>
      <c r="D130" s="4">
        <v>349280</v>
      </c>
      <c r="E130" s="4">
        <v>12036610000</v>
      </c>
      <c r="F130" s="4">
        <f t="shared" si="15"/>
        <v>10437670000</v>
      </c>
      <c r="R130" s="5">
        <v>6.88E-2</v>
      </c>
      <c r="S130" s="4">
        <v>11006807</v>
      </c>
    </row>
    <row r="131" spans="1:22" x14ac:dyDescent="0.2">
      <c r="A131" s="16" t="s">
        <v>157</v>
      </c>
      <c r="B131" s="4">
        <v>57200</v>
      </c>
      <c r="C131" s="4">
        <v>128400</v>
      </c>
      <c r="D131" s="4">
        <v>-71200</v>
      </c>
      <c r="E131" s="4">
        <v>-2321210000</v>
      </c>
      <c r="F131" s="4">
        <f>E131+F132</f>
        <v>-1598940000</v>
      </c>
      <c r="R131" s="5">
        <v>-2.9600000000000001E-2</v>
      </c>
      <c r="S131" s="4">
        <v>5863292</v>
      </c>
    </row>
    <row r="132" spans="1:22" x14ac:dyDescent="0.2">
      <c r="A132" s="16" t="s">
        <v>156</v>
      </c>
      <c r="B132" s="4">
        <v>47800</v>
      </c>
      <c r="C132" s="4">
        <v>26732</v>
      </c>
      <c r="D132" s="4">
        <v>21068</v>
      </c>
      <c r="E132" s="4">
        <v>722270000</v>
      </c>
      <c r="F132" s="4">
        <f>E132</f>
        <v>722270000</v>
      </c>
      <c r="R132" s="5">
        <v>3.0600000000000002E-2</v>
      </c>
      <c r="S132" s="4">
        <v>3056869</v>
      </c>
    </row>
    <row r="133" spans="1:22" x14ac:dyDescent="0.2">
      <c r="A133" s="2"/>
      <c r="B133" s="4"/>
      <c r="C133" s="4"/>
      <c r="D133" s="4"/>
      <c r="E133" s="4"/>
      <c r="F133" s="4" t="s">
        <v>222</v>
      </c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6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6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6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6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6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5"/>
    </row>
    <row r="150" spans="1:22" x14ac:dyDescent="0.2">
      <c r="A150" s="6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5"/>
    </row>
    <row r="151" spans="1:22" x14ac:dyDescent="0.2">
      <c r="A151" s="6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5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5"/>
    </row>
    <row r="153" spans="1:22" x14ac:dyDescent="0.2">
      <c r="A153" s="2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5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5"/>
    </row>
    <row r="155" spans="1:22" x14ac:dyDescent="0.2">
      <c r="A155" s="6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5"/>
    </row>
    <row r="156" spans="1:22" x14ac:dyDescent="0.2">
      <c r="A156" s="6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5"/>
    </row>
    <row r="157" spans="1:22" x14ac:dyDescent="0.2">
      <c r="A157" s="6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5"/>
    </row>
    <row r="158" spans="1:22" x14ac:dyDescent="0.2">
      <c r="A158" s="6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5"/>
    </row>
    <row r="159" spans="1:22" x14ac:dyDescent="0.2">
      <c r="A159" s="6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5"/>
    </row>
    <row r="160" spans="1:22" x14ac:dyDescent="0.2">
      <c r="A160" s="6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5"/>
    </row>
    <row r="161" spans="1:22" x14ac:dyDescent="0.2">
      <c r="A161" s="6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5"/>
    </row>
    <row r="162" spans="1:22" x14ac:dyDescent="0.2">
      <c r="A162" s="6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5"/>
      <c r="U162" s="5"/>
      <c r="V162" s="5"/>
    </row>
    <row r="163" spans="1:22" x14ac:dyDescent="0.2">
      <c r="A163" s="6"/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5"/>
      <c r="U163" s="5"/>
      <c r="V163" s="5"/>
    </row>
    <row r="164" spans="1:22" x14ac:dyDescent="0.2">
      <c r="A164" s="6"/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5"/>
      <c r="U164" s="5"/>
      <c r="V164" s="5"/>
    </row>
    <row r="165" spans="1:22" x14ac:dyDescent="0.2">
      <c r="A165" s="6"/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5"/>
      <c r="U165" s="5"/>
      <c r="V165" s="5"/>
    </row>
    <row r="166" spans="1:22" x14ac:dyDescent="0.2">
      <c r="A166" s="6"/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5"/>
      <c r="U166" s="5"/>
      <c r="V166" s="5"/>
    </row>
    <row r="167" spans="1:22" x14ac:dyDescent="0.2">
      <c r="A167" s="6"/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5"/>
      <c r="U167" s="5"/>
      <c r="V167" s="5"/>
    </row>
    <row r="168" spans="1:22" x14ac:dyDescent="0.2">
      <c r="A168" s="2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5"/>
    </row>
    <row r="169" spans="1:22" x14ac:dyDescent="0.2">
      <c r="A169" s="2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5"/>
    </row>
    <row r="170" spans="1:22" x14ac:dyDescent="0.2">
      <c r="A170" s="2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5"/>
    </row>
    <row r="171" spans="1:22" x14ac:dyDescent="0.2">
      <c r="A171" s="2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5"/>
    </row>
    <row r="172" spans="1:22" x14ac:dyDescent="0.2">
      <c r="A172" s="2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5"/>
    </row>
    <row r="173" spans="1:22" x14ac:dyDescent="0.2">
      <c r="A173" s="2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5"/>
    </row>
    <row r="174" spans="1:22" x14ac:dyDescent="0.2">
      <c r="A174" s="2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5"/>
    </row>
    <row r="175" spans="1:22" x14ac:dyDescent="0.2">
      <c r="A175" s="2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5"/>
    </row>
    <row r="176" spans="1:22" x14ac:dyDescent="0.2">
      <c r="A176" s="2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5"/>
    </row>
    <row r="177" spans="1:22" x14ac:dyDescent="0.2">
      <c r="A177" s="2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5"/>
      <c r="U177" s="5"/>
      <c r="V177" s="5"/>
    </row>
    <row r="178" spans="1:22" x14ac:dyDescent="0.2">
      <c r="A178" s="2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5"/>
      <c r="U178" s="5"/>
      <c r="V178" s="5"/>
    </row>
    <row r="179" spans="1:22" x14ac:dyDescent="0.2">
      <c r="A179" s="2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5"/>
      <c r="U179" s="5"/>
      <c r="V179" s="5"/>
    </row>
    <row r="180" spans="1:22" x14ac:dyDescent="0.2">
      <c r="A180" s="2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5"/>
      <c r="U180" s="5"/>
      <c r="V180" s="5"/>
    </row>
    <row r="181" spans="1:22" x14ac:dyDescent="0.2">
      <c r="A181" s="2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5"/>
      <c r="U181" s="5"/>
      <c r="V181" s="5"/>
    </row>
    <row r="182" spans="1:22" x14ac:dyDescent="0.2">
      <c r="A182" s="2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5"/>
      <c r="U182" s="5"/>
      <c r="V182" s="5"/>
    </row>
    <row r="183" spans="1:22" x14ac:dyDescent="0.2">
      <c r="A183" s="2"/>
      <c r="B183" s="4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5"/>
      <c r="U183" s="5"/>
      <c r="V183" s="5"/>
    </row>
    <row r="184" spans="1:22" x14ac:dyDescent="0.2">
      <c r="A184" s="2"/>
      <c r="B184" s="4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5"/>
      <c r="U184" s="5"/>
      <c r="V184" s="5"/>
    </row>
    <row r="185" spans="1:22" x14ac:dyDescent="0.2">
      <c r="A185" s="2"/>
      <c r="B185" s="4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5"/>
      <c r="U185" s="5"/>
      <c r="V185" s="8"/>
    </row>
    <row r="186" spans="1:22" x14ac:dyDescent="0.2">
      <c r="A186" s="2"/>
      <c r="B186" s="4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5"/>
      <c r="U186" s="5"/>
      <c r="V186" s="8"/>
    </row>
    <row r="187" spans="1:22" x14ac:dyDescent="0.2">
      <c r="A187" s="2"/>
      <c r="B187" s="4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5"/>
      <c r="U187" s="5"/>
      <c r="V187" s="8"/>
    </row>
    <row r="188" spans="1:22" x14ac:dyDescent="0.2">
      <c r="A188" s="6"/>
      <c r="B188" s="4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5"/>
      <c r="U188" s="5"/>
      <c r="V188" s="8"/>
    </row>
    <row r="189" spans="1:22" x14ac:dyDescent="0.2">
      <c r="A189" s="6"/>
      <c r="B189" s="4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5"/>
      <c r="U189" s="5"/>
      <c r="V189" s="8"/>
    </row>
    <row r="190" spans="1:22" x14ac:dyDescent="0.2">
      <c r="A190" s="6"/>
      <c r="B190" s="4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5"/>
      <c r="U190" s="5"/>
      <c r="V190" s="8"/>
    </row>
    <row r="191" spans="1:22" x14ac:dyDescent="0.2">
      <c r="A191" s="6"/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5"/>
      <c r="U191" s="5"/>
      <c r="V191" s="8"/>
    </row>
    <row r="192" spans="1:22" x14ac:dyDescent="0.2">
      <c r="A192" s="6"/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5"/>
      <c r="U192" s="5"/>
      <c r="V192" s="8"/>
    </row>
    <row r="193" spans="1:22" x14ac:dyDescent="0.2">
      <c r="A193" s="2"/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5"/>
      <c r="U193" s="5"/>
      <c r="V193" s="8"/>
    </row>
    <row r="194" spans="1:22" x14ac:dyDescent="0.2">
      <c r="A194" s="2"/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5"/>
      <c r="U194" s="5"/>
      <c r="V194" s="8"/>
    </row>
    <row r="195" spans="1:22" x14ac:dyDescent="0.2">
      <c r="A195" s="2"/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5"/>
      <c r="U195" s="5"/>
      <c r="V195" s="8"/>
    </row>
    <row r="196" spans="1:22" x14ac:dyDescent="0.2">
      <c r="A196" s="2"/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5"/>
      <c r="U196" s="5"/>
      <c r="V196" s="8"/>
    </row>
    <row r="197" spans="1:22" x14ac:dyDescent="0.2">
      <c r="A197" s="2"/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5"/>
      <c r="U197" s="5"/>
      <c r="V197" s="8"/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EB4FBC-A9E0-574C-AFBB-CBAFC0A46060}">
  <sheetPr codeName="Sheet61"/>
  <dimension ref="A1:V223"/>
  <sheetViews>
    <sheetView topLeftCell="E1" workbookViewId="0">
      <pane ySplit="2" topLeftCell="A3" activePane="bottomLeft" state="frozen"/>
      <selection activeCell="F17" sqref="F17"/>
      <selection pane="bottomLeft" activeCell="F17" sqref="F17"/>
    </sheetView>
  </sheetViews>
  <sheetFormatPr baseColWidth="10" defaultRowHeight="16" x14ac:dyDescent="0.2"/>
  <cols>
    <col min="1" max="1" width="21.1640625" customWidth="1"/>
    <col min="2" max="2" width="14.1640625" customWidth="1"/>
    <col min="3" max="3" width="16" customWidth="1"/>
    <col min="4" max="4" width="15.83203125" customWidth="1"/>
    <col min="5" max="5" width="19.332031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7.8320312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252</v>
      </c>
      <c r="U2" s="1" t="s">
        <v>253</v>
      </c>
      <c r="V2" s="1" t="s">
        <v>236</v>
      </c>
    </row>
    <row r="3" spans="1:22" x14ac:dyDescent="0.2">
      <c r="A3" s="16" t="s">
        <v>357</v>
      </c>
      <c r="B3" s="4">
        <v>472496</v>
      </c>
      <c r="C3" s="4">
        <v>195300</v>
      </c>
      <c r="D3" s="4">
        <v>277196</v>
      </c>
      <c r="E3" s="4">
        <v>32114280000</v>
      </c>
      <c r="F3" s="4">
        <f t="shared" ref="F3:F11" si="0">E3+F4</f>
        <v>1483530836291</v>
      </c>
      <c r="G3" s="4">
        <v>43400</v>
      </c>
      <c r="H3" s="4">
        <v>2500</v>
      </c>
      <c r="I3" s="4">
        <v>40900</v>
      </c>
      <c r="J3" s="4">
        <v>4787490000</v>
      </c>
      <c r="K3" s="4">
        <f t="shared" ref="K3:K11" si="1">K4+J3</f>
        <v>2875837000</v>
      </c>
      <c r="L3" s="4">
        <v>2130</v>
      </c>
      <c r="M3" s="4">
        <v>3583</v>
      </c>
      <c r="N3" s="4">
        <v>359</v>
      </c>
      <c r="O3" s="4">
        <v>563</v>
      </c>
      <c r="P3" s="4">
        <v>1096300</v>
      </c>
      <c r="Q3" s="4">
        <v>1766400</v>
      </c>
      <c r="R3" s="5">
        <v>-3.1800000000000002E-2</v>
      </c>
      <c r="S3" s="4">
        <v>3268100</v>
      </c>
      <c r="T3" s="4">
        <f t="shared" ref="T3:T38" si="2">AVERAGE(S4:S13)</f>
        <v>2541690</v>
      </c>
      <c r="U3" s="4">
        <f t="shared" ref="U3:U11" si="3">MIN(S4:S8)</f>
        <v>1709800</v>
      </c>
      <c r="V3" s="5">
        <v>4.07E-2</v>
      </c>
    </row>
    <row r="4" spans="1:22" x14ac:dyDescent="0.2">
      <c r="A4" s="16" t="s">
        <v>356</v>
      </c>
      <c r="B4" s="4">
        <v>171700</v>
      </c>
      <c r="C4" s="4">
        <v>137000</v>
      </c>
      <c r="D4" s="4">
        <v>34700</v>
      </c>
      <c r="E4" s="4">
        <v>4221600000</v>
      </c>
      <c r="F4" s="4">
        <f t="shared" si="0"/>
        <v>1451416556291</v>
      </c>
      <c r="G4" s="4">
        <v>53500</v>
      </c>
      <c r="H4" s="4">
        <v>18500</v>
      </c>
      <c r="I4" s="4">
        <v>35000</v>
      </c>
      <c r="J4" s="4">
        <v>4213970000</v>
      </c>
      <c r="K4" s="4">
        <f t="shared" si="1"/>
        <v>-1911653000</v>
      </c>
      <c r="L4" s="4">
        <v>1114</v>
      </c>
      <c r="M4" s="4">
        <v>1737</v>
      </c>
      <c r="N4" s="4">
        <v>193</v>
      </c>
      <c r="O4" s="4">
        <v>359</v>
      </c>
      <c r="P4" s="4">
        <v>598000</v>
      </c>
      <c r="Q4" s="4">
        <v>1140100</v>
      </c>
      <c r="R4" s="5">
        <v>-2.4199999999999999E-2</v>
      </c>
      <c r="S4" s="4">
        <v>2240100</v>
      </c>
      <c r="T4" s="4">
        <f t="shared" si="2"/>
        <v>2614440</v>
      </c>
      <c r="U4" s="4">
        <f t="shared" si="3"/>
        <v>1709800</v>
      </c>
      <c r="V4" s="5">
        <v>2.3700000000000002E-2</v>
      </c>
    </row>
    <row r="5" spans="1:22" x14ac:dyDescent="0.2">
      <c r="A5" s="16" t="s">
        <v>355</v>
      </c>
      <c r="B5" s="4">
        <v>441057</v>
      </c>
      <c r="C5" s="4">
        <v>254036</v>
      </c>
      <c r="D5" s="4">
        <v>187021</v>
      </c>
      <c r="E5" s="4">
        <v>22959810000</v>
      </c>
      <c r="F5" s="4">
        <f t="shared" si="0"/>
        <v>1447194956291</v>
      </c>
      <c r="G5" s="4">
        <v>55000</v>
      </c>
      <c r="H5" s="4">
        <v>3000</v>
      </c>
      <c r="I5" s="4">
        <v>52000</v>
      </c>
      <c r="J5" s="4">
        <v>6342710000</v>
      </c>
      <c r="K5" s="4">
        <f t="shared" si="1"/>
        <v>-6125623000</v>
      </c>
      <c r="L5" s="4">
        <v>1168</v>
      </c>
      <c r="M5" s="4">
        <v>1444</v>
      </c>
      <c r="N5" s="4">
        <v>244</v>
      </c>
      <c r="O5" s="4">
        <v>238</v>
      </c>
      <c r="P5" s="4">
        <v>989100</v>
      </c>
      <c r="Q5" s="4">
        <v>688200</v>
      </c>
      <c r="R5" s="5">
        <v>1.7000000000000001E-3</v>
      </c>
      <c r="S5" s="4">
        <v>1709800</v>
      </c>
      <c r="T5" s="4">
        <f t="shared" si="2"/>
        <v>2722750</v>
      </c>
      <c r="U5" s="4">
        <f t="shared" si="3"/>
        <v>1970900</v>
      </c>
      <c r="V5" s="5">
        <v>1.6299999999999999E-2</v>
      </c>
    </row>
    <row r="6" spans="1:22" x14ac:dyDescent="0.2">
      <c r="A6" s="16" t="s">
        <v>354</v>
      </c>
      <c r="B6" s="4">
        <v>311100</v>
      </c>
      <c r="C6" s="4">
        <v>941200</v>
      </c>
      <c r="D6" s="4">
        <v>-630100</v>
      </c>
      <c r="E6" s="4">
        <v>-78442150000</v>
      </c>
      <c r="F6" s="4">
        <f t="shared" si="0"/>
        <v>1424235146291</v>
      </c>
      <c r="G6" s="4">
        <v>0</v>
      </c>
      <c r="H6" s="4">
        <v>0</v>
      </c>
      <c r="I6" s="4">
        <v>0</v>
      </c>
      <c r="J6" s="4">
        <v>-21158400000</v>
      </c>
      <c r="K6" s="4">
        <f t="shared" si="1"/>
        <v>-12468333000</v>
      </c>
      <c r="L6" s="4">
        <v>3546</v>
      </c>
      <c r="M6" s="4">
        <v>3369</v>
      </c>
      <c r="N6" s="4">
        <v>773</v>
      </c>
      <c r="O6" s="4">
        <v>697</v>
      </c>
      <c r="P6" s="4">
        <v>2256300</v>
      </c>
      <c r="Q6" s="4">
        <v>2046200</v>
      </c>
      <c r="R6" s="5">
        <v>-1.6000000000000001E-3</v>
      </c>
      <c r="S6" s="4">
        <v>5149500</v>
      </c>
      <c r="T6" s="4">
        <f t="shared" si="2"/>
        <v>2501560</v>
      </c>
      <c r="U6" s="4">
        <f t="shared" si="3"/>
        <v>1696500</v>
      </c>
      <c r="V6" s="5">
        <v>4.3200000000000002E-2</v>
      </c>
    </row>
    <row r="7" spans="1:22" x14ac:dyDescent="0.2">
      <c r="A7" s="16" t="s">
        <v>353</v>
      </c>
      <c r="B7" s="4">
        <v>343000</v>
      </c>
      <c r="C7" s="4">
        <v>184910</v>
      </c>
      <c r="D7" s="4">
        <v>158090</v>
      </c>
      <c r="E7" s="4">
        <v>19512390000</v>
      </c>
      <c r="F7" s="4">
        <f t="shared" si="0"/>
        <v>1502677296291</v>
      </c>
      <c r="G7" s="4">
        <v>0</v>
      </c>
      <c r="H7" s="4">
        <v>0</v>
      </c>
      <c r="I7" s="4">
        <v>0</v>
      </c>
      <c r="J7" s="4">
        <v>-3278470000</v>
      </c>
      <c r="K7" s="4">
        <f t="shared" si="1"/>
        <v>8690067000</v>
      </c>
      <c r="L7" s="4">
        <v>1901</v>
      </c>
      <c r="M7" s="4">
        <v>2229</v>
      </c>
      <c r="N7" s="4">
        <v>394</v>
      </c>
      <c r="O7" s="4">
        <v>352</v>
      </c>
      <c r="P7" s="4">
        <v>1178000</v>
      </c>
      <c r="Q7" s="4">
        <v>1068800</v>
      </c>
      <c r="R7" s="5">
        <v>1.9199999999999998E-2</v>
      </c>
      <c r="S7" s="4">
        <v>2443300</v>
      </c>
      <c r="T7" s="4">
        <f t="shared" si="2"/>
        <v>2590170</v>
      </c>
      <c r="U7" s="4">
        <f t="shared" si="3"/>
        <v>1696500</v>
      </c>
      <c r="V7" s="5">
        <v>3.3500000000000002E-2</v>
      </c>
    </row>
    <row r="8" spans="1:22" x14ac:dyDescent="0.2">
      <c r="A8" s="16" t="s">
        <v>352</v>
      </c>
      <c r="B8" s="4">
        <v>32297</v>
      </c>
      <c r="C8" s="4">
        <v>742300</v>
      </c>
      <c r="D8" s="4">
        <v>-710003</v>
      </c>
      <c r="E8" s="4">
        <v>-85718400000</v>
      </c>
      <c r="F8" s="4">
        <f t="shared" si="0"/>
        <v>1483164906291</v>
      </c>
      <c r="G8" s="4">
        <v>0</v>
      </c>
      <c r="H8" s="4">
        <v>0</v>
      </c>
      <c r="I8" s="4">
        <v>0</v>
      </c>
      <c r="J8" s="4">
        <v>-240560000</v>
      </c>
      <c r="K8" s="4">
        <f t="shared" si="1"/>
        <v>11968537000</v>
      </c>
      <c r="L8" s="4">
        <v>1520</v>
      </c>
      <c r="M8" s="4">
        <v>2683</v>
      </c>
      <c r="N8" s="4">
        <v>302</v>
      </c>
      <c r="O8" s="4">
        <v>453</v>
      </c>
      <c r="P8" s="4">
        <v>849100</v>
      </c>
      <c r="Q8" s="4">
        <v>1363700</v>
      </c>
      <c r="R8" s="5">
        <v>-2.5699999999999997E-2</v>
      </c>
      <c r="S8" s="4">
        <v>2752700</v>
      </c>
      <c r="T8" s="4">
        <f t="shared" si="2"/>
        <v>3677760</v>
      </c>
      <c r="U8" s="4">
        <f t="shared" si="3"/>
        <v>1696500</v>
      </c>
      <c r="V8" s="5">
        <v>2.2799999999999997E-2</v>
      </c>
    </row>
    <row r="9" spans="1:22" x14ac:dyDescent="0.2">
      <c r="A9" s="16" t="s">
        <v>351</v>
      </c>
      <c r="B9" s="4">
        <v>430400</v>
      </c>
      <c r="C9" s="4">
        <v>404300</v>
      </c>
      <c r="D9" s="4">
        <v>26100</v>
      </c>
      <c r="E9" s="4">
        <v>3389320000</v>
      </c>
      <c r="F9" s="4">
        <f t="shared" si="0"/>
        <v>1568883306291</v>
      </c>
      <c r="G9" s="4">
        <v>0</v>
      </c>
      <c r="H9" s="4">
        <v>0</v>
      </c>
      <c r="I9" s="4">
        <v>0</v>
      </c>
      <c r="J9" s="4">
        <v>2440310000</v>
      </c>
      <c r="K9" s="4">
        <f t="shared" si="1"/>
        <v>12209097000</v>
      </c>
      <c r="L9" s="4">
        <v>1234</v>
      </c>
      <c r="M9" s="4">
        <v>1770</v>
      </c>
      <c r="N9" s="4">
        <v>232</v>
      </c>
      <c r="O9" s="4">
        <v>292</v>
      </c>
      <c r="P9" s="4">
        <v>775600</v>
      </c>
      <c r="Q9" s="4">
        <v>933900</v>
      </c>
      <c r="R9" s="5">
        <v>-4.0000000000000001E-3</v>
      </c>
      <c r="S9" s="4">
        <v>1970900</v>
      </c>
      <c r="T9" s="4">
        <f t="shared" si="2"/>
        <v>3739220</v>
      </c>
      <c r="U9" s="4">
        <f t="shared" si="3"/>
        <v>1696500</v>
      </c>
      <c r="V9" s="5">
        <v>1.8600000000000002E-2</v>
      </c>
    </row>
    <row r="10" spans="1:22" x14ac:dyDescent="0.2">
      <c r="A10" s="16" t="s">
        <v>350</v>
      </c>
      <c r="B10" s="4">
        <v>375400</v>
      </c>
      <c r="C10" s="4">
        <v>324183</v>
      </c>
      <c r="D10" s="4">
        <v>51217</v>
      </c>
      <c r="E10" s="4">
        <v>6398210000</v>
      </c>
      <c r="F10" s="4">
        <f t="shared" si="0"/>
        <v>1565493986291</v>
      </c>
      <c r="G10" s="4">
        <v>0</v>
      </c>
      <c r="H10" s="4">
        <v>0</v>
      </c>
      <c r="I10" s="4">
        <v>0</v>
      </c>
      <c r="J10" s="4">
        <v>2440310000</v>
      </c>
      <c r="K10" s="4">
        <f t="shared" si="1"/>
        <v>9768787000</v>
      </c>
      <c r="L10" s="4">
        <v>2229</v>
      </c>
      <c r="M10" s="4">
        <v>1654</v>
      </c>
      <c r="N10" s="4">
        <v>411</v>
      </c>
      <c r="O10" s="4">
        <v>313</v>
      </c>
      <c r="P10" s="4">
        <v>1258000</v>
      </c>
      <c r="Q10" s="4">
        <v>967700</v>
      </c>
      <c r="R10" s="5">
        <v>2.6600000000000002E-2</v>
      </c>
      <c r="S10" s="4">
        <v>2773700</v>
      </c>
      <c r="T10" s="4">
        <f t="shared" si="2"/>
        <v>3806620</v>
      </c>
      <c r="U10" s="4">
        <f t="shared" si="3"/>
        <v>1696500</v>
      </c>
      <c r="V10" s="5">
        <v>2.81E-2</v>
      </c>
    </row>
    <row r="11" spans="1:22" x14ac:dyDescent="0.2">
      <c r="A11" s="16" t="s">
        <v>349</v>
      </c>
      <c r="B11" s="4">
        <v>149200</v>
      </c>
      <c r="C11" s="4">
        <v>417600</v>
      </c>
      <c r="D11" s="4">
        <v>-268400</v>
      </c>
      <c r="E11" s="4">
        <v>-32071530000</v>
      </c>
      <c r="F11" s="4">
        <f t="shared" si="0"/>
        <v>1559095776291</v>
      </c>
      <c r="G11" s="4">
        <v>0</v>
      </c>
      <c r="H11" s="4">
        <v>0</v>
      </c>
      <c r="I11" s="4">
        <v>0</v>
      </c>
      <c r="J11" s="4">
        <v>-3870530000</v>
      </c>
      <c r="K11" s="4">
        <f t="shared" si="1"/>
        <v>7328477000</v>
      </c>
      <c r="L11" s="4">
        <v>824</v>
      </c>
      <c r="M11" s="4">
        <v>1708</v>
      </c>
      <c r="N11" s="4">
        <v>146</v>
      </c>
      <c r="O11" s="4">
        <v>312</v>
      </c>
      <c r="P11" s="4">
        <v>414100</v>
      </c>
      <c r="Q11" s="4">
        <v>927700</v>
      </c>
      <c r="R11" s="5">
        <v>0</v>
      </c>
      <c r="S11" s="4">
        <v>1696500</v>
      </c>
      <c r="T11" s="4">
        <f t="shared" si="2"/>
        <v>4017410</v>
      </c>
      <c r="U11" s="4">
        <f t="shared" si="3"/>
        <v>1830700</v>
      </c>
      <c r="V11" s="5">
        <v>1.7399999999999999E-2</v>
      </c>
    </row>
    <row r="12" spans="1:22" x14ac:dyDescent="0.2">
      <c r="A12" s="16" t="s">
        <v>348</v>
      </c>
      <c r="B12" s="4">
        <v>336442</v>
      </c>
      <c r="C12" s="4">
        <v>324585</v>
      </c>
      <c r="D12" s="4">
        <v>11857</v>
      </c>
      <c r="E12" s="4">
        <v>1454480000</v>
      </c>
      <c r="F12" s="4">
        <f t="shared" ref="F12:F38" si="4">E12+F13</f>
        <v>1591167306291</v>
      </c>
      <c r="G12" s="4">
        <v>0</v>
      </c>
      <c r="H12" s="4">
        <v>0</v>
      </c>
      <c r="I12" s="4">
        <v>0</v>
      </c>
      <c r="J12" s="4">
        <v>-6901190000</v>
      </c>
      <c r="K12" s="4">
        <f t="shared" ref="K12:K38" si="5">K13+J12</f>
        <v>11199007000</v>
      </c>
      <c r="L12" s="4">
        <v>1149</v>
      </c>
      <c r="M12" s="4">
        <v>1341</v>
      </c>
      <c r="N12" s="4">
        <v>271</v>
      </c>
      <c r="O12" s="4">
        <v>255</v>
      </c>
      <c r="P12" s="4">
        <v>717500</v>
      </c>
      <c r="Q12" s="4">
        <v>841500</v>
      </c>
      <c r="R12" s="5">
        <v>5.8999999999999999E-3</v>
      </c>
      <c r="S12" s="4">
        <v>1830700</v>
      </c>
      <c r="T12" s="4">
        <f t="shared" si="2"/>
        <v>4048060</v>
      </c>
      <c r="U12" s="4">
        <f t="shared" ref="U12:U38" si="6">MIN(S13:S17)</f>
        <v>2792900</v>
      </c>
      <c r="V12" s="5">
        <v>2.0799999999999999E-2</v>
      </c>
    </row>
    <row r="13" spans="1:22" x14ac:dyDescent="0.2">
      <c r="A13" s="16" t="s">
        <v>347</v>
      </c>
      <c r="B13" s="4">
        <v>89700</v>
      </c>
      <c r="C13" s="4">
        <v>372165</v>
      </c>
      <c r="D13" s="4">
        <v>-282465</v>
      </c>
      <c r="E13" s="4">
        <v>-34265880000</v>
      </c>
      <c r="F13" s="4">
        <f t="shared" si="4"/>
        <v>1589712826291</v>
      </c>
      <c r="G13" s="4">
        <v>18800</v>
      </c>
      <c r="H13" s="4">
        <v>37200</v>
      </c>
      <c r="I13" s="4">
        <v>-18400</v>
      </c>
      <c r="J13" s="4">
        <v>-2256900000</v>
      </c>
      <c r="K13" s="4">
        <f t="shared" si="5"/>
        <v>18100197000</v>
      </c>
      <c r="L13" s="4">
        <v>1376</v>
      </c>
      <c r="M13" s="4">
        <v>3413</v>
      </c>
      <c r="N13" s="4">
        <v>237</v>
      </c>
      <c r="O13" s="4">
        <v>542</v>
      </c>
      <c r="P13" s="4">
        <v>784300</v>
      </c>
      <c r="Q13" s="4">
        <v>1800300</v>
      </c>
      <c r="R13" s="5">
        <v>-2.9900000000000003E-2</v>
      </c>
      <c r="S13" s="4">
        <v>2849700</v>
      </c>
      <c r="T13" s="4">
        <f t="shared" si="2"/>
        <v>4042300</v>
      </c>
      <c r="U13" s="4">
        <f t="shared" si="6"/>
        <v>2792900</v>
      </c>
      <c r="V13" s="5">
        <v>4.1299999999999996E-2</v>
      </c>
    </row>
    <row r="14" spans="1:22" x14ac:dyDescent="0.2">
      <c r="A14" s="16" t="s">
        <v>340</v>
      </c>
      <c r="B14" s="4">
        <v>439842</v>
      </c>
      <c r="C14" s="4">
        <v>312200</v>
      </c>
      <c r="D14" s="4">
        <v>127642</v>
      </c>
      <c r="E14" s="4">
        <v>15849190000</v>
      </c>
      <c r="F14" s="4">
        <f t="shared" si="4"/>
        <v>1623978706291</v>
      </c>
      <c r="G14" s="4">
        <v>49800</v>
      </c>
      <c r="H14" s="4">
        <v>10500</v>
      </c>
      <c r="I14" s="4">
        <v>39300</v>
      </c>
      <c r="J14" s="4">
        <v>4817350000</v>
      </c>
      <c r="K14" s="4">
        <f t="shared" si="5"/>
        <v>20357097000</v>
      </c>
      <c r="L14" s="4">
        <v>1130</v>
      </c>
      <c r="M14" s="4">
        <v>1993</v>
      </c>
      <c r="N14" s="4">
        <v>208</v>
      </c>
      <c r="O14" s="4">
        <v>459</v>
      </c>
      <c r="P14" s="4">
        <v>610600</v>
      </c>
      <c r="Q14" s="4">
        <v>1298800</v>
      </c>
      <c r="R14" s="5">
        <v>4.8999999999999998E-3</v>
      </c>
      <c r="S14" s="4">
        <v>2967600</v>
      </c>
      <c r="T14" s="4">
        <f t="shared" si="2"/>
        <v>3983830</v>
      </c>
      <c r="U14" s="4">
        <f t="shared" si="6"/>
        <v>2585500</v>
      </c>
      <c r="V14" s="5">
        <v>2.58E-2</v>
      </c>
    </row>
    <row r="15" spans="1:22" x14ac:dyDescent="0.2">
      <c r="A15" s="16" t="s">
        <v>339</v>
      </c>
      <c r="B15" s="4">
        <v>570900</v>
      </c>
      <c r="C15" s="4">
        <v>217320</v>
      </c>
      <c r="D15" s="4">
        <v>353580</v>
      </c>
      <c r="E15" s="4">
        <v>43269660000</v>
      </c>
      <c r="F15" s="4">
        <f t="shared" si="4"/>
        <v>1608129516291</v>
      </c>
      <c r="G15" s="4">
        <v>27000</v>
      </c>
      <c r="H15" s="4">
        <v>25300</v>
      </c>
      <c r="I15" s="4">
        <v>1700</v>
      </c>
      <c r="J15" s="4">
        <v>189300000</v>
      </c>
      <c r="K15" s="4">
        <f t="shared" si="5"/>
        <v>15539747000</v>
      </c>
      <c r="L15" s="4">
        <v>1885</v>
      </c>
      <c r="M15" s="4">
        <v>2551</v>
      </c>
      <c r="N15" s="4">
        <v>372</v>
      </c>
      <c r="O15" s="4">
        <v>579</v>
      </c>
      <c r="P15" s="4">
        <v>1097800</v>
      </c>
      <c r="Q15" s="4">
        <v>1581100</v>
      </c>
      <c r="R15" s="5">
        <v>1.7000000000000001E-3</v>
      </c>
      <c r="S15" s="4">
        <v>2792900</v>
      </c>
      <c r="T15" s="4">
        <f t="shared" si="2"/>
        <v>4439212.0999999996</v>
      </c>
      <c r="U15" s="4">
        <f t="shared" si="6"/>
        <v>2585500</v>
      </c>
      <c r="V15" s="5">
        <v>4.0999999999999995E-2</v>
      </c>
    </row>
    <row r="16" spans="1:22" x14ac:dyDescent="0.2">
      <c r="A16" s="16" t="s">
        <v>338</v>
      </c>
      <c r="B16" s="4">
        <v>1168200</v>
      </c>
      <c r="C16" s="4">
        <v>324793</v>
      </c>
      <c r="D16" s="4">
        <v>843407</v>
      </c>
      <c r="E16" s="4">
        <v>102145700000</v>
      </c>
      <c r="F16" s="4">
        <f t="shared" si="4"/>
        <v>1564859856291</v>
      </c>
      <c r="G16" s="4">
        <v>24700</v>
      </c>
      <c r="H16" s="4">
        <v>104800</v>
      </c>
      <c r="I16" s="4">
        <v>-80100</v>
      </c>
      <c r="J16" s="4">
        <v>-9860650000</v>
      </c>
      <c r="K16" s="4">
        <f t="shared" si="5"/>
        <v>15350447000</v>
      </c>
      <c r="L16" s="4">
        <v>2497</v>
      </c>
      <c r="M16" s="4">
        <v>1588</v>
      </c>
      <c r="N16" s="4">
        <v>581</v>
      </c>
      <c r="O16" s="4">
        <v>374</v>
      </c>
      <c r="P16" s="4">
        <v>1729200</v>
      </c>
      <c r="Q16" s="4">
        <v>979200</v>
      </c>
      <c r="R16" s="5">
        <v>3.2000000000000001E-2</v>
      </c>
      <c r="S16" s="4">
        <v>2937600</v>
      </c>
      <c r="T16" s="4">
        <f t="shared" si="2"/>
        <v>4513262.0999999996</v>
      </c>
      <c r="U16" s="4">
        <f t="shared" si="6"/>
        <v>2585500</v>
      </c>
      <c r="V16" s="5">
        <v>4.1299999999999996E-2</v>
      </c>
    </row>
    <row r="17" spans="1:22" x14ac:dyDescent="0.2">
      <c r="A17" s="16" t="s">
        <v>337</v>
      </c>
      <c r="B17" s="4">
        <v>846200</v>
      </c>
      <c r="C17" s="4">
        <v>494270</v>
      </c>
      <c r="D17" s="4">
        <v>351930</v>
      </c>
      <c r="E17" s="4">
        <v>42146980000</v>
      </c>
      <c r="F17" s="4">
        <f t="shared" si="4"/>
        <v>1462714156291</v>
      </c>
      <c r="G17" s="4">
        <v>27100</v>
      </c>
      <c r="H17" s="4">
        <v>0</v>
      </c>
      <c r="I17" s="4">
        <v>27100</v>
      </c>
      <c r="J17" s="4">
        <v>3251440000</v>
      </c>
      <c r="K17" s="4">
        <f t="shared" si="5"/>
        <v>25211097000</v>
      </c>
      <c r="L17" s="4">
        <v>1895</v>
      </c>
      <c r="M17" s="4">
        <v>2761</v>
      </c>
      <c r="N17" s="4">
        <v>300</v>
      </c>
      <c r="O17" s="4">
        <v>380</v>
      </c>
      <c r="P17" s="4">
        <v>1082600</v>
      </c>
      <c r="Q17" s="4">
        <v>1542000</v>
      </c>
      <c r="R17" s="5">
        <v>6.8000000000000005E-3</v>
      </c>
      <c r="S17" s="4">
        <v>3329400</v>
      </c>
      <c r="T17" s="4">
        <f t="shared" si="2"/>
        <v>4468792.0999999996</v>
      </c>
      <c r="U17" s="4">
        <f t="shared" si="6"/>
        <v>2137200</v>
      </c>
      <c r="V17" s="5">
        <v>4.0199999999999993E-2</v>
      </c>
    </row>
    <row r="18" spans="1:22" x14ac:dyDescent="0.2">
      <c r="A18" s="16" t="s">
        <v>336</v>
      </c>
      <c r="B18" s="4">
        <v>885420</v>
      </c>
      <c r="C18" s="4">
        <v>2082900</v>
      </c>
      <c r="D18" s="4">
        <v>-1197480</v>
      </c>
      <c r="E18" s="4">
        <v>-143286560000</v>
      </c>
      <c r="F18" s="4">
        <f t="shared" si="4"/>
        <v>1420567176291</v>
      </c>
      <c r="G18" s="4">
        <v>147100</v>
      </c>
      <c r="H18" s="4">
        <v>23000</v>
      </c>
      <c r="I18" s="4">
        <v>124100</v>
      </c>
      <c r="J18" s="4">
        <v>14606140000</v>
      </c>
      <c r="K18" s="4">
        <f t="shared" si="5"/>
        <v>21959657000</v>
      </c>
      <c r="L18" s="4">
        <v>6503</v>
      </c>
      <c r="M18" s="4">
        <v>6408</v>
      </c>
      <c r="N18" s="4">
        <v>1567</v>
      </c>
      <c r="O18" s="4">
        <v>1451</v>
      </c>
      <c r="P18" s="4">
        <v>6723300</v>
      </c>
      <c r="Q18" s="4">
        <v>6135300</v>
      </c>
      <c r="R18" s="5">
        <v>-7.4400000000000008E-2</v>
      </c>
      <c r="S18" s="4">
        <v>13628600</v>
      </c>
      <c r="T18" s="4">
        <f t="shared" si="2"/>
        <v>3498798.3</v>
      </c>
      <c r="U18" s="4">
        <f t="shared" si="6"/>
        <v>2137200</v>
      </c>
      <c r="V18" s="5">
        <v>7.2999999999999995E-2</v>
      </c>
    </row>
    <row r="19" spans="1:22" x14ac:dyDescent="0.2">
      <c r="A19" s="16" t="s">
        <v>335</v>
      </c>
      <c r="B19" s="4">
        <v>382621</v>
      </c>
      <c r="C19" s="4">
        <v>1008755</v>
      </c>
      <c r="D19" s="4">
        <v>-626134</v>
      </c>
      <c r="E19" s="4">
        <v>-79878320000</v>
      </c>
      <c r="F19" s="4">
        <f t="shared" si="4"/>
        <v>1563853736291</v>
      </c>
      <c r="G19" s="4">
        <v>25500</v>
      </c>
      <c r="H19" s="4">
        <v>26200</v>
      </c>
      <c r="I19" s="4">
        <v>-700</v>
      </c>
      <c r="J19" s="4">
        <v>-125610000</v>
      </c>
      <c r="K19" s="4">
        <f t="shared" si="5"/>
        <v>7353517000</v>
      </c>
      <c r="L19" s="4">
        <v>1368</v>
      </c>
      <c r="M19" s="4">
        <v>2182</v>
      </c>
      <c r="N19" s="4">
        <v>322</v>
      </c>
      <c r="O19" s="4">
        <v>425</v>
      </c>
      <c r="P19" s="4">
        <v>941500</v>
      </c>
      <c r="Q19" s="4">
        <v>1233600</v>
      </c>
      <c r="R19" s="5">
        <v>-9.3999999999999986E-3</v>
      </c>
      <c r="S19" s="4">
        <v>2585500</v>
      </c>
      <c r="T19" s="4">
        <f t="shared" si="2"/>
        <v>3540098.3</v>
      </c>
      <c r="U19" s="4">
        <f t="shared" si="6"/>
        <v>2137200</v>
      </c>
      <c r="V19" s="5">
        <v>2.63E-2</v>
      </c>
    </row>
    <row r="20" spans="1:22" x14ac:dyDescent="0.2">
      <c r="A20" s="16" t="s">
        <v>334</v>
      </c>
      <c r="B20" s="4">
        <v>749600</v>
      </c>
      <c r="C20" s="4">
        <v>1126700</v>
      </c>
      <c r="D20" s="4">
        <v>-377100</v>
      </c>
      <c r="E20" s="4">
        <v>-48598210000</v>
      </c>
      <c r="F20" s="4">
        <f t="shared" si="4"/>
        <v>1643732056291</v>
      </c>
      <c r="G20" s="4">
        <v>0</v>
      </c>
      <c r="H20" s="4">
        <v>0</v>
      </c>
      <c r="I20" s="4">
        <v>0</v>
      </c>
      <c r="J20" s="4">
        <v>-1772200000</v>
      </c>
      <c r="K20" s="4">
        <f t="shared" si="5"/>
        <v>7479127000</v>
      </c>
      <c r="L20" s="4">
        <v>2395</v>
      </c>
      <c r="M20" s="4">
        <v>2411</v>
      </c>
      <c r="N20" s="4">
        <v>549</v>
      </c>
      <c r="O20" s="4">
        <v>631</v>
      </c>
      <c r="P20" s="4">
        <v>1474900</v>
      </c>
      <c r="Q20" s="4">
        <v>1840900</v>
      </c>
      <c r="R20" s="5">
        <v>7.9000000000000008E-3</v>
      </c>
      <c r="S20" s="4">
        <v>3447700</v>
      </c>
      <c r="T20" s="4">
        <f t="shared" si="2"/>
        <v>3503288.3</v>
      </c>
      <c r="U20" s="4">
        <f t="shared" si="6"/>
        <v>2137200</v>
      </c>
      <c r="V20" s="5">
        <v>3.3500000000000002E-2</v>
      </c>
    </row>
    <row r="21" spans="1:22" x14ac:dyDescent="0.2">
      <c r="A21" s="16" t="s">
        <v>333</v>
      </c>
      <c r="B21" s="4">
        <v>477100</v>
      </c>
      <c r="C21" s="4">
        <v>440357</v>
      </c>
      <c r="D21" s="4">
        <v>36743</v>
      </c>
      <c r="E21" s="4">
        <v>4038930000</v>
      </c>
      <c r="F21" s="4">
        <f t="shared" si="4"/>
        <v>1692330266291</v>
      </c>
      <c r="G21" s="4">
        <v>18300</v>
      </c>
      <c r="H21" s="4">
        <v>32600</v>
      </c>
      <c r="I21" s="4">
        <v>-14300</v>
      </c>
      <c r="J21" s="4">
        <v>-1772200000</v>
      </c>
      <c r="K21" s="4">
        <f t="shared" si="5"/>
        <v>9251327000</v>
      </c>
      <c r="L21" s="4">
        <v>2435</v>
      </c>
      <c r="M21" s="4">
        <v>1523</v>
      </c>
      <c r="N21" s="4">
        <v>711</v>
      </c>
      <c r="O21" s="4">
        <v>426</v>
      </c>
      <c r="P21" s="4">
        <v>2374600</v>
      </c>
      <c r="Q21" s="4">
        <v>1411500</v>
      </c>
      <c r="R21" s="5">
        <v>6.9900000000000004E-2</v>
      </c>
      <c r="S21" s="4">
        <v>3804400</v>
      </c>
      <c r="T21" s="4">
        <f t="shared" si="2"/>
        <v>3401228.3</v>
      </c>
      <c r="U21" s="4">
        <f t="shared" si="6"/>
        <v>2137200</v>
      </c>
      <c r="V21" s="5">
        <v>6.0599999999999994E-2</v>
      </c>
    </row>
    <row r="22" spans="1:22" x14ac:dyDescent="0.2">
      <c r="A22" s="16" t="s">
        <v>332</v>
      </c>
      <c r="B22" s="4">
        <v>186200</v>
      </c>
      <c r="C22" s="4">
        <v>122658</v>
      </c>
      <c r="D22" s="4">
        <v>63542</v>
      </c>
      <c r="E22" s="4">
        <v>7589880000</v>
      </c>
      <c r="F22" s="4">
        <f t="shared" si="4"/>
        <v>1688291336291</v>
      </c>
      <c r="G22" s="4">
        <v>7500</v>
      </c>
      <c r="H22" s="4">
        <v>24871</v>
      </c>
      <c r="I22" s="4">
        <v>-17371</v>
      </c>
      <c r="J22" s="4">
        <v>-2084520000</v>
      </c>
      <c r="K22" s="4">
        <f t="shared" si="5"/>
        <v>11023527000</v>
      </c>
      <c r="L22" s="4">
        <v>1405</v>
      </c>
      <c r="M22" s="4">
        <v>1584</v>
      </c>
      <c r="N22" s="4">
        <v>304</v>
      </c>
      <c r="O22" s="4">
        <v>307</v>
      </c>
      <c r="P22" s="4">
        <v>969900</v>
      </c>
      <c r="Q22" s="4">
        <v>1097600</v>
      </c>
      <c r="R22" s="5">
        <v>7.7000000000000002E-3</v>
      </c>
      <c r="S22" s="4">
        <v>2137200</v>
      </c>
      <c r="T22" s="4">
        <f t="shared" si="2"/>
        <v>3603568.3</v>
      </c>
      <c r="U22" s="4">
        <f t="shared" si="6"/>
        <v>2382900</v>
      </c>
      <c r="V22" s="5">
        <v>2.3300000000000001E-2</v>
      </c>
    </row>
    <row r="23" spans="1:22" x14ac:dyDescent="0.2">
      <c r="A23" s="16" t="s">
        <v>331</v>
      </c>
      <c r="B23" s="4">
        <v>213000</v>
      </c>
      <c r="C23" s="4">
        <v>430922</v>
      </c>
      <c r="D23" s="4">
        <v>-217922</v>
      </c>
      <c r="E23" s="4">
        <v>-25970400000</v>
      </c>
      <c r="F23" s="4">
        <f t="shared" si="4"/>
        <v>1680701456291</v>
      </c>
      <c r="G23" s="4">
        <v>30000</v>
      </c>
      <c r="H23" s="4">
        <v>500</v>
      </c>
      <c r="I23" s="4">
        <v>29500</v>
      </c>
      <c r="J23" s="4">
        <v>3509260000</v>
      </c>
      <c r="K23" s="4">
        <f t="shared" si="5"/>
        <v>13108047000</v>
      </c>
      <c r="L23" s="4">
        <v>1767</v>
      </c>
      <c r="M23" s="4">
        <v>2177</v>
      </c>
      <c r="N23" s="4">
        <v>319</v>
      </c>
      <c r="O23" s="4">
        <v>441</v>
      </c>
      <c r="P23" s="4">
        <v>1099600</v>
      </c>
      <c r="Q23" s="4">
        <v>1435600</v>
      </c>
      <c r="R23" s="5">
        <v>-1.18E-2</v>
      </c>
      <c r="S23" s="4">
        <v>2792100</v>
      </c>
      <c r="T23" s="4">
        <f t="shared" si="2"/>
        <v>4075258.3</v>
      </c>
      <c r="U23" s="4">
        <f t="shared" si="6"/>
        <v>2382900</v>
      </c>
      <c r="V23" s="5">
        <v>3.8599999999999995E-2</v>
      </c>
    </row>
    <row r="24" spans="1:22" x14ac:dyDescent="0.2">
      <c r="A24" s="16" t="s">
        <v>330</v>
      </c>
      <c r="B24" s="4">
        <v>585539</v>
      </c>
      <c r="C24" s="4">
        <v>283143</v>
      </c>
      <c r="D24" s="4">
        <v>302396</v>
      </c>
      <c r="E24" s="4">
        <v>36174600000</v>
      </c>
      <c r="F24" s="4">
        <f t="shared" si="4"/>
        <v>1706671856291</v>
      </c>
      <c r="K24" s="4">
        <f t="shared" si="5"/>
        <v>9598787000</v>
      </c>
      <c r="L24" s="4">
        <v>1590</v>
      </c>
      <c r="M24" s="4">
        <v>2099</v>
      </c>
      <c r="N24" s="4">
        <v>273</v>
      </c>
      <c r="O24" s="4">
        <v>398</v>
      </c>
      <c r="P24" s="4">
        <v>1165600</v>
      </c>
      <c r="Q24" s="4">
        <v>1206800</v>
      </c>
      <c r="R24" s="5">
        <v>-1.2500000000000001E-2</v>
      </c>
      <c r="S24" s="4">
        <v>2382900</v>
      </c>
      <c r="T24" s="4">
        <f t="shared" si="2"/>
        <v>4280478.3</v>
      </c>
      <c r="U24" s="4">
        <f t="shared" si="6"/>
        <v>2884700</v>
      </c>
      <c r="V24" s="5">
        <v>3.9900000000000005E-2</v>
      </c>
    </row>
    <row r="25" spans="1:22" x14ac:dyDescent="0.2">
      <c r="A25" s="16" t="s">
        <v>329</v>
      </c>
      <c r="B25" s="4">
        <v>1380622</v>
      </c>
      <c r="C25" s="4">
        <v>546621</v>
      </c>
      <c r="D25" s="4">
        <v>834001</v>
      </c>
      <c r="E25" s="4">
        <v>96000710000</v>
      </c>
      <c r="F25" s="4">
        <f t="shared" si="4"/>
        <v>1670497256291</v>
      </c>
      <c r="G25" s="4">
        <v>0</v>
      </c>
      <c r="H25" s="4">
        <v>0</v>
      </c>
      <c r="I25" s="4">
        <v>0</v>
      </c>
      <c r="J25" s="4">
        <v>-1147850000</v>
      </c>
      <c r="K25" s="4">
        <f t="shared" si="5"/>
        <v>9598787000</v>
      </c>
      <c r="L25" s="4">
        <v>4530</v>
      </c>
      <c r="M25" s="4">
        <v>2352</v>
      </c>
      <c r="N25" s="4">
        <v>1249</v>
      </c>
      <c r="O25" s="4">
        <v>674</v>
      </c>
      <c r="P25" s="4">
        <v>4633300</v>
      </c>
      <c r="Q25" s="4">
        <v>2636700</v>
      </c>
      <c r="R25" s="5">
        <v>7.0000000000000007E-2</v>
      </c>
      <c r="S25" s="4">
        <v>7346721</v>
      </c>
      <c r="T25" s="4">
        <f t="shared" si="2"/>
        <v>3830056.2</v>
      </c>
      <c r="U25" s="4">
        <f t="shared" si="6"/>
        <v>2884700</v>
      </c>
      <c r="V25" s="5">
        <v>8.1900000000000001E-2</v>
      </c>
    </row>
    <row r="26" spans="1:22" x14ac:dyDescent="0.2">
      <c r="A26" s="16" t="s">
        <v>328</v>
      </c>
      <c r="B26" s="4">
        <v>588400</v>
      </c>
      <c r="C26" s="4">
        <v>149100</v>
      </c>
      <c r="D26" s="4">
        <v>439300</v>
      </c>
      <c r="E26" s="4">
        <v>49347250000</v>
      </c>
      <c r="F26" s="4">
        <f t="shared" si="4"/>
        <v>1574496546291</v>
      </c>
      <c r="G26" s="4">
        <v>16000</v>
      </c>
      <c r="H26" s="4">
        <v>148000</v>
      </c>
      <c r="I26" s="4">
        <v>-132000</v>
      </c>
      <c r="J26" s="4">
        <v>-14762470000</v>
      </c>
      <c r="K26" s="4">
        <f t="shared" si="5"/>
        <v>10746637000</v>
      </c>
      <c r="L26" s="4">
        <v>1421</v>
      </c>
      <c r="M26" s="4">
        <v>2933</v>
      </c>
      <c r="N26" s="4">
        <v>342</v>
      </c>
      <c r="O26" s="4">
        <v>581</v>
      </c>
      <c r="P26" s="4">
        <v>1001200</v>
      </c>
      <c r="Q26" s="4">
        <v>1835500</v>
      </c>
      <c r="R26" s="5">
        <v>-3.4999999999999996E-3</v>
      </c>
      <c r="S26" s="4">
        <v>3678100</v>
      </c>
      <c r="T26" s="4">
        <f t="shared" si="2"/>
        <v>4009226.2</v>
      </c>
      <c r="U26" s="4">
        <f t="shared" si="6"/>
        <v>2783800</v>
      </c>
      <c r="V26" s="5">
        <v>3.2599999999999997E-2</v>
      </c>
    </row>
    <row r="27" spans="1:22" x14ac:dyDescent="0.2">
      <c r="A27" s="16" t="s">
        <v>327</v>
      </c>
      <c r="B27" s="4">
        <v>788300</v>
      </c>
      <c r="C27" s="4">
        <v>363387</v>
      </c>
      <c r="D27" s="4">
        <v>424913</v>
      </c>
      <c r="E27" s="4">
        <v>48176500000</v>
      </c>
      <c r="F27" s="4">
        <f t="shared" si="4"/>
        <v>1525149296291</v>
      </c>
      <c r="G27" s="4">
        <v>13000</v>
      </c>
      <c r="H27" s="4">
        <v>10000</v>
      </c>
      <c r="I27" s="4">
        <v>3000</v>
      </c>
      <c r="J27" s="4">
        <v>344000000</v>
      </c>
      <c r="K27" s="4">
        <f t="shared" si="5"/>
        <v>25509107000</v>
      </c>
      <c r="L27" s="4">
        <v>1969</v>
      </c>
      <c r="M27" s="4">
        <v>1641</v>
      </c>
      <c r="N27" s="4">
        <v>525</v>
      </c>
      <c r="O27" s="4">
        <v>493</v>
      </c>
      <c r="P27" s="4">
        <v>1492500</v>
      </c>
      <c r="Q27" s="4">
        <v>1234800</v>
      </c>
      <c r="R27" s="5">
        <v>1.1599999999999999E-2</v>
      </c>
      <c r="S27" s="4">
        <v>2884700</v>
      </c>
      <c r="T27" s="4">
        <f t="shared" si="2"/>
        <v>4180736.2</v>
      </c>
      <c r="U27" s="4">
        <f t="shared" si="6"/>
        <v>2783800</v>
      </c>
      <c r="V27" s="5">
        <v>3.4700000000000002E-2</v>
      </c>
    </row>
    <row r="28" spans="1:22" x14ac:dyDescent="0.2">
      <c r="A28" s="16" t="s">
        <v>326</v>
      </c>
      <c r="B28" s="4">
        <v>194862</v>
      </c>
      <c r="C28" s="4">
        <v>709762</v>
      </c>
      <c r="D28" s="4">
        <v>-514900</v>
      </c>
      <c r="E28" s="4">
        <v>-58101350000</v>
      </c>
      <c r="F28" s="4">
        <f t="shared" si="4"/>
        <v>1476972796291</v>
      </c>
      <c r="G28" s="4">
        <v>31500</v>
      </c>
      <c r="H28" s="4">
        <v>12000</v>
      </c>
      <c r="I28" s="4">
        <v>19500</v>
      </c>
      <c r="J28" s="4">
        <v>2208400000</v>
      </c>
      <c r="K28" s="4">
        <f t="shared" si="5"/>
        <v>25165107000</v>
      </c>
      <c r="L28" s="4">
        <v>1979</v>
      </c>
      <c r="M28" s="4">
        <v>3271</v>
      </c>
      <c r="N28" s="4">
        <v>407</v>
      </c>
      <c r="O28" s="4">
        <v>778</v>
      </c>
      <c r="P28" s="4">
        <v>1205800</v>
      </c>
      <c r="Q28" s="4">
        <v>2460500</v>
      </c>
      <c r="R28" s="5">
        <v>-1.6899999999999998E-2</v>
      </c>
      <c r="S28" s="4">
        <v>3928662</v>
      </c>
      <c r="T28" s="4">
        <f t="shared" si="2"/>
        <v>4195770</v>
      </c>
      <c r="U28" s="4">
        <f t="shared" si="6"/>
        <v>2783800</v>
      </c>
      <c r="V28" s="5">
        <v>3.3000000000000002E-2</v>
      </c>
    </row>
    <row r="29" spans="1:22" x14ac:dyDescent="0.2">
      <c r="A29" s="16" t="s">
        <v>325</v>
      </c>
      <c r="B29" s="4">
        <v>1081550</v>
      </c>
      <c r="C29" s="4">
        <v>800208</v>
      </c>
      <c r="D29" s="4">
        <v>281342</v>
      </c>
      <c r="E29" s="4">
        <v>32181590000</v>
      </c>
      <c r="F29" s="4">
        <f t="shared" si="4"/>
        <v>1535074146291</v>
      </c>
      <c r="G29" s="4">
        <v>0</v>
      </c>
      <c r="H29" s="4">
        <v>0</v>
      </c>
      <c r="I29" s="4">
        <v>0</v>
      </c>
      <c r="J29" s="4">
        <v>-685170000</v>
      </c>
      <c r="K29" s="4">
        <f t="shared" si="5"/>
        <v>22956707000</v>
      </c>
      <c r="L29" s="4">
        <v>2041</v>
      </c>
      <c r="M29" s="4">
        <v>1685</v>
      </c>
      <c r="N29" s="4">
        <v>480</v>
      </c>
      <c r="O29" s="4">
        <v>411</v>
      </c>
      <c r="P29" s="4">
        <v>1564400</v>
      </c>
      <c r="Q29" s="4">
        <v>1323900</v>
      </c>
      <c r="R29" s="5">
        <v>1.7899999999999999E-2</v>
      </c>
      <c r="S29" s="4">
        <v>2998500</v>
      </c>
      <c r="T29" s="4">
        <f t="shared" si="2"/>
        <v>4150990</v>
      </c>
      <c r="U29" s="4">
        <f t="shared" si="6"/>
        <v>2783800</v>
      </c>
      <c r="V29" s="5">
        <v>2.6099999999999998E-2</v>
      </c>
    </row>
    <row r="30" spans="1:22" x14ac:dyDescent="0.2">
      <c r="A30" s="16" t="s">
        <v>324</v>
      </c>
      <c r="B30" s="4">
        <v>371600</v>
      </c>
      <c r="C30" s="4">
        <v>441400</v>
      </c>
      <c r="D30" s="4">
        <v>-69800</v>
      </c>
      <c r="E30" s="4">
        <v>-7968020000</v>
      </c>
      <c r="F30" s="4">
        <f t="shared" si="4"/>
        <v>1502892556291</v>
      </c>
      <c r="G30" s="4">
        <v>12500</v>
      </c>
      <c r="H30" s="4">
        <v>7500</v>
      </c>
      <c r="I30" s="4">
        <v>5000</v>
      </c>
      <c r="J30" s="4">
        <v>570390000</v>
      </c>
      <c r="K30" s="4">
        <f t="shared" si="5"/>
        <v>23641877000</v>
      </c>
      <c r="L30" s="4">
        <v>2030</v>
      </c>
      <c r="M30" s="4">
        <v>2009</v>
      </c>
      <c r="N30" s="4">
        <v>428</v>
      </c>
      <c r="O30" s="4">
        <v>454</v>
      </c>
      <c r="P30" s="4">
        <v>1348400</v>
      </c>
      <c r="Q30" s="4">
        <v>1565300</v>
      </c>
      <c r="R30" s="5">
        <v>1.3600000000000001E-2</v>
      </c>
      <c r="S30" s="4">
        <v>3079600</v>
      </c>
      <c r="T30" s="4">
        <f t="shared" si="2"/>
        <v>4013810</v>
      </c>
      <c r="U30" s="4">
        <f t="shared" si="6"/>
        <v>2783800</v>
      </c>
      <c r="V30" s="5">
        <v>4.53E-2</v>
      </c>
    </row>
    <row r="31" spans="1:22" x14ac:dyDescent="0.2">
      <c r="A31" s="16" t="s">
        <v>323</v>
      </c>
      <c r="B31" s="4">
        <v>303300</v>
      </c>
      <c r="C31" s="4">
        <v>290399</v>
      </c>
      <c r="D31" s="4">
        <v>12901</v>
      </c>
      <c r="E31" s="4">
        <v>1380410000</v>
      </c>
      <c r="F31" s="4">
        <f t="shared" si="4"/>
        <v>1510860576291</v>
      </c>
      <c r="G31" s="4">
        <v>16500</v>
      </c>
      <c r="H31" s="4">
        <v>7500</v>
      </c>
      <c r="I31" s="4">
        <v>9000</v>
      </c>
      <c r="J31" s="4">
        <v>998490000</v>
      </c>
      <c r="K31" s="4">
        <f t="shared" si="5"/>
        <v>23071487000</v>
      </c>
      <c r="L31" s="4">
        <v>1703</v>
      </c>
      <c r="M31" s="4">
        <v>1967</v>
      </c>
      <c r="N31" s="4">
        <v>414</v>
      </c>
      <c r="O31" s="4">
        <v>378</v>
      </c>
      <c r="P31" s="4">
        <v>1283400</v>
      </c>
      <c r="Q31" s="4">
        <v>1393500</v>
      </c>
      <c r="R31" s="5">
        <v>-9.8999999999999991E-3</v>
      </c>
      <c r="S31" s="4">
        <v>2783800</v>
      </c>
      <c r="T31" s="4">
        <f t="shared" si="2"/>
        <v>4010690</v>
      </c>
      <c r="U31" s="4">
        <f t="shared" si="6"/>
        <v>2842500</v>
      </c>
      <c r="V31" s="5">
        <v>1.9599999999999999E-2</v>
      </c>
    </row>
    <row r="32" spans="1:22" x14ac:dyDescent="0.2">
      <c r="A32" s="16" t="s">
        <v>322</v>
      </c>
      <c r="B32" s="4">
        <v>1217300</v>
      </c>
      <c r="C32" s="4">
        <v>407657</v>
      </c>
      <c r="D32" s="4">
        <v>809643</v>
      </c>
      <c r="E32" s="4">
        <v>88784810000</v>
      </c>
      <c r="F32" s="4">
        <f t="shared" si="4"/>
        <v>1509480166291</v>
      </c>
      <c r="G32" s="4">
        <v>0</v>
      </c>
      <c r="H32" s="4">
        <v>0</v>
      </c>
      <c r="I32" s="4">
        <v>0</v>
      </c>
      <c r="J32" s="4">
        <v>-34089203000</v>
      </c>
      <c r="K32" s="4">
        <f t="shared" si="5"/>
        <v>22072997000</v>
      </c>
      <c r="L32" s="4">
        <v>3212</v>
      </c>
      <c r="M32" s="4">
        <v>2109</v>
      </c>
      <c r="N32" s="4">
        <v>713</v>
      </c>
      <c r="O32" s="4">
        <v>506</v>
      </c>
      <c r="P32" s="4">
        <v>2465000</v>
      </c>
      <c r="Q32" s="4">
        <v>1494600</v>
      </c>
      <c r="R32" s="5">
        <v>4.2999999999999997E-2</v>
      </c>
      <c r="S32" s="4">
        <v>4160600</v>
      </c>
      <c r="T32" s="4">
        <f t="shared" si="2"/>
        <v>4075150</v>
      </c>
      <c r="U32" s="4">
        <f t="shared" si="6"/>
        <v>2842500</v>
      </c>
      <c r="V32" s="5">
        <v>2.7799999999999998E-2</v>
      </c>
    </row>
    <row r="33" spans="1:22" x14ac:dyDescent="0.2">
      <c r="A33" s="16" t="s">
        <v>321</v>
      </c>
      <c r="B33" s="4">
        <v>2137500</v>
      </c>
      <c r="C33" s="4">
        <v>91900</v>
      </c>
      <c r="D33" s="4">
        <v>2045600</v>
      </c>
      <c r="E33" s="4">
        <v>214884360000</v>
      </c>
      <c r="F33" s="4">
        <f t="shared" si="4"/>
        <v>1420695356291</v>
      </c>
      <c r="G33" s="4">
        <v>0</v>
      </c>
      <c r="H33" s="4">
        <v>0</v>
      </c>
      <c r="I33" s="4">
        <v>0</v>
      </c>
      <c r="J33" s="4">
        <v>-1416200000</v>
      </c>
      <c r="K33" s="4">
        <f t="shared" si="5"/>
        <v>56162200000</v>
      </c>
      <c r="L33" s="4">
        <v>4653</v>
      </c>
      <c r="M33" s="4">
        <v>2589</v>
      </c>
      <c r="N33" s="4">
        <v>1279</v>
      </c>
      <c r="O33" s="4">
        <v>759</v>
      </c>
      <c r="P33" s="4">
        <v>4692900</v>
      </c>
      <c r="Q33" s="4">
        <v>2779900</v>
      </c>
      <c r="R33" s="5">
        <v>7.0099999999999996E-2</v>
      </c>
      <c r="S33" s="4">
        <v>7509000</v>
      </c>
      <c r="T33" s="4">
        <f t="shared" si="2"/>
        <v>3424460</v>
      </c>
      <c r="U33" s="4">
        <f t="shared" si="6"/>
        <v>2842500</v>
      </c>
      <c r="V33" s="5">
        <v>6.5500000000000003E-2</v>
      </c>
    </row>
    <row r="34" spans="1:22" x14ac:dyDescent="0.2">
      <c r="A34" s="16" t="s">
        <v>320</v>
      </c>
      <c r="B34" s="4">
        <v>1272300</v>
      </c>
      <c r="C34" s="4">
        <v>99900</v>
      </c>
      <c r="D34" s="4">
        <v>1172400</v>
      </c>
      <c r="E34" s="4">
        <v>119567200000</v>
      </c>
      <c r="F34" s="4">
        <f t="shared" si="4"/>
        <v>1205810996291</v>
      </c>
      <c r="G34" s="4">
        <v>23000</v>
      </c>
      <c r="H34" s="4">
        <v>90000</v>
      </c>
      <c r="I34" s="4">
        <v>-67000</v>
      </c>
      <c r="J34" s="4">
        <v>-6679750000</v>
      </c>
      <c r="K34" s="4">
        <f t="shared" si="5"/>
        <v>57578400000</v>
      </c>
      <c r="L34" s="4">
        <v>2363</v>
      </c>
      <c r="M34" s="4">
        <v>3237</v>
      </c>
      <c r="N34" s="4">
        <v>564</v>
      </c>
      <c r="O34" s="4">
        <v>823</v>
      </c>
      <c r="P34" s="4">
        <v>1727300</v>
      </c>
      <c r="Q34" s="4">
        <v>2694400</v>
      </c>
      <c r="R34" s="5">
        <v>-1.2E-2</v>
      </c>
      <c r="S34" s="4">
        <v>4435100</v>
      </c>
      <c r="T34" s="4">
        <f t="shared" si="2"/>
        <v>3103760</v>
      </c>
      <c r="U34" s="4">
        <f t="shared" si="6"/>
        <v>2550700</v>
      </c>
      <c r="V34" s="5">
        <v>3.6799999999999999E-2</v>
      </c>
    </row>
    <row r="35" spans="1:22" x14ac:dyDescent="0.2">
      <c r="A35" s="16" t="s">
        <v>319</v>
      </c>
      <c r="B35" s="4">
        <v>595300</v>
      </c>
      <c r="C35" s="4">
        <v>60200</v>
      </c>
      <c r="D35" s="4">
        <v>535100</v>
      </c>
      <c r="E35" s="4">
        <v>54354040000</v>
      </c>
      <c r="F35" s="4">
        <f t="shared" si="4"/>
        <v>1086243796291</v>
      </c>
      <c r="G35" s="4">
        <v>0</v>
      </c>
      <c r="H35" s="4">
        <v>0</v>
      </c>
      <c r="I35" s="4">
        <v>0</v>
      </c>
      <c r="J35" s="4">
        <v>-915340000</v>
      </c>
      <c r="K35" s="4">
        <f t="shared" si="5"/>
        <v>64258150000</v>
      </c>
      <c r="L35" s="4">
        <v>1742</v>
      </c>
      <c r="M35" s="4">
        <v>1790</v>
      </c>
      <c r="N35" s="4">
        <v>385</v>
      </c>
      <c r="O35" s="4">
        <v>380</v>
      </c>
      <c r="P35" s="4">
        <v>1505700</v>
      </c>
      <c r="Q35" s="4">
        <v>1325500</v>
      </c>
      <c r="R35" s="5">
        <v>-4.8999999999999998E-3</v>
      </c>
      <c r="S35" s="4">
        <v>2842500</v>
      </c>
      <c r="T35" s="4">
        <f t="shared" si="2"/>
        <v>2925460</v>
      </c>
      <c r="U35" s="4">
        <f t="shared" si="6"/>
        <v>1707800</v>
      </c>
      <c r="V35" s="5">
        <v>2.0499999999999997E-2</v>
      </c>
    </row>
    <row r="36" spans="1:22" x14ac:dyDescent="0.2">
      <c r="A36" s="16" t="s">
        <v>318</v>
      </c>
      <c r="B36" s="4">
        <v>326000</v>
      </c>
      <c r="C36" s="4">
        <v>55380</v>
      </c>
      <c r="D36" s="4">
        <v>270620</v>
      </c>
      <c r="E36" s="4">
        <v>27471140000</v>
      </c>
      <c r="F36" s="4">
        <f t="shared" si="4"/>
        <v>1031889756291</v>
      </c>
      <c r="G36" s="4">
        <v>89500</v>
      </c>
      <c r="H36" s="4">
        <v>45000</v>
      </c>
      <c r="I36" s="4">
        <v>44500</v>
      </c>
      <c r="J36" s="4">
        <v>4538690000</v>
      </c>
      <c r="K36" s="4">
        <f t="shared" si="5"/>
        <v>65173490000</v>
      </c>
      <c r="L36" s="4">
        <v>3681</v>
      </c>
      <c r="M36" s="4">
        <v>2740</v>
      </c>
      <c r="N36" s="4">
        <v>856</v>
      </c>
      <c r="O36" s="4">
        <v>616</v>
      </c>
      <c r="P36" s="4">
        <v>2993600</v>
      </c>
      <c r="Q36" s="4">
        <v>2037300</v>
      </c>
      <c r="R36" s="5">
        <v>3.04E-2</v>
      </c>
      <c r="S36" s="4">
        <v>5469800</v>
      </c>
      <c r="T36" s="4">
        <f t="shared" si="2"/>
        <v>2538870</v>
      </c>
      <c r="U36" s="4">
        <f t="shared" si="6"/>
        <v>1707800</v>
      </c>
      <c r="V36" s="5">
        <v>3.2099999999999997E-2</v>
      </c>
    </row>
    <row r="37" spans="1:22" x14ac:dyDescent="0.2">
      <c r="A37" s="16" t="s">
        <v>317</v>
      </c>
      <c r="B37" s="4">
        <v>839700</v>
      </c>
      <c r="C37" s="4">
        <v>78594</v>
      </c>
      <c r="D37" s="4">
        <v>761106</v>
      </c>
      <c r="E37" s="4">
        <v>74147210000</v>
      </c>
      <c r="F37" s="4">
        <f t="shared" si="4"/>
        <v>1004418616291</v>
      </c>
      <c r="G37" s="4">
        <v>20000</v>
      </c>
      <c r="H37" s="4">
        <v>0</v>
      </c>
      <c r="I37" s="4">
        <v>20000</v>
      </c>
      <c r="J37" s="4">
        <v>1929500000</v>
      </c>
      <c r="K37" s="4">
        <f t="shared" si="5"/>
        <v>60634800000</v>
      </c>
      <c r="L37" s="4">
        <v>3484</v>
      </c>
      <c r="M37" s="4">
        <v>2179</v>
      </c>
      <c r="N37" s="4">
        <v>545</v>
      </c>
      <c r="O37" s="4">
        <v>321</v>
      </c>
      <c r="P37" s="4">
        <v>2704600</v>
      </c>
      <c r="Q37" s="4">
        <v>1569100</v>
      </c>
      <c r="R37" s="5">
        <v>2.18E-2</v>
      </c>
      <c r="S37" s="4">
        <v>4599800</v>
      </c>
      <c r="T37" s="4">
        <f t="shared" si="2"/>
        <v>2176540</v>
      </c>
      <c r="U37" s="4">
        <f t="shared" si="6"/>
        <v>1707800</v>
      </c>
      <c r="V37" s="5">
        <v>3.1400000000000004E-2</v>
      </c>
    </row>
    <row r="38" spans="1:22" x14ac:dyDescent="0.2">
      <c r="A38" s="16" t="s">
        <v>316</v>
      </c>
      <c r="B38" s="4">
        <v>79309</v>
      </c>
      <c r="C38" s="4">
        <v>192748</v>
      </c>
      <c r="D38" s="4">
        <v>-113439</v>
      </c>
      <c r="E38" s="4">
        <v>-10961540000</v>
      </c>
      <c r="F38" s="4">
        <f t="shared" si="4"/>
        <v>930271406291</v>
      </c>
      <c r="G38" s="4">
        <v>0</v>
      </c>
      <c r="H38" s="4">
        <v>0</v>
      </c>
      <c r="I38" s="4">
        <v>0</v>
      </c>
      <c r="J38" s="4">
        <v>825250000</v>
      </c>
      <c r="K38" s="4">
        <f t="shared" si="5"/>
        <v>58705300000</v>
      </c>
      <c r="L38" s="4">
        <v>2695</v>
      </c>
      <c r="M38" s="4">
        <v>2350</v>
      </c>
      <c r="N38" s="4">
        <v>463</v>
      </c>
      <c r="O38" s="4">
        <v>355</v>
      </c>
      <c r="P38" s="4">
        <v>2182200</v>
      </c>
      <c r="Q38" s="4">
        <v>1886200</v>
      </c>
      <c r="R38" s="5">
        <v>1.1599999999999999E-2</v>
      </c>
      <c r="S38" s="4">
        <v>4079000</v>
      </c>
      <c r="T38" s="4">
        <f t="shared" si="2"/>
        <v>1909370</v>
      </c>
      <c r="U38" s="4">
        <f t="shared" si="6"/>
        <v>1002100</v>
      </c>
      <c r="V38" s="5">
        <v>3.4500000000000003E-2</v>
      </c>
    </row>
    <row r="39" spans="1:22" x14ac:dyDescent="0.2">
      <c r="A39" s="16" t="s">
        <v>315</v>
      </c>
      <c r="B39" s="4">
        <v>32600</v>
      </c>
      <c r="C39" s="4">
        <v>383776</v>
      </c>
      <c r="D39" s="4">
        <v>-351176</v>
      </c>
      <c r="E39" s="4">
        <v>-33509070000</v>
      </c>
      <c r="F39" s="4">
        <f t="shared" ref="F39:F44" si="7">E39+F40</f>
        <v>941232946291</v>
      </c>
      <c r="G39" s="4">
        <v>23000</v>
      </c>
      <c r="H39" s="4">
        <v>0</v>
      </c>
      <c r="I39" s="4">
        <v>23000</v>
      </c>
      <c r="J39" s="4">
        <v>2199240000</v>
      </c>
      <c r="K39" s="4">
        <f t="shared" ref="K39:K44" si="8">K40+J39</f>
        <v>57880050000</v>
      </c>
      <c r="L39" s="4">
        <v>1917</v>
      </c>
      <c r="M39" s="4">
        <v>1867</v>
      </c>
      <c r="N39" s="4">
        <v>209</v>
      </c>
      <c r="O39" s="4">
        <v>238</v>
      </c>
      <c r="P39" s="4">
        <v>1158900</v>
      </c>
      <c r="Q39" s="4">
        <v>1259600</v>
      </c>
      <c r="R39" s="5">
        <v>1.1000000000000001E-3</v>
      </c>
      <c r="S39" s="4">
        <v>2550700</v>
      </c>
      <c r="T39" s="4">
        <f t="shared" ref="T39:T44" si="9">AVERAGE(S40:S49)</f>
        <v>1785070</v>
      </c>
      <c r="U39" s="4">
        <f t="shared" ref="U39:U44" si="10">MIN(S40:S44)</f>
        <v>1002100</v>
      </c>
      <c r="V39" s="5">
        <v>2.0799999999999999E-2</v>
      </c>
    </row>
    <row r="40" spans="1:22" x14ac:dyDescent="0.2">
      <c r="A40" s="16" t="s">
        <v>314</v>
      </c>
      <c r="B40" s="4">
        <v>36900</v>
      </c>
      <c r="C40" s="4">
        <v>12812</v>
      </c>
      <c r="D40" s="4">
        <v>24088</v>
      </c>
      <c r="E40" s="4">
        <v>2302220000</v>
      </c>
      <c r="F40" s="4">
        <f t="shared" si="7"/>
        <v>974742016291</v>
      </c>
      <c r="G40" s="4">
        <v>0</v>
      </c>
      <c r="H40" s="4">
        <v>0</v>
      </c>
      <c r="I40" s="4">
        <v>0</v>
      </c>
      <c r="J40" s="4">
        <v>189350000</v>
      </c>
      <c r="K40" s="4">
        <f t="shared" si="8"/>
        <v>55680810000</v>
      </c>
      <c r="L40" s="4">
        <v>889</v>
      </c>
      <c r="M40" s="4">
        <v>1677</v>
      </c>
      <c r="N40" s="4">
        <v>82</v>
      </c>
      <c r="O40" s="4">
        <v>189</v>
      </c>
      <c r="P40" s="4">
        <v>576700</v>
      </c>
      <c r="Q40" s="4">
        <v>1106700</v>
      </c>
      <c r="R40" s="5">
        <v>-8.3000000000000001E-3</v>
      </c>
      <c r="S40" s="4">
        <v>1707800</v>
      </c>
      <c r="T40" s="4">
        <f t="shared" si="9"/>
        <v>1950930</v>
      </c>
      <c r="U40" s="4">
        <f t="shared" si="10"/>
        <v>1002100</v>
      </c>
      <c r="V40" s="5">
        <v>1.9599999999999999E-2</v>
      </c>
    </row>
    <row r="41" spans="1:22" x14ac:dyDescent="0.2">
      <c r="A41" s="16" t="s">
        <v>310</v>
      </c>
      <c r="B41" s="4">
        <v>49800</v>
      </c>
      <c r="C41" s="4">
        <v>9050</v>
      </c>
      <c r="D41" s="4">
        <v>40750</v>
      </c>
      <c r="E41" s="4">
        <v>3949430000</v>
      </c>
      <c r="F41" s="4">
        <f t="shared" si="7"/>
        <v>972439796291</v>
      </c>
      <c r="G41" s="4">
        <v>0</v>
      </c>
      <c r="H41" s="4">
        <v>0</v>
      </c>
      <c r="I41" s="4">
        <v>0</v>
      </c>
      <c r="J41" s="4">
        <v>-3180440000</v>
      </c>
      <c r="K41" s="4">
        <f t="shared" si="8"/>
        <v>55491460000</v>
      </c>
      <c r="L41" s="4">
        <v>1955</v>
      </c>
      <c r="M41" s="4">
        <v>1882</v>
      </c>
      <c r="N41" s="4">
        <v>290</v>
      </c>
      <c r="O41" s="4">
        <v>202</v>
      </c>
      <c r="P41" s="4">
        <v>1501600</v>
      </c>
      <c r="Q41" s="4">
        <v>1086000</v>
      </c>
      <c r="R41" s="5">
        <v>6.3E-3</v>
      </c>
      <c r="S41" s="4">
        <v>2752600</v>
      </c>
      <c r="T41" s="4">
        <f t="shared" si="9"/>
        <v>1821580</v>
      </c>
      <c r="U41" s="4">
        <f t="shared" si="10"/>
        <v>1002100</v>
      </c>
      <c r="V41" s="5">
        <v>2.1499999999999998E-2</v>
      </c>
    </row>
    <row r="42" spans="1:22" x14ac:dyDescent="0.2">
      <c r="A42" s="16" t="s">
        <v>309</v>
      </c>
      <c r="B42" s="4">
        <v>465900</v>
      </c>
      <c r="C42" s="4">
        <v>39500</v>
      </c>
      <c r="D42" s="4">
        <v>426400</v>
      </c>
      <c r="E42" s="4">
        <v>40167370000</v>
      </c>
      <c r="F42" s="4">
        <f t="shared" si="7"/>
        <v>968490366291</v>
      </c>
      <c r="G42" s="4">
        <v>36900</v>
      </c>
      <c r="H42" s="4">
        <v>0</v>
      </c>
      <c r="I42" s="4">
        <v>36900</v>
      </c>
      <c r="J42" s="4">
        <v>3359970000</v>
      </c>
      <c r="K42" s="4">
        <f t="shared" si="8"/>
        <v>58671900000</v>
      </c>
      <c r="L42" s="4">
        <v>4951</v>
      </c>
      <c r="M42" s="4">
        <v>2187</v>
      </c>
      <c r="N42" s="4">
        <v>596</v>
      </c>
      <c r="O42" s="4">
        <v>235</v>
      </c>
      <c r="P42" s="4">
        <v>3243600</v>
      </c>
      <c r="Q42" s="4">
        <v>1241400</v>
      </c>
      <c r="R42" s="5">
        <v>5.2900000000000003E-2</v>
      </c>
      <c r="S42" s="4">
        <v>4805200</v>
      </c>
      <c r="T42" s="4">
        <f t="shared" si="9"/>
        <v>1717630</v>
      </c>
      <c r="U42" s="4">
        <f t="shared" si="10"/>
        <v>976500</v>
      </c>
      <c r="V42" s="5">
        <v>5.2400000000000002E-2</v>
      </c>
    </row>
    <row r="43" spans="1:22" x14ac:dyDescent="0.2">
      <c r="A43" s="16" t="s">
        <v>306</v>
      </c>
      <c r="B43" s="4">
        <v>278300</v>
      </c>
      <c r="C43" s="4">
        <v>43400</v>
      </c>
      <c r="D43" s="4">
        <v>234900</v>
      </c>
      <c r="E43" s="4">
        <v>21328250000</v>
      </c>
      <c r="F43" s="4">
        <f t="shared" si="7"/>
        <v>928322996291</v>
      </c>
      <c r="G43" s="4">
        <v>0</v>
      </c>
      <c r="H43" s="4">
        <v>0</v>
      </c>
      <c r="I43" s="4">
        <v>0</v>
      </c>
      <c r="J43" s="4">
        <v>1360570000</v>
      </c>
      <c r="K43" s="4">
        <f t="shared" si="8"/>
        <v>55311930000</v>
      </c>
      <c r="L43" s="4">
        <v>757</v>
      </c>
      <c r="M43" s="4">
        <v>903</v>
      </c>
      <c r="N43" s="4">
        <v>64</v>
      </c>
      <c r="O43" s="4">
        <v>73</v>
      </c>
      <c r="P43" s="4">
        <v>524000</v>
      </c>
      <c r="Q43" s="4">
        <v>475900</v>
      </c>
      <c r="R43" s="5">
        <v>1.1999999999999999E-3</v>
      </c>
      <c r="S43" s="4">
        <v>1002100</v>
      </c>
      <c r="T43" s="4">
        <f t="shared" si="9"/>
        <v>1787980</v>
      </c>
      <c r="U43" s="4">
        <f t="shared" si="10"/>
        <v>976500</v>
      </c>
      <c r="V43" s="5">
        <v>1.1000000000000001E-2</v>
      </c>
    </row>
    <row r="44" spans="1:22" x14ac:dyDescent="0.2">
      <c r="A44" s="16" t="s">
        <v>305</v>
      </c>
      <c r="B44" s="4">
        <v>105100</v>
      </c>
      <c r="C44" s="4">
        <v>135300</v>
      </c>
      <c r="D44" s="4">
        <v>-30200</v>
      </c>
      <c r="E44" s="4">
        <v>-2727260000</v>
      </c>
      <c r="F44" s="4">
        <f t="shared" si="7"/>
        <v>906994746291</v>
      </c>
      <c r="G44" s="4">
        <v>0</v>
      </c>
      <c r="H44" s="4">
        <v>0</v>
      </c>
      <c r="I44" s="4">
        <v>0</v>
      </c>
      <c r="J44" s="4">
        <v>7505390000</v>
      </c>
      <c r="K44" s="4">
        <f t="shared" si="8"/>
        <v>53951360000</v>
      </c>
      <c r="L44" s="4">
        <v>717</v>
      </c>
      <c r="M44" s="4">
        <v>1085</v>
      </c>
      <c r="N44" s="4">
        <v>80</v>
      </c>
      <c r="O44" s="4">
        <v>122</v>
      </c>
      <c r="P44" s="4">
        <v>554600</v>
      </c>
      <c r="Q44" s="4">
        <v>655700</v>
      </c>
      <c r="R44" s="5">
        <v>1.1999999999999999E-3</v>
      </c>
      <c r="S44" s="4">
        <v>1228100</v>
      </c>
      <c r="T44" s="4">
        <f t="shared" si="9"/>
        <v>1769790</v>
      </c>
      <c r="U44" s="4">
        <f t="shared" si="10"/>
        <v>976500</v>
      </c>
      <c r="V44" s="5">
        <v>1.21E-2</v>
      </c>
    </row>
    <row r="45" spans="1:22" x14ac:dyDescent="0.2">
      <c r="A45" s="16" t="s">
        <v>304</v>
      </c>
      <c r="B45" s="4">
        <v>38680</v>
      </c>
      <c r="C45" s="4">
        <v>57300</v>
      </c>
      <c r="D45" s="4">
        <v>-18620</v>
      </c>
      <c r="E45" s="4">
        <v>-1683139215</v>
      </c>
      <c r="F45" s="4">
        <f t="shared" ref="F45:F55" si="11">E45+F46</f>
        <v>909722006291</v>
      </c>
      <c r="G45" s="4">
        <v>85000</v>
      </c>
      <c r="H45" s="4">
        <v>2000</v>
      </c>
      <c r="I45" s="4">
        <v>83000</v>
      </c>
      <c r="J45" s="4">
        <v>7505390000</v>
      </c>
      <c r="K45" s="4">
        <f t="shared" ref="K45:K55" si="12">K46+J45</f>
        <v>46445970000</v>
      </c>
      <c r="L45" s="4">
        <v>1056</v>
      </c>
      <c r="M45" s="4">
        <v>796</v>
      </c>
      <c r="N45" s="4">
        <v>103</v>
      </c>
      <c r="O45" s="4">
        <v>56</v>
      </c>
      <c r="P45" s="4">
        <v>571300</v>
      </c>
      <c r="Q45" s="4">
        <v>388200</v>
      </c>
      <c r="R45" s="5">
        <v>2.3E-3</v>
      </c>
      <c r="S45" s="4">
        <v>1059500</v>
      </c>
      <c r="T45" s="4">
        <f t="shared" ref="T45:T61" si="13">AVERAGE(S46:S55)</f>
        <v>1769660</v>
      </c>
      <c r="U45" s="4">
        <f t="shared" ref="U45:U55" si="14">MIN(S46:S50)</f>
        <v>976500</v>
      </c>
      <c r="V45" s="5">
        <v>1.11E-2</v>
      </c>
    </row>
    <row r="46" spans="1:22" x14ac:dyDescent="0.2">
      <c r="A46" s="16" t="s">
        <v>303</v>
      </c>
      <c r="B46" s="4">
        <v>63300</v>
      </c>
      <c r="C46" s="4">
        <v>103340</v>
      </c>
      <c r="D46" s="4">
        <v>-40040</v>
      </c>
      <c r="E46" s="4">
        <v>-3563820000</v>
      </c>
      <c r="F46" s="4">
        <f t="shared" si="11"/>
        <v>911405145506</v>
      </c>
      <c r="G46" s="4">
        <v>0</v>
      </c>
      <c r="H46" s="4">
        <v>0</v>
      </c>
      <c r="I46" s="4">
        <v>0</v>
      </c>
      <c r="J46" s="4">
        <v>-405350000</v>
      </c>
      <c r="K46" s="4">
        <f t="shared" si="12"/>
        <v>38940580000</v>
      </c>
      <c r="L46" s="4">
        <v>730</v>
      </c>
      <c r="M46" s="4">
        <v>1786</v>
      </c>
      <c r="N46" s="4">
        <v>47</v>
      </c>
      <c r="O46" s="4">
        <v>170</v>
      </c>
      <c r="P46" s="4">
        <v>348800</v>
      </c>
      <c r="Q46" s="4">
        <v>1066100</v>
      </c>
      <c r="R46" s="5">
        <v>0</v>
      </c>
      <c r="S46" s="4">
        <v>1603900</v>
      </c>
      <c r="T46" s="4">
        <f t="shared" si="13"/>
        <v>1788879.1</v>
      </c>
      <c r="U46" s="4">
        <f t="shared" si="14"/>
        <v>976500</v>
      </c>
      <c r="V46" s="5">
        <v>2.0899999999999998E-2</v>
      </c>
    </row>
    <row r="47" spans="1:22" x14ac:dyDescent="0.2">
      <c r="A47" s="16" t="s">
        <v>299</v>
      </c>
      <c r="B47" s="4">
        <v>5000</v>
      </c>
      <c r="C47" s="4">
        <v>162051</v>
      </c>
      <c r="D47" s="4">
        <v>-157051</v>
      </c>
      <c r="E47" s="4">
        <v>-14139870000</v>
      </c>
      <c r="F47" s="4">
        <f t="shared" si="11"/>
        <v>914968965506</v>
      </c>
      <c r="G47" s="4">
        <v>0</v>
      </c>
      <c r="H47" s="4">
        <v>0</v>
      </c>
      <c r="I47" s="4">
        <v>0</v>
      </c>
      <c r="J47" s="4">
        <v>-405350000</v>
      </c>
      <c r="K47" s="4">
        <f t="shared" si="12"/>
        <v>39345930000</v>
      </c>
      <c r="L47" s="4">
        <v>738</v>
      </c>
      <c r="M47" s="4">
        <v>766</v>
      </c>
      <c r="N47" s="4">
        <v>79</v>
      </c>
      <c r="O47" s="4">
        <v>75</v>
      </c>
      <c r="P47" s="4">
        <v>420100</v>
      </c>
      <c r="Q47" s="4">
        <v>445100</v>
      </c>
      <c r="R47" s="5">
        <v>5.6000000000000008E-3</v>
      </c>
      <c r="S47" s="4">
        <v>976500</v>
      </c>
      <c r="T47" s="4">
        <f t="shared" si="13"/>
        <v>1814685.8</v>
      </c>
      <c r="U47" s="4">
        <f t="shared" si="14"/>
        <v>1307700</v>
      </c>
      <c r="V47" s="5">
        <v>1.11E-2</v>
      </c>
    </row>
    <row r="48" spans="1:22" x14ac:dyDescent="0.2">
      <c r="A48" s="16" t="s">
        <v>298</v>
      </c>
      <c r="B48" s="4">
        <v>1500</v>
      </c>
      <c r="C48" s="4">
        <v>125300</v>
      </c>
      <c r="D48" s="4">
        <v>-123800</v>
      </c>
      <c r="E48" s="4">
        <v>-11161780000</v>
      </c>
      <c r="F48" s="4">
        <f t="shared" si="11"/>
        <v>929108835506</v>
      </c>
      <c r="G48" s="4">
        <v>10000</v>
      </c>
      <c r="H48" s="4">
        <v>20000</v>
      </c>
      <c r="I48" s="4">
        <v>-10000</v>
      </c>
      <c r="J48" s="4">
        <v>-905940000</v>
      </c>
      <c r="K48" s="4">
        <f t="shared" si="12"/>
        <v>39751280000</v>
      </c>
      <c r="L48" s="4">
        <v>1880</v>
      </c>
      <c r="M48" s="4">
        <v>1218</v>
      </c>
      <c r="N48" s="4">
        <v>108</v>
      </c>
      <c r="O48" s="4">
        <v>78</v>
      </c>
      <c r="P48" s="4">
        <v>746800</v>
      </c>
      <c r="Q48" s="4">
        <v>588700</v>
      </c>
      <c r="R48" s="5">
        <v>1.1299999999999999E-2</v>
      </c>
      <c r="S48" s="4">
        <v>1407300</v>
      </c>
      <c r="T48" s="4">
        <f t="shared" si="13"/>
        <v>1766982.4</v>
      </c>
      <c r="U48" s="4">
        <f t="shared" si="14"/>
        <v>1307700</v>
      </c>
      <c r="V48" s="5">
        <v>2.1000000000000001E-2</v>
      </c>
    </row>
    <row r="49" spans="1:22" x14ac:dyDescent="0.2">
      <c r="A49" s="16" t="s">
        <v>286</v>
      </c>
      <c r="B49" s="4">
        <v>17237</v>
      </c>
      <c r="C49" s="4">
        <v>8000</v>
      </c>
      <c r="D49" s="4">
        <v>9237</v>
      </c>
      <c r="E49" s="4">
        <v>819750000</v>
      </c>
      <c r="F49" s="4">
        <f t="shared" si="11"/>
        <v>940270615506</v>
      </c>
      <c r="G49" s="4">
        <v>0</v>
      </c>
      <c r="H49" s="4">
        <v>0</v>
      </c>
      <c r="I49" s="4">
        <v>0</v>
      </c>
      <c r="J49" s="4">
        <v>355750000</v>
      </c>
      <c r="K49" s="4">
        <f t="shared" si="12"/>
        <v>40657220000</v>
      </c>
      <c r="L49" s="4">
        <v>943</v>
      </c>
      <c r="M49" s="4">
        <v>1153</v>
      </c>
      <c r="N49" s="4">
        <v>61</v>
      </c>
      <c r="O49" s="4">
        <v>81</v>
      </c>
      <c r="P49" s="4">
        <v>432300</v>
      </c>
      <c r="Q49" s="4">
        <v>569000</v>
      </c>
      <c r="R49" s="5">
        <v>1.03E-2</v>
      </c>
      <c r="S49" s="4">
        <v>1307700</v>
      </c>
      <c r="T49" s="4">
        <f t="shared" si="13"/>
        <v>1814164.3</v>
      </c>
      <c r="U49" s="4">
        <f t="shared" si="14"/>
        <v>1046200</v>
      </c>
      <c r="V49" s="5">
        <v>1.5700000000000002E-2</v>
      </c>
    </row>
    <row r="50" spans="1:22" x14ac:dyDescent="0.2">
      <c r="A50" s="16" t="s">
        <v>285</v>
      </c>
      <c r="B50" s="4">
        <v>257680</v>
      </c>
      <c r="C50" s="4">
        <v>926700</v>
      </c>
      <c r="D50" s="4">
        <v>-669020</v>
      </c>
      <c r="E50" s="4">
        <v>-58930020000</v>
      </c>
      <c r="F50" s="4">
        <f t="shared" si="11"/>
        <v>939450865506</v>
      </c>
      <c r="G50" s="4">
        <v>22600</v>
      </c>
      <c r="H50" s="4">
        <v>0</v>
      </c>
      <c r="I50" s="4">
        <v>22600</v>
      </c>
      <c r="J50" s="4">
        <v>1991800000</v>
      </c>
      <c r="K50" s="4">
        <f t="shared" si="12"/>
        <v>40301470000</v>
      </c>
      <c r="L50" s="4">
        <v>1643</v>
      </c>
      <c r="M50" s="4">
        <v>3239</v>
      </c>
      <c r="N50" s="4">
        <v>179</v>
      </c>
      <c r="O50" s="4">
        <v>365</v>
      </c>
      <c r="P50" s="4">
        <v>1043000</v>
      </c>
      <c r="Q50" s="4">
        <v>2143100</v>
      </c>
      <c r="R50" s="5">
        <v>-1.47E-2</v>
      </c>
      <c r="S50" s="4">
        <v>3366400</v>
      </c>
      <c r="T50" s="4">
        <f t="shared" si="13"/>
        <v>1657335.3</v>
      </c>
      <c r="U50" s="4">
        <f t="shared" si="14"/>
        <v>1046200</v>
      </c>
      <c r="V50" s="5">
        <v>1.5700000000000002E-2</v>
      </c>
    </row>
    <row r="51" spans="1:22" x14ac:dyDescent="0.2">
      <c r="A51" s="16" t="s">
        <v>284</v>
      </c>
      <c r="B51" s="4">
        <v>19730</v>
      </c>
      <c r="C51" s="4">
        <v>332300</v>
      </c>
      <c r="D51" s="4">
        <v>-312570</v>
      </c>
      <c r="E51" s="4">
        <v>-28015680000</v>
      </c>
      <c r="F51" s="4">
        <f t="shared" si="11"/>
        <v>998380885506</v>
      </c>
      <c r="G51" s="4">
        <v>50000</v>
      </c>
      <c r="H51" s="4">
        <v>2000</v>
      </c>
      <c r="I51" s="4">
        <v>48000</v>
      </c>
      <c r="J51" s="4">
        <v>4297400000</v>
      </c>
      <c r="K51" s="4">
        <f t="shared" si="12"/>
        <v>38309670000</v>
      </c>
      <c r="L51" s="4">
        <v>1012</v>
      </c>
      <c r="M51" s="4">
        <v>1306</v>
      </c>
      <c r="N51" s="4">
        <v>83</v>
      </c>
      <c r="O51" s="4">
        <v>144</v>
      </c>
      <c r="P51" s="4">
        <v>496600</v>
      </c>
      <c r="Q51" s="4">
        <v>812600</v>
      </c>
      <c r="R51" s="5">
        <v>-3.3E-3</v>
      </c>
      <c r="S51" s="4">
        <v>1459100</v>
      </c>
      <c r="T51" s="4">
        <f t="shared" si="13"/>
        <v>1899808.7</v>
      </c>
      <c r="U51" s="4">
        <f t="shared" si="14"/>
        <v>1046200</v>
      </c>
      <c r="V51" s="5">
        <v>1.2199999999999999E-2</v>
      </c>
    </row>
    <row r="52" spans="1:22" x14ac:dyDescent="0.2">
      <c r="A52" s="16" t="s">
        <v>283</v>
      </c>
      <c r="B52" s="4">
        <v>147300</v>
      </c>
      <c r="C52" s="4">
        <v>748668</v>
      </c>
      <c r="D52" s="4">
        <v>-601368</v>
      </c>
      <c r="E52" s="4">
        <v>-54132460000</v>
      </c>
      <c r="F52" s="4">
        <f t="shared" si="11"/>
        <v>1026396565506</v>
      </c>
      <c r="G52" s="4">
        <v>50000</v>
      </c>
      <c r="H52" s="4">
        <v>21500</v>
      </c>
      <c r="I52" s="4">
        <v>28500</v>
      </c>
      <c r="J52" s="4">
        <v>2551800000</v>
      </c>
      <c r="K52" s="4">
        <f t="shared" si="12"/>
        <v>34012270000</v>
      </c>
      <c r="L52" s="4">
        <v>2076</v>
      </c>
      <c r="M52" s="4">
        <v>4585</v>
      </c>
      <c r="N52" s="4">
        <v>153</v>
      </c>
      <c r="O52" s="4">
        <v>414</v>
      </c>
      <c r="P52" s="4">
        <v>1014700</v>
      </c>
      <c r="Q52" s="4">
        <v>2551000</v>
      </c>
      <c r="R52" s="5">
        <v>-2.12E-2</v>
      </c>
      <c r="S52" s="4">
        <v>3765700</v>
      </c>
      <c r="T52" s="4">
        <f t="shared" si="13"/>
        <v>1756808.7</v>
      </c>
      <c r="U52" s="4">
        <f t="shared" si="14"/>
        <v>1046200</v>
      </c>
      <c r="V52" s="5">
        <v>2.52E-2</v>
      </c>
    </row>
    <row r="53" spans="1:22" x14ac:dyDescent="0.2">
      <c r="A53" s="16" t="s">
        <v>282</v>
      </c>
      <c r="B53" s="4">
        <v>14700</v>
      </c>
      <c r="C53" s="4">
        <v>222900</v>
      </c>
      <c r="D53" s="4">
        <v>-208200</v>
      </c>
      <c r="E53" s="4">
        <v>-19033880000</v>
      </c>
      <c r="F53" s="4">
        <f t="shared" si="11"/>
        <v>1080529025506</v>
      </c>
      <c r="G53" s="4">
        <v>0</v>
      </c>
      <c r="H53" s="4">
        <v>0</v>
      </c>
      <c r="I53" s="4">
        <v>0</v>
      </c>
      <c r="J53" s="4">
        <v>730750000</v>
      </c>
      <c r="K53" s="4">
        <f t="shared" si="12"/>
        <v>31460470000</v>
      </c>
      <c r="L53" s="4">
        <v>1169</v>
      </c>
      <c r="M53" s="4">
        <v>1822</v>
      </c>
      <c r="N53" s="4">
        <v>106</v>
      </c>
      <c r="O53" s="4">
        <v>186</v>
      </c>
      <c r="P53" s="4">
        <v>589500</v>
      </c>
      <c r="Q53" s="4">
        <v>1113600</v>
      </c>
      <c r="R53" s="5">
        <v>-3.2000000000000002E-3</v>
      </c>
      <c r="S53" s="4">
        <v>1705600</v>
      </c>
      <c r="T53" s="4">
        <f t="shared" si="13"/>
        <v>1842795.7</v>
      </c>
      <c r="U53" s="4">
        <f t="shared" si="14"/>
        <v>930266</v>
      </c>
      <c r="V53" s="5">
        <v>1.7399999999999999E-2</v>
      </c>
    </row>
    <row r="54" spans="1:22" x14ac:dyDescent="0.2">
      <c r="A54" s="16" t="s">
        <v>281</v>
      </c>
      <c r="B54" s="4">
        <v>100200</v>
      </c>
      <c r="C54" s="4">
        <v>247500</v>
      </c>
      <c r="D54" s="4">
        <v>-147300</v>
      </c>
      <c r="E54" s="4">
        <v>-13554890000</v>
      </c>
      <c r="F54" s="4">
        <f t="shared" si="11"/>
        <v>1099562905506</v>
      </c>
      <c r="G54" s="4">
        <v>38000</v>
      </c>
      <c r="H54" s="4">
        <v>200</v>
      </c>
      <c r="I54" s="4">
        <v>37800</v>
      </c>
      <c r="J54" s="4">
        <v>3474940000</v>
      </c>
      <c r="K54" s="4">
        <f t="shared" si="12"/>
        <v>30729720000</v>
      </c>
      <c r="L54" s="4">
        <v>528</v>
      </c>
      <c r="M54" s="4">
        <v>1167</v>
      </c>
      <c r="N54" s="4">
        <v>51</v>
      </c>
      <c r="O54" s="4">
        <v>128</v>
      </c>
      <c r="P54" s="4">
        <v>291500</v>
      </c>
      <c r="Q54" s="4">
        <v>754700</v>
      </c>
      <c r="R54" s="5">
        <v>-4.3E-3</v>
      </c>
      <c r="S54" s="4">
        <v>1046200</v>
      </c>
      <c r="T54" s="4">
        <f t="shared" si="13"/>
        <v>1881317.8</v>
      </c>
      <c r="U54" s="4">
        <f t="shared" si="14"/>
        <v>930266</v>
      </c>
      <c r="V54" s="5">
        <v>1.3000000000000001E-2</v>
      </c>
    </row>
    <row r="55" spans="1:22" x14ac:dyDescent="0.2">
      <c r="A55" s="16" t="s">
        <v>280</v>
      </c>
      <c r="B55" s="4">
        <v>3000</v>
      </c>
      <c r="C55" s="4">
        <v>108300</v>
      </c>
      <c r="D55" s="4">
        <v>-105300</v>
      </c>
      <c r="E55" s="4">
        <v>-9683190000</v>
      </c>
      <c r="F55" s="4">
        <f t="shared" si="11"/>
        <v>1113117795506</v>
      </c>
      <c r="G55" s="4">
        <v>30500</v>
      </c>
      <c r="H55" s="4">
        <v>1602</v>
      </c>
      <c r="I55" s="4">
        <v>28898</v>
      </c>
      <c r="J55" s="4">
        <v>2650816000</v>
      </c>
      <c r="K55" s="4">
        <f t="shared" si="12"/>
        <v>27254780000</v>
      </c>
      <c r="L55" s="4">
        <v>821</v>
      </c>
      <c r="M55" s="4">
        <v>1046</v>
      </c>
      <c r="N55" s="4">
        <v>87</v>
      </c>
      <c r="O55" s="4">
        <v>90</v>
      </c>
      <c r="P55" s="4">
        <v>494100</v>
      </c>
      <c r="Q55" s="4">
        <v>523000</v>
      </c>
      <c r="R55" s="5">
        <v>4.4000000000000003E-3</v>
      </c>
      <c r="S55" s="4">
        <v>1058200</v>
      </c>
      <c r="T55" s="4">
        <f t="shared" si="13"/>
        <v>2338642.7000000002</v>
      </c>
      <c r="U55" s="4">
        <f t="shared" si="14"/>
        <v>930266</v>
      </c>
      <c r="V55" s="5">
        <v>1.3999999999999999E-2</v>
      </c>
    </row>
    <row r="56" spans="1:22" x14ac:dyDescent="0.2">
      <c r="A56" s="16" t="s">
        <v>279</v>
      </c>
      <c r="B56" s="4">
        <v>22000</v>
      </c>
      <c r="C56" s="4">
        <v>488057</v>
      </c>
      <c r="D56" s="4">
        <v>-466057</v>
      </c>
      <c r="E56" s="4">
        <v>-43044760000</v>
      </c>
      <c r="F56" s="4">
        <f t="shared" ref="F56:F130" si="15">E56+F57</f>
        <v>1122800985506</v>
      </c>
      <c r="G56" s="4">
        <v>50000</v>
      </c>
      <c r="H56" s="4">
        <v>5500</v>
      </c>
      <c r="I56" s="4">
        <v>44500</v>
      </c>
      <c r="J56" s="4">
        <v>4086250000</v>
      </c>
      <c r="K56" s="4">
        <f t="shared" ref="K56:K76" si="16">K57+J56</f>
        <v>24603964000</v>
      </c>
      <c r="L56" s="4">
        <v>814</v>
      </c>
      <c r="M56" s="4">
        <v>2354</v>
      </c>
      <c r="N56" s="4">
        <v>95</v>
      </c>
      <c r="O56" s="4">
        <v>218</v>
      </c>
      <c r="P56" s="4">
        <v>477700</v>
      </c>
      <c r="Q56" s="4">
        <v>1246500</v>
      </c>
      <c r="R56" s="5">
        <v>-1.8100000000000002E-2</v>
      </c>
      <c r="S56" s="4">
        <v>1796091</v>
      </c>
      <c r="T56" s="4">
        <f t="shared" si="13"/>
        <v>2312097.9</v>
      </c>
      <c r="U56" s="4">
        <f t="shared" ref="U56:U123" si="17">MIN(S57:S61)</f>
        <v>930266</v>
      </c>
      <c r="V56" s="5">
        <v>1.72E-2</v>
      </c>
    </row>
    <row r="57" spans="1:22" x14ac:dyDescent="0.2">
      <c r="A57" s="16" t="s">
        <v>278</v>
      </c>
      <c r="B57" s="4">
        <v>140600</v>
      </c>
      <c r="C57" s="4">
        <v>21500</v>
      </c>
      <c r="D57" s="4">
        <v>119100</v>
      </c>
      <c r="E57" s="4">
        <v>11044500000</v>
      </c>
      <c r="F57" s="4">
        <f t="shared" si="15"/>
        <v>1165845745506</v>
      </c>
      <c r="G57" s="4">
        <v>20000</v>
      </c>
      <c r="H57" s="4">
        <v>0</v>
      </c>
      <c r="I57" s="4">
        <v>20000</v>
      </c>
      <c r="J57" s="4">
        <v>1830000000</v>
      </c>
      <c r="K57" s="4">
        <f t="shared" si="16"/>
        <v>20517714000</v>
      </c>
      <c r="L57" s="4">
        <v>1143</v>
      </c>
      <c r="M57" s="4">
        <v>614</v>
      </c>
      <c r="N57" s="4">
        <v>89</v>
      </c>
      <c r="O57" s="4">
        <v>42</v>
      </c>
      <c r="P57" s="4">
        <v>929000</v>
      </c>
      <c r="Q57" s="4">
        <v>304800</v>
      </c>
      <c r="R57" s="5">
        <v>2.1899999999999999E-2</v>
      </c>
      <c r="S57" s="4">
        <v>1234567</v>
      </c>
      <c r="T57" s="4">
        <f t="shared" si="13"/>
        <v>2335423.2000000002</v>
      </c>
      <c r="U57" s="4">
        <f t="shared" si="17"/>
        <v>930266</v>
      </c>
      <c r="V57" s="5">
        <v>2.46E-2</v>
      </c>
    </row>
    <row r="58" spans="1:22" x14ac:dyDescent="0.2">
      <c r="A58" s="16" t="s">
        <v>275</v>
      </c>
      <c r="B58" s="4">
        <v>114600</v>
      </c>
      <c r="C58" s="4">
        <v>80600</v>
      </c>
      <c r="D58" s="4">
        <v>34000</v>
      </c>
      <c r="E58" s="4">
        <v>3129800000</v>
      </c>
      <c r="F58" s="4">
        <f t="shared" si="15"/>
        <v>1154801245506</v>
      </c>
      <c r="G58" s="4">
        <v>22100</v>
      </c>
      <c r="H58" s="4">
        <v>0</v>
      </c>
      <c r="I58" s="4">
        <v>22100</v>
      </c>
      <c r="J58" s="4">
        <v>2025150000</v>
      </c>
      <c r="K58" s="4">
        <f t="shared" si="16"/>
        <v>18687714000</v>
      </c>
      <c r="L58" s="4">
        <v>1366</v>
      </c>
      <c r="M58" s="4">
        <v>634</v>
      </c>
      <c r="N58" s="4">
        <v>54</v>
      </c>
      <c r="O58" s="4">
        <v>75</v>
      </c>
      <c r="P58" s="4">
        <v>442600</v>
      </c>
      <c r="Q58" s="4">
        <v>478800</v>
      </c>
      <c r="R58" s="5">
        <v>-1E-3</v>
      </c>
      <c r="S58" s="4">
        <v>930266</v>
      </c>
      <c r="T58" s="4">
        <f t="shared" si="13"/>
        <v>2372158.6</v>
      </c>
      <c r="U58" s="4">
        <f t="shared" si="17"/>
        <v>1779519</v>
      </c>
      <c r="V58" s="5">
        <v>7.6E-3</v>
      </c>
    </row>
    <row r="59" spans="1:22" x14ac:dyDescent="0.2">
      <c r="A59" s="16" t="s">
        <v>274</v>
      </c>
      <c r="B59" s="4">
        <v>68800</v>
      </c>
      <c r="C59" s="4">
        <v>72700</v>
      </c>
      <c r="D59" s="4">
        <v>-3900</v>
      </c>
      <c r="E59" s="4">
        <v>-382100000</v>
      </c>
      <c r="F59" s="4">
        <f t="shared" si="15"/>
        <v>1151671445506</v>
      </c>
      <c r="G59" s="4">
        <v>41300</v>
      </c>
      <c r="H59" s="4">
        <v>0</v>
      </c>
      <c r="I59" s="4">
        <v>41300</v>
      </c>
      <c r="J59" s="4">
        <v>3775980000</v>
      </c>
      <c r="K59" s="4">
        <f t="shared" si="16"/>
        <v>16662564000</v>
      </c>
      <c r="L59" s="4">
        <v>835</v>
      </c>
      <c r="M59" s="4">
        <v>1577</v>
      </c>
      <c r="N59" s="4">
        <v>128</v>
      </c>
      <c r="O59" s="4">
        <v>214</v>
      </c>
      <c r="P59" s="4">
        <v>567400</v>
      </c>
      <c r="Q59" s="4">
        <v>1076100</v>
      </c>
      <c r="R59" s="5">
        <v>-9.7000000000000003E-3</v>
      </c>
      <c r="S59" s="4">
        <v>1779519</v>
      </c>
      <c r="T59" s="4">
        <f t="shared" si="13"/>
        <v>2362961</v>
      </c>
      <c r="U59" s="4">
        <f t="shared" si="17"/>
        <v>1431421</v>
      </c>
      <c r="V59" s="5">
        <v>1.41E-2</v>
      </c>
    </row>
    <row r="60" spans="1:22" x14ac:dyDescent="0.2">
      <c r="A60" s="16" t="s">
        <v>273</v>
      </c>
      <c r="B60" s="4">
        <v>73100</v>
      </c>
      <c r="C60" s="4">
        <v>350510</v>
      </c>
      <c r="D60" s="4">
        <v>-277410</v>
      </c>
      <c r="E60" s="4">
        <v>-25506230000</v>
      </c>
      <c r="F60" s="4">
        <f t="shared" si="15"/>
        <v>1152053545506</v>
      </c>
      <c r="K60" s="4">
        <f t="shared" si="16"/>
        <v>12886584000</v>
      </c>
      <c r="L60" s="4">
        <v>1142</v>
      </c>
      <c r="M60" s="4">
        <v>1830</v>
      </c>
      <c r="N60" s="4">
        <v>139</v>
      </c>
      <c r="O60" s="4">
        <v>176</v>
      </c>
      <c r="P60" s="4">
        <v>667700</v>
      </c>
      <c r="Q60" s="4">
        <v>1009400</v>
      </c>
      <c r="R60" s="5">
        <v>0</v>
      </c>
      <c r="S60" s="4">
        <v>1798110</v>
      </c>
      <c r="T60" s="4">
        <f t="shared" si="13"/>
        <v>2333505.1</v>
      </c>
      <c r="U60" s="4">
        <f t="shared" si="17"/>
        <v>1431421</v>
      </c>
      <c r="V60" s="5">
        <v>1.3999999999999999E-2</v>
      </c>
    </row>
    <row r="61" spans="1:22" x14ac:dyDescent="0.2">
      <c r="A61" s="16" t="s">
        <v>268</v>
      </c>
      <c r="B61" s="4">
        <v>155500</v>
      </c>
      <c r="C61" s="4">
        <v>760700</v>
      </c>
      <c r="D61" s="4">
        <v>-605200</v>
      </c>
      <c r="E61" s="4">
        <v>-56187670000</v>
      </c>
      <c r="F61" s="4">
        <f t="shared" si="15"/>
        <v>1177559775506</v>
      </c>
      <c r="G61" s="4">
        <v>24500</v>
      </c>
      <c r="H61" s="4">
        <v>0</v>
      </c>
      <c r="I61" s="4">
        <v>24500</v>
      </c>
      <c r="J61" s="4">
        <v>2264950000</v>
      </c>
      <c r="K61" s="4">
        <f t="shared" si="16"/>
        <v>12886584000</v>
      </c>
      <c r="L61" s="4">
        <v>1583</v>
      </c>
      <c r="M61" s="4">
        <v>4764</v>
      </c>
      <c r="N61" s="4">
        <v>133</v>
      </c>
      <c r="O61" s="4">
        <v>485</v>
      </c>
      <c r="P61" s="4">
        <v>822400</v>
      </c>
      <c r="Q61" s="4">
        <v>2737500</v>
      </c>
      <c r="R61" s="5">
        <v>-1.49E-2</v>
      </c>
      <c r="S61" s="4">
        <v>3883834</v>
      </c>
      <c r="T61" s="4">
        <f t="shared" si="13"/>
        <v>2248007.9</v>
      </c>
      <c r="U61" s="4">
        <f t="shared" si="17"/>
        <v>1431421</v>
      </c>
      <c r="V61" s="5">
        <v>2.9700000000000001E-2</v>
      </c>
    </row>
    <row r="62" spans="1:22" x14ac:dyDescent="0.2">
      <c r="A62" s="16" t="s">
        <v>266</v>
      </c>
      <c r="B62" s="4">
        <v>120400</v>
      </c>
      <c r="C62" s="4">
        <v>117700</v>
      </c>
      <c r="D62" s="4">
        <v>2700</v>
      </c>
      <c r="E62" s="4">
        <v>270380000</v>
      </c>
      <c r="F62" s="4">
        <f t="shared" si="15"/>
        <v>1233747445506</v>
      </c>
      <c r="G62" s="4">
        <v>7000</v>
      </c>
      <c r="H62" s="4">
        <v>65000</v>
      </c>
      <c r="I62" s="4">
        <v>-58000</v>
      </c>
      <c r="J62" s="4">
        <v>-5432470000</v>
      </c>
      <c r="K62" s="4">
        <f t="shared" si="16"/>
        <v>10621634000</v>
      </c>
      <c r="L62" s="4">
        <v>1630</v>
      </c>
      <c r="M62" s="4">
        <v>2495</v>
      </c>
      <c r="N62" s="4">
        <v>165</v>
      </c>
      <c r="O62" s="4">
        <v>210</v>
      </c>
      <c r="P62" s="4">
        <v>1002800</v>
      </c>
      <c r="Q62" s="4">
        <v>1321100</v>
      </c>
      <c r="R62" s="5">
        <v>-2.0999999999999999E-3</v>
      </c>
      <c r="S62" s="4">
        <v>2335700</v>
      </c>
      <c r="T62" s="4">
        <f t="shared" ref="T62:T115" si="18">AVERAGE(S63:S72)</f>
        <v>2110527.9</v>
      </c>
      <c r="U62" s="4">
        <f t="shared" si="17"/>
        <v>1431421</v>
      </c>
      <c r="V62" s="5">
        <v>1.6899999999999998E-2</v>
      </c>
    </row>
    <row r="63" spans="1:22" x14ac:dyDescent="0.2">
      <c r="A63" s="16" t="s">
        <v>265</v>
      </c>
      <c r="B63" s="4">
        <v>29100</v>
      </c>
      <c r="C63" s="4">
        <v>403700</v>
      </c>
      <c r="D63" s="4">
        <v>-374600</v>
      </c>
      <c r="E63" s="4">
        <v>-35515060000</v>
      </c>
      <c r="F63" s="4">
        <f t="shared" si="15"/>
        <v>1233477065506</v>
      </c>
      <c r="K63" s="4">
        <f t="shared" si="16"/>
        <v>16054104000</v>
      </c>
      <c r="L63" s="4">
        <v>1228</v>
      </c>
      <c r="M63" s="4">
        <v>2994</v>
      </c>
      <c r="N63" s="4">
        <v>138</v>
      </c>
      <c r="O63" s="4">
        <v>250</v>
      </c>
      <c r="P63" s="4">
        <v>740500</v>
      </c>
      <c r="Q63" s="4">
        <v>1608700</v>
      </c>
      <c r="R63" s="5">
        <v>-1.46E-2</v>
      </c>
      <c r="S63" s="4">
        <v>2565470</v>
      </c>
      <c r="T63" s="4">
        <f t="shared" si="18"/>
        <v>1996231.4</v>
      </c>
      <c r="U63" s="4">
        <f t="shared" si="17"/>
        <v>1297620</v>
      </c>
      <c r="V63" s="5">
        <v>2.6000000000000002E-2</v>
      </c>
    </row>
    <row r="64" spans="1:22" x14ac:dyDescent="0.2">
      <c r="A64" s="16" t="s">
        <v>247</v>
      </c>
      <c r="B64" s="4">
        <v>37200</v>
      </c>
      <c r="C64" s="4">
        <v>72500</v>
      </c>
      <c r="D64" s="4">
        <v>-35300</v>
      </c>
      <c r="E64" s="4">
        <v>-3371200000</v>
      </c>
      <c r="F64" s="4">
        <f t="shared" si="15"/>
        <v>1268992125506</v>
      </c>
      <c r="K64" s="4">
        <f t="shared" si="16"/>
        <v>16054104000</v>
      </c>
      <c r="L64" s="4">
        <v>744</v>
      </c>
      <c r="M64" s="4">
        <v>1279</v>
      </c>
      <c r="N64" s="4">
        <v>70</v>
      </c>
      <c r="O64" s="4">
        <v>171</v>
      </c>
      <c r="P64" s="4">
        <v>402600</v>
      </c>
      <c r="Q64" s="4">
        <v>975900</v>
      </c>
      <c r="R64" s="5">
        <v>-5.1999999999999998E-3</v>
      </c>
      <c r="S64" s="4">
        <v>1431421</v>
      </c>
      <c r="T64" s="4">
        <f t="shared" si="18"/>
        <v>2029237.9</v>
      </c>
      <c r="U64" s="4">
        <f t="shared" si="17"/>
        <v>1297620</v>
      </c>
      <c r="V64" s="5">
        <v>1.9699999999999999E-2</v>
      </c>
    </row>
    <row r="65" spans="1:22" x14ac:dyDescent="0.2">
      <c r="A65" s="16" t="s">
        <v>239</v>
      </c>
      <c r="B65" s="4">
        <v>262300</v>
      </c>
      <c r="C65" s="4">
        <v>285764</v>
      </c>
      <c r="D65" s="4">
        <v>-23464</v>
      </c>
      <c r="E65" s="4">
        <v>-2183140000</v>
      </c>
      <c r="F65" s="4">
        <f t="shared" si="15"/>
        <v>1272363325506</v>
      </c>
      <c r="G65" s="4">
        <v>126000</v>
      </c>
      <c r="H65" s="4">
        <v>6000</v>
      </c>
      <c r="I65" s="4">
        <v>120000</v>
      </c>
      <c r="J65" s="4">
        <v>11663650000</v>
      </c>
      <c r="K65" s="4">
        <f t="shared" si="16"/>
        <v>16054104000</v>
      </c>
      <c r="L65" s="4">
        <v>3883</v>
      </c>
      <c r="M65" s="4">
        <v>3252</v>
      </c>
      <c r="N65" s="4">
        <v>653</v>
      </c>
      <c r="O65" s="4">
        <v>485</v>
      </c>
      <c r="P65" s="4">
        <v>2971600</v>
      </c>
      <c r="Q65" s="4">
        <v>2629500</v>
      </c>
      <c r="R65" s="5">
        <v>2.1299999999999999E-2</v>
      </c>
      <c r="S65" s="4">
        <v>5631449</v>
      </c>
      <c r="T65" s="4">
        <f t="shared" si="18"/>
        <v>1566226.1</v>
      </c>
      <c r="U65" s="4">
        <f t="shared" si="17"/>
        <v>1297620</v>
      </c>
      <c r="V65" s="5">
        <v>4.8499999999999995E-2</v>
      </c>
    </row>
    <row r="66" spans="1:22" x14ac:dyDescent="0.2">
      <c r="A66" s="16" t="s">
        <v>238</v>
      </c>
      <c r="B66" s="4">
        <v>115300</v>
      </c>
      <c r="C66" s="4">
        <v>354900</v>
      </c>
      <c r="D66" s="4">
        <v>-239600</v>
      </c>
      <c r="E66" s="4">
        <v>-22435510000</v>
      </c>
      <c r="F66" s="4">
        <f t="shared" si="15"/>
        <v>1274546465506</v>
      </c>
      <c r="K66" s="4">
        <f t="shared" si="16"/>
        <v>4390454000</v>
      </c>
      <c r="L66" s="4">
        <v>872</v>
      </c>
      <c r="M66" s="4">
        <v>1025</v>
      </c>
      <c r="N66" s="4">
        <v>149</v>
      </c>
      <c r="O66" s="4">
        <v>111</v>
      </c>
      <c r="P66" s="4">
        <v>756000</v>
      </c>
      <c r="Q66" s="4">
        <v>605600</v>
      </c>
      <c r="R66" s="5">
        <v>2.2000000000000001E-3</v>
      </c>
      <c r="S66" s="4">
        <v>1530643</v>
      </c>
      <c r="T66" s="4">
        <f t="shared" si="18"/>
        <v>1574107.8</v>
      </c>
      <c r="U66" s="4">
        <f t="shared" si="17"/>
        <v>1297620</v>
      </c>
      <c r="V66" s="5">
        <v>8.6E-3</v>
      </c>
    </row>
    <row r="67" spans="1:22" x14ac:dyDescent="0.2">
      <c r="A67" s="16" t="s">
        <v>237</v>
      </c>
      <c r="B67" s="4">
        <v>172500</v>
      </c>
      <c r="C67" s="4">
        <v>12000</v>
      </c>
      <c r="D67" s="4">
        <v>160500</v>
      </c>
      <c r="E67" s="4">
        <v>15039890000</v>
      </c>
      <c r="F67" s="4">
        <f t="shared" si="15"/>
        <v>1296981975506</v>
      </c>
      <c r="K67" s="4">
        <f t="shared" si="16"/>
        <v>4390454000</v>
      </c>
      <c r="L67" s="4">
        <v>830</v>
      </c>
      <c r="M67" s="4">
        <v>1449</v>
      </c>
      <c r="N67" s="4">
        <v>106</v>
      </c>
      <c r="O67" s="4">
        <v>183</v>
      </c>
      <c r="P67" s="4">
        <v>511800</v>
      </c>
      <c r="Q67" s="4">
        <v>880900</v>
      </c>
      <c r="R67" s="5">
        <v>-6.3E-3</v>
      </c>
      <c r="S67" s="4">
        <v>1467820</v>
      </c>
      <c r="T67" s="4">
        <f t="shared" si="18"/>
        <v>1589851.3</v>
      </c>
      <c r="U67" s="4">
        <f t="shared" si="17"/>
        <v>960900</v>
      </c>
      <c r="V67" s="5">
        <v>1.6899999999999998E-2</v>
      </c>
    </row>
    <row r="68" spans="1:22" x14ac:dyDescent="0.2">
      <c r="A68" s="16" t="s">
        <v>233</v>
      </c>
      <c r="B68" s="4">
        <v>152700</v>
      </c>
      <c r="C68" s="4">
        <v>2000</v>
      </c>
      <c r="D68" s="4">
        <v>150700</v>
      </c>
      <c r="E68" s="4">
        <v>14196640000</v>
      </c>
      <c r="F68" s="4">
        <f t="shared" si="15"/>
        <v>1281942085506</v>
      </c>
      <c r="K68" s="4">
        <f t="shared" si="16"/>
        <v>4390454000</v>
      </c>
      <c r="L68" s="4">
        <v>638</v>
      </c>
      <c r="M68" s="4">
        <v>895</v>
      </c>
      <c r="N68" s="4">
        <v>72</v>
      </c>
      <c r="O68" s="4">
        <v>110</v>
      </c>
      <c r="P68" s="4">
        <v>49200</v>
      </c>
      <c r="Q68" s="4">
        <v>74800</v>
      </c>
      <c r="R68" s="5">
        <v>4.3E-3</v>
      </c>
      <c r="S68" s="4">
        <v>1297620</v>
      </c>
      <c r="T68" s="4">
        <f t="shared" si="18"/>
        <v>1726043</v>
      </c>
      <c r="U68" s="4">
        <f t="shared" si="17"/>
        <v>960900</v>
      </c>
    </row>
    <row r="69" spans="1:22" x14ac:dyDescent="0.2">
      <c r="A69" s="16" t="s">
        <v>232</v>
      </c>
      <c r="B69" s="4">
        <v>197100</v>
      </c>
      <c r="C69" s="4">
        <v>4600</v>
      </c>
      <c r="D69" s="4">
        <v>192500</v>
      </c>
      <c r="E69" s="4">
        <v>18148140000</v>
      </c>
      <c r="F69" s="4">
        <f t="shared" si="15"/>
        <v>1267745445506</v>
      </c>
      <c r="G69" s="4">
        <v>16000</v>
      </c>
      <c r="H69" s="4">
        <v>34</v>
      </c>
      <c r="I69" s="4">
        <v>15966</v>
      </c>
      <c r="J69" s="4">
        <v>1514904000</v>
      </c>
      <c r="K69" s="4">
        <f t="shared" si="16"/>
        <v>4390454000</v>
      </c>
      <c r="L69" s="4"/>
      <c r="M69" s="4"/>
      <c r="N69" s="4"/>
      <c r="O69" s="4"/>
      <c r="P69" s="4">
        <v>907800</v>
      </c>
      <c r="Q69" s="4">
        <v>629500</v>
      </c>
      <c r="R69" s="5">
        <v>-1E-3</v>
      </c>
      <c r="S69" s="4">
        <v>1687543</v>
      </c>
      <c r="T69" s="4">
        <f t="shared" si="18"/>
        <v>1716695.1</v>
      </c>
      <c r="U69" s="4">
        <f t="shared" si="17"/>
        <v>960900</v>
      </c>
    </row>
    <row r="70" spans="1:22" x14ac:dyDescent="0.2">
      <c r="A70" s="16" t="s">
        <v>231</v>
      </c>
      <c r="B70" s="4">
        <v>40900</v>
      </c>
      <c r="C70" s="4">
        <v>18281</v>
      </c>
      <c r="D70" s="4">
        <v>22619</v>
      </c>
      <c r="E70" s="4">
        <v>2129740000</v>
      </c>
      <c r="F70" s="4">
        <f t="shared" si="15"/>
        <v>1249597305506</v>
      </c>
      <c r="K70" s="4">
        <f t="shared" si="16"/>
        <v>2875550000</v>
      </c>
      <c r="L70" s="4"/>
      <c r="M70" s="4"/>
      <c r="N70" s="4"/>
      <c r="O70" s="4"/>
      <c r="P70" s="4">
        <v>803900</v>
      </c>
      <c r="Q70" s="4">
        <v>577600</v>
      </c>
      <c r="R70" s="5">
        <v>2.2000000000000001E-3</v>
      </c>
      <c r="S70" s="4">
        <v>1503551</v>
      </c>
      <c r="T70" s="4">
        <f t="shared" si="18"/>
        <v>1761489.4</v>
      </c>
      <c r="U70" s="4">
        <f t="shared" si="17"/>
        <v>960900</v>
      </c>
    </row>
    <row r="71" spans="1:22" x14ac:dyDescent="0.2">
      <c r="A71" s="16" t="s">
        <v>230</v>
      </c>
      <c r="B71" s="4">
        <v>67600</v>
      </c>
      <c r="C71" s="4">
        <v>14011</v>
      </c>
      <c r="D71" s="4">
        <v>53589</v>
      </c>
      <c r="E71" s="4">
        <v>5035700000</v>
      </c>
      <c r="F71" s="4">
        <f t="shared" si="15"/>
        <v>1247467565506</v>
      </c>
      <c r="K71" s="4">
        <f t="shared" si="16"/>
        <v>2875550000</v>
      </c>
      <c r="L71" s="4"/>
      <c r="M71" s="4"/>
      <c r="N71" s="4"/>
      <c r="O71" s="4"/>
      <c r="P71" s="4">
        <v>1735300</v>
      </c>
      <c r="Q71" s="4">
        <v>1207800</v>
      </c>
      <c r="R71" s="5">
        <v>2.29E-2</v>
      </c>
      <c r="S71" s="4">
        <v>3028862</v>
      </c>
      <c r="T71" s="4">
        <f t="shared" si="18"/>
        <v>1573676.5</v>
      </c>
      <c r="U71" s="4">
        <f t="shared" si="17"/>
        <v>960900</v>
      </c>
    </row>
    <row r="72" spans="1:22" x14ac:dyDescent="0.2">
      <c r="A72" s="16" t="s">
        <v>229</v>
      </c>
      <c r="B72" s="4">
        <v>60000</v>
      </c>
      <c r="C72" s="4">
        <v>12200</v>
      </c>
      <c r="D72" s="4">
        <v>47800</v>
      </c>
      <c r="E72" s="4">
        <v>4395230000</v>
      </c>
      <c r="F72" s="4">
        <f t="shared" si="15"/>
        <v>1242431865506</v>
      </c>
      <c r="K72" s="4">
        <f t="shared" si="16"/>
        <v>2875550000</v>
      </c>
      <c r="L72" s="4"/>
      <c r="M72" s="4"/>
      <c r="N72" s="4"/>
      <c r="O72" s="4"/>
      <c r="P72" s="4">
        <v>510600</v>
      </c>
      <c r="Q72" s="4">
        <v>332800</v>
      </c>
      <c r="R72" s="5">
        <v>1.44E-2</v>
      </c>
      <c r="S72" s="4">
        <v>960900</v>
      </c>
      <c r="T72" s="4">
        <f t="shared" si="18"/>
        <v>1584504.9</v>
      </c>
      <c r="U72" s="4">
        <f t="shared" si="17"/>
        <v>1001331</v>
      </c>
    </row>
    <row r="73" spans="1:22" x14ac:dyDescent="0.2">
      <c r="A73" s="16" t="s">
        <v>228</v>
      </c>
      <c r="B73" s="4">
        <v>248310</v>
      </c>
      <c r="C73" s="4">
        <v>259000</v>
      </c>
      <c r="D73" s="4">
        <v>-10690</v>
      </c>
      <c r="E73" s="4">
        <v>-948570000</v>
      </c>
      <c r="F73" s="4">
        <f t="shared" si="15"/>
        <v>1238036635506</v>
      </c>
      <c r="K73" s="4">
        <f t="shared" si="16"/>
        <v>2875550000</v>
      </c>
      <c r="L73" s="4"/>
      <c r="M73" s="4"/>
      <c r="N73" s="4"/>
      <c r="O73" s="4"/>
      <c r="P73" s="4">
        <v>352000</v>
      </c>
      <c r="Q73" s="4">
        <v>870400</v>
      </c>
      <c r="R73" s="5">
        <v>-5.4000000000000003E-3</v>
      </c>
      <c r="S73" s="4">
        <v>1422505</v>
      </c>
      <c r="T73" s="4">
        <f t="shared" si="18"/>
        <v>1589953.7</v>
      </c>
      <c r="U73" s="4">
        <f t="shared" si="17"/>
        <v>1001331</v>
      </c>
    </row>
    <row r="74" spans="1:22" x14ac:dyDescent="0.2">
      <c r="A74" s="16" t="s">
        <v>227</v>
      </c>
      <c r="B74" s="4">
        <v>216250</v>
      </c>
      <c r="C74" s="4">
        <v>370504</v>
      </c>
      <c r="D74" s="4">
        <v>-154254</v>
      </c>
      <c r="E74" s="4">
        <v>-13964090000</v>
      </c>
      <c r="F74" s="4">
        <f t="shared" si="15"/>
        <v>1238985205506</v>
      </c>
      <c r="G74" s="4">
        <v>400000</v>
      </c>
      <c r="H74" s="4">
        <v>400000</v>
      </c>
      <c r="I74" s="4">
        <v>0</v>
      </c>
      <c r="J74" s="4">
        <v>16870000</v>
      </c>
      <c r="K74" s="4">
        <f t="shared" si="16"/>
        <v>2875550000</v>
      </c>
      <c r="L74" s="4"/>
      <c r="M74" s="4"/>
      <c r="N74" s="4"/>
      <c r="O74" s="4"/>
      <c r="P74" s="4">
        <v>441900</v>
      </c>
      <c r="Q74" s="4">
        <v>1137600</v>
      </c>
      <c r="R74" s="5">
        <v>-6.5000000000000006E-3</v>
      </c>
      <c r="S74" s="4">
        <v>1761486</v>
      </c>
      <c r="T74" s="4">
        <f t="shared" si="18"/>
        <v>1814104.8</v>
      </c>
      <c r="U74" s="4">
        <f t="shared" si="17"/>
        <v>1001331</v>
      </c>
    </row>
    <row r="75" spans="1:22" x14ac:dyDescent="0.2">
      <c r="A75" s="16" t="s">
        <v>221</v>
      </c>
      <c r="B75" s="4">
        <v>151800</v>
      </c>
      <c r="C75" s="4">
        <v>125500</v>
      </c>
      <c r="D75" s="4">
        <v>26300</v>
      </c>
      <c r="E75" s="4">
        <v>2477040000</v>
      </c>
      <c r="F75" s="4">
        <f t="shared" si="15"/>
        <v>1252949295506</v>
      </c>
      <c r="G75" s="4">
        <v>243100</v>
      </c>
      <c r="H75" s="4">
        <v>244100</v>
      </c>
      <c r="I75" s="4">
        <v>-1000</v>
      </c>
      <c r="J75" s="4">
        <v>-71100000</v>
      </c>
      <c r="K75" s="4">
        <f t="shared" si="16"/>
        <v>2858680000</v>
      </c>
      <c r="L75" s="4"/>
      <c r="M75" s="4"/>
      <c r="N75" s="4"/>
      <c r="O75" s="4"/>
      <c r="P75" s="4">
        <v>465400</v>
      </c>
      <c r="Q75" s="4">
        <v>453500</v>
      </c>
      <c r="R75" s="5">
        <v>-7.4999999999999997E-3</v>
      </c>
      <c r="S75" s="4">
        <v>1001331</v>
      </c>
      <c r="T75" s="4">
        <f t="shared" si="18"/>
        <v>1865525.8</v>
      </c>
      <c r="U75" s="4">
        <f t="shared" si="17"/>
        <v>1594064</v>
      </c>
    </row>
    <row r="76" spans="1:22" x14ac:dyDescent="0.2">
      <c r="A76" s="16" t="s">
        <v>212</v>
      </c>
      <c r="B76" s="4">
        <v>738750</v>
      </c>
      <c r="C76" s="4">
        <v>161430</v>
      </c>
      <c r="D76" s="4">
        <v>577320</v>
      </c>
      <c r="E76" s="4">
        <v>49230070000</v>
      </c>
      <c r="F76" s="4">
        <f t="shared" si="15"/>
        <v>1250472255506</v>
      </c>
      <c r="G76" s="4">
        <v>270900</v>
      </c>
      <c r="H76" s="4">
        <v>252400</v>
      </c>
      <c r="I76" s="4">
        <v>18500</v>
      </c>
      <c r="J76" s="4">
        <v>1754730000</v>
      </c>
      <c r="K76" s="4">
        <f t="shared" si="16"/>
        <v>2929780000</v>
      </c>
      <c r="L76" s="4"/>
      <c r="M76" s="4"/>
      <c r="N76" s="4"/>
      <c r="O76" s="4"/>
      <c r="P76" s="4">
        <v>655400</v>
      </c>
      <c r="Q76" s="4">
        <v>640300</v>
      </c>
      <c r="R76" s="5">
        <v>1.66E-2</v>
      </c>
      <c r="S76" s="4">
        <v>1609460</v>
      </c>
      <c r="T76" s="4">
        <f t="shared" si="18"/>
        <v>1909669.4</v>
      </c>
      <c r="U76" s="4">
        <f t="shared" si="17"/>
        <v>1150733</v>
      </c>
    </row>
    <row r="77" spans="1:22" x14ac:dyDescent="0.2">
      <c r="A77" s="16" t="s">
        <v>211</v>
      </c>
      <c r="B77" s="4">
        <v>30600</v>
      </c>
      <c r="C77" s="4">
        <v>219100</v>
      </c>
      <c r="D77" s="4">
        <v>-188500</v>
      </c>
      <c r="E77" s="4">
        <v>-17554590000</v>
      </c>
      <c r="F77" s="4">
        <f t="shared" si="15"/>
        <v>1201242185506</v>
      </c>
      <c r="K77" s="4">
        <f>K78+J77</f>
        <v>1175050000</v>
      </c>
      <c r="L77" s="4"/>
      <c r="M77" s="4"/>
      <c r="N77" s="4"/>
      <c r="O77" s="4"/>
      <c r="P77" s="4">
        <v>551900</v>
      </c>
      <c r="Q77" s="4">
        <v>1002600</v>
      </c>
      <c r="R77" s="5">
        <v>5.4000000000000003E-3</v>
      </c>
      <c r="S77" s="4">
        <v>1625255</v>
      </c>
      <c r="T77" s="4">
        <f t="shared" si="18"/>
        <v>2066388.7</v>
      </c>
      <c r="U77" s="4">
        <f t="shared" si="17"/>
        <v>1069184</v>
      </c>
    </row>
    <row r="78" spans="1:22" x14ac:dyDescent="0.2">
      <c r="A78" s="16" t="s">
        <v>210</v>
      </c>
      <c r="B78" s="4">
        <v>568300</v>
      </c>
      <c r="C78" s="4">
        <v>2036576</v>
      </c>
      <c r="D78" s="4">
        <v>-1468276</v>
      </c>
      <c r="E78" s="4">
        <v>-142266130000</v>
      </c>
      <c r="F78" s="4">
        <f t="shared" si="15"/>
        <v>1218796775506</v>
      </c>
      <c r="G78" s="4">
        <v>7500</v>
      </c>
      <c r="H78" s="4">
        <v>0</v>
      </c>
      <c r="I78" s="4">
        <v>7500</v>
      </c>
      <c r="J78" s="4">
        <v>699750000</v>
      </c>
      <c r="K78" s="4">
        <f>J78+K80</f>
        <v>1175050000</v>
      </c>
      <c r="R78" s="5">
        <v>-1.78E-2</v>
      </c>
      <c r="S78" s="4">
        <v>2659537</v>
      </c>
      <c r="T78" s="4">
        <f t="shared" si="18"/>
        <v>1968328</v>
      </c>
      <c r="U78" s="4">
        <f t="shared" si="17"/>
        <v>1069184</v>
      </c>
    </row>
    <row r="79" spans="1:22" x14ac:dyDescent="0.2">
      <c r="A79" s="16" t="s">
        <v>209</v>
      </c>
      <c r="B79" s="4">
        <v>96500</v>
      </c>
      <c r="C79" s="4">
        <v>277686</v>
      </c>
      <c r="D79" s="4">
        <v>-181186</v>
      </c>
      <c r="E79" s="4">
        <v>-17309330000</v>
      </c>
      <c r="F79" s="4">
        <f t="shared" si="15"/>
        <v>1361062905506</v>
      </c>
      <c r="L79" s="4"/>
      <c r="M79" s="4"/>
      <c r="N79" s="4"/>
      <c r="O79" s="4"/>
      <c r="P79" s="4">
        <v>377700</v>
      </c>
      <c r="Q79" s="4">
        <v>1092500</v>
      </c>
      <c r="R79" s="5">
        <v>-9.300000000000001E-3</v>
      </c>
      <c r="S79" s="4">
        <v>1594064</v>
      </c>
      <c r="T79" s="4">
        <f t="shared" si="18"/>
        <v>1969272.3</v>
      </c>
      <c r="U79" s="4">
        <f t="shared" si="17"/>
        <v>1069184</v>
      </c>
    </row>
    <row r="80" spans="1:22" x14ac:dyDescent="0.2">
      <c r="A80" s="16" t="s">
        <v>208</v>
      </c>
      <c r="B80" s="4">
        <v>108800</v>
      </c>
      <c r="C80" s="4">
        <v>81000</v>
      </c>
      <c r="D80" s="4">
        <v>27800</v>
      </c>
      <c r="E80" s="4">
        <v>2637190000</v>
      </c>
      <c r="F80" s="4">
        <f t="shared" si="15"/>
        <v>1378372235506</v>
      </c>
      <c r="G80" s="4">
        <v>75000</v>
      </c>
      <c r="H80" s="4">
        <v>70500</v>
      </c>
      <c r="I80" s="4">
        <v>4500</v>
      </c>
      <c r="J80" s="4">
        <v>475300000</v>
      </c>
      <c r="K80" s="4">
        <f>J80</f>
        <v>475300000</v>
      </c>
      <c r="R80" s="5">
        <v>-1.1299999999999999E-2</v>
      </c>
      <c r="S80" s="4">
        <v>1951494</v>
      </c>
      <c r="T80" s="4">
        <f t="shared" si="18"/>
        <v>1989520.6</v>
      </c>
      <c r="U80" s="4">
        <f t="shared" si="17"/>
        <v>1069184</v>
      </c>
    </row>
    <row r="81" spans="1:21" x14ac:dyDescent="0.2">
      <c r="A81" s="16" t="s">
        <v>207</v>
      </c>
      <c r="B81" s="4">
        <v>100300</v>
      </c>
      <c r="C81" s="4">
        <v>83060</v>
      </c>
      <c r="D81" s="4">
        <v>17240</v>
      </c>
      <c r="E81" s="4">
        <v>1722780000</v>
      </c>
      <c r="F81" s="4">
        <f t="shared" si="15"/>
        <v>1375735045506</v>
      </c>
      <c r="R81" s="5">
        <v>-8.1000000000000013E-3</v>
      </c>
      <c r="S81" s="4">
        <v>1150733</v>
      </c>
      <c r="T81" s="4">
        <f t="shared" si="18"/>
        <v>2049444</v>
      </c>
      <c r="U81" s="4">
        <f t="shared" si="17"/>
        <v>1069184</v>
      </c>
    </row>
    <row r="82" spans="1:21" x14ac:dyDescent="0.2">
      <c r="A82" s="16" t="s">
        <v>206</v>
      </c>
      <c r="B82" s="4">
        <v>302700</v>
      </c>
      <c r="C82" s="4">
        <v>26053</v>
      </c>
      <c r="D82" s="4">
        <v>276647</v>
      </c>
      <c r="E82" s="4">
        <v>27038780000</v>
      </c>
      <c r="F82" s="4">
        <f t="shared" si="15"/>
        <v>1374012265506</v>
      </c>
      <c r="R82" s="5">
        <v>0</v>
      </c>
      <c r="S82" s="4">
        <v>1069184</v>
      </c>
      <c r="T82" s="4">
        <f t="shared" si="18"/>
        <v>2022118.6</v>
      </c>
      <c r="U82" s="4">
        <f t="shared" si="17"/>
        <v>1476993</v>
      </c>
    </row>
    <row r="83" spans="1:21" x14ac:dyDescent="0.2">
      <c r="A83" s="16" t="s">
        <v>205</v>
      </c>
      <c r="B83" s="4">
        <v>501600</v>
      </c>
      <c r="C83" s="4">
        <v>92200</v>
      </c>
      <c r="D83" s="4">
        <v>409400</v>
      </c>
      <c r="E83" s="4">
        <v>39886650000</v>
      </c>
      <c r="F83" s="4">
        <f t="shared" si="15"/>
        <v>1346973485506</v>
      </c>
      <c r="R83" s="5">
        <v>6.1999999999999998E-3</v>
      </c>
      <c r="S83" s="4">
        <v>1476993</v>
      </c>
      <c r="T83" s="4">
        <f t="shared" si="18"/>
        <v>2186088.2999999998</v>
      </c>
      <c r="U83" s="4">
        <f t="shared" si="17"/>
        <v>1515541</v>
      </c>
    </row>
    <row r="84" spans="1:21" x14ac:dyDescent="0.2">
      <c r="A84" s="16" t="s">
        <v>204</v>
      </c>
      <c r="B84" s="4">
        <v>323800</v>
      </c>
      <c r="C84" s="4">
        <v>49200</v>
      </c>
      <c r="D84" s="4">
        <v>274600</v>
      </c>
      <c r="E84" s="4">
        <v>26676250000</v>
      </c>
      <c r="F84" s="4">
        <f t="shared" si="15"/>
        <v>1307086835506</v>
      </c>
      <c r="R84" s="5">
        <v>-8.1000000000000013E-3</v>
      </c>
      <c r="S84" s="4">
        <v>4002997</v>
      </c>
      <c r="T84" s="4">
        <f t="shared" si="18"/>
        <v>2045681.1</v>
      </c>
      <c r="U84" s="4">
        <f t="shared" si="17"/>
        <v>1515541</v>
      </c>
    </row>
    <row r="85" spans="1:21" x14ac:dyDescent="0.2">
      <c r="A85" s="16" t="s">
        <v>203</v>
      </c>
      <c r="B85" s="4">
        <v>287200</v>
      </c>
      <c r="C85" s="4">
        <v>36400</v>
      </c>
      <c r="D85" s="4">
        <v>250800</v>
      </c>
      <c r="E85" s="4">
        <v>24542520000</v>
      </c>
      <c r="F85" s="4">
        <f t="shared" si="15"/>
        <v>1280410585506</v>
      </c>
      <c r="R85" s="5">
        <v>7.1999999999999998E-3</v>
      </c>
      <c r="S85" s="4">
        <v>1515541</v>
      </c>
      <c r="T85" s="4">
        <f t="shared" si="18"/>
        <v>2279846</v>
      </c>
      <c r="U85" s="4">
        <f t="shared" si="17"/>
        <v>1603507</v>
      </c>
    </row>
    <row r="86" spans="1:21" x14ac:dyDescent="0.2">
      <c r="A86" s="16" t="s">
        <v>202</v>
      </c>
      <c r="B86" s="4">
        <v>1600</v>
      </c>
      <c r="C86" s="4">
        <v>145985</v>
      </c>
      <c r="D86" s="4">
        <v>-144385</v>
      </c>
      <c r="E86" s="4">
        <v>-14115170000</v>
      </c>
      <c r="F86" s="4">
        <f t="shared" si="15"/>
        <v>1255868065506</v>
      </c>
      <c r="R86" s="5">
        <v>-2E-3</v>
      </c>
      <c r="S86" s="4">
        <v>2050896</v>
      </c>
      <c r="T86" s="4">
        <f t="shared" si="18"/>
        <v>2278060.4</v>
      </c>
      <c r="U86" s="4">
        <f t="shared" si="17"/>
        <v>1603507</v>
      </c>
    </row>
    <row r="87" spans="1:21" x14ac:dyDescent="0.2">
      <c r="A87" s="16" t="s">
        <v>201</v>
      </c>
      <c r="B87" s="4">
        <v>258100</v>
      </c>
      <c r="C87" s="4">
        <v>23400</v>
      </c>
      <c r="D87" s="4">
        <v>234700</v>
      </c>
      <c r="E87" s="4">
        <v>22856440000</v>
      </c>
      <c r="F87" s="4">
        <f t="shared" si="15"/>
        <v>1269983235506</v>
      </c>
      <c r="R87" s="5">
        <v>2.53E-2</v>
      </c>
      <c r="S87" s="4">
        <v>3192448</v>
      </c>
      <c r="T87" s="4">
        <f t="shared" si="18"/>
        <v>2142938.2999999998</v>
      </c>
      <c r="U87" s="4">
        <f t="shared" si="17"/>
        <v>795930</v>
      </c>
    </row>
    <row r="88" spans="1:21" x14ac:dyDescent="0.2">
      <c r="A88" s="16" t="s">
        <v>200</v>
      </c>
      <c r="B88" s="4">
        <v>217100</v>
      </c>
      <c r="C88" s="4">
        <v>21800</v>
      </c>
      <c r="D88" s="4">
        <v>195300</v>
      </c>
      <c r="E88" s="4">
        <v>18495570000</v>
      </c>
      <c r="F88" s="4">
        <f t="shared" si="15"/>
        <v>1247126795506</v>
      </c>
      <c r="R88" s="5">
        <v>6.4000000000000003E-3</v>
      </c>
      <c r="S88" s="4">
        <v>1678930</v>
      </c>
      <c r="T88" s="4">
        <f t="shared" si="18"/>
        <v>2253413.5</v>
      </c>
      <c r="U88" s="4">
        <f t="shared" si="17"/>
        <v>795930</v>
      </c>
    </row>
    <row r="89" spans="1:21" x14ac:dyDescent="0.2">
      <c r="A89" s="16" t="s">
        <v>199</v>
      </c>
      <c r="B89" s="4">
        <v>347500</v>
      </c>
      <c r="C89" s="4">
        <v>449466</v>
      </c>
      <c r="D89" s="4">
        <v>-101966</v>
      </c>
      <c r="E89" s="4">
        <v>-9368230000</v>
      </c>
      <c r="F89" s="4">
        <f t="shared" si="15"/>
        <v>1228631225506</v>
      </c>
      <c r="R89" s="5">
        <v>-1.3500000000000002E-2</v>
      </c>
      <c r="S89" s="4">
        <v>1603507</v>
      </c>
      <c r="T89" s="4">
        <f t="shared" si="18"/>
        <v>2369206.7999999998</v>
      </c>
      <c r="U89" s="4">
        <f t="shared" si="17"/>
        <v>795930</v>
      </c>
    </row>
    <row r="90" spans="1:21" x14ac:dyDescent="0.2">
      <c r="A90" s="16" t="s">
        <v>198</v>
      </c>
      <c r="B90" s="4">
        <v>124000</v>
      </c>
      <c r="C90" s="4">
        <v>13800</v>
      </c>
      <c r="D90" s="4">
        <v>110200</v>
      </c>
      <c r="E90" s="4">
        <v>10535250000</v>
      </c>
      <c r="F90" s="4">
        <f t="shared" si="15"/>
        <v>1237999455506</v>
      </c>
      <c r="R90" s="5">
        <v>1.6E-2</v>
      </c>
      <c r="S90" s="4">
        <v>2153977</v>
      </c>
      <c r="T90" s="4">
        <f t="shared" si="18"/>
        <v>2345424.1</v>
      </c>
      <c r="U90" s="4">
        <f t="shared" si="17"/>
        <v>795930</v>
      </c>
    </row>
    <row r="91" spans="1:21" x14ac:dyDescent="0.2">
      <c r="A91" s="16" t="s">
        <v>197</v>
      </c>
      <c r="B91" s="4">
        <v>970600</v>
      </c>
      <c r="C91" s="4">
        <v>216300</v>
      </c>
      <c r="D91" s="4">
        <v>754300</v>
      </c>
      <c r="E91" s="4">
        <v>71099090000</v>
      </c>
      <c r="F91" s="4">
        <f t="shared" si="15"/>
        <v>1227464205506</v>
      </c>
      <c r="R91" s="5">
        <v>1.1000000000000001E-3</v>
      </c>
      <c r="S91" s="4">
        <v>1749967</v>
      </c>
      <c r="T91" s="4">
        <f t="shared" si="18"/>
        <v>2393721.5</v>
      </c>
      <c r="U91" s="4">
        <f t="shared" si="17"/>
        <v>795930</v>
      </c>
    </row>
    <row r="92" spans="1:21" x14ac:dyDescent="0.2">
      <c r="A92" s="16" t="s">
        <v>196</v>
      </c>
      <c r="B92" s="4">
        <v>201700</v>
      </c>
      <c r="C92" s="4">
        <v>30600</v>
      </c>
      <c r="D92" s="4">
        <v>171100</v>
      </c>
      <c r="E92" s="4">
        <v>16251650000</v>
      </c>
      <c r="F92" s="4">
        <f t="shared" si="15"/>
        <v>1156365115506</v>
      </c>
      <c r="R92" s="5">
        <v>-1.3600000000000001E-2</v>
      </c>
      <c r="S92" s="4">
        <v>795930</v>
      </c>
      <c r="T92" s="4">
        <f t="shared" si="18"/>
        <v>2479679.4</v>
      </c>
      <c r="U92" s="4">
        <f t="shared" si="17"/>
        <v>1841227</v>
      </c>
    </row>
    <row r="93" spans="1:21" x14ac:dyDescent="0.2">
      <c r="A93" s="16" t="s">
        <v>195</v>
      </c>
      <c r="B93" s="4">
        <v>563300</v>
      </c>
      <c r="C93" s="4">
        <v>11700</v>
      </c>
      <c r="D93" s="4">
        <v>551600</v>
      </c>
      <c r="E93" s="4">
        <v>51565690000</v>
      </c>
      <c r="F93" s="4">
        <f t="shared" si="15"/>
        <v>1140113465506</v>
      </c>
      <c r="R93" s="5">
        <v>2.7999999999999997E-2</v>
      </c>
      <c r="S93" s="4">
        <v>3116690</v>
      </c>
      <c r="T93" s="4">
        <f t="shared" si="18"/>
        <v>2439301.4</v>
      </c>
      <c r="U93" s="4">
        <f t="shared" si="17"/>
        <v>1841227</v>
      </c>
    </row>
    <row r="94" spans="1:21" x14ac:dyDescent="0.2">
      <c r="A94" s="16" t="s">
        <v>194</v>
      </c>
      <c r="B94" s="4">
        <v>1206250</v>
      </c>
      <c r="C94" s="4">
        <v>228700</v>
      </c>
      <c r="D94" s="4">
        <v>977550</v>
      </c>
      <c r="E94" s="4">
        <v>92925640000</v>
      </c>
      <c r="F94" s="4">
        <f t="shared" si="15"/>
        <v>1088547775506</v>
      </c>
      <c r="R94" s="5">
        <v>-3.4300000000000004E-2</v>
      </c>
      <c r="S94" s="4">
        <v>2598925</v>
      </c>
      <c r="T94" s="4">
        <f t="shared" si="18"/>
        <v>2459828.2000000002</v>
      </c>
      <c r="U94" s="4">
        <f t="shared" si="17"/>
        <v>1841227</v>
      </c>
    </row>
    <row r="95" spans="1:21" x14ac:dyDescent="0.2">
      <c r="A95" s="16" t="s">
        <v>193</v>
      </c>
      <c r="B95" s="4">
        <v>100847</v>
      </c>
      <c r="C95" s="4">
        <v>85500</v>
      </c>
      <c r="D95" s="4">
        <v>15347</v>
      </c>
      <c r="E95" s="4">
        <v>1456870000</v>
      </c>
      <c r="F95" s="4">
        <f t="shared" si="15"/>
        <v>995622135506</v>
      </c>
      <c r="R95" s="5">
        <v>1.37E-2</v>
      </c>
      <c r="S95" s="4">
        <v>3857190</v>
      </c>
      <c r="T95" s="4">
        <f t="shared" si="18"/>
        <v>2374089.9</v>
      </c>
      <c r="U95" s="4">
        <f t="shared" si="17"/>
        <v>1841227</v>
      </c>
    </row>
    <row r="96" spans="1:21" x14ac:dyDescent="0.2">
      <c r="A96" s="16" t="s">
        <v>192</v>
      </c>
      <c r="B96" s="4">
        <v>384400</v>
      </c>
      <c r="C96" s="4">
        <v>280300</v>
      </c>
      <c r="D96" s="4">
        <v>104100</v>
      </c>
      <c r="E96" s="4">
        <v>9861300000</v>
      </c>
      <c r="F96" s="4">
        <f t="shared" si="15"/>
        <v>994165265506</v>
      </c>
      <c r="R96" s="5">
        <v>1.72E-2</v>
      </c>
      <c r="S96" s="4">
        <v>2033040</v>
      </c>
      <c r="T96" s="4">
        <f t="shared" si="18"/>
        <v>2354810</v>
      </c>
      <c r="U96" s="4">
        <f t="shared" si="17"/>
        <v>1841227</v>
      </c>
    </row>
    <row r="97" spans="1:21" x14ac:dyDescent="0.2">
      <c r="A97" s="16" t="s">
        <v>191</v>
      </c>
      <c r="B97" s="4">
        <v>229100</v>
      </c>
      <c r="C97" s="4">
        <v>17298</v>
      </c>
      <c r="D97" s="4">
        <v>211802</v>
      </c>
      <c r="E97" s="4">
        <v>19723470000</v>
      </c>
      <c r="F97" s="4">
        <f t="shared" si="15"/>
        <v>984303965506</v>
      </c>
      <c r="R97" s="5">
        <v>0</v>
      </c>
      <c r="S97" s="4">
        <v>1841227</v>
      </c>
      <c r="T97" s="4">
        <f t="shared" si="18"/>
        <v>2390346.7999999998</v>
      </c>
      <c r="U97" s="4">
        <f t="shared" si="17"/>
        <v>1655509</v>
      </c>
    </row>
    <row r="98" spans="1:21" x14ac:dyDescent="0.2">
      <c r="A98" s="16" t="s">
        <v>190</v>
      </c>
      <c r="B98" s="4">
        <v>147100</v>
      </c>
      <c r="C98" s="4">
        <v>44350</v>
      </c>
      <c r="D98" s="4">
        <v>102750</v>
      </c>
      <c r="E98" s="4">
        <v>9657260000</v>
      </c>
      <c r="F98" s="4">
        <f t="shared" si="15"/>
        <v>964580495506</v>
      </c>
      <c r="R98" s="5">
        <v>-2.6000000000000002E-2</v>
      </c>
      <c r="S98" s="4">
        <v>2783682</v>
      </c>
      <c r="T98" s="4">
        <f t="shared" si="18"/>
        <v>2312646.2999999998</v>
      </c>
      <c r="U98" s="4">
        <f t="shared" si="17"/>
        <v>1655509</v>
      </c>
    </row>
    <row r="99" spans="1:21" x14ac:dyDescent="0.2">
      <c r="A99" s="16" t="s">
        <v>189</v>
      </c>
      <c r="B99" s="4">
        <v>259200</v>
      </c>
      <c r="C99" s="4">
        <v>223000</v>
      </c>
      <c r="D99" s="4">
        <v>36200</v>
      </c>
      <c r="E99" s="4">
        <v>3538900000</v>
      </c>
      <c r="F99" s="4">
        <f t="shared" si="15"/>
        <v>954923235506</v>
      </c>
      <c r="R99" s="5">
        <v>1.9199999999999998E-2</v>
      </c>
      <c r="S99" s="4">
        <v>2761440</v>
      </c>
      <c r="T99" s="4">
        <f t="shared" si="18"/>
        <v>2347443</v>
      </c>
      <c r="U99" s="4">
        <f t="shared" si="17"/>
        <v>1655509</v>
      </c>
    </row>
    <row r="100" spans="1:21" x14ac:dyDescent="0.2">
      <c r="A100" s="16" t="s">
        <v>188</v>
      </c>
      <c r="B100" s="4">
        <v>626600</v>
      </c>
      <c r="C100" s="4">
        <v>142510</v>
      </c>
      <c r="D100" s="4">
        <v>484090</v>
      </c>
      <c r="E100" s="4">
        <v>45728080000</v>
      </c>
      <c r="F100" s="4">
        <f t="shared" si="15"/>
        <v>951384335506</v>
      </c>
      <c r="R100" s="5">
        <v>5.4000000000000003E-3</v>
      </c>
      <c r="S100" s="4">
        <v>1916150</v>
      </c>
      <c r="T100" s="4">
        <f t="shared" si="18"/>
        <v>2497202.4</v>
      </c>
      <c r="U100" s="4">
        <f t="shared" si="17"/>
        <v>1655509</v>
      </c>
    </row>
    <row r="101" spans="1:21" x14ac:dyDescent="0.2">
      <c r="A101" s="16" t="s">
        <v>187</v>
      </c>
      <c r="B101" s="4">
        <v>760700</v>
      </c>
      <c r="C101" s="4">
        <v>445708</v>
      </c>
      <c r="D101" s="4">
        <v>314992</v>
      </c>
      <c r="E101" s="4">
        <v>29816870000</v>
      </c>
      <c r="F101" s="4">
        <f t="shared" si="15"/>
        <v>905656255506</v>
      </c>
      <c r="R101" s="5">
        <v>2.2000000000000001E-3</v>
      </c>
      <c r="S101" s="4">
        <v>2232941</v>
      </c>
      <c r="T101" s="4">
        <f t="shared" si="18"/>
        <v>2649420.7999999998</v>
      </c>
      <c r="U101" s="4">
        <f t="shared" si="17"/>
        <v>1655509</v>
      </c>
    </row>
    <row r="102" spans="1:21" x14ac:dyDescent="0.2">
      <c r="A102" s="16" t="s">
        <v>186</v>
      </c>
      <c r="B102" s="4">
        <v>12100</v>
      </c>
      <c r="C102" s="4">
        <v>12300</v>
      </c>
      <c r="D102" s="4">
        <v>-200</v>
      </c>
      <c r="E102" s="4">
        <v>-19050000</v>
      </c>
      <c r="F102" s="4">
        <f t="shared" si="15"/>
        <v>875839385506</v>
      </c>
      <c r="R102" s="5">
        <v>3.3E-3</v>
      </c>
      <c r="S102" s="4">
        <v>1655509</v>
      </c>
      <c r="T102" s="4">
        <f t="shared" si="18"/>
        <v>2666618.2999999998</v>
      </c>
      <c r="U102" s="4">
        <f t="shared" si="17"/>
        <v>1840241</v>
      </c>
    </row>
    <row r="103" spans="1:21" x14ac:dyDescent="0.2">
      <c r="A103" s="16" t="s">
        <v>185</v>
      </c>
      <c r="B103" s="4">
        <v>318500</v>
      </c>
      <c r="C103" s="4">
        <v>69100</v>
      </c>
      <c r="D103" s="4">
        <v>249400</v>
      </c>
      <c r="E103" s="4">
        <v>23479860000</v>
      </c>
      <c r="F103" s="4">
        <f t="shared" si="15"/>
        <v>875858435506</v>
      </c>
      <c r="R103" s="5">
        <v>2.2000000000000001E-3</v>
      </c>
      <c r="S103" s="4">
        <v>2712910</v>
      </c>
      <c r="T103" s="4">
        <f t="shared" si="18"/>
        <v>2577869.5</v>
      </c>
      <c r="U103" s="4">
        <f t="shared" si="17"/>
        <v>1840241</v>
      </c>
    </row>
    <row r="104" spans="1:21" x14ac:dyDescent="0.2">
      <c r="A104" s="16" t="s">
        <v>184</v>
      </c>
      <c r="B104" s="4">
        <v>884300</v>
      </c>
      <c r="C104" s="4">
        <v>112557</v>
      </c>
      <c r="D104" s="4">
        <v>771743</v>
      </c>
      <c r="E104" s="4">
        <v>72321320000</v>
      </c>
      <c r="F104" s="4">
        <f t="shared" si="15"/>
        <v>852378575506</v>
      </c>
      <c r="R104" s="5">
        <v>-2.0999999999999999E-3</v>
      </c>
      <c r="S104" s="4">
        <v>2804193</v>
      </c>
      <c r="T104" s="4">
        <f t="shared" si="18"/>
        <v>2968115.1</v>
      </c>
      <c r="U104" s="4">
        <f t="shared" si="17"/>
        <v>1840241</v>
      </c>
    </row>
    <row r="105" spans="1:21" x14ac:dyDescent="0.2">
      <c r="A105" s="16" t="s">
        <v>183</v>
      </c>
      <c r="B105" s="4">
        <v>189700</v>
      </c>
      <c r="C105" s="4">
        <v>50200</v>
      </c>
      <c r="D105" s="4">
        <v>139500</v>
      </c>
      <c r="E105" s="4">
        <v>12522600000</v>
      </c>
      <c r="F105" s="4">
        <f t="shared" si="15"/>
        <v>780057255506</v>
      </c>
      <c r="R105" s="5">
        <v>5.6900000000000006E-2</v>
      </c>
      <c r="S105" s="4">
        <v>2999807</v>
      </c>
      <c r="T105" s="4">
        <f t="shared" si="18"/>
        <v>2819094</v>
      </c>
      <c r="U105" s="4">
        <f t="shared" si="17"/>
        <v>1840241</v>
      </c>
    </row>
    <row r="106" spans="1:21" x14ac:dyDescent="0.2">
      <c r="A106" s="16" t="s">
        <v>182</v>
      </c>
      <c r="B106" s="4">
        <v>629400</v>
      </c>
      <c r="C106" s="4">
        <v>169470</v>
      </c>
      <c r="D106" s="4">
        <v>459930</v>
      </c>
      <c r="E106" s="4">
        <v>40731570000</v>
      </c>
      <c r="F106" s="4">
        <f t="shared" si="15"/>
        <v>767534655506</v>
      </c>
      <c r="R106" s="5">
        <v>-4.5000000000000005E-3</v>
      </c>
      <c r="S106" s="4">
        <v>1840241</v>
      </c>
      <c r="T106" s="4">
        <f t="shared" si="18"/>
        <v>2836915.6</v>
      </c>
      <c r="U106" s="4">
        <f t="shared" si="17"/>
        <v>2006677</v>
      </c>
    </row>
    <row r="107" spans="1:21" x14ac:dyDescent="0.2">
      <c r="A107" s="16" t="s">
        <v>181</v>
      </c>
      <c r="B107" s="4">
        <v>355100</v>
      </c>
      <c r="C107" s="4">
        <v>174200</v>
      </c>
      <c r="D107" s="4">
        <v>180900</v>
      </c>
      <c r="E107" s="4">
        <v>16162000000</v>
      </c>
      <c r="F107" s="4">
        <f t="shared" si="15"/>
        <v>726803085506</v>
      </c>
      <c r="R107" s="5">
        <v>3.04E-2</v>
      </c>
      <c r="S107" s="4">
        <v>2196595</v>
      </c>
      <c r="T107" s="4">
        <f t="shared" si="18"/>
        <v>2998698.6</v>
      </c>
      <c r="U107" s="4">
        <f t="shared" si="17"/>
        <v>1827484</v>
      </c>
    </row>
    <row r="108" spans="1:21" x14ac:dyDescent="0.2">
      <c r="A108" s="16" t="s">
        <v>180</v>
      </c>
      <c r="B108" s="4">
        <v>525300</v>
      </c>
      <c r="C108" s="4">
        <v>156700</v>
      </c>
      <c r="D108" s="4">
        <v>368600</v>
      </c>
      <c r="E108" s="4">
        <v>31690190000</v>
      </c>
      <c r="F108" s="4">
        <f t="shared" si="15"/>
        <v>710641085506</v>
      </c>
      <c r="R108" s="5">
        <v>0</v>
      </c>
      <c r="S108" s="4">
        <v>2006677</v>
      </c>
      <c r="T108" s="4">
        <f t="shared" si="18"/>
        <v>3299177.5</v>
      </c>
      <c r="U108" s="4">
        <f t="shared" si="17"/>
        <v>1825422</v>
      </c>
    </row>
    <row r="109" spans="1:21" x14ac:dyDescent="0.2">
      <c r="A109" s="16" t="s">
        <v>179</v>
      </c>
      <c r="B109" s="4">
        <v>576500</v>
      </c>
      <c r="C109" s="4">
        <v>180800</v>
      </c>
      <c r="D109" s="4">
        <v>395700</v>
      </c>
      <c r="E109" s="4">
        <v>33157501845</v>
      </c>
      <c r="F109" s="4">
        <f t="shared" si="15"/>
        <v>678950895506</v>
      </c>
      <c r="R109" s="5">
        <v>6.8499999999999991E-2</v>
      </c>
      <c r="S109" s="4">
        <v>3109407</v>
      </c>
      <c r="T109" s="4">
        <f t="shared" si="18"/>
        <v>3261842.4</v>
      </c>
      <c r="U109" s="4">
        <f t="shared" si="17"/>
        <v>1825422</v>
      </c>
    </row>
    <row r="110" spans="1:21" x14ac:dyDescent="0.2">
      <c r="A110" s="16" t="s">
        <v>178</v>
      </c>
      <c r="B110" s="4">
        <v>672100</v>
      </c>
      <c r="C110" s="4">
        <v>176000</v>
      </c>
      <c r="D110" s="4">
        <v>496100</v>
      </c>
      <c r="E110" s="4">
        <v>39279610000</v>
      </c>
      <c r="F110" s="4">
        <f t="shared" si="15"/>
        <v>645793393661</v>
      </c>
      <c r="R110" s="5">
        <v>1.6500000000000001E-2</v>
      </c>
      <c r="S110" s="4">
        <v>3413744</v>
      </c>
      <c r="T110" s="4">
        <f t="shared" si="18"/>
        <v>3632538.3</v>
      </c>
      <c r="U110" s="4">
        <f t="shared" si="17"/>
        <v>1509596</v>
      </c>
    </row>
    <row r="111" spans="1:21" x14ac:dyDescent="0.2">
      <c r="A111" s="16" t="s">
        <v>177</v>
      </c>
      <c r="B111" s="4">
        <v>976270</v>
      </c>
      <c r="C111" s="4">
        <v>401600</v>
      </c>
      <c r="D111" s="4">
        <v>574670</v>
      </c>
      <c r="E111" s="4">
        <v>46147944025</v>
      </c>
      <c r="F111" s="4">
        <f t="shared" si="15"/>
        <v>606513783661</v>
      </c>
      <c r="R111" s="5">
        <v>-3.0600000000000002E-2</v>
      </c>
      <c r="S111" s="4">
        <v>3755125</v>
      </c>
      <c r="T111" s="4">
        <f t="shared" si="18"/>
        <v>3562100.8</v>
      </c>
      <c r="U111" s="4">
        <f t="shared" si="17"/>
        <v>1509596</v>
      </c>
    </row>
    <row r="112" spans="1:21" x14ac:dyDescent="0.2">
      <c r="A112" s="16" t="s">
        <v>176</v>
      </c>
      <c r="B112" s="4">
        <v>1241300</v>
      </c>
      <c r="C112" s="4">
        <v>25200</v>
      </c>
      <c r="D112" s="4">
        <v>1216100</v>
      </c>
      <c r="E112" s="4">
        <v>102548080000</v>
      </c>
      <c r="F112" s="4">
        <f t="shared" si="15"/>
        <v>560365839636</v>
      </c>
      <c r="R112" s="5">
        <v>-4.1100000000000005E-2</v>
      </c>
      <c r="S112" s="4">
        <v>1827484</v>
      </c>
      <c r="T112" s="4">
        <f t="shared" si="18"/>
        <v>3704753.5</v>
      </c>
      <c r="U112" s="4">
        <f t="shared" si="17"/>
        <v>1509596</v>
      </c>
    </row>
    <row r="113" spans="1:21" x14ac:dyDescent="0.2">
      <c r="A113" s="16" t="s">
        <v>175</v>
      </c>
      <c r="B113" s="4">
        <v>305300</v>
      </c>
      <c r="C113" s="4">
        <v>123400</v>
      </c>
      <c r="D113" s="4">
        <v>181900</v>
      </c>
      <c r="E113" s="4">
        <v>15264340235</v>
      </c>
      <c r="F113" s="4">
        <f t="shared" si="15"/>
        <v>457817759636</v>
      </c>
      <c r="R113" s="5">
        <v>0</v>
      </c>
      <c r="S113" s="4">
        <v>1825422</v>
      </c>
      <c r="T113" s="4">
        <f t="shared" si="18"/>
        <v>3850610.3</v>
      </c>
      <c r="U113" s="4">
        <f t="shared" si="17"/>
        <v>1509596</v>
      </c>
    </row>
    <row r="114" spans="1:21" x14ac:dyDescent="0.2">
      <c r="A114" s="16" t="s">
        <v>174</v>
      </c>
      <c r="B114" s="4">
        <v>1616417</v>
      </c>
      <c r="C114" s="4">
        <v>48000</v>
      </c>
      <c r="D114" s="4">
        <v>1568417</v>
      </c>
      <c r="E114" s="4">
        <v>134888420000</v>
      </c>
      <c r="F114" s="4">
        <f t="shared" si="15"/>
        <v>442553419401</v>
      </c>
      <c r="R114" s="5">
        <v>-4.8099999999999997E-2</v>
      </c>
      <c r="S114" s="4">
        <v>6706649</v>
      </c>
      <c r="T114" s="4">
        <f t="shared" si="18"/>
        <v>3616874.8</v>
      </c>
      <c r="U114" s="4">
        <f t="shared" si="17"/>
        <v>1509596</v>
      </c>
    </row>
    <row r="115" spans="1:21" x14ac:dyDescent="0.2">
      <c r="A115" s="16" t="s">
        <v>173</v>
      </c>
      <c r="B115" s="4">
        <v>688900</v>
      </c>
      <c r="C115" s="4">
        <v>111100</v>
      </c>
      <c r="D115" s="4">
        <v>577800</v>
      </c>
      <c r="E115" s="4">
        <v>52364170000</v>
      </c>
      <c r="F115" s="4">
        <f t="shared" si="15"/>
        <v>307664999401</v>
      </c>
      <c r="R115" s="5">
        <v>-6.6E-3</v>
      </c>
      <c r="S115" s="4">
        <v>1509596</v>
      </c>
      <c r="T115" s="4">
        <f t="shared" si="18"/>
        <v>3655008.7</v>
      </c>
      <c r="U115" s="4">
        <f t="shared" si="17"/>
        <v>2018457</v>
      </c>
    </row>
    <row r="116" spans="1:21" x14ac:dyDescent="0.2">
      <c r="A116" s="16" t="s">
        <v>172</v>
      </c>
      <c r="B116" s="4">
        <v>310700</v>
      </c>
      <c r="C116" s="4">
        <v>54300</v>
      </c>
      <c r="D116" s="4">
        <v>256400</v>
      </c>
      <c r="E116" s="4">
        <v>22734920000</v>
      </c>
      <c r="F116" s="4">
        <f t="shared" si="15"/>
        <v>255300829401</v>
      </c>
      <c r="R116" s="5">
        <v>2.75E-2</v>
      </c>
      <c r="S116" s="4">
        <v>2018457</v>
      </c>
      <c r="T116" s="4">
        <f t="shared" ref="T116:T121" si="19">AVERAGE(S117:S126)</f>
        <v>3798549</v>
      </c>
      <c r="U116" s="4">
        <f t="shared" si="17"/>
        <v>2736056</v>
      </c>
    </row>
    <row r="117" spans="1:21" x14ac:dyDescent="0.2">
      <c r="A117" s="16" t="s">
        <v>171</v>
      </c>
      <c r="B117" s="4">
        <v>304030</v>
      </c>
      <c r="C117" s="4">
        <v>204600</v>
      </c>
      <c r="D117" s="4">
        <v>99430</v>
      </c>
      <c r="E117" s="4">
        <v>8665410000</v>
      </c>
      <c r="F117" s="4">
        <f t="shared" si="15"/>
        <v>232565909401</v>
      </c>
      <c r="R117" s="5">
        <v>-3.7400000000000003E-2</v>
      </c>
      <c r="S117" s="4">
        <v>3814425</v>
      </c>
      <c r="T117" s="4">
        <f t="shared" si="19"/>
        <v>3824470.6</v>
      </c>
      <c r="U117" s="4">
        <f t="shared" si="17"/>
        <v>2736056</v>
      </c>
    </row>
    <row r="118" spans="1:21" x14ac:dyDescent="0.2">
      <c r="A118" s="16" t="s">
        <v>170</v>
      </c>
      <c r="B118" s="4">
        <v>375500</v>
      </c>
      <c r="C118" s="4">
        <v>251208</v>
      </c>
      <c r="D118" s="4">
        <v>124292</v>
      </c>
      <c r="E118" s="4">
        <v>11085230000</v>
      </c>
      <c r="F118" s="4">
        <f t="shared" si="15"/>
        <v>223900499401</v>
      </c>
      <c r="R118" s="5">
        <v>1.23E-2</v>
      </c>
      <c r="S118" s="4">
        <v>5011466</v>
      </c>
      <c r="T118" s="4">
        <f t="shared" si="19"/>
        <v>3568624</v>
      </c>
      <c r="U118" s="4">
        <f t="shared" si="17"/>
        <v>2736056</v>
      </c>
    </row>
    <row r="119" spans="1:21" x14ac:dyDescent="0.2">
      <c r="A119" s="16" t="s">
        <v>169</v>
      </c>
      <c r="B119" s="4">
        <v>410800</v>
      </c>
      <c r="C119" s="4">
        <v>62800</v>
      </c>
      <c r="D119" s="4">
        <v>348000</v>
      </c>
      <c r="E119" s="4">
        <v>31344630000</v>
      </c>
      <c r="F119" s="4">
        <f t="shared" si="15"/>
        <v>212815269401</v>
      </c>
      <c r="R119" s="5">
        <v>-1.4199999999999999E-2</v>
      </c>
      <c r="S119" s="4">
        <v>2736056</v>
      </c>
      <c r="T119" s="4">
        <f t="shared" si="19"/>
        <v>3645015.2</v>
      </c>
      <c r="U119" s="4">
        <f t="shared" si="17"/>
        <v>3050750</v>
      </c>
    </row>
    <row r="120" spans="1:21" x14ac:dyDescent="0.2">
      <c r="A120" s="16" t="s">
        <v>168</v>
      </c>
      <c r="B120" s="4">
        <v>250900</v>
      </c>
      <c r="C120" s="4">
        <v>82467</v>
      </c>
      <c r="D120" s="4">
        <v>168433</v>
      </c>
      <c r="E120" s="4">
        <v>15246490000</v>
      </c>
      <c r="F120" s="4">
        <f t="shared" si="15"/>
        <v>181470639401</v>
      </c>
      <c r="R120" s="5">
        <v>0.01</v>
      </c>
      <c r="S120" s="4">
        <v>7120703</v>
      </c>
      <c r="T120" s="4">
        <f t="shared" si="19"/>
        <v>3539332.1</v>
      </c>
      <c r="U120" s="4">
        <f t="shared" si="17"/>
        <v>1890935</v>
      </c>
    </row>
    <row r="121" spans="1:21" x14ac:dyDescent="0.2">
      <c r="A121" s="16" t="s">
        <v>167</v>
      </c>
      <c r="B121" s="4">
        <v>283500</v>
      </c>
      <c r="C121" s="4">
        <v>45408</v>
      </c>
      <c r="D121" s="4">
        <v>238092</v>
      </c>
      <c r="E121" s="4">
        <v>22391660000</v>
      </c>
      <c r="F121" s="4">
        <f t="shared" si="15"/>
        <v>166224149401</v>
      </c>
      <c r="R121" s="5">
        <v>-6.9099999999999995E-2</v>
      </c>
      <c r="S121" s="4">
        <v>3050750</v>
      </c>
      <c r="T121" s="4">
        <f t="shared" si="19"/>
        <v>3693157.4</v>
      </c>
      <c r="U121" s="4">
        <f t="shared" si="17"/>
        <v>1890935</v>
      </c>
    </row>
    <row r="122" spans="1:21" x14ac:dyDescent="0.2">
      <c r="A122" s="16" t="s">
        <v>166</v>
      </c>
      <c r="B122" s="4">
        <v>99700</v>
      </c>
      <c r="C122" s="4">
        <v>199700</v>
      </c>
      <c r="D122" s="4">
        <v>-100000</v>
      </c>
      <c r="E122" s="4">
        <v>-9808350000</v>
      </c>
      <c r="F122" s="4">
        <f t="shared" si="15"/>
        <v>143832489401</v>
      </c>
      <c r="R122" s="5">
        <v>-2.41E-2</v>
      </c>
      <c r="S122" s="4">
        <v>3254011</v>
      </c>
      <c r="T122" s="4">
        <f>AVERAGE(S123:S132)</f>
        <v>3557327.9</v>
      </c>
      <c r="U122" s="4">
        <f t="shared" si="17"/>
        <v>1890935</v>
      </c>
    </row>
    <row r="123" spans="1:21" x14ac:dyDescent="0.2">
      <c r="A123" s="16" t="s">
        <v>165</v>
      </c>
      <c r="B123" s="4">
        <v>574591</v>
      </c>
      <c r="C123" s="4">
        <v>40570</v>
      </c>
      <c r="D123" s="4">
        <v>534021</v>
      </c>
      <c r="E123" s="4">
        <v>52454000000</v>
      </c>
      <c r="F123" s="4">
        <f t="shared" si="15"/>
        <v>153640839401</v>
      </c>
      <c r="R123" s="5">
        <v>1.44E-2</v>
      </c>
      <c r="S123" s="4">
        <v>3283990</v>
      </c>
      <c r="U123" s="4">
        <f t="shared" si="17"/>
        <v>1890935</v>
      </c>
    </row>
    <row r="124" spans="1:21" x14ac:dyDescent="0.2">
      <c r="A124" s="16" t="s">
        <v>164</v>
      </c>
      <c r="B124" s="4">
        <v>220300</v>
      </c>
      <c r="C124" s="4">
        <v>128100</v>
      </c>
      <c r="D124" s="4">
        <v>92200</v>
      </c>
      <c r="E124" s="4">
        <v>9077760000</v>
      </c>
      <c r="F124" s="4">
        <f t="shared" si="15"/>
        <v>101186839401</v>
      </c>
      <c r="R124" s="5">
        <v>9.300000000000001E-3</v>
      </c>
      <c r="S124" s="4">
        <v>4369294</v>
      </c>
      <c r="U124" s="4">
        <f t="shared" ref="U124:U126" si="20">MIN(S125:S129)</f>
        <v>1890935</v>
      </c>
    </row>
    <row r="125" spans="1:21" x14ac:dyDescent="0.2">
      <c r="A125" s="16" t="s">
        <v>163</v>
      </c>
      <c r="B125" s="4">
        <v>99600</v>
      </c>
      <c r="C125" s="4">
        <v>100</v>
      </c>
      <c r="D125" s="4">
        <v>99500</v>
      </c>
      <c r="E125" s="4">
        <v>9557530000</v>
      </c>
      <c r="F125" s="4">
        <f t="shared" si="15"/>
        <v>92109079401</v>
      </c>
      <c r="R125" s="5">
        <v>1.7899999999999999E-2</v>
      </c>
      <c r="S125" s="4">
        <v>1890935</v>
      </c>
      <c r="U125" s="4">
        <f t="shared" si="20"/>
        <v>2453000</v>
      </c>
    </row>
    <row r="126" spans="1:21" x14ac:dyDescent="0.2">
      <c r="A126" s="16" t="s">
        <v>162</v>
      </c>
      <c r="B126" s="4">
        <v>108500</v>
      </c>
      <c r="C126" s="4">
        <v>227311</v>
      </c>
      <c r="D126" s="4">
        <v>-118811</v>
      </c>
      <c r="E126" s="4">
        <v>-11529820000</v>
      </c>
      <c r="F126" s="4">
        <f t="shared" si="15"/>
        <v>82551549401</v>
      </c>
      <c r="R126" s="5">
        <v>-1.7500000000000002E-2</v>
      </c>
      <c r="S126" s="4">
        <v>3453860</v>
      </c>
      <c r="U126" s="4">
        <f t="shared" si="20"/>
        <v>2453000</v>
      </c>
    </row>
    <row r="127" spans="1:21" x14ac:dyDescent="0.2">
      <c r="A127" s="16" t="s">
        <v>161</v>
      </c>
      <c r="B127" s="4">
        <v>210600</v>
      </c>
      <c r="C127" s="4">
        <v>240500</v>
      </c>
      <c r="D127" s="4">
        <v>-29900</v>
      </c>
      <c r="E127" s="4">
        <v>-2868780000</v>
      </c>
      <c r="F127" s="4">
        <f t="shared" si="15"/>
        <v>94081369401</v>
      </c>
      <c r="R127" s="5">
        <v>2.1099999999999997E-2</v>
      </c>
      <c r="S127" s="4">
        <v>4073641</v>
      </c>
      <c r="U127" s="4">
        <f>MIN(S128:S132)</f>
        <v>1895716</v>
      </c>
    </row>
    <row r="128" spans="1:21" x14ac:dyDescent="0.2">
      <c r="A128" s="16" t="s">
        <v>160</v>
      </c>
      <c r="B128" s="4">
        <v>46000</v>
      </c>
      <c r="C128" s="4">
        <v>36500</v>
      </c>
      <c r="D128" s="4">
        <v>9500</v>
      </c>
      <c r="E128" s="4">
        <v>898060000</v>
      </c>
      <c r="F128" s="4">
        <f t="shared" si="15"/>
        <v>96950149401</v>
      </c>
      <c r="R128" s="5">
        <v>2.1600000000000001E-2</v>
      </c>
      <c r="S128" s="4">
        <v>2453000</v>
      </c>
    </row>
    <row r="129" spans="1:22" x14ac:dyDescent="0.2">
      <c r="A129" s="16" t="s">
        <v>159</v>
      </c>
      <c r="B129" s="4">
        <v>15600</v>
      </c>
      <c r="C129" s="4">
        <v>154200</v>
      </c>
      <c r="D129" s="4">
        <v>-138600</v>
      </c>
      <c r="E129" s="4">
        <v>-13257040000</v>
      </c>
      <c r="F129" s="4">
        <f t="shared" si="15"/>
        <v>96052089401</v>
      </c>
      <c r="R129" s="5">
        <v>-1.5800000000000002E-2</v>
      </c>
      <c r="S129" s="4">
        <v>3499968</v>
      </c>
    </row>
    <row r="130" spans="1:22" x14ac:dyDescent="0.2">
      <c r="A130" s="16" t="s">
        <v>158</v>
      </c>
      <c r="B130" s="4">
        <v>808700</v>
      </c>
      <c r="C130" s="4">
        <v>71000</v>
      </c>
      <c r="D130" s="4">
        <v>737700</v>
      </c>
      <c r="E130" s="4">
        <v>69665580000</v>
      </c>
      <c r="F130" s="4">
        <f t="shared" si="15"/>
        <v>109309129401</v>
      </c>
      <c r="R130" s="5">
        <v>3.85E-2</v>
      </c>
      <c r="S130" s="4">
        <v>6063872</v>
      </c>
    </row>
    <row r="131" spans="1:22" x14ac:dyDescent="0.2">
      <c r="A131" s="16" t="s">
        <v>157</v>
      </c>
      <c r="B131" s="4">
        <v>46710</v>
      </c>
      <c r="C131" s="4">
        <v>96300</v>
      </c>
      <c r="D131" s="4">
        <v>-49590</v>
      </c>
      <c r="E131" s="4">
        <v>-4454970000</v>
      </c>
      <c r="F131" s="4">
        <f>E131+F132</f>
        <v>39643549401</v>
      </c>
      <c r="R131" s="5">
        <v>-2.8799999999999999E-2</v>
      </c>
      <c r="S131" s="4">
        <v>4589003</v>
      </c>
    </row>
    <row r="132" spans="1:22" x14ac:dyDescent="0.2">
      <c r="A132" s="16" t="s">
        <v>156</v>
      </c>
      <c r="B132" s="4">
        <v>504300</v>
      </c>
      <c r="C132" s="4">
        <v>33350</v>
      </c>
      <c r="D132" s="4">
        <v>470950</v>
      </c>
      <c r="E132" s="4">
        <v>44098519401</v>
      </c>
      <c r="F132" s="4">
        <f>E132</f>
        <v>44098519401</v>
      </c>
      <c r="R132" s="5">
        <v>2.2000000000000001E-3</v>
      </c>
      <c r="S132" s="4">
        <v>1895716</v>
      </c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6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6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6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6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6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5"/>
    </row>
    <row r="150" spans="1:22" x14ac:dyDescent="0.2">
      <c r="A150" s="6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5"/>
    </row>
    <row r="151" spans="1:22" x14ac:dyDescent="0.2">
      <c r="A151" s="6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5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5"/>
    </row>
    <row r="153" spans="1:22" x14ac:dyDescent="0.2">
      <c r="A153" s="2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5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5"/>
    </row>
    <row r="155" spans="1:22" x14ac:dyDescent="0.2">
      <c r="A155" s="6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5"/>
    </row>
    <row r="156" spans="1:22" x14ac:dyDescent="0.2">
      <c r="A156" s="6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5"/>
    </row>
    <row r="157" spans="1:22" x14ac:dyDescent="0.2">
      <c r="A157" s="6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5"/>
    </row>
    <row r="158" spans="1:22" x14ac:dyDescent="0.2">
      <c r="A158" s="6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5"/>
    </row>
    <row r="159" spans="1:22" x14ac:dyDescent="0.2">
      <c r="A159" s="6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5"/>
    </row>
    <row r="160" spans="1:22" x14ac:dyDescent="0.2">
      <c r="A160" s="6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5"/>
    </row>
    <row r="161" spans="1:22" x14ac:dyDescent="0.2">
      <c r="A161" s="6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5"/>
    </row>
    <row r="162" spans="1:22" x14ac:dyDescent="0.2">
      <c r="A162" s="6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5"/>
      <c r="U162" s="5"/>
      <c r="V162" s="5"/>
    </row>
    <row r="163" spans="1:22" x14ac:dyDescent="0.2">
      <c r="A163" s="6"/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5"/>
      <c r="U163" s="5"/>
      <c r="V163" s="5"/>
    </row>
    <row r="164" spans="1:22" x14ac:dyDescent="0.2">
      <c r="A164" s="6"/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5"/>
      <c r="U164" s="5"/>
      <c r="V164" s="5"/>
    </row>
    <row r="165" spans="1:22" x14ac:dyDescent="0.2">
      <c r="A165" s="6"/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5"/>
      <c r="U165" s="5"/>
      <c r="V165" s="5"/>
    </row>
    <row r="166" spans="1:22" x14ac:dyDescent="0.2">
      <c r="A166" s="6"/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5"/>
      <c r="U166" s="5"/>
      <c r="V166" s="5"/>
    </row>
    <row r="167" spans="1:22" x14ac:dyDescent="0.2">
      <c r="A167" s="6"/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5"/>
      <c r="U167" s="5"/>
      <c r="V167" s="5"/>
    </row>
    <row r="168" spans="1:22" x14ac:dyDescent="0.2">
      <c r="A168" s="2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5"/>
    </row>
    <row r="169" spans="1:22" x14ac:dyDescent="0.2">
      <c r="A169" s="2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5"/>
    </row>
    <row r="170" spans="1:22" x14ac:dyDescent="0.2">
      <c r="A170" s="2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5"/>
    </row>
    <row r="171" spans="1:22" x14ac:dyDescent="0.2">
      <c r="A171" s="2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5"/>
    </row>
    <row r="172" spans="1:22" x14ac:dyDescent="0.2">
      <c r="A172" s="2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5"/>
    </row>
    <row r="173" spans="1:22" x14ac:dyDescent="0.2">
      <c r="A173" s="2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5"/>
    </row>
    <row r="174" spans="1:22" x14ac:dyDescent="0.2">
      <c r="A174" s="2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5"/>
    </row>
    <row r="175" spans="1:22" x14ac:dyDescent="0.2">
      <c r="A175" s="2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5"/>
    </row>
    <row r="176" spans="1:22" x14ac:dyDescent="0.2">
      <c r="A176" s="2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5"/>
    </row>
    <row r="177" spans="1:22" x14ac:dyDescent="0.2">
      <c r="A177" s="2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5"/>
      <c r="U177" s="5"/>
      <c r="V177" s="5"/>
    </row>
    <row r="178" spans="1:22" x14ac:dyDescent="0.2">
      <c r="A178" s="2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5"/>
      <c r="U178" s="5"/>
      <c r="V178" s="5"/>
    </row>
    <row r="179" spans="1:22" x14ac:dyDescent="0.2">
      <c r="A179" s="2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5"/>
      <c r="U179" s="5"/>
      <c r="V179" s="5"/>
    </row>
    <row r="180" spans="1:22" x14ac:dyDescent="0.2">
      <c r="A180" s="2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5"/>
      <c r="U180" s="5"/>
      <c r="V180" s="5"/>
    </row>
    <row r="181" spans="1:22" x14ac:dyDescent="0.2">
      <c r="A181" s="2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5"/>
      <c r="U181" s="5"/>
      <c r="V181" s="5"/>
    </row>
    <row r="182" spans="1:22" x14ac:dyDescent="0.2">
      <c r="A182" s="2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5"/>
      <c r="U182" s="5"/>
      <c r="V182" s="5"/>
    </row>
    <row r="183" spans="1:22" x14ac:dyDescent="0.2">
      <c r="A183" s="2"/>
      <c r="B183" s="4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5"/>
      <c r="U183" s="5"/>
      <c r="V183" s="5"/>
    </row>
    <row r="184" spans="1:22" x14ac:dyDescent="0.2">
      <c r="A184" s="2"/>
      <c r="B184" s="4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5"/>
      <c r="U184" s="5"/>
      <c r="V184" s="5"/>
    </row>
    <row r="185" spans="1:22" x14ac:dyDescent="0.2">
      <c r="A185" s="2"/>
      <c r="B185" s="4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5"/>
      <c r="U185" s="5"/>
      <c r="V185" s="8"/>
    </row>
    <row r="186" spans="1:22" x14ac:dyDescent="0.2">
      <c r="A186" s="2"/>
      <c r="B186" s="4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5"/>
      <c r="U186" s="5"/>
      <c r="V186" s="8"/>
    </row>
    <row r="187" spans="1:22" x14ac:dyDescent="0.2">
      <c r="A187" s="2"/>
      <c r="B187" s="4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5"/>
      <c r="U187" s="5"/>
      <c r="V187" s="8"/>
    </row>
    <row r="188" spans="1:22" x14ac:dyDescent="0.2">
      <c r="A188" s="6"/>
      <c r="B188" s="4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5"/>
      <c r="U188" s="5"/>
      <c r="V188" s="8"/>
    </row>
    <row r="189" spans="1:22" x14ac:dyDescent="0.2">
      <c r="A189" s="6"/>
      <c r="B189" s="4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5"/>
      <c r="U189" s="5"/>
      <c r="V189" s="8"/>
    </row>
    <row r="190" spans="1:22" x14ac:dyDescent="0.2">
      <c r="A190" s="6"/>
      <c r="B190" s="4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5"/>
      <c r="U190" s="5"/>
      <c r="V190" s="8"/>
    </row>
    <row r="191" spans="1:22" x14ac:dyDescent="0.2">
      <c r="A191" s="6"/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5"/>
      <c r="U191" s="5"/>
      <c r="V191" s="8"/>
    </row>
    <row r="192" spans="1:22" x14ac:dyDescent="0.2">
      <c r="A192" s="6"/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5"/>
      <c r="U192" s="5"/>
      <c r="V192" s="8"/>
    </row>
    <row r="193" spans="1:22" x14ac:dyDescent="0.2">
      <c r="A193" s="2"/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5"/>
      <c r="U193" s="5"/>
      <c r="V193" s="8"/>
    </row>
    <row r="194" spans="1:22" x14ac:dyDescent="0.2">
      <c r="A194" s="2"/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5"/>
      <c r="U194" s="5"/>
      <c r="V194" s="8"/>
    </row>
    <row r="195" spans="1:22" x14ac:dyDescent="0.2">
      <c r="A195" s="2"/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5"/>
      <c r="U195" s="5"/>
      <c r="V195" s="8"/>
    </row>
    <row r="196" spans="1:22" x14ac:dyDescent="0.2">
      <c r="A196" s="2"/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5"/>
      <c r="U196" s="5"/>
      <c r="V196" s="8"/>
    </row>
    <row r="197" spans="1:22" x14ac:dyDescent="0.2">
      <c r="A197" s="2"/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5"/>
      <c r="U197" s="5"/>
      <c r="V197" s="8"/>
    </row>
    <row r="223" spans="1:3" x14ac:dyDescent="0.2">
      <c r="A223" t="e" cm="1">
        <f t="array" aca="1" ref="A223" ca="1">INDIRECT("'" &amp; E1 &amp; "'!$A$2:$A$66")</f>
        <v>#REF!</v>
      </c>
      <c r="B223" t="e" cm="1">
        <f t="array" aca="1" ref="B223" ca="1">INDIRECT("'" &amp; E1 &amp; "'!$B$2:$B$66")</f>
        <v>#REF!</v>
      </c>
      <c r="C223" t="e" cm="1">
        <f t="array" aca="1" ref="C223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79CFE6-EC18-9844-A2AD-287451FFDF57}">
  <sheetPr codeName="Sheet62"/>
  <dimension ref="A1:V223"/>
  <sheetViews>
    <sheetView workbookViewId="0">
      <pane ySplit="2" topLeftCell="A3" activePane="bottomLeft" state="frozen"/>
      <selection activeCell="F17" sqref="F17"/>
      <selection pane="bottomLeft" activeCell="F17" sqref="F17"/>
    </sheetView>
  </sheetViews>
  <sheetFormatPr baseColWidth="10" defaultRowHeight="16" x14ac:dyDescent="0.2"/>
  <cols>
    <col min="1" max="1" width="21.1640625" customWidth="1"/>
    <col min="2" max="2" width="14.5" customWidth="1"/>
    <col min="3" max="3" width="14.1640625" customWidth="1"/>
    <col min="4" max="4" width="15.1640625" customWidth="1"/>
    <col min="5" max="5" width="18.332031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5.3320312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252</v>
      </c>
      <c r="U2" s="1" t="s">
        <v>253</v>
      </c>
      <c r="V2" s="1" t="s">
        <v>236</v>
      </c>
    </row>
    <row r="3" spans="1:22" x14ac:dyDescent="0.2">
      <c r="A3" s="16" t="s">
        <v>357</v>
      </c>
      <c r="B3" s="4">
        <v>377300</v>
      </c>
      <c r="C3" s="4">
        <v>8400</v>
      </c>
      <c r="D3" s="4">
        <v>368900</v>
      </c>
      <c r="E3" s="4">
        <v>8655510000</v>
      </c>
      <c r="F3" s="4">
        <f t="shared" ref="F3:F11" si="0">E3+F4</f>
        <v>-520731753294</v>
      </c>
      <c r="G3" s="4">
        <v>0</v>
      </c>
      <c r="H3" s="4">
        <v>0</v>
      </c>
      <c r="I3" s="4">
        <v>0</v>
      </c>
      <c r="J3" s="4">
        <v>1661350000</v>
      </c>
      <c r="K3" s="4">
        <f t="shared" ref="K3:K11" si="1">K4+J3</f>
        <v>113872858000</v>
      </c>
      <c r="L3" s="4">
        <v>4190</v>
      </c>
      <c r="M3" s="4">
        <v>4739</v>
      </c>
      <c r="N3" s="4">
        <v>496</v>
      </c>
      <c r="O3" s="4">
        <v>536</v>
      </c>
      <c r="P3" s="4">
        <v>8386300</v>
      </c>
      <c r="Q3" s="4">
        <v>9617200</v>
      </c>
      <c r="R3" s="5">
        <v>0</v>
      </c>
      <c r="S3" s="4">
        <v>19126900</v>
      </c>
      <c r="T3" s="4">
        <f t="shared" ref="T3:T38" si="2">AVERAGE(S4:S13)</f>
        <v>25516390</v>
      </c>
      <c r="U3" s="4">
        <f t="shared" ref="U3:U11" si="3">MIN(S4:S8)</f>
        <v>18940800</v>
      </c>
      <c r="V3" s="5">
        <v>1.2800000000000001E-2</v>
      </c>
    </row>
    <row r="4" spans="1:22" x14ac:dyDescent="0.2">
      <c r="A4" s="16" t="s">
        <v>356</v>
      </c>
      <c r="B4" s="4">
        <v>685400</v>
      </c>
      <c r="C4" s="4">
        <v>1047600</v>
      </c>
      <c r="D4" s="4">
        <v>-362200</v>
      </c>
      <c r="E4" s="4">
        <v>-8511890000</v>
      </c>
      <c r="F4" s="4">
        <f t="shared" si="0"/>
        <v>-529387263294</v>
      </c>
      <c r="G4" s="4">
        <v>0</v>
      </c>
      <c r="H4" s="4">
        <v>0</v>
      </c>
      <c r="I4" s="4">
        <v>0</v>
      </c>
      <c r="J4" s="4">
        <v>10430275000</v>
      </c>
      <c r="K4" s="4">
        <f t="shared" si="1"/>
        <v>112211508000</v>
      </c>
      <c r="L4" s="4">
        <v>4534</v>
      </c>
      <c r="M4" s="4">
        <v>7494</v>
      </c>
      <c r="N4" s="4">
        <v>459</v>
      </c>
      <c r="O4" s="4">
        <v>718</v>
      </c>
      <c r="P4" s="4">
        <v>8121000</v>
      </c>
      <c r="Q4" s="4">
        <v>13458600</v>
      </c>
      <c r="R4" s="5">
        <v>-3.1899999999999998E-2</v>
      </c>
      <c r="S4" s="4">
        <v>26299500</v>
      </c>
      <c r="T4" s="4">
        <f t="shared" si="2"/>
        <v>30356720</v>
      </c>
      <c r="U4" s="4">
        <f t="shared" si="3"/>
        <v>18940800</v>
      </c>
      <c r="V4" s="5">
        <v>2.8999999999999998E-2</v>
      </c>
    </row>
    <row r="5" spans="1:22" x14ac:dyDescent="0.2">
      <c r="A5" s="16" t="s">
        <v>355</v>
      </c>
      <c r="B5" s="4">
        <v>384200</v>
      </c>
      <c r="C5" s="4">
        <v>76073</v>
      </c>
      <c r="D5" s="4">
        <v>308127</v>
      </c>
      <c r="E5" s="4">
        <v>7469230000</v>
      </c>
      <c r="F5" s="4">
        <f t="shared" si="0"/>
        <v>-520875373294</v>
      </c>
      <c r="G5" s="4">
        <v>0</v>
      </c>
      <c r="H5" s="4">
        <v>0</v>
      </c>
      <c r="I5" s="4">
        <v>0</v>
      </c>
      <c r="J5" s="4">
        <v>10430275000</v>
      </c>
      <c r="K5" s="4">
        <f t="shared" si="1"/>
        <v>101781233000</v>
      </c>
      <c r="L5" s="4">
        <v>5829</v>
      </c>
      <c r="M5" s="4">
        <v>8576</v>
      </c>
      <c r="N5" s="4">
        <v>648</v>
      </c>
      <c r="O5" s="4">
        <v>863</v>
      </c>
      <c r="P5" s="4">
        <v>10426700</v>
      </c>
      <c r="Q5" s="4">
        <v>14991400</v>
      </c>
      <c r="R5" s="5">
        <v>-1.44E-2</v>
      </c>
      <c r="S5" s="4">
        <v>27005100</v>
      </c>
      <c r="T5" s="4">
        <f t="shared" si="2"/>
        <v>30050760</v>
      </c>
      <c r="U5" s="4">
        <f t="shared" si="3"/>
        <v>17130200</v>
      </c>
      <c r="V5" s="5">
        <v>3.2400000000000005E-2</v>
      </c>
    </row>
    <row r="6" spans="1:22" x14ac:dyDescent="0.2">
      <c r="A6" s="16" t="s">
        <v>354</v>
      </c>
      <c r="B6" s="4">
        <v>128070</v>
      </c>
      <c r="C6" s="4">
        <v>629800</v>
      </c>
      <c r="D6" s="4">
        <v>-501730</v>
      </c>
      <c r="E6" s="4">
        <v>-12759920000</v>
      </c>
      <c r="F6" s="4">
        <f t="shared" si="0"/>
        <v>-528344603294</v>
      </c>
      <c r="G6" s="4">
        <v>0</v>
      </c>
      <c r="H6" s="4">
        <v>0</v>
      </c>
      <c r="I6" s="4">
        <v>0</v>
      </c>
      <c r="J6" s="4">
        <v>-2262040000</v>
      </c>
      <c r="K6" s="4">
        <f t="shared" si="1"/>
        <v>91350958000</v>
      </c>
      <c r="L6" s="4">
        <v>4974</v>
      </c>
      <c r="M6" s="4">
        <v>9526</v>
      </c>
      <c r="N6" s="4">
        <v>619</v>
      </c>
      <c r="O6" s="4">
        <v>1106</v>
      </c>
      <c r="P6" s="4">
        <v>9530300</v>
      </c>
      <c r="Q6" s="4">
        <v>16866500</v>
      </c>
      <c r="R6" s="5">
        <v>-3.8599999999999995E-2</v>
      </c>
      <c r="S6" s="4">
        <v>29258300</v>
      </c>
      <c r="T6" s="4">
        <f t="shared" si="2"/>
        <v>29325630</v>
      </c>
      <c r="U6" s="4">
        <f t="shared" si="3"/>
        <v>17130200</v>
      </c>
      <c r="V6" s="5">
        <v>4.1100000000000005E-2</v>
      </c>
    </row>
    <row r="7" spans="1:22" x14ac:dyDescent="0.2">
      <c r="A7" s="16" t="s">
        <v>353</v>
      </c>
      <c r="B7" s="4">
        <v>340900</v>
      </c>
      <c r="C7" s="4">
        <v>253863</v>
      </c>
      <c r="D7" s="4">
        <v>87037</v>
      </c>
      <c r="E7" s="4">
        <v>2206570000</v>
      </c>
      <c r="F7" s="4">
        <f t="shared" si="0"/>
        <v>-515584683294</v>
      </c>
      <c r="G7" s="4">
        <v>0</v>
      </c>
      <c r="H7" s="4">
        <v>0</v>
      </c>
      <c r="I7" s="4">
        <v>0</v>
      </c>
      <c r="J7" s="4">
        <v>12306390000</v>
      </c>
      <c r="K7" s="4">
        <f t="shared" si="1"/>
        <v>93612998000</v>
      </c>
      <c r="L7" s="4">
        <v>6499</v>
      </c>
      <c r="M7" s="4">
        <v>6575</v>
      </c>
      <c r="N7" s="4">
        <v>948</v>
      </c>
      <c r="O7" s="4">
        <v>878</v>
      </c>
      <c r="P7" s="4">
        <v>14278600</v>
      </c>
      <c r="Q7" s="4">
        <v>13038200</v>
      </c>
      <c r="R7" s="5">
        <v>1.2E-2</v>
      </c>
      <c r="S7" s="4">
        <v>28645900</v>
      </c>
      <c r="T7" s="4">
        <f t="shared" si="2"/>
        <v>27437650</v>
      </c>
      <c r="U7" s="4">
        <f t="shared" si="3"/>
        <v>17130200</v>
      </c>
      <c r="V7" s="5">
        <v>4.4299999999999999E-2</v>
      </c>
    </row>
    <row r="8" spans="1:22" x14ac:dyDescent="0.2">
      <c r="A8" s="16" t="s">
        <v>352</v>
      </c>
      <c r="B8" s="4">
        <v>36810</v>
      </c>
      <c r="C8" s="4">
        <v>470500</v>
      </c>
      <c r="D8" s="4">
        <v>-433690</v>
      </c>
      <c r="E8" s="4">
        <v>-10861990000</v>
      </c>
      <c r="F8" s="4">
        <f t="shared" si="0"/>
        <v>-517791253294</v>
      </c>
      <c r="G8" s="4">
        <v>0</v>
      </c>
      <c r="H8" s="4">
        <v>0</v>
      </c>
      <c r="I8" s="4">
        <v>0</v>
      </c>
      <c r="J8" s="4">
        <v>30149490000</v>
      </c>
      <c r="K8" s="4">
        <f t="shared" si="1"/>
        <v>81306608000</v>
      </c>
      <c r="L8" s="4">
        <v>4373</v>
      </c>
      <c r="M8" s="4">
        <v>4451</v>
      </c>
      <c r="N8" s="4">
        <v>615</v>
      </c>
      <c r="O8" s="4">
        <v>571</v>
      </c>
      <c r="P8" s="4">
        <v>9492400</v>
      </c>
      <c r="Q8" s="4">
        <v>8546900</v>
      </c>
      <c r="R8" s="5">
        <v>1.21E-2</v>
      </c>
      <c r="S8" s="4">
        <v>18940800</v>
      </c>
      <c r="T8" s="4">
        <f t="shared" si="2"/>
        <v>28438420</v>
      </c>
      <c r="U8" s="4">
        <f t="shared" si="3"/>
        <v>17130200</v>
      </c>
      <c r="V8" s="5">
        <v>2.3700000000000002E-2</v>
      </c>
    </row>
    <row r="9" spans="1:22" x14ac:dyDescent="0.2">
      <c r="A9" s="16" t="s">
        <v>351</v>
      </c>
      <c r="B9" s="4">
        <v>725300</v>
      </c>
      <c r="C9" s="4">
        <v>1892110</v>
      </c>
      <c r="D9" s="4">
        <v>-1166810</v>
      </c>
      <c r="E9" s="4">
        <v>-29031320000</v>
      </c>
      <c r="F9" s="4">
        <f t="shared" si="0"/>
        <v>-506929263294</v>
      </c>
      <c r="G9" s="4">
        <v>0</v>
      </c>
      <c r="H9" s="4">
        <v>0</v>
      </c>
      <c r="I9" s="4">
        <v>0</v>
      </c>
      <c r="J9" s="4">
        <v>1305030000</v>
      </c>
      <c r="K9" s="4">
        <f t="shared" si="1"/>
        <v>51157118000</v>
      </c>
      <c r="L9" s="4">
        <v>5164</v>
      </c>
      <c r="M9" s="4">
        <v>5290</v>
      </c>
      <c r="N9" s="4">
        <v>697</v>
      </c>
      <c r="O9" s="4">
        <v>695</v>
      </c>
      <c r="P9" s="4">
        <v>10364900</v>
      </c>
      <c r="Q9" s="4">
        <v>10683800</v>
      </c>
      <c r="R9" s="5">
        <v>4.0999999999999995E-3</v>
      </c>
      <c r="S9" s="4">
        <v>21804300</v>
      </c>
      <c r="T9" s="4">
        <f t="shared" si="2"/>
        <v>28583720</v>
      </c>
      <c r="U9" s="4">
        <f t="shared" si="3"/>
        <v>17130200</v>
      </c>
      <c r="V9" s="5">
        <v>2.5699999999999997E-2</v>
      </c>
    </row>
    <row r="10" spans="1:22" x14ac:dyDescent="0.2">
      <c r="A10" s="16" t="s">
        <v>350</v>
      </c>
      <c r="B10" s="4">
        <v>434250</v>
      </c>
      <c r="C10" s="4">
        <v>3083500</v>
      </c>
      <c r="D10" s="4">
        <v>-2649250</v>
      </c>
      <c r="E10" s="4">
        <v>-66087075570</v>
      </c>
      <c r="F10" s="4">
        <f t="shared" si="0"/>
        <v>-477897943294</v>
      </c>
      <c r="G10" s="4">
        <v>0</v>
      </c>
      <c r="H10" s="4">
        <v>0</v>
      </c>
      <c r="I10" s="4">
        <v>0</v>
      </c>
      <c r="J10" s="4">
        <v>1305030000</v>
      </c>
      <c r="K10" s="4">
        <f t="shared" si="1"/>
        <v>49852088000</v>
      </c>
      <c r="L10" s="4">
        <v>3154</v>
      </c>
      <c r="M10" s="4">
        <v>4807</v>
      </c>
      <c r="N10" s="4">
        <v>400</v>
      </c>
      <c r="O10" s="4">
        <v>581</v>
      </c>
      <c r="P10" s="4">
        <v>6188300</v>
      </c>
      <c r="Q10" s="4">
        <v>9893500</v>
      </c>
      <c r="R10" s="5">
        <v>-0.01</v>
      </c>
      <c r="S10" s="4">
        <v>17130200</v>
      </c>
      <c r="T10" s="4">
        <f t="shared" si="2"/>
        <v>29391550</v>
      </c>
      <c r="U10" s="4">
        <f t="shared" si="3"/>
        <v>20732300</v>
      </c>
      <c r="V10" s="5">
        <v>2.5699999999999997E-2</v>
      </c>
    </row>
    <row r="11" spans="1:22" x14ac:dyDescent="0.2">
      <c r="A11" s="16" t="s">
        <v>349</v>
      </c>
      <c r="B11" s="4">
        <v>36000</v>
      </c>
      <c r="C11" s="4">
        <v>4798600</v>
      </c>
      <c r="D11" s="4">
        <v>-4762600</v>
      </c>
      <c r="E11" s="4">
        <v>-118811110000</v>
      </c>
      <c r="F11" s="4">
        <f t="shared" si="0"/>
        <v>-411810867724</v>
      </c>
      <c r="G11" s="4">
        <v>0</v>
      </c>
      <c r="H11" s="4">
        <v>0</v>
      </c>
      <c r="I11" s="4">
        <v>0</v>
      </c>
      <c r="J11" s="4">
        <v>-1443010000</v>
      </c>
      <c r="K11" s="4">
        <f t="shared" si="1"/>
        <v>48547058000</v>
      </c>
      <c r="L11" s="4">
        <v>4053</v>
      </c>
      <c r="M11" s="4">
        <v>5977</v>
      </c>
      <c r="N11" s="4">
        <v>483</v>
      </c>
      <c r="O11" s="4">
        <v>801</v>
      </c>
      <c r="P11" s="4">
        <v>7527300</v>
      </c>
      <c r="Q11" s="4">
        <v>12396900</v>
      </c>
      <c r="R11" s="5">
        <v>-1.9E-3</v>
      </c>
      <c r="S11" s="4">
        <v>20732300</v>
      </c>
      <c r="T11" s="4">
        <f t="shared" si="2"/>
        <v>29242740</v>
      </c>
      <c r="U11" s="4">
        <f t="shared" si="3"/>
        <v>22007000</v>
      </c>
      <c r="V11" s="5">
        <v>2.5699999999999997E-2</v>
      </c>
    </row>
    <row r="12" spans="1:22" x14ac:dyDescent="0.2">
      <c r="A12" s="16" t="s">
        <v>348</v>
      </c>
      <c r="B12" s="4">
        <v>3392500</v>
      </c>
      <c r="C12" s="4">
        <v>110740</v>
      </c>
      <c r="D12" s="4">
        <v>3281760</v>
      </c>
      <c r="E12" s="4">
        <v>82135410000</v>
      </c>
      <c r="F12" s="4">
        <f t="shared" ref="F12:F38" si="4">E12+F13</f>
        <v>-292999757724</v>
      </c>
      <c r="G12" s="4">
        <v>0</v>
      </c>
      <c r="H12" s="4">
        <v>0</v>
      </c>
      <c r="I12" s="4">
        <v>0</v>
      </c>
      <c r="J12" s="4">
        <v>-30903975000</v>
      </c>
      <c r="K12" s="4">
        <f t="shared" ref="K12:K38" si="5">K13+J12</f>
        <v>49990068000</v>
      </c>
      <c r="L12" s="4">
        <v>6762</v>
      </c>
      <c r="M12" s="4">
        <v>4607</v>
      </c>
      <c r="N12" s="4">
        <v>940</v>
      </c>
      <c r="O12" s="4">
        <v>613</v>
      </c>
      <c r="P12" s="4">
        <v>17453700</v>
      </c>
      <c r="Q12" s="4">
        <v>11059200</v>
      </c>
      <c r="R12" s="5">
        <v>2.4500000000000001E-2</v>
      </c>
      <c r="S12" s="4">
        <v>29616200</v>
      </c>
      <c r="T12" s="4">
        <f t="shared" si="2"/>
        <v>27375010</v>
      </c>
      <c r="U12" s="4">
        <f t="shared" ref="U12:U38" si="6">MIN(S13:S17)</f>
        <v>9766100</v>
      </c>
      <c r="V12" s="5">
        <v>4.8899999999999999E-2</v>
      </c>
    </row>
    <row r="13" spans="1:22" x14ac:dyDescent="0.2">
      <c r="A13" s="16" t="s">
        <v>347</v>
      </c>
      <c r="B13" s="4">
        <v>2020460</v>
      </c>
      <c r="C13" s="4">
        <v>1851371</v>
      </c>
      <c r="D13" s="4">
        <v>169089</v>
      </c>
      <c r="E13" s="4">
        <v>3791540000</v>
      </c>
      <c r="F13" s="4">
        <f t="shared" si="4"/>
        <v>-375135167724</v>
      </c>
      <c r="G13" s="4">
        <v>0</v>
      </c>
      <c r="H13" s="4">
        <v>0</v>
      </c>
      <c r="I13" s="4">
        <v>0</v>
      </c>
      <c r="J13" s="4">
        <v>-25400795000</v>
      </c>
      <c r="K13" s="4">
        <f t="shared" si="5"/>
        <v>80894043000</v>
      </c>
      <c r="L13" s="4">
        <v>5930</v>
      </c>
      <c r="M13" s="4">
        <v>9799</v>
      </c>
      <c r="N13" s="4">
        <v>732</v>
      </c>
      <c r="O13" s="4">
        <v>1294</v>
      </c>
      <c r="P13" s="4">
        <v>12047400</v>
      </c>
      <c r="Q13" s="4">
        <v>22290000</v>
      </c>
      <c r="R13" s="5">
        <v>-1.83E-2</v>
      </c>
      <c r="S13" s="4">
        <v>35731300</v>
      </c>
      <c r="T13" s="4">
        <f t="shared" si="2"/>
        <v>25440290</v>
      </c>
      <c r="U13" s="4">
        <f t="shared" si="6"/>
        <v>9766100</v>
      </c>
      <c r="V13" s="5">
        <v>3.95E-2</v>
      </c>
    </row>
    <row r="14" spans="1:22" x14ac:dyDescent="0.2">
      <c r="A14" s="16" t="s">
        <v>340</v>
      </c>
      <c r="B14" s="4">
        <v>8836140</v>
      </c>
      <c r="C14" s="4">
        <v>1094100</v>
      </c>
      <c r="D14" s="4">
        <v>7742040</v>
      </c>
      <c r="E14" s="4">
        <v>192843620000</v>
      </c>
      <c r="F14" s="4">
        <f t="shared" si="4"/>
        <v>-378926707724</v>
      </c>
      <c r="G14" s="4">
        <v>0</v>
      </c>
      <c r="H14" s="4">
        <v>0</v>
      </c>
      <c r="I14" s="4">
        <v>0</v>
      </c>
      <c r="J14" s="4">
        <v>-25400795000</v>
      </c>
      <c r="K14" s="4">
        <f t="shared" si="5"/>
        <v>106294838000</v>
      </c>
      <c r="L14" s="4">
        <v>15963</v>
      </c>
      <c r="M14" s="4">
        <v>10879</v>
      </c>
      <c r="N14" s="4">
        <v>2500</v>
      </c>
      <c r="O14" s="4">
        <v>1600</v>
      </c>
      <c r="P14" s="4">
        <v>41461100</v>
      </c>
      <c r="Q14" s="4">
        <v>29361400</v>
      </c>
      <c r="R14" s="5">
        <v>6.4000000000000001E-2</v>
      </c>
      <c r="S14" s="4">
        <v>74702800</v>
      </c>
      <c r="T14" s="4">
        <f t="shared" si="2"/>
        <v>19904460</v>
      </c>
      <c r="U14" s="4">
        <f t="shared" si="6"/>
        <v>9766100</v>
      </c>
      <c r="V14" s="5">
        <v>5.5899999999999998E-2</v>
      </c>
    </row>
    <row r="15" spans="1:22" x14ac:dyDescent="0.2">
      <c r="A15" s="16" t="s">
        <v>339</v>
      </c>
      <c r="B15" s="4">
        <v>529100</v>
      </c>
      <c r="C15" s="4">
        <v>416800</v>
      </c>
      <c r="D15" s="4">
        <v>112300</v>
      </c>
      <c r="E15" s="4">
        <v>2617670000</v>
      </c>
      <c r="F15" s="4">
        <f t="shared" si="4"/>
        <v>-571770327724</v>
      </c>
      <c r="G15" s="4">
        <v>0</v>
      </c>
      <c r="H15" s="4">
        <v>0</v>
      </c>
      <c r="I15" s="4">
        <v>0</v>
      </c>
      <c r="J15" s="4">
        <v>5417960000</v>
      </c>
      <c r="K15" s="4">
        <f t="shared" si="5"/>
        <v>131695633000</v>
      </c>
      <c r="L15" s="4">
        <v>4908</v>
      </c>
      <c r="M15" s="4">
        <v>5392</v>
      </c>
      <c r="N15" s="4">
        <v>606</v>
      </c>
      <c r="O15" s="4">
        <v>704</v>
      </c>
      <c r="P15" s="4">
        <v>10025400</v>
      </c>
      <c r="Q15" s="4">
        <v>11756500</v>
      </c>
      <c r="R15" s="5">
        <v>6.5000000000000006E-3</v>
      </c>
      <c r="S15" s="4">
        <v>23945500</v>
      </c>
      <c r="T15" s="4">
        <f t="shared" si="2"/>
        <v>19701900</v>
      </c>
      <c r="U15" s="4">
        <f t="shared" si="6"/>
        <v>9766100</v>
      </c>
      <c r="V15" s="5">
        <v>2.3099999999999999E-2</v>
      </c>
    </row>
    <row r="16" spans="1:22" x14ac:dyDescent="0.2">
      <c r="A16" s="16" t="s">
        <v>338</v>
      </c>
      <c r="B16" s="4">
        <v>2037500</v>
      </c>
      <c r="C16" s="4">
        <v>265504</v>
      </c>
      <c r="D16" s="4">
        <v>1771996</v>
      </c>
      <c r="E16" s="4">
        <v>40906410000</v>
      </c>
      <c r="F16" s="4">
        <f t="shared" si="4"/>
        <v>-574387997724</v>
      </c>
      <c r="G16" s="4">
        <v>0</v>
      </c>
      <c r="H16" s="4">
        <v>0</v>
      </c>
      <c r="I16" s="4">
        <v>0</v>
      </c>
      <c r="J16" s="4">
        <v>1502425000</v>
      </c>
      <c r="K16" s="4">
        <f t="shared" si="5"/>
        <v>126277673000</v>
      </c>
      <c r="L16" s="4">
        <v>5486</v>
      </c>
      <c r="M16" s="4">
        <v>3760</v>
      </c>
      <c r="N16" s="4">
        <v>748</v>
      </c>
      <c r="O16" s="4">
        <v>465</v>
      </c>
      <c r="P16" s="4">
        <v>12840300</v>
      </c>
      <c r="Q16" s="4">
        <v>7787500</v>
      </c>
      <c r="R16" s="5">
        <v>3.3300000000000003E-2</v>
      </c>
      <c r="S16" s="4">
        <v>22007000</v>
      </c>
      <c r="T16" s="4">
        <f t="shared" si="2"/>
        <v>21210200</v>
      </c>
      <c r="U16" s="4">
        <f t="shared" si="6"/>
        <v>9766100</v>
      </c>
      <c r="V16" s="5">
        <v>3.44E-2</v>
      </c>
    </row>
    <row r="17" spans="1:22" x14ac:dyDescent="0.2">
      <c r="A17" s="16" t="s">
        <v>337</v>
      </c>
      <c r="B17" s="4">
        <v>30900</v>
      </c>
      <c r="C17" s="4">
        <v>4100</v>
      </c>
      <c r="D17" s="4">
        <v>26800</v>
      </c>
      <c r="E17" s="4">
        <v>609700000</v>
      </c>
      <c r="F17" s="4">
        <f t="shared" si="4"/>
        <v>-615294407724</v>
      </c>
      <c r="G17" s="4">
        <v>0</v>
      </c>
      <c r="H17" s="4">
        <v>0</v>
      </c>
      <c r="I17" s="4">
        <v>0</v>
      </c>
      <c r="J17" s="4">
        <v>-2132450000</v>
      </c>
      <c r="K17" s="4">
        <f t="shared" si="5"/>
        <v>124775248000</v>
      </c>
      <c r="L17" s="4">
        <v>1961</v>
      </c>
      <c r="M17" s="4">
        <v>3191</v>
      </c>
      <c r="N17" s="4">
        <v>224</v>
      </c>
      <c r="O17" s="4">
        <v>303</v>
      </c>
      <c r="P17" s="4">
        <v>3891400</v>
      </c>
      <c r="Q17" s="4">
        <v>5370600</v>
      </c>
      <c r="R17" s="5">
        <v>-4.4000000000000003E-3</v>
      </c>
      <c r="S17" s="4">
        <v>9766100</v>
      </c>
      <c r="T17" s="4">
        <f t="shared" si="2"/>
        <v>22110840</v>
      </c>
      <c r="U17" s="4">
        <f t="shared" si="6"/>
        <v>10938900</v>
      </c>
      <c r="V17" s="5">
        <v>1.7500000000000002E-2</v>
      </c>
    </row>
    <row r="18" spans="1:22" x14ac:dyDescent="0.2">
      <c r="A18" s="16" t="s">
        <v>336</v>
      </c>
      <c r="B18" s="4">
        <v>391200</v>
      </c>
      <c r="C18" s="4">
        <v>117889</v>
      </c>
      <c r="D18" s="4">
        <v>273311</v>
      </c>
      <c r="E18" s="4">
        <v>6077280000</v>
      </c>
      <c r="F18" s="4">
        <f t="shared" si="4"/>
        <v>-615904107724</v>
      </c>
      <c r="G18" s="4">
        <v>0</v>
      </c>
      <c r="H18" s="4">
        <v>0</v>
      </c>
      <c r="I18" s="4">
        <v>0</v>
      </c>
      <c r="J18" s="4">
        <v>1454715000</v>
      </c>
      <c r="K18" s="4">
        <f t="shared" si="5"/>
        <v>126907698000</v>
      </c>
      <c r="L18" s="4">
        <v>5375</v>
      </c>
      <c r="M18" s="4">
        <v>7564</v>
      </c>
      <c r="N18" s="4">
        <v>662</v>
      </c>
      <c r="O18" s="4">
        <v>986</v>
      </c>
      <c r="P18" s="4">
        <v>11520100</v>
      </c>
      <c r="Q18" s="4">
        <v>16380000</v>
      </c>
      <c r="R18" s="5">
        <v>-1.7600000000000001E-2</v>
      </c>
      <c r="S18" s="4">
        <v>28948500</v>
      </c>
      <c r="T18" s="4">
        <f t="shared" si="2"/>
        <v>21688170</v>
      </c>
      <c r="U18" s="4">
        <f t="shared" si="6"/>
        <v>10938900</v>
      </c>
      <c r="V18" s="5">
        <v>5.9800000000000006E-2</v>
      </c>
    </row>
    <row r="19" spans="1:22" x14ac:dyDescent="0.2">
      <c r="A19" s="16" t="s">
        <v>335</v>
      </c>
      <c r="B19" s="4">
        <v>460300</v>
      </c>
      <c r="C19" s="4">
        <v>1410064</v>
      </c>
      <c r="D19" s="4">
        <v>-949764</v>
      </c>
      <c r="E19" s="4">
        <v>-21777750000</v>
      </c>
      <c r="F19" s="4">
        <f t="shared" si="4"/>
        <v>-621981387724</v>
      </c>
      <c r="G19" s="4">
        <v>0</v>
      </c>
      <c r="H19" s="4">
        <v>0</v>
      </c>
      <c r="I19" s="4">
        <v>0</v>
      </c>
      <c r="J19" s="4">
        <v>-145510000</v>
      </c>
      <c r="K19" s="4">
        <f t="shared" si="5"/>
        <v>125452983000</v>
      </c>
      <c r="L19" s="4">
        <v>4714</v>
      </c>
      <c r="M19" s="4">
        <v>5425</v>
      </c>
      <c r="N19" s="4">
        <v>620</v>
      </c>
      <c r="O19" s="4">
        <v>750</v>
      </c>
      <c r="P19" s="4">
        <v>10368600</v>
      </c>
      <c r="Q19" s="4">
        <v>11900900</v>
      </c>
      <c r="R19" s="5">
        <v>6.6E-3</v>
      </c>
      <c r="S19" s="4">
        <v>23257300</v>
      </c>
      <c r="T19" s="4">
        <f t="shared" si="2"/>
        <v>23035930</v>
      </c>
      <c r="U19" s="4">
        <f t="shared" si="6"/>
        <v>10938900</v>
      </c>
      <c r="V19" s="5">
        <v>2.7900000000000001E-2</v>
      </c>
    </row>
    <row r="20" spans="1:22" x14ac:dyDescent="0.2">
      <c r="A20" s="16" t="s">
        <v>334</v>
      </c>
      <c r="B20" s="4">
        <v>57200</v>
      </c>
      <c r="C20" s="4">
        <v>369000</v>
      </c>
      <c r="D20" s="4">
        <v>-311800</v>
      </c>
      <c r="E20" s="4">
        <v>-7163690000</v>
      </c>
      <c r="F20" s="4">
        <f t="shared" si="4"/>
        <v>-600203637724</v>
      </c>
      <c r="G20" s="4">
        <v>0</v>
      </c>
      <c r="H20" s="4">
        <v>0</v>
      </c>
      <c r="I20" s="4">
        <v>0</v>
      </c>
      <c r="J20" s="4">
        <v>15215000</v>
      </c>
      <c r="K20" s="4">
        <f t="shared" si="5"/>
        <v>125598493000</v>
      </c>
      <c r="L20" s="4">
        <v>6053</v>
      </c>
      <c r="M20" s="4">
        <v>6179</v>
      </c>
      <c r="N20" s="4">
        <v>758</v>
      </c>
      <c r="O20" s="4">
        <v>681</v>
      </c>
      <c r="P20" s="4">
        <v>13095000</v>
      </c>
      <c r="Q20" s="4">
        <v>11411000</v>
      </c>
      <c r="R20" s="5">
        <v>2.2000000000000001E-3</v>
      </c>
      <c r="S20" s="4">
        <v>25208500</v>
      </c>
      <c r="T20" s="4">
        <f t="shared" si="2"/>
        <v>22271300</v>
      </c>
      <c r="U20" s="4">
        <f t="shared" si="6"/>
        <v>10938900</v>
      </c>
      <c r="V20" s="5">
        <v>2.5699999999999997E-2</v>
      </c>
    </row>
    <row r="21" spans="1:22" x14ac:dyDescent="0.2">
      <c r="A21" s="16" t="s">
        <v>333</v>
      </c>
      <c r="B21" s="4">
        <v>89900</v>
      </c>
      <c r="C21" s="4">
        <v>2374079</v>
      </c>
      <c r="D21" s="4">
        <v>-2284179</v>
      </c>
      <c r="E21" s="4">
        <v>-50972630000</v>
      </c>
      <c r="F21" s="4">
        <f t="shared" si="4"/>
        <v>-593039947724</v>
      </c>
      <c r="G21" s="4">
        <v>0</v>
      </c>
      <c r="H21" s="4">
        <v>0</v>
      </c>
      <c r="I21" s="4">
        <v>0</v>
      </c>
      <c r="J21" s="4">
        <v>15215000</v>
      </c>
      <c r="K21" s="4">
        <f t="shared" si="5"/>
        <v>125583278000</v>
      </c>
      <c r="L21" s="4">
        <v>4105</v>
      </c>
      <c r="M21" s="4">
        <v>2639</v>
      </c>
      <c r="N21" s="4">
        <v>599</v>
      </c>
      <c r="O21" s="4">
        <v>397</v>
      </c>
      <c r="P21" s="4">
        <v>10674400</v>
      </c>
      <c r="Q21" s="4">
        <v>6733500</v>
      </c>
      <c r="R21" s="5">
        <v>3.8699999999999998E-2</v>
      </c>
      <c r="S21" s="4">
        <v>19244200</v>
      </c>
      <c r="T21" s="4">
        <f t="shared" si="2"/>
        <v>23675080</v>
      </c>
      <c r="U21" s="4">
        <f t="shared" si="6"/>
        <v>10938900</v>
      </c>
      <c r="V21" s="5">
        <v>3.7200000000000004E-2</v>
      </c>
    </row>
    <row r="22" spans="1:22" x14ac:dyDescent="0.2">
      <c r="A22" s="16" t="s">
        <v>332</v>
      </c>
      <c r="B22" s="4">
        <v>22900</v>
      </c>
      <c r="C22" s="4">
        <v>1519010</v>
      </c>
      <c r="D22" s="4">
        <v>-1496110</v>
      </c>
      <c r="E22" s="4">
        <v>-33002050000</v>
      </c>
      <c r="F22" s="4">
        <f t="shared" si="4"/>
        <v>-542067317724</v>
      </c>
      <c r="K22" s="4">
        <f t="shared" si="5"/>
        <v>125568063000</v>
      </c>
      <c r="L22" s="4">
        <v>2377</v>
      </c>
      <c r="M22" s="4">
        <v>3706</v>
      </c>
      <c r="N22" s="4">
        <v>225</v>
      </c>
      <c r="O22" s="4">
        <v>368</v>
      </c>
      <c r="P22" s="4">
        <v>3999200</v>
      </c>
      <c r="Q22" s="4">
        <v>6521500</v>
      </c>
      <c r="R22" s="5">
        <v>-4.5000000000000005E-3</v>
      </c>
      <c r="S22" s="4">
        <v>10938900</v>
      </c>
      <c r="T22" s="4">
        <f t="shared" si="2"/>
        <v>23774160</v>
      </c>
      <c r="U22" s="4">
        <f t="shared" si="6"/>
        <v>16384100</v>
      </c>
      <c r="V22" s="5">
        <v>2.0199999999999999E-2</v>
      </c>
    </row>
    <row r="23" spans="1:22" x14ac:dyDescent="0.2">
      <c r="A23" s="16" t="s">
        <v>331</v>
      </c>
      <c r="B23" s="4">
        <v>71400</v>
      </c>
      <c r="C23" s="4">
        <v>1132131</v>
      </c>
      <c r="D23" s="4">
        <v>-1060731</v>
      </c>
      <c r="E23" s="4">
        <v>-23745350000</v>
      </c>
      <c r="F23" s="4">
        <f t="shared" si="4"/>
        <v>-509065267724</v>
      </c>
      <c r="G23" s="4">
        <v>0</v>
      </c>
      <c r="H23" s="4">
        <v>0</v>
      </c>
      <c r="I23" s="4">
        <v>0</v>
      </c>
      <c r="J23" s="4">
        <v>1388865000</v>
      </c>
      <c r="K23" s="4">
        <f t="shared" si="5"/>
        <v>125568063000</v>
      </c>
      <c r="L23" s="4">
        <v>2523</v>
      </c>
      <c r="M23" s="4">
        <v>6614</v>
      </c>
      <c r="N23" s="4">
        <v>307</v>
      </c>
      <c r="O23" s="4">
        <v>577</v>
      </c>
      <c r="P23" s="4">
        <v>4902600</v>
      </c>
      <c r="Q23" s="4">
        <v>10734000</v>
      </c>
      <c r="R23" s="5">
        <v>-2.2599999999999999E-2</v>
      </c>
      <c r="S23" s="4">
        <v>16384100</v>
      </c>
      <c r="T23" s="4">
        <f t="shared" si="2"/>
        <v>22926320</v>
      </c>
      <c r="U23" s="4">
        <f t="shared" si="6"/>
        <v>18772500</v>
      </c>
      <c r="V23" s="5">
        <v>3.5400000000000001E-2</v>
      </c>
    </row>
    <row r="24" spans="1:22" x14ac:dyDescent="0.2">
      <c r="A24" s="16" t="s">
        <v>330</v>
      </c>
      <c r="B24" s="4">
        <v>166600</v>
      </c>
      <c r="C24" s="4">
        <v>103261</v>
      </c>
      <c r="D24" s="4">
        <v>63339</v>
      </c>
      <c r="E24" s="4">
        <v>1434580000</v>
      </c>
      <c r="F24" s="4">
        <f t="shared" si="4"/>
        <v>-485319917724</v>
      </c>
      <c r="K24" s="4">
        <f t="shared" si="5"/>
        <v>124179198000</v>
      </c>
      <c r="L24" s="4">
        <v>2684</v>
      </c>
      <c r="M24" s="4">
        <v>5850</v>
      </c>
      <c r="N24" s="4">
        <v>321</v>
      </c>
      <c r="O24" s="4">
        <v>755</v>
      </c>
      <c r="P24" s="4">
        <v>5781400</v>
      </c>
      <c r="Q24" s="4">
        <v>12225700</v>
      </c>
      <c r="R24" s="5">
        <v>-1.9900000000000001E-2</v>
      </c>
      <c r="S24" s="4">
        <v>19344500</v>
      </c>
      <c r="T24" s="4">
        <f t="shared" si="2"/>
        <v>22989360</v>
      </c>
      <c r="U24" s="4">
        <f t="shared" si="6"/>
        <v>18772500</v>
      </c>
      <c r="V24" s="5">
        <v>2.7999999999999997E-2</v>
      </c>
    </row>
    <row r="25" spans="1:22" x14ac:dyDescent="0.2">
      <c r="A25" s="16" t="s">
        <v>329</v>
      </c>
      <c r="B25" s="4">
        <v>1110900</v>
      </c>
      <c r="C25" s="4">
        <v>139317</v>
      </c>
      <c r="D25" s="4">
        <v>971583</v>
      </c>
      <c r="E25" s="4">
        <v>22211770000</v>
      </c>
      <c r="F25" s="4">
        <f t="shared" si="4"/>
        <v>-486754497724</v>
      </c>
      <c r="G25" s="4">
        <v>0</v>
      </c>
      <c r="H25" s="4">
        <v>0</v>
      </c>
      <c r="I25" s="4">
        <v>0</v>
      </c>
      <c r="J25" s="4">
        <v>1742160000</v>
      </c>
      <c r="K25" s="4">
        <f t="shared" si="5"/>
        <v>124179198000</v>
      </c>
      <c r="L25" s="4">
        <v>4470</v>
      </c>
      <c r="M25" s="4">
        <v>4447</v>
      </c>
      <c r="N25" s="4">
        <v>635</v>
      </c>
      <c r="O25" s="4">
        <v>597</v>
      </c>
      <c r="P25" s="4">
        <v>10764300</v>
      </c>
      <c r="Q25" s="4">
        <v>10469600</v>
      </c>
      <c r="R25" s="5">
        <v>1.1000000000000001E-2</v>
      </c>
      <c r="S25" s="4">
        <v>21919900</v>
      </c>
      <c r="T25" s="4">
        <f t="shared" si="2"/>
        <v>21883800</v>
      </c>
      <c r="U25" s="4">
        <f t="shared" si="6"/>
        <v>17562200</v>
      </c>
      <c r="V25" s="5">
        <v>2.81E-2</v>
      </c>
    </row>
    <row r="26" spans="1:22" x14ac:dyDescent="0.2">
      <c r="A26" s="16" t="s">
        <v>328</v>
      </c>
      <c r="B26" s="4">
        <v>2296900</v>
      </c>
      <c r="C26" s="4">
        <v>3858800</v>
      </c>
      <c r="D26" s="4">
        <v>-1561900</v>
      </c>
      <c r="E26" s="4">
        <v>-37893230000</v>
      </c>
      <c r="F26" s="4">
        <f t="shared" si="4"/>
        <v>-508966267724</v>
      </c>
      <c r="G26" s="4">
        <v>0</v>
      </c>
      <c r="H26" s="4">
        <v>0</v>
      </c>
      <c r="I26" s="4">
        <v>0</v>
      </c>
      <c r="J26" s="4">
        <v>5086055000</v>
      </c>
      <c r="K26" s="4">
        <f t="shared" si="5"/>
        <v>122437038000</v>
      </c>
      <c r="L26" s="4">
        <v>5702</v>
      </c>
      <c r="M26" s="4">
        <v>8186</v>
      </c>
      <c r="N26" s="4">
        <v>649</v>
      </c>
      <c r="O26" s="4">
        <v>1079</v>
      </c>
      <c r="P26" s="4">
        <v>12245900</v>
      </c>
      <c r="Q26" s="4">
        <v>20841200</v>
      </c>
      <c r="R26" s="5">
        <v>-3.0699999999999998E-2</v>
      </c>
      <c r="S26" s="4">
        <v>37090000</v>
      </c>
      <c r="T26" s="4">
        <f t="shared" si="2"/>
        <v>19474620</v>
      </c>
      <c r="U26" s="4">
        <f t="shared" si="6"/>
        <v>17562200</v>
      </c>
      <c r="V26" s="5">
        <v>5.6500000000000002E-2</v>
      </c>
    </row>
    <row r="27" spans="1:22" x14ac:dyDescent="0.2">
      <c r="A27" s="16" t="s">
        <v>327</v>
      </c>
      <c r="B27" s="4">
        <v>177400</v>
      </c>
      <c r="C27" s="4">
        <v>105280</v>
      </c>
      <c r="D27" s="4">
        <v>72120</v>
      </c>
      <c r="E27" s="4">
        <v>1654540000</v>
      </c>
      <c r="F27" s="4">
        <f t="shared" si="4"/>
        <v>-471073037724</v>
      </c>
      <c r="G27" s="4">
        <v>0</v>
      </c>
      <c r="H27" s="4">
        <v>0</v>
      </c>
      <c r="I27" s="4">
        <v>0</v>
      </c>
      <c r="J27" s="4">
        <v>182260000</v>
      </c>
      <c r="K27" s="4">
        <f t="shared" si="5"/>
        <v>117350983000</v>
      </c>
      <c r="L27" s="4">
        <v>4144</v>
      </c>
      <c r="M27" s="4">
        <v>3907</v>
      </c>
      <c r="N27" s="4">
        <v>520</v>
      </c>
      <c r="O27" s="4">
        <v>490</v>
      </c>
      <c r="P27" s="4">
        <v>8647800</v>
      </c>
      <c r="Q27" s="4">
        <v>7933100</v>
      </c>
      <c r="R27" s="5">
        <v>1.52E-2</v>
      </c>
      <c r="S27" s="4">
        <v>18772500</v>
      </c>
      <c r="T27" s="4">
        <f t="shared" si="2"/>
        <v>19850010</v>
      </c>
      <c r="U27" s="4">
        <f t="shared" si="6"/>
        <v>11929700</v>
      </c>
      <c r="V27" s="5">
        <v>1.9199999999999998E-2</v>
      </c>
    </row>
    <row r="28" spans="1:22" x14ac:dyDescent="0.2">
      <c r="A28" s="16" t="s">
        <v>326</v>
      </c>
      <c r="B28" s="4">
        <v>85300</v>
      </c>
      <c r="C28" s="4">
        <v>764200</v>
      </c>
      <c r="D28" s="4">
        <v>-678900</v>
      </c>
      <c r="E28" s="4">
        <v>-15927080000</v>
      </c>
      <c r="F28" s="4">
        <f t="shared" si="4"/>
        <v>-472727577724</v>
      </c>
      <c r="G28" s="4">
        <v>0</v>
      </c>
      <c r="H28" s="4">
        <v>0</v>
      </c>
      <c r="I28" s="4">
        <v>0</v>
      </c>
      <c r="J28" s="4">
        <v>-1794495000</v>
      </c>
      <c r="K28" s="4">
        <f t="shared" si="5"/>
        <v>117168723000</v>
      </c>
      <c r="L28" s="4">
        <v>5728</v>
      </c>
      <c r="M28" s="4">
        <v>6603</v>
      </c>
      <c r="N28" s="4">
        <v>658</v>
      </c>
      <c r="O28" s="4">
        <v>737</v>
      </c>
      <c r="P28" s="4">
        <v>10917500</v>
      </c>
      <c r="Q28" s="4">
        <v>12263300</v>
      </c>
      <c r="R28" s="5">
        <v>-2.0999999999999999E-3</v>
      </c>
      <c r="S28" s="4">
        <v>24721800</v>
      </c>
      <c r="T28" s="4">
        <f t="shared" si="2"/>
        <v>18975030</v>
      </c>
      <c r="U28" s="4">
        <f t="shared" si="6"/>
        <v>7905700</v>
      </c>
      <c r="V28" s="5">
        <v>2.12E-2</v>
      </c>
    </row>
    <row r="29" spans="1:22" x14ac:dyDescent="0.2">
      <c r="A29" s="16" t="s">
        <v>325</v>
      </c>
      <c r="B29" s="4">
        <v>3895000</v>
      </c>
      <c r="C29" s="4">
        <v>143745</v>
      </c>
      <c r="D29" s="4">
        <v>3751255</v>
      </c>
      <c r="E29" s="4">
        <v>85920160000</v>
      </c>
      <c r="F29" s="4">
        <f t="shared" si="4"/>
        <v>-456800497724</v>
      </c>
      <c r="G29" s="4">
        <v>0</v>
      </c>
      <c r="H29" s="4">
        <v>0</v>
      </c>
      <c r="I29" s="4">
        <v>0</v>
      </c>
      <c r="J29" s="4">
        <v>-3118230000</v>
      </c>
      <c r="K29" s="4">
        <f t="shared" si="5"/>
        <v>118963218000</v>
      </c>
      <c r="L29" s="4">
        <v>8760</v>
      </c>
      <c r="M29" s="4">
        <v>4378</v>
      </c>
      <c r="N29" s="4">
        <v>1251</v>
      </c>
      <c r="O29" s="4">
        <v>716</v>
      </c>
      <c r="P29" s="4">
        <v>22447200</v>
      </c>
      <c r="Q29" s="4">
        <v>12095600</v>
      </c>
      <c r="R29" s="5">
        <v>4.0399999999999998E-2</v>
      </c>
      <c r="S29" s="4">
        <v>36734900</v>
      </c>
      <c r="T29" s="4">
        <f t="shared" si="2"/>
        <v>17209190</v>
      </c>
      <c r="U29" s="4">
        <f t="shared" si="6"/>
        <v>7905700</v>
      </c>
      <c r="V29" s="5">
        <v>4.0999999999999995E-2</v>
      </c>
    </row>
    <row r="30" spans="1:22" x14ac:dyDescent="0.2">
      <c r="A30" s="16" t="s">
        <v>324</v>
      </c>
      <c r="B30" s="4">
        <v>132400</v>
      </c>
      <c r="C30" s="4">
        <v>448700</v>
      </c>
      <c r="D30" s="4">
        <v>-316300</v>
      </c>
      <c r="E30" s="4">
        <v>-7097880000</v>
      </c>
      <c r="F30" s="4">
        <f t="shared" si="4"/>
        <v>-542720657724</v>
      </c>
      <c r="G30" s="4">
        <v>0</v>
      </c>
      <c r="H30" s="4">
        <v>0</v>
      </c>
      <c r="I30" s="4">
        <v>0</v>
      </c>
      <c r="J30" s="4">
        <v>707485000</v>
      </c>
      <c r="K30" s="4">
        <f t="shared" si="5"/>
        <v>122081448000</v>
      </c>
      <c r="L30" s="4">
        <v>2767</v>
      </c>
      <c r="M30" s="4">
        <v>4646</v>
      </c>
      <c r="N30" s="4">
        <v>366</v>
      </c>
      <c r="O30" s="4">
        <v>661</v>
      </c>
      <c r="P30" s="4">
        <v>5748700</v>
      </c>
      <c r="Q30" s="4">
        <v>11197100</v>
      </c>
      <c r="R30" s="5">
        <v>-1.1200000000000002E-2</v>
      </c>
      <c r="S30" s="4">
        <v>17562200</v>
      </c>
      <c r="T30" s="4">
        <f t="shared" si="2"/>
        <v>17699020</v>
      </c>
      <c r="U30" s="4">
        <f t="shared" si="6"/>
        <v>7905700</v>
      </c>
      <c r="V30" s="5">
        <v>3.0699999999999998E-2</v>
      </c>
    </row>
    <row r="31" spans="1:22" x14ac:dyDescent="0.2">
      <c r="A31" s="16" t="s">
        <v>323</v>
      </c>
      <c r="B31" s="4">
        <v>806400</v>
      </c>
      <c r="C31" s="4">
        <v>2098727</v>
      </c>
      <c r="D31" s="4">
        <v>-1292327</v>
      </c>
      <c r="E31" s="4">
        <v>-29111630000</v>
      </c>
      <c r="F31" s="4">
        <f t="shared" si="4"/>
        <v>-535622777724</v>
      </c>
      <c r="G31" s="4">
        <v>0</v>
      </c>
      <c r="H31" s="4">
        <v>0</v>
      </c>
      <c r="I31" s="4">
        <v>0</v>
      </c>
      <c r="J31" s="4">
        <v>-604110000</v>
      </c>
      <c r="K31" s="4">
        <f t="shared" si="5"/>
        <v>121373963000</v>
      </c>
      <c r="L31" s="4">
        <v>7701</v>
      </c>
      <c r="M31" s="4">
        <v>5269</v>
      </c>
      <c r="N31" s="4">
        <v>1023</v>
      </c>
      <c r="O31" s="4">
        <v>829</v>
      </c>
      <c r="P31" s="4">
        <v>17319800</v>
      </c>
      <c r="Q31" s="4">
        <v>15321500</v>
      </c>
      <c r="R31" s="5">
        <v>2.5099999999999997E-2</v>
      </c>
      <c r="S31" s="4">
        <v>33282000</v>
      </c>
      <c r="T31" s="4">
        <f t="shared" si="2"/>
        <v>15302860</v>
      </c>
      <c r="U31" s="4">
        <f t="shared" si="6"/>
        <v>7905700</v>
      </c>
      <c r="V31" s="5">
        <v>4.7699999999999992E-2</v>
      </c>
    </row>
    <row r="32" spans="1:22" x14ac:dyDescent="0.2">
      <c r="A32" s="16" t="s">
        <v>322</v>
      </c>
      <c r="B32" s="4">
        <v>119900</v>
      </c>
      <c r="C32" s="4">
        <v>1146056</v>
      </c>
      <c r="D32" s="4">
        <v>-1026156</v>
      </c>
      <c r="E32" s="4">
        <v>-22574860000</v>
      </c>
      <c r="F32" s="4">
        <f t="shared" si="4"/>
        <v>-506511147724</v>
      </c>
      <c r="G32" s="4">
        <v>0</v>
      </c>
      <c r="H32" s="4">
        <v>0</v>
      </c>
      <c r="I32" s="4">
        <v>0</v>
      </c>
      <c r="J32" s="4">
        <v>-604110000</v>
      </c>
      <c r="K32" s="4">
        <f t="shared" si="5"/>
        <v>121978073000</v>
      </c>
      <c r="L32" s="4">
        <v>2229</v>
      </c>
      <c r="M32" s="4">
        <v>2689</v>
      </c>
      <c r="N32" s="4">
        <v>304</v>
      </c>
      <c r="O32" s="4">
        <v>274</v>
      </c>
      <c r="P32" s="4">
        <v>4935900</v>
      </c>
      <c r="Q32" s="4">
        <v>6443400</v>
      </c>
      <c r="R32" s="5">
        <v>1.15E-2</v>
      </c>
      <c r="S32" s="4">
        <v>11929700</v>
      </c>
      <c r="T32" s="4">
        <f t="shared" si="2"/>
        <v>15094000</v>
      </c>
      <c r="U32" s="4">
        <f t="shared" si="6"/>
        <v>7905700</v>
      </c>
      <c r="V32" s="5">
        <v>2.4799999999999999E-2</v>
      </c>
    </row>
    <row r="33" spans="1:22" x14ac:dyDescent="0.2">
      <c r="A33" s="16" t="s">
        <v>321</v>
      </c>
      <c r="B33" s="4">
        <v>142800</v>
      </c>
      <c r="C33" s="4">
        <v>1044400</v>
      </c>
      <c r="D33" s="4">
        <v>-901600</v>
      </c>
      <c r="E33" s="4">
        <v>-19523970000</v>
      </c>
      <c r="F33" s="4">
        <f t="shared" si="4"/>
        <v>-483936287724</v>
      </c>
      <c r="G33" s="4">
        <v>0</v>
      </c>
      <c r="H33" s="4">
        <v>0</v>
      </c>
      <c r="I33" s="4">
        <v>0</v>
      </c>
      <c r="J33" s="4">
        <v>-763945000</v>
      </c>
      <c r="K33" s="4">
        <f t="shared" si="5"/>
        <v>122582183000</v>
      </c>
      <c r="L33" s="4">
        <v>1559</v>
      </c>
      <c r="M33" s="4">
        <v>2232</v>
      </c>
      <c r="N33" s="4">
        <v>170</v>
      </c>
      <c r="O33" s="4">
        <v>279</v>
      </c>
      <c r="P33" s="4">
        <v>3041000</v>
      </c>
      <c r="Q33" s="4">
        <v>4668500</v>
      </c>
      <c r="R33" s="5">
        <v>-4.5000000000000005E-3</v>
      </c>
      <c r="S33" s="4">
        <v>7905700</v>
      </c>
      <c r="T33" s="4">
        <f t="shared" si="2"/>
        <v>15434160</v>
      </c>
      <c r="U33" s="4">
        <f t="shared" si="6"/>
        <v>10864300</v>
      </c>
      <c r="V33" s="5">
        <v>1.83E-2</v>
      </c>
    </row>
    <row r="34" spans="1:22" x14ac:dyDescent="0.2">
      <c r="A34" s="16" t="s">
        <v>320</v>
      </c>
      <c r="B34" s="4">
        <v>55300</v>
      </c>
      <c r="C34" s="4">
        <v>2002800</v>
      </c>
      <c r="D34" s="4">
        <v>-1947500</v>
      </c>
      <c r="E34" s="4">
        <v>-42950250000</v>
      </c>
      <c r="F34" s="4">
        <f t="shared" si="4"/>
        <v>-464412317724</v>
      </c>
      <c r="G34" s="4">
        <v>0</v>
      </c>
      <c r="H34" s="4">
        <v>0</v>
      </c>
      <c r="I34" s="4">
        <v>0</v>
      </c>
      <c r="J34" s="4">
        <v>17516370000</v>
      </c>
      <c r="K34" s="4">
        <f t="shared" si="5"/>
        <v>123346128000</v>
      </c>
      <c r="L34" s="4">
        <v>2189</v>
      </c>
      <c r="M34" s="4">
        <v>4218</v>
      </c>
      <c r="N34" s="4">
        <v>368</v>
      </c>
      <c r="O34" s="4">
        <v>634</v>
      </c>
      <c r="P34" s="4">
        <v>6425400</v>
      </c>
      <c r="Q34" s="4">
        <v>12842800</v>
      </c>
      <c r="R34" s="5">
        <v>-2.0499999999999997E-2</v>
      </c>
      <c r="S34" s="4">
        <v>19974900</v>
      </c>
      <c r="T34" s="4">
        <f t="shared" si="2"/>
        <v>14551770</v>
      </c>
      <c r="U34" s="4">
        <f t="shared" si="6"/>
        <v>10864300</v>
      </c>
      <c r="V34" s="5">
        <v>3.56E-2</v>
      </c>
    </row>
    <row r="35" spans="1:22" x14ac:dyDescent="0.2">
      <c r="A35" s="16" t="s">
        <v>319</v>
      </c>
      <c r="B35" s="4">
        <v>45700</v>
      </c>
      <c r="C35" s="4">
        <v>1546100</v>
      </c>
      <c r="D35" s="4">
        <v>-1500400</v>
      </c>
      <c r="E35" s="4">
        <v>-33765260000</v>
      </c>
      <c r="F35" s="4">
        <f t="shared" si="4"/>
        <v>-421462067724</v>
      </c>
      <c r="G35" s="4">
        <v>0</v>
      </c>
      <c r="H35" s="4">
        <v>0</v>
      </c>
      <c r="I35" s="4">
        <v>0</v>
      </c>
      <c r="J35" s="4">
        <v>-233805000</v>
      </c>
      <c r="K35" s="4">
        <f t="shared" si="5"/>
        <v>105829758000</v>
      </c>
      <c r="L35" s="4">
        <v>1491</v>
      </c>
      <c r="M35" s="4">
        <v>2443</v>
      </c>
      <c r="N35" s="4">
        <v>218</v>
      </c>
      <c r="O35" s="4">
        <v>381</v>
      </c>
      <c r="P35" s="4">
        <v>3267000</v>
      </c>
      <c r="Q35" s="4">
        <v>7131000</v>
      </c>
      <c r="R35" s="5">
        <v>-4.4000000000000003E-3</v>
      </c>
      <c r="S35" s="4">
        <v>10864300</v>
      </c>
      <c r="T35" s="4">
        <f t="shared" si="2"/>
        <v>14315120</v>
      </c>
      <c r="U35" s="4">
        <f t="shared" si="6"/>
        <v>12998200</v>
      </c>
      <c r="V35" s="5">
        <v>1.77E-2</v>
      </c>
    </row>
    <row r="36" spans="1:22" x14ac:dyDescent="0.2">
      <c r="A36" s="16" t="s">
        <v>318</v>
      </c>
      <c r="B36" s="4">
        <v>112715</v>
      </c>
      <c r="C36" s="4">
        <v>3487948</v>
      </c>
      <c r="D36" s="4">
        <v>-3375233</v>
      </c>
      <c r="E36" s="4">
        <v>-75849460000</v>
      </c>
      <c r="F36" s="4">
        <f t="shared" si="4"/>
        <v>-387696807724</v>
      </c>
      <c r="G36" s="4">
        <v>0</v>
      </c>
      <c r="H36" s="4">
        <v>0</v>
      </c>
      <c r="I36" s="4">
        <v>0</v>
      </c>
      <c r="J36" s="4">
        <v>264290000</v>
      </c>
      <c r="K36" s="4">
        <f t="shared" si="5"/>
        <v>106063563000</v>
      </c>
      <c r="L36" s="4">
        <v>2038</v>
      </c>
      <c r="M36" s="4">
        <v>2356</v>
      </c>
      <c r="N36" s="4">
        <v>290</v>
      </c>
      <c r="O36" s="4">
        <v>422</v>
      </c>
      <c r="P36" s="4">
        <v>4621300</v>
      </c>
      <c r="Q36" s="4">
        <v>7777000</v>
      </c>
      <c r="R36" s="5">
        <v>-4.4000000000000003E-3</v>
      </c>
      <c r="S36" s="4">
        <v>12998200</v>
      </c>
      <c r="T36" s="4">
        <f t="shared" si="2"/>
        <v>14345320</v>
      </c>
      <c r="U36" s="4">
        <f t="shared" si="6"/>
        <v>9320400</v>
      </c>
      <c r="V36" s="5">
        <v>1.55E-2</v>
      </c>
    </row>
    <row r="37" spans="1:22" x14ac:dyDescent="0.2">
      <c r="A37" s="16" t="s">
        <v>317</v>
      </c>
      <c r="B37" s="4">
        <v>68200</v>
      </c>
      <c r="C37" s="4">
        <v>2877744</v>
      </c>
      <c r="D37" s="4">
        <v>-2809544</v>
      </c>
      <c r="E37" s="4">
        <v>-63115280000</v>
      </c>
      <c r="F37" s="4">
        <f t="shared" si="4"/>
        <v>-311847347724</v>
      </c>
      <c r="G37" s="4">
        <v>0</v>
      </c>
      <c r="H37" s="4">
        <v>0</v>
      </c>
      <c r="I37" s="4">
        <v>0</v>
      </c>
      <c r="J37" s="4">
        <v>49643575000</v>
      </c>
      <c r="K37" s="4">
        <f t="shared" si="5"/>
        <v>105799273000</v>
      </c>
      <c r="L37" s="4">
        <v>4282</v>
      </c>
      <c r="M37" s="4">
        <v>4158</v>
      </c>
      <c r="N37" s="4">
        <v>565</v>
      </c>
      <c r="O37" s="4">
        <v>747</v>
      </c>
      <c r="P37" s="4">
        <v>9887000</v>
      </c>
      <c r="Q37" s="4">
        <v>12170100</v>
      </c>
      <c r="R37" s="5">
        <v>1.1299999999999999E-2</v>
      </c>
      <c r="S37" s="4">
        <v>22526400</v>
      </c>
      <c r="T37" s="4">
        <f t="shared" si="2"/>
        <v>12620600</v>
      </c>
      <c r="U37" s="4">
        <f t="shared" si="6"/>
        <v>9320400</v>
      </c>
      <c r="V37" s="5">
        <v>2.4300000000000002E-2</v>
      </c>
    </row>
    <row r="38" spans="1:22" x14ac:dyDescent="0.2">
      <c r="A38" s="16" t="s">
        <v>316</v>
      </c>
      <c r="B38" s="4">
        <v>142401</v>
      </c>
      <c r="C38" s="4">
        <v>1409169</v>
      </c>
      <c r="D38" s="4">
        <v>-1266768</v>
      </c>
      <c r="E38" s="4">
        <v>-28131260000</v>
      </c>
      <c r="F38" s="4">
        <f t="shared" si="4"/>
        <v>-248732067724</v>
      </c>
      <c r="G38" s="4">
        <v>0</v>
      </c>
      <c r="H38" s="4">
        <v>0</v>
      </c>
      <c r="I38" s="4">
        <v>0</v>
      </c>
      <c r="J38" s="4">
        <v>-2616925000</v>
      </c>
      <c r="K38" s="4">
        <f t="shared" si="5"/>
        <v>56155698000</v>
      </c>
      <c r="L38" s="4">
        <v>2035</v>
      </c>
      <c r="M38" s="4">
        <v>3724</v>
      </c>
      <c r="N38" s="4">
        <v>319</v>
      </c>
      <c r="O38" s="4">
        <v>459</v>
      </c>
      <c r="P38" s="4">
        <v>5665500</v>
      </c>
      <c r="Q38" s="4">
        <v>10025600</v>
      </c>
      <c r="R38" s="5">
        <v>-4.4000000000000003E-3</v>
      </c>
      <c r="S38" s="4">
        <v>15972000</v>
      </c>
      <c r="T38" s="4">
        <f t="shared" si="2"/>
        <v>12098040</v>
      </c>
      <c r="U38" s="4">
        <f t="shared" si="6"/>
        <v>9320400</v>
      </c>
      <c r="V38" s="5">
        <v>0.02</v>
      </c>
    </row>
    <row r="39" spans="1:22" x14ac:dyDescent="0.2">
      <c r="A39" s="16" t="s">
        <v>315</v>
      </c>
      <c r="B39" s="4">
        <v>432300</v>
      </c>
      <c r="C39" s="4">
        <v>1095181</v>
      </c>
      <c r="D39" s="4">
        <v>-662881</v>
      </c>
      <c r="E39" s="4">
        <v>-14776790000</v>
      </c>
      <c r="F39" s="4">
        <f t="shared" ref="F39:F44" si="7">E39+F40</f>
        <v>-220600807724</v>
      </c>
      <c r="G39" s="4">
        <v>0</v>
      </c>
      <c r="H39" s="4">
        <v>0</v>
      </c>
      <c r="I39" s="4">
        <v>0</v>
      </c>
      <c r="J39" s="4">
        <v>24547805000</v>
      </c>
      <c r="K39" s="4">
        <f t="shared" ref="K39:K44" si="8">K40+J39</f>
        <v>58772623000</v>
      </c>
      <c r="L39" s="4">
        <v>3591</v>
      </c>
      <c r="M39" s="4">
        <v>3677</v>
      </c>
      <c r="N39" s="4">
        <v>591</v>
      </c>
      <c r="O39" s="4">
        <v>519</v>
      </c>
      <c r="P39" s="4">
        <v>9412400</v>
      </c>
      <c r="Q39" s="4">
        <v>8938600</v>
      </c>
      <c r="R39" s="5">
        <v>1.6E-2</v>
      </c>
      <c r="S39" s="4">
        <v>19076500</v>
      </c>
      <c r="T39" s="4">
        <f t="shared" ref="T39:T44" si="9">AVERAGE(S40:S49)</f>
        <v>10734140</v>
      </c>
      <c r="U39" s="4">
        <f t="shared" ref="U39:U44" si="10">MIN(S40:S44)</f>
        <v>9320400</v>
      </c>
      <c r="V39" s="5">
        <v>2.6600000000000002E-2</v>
      </c>
    </row>
    <row r="40" spans="1:22" x14ac:dyDescent="0.2">
      <c r="A40" s="16" t="s">
        <v>314</v>
      </c>
      <c r="B40" s="4">
        <v>3323800</v>
      </c>
      <c r="C40" s="4">
        <v>1537900</v>
      </c>
      <c r="D40" s="4">
        <v>1785900</v>
      </c>
      <c r="E40" s="4">
        <v>39292390000</v>
      </c>
      <c r="F40" s="4">
        <f t="shared" si="7"/>
        <v>-205824017724</v>
      </c>
      <c r="G40" s="4">
        <v>0</v>
      </c>
      <c r="H40" s="4">
        <v>0</v>
      </c>
      <c r="I40" s="4">
        <v>0</v>
      </c>
      <c r="J40" s="4">
        <v>24547805000</v>
      </c>
      <c r="K40" s="4">
        <f t="shared" si="8"/>
        <v>34224818000</v>
      </c>
      <c r="L40" s="4">
        <v>4794</v>
      </c>
      <c r="M40" s="4">
        <v>3676</v>
      </c>
      <c r="N40" s="4">
        <v>754</v>
      </c>
      <c r="O40" s="4">
        <v>475</v>
      </c>
      <c r="P40" s="4">
        <v>13161400</v>
      </c>
      <c r="Q40" s="4">
        <v>8738200</v>
      </c>
      <c r="R40" s="5">
        <v>2.3300000000000001E-2</v>
      </c>
      <c r="S40" s="4">
        <v>22460500</v>
      </c>
      <c r="T40" s="4">
        <f t="shared" si="9"/>
        <v>9047650</v>
      </c>
      <c r="U40" s="4">
        <f t="shared" si="10"/>
        <v>8497800</v>
      </c>
      <c r="V40" s="5">
        <v>2.7000000000000003E-2</v>
      </c>
    </row>
    <row r="41" spans="1:22" x14ac:dyDescent="0.2">
      <c r="A41" s="16" t="s">
        <v>310</v>
      </c>
      <c r="B41" s="4">
        <v>22100</v>
      </c>
      <c r="C41" s="4">
        <v>1899000</v>
      </c>
      <c r="D41" s="4">
        <v>-1876900</v>
      </c>
      <c r="E41" s="4">
        <v>-40085820000</v>
      </c>
      <c r="F41" s="4">
        <f t="shared" si="7"/>
        <v>-245116407724</v>
      </c>
      <c r="G41" s="4">
        <v>0</v>
      </c>
      <c r="H41" s="4">
        <v>0</v>
      </c>
      <c r="I41" s="4">
        <v>0</v>
      </c>
      <c r="J41" s="4">
        <v>167050000</v>
      </c>
      <c r="K41" s="4">
        <f t="shared" si="8"/>
        <v>9677013000</v>
      </c>
      <c r="L41" s="4">
        <v>1957</v>
      </c>
      <c r="M41" s="4">
        <v>1879</v>
      </c>
      <c r="N41" s="4">
        <v>282</v>
      </c>
      <c r="O41" s="4">
        <v>301</v>
      </c>
      <c r="P41" s="4">
        <v>4201900</v>
      </c>
      <c r="Q41" s="4">
        <v>4590200</v>
      </c>
      <c r="R41" s="5">
        <v>1.66E-2</v>
      </c>
      <c r="S41" s="4">
        <v>9320400</v>
      </c>
      <c r="T41" s="4">
        <f t="shared" si="9"/>
        <v>8815860</v>
      </c>
      <c r="U41" s="4">
        <f t="shared" si="10"/>
        <v>8497800</v>
      </c>
      <c r="V41" s="5">
        <v>2.3099999999999999E-2</v>
      </c>
    </row>
    <row r="42" spans="1:22" x14ac:dyDescent="0.2">
      <c r="A42" s="16" t="s">
        <v>309</v>
      </c>
      <c r="B42" s="4">
        <v>3600</v>
      </c>
      <c r="C42" s="4">
        <v>3198378</v>
      </c>
      <c r="D42" s="4">
        <v>-3194778</v>
      </c>
      <c r="E42" s="4">
        <v>-67669830000</v>
      </c>
      <c r="F42" s="4">
        <f t="shared" si="7"/>
        <v>-205030587724</v>
      </c>
      <c r="G42" s="4">
        <v>0</v>
      </c>
      <c r="H42" s="4">
        <v>0</v>
      </c>
      <c r="I42" s="4">
        <v>0</v>
      </c>
      <c r="J42" s="4">
        <v>690250000</v>
      </c>
      <c r="K42" s="4">
        <f t="shared" si="8"/>
        <v>9509963000</v>
      </c>
      <c r="L42" s="4">
        <v>1995</v>
      </c>
      <c r="M42" s="4">
        <v>2699</v>
      </c>
      <c r="N42" s="4">
        <v>206</v>
      </c>
      <c r="O42" s="4">
        <v>304</v>
      </c>
      <c r="P42" s="4">
        <v>3767500</v>
      </c>
      <c r="Q42" s="4">
        <v>5508100</v>
      </c>
      <c r="R42" s="5">
        <v>-2.3E-3</v>
      </c>
      <c r="S42" s="4">
        <v>9841100</v>
      </c>
      <c r="T42" s="4">
        <f t="shared" si="9"/>
        <v>8454220</v>
      </c>
      <c r="U42" s="4">
        <f t="shared" si="10"/>
        <v>5279200</v>
      </c>
      <c r="V42" s="5">
        <v>1.41E-2</v>
      </c>
    </row>
    <row r="43" spans="1:22" x14ac:dyDescent="0.2">
      <c r="A43" s="16" t="s">
        <v>306</v>
      </c>
      <c r="B43" s="4">
        <v>121200</v>
      </c>
      <c r="C43" s="4">
        <v>2100000</v>
      </c>
      <c r="D43" s="4">
        <v>-1978800</v>
      </c>
      <c r="E43" s="4">
        <v>-42086570000</v>
      </c>
      <c r="F43" s="4">
        <f t="shared" si="7"/>
        <v>-137360757724</v>
      </c>
      <c r="G43" s="4">
        <v>0</v>
      </c>
      <c r="H43" s="4">
        <v>0</v>
      </c>
      <c r="I43" s="4">
        <v>0</v>
      </c>
      <c r="J43" s="4">
        <v>8476640000</v>
      </c>
      <c r="K43" s="4">
        <f t="shared" si="8"/>
        <v>8819713000</v>
      </c>
      <c r="L43" s="4">
        <v>1905</v>
      </c>
      <c r="M43" s="4">
        <v>3337</v>
      </c>
      <c r="N43" s="4">
        <v>203</v>
      </c>
      <c r="O43" s="4">
        <v>392</v>
      </c>
      <c r="P43" s="4">
        <v>3522000</v>
      </c>
      <c r="Q43" s="4">
        <v>6933700</v>
      </c>
      <c r="R43" s="5">
        <v>-9.3999999999999986E-3</v>
      </c>
      <c r="S43" s="4">
        <v>11307300</v>
      </c>
      <c r="T43" s="4">
        <f t="shared" si="9"/>
        <v>8109570</v>
      </c>
      <c r="U43" s="4">
        <f t="shared" si="10"/>
        <v>5279200</v>
      </c>
      <c r="V43" s="5">
        <v>2.0899999999999998E-2</v>
      </c>
    </row>
    <row r="44" spans="1:22" x14ac:dyDescent="0.2">
      <c r="A44" s="16" t="s">
        <v>305</v>
      </c>
      <c r="B44" s="4">
        <v>81100</v>
      </c>
      <c r="C44" s="4">
        <v>2036500</v>
      </c>
      <c r="D44" s="4">
        <v>-1955400</v>
      </c>
      <c r="E44" s="4">
        <v>-42139290000</v>
      </c>
      <c r="F44" s="4">
        <f t="shared" si="7"/>
        <v>-95274187724</v>
      </c>
      <c r="G44" s="4">
        <v>0</v>
      </c>
      <c r="H44" s="4">
        <v>0</v>
      </c>
      <c r="I44" s="4">
        <v>0</v>
      </c>
      <c r="J44" s="4">
        <v>2150000000</v>
      </c>
      <c r="K44" s="4">
        <f t="shared" si="8"/>
        <v>343073000</v>
      </c>
      <c r="L44" s="4">
        <v>1396</v>
      </c>
      <c r="M44" s="4">
        <v>3419</v>
      </c>
      <c r="N44" s="4">
        <v>195</v>
      </c>
      <c r="O44" s="4">
        <v>237</v>
      </c>
      <c r="P44" s="4">
        <v>3630800</v>
      </c>
      <c r="Q44" s="4">
        <v>6138600</v>
      </c>
      <c r="R44" s="5">
        <v>-2.3E-3</v>
      </c>
      <c r="S44" s="4">
        <v>11151000</v>
      </c>
      <c r="T44" s="4">
        <f t="shared" si="9"/>
        <v>8332900</v>
      </c>
      <c r="U44" s="4">
        <f t="shared" si="10"/>
        <v>5279200</v>
      </c>
      <c r="V44" s="5">
        <v>1.84E-2</v>
      </c>
    </row>
    <row r="45" spans="1:22" x14ac:dyDescent="0.2">
      <c r="A45" s="16" t="s">
        <v>304</v>
      </c>
      <c r="B45" s="4">
        <v>73160</v>
      </c>
      <c r="C45" s="4">
        <v>1042000</v>
      </c>
      <c r="D45" s="4">
        <v>-968840</v>
      </c>
      <c r="E45" s="4">
        <v>-20839799363</v>
      </c>
      <c r="F45" s="4">
        <f t="shared" ref="F45:F55" si="11">E45+F46</f>
        <v>-53134897724</v>
      </c>
      <c r="G45" s="4">
        <v>0</v>
      </c>
      <c r="H45" s="4">
        <v>0</v>
      </c>
      <c r="I45" s="4">
        <v>0</v>
      </c>
      <c r="J45" s="4">
        <v>-228020000</v>
      </c>
      <c r="K45" s="4">
        <f t="shared" ref="K45:K55" si="12">K46+J45</f>
        <v>-1806927000</v>
      </c>
      <c r="L45" s="4">
        <v>1318</v>
      </c>
      <c r="M45" s="4">
        <v>2189</v>
      </c>
      <c r="N45" s="4">
        <v>163</v>
      </c>
      <c r="O45" s="4">
        <v>258</v>
      </c>
      <c r="P45" s="4">
        <v>2945000</v>
      </c>
      <c r="Q45" s="4">
        <v>4733200</v>
      </c>
      <c r="R45" s="5">
        <v>-2.3E-3</v>
      </c>
      <c r="S45" s="4">
        <v>8497800</v>
      </c>
      <c r="T45" s="4">
        <f t="shared" ref="T45:T61" si="13">AVERAGE(S46:S55)</f>
        <v>8173700</v>
      </c>
      <c r="U45" s="4">
        <f t="shared" ref="U45:U55" si="14">MIN(S46:S50)</f>
        <v>5279200</v>
      </c>
      <c r="V45" s="5">
        <v>1.1599999999999999E-2</v>
      </c>
    </row>
    <row r="46" spans="1:22" x14ac:dyDescent="0.2">
      <c r="A46" s="16" t="s">
        <v>303</v>
      </c>
      <c r="B46" s="4">
        <v>22000</v>
      </c>
      <c r="C46" s="4">
        <v>1052000</v>
      </c>
      <c r="D46" s="4">
        <v>-1030000</v>
      </c>
      <c r="E46" s="4">
        <v>-22454362431</v>
      </c>
      <c r="F46" s="4">
        <f t="shared" si="11"/>
        <v>-32295098361</v>
      </c>
      <c r="G46" s="4">
        <v>0</v>
      </c>
      <c r="H46" s="4">
        <v>0</v>
      </c>
      <c r="I46" s="4">
        <v>0</v>
      </c>
      <c r="J46" s="4">
        <v>-257796000</v>
      </c>
      <c r="K46" s="4">
        <f t="shared" si="12"/>
        <v>-1578907000</v>
      </c>
      <c r="L46" s="4">
        <v>1946</v>
      </c>
      <c r="M46" s="4">
        <v>4366</v>
      </c>
      <c r="N46" s="4">
        <v>230</v>
      </c>
      <c r="O46" s="4">
        <v>451</v>
      </c>
      <c r="P46" s="4">
        <v>3970800</v>
      </c>
      <c r="Q46" s="4">
        <v>8360500</v>
      </c>
      <c r="R46" s="5">
        <v>-1.8600000000000002E-2</v>
      </c>
      <c r="S46" s="4">
        <v>13300200</v>
      </c>
      <c r="T46" s="4">
        <f t="shared" si="13"/>
        <v>7781716.2999999998</v>
      </c>
      <c r="U46" s="4">
        <f t="shared" si="14"/>
        <v>5279200</v>
      </c>
      <c r="V46" s="5">
        <v>2.7200000000000002E-2</v>
      </c>
    </row>
    <row r="47" spans="1:22" x14ac:dyDescent="0.2">
      <c r="A47" s="16" t="s">
        <v>299</v>
      </c>
      <c r="B47" s="4">
        <v>5000</v>
      </c>
      <c r="C47" s="4">
        <v>52500</v>
      </c>
      <c r="D47" s="4">
        <v>-47500</v>
      </c>
      <c r="E47" s="4">
        <v>-1037090000</v>
      </c>
      <c r="F47" s="4">
        <f t="shared" si="11"/>
        <v>-9840735930</v>
      </c>
      <c r="G47" s="4">
        <v>0</v>
      </c>
      <c r="H47" s="4">
        <v>0</v>
      </c>
      <c r="I47" s="4">
        <v>0</v>
      </c>
      <c r="J47" s="4">
        <v>-257796000</v>
      </c>
      <c r="K47" s="4">
        <f t="shared" si="12"/>
        <v>-1321111000</v>
      </c>
      <c r="L47" s="4">
        <v>1270</v>
      </c>
      <c r="M47" s="4">
        <v>1144</v>
      </c>
      <c r="N47" s="4">
        <v>139</v>
      </c>
      <c r="O47" s="4">
        <v>128</v>
      </c>
      <c r="P47" s="4">
        <v>2697200</v>
      </c>
      <c r="Q47" s="4">
        <v>2114600</v>
      </c>
      <c r="R47" s="5">
        <v>6.8999999999999999E-3</v>
      </c>
      <c r="S47" s="4">
        <v>5279200</v>
      </c>
      <c r="T47" s="4">
        <f t="shared" si="13"/>
        <v>8097107.7000000002</v>
      </c>
      <c r="U47" s="4">
        <f t="shared" si="14"/>
        <v>5437500</v>
      </c>
      <c r="V47" s="5">
        <v>1.15E-2</v>
      </c>
    </row>
    <row r="48" spans="1:22" x14ac:dyDescent="0.2">
      <c r="A48" s="16" t="s">
        <v>298</v>
      </c>
      <c r="B48" s="4">
        <v>560000</v>
      </c>
      <c r="C48" s="4">
        <v>200100</v>
      </c>
      <c r="D48" s="4">
        <v>359900</v>
      </c>
      <c r="E48" s="4">
        <v>7904400000</v>
      </c>
      <c r="F48" s="4">
        <f t="shared" si="11"/>
        <v>-8803645930</v>
      </c>
      <c r="G48" s="4">
        <v>0</v>
      </c>
      <c r="H48" s="4">
        <v>0</v>
      </c>
      <c r="I48" s="4">
        <v>0</v>
      </c>
      <c r="J48" s="4">
        <v>-1135405000</v>
      </c>
      <c r="K48" s="4">
        <f t="shared" si="12"/>
        <v>-1063315000</v>
      </c>
      <c r="L48" s="4">
        <v>2264</v>
      </c>
      <c r="M48" s="4">
        <v>1983</v>
      </c>
      <c r="N48" s="4">
        <v>295</v>
      </c>
      <c r="O48" s="4">
        <v>269</v>
      </c>
      <c r="P48" s="4">
        <v>5523600</v>
      </c>
      <c r="Q48" s="4">
        <v>4763500</v>
      </c>
      <c r="R48" s="5">
        <v>4.6999999999999993E-3</v>
      </c>
      <c r="S48" s="4">
        <v>10746400</v>
      </c>
      <c r="T48" s="4">
        <f t="shared" si="13"/>
        <v>8014646.7000000002</v>
      </c>
      <c r="U48" s="4">
        <f t="shared" si="14"/>
        <v>5437500</v>
      </c>
      <c r="V48" s="5">
        <v>2.0400000000000001E-2</v>
      </c>
    </row>
    <row r="49" spans="1:22" x14ac:dyDescent="0.2">
      <c r="A49" s="16" t="s">
        <v>286</v>
      </c>
      <c r="B49" s="4">
        <v>535200</v>
      </c>
      <c r="C49" s="4">
        <v>10400</v>
      </c>
      <c r="D49" s="4">
        <v>524800</v>
      </c>
      <c r="E49" s="4">
        <v>11377410000</v>
      </c>
      <c r="F49" s="4">
        <f t="shared" si="11"/>
        <v>-16708045930</v>
      </c>
      <c r="G49" s="4">
        <v>0</v>
      </c>
      <c r="H49" s="4">
        <v>0</v>
      </c>
      <c r="I49" s="4">
        <v>0</v>
      </c>
      <c r="J49" s="4">
        <v>224640000</v>
      </c>
      <c r="K49" s="4">
        <f t="shared" si="12"/>
        <v>72090000</v>
      </c>
      <c r="L49" s="4">
        <v>1780</v>
      </c>
      <c r="M49" s="4">
        <v>1127</v>
      </c>
      <c r="N49" s="4">
        <v>133</v>
      </c>
      <c r="O49" s="4">
        <v>128</v>
      </c>
      <c r="P49" s="4">
        <v>2685000</v>
      </c>
      <c r="Q49" s="4">
        <v>2231400</v>
      </c>
      <c r="R49" s="5">
        <v>6.9999999999999993E-3</v>
      </c>
      <c r="S49" s="4">
        <v>5437500</v>
      </c>
      <c r="T49" s="4">
        <f t="shared" si="13"/>
        <v>10161635.1</v>
      </c>
      <c r="U49" s="4">
        <f t="shared" si="14"/>
        <v>5595600</v>
      </c>
      <c r="V49" s="5">
        <v>1.38E-2</v>
      </c>
    </row>
    <row r="50" spans="1:22" x14ac:dyDescent="0.2">
      <c r="A50" s="16" t="s">
        <v>285</v>
      </c>
      <c r="B50" s="4">
        <v>6600</v>
      </c>
      <c r="C50" s="4">
        <v>21100</v>
      </c>
      <c r="D50" s="4">
        <v>-14500</v>
      </c>
      <c r="E50" s="4">
        <v>-315560000</v>
      </c>
      <c r="F50" s="4">
        <f t="shared" si="11"/>
        <v>-28085455930</v>
      </c>
      <c r="K50" s="4">
        <f t="shared" si="12"/>
        <v>-152550000</v>
      </c>
      <c r="L50" s="4">
        <v>1320</v>
      </c>
      <c r="M50" s="4">
        <v>1144</v>
      </c>
      <c r="N50" s="4">
        <v>149</v>
      </c>
      <c r="O50" s="4">
        <v>175</v>
      </c>
      <c r="P50" s="4">
        <v>2359400</v>
      </c>
      <c r="Q50" s="4">
        <v>2795100</v>
      </c>
      <c r="R50" s="5">
        <v>2.3999999999999998E-3</v>
      </c>
      <c r="S50" s="4">
        <v>5595600</v>
      </c>
      <c r="T50" s="4">
        <f t="shared" si="13"/>
        <v>11098692.5</v>
      </c>
      <c r="U50" s="4">
        <f t="shared" si="14"/>
        <v>6224700</v>
      </c>
      <c r="V50" s="5">
        <v>1.84E-2</v>
      </c>
    </row>
    <row r="51" spans="1:22" x14ac:dyDescent="0.2">
      <c r="A51" s="16" t="s">
        <v>284</v>
      </c>
      <c r="B51" s="4">
        <v>1500</v>
      </c>
      <c r="C51" s="4">
        <v>5200</v>
      </c>
      <c r="D51" s="4">
        <v>-3700</v>
      </c>
      <c r="E51" s="4">
        <v>-79510000</v>
      </c>
      <c r="F51" s="4">
        <f t="shared" si="11"/>
        <v>-27769895930</v>
      </c>
      <c r="G51" s="4">
        <v>0</v>
      </c>
      <c r="H51" s="4">
        <v>0</v>
      </c>
      <c r="I51" s="4">
        <v>0</v>
      </c>
      <c r="J51" s="4">
        <v>-111800000</v>
      </c>
      <c r="K51" s="4">
        <f t="shared" si="12"/>
        <v>-152550000</v>
      </c>
      <c r="L51" s="4">
        <v>1106</v>
      </c>
      <c r="M51" s="4">
        <v>1884</v>
      </c>
      <c r="N51" s="4">
        <v>133</v>
      </c>
      <c r="O51" s="4">
        <v>241</v>
      </c>
      <c r="P51" s="4">
        <v>2205100</v>
      </c>
      <c r="Q51" s="4">
        <v>4318000</v>
      </c>
      <c r="R51" s="5">
        <v>-4.5999999999999999E-3</v>
      </c>
      <c r="S51" s="4">
        <v>7002500</v>
      </c>
      <c r="T51" s="4">
        <f t="shared" si="13"/>
        <v>11954711.699999999</v>
      </c>
      <c r="U51" s="4">
        <f t="shared" si="14"/>
        <v>6224700</v>
      </c>
      <c r="V51" s="5">
        <v>1.3899999999999999E-2</v>
      </c>
    </row>
    <row r="52" spans="1:22" x14ac:dyDescent="0.2">
      <c r="A52" s="16" t="s">
        <v>283</v>
      </c>
      <c r="B52" s="4">
        <v>9000</v>
      </c>
      <c r="C52" s="4">
        <v>101700</v>
      </c>
      <c r="D52" s="4">
        <v>-92700</v>
      </c>
      <c r="E52" s="4">
        <v>-2010210000</v>
      </c>
      <c r="F52" s="4">
        <f t="shared" si="11"/>
        <v>-27690385930</v>
      </c>
      <c r="G52" s="4">
        <v>0</v>
      </c>
      <c r="H52" s="4">
        <v>0</v>
      </c>
      <c r="I52" s="4">
        <v>0</v>
      </c>
      <c r="J52" s="4">
        <v>-84435000</v>
      </c>
      <c r="K52" s="4">
        <f t="shared" si="12"/>
        <v>-40750000</v>
      </c>
      <c r="L52" s="4">
        <v>1205</v>
      </c>
      <c r="M52" s="4">
        <v>1884</v>
      </c>
      <c r="N52" s="4">
        <v>139</v>
      </c>
      <c r="O52" s="4">
        <v>178</v>
      </c>
      <c r="P52" s="4">
        <v>2201900</v>
      </c>
      <c r="Q52" s="4">
        <v>3325300</v>
      </c>
      <c r="R52" s="5">
        <v>-1.1599999999999999E-2</v>
      </c>
      <c r="S52" s="4">
        <v>6224700</v>
      </c>
      <c r="T52" s="4">
        <f t="shared" si="13"/>
        <v>13197671.699999999</v>
      </c>
      <c r="U52" s="4">
        <f t="shared" si="14"/>
        <v>6905800</v>
      </c>
      <c r="V52" s="5">
        <v>1.83E-2</v>
      </c>
    </row>
    <row r="53" spans="1:22" x14ac:dyDescent="0.2">
      <c r="A53" s="16" t="s">
        <v>282</v>
      </c>
      <c r="B53" s="4">
        <v>26100</v>
      </c>
      <c r="C53" s="4">
        <v>13900</v>
      </c>
      <c r="D53" s="4">
        <v>12200</v>
      </c>
      <c r="E53" s="4">
        <v>259940000</v>
      </c>
      <c r="F53" s="4">
        <f t="shared" si="11"/>
        <v>-25680175930</v>
      </c>
      <c r="G53" s="4">
        <v>0</v>
      </c>
      <c r="H53" s="4">
        <v>0</v>
      </c>
      <c r="I53" s="4">
        <v>0</v>
      </c>
      <c r="J53" s="4">
        <v>448250000</v>
      </c>
      <c r="K53" s="4">
        <f t="shared" si="12"/>
        <v>43685000</v>
      </c>
      <c r="L53" s="4">
        <v>1658</v>
      </c>
      <c r="M53" s="4">
        <v>2204</v>
      </c>
      <c r="N53" s="4">
        <v>207</v>
      </c>
      <c r="O53" s="4">
        <v>218</v>
      </c>
      <c r="P53" s="4">
        <v>3327600</v>
      </c>
      <c r="Q53" s="4">
        <v>4080900</v>
      </c>
      <c r="R53" s="5">
        <v>2.3E-3</v>
      </c>
      <c r="S53" s="4">
        <v>7860800</v>
      </c>
      <c r="T53" s="4">
        <f t="shared" si="13"/>
        <v>13634987.800000001</v>
      </c>
      <c r="U53" s="4">
        <f t="shared" si="14"/>
        <v>6905800</v>
      </c>
      <c r="V53" s="5">
        <v>2.52E-2</v>
      </c>
    </row>
    <row r="54" spans="1:22" x14ac:dyDescent="0.2">
      <c r="A54" s="16" t="s">
        <v>281</v>
      </c>
      <c r="B54" s="4">
        <v>1161500</v>
      </c>
      <c r="C54" s="4">
        <v>34676</v>
      </c>
      <c r="D54" s="4">
        <v>1126824</v>
      </c>
      <c r="E54" s="4">
        <v>24719810000</v>
      </c>
      <c r="F54" s="4">
        <f t="shared" si="11"/>
        <v>-25940115930</v>
      </c>
      <c r="K54" s="4">
        <f t="shared" si="12"/>
        <v>-404565000</v>
      </c>
      <c r="L54" s="4">
        <v>3034</v>
      </c>
      <c r="M54" s="4">
        <v>2685</v>
      </c>
      <c r="N54" s="4">
        <v>425</v>
      </c>
      <c r="O54" s="4">
        <v>353</v>
      </c>
      <c r="P54" s="4">
        <v>6552900</v>
      </c>
      <c r="Q54" s="4">
        <v>6015900</v>
      </c>
      <c r="R54" s="5">
        <v>6.9999999999999993E-3</v>
      </c>
      <c r="S54" s="4">
        <v>13384300</v>
      </c>
      <c r="T54" s="4">
        <f t="shared" si="13"/>
        <v>14255205.5</v>
      </c>
      <c r="U54" s="4">
        <f t="shared" si="14"/>
        <v>6905800</v>
      </c>
      <c r="V54" s="5">
        <v>2.4799999999999999E-2</v>
      </c>
    </row>
    <row r="55" spans="1:22" x14ac:dyDescent="0.2">
      <c r="A55" s="16" t="s">
        <v>280</v>
      </c>
      <c r="B55" s="4">
        <v>3300</v>
      </c>
      <c r="C55" s="4">
        <v>76360</v>
      </c>
      <c r="D55" s="4">
        <v>-73060</v>
      </c>
      <c r="E55" s="4">
        <v>-1575060000</v>
      </c>
      <c r="F55" s="4">
        <f t="shared" si="11"/>
        <v>-50659925930</v>
      </c>
      <c r="G55" s="4">
        <v>0</v>
      </c>
      <c r="H55" s="4">
        <v>0</v>
      </c>
      <c r="I55" s="4">
        <v>0</v>
      </c>
      <c r="J55" s="4">
        <v>-66500000</v>
      </c>
      <c r="K55" s="4">
        <f t="shared" si="12"/>
        <v>-404565000</v>
      </c>
      <c r="L55" s="4">
        <v>1116</v>
      </c>
      <c r="M55" s="4">
        <v>1825</v>
      </c>
      <c r="N55" s="4">
        <v>132</v>
      </c>
      <c r="O55" s="4">
        <v>211</v>
      </c>
      <c r="P55" s="4">
        <v>2149800</v>
      </c>
      <c r="Q55" s="4">
        <v>4116200</v>
      </c>
      <c r="R55" s="5">
        <v>2.3999999999999998E-3</v>
      </c>
      <c r="S55" s="4">
        <v>6905800</v>
      </c>
      <c r="T55" s="4">
        <f t="shared" si="13"/>
        <v>16152583.6</v>
      </c>
      <c r="U55" s="4">
        <f t="shared" si="14"/>
        <v>8433114</v>
      </c>
      <c r="V55" s="5">
        <v>1.1599999999999999E-2</v>
      </c>
    </row>
    <row r="56" spans="1:22" x14ac:dyDescent="0.2">
      <c r="A56" s="16" t="s">
        <v>279</v>
      </c>
      <c r="B56" s="4">
        <v>1400</v>
      </c>
      <c r="C56" s="4">
        <v>36700</v>
      </c>
      <c r="D56" s="4">
        <v>-35300</v>
      </c>
      <c r="E56" s="4">
        <v>-765720000</v>
      </c>
      <c r="F56" s="4">
        <f t="shared" ref="F56:F114" si="15">E56+F57</f>
        <v>-49084865930</v>
      </c>
      <c r="G56" s="4">
        <v>0</v>
      </c>
      <c r="H56" s="4">
        <v>0</v>
      </c>
      <c r="I56" s="4">
        <v>0</v>
      </c>
      <c r="J56" s="4">
        <v>-309595000</v>
      </c>
      <c r="K56" s="4">
        <f t="shared" ref="K56:K76" si="16">K57+J56</f>
        <v>-338065000</v>
      </c>
      <c r="L56" s="4">
        <v>1922</v>
      </c>
      <c r="M56" s="4">
        <v>2171</v>
      </c>
      <c r="N56" s="4">
        <v>242</v>
      </c>
      <c r="O56" s="4">
        <v>247</v>
      </c>
      <c r="P56" s="4">
        <v>3712300</v>
      </c>
      <c r="Q56" s="4">
        <v>5167000</v>
      </c>
      <c r="R56" s="5">
        <v>2.3999999999999998E-3</v>
      </c>
      <c r="S56" s="4">
        <v>9380363</v>
      </c>
      <c r="T56" s="4">
        <f t="shared" si="13"/>
        <v>16735785.800000001</v>
      </c>
      <c r="U56" s="4">
        <f t="shared" ref="U56:U123" si="17">MIN(S57:S61)</f>
        <v>8433114</v>
      </c>
      <c r="V56" s="5">
        <v>1.84E-2</v>
      </c>
    </row>
    <row r="57" spans="1:22" x14ac:dyDescent="0.2">
      <c r="A57" s="16" t="s">
        <v>278</v>
      </c>
      <c r="B57" s="4">
        <v>10300</v>
      </c>
      <c r="C57" s="4">
        <v>502000</v>
      </c>
      <c r="D57" s="4">
        <v>-491700</v>
      </c>
      <c r="E57" s="4">
        <v>-10424560000</v>
      </c>
      <c r="F57" s="4">
        <f t="shared" si="15"/>
        <v>-48319145930</v>
      </c>
      <c r="K57" s="4">
        <f t="shared" si="16"/>
        <v>-28470000</v>
      </c>
      <c r="L57" s="4">
        <v>2577</v>
      </c>
      <c r="M57" s="4">
        <v>2168</v>
      </c>
      <c r="N57" s="4">
        <v>234</v>
      </c>
      <c r="O57" s="4">
        <v>176</v>
      </c>
      <c r="P57" s="4">
        <v>4342700</v>
      </c>
      <c r="Q57" s="4">
        <v>3590900</v>
      </c>
      <c r="R57" s="5">
        <v>2.3900000000000001E-2</v>
      </c>
      <c r="S57" s="4">
        <v>8433114</v>
      </c>
      <c r="T57" s="4">
        <f t="shared" si="13"/>
        <v>20648788.100000001</v>
      </c>
      <c r="U57" s="4">
        <f t="shared" si="17"/>
        <v>9921790</v>
      </c>
      <c r="V57" s="5">
        <v>3.0200000000000001E-2</v>
      </c>
    </row>
    <row r="58" spans="1:22" x14ac:dyDescent="0.2">
      <c r="A58" s="16" t="s">
        <v>275</v>
      </c>
      <c r="B58" s="4">
        <v>32700</v>
      </c>
      <c r="C58" s="4">
        <v>315400</v>
      </c>
      <c r="D58" s="4">
        <v>-282700</v>
      </c>
      <c r="E58" s="4">
        <v>-6054510000</v>
      </c>
      <c r="F58" s="4">
        <f t="shared" si="15"/>
        <v>-37894585930</v>
      </c>
      <c r="K58" s="4">
        <f t="shared" si="16"/>
        <v>-28470000</v>
      </c>
      <c r="L58" s="4">
        <v>1451</v>
      </c>
      <c r="M58" s="4">
        <v>3502</v>
      </c>
      <c r="N58" s="4">
        <v>153</v>
      </c>
      <c r="O58" s="4">
        <v>319</v>
      </c>
      <c r="P58" s="4">
        <v>2600800</v>
      </c>
      <c r="Q58" s="4">
        <v>6117900</v>
      </c>
      <c r="R58" s="5">
        <v>-1.3999999999999999E-2</v>
      </c>
      <c r="S58" s="4">
        <v>9921790</v>
      </c>
      <c r="T58" s="4">
        <f t="shared" si="13"/>
        <v>20975139</v>
      </c>
      <c r="U58" s="4">
        <f t="shared" si="17"/>
        <v>12233961</v>
      </c>
      <c r="V58" s="5">
        <v>3.0099999999999998E-2</v>
      </c>
    </row>
    <row r="59" spans="1:22" x14ac:dyDescent="0.2">
      <c r="A59" s="16" t="s">
        <v>274</v>
      </c>
      <c r="B59" s="4">
        <v>42600</v>
      </c>
      <c r="C59" s="4">
        <v>1338000</v>
      </c>
      <c r="D59" s="4">
        <v>-1295400</v>
      </c>
      <c r="E59" s="4">
        <v>-27991080000</v>
      </c>
      <c r="F59" s="4">
        <f t="shared" si="15"/>
        <v>-31840075930</v>
      </c>
      <c r="G59" s="4">
        <v>0</v>
      </c>
      <c r="H59" s="4">
        <v>0</v>
      </c>
      <c r="I59" s="4">
        <v>0</v>
      </c>
      <c r="J59" s="4">
        <v>-28470000</v>
      </c>
      <c r="K59" s="4">
        <f t="shared" si="16"/>
        <v>-28470000</v>
      </c>
      <c r="L59" s="4">
        <v>4346</v>
      </c>
      <c r="M59" s="4">
        <v>7512</v>
      </c>
      <c r="N59" s="4">
        <v>556</v>
      </c>
      <c r="O59" s="4">
        <v>846</v>
      </c>
      <c r="P59" s="4">
        <v>9139500</v>
      </c>
      <c r="Q59" s="4">
        <v>15570200</v>
      </c>
      <c r="R59" s="5">
        <v>-3.61E-2</v>
      </c>
      <c r="S59" s="4">
        <v>26907384</v>
      </c>
      <c r="T59" s="4">
        <f t="shared" si="13"/>
        <v>19536696.600000001</v>
      </c>
      <c r="U59" s="4">
        <f t="shared" si="17"/>
        <v>12233961</v>
      </c>
      <c r="V59" s="5">
        <v>2.9700000000000001E-2</v>
      </c>
    </row>
    <row r="60" spans="1:22" x14ac:dyDescent="0.2">
      <c r="A60" s="16" t="s">
        <v>273</v>
      </c>
      <c r="B60" s="4">
        <v>8800</v>
      </c>
      <c r="C60" s="4">
        <v>302610</v>
      </c>
      <c r="D60" s="4">
        <v>-293810</v>
      </c>
      <c r="E60" s="4">
        <v>-6467160000</v>
      </c>
      <c r="F60" s="4">
        <f t="shared" si="15"/>
        <v>-3848995930</v>
      </c>
      <c r="K60" s="4">
        <f t="shared" si="16"/>
        <v>0</v>
      </c>
      <c r="L60" s="4">
        <v>2168</v>
      </c>
      <c r="M60" s="4">
        <v>4469</v>
      </c>
      <c r="N60" s="4">
        <v>262</v>
      </c>
      <c r="O60" s="4">
        <v>557</v>
      </c>
      <c r="P60" s="4">
        <v>4683200</v>
      </c>
      <c r="Q60" s="4">
        <v>9734500</v>
      </c>
      <c r="R60" s="5">
        <v>-2.2000000000000001E-3</v>
      </c>
      <c r="S60" s="4">
        <v>14966174</v>
      </c>
      <c r="T60" s="4">
        <f t="shared" si="13"/>
        <v>20023240.699999999</v>
      </c>
      <c r="U60" s="4">
        <f t="shared" si="17"/>
        <v>12233961</v>
      </c>
      <c r="V60" s="5">
        <v>2.0199999999999999E-2</v>
      </c>
    </row>
    <row r="61" spans="1:22" x14ac:dyDescent="0.2">
      <c r="A61" s="16" t="s">
        <v>268</v>
      </c>
      <c r="B61" s="4">
        <v>30800</v>
      </c>
      <c r="C61" s="4">
        <v>502000</v>
      </c>
      <c r="D61" s="4">
        <v>-471200</v>
      </c>
      <c r="E61" s="4">
        <v>-10493740000</v>
      </c>
      <c r="F61" s="4">
        <f t="shared" si="15"/>
        <v>2618164070</v>
      </c>
      <c r="K61" s="4">
        <f t="shared" si="16"/>
        <v>0</v>
      </c>
      <c r="L61" s="4">
        <v>2246</v>
      </c>
      <c r="M61" s="4">
        <v>5078</v>
      </c>
      <c r="N61" s="4">
        <v>259</v>
      </c>
      <c r="O61" s="4">
        <v>563</v>
      </c>
      <c r="P61" s="4">
        <v>4772500</v>
      </c>
      <c r="Q61" s="4">
        <v>10144000</v>
      </c>
      <c r="R61" s="5">
        <v>-1.3300000000000001E-2</v>
      </c>
      <c r="S61" s="4">
        <v>15562692</v>
      </c>
      <c r="T61" s="4">
        <f t="shared" si="13"/>
        <v>20741536.5</v>
      </c>
      <c r="U61" s="4">
        <f t="shared" si="17"/>
        <v>12233961</v>
      </c>
      <c r="V61" s="5">
        <v>2.8900000000000002E-2</v>
      </c>
    </row>
    <row r="62" spans="1:22" x14ac:dyDescent="0.2">
      <c r="A62" s="16" t="s">
        <v>266</v>
      </c>
      <c r="B62" s="4">
        <v>63500</v>
      </c>
      <c r="C62" s="4">
        <v>718200</v>
      </c>
      <c r="D62" s="4">
        <v>-654700</v>
      </c>
      <c r="E62" s="4">
        <v>-14763780000</v>
      </c>
      <c r="F62" s="4">
        <f t="shared" si="15"/>
        <v>13111904070</v>
      </c>
      <c r="K62" s="4">
        <f t="shared" si="16"/>
        <v>0</v>
      </c>
      <c r="L62" s="4">
        <v>4332</v>
      </c>
      <c r="M62" s="4">
        <v>4270</v>
      </c>
      <c r="N62" s="4">
        <v>511</v>
      </c>
      <c r="O62" s="4">
        <v>567</v>
      </c>
      <c r="P62" s="4">
        <v>8379800</v>
      </c>
      <c r="Q62" s="4">
        <v>9653700</v>
      </c>
      <c r="R62" s="5">
        <v>9.0000000000000011E-3</v>
      </c>
      <c r="S62" s="4">
        <v>18654300</v>
      </c>
      <c r="T62" s="4">
        <f t="shared" ref="T62:T115" si="18">AVERAGE(S63:S72)</f>
        <v>20464756.5</v>
      </c>
      <c r="U62" s="4">
        <f t="shared" si="17"/>
        <v>12233961</v>
      </c>
      <c r="V62" s="5">
        <v>2.8399999999999998E-2</v>
      </c>
    </row>
    <row r="63" spans="1:22" x14ac:dyDescent="0.2">
      <c r="A63" s="16" t="s">
        <v>265</v>
      </c>
      <c r="B63" s="4">
        <v>32200</v>
      </c>
      <c r="C63" s="4">
        <v>843100</v>
      </c>
      <c r="D63" s="4">
        <v>-810900</v>
      </c>
      <c r="E63" s="4">
        <v>-18088270000</v>
      </c>
      <c r="F63" s="4">
        <f t="shared" si="15"/>
        <v>27875684070</v>
      </c>
      <c r="K63" s="4">
        <f t="shared" si="16"/>
        <v>0</v>
      </c>
      <c r="L63" s="4">
        <v>2413</v>
      </c>
      <c r="M63" s="4">
        <v>4151</v>
      </c>
      <c r="N63" s="4">
        <v>331</v>
      </c>
      <c r="O63" s="4">
        <v>360</v>
      </c>
      <c r="P63" s="4">
        <v>5184900</v>
      </c>
      <c r="Q63" s="4">
        <v>6349900</v>
      </c>
      <c r="R63" s="5">
        <v>4.5999999999999999E-3</v>
      </c>
      <c r="S63" s="4">
        <v>12233961</v>
      </c>
      <c r="T63" s="4">
        <f t="shared" si="18"/>
        <v>20841580.100000001</v>
      </c>
      <c r="U63" s="4">
        <f t="shared" si="17"/>
        <v>13185299</v>
      </c>
      <c r="V63" s="5">
        <v>1.1200000000000002E-2</v>
      </c>
    </row>
    <row r="64" spans="1:22" x14ac:dyDescent="0.2">
      <c r="A64" s="16" t="s">
        <v>247</v>
      </c>
      <c r="B64" s="4">
        <v>2800</v>
      </c>
      <c r="C64" s="4">
        <v>111500</v>
      </c>
      <c r="D64" s="4">
        <v>-108700</v>
      </c>
      <c r="E64" s="4">
        <v>-2401300000</v>
      </c>
      <c r="F64" s="4">
        <f t="shared" si="15"/>
        <v>45963954070</v>
      </c>
      <c r="K64" s="4">
        <f t="shared" si="16"/>
        <v>0</v>
      </c>
      <c r="L64" s="4">
        <v>3462</v>
      </c>
      <c r="M64" s="4">
        <v>7048</v>
      </c>
      <c r="N64" s="4">
        <v>410</v>
      </c>
      <c r="O64" s="4">
        <v>693</v>
      </c>
      <c r="P64" s="4">
        <v>6860100</v>
      </c>
      <c r="Q64" s="4">
        <v>11959600</v>
      </c>
      <c r="R64" s="5">
        <v>-4.4000000000000003E-3</v>
      </c>
      <c r="S64" s="4">
        <v>19586477</v>
      </c>
      <c r="T64" s="4">
        <f t="shared" si="18"/>
        <v>19755874.100000001</v>
      </c>
      <c r="U64" s="4">
        <f t="shared" si="17"/>
        <v>12522960</v>
      </c>
      <c r="V64" s="5">
        <v>2.46E-2</v>
      </c>
    </row>
    <row r="65" spans="1:22" x14ac:dyDescent="0.2">
      <c r="A65" s="16" t="s">
        <v>239</v>
      </c>
      <c r="B65" s="4">
        <v>20100</v>
      </c>
      <c r="C65" s="4">
        <v>46600</v>
      </c>
      <c r="D65" s="4">
        <v>-26500</v>
      </c>
      <c r="E65" s="4">
        <v>-595400000</v>
      </c>
      <c r="F65" s="4">
        <f t="shared" si="15"/>
        <v>48365254070</v>
      </c>
      <c r="K65" s="4">
        <f t="shared" si="16"/>
        <v>0</v>
      </c>
      <c r="L65" s="4">
        <v>4299</v>
      </c>
      <c r="M65" s="4">
        <v>7584</v>
      </c>
      <c r="N65" s="4">
        <v>528</v>
      </c>
      <c r="O65" s="4">
        <v>912</v>
      </c>
      <c r="P65" s="4">
        <v>8723800</v>
      </c>
      <c r="Q65" s="4">
        <v>15934900</v>
      </c>
      <c r="R65" s="5">
        <v>-1.3300000000000001E-2</v>
      </c>
      <c r="S65" s="4">
        <v>25879581</v>
      </c>
      <c r="T65" s="4">
        <f t="shared" si="18"/>
        <v>18162220.899999999</v>
      </c>
      <c r="U65" s="4">
        <f t="shared" si="17"/>
        <v>12522960</v>
      </c>
      <c r="V65" s="5">
        <v>1.77E-2</v>
      </c>
    </row>
    <row r="66" spans="1:22" x14ac:dyDescent="0.2">
      <c r="A66" s="16" t="s">
        <v>238</v>
      </c>
      <c r="B66" s="4">
        <v>1111200</v>
      </c>
      <c r="C66" s="4">
        <v>233600</v>
      </c>
      <c r="D66" s="4">
        <v>877600</v>
      </c>
      <c r="E66" s="4">
        <v>19700780000</v>
      </c>
      <c r="F66" s="4">
        <f t="shared" si="15"/>
        <v>48960654070</v>
      </c>
      <c r="K66" s="4">
        <f t="shared" si="16"/>
        <v>0</v>
      </c>
      <c r="L66" s="4">
        <v>4210</v>
      </c>
      <c r="M66" s="4">
        <v>2926</v>
      </c>
      <c r="N66" s="4">
        <v>490</v>
      </c>
      <c r="O66" s="4">
        <v>350</v>
      </c>
      <c r="P66" s="4">
        <v>8433000</v>
      </c>
      <c r="Q66" s="4">
        <v>6022900</v>
      </c>
      <c r="R66" s="5">
        <v>1.8100000000000002E-2</v>
      </c>
      <c r="S66" s="4">
        <v>15212385</v>
      </c>
      <c r="T66" s="4">
        <f t="shared" si="18"/>
        <v>17822804.300000001</v>
      </c>
      <c r="U66" s="4">
        <f t="shared" si="17"/>
        <v>12522960</v>
      </c>
      <c r="V66" s="5">
        <v>0.02</v>
      </c>
    </row>
    <row r="67" spans="1:22" x14ac:dyDescent="0.2">
      <c r="A67" s="16" t="s">
        <v>237</v>
      </c>
      <c r="B67" s="4">
        <v>157200</v>
      </c>
      <c r="C67" s="4">
        <v>100</v>
      </c>
      <c r="D67" s="4">
        <v>157100</v>
      </c>
      <c r="E67" s="4">
        <v>3577000000</v>
      </c>
      <c r="F67" s="4">
        <f t="shared" si="15"/>
        <v>29259874070</v>
      </c>
      <c r="K67" s="4">
        <f t="shared" si="16"/>
        <v>0</v>
      </c>
      <c r="L67" s="4">
        <v>8847</v>
      </c>
      <c r="M67" s="4">
        <v>14073</v>
      </c>
      <c r="N67" s="4">
        <v>1041</v>
      </c>
      <c r="O67" s="4">
        <v>1614</v>
      </c>
      <c r="P67" s="4">
        <v>17434900</v>
      </c>
      <c r="Q67" s="4">
        <v>27240300</v>
      </c>
      <c r="R67" s="5">
        <v>-6.1399999999999996E-2</v>
      </c>
      <c r="S67" s="4">
        <v>47563137</v>
      </c>
      <c r="T67" s="4">
        <f t="shared" si="18"/>
        <v>14334187.4</v>
      </c>
      <c r="U67" s="4">
        <f t="shared" si="17"/>
        <v>12522960</v>
      </c>
      <c r="V67" s="5">
        <v>7.5800000000000006E-2</v>
      </c>
    </row>
    <row r="68" spans="1:22" x14ac:dyDescent="0.2">
      <c r="A68" s="16" t="s">
        <v>233</v>
      </c>
      <c r="B68" s="4">
        <v>1502700</v>
      </c>
      <c r="C68" s="4">
        <v>8356</v>
      </c>
      <c r="D68" s="4">
        <v>1494344</v>
      </c>
      <c r="E68" s="4">
        <v>35267420000</v>
      </c>
      <c r="F68" s="4">
        <f t="shared" si="15"/>
        <v>25682874070</v>
      </c>
      <c r="K68">
        <f t="shared" si="16"/>
        <v>0</v>
      </c>
      <c r="L68" s="4">
        <v>1738</v>
      </c>
      <c r="M68" s="4">
        <v>3301</v>
      </c>
      <c r="N68" s="4">
        <v>213</v>
      </c>
      <c r="O68" s="4">
        <v>395</v>
      </c>
      <c r="P68" s="4">
        <v>393100</v>
      </c>
      <c r="Q68" s="4">
        <v>956200</v>
      </c>
      <c r="R68" s="5">
        <v>8.6E-3</v>
      </c>
      <c r="S68" s="4">
        <v>13185299</v>
      </c>
      <c r="T68" s="4">
        <f t="shared" si="18"/>
        <v>14571039.6</v>
      </c>
      <c r="U68" s="4">
        <f t="shared" si="17"/>
        <v>12522960</v>
      </c>
    </row>
    <row r="69" spans="1:22" x14ac:dyDescent="0.2">
      <c r="A69" s="16" t="s">
        <v>232</v>
      </c>
      <c r="B69" s="4">
        <v>145000</v>
      </c>
      <c r="C69" s="4">
        <v>2000</v>
      </c>
      <c r="D69" s="4">
        <v>143000</v>
      </c>
      <c r="E69" s="4">
        <v>3348140000</v>
      </c>
      <c r="F69" s="4">
        <f t="shared" si="15"/>
        <v>-9584545930</v>
      </c>
      <c r="K69">
        <f t="shared" si="16"/>
        <v>0</v>
      </c>
      <c r="L69" s="4"/>
      <c r="M69" s="4"/>
      <c r="N69" s="4"/>
      <c r="O69" s="4"/>
      <c r="P69" s="4">
        <v>4336300</v>
      </c>
      <c r="Q69" s="4">
        <v>7341200</v>
      </c>
      <c r="R69" s="5">
        <v>2.2000000000000001E-3</v>
      </c>
      <c r="S69" s="4">
        <v>12522960</v>
      </c>
      <c r="T69" s="4">
        <f t="shared" si="18"/>
        <v>15012166.699999999</v>
      </c>
      <c r="U69" s="4">
        <f t="shared" si="17"/>
        <v>8729417</v>
      </c>
    </row>
    <row r="70" spans="1:22" x14ac:dyDescent="0.2">
      <c r="A70" s="16" t="s">
        <v>231</v>
      </c>
      <c r="B70" s="4">
        <v>40000</v>
      </c>
      <c r="C70" s="4">
        <v>29547</v>
      </c>
      <c r="D70" s="4">
        <v>10453</v>
      </c>
      <c r="E70" s="4">
        <v>249260000</v>
      </c>
      <c r="F70" s="4">
        <f t="shared" si="15"/>
        <v>-12932685930</v>
      </c>
      <c r="K70">
        <f t="shared" si="16"/>
        <v>0</v>
      </c>
      <c r="L70" s="4"/>
      <c r="M70" s="4"/>
      <c r="N70" s="4"/>
      <c r="O70" s="4"/>
      <c r="P70" s="4">
        <v>8304800</v>
      </c>
      <c r="Q70" s="4">
        <v>10337800</v>
      </c>
      <c r="R70" s="5">
        <v>-4.1999999999999997E-3</v>
      </c>
      <c r="S70" s="4">
        <v>19831615</v>
      </c>
      <c r="T70" s="4">
        <f t="shared" si="18"/>
        <v>14911993.6</v>
      </c>
      <c r="U70" s="4">
        <f t="shared" si="17"/>
        <v>8729417</v>
      </c>
    </row>
    <row r="71" spans="1:22" x14ac:dyDescent="0.2">
      <c r="A71" s="16" t="s">
        <v>230</v>
      </c>
      <c r="B71" s="4">
        <v>440300</v>
      </c>
      <c r="C71" s="4">
        <v>60100</v>
      </c>
      <c r="D71" s="4">
        <v>380200</v>
      </c>
      <c r="E71" s="4">
        <v>8947020000</v>
      </c>
      <c r="F71" s="4">
        <f t="shared" si="15"/>
        <v>-13181945930</v>
      </c>
      <c r="K71">
        <f t="shared" si="16"/>
        <v>0</v>
      </c>
      <c r="L71" s="4"/>
      <c r="M71" s="4"/>
      <c r="N71" s="4"/>
      <c r="O71" s="4"/>
      <c r="P71" s="4">
        <v>10644400</v>
      </c>
      <c r="Q71" s="4">
        <v>11430100</v>
      </c>
      <c r="R71" s="5">
        <v>1.0800000000000001E-2</v>
      </c>
      <c r="S71" s="4">
        <v>22745650</v>
      </c>
      <c r="T71" s="4">
        <f t="shared" si="18"/>
        <v>13614738.199999999</v>
      </c>
      <c r="U71" s="4">
        <f t="shared" si="17"/>
        <v>8729417</v>
      </c>
    </row>
    <row r="72" spans="1:22" x14ac:dyDescent="0.2">
      <c r="A72" s="16" t="s">
        <v>229</v>
      </c>
      <c r="B72" s="4">
        <v>38100</v>
      </c>
      <c r="C72" s="4">
        <v>18700</v>
      </c>
      <c r="D72" s="4">
        <v>19400</v>
      </c>
      <c r="E72" s="4">
        <v>440700000</v>
      </c>
      <c r="F72" s="4">
        <f t="shared" si="15"/>
        <v>-22128965930</v>
      </c>
      <c r="K72">
        <f t="shared" si="16"/>
        <v>0</v>
      </c>
      <c r="L72" s="4"/>
      <c r="M72" s="4"/>
      <c r="N72" s="4"/>
      <c r="O72" s="4"/>
      <c r="P72" s="4">
        <v>8362700</v>
      </c>
      <c r="Q72" s="4">
        <v>6739400</v>
      </c>
      <c r="R72" s="5">
        <v>2.2099999999999998E-2</v>
      </c>
      <c r="S72" s="4">
        <v>15886500</v>
      </c>
      <c r="T72" s="4">
        <f t="shared" si="18"/>
        <v>13405728.6</v>
      </c>
      <c r="U72" s="4">
        <f t="shared" si="17"/>
        <v>8729417</v>
      </c>
    </row>
    <row r="73" spans="1:22" x14ac:dyDescent="0.2">
      <c r="A73" s="16" t="s">
        <v>228</v>
      </c>
      <c r="B73" s="4">
        <v>301400</v>
      </c>
      <c r="C73" s="4">
        <v>303800</v>
      </c>
      <c r="D73" s="4">
        <v>-2400</v>
      </c>
      <c r="E73" s="4">
        <v>430000</v>
      </c>
      <c r="F73" s="4">
        <f t="shared" si="15"/>
        <v>-22569665930</v>
      </c>
      <c r="K73">
        <f t="shared" si="16"/>
        <v>0</v>
      </c>
      <c r="L73" s="4"/>
      <c r="M73" s="4"/>
      <c r="N73" s="4"/>
      <c r="O73" s="4"/>
      <c r="P73" s="4">
        <v>8432000</v>
      </c>
      <c r="Q73" s="4">
        <v>6493000</v>
      </c>
      <c r="R73" s="5">
        <v>4.5000000000000005E-3</v>
      </c>
      <c r="S73" s="4">
        <v>16002197</v>
      </c>
      <c r="T73" s="4">
        <f t="shared" si="18"/>
        <v>13763002.5</v>
      </c>
      <c r="U73" s="4">
        <f t="shared" si="17"/>
        <v>8729417</v>
      </c>
    </row>
    <row r="74" spans="1:22" x14ac:dyDescent="0.2">
      <c r="A74" s="16" t="s">
        <v>227</v>
      </c>
      <c r="B74" s="4">
        <v>358700</v>
      </c>
      <c r="C74" s="4">
        <v>80800</v>
      </c>
      <c r="D74" s="4">
        <v>277900</v>
      </c>
      <c r="E74" s="4">
        <v>6253150000</v>
      </c>
      <c r="F74" s="4">
        <f t="shared" si="15"/>
        <v>-22570095930</v>
      </c>
      <c r="K74">
        <f t="shared" si="16"/>
        <v>0</v>
      </c>
      <c r="L74" s="4"/>
      <c r="M74" s="4"/>
      <c r="N74" s="4"/>
      <c r="O74" s="4"/>
      <c r="P74" s="4">
        <v>4449900</v>
      </c>
      <c r="Q74" s="4">
        <v>3742700</v>
      </c>
      <c r="R74" s="5">
        <v>0</v>
      </c>
      <c r="S74" s="4">
        <v>8729417</v>
      </c>
      <c r="T74" s="4">
        <f t="shared" si="18"/>
        <v>17107306.699999999</v>
      </c>
      <c r="U74" s="4">
        <f t="shared" si="17"/>
        <v>9943049</v>
      </c>
    </row>
    <row r="75" spans="1:22" x14ac:dyDescent="0.2">
      <c r="A75" s="16" t="s">
        <v>221</v>
      </c>
      <c r="B75" s="4">
        <v>114700</v>
      </c>
      <c r="C75" s="4">
        <v>271853</v>
      </c>
      <c r="D75" s="4">
        <v>-157153</v>
      </c>
      <c r="E75" s="4">
        <v>-3531010000</v>
      </c>
      <c r="F75" s="4">
        <f t="shared" si="15"/>
        <v>-28823245930</v>
      </c>
      <c r="K75">
        <f t="shared" si="16"/>
        <v>0</v>
      </c>
      <c r="L75" s="4"/>
      <c r="M75" s="4"/>
      <c r="N75" s="4"/>
      <c r="O75" s="4"/>
      <c r="P75" s="4">
        <v>4893100</v>
      </c>
      <c r="Q75" s="4">
        <v>4467600</v>
      </c>
      <c r="R75" s="5">
        <v>9.0000000000000011E-3</v>
      </c>
      <c r="S75" s="4">
        <v>9943049</v>
      </c>
      <c r="T75" s="4">
        <f t="shared" si="18"/>
        <v>17956775.5</v>
      </c>
      <c r="U75" s="4">
        <f t="shared" si="17"/>
        <v>11818219</v>
      </c>
    </row>
    <row r="76" spans="1:22" x14ac:dyDescent="0.2">
      <c r="A76" s="16" t="s">
        <v>212</v>
      </c>
      <c r="B76" s="4">
        <v>158600</v>
      </c>
      <c r="C76" s="4">
        <v>285815</v>
      </c>
      <c r="D76" s="4">
        <v>-127215</v>
      </c>
      <c r="E76" s="4">
        <v>-2812340000</v>
      </c>
      <c r="F76" s="4">
        <f t="shared" si="15"/>
        <v>-25292235930</v>
      </c>
      <c r="K76">
        <f t="shared" si="16"/>
        <v>0</v>
      </c>
      <c r="L76" s="4"/>
      <c r="M76" s="4"/>
      <c r="N76" s="4"/>
      <c r="O76" s="4"/>
      <c r="P76" s="4">
        <v>4518300</v>
      </c>
      <c r="Q76" s="4">
        <v>6100000</v>
      </c>
      <c r="R76" s="5">
        <v>2.06E-2</v>
      </c>
      <c r="S76" s="4">
        <v>11818219</v>
      </c>
      <c r="T76" s="4">
        <f t="shared" si="18"/>
        <v>19579784.899999999</v>
      </c>
      <c r="U76" s="4">
        <f t="shared" si="17"/>
        <v>9773096</v>
      </c>
    </row>
    <row r="77" spans="1:22" x14ac:dyDescent="0.2">
      <c r="A77" s="16" t="s">
        <v>211</v>
      </c>
      <c r="B77" s="4">
        <v>82700</v>
      </c>
      <c r="C77" s="4">
        <v>56900</v>
      </c>
      <c r="D77" s="4">
        <v>25800</v>
      </c>
      <c r="E77" s="4">
        <v>565900000</v>
      </c>
      <c r="F77" s="4">
        <f t="shared" si="15"/>
        <v>-22479895930</v>
      </c>
      <c r="K77">
        <f>K78+J77</f>
        <v>0</v>
      </c>
      <c r="L77" s="4"/>
      <c r="M77" s="4"/>
      <c r="N77" s="4"/>
      <c r="O77" s="4"/>
      <c r="P77" s="4">
        <v>3911600</v>
      </c>
      <c r="Q77" s="4">
        <v>7608400</v>
      </c>
      <c r="R77" s="5">
        <v>-1.34E-2</v>
      </c>
      <c r="S77" s="4">
        <v>12676968</v>
      </c>
      <c r="T77" s="4">
        <f t="shared" si="18"/>
        <v>22358726.300000001</v>
      </c>
      <c r="U77" s="4">
        <f t="shared" si="17"/>
        <v>9773096</v>
      </c>
    </row>
    <row r="78" spans="1:22" x14ac:dyDescent="0.2">
      <c r="A78" s="16" t="s">
        <v>210</v>
      </c>
      <c r="B78" s="4">
        <v>211200</v>
      </c>
      <c r="C78" s="4">
        <v>2189200</v>
      </c>
      <c r="D78" s="4">
        <v>-1978000</v>
      </c>
      <c r="E78" s="4">
        <v>-43993470000</v>
      </c>
      <c r="F78" s="4">
        <f t="shared" si="15"/>
        <v>-23045795930</v>
      </c>
      <c r="K78">
        <f>J78+K80</f>
        <v>0</v>
      </c>
      <c r="R78" s="5">
        <v>-4.4000000000000003E-3</v>
      </c>
      <c r="S78" s="4">
        <v>15553821</v>
      </c>
      <c r="T78" s="4">
        <f t="shared" si="18"/>
        <v>21803741.699999999</v>
      </c>
      <c r="U78" s="4">
        <f t="shared" si="17"/>
        <v>9773096</v>
      </c>
    </row>
    <row r="79" spans="1:22" x14ac:dyDescent="0.2">
      <c r="A79" s="16" t="s">
        <v>209</v>
      </c>
      <c r="B79" s="4">
        <v>161300</v>
      </c>
      <c r="C79" s="4">
        <v>664100</v>
      </c>
      <c r="D79" s="4">
        <v>-502800</v>
      </c>
      <c r="E79" s="4">
        <v>-11431910000</v>
      </c>
      <c r="F79" s="4">
        <f t="shared" si="15"/>
        <v>20947674070</v>
      </c>
      <c r="L79" s="4"/>
      <c r="M79" s="4"/>
      <c r="N79" s="4"/>
      <c r="O79" s="4"/>
      <c r="P79" s="4">
        <v>4839200</v>
      </c>
      <c r="Q79" s="4">
        <v>9363300</v>
      </c>
      <c r="R79" s="5">
        <v>-1.54E-2</v>
      </c>
      <c r="S79" s="4">
        <v>16934231</v>
      </c>
      <c r="T79" s="4">
        <f t="shared" si="18"/>
        <v>21610201.899999999</v>
      </c>
      <c r="U79" s="4">
        <f t="shared" si="17"/>
        <v>9773096</v>
      </c>
    </row>
    <row r="80" spans="1:22" x14ac:dyDescent="0.2">
      <c r="A80" s="16" t="s">
        <v>208</v>
      </c>
      <c r="B80" s="4">
        <v>21000</v>
      </c>
      <c r="C80" s="4">
        <v>580600</v>
      </c>
      <c r="D80" s="4">
        <v>-559600</v>
      </c>
      <c r="E80" s="4">
        <v>-12984720000</v>
      </c>
      <c r="F80" s="4">
        <f t="shared" si="15"/>
        <v>32379584070</v>
      </c>
      <c r="K80">
        <f>J80</f>
        <v>0</v>
      </c>
      <c r="R80" s="5">
        <v>-1.9400000000000001E-2</v>
      </c>
      <c r="S80" s="4">
        <v>18829884</v>
      </c>
      <c r="T80" s="4">
        <f t="shared" si="18"/>
        <v>21025009.699999999</v>
      </c>
      <c r="U80" s="4">
        <f t="shared" si="17"/>
        <v>9773096</v>
      </c>
    </row>
    <row r="81" spans="1:21" x14ac:dyDescent="0.2">
      <c r="A81" s="16" t="s">
        <v>207</v>
      </c>
      <c r="B81" s="4">
        <v>7500</v>
      </c>
      <c r="C81" s="4">
        <v>143700</v>
      </c>
      <c r="D81" s="4">
        <v>-136200</v>
      </c>
      <c r="E81" s="4">
        <v>-3169090000</v>
      </c>
      <c r="F81" s="4">
        <f t="shared" si="15"/>
        <v>45364304070</v>
      </c>
      <c r="R81" s="5">
        <v>4.4000000000000003E-3</v>
      </c>
      <c r="S81" s="4">
        <v>9773096</v>
      </c>
      <c r="T81" s="4">
        <f t="shared" si="18"/>
        <v>21620572.199999999</v>
      </c>
      <c r="U81" s="4">
        <f t="shared" si="17"/>
        <v>13796404</v>
      </c>
    </row>
    <row r="82" spans="1:21" x14ac:dyDescent="0.2">
      <c r="A82" s="16" t="s">
        <v>206</v>
      </c>
      <c r="B82" s="4">
        <v>30000</v>
      </c>
      <c r="C82" s="4">
        <v>438400</v>
      </c>
      <c r="D82" s="4">
        <v>-408400</v>
      </c>
      <c r="E82" s="4">
        <v>-9368120000</v>
      </c>
      <c r="F82" s="4">
        <f t="shared" si="15"/>
        <v>48533394070</v>
      </c>
      <c r="R82" s="5">
        <v>-1.2800000000000001E-2</v>
      </c>
      <c r="S82" s="4">
        <v>13796404</v>
      </c>
      <c r="T82" s="4">
        <f t="shared" si="18"/>
        <v>21224165.699999999</v>
      </c>
      <c r="U82" s="4">
        <f t="shared" si="17"/>
        <v>18437737</v>
      </c>
    </row>
    <row r="83" spans="1:21" x14ac:dyDescent="0.2">
      <c r="A83" s="16" t="s">
        <v>205</v>
      </c>
      <c r="B83" s="4">
        <v>121100</v>
      </c>
      <c r="C83" s="4">
        <v>75800</v>
      </c>
      <c r="D83" s="4">
        <v>45300</v>
      </c>
      <c r="E83" s="4">
        <v>1066290000</v>
      </c>
      <c r="F83" s="4">
        <f t="shared" si="15"/>
        <v>57901514070</v>
      </c>
      <c r="R83" s="5">
        <v>-2.0999999999999999E-3</v>
      </c>
      <c r="S83" s="4">
        <v>19574936</v>
      </c>
      <c r="T83" s="4">
        <f t="shared" si="18"/>
        <v>21731298.300000001</v>
      </c>
      <c r="U83" s="4">
        <f t="shared" si="17"/>
        <v>10003975</v>
      </c>
    </row>
    <row r="84" spans="1:21" x14ac:dyDescent="0.2">
      <c r="A84" s="16" t="s">
        <v>204</v>
      </c>
      <c r="B84" s="4">
        <v>204100</v>
      </c>
      <c r="C84" s="4">
        <v>1104300</v>
      </c>
      <c r="D84" s="4">
        <v>-900200</v>
      </c>
      <c r="E84" s="4">
        <v>-21241180000</v>
      </c>
      <c r="F84" s="4">
        <f t="shared" si="15"/>
        <v>56835224070</v>
      </c>
      <c r="R84" s="5">
        <v>-2.29E-2</v>
      </c>
      <c r="S84" s="4">
        <v>42172459</v>
      </c>
      <c r="T84" s="4">
        <f t="shared" si="18"/>
        <v>20239665.199999999</v>
      </c>
      <c r="U84" s="4">
        <f t="shared" si="17"/>
        <v>10003975</v>
      </c>
    </row>
    <row r="85" spans="1:21" x14ac:dyDescent="0.2">
      <c r="A85" s="16" t="s">
        <v>203</v>
      </c>
      <c r="B85" s="4">
        <v>174100</v>
      </c>
      <c r="C85" s="4">
        <v>301300</v>
      </c>
      <c r="D85" s="4">
        <v>-127200</v>
      </c>
      <c r="E85" s="4">
        <v>-3019530000</v>
      </c>
      <c r="F85" s="4">
        <f t="shared" si="15"/>
        <v>78076404070</v>
      </c>
      <c r="R85" s="5">
        <v>1.7000000000000001E-2</v>
      </c>
      <c r="S85" s="4">
        <v>18437737</v>
      </c>
      <c r="T85" s="4">
        <f t="shared" si="18"/>
        <v>22677056.5</v>
      </c>
      <c r="U85" s="4">
        <f t="shared" si="17"/>
        <v>10003975</v>
      </c>
    </row>
    <row r="86" spans="1:21" x14ac:dyDescent="0.2">
      <c r="A86" s="16" t="s">
        <v>202</v>
      </c>
      <c r="B86" s="4">
        <v>157400</v>
      </c>
      <c r="C86" s="4">
        <v>383421</v>
      </c>
      <c r="D86" s="4">
        <v>-226021</v>
      </c>
      <c r="E86" s="4">
        <v>-5319820000</v>
      </c>
      <c r="F86" s="4">
        <f t="shared" si="15"/>
        <v>81095934070</v>
      </c>
      <c r="R86" s="5">
        <v>1.0800000000000001E-2</v>
      </c>
      <c r="S86" s="4">
        <v>28048313</v>
      </c>
      <c r="T86" s="4">
        <f t="shared" si="18"/>
        <v>21061725.100000001</v>
      </c>
      <c r="U86" s="4">
        <f t="shared" si="17"/>
        <v>10003975</v>
      </c>
    </row>
    <row r="87" spans="1:21" x14ac:dyDescent="0.2">
      <c r="A87" s="16" t="s">
        <v>201</v>
      </c>
      <c r="B87" s="4">
        <v>1200</v>
      </c>
      <c r="C87" s="4">
        <v>33308</v>
      </c>
      <c r="D87" s="4">
        <v>-32108</v>
      </c>
      <c r="E87" s="4">
        <v>-729070000</v>
      </c>
      <c r="F87" s="4">
        <f t="shared" si="15"/>
        <v>86415754070</v>
      </c>
      <c r="R87" s="5">
        <v>6.8900000000000003E-2</v>
      </c>
      <c r="S87" s="4">
        <v>40466382</v>
      </c>
      <c r="T87" s="4">
        <f t="shared" si="18"/>
        <v>19151477.899999999</v>
      </c>
      <c r="U87" s="4">
        <f t="shared" si="17"/>
        <v>9832339</v>
      </c>
    </row>
    <row r="88" spans="1:21" x14ac:dyDescent="0.2">
      <c r="A88" s="16" t="s">
        <v>200</v>
      </c>
      <c r="B88" s="4">
        <v>32400</v>
      </c>
      <c r="C88" s="4">
        <v>298000</v>
      </c>
      <c r="D88" s="4">
        <v>-265600</v>
      </c>
      <c r="E88" s="4">
        <v>-5710200000</v>
      </c>
      <c r="F88" s="4">
        <f t="shared" si="15"/>
        <v>87144824070</v>
      </c>
      <c r="R88" s="5">
        <v>1.3999999999999999E-2</v>
      </c>
      <c r="S88" s="4">
        <v>10003975</v>
      </c>
      <c r="T88" s="4">
        <f t="shared" si="18"/>
        <v>20606778.899999999</v>
      </c>
      <c r="U88" s="4">
        <f t="shared" si="17"/>
        <v>9832339</v>
      </c>
    </row>
    <row r="89" spans="1:21" x14ac:dyDescent="0.2">
      <c r="A89" s="16" t="s">
        <v>199</v>
      </c>
      <c r="B89" s="4">
        <v>67600</v>
      </c>
      <c r="C89" s="4">
        <v>518900</v>
      </c>
      <c r="D89" s="4">
        <v>-451300</v>
      </c>
      <c r="E89" s="4">
        <v>-9919970000</v>
      </c>
      <c r="F89" s="4">
        <f t="shared" si="15"/>
        <v>92855024070</v>
      </c>
      <c r="R89" s="5">
        <v>-1.8200000000000001E-2</v>
      </c>
      <c r="S89" s="4">
        <v>14998833</v>
      </c>
      <c r="T89" s="4">
        <f t="shared" si="18"/>
        <v>20369668.199999999</v>
      </c>
      <c r="U89" s="4">
        <f t="shared" si="17"/>
        <v>9832339</v>
      </c>
    </row>
    <row r="90" spans="1:21" x14ac:dyDescent="0.2">
      <c r="A90" s="16" t="s">
        <v>198</v>
      </c>
      <c r="B90" s="4">
        <v>180000</v>
      </c>
      <c r="C90" s="4">
        <v>285700</v>
      </c>
      <c r="D90" s="4">
        <v>-105700</v>
      </c>
      <c r="E90" s="4">
        <v>-2270070000</v>
      </c>
      <c r="F90" s="4">
        <f t="shared" si="15"/>
        <v>102774994070</v>
      </c>
      <c r="R90" s="5">
        <v>1.8700000000000001E-2</v>
      </c>
      <c r="S90" s="4">
        <v>12977962</v>
      </c>
      <c r="T90" s="4">
        <f t="shared" si="18"/>
        <v>20951376.300000001</v>
      </c>
      <c r="U90" s="4">
        <f t="shared" si="17"/>
        <v>9832339</v>
      </c>
    </row>
    <row r="91" spans="1:21" x14ac:dyDescent="0.2">
      <c r="A91" s="16" t="s">
        <v>197</v>
      </c>
      <c r="B91" s="4">
        <v>223300</v>
      </c>
      <c r="C91" s="4">
        <v>2000</v>
      </c>
      <c r="D91" s="4">
        <v>221300</v>
      </c>
      <c r="E91" s="4">
        <v>4684740000</v>
      </c>
      <c r="F91" s="4">
        <f t="shared" si="15"/>
        <v>105045064070</v>
      </c>
      <c r="R91" s="5">
        <v>1.4199999999999999E-2</v>
      </c>
      <c r="S91" s="4">
        <v>15728721</v>
      </c>
      <c r="T91" s="4">
        <f t="shared" si="18"/>
        <v>21562155.300000001</v>
      </c>
      <c r="U91" s="4">
        <f t="shared" si="17"/>
        <v>9832339</v>
      </c>
    </row>
    <row r="92" spans="1:21" x14ac:dyDescent="0.2">
      <c r="A92" s="16" t="s">
        <v>196</v>
      </c>
      <c r="B92" s="4">
        <v>28900</v>
      </c>
      <c r="C92" s="4">
        <v>1000</v>
      </c>
      <c r="D92" s="4">
        <v>27900</v>
      </c>
      <c r="E92" s="4">
        <v>599680000</v>
      </c>
      <c r="F92" s="4">
        <f t="shared" si="15"/>
        <v>100360324070</v>
      </c>
      <c r="R92" s="5">
        <v>-2.75E-2</v>
      </c>
      <c r="S92" s="4">
        <v>9832339</v>
      </c>
      <c r="T92" s="4">
        <f t="shared" si="18"/>
        <v>22629636.699999999</v>
      </c>
      <c r="U92" s="4">
        <f t="shared" si="17"/>
        <v>11894999</v>
      </c>
    </row>
    <row r="93" spans="1:21" x14ac:dyDescent="0.2">
      <c r="A93" s="16" t="s">
        <v>195</v>
      </c>
      <c r="B93" s="4">
        <v>42400</v>
      </c>
      <c r="C93" s="4">
        <v>272600</v>
      </c>
      <c r="D93" s="4">
        <v>-230200</v>
      </c>
      <c r="E93" s="4">
        <v>-4976960000</v>
      </c>
      <c r="F93" s="4">
        <f t="shared" si="15"/>
        <v>99760644070</v>
      </c>
      <c r="R93" s="5">
        <v>1.1699999999999999E-2</v>
      </c>
      <c r="S93" s="4">
        <v>24646262</v>
      </c>
      <c r="T93" s="4">
        <f t="shared" si="18"/>
        <v>23750813.399999999</v>
      </c>
      <c r="U93" s="4">
        <f t="shared" si="17"/>
        <v>11894999</v>
      </c>
    </row>
    <row r="94" spans="1:21" x14ac:dyDescent="0.2">
      <c r="A94" s="16" t="s">
        <v>194</v>
      </c>
      <c r="B94" s="4">
        <v>284000</v>
      </c>
      <c r="C94" s="4">
        <v>1208400</v>
      </c>
      <c r="D94" s="4">
        <v>-924400</v>
      </c>
      <c r="E94" s="4">
        <v>-21295960000</v>
      </c>
      <c r="F94" s="4">
        <f t="shared" si="15"/>
        <v>104737604070</v>
      </c>
      <c r="R94" s="5">
        <v>-6.9099999999999995E-2</v>
      </c>
      <c r="S94" s="4">
        <v>27256128</v>
      </c>
      <c r="T94" s="4">
        <f t="shared" si="18"/>
        <v>24051197.699999999</v>
      </c>
      <c r="U94" s="4">
        <f t="shared" si="17"/>
        <v>11894999</v>
      </c>
    </row>
    <row r="95" spans="1:21" x14ac:dyDescent="0.2">
      <c r="A95" s="16" t="s">
        <v>193</v>
      </c>
      <c r="B95" s="4">
        <v>2000</v>
      </c>
      <c r="C95" s="4">
        <v>475000</v>
      </c>
      <c r="D95" s="4">
        <v>-473000</v>
      </c>
      <c r="E95" s="4">
        <v>-10731370000</v>
      </c>
      <c r="F95" s="4">
        <f t="shared" si="15"/>
        <v>126033564070</v>
      </c>
      <c r="R95" s="5">
        <v>3.8199999999999998E-2</v>
      </c>
      <c r="S95" s="4">
        <v>42811650</v>
      </c>
      <c r="T95" s="4">
        <f t="shared" si="18"/>
        <v>22506744.899999999</v>
      </c>
      <c r="U95" s="4">
        <f t="shared" si="17"/>
        <v>11894999</v>
      </c>
    </row>
    <row r="96" spans="1:21" x14ac:dyDescent="0.2">
      <c r="A96" s="16" t="s">
        <v>192</v>
      </c>
      <c r="B96" s="4">
        <v>22200</v>
      </c>
      <c r="C96" s="4">
        <v>355900</v>
      </c>
      <c r="D96" s="4">
        <v>-333700</v>
      </c>
      <c r="E96" s="4">
        <v>-7350140000</v>
      </c>
      <c r="F96" s="4">
        <f t="shared" si="15"/>
        <v>136764934070</v>
      </c>
      <c r="R96" s="5">
        <v>1.83E-2</v>
      </c>
      <c r="S96" s="4">
        <v>11894999</v>
      </c>
      <c r="T96" s="4">
        <f t="shared" si="18"/>
        <v>22315288.899999999</v>
      </c>
      <c r="U96" s="4">
        <f t="shared" si="17"/>
        <v>12627726</v>
      </c>
    </row>
    <row r="97" spans="1:21" x14ac:dyDescent="0.2">
      <c r="A97" s="16" t="s">
        <v>191</v>
      </c>
      <c r="B97" s="4">
        <v>495900</v>
      </c>
      <c r="C97" s="4">
        <v>38900</v>
      </c>
      <c r="D97" s="4">
        <v>457000</v>
      </c>
      <c r="E97" s="4">
        <v>9806430000</v>
      </c>
      <c r="F97" s="4">
        <f t="shared" si="15"/>
        <v>144115074070</v>
      </c>
      <c r="R97" s="5">
        <v>1.3899999999999999E-2</v>
      </c>
      <c r="S97" s="4">
        <v>21363910</v>
      </c>
      <c r="T97" s="4">
        <f t="shared" si="18"/>
        <v>21734724.300000001</v>
      </c>
      <c r="U97" s="4">
        <f t="shared" si="17"/>
        <v>12627726</v>
      </c>
    </row>
    <row r="98" spans="1:21" x14ac:dyDescent="0.2">
      <c r="A98" s="16" t="s">
        <v>190</v>
      </c>
      <c r="B98" s="4">
        <v>13100</v>
      </c>
      <c r="C98" s="4">
        <v>441990</v>
      </c>
      <c r="D98" s="4">
        <v>-428890</v>
      </c>
      <c r="E98" s="4">
        <v>-9515700000</v>
      </c>
      <c r="F98" s="4">
        <f t="shared" si="15"/>
        <v>134308644070</v>
      </c>
      <c r="R98" s="5">
        <v>-3.5699999999999996E-2</v>
      </c>
      <c r="S98" s="4">
        <v>24556985</v>
      </c>
      <c r="T98" s="4">
        <f t="shared" si="18"/>
        <v>20741831.100000001</v>
      </c>
      <c r="U98" s="4">
        <f t="shared" si="17"/>
        <v>12627726</v>
      </c>
    </row>
    <row r="99" spans="1:21" x14ac:dyDescent="0.2">
      <c r="A99" s="16" t="s">
        <v>189</v>
      </c>
      <c r="B99" s="4">
        <v>567700</v>
      </c>
      <c r="C99" s="4">
        <v>458800</v>
      </c>
      <c r="D99" s="4">
        <v>108900</v>
      </c>
      <c r="E99" s="4">
        <v>2396430000</v>
      </c>
      <c r="F99" s="4">
        <f t="shared" si="15"/>
        <v>143824344070</v>
      </c>
      <c r="R99" s="5">
        <v>9.1000000000000004E-3</v>
      </c>
      <c r="S99" s="4">
        <v>12627726</v>
      </c>
      <c r="T99" s="4">
        <f t="shared" si="18"/>
        <v>20894565</v>
      </c>
      <c r="U99" s="4">
        <f t="shared" si="17"/>
        <v>18795043</v>
      </c>
    </row>
    <row r="100" spans="1:21" x14ac:dyDescent="0.2">
      <c r="A100" s="16" t="s">
        <v>188</v>
      </c>
      <c r="B100" s="4">
        <v>53300</v>
      </c>
      <c r="C100" s="4">
        <v>498500</v>
      </c>
      <c r="D100" s="4">
        <v>-445200</v>
      </c>
      <c r="E100" s="4">
        <v>-9980060000</v>
      </c>
      <c r="F100" s="4">
        <f t="shared" si="15"/>
        <v>141427914070</v>
      </c>
      <c r="R100" s="5">
        <v>2.3E-3</v>
      </c>
      <c r="S100" s="4">
        <v>18795043</v>
      </c>
      <c r="T100" s="4">
        <f t="shared" si="18"/>
        <v>20098702.800000001</v>
      </c>
      <c r="U100" s="4">
        <f t="shared" si="17"/>
        <v>20507153</v>
      </c>
    </row>
    <row r="101" spans="1:21" x14ac:dyDescent="0.2">
      <c r="A101" s="16" t="s">
        <v>187</v>
      </c>
      <c r="B101" s="4">
        <v>7100</v>
      </c>
      <c r="C101" s="4">
        <v>513700</v>
      </c>
      <c r="D101" s="4">
        <v>-506600</v>
      </c>
      <c r="E101" s="4">
        <v>-11264840000</v>
      </c>
      <c r="F101" s="4">
        <f t="shared" si="15"/>
        <v>151407974070</v>
      </c>
      <c r="R101" s="5">
        <v>6.8999999999999999E-3</v>
      </c>
      <c r="S101" s="4">
        <v>21836511</v>
      </c>
      <c r="T101" s="4">
        <f t="shared" si="18"/>
        <v>20020114.600000001</v>
      </c>
      <c r="U101" s="4">
        <f t="shared" si="17"/>
        <v>9980439</v>
      </c>
    </row>
    <row r="102" spans="1:21" x14ac:dyDescent="0.2">
      <c r="A102" s="16" t="s">
        <v>186</v>
      </c>
      <c r="B102" s="4">
        <v>611100</v>
      </c>
      <c r="C102" s="4">
        <v>113600</v>
      </c>
      <c r="D102" s="4">
        <v>497500</v>
      </c>
      <c r="E102" s="4">
        <v>10831180000</v>
      </c>
      <c r="F102" s="4">
        <f t="shared" si="15"/>
        <v>162672814070</v>
      </c>
      <c r="R102" s="5">
        <v>6.8999999999999999E-3</v>
      </c>
      <c r="S102" s="4">
        <v>20507153</v>
      </c>
      <c r="T102" s="4">
        <f t="shared" si="18"/>
        <v>18942303.100000001</v>
      </c>
      <c r="U102" s="4">
        <f t="shared" si="17"/>
        <v>9980439</v>
      </c>
    </row>
    <row r="103" spans="1:21" x14ac:dyDescent="0.2">
      <c r="A103" s="16" t="s">
        <v>185</v>
      </c>
      <c r="B103" s="4">
        <v>1336600</v>
      </c>
      <c r="C103" s="4">
        <v>1374023</v>
      </c>
      <c r="D103" s="4">
        <v>-37423</v>
      </c>
      <c r="E103" s="4">
        <v>-773280000</v>
      </c>
      <c r="F103" s="4">
        <f t="shared" si="15"/>
        <v>151841634070</v>
      </c>
      <c r="R103" s="5">
        <v>2.1099999999999997E-2</v>
      </c>
      <c r="S103" s="4">
        <v>35858029</v>
      </c>
      <c r="T103" s="4">
        <f t="shared" si="18"/>
        <v>16249585.300000001</v>
      </c>
      <c r="U103" s="4">
        <f t="shared" si="17"/>
        <v>9980439</v>
      </c>
    </row>
    <row r="104" spans="1:21" x14ac:dyDescent="0.2">
      <c r="A104" s="16" t="s">
        <v>184</v>
      </c>
      <c r="B104" s="4">
        <v>369700</v>
      </c>
      <c r="C104" s="4">
        <v>631118</v>
      </c>
      <c r="D104" s="4">
        <v>-261418</v>
      </c>
      <c r="E104" s="4">
        <v>-5630870000</v>
      </c>
      <c r="F104" s="4">
        <f t="shared" si="15"/>
        <v>152614914070</v>
      </c>
      <c r="R104" s="5">
        <v>2.4E-2</v>
      </c>
      <c r="S104" s="4">
        <v>30259971</v>
      </c>
      <c r="T104" s="4">
        <f t="shared" si="18"/>
        <v>16381839.5</v>
      </c>
      <c r="U104" s="4">
        <f t="shared" si="17"/>
        <v>9980439</v>
      </c>
    </row>
    <row r="105" spans="1:21" x14ac:dyDescent="0.2">
      <c r="A105" s="16" t="s">
        <v>183</v>
      </c>
      <c r="B105" s="4">
        <v>51600</v>
      </c>
      <c r="C105" s="4">
        <v>102565</v>
      </c>
      <c r="D105" s="4">
        <v>-50965</v>
      </c>
      <c r="E105" s="4">
        <v>-1015120000</v>
      </c>
      <c r="F105" s="4">
        <f t="shared" si="15"/>
        <v>158245784070</v>
      </c>
      <c r="R105" s="5">
        <v>6.9099999999999995E-2</v>
      </c>
      <c r="S105" s="4">
        <v>27367122</v>
      </c>
      <c r="T105" s="4">
        <f t="shared" si="18"/>
        <v>14788049.699999999</v>
      </c>
      <c r="U105" s="4">
        <f t="shared" si="17"/>
        <v>9980439</v>
      </c>
    </row>
    <row r="106" spans="1:21" x14ac:dyDescent="0.2">
      <c r="A106" s="16" t="s">
        <v>182</v>
      </c>
      <c r="B106" s="4">
        <v>109000</v>
      </c>
      <c r="C106" s="4">
        <v>373700</v>
      </c>
      <c r="D106" s="4">
        <v>-264700</v>
      </c>
      <c r="E106" s="4">
        <v>-5222310000</v>
      </c>
      <c r="F106" s="4">
        <f t="shared" si="15"/>
        <v>159260904070</v>
      </c>
      <c r="R106" s="5">
        <v>-1.5100000000000001E-2</v>
      </c>
      <c r="S106" s="4">
        <v>9980439</v>
      </c>
      <c r="T106" s="4">
        <f t="shared" si="18"/>
        <v>15190320.699999999</v>
      </c>
      <c r="U106" s="4">
        <f t="shared" si="17"/>
        <v>10836421</v>
      </c>
    </row>
    <row r="107" spans="1:21" x14ac:dyDescent="0.2">
      <c r="A107" s="16" t="s">
        <v>181</v>
      </c>
      <c r="B107" s="4">
        <v>306900</v>
      </c>
      <c r="C107" s="4">
        <v>365500</v>
      </c>
      <c r="D107" s="4">
        <v>-58600</v>
      </c>
      <c r="E107" s="4">
        <v>-1119070000</v>
      </c>
      <c r="F107" s="4">
        <f t="shared" si="15"/>
        <v>164483214070</v>
      </c>
      <c r="R107" s="5">
        <v>4.4800000000000006E-2</v>
      </c>
      <c r="S107" s="4">
        <v>15558264</v>
      </c>
      <c r="T107" s="4">
        <f t="shared" si="18"/>
        <v>14958032.199999999</v>
      </c>
      <c r="U107" s="4">
        <f t="shared" si="17"/>
        <v>9729038</v>
      </c>
    </row>
    <row r="108" spans="1:21" x14ac:dyDescent="0.2">
      <c r="A108" s="16" t="s">
        <v>180</v>
      </c>
      <c r="B108" s="4">
        <v>2099700</v>
      </c>
      <c r="C108" s="4">
        <v>641300</v>
      </c>
      <c r="D108" s="4">
        <v>1458400</v>
      </c>
      <c r="E108" s="4">
        <v>28161500000</v>
      </c>
      <c r="F108" s="4">
        <f t="shared" si="15"/>
        <v>165602284070</v>
      </c>
      <c r="R108" s="5">
        <v>-1.55E-2</v>
      </c>
      <c r="S108" s="4">
        <v>14628053</v>
      </c>
      <c r="T108" s="4">
        <f t="shared" si="18"/>
        <v>14676642.6</v>
      </c>
      <c r="U108" s="4">
        <f t="shared" si="17"/>
        <v>8930851</v>
      </c>
    </row>
    <row r="109" spans="1:21" x14ac:dyDescent="0.2">
      <c r="A109" s="16" t="s">
        <v>179</v>
      </c>
      <c r="B109" s="4">
        <v>1388800</v>
      </c>
      <c r="C109" s="4">
        <v>40700</v>
      </c>
      <c r="D109" s="4">
        <v>1348100</v>
      </c>
      <c r="E109" s="4">
        <v>25396580000</v>
      </c>
      <c r="F109" s="4">
        <f t="shared" si="15"/>
        <v>137440784070</v>
      </c>
      <c r="R109" s="5">
        <v>6.93E-2</v>
      </c>
      <c r="S109" s="4">
        <v>14155065</v>
      </c>
      <c r="T109" s="4">
        <f t="shared" si="18"/>
        <v>14833758.699999999</v>
      </c>
      <c r="U109" s="4">
        <f t="shared" si="17"/>
        <v>8930851</v>
      </c>
    </row>
    <row r="110" spans="1:21" x14ac:dyDescent="0.2">
      <c r="A110" s="16" t="s">
        <v>178</v>
      </c>
      <c r="B110" s="4">
        <v>925200</v>
      </c>
      <c r="C110" s="4">
        <v>52000</v>
      </c>
      <c r="D110" s="4">
        <v>873200</v>
      </c>
      <c r="E110" s="4">
        <v>15365060000</v>
      </c>
      <c r="F110" s="4">
        <f t="shared" si="15"/>
        <v>112044204070</v>
      </c>
      <c r="R110" s="5">
        <v>4.3400000000000001E-2</v>
      </c>
      <c r="S110" s="4">
        <v>10836421</v>
      </c>
      <c r="T110" s="4">
        <f t="shared" si="18"/>
        <v>16099432.6</v>
      </c>
      <c r="U110" s="4">
        <f t="shared" si="17"/>
        <v>8930851</v>
      </c>
    </row>
    <row r="111" spans="1:21" x14ac:dyDescent="0.2">
      <c r="A111" s="16" t="s">
        <v>177</v>
      </c>
      <c r="B111" s="4">
        <v>915860</v>
      </c>
      <c r="C111" s="4">
        <v>35300</v>
      </c>
      <c r="D111" s="4">
        <v>880560</v>
      </c>
      <c r="E111" s="4">
        <v>15578070000</v>
      </c>
      <c r="F111" s="4">
        <f t="shared" si="15"/>
        <v>96679144070</v>
      </c>
      <c r="R111" s="5">
        <v>-6.7299999999999999E-2</v>
      </c>
      <c r="S111" s="4">
        <v>21050629</v>
      </c>
      <c r="T111" s="4">
        <f t="shared" si="18"/>
        <v>15505085.300000001</v>
      </c>
      <c r="U111" s="4">
        <f t="shared" si="17"/>
        <v>8930851</v>
      </c>
    </row>
    <row r="112" spans="1:21" x14ac:dyDescent="0.2">
      <c r="A112" s="16" t="s">
        <v>176</v>
      </c>
      <c r="B112" s="4">
        <v>260000</v>
      </c>
      <c r="C112" s="4">
        <v>0</v>
      </c>
      <c r="D112" s="4">
        <v>260000</v>
      </c>
      <c r="E112" s="4">
        <v>4902540000</v>
      </c>
      <c r="F112" s="4">
        <f t="shared" si="15"/>
        <v>81101074070</v>
      </c>
      <c r="R112" s="5">
        <v>-6.7799999999999999E-2</v>
      </c>
      <c r="S112" s="4">
        <v>9729038</v>
      </c>
      <c r="T112" s="4">
        <f t="shared" si="18"/>
        <v>16607845.300000001</v>
      </c>
      <c r="U112" s="4">
        <f t="shared" si="17"/>
        <v>8930851</v>
      </c>
    </row>
    <row r="113" spans="1:21" x14ac:dyDescent="0.2">
      <c r="A113" s="16" t="s">
        <v>175</v>
      </c>
      <c r="B113" s="4">
        <v>80900</v>
      </c>
      <c r="C113" s="4">
        <v>161500</v>
      </c>
      <c r="D113" s="4">
        <v>-80600</v>
      </c>
      <c r="E113" s="4">
        <v>-1570035930</v>
      </c>
      <c r="F113" s="4">
        <f t="shared" si="15"/>
        <v>76198534070</v>
      </c>
      <c r="R113" s="5">
        <v>2.58E-2</v>
      </c>
      <c r="S113" s="4">
        <v>8930851</v>
      </c>
      <c r="T113" s="4">
        <f t="shared" si="18"/>
        <v>17183234.199999999</v>
      </c>
      <c r="U113" s="4">
        <f t="shared" si="17"/>
        <v>11429224</v>
      </c>
    </row>
    <row r="114" spans="1:21" x14ac:dyDescent="0.2">
      <c r="A114" s="16" t="s">
        <v>174</v>
      </c>
      <c r="B114" s="4">
        <v>67100</v>
      </c>
      <c r="C114" s="4">
        <v>420200</v>
      </c>
      <c r="D114" s="4">
        <v>-353100</v>
      </c>
      <c r="E114" s="4">
        <v>-6910410000</v>
      </c>
      <c r="F114" s="4">
        <f t="shared" si="15"/>
        <v>77768570000</v>
      </c>
      <c r="R114" s="5">
        <v>-6.9500000000000006E-2</v>
      </c>
      <c r="S114" s="4">
        <v>31582513</v>
      </c>
      <c r="T114" s="4">
        <f t="shared" si="18"/>
        <v>15436132.800000001</v>
      </c>
      <c r="U114" s="4">
        <f t="shared" si="17"/>
        <v>11429224</v>
      </c>
    </row>
    <row r="115" spans="1:21" x14ac:dyDescent="0.2">
      <c r="A115" s="16" t="s">
        <v>173</v>
      </c>
      <c r="B115" s="4">
        <v>158400</v>
      </c>
      <c r="C115" s="4">
        <v>193800</v>
      </c>
      <c r="D115" s="4">
        <v>-35400</v>
      </c>
      <c r="E115" s="4">
        <v>-769070000</v>
      </c>
      <c r="F115" s="4">
        <f t="shared" ref="F115:F130" si="19">E115+F116</f>
        <v>84678980000</v>
      </c>
      <c r="R115" s="5">
        <v>-2.7900000000000001E-2</v>
      </c>
      <c r="S115" s="4">
        <v>11429224</v>
      </c>
      <c r="T115" s="4">
        <f t="shared" si="18"/>
        <v>16070819.300000001</v>
      </c>
      <c r="U115" s="4">
        <f t="shared" si="17"/>
        <v>11814157</v>
      </c>
    </row>
    <row r="116" spans="1:21" x14ac:dyDescent="0.2">
      <c r="A116" s="16" t="s">
        <v>172</v>
      </c>
      <c r="B116" s="4">
        <v>710000</v>
      </c>
      <c r="C116" s="4">
        <v>227155</v>
      </c>
      <c r="D116" s="4">
        <v>482845</v>
      </c>
      <c r="E116" s="4">
        <v>10058940000</v>
      </c>
      <c r="F116" s="4">
        <f t="shared" si="19"/>
        <v>85448050000</v>
      </c>
      <c r="R116" s="5">
        <v>3.8800000000000001E-2</v>
      </c>
      <c r="S116" s="4">
        <v>14003149</v>
      </c>
      <c r="T116" s="4">
        <f t="shared" ref="T116:T121" si="20">AVERAGE(S117:S126)</f>
        <v>16417136.1</v>
      </c>
      <c r="U116" s="4">
        <f t="shared" si="17"/>
        <v>11814157</v>
      </c>
    </row>
    <row r="117" spans="1:21" x14ac:dyDescent="0.2">
      <c r="A117" s="16" t="s">
        <v>171</v>
      </c>
      <c r="B117" s="4">
        <v>478100</v>
      </c>
      <c r="C117" s="4">
        <v>786600</v>
      </c>
      <c r="D117" s="4">
        <v>-308500</v>
      </c>
      <c r="E117" s="4">
        <v>-6342190000</v>
      </c>
      <c r="F117" s="4">
        <f t="shared" si="19"/>
        <v>75389110000</v>
      </c>
      <c r="R117" s="5">
        <v>-1.43E-2</v>
      </c>
      <c r="S117" s="4">
        <v>13235379</v>
      </c>
      <c r="T117" s="4">
        <f t="shared" si="20"/>
        <v>16316343.6</v>
      </c>
      <c r="U117" s="4">
        <f t="shared" si="17"/>
        <v>11814157</v>
      </c>
    </row>
    <row r="118" spans="1:21" x14ac:dyDescent="0.2">
      <c r="A118" s="16" t="s">
        <v>170</v>
      </c>
      <c r="B118" s="4">
        <v>103000</v>
      </c>
      <c r="C118" s="4">
        <v>114800</v>
      </c>
      <c r="D118" s="4">
        <v>-11800</v>
      </c>
      <c r="E118" s="4">
        <v>-199340000</v>
      </c>
      <c r="F118" s="4">
        <f t="shared" si="19"/>
        <v>81731300000</v>
      </c>
      <c r="R118" s="5">
        <v>5.28E-2</v>
      </c>
      <c r="S118" s="4">
        <v>11814157</v>
      </c>
      <c r="T118" s="4">
        <f t="shared" si="20"/>
        <v>16242475.6</v>
      </c>
      <c r="U118" s="4">
        <f t="shared" si="17"/>
        <v>14684740</v>
      </c>
    </row>
    <row r="119" spans="1:21" x14ac:dyDescent="0.2">
      <c r="A119" s="16" t="s">
        <v>169</v>
      </c>
      <c r="B119" s="4">
        <v>125200</v>
      </c>
      <c r="C119" s="4">
        <v>245900</v>
      </c>
      <c r="D119" s="4">
        <v>-120700</v>
      </c>
      <c r="E119" s="4">
        <v>-2426450000</v>
      </c>
      <c r="F119" s="4">
        <f t="shared" si="19"/>
        <v>81930640000</v>
      </c>
      <c r="R119" s="5">
        <v>-2.92E-2</v>
      </c>
      <c r="S119" s="4">
        <v>15726226</v>
      </c>
      <c r="T119" s="4">
        <f t="shared" si="20"/>
        <v>16150788.1</v>
      </c>
      <c r="U119" s="4">
        <f t="shared" si="17"/>
        <v>14111499</v>
      </c>
    </row>
    <row r="120" spans="1:21" x14ac:dyDescent="0.2">
      <c r="A120" s="16" t="s">
        <v>168</v>
      </c>
      <c r="B120" s="4">
        <v>2117900</v>
      </c>
      <c r="C120" s="4">
        <v>169796</v>
      </c>
      <c r="D120" s="4">
        <v>1948104</v>
      </c>
      <c r="E120" s="4">
        <v>39970510000</v>
      </c>
      <c r="F120" s="4">
        <f t="shared" si="19"/>
        <v>84357090000</v>
      </c>
      <c r="R120" s="5">
        <v>1.49E-2</v>
      </c>
      <c r="S120" s="4">
        <v>23493160</v>
      </c>
      <c r="T120" s="4">
        <f t="shared" si="20"/>
        <v>15823680</v>
      </c>
      <c r="U120" s="4">
        <f t="shared" si="17"/>
        <v>14111499</v>
      </c>
    </row>
    <row r="121" spans="1:21" x14ac:dyDescent="0.2">
      <c r="A121" s="16" t="s">
        <v>167</v>
      </c>
      <c r="B121" s="4">
        <v>653000</v>
      </c>
      <c r="C121" s="4">
        <v>250700</v>
      </c>
      <c r="D121" s="4">
        <v>402300</v>
      </c>
      <c r="E121" s="4">
        <v>8563820000</v>
      </c>
      <c r="F121" s="4">
        <f t="shared" si="19"/>
        <v>44386580000</v>
      </c>
      <c r="R121" s="5">
        <v>-6.9099999999999995E-2</v>
      </c>
      <c r="S121" s="4">
        <v>15107156</v>
      </c>
      <c r="T121" s="4">
        <f t="shared" si="20"/>
        <v>16786524</v>
      </c>
      <c r="U121" s="4">
        <f t="shared" si="17"/>
        <v>14111499</v>
      </c>
    </row>
    <row r="122" spans="1:21" x14ac:dyDescent="0.2">
      <c r="A122" s="16" t="s">
        <v>166</v>
      </c>
      <c r="B122" s="4">
        <v>45100</v>
      </c>
      <c r="C122" s="4">
        <v>387200</v>
      </c>
      <c r="D122" s="4">
        <v>-342100</v>
      </c>
      <c r="E122" s="4">
        <v>-7512280000</v>
      </c>
      <c r="F122" s="4">
        <f t="shared" si="19"/>
        <v>35822760000</v>
      </c>
      <c r="R122" s="5">
        <v>9.3999999999999986E-3</v>
      </c>
      <c r="S122" s="4">
        <v>20756638</v>
      </c>
      <c r="T122" s="4">
        <f>AVERAGE(S123:S132)</f>
        <v>15769387.699999999</v>
      </c>
      <c r="U122" s="4">
        <f t="shared" si="17"/>
        <v>12227454</v>
      </c>
    </row>
    <row r="123" spans="1:21" x14ac:dyDescent="0.2">
      <c r="A123" s="16" t="s">
        <v>165</v>
      </c>
      <c r="B123" s="4">
        <v>483700</v>
      </c>
      <c r="C123" s="4">
        <v>45600</v>
      </c>
      <c r="D123" s="4">
        <v>438100</v>
      </c>
      <c r="E123" s="4">
        <v>9335410000</v>
      </c>
      <c r="F123" s="4">
        <f t="shared" si="19"/>
        <v>43335040000</v>
      </c>
      <c r="R123" s="5">
        <v>4.6999999999999993E-3</v>
      </c>
      <c r="S123" s="4">
        <v>14684740</v>
      </c>
      <c r="U123" s="4">
        <f t="shared" si="17"/>
        <v>11075477</v>
      </c>
    </row>
    <row r="124" spans="1:21" x14ac:dyDescent="0.2">
      <c r="A124" s="16" t="s">
        <v>164</v>
      </c>
      <c r="B124" s="4">
        <v>105600</v>
      </c>
      <c r="C124" s="4">
        <v>421900</v>
      </c>
      <c r="D124" s="4">
        <v>-316300</v>
      </c>
      <c r="E124" s="4">
        <v>-6841150000</v>
      </c>
      <c r="F124" s="4">
        <f t="shared" si="19"/>
        <v>33999630000</v>
      </c>
      <c r="R124" s="5">
        <v>-6.8999999999999999E-3</v>
      </c>
      <c r="S124" s="4">
        <v>14111499</v>
      </c>
      <c r="U124" s="4">
        <f t="shared" ref="U124:U126" si="21">MIN(S125:S129)</f>
        <v>11075477</v>
      </c>
    </row>
    <row r="125" spans="1:21" x14ac:dyDescent="0.2">
      <c r="A125" s="16" t="s">
        <v>163</v>
      </c>
      <c r="B125" s="4">
        <v>698700</v>
      </c>
      <c r="C125" s="4">
        <v>12000</v>
      </c>
      <c r="D125" s="4">
        <v>686700</v>
      </c>
      <c r="E125" s="4">
        <v>14377570000</v>
      </c>
      <c r="F125" s="4">
        <f t="shared" si="19"/>
        <v>40840780000</v>
      </c>
      <c r="R125" s="5">
        <v>4.1100000000000005E-2</v>
      </c>
      <c r="S125" s="4">
        <v>17776089</v>
      </c>
      <c r="U125" s="4">
        <f t="shared" si="21"/>
        <v>11075477</v>
      </c>
    </row>
    <row r="126" spans="1:21" x14ac:dyDescent="0.2">
      <c r="A126" s="16" t="s">
        <v>162</v>
      </c>
      <c r="B126" s="4">
        <v>379600</v>
      </c>
      <c r="C126" s="4">
        <v>52700</v>
      </c>
      <c r="D126" s="4">
        <v>326900</v>
      </c>
      <c r="E126" s="4">
        <v>6857170000</v>
      </c>
      <c r="F126" s="4">
        <f t="shared" si="19"/>
        <v>26463210000</v>
      </c>
      <c r="R126" s="5">
        <v>1.23E-2</v>
      </c>
      <c r="S126" s="4">
        <v>17466317</v>
      </c>
      <c r="U126" s="4">
        <f t="shared" si="21"/>
        <v>11075477</v>
      </c>
    </row>
    <row r="127" spans="1:21" x14ac:dyDescent="0.2">
      <c r="A127" s="16" t="s">
        <v>161</v>
      </c>
      <c r="B127" s="4">
        <v>17800</v>
      </c>
      <c r="C127" s="4">
        <v>742400</v>
      </c>
      <c r="D127" s="4">
        <v>-724600</v>
      </c>
      <c r="E127" s="4">
        <v>-14749690000</v>
      </c>
      <c r="F127" s="4">
        <f t="shared" si="19"/>
        <v>19606040000</v>
      </c>
      <c r="R127" s="5">
        <v>5.0000000000000001E-3</v>
      </c>
      <c r="S127" s="4">
        <v>12227454</v>
      </c>
      <c r="U127" s="4">
        <f>MIN(S128:S132)</f>
        <v>10585275</v>
      </c>
    </row>
    <row r="128" spans="1:21" x14ac:dyDescent="0.2">
      <c r="A128" s="16" t="s">
        <v>160</v>
      </c>
      <c r="B128" s="4">
        <v>321300</v>
      </c>
      <c r="C128" s="4">
        <v>49800</v>
      </c>
      <c r="D128" s="4">
        <v>271500</v>
      </c>
      <c r="E128" s="4">
        <v>5458180000</v>
      </c>
      <c r="F128" s="4">
        <f t="shared" si="19"/>
        <v>34355730000</v>
      </c>
      <c r="R128" s="5">
        <v>2.7799999999999998E-2</v>
      </c>
      <c r="S128" s="4">
        <v>11075477</v>
      </c>
    </row>
    <row r="129" spans="1:22" x14ac:dyDescent="0.2">
      <c r="A129" s="16" t="s">
        <v>159</v>
      </c>
      <c r="B129" s="4">
        <v>58000</v>
      </c>
      <c r="C129" s="4">
        <v>234000</v>
      </c>
      <c r="D129" s="4">
        <v>-176000</v>
      </c>
      <c r="E129" s="4">
        <v>-3519140000</v>
      </c>
      <c r="F129" s="4">
        <f t="shared" si="19"/>
        <v>28897550000</v>
      </c>
      <c r="R129" s="5">
        <v>5.1000000000000004E-3</v>
      </c>
      <c r="S129" s="4">
        <v>14809351</v>
      </c>
    </row>
    <row r="130" spans="1:22" x14ac:dyDescent="0.2">
      <c r="A130" s="16" t="s">
        <v>158</v>
      </c>
      <c r="B130" s="4">
        <v>1007000</v>
      </c>
      <c r="C130" s="4">
        <v>20400</v>
      </c>
      <c r="D130" s="4">
        <v>986600</v>
      </c>
      <c r="E130" s="4">
        <v>19282070000</v>
      </c>
      <c r="F130" s="4">
        <f t="shared" si="19"/>
        <v>32416690000</v>
      </c>
      <c r="R130" s="5">
        <v>2.6099999999999998E-2</v>
      </c>
      <c r="S130" s="4">
        <v>20222079</v>
      </c>
    </row>
    <row r="131" spans="1:22" x14ac:dyDescent="0.2">
      <c r="A131" s="16" t="s">
        <v>157</v>
      </c>
      <c r="B131" s="4">
        <v>665470</v>
      </c>
      <c r="C131" s="4">
        <v>217800</v>
      </c>
      <c r="D131" s="4">
        <v>447670</v>
      </c>
      <c r="E131" s="4">
        <v>8583090000</v>
      </c>
      <c r="F131" s="4">
        <f>E131+F132</f>
        <v>13134620000</v>
      </c>
      <c r="R131" s="5">
        <v>-6.7900000000000002E-2</v>
      </c>
      <c r="S131" s="4">
        <v>24735596</v>
      </c>
    </row>
    <row r="132" spans="1:22" x14ac:dyDescent="0.2">
      <c r="A132" s="16" t="s">
        <v>156</v>
      </c>
      <c r="B132" s="4">
        <v>1001200</v>
      </c>
      <c r="C132" s="4">
        <v>783808</v>
      </c>
      <c r="D132" s="4">
        <v>217392</v>
      </c>
      <c r="E132" s="4">
        <v>4551530000</v>
      </c>
      <c r="F132" s="4">
        <f>E132</f>
        <v>4551530000</v>
      </c>
      <c r="R132" s="5">
        <v>-9.5999999999999992E-3</v>
      </c>
      <c r="S132" s="4">
        <v>10585275</v>
      </c>
    </row>
    <row r="133" spans="1:22" x14ac:dyDescent="0.2">
      <c r="A133" s="2"/>
      <c r="B133" s="4"/>
      <c r="C133" s="4"/>
      <c r="D133" s="4"/>
      <c r="E133" s="4"/>
      <c r="F133" s="4">
        <f t="shared" ref="F133:F188" si="22">E133+F134</f>
        <v>0</v>
      </c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>
        <f t="shared" si="22"/>
        <v>0</v>
      </c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>
        <f t="shared" si="22"/>
        <v>0</v>
      </c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>
        <f t="shared" si="22"/>
        <v>0</v>
      </c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>
        <f t="shared" si="22"/>
        <v>0</v>
      </c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>
        <f t="shared" si="22"/>
        <v>0</v>
      </c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>
        <f t="shared" si="22"/>
        <v>0</v>
      </c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>
        <f t="shared" si="22"/>
        <v>0</v>
      </c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>
        <f t="shared" si="22"/>
        <v>0</v>
      </c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>
        <f t="shared" si="22"/>
        <v>0</v>
      </c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6"/>
      <c r="B143" s="4"/>
      <c r="C143" s="4"/>
      <c r="D143" s="4"/>
      <c r="E143" s="4"/>
      <c r="F143" s="4">
        <f t="shared" si="22"/>
        <v>0</v>
      </c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6"/>
      <c r="B144" s="4"/>
      <c r="C144" s="4"/>
      <c r="D144" s="4"/>
      <c r="E144" s="4"/>
      <c r="F144" s="4">
        <f t="shared" si="22"/>
        <v>0</v>
      </c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6"/>
      <c r="B145" s="4"/>
      <c r="C145" s="4"/>
      <c r="D145" s="4"/>
      <c r="E145" s="4"/>
      <c r="F145" s="4">
        <f t="shared" si="22"/>
        <v>0</v>
      </c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6"/>
      <c r="B146" s="4"/>
      <c r="C146" s="4"/>
      <c r="D146" s="4"/>
      <c r="E146" s="4"/>
      <c r="F146" s="4">
        <f t="shared" si="22"/>
        <v>0</v>
      </c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6"/>
      <c r="B147" s="4"/>
      <c r="C147" s="4"/>
      <c r="D147" s="4"/>
      <c r="E147" s="4"/>
      <c r="F147" s="4">
        <f t="shared" si="22"/>
        <v>0</v>
      </c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6"/>
      <c r="B148" s="4"/>
      <c r="C148" s="4"/>
      <c r="D148" s="4"/>
      <c r="E148" s="4"/>
      <c r="F148" s="4">
        <f t="shared" si="22"/>
        <v>0</v>
      </c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6"/>
      <c r="B149" s="4"/>
      <c r="C149" s="4"/>
      <c r="D149" s="4"/>
      <c r="E149" s="4"/>
      <c r="F149" s="4">
        <f t="shared" si="22"/>
        <v>0</v>
      </c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5"/>
    </row>
    <row r="150" spans="1:22" x14ac:dyDescent="0.2">
      <c r="A150" s="6"/>
      <c r="B150" s="4"/>
      <c r="C150" s="4"/>
      <c r="D150" s="4"/>
      <c r="E150" s="4"/>
      <c r="F150" s="4">
        <f t="shared" si="22"/>
        <v>0</v>
      </c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5"/>
    </row>
    <row r="151" spans="1:22" x14ac:dyDescent="0.2">
      <c r="A151" s="6"/>
      <c r="B151" s="4"/>
      <c r="C151" s="4"/>
      <c r="D151" s="4"/>
      <c r="E151" s="4"/>
      <c r="F151" s="4">
        <f t="shared" si="22"/>
        <v>0</v>
      </c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5"/>
    </row>
    <row r="152" spans="1:22" x14ac:dyDescent="0.2">
      <c r="A152" s="6"/>
      <c r="B152" s="4"/>
      <c r="C152" s="4"/>
      <c r="D152" s="4"/>
      <c r="E152" s="4"/>
      <c r="F152" s="4">
        <f t="shared" si="22"/>
        <v>0</v>
      </c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5"/>
    </row>
    <row r="153" spans="1:22" x14ac:dyDescent="0.2">
      <c r="A153" s="2"/>
      <c r="B153" s="4"/>
      <c r="C153" s="4"/>
      <c r="D153" s="4"/>
      <c r="E153" s="4"/>
      <c r="F153" s="4">
        <f t="shared" si="22"/>
        <v>0</v>
      </c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5"/>
    </row>
    <row r="154" spans="1:22" x14ac:dyDescent="0.2">
      <c r="A154" s="2"/>
      <c r="B154" s="4"/>
      <c r="C154" s="4"/>
      <c r="D154" s="4"/>
      <c r="E154" s="4"/>
      <c r="F154" s="4">
        <f t="shared" si="22"/>
        <v>0</v>
      </c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5"/>
    </row>
    <row r="155" spans="1:22" x14ac:dyDescent="0.2">
      <c r="A155" s="6"/>
      <c r="B155" s="4"/>
      <c r="C155" s="4"/>
      <c r="D155" s="4"/>
      <c r="E155" s="4"/>
      <c r="F155" s="4">
        <f t="shared" si="22"/>
        <v>0</v>
      </c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5"/>
    </row>
    <row r="156" spans="1:22" x14ac:dyDescent="0.2">
      <c r="A156" s="6"/>
      <c r="B156" s="4"/>
      <c r="C156" s="4"/>
      <c r="D156" s="4"/>
      <c r="E156" s="4"/>
      <c r="F156" s="4">
        <f t="shared" si="22"/>
        <v>0</v>
      </c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5"/>
    </row>
    <row r="157" spans="1:22" x14ac:dyDescent="0.2">
      <c r="A157" s="6"/>
      <c r="B157" s="4"/>
      <c r="C157" s="4"/>
      <c r="D157" s="4"/>
      <c r="E157" s="4"/>
      <c r="F157" s="4">
        <f t="shared" si="22"/>
        <v>0</v>
      </c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5"/>
    </row>
    <row r="158" spans="1:22" x14ac:dyDescent="0.2">
      <c r="A158" s="6"/>
      <c r="B158" s="4"/>
      <c r="C158" s="4"/>
      <c r="D158" s="4"/>
      <c r="E158" s="4"/>
      <c r="F158" s="4">
        <f t="shared" si="22"/>
        <v>0</v>
      </c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5"/>
    </row>
    <row r="159" spans="1:22" x14ac:dyDescent="0.2">
      <c r="A159" s="6"/>
      <c r="B159" s="4"/>
      <c r="C159" s="4"/>
      <c r="D159" s="4"/>
      <c r="E159" s="4"/>
      <c r="F159" s="4">
        <f t="shared" si="22"/>
        <v>0</v>
      </c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5"/>
    </row>
    <row r="160" spans="1:22" x14ac:dyDescent="0.2">
      <c r="A160" s="6"/>
      <c r="B160" s="4"/>
      <c r="C160" s="4"/>
      <c r="D160" s="4"/>
      <c r="E160" s="4"/>
      <c r="F160" s="4">
        <f t="shared" si="22"/>
        <v>0</v>
      </c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5"/>
    </row>
    <row r="161" spans="1:22" x14ac:dyDescent="0.2">
      <c r="A161" s="6"/>
      <c r="B161" s="4"/>
      <c r="C161" s="4"/>
      <c r="D161" s="4"/>
      <c r="E161" s="4"/>
      <c r="F161" s="4">
        <f t="shared" si="22"/>
        <v>0</v>
      </c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5"/>
    </row>
    <row r="162" spans="1:22" x14ac:dyDescent="0.2">
      <c r="A162" s="6"/>
      <c r="B162" s="4"/>
      <c r="C162" s="4"/>
      <c r="D162" s="4"/>
      <c r="E162" s="4"/>
      <c r="F162" s="4">
        <f t="shared" si="22"/>
        <v>0</v>
      </c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5"/>
      <c r="U162" s="5"/>
      <c r="V162" s="5"/>
    </row>
    <row r="163" spans="1:22" x14ac:dyDescent="0.2">
      <c r="A163" s="6"/>
      <c r="B163" s="4"/>
      <c r="C163" s="4"/>
      <c r="D163" s="4"/>
      <c r="E163" s="4"/>
      <c r="F163" s="4">
        <f t="shared" si="22"/>
        <v>0</v>
      </c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5"/>
      <c r="U163" s="5"/>
      <c r="V163" s="5"/>
    </row>
    <row r="164" spans="1:22" x14ac:dyDescent="0.2">
      <c r="A164" s="6"/>
      <c r="B164" s="4"/>
      <c r="C164" s="4"/>
      <c r="D164" s="4"/>
      <c r="E164" s="4"/>
      <c r="F164" s="4">
        <f t="shared" si="22"/>
        <v>0</v>
      </c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5"/>
      <c r="U164" s="5"/>
      <c r="V164" s="5"/>
    </row>
    <row r="165" spans="1:22" x14ac:dyDescent="0.2">
      <c r="A165" s="6"/>
      <c r="B165" s="4"/>
      <c r="C165" s="4"/>
      <c r="D165" s="4"/>
      <c r="E165" s="4"/>
      <c r="F165" s="4">
        <f t="shared" si="22"/>
        <v>0</v>
      </c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5"/>
      <c r="U165" s="5"/>
      <c r="V165" s="5"/>
    </row>
    <row r="166" spans="1:22" x14ac:dyDescent="0.2">
      <c r="A166" s="6"/>
      <c r="B166" s="4"/>
      <c r="C166" s="4"/>
      <c r="D166" s="4"/>
      <c r="E166" s="4"/>
      <c r="F166" s="4">
        <f t="shared" si="22"/>
        <v>0</v>
      </c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5"/>
      <c r="U166" s="5"/>
      <c r="V166" s="5"/>
    </row>
    <row r="167" spans="1:22" x14ac:dyDescent="0.2">
      <c r="A167" s="6"/>
      <c r="B167" s="4"/>
      <c r="C167" s="4"/>
      <c r="D167" s="4"/>
      <c r="E167" s="4"/>
      <c r="F167" s="4">
        <f t="shared" si="22"/>
        <v>0</v>
      </c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5"/>
      <c r="U167" s="5"/>
      <c r="V167" s="5"/>
    </row>
    <row r="168" spans="1:22" x14ac:dyDescent="0.2">
      <c r="A168" s="2"/>
      <c r="B168" s="4"/>
      <c r="C168" s="4"/>
      <c r="D168" s="4"/>
      <c r="E168" s="4"/>
      <c r="F168" s="4">
        <f t="shared" si="22"/>
        <v>0</v>
      </c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5"/>
    </row>
    <row r="169" spans="1:22" x14ac:dyDescent="0.2">
      <c r="A169" s="2"/>
      <c r="B169" s="4"/>
      <c r="C169" s="4"/>
      <c r="D169" s="4"/>
      <c r="E169" s="4"/>
      <c r="F169" s="4">
        <f t="shared" si="22"/>
        <v>0</v>
      </c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5"/>
    </row>
    <row r="170" spans="1:22" x14ac:dyDescent="0.2">
      <c r="A170" s="2"/>
      <c r="B170" s="4"/>
      <c r="C170" s="4"/>
      <c r="D170" s="4"/>
      <c r="E170" s="4"/>
      <c r="F170" s="4">
        <f t="shared" si="22"/>
        <v>0</v>
      </c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5"/>
    </row>
    <row r="171" spans="1:22" x14ac:dyDescent="0.2">
      <c r="A171" s="2"/>
      <c r="B171" s="4"/>
      <c r="C171" s="4"/>
      <c r="D171" s="4"/>
      <c r="E171" s="4"/>
      <c r="F171" s="4">
        <f t="shared" si="22"/>
        <v>0</v>
      </c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5"/>
    </row>
    <row r="172" spans="1:22" x14ac:dyDescent="0.2">
      <c r="A172" s="2"/>
      <c r="B172" s="4"/>
      <c r="C172" s="4"/>
      <c r="D172" s="4"/>
      <c r="E172" s="4"/>
      <c r="F172" s="4">
        <f t="shared" si="22"/>
        <v>0</v>
      </c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5"/>
    </row>
    <row r="173" spans="1:22" x14ac:dyDescent="0.2">
      <c r="A173" s="2"/>
      <c r="B173" s="4"/>
      <c r="C173" s="4"/>
      <c r="D173" s="4"/>
      <c r="E173" s="4"/>
      <c r="F173" s="4">
        <f t="shared" si="22"/>
        <v>0</v>
      </c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5"/>
    </row>
    <row r="174" spans="1:22" x14ac:dyDescent="0.2">
      <c r="A174" s="2"/>
      <c r="B174" s="4"/>
      <c r="C174" s="4"/>
      <c r="D174" s="4"/>
      <c r="E174" s="4"/>
      <c r="F174" s="4">
        <f t="shared" si="22"/>
        <v>0</v>
      </c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5"/>
    </row>
    <row r="175" spans="1:22" x14ac:dyDescent="0.2">
      <c r="A175" s="2"/>
      <c r="B175" s="4"/>
      <c r="C175" s="4"/>
      <c r="D175" s="4"/>
      <c r="E175" s="4"/>
      <c r="F175" s="4">
        <f t="shared" si="22"/>
        <v>0</v>
      </c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5"/>
    </row>
    <row r="176" spans="1:22" x14ac:dyDescent="0.2">
      <c r="A176" s="2"/>
      <c r="B176" s="4"/>
      <c r="C176" s="4"/>
      <c r="D176" s="4"/>
      <c r="E176" s="4"/>
      <c r="F176" s="4">
        <f t="shared" si="22"/>
        <v>0</v>
      </c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5"/>
    </row>
    <row r="177" spans="1:22" x14ac:dyDescent="0.2">
      <c r="A177" s="2"/>
      <c r="B177" s="4"/>
      <c r="C177" s="4"/>
      <c r="D177" s="4"/>
      <c r="E177" s="4"/>
      <c r="F177" s="4">
        <f t="shared" si="22"/>
        <v>0</v>
      </c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5"/>
      <c r="U177" s="5"/>
      <c r="V177" s="5"/>
    </row>
    <row r="178" spans="1:22" x14ac:dyDescent="0.2">
      <c r="A178" s="2"/>
      <c r="B178" s="4"/>
      <c r="C178" s="4"/>
      <c r="D178" s="4"/>
      <c r="E178" s="4"/>
      <c r="F178" s="4">
        <f t="shared" si="22"/>
        <v>0</v>
      </c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5"/>
      <c r="U178" s="5"/>
      <c r="V178" s="5"/>
    </row>
    <row r="179" spans="1:22" x14ac:dyDescent="0.2">
      <c r="A179" s="2"/>
      <c r="B179" s="4"/>
      <c r="C179" s="4"/>
      <c r="D179" s="4"/>
      <c r="E179" s="4"/>
      <c r="F179" s="4">
        <f t="shared" si="22"/>
        <v>0</v>
      </c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5"/>
      <c r="U179" s="5"/>
      <c r="V179" s="5"/>
    </row>
    <row r="180" spans="1:22" x14ac:dyDescent="0.2">
      <c r="A180" s="2"/>
      <c r="B180" s="4"/>
      <c r="C180" s="4"/>
      <c r="D180" s="4"/>
      <c r="E180" s="4"/>
      <c r="F180" s="4">
        <f t="shared" si="22"/>
        <v>0</v>
      </c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5"/>
      <c r="U180" s="5"/>
      <c r="V180" s="5"/>
    </row>
    <row r="181" spans="1:22" x14ac:dyDescent="0.2">
      <c r="A181" s="2"/>
      <c r="B181" s="4"/>
      <c r="C181" s="4"/>
      <c r="D181" s="4"/>
      <c r="E181" s="4"/>
      <c r="F181" s="4">
        <f t="shared" si="22"/>
        <v>0</v>
      </c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5"/>
      <c r="U181" s="5"/>
      <c r="V181" s="5"/>
    </row>
    <row r="182" spans="1:22" x14ac:dyDescent="0.2">
      <c r="A182" s="2"/>
      <c r="B182" s="4"/>
      <c r="C182" s="4"/>
      <c r="D182" s="4"/>
      <c r="E182" s="4"/>
      <c r="F182" s="4">
        <f t="shared" si="22"/>
        <v>0</v>
      </c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5"/>
      <c r="U182" s="5"/>
      <c r="V182" s="5"/>
    </row>
    <row r="183" spans="1:22" x14ac:dyDescent="0.2">
      <c r="A183" s="2"/>
      <c r="B183" s="4"/>
      <c r="C183" s="4"/>
      <c r="D183" s="4"/>
      <c r="E183" s="4"/>
      <c r="F183" s="4">
        <f t="shared" si="22"/>
        <v>0</v>
      </c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5"/>
      <c r="U183" s="5"/>
      <c r="V183" s="5"/>
    </row>
    <row r="184" spans="1:22" x14ac:dyDescent="0.2">
      <c r="A184" s="2"/>
      <c r="B184" s="4"/>
      <c r="C184" s="4"/>
      <c r="D184" s="4"/>
      <c r="E184" s="4"/>
      <c r="F184" s="4">
        <f t="shared" si="22"/>
        <v>0</v>
      </c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5"/>
      <c r="U184" s="5"/>
      <c r="V184" s="5"/>
    </row>
    <row r="185" spans="1:22" x14ac:dyDescent="0.2">
      <c r="A185" s="2"/>
      <c r="B185" s="4"/>
      <c r="C185" s="4"/>
      <c r="D185" s="4"/>
      <c r="E185" s="4"/>
      <c r="F185" s="4">
        <f t="shared" si="22"/>
        <v>0</v>
      </c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5"/>
      <c r="U185" s="5"/>
      <c r="V185" s="8"/>
    </row>
    <row r="186" spans="1:22" x14ac:dyDescent="0.2">
      <c r="A186" s="2"/>
      <c r="B186" s="4"/>
      <c r="C186" s="4"/>
      <c r="D186" s="4"/>
      <c r="E186" s="4"/>
      <c r="F186" s="4">
        <f t="shared" si="22"/>
        <v>0</v>
      </c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5"/>
      <c r="U186" s="5"/>
      <c r="V186" s="8"/>
    </row>
    <row r="187" spans="1:22" x14ac:dyDescent="0.2">
      <c r="A187" s="2"/>
      <c r="B187" s="4"/>
      <c r="C187" s="4"/>
      <c r="D187" s="4"/>
      <c r="E187" s="4"/>
      <c r="F187" s="4">
        <f t="shared" si="22"/>
        <v>0</v>
      </c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5"/>
      <c r="U187" s="5"/>
      <c r="V187" s="8"/>
    </row>
    <row r="188" spans="1:22" x14ac:dyDescent="0.2">
      <c r="A188" s="6"/>
      <c r="B188" s="4"/>
      <c r="C188" s="4"/>
      <c r="D188" s="4"/>
      <c r="E188" s="4"/>
      <c r="F188" s="4">
        <f t="shared" si="22"/>
        <v>0</v>
      </c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5"/>
      <c r="U188" s="5"/>
      <c r="V188" s="8"/>
    </row>
    <row r="189" spans="1:22" x14ac:dyDescent="0.2">
      <c r="A189" s="6"/>
      <c r="B189" s="4"/>
      <c r="C189" s="4"/>
      <c r="D189" s="4"/>
      <c r="E189" s="4"/>
      <c r="F189" s="4">
        <f>E189+F190</f>
        <v>0</v>
      </c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5"/>
      <c r="U189" s="5"/>
      <c r="V189" s="8"/>
    </row>
    <row r="190" spans="1:22" x14ac:dyDescent="0.2">
      <c r="A190" s="6"/>
      <c r="B190" s="4"/>
      <c r="C190" s="4"/>
      <c r="D190" s="4"/>
      <c r="E190" s="4"/>
      <c r="F190" s="4">
        <f>E190</f>
        <v>0</v>
      </c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5"/>
      <c r="U190" s="5"/>
      <c r="V190" s="8"/>
    </row>
    <row r="191" spans="1:22" x14ac:dyDescent="0.2">
      <c r="A191" s="6"/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5"/>
      <c r="U191" s="5"/>
      <c r="V191" s="8"/>
    </row>
    <row r="192" spans="1:22" x14ac:dyDescent="0.2">
      <c r="A192" s="6"/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5"/>
      <c r="U192" s="5"/>
      <c r="V192" s="8"/>
    </row>
    <row r="193" spans="1:22" x14ac:dyDescent="0.2">
      <c r="A193" s="2"/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5"/>
      <c r="U193" s="5"/>
      <c r="V193" s="8"/>
    </row>
    <row r="194" spans="1:22" x14ac:dyDescent="0.2">
      <c r="A194" s="2"/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5"/>
      <c r="U194" s="5"/>
      <c r="V194" s="8"/>
    </row>
    <row r="195" spans="1:22" x14ac:dyDescent="0.2">
      <c r="A195" s="2"/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5"/>
      <c r="U195" s="5"/>
      <c r="V195" s="8"/>
    </row>
    <row r="196" spans="1:22" x14ac:dyDescent="0.2">
      <c r="A196" s="2"/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5"/>
      <c r="U196" s="5"/>
      <c r="V196" s="8"/>
    </row>
    <row r="197" spans="1:22" x14ac:dyDescent="0.2">
      <c r="A197" s="2"/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5"/>
      <c r="U197" s="5"/>
      <c r="V197" s="8"/>
    </row>
    <row r="223" spans="1:3" x14ac:dyDescent="0.2">
      <c r="A223" t="e" cm="1">
        <f t="array" aca="1" ref="A223" ca="1">INDIRECT("'" &amp; E1 &amp; "'!$A$2:$A$66")</f>
        <v>#REF!</v>
      </c>
      <c r="B223" t="e" cm="1">
        <f t="array" aca="1" ref="B223" ca="1">INDIRECT("'" &amp; E1 &amp; "'!$B$2:$B$66")</f>
        <v>#REF!</v>
      </c>
      <c r="C223" t="e" cm="1">
        <f t="array" aca="1" ref="C223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A2DC74-DB18-EB4D-856C-605899F3A82E}">
  <sheetPr codeName="Sheet63"/>
  <dimension ref="A1:V223"/>
  <sheetViews>
    <sheetView workbookViewId="0">
      <pane ySplit="2" topLeftCell="A3" activePane="bottomLeft" state="frozen"/>
      <selection activeCell="F17" sqref="F17"/>
      <selection pane="bottomLeft" activeCell="F17" sqref="F17"/>
    </sheetView>
  </sheetViews>
  <sheetFormatPr baseColWidth="10" defaultRowHeight="16" x14ac:dyDescent="0.2"/>
  <cols>
    <col min="1" max="1" width="21.1640625" customWidth="1"/>
    <col min="2" max="2" width="14.33203125" customWidth="1"/>
    <col min="3" max="3" width="15" customWidth="1"/>
    <col min="4" max="4" width="13.83203125" customWidth="1"/>
    <col min="5" max="5" width="18.16406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4.3320312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252</v>
      </c>
      <c r="U2" s="1" t="s">
        <v>253</v>
      </c>
      <c r="V2" s="1" t="s">
        <v>236</v>
      </c>
    </row>
    <row r="3" spans="1:22" x14ac:dyDescent="0.2">
      <c r="A3" s="16" t="s">
        <v>357</v>
      </c>
      <c r="B3" s="4">
        <v>60400</v>
      </c>
      <c r="C3" s="4">
        <v>140600</v>
      </c>
      <c r="D3" s="4">
        <v>-80200</v>
      </c>
      <c r="E3" s="4">
        <v>-2774130000</v>
      </c>
      <c r="F3" s="4">
        <f t="shared" ref="F3:F11" si="0">E3+F4</f>
        <v>-73942013962</v>
      </c>
      <c r="K3">
        <f t="shared" ref="K3:K11" si="1">K4+J3</f>
        <v>-12000000</v>
      </c>
      <c r="L3" s="4">
        <v>535</v>
      </c>
      <c r="M3" s="4">
        <v>1548</v>
      </c>
      <c r="N3" s="4">
        <v>36</v>
      </c>
      <c r="O3" s="4">
        <v>99</v>
      </c>
      <c r="P3" s="4">
        <v>467500</v>
      </c>
      <c r="Q3" s="4">
        <v>1388000</v>
      </c>
      <c r="R3" s="5">
        <v>-5.0999999999999997E-2</v>
      </c>
      <c r="S3" s="4">
        <v>2231200</v>
      </c>
      <c r="T3" s="4">
        <f t="shared" ref="T3:T38" si="2">AVERAGE(S4:S13)</f>
        <v>2102760</v>
      </c>
      <c r="U3" s="4">
        <f t="shared" ref="U3:U11" si="3">MIN(S4:S8)</f>
        <v>1183000</v>
      </c>
      <c r="V3" s="5">
        <v>5.1399999999999994E-2</v>
      </c>
    </row>
    <row r="4" spans="1:22" x14ac:dyDescent="0.2">
      <c r="A4" s="16" t="s">
        <v>356</v>
      </c>
      <c r="B4" s="4">
        <v>17900</v>
      </c>
      <c r="C4" s="4">
        <v>0</v>
      </c>
      <c r="D4" s="4">
        <v>17900</v>
      </c>
      <c r="E4" s="4">
        <v>611790000</v>
      </c>
      <c r="F4" s="4">
        <f t="shared" si="0"/>
        <v>-71167883962</v>
      </c>
      <c r="K4">
        <f t="shared" si="1"/>
        <v>-12000000</v>
      </c>
      <c r="L4" s="4">
        <v>824</v>
      </c>
      <c r="M4" s="4">
        <v>965</v>
      </c>
      <c r="N4" s="4">
        <v>59</v>
      </c>
      <c r="O4" s="4">
        <v>65</v>
      </c>
      <c r="P4" s="4">
        <v>743900</v>
      </c>
      <c r="Q4" s="4">
        <v>848000</v>
      </c>
      <c r="R4" s="5">
        <v>-1.32E-2</v>
      </c>
      <c r="S4" s="4">
        <v>1839000</v>
      </c>
      <c r="T4" s="4">
        <f t="shared" si="2"/>
        <v>2148480</v>
      </c>
      <c r="U4" s="4">
        <f t="shared" si="3"/>
        <v>1183000</v>
      </c>
      <c r="V4" s="5">
        <v>2.8799999999999999E-2</v>
      </c>
    </row>
    <row r="5" spans="1:22" x14ac:dyDescent="0.2">
      <c r="A5" s="16" t="s">
        <v>355</v>
      </c>
      <c r="B5" s="4">
        <v>74900</v>
      </c>
      <c r="C5" s="4">
        <v>0</v>
      </c>
      <c r="D5" s="4">
        <v>74900</v>
      </c>
      <c r="E5" s="4">
        <v>2582760000</v>
      </c>
      <c r="F5" s="4">
        <f t="shared" si="0"/>
        <v>-71779673962</v>
      </c>
      <c r="K5">
        <f t="shared" si="1"/>
        <v>-12000000</v>
      </c>
      <c r="L5" s="4">
        <v>604</v>
      </c>
      <c r="M5" s="4">
        <v>857</v>
      </c>
      <c r="N5" s="4">
        <v>30</v>
      </c>
      <c r="O5" s="4">
        <v>44</v>
      </c>
      <c r="P5" s="4">
        <v>469600</v>
      </c>
      <c r="Q5" s="4">
        <v>663100</v>
      </c>
      <c r="R5" s="5">
        <v>-8.6999999999999994E-3</v>
      </c>
      <c r="S5" s="4">
        <v>1183000</v>
      </c>
      <c r="T5" s="4">
        <f t="shared" si="2"/>
        <v>2230290</v>
      </c>
      <c r="U5" s="4">
        <f t="shared" si="3"/>
        <v>1261100</v>
      </c>
      <c r="V5" s="5">
        <v>1.5900000000000001E-2</v>
      </c>
    </row>
    <row r="6" spans="1:22" x14ac:dyDescent="0.2">
      <c r="A6" s="16" t="s">
        <v>354</v>
      </c>
      <c r="B6" s="4">
        <v>137500</v>
      </c>
      <c r="C6" s="4">
        <v>59500</v>
      </c>
      <c r="D6" s="4">
        <v>78000</v>
      </c>
      <c r="E6" s="4">
        <v>2743170000</v>
      </c>
      <c r="F6" s="4">
        <f t="shared" si="0"/>
        <v>-74362433962</v>
      </c>
      <c r="K6">
        <f t="shared" si="1"/>
        <v>-12000000</v>
      </c>
      <c r="L6" s="4">
        <v>1546</v>
      </c>
      <c r="M6" s="4">
        <v>2146</v>
      </c>
      <c r="N6" s="4">
        <v>129</v>
      </c>
      <c r="O6" s="4">
        <v>236</v>
      </c>
      <c r="P6" s="4">
        <v>1458900</v>
      </c>
      <c r="Q6" s="4">
        <v>2521200</v>
      </c>
      <c r="R6" s="5">
        <v>8.8000000000000005E-3</v>
      </c>
      <c r="S6" s="4">
        <v>4142800</v>
      </c>
      <c r="T6" s="4">
        <f t="shared" si="2"/>
        <v>1954600</v>
      </c>
      <c r="U6" s="4">
        <f t="shared" si="3"/>
        <v>1261100</v>
      </c>
      <c r="V6" s="5">
        <v>2.2700000000000001E-2</v>
      </c>
    </row>
    <row r="7" spans="1:22" x14ac:dyDescent="0.2">
      <c r="A7" s="16" t="s">
        <v>353</v>
      </c>
      <c r="B7" s="4">
        <v>3400</v>
      </c>
      <c r="C7" s="4">
        <v>60700</v>
      </c>
      <c r="D7" s="4">
        <v>-57300</v>
      </c>
      <c r="E7" s="4">
        <v>-1957350000</v>
      </c>
      <c r="F7" s="4">
        <f t="shared" si="0"/>
        <v>-77105603962</v>
      </c>
      <c r="K7">
        <f t="shared" si="1"/>
        <v>-12000000</v>
      </c>
      <c r="L7" s="4">
        <v>793</v>
      </c>
      <c r="M7" s="4">
        <v>1165</v>
      </c>
      <c r="N7" s="4">
        <v>44</v>
      </c>
      <c r="O7" s="4">
        <v>85</v>
      </c>
      <c r="P7" s="4">
        <v>637800</v>
      </c>
      <c r="Q7" s="4">
        <v>996900</v>
      </c>
      <c r="R7" s="5">
        <v>0</v>
      </c>
      <c r="S7" s="4">
        <v>1693400</v>
      </c>
      <c r="T7" s="4">
        <f t="shared" si="2"/>
        <v>1919380</v>
      </c>
      <c r="U7" s="4">
        <f t="shared" si="3"/>
        <v>1261100</v>
      </c>
      <c r="V7" s="5">
        <v>1.89E-2</v>
      </c>
    </row>
    <row r="8" spans="1:22" x14ac:dyDescent="0.2">
      <c r="A8" s="16" t="s">
        <v>352</v>
      </c>
      <c r="B8" s="4">
        <v>26900</v>
      </c>
      <c r="C8" s="4">
        <v>50000</v>
      </c>
      <c r="D8" s="4">
        <v>-23100</v>
      </c>
      <c r="E8" s="4">
        <v>-808960000</v>
      </c>
      <c r="F8" s="4">
        <f t="shared" si="0"/>
        <v>-75148253962</v>
      </c>
      <c r="K8">
        <f t="shared" si="1"/>
        <v>-12000000</v>
      </c>
      <c r="L8" s="4">
        <v>777</v>
      </c>
      <c r="M8" s="4">
        <v>1556</v>
      </c>
      <c r="N8" s="4">
        <v>53</v>
      </c>
      <c r="O8" s="4">
        <v>84</v>
      </c>
      <c r="P8" s="4">
        <v>638500</v>
      </c>
      <c r="Q8" s="4">
        <v>1267400</v>
      </c>
      <c r="R8" s="5">
        <v>-8.6999999999999994E-3</v>
      </c>
      <c r="S8" s="4">
        <v>1940600</v>
      </c>
      <c r="T8" s="4">
        <f t="shared" si="2"/>
        <v>2136020</v>
      </c>
      <c r="U8" s="4">
        <f t="shared" si="3"/>
        <v>1261100</v>
      </c>
      <c r="V8" s="5">
        <v>2.58E-2</v>
      </c>
    </row>
    <row r="9" spans="1:22" x14ac:dyDescent="0.2">
      <c r="A9" s="16" t="s">
        <v>351</v>
      </c>
      <c r="B9" s="4">
        <v>2100</v>
      </c>
      <c r="C9" s="4">
        <v>88500</v>
      </c>
      <c r="D9" s="4">
        <v>-86400</v>
      </c>
      <c r="E9" s="4">
        <v>-3021720000</v>
      </c>
      <c r="F9" s="4">
        <f t="shared" si="0"/>
        <v>-74339293962</v>
      </c>
      <c r="K9">
        <f t="shared" si="1"/>
        <v>-12000000</v>
      </c>
      <c r="L9" s="4">
        <v>421</v>
      </c>
      <c r="M9" s="4">
        <v>1093</v>
      </c>
      <c r="N9" s="4">
        <v>38</v>
      </c>
      <c r="O9" s="4">
        <v>65</v>
      </c>
      <c r="P9" s="4">
        <v>345400</v>
      </c>
      <c r="Q9" s="4">
        <v>867100</v>
      </c>
      <c r="R9" s="5">
        <v>-1.5800000000000002E-2</v>
      </c>
      <c r="S9" s="4">
        <v>1261100</v>
      </c>
      <c r="T9" s="4">
        <f t="shared" si="2"/>
        <v>2270380</v>
      </c>
      <c r="U9" s="4">
        <f t="shared" si="3"/>
        <v>1445100</v>
      </c>
      <c r="V9" s="5">
        <v>1.7000000000000001E-2</v>
      </c>
    </row>
    <row r="10" spans="1:22" x14ac:dyDescent="0.2">
      <c r="A10" s="16" t="s">
        <v>350</v>
      </c>
      <c r="B10" s="4">
        <v>116800</v>
      </c>
      <c r="C10" s="4">
        <v>25500</v>
      </c>
      <c r="D10" s="4">
        <v>91300</v>
      </c>
      <c r="E10" s="4">
        <v>3222840000</v>
      </c>
      <c r="F10" s="4">
        <f t="shared" si="0"/>
        <v>-71317573962</v>
      </c>
      <c r="K10">
        <f t="shared" si="1"/>
        <v>-12000000</v>
      </c>
      <c r="L10" s="4">
        <v>1454</v>
      </c>
      <c r="M10" s="4">
        <v>1647</v>
      </c>
      <c r="N10" s="4">
        <v>127</v>
      </c>
      <c r="O10" s="4">
        <v>156</v>
      </c>
      <c r="P10" s="4">
        <v>1506400</v>
      </c>
      <c r="Q10" s="4">
        <v>1807500</v>
      </c>
      <c r="R10" s="5">
        <v>1.3000000000000001E-2</v>
      </c>
      <c r="S10" s="4">
        <v>3418800</v>
      </c>
      <c r="T10" s="4">
        <f t="shared" si="2"/>
        <v>2262550</v>
      </c>
      <c r="U10" s="4">
        <f t="shared" si="3"/>
        <v>1445100</v>
      </c>
      <c r="V10" s="5">
        <v>1.6899999999999998E-2</v>
      </c>
    </row>
    <row r="11" spans="1:22" x14ac:dyDescent="0.2">
      <c r="A11" s="16" t="s">
        <v>349</v>
      </c>
      <c r="B11" s="4">
        <v>62700</v>
      </c>
      <c r="C11" s="4">
        <v>23000</v>
      </c>
      <c r="D11" s="4">
        <v>39700</v>
      </c>
      <c r="E11" s="4">
        <v>1376210000</v>
      </c>
      <c r="F11" s="4">
        <f t="shared" si="0"/>
        <v>-74540413962</v>
      </c>
      <c r="K11">
        <f t="shared" si="1"/>
        <v>-12000000</v>
      </c>
      <c r="L11" s="4">
        <v>767</v>
      </c>
      <c r="M11" s="4">
        <v>734</v>
      </c>
      <c r="N11" s="4">
        <v>83</v>
      </c>
      <c r="O11" s="4">
        <v>68</v>
      </c>
      <c r="P11" s="4">
        <v>931000</v>
      </c>
      <c r="Q11" s="4">
        <v>776500</v>
      </c>
      <c r="R11" s="5">
        <v>7.3000000000000001E-3</v>
      </c>
      <c r="S11" s="4">
        <v>1771500</v>
      </c>
      <c r="T11" s="4">
        <f t="shared" si="2"/>
        <v>2351590</v>
      </c>
      <c r="U11" s="4">
        <f t="shared" si="3"/>
        <v>1385900</v>
      </c>
      <c r="V11" s="5">
        <v>1.5700000000000002E-2</v>
      </c>
    </row>
    <row r="12" spans="1:22" x14ac:dyDescent="0.2">
      <c r="A12" s="16" t="s">
        <v>348</v>
      </c>
      <c r="B12" s="4">
        <v>32200</v>
      </c>
      <c r="C12" s="4">
        <v>29500</v>
      </c>
      <c r="D12" s="4">
        <v>2700</v>
      </c>
      <c r="E12" s="4">
        <v>96190000</v>
      </c>
      <c r="F12" s="4">
        <f t="shared" ref="F12:F38" si="4">E12+F13</f>
        <v>-75916623962</v>
      </c>
      <c r="K12">
        <f t="shared" ref="K12:K38" si="5">K13+J12</f>
        <v>-12000000</v>
      </c>
      <c r="L12" s="4">
        <v>736</v>
      </c>
      <c r="M12" s="4">
        <v>665</v>
      </c>
      <c r="N12" s="4">
        <v>48</v>
      </c>
      <c r="O12" s="4">
        <v>68</v>
      </c>
      <c r="P12" s="4">
        <v>639300</v>
      </c>
      <c r="Q12" s="4">
        <v>734100</v>
      </c>
      <c r="R12" s="5">
        <v>1.47E-2</v>
      </c>
      <c r="S12" s="4">
        <v>1445100</v>
      </c>
      <c r="T12" s="4">
        <f t="shared" si="2"/>
        <v>2417310</v>
      </c>
      <c r="U12" s="4">
        <f t="shared" ref="U12:U38" si="6">MIN(S13:S17)</f>
        <v>1341200</v>
      </c>
      <c r="V12" s="5">
        <v>2.5899999999999999E-2</v>
      </c>
    </row>
    <row r="13" spans="1:22" x14ac:dyDescent="0.2">
      <c r="A13" s="16" t="s">
        <v>347</v>
      </c>
      <c r="B13" s="4">
        <v>31700</v>
      </c>
      <c r="C13" s="4">
        <v>27800</v>
      </c>
      <c r="D13" s="4">
        <v>3900</v>
      </c>
      <c r="E13" s="4">
        <v>123520000</v>
      </c>
      <c r="F13" s="4">
        <f t="shared" si="4"/>
        <v>-76012813962</v>
      </c>
      <c r="K13">
        <f t="shared" si="5"/>
        <v>-12000000</v>
      </c>
      <c r="L13" s="4">
        <v>923</v>
      </c>
      <c r="M13" s="4">
        <v>1552</v>
      </c>
      <c r="N13" s="4">
        <v>66</v>
      </c>
      <c r="O13" s="4">
        <v>112</v>
      </c>
      <c r="P13" s="4">
        <v>809700</v>
      </c>
      <c r="Q13" s="4">
        <v>1415900</v>
      </c>
      <c r="R13" s="5">
        <v>-2.7799999999999998E-2</v>
      </c>
      <c r="S13" s="4">
        <v>2332300</v>
      </c>
      <c r="T13" s="4">
        <f t="shared" si="2"/>
        <v>2448830</v>
      </c>
      <c r="U13" s="4">
        <f t="shared" si="6"/>
        <v>1341200</v>
      </c>
      <c r="V13" s="5">
        <v>4.7899999999999998E-2</v>
      </c>
    </row>
    <row r="14" spans="1:22" x14ac:dyDescent="0.2">
      <c r="A14" s="16" t="s">
        <v>340</v>
      </c>
      <c r="B14" s="4">
        <v>128600</v>
      </c>
      <c r="C14" s="4">
        <v>70800</v>
      </c>
      <c r="D14" s="4">
        <v>57800</v>
      </c>
      <c r="E14" s="4">
        <v>2029230000</v>
      </c>
      <c r="F14" s="4">
        <f t="shared" si="4"/>
        <v>-76136333962</v>
      </c>
      <c r="K14">
        <f t="shared" si="5"/>
        <v>-12000000</v>
      </c>
      <c r="L14" s="4">
        <v>1052</v>
      </c>
      <c r="M14" s="4">
        <v>1124</v>
      </c>
      <c r="N14" s="4">
        <v>91</v>
      </c>
      <c r="O14" s="4">
        <v>95</v>
      </c>
      <c r="P14" s="4">
        <v>1086800</v>
      </c>
      <c r="Q14" s="4">
        <v>1109900</v>
      </c>
      <c r="R14" s="5">
        <v>8.6999999999999994E-3</v>
      </c>
      <c r="S14" s="4">
        <v>2296200</v>
      </c>
      <c r="T14" s="4">
        <f t="shared" si="2"/>
        <v>2509360</v>
      </c>
      <c r="U14" s="4">
        <f t="shared" si="6"/>
        <v>1341200</v>
      </c>
      <c r="V14" s="5">
        <v>2.1299999999999999E-2</v>
      </c>
    </row>
    <row r="15" spans="1:22" x14ac:dyDescent="0.2">
      <c r="A15" s="16" t="s">
        <v>339</v>
      </c>
      <c r="B15" s="4">
        <v>40600</v>
      </c>
      <c r="C15" s="4">
        <v>69900</v>
      </c>
      <c r="D15" s="4">
        <v>-29300</v>
      </c>
      <c r="E15" s="4">
        <v>-1010620000</v>
      </c>
      <c r="F15" s="4">
        <f t="shared" si="4"/>
        <v>-78165563962</v>
      </c>
      <c r="K15">
        <f t="shared" si="5"/>
        <v>-12000000</v>
      </c>
      <c r="L15" s="4">
        <v>1021</v>
      </c>
      <c r="M15" s="4">
        <v>1009</v>
      </c>
      <c r="N15" s="4">
        <v>86</v>
      </c>
      <c r="O15" s="4">
        <v>79</v>
      </c>
      <c r="P15" s="4">
        <v>980300</v>
      </c>
      <c r="Q15" s="4">
        <v>917200</v>
      </c>
      <c r="R15" s="5">
        <v>2.2099999999999998E-2</v>
      </c>
      <c r="S15" s="4">
        <v>2001100</v>
      </c>
      <c r="T15" s="4">
        <f t="shared" si="2"/>
        <v>2526750</v>
      </c>
      <c r="U15" s="4">
        <f t="shared" si="6"/>
        <v>1341200</v>
      </c>
      <c r="V15" s="5">
        <v>3.5499999999999997E-2</v>
      </c>
    </row>
    <row r="16" spans="1:22" x14ac:dyDescent="0.2">
      <c r="A16" s="16" t="s">
        <v>338</v>
      </c>
      <c r="B16" s="4">
        <v>27600</v>
      </c>
      <c r="C16" s="4">
        <v>4000</v>
      </c>
      <c r="D16" s="4">
        <v>23600</v>
      </c>
      <c r="E16" s="4">
        <v>798440000</v>
      </c>
      <c r="F16" s="4">
        <f t="shared" si="4"/>
        <v>-77154943962</v>
      </c>
      <c r="K16">
        <f t="shared" si="5"/>
        <v>-12000000</v>
      </c>
      <c r="L16" s="4">
        <v>615</v>
      </c>
      <c r="M16" s="4">
        <v>630</v>
      </c>
      <c r="N16" s="4">
        <v>50</v>
      </c>
      <c r="O16" s="4">
        <v>63</v>
      </c>
      <c r="P16" s="4">
        <v>603500</v>
      </c>
      <c r="Q16" s="4">
        <v>677900</v>
      </c>
      <c r="R16" s="5">
        <v>1.2E-2</v>
      </c>
      <c r="S16" s="4">
        <v>1385900</v>
      </c>
      <c r="T16" s="4">
        <f t="shared" si="2"/>
        <v>2574520</v>
      </c>
      <c r="U16" s="4">
        <f t="shared" si="6"/>
        <v>1341200</v>
      </c>
      <c r="V16" s="5">
        <v>1.9099999999999999E-2</v>
      </c>
    </row>
    <row r="17" spans="1:22" x14ac:dyDescent="0.2">
      <c r="A17" s="16" t="s">
        <v>337</v>
      </c>
      <c r="B17" s="4">
        <v>5300</v>
      </c>
      <c r="C17" s="4">
        <v>30800</v>
      </c>
      <c r="D17" s="4">
        <v>-25500</v>
      </c>
      <c r="E17" s="4">
        <v>-863170000</v>
      </c>
      <c r="F17" s="4">
        <f t="shared" si="4"/>
        <v>-77953383962</v>
      </c>
      <c r="K17">
        <f t="shared" si="5"/>
        <v>-12000000</v>
      </c>
      <c r="L17" s="4">
        <v>527</v>
      </c>
      <c r="M17" s="4">
        <v>887</v>
      </c>
      <c r="N17" s="4">
        <v>31</v>
      </c>
      <c r="O17" s="4">
        <v>63</v>
      </c>
      <c r="P17" s="4">
        <v>392400</v>
      </c>
      <c r="Q17" s="4">
        <v>868100</v>
      </c>
      <c r="R17" s="5">
        <v>-8.8999999999999999E-3</v>
      </c>
      <c r="S17" s="4">
        <v>1341200</v>
      </c>
      <c r="T17" s="4">
        <f t="shared" si="2"/>
        <v>2629650</v>
      </c>
      <c r="U17" s="4">
        <f t="shared" si="6"/>
        <v>2102300</v>
      </c>
      <c r="V17" s="5">
        <v>2.3300000000000001E-2</v>
      </c>
    </row>
    <row r="18" spans="1:22" x14ac:dyDescent="0.2">
      <c r="A18" s="16" t="s">
        <v>336</v>
      </c>
      <c r="B18" s="4">
        <v>90200</v>
      </c>
      <c r="C18" s="4">
        <v>32800</v>
      </c>
      <c r="D18" s="4">
        <v>57400</v>
      </c>
      <c r="E18" s="4">
        <v>1868860000</v>
      </c>
      <c r="F18" s="4">
        <f t="shared" si="4"/>
        <v>-77090213962</v>
      </c>
      <c r="K18">
        <f t="shared" si="5"/>
        <v>-12000000</v>
      </c>
      <c r="L18" s="4">
        <v>1493</v>
      </c>
      <c r="M18" s="4">
        <v>2250</v>
      </c>
      <c r="N18" s="4">
        <v>108</v>
      </c>
      <c r="O18" s="4">
        <v>231</v>
      </c>
      <c r="P18" s="4">
        <v>1359900</v>
      </c>
      <c r="Q18" s="4">
        <v>2555700</v>
      </c>
      <c r="R18" s="5">
        <v>-3.5299999999999998E-2</v>
      </c>
      <c r="S18" s="4">
        <v>4107000</v>
      </c>
      <c r="T18" s="4">
        <f t="shared" si="2"/>
        <v>2474800</v>
      </c>
      <c r="U18" s="4">
        <f t="shared" si="6"/>
        <v>2102300</v>
      </c>
      <c r="V18" s="5">
        <v>8.929999999999999E-2</v>
      </c>
    </row>
    <row r="19" spans="1:22" x14ac:dyDescent="0.2">
      <c r="A19" s="16" t="s">
        <v>335</v>
      </c>
      <c r="B19" s="4">
        <v>40200</v>
      </c>
      <c r="C19" s="4">
        <v>124400</v>
      </c>
      <c r="D19" s="4">
        <v>-84200</v>
      </c>
      <c r="E19" s="4">
        <v>-2960270000</v>
      </c>
      <c r="F19" s="4">
        <f t="shared" si="4"/>
        <v>-78959073962</v>
      </c>
      <c r="K19">
        <f t="shared" si="5"/>
        <v>-12000000</v>
      </c>
      <c r="L19" s="4">
        <v>1165</v>
      </c>
      <c r="M19" s="4">
        <v>1573</v>
      </c>
      <c r="N19" s="4">
        <v>73</v>
      </c>
      <c r="O19" s="4">
        <v>132</v>
      </c>
      <c r="P19" s="4">
        <v>952700</v>
      </c>
      <c r="Q19" s="4">
        <v>1591500</v>
      </c>
      <c r="R19" s="5">
        <v>-4.1999999999999997E-3</v>
      </c>
      <c r="S19" s="4">
        <v>2604700</v>
      </c>
      <c r="T19" s="4">
        <f t="shared" si="2"/>
        <v>2380850</v>
      </c>
      <c r="U19" s="4">
        <f t="shared" si="6"/>
        <v>2102300</v>
      </c>
      <c r="V19" s="5">
        <v>3.3799999999999997E-2</v>
      </c>
    </row>
    <row r="20" spans="1:22" x14ac:dyDescent="0.2">
      <c r="A20" s="16" t="s">
        <v>334</v>
      </c>
      <c r="B20" s="4">
        <v>60500</v>
      </c>
      <c r="C20" s="4">
        <v>141500</v>
      </c>
      <c r="D20" s="4">
        <v>-81000</v>
      </c>
      <c r="E20" s="4">
        <v>-2893620000</v>
      </c>
      <c r="F20" s="4">
        <f t="shared" si="4"/>
        <v>-75998803962</v>
      </c>
      <c r="K20">
        <f t="shared" si="5"/>
        <v>-12000000</v>
      </c>
      <c r="L20" s="4">
        <v>767</v>
      </c>
      <c r="M20" s="4">
        <v>2204</v>
      </c>
      <c r="N20" s="4">
        <v>64</v>
      </c>
      <c r="O20" s="4">
        <v>212</v>
      </c>
      <c r="P20" s="4">
        <v>747400</v>
      </c>
      <c r="Q20" s="4">
        <v>2513700</v>
      </c>
      <c r="R20" s="5">
        <v>-1.5600000000000001E-2</v>
      </c>
      <c r="S20" s="4">
        <v>3340500</v>
      </c>
      <c r="T20" s="4">
        <f t="shared" si="2"/>
        <v>2354100</v>
      </c>
      <c r="U20" s="4">
        <f t="shared" si="6"/>
        <v>2102300</v>
      </c>
      <c r="V20" s="5">
        <v>3.7400000000000003E-2</v>
      </c>
    </row>
    <row r="21" spans="1:22" x14ac:dyDescent="0.2">
      <c r="A21" s="16" t="s">
        <v>333</v>
      </c>
      <c r="B21" s="4">
        <v>38100</v>
      </c>
      <c r="C21" s="4">
        <v>80300</v>
      </c>
      <c r="D21" s="4">
        <v>-42200</v>
      </c>
      <c r="E21" s="4">
        <v>-1520120000</v>
      </c>
      <c r="F21" s="4">
        <f t="shared" si="4"/>
        <v>-73105183962</v>
      </c>
      <c r="K21">
        <f t="shared" si="5"/>
        <v>-12000000</v>
      </c>
      <c r="L21" s="4">
        <v>1336</v>
      </c>
      <c r="M21" s="4">
        <v>1065</v>
      </c>
      <c r="N21" s="4">
        <v>127</v>
      </c>
      <c r="O21" s="4">
        <v>91</v>
      </c>
      <c r="P21" s="4">
        <v>1361800</v>
      </c>
      <c r="Q21" s="4">
        <v>1165800</v>
      </c>
      <c r="R21" s="5">
        <v>0.02</v>
      </c>
      <c r="S21" s="4">
        <v>2661900</v>
      </c>
      <c r="T21" s="4">
        <f t="shared" si="2"/>
        <v>2380850</v>
      </c>
      <c r="U21" s="4">
        <f t="shared" si="6"/>
        <v>1863600</v>
      </c>
      <c r="V21" s="5">
        <v>4.2300000000000004E-2</v>
      </c>
    </row>
    <row r="22" spans="1:22" x14ac:dyDescent="0.2">
      <c r="A22" s="16" t="s">
        <v>332</v>
      </c>
      <c r="B22" s="4">
        <v>178400</v>
      </c>
      <c r="C22" s="4">
        <v>0</v>
      </c>
      <c r="D22" s="4">
        <v>178400</v>
      </c>
      <c r="E22" s="4">
        <v>6223070000</v>
      </c>
      <c r="F22" s="4">
        <f t="shared" si="4"/>
        <v>-71585063962</v>
      </c>
      <c r="K22">
        <f t="shared" si="5"/>
        <v>-12000000</v>
      </c>
      <c r="L22" s="4">
        <v>887</v>
      </c>
      <c r="M22" s="4">
        <v>978</v>
      </c>
      <c r="N22" s="4">
        <v>87</v>
      </c>
      <c r="O22" s="4">
        <v>94</v>
      </c>
      <c r="P22" s="4">
        <v>991600</v>
      </c>
      <c r="Q22" s="4">
        <v>1008100</v>
      </c>
      <c r="R22" s="5">
        <v>4.3E-3</v>
      </c>
      <c r="S22" s="4">
        <v>2102300</v>
      </c>
      <c r="T22" s="4">
        <f t="shared" si="2"/>
        <v>2604710</v>
      </c>
      <c r="U22" s="4">
        <f t="shared" si="6"/>
        <v>1863600</v>
      </c>
      <c r="V22" s="5">
        <v>3.7999999999999999E-2</v>
      </c>
    </row>
    <row r="23" spans="1:22" x14ac:dyDescent="0.2">
      <c r="A23" s="16" t="s">
        <v>331</v>
      </c>
      <c r="B23" s="4">
        <v>147500</v>
      </c>
      <c r="C23" s="4">
        <v>50200</v>
      </c>
      <c r="D23" s="4">
        <v>97300</v>
      </c>
      <c r="E23" s="4">
        <v>3441320000</v>
      </c>
      <c r="F23" s="4">
        <f t="shared" si="4"/>
        <v>-77808133962</v>
      </c>
      <c r="K23">
        <f t="shared" si="5"/>
        <v>-12000000</v>
      </c>
      <c r="L23" s="4">
        <v>1283</v>
      </c>
      <c r="M23" s="4">
        <v>1234</v>
      </c>
      <c r="N23" s="4">
        <v>109</v>
      </c>
      <c r="O23" s="4">
        <v>97</v>
      </c>
      <c r="P23" s="4">
        <v>1337100</v>
      </c>
      <c r="Q23" s="4">
        <v>1203000</v>
      </c>
      <c r="R23" s="5">
        <v>1.3100000000000001E-2</v>
      </c>
      <c r="S23" s="4">
        <v>2647500</v>
      </c>
      <c r="T23" s="4">
        <f t="shared" si="2"/>
        <v>2877940</v>
      </c>
      <c r="U23" s="4">
        <f t="shared" si="6"/>
        <v>1863600</v>
      </c>
      <c r="V23" s="5">
        <v>5.0900000000000001E-2</v>
      </c>
    </row>
    <row r="24" spans="1:22" x14ac:dyDescent="0.2">
      <c r="A24" s="16" t="s">
        <v>330</v>
      </c>
      <c r="B24" s="4">
        <v>75000</v>
      </c>
      <c r="C24" s="4">
        <v>62700</v>
      </c>
      <c r="D24" s="4">
        <v>12300</v>
      </c>
      <c r="E24" s="4">
        <v>423720000</v>
      </c>
      <c r="F24" s="4">
        <f t="shared" si="4"/>
        <v>-81249453962</v>
      </c>
      <c r="K24">
        <f t="shared" si="5"/>
        <v>-12000000</v>
      </c>
      <c r="L24" s="4">
        <v>915</v>
      </c>
      <c r="M24" s="4">
        <v>1463</v>
      </c>
      <c r="N24" s="4">
        <v>79</v>
      </c>
      <c r="O24" s="4">
        <v>165</v>
      </c>
      <c r="P24" s="4">
        <v>922300</v>
      </c>
      <c r="Q24" s="4">
        <v>1728000</v>
      </c>
      <c r="R24" s="5">
        <v>-2.0199999999999999E-2</v>
      </c>
      <c r="S24" s="4">
        <v>2901500</v>
      </c>
      <c r="T24" s="4">
        <f t="shared" si="2"/>
        <v>2954360</v>
      </c>
      <c r="U24" s="4">
        <f t="shared" si="6"/>
        <v>1665200</v>
      </c>
      <c r="V24" s="5">
        <v>3.5200000000000002E-2</v>
      </c>
    </row>
    <row r="25" spans="1:22" x14ac:dyDescent="0.2">
      <c r="A25" s="16" t="s">
        <v>329</v>
      </c>
      <c r="B25" s="4">
        <v>22100</v>
      </c>
      <c r="C25" s="4">
        <v>16600</v>
      </c>
      <c r="D25" s="4">
        <v>5500</v>
      </c>
      <c r="E25" s="4">
        <v>189880000</v>
      </c>
      <c r="F25" s="4">
        <f t="shared" si="4"/>
        <v>-81673173962</v>
      </c>
      <c r="G25" s="4">
        <v>0</v>
      </c>
      <c r="H25" s="4">
        <v>0</v>
      </c>
      <c r="I25" s="4">
        <v>0</v>
      </c>
      <c r="J25" s="4">
        <v>-704000000</v>
      </c>
      <c r="K25">
        <f t="shared" si="5"/>
        <v>-12000000</v>
      </c>
      <c r="L25" s="4">
        <v>987</v>
      </c>
      <c r="M25" s="4">
        <v>888</v>
      </c>
      <c r="N25" s="4">
        <v>95</v>
      </c>
      <c r="O25" s="4">
        <v>88</v>
      </c>
      <c r="P25" s="4">
        <v>1046600</v>
      </c>
      <c r="Q25" s="4">
        <v>962300</v>
      </c>
      <c r="R25" s="5">
        <v>1.7399999999999999E-2</v>
      </c>
      <c r="S25" s="4">
        <v>2175000</v>
      </c>
      <c r="T25" s="4">
        <f t="shared" si="2"/>
        <v>2903990</v>
      </c>
      <c r="U25" s="4">
        <f t="shared" si="6"/>
        <v>1665200</v>
      </c>
      <c r="V25" s="5">
        <v>2.2799999999999997E-2</v>
      </c>
    </row>
    <row r="26" spans="1:22" x14ac:dyDescent="0.2">
      <c r="A26" s="16" t="s">
        <v>328</v>
      </c>
      <c r="B26" s="4">
        <v>21700</v>
      </c>
      <c r="C26" s="4">
        <v>46500</v>
      </c>
      <c r="D26" s="4">
        <v>-24800</v>
      </c>
      <c r="E26" s="4">
        <v>-857440000</v>
      </c>
      <c r="F26" s="4">
        <f t="shared" si="4"/>
        <v>-81863053962</v>
      </c>
      <c r="K26">
        <f t="shared" si="5"/>
        <v>692000000</v>
      </c>
      <c r="L26" s="4">
        <v>640</v>
      </c>
      <c r="M26" s="4">
        <v>1001</v>
      </c>
      <c r="N26" s="4">
        <v>55</v>
      </c>
      <c r="O26" s="4">
        <v>88</v>
      </c>
      <c r="P26" s="4">
        <v>608000</v>
      </c>
      <c r="Q26" s="4">
        <v>1027200</v>
      </c>
      <c r="R26" s="5">
        <v>-5.6999999999999993E-3</v>
      </c>
      <c r="S26" s="4">
        <v>1863600</v>
      </c>
      <c r="T26" s="4">
        <f t="shared" si="2"/>
        <v>2874200</v>
      </c>
      <c r="U26" s="4">
        <f t="shared" si="6"/>
        <v>1665200</v>
      </c>
      <c r="V26" s="5">
        <v>0.03</v>
      </c>
    </row>
    <row r="27" spans="1:22" x14ac:dyDescent="0.2">
      <c r="A27" s="16" t="s">
        <v>327</v>
      </c>
      <c r="B27" s="4">
        <v>56200</v>
      </c>
      <c r="C27" s="4">
        <v>36800</v>
      </c>
      <c r="D27" s="4">
        <v>19400</v>
      </c>
      <c r="E27" s="4">
        <v>675010000</v>
      </c>
      <c r="F27" s="4">
        <f t="shared" si="4"/>
        <v>-81005613962</v>
      </c>
      <c r="K27">
        <f t="shared" si="5"/>
        <v>692000000</v>
      </c>
      <c r="L27" s="4">
        <v>1017</v>
      </c>
      <c r="M27" s="4">
        <v>861</v>
      </c>
      <c r="N27" s="4">
        <v>79</v>
      </c>
      <c r="O27" s="4">
        <v>87</v>
      </c>
      <c r="P27" s="4">
        <v>943200</v>
      </c>
      <c r="Q27" s="4">
        <v>901600</v>
      </c>
      <c r="R27" s="5">
        <v>1.61E-2</v>
      </c>
      <c r="S27" s="4">
        <v>1892500</v>
      </c>
      <c r="T27" s="4">
        <f t="shared" si="2"/>
        <v>2781720</v>
      </c>
      <c r="U27" s="4">
        <f t="shared" si="6"/>
        <v>1665200</v>
      </c>
      <c r="V27" s="5">
        <v>3.8199999999999998E-2</v>
      </c>
    </row>
    <row r="28" spans="1:22" x14ac:dyDescent="0.2">
      <c r="A28" s="16" t="s">
        <v>326</v>
      </c>
      <c r="B28" s="4">
        <v>11000</v>
      </c>
      <c r="C28" s="4">
        <v>37700</v>
      </c>
      <c r="D28" s="4">
        <v>-26700</v>
      </c>
      <c r="E28" s="4">
        <v>-932670000</v>
      </c>
      <c r="F28" s="4">
        <f t="shared" si="4"/>
        <v>-81680623962</v>
      </c>
      <c r="K28">
        <f t="shared" si="5"/>
        <v>692000000</v>
      </c>
      <c r="L28" s="4">
        <v>934</v>
      </c>
      <c r="M28" s="4">
        <v>1405</v>
      </c>
      <c r="N28" s="4">
        <v>74</v>
      </c>
      <c r="O28" s="4">
        <v>139</v>
      </c>
      <c r="P28" s="4">
        <v>897500</v>
      </c>
      <c r="Q28" s="4">
        <v>1443400</v>
      </c>
      <c r="R28" s="5">
        <v>-4.3E-3</v>
      </c>
      <c r="S28" s="4">
        <v>2558500</v>
      </c>
      <c r="T28" s="4">
        <f t="shared" si="2"/>
        <v>2683270</v>
      </c>
      <c r="U28" s="4">
        <f t="shared" si="6"/>
        <v>1665200</v>
      </c>
      <c r="V28" s="5">
        <v>2.87E-2</v>
      </c>
    </row>
    <row r="29" spans="1:22" x14ac:dyDescent="0.2">
      <c r="A29" s="16" t="s">
        <v>325</v>
      </c>
      <c r="B29" s="4">
        <v>85800</v>
      </c>
      <c r="C29" s="4">
        <v>43800</v>
      </c>
      <c r="D29" s="4">
        <v>42000</v>
      </c>
      <c r="E29" s="4">
        <v>1435430000</v>
      </c>
      <c r="F29" s="4">
        <f t="shared" si="4"/>
        <v>-80747953962</v>
      </c>
      <c r="K29">
        <f t="shared" si="5"/>
        <v>692000000</v>
      </c>
      <c r="L29" s="4">
        <v>523</v>
      </c>
      <c r="M29" s="4">
        <v>881</v>
      </c>
      <c r="N29" s="4">
        <v>41</v>
      </c>
      <c r="O29" s="4">
        <v>84</v>
      </c>
      <c r="P29" s="4">
        <v>545200</v>
      </c>
      <c r="Q29" s="4">
        <v>946700</v>
      </c>
      <c r="R29" s="5">
        <v>-5.7999999999999996E-3</v>
      </c>
      <c r="S29" s="4">
        <v>1665200</v>
      </c>
      <c r="T29" s="4">
        <f t="shared" si="2"/>
        <v>2640440</v>
      </c>
      <c r="U29" s="4">
        <f t="shared" si="6"/>
        <v>2929400</v>
      </c>
      <c r="V29" s="5">
        <v>2.1499999999999998E-2</v>
      </c>
    </row>
    <row r="30" spans="1:22" x14ac:dyDescent="0.2">
      <c r="A30" s="16" t="s">
        <v>324</v>
      </c>
      <c r="B30" s="4">
        <v>96700</v>
      </c>
      <c r="C30" s="4">
        <v>159800</v>
      </c>
      <c r="D30" s="4">
        <v>-63100</v>
      </c>
      <c r="E30" s="4">
        <v>-2240550000</v>
      </c>
      <c r="F30" s="4">
        <f t="shared" si="4"/>
        <v>-82183383962</v>
      </c>
      <c r="G30" s="4">
        <v>0</v>
      </c>
      <c r="H30" s="4">
        <v>0</v>
      </c>
      <c r="I30" s="4">
        <v>0</v>
      </c>
      <c r="J30" s="4">
        <v>692000000</v>
      </c>
      <c r="K30">
        <f t="shared" si="5"/>
        <v>692000000</v>
      </c>
      <c r="L30" s="4">
        <v>1612</v>
      </c>
      <c r="M30" s="4">
        <v>1111</v>
      </c>
      <c r="N30" s="4">
        <v>140</v>
      </c>
      <c r="O30" s="4">
        <v>124</v>
      </c>
      <c r="P30" s="4">
        <v>1644400</v>
      </c>
      <c r="Q30" s="4">
        <v>1313400</v>
      </c>
      <c r="R30" s="5">
        <v>1.77E-2</v>
      </c>
      <c r="S30" s="4">
        <v>3073000</v>
      </c>
      <c r="T30" s="4">
        <f t="shared" si="2"/>
        <v>2513160</v>
      </c>
      <c r="U30" s="4">
        <f t="shared" si="6"/>
        <v>1671300</v>
      </c>
      <c r="V30" s="5">
        <v>0.04</v>
      </c>
    </row>
    <row r="31" spans="1:22" x14ac:dyDescent="0.2">
      <c r="A31" s="16" t="s">
        <v>323</v>
      </c>
      <c r="B31" s="4">
        <v>92000</v>
      </c>
      <c r="C31" s="4">
        <v>118300</v>
      </c>
      <c r="D31" s="4">
        <v>-26300</v>
      </c>
      <c r="E31" s="4">
        <v>-888870000</v>
      </c>
      <c r="F31" s="4">
        <f t="shared" si="4"/>
        <v>-79942833962</v>
      </c>
      <c r="K31">
        <f t="shared" si="5"/>
        <v>0</v>
      </c>
      <c r="L31" s="4">
        <v>1232</v>
      </c>
      <c r="M31" s="4">
        <v>1585</v>
      </c>
      <c r="N31" s="4">
        <v>75</v>
      </c>
      <c r="O31" s="4">
        <v>117</v>
      </c>
      <c r="P31" s="4">
        <v>1007200</v>
      </c>
      <c r="Q31" s="4">
        <v>1649600</v>
      </c>
      <c r="R31" s="5">
        <v>-1.47E-2</v>
      </c>
      <c r="S31" s="4">
        <v>2929400</v>
      </c>
      <c r="T31" s="4">
        <f t="shared" si="2"/>
        <v>2308720</v>
      </c>
      <c r="U31" s="4">
        <f t="shared" si="6"/>
        <v>1565700</v>
      </c>
      <c r="V31" s="5">
        <v>2.4700000000000003E-2</v>
      </c>
    </row>
    <row r="32" spans="1:22" x14ac:dyDescent="0.2">
      <c r="A32" s="16" t="s">
        <v>322</v>
      </c>
      <c r="B32" s="4">
        <v>234700</v>
      </c>
      <c r="C32" s="4">
        <v>87600</v>
      </c>
      <c r="D32" s="4">
        <v>147100</v>
      </c>
      <c r="E32" s="4">
        <v>4987160000</v>
      </c>
      <c r="F32" s="4">
        <f t="shared" si="4"/>
        <v>-79053963962</v>
      </c>
      <c r="K32">
        <f t="shared" si="5"/>
        <v>0</v>
      </c>
      <c r="L32" s="4">
        <v>2333</v>
      </c>
      <c r="M32" s="4">
        <v>1440</v>
      </c>
      <c r="N32" s="4">
        <v>177</v>
      </c>
      <c r="O32" s="4">
        <v>142</v>
      </c>
      <c r="P32" s="4">
        <v>2244600</v>
      </c>
      <c r="Q32" s="4">
        <v>1559800</v>
      </c>
      <c r="R32" s="5">
        <v>3.9199999999999999E-2</v>
      </c>
      <c r="S32" s="4">
        <v>4340900</v>
      </c>
      <c r="T32" s="4">
        <f t="shared" si="2"/>
        <v>1992190</v>
      </c>
      <c r="U32" s="4">
        <f t="shared" si="6"/>
        <v>967700</v>
      </c>
      <c r="V32" s="5">
        <v>3.4799999999999998E-2</v>
      </c>
    </row>
    <row r="33" spans="1:22" x14ac:dyDescent="0.2">
      <c r="A33" s="16" t="s">
        <v>321</v>
      </c>
      <c r="B33" s="4">
        <v>151100</v>
      </c>
      <c r="C33" s="4">
        <v>53300</v>
      </c>
      <c r="D33" s="4">
        <v>97800</v>
      </c>
      <c r="E33" s="4">
        <v>3159090000</v>
      </c>
      <c r="F33" s="4">
        <f t="shared" si="4"/>
        <v>-84041123962</v>
      </c>
      <c r="K33">
        <f t="shared" si="5"/>
        <v>0</v>
      </c>
      <c r="L33" s="4">
        <v>2235</v>
      </c>
      <c r="M33" s="4">
        <v>1600</v>
      </c>
      <c r="N33" s="4">
        <v>199</v>
      </c>
      <c r="O33" s="4">
        <v>178</v>
      </c>
      <c r="P33" s="4">
        <v>2967700</v>
      </c>
      <c r="Q33" s="4">
        <v>2335400</v>
      </c>
      <c r="R33" s="5">
        <v>6.93E-2</v>
      </c>
      <c r="S33" s="4">
        <v>5379800</v>
      </c>
      <c r="T33" s="4">
        <f t="shared" si="2"/>
        <v>1594500</v>
      </c>
      <c r="U33" s="4">
        <f t="shared" si="6"/>
        <v>967700</v>
      </c>
      <c r="V33" s="5">
        <v>6.6299999999999998E-2</v>
      </c>
    </row>
    <row r="34" spans="1:22" x14ac:dyDescent="0.2">
      <c r="A34" s="16" t="s">
        <v>320</v>
      </c>
      <c r="B34" s="4">
        <v>38000</v>
      </c>
      <c r="C34" s="4">
        <v>28770</v>
      </c>
      <c r="D34" s="4">
        <v>9230</v>
      </c>
      <c r="E34" s="4">
        <v>295050000</v>
      </c>
      <c r="F34" s="4">
        <f t="shared" si="4"/>
        <v>-87200213962</v>
      </c>
      <c r="K34">
        <f t="shared" si="5"/>
        <v>0</v>
      </c>
      <c r="L34" s="4">
        <v>1496</v>
      </c>
      <c r="M34" s="4">
        <v>1734</v>
      </c>
      <c r="N34" s="4">
        <v>106</v>
      </c>
      <c r="O34" s="4">
        <v>130</v>
      </c>
      <c r="P34" s="4">
        <v>1617200</v>
      </c>
      <c r="Q34" s="4">
        <v>1923800</v>
      </c>
      <c r="R34" s="5">
        <v>0</v>
      </c>
      <c r="S34" s="4">
        <v>3665700</v>
      </c>
      <c r="T34" s="4">
        <f t="shared" si="2"/>
        <v>1310160</v>
      </c>
      <c r="U34" s="4">
        <f t="shared" si="6"/>
        <v>967700</v>
      </c>
      <c r="V34" s="5">
        <v>3.2899999999999999E-2</v>
      </c>
    </row>
    <row r="35" spans="1:22" x14ac:dyDescent="0.2">
      <c r="A35" s="16" t="s">
        <v>319</v>
      </c>
      <c r="B35" s="4">
        <v>164200</v>
      </c>
      <c r="C35" s="4">
        <v>54100</v>
      </c>
      <c r="D35" s="4">
        <v>110100</v>
      </c>
      <c r="E35" s="4">
        <v>3397970000</v>
      </c>
      <c r="F35" s="4">
        <f t="shared" si="4"/>
        <v>-87495263962</v>
      </c>
      <c r="K35">
        <f t="shared" si="5"/>
        <v>0</v>
      </c>
      <c r="L35" s="4">
        <v>804</v>
      </c>
      <c r="M35" s="4">
        <v>588</v>
      </c>
      <c r="N35" s="4">
        <v>58</v>
      </c>
      <c r="O35" s="4">
        <v>52</v>
      </c>
      <c r="P35" s="4">
        <v>913600</v>
      </c>
      <c r="Q35" s="4">
        <v>707700</v>
      </c>
      <c r="R35" s="5">
        <v>1.15E-2</v>
      </c>
      <c r="S35" s="4">
        <v>1671300</v>
      </c>
      <c r="T35" s="4">
        <f t="shared" si="2"/>
        <v>1237290</v>
      </c>
      <c r="U35" s="4">
        <f t="shared" si="6"/>
        <v>967700</v>
      </c>
      <c r="V35" s="5">
        <v>2.3900000000000001E-2</v>
      </c>
    </row>
    <row r="36" spans="1:22" x14ac:dyDescent="0.2">
      <c r="A36" s="16" t="s">
        <v>318</v>
      </c>
      <c r="B36" s="4">
        <v>0</v>
      </c>
      <c r="C36" s="4">
        <v>12000</v>
      </c>
      <c r="D36" s="4">
        <v>-12000</v>
      </c>
      <c r="E36" s="4">
        <v>-371500000</v>
      </c>
      <c r="F36" s="4">
        <f t="shared" si="4"/>
        <v>-90893233962</v>
      </c>
      <c r="K36">
        <f t="shared" si="5"/>
        <v>0</v>
      </c>
      <c r="L36" s="4">
        <v>408</v>
      </c>
      <c r="M36" s="4">
        <v>1016</v>
      </c>
      <c r="N36" s="4">
        <v>32</v>
      </c>
      <c r="O36" s="4">
        <v>72</v>
      </c>
      <c r="P36" s="4">
        <v>443200</v>
      </c>
      <c r="Q36" s="4">
        <v>1010900</v>
      </c>
      <c r="R36" s="5">
        <v>-1.3000000000000001E-2</v>
      </c>
      <c r="S36" s="4">
        <v>1565700</v>
      </c>
      <c r="T36" s="4">
        <f t="shared" si="2"/>
        <v>1214400</v>
      </c>
      <c r="U36" s="4">
        <f t="shared" si="6"/>
        <v>885000</v>
      </c>
      <c r="V36" s="5">
        <v>1.29E-2</v>
      </c>
    </row>
    <row r="37" spans="1:22" x14ac:dyDescent="0.2">
      <c r="A37" s="16" t="s">
        <v>317</v>
      </c>
      <c r="B37" s="4">
        <v>10300</v>
      </c>
      <c r="C37" s="4">
        <v>37700</v>
      </c>
      <c r="D37" s="4">
        <v>-27400</v>
      </c>
      <c r="E37" s="4">
        <v>-859120000</v>
      </c>
      <c r="F37" s="4">
        <f t="shared" si="4"/>
        <v>-90521733962</v>
      </c>
      <c r="K37">
        <f t="shared" si="5"/>
        <v>0</v>
      </c>
      <c r="L37" s="4">
        <v>368</v>
      </c>
      <c r="M37" s="4">
        <v>759</v>
      </c>
      <c r="N37" s="4">
        <v>24</v>
      </c>
      <c r="O37" s="4">
        <v>40</v>
      </c>
      <c r="P37" s="4">
        <v>318900</v>
      </c>
      <c r="Q37" s="4">
        <v>633100</v>
      </c>
      <c r="R37" s="5">
        <v>-8.0000000000000002E-3</v>
      </c>
      <c r="S37" s="4">
        <v>967700</v>
      </c>
      <c r="T37" s="4">
        <f t="shared" si="2"/>
        <v>1249700</v>
      </c>
      <c r="U37" s="4">
        <f t="shared" si="6"/>
        <v>885000</v>
      </c>
      <c r="V37" s="5">
        <v>2.23E-2</v>
      </c>
    </row>
    <row r="38" spans="1:22" x14ac:dyDescent="0.2">
      <c r="A38" s="16" t="s">
        <v>316</v>
      </c>
      <c r="B38" s="4">
        <v>18300</v>
      </c>
      <c r="C38" s="4">
        <v>18400</v>
      </c>
      <c r="D38" s="4">
        <v>-100</v>
      </c>
      <c r="E38" s="4">
        <v>-6360000</v>
      </c>
      <c r="F38" s="4">
        <f t="shared" si="4"/>
        <v>-89662613962</v>
      </c>
      <c r="K38">
        <f t="shared" si="5"/>
        <v>0</v>
      </c>
      <c r="L38" s="4">
        <v>666</v>
      </c>
      <c r="M38" s="4">
        <v>737</v>
      </c>
      <c r="N38" s="4">
        <v>44</v>
      </c>
      <c r="O38" s="4">
        <v>46</v>
      </c>
      <c r="P38" s="4">
        <v>683200</v>
      </c>
      <c r="Q38" s="4">
        <v>836800</v>
      </c>
      <c r="R38" s="5">
        <v>4.8999999999999998E-3</v>
      </c>
      <c r="S38" s="4">
        <v>1574000</v>
      </c>
      <c r="T38" s="4">
        <f t="shared" si="2"/>
        <v>1198650</v>
      </c>
      <c r="U38" s="4">
        <f t="shared" si="6"/>
        <v>885000</v>
      </c>
      <c r="V38" s="5">
        <v>2.5099999999999997E-2</v>
      </c>
    </row>
    <row r="39" spans="1:22" x14ac:dyDescent="0.2">
      <c r="A39" s="16" t="s">
        <v>315</v>
      </c>
      <c r="B39" s="4">
        <v>29300</v>
      </c>
      <c r="C39" s="4">
        <v>80000</v>
      </c>
      <c r="D39" s="4">
        <v>-50700</v>
      </c>
      <c r="E39" s="4">
        <v>-1579360000</v>
      </c>
      <c r="F39" s="4">
        <f t="shared" ref="F39:F44" si="7">E39+F40</f>
        <v>-89656253962</v>
      </c>
      <c r="K39">
        <f t="shared" ref="K39:K44" si="8">K40+J39</f>
        <v>0</v>
      </c>
      <c r="L39" s="4">
        <v>418</v>
      </c>
      <c r="M39" s="4">
        <v>782</v>
      </c>
      <c r="N39" s="4">
        <v>29</v>
      </c>
      <c r="O39" s="4">
        <v>39</v>
      </c>
      <c r="P39" s="4">
        <v>432400</v>
      </c>
      <c r="Q39" s="4">
        <v>678100</v>
      </c>
      <c r="R39" s="5">
        <v>1.7000000000000001E-3</v>
      </c>
      <c r="S39" s="4">
        <v>1236900</v>
      </c>
      <c r="T39" s="4">
        <f t="shared" ref="T39:T44" si="9">AVERAGE(S40:S49)</f>
        <v>1151610</v>
      </c>
      <c r="U39" s="4">
        <f t="shared" ref="U39:U44" si="10">MIN(S40:S44)</f>
        <v>822300</v>
      </c>
      <c r="V39" s="5">
        <v>1.6E-2</v>
      </c>
    </row>
    <row r="40" spans="1:22" x14ac:dyDescent="0.2">
      <c r="A40" s="16" t="s">
        <v>314</v>
      </c>
      <c r="B40" s="4">
        <v>132900</v>
      </c>
      <c r="C40" s="4">
        <v>0</v>
      </c>
      <c r="D40" s="4">
        <v>132900</v>
      </c>
      <c r="E40" s="4">
        <v>4134850000</v>
      </c>
      <c r="F40" s="4">
        <f t="shared" si="7"/>
        <v>-88076893962</v>
      </c>
      <c r="K40">
        <f t="shared" si="8"/>
        <v>0</v>
      </c>
      <c r="L40" s="4">
        <v>855</v>
      </c>
      <c r="M40" s="4">
        <v>657</v>
      </c>
      <c r="N40" s="4">
        <v>63</v>
      </c>
      <c r="O40" s="4">
        <v>58</v>
      </c>
      <c r="P40" s="4">
        <v>973600</v>
      </c>
      <c r="Q40" s="4">
        <v>789100</v>
      </c>
      <c r="R40" s="5">
        <v>1.8000000000000002E-2</v>
      </c>
      <c r="S40" s="4">
        <v>1800200</v>
      </c>
      <c r="T40" s="4">
        <f t="shared" si="9"/>
        <v>1235320</v>
      </c>
      <c r="U40" s="4">
        <f t="shared" si="10"/>
        <v>822300</v>
      </c>
      <c r="V40" s="5">
        <v>1.9199999999999998E-2</v>
      </c>
    </row>
    <row r="41" spans="1:22" x14ac:dyDescent="0.2">
      <c r="A41" s="16" t="s">
        <v>310</v>
      </c>
      <c r="B41" s="4">
        <v>0</v>
      </c>
      <c r="C41" s="4">
        <v>0</v>
      </c>
      <c r="D41" s="4">
        <v>0</v>
      </c>
      <c r="E41" s="4">
        <v>0</v>
      </c>
      <c r="F41" s="4">
        <f t="shared" si="7"/>
        <v>-92211743962</v>
      </c>
      <c r="K41">
        <f t="shared" si="8"/>
        <v>0</v>
      </c>
      <c r="L41" s="4">
        <v>315</v>
      </c>
      <c r="M41" s="4">
        <v>344</v>
      </c>
      <c r="N41" s="4">
        <v>27</v>
      </c>
      <c r="O41" s="4">
        <v>34</v>
      </c>
      <c r="P41" s="4">
        <v>344200</v>
      </c>
      <c r="Q41" s="4">
        <v>449800</v>
      </c>
      <c r="R41" s="5">
        <v>-3.2000000000000002E-3</v>
      </c>
      <c r="S41" s="4">
        <v>885000</v>
      </c>
      <c r="T41" s="4">
        <f t="shared" si="9"/>
        <v>1324810</v>
      </c>
      <c r="U41" s="4">
        <f t="shared" si="10"/>
        <v>822300</v>
      </c>
      <c r="V41" s="5">
        <v>1.1399999999999999E-2</v>
      </c>
    </row>
    <row r="42" spans="1:22" x14ac:dyDescent="0.2">
      <c r="A42" s="16" t="s">
        <v>309</v>
      </c>
      <c r="B42" s="4">
        <v>89600</v>
      </c>
      <c r="C42" s="4">
        <v>6320</v>
      </c>
      <c r="D42" s="4">
        <v>83280</v>
      </c>
      <c r="E42" s="4">
        <v>2523150000</v>
      </c>
      <c r="F42" s="4">
        <f t="shared" si="7"/>
        <v>-92211743962</v>
      </c>
      <c r="K42">
        <f t="shared" si="8"/>
        <v>0</v>
      </c>
      <c r="L42" s="4">
        <v>837</v>
      </c>
      <c r="M42" s="4">
        <v>341</v>
      </c>
      <c r="N42" s="4">
        <v>51</v>
      </c>
      <c r="O42" s="4">
        <v>26</v>
      </c>
      <c r="P42" s="4">
        <v>799100</v>
      </c>
      <c r="Q42" s="4">
        <v>327700</v>
      </c>
      <c r="R42" s="5">
        <v>2.5099999999999997E-2</v>
      </c>
      <c r="S42" s="4">
        <v>1175600</v>
      </c>
      <c r="T42" s="4">
        <f t="shared" si="9"/>
        <v>1321200</v>
      </c>
      <c r="U42" s="4">
        <f t="shared" si="10"/>
        <v>822300</v>
      </c>
      <c r="V42" s="5">
        <v>3.0800000000000001E-2</v>
      </c>
    </row>
    <row r="43" spans="1:22" x14ac:dyDescent="0.2">
      <c r="A43" s="16" t="s">
        <v>306</v>
      </c>
      <c r="B43" s="4">
        <v>10400</v>
      </c>
      <c r="C43" s="4">
        <v>1100</v>
      </c>
      <c r="D43" s="4">
        <v>9300</v>
      </c>
      <c r="E43" s="4">
        <v>280090000</v>
      </c>
      <c r="F43" s="4">
        <f t="shared" si="7"/>
        <v>-94734893962</v>
      </c>
      <c r="K43">
        <f t="shared" si="8"/>
        <v>0</v>
      </c>
      <c r="L43" s="4">
        <v>304</v>
      </c>
      <c r="M43" s="4">
        <v>549</v>
      </c>
      <c r="N43" s="4">
        <v>37</v>
      </c>
      <c r="O43" s="4">
        <v>46</v>
      </c>
      <c r="P43" s="4">
        <v>606500</v>
      </c>
      <c r="Q43" s="4">
        <v>740800</v>
      </c>
      <c r="R43" s="5">
        <v>-0.01</v>
      </c>
      <c r="S43" s="4">
        <v>1402900</v>
      </c>
      <c r="T43" s="4">
        <f t="shared" si="9"/>
        <v>1263630</v>
      </c>
      <c r="U43" s="4">
        <f t="shared" si="10"/>
        <v>822300</v>
      </c>
      <c r="V43" s="5">
        <v>0.01</v>
      </c>
    </row>
    <row r="44" spans="1:22" x14ac:dyDescent="0.2">
      <c r="A44" s="16" t="s">
        <v>305</v>
      </c>
      <c r="B44" s="4">
        <v>18400</v>
      </c>
      <c r="C44" s="4">
        <v>0</v>
      </c>
      <c r="D44" s="4">
        <v>18400</v>
      </c>
      <c r="E44" s="4">
        <v>557590000</v>
      </c>
      <c r="F44" s="4">
        <f t="shared" si="7"/>
        <v>-95014983962</v>
      </c>
      <c r="K44">
        <f t="shared" si="8"/>
        <v>0</v>
      </c>
      <c r="L44" s="4">
        <v>336</v>
      </c>
      <c r="M44" s="4">
        <v>446</v>
      </c>
      <c r="N44" s="4">
        <v>19</v>
      </c>
      <c r="O44" s="4">
        <v>32</v>
      </c>
      <c r="P44" s="4">
        <v>277600</v>
      </c>
      <c r="Q44" s="4">
        <v>504900</v>
      </c>
      <c r="R44" s="5">
        <v>-3.3E-3</v>
      </c>
      <c r="S44" s="4">
        <v>822300</v>
      </c>
      <c r="T44" s="4">
        <f t="shared" si="9"/>
        <v>1273580</v>
      </c>
      <c r="U44" s="4">
        <f t="shared" si="10"/>
        <v>766500</v>
      </c>
      <c r="V44" s="5">
        <v>8.3000000000000001E-3</v>
      </c>
    </row>
    <row r="45" spans="1:22" x14ac:dyDescent="0.2">
      <c r="A45" s="16" t="s">
        <v>304</v>
      </c>
      <c r="B45" s="4">
        <v>35800</v>
      </c>
      <c r="C45" s="4">
        <v>0</v>
      </c>
      <c r="D45" s="4">
        <v>35800</v>
      </c>
      <c r="E45" s="4">
        <v>1081130945</v>
      </c>
      <c r="F45" s="4">
        <f t="shared" ref="F45:F55" si="11">E45+F46</f>
        <v>-95572573962</v>
      </c>
      <c r="K45">
        <f t="shared" ref="K45:K55" si="12">K46+J45</f>
        <v>0</v>
      </c>
      <c r="L45" s="4">
        <v>516</v>
      </c>
      <c r="M45" s="4">
        <v>442</v>
      </c>
      <c r="N45" s="4">
        <v>32</v>
      </c>
      <c r="O45" s="4">
        <v>25</v>
      </c>
      <c r="P45" s="4">
        <v>482500</v>
      </c>
      <c r="Q45" s="4">
        <v>402900</v>
      </c>
      <c r="R45" s="5">
        <v>1.34E-2</v>
      </c>
      <c r="S45" s="4">
        <v>942600</v>
      </c>
      <c r="T45" s="4">
        <f t="shared" ref="T45:T61" si="13">AVERAGE(S46:S55)</f>
        <v>1275460</v>
      </c>
      <c r="U45" s="4">
        <f t="shared" ref="U45:U55" si="14">MIN(S46:S50)</f>
        <v>766500</v>
      </c>
      <c r="V45" s="5">
        <v>1.8100000000000002E-2</v>
      </c>
    </row>
    <row r="46" spans="1:22" x14ac:dyDescent="0.2">
      <c r="A46" s="16" t="s">
        <v>303</v>
      </c>
      <c r="B46" s="4">
        <v>25600</v>
      </c>
      <c r="C46" s="4">
        <v>0</v>
      </c>
      <c r="D46" s="4">
        <v>25600</v>
      </c>
      <c r="E46" s="4">
        <v>768240000</v>
      </c>
      <c r="F46" s="4">
        <f t="shared" si="11"/>
        <v>-96653704907</v>
      </c>
      <c r="K46">
        <f t="shared" si="12"/>
        <v>0</v>
      </c>
      <c r="L46" s="4">
        <v>468</v>
      </c>
      <c r="M46" s="4">
        <v>622</v>
      </c>
      <c r="N46" s="4">
        <v>40</v>
      </c>
      <c r="O46" s="4">
        <v>52</v>
      </c>
      <c r="P46" s="4">
        <v>521100</v>
      </c>
      <c r="Q46" s="4">
        <v>740600</v>
      </c>
      <c r="R46" s="5">
        <v>1.7000000000000001E-3</v>
      </c>
      <c r="S46" s="4">
        <v>1336800</v>
      </c>
      <c r="T46" s="4">
        <f t="shared" si="13"/>
        <v>1249582.5</v>
      </c>
      <c r="U46" s="4">
        <f t="shared" si="14"/>
        <v>766500</v>
      </c>
      <c r="V46" s="5">
        <v>1.3300000000000001E-2</v>
      </c>
    </row>
    <row r="47" spans="1:22" x14ac:dyDescent="0.2">
      <c r="A47" s="16" t="s">
        <v>299</v>
      </c>
      <c r="B47" s="4">
        <v>0</v>
      </c>
      <c r="C47" s="4">
        <v>36200</v>
      </c>
      <c r="D47" s="4">
        <v>-36200</v>
      </c>
      <c r="E47" s="4">
        <v>-1084870000</v>
      </c>
      <c r="F47" s="4">
        <f t="shared" si="11"/>
        <v>-97421944907</v>
      </c>
      <c r="K47">
        <f t="shared" si="12"/>
        <v>0</v>
      </c>
      <c r="L47" s="4">
        <v>691</v>
      </c>
      <c r="M47" s="4">
        <v>429</v>
      </c>
      <c r="N47" s="4">
        <v>54</v>
      </c>
      <c r="O47" s="4">
        <v>22</v>
      </c>
      <c r="P47" s="4">
        <v>878100</v>
      </c>
      <c r="Q47" s="4">
        <v>412400</v>
      </c>
      <c r="R47" s="5">
        <v>5.1000000000000004E-3</v>
      </c>
      <c r="S47" s="4">
        <v>1320700</v>
      </c>
      <c r="T47" s="4">
        <f t="shared" si="13"/>
        <v>1225081</v>
      </c>
      <c r="U47" s="4">
        <f t="shared" si="14"/>
        <v>766500</v>
      </c>
      <c r="V47" s="5">
        <v>1.4999999999999999E-2</v>
      </c>
    </row>
    <row r="48" spans="1:22" x14ac:dyDescent="0.2">
      <c r="A48" s="16" t="s">
        <v>298</v>
      </c>
      <c r="B48" s="4">
        <v>5000</v>
      </c>
      <c r="C48" s="4">
        <v>0</v>
      </c>
      <c r="D48" s="4">
        <v>5000</v>
      </c>
      <c r="E48" s="4">
        <v>149000000</v>
      </c>
      <c r="F48" s="4">
        <f t="shared" si="11"/>
        <v>-96337074907</v>
      </c>
      <c r="K48">
        <f t="shared" si="12"/>
        <v>0</v>
      </c>
      <c r="L48" s="4">
        <v>501</v>
      </c>
      <c r="M48" s="4">
        <v>559</v>
      </c>
      <c r="N48" s="4">
        <v>20</v>
      </c>
      <c r="O48" s="4">
        <v>42</v>
      </c>
      <c r="P48" s="4">
        <v>431500</v>
      </c>
      <c r="Q48" s="4">
        <v>600600</v>
      </c>
      <c r="R48" s="5">
        <v>1.2E-2</v>
      </c>
      <c r="S48" s="4">
        <v>1063500</v>
      </c>
      <c r="T48" s="4">
        <f t="shared" si="13"/>
        <v>1250601.6000000001</v>
      </c>
      <c r="U48" s="4">
        <f t="shared" si="14"/>
        <v>766500</v>
      </c>
      <c r="V48" s="5">
        <v>1.83E-2</v>
      </c>
    </row>
    <row r="49" spans="1:22" x14ac:dyDescent="0.2">
      <c r="A49" s="16" t="s">
        <v>286</v>
      </c>
      <c r="B49" s="4">
        <v>0</v>
      </c>
      <c r="C49" s="4">
        <v>17300</v>
      </c>
      <c r="D49" s="4">
        <v>-17300</v>
      </c>
      <c r="E49" s="4">
        <v>-513220000</v>
      </c>
      <c r="F49" s="4">
        <f t="shared" si="11"/>
        <v>-96486074907</v>
      </c>
      <c r="K49">
        <f t="shared" si="12"/>
        <v>0</v>
      </c>
      <c r="L49" s="4">
        <v>379</v>
      </c>
      <c r="M49" s="4">
        <v>487</v>
      </c>
      <c r="N49" s="4">
        <v>17</v>
      </c>
      <c r="O49" s="4">
        <v>16</v>
      </c>
      <c r="P49" s="4">
        <v>305600</v>
      </c>
      <c r="Q49" s="4">
        <v>405400</v>
      </c>
      <c r="R49" s="5">
        <v>8.6E-3</v>
      </c>
      <c r="S49" s="4">
        <v>766500</v>
      </c>
      <c r="T49" s="4">
        <f t="shared" si="13"/>
        <v>1379934.7</v>
      </c>
      <c r="U49" s="4">
        <f t="shared" si="14"/>
        <v>827200</v>
      </c>
      <c r="V49" s="5">
        <v>2.0199999999999999E-2</v>
      </c>
    </row>
    <row r="50" spans="1:22" x14ac:dyDescent="0.2">
      <c r="A50" s="16" t="s">
        <v>285</v>
      </c>
      <c r="B50" s="4">
        <v>0</v>
      </c>
      <c r="C50" s="4">
        <v>161600</v>
      </c>
      <c r="D50" s="4">
        <v>-161600</v>
      </c>
      <c r="E50" s="4">
        <v>-4726580000</v>
      </c>
      <c r="F50" s="4">
        <f t="shared" si="11"/>
        <v>-95972854907</v>
      </c>
      <c r="K50">
        <f t="shared" si="12"/>
        <v>0</v>
      </c>
      <c r="L50" s="4">
        <v>972</v>
      </c>
      <c r="M50" s="4">
        <v>1446</v>
      </c>
      <c r="N50" s="4">
        <v>64</v>
      </c>
      <c r="O50" s="4">
        <v>102</v>
      </c>
      <c r="P50" s="4">
        <v>932900</v>
      </c>
      <c r="Q50" s="4">
        <v>1610000</v>
      </c>
      <c r="R50" s="5">
        <v>-1.7100000000000001E-2</v>
      </c>
      <c r="S50" s="4">
        <v>2637300</v>
      </c>
      <c r="T50" s="4">
        <f t="shared" si="13"/>
        <v>1218771.3999999999</v>
      </c>
      <c r="U50" s="4">
        <f t="shared" si="14"/>
        <v>827200</v>
      </c>
      <c r="V50" s="5">
        <v>1.6899999999999998E-2</v>
      </c>
    </row>
    <row r="51" spans="1:22" x14ac:dyDescent="0.2">
      <c r="A51" s="16" t="s">
        <v>284</v>
      </c>
      <c r="B51" s="4">
        <v>0</v>
      </c>
      <c r="C51" s="4">
        <v>379500</v>
      </c>
      <c r="D51" s="4">
        <v>-379500</v>
      </c>
      <c r="E51" s="4">
        <v>-11309730000</v>
      </c>
      <c r="F51" s="4">
        <f t="shared" si="11"/>
        <v>-91246274907</v>
      </c>
      <c r="K51">
        <f t="shared" si="12"/>
        <v>0</v>
      </c>
      <c r="L51" s="4">
        <v>587</v>
      </c>
      <c r="M51" s="4">
        <v>1508</v>
      </c>
      <c r="N51" s="4">
        <v>34</v>
      </c>
      <c r="O51" s="4">
        <v>70</v>
      </c>
      <c r="P51" s="4">
        <v>506400</v>
      </c>
      <c r="Q51" s="4">
        <v>1201500</v>
      </c>
      <c r="R51" s="5">
        <v>-1.5100000000000001E-2</v>
      </c>
      <c r="S51" s="4">
        <v>1779900</v>
      </c>
      <c r="T51" s="4">
        <f t="shared" si="13"/>
        <v>1163243.3</v>
      </c>
      <c r="U51" s="4">
        <f t="shared" si="14"/>
        <v>827200</v>
      </c>
      <c r="V51" s="5">
        <v>1.83E-2</v>
      </c>
    </row>
    <row r="52" spans="1:22" x14ac:dyDescent="0.2">
      <c r="A52" s="16" t="s">
        <v>283</v>
      </c>
      <c r="B52" s="4">
        <v>0</v>
      </c>
      <c r="C52" s="4">
        <v>450000</v>
      </c>
      <c r="D52" s="4">
        <v>-450000</v>
      </c>
      <c r="E52" s="4">
        <v>-13595650000</v>
      </c>
      <c r="F52" s="4">
        <f t="shared" si="11"/>
        <v>-79936544907</v>
      </c>
      <c r="K52">
        <f t="shared" si="12"/>
        <v>0</v>
      </c>
      <c r="L52" s="4">
        <v>326</v>
      </c>
      <c r="M52" s="4">
        <v>842</v>
      </c>
      <c r="N52" s="4">
        <v>20</v>
      </c>
      <c r="O52" s="4">
        <v>45</v>
      </c>
      <c r="P52" s="4">
        <v>335400</v>
      </c>
      <c r="Q52" s="4">
        <v>768900</v>
      </c>
      <c r="R52" s="5">
        <v>-3.3E-3</v>
      </c>
      <c r="S52" s="4">
        <v>1139500</v>
      </c>
      <c r="T52" s="4">
        <f t="shared" si="13"/>
        <v>1188303.3</v>
      </c>
      <c r="U52" s="4">
        <f t="shared" si="14"/>
        <v>827200</v>
      </c>
      <c r="V52" s="5">
        <v>1.4800000000000001E-2</v>
      </c>
    </row>
    <row r="53" spans="1:22" x14ac:dyDescent="0.2">
      <c r="A53" s="16" t="s">
        <v>282</v>
      </c>
      <c r="B53" s="4">
        <v>0</v>
      </c>
      <c r="C53" s="4">
        <v>800</v>
      </c>
      <c r="D53" s="4">
        <v>-800</v>
      </c>
      <c r="E53" s="4">
        <v>-24114289</v>
      </c>
      <c r="F53" s="4">
        <f t="shared" si="11"/>
        <v>-66340894907</v>
      </c>
      <c r="K53">
        <f t="shared" si="12"/>
        <v>0</v>
      </c>
      <c r="L53" s="4">
        <v>383</v>
      </c>
      <c r="M53" s="4">
        <v>612</v>
      </c>
      <c r="N53" s="4">
        <v>13</v>
      </c>
      <c r="O53" s="4">
        <v>32</v>
      </c>
      <c r="P53" s="4">
        <v>276800</v>
      </c>
      <c r="Q53" s="4">
        <v>511400</v>
      </c>
      <c r="R53" s="5">
        <v>-4.8999999999999998E-3</v>
      </c>
      <c r="S53" s="4">
        <v>827200</v>
      </c>
      <c r="T53" s="4">
        <f t="shared" si="13"/>
        <v>1236792.8</v>
      </c>
      <c r="U53" s="4">
        <f t="shared" si="14"/>
        <v>921800</v>
      </c>
      <c r="V53" s="5">
        <v>1.1599999999999999E-2</v>
      </c>
    </row>
    <row r="54" spans="1:22" x14ac:dyDescent="0.2">
      <c r="A54" s="16" t="s">
        <v>281</v>
      </c>
      <c r="B54" s="4">
        <v>0</v>
      </c>
      <c r="C54" s="4">
        <v>0</v>
      </c>
      <c r="D54" s="4">
        <v>0</v>
      </c>
      <c r="E54" s="4">
        <v>0</v>
      </c>
      <c r="F54" s="4">
        <f t="shared" si="11"/>
        <v>-66316780618</v>
      </c>
      <c r="K54">
        <f t="shared" si="12"/>
        <v>0</v>
      </c>
      <c r="L54" s="4">
        <v>259</v>
      </c>
      <c r="M54" s="4">
        <v>572</v>
      </c>
      <c r="N54" s="4">
        <v>20</v>
      </c>
      <c r="O54" s="4">
        <v>31</v>
      </c>
      <c r="P54" s="4">
        <v>288600</v>
      </c>
      <c r="Q54" s="4">
        <v>549800</v>
      </c>
      <c r="R54" s="5">
        <v>-3.2000000000000002E-3</v>
      </c>
      <c r="S54" s="4">
        <v>921800</v>
      </c>
      <c r="T54" s="4">
        <f t="shared" si="13"/>
        <v>1374396.4</v>
      </c>
      <c r="U54" s="4">
        <f t="shared" si="14"/>
        <v>961400</v>
      </c>
      <c r="V54" s="5">
        <v>1.6299999999999999E-2</v>
      </c>
    </row>
    <row r="55" spans="1:22" x14ac:dyDescent="0.2">
      <c r="A55" s="16" t="s">
        <v>280</v>
      </c>
      <c r="B55" s="4">
        <v>22200</v>
      </c>
      <c r="C55" s="4">
        <v>308400</v>
      </c>
      <c r="D55" s="4">
        <v>-286200</v>
      </c>
      <c r="E55" s="4">
        <v>-8630400000</v>
      </c>
      <c r="F55" s="4">
        <f t="shared" si="11"/>
        <v>-66316780618</v>
      </c>
      <c r="K55">
        <f t="shared" si="12"/>
        <v>0</v>
      </c>
      <c r="L55" s="4">
        <v>531</v>
      </c>
      <c r="M55" s="4">
        <v>733</v>
      </c>
      <c r="N55" s="4">
        <v>16</v>
      </c>
      <c r="O55" s="4">
        <v>22</v>
      </c>
      <c r="P55" s="4">
        <v>334600</v>
      </c>
      <c r="Q55" s="4">
        <v>505100</v>
      </c>
      <c r="R55" s="5">
        <v>8.3000000000000001E-3</v>
      </c>
      <c r="S55" s="4">
        <v>961400</v>
      </c>
      <c r="T55" s="4">
        <f t="shared" si="13"/>
        <v>1439801.6</v>
      </c>
      <c r="U55" s="4">
        <f t="shared" si="14"/>
        <v>1025667</v>
      </c>
      <c r="V55" s="5">
        <v>1.4800000000000001E-2</v>
      </c>
    </row>
    <row r="56" spans="1:22" x14ac:dyDescent="0.2">
      <c r="A56" s="16" t="s">
        <v>279</v>
      </c>
      <c r="B56" s="4">
        <v>9000</v>
      </c>
      <c r="C56" s="4">
        <v>250000</v>
      </c>
      <c r="D56" s="4">
        <v>-241000</v>
      </c>
      <c r="E56" s="4">
        <v>-7309340000</v>
      </c>
      <c r="F56" s="4">
        <f t="shared" ref="F56:F114" si="15">E56+F57</f>
        <v>-57686380618</v>
      </c>
      <c r="K56">
        <f t="shared" ref="K56:K76" si="16">K57+J56</f>
        <v>0</v>
      </c>
      <c r="L56" s="4">
        <v>365</v>
      </c>
      <c r="M56" s="4">
        <v>711</v>
      </c>
      <c r="N56" s="4">
        <v>18</v>
      </c>
      <c r="O56" s="4">
        <v>33</v>
      </c>
      <c r="P56" s="4">
        <v>328000</v>
      </c>
      <c r="Q56" s="4">
        <v>711000</v>
      </c>
      <c r="R56" s="5">
        <v>6.7000000000000002E-3</v>
      </c>
      <c r="S56" s="4">
        <v>1078025</v>
      </c>
      <c r="T56" s="4">
        <f t="shared" si="13"/>
        <v>1505575.6</v>
      </c>
      <c r="U56" s="4">
        <f t="shared" ref="U56:U123" si="17">MIN(S57:S61)</f>
        <v>1025667</v>
      </c>
      <c r="V56" s="5">
        <v>1.8100000000000002E-2</v>
      </c>
    </row>
    <row r="57" spans="1:22" x14ac:dyDescent="0.2">
      <c r="A57" s="16" t="s">
        <v>278</v>
      </c>
      <c r="B57" s="4">
        <v>100</v>
      </c>
      <c r="C57" s="4">
        <v>202000</v>
      </c>
      <c r="D57" s="4">
        <v>-201900</v>
      </c>
      <c r="E57" s="4">
        <v>-6023100000</v>
      </c>
      <c r="F57" s="4">
        <f t="shared" si="15"/>
        <v>-50377040618</v>
      </c>
      <c r="K57">
        <f t="shared" si="16"/>
        <v>0</v>
      </c>
      <c r="L57" s="4">
        <v>461</v>
      </c>
      <c r="M57" s="4">
        <v>1048</v>
      </c>
      <c r="N57" s="4">
        <v>17</v>
      </c>
      <c r="O57" s="4">
        <v>24</v>
      </c>
      <c r="P57" s="4">
        <v>372800</v>
      </c>
      <c r="Q57" s="4">
        <v>655100</v>
      </c>
      <c r="R57" s="5">
        <v>1.0200000000000001E-2</v>
      </c>
      <c r="S57" s="4">
        <v>1075685</v>
      </c>
      <c r="T57" s="4">
        <f t="shared" si="13"/>
        <v>1501622.9</v>
      </c>
      <c r="U57" s="4">
        <f t="shared" si="17"/>
        <v>1025667</v>
      </c>
      <c r="V57" s="5">
        <v>3.1200000000000002E-2</v>
      </c>
    </row>
    <row r="58" spans="1:22" x14ac:dyDescent="0.2">
      <c r="A58" s="16" t="s">
        <v>275</v>
      </c>
      <c r="B58" s="4">
        <v>13400</v>
      </c>
      <c r="C58" s="4">
        <v>0</v>
      </c>
      <c r="D58" s="4">
        <v>13400</v>
      </c>
      <c r="E58" s="4">
        <v>402980000</v>
      </c>
      <c r="F58" s="4">
        <f t="shared" si="15"/>
        <v>-44353940618</v>
      </c>
      <c r="K58">
        <f t="shared" si="16"/>
        <v>0</v>
      </c>
      <c r="L58" s="4">
        <v>366</v>
      </c>
      <c r="M58" s="4">
        <v>856</v>
      </c>
      <c r="N58" s="4">
        <v>12</v>
      </c>
      <c r="O58" s="4">
        <v>49</v>
      </c>
      <c r="P58" s="4">
        <v>270100</v>
      </c>
      <c r="Q58" s="4">
        <v>804700</v>
      </c>
      <c r="R58" s="5">
        <v>-2.9399999999999999E-2</v>
      </c>
      <c r="S58" s="4">
        <v>1318706</v>
      </c>
      <c r="T58" s="4">
        <f t="shared" si="13"/>
        <v>1468149.4</v>
      </c>
      <c r="U58" s="4">
        <f t="shared" si="17"/>
        <v>1025667</v>
      </c>
      <c r="V58" s="5">
        <v>4.0399999999999998E-2</v>
      </c>
    </row>
    <row r="59" spans="1:22" x14ac:dyDescent="0.2">
      <c r="A59" s="16" t="s">
        <v>274</v>
      </c>
      <c r="B59" s="4">
        <v>0</v>
      </c>
      <c r="C59" s="4">
        <v>16190</v>
      </c>
      <c r="D59" s="4">
        <v>-16190</v>
      </c>
      <c r="E59" s="4">
        <v>-507670000</v>
      </c>
      <c r="F59" s="4">
        <f t="shared" si="15"/>
        <v>-44756920618</v>
      </c>
      <c r="K59">
        <f t="shared" si="16"/>
        <v>0</v>
      </c>
      <c r="L59" s="4">
        <v>655</v>
      </c>
      <c r="M59" s="4">
        <v>1516</v>
      </c>
      <c r="N59" s="4">
        <v>34</v>
      </c>
      <c r="O59" s="4">
        <v>71</v>
      </c>
      <c r="P59" s="4">
        <v>614200</v>
      </c>
      <c r="Q59" s="4">
        <v>1292600</v>
      </c>
      <c r="R59" s="5">
        <v>-2.23E-2</v>
      </c>
      <c r="S59" s="4">
        <v>2059831</v>
      </c>
      <c r="T59" s="4">
        <f t="shared" si="13"/>
        <v>1363321.7</v>
      </c>
      <c r="U59" s="4">
        <f t="shared" si="17"/>
        <v>1025667</v>
      </c>
      <c r="V59" s="5">
        <v>4.24E-2</v>
      </c>
    </row>
    <row r="60" spans="1:22" x14ac:dyDescent="0.2">
      <c r="A60" s="16" t="s">
        <v>273</v>
      </c>
      <c r="B60" s="4">
        <v>2000</v>
      </c>
      <c r="C60" s="4">
        <v>25600</v>
      </c>
      <c r="D60" s="4">
        <v>-23600</v>
      </c>
      <c r="E60" s="4">
        <v>-746340000</v>
      </c>
      <c r="F60" s="4">
        <f t="shared" si="15"/>
        <v>-44249250618</v>
      </c>
      <c r="K60">
        <f t="shared" si="16"/>
        <v>0</v>
      </c>
      <c r="L60" s="4">
        <v>312</v>
      </c>
      <c r="M60" s="4">
        <v>762</v>
      </c>
      <c r="N60" s="4">
        <v>15</v>
      </c>
      <c r="O60" s="4">
        <v>34</v>
      </c>
      <c r="P60" s="4">
        <v>267600</v>
      </c>
      <c r="Q60" s="4">
        <v>694300</v>
      </c>
      <c r="R60" s="5">
        <v>-9.3999999999999986E-3</v>
      </c>
      <c r="S60" s="4">
        <v>1025667</v>
      </c>
      <c r="T60" s="4">
        <f t="shared" si="13"/>
        <v>1373827.8</v>
      </c>
      <c r="U60" s="4">
        <f t="shared" si="17"/>
        <v>1224619</v>
      </c>
      <c r="V60" s="5">
        <v>1.7399999999999999E-2</v>
      </c>
    </row>
    <row r="61" spans="1:22" x14ac:dyDescent="0.2">
      <c r="A61" s="16" t="s">
        <v>268</v>
      </c>
      <c r="B61" s="4">
        <v>9700</v>
      </c>
      <c r="C61" s="4">
        <v>0</v>
      </c>
      <c r="D61" s="4">
        <v>9700</v>
      </c>
      <c r="E61" s="4">
        <v>307610000</v>
      </c>
      <c r="F61" s="4">
        <f t="shared" si="15"/>
        <v>-43502910618</v>
      </c>
      <c r="K61">
        <f t="shared" si="16"/>
        <v>0</v>
      </c>
      <c r="L61" s="4">
        <v>569</v>
      </c>
      <c r="M61" s="4">
        <v>862</v>
      </c>
      <c r="N61" s="4">
        <v>23</v>
      </c>
      <c r="O61" s="4">
        <v>39</v>
      </c>
      <c r="P61" s="4">
        <v>466900</v>
      </c>
      <c r="Q61" s="4">
        <v>714700</v>
      </c>
      <c r="R61" s="5">
        <v>-1.5E-3</v>
      </c>
      <c r="S61" s="4">
        <v>1224619</v>
      </c>
      <c r="T61" s="4">
        <f t="shared" si="13"/>
        <v>1352336.3</v>
      </c>
      <c r="U61" s="4">
        <f t="shared" si="17"/>
        <v>1312095</v>
      </c>
      <c r="V61" s="5">
        <v>2.64E-2</v>
      </c>
    </row>
    <row r="62" spans="1:22" x14ac:dyDescent="0.2">
      <c r="A62" s="16" t="s">
        <v>266</v>
      </c>
      <c r="B62" s="4">
        <v>14000</v>
      </c>
      <c r="C62" s="4">
        <v>0</v>
      </c>
      <c r="D62" s="4">
        <v>14000</v>
      </c>
      <c r="E62" s="4">
        <v>446380000</v>
      </c>
      <c r="F62" s="4">
        <f t="shared" si="15"/>
        <v>-43810520618</v>
      </c>
      <c r="K62">
        <f t="shared" si="16"/>
        <v>0</v>
      </c>
      <c r="L62" s="4">
        <v>532</v>
      </c>
      <c r="M62" s="4">
        <v>786</v>
      </c>
      <c r="N62" s="4">
        <v>31</v>
      </c>
      <c r="O62" s="4">
        <v>58</v>
      </c>
      <c r="P62" s="4">
        <v>477600</v>
      </c>
      <c r="Q62" s="4">
        <v>856400</v>
      </c>
      <c r="R62" s="5">
        <v>-9.300000000000001E-3</v>
      </c>
      <c r="S62" s="4">
        <v>1390100</v>
      </c>
      <c r="T62" s="4">
        <f t="shared" ref="T62:T115" si="18">AVERAGE(S63:S72)</f>
        <v>1312686.3</v>
      </c>
      <c r="U62" s="4">
        <f t="shared" si="17"/>
        <v>1036158</v>
      </c>
      <c r="V62" s="5">
        <v>1.41E-2</v>
      </c>
    </row>
    <row r="63" spans="1:22" x14ac:dyDescent="0.2">
      <c r="A63" s="16" t="s">
        <v>265</v>
      </c>
      <c r="B63" s="4">
        <v>500</v>
      </c>
      <c r="C63" s="4">
        <v>400</v>
      </c>
      <c r="D63" s="4">
        <v>100</v>
      </c>
      <c r="E63" s="4">
        <v>3220000</v>
      </c>
      <c r="F63" s="4">
        <f t="shared" si="15"/>
        <v>-44256900618</v>
      </c>
      <c r="K63">
        <f t="shared" si="16"/>
        <v>0</v>
      </c>
      <c r="L63" s="4">
        <v>424</v>
      </c>
      <c r="M63" s="4">
        <v>912</v>
      </c>
      <c r="N63" s="4">
        <v>26</v>
      </c>
      <c r="O63" s="4">
        <v>53</v>
      </c>
      <c r="P63" s="4">
        <v>413300</v>
      </c>
      <c r="Q63" s="4">
        <v>848200</v>
      </c>
      <c r="R63" s="5">
        <v>-6.1999999999999998E-3</v>
      </c>
      <c r="S63" s="4">
        <v>1312095</v>
      </c>
      <c r="T63" s="4">
        <f t="shared" si="18"/>
        <v>1297626.8999999999</v>
      </c>
      <c r="U63" s="4">
        <f t="shared" si="17"/>
        <v>983971</v>
      </c>
      <c r="V63" s="5">
        <v>1.55E-2</v>
      </c>
    </row>
    <row r="64" spans="1:22" x14ac:dyDescent="0.2">
      <c r="A64" s="16" t="s">
        <v>247</v>
      </c>
      <c r="B64" s="4">
        <v>14200</v>
      </c>
      <c r="C64" s="4">
        <v>0</v>
      </c>
      <c r="D64" s="4">
        <v>14200</v>
      </c>
      <c r="E64" s="4">
        <v>447010000</v>
      </c>
      <c r="F64" s="4">
        <f t="shared" si="15"/>
        <v>-44260120618</v>
      </c>
      <c r="K64">
        <f t="shared" si="16"/>
        <v>0</v>
      </c>
      <c r="L64" s="4">
        <v>1115</v>
      </c>
      <c r="M64" s="4">
        <v>816</v>
      </c>
      <c r="N64" s="4">
        <v>96</v>
      </c>
      <c r="O64" s="4">
        <v>65</v>
      </c>
      <c r="P64" s="4">
        <v>1343700</v>
      </c>
      <c r="Q64" s="4">
        <v>818300</v>
      </c>
      <c r="R64" s="5">
        <v>2.23E-2</v>
      </c>
      <c r="S64" s="4">
        <v>2297836</v>
      </c>
      <c r="T64" s="4">
        <f t="shared" si="18"/>
        <v>1155611.8999999999</v>
      </c>
      <c r="U64" s="4">
        <f t="shared" si="17"/>
        <v>983971</v>
      </c>
      <c r="V64" s="5">
        <v>2.9500000000000002E-2</v>
      </c>
    </row>
    <row r="65" spans="1:22" x14ac:dyDescent="0.2">
      <c r="A65" s="16" t="s">
        <v>239</v>
      </c>
      <c r="B65" s="4">
        <v>400</v>
      </c>
      <c r="C65" s="4">
        <v>0</v>
      </c>
      <c r="D65" s="4">
        <v>400</v>
      </c>
      <c r="E65" s="4">
        <v>12660000</v>
      </c>
      <c r="F65" s="4">
        <f t="shared" si="15"/>
        <v>-44707130618</v>
      </c>
      <c r="K65">
        <f t="shared" si="16"/>
        <v>0</v>
      </c>
      <c r="L65" s="4">
        <v>441</v>
      </c>
      <c r="M65" s="4">
        <v>1045</v>
      </c>
      <c r="N65" s="4">
        <v>31</v>
      </c>
      <c r="O65" s="4">
        <v>68</v>
      </c>
      <c r="P65" s="4">
        <v>500200</v>
      </c>
      <c r="Q65" s="4">
        <v>1047200</v>
      </c>
      <c r="R65" s="5">
        <v>-7.8000000000000005E-3</v>
      </c>
      <c r="S65" s="4">
        <v>1615452</v>
      </c>
      <c r="T65" s="4">
        <f t="shared" si="18"/>
        <v>1028681.8</v>
      </c>
      <c r="U65" s="4">
        <f t="shared" si="17"/>
        <v>983971</v>
      </c>
      <c r="V65" s="5">
        <v>1.26E-2</v>
      </c>
    </row>
    <row r="66" spans="1:22" x14ac:dyDescent="0.2">
      <c r="A66" s="16" t="s">
        <v>238</v>
      </c>
      <c r="B66" s="4">
        <v>4000</v>
      </c>
      <c r="C66" s="4">
        <v>12000</v>
      </c>
      <c r="D66" s="4">
        <v>-8000</v>
      </c>
      <c r="E66" s="4">
        <v>-253100000</v>
      </c>
      <c r="F66" s="4">
        <f t="shared" si="15"/>
        <v>-44719790618</v>
      </c>
      <c r="K66">
        <f t="shared" si="16"/>
        <v>0</v>
      </c>
      <c r="L66" s="4">
        <v>959</v>
      </c>
      <c r="M66" s="4">
        <v>554</v>
      </c>
      <c r="N66" s="4">
        <v>83</v>
      </c>
      <c r="O66" s="4">
        <v>41</v>
      </c>
      <c r="P66" s="4">
        <v>1097800</v>
      </c>
      <c r="Q66" s="4">
        <v>576100</v>
      </c>
      <c r="R66" s="5">
        <v>2.2599999999999999E-2</v>
      </c>
      <c r="S66" s="4">
        <v>1735765</v>
      </c>
      <c r="T66" s="4">
        <f t="shared" si="18"/>
        <v>913028.8</v>
      </c>
      <c r="U66" s="4">
        <f t="shared" si="17"/>
        <v>983971</v>
      </c>
      <c r="V66" s="5">
        <v>2.6699999999999998E-2</v>
      </c>
    </row>
    <row r="67" spans="1:22" x14ac:dyDescent="0.2">
      <c r="A67" s="16" t="s">
        <v>237</v>
      </c>
      <c r="B67" s="4">
        <v>0</v>
      </c>
      <c r="C67" s="4">
        <v>0</v>
      </c>
      <c r="D67" s="4">
        <v>0</v>
      </c>
      <c r="E67" s="4">
        <v>0</v>
      </c>
      <c r="F67" s="4">
        <f t="shared" si="15"/>
        <v>-44466690618</v>
      </c>
      <c r="K67">
        <f t="shared" si="16"/>
        <v>0</v>
      </c>
      <c r="L67" s="4">
        <v>319</v>
      </c>
      <c r="M67" s="4">
        <v>542</v>
      </c>
      <c r="N67" s="4">
        <v>31</v>
      </c>
      <c r="O67" s="4">
        <v>48</v>
      </c>
      <c r="P67" s="4">
        <v>371800</v>
      </c>
      <c r="Q67" s="4">
        <v>604500</v>
      </c>
      <c r="R67" s="5">
        <v>-3.2000000000000002E-3</v>
      </c>
      <c r="S67" s="4">
        <v>1036158</v>
      </c>
      <c r="T67" s="4">
        <f t="shared" si="18"/>
        <v>890919.8</v>
      </c>
      <c r="U67" s="4">
        <f t="shared" si="17"/>
        <v>983971</v>
      </c>
      <c r="V67" s="5">
        <v>1.7500000000000002E-2</v>
      </c>
    </row>
    <row r="68" spans="1:22" x14ac:dyDescent="0.2">
      <c r="A68" s="16" t="s">
        <v>233</v>
      </c>
      <c r="B68" s="4">
        <v>0</v>
      </c>
      <c r="C68" s="4">
        <v>100000</v>
      </c>
      <c r="D68" s="4">
        <v>-100000</v>
      </c>
      <c r="E68" s="4">
        <v>-3111100000</v>
      </c>
      <c r="F68" s="4">
        <f t="shared" si="15"/>
        <v>-44466690618</v>
      </c>
      <c r="K68">
        <f t="shared" si="16"/>
        <v>0</v>
      </c>
      <c r="L68" s="4">
        <v>441</v>
      </c>
      <c r="M68" s="4">
        <v>395</v>
      </c>
      <c r="N68" s="4">
        <v>32</v>
      </c>
      <c r="O68" s="4">
        <v>27</v>
      </c>
      <c r="P68" s="4">
        <v>68200</v>
      </c>
      <c r="Q68" s="4">
        <v>104800</v>
      </c>
      <c r="R68" s="5">
        <v>4.8999999999999998E-3</v>
      </c>
      <c r="S68" s="4">
        <v>983971</v>
      </c>
      <c r="T68" s="4">
        <f t="shared" si="18"/>
        <v>877628.6</v>
      </c>
      <c r="U68" s="4">
        <f t="shared" si="17"/>
        <v>993600</v>
      </c>
    </row>
    <row r="69" spans="1:22" x14ac:dyDescent="0.2">
      <c r="A69" s="16" t="s">
        <v>232</v>
      </c>
      <c r="B69" s="4">
        <v>0</v>
      </c>
      <c r="C69" s="4">
        <v>0</v>
      </c>
      <c r="D69" s="4">
        <v>0</v>
      </c>
      <c r="E69" s="4">
        <v>0</v>
      </c>
      <c r="F69" s="4">
        <f t="shared" si="15"/>
        <v>-41355590618</v>
      </c>
      <c r="K69">
        <f t="shared" si="16"/>
        <v>0</v>
      </c>
      <c r="L69" s="4"/>
      <c r="M69" s="4"/>
      <c r="N69" s="4"/>
      <c r="O69" s="4"/>
      <c r="P69" s="4">
        <v>396000</v>
      </c>
      <c r="Q69" s="4">
        <v>533200</v>
      </c>
      <c r="R69" s="5">
        <v>-3.2000000000000002E-3</v>
      </c>
      <c r="S69" s="4">
        <v>1011554</v>
      </c>
      <c r="T69" s="4">
        <f t="shared" si="18"/>
        <v>890064.7</v>
      </c>
      <c r="U69" s="4">
        <f t="shared" si="17"/>
        <v>877686</v>
      </c>
    </row>
    <row r="70" spans="1:22" x14ac:dyDescent="0.2">
      <c r="A70" s="16" t="s">
        <v>231</v>
      </c>
      <c r="B70" s="4">
        <v>0</v>
      </c>
      <c r="C70" s="4">
        <v>0</v>
      </c>
      <c r="D70" s="4">
        <v>0</v>
      </c>
      <c r="E70" s="4">
        <v>0</v>
      </c>
      <c r="F70" s="4">
        <f t="shared" si="15"/>
        <v>-41355590618</v>
      </c>
      <c r="K70">
        <f t="shared" si="16"/>
        <v>0</v>
      </c>
      <c r="L70" s="4"/>
      <c r="M70" s="4"/>
      <c r="N70" s="4"/>
      <c r="O70" s="4"/>
      <c r="P70" s="4">
        <v>463100</v>
      </c>
      <c r="Q70" s="4">
        <v>589000</v>
      </c>
      <c r="R70" s="5">
        <v>-4.7999999999999996E-3</v>
      </c>
      <c r="S70" s="4">
        <v>1130728</v>
      </c>
      <c r="T70" s="4">
        <f t="shared" si="18"/>
        <v>976110.7</v>
      </c>
      <c r="U70" s="4">
        <f t="shared" si="17"/>
        <v>346151</v>
      </c>
    </row>
    <row r="71" spans="1:22" x14ac:dyDescent="0.2">
      <c r="A71" s="16" t="s">
        <v>230</v>
      </c>
      <c r="B71" s="4">
        <v>0</v>
      </c>
      <c r="C71" s="4">
        <v>25000</v>
      </c>
      <c r="D71" s="4">
        <v>-25000</v>
      </c>
      <c r="E71" s="4">
        <v>-775630000</v>
      </c>
      <c r="F71" s="4">
        <f t="shared" si="15"/>
        <v>-41355590618</v>
      </c>
      <c r="K71">
        <f t="shared" si="16"/>
        <v>0</v>
      </c>
      <c r="L71" s="4"/>
      <c r="M71" s="4"/>
      <c r="N71" s="4"/>
      <c r="O71" s="4"/>
      <c r="P71" s="4">
        <v>364400</v>
      </c>
      <c r="Q71" s="4">
        <v>598900</v>
      </c>
      <c r="R71" s="5">
        <v>6.5000000000000006E-3</v>
      </c>
      <c r="S71" s="4">
        <v>1009704</v>
      </c>
      <c r="T71" s="4">
        <f t="shared" si="18"/>
        <v>1011192.5</v>
      </c>
      <c r="U71" s="4">
        <f t="shared" si="17"/>
        <v>346151</v>
      </c>
    </row>
    <row r="72" spans="1:22" x14ac:dyDescent="0.2">
      <c r="A72" s="16" t="s">
        <v>229</v>
      </c>
      <c r="B72" s="4">
        <v>0</v>
      </c>
      <c r="C72" s="4">
        <v>0</v>
      </c>
      <c r="D72" s="4">
        <v>0</v>
      </c>
      <c r="E72" s="4">
        <v>0</v>
      </c>
      <c r="F72" s="4">
        <f t="shared" si="15"/>
        <v>-40579960618</v>
      </c>
      <c r="K72">
        <f t="shared" si="16"/>
        <v>0</v>
      </c>
      <c r="L72" s="4"/>
      <c r="M72" s="4"/>
      <c r="N72" s="4"/>
      <c r="O72" s="4"/>
      <c r="P72" s="4">
        <v>461000</v>
      </c>
      <c r="Q72" s="4">
        <v>476300</v>
      </c>
      <c r="R72" s="5">
        <v>8.199999999999999E-3</v>
      </c>
      <c r="S72" s="4">
        <v>993600</v>
      </c>
      <c r="T72" s="4">
        <f t="shared" si="18"/>
        <v>1113459.3</v>
      </c>
      <c r="U72" s="4">
        <f t="shared" si="17"/>
        <v>346151</v>
      </c>
    </row>
    <row r="73" spans="1:22" x14ac:dyDescent="0.2">
      <c r="A73" s="16" t="s">
        <v>228</v>
      </c>
      <c r="B73" s="4">
        <v>0</v>
      </c>
      <c r="C73" s="4">
        <v>210100</v>
      </c>
      <c r="D73" s="4">
        <v>-210100</v>
      </c>
      <c r="E73" s="4">
        <v>-6510510000</v>
      </c>
      <c r="F73" s="4">
        <f t="shared" si="15"/>
        <v>-40579960618</v>
      </c>
      <c r="K73">
        <f t="shared" si="16"/>
        <v>0</v>
      </c>
      <c r="L73" s="4"/>
      <c r="M73" s="4"/>
      <c r="N73" s="4"/>
      <c r="O73" s="4"/>
      <c r="P73" s="4">
        <v>463700</v>
      </c>
      <c r="Q73" s="4">
        <v>569100</v>
      </c>
      <c r="R73" s="5">
        <v>0</v>
      </c>
      <c r="S73" s="4">
        <v>1161501</v>
      </c>
      <c r="T73" s="4">
        <f t="shared" si="18"/>
        <v>1135285.6000000001</v>
      </c>
      <c r="U73" s="4">
        <f t="shared" si="17"/>
        <v>346151</v>
      </c>
    </row>
    <row r="74" spans="1:22" x14ac:dyDescent="0.2">
      <c r="A74" s="16" t="s">
        <v>227</v>
      </c>
      <c r="B74" s="4">
        <v>0</v>
      </c>
      <c r="C74" s="4">
        <v>16300</v>
      </c>
      <c r="D74" s="4">
        <v>-16300</v>
      </c>
      <c r="E74" s="4">
        <v>-503710000</v>
      </c>
      <c r="F74" s="4">
        <f t="shared" si="15"/>
        <v>-34069450618</v>
      </c>
      <c r="K74">
        <f t="shared" si="16"/>
        <v>0</v>
      </c>
      <c r="L74" s="4"/>
      <c r="M74" s="4"/>
      <c r="N74" s="4"/>
      <c r="O74" s="4"/>
      <c r="P74" s="4">
        <v>414100</v>
      </c>
      <c r="Q74" s="4">
        <v>420600</v>
      </c>
      <c r="R74" s="5">
        <v>1.66E-2</v>
      </c>
      <c r="S74" s="4">
        <v>877686</v>
      </c>
      <c r="T74" s="4">
        <f t="shared" si="18"/>
        <v>1309377.2</v>
      </c>
      <c r="U74" s="4">
        <f t="shared" si="17"/>
        <v>346151</v>
      </c>
    </row>
    <row r="75" spans="1:22" x14ac:dyDescent="0.2">
      <c r="A75" s="16" t="s">
        <v>221</v>
      </c>
      <c r="B75" s="4">
        <v>0</v>
      </c>
      <c r="C75" s="4">
        <v>6900</v>
      </c>
      <c r="D75" s="4">
        <v>-6900</v>
      </c>
      <c r="E75" s="4">
        <v>-208100000</v>
      </c>
      <c r="F75" s="4">
        <f t="shared" si="15"/>
        <v>-33565740618</v>
      </c>
      <c r="K75">
        <f t="shared" si="16"/>
        <v>0</v>
      </c>
      <c r="L75" s="4"/>
      <c r="M75" s="4"/>
      <c r="N75" s="4"/>
      <c r="O75" s="4"/>
      <c r="P75" s="4">
        <v>126500</v>
      </c>
      <c r="Q75" s="4">
        <v>194000</v>
      </c>
      <c r="R75" s="5">
        <v>8.3999999999999995E-3</v>
      </c>
      <c r="S75" s="4">
        <v>346151</v>
      </c>
      <c r="T75" s="4">
        <f t="shared" si="18"/>
        <v>1614243.6</v>
      </c>
      <c r="U75" s="4">
        <f t="shared" si="17"/>
        <v>579235</v>
      </c>
    </row>
    <row r="76" spans="1:22" x14ac:dyDescent="0.2">
      <c r="A76" s="16" t="s">
        <v>212</v>
      </c>
      <c r="B76" s="4">
        <v>0</v>
      </c>
      <c r="C76" s="4">
        <v>4900</v>
      </c>
      <c r="D76" s="4">
        <v>-4900</v>
      </c>
      <c r="E76" s="4">
        <v>-144810000</v>
      </c>
      <c r="F76" s="4">
        <f t="shared" si="15"/>
        <v>-33357640618</v>
      </c>
      <c r="K76">
        <f t="shared" si="16"/>
        <v>0</v>
      </c>
      <c r="L76" s="4"/>
      <c r="M76" s="4"/>
      <c r="N76" s="4"/>
      <c r="O76" s="4"/>
      <c r="P76" s="4">
        <v>218500</v>
      </c>
      <c r="Q76" s="4">
        <v>306900</v>
      </c>
      <c r="R76" s="5">
        <v>1.3600000000000001E-2</v>
      </c>
      <c r="S76" s="4">
        <v>579235</v>
      </c>
      <c r="T76" s="4">
        <f t="shared" si="18"/>
        <v>1726439.6</v>
      </c>
      <c r="U76" s="4">
        <f t="shared" si="17"/>
        <v>815068</v>
      </c>
    </row>
    <row r="77" spans="1:22" x14ac:dyDescent="0.2">
      <c r="A77" s="16" t="s">
        <v>211</v>
      </c>
      <c r="B77" s="4">
        <v>9000</v>
      </c>
      <c r="C77" s="4">
        <v>900</v>
      </c>
      <c r="D77" s="4">
        <v>8100</v>
      </c>
      <c r="E77" s="4">
        <v>241350000</v>
      </c>
      <c r="F77" s="4">
        <f t="shared" si="15"/>
        <v>-33212830618</v>
      </c>
      <c r="K77">
        <f>K78+J77</f>
        <v>0</v>
      </c>
      <c r="L77" s="4"/>
      <c r="M77" s="4"/>
      <c r="N77" s="4"/>
      <c r="O77" s="4"/>
      <c r="P77" s="4">
        <v>226600</v>
      </c>
      <c r="Q77" s="4">
        <v>502700</v>
      </c>
      <c r="R77" s="5">
        <v>-2.3099999999999999E-2</v>
      </c>
      <c r="S77" s="4">
        <v>815068</v>
      </c>
      <c r="T77" s="4">
        <f t="shared" si="18"/>
        <v>1866136.1</v>
      </c>
      <c r="U77" s="4">
        <f t="shared" si="17"/>
        <v>851059</v>
      </c>
    </row>
    <row r="78" spans="1:22" x14ac:dyDescent="0.2">
      <c r="A78" s="16" t="s">
        <v>210</v>
      </c>
      <c r="B78" s="4">
        <v>20600</v>
      </c>
      <c r="C78" s="4">
        <v>7610</v>
      </c>
      <c r="D78" s="4">
        <v>12990</v>
      </c>
      <c r="E78" s="4">
        <v>400350000</v>
      </c>
      <c r="F78" s="4">
        <f t="shared" si="15"/>
        <v>-33454180618</v>
      </c>
      <c r="K78">
        <f>J78+K80</f>
        <v>0</v>
      </c>
      <c r="R78" s="5">
        <v>-8.1000000000000013E-3</v>
      </c>
      <c r="S78" s="4">
        <v>851059</v>
      </c>
      <c r="T78" s="4">
        <f t="shared" si="18"/>
        <v>1854391.3</v>
      </c>
      <c r="U78" s="4">
        <f t="shared" si="17"/>
        <v>1135915</v>
      </c>
    </row>
    <row r="79" spans="1:22" x14ac:dyDescent="0.2">
      <c r="A79" s="16" t="s">
        <v>209</v>
      </c>
      <c r="B79" s="4">
        <v>100</v>
      </c>
      <c r="C79" s="4">
        <v>16400</v>
      </c>
      <c r="D79" s="4">
        <v>-16300</v>
      </c>
      <c r="E79" s="4">
        <v>-505760000</v>
      </c>
      <c r="F79" s="4">
        <f t="shared" si="15"/>
        <v>-33854530618</v>
      </c>
      <c r="L79" s="4"/>
      <c r="M79" s="4"/>
      <c r="N79" s="4"/>
      <c r="O79" s="4"/>
      <c r="P79" s="4">
        <v>246700</v>
      </c>
      <c r="Q79" s="4">
        <v>843600</v>
      </c>
      <c r="R79" s="5">
        <v>-1.4499999999999999E-2</v>
      </c>
      <c r="S79" s="4">
        <v>1135915</v>
      </c>
      <c r="T79" s="4">
        <f t="shared" si="18"/>
        <v>1845365</v>
      </c>
      <c r="U79" s="4">
        <f t="shared" si="17"/>
        <v>1360522</v>
      </c>
    </row>
    <row r="80" spans="1:22" x14ac:dyDescent="0.2">
      <c r="A80" s="16" t="s">
        <v>208</v>
      </c>
      <c r="B80" s="4">
        <v>0</v>
      </c>
      <c r="C80" s="4">
        <v>0</v>
      </c>
      <c r="D80" s="4">
        <v>0</v>
      </c>
      <c r="E80" s="4">
        <v>0</v>
      </c>
      <c r="F80" s="4">
        <f t="shared" si="15"/>
        <v>-33348770618</v>
      </c>
      <c r="K80">
        <f>J80</f>
        <v>0</v>
      </c>
      <c r="R80" s="5">
        <v>-3.27E-2</v>
      </c>
      <c r="S80" s="4">
        <v>1991188</v>
      </c>
      <c r="T80" s="4">
        <f t="shared" si="18"/>
        <v>1740838.5</v>
      </c>
      <c r="U80" s="4">
        <f t="shared" si="17"/>
        <v>1360522</v>
      </c>
    </row>
    <row r="81" spans="1:21" x14ac:dyDescent="0.2">
      <c r="A81" s="16" t="s">
        <v>207</v>
      </c>
      <c r="B81" s="4">
        <v>30400</v>
      </c>
      <c r="C81" s="4">
        <v>600</v>
      </c>
      <c r="D81" s="4">
        <v>29800</v>
      </c>
      <c r="E81" s="4">
        <v>950980000</v>
      </c>
      <c r="F81" s="4">
        <f t="shared" si="15"/>
        <v>-33348770618</v>
      </c>
      <c r="R81" s="5">
        <v>-4.5999999999999999E-3</v>
      </c>
      <c r="S81" s="4">
        <v>1360522</v>
      </c>
      <c r="T81" s="4">
        <f t="shared" si="18"/>
        <v>1735766.5</v>
      </c>
      <c r="U81" s="4">
        <f t="shared" si="17"/>
        <v>1379764</v>
      </c>
    </row>
    <row r="82" spans="1:21" x14ac:dyDescent="0.2">
      <c r="A82" s="16" t="s">
        <v>206</v>
      </c>
      <c r="B82" s="4">
        <v>16100</v>
      </c>
      <c r="C82" s="4">
        <v>300</v>
      </c>
      <c r="D82" s="4">
        <v>15800</v>
      </c>
      <c r="E82" s="4">
        <v>507560000</v>
      </c>
      <c r="F82" s="4">
        <f t="shared" si="15"/>
        <v>-34299750618</v>
      </c>
      <c r="R82" s="5">
        <v>2.8799999999999999E-2</v>
      </c>
      <c r="S82" s="4">
        <v>2016268</v>
      </c>
      <c r="T82" s="4">
        <f t="shared" si="18"/>
        <v>1619189.9</v>
      </c>
      <c r="U82" s="4">
        <f t="shared" si="17"/>
        <v>1379764</v>
      </c>
    </row>
    <row r="83" spans="1:21" x14ac:dyDescent="0.2">
      <c r="A83" s="16" t="s">
        <v>205</v>
      </c>
      <c r="B83" s="4">
        <v>0</v>
      </c>
      <c r="C83" s="4">
        <v>300</v>
      </c>
      <c r="D83" s="4">
        <v>-300</v>
      </c>
      <c r="E83" s="4">
        <v>-9420000</v>
      </c>
      <c r="F83" s="4">
        <f t="shared" si="15"/>
        <v>-34807310618</v>
      </c>
      <c r="R83" s="5">
        <v>-6.3E-3</v>
      </c>
      <c r="S83" s="4">
        <v>1379764</v>
      </c>
      <c r="T83" s="4">
        <f t="shared" si="18"/>
        <v>1664945</v>
      </c>
      <c r="U83" s="4">
        <f t="shared" si="17"/>
        <v>733611</v>
      </c>
    </row>
    <row r="84" spans="1:21" x14ac:dyDescent="0.2">
      <c r="A84" s="16" t="s">
        <v>204</v>
      </c>
      <c r="B84" s="4">
        <v>28100</v>
      </c>
      <c r="C84" s="4">
        <v>37380</v>
      </c>
      <c r="D84" s="4">
        <v>-9280</v>
      </c>
      <c r="E84" s="4">
        <v>-289240000</v>
      </c>
      <c r="F84" s="4">
        <f t="shared" si="15"/>
        <v>-34797890618</v>
      </c>
      <c r="R84" s="5">
        <v>-1.7100000000000001E-2</v>
      </c>
      <c r="S84" s="4">
        <v>2618602</v>
      </c>
      <c r="T84" s="4">
        <f t="shared" si="18"/>
        <v>1632387.4</v>
      </c>
      <c r="U84" s="4">
        <f t="shared" si="17"/>
        <v>733611</v>
      </c>
    </row>
    <row r="85" spans="1:21" x14ac:dyDescent="0.2">
      <c r="A85" s="16" t="s">
        <v>203</v>
      </c>
      <c r="B85" s="4">
        <v>600</v>
      </c>
      <c r="C85" s="4">
        <v>3200</v>
      </c>
      <c r="D85" s="4">
        <v>-2600</v>
      </c>
      <c r="E85" s="4">
        <v>-83020000</v>
      </c>
      <c r="F85" s="4">
        <f t="shared" si="15"/>
        <v>-34508650618</v>
      </c>
      <c r="R85" s="5">
        <v>3.73E-2</v>
      </c>
      <c r="S85" s="4">
        <v>3394815</v>
      </c>
      <c r="T85" s="4">
        <f t="shared" si="18"/>
        <v>1465414.2</v>
      </c>
      <c r="U85" s="4">
        <f t="shared" si="17"/>
        <v>733611</v>
      </c>
    </row>
    <row r="86" spans="1:21" x14ac:dyDescent="0.2">
      <c r="A86" s="16" t="s">
        <v>202</v>
      </c>
      <c r="B86" s="4">
        <v>300</v>
      </c>
      <c r="C86" s="4">
        <v>15500</v>
      </c>
      <c r="D86" s="4">
        <v>-15200</v>
      </c>
      <c r="E86" s="4">
        <v>-470920000</v>
      </c>
      <c r="F86" s="4">
        <f t="shared" si="15"/>
        <v>-34425630618</v>
      </c>
      <c r="R86" s="5">
        <v>3.3E-3</v>
      </c>
      <c r="S86" s="4">
        <v>1701195</v>
      </c>
      <c r="T86" s="4">
        <f t="shared" si="18"/>
        <v>1396895.5</v>
      </c>
      <c r="U86" s="4">
        <f t="shared" si="17"/>
        <v>733611</v>
      </c>
    </row>
    <row r="87" spans="1:21" x14ac:dyDescent="0.2">
      <c r="A87" s="16" t="s">
        <v>201</v>
      </c>
      <c r="B87" s="4">
        <v>43700</v>
      </c>
      <c r="C87" s="4">
        <v>35000</v>
      </c>
      <c r="D87" s="4">
        <v>8700</v>
      </c>
      <c r="E87" s="4">
        <v>262360000</v>
      </c>
      <c r="F87" s="4">
        <f t="shared" si="15"/>
        <v>-33954710618</v>
      </c>
      <c r="R87" s="5">
        <v>4.0599999999999997E-2</v>
      </c>
      <c r="S87" s="4">
        <v>2212033</v>
      </c>
      <c r="T87" s="4">
        <f t="shared" si="18"/>
        <v>1333314.1000000001</v>
      </c>
      <c r="U87" s="4">
        <f t="shared" si="17"/>
        <v>733611</v>
      </c>
    </row>
    <row r="88" spans="1:21" x14ac:dyDescent="0.2">
      <c r="A88" s="16" t="s">
        <v>200</v>
      </c>
      <c r="B88" s="4">
        <v>0</v>
      </c>
      <c r="C88" s="4">
        <v>4500</v>
      </c>
      <c r="D88" s="4">
        <v>-4500</v>
      </c>
      <c r="E88" s="4">
        <v>-131700000</v>
      </c>
      <c r="F88" s="4">
        <f t="shared" si="15"/>
        <v>-34217070618</v>
      </c>
      <c r="R88" s="5">
        <v>1.37E-2</v>
      </c>
      <c r="S88" s="4">
        <v>733611</v>
      </c>
      <c r="T88" s="4">
        <f t="shared" si="18"/>
        <v>1528509</v>
      </c>
      <c r="U88" s="4">
        <f t="shared" si="17"/>
        <v>850502</v>
      </c>
    </row>
    <row r="89" spans="1:21" x14ac:dyDescent="0.2">
      <c r="A89" s="16" t="s">
        <v>199</v>
      </c>
      <c r="B89" s="4">
        <v>0</v>
      </c>
      <c r="C89" s="4">
        <v>82720</v>
      </c>
      <c r="D89" s="4">
        <v>-82720</v>
      </c>
      <c r="E89" s="4">
        <v>-2447400000</v>
      </c>
      <c r="F89" s="4">
        <f t="shared" si="15"/>
        <v>-34085370618</v>
      </c>
      <c r="R89" s="5">
        <v>-1.18E-2</v>
      </c>
      <c r="S89" s="4">
        <v>1045652</v>
      </c>
      <c r="T89" s="4">
        <f t="shared" si="18"/>
        <v>1670987.9</v>
      </c>
      <c r="U89" s="4">
        <f t="shared" si="17"/>
        <v>850502</v>
      </c>
    </row>
    <row r="90" spans="1:21" x14ac:dyDescent="0.2">
      <c r="A90" s="16" t="s">
        <v>198</v>
      </c>
      <c r="B90" s="4">
        <v>14800</v>
      </c>
      <c r="C90" s="4">
        <v>45300</v>
      </c>
      <c r="D90" s="4">
        <v>-30500</v>
      </c>
      <c r="E90" s="4">
        <v>-902450000</v>
      </c>
      <c r="F90" s="4">
        <f t="shared" si="15"/>
        <v>-31637970618</v>
      </c>
      <c r="R90" s="5">
        <v>1.03E-2</v>
      </c>
      <c r="S90" s="4">
        <v>945923</v>
      </c>
      <c r="T90" s="4">
        <f t="shared" si="18"/>
        <v>1825280.5</v>
      </c>
      <c r="U90" s="4">
        <f t="shared" si="17"/>
        <v>850502</v>
      </c>
    </row>
    <row r="91" spans="1:21" x14ac:dyDescent="0.2">
      <c r="A91" s="16" t="s">
        <v>197</v>
      </c>
      <c r="B91" s="4">
        <v>14500</v>
      </c>
      <c r="C91" s="4">
        <v>0</v>
      </c>
      <c r="D91" s="4">
        <v>14500</v>
      </c>
      <c r="E91" s="4">
        <v>422690000</v>
      </c>
      <c r="F91" s="4">
        <f t="shared" si="15"/>
        <v>-30735520618</v>
      </c>
      <c r="R91" s="5">
        <v>-1.18E-2</v>
      </c>
      <c r="S91" s="4">
        <v>1309802</v>
      </c>
      <c r="T91" s="4">
        <f t="shared" si="18"/>
        <v>1806282.6</v>
      </c>
      <c r="U91" s="4">
        <f t="shared" si="17"/>
        <v>850502</v>
      </c>
    </row>
    <row r="92" spans="1:21" x14ac:dyDescent="0.2">
      <c r="A92" s="16" t="s">
        <v>196</v>
      </c>
      <c r="B92" s="4">
        <v>0</v>
      </c>
      <c r="C92" s="4">
        <v>0</v>
      </c>
      <c r="D92" s="4">
        <v>0</v>
      </c>
      <c r="E92" s="4">
        <v>0</v>
      </c>
      <c r="F92" s="4">
        <f t="shared" si="15"/>
        <v>-31158210618</v>
      </c>
      <c r="R92" s="5">
        <v>-1.3300000000000001E-2</v>
      </c>
      <c r="S92" s="4">
        <v>850502</v>
      </c>
      <c r="T92" s="4">
        <f t="shared" si="18"/>
        <v>1875703.3</v>
      </c>
      <c r="U92" s="4">
        <f t="shared" si="17"/>
        <v>1016008</v>
      </c>
    </row>
    <row r="93" spans="1:21" x14ac:dyDescent="0.2">
      <c r="A93" s="16" t="s">
        <v>195</v>
      </c>
      <c r="B93" s="4">
        <v>6400</v>
      </c>
      <c r="C93" s="4">
        <v>5200</v>
      </c>
      <c r="D93" s="4">
        <v>1200</v>
      </c>
      <c r="E93" s="4">
        <v>32690000</v>
      </c>
      <c r="F93" s="4">
        <f t="shared" si="15"/>
        <v>-31158210618</v>
      </c>
      <c r="R93" s="5">
        <v>0</v>
      </c>
      <c r="S93" s="4">
        <v>1837315</v>
      </c>
      <c r="T93" s="4">
        <f t="shared" si="18"/>
        <v>1903880.7</v>
      </c>
      <c r="U93" s="4">
        <f t="shared" si="17"/>
        <v>1016008</v>
      </c>
    </row>
    <row r="94" spans="1:21" x14ac:dyDescent="0.2">
      <c r="A94" s="16" t="s">
        <v>194</v>
      </c>
      <c r="B94" s="4">
        <v>17200</v>
      </c>
      <c r="C94" s="4">
        <v>7900</v>
      </c>
      <c r="D94" s="4">
        <v>9300</v>
      </c>
      <c r="E94" s="4">
        <v>270030000</v>
      </c>
      <c r="F94" s="4">
        <f t="shared" si="15"/>
        <v>-31190900618</v>
      </c>
      <c r="R94" s="5">
        <v>-3.2199999999999999E-2</v>
      </c>
      <c r="S94" s="4">
        <v>2293026</v>
      </c>
      <c r="T94" s="4">
        <f t="shared" si="18"/>
        <v>1891235.4</v>
      </c>
      <c r="U94" s="4">
        <f t="shared" si="17"/>
        <v>1016008</v>
      </c>
    </row>
    <row r="95" spans="1:21" x14ac:dyDescent="0.2">
      <c r="A95" s="16" t="s">
        <v>193</v>
      </c>
      <c r="B95" s="4">
        <v>0</v>
      </c>
      <c r="C95" s="4">
        <v>0</v>
      </c>
      <c r="D95" s="4">
        <v>0</v>
      </c>
      <c r="E95" s="4">
        <v>0</v>
      </c>
      <c r="F95" s="4">
        <f t="shared" si="15"/>
        <v>-31460930618</v>
      </c>
      <c r="R95" s="5">
        <v>1.8100000000000002E-2</v>
      </c>
      <c r="S95" s="4">
        <v>1725083</v>
      </c>
      <c r="T95" s="4">
        <f t="shared" si="18"/>
        <v>1896035.5</v>
      </c>
      <c r="U95" s="4">
        <f t="shared" si="17"/>
        <v>1016008</v>
      </c>
    </row>
    <row r="96" spans="1:21" x14ac:dyDescent="0.2">
      <c r="A96" s="16" t="s">
        <v>192</v>
      </c>
      <c r="B96" s="4">
        <v>0</v>
      </c>
      <c r="C96" s="4">
        <v>0</v>
      </c>
      <c r="D96" s="4">
        <v>0</v>
      </c>
      <c r="E96" s="4">
        <v>0</v>
      </c>
      <c r="F96" s="4">
        <f t="shared" si="15"/>
        <v>-31460930618</v>
      </c>
      <c r="R96" s="5">
        <v>1.4999999999999999E-2</v>
      </c>
      <c r="S96" s="4">
        <v>1016008</v>
      </c>
      <c r="T96" s="4">
        <f t="shared" si="18"/>
        <v>1932381.7</v>
      </c>
      <c r="U96" s="4">
        <f t="shared" si="17"/>
        <v>1119823</v>
      </c>
    </row>
    <row r="97" spans="1:21" x14ac:dyDescent="0.2">
      <c r="A97" s="16" t="s">
        <v>191</v>
      </c>
      <c r="B97" s="4">
        <v>8000</v>
      </c>
      <c r="C97" s="4">
        <v>0</v>
      </c>
      <c r="D97" s="4">
        <v>8000</v>
      </c>
      <c r="E97" s="4">
        <v>238960000</v>
      </c>
      <c r="F97" s="4">
        <f t="shared" si="15"/>
        <v>-31460930618</v>
      </c>
      <c r="R97" s="5">
        <v>3.4000000000000002E-3</v>
      </c>
      <c r="S97" s="4">
        <v>1576219</v>
      </c>
      <c r="T97" s="4">
        <f t="shared" si="18"/>
        <v>1869922.8</v>
      </c>
      <c r="U97" s="4">
        <f t="shared" si="17"/>
        <v>1119823</v>
      </c>
    </row>
    <row r="98" spans="1:21" x14ac:dyDescent="0.2">
      <c r="A98" s="16" t="s">
        <v>190</v>
      </c>
      <c r="B98" s="4">
        <v>3000</v>
      </c>
      <c r="C98" s="4">
        <v>0</v>
      </c>
      <c r="D98" s="4">
        <v>3000</v>
      </c>
      <c r="E98" s="4">
        <v>90900000</v>
      </c>
      <c r="F98" s="4">
        <f t="shared" si="15"/>
        <v>-31699890618</v>
      </c>
      <c r="R98" s="5">
        <v>-3.85E-2</v>
      </c>
      <c r="S98" s="4">
        <v>2685560</v>
      </c>
      <c r="T98" s="4">
        <f t="shared" si="18"/>
        <v>1748840.2</v>
      </c>
      <c r="U98" s="4">
        <f t="shared" si="17"/>
        <v>1119823</v>
      </c>
    </row>
    <row r="99" spans="1:21" x14ac:dyDescent="0.2">
      <c r="A99" s="16" t="s">
        <v>189</v>
      </c>
      <c r="B99" s="4">
        <v>0</v>
      </c>
      <c r="C99" s="4">
        <v>4900</v>
      </c>
      <c r="D99" s="4">
        <v>-4900</v>
      </c>
      <c r="E99" s="4">
        <v>-150940000</v>
      </c>
      <c r="F99" s="4">
        <f t="shared" si="15"/>
        <v>-31790790618</v>
      </c>
      <c r="R99" s="5">
        <v>2.9900000000000003E-2</v>
      </c>
      <c r="S99" s="4">
        <v>2470441</v>
      </c>
      <c r="T99" s="4">
        <f t="shared" si="18"/>
        <v>1721328.7</v>
      </c>
      <c r="U99" s="4">
        <f t="shared" si="17"/>
        <v>1119823</v>
      </c>
    </row>
    <row r="100" spans="1:21" x14ac:dyDescent="0.2">
      <c r="A100" s="16" t="s">
        <v>188</v>
      </c>
      <c r="B100" s="4">
        <v>0</v>
      </c>
      <c r="C100" s="4">
        <v>15100</v>
      </c>
      <c r="D100" s="4">
        <v>-15100</v>
      </c>
      <c r="E100" s="4">
        <v>-457410000</v>
      </c>
      <c r="F100" s="4">
        <f t="shared" si="15"/>
        <v>-31639850618</v>
      </c>
      <c r="R100" s="5">
        <v>3.0800000000000001E-2</v>
      </c>
      <c r="S100" s="4">
        <v>2488849</v>
      </c>
      <c r="T100" s="4">
        <f t="shared" si="18"/>
        <v>1672302.6</v>
      </c>
      <c r="U100" s="4">
        <f t="shared" si="17"/>
        <v>1119823</v>
      </c>
    </row>
    <row r="101" spans="1:21" x14ac:dyDescent="0.2">
      <c r="A101" s="16" t="s">
        <v>187</v>
      </c>
      <c r="B101" s="4">
        <v>0</v>
      </c>
      <c r="C101" s="4">
        <v>27500</v>
      </c>
      <c r="D101" s="4">
        <v>-27500</v>
      </c>
      <c r="E101" s="4">
        <v>-808920000</v>
      </c>
      <c r="F101" s="4">
        <f t="shared" si="15"/>
        <v>-31182440618</v>
      </c>
      <c r="R101" s="5">
        <v>1.21E-2</v>
      </c>
      <c r="S101" s="4">
        <v>1119823</v>
      </c>
      <c r="T101" s="4">
        <f t="shared" si="18"/>
        <v>1853408.4</v>
      </c>
      <c r="U101" s="4">
        <f t="shared" si="17"/>
        <v>1379470</v>
      </c>
    </row>
    <row r="102" spans="1:21" x14ac:dyDescent="0.2">
      <c r="A102" s="16" t="s">
        <v>186</v>
      </c>
      <c r="B102" s="4">
        <v>0</v>
      </c>
      <c r="C102" s="4">
        <v>111800</v>
      </c>
      <c r="D102" s="4">
        <v>-111800</v>
      </c>
      <c r="E102" s="4">
        <v>-3287870000</v>
      </c>
      <c r="F102" s="4">
        <f t="shared" si="15"/>
        <v>-30373520618</v>
      </c>
      <c r="R102" s="5">
        <v>-1.7000000000000001E-3</v>
      </c>
      <c r="S102" s="4">
        <v>1544709</v>
      </c>
      <c r="T102" s="4">
        <f t="shared" si="18"/>
        <v>1832100.1</v>
      </c>
      <c r="U102" s="4">
        <f t="shared" si="17"/>
        <v>951630</v>
      </c>
    </row>
    <row r="103" spans="1:21" x14ac:dyDescent="0.2">
      <c r="A103" s="16" t="s">
        <v>185</v>
      </c>
      <c r="B103" s="4">
        <v>0</v>
      </c>
      <c r="C103" s="4">
        <v>94700</v>
      </c>
      <c r="D103" s="4">
        <v>-94700</v>
      </c>
      <c r="E103" s="4">
        <v>-2782090000</v>
      </c>
      <c r="F103" s="4">
        <f t="shared" si="15"/>
        <v>-27085650618</v>
      </c>
      <c r="R103" s="5">
        <v>-2.1899999999999999E-2</v>
      </c>
      <c r="S103" s="4">
        <v>2119089</v>
      </c>
      <c r="T103" s="4">
        <f t="shared" si="18"/>
        <v>1917467.4</v>
      </c>
      <c r="U103" s="4">
        <f t="shared" si="17"/>
        <v>951630</v>
      </c>
    </row>
    <row r="104" spans="1:21" x14ac:dyDescent="0.2">
      <c r="A104" s="16" t="s">
        <v>184</v>
      </c>
      <c r="B104" s="4">
        <v>26800</v>
      </c>
      <c r="C104" s="4">
        <v>82800</v>
      </c>
      <c r="D104" s="4">
        <v>-56000</v>
      </c>
      <c r="E104" s="4">
        <v>-1677260000</v>
      </c>
      <c r="F104" s="4">
        <f t="shared" si="15"/>
        <v>-24303560618</v>
      </c>
      <c r="R104" s="5">
        <v>0</v>
      </c>
      <c r="S104" s="4">
        <v>2166573</v>
      </c>
      <c r="T104" s="4">
        <f t="shared" si="18"/>
        <v>1979664.8</v>
      </c>
      <c r="U104" s="4">
        <f t="shared" si="17"/>
        <v>951630</v>
      </c>
    </row>
    <row r="105" spans="1:21" x14ac:dyDescent="0.2">
      <c r="A105" s="16" t="s">
        <v>183</v>
      </c>
      <c r="B105" s="4">
        <v>55800</v>
      </c>
      <c r="C105" s="4">
        <v>27900</v>
      </c>
      <c r="D105" s="4">
        <v>27900</v>
      </c>
      <c r="E105" s="4">
        <v>804270000</v>
      </c>
      <c r="F105" s="4">
        <f t="shared" si="15"/>
        <v>-22626300618</v>
      </c>
      <c r="R105" s="5">
        <v>6.8499999999999991E-2</v>
      </c>
      <c r="S105" s="4">
        <v>1773084</v>
      </c>
      <c r="T105" s="4">
        <f t="shared" si="18"/>
        <v>2039612.1</v>
      </c>
      <c r="U105" s="4">
        <f t="shared" si="17"/>
        <v>951630</v>
      </c>
    </row>
    <row r="106" spans="1:21" x14ac:dyDescent="0.2">
      <c r="A106" s="16" t="s">
        <v>182</v>
      </c>
      <c r="B106" s="4">
        <v>3500</v>
      </c>
      <c r="C106" s="4">
        <v>129200</v>
      </c>
      <c r="D106" s="4">
        <v>-125700</v>
      </c>
      <c r="E106" s="4">
        <v>-3538300000</v>
      </c>
      <c r="F106" s="4">
        <f t="shared" si="15"/>
        <v>-23430570618</v>
      </c>
      <c r="R106" s="5">
        <v>-8.8999999999999999E-3</v>
      </c>
      <c r="S106" s="4">
        <v>1379470</v>
      </c>
      <c r="T106" s="4">
        <f t="shared" si="18"/>
        <v>2030147</v>
      </c>
      <c r="U106" s="4">
        <f t="shared" si="17"/>
        <v>951630</v>
      </c>
    </row>
    <row r="107" spans="1:21" x14ac:dyDescent="0.2">
      <c r="A107" s="16" t="s">
        <v>181</v>
      </c>
      <c r="B107" s="4">
        <v>13300</v>
      </c>
      <c r="C107" s="4">
        <v>89700</v>
      </c>
      <c r="D107" s="4">
        <v>-76400</v>
      </c>
      <c r="E107" s="4">
        <v>-2118660000</v>
      </c>
      <c r="F107" s="4">
        <f t="shared" si="15"/>
        <v>-19892270618</v>
      </c>
      <c r="R107" s="5">
        <v>2.1899999999999999E-2</v>
      </c>
      <c r="S107" s="4">
        <v>951630</v>
      </c>
      <c r="T107" s="4">
        <f t="shared" si="18"/>
        <v>2132093.7999999998</v>
      </c>
      <c r="U107" s="4">
        <f t="shared" si="17"/>
        <v>1331626</v>
      </c>
    </row>
    <row r="108" spans="1:21" x14ac:dyDescent="0.2">
      <c r="A108" s="16" t="s">
        <v>180</v>
      </c>
      <c r="B108" s="4">
        <v>28900</v>
      </c>
      <c r="C108" s="4">
        <v>238300</v>
      </c>
      <c r="D108" s="4">
        <v>-209400</v>
      </c>
      <c r="E108" s="4">
        <v>-5813390000</v>
      </c>
      <c r="F108" s="4">
        <f t="shared" si="15"/>
        <v>-17773610618</v>
      </c>
      <c r="R108" s="5">
        <v>-1.43E-2</v>
      </c>
      <c r="S108" s="4">
        <v>1474734</v>
      </c>
      <c r="T108" s="4">
        <f t="shared" si="18"/>
        <v>2263637.5</v>
      </c>
      <c r="U108" s="4">
        <f t="shared" si="17"/>
        <v>1331626</v>
      </c>
    </row>
    <row r="109" spans="1:21" x14ac:dyDescent="0.2">
      <c r="A109" s="16" t="s">
        <v>179</v>
      </c>
      <c r="B109" s="4">
        <v>37700</v>
      </c>
      <c r="C109" s="4">
        <v>5000</v>
      </c>
      <c r="D109" s="4">
        <v>32700</v>
      </c>
      <c r="E109" s="4">
        <v>883590000</v>
      </c>
      <c r="F109" s="4">
        <f t="shared" si="15"/>
        <v>-11960220618</v>
      </c>
      <c r="R109" s="5">
        <v>6.93E-2</v>
      </c>
      <c r="S109" s="4">
        <v>2195326</v>
      </c>
      <c r="T109" s="4">
        <f t="shared" si="18"/>
        <v>2291979.2999999998</v>
      </c>
      <c r="U109" s="4">
        <f t="shared" si="17"/>
        <v>1331626</v>
      </c>
    </row>
    <row r="110" spans="1:21" x14ac:dyDescent="0.2">
      <c r="A110" s="16" t="s">
        <v>178</v>
      </c>
      <c r="B110" s="4">
        <v>261100</v>
      </c>
      <c r="C110" s="4">
        <v>3500</v>
      </c>
      <c r="D110" s="4">
        <v>257600</v>
      </c>
      <c r="E110" s="4">
        <v>6471000000</v>
      </c>
      <c r="F110" s="4">
        <f t="shared" si="15"/>
        <v>-12843810618</v>
      </c>
      <c r="R110" s="5">
        <v>5.7000000000000002E-2</v>
      </c>
      <c r="S110" s="4">
        <v>1998588</v>
      </c>
      <c r="T110" s="4">
        <f t="shared" si="18"/>
        <v>2546064.1</v>
      </c>
      <c r="U110" s="4">
        <f t="shared" si="17"/>
        <v>1331626</v>
      </c>
    </row>
    <row r="111" spans="1:21" x14ac:dyDescent="0.2">
      <c r="A111" s="16" t="s">
        <v>177</v>
      </c>
      <c r="B111" s="4">
        <v>228000</v>
      </c>
      <c r="C111" s="4">
        <v>3900</v>
      </c>
      <c r="D111" s="4">
        <v>224100</v>
      </c>
      <c r="E111" s="4">
        <v>5737420000</v>
      </c>
      <c r="F111" s="4">
        <f t="shared" si="15"/>
        <v>-19314810618</v>
      </c>
      <c r="R111" s="5">
        <v>-6.8099999999999994E-2</v>
      </c>
      <c r="S111" s="4">
        <v>2930881</v>
      </c>
      <c r="T111" s="4">
        <f t="shared" si="18"/>
        <v>2750534.5</v>
      </c>
      <c r="U111" s="4">
        <f t="shared" si="17"/>
        <v>1284819</v>
      </c>
    </row>
    <row r="112" spans="1:21" x14ac:dyDescent="0.2">
      <c r="A112" s="16" t="s">
        <v>176</v>
      </c>
      <c r="B112" s="4">
        <v>900</v>
      </c>
      <c r="C112" s="4">
        <v>0</v>
      </c>
      <c r="D112" s="4">
        <v>900</v>
      </c>
      <c r="E112" s="4">
        <v>25200000</v>
      </c>
      <c r="F112" s="4">
        <f t="shared" si="15"/>
        <v>-25052230618</v>
      </c>
      <c r="R112" s="5">
        <v>-6.8699999999999997E-2</v>
      </c>
      <c r="S112" s="4">
        <v>1331626</v>
      </c>
      <c r="T112" s="4">
        <f t="shared" si="18"/>
        <v>2857191.9</v>
      </c>
      <c r="U112" s="4">
        <f t="shared" si="17"/>
        <v>1284819</v>
      </c>
    </row>
    <row r="113" spans="1:21" x14ac:dyDescent="0.2">
      <c r="A113" s="16" t="s">
        <v>175</v>
      </c>
      <c r="B113" s="4">
        <v>19500</v>
      </c>
      <c r="C113" s="4">
        <v>36100</v>
      </c>
      <c r="D113" s="4">
        <v>-16600</v>
      </c>
      <c r="E113" s="4">
        <v>-480530000</v>
      </c>
      <c r="F113" s="4">
        <f t="shared" si="15"/>
        <v>-25077430618</v>
      </c>
      <c r="R113" s="5">
        <v>-5.3200000000000004E-2</v>
      </c>
      <c r="S113" s="4">
        <v>2972762</v>
      </c>
      <c r="T113" s="4">
        <f t="shared" si="18"/>
        <v>2807247.5</v>
      </c>
      <c r="U113" s="4">
        <f t="shared" si="17"/>
        <v>1284819</v>
      </c>
    </row>
    <row r="114" spans="1:21" x14ac:dyDescent="0.2">
      <c r="A114" s="16" t="s">
        <v>174</v>
      </c>
      <c r="B114" s="4">
        <v>19500</v>
      </c>
      <c r="C114" s="4">
        <v>2300</v>
      </c>
      <c r="D114" s="4">
        <v>17200</v>
      </c>
      <c r="E114" s="4">
        <v>535680000</v>
      </c>
      <c r="F114" s="4">
        <f t="shared" si="15"/>
        <v>-24596900618</v>
      </c>
      <c r="R114" s="5">
        <v>-6.9000000000000006E-2</v>
      </c>
      <c r="S114" s="4">
        <v>2788547</v>
      </c>
      <c r="T114" s="4">
        <f t="shared" si="18"/>
        <v>2803333.8</v>
      </c>
      <c r="U114" s="4">
        <f t="shared" si="17"/>
        <v>1284819</v>
      </c>
    </row>
    <row r="115" spans="1:21" x14ac:dyDescent="0.2">
      <c r="A115" s="16" t="s">
        <v>173</v>
      </c>
      <c r="B115" s="4">
        <v>16100</v>
      </c>
      <c r="C115" s="4">
        <v>116600</v>
      </c>
      <c r="D115" s="4">
        <v>-100500</v>
      </c>
      <c r="E115" s="4">
        <v>-3383670000</v>
      </c>
      <c r="F115" s="4">
        <f t="shared" ref="F115:F130" si="19">E115+F116</f>
        <v>-25132580618</v>
      </c>
      <c r="R115" s="5">
        <v>-1.04E-2</v>
      </c>
      <c r="S115" s="4">
        <v>2372557</v>
      </c>
      <c r="T115" s="4">
        <f t="shared" si="18"/>
        <v>2777684.3</v>
      </c>
      <c r="U115" s="4">
        <f t="shared" si="17"/>
        <v>1284819</v>
      </c>
    </row>
    <row r="116" spans="1:21" x14ac:dyDescent="0.2">
      <c r="A116" s="16" t="s">
        <v>172</v>
      </c>
      <c r="B116" s="4">
        <v>3900</v>
      </c>
      <c r="C116" s="4">
        <v>7000</v>
      </c>
      <c r="D116" s="4">
        <v>-3100</v>
      </c>
      <c r="E116" s="4">
        <v>-105720000</v>
      </c>
      <c r="F116" s="4">
        <f t="shared" si="19"/>
        <v>-21748910618</v>
      </c>
      <c r="R116" s="5">
        <v>1.67E-2</v>
      </c>
      <c r="S116" s="4">
        <v>1284819</v>
      </c>
      <c r="T116" s="4">
        <f t="shared" ref="T116:T121" si="20">AVERAGE(S117:S126)</f>
        <v>3212459.9</v>
      </c>
      <c r="U116" s="4">
        <f t="shared" si="17"/>
        <v>1971098</v>
      </c>
    </row>
    <row r="117" spans="1:21" x14ac:dyDescent="0.2">
      <c r="A117" s="16" t="s">
        <v>171</v>
      </c>
      <c r="B117" s="4">
        <v>0</v>
      </c>
      <c r="C117" s="4">
        <v>142600</v>
      </c>
      <c r="D117" s="4">
        <v>-142600</v>
      </c>
      <c r="E117" s="4">
        <v>-4866920000</v>
      </c>
      <c r="F117" s="4">
        <f t="shared" si="19"/>
        <v>-21643190618</v>
      </c>
      <c r="R117" s="5">
        <v>-4.0500000000000001E-2</v>
      </c>
      <c r="S117" s="4">
        <v>1971098</v>
      </c>
      <c r="T117" s="4">
        <f t="shared" si="20"/>
        <v>3277606.2</v>
      </c>
      <c r="U117" s="4">
        <f t="shared" si="17"/>
        <v>2398200</v>
      </c>
    </row>
    <row r="118" spans="1:21" x14ac:dyDescent="0.2">
      <c r="A118" s="16" t="s">
        <v>170</v>
      </c>
      <c r="B118" s="4">
        <v>5900</v>
      </c>
      <c r="C118" s="4">
        <v>53100</v>
      </c>
      <c r="D118" s="4">
        <v>-47200</v>
      </c>
      <c r="E118" s="4">
        <v>-1596640000</v>
      </c>
      <c r="F118" s="4">
        <f t="shared" si="19"/>
        <v>-16776270618</v>
      </c>
      <c r="R118" s="5">
        <v>5.8299999999999998E-2</v>
      </c>
      <c r="S118" s="4">
        <v>2790171</v>
      </c>
      <c r="T118" s="4">
        <f t="shared" si="20"/>
        <v>3304631.9</v>
      </c>
      <c r="U118" s="4">
        <f t="shared" si="17"/>
        <v>2398200</v>
      </c>
    </row>
    <row r="119" spans="1:21" x14ac:dyDescent="0.2">
      <c r="A119" s="16" t="s">
        <v>169</v>
      </c>
      <c r="B119" s="4">
        <v>7500</v>
      </c>
      <c r="C119" s="4">
        <v>7900</v>
      </c>
      <c r="D119" s="4">
        <v>-400</v>
      </c>
      <c r="E119" s="4">
        <v>-10910000</v>
      </c>
      <c r="F119" s="4">
        <f t="shared" si="19"/>
        <v>-15179630618</v>
      </c>
      <c r="R119" s="5">
        <v>-6.8499999999999991E-2</v>
      </c>
      <c r="S119" s="4">
        <v>2478744</v>
      </c>
      <c r="T119" s="4">
        <f t="shared" si="20"/>
        <v>3361657.4</v>
      </c>
      <c r="U119" s="4">
        <f t="shared" si="17"/>
        <v>2398200</v>
      </c>
    </row>
    <row r="120" spans="1:21" x14ac:dyDescent="0.2">
      <c r="A120" s="16" t="s">
        <v>168</v>
      </c>
      <c r="B120" s="4">
        <v>115700</v>
      </c>
      <c r="C120" s="4">
        <v>7000</v>
      </c>
      <c r="D120" s="4">
        <v>108700</v>
      </c>
      <c r="E120" s="4">
        <v>3851160000</v>
      </c>
      <c r="F120" s="4">
        <f t="shared" si="19"/>
        <v>-15168720618</v>
      </c>
      <c r="R120" s="5">
        <v>-4.24E-2</v>
      </c>
      <c r="S120" s="4">
        <v>4539436</v>
      </c>
      <c r="T120" s="4">
        <f t="shared" si="20"/>
        <v>3159506</v>
      </c>
      <c r="U120" s="4">
        <f t="shared" si="17"/>
        <v>2116062</v>
      </c>
    </row>
    <row r="121" spans="1:21" x14ac:dyDescent="0.2">
      <c r="A121" s="16" t="s">
        <v>167</v>
      </c>
      <c r="B121" s="4">
        <v>132700</v>
      </c>
      <c r="C121" s="4">
        <v>0</v>
      </c>
      <c r="D121" s="4">
        <v>132700</v>
      </c>
      <c r="E121" s="4">
        <v>4977660000</v>
      </c>
      <c r="F121" s="4">
        <f t="shared" si="19"/>
        <v>-19019880618</v>
      </c>
      <c r="R121" s="5">
        <v>-6.9900000000000004E-2</v>
      </c>
      <c r="S121" s="4">
        <v>4975585</v>
      </c>
      <c r="T121" s="4">
        <f t="shared" si="20"/>
        <v>3205446.1</v>
      </c>
      <c r="U121" s="4">
        <f t="shared" si="17"/>
        <v>2116062</v>
      </c>
    </row>
    <row r="122" spans="1:21" x14ac:dyDescent="0.2">
      <c r="A122" s="16" t="s">
        <v>166</v>
      </c>
      <c r="B122" s="4">
        <v>1400</v>
      </c>
      <c r="C122" s="4">
        <v>10000</v>
      </c>
      <c r="D122" s="4">
        <v>-8600</v>
      </c>
      <c r="E122" s="4">
        <v>-338800000</v>
      </c>
      <c r="F122" s="4">
        <f t="shared" si="19"/>
        <v>-23997540618</v>
      </c>
      <c r="R122" s="5">
        <v>-2.1099999999999997E-2</v>
      </c>
      <c r="S122" s="4">
        <v>2398200</v>
      </c>
      <c r="T122" s="4">
        <f>AVERAGE(S123:S132)</f>
        <v>3310897.5</v>
      </c>
      <c r="U122" s="4">
        <f t="shared" si="17"/>
        <v>2116062</v>
      </c>
    </row>
    <row r="123" spans="1:21" x14ac:dyDescent="0.2">
      <c r="A123" s="16" t="s">
        <v>165</v>
      </c>
      <c r="B123" s="4">
        <v>38800</v>
      </c>
      <c r="C123" s="4">
        <v>6900</v>
      </c>
      <c r="D123" s="4">
        <v>31900</v>
      </c>
      <c r="E123" s="4">
        <v>1272110000</v>
      </c>
      <c r="F123" s="4">
        <f t="shared" si="19"/>
        <v>-23658740618</v>
      </c>
      <c r="R123" s="5">
        <v>1.9099999999999999E-2</v>
      </c>
      <c r="S123" s="4">
        <v>2473318</v>
      </c>
      <c r="U123" s="4">
        <f t="shared" si="17"/>
        <v>2116062</v>
      </c>
    </row>
    <row r="124" spans="1:21" x14ac:dyDescent="0.2">
      <c r="A124" s="16" t="s">
        <v>164</v>
      </c>
      <c r="B124" s="4">
        <v>900</v>
      </c>
      <c r="C124" s="4">
        <v>3500</v>
      </c>
      <c r="D124" s="4">
        <v>-2600</v>
      </c>
      <c r="E124" s="4">
        <v>-103590000</v>
      </c>
      <c r="F124" s="4">
        <f t="shared" si="19"/>
        <v>-24930850618</v>
      </c>
      <c r="R124" s="5">
        <v>-2.4700000000000003E-2</v>
      </c>
      <c r="S124" s="4">
        <v>2749410</v>
      </c>
      <c r="U124" s="4">
        <f t="shared" ref="U124:U126" si="21">MIN(S125:S129)</f>
        <v>2116062</v>
      </c>
    </row>
    <row r="125" spans="1:21" x14ac:dyDescent="0.2">
      <c r="A125" s="16" t="s">
        <v>163</v>
      </c>
      <c r="B125" s="4">
        <v>6900</v>
      </c>
      <c r="C125" s="4">
        <v>15900</v>
      </c>
      <c r="D125" s="4">
        <v>-9000</v>
      </c>
      <c r="E125" s="4">
        <v>-359750000</v>
      </c>
      <c r="F125" s="4">
        <f t="shared" si="19"/>
        <v>-24827260618</v>
      </c>
      <c r="R125" s="5">
        <v>0.01</v>
      </c>
      <c r="S125" s="4">
        <v>2116062</v>
      </c>
      <c r="U125" s="4">
        <f t="shared" si="21"/>
        <v>2517922</v>
      </c>
    </row>
    <row r="126" spans="1:21" x14ac:dyDescent="0.2">
      <c r="A126" s="16" t="s">
        <v>162</v>
      </c>
      <c r="B126" s="4">
        <v>10000</v>
      </c>
      <c r="C126" s="4">
        <v>1300</v>
      </c>
      <c r="D126" s="4">
        <v>8700</v>
      </c>
      <c r="E126" s="4">
        <v>358060000</v>
      </c>
      <c r="F126" s="4">
        <f t="shared" si="19"/>
        <v>-24467510618</v>
      </c>
      <c r="R126" s="5">
        <v>2.5699999999999997E-2</v>
      </c>
      <c r="S126" s="4">
        <v>5632575</v>
      </c>
      <c r="U126" s="4">
        <f t="shared" si="21"/>
        <v>2517922</v>
      </c>
    </row>
    <row r="127" spans="1:21" x14ac:dyDescent="0.2">
      <c r="A127" s="16" t="s">
        <v>161</v>
      </c>
      <c r="B127" s="4">
        <v>300</v>
      </c>
      <c r="C127" s="4">
        <v>27000</v>
      </c>
      <c r="D127" s="4">
        <v>-26700</v>
      </c>
      <c r="E127" s="4">
        <v>-1040920000</v>
      </c>
      <c r="F127" s="4">
        <f t="shared" si="19"/>
        <v>-24825570618</v>
      </c>
      <c r="R127" s="5">
        <v>2.1000000000000001E-2</v>
      </c>
      <c r="S127" s="4">
        <v>2622561</v>
      </c>
      <c r="U127" s="4">
        <f>MIN(S128:S132)</f>
        <v>2517922</v>
      </c>
    </row>
    <row r="128" spans="1:21" x14ac:dyDescent="0.2">
      <c r="A128" s="16" t="s">
        <v>160</v>
      </c>
      <c r="B128" s="4">
        <v>16200</v>
      </c>
      <c r="C128" s="4">
        <v>235400</v>
      </c>
      <c r="D128" s="4">
        <v>-219200</v>
      </c>
      <c r="E128" s="4">
        <v>-8111330000</v>
      </c>
      <c r="F128" s="4">
        <f t="shared" si="19"/>
        <v>-23784650618</v>
      </c>
      <c r="R128" s="5">
        <v>1.8700000000000001E-2</v>
      </c>
      <c r="S128" s="4">
        <v>3060428</v>
      </c>
    </row>
    <row r="129" spans="1:22" x14ac:dyDescent="0.2">
      <c r="A129" s="16" t="s">
        <v>159</v>
      </c>
      <c r="B129" s="4">
        <v>11500</v>
      </c>
      <c r="C129" s="4">
        <v>133400</v>
      </c>
      <c r="D129" s="4">
        <v>-121900</v>
      </c>
      <c r="E129" s="4">
        <v>-4752980000</v>
      </c>
      <c r="F129" s="4">
        <f t="shared" si="19"/>
        <v>-15673320618</v>
      </c>
      <c r="R129" s="5">
        <v>-3.8399999999999997E-2</v>
      </c>
      <c r="S129" s="4">
        <v>3048999</v>
      </c>
    </row>
    <row r="130" spans="1:22" x14ac:dyDescent="0.2">
      <c r="A130" s="16" t="s">
        <v>158</v>
      </c>
      <c r="B130" s="4">
        <v>6200</v>
      </c>
      <c r="C130" s="4">
        <v>144200</v>
      </c>
      <c r="D130" s="4">
        <v>-138000</v>
      </c>
      <c r="E130" s="4">
        <v>-5295320000</v>
      </c>
      <c r="F130" s="4">
        <f t="shared" si="19"/>
        <v>-10920340618</v>
      </c>
      <c r="R130" s="5">
        <v>2.9100000000000001E-2</v>
      </c>
      <c r="S130" s="4">
        <v>2517922</v>
      </c>
    </row>
    <row r="131" spans="1:22" x14ac:dyDescent="0.2">
      <c r="A131" s="16" t="s">
        <v>157</v>
      </c>
      <c r="B131" s="4">
        <v>21700</v>
      </c>
      <c r="C131" s="4">
        <v>290800</v>
      </c>
      <c r="D131" s="4">
        <v>-269100</v>
      </c>
      <c r="E131" s="4">
        <v>-10339930000</v>
      </c>
      <c r="F131" s="4">
        <f>E131+F132</f>
        <v>-5625020618</v>
      </c>
      <c r="R131" s="5">
        <v>-1.55E-2</v>
      </c>
      <c r="S131" s="4">
        <v>5434986</v>
      </c>
    </row>
    <row r="132" spans="1:22" x14ac:dyDescent="0.2">
      <c r="A132" s="16" t="s">
        <v>156</v>
      </c>
      <c r="B132" s="4">
        <v>129000</v>
      </c>
      <c r="C132" s="4">
        <v>5200</v>
      </c>
      <c r="D132" s="4">
        <v>123800</v>
      </c>
      <c r="E132" s="4">
        <v>4714909382</v>
      </c>
      <c r="F132" s="4">
        <f>E132</f>
        <v>4714909382</v>
      </c>
      <c r="R132" s="5">
        <v>6.9500000000000006E-2</v>
      </c>
      <c r="S132" s="4">
        <v>3452714</v>
      </c>
    </row>
    <row r="133" spans="1:22" x14ac:dyDescent="0.2">
      <c r="A133" s="2"/>
      <c r="B133" s="4"/>
      <c r="C133" s="4"/>
      <c r="D133" s="4"/>
      <c r="E133" s="4"/>
      <c r="F133" s="4">
        <f t="shared" ref="F133:F188" si="22">E133+F134</f>
        <v>0</v>
      </c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>
        <f t="shared" si="22"/>
        <v>0</v>
      </c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>
        <f t="shared" si="22"/>
        <v>0</v>
      </c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>
        <f t="shared" si="22"/>
        <v>0</v>
      </c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>
        <f t="shared" si="22"/>
        <v>0</v>
      </c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>
        <f t="shared" si="22"/>
        <v>0</v>
      </c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>
        <f t="shared" si="22"/>
        <v>0</v>
      </c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>
        <f t="shared" si="22"/>
        <v>0</v>
      </c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>
        <f t="shared" si="22"/>
        <v>0</v>
      </c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>
        <f t="shared" si="22"/>
        <v>0</v>
      </c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6"/>
      <c r="B143" s="4"/>
      <c r="C143" s="4"/>
      <c r="D143" s="4"/>
      <c r="E143" s="4"/>
      <c r="F143" s="4">
        <f t="shared" si="22"/>
        <v>0</v>
      </c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6"/>
      <c r="B144" s="4"/>
      <c r="C144" s="4"/>
      <c r="D144" s="4"/>
      <c r="E144" s="4"/>
      <c r="F144" s="4">
        <f t="shared" si="22"/>
        <v>0</v>
      </c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6"/>
      <c r="B145" s="4"/>
      <c r="C145" s="4"/>
      <c r="D145" s="4"/>
      <c r="E145" s="4"/>
      <c r="F145" s="4">
        <f t="shared" si="22"/>
        <v>0</v>
      </c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6"/>
      <c r="B146" s="4"/>
      <c r="C146" s="4"/>
      <c r="D146" s="4"/>
      <c r="E146" s="4"/>
      <c r="F146" s="4">
        <f t="shared" si="22"/>
        <v>0</v>
      </c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6"/>
      <c r="B147" s="4"/>
      <c r="C147" s="4"/>
      <c r="D147" s="4"/>
      <c r="E147" s="4"/>
      <c r="F147" s="4">
        <f t="shared" si="22"/>
        <v>0</v>
      </c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6"/>
      <c r="B148" s="4"/>
      <c r="C148" s="4"/>
      <c r="D148" s="4"/>
      <c r="E148" s="4"/>
      <c r="F148" s="4">
        <f t="shared" si="22"/>
        <v>0</v>
      </c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6"/>
      <c r="B149" s="4"/>
      <c r="C149" s="4"/>
      <c r="D149" s="4"/>
      <c r="E149" s="4"/>
      <c r="F149" s="4">
        <f t="shared" si="22"/>
        <v>0</v>
      </c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5"/>
    </row>
    <row r="150" spans="1:22" x14ac:dyDescent="0.2">
      <c r="A150" s="6"/>
      <c r="B150" s="4"/>
      <c r="C150" s="4"/>
      <c r="D150" s="4"/>
      <c r="E150" s="4"/>
      <c r="F150" s="4">
        <f t="shared" si="22"/>
        <v>0</v>
      </c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5"/>
    </row>
    <row r="151" spans="1:22" x14ac:dyDescent="0.2">
      <c r="A151" s="6"/>
      <c r="B151" s="4"/>
      <c r="C151" s="4"/>
      <c r="D151" s="4"/>
      <c r="E151" s="4"/>
      <c r="F151" s="4">
        <f t="shared" si="22"/>
        <v>0</v>
      </c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5"/>
    </row>
    <row r="152" spans="1:22" x14ac:dyDescent="0.2">
      <c r="A152" s="6"/>
      <c r="B152" s="4"/>
      <c r="C152" s="4"/>
      <c r="D152" s="4"/>
      <c r="E152" s="4"/>
      <c r="F152" s="4">
        <f t="shared" si="22"/>
        <v>0</v>
      </c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5"/>
    </row>
    <row r="153" spans="1:22" x14ac:dyDescent="0.2">
      <c r="A153" s="2"/>
      <c r="B153" s="4"/>
      <c r="C153" s="4"/>
      <c r="D153" s="4"/>
      <c r="E153" s="4"/>
      <c r="F153" s="4">
        <f t="shared" si="22"/>
        <v>0</v>
      </c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5"/>
    </row>
    <row r="154" spans="1:22" x14ac:dyDescent="0.2">
      <c r="A154" s="2"/>
      <c r="B154" s="4"/>
      <c r="C154" s="4"/>
      <c r="D154" s="4"/>
      <c r="E154" s="4"/>
      <c r="F154" s="4">
        <f t="shared" si="22"/>
        <v>0</v>
      </c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5"/>
    </row>
    <row r="155" spans="1:22" x14ac:dyDescent="0.2">
      <c r="A155" s="6"/>
      <c r="B155" s="4"/>
      <c r="C155" s="4"/>
      <c r="D155" s="4"/>
      <c r="E155" s="4"/>
      <c r="F155" s="4">
        <f t="shared" si="22"/>
        <v>0</v>
      </c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5"/>
    </row>
    <row r="156" spans="1:22" x14ac:dyDescent="0.2">
      <c r="A156" s="6"/>
      <c r="B156" s="4"/>
      <c r="C156" s="4"/>
      <c r="D156" s="4"/>
      <c r="E156" s="4"/>
      <c r="F156" s="4">
        <f t="shared" si="22"/>
        <v>0</v>
      </c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5"/>
    </row>
    <row r="157" spans="1:22" x14ac:dyDescent="0.2">
      <c r="A157" s="6"/>
      <c r="B157" s="4"/>
      <c r="C157" s="4"/>
      <c r="D157" s="4"/>
      <c r="E157" s="4"/>
      <c r="F157" s="4">
        <f t="shared" si="22"/>
        <v>0</v>
      </c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5"/>
    </row>
    <row r="158" spans="1:22" x14ac:dyDescent="0.2">
      <c r="A158" s="6"/>
      <c r="B158" s="4"/>
      <c r="C158" s="4"/>
      <c r="D158" s="4"/>
      <c r="E158" s="4"/>
      <c r="F158" s="4">
        <f t="shared" si="22"/>
        <v>0</v>
      </c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5"/>
    </row>
    <row r="159" spans="1:22" x14ac:dyDescent="0.2">
      <c r="A159" s="6"/>
      <c r="B159" s="4"/>
      <c r="C159" s="4"/>
      <c r="D159" s="4"/>
      <c r="E159" s="4"/>
      <c r="F159" s="4">
        <f t="shared" si="22"/>
        <v>0</v>
      </c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5"/>
    </row>
    <row r="160" spans="1:22" x14ac:dyDescent="0.2">
      <c r="A160" s="6"/>
      <c r="B160" s="4"/>
      <c r="C160" s="4"/>
      <c r="D160" s="4"/>
      <c r="E160" s="4"/>
      <c r="F160" s="4">
        <f t="shared" si="22"/>
        <v>0</v>
      </c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5"/>
    </row>
    <row r="161" spans="1:22" x14ac:dyDescent="0.2">
      <c r="A161" s="6"/>
      <c r="B161" s="4"/>
      <c r="C161" s="4"/>
      <c r="D161" s="4"/>
      <c r="E161" s="4"/>
      <c r="F161" s="4">
        <f t="shared" si="22"/>
        <v>0</v>
      </c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5"/>
    </row>
    <row r="162" spans="1:22" x14ac:dyDescent="0.2">
      <c r="A162" s="6"/>
      <c r="B162" s="4"/>
      <c r="C162" s="4"/>
      <c r="D162" s="4"/>
      <c r="E162" s="4"/>
      <c r="F162" s="4">
        <f t="shared" si="22"/>
        <v>0</v>
      </c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5"/>
      <c r="U162" s="5"/>
      <c r="V162" s="5"/>
    </row>
    <row r="163" spans="1:22" x14ac:dyDescent="0.2">
      <c r="A163" s="6"/>
      <c r="B163" s="4"/>
      <c r="C163" s="4"/>
      <c r="D163" s="4"/>
      <c r="E163" s="4"/>
      <c r="F163" s="4">
        <f t="shared" si="22"/>
        <v>0</v>
      </c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5"/>
      <c r="U163" s="5"/>
      <c r="V163" s="5"/>
    </row>
    <row r="164" spans="1:22" x14ac:dyDescent="0.2">
      <c r="A164" s="6"/>
      <c r="B164" s="4"/>
      <c r="C164" s="4"/>
      <c r="D164" s="4"/>
      <c r="E164" s="4"/>
      <c r="F164" s="4">
        <f t="shared" si="22"/>
        <v>0</v>
      </c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5"/>
      <c r="U164" s="5"/>
      <c r="V164" s="5"/>
    </row>
    <row r="165" spans="1:22" x14ac:dyDescent="0.2">
      <c r="A165" s="6"/>
      <c r="B165" s="4"/>
      <c r="C165" s="4"/>
      <c r="D165" s="4"/>
      <c r="E165" s="4"/>
      <c r="F165" s="4">
        <f t="shared" si="22"/>
        <v>0</v>
      </c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5"/>
      <c r="U165" s="5"/>
      <c r="V165" s="5"/>
    </row>
    <row r="166" spans="1:22" x14ac:dyDescent="0.2">
      <c r="A166" s="6"/>
      <c r="B166" s="4"/>
      <c r="C166" s="4"/>
      <c r="D166" s="4"/>
      <c r="E166" s="4"/>
      <c r="F166" s="4">
        <f t="shared" si="22"/>
        <v>0</v>
      </c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5"/>
      <c r="U166" s="5"/>
      <c r="V166" s="5"/>
    </row>
    <row r="167" spans="1:22" x14ac:dyDescent="0.2">
      <c r="A167" s="6"/>
      <c r="B167" s="4"/>
      <c r="C167" s="4"/>
      <c r="D167" s="4"/>
      <c r="E167" s="4"/>
      <c r="F167" s="4">
        <f t="shared" si="22"/>
        <v>0</v>
      </c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5"/>
      <c r="U167" s="5"/>
      <c r="V167" s="5"/>
    </row>
    <row r="168" spans="1:22" x14ac:dyDescent="0.2">
      <c r="A168" s="2"/>
      <c r="B168" s="4"/>
      <c r="C168" s="4"/>
      <c r="D168" s="4"/>
      <c r="E168" s="4"/>
      <c r="F168" s="4">
        <f t="shared" si="22"/>
        <v>0</v>
      </c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5"/>
    </row>
    <row r="169" spans="1:22" x14ac:dyDescent="0.2">
      <c r="A169" s="2"/>
      <c r="B169" s="4"/>
      <c r="C169" s="4"/>
      <c r="D169" s="4"/>
      <c r="E169" s="4"/>
      <c r="F169" s="4">
        <f t="shared" si="22"/>
        <v>0</v>
      </c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5"/>
    </row>
    <row r="170" spans="1:22" x14ac:dyDescent="0.2">
      <c r="A170" s="2"/>
      <c r="B170" s="4"/>
      <c r="C170" s="4"/>
      <c r="D170" s="4"/>
      <c r="E170" s="4"/>
      <c r="F170" s="4">
        <f t="shared" si="22"/>
        <v>0</v>
      </c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5"/>
    </row>
    <row r="171" spans="1:22" x14ac:dyDescent="0.2">
      <c r="A171" s="2"/>
      <c r="B171" s="4"/>
      <c r="C171" s="4"/>
      <c r="D171" s="4"/>
      <c r="E171" s="4"/>
      <c r="F171" s="4">
        <f t="shared" si="22"/>
        <v>0</v>
      </c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5"/>
    </row>
    <row r="172" spans="1:22" x14ac:dyDescent="0.2">
      <c r="A172" s="2"/>
      <c r="B172" s="4"/>
      <c r="C172" s="4"/>
      <c r="D172" s="4"/>
      <c r="E172" s="4"/>
      <c r="F172" s="4">
        <f t="shared" si="22"/>
        <v>0</v>
      </c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5"/>
    </row>
    <row r="173" spans="1:22" x14ac:dyDescent="0.2">
      <c r="A173" s="2"/>
      <c r="B173" s="4"/>
      <c r="C173" s="4"/>
      <c r="D173" s="4"/>
      <c r="E173" s="4"/>
      <c r="F173" s="4">
        <f t="shared" si="22"/>
        <v>0</v>
      </c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5"/>
    </row>
    <row r="174" spans="1:22" x14ac:dyDescent="0.2">
      <c r="A174" s="2"/>
      <c r="B174" s="4"/>
      <c r="C174" s="4"/>
      <c r="D174" s="4"/>
      <c r="E174" s="4"/>
      <c r="F174" s="4">
        <f t="shared" si="22"/>
        <v>0</v>
      </c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5"/>
    </row>
    <row r="175" spans="1:22" x14ac:dyDescent="0.2">
      <c r="A175" s="2"/>
      <c r="B175" s="4"/>
      <c r="C175" s="4"/>
      <c r="D175" s="4"/>
      <c r="E175" s="4"/>
      <c r="F175" s="4">
        <f t="shared" si="22"/>
        <v>0</v>
      </c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5"/>
    </row>
    <row r="176" spans="1:22" x14ac:dyDescent="0.2">
      <c r="A176" s="2"/>
      <c r="B176" s="4"/>
      <c r="C176" s="4"/>
      <c r="D176" s="4"/>
      <c r="E176" s="4"/>
      <c r="F176" s="4">
        <f t="shared" si="22"/>
        <v>0</v>
      </c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5"/>
    </row>
    <row r="177" spans="1:22" x14ac:dyDescent="0.2">
      <c r="A177" s="2"/>
      <c r="B177" s="4"/>
      <c r="C177" s="4"/>
      <c r="D177" s="4"/>
      <c r="E177" s="4"/>
      <c r="F177" s="4">
        <f t="shared" si="22"/>
        <v>0</v>
      </c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5"/>
      <c r="U177" s="5"/>
      <c r="V177" s="5"/>
    </row>
    <row r="178" spans="1:22" x14ac:dyDescent="0.2">
      <c r="A178" s="2"/>
      <c r="B178" s="4"/>
      <c r="C178" s="4"/>
      <c r="D178" s="4"/>
      <c r="E178" s="4"/>
      <c r="F178" s="4">
        <f t="shared" si="22"/>
        <v>0</v>
      </c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5"/>
      <c r="U178" s="5"/>
      <c r="V178" s="5"/>
    </row>
    <row r="179" spans="1:22" x14ac:dyDescent="0.2">
      <c r="A179" s="2"/>
      <c r="B179" s="4"/>
      <c r="C179" s="4"/>
      <c r="D179" s="4"/>
      <c r="E179" s="4"/>
      <c r="F179" s="4">
        <f t="shared" si="22"/>
        <v>0</v>
      </c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5"/>
      <c r="U179" s="5"/>
      <c r="V179" s="5"/>
    </row>
    <row r="180" spans="1:22" x14ac:dyDescent="0.2">
      <c r="A180" s="2"/>
      <c r="B180" s="4"/>
      <c r="C180" s="4"/>
      <c r="D180" s="4"/>
      <c r="E180" s="4"/>
      <c r="F180" s="4">
        <f t="shared" si="22"/>
        <v>0</v>
      </c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5"/>
      <c r="U180" s="5"/>
      <c r="V180" s="5"/>
    </row>
    <row r="181" spans="1:22" x14ac:dyDescent="0.2">
      <c r="A181" s="2"/>
      <c r="B181" s="4"/>
      <c r="C181" s="4"/>
      <c r="D181" s="4"/>
      <c r="E181" s="4"/>
      <c r="F181" s="4">
        <f t="shared" si="22"/>
        <v>0</v>
      </c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5"/>
      <c r="U181" s="5"/>
      <c r="V181" s="5"/>
    </row>
    <row r="182" spans="1:22" x14ac:dyDescent="0.2">
      <c r="A182" s="2"/>
      <c r="B182" s="4"/>
      <c r="C182" s="4"/>
      <c r="D182" s="4"/>
      <c r="E182" s="4"/>
      <c r="F182" s="4">
        <f t="shared" si="22"/>
        <v>0</v>
      </c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5"/>
      <c r="U182" s="5"/>
      <c r="V182" s="5"/>
    </row>
    <row r="183" spans="1:22" x14ac:dyDescent="0.2">
      <c r="A183" s="2"/>
      <c r="B183" s="4"/>
      <c r="C183" s="4"/>
      <c r="D183" s="4"/>
      <c r="E183" s="4"/>
      <c r="F183" s="4">
        <f t="shared" si="22"/>
        <v>0</v>
      </c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5"/>
      <c r="U183" s="5"/>
      <c r="V183" s="5"/>
    </row>
    <row r="184" spans="1:22" x14ac:dyDescent="0.2">
      <c r="A184" s="2"/>
      <c r="B184" s="4"/>
      <c r="C184" s="4"/>
      <c r="D184" s="4"/>
      <c r="E184" s="4"/>
      <c r="F184" s="4">
        <f t="shared" si="22"/>
        <v>0</v>
      </c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5"/>
      <c r="U184" s="5"/>
      <c r="V184" s="5"/>
    </row>
    <row r="185" spans="1:22" x14ac:dyDescent="0.2">
      <c r="A185" s="2"/>
      <c r="B185" s="4"/>
      <c r="C185" s="4"/>
      <c r="D185" s="4"/>
      <c r="E185" s="4"/>
      <c r="F185" s="4">
        <f t="shared" si="22"/>
        <v>0</v>
      </c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5"/>
      <c r="U185" s="5"/>
      <c r="V185" s="8"/>
    </row>
    <row r="186" spans="1:22" x14ac:dyDescent="0.2">
      <c r="A186" s="2"/>
      <c r="B186" s="4"/>
      <c r="C186" s="4"/>
      <c r="D186" s="4"/>
      <c r="E186" s="4"/>
      <c r="F186" s="4">
        <f t="shared" si="22"/>
        <v>0</v>
      </c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5"/>
      <c r="U186" s="5"/>
      <c r="V186" s="8"/>
    </row>
    <row r="187" spans="1:22" x14ac:dyDescent="0.2">
      <c r="A187" s="2"/>
      <c r="B187" s="4"/>
      <c r="C187" s="4"/>
      <c r="D187" s="4"/>
      <c r="E187" s="4"/>
      <c r="F187" s="4">
        <f t="shared" si="22"/>
        <v>0</v>
      </c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5"/>
      <c r="U187" s="5"/>
      <c r="V187" s="8"/>
    </row>
    <row r="188" spans="1:22" x14ac:dyDescent="0.2">
      <c r="A188" s="6"/>
      <c r="B188" s="4"/>
      <c r="C188" s="4"/>
      <c r="D188" s="4"/>
      <c r="E188" s="4"/>
      <c r="F188" s="4">
        <f t="shared" si="22"/>
        <v>0</v>
      </c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5"/>
      <c r="U188" s="5"/>
      <c r="V188" s="8"/>
    </row>
    <row r="189" spans="1:22" x14ac:dyDescent="0.2">
      <c r="A189" s="6"/>
      <c r="B189" s="4"/>
      <c r="C189" s="4"/>
      <c r="D189" s="4"/>
      <c r="E189" s="4"/>
      <c r="F189" s="4">
        <f>E189+F190</f>
        <v>0</v>
      </c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5"/>
      <c r="U189" s="5"/>
      <c r="V189" s="8"/>
    </row>
    <row r="190" spans="1:22" x14ac:dyDescent="0.2">
      <c r="A190" s="6"/>
      <c r="B190" s="4"/>
      <c r="C190" s="4"/>
      <c r="D190" s="4"/>
      <c r="E190" s="4"/>
      <c r="F190" s="4">
        <f>E190</f>
        <v>0</v>
      </c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5"/>
      <c r="U190" s="5"/>
      <c r="V190" s="8"/>
    </row>
    <row r="191" spans="1:22" x14ac:dyDescent="0.2">
      <c r="A191" s="6"/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5"/>
      <c r="U191" s="5"/>
      <c r="V191" s="8"/>
    </row>
    <row r="192" spans="1:22" x14ac:dyDescent="0.2">
      <c r="A192" s="6"/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5"/>
      <c r="U192" s="5"/>
      <c r="V192" s="8"/>
    </row>
    <row r="193" spans="1:22" x14ac:dyDescent="0.2">
      <c r="A193" s="2"/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5"/>
      <c r="U193" s="5"/>
      <c r="V193" s="8"/>
    </row>
    <row r="194" spans="1:22" x14ac:dyDescent="0.2">
      <c r="A194" s="2"/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5"/>
      <c r="U194" s="5"/>
      <c r="V194" s="8"/>
    </row>
    <row r="195" spans="1:22" x14ac:dyDescent="0.2">
      <c r="A195" s="2"/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5"/>
      <c r="U195" s="5"/>
      <c r="V195" s="8"/>
    </row>
    <row r="196" spans="1:22" x14ac:dyDescent="0.2">
      <c r="A196" s="2"/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5"/>
      <c r="U196" s="5"/>
      <c r="V196" s="8"/>
    </row>
    <row r="197" spans="1:22" x14ac:dyDescent="0.2">
      <c r="A197" s="2"/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5"/>
      <c r="U197" s="5"/>
      <c r="V197" s="8"/>
    </row>
    <row r="223" spans="1:3" x14ac:dyDescent="0.2">
      <c r="A223" t="e" cm="1">
        <f t="array" aca="1" ref="A223" ca="1">INDIRECT("'" &amp; E1 &amp; "'!$A$2:$A$66")</f>
        <v>#REF!</v>
      </c>
      <c r="B223" t="e" cm="1">
        <f t="array" aca="1" ref="B223" ca="1">INDIRECT("'" &amp; E1 &amp; "'!$B$2:$B$66")</f>
        <v>#REF!</v>
      </c>
      <c r="C223" t="e" cm="1">
        <f t="array" aca="1" ref="C223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D3F6D8-E1CF-FE41-A243-CF9BFFCF0106}">
  <sheetPr codeName="Sheet64"/>
  <dimension ref="A1:V223"/>
  <sheetViews>
    <sheetView workbookViewId="0">
      <pane ySplit="2" topLeftCell="A3" activePane="bottomLeft" state="frozen"/>
      <selection activeCell="F17" sqref="F17"/>
      <selection pane="bottomLeft" activeCell="F17" sqref="F17"/>
    </sheetView>
  </sheetViews>
  <sheetFormatPr baseColWidth="10" defaultRowHeight="16" x14ac:dyDescent="0.2"/>
  <cols>
    <col min="1" max="1" width="21.1640625" customWidth="1"/>
    <col min="2" max="2" width="14" customWidth="1"/>
    <col min="3" max="3" width="13.33203125" customWidth="1"/>
    <col min="4" max="5" width="15.66406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3.8320312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252</v>
      </c>
      <c r="U2" s="1" t="s">
        <v>253</v>
      </c>
      <c r="V2" s="1" t="s">
        <v>236</v>
      </c>
    </row>
    <row r="3" spans="1:22" x14ac:dyDescent="0.2">
      <c r="A3" s="16" t="s">
        <v>357</v>
      </c>
      <c r="B3" s="4">
        <v>10000</v>
      </c>
      <c r="C3" s="4">
        <v>1158400</v>
      </c>
      <c r="D3" s="4">
        <v>-1148400</v>
      </c>
      <c r="E3" s="4">
        <v>-14349480000</v>
      </c>
      <c r="F3" s="4">
        <f t="shared" ref="F3:F11" si="0">E3+F4</f>
        <v>9919873850</v>
      </c>
      <c r="K3">
        <f t="shared" ref="K3:K11" si="1">K4+J3</f>
        <v>4823039000</v>
      </c>
      <c r="L3" s="4">
        <v>665</v>
      </c>
      <c r="M3" s="4">
        <v>970</v>
      </c>
      <c r="N3" s="4">
        <v>23</v>
      </c>
      <c r="O3" s="4">
        <v>59</v>
      </c>
      <c r="P3" s="4">
        <v>964300</v>
      </c>
      <c r="Q3" s="4">
        <v>1883500</v>
      </c>
      <c r="R3" s="5">
        <v>-2.8300000000000002E-2</v>
      </c>
      <c r="S3" s="4">
        <v>3011200</v>
      </c>
      <c r="T3" s="4">
        <f t="shared" ref="T3:T38" si="2">AVERAGE(S4:S13)</f>
        <v>3789400</v>
      </c>
      <c r="U3" s="4">
        <f t="shared" ref="U3:U11" si="3">MIN(S4:S8)</f>
        <v>2441500</v>
      </c>
      <c r="V3" s="5">
        <v>3.1400000000000004E-2</v>
      </c>
    </row>
    <row r="4" spans="1:22" x14ac:dyDescent="0.2">
      <c r="A4" s="16" t="s">
        <v>356</v>
      </c>
      <c r="B4" s="4">
        <v>38600</v>
      </c>
      <c r="C4" s="4">
        <v>142800</v>
      </c>
      <c r="D4" s="4">
        <v>-104200</v>
      </c>
      <c r="E4" s="4">
        <v>-1326490000</v>
      </c>
      <c r="F4" s="4">
        <f t="shared" si="0"/>
        <v>24269353850</v>
      </c>
      <c r="K4">
        <f t="shared" si="1"/>
        <v>4823039000</v>
      </c>
      <c r="L4" s="4">
        <v>817</v>
      </c>
      <c r="M4" s="4">
        <v>872</v>
      </c>
      <c r="N4" s="4">
        <v>49</v>
      </c>
      <c r="O4" s="4">
        <v>51</v>
      </c>
      <c r="P4" s="4">
        <v>1707700</v>
      </c>
      <c r="Q4" s="4">
        <v>1843800</v>
      </c>
      <c r="R4" s="5">
        <v>-3.9000000000000003E-3</v>
      </c>
      <c r="S4" s="4">
        <v>3552800</v>
      </c>
      <c r="T4" s="4">
        <f t="shared" si="2"/>
        <v>3813410</v>
      </c>
      <c r="U4" s="4">
        <f t="shared" si="3"/>
        <v>2278800</v>
      </c>
      <c r="V4" s="5">
        <v>4.24E-2</v>
      </c>
    </row>
    <row r="5" spans="1:22" x14ac:dyDescent="0.2">
      <c r="A5" s="16" t="s">
        <v>355</v>
      </c>
      <c r="B5" s="4">
        <v>6000</v>
      </c>
      <c r="C5" s="4">
        <v>93300</v>
      </c>
      <c r="D5" s="4">
        <v>-87300</v>
      </c>
      <c r="E5" s="4">
        <v>-1119170000</v>
      </c>
      <c r="F5" s="4">
        <f t="shared" si="0"/>
        <v>25595843850</v>
      </c>
      <c r="K5">
        <f t="shared" si="1"/>
        <v>4823039000</v>
      </c>
      <c r="L5" s="4">
        <v>561</v>
      </c>
      <c r="M5" s="4">
        <v>985</v>
      </c>
      <c r="N5" s="4">
        <v>21</v>
      </c>
      <c r="O5" s="4">
        <v>48</v>
      </c>
      <c r="P5" s="4">
        <v>868600</v>
      </c>
      <c r="Q5" s="4">
        <v>1714600</v>
      </c>
      <c r="R5" s="5">
        <v>-1.9599999999999999E-2</v>
      </c>
      <c r="S5" s="4">
        <v>2586400</v>
      </c>
      <c r="T5" s="4">
        <f t="shared" si="2"/>
        <v>4002580</v>
      </c>
      <c r="U5" s="4">
        <f t="shared" si="3"/>
        <v>2278800</v>
      </c>
      <c r="V5" s="5">
        <v>2.69E-2</v>
      </c>
    </row>
    <row r="6" spans="1:22" x14ac:dyDescent="0.2">
      <c r="A6" s="16" t="s">
        <v>354</v>
      </c>
      <c r="B6" s="4">
        <v>1720800</v>
      </c>
      <c r="C6" s="4">
        <v>23000</v>
      </c>
      <c r="D6" s="4">
        <v>1697800</v>
      </c>
      <c r="E6" s="4">
        <v>22302040000</v>
      </c>
      <c r="F6" s="4">
        <f t="shared" si="0"/>
        <v>26715013850</v>
      </c>
      <c r="K6">
        <f t="shared" si="1"/>
        <v>4823039000</v>
      </c>
      <c r="L6" s="4">
        <v>2091</v>
      </c>
      <c r="M6" s="4">
        <v>2144</v>
      </c>
      <c r="N6" s="4">
        <v>122</v>
      </c>
      <c r="O6" s="4">
        <v>117</v>
      </c>
      <c r="P6" s="4">
        <v>4299300</v>
      </c>
      <c r="Q6" s="4">
        <v>4174100</v>
      </c>
      <c r="R6" s="5">
        <v>7.8000000000000005E-3</v>
      </c>
      <c r="S6" s="4">
        <v>8832000</v>
      </c>
      <c r="T6" s="4">
        <f t="shared" si="2"/>
        <v>3373340</v>
      </c>
      <c r="U6" s="4">
        <f t="shared" si="3"/>
        <v>2278800</v>
      </c>
      <c r="V6" s="5">
        <v>3.0099999999999998E-2</v>
      </c>
    </row>
    <row r="7" spans="1:22" x14ac:dyDescent="0.2">
      <c r="A7" s="16" t="s">
        <v>353</v>
      </c>
      <c r="B7" s="4">
        <v>69200</v>
      </c>
      <c r="C7" s="4">
        <v>187500</v>
      </c>
      <c r="D7" s="4">
        <v>-118300</v>
      </c>
      <c r="E7" s="4">
        <v>-1510850000</v>
      </c>
      <c r="F7" s="4">
        <f t="shared" si="0"/>
        <v>4412973850</v>
      </c>
      <c r="K7">
        <f t="shared" si="1"/>
        <v>4823039000</v>
      </c>
      <c r="L7" s="4">
        <v>558</v>
      </c>
      <c r="M7" s="4">
        <v>859</v>
      </c>
      <c r="N7" s="4">
        <v>25</v>
      </c>
      <c r="O7" s="4">
        <v>36</v>
      </c>
      <c r="P7" s="4">
        <v>962100</v>
      </c>
      <c r="Q7" s="4">
        <v>1343600</v>
      </c>
      <c r="R7" s="5">
        <v>0</v>
      </c>
      <c r="S7" s="4">
        <v>2441500</v>
      </c>
      <c r="T7" s="4">
        <f t="shared" si="2"/>
        <v>3306430</v>
      </c>
      <c r="U7" s="4">
        <f t="shared" si="3"/>
        <v>2278800</v>
      </c>
      <c r="V7" s="5">
        <v>2.3199999999999998E-2</v>
      </c>
    </row>
    <row r="8" spans="1:22" x14ac:dyDescent="0.2">
      <c r="A8" s="16" t="s">
        <v>352</v>
      </c>
      <c r="B8" s="4">
        <v>31600</v>
      </c>
      <c r="C8" s="4">
        <v>266100</v>
      </c>
      <c r="D8" s="4">
        <v>-234500</v>
      </c>
      <c r="E8" s="4">
        <v>-2995540000</v>
      </c>
      <c r="F8" s="4">
        <f t="shared" si="0"/>
        <v>5923823850</v>
      </c>
      <c r="K8">
        <f t="shared" si="1"/>
        <v>4823039000</v>
      </c>
      <c r="L8" s="4">
        <v>635</v>
      </c>
      <c r="M8" s="4">
        <v>725</v>
      </c>
      <c r="N8" s="4">
        <v>53</v>
      </c>
      <c r="O8" s="4">
        <v>44</v>
      </c>
      <c r="P8" s="4">
        <v>1583400</v>
      </c>
      <c r="Q8" s="4">
        <v>1439800</v>
      </c>
      <c r="R8" s="5">
        <v>1.18E-2</v>
      </c>
      <c r="S8" s="4">
        <v>3150800</v>
      </c>
      <c r="T8" s="4">
        <f t="shared" si="2"/>
        <v>3778020</v>
      </c>
      <c r="U8" s="4">
        <f t="shared" si="3"/>
        <v>2278800</v>
      </c>
      <c r="V8" s="5">
        <v>1.9400000000000001E-2</v>
      </c>
    </row>
    <row r="9" spans="1:22" x14ac:dyDescent="0.2">
      <c r="A9" s="16" t="s">
        <v>351</v>
      </c>
      <c r="B9" s="4">
        <v>0</v>
      </c>
      <c r="C9" s="4">
        <v>61000</v>
      </c>
      <c r="D9" s="4">
        <v>-61000</v>
      </c>
      <c r="E9" s="4">
        <v>-783710000</v>
      </c>
      <c r="F9" s="4">
        <f t="shared" si="0"/>
        <v>8919363850</v>
      </c>
      <c r="K9">
        <f t="shared" si="1"/>
        <v>4823039000</v>
      </c>
      <c r="L9" s="4">
        <v>445</v>
      </c>
      <c r="M9" s="4">
        <v>666</v>
      </c>
      <c r="N9" s="4">
        <v>26</v>
      </c>
      <c r="O9" s="4">
        <v>38</v>
      </c>
      <c r="P9" s="4">
        <v>848800</v>
      </c>
      <c r="Q9" s="4">
        <v>1266500</v>
      </c>
      <c r="R9" s="5">
        <v>-7.8000000000000005E-3</v>
      </c>
      <c r="S9" s="4">
        <v>2278800</v>
      </c>
      <c r="T9" s="4">
        <f t="shared" si="2"/>
        <v>3997430</v>
      </c>
      <c r="U9" s="4">
        <f t="shared" si="3"/>
        <v>2405600</v>
      </c>
      <c r="V9" s="5">
        <v>1.55E-2</v>
      </c>
    </row>
    <row r="10" spans="1:22" x14ac:dyDescent="0.2">
      <c r="A10" s="16" t="s">
        <v>350</v>
      </c>
      <c r="B10" s="4">
        <v>169500</v>
      </c>
      <c r="C10" s="4">
        <v>40400</v>
      </c>
      <c r="D10" s="4">
        <v>129100</v>
      </c>
      <c r="E10" s="4">
        <v>1674022511</v>
      </c>
      <c r="F10" s="4">
        <f t="shared" si="0"/>
        <v>9703073850</v>
      </c>
      <c r="K10">
        <f t="shared" si="1"/>
        <v>4823039000</v>
      </c>
      <c r="L10" s="4">
        <v>1500</v>
      </c>
      <c r="M10" s="4">
        <v>1166</v>
      </c>
      <c r="N10" s="4">
        <v>82</v>
      </c>
      <c r="O10" s="4">
        <v>38</v>
      </c>
      <c r="P10" s="4">
        <v>2885600</v>
      </c>
      <c r="Q10" s="4">
        <v>1888700</v>
      </c>
      <c r="R10" s="5">
        <v>4.0000000000000001E-3</v>
      </c>
      <c r="S10" s="4">
        <v>4995300</v>
      </c>
      <c r="T10" s="4">
        <f t="shared" si="2"/>
        <v>3946810</v>
      </c>
      <c r="U10" s="4">
        <f t="shared" si="3"/>
        <v>2405600</v>
      </c>
      <c r="V10" s="5">
        <v>2.6699999999999998E-2</v>
      </c>
    </row>
    <row r="11" spans="1:22" x14ac:dyDescent="0.2">
      <c r="A11" s="16" t="s">
        <v>349</v>
      </c>
      <c r="B11" s="4">
        <v>140600</v>
      </c>
      <c r="C11" s="4">
        <v>0</v>
      </c>
      <c r="D11" s="4">
        <v>140600</v>
      </c>
      <c r="E11" s="4">
        <v>1790650000</v>
      </c>
      <c r="F11" s="4">
        <f t="shared" si="0"/>
        <v>8029051339</v>
      </c>
      <c r="K11">
        <f t="shared" si="1"/>
        <v>4823039000</v>
      </c>
      <c r="L11" s="4">
        <v>490</v>
      </c>
      <c r="M11" s="4">
        <v>689</v>
      </c>
      <c r="N11" s="4">
        <v>29</v>
      </c>
      <c r="O11" s="4">
        <v>36</v>
      </c>
      <c r="P11" s="4">
        <v>1078500</v>
      </c>
      <c r="Q11" s="4">
        <v>1314400</v>
      </c>
      <c r="R11" s="5">
        <v>0</v>
      </c>
      <c r="S11" s="4">
        <v>2405600</v>
      </c>
      <c r="T11" s="4">
        <f t="shared" si="2"/>
        <v>4233900</v>
      </c>
      <c r="U11" s="4">
        <f t="shared" si="3"/>
        <v>2539600</v>
      </c>
      <c r="V11" s="5">
        <v>1.9400000000000001E-2</v>
      </c>
    </row>
    <row r="12" spans="1:22" x14ac:dyDescent="0.2">
      <c r="A12" s="16" t="s">
        <v>348</v>
      </c>
      <c r="B12" s="4">
        <v>2100</v>
      </c>
      <c r="C12" s="4">
        <v>1800</v>
      </c>
      <c r="D12" s="4">
        <v>300</v>
      </c>
      <c r="E12" s="4">
        <v>3810000</v>
      </c>
      <c r="F12" s="4">
        <f t="shared" ref="F12:F38" si="4">E12+F13</f>
        <v>6238401339</v>
      </c>
      <c r="K12">
        <f t="shared" ref="K12:K38" si="5">K13+J12</f>
        <v>4823039000</v>
      </c>
      <c r="L12" s="4">
        <v>1146</v>
      </c>
      <c r="M12" s="4">
        <v>731</v>
      </c>
      <c r="N12" s="4">
        <v>66</v>
      </c>
      <c r="O12" s="4">
        <v>43</v>
      </c>
      <c r="P12" s="4">
        <v>2372100</v>
      </c>
      <c r="Q12" s="4">
        <v>1468900</v>
      </c>
      <c r="R12" s="5">
        <v>2.8199999999999999E-2</v>
      </c>
      <c r="S12" s="4">
        <v>3841000</v>
      </c>
      <c r="T12" s="4">
        <f t="shared" si="2"/>
        <v>4248040</v>
      </c>
      <c r="U12" s="4">
        <f t="shared" ref="U12:U38" si="6">MIN(S13:S17)</f>
        <v>1772400</v>
      </c>
      <c r="V12" s="5">
        <v>5.3699999999999998E-2</v>
      </c>
    </row>
    <row r="13" spans="1:22" x14ac:dyDescent="0.2">
      <c r="A13" s="16" t="s">
        <v>347</v>
      </c>
      <c r="B13" s="4">
        <v>40400</v>
      </c>
      <c r="C13" s="4">
        <v>44500</v>
      </c>
      <c r="D13" s="4">
        <v>-4100</v>
      </c>
      <c r="E13" s="4">
        <v>-53790000</v>
      </c>
      <c r="F13" s="4">
        <f t="shared" si="4"/>
        <v>6234591339</v>
      </c>
      <c r="K13">
        <f t="shared" si="5"/>
        <v>4823039000</v>
      </c>
      <c r="L13" s="4">
        <v>835</v>
      </c>
      <c r="M13" s="4">
        <v>1120</v>
      </c>
      <c r="N13" s="4">
        <v>27</v>
      </c>
      <c r="O13" s="4">
        <v>63</v>
      </c>
      <c r="P13" s="4">
        <v>1552000</v>
      </c>
      <c r="Q13" s="4">
        <v>2256900</v>
      </c>
      <c r="R13" s="5">
        <v>-1.2E-2</v>
      </c>
      <c r="S13" s="4">
        <v>3809800</v>
      </c>
      <c r="T13" s="4">
        <f t="shared" si="2"/>
        <v>4747460</v>
      </c>
      <c r="U13" s="4">
        <f t="shared" si="6"/>
        <v>1772400</v>
      </c>
      <c r="V13" s="5">
        <v>3.5099999999999999E-2</v>
      </c>
    </row>
    <row r="14" spans="1:22" x14ac:dyDescent="0.2">
      <c r="A14" s="16" t="s">
        <v>340</v>
      </c>
      <c r="B14" s="4">
        <v>69300</v>
      </c>
      <c r="C14" s="4">
        <v>5500</v>
      </c>
      <c r="D14" s="4">
        <v>63800</v>
      </c>
      <c r="E14" s="4">
        <v>800210000</v>
      </c>
      <c r="F14" s="4">
        <f t="shared" si="4"/>
        <v>6288381339</v>
      </c>
      <c r="K14">
        <f t="shared" si="5"/>
        <v>4823039000</v>
      </c>
      <c r="L14" s="4">
        <v>768</v>
      </c>
      <c r="M14" s="4">
        <v>1131</v>
      </c>
      <c r="N14" s="4">
        <v>48</v>
      </c>
      <c r="O14" s="4">
        <v>61</v>
      </c>
      <c r="P14" s="4">
        <v>1653800</v>
      </c>
      <c r="Q14" s="4">
        <v>2025100</v>
      </c>
      <c r="R14" s="5">
        <v>-1.1899999999999999E-2</v>
      </c>
      <c r="S14" s="4">
        <v>3792900</v>
      </c>
      <c r="T14" s="4">
        <f t="shared" si="2"/>
        <v>4780700</v>
      </c>
      <c r="U14" s="4">
        <f t="shared" si="6"/>
        <v>1772400</v>
      </c>
      <c r="V14" s="5">
        <v>2.35E-2</v>
      </c>
    </row>
    <row r="15" spans="1:22" x14ac:dyDescent="0.2">
      <c r="A15" s="16" t="s">
        <v>339</v>
      </c>
      <c r="B15" s="4">
        <v>229800</v>
      </c>
      <c r="C15" s="4">
        <v>105500</v>
      </c>
      <c r="D15" s="4">
        <v>124300</v>
      </c>
      <c r="E15" s="4">
        <v>1557270000</v>
      </c>
      <c r="F15" s="4">
        <f t="shared" si="4"/>
        <v>5488171339</v>
      </c>
      <c r="K15">
        <f t="shared" si="5"/>
        <v>4823039000</v>
      </c>
      <c r="L15" s="4">
        <v>1159</v>
      </c>
      <c r="M15" s="4">
        <v>1108</v>
      </c>
      <c r="N15" s="4">
        <v>64</v>
      </c>
      <c r="O15" s="4">
        <v>48</v>
      </c>
      <c r="P15" s="4">
        <v>2431700</v>
      </c>
      <c r="Q15" s="4">
        <v>1954800</v>
      </c>
      <c r="R15" s="5">
        <v>2.8300000000000002E-2</v>
      </c>
      <c r="S15" s="4">
        <v>4478100</v>
      </c>
      <c r="T15" s="4">
        <f t="shared" si="2"/>
        <v>4581910</v>
      </c>
      <c r="U15" s="4">
        <f t="shared" si="6"/>
        <v>1772400</v>
      </c>
      <c r="V15" s="5">
        <v>4.2500000000000003E-2</v>
      </c>
    </row>
    <row r="16" spans="1:22" x14ac:dyDescent="0.2">
      <c r="A16" s="16" t="s">
        <v>338</v>
      </c>
      <c r="B16" s="4">
        <v>255300</v>
      </c>
      <c r="C16" s="4">
        <v>3200</v>
      </c>
      <c r="D16" s="4">
        <v>252100</v>
      </c>
      <c r="E16" s="4">
        <v>3102880000</v>
      </c>
      <c r="F16" s="4">
        <f t="shared" si="4"/>
        <v>3930901339</v>
      </c>
      <c r="K16">
        <f t="shared" si="5"/>
        <v>4823039000</v>
      </c>
      <c r="L16" s="4">
        <v>617</v>
      </c>
      <c r="M16" s="4">
        <v>558</v>
      </c>
      <c r="N16" s="4">
        <v>42</v>
      </c>
      <c r="O16" s="4">
        <v>29</v>
      </c>
      <c r="P16" s="4">
        <v>1155400</v>
      </c>
      <c r="Q16" s="4">
        <v>1250400</v>
      </c>
      <c r="R16" s="5">
        <v>1.23E-2</v>
      </c>
      <c r="S16" s="4">
        <v>2539600</v>
      </c>
      <c r="T16" s="4">
        <f t="shared" si="2"/>
        <v>4711440</v>
      </c>
      <c r="U16" s="4">
        <f t="shared" si="6"/>
        <v>1772400</v>
      </c>
      <c r="V16" s="5">
        <v>3.2099999999999997E-2</v>
      </c>
    </row>
    <row r="17" spans="1:22" x14ac:dyDescent="0.2">
      <c r="A17" s="16" t="s">
        <v>337</v>
      </c>
      <c r="B17" s="4">
        <v>49900</v>
      </c>
      <c r="C17" s="4">
        <v>17900</v>
      </c>
      <c r="D17" s="4">
        <v>32000</v>
      </c>
      <c r="E17" s="4">
        <v>387010000</v>
      </c>
      <c r="F17" s="4">
        <f t="shared" si="4"/>
        <v>828021339</v>
      </c>
      <c r="K17">
        <f t="shared" si="5"/>
        <v>4823039000</v>
      </c>
      <c r="L17" s="4">
        <v>507</v>
      </c>
      <c r="M17" s="4">
        <v>594</v>
      </c>
      <c r="N17" s="4">
        <v>13</v>
      </c>
      <c r="O17" s="4">
        <v>18</v>
      </c>
      <c r="P17" s="4">
        <v>726600</v>
      </c>
      <c r="Q17" s="4">
        <v>919600</v>
      </c>
      <c r="R17" s="5">
        <v>4.0999999999999995E-3</v>
      </c>
      <c r="S17" s="4">
        <v>1772400</v>
      </c>
      <c r="T17" s="4">
        <f t="shared" si="2"/>
        <v>4984330</v>
      </c>
      <c r="U17" s="4">
        <f t="shared" si="6"/>
        <v>3982400</v>
      </c>
      <c r="V17" s="5">
        <v>1.6200000000000003E-2</v>
      </c>
    </row>
    <row r="18" spans="1:22" x14ac:dyDescent="0.2">
      <c r="A18" s="16" t="s">
        <v>336</v>
      </c>
      <c r="B18" s="4">
        <v>212300</v>
      </c>
      <c r="C18" s="4">
        <v>405100</v>
      </c>
      <c r="D18" s="4">
        <v>-192800</v>
      </c>
      <c r="E18" s="4">
        <v>-2423260000</v>
      </c>
      <c r="F18" s="4">
        <f t="shared" si="4"/>
        <v>441011339</v>
      </c>
      <c r="G18" s="4">
        <v>0</v>
      </c>
      <c r="H18" s="4">
        <v>0</v>
      </c>
      <c r="I18" s="4">
        <v>0</v>
      </c>
      <c r="J18" s="4">
        <v>-4845061000</v>
      </c>
      <c r="K18">
        <f t="shared" si="5"/>
        <v>4823039000</v>
      </c>
      <c r="L18" s="4">
        <v>1131</v>
      </c>
      <c r="M18" s="4">
        <v>2522</v>
      </c>
      <c r="N18" s="4">
        <v>72</v>
      </c>
      <c r="O18" s="4">
        <v>136</v>
      </c>
      <c r="P18" s="4">
        <v>2311700</v>
      </c>
      <c r="Q18" s="4">
        <v>4953100</v>
      </c>
      <c r="R18" s="5">
        <v>-5.3200000000000004E-2</v>
      </c>
      <c r="S18" s="4">
        <v>7866700</v>
      </c>
      <c r="T18" s="4">
        <f t="shared" si="2"/>
        <v>4682760</v>
      </c>
      <c r="U18" s="4">
        <f t="shared" si="6"/>
        <v>3982400</v>
      </c>
      <c r="V18" s="5">
        <v>6.9800000000000001E-2</v>
      </c>
    </row>
    <row r="19" spans="1:22" x14ac:dyDescent="0.2">
      <c r="A19" s="16" t="s">
        <v>335</v>
      </c>
      <c r="B19" s="4">
        <v>500</v>
      </c>
      <c r="C19" s="4">
        <v>1034900</v>
      </c>
      <c r="D19" s="4">
        <v>-1034400</v>
      </c>
      <c r="E19" s="4">
        <v>-13266210000</v>
      </c>
      <c r="F19" s="4">
        <f t="shared" si="4"/>
        <v>2864271339</v>
      </c>
      <c r="K19">
        <f t="shared" si="5"/>
        <v>9668100000</v>
      </c>
      <c r="L19" s="4">
        <v>751</v>
      </c>
      <c r="M19" s="4">
        <v>1381</v>
      </c>
      <c r="N19" s="4">
        <v>38</v>
      </c>
      <c r="O19" s="4">
        <v>105</v>
      </c>
      <c r="P19" s="4">
        <v>1456600</v>
      </c>
      <c r="Q19" s="4">
        <v>3015300</v>
      </c>
      <c r="R19" s="5">
        <v>-1.1599999999999999E-2</v>
      </c>
      <c r="S19" s="4">
        <v>4472900</v>
      </c>
      <c r="T19" s="4">
        <f t="shared" si="2"/>
        <v>4527150</v>
      </c>
      <c r="U19" s="4">
        <f t="shared" si="6"/>
        <v>3982400</v>
      </c>
      <c r="V19" s="5">
        <v>2.69E-2</v>
      </c>
    </row>
    <row r="20" spans="1:22" x14ac:dyDescent="0.2">
      <c r="A20" s="16" t="s">
        <v>334</v>
      </c>
      <c r="B20" s="4">
        <v>3200</v>
      </c>
      <c r="C20" s="4">
        <v>1336300</v>
      </c>
      <c r="D20" s="4">
        <v>-1333100</v>
      </c>
      <c r="E20" s="4">
        <v>-17381190000</v>
      </c>
      <c r="F20" s="4">
        <f t="shared" si="4"/>
        <v>16130481339</v>
      </c>
      <c r="G20" s="4">
        <v>0</v>
      </c>
      <c r="H20" s="4">
        <v>0</v>
      </c>
      <c r="I20" s="4">
        <v>0</v>
      </c>
      <c r="J20" s="4">
        <v>4834050000</v>
      </c>
      <c r="K20">
        <f t="shared" si="5"/>
        <v>9668100000</v>
      </c>
      <c r="L20" s="4">
        <v>778</v>
      </c>
      <c r="M20" s="4">
        <v>1366</v>
      </c>
      <c r="N20" s="4">
        <v>58</v>
      </c>
      <c r="O20" s="4">
        <v>73</v>
      </c>
      <c r="P20" s="4">
        <v>1814500</v>
      </c>
      <c r="Q20" s="4">
        <v>2657300</v>
      </c>
      <c r="R20" s="5">
        <v>-1.9199999999999998E-2</v>
      </c>
      <c r="S20" s="4">
        <v>4489100</v>
      </c>
      <c r="T20" s="4">
        <f t="shared" si="2"/>
        <v>4647120</v>
      </c>
      <c r="U20" s="4">
        <f t="shared" si="6"/>
        <v>2490200</v>
      </c>
      <c r="V20" s="5">
        <v>3.39E-2</v>
      </c>
    </row>
    <row r="21" spans="1:22" x14ac:dyDescent="0.2">
      <c r="A21" s="16" t="s">
        <v>333</v>
      </c>
      <c r="B21" s="4">
        <v>307300</v>
      </c>
      <c r="C21" s="4">
        <v>49100</v>
      </c>
      <c r="D21" s="4">
        <v>258200</v>
      </c>
      <c r="E21" s="4">
        <v>3379270000</v>
      </c>
      <c r="F21" s="4">
        <f t="shared" si="4"/>
        <v>33511671339</v>
      </c>
      <c r="G21" s="4">
        <v>366800</v>
      </c>
      <c r="H21" s="4">
        <v>0</v>
      </c>
      <c r="I21" s="4">
        <v>366800</v>
      </c>
      <c r="J21" s="4">
        <v>4834050000</v>
      </c>
      <c r="K21">
        <f t="shared" si="5"/>
        <v>4834050000</v>
      </c>
      <c r="L21" s="4">
        <v>1342</v>
      </c>
      <c r="M21" s="4">
        <v>898</v>
      </c>
      <c r="N21" s="4">
        <v>82</v>
      </c>
      <c r="O21" s="4">
        <v>67</v>
      </c>
      <c r="P21" s="4">
        <v>3089700</v>
      </c>
      <c r="Q21" s="4">
        <v>2221600</v>
      </c>
      <c r="R21" s="5">
        <v>3.1200000000000002E-2</v>
      </c>
      <c r="S21" s="4">
        <v>5276500</v>
      </c>
      <c r="T21" s="4">
        <f t="shared" si="2"/>
        <v>4587940</v>
      </c>
      <c r="U21" s="4">
        <f t="shared" si="6"/>
        <v>2490200</v>
      </c>
      <c r="V21" s="5">
        <v>4.1100000000000005E-2</v>
      </c>
    </row>
    <row r="22" spans="1:22" x14ac:dyDescent="0.2">
      <c r="A22" s="16" t="s">
        <v>332</v>
      </c>
      <c r="B22" s="4">
        <v>493700</v>
      </c>
      <c r="C22" s="4">
        <v>0</v>
      </c>
      <c r="D22" s="4">
        <v>493700</v>
      </c>
      <c r="E22" s="4">
        <v>6378830000</v>
      </c>
      <c r="F22" s="4">
        <f t="shared" si="4"/>
        <v>30132401339</v>
      </c>
      <c r="K22">
        <f t="shared" si="5"/>
        <v>0</v>
      </c>
      <c r="L22" s="4">
        <v>599</v>
      </c>
      <c r="M22" s="4">
        <v>1057</v>
      </c>
      <c r="N22" s="4">
        <v>37</v>
      </c>
      <c r="O22" s="4">
        <v>96</v>
      </c>
      <c r="P22" s="4">
        <v>1283800</v>
      </c>
      <c r="Q22" s="4">
        <v>2604600</v>
      </c>
      <c r="R22" s="5">
        <v>-1.1599999999999999E-2</v>
      </c>
      <c r="S22" s="4">
        <v>3982400</v>
      </c>
      <c r="T22" s="4">
        <f t="shared" si="2"/>
        <v>4556140</v>
      </c>
      <c r="U22" s="4">
        <f t="shared" si="6"/>
        <v>2490200</v>
      </c>
      <c r="V22" s="5">
        <v>2.69E-2</v>
      </c>
    </row>
    <row r="23" spans="1:22" x14ac:dyDescent="0.2">
      <c r="A23" s="16" t="s">
        <v>331</v>
      </c>
      <c r="B23" s="4">
        <v>1883402</v>
      </c>
      <c r="C23" s="4">
        <v>83401</v>
      </c>
      <c r="D23" s="4">
        <v>1800001</v>
      </c>
      <c r="E23" s="4">
        <v>23549450000</v>
      </c>
      <c r="F23" s="4">
        <f t="shared" si="4"/>
        <v>23753571339</v>
      </c>
      <c r="K23">
        <f t="shared" si="5"/>
        <v>0</v>
      </c>
      <c r="L23" s="4">
        <v>2009</v>
      </c>
      <c r="M23" s="4">
        <v>1798</v>
      </c>
      <c r="N23" s="4">
        <v>151</v>
      </c>
      <c r="O23" s="4">
        <v>120</v>
      </c>
      <c r="P23" s="4">
        <v>4730700</v>
      </c>
      <c r="Q23" s="4">
        <v>3939300</v>
      </c>
      <c r="R23" s="5">
        <v>4.8399999999999999E-2</v>
      </c>
      <c r="S23" s="4">
        <v>8804000</v>
      </c>
      <c r="T23" s="4">
        <f t="shared" si="2"/>
        <v>4734910</v>
      </c>
      <c r="U23" s="4">
        <f t="shared" si="6"/>
        <v>2490200</v>
      </c>
      <c r="V23" s="5">
        <v>4.1599999999999998E-2</v>
      </c>
    </row>
    <row r="24" spans="1:22" x14ac:dyDescent="0.2">
      <c r="A24" s="16" t="s">
        <v>330</v>
      </c>
      <c r="B24" s="4">
        <v>111700</v>
      </c>
      <c r="C24" s="4">
        <v>38800</v>
      </c>
      <c r="D24" s="4">
        <v>72900</v>
      </c>
      <c r="E24" s="4">
        <v>918310000</v>
      </c>
      <c r="F24" s="4">
        <f t="shared" si="4"/>
        <v>204121339</v>
      </c>
      <c r="K24">
        <f t="shared" si="5"/>
        <v>0</v>
      </c>
      <c r="L24" s="4">
        <v>635</v>
      </c>
      <c r="M24" s="4">
        <v>1303</v>
      </c>
      <c r="N24" s="4">
        <v>33</v>
      </c>
      <c r="O24" s="4">
        <v>88</v>
      </c>
      <c r="P24" s="4">
        <v>1169900</v>
      </c>
      <c r="Q24" s="4">
        <v>2953100</v>
      </c>
      <c r="R24" s="5">
        <v>-2.41E-2</v>
      </c>
      <c r="S24" s="4">
        <v>4125300</v>
      </c>
      <c r="T24" s="4">
        <f t="shared" si="2"/>
        <v>5144990</v>
      </c>
      <c r="U24" s="4">
        <f t="shared" si="6"/>
        <v>2490200</v>
      </c>
      <c r="V24" s="5">
        <v>3.1300000000000001E-2</v>
      </c>
    </row>
    <row r="25" spans="1:22" x14ac:dyDescent="0.2">
      <c r="A25" s="16" t="s">
        <v>329</v>
      </c>
      <c r="B25" s="4">
        <v>70400</v>
      </c>
      <c r="C25" s="4">
        <v>58500</v>
      </c>
      <c r="D25" s="4">
        <v>11900</v>
      </c>
      <c r="E25" s="4">
        <v>151860000</v>
      </c>
      <c r="F25" s="4">
        <f t="shared" si="4"/>
        <v>-714188661</v>
      </c>
      <c r="K25">
        <f t="shared" si="5"/>
        <v>0</v>
      </c>
      <c r="L25" s="4">
        <v>602</v>
      </c>
      <c r="M25" s="4">
        <v>545</v>
      </c>
      <c r="N25" s="4">
        <v>31</v>
      </c>
      <c r="O25" s="4">
        <v>40</v>
      </c>
      <c r="P25" s="4">
        <v>1139100</v>
      </c>
      <c r="Q25" s="4">
        <v>1274500</v>
      </c>
      <c r="R25" s="5">
        <v>8.0000000000000002E-3</v>
      </c>
      <c r="S25" s="4">
        <v>2490200</v>
      </c>
      <c r="T25" s="4">
        <f t="shared" si="2"/>
        <v>5103180</v>
      </c>
      <c r="U25" s="4">
        <f t="shared" si="6"/>
        <v>2916800</v>
      </c>
      <c r="V25" s="5">
        <v>1.9599999999999999E-2</v>
      </c>
    </row>
    <row r="26" spans="1:22" x14ac:dyDescent="0.2">
      <c r="A26" s="16" t="s">
        <v>328</v>
      </c>
      <c r="B26" s="4">
        <v>36500</v>
      </c>
      <c r="C26" s="4">
        <v>34300</v>
      </c>
      <c r="D26" s="4">
        <v>2200</v>
      </c>
      <c r="E26" s="4">
        <v>24350000</v>
      </c>
      <c r="F26" s="4">
        <f t="shared" si="4"/>
        <v>-866048661</v>
      </c>
      <c r="K26">
        <f t="shared" si="5"/>
        <v>0</v>
      </c>
      <c r="L26" s="4">
        <v>543</v>
      </c>
      <c r="M26" s="4">
        <v>1083</v>
      </c>
      <c r="N26" s="4">
        <v>21</v>
      </c>
      <c r="O26" s="4">
        <v>71</v>
      </c>
      <c r="P26" s="4">
        <v>950200</v>
      </c>
      <c r="Q26" s="4">
        <v>2372100</v>
      </c>
      <c r="R26" s="5">
        <v>-2.3799999999999998E-2</v>
      </c>
      <c r="S26" s="4">
        <v>3834900</v>
      </c>
      <c r="T26" s="4">
        <f t="shared" si="2"/>
        <v>4917760</v>
      </c>
      <c r="U26" s="4">
        <f t="shared" si="6"/>
        <v>2916800</v>
      </c>
      <c r="V26" s="5">
        <v>3.1099999999999999E-2</v>
      </c>
    </row>
    <row r="27" spans="1:22" x14ac:dyDescent="0.2">
      <c r="A27" s="16" t="s">
        <v>327</v>
      </c>
      <c r="B27" s="4">
        <v>104000</v>
      </c>
      <c r="C27" s="4">
        <v>110800</v>
      </c>
      <c r="D27" s="4">
        <v>-6800</v>
      </c>
      <c r="E27" s="4">
        <v>-99020000</v>
      </c>
      <c r="F27" s="4">
        <f t="shared" si="4"/>
        <v>-890398661</v>
      </c>
      <c r="K27">
        <f t="shared" si="5"/>
        <v>0</v>
      </c>
      <c r="L27" s="4">
        <v>1249</v>
      </c>
      <c r="M27" s="4">
        <v>1150</v>
      </c>
      <c r="N27" s="4">
        <v>49</v>
      </c>
      <c r="O27" s="4">
        <v>64</v>
      </c>
      <c r="P27" s="4">
        <v>2111800</v>
      </c>
      <c r="Q27" s="4">
        <v>2206000</v>
      </c>
      <c r="R27" s="5">
        <v>7.9000000000000008E-3</v>
      </c>
      <c r="S27" s="4">
        <v>4501300</v>
      </c>
      <c r="T27" s="4">
        <f t="shared" si="2"/>
        <v>4647290</v>
      </c>
      <c r="U27" s="4">
        <f t="shared" si="6"/>
        <v>2916800</v>
      </c>
      <c r="V27" s="5">
        <v>3.44E-2</v>
      </c>
    </row>
    <row r="28" spans="1:22" x14ac:dyDescent="0.2">
      <c r="A28" s="16" t="s">
        <v>326</v>
      </c>
      <c r="B28" s="4">
        <v>73000</v>
      </c>
      <c r="C28" s="4">
        <v>211500</v>
      </c>
      <c r="D28" s="4">
        <v>-138500</v>
      </c>
      <c r="E28" s="4">
        <v>-1766960000</v>
      </c>
      <c r="F28" s="4">
        <f t="shared" si="4"/>
        <v>-791378661</v>
      </c>
      <c r="K28">
        <f t="shared" si="5"/>
        <v>0</v>
      </c>
      <c r="L28" s="4">
        <v>914</v>
      </c>
      <c r="M28" s="4">
        <v>1087</v>
      </c>
      <c r="N28" s="4">
        <v>58</v>
      </c>
      <c r="O28" s="4">
        <v>74</v>
      </c>
      <c r="P28" s="4">
        <v>2155900</v>
      </c>
      <c r="Q28" s="4">
        <v>2455100</v>
      </c>
      <c r="R28" s="5">
        <v>1.5900000000000001E-2</v>
      </c>
      <c r="S28" s="4">
        <v>4851000</v>
      </c>
      <c r="T28" s="4">
        <f t="shared" si="2"/>
        <v>4374260</v>
      </c>
      <c r="U28" s="4">
        <f t="shared" si="6"/>
        <v>2916800</v>
      </c>
      <c r="V28" s="5">
        <v>2.3199999999999998E-2</v>
      </c>
    </row>
    <row r="29" spans="1:22" x14ac:dyDescent="0.2">
      <c r="A29" s="16" t="s">
        <v>325</v>
      </c>
      <c r="B29" s="4">
        <v>76900</v>
      </c>
      <c r="C29" s="4">
        <v>222200</v>
      </c>
      <c r="D29" s="4">
        <v>-145300</v>
      </c>
      <c r="E29" s="4">
        <v>-1816140000</v>
      </c>
      <c r="F29" s="4">
        <f t="shared" si="4"/>
        <v>975581339</v>
      </c>
      <c r="K29">
        <f t="shared" si="5"/>
        <v>0</v>
      </c>
      <c r="L29" s="4">
        <v>642</v>
      </c>
      <c r="M29" s="4">
        <v>928</v>
      </c>
      <c r="N29" s="4">
        <v>23</v>
      </c>
      <c r="O29" s="4">
        <v>48</v>
      </c>
      <c r="P29" s="4">
        <v>1022600</v>
      </c>
      <c r="Q29" s="4">
        <v>1744800</v>
      </c>
      <c r="R29" s="5">
        <v>8.0000000000000002E-3</v>
      </c>
      <c r="S29" s="4">
        <v>2916800</v>
      </c>
      <c r="T29" s="4">
        <f t="shared" si="2"/>
        <v>4229170</v>
      </c>
      <c r="U29" s="4">
        <f t="shared" si="6"/>
        <v>3664400</v>
      </c>
      <c r="V29" s="5">
        <v>1.9799999999999998E-2</v>
      </c>
    </row>
    <row r="30" spans="1:22" x14ac:dyDescent="0.2">
      <c r="A30" s="16" t="s">
        <v>324</v>
      </c>
      <c r="B30" s="4">
        <v>23900</v>
      </c>
      <c r="C30" s="4">
        <v>731600</v>
      </c>
      <c r="D30" s="4">
        <v>-707700</v>
      </c>
      <c r="E30" s="4">
        <v>-8916080000</v>
      </c>
      <c r="F30" s="4">
        <f t="shared" si="4"/>
        <v>2791721339</v>
      </c>
      <c r="K30">
        <f t="shared" si="5"/>
        <v>0</v>
      </c>
      <c r="L30" s="4">
        <v>1169</v>
      </c>
      <c r="M30" s="4">
        <v>1339</v>
      </c>
      <c r="N30" s="4">
        <v>80</v>
      </c>
      <c r="O30" s="4">
        <v>88</v>
      </c>
      <c r="P30" s="4">
        <v>2623600</v>
      </c>
      <c r="Q30" s="4">
        <v>2940500</v>
      </c>
      <c r="R30" s="5">
        <v>0</v>
      </c>
      <c r="S30" s="4">
        <v>5688800</v>
      </c>
      <c r="T30" s="4">
        <f t="shared" si="2"/>
        <v>4008210</v>
      </c>
      <c r="U30" s="4">
        <f t="shared" si="6"/>
        <v>2072100</v>
      </c>
      <c r="V30" s="5">
        <v>4.2900000000000001E-2</v>
      </c>
    </row>
    <row r="31" spans="1:22" x14ac:dyDescent="0.2">
      <c r="A31" s="16" t="s">
        <v>323</v>
      </c>
      <c r="B31" s="4">
        <v>96100</v>
      </c>
      <c r="C31" s="4">
        <v>436900</v>
      </c>
      <c r="D31" s="4">
        <v>-340800</v>
      </c>
      <c r="E31" s="4">
        <v>-4254310000</v>
      </c>
      <c r="F31" s="4">
        <f t="shared" si="4"/>
        <v>11707801339</v>
      </c>
      <c r="K31">
        <f t="shared" si="5"/>
        <v>0</v>
      </c>
      <c r="L31" s="4">
        <v>802</v>
      </c>
      <c r="M31" s="4">
        <v>1521</v>
      </c>
      <c r="N31" s="4">
        <v>36</v>
      </c>
      <c r="O31" s="4">
        <v>84</v>
      </c>
      <c r="P31" s="4">
        <v>1533600</v>
      </c>
      <c r="Q31" s="4">
        <v>3055200</v>
      </c>
      <c r="R31" s="5">
        <v>-7.9000000000000008E-3</v>
      </c>
      <c r="S31" s="4">
        <v>4684700</v>
      </c>
      <c r="T31" s="4">
        <f t="shared" si="2"/>
        <v>3629370</v>
      </c>
      <c r="U31" s="4">
        <f t="shared" si="6"/>
        <v>1980700</v>
      </c>
      <c r="V31" s="5">
        <v>3.9300000000000002E-2</v>
      </c>
    </row>
    <row r="32" spans="1:22" x14ac:dyDescent="0.2">
      <c r="A32" s="16" t="s">
        <v>322</v>
      </c>
      <c r="B32" s="4">
        <v>43900</v>
      </c>
      <c r="C32" s="4">
        <v>422600</v>
      </c>
      <c r="D32" s="4">
        <v>-378700</v>
      </c>
      <c r="E32" s="4">
        <v>-4816450000</v>
      </c>
      <c r="F32" s="4">
        <f t="shared" si="4"/>
        <v>15962111339</v>
      </c>
      <c r="K32">
        <f t="shared" si="5"/>
        <v>0</v>
      </c>
      <c r="L32" s="4">
        <v>996</v>
      </c>
      <c r="M32" s="4">
        <v>1224</v>
      </c>
      <c r="N32" s="4">
        <v>31</v>
      </c>
      <c r="O32" s="4">
        <v>53</v>
      </c>
      <c r="P32" s="4">
        <v>1512400</v>
      </c>
      <c r="Q32" s="4">
        <v>2079000</v>
      </c>
      <c r="R32" s="5">
        <v>-3.9000000000000003E-3</v>
      </c>
      <c r="S32" s="4">
        <v>3664400</v>
      </c>
      <c r="T32" s="4">
        <f t="shared" si="2"/>
        <v>3358760</v>
      </c>
      <c r="U32" s="4">
        <f t="shared" si="6"/>
        <v>1796600</v>
      </c>
      <c r="V32" s="5">
        <v>3.8800000000000001E-2</v>
      </c>
    </row>
    <row r="33" spans="1:22" x14ac:dyDescent="0.2">
      <c r="A33" s="16" t="s">
        <v>321</v>
      </c>
      <c r="B33" s="4">
        <v>386900</v>
      </c>
      <c r="C33" s="4">
        <v>161700</v>
      </c>
      <c r="D33" s="4">
        <v>225200</v>
      </c>
      <c r="E33" s="4">
        <v>2812690000</v>
      </c>
      <c r="F33" s="4">
        <f t="shared" si="4"/>
        <v>20778561339</v>
      </c>
      <c r="K33">
        <f t="shared" si="5"/>
        <v>0</v>
      </c>
      <c r="L33" s="4">
        <v>3485</v>
      </c>
      <c r="M33" s="4">
        <v>1268</v>
      </c>
      <c r="N33" s="4">
        <v>216</v>
      </c>
      <c r="O33" s="4">
        <v>78</v>
      </c>
      <c r="P33" s="4">
        <v>7883300</v>
      </c>
      <c r="Q33" s="4">
        <v>2702700</v>
      </c>
      <c r="R33" s="5">
        <v>6.7599999999999993E-2</v>
      </c>
      <c r="S33" s="4">
        <v>10591700</v>
      </c>
      <c r="T33" s="4">
        <f t="shared" si="2"/>
        <v>2511560</v>
      </c>
      <c r="U33" s="4">
        <f t="shared" si="6"/>
        <v>1796600</v>
      </c>
      <c r="V33" s="5">
        <v>6.3299999999999995E-2</v>
      </c>
    </row>
    <row r="34" spans="1:22" x14ac:dyDescent="0.2">
      <c r="A34" s="16" t="s">
        <v>320</v>
      </c>
      <c r="B34" s="4">
        <v>1054100</v>
      </c>
      <c r="C34" s="4">
        <v>5400</v>
      </c>
      <c r="D34" s="4">
        <v>1048700</v>
      </c>
      <c r="E34" s="4">
        <v>12659780000</v>
      </c>
      <c r="F34" s="4">
        <f t="shared" si="4"/>
        <v>17965871339</v>
      </c>
      <c r="K34">
        <f t="shared" si="5"/>
        <v>0</v>
      </c>
      <c r="L34" s="4">
        <v>1759</v>
      </c>
      <c r="M34" s="4">
        <v>2044</v>
      </c>
      <c r="N34" s="4">
        <v>114</v>
      </c>
      <c r="O34" s="4">
        <v>113</v>
      </c>
      <c r="P34" s="4">
        <v>3942500</v>
      </c>
      <c r="Q34" s="4">
        <v>4360100</v>
      </c>
      <c r="R34" s="5">
        <v>1.29E-2</v>
      </c>
      <c r="S34" s="4">
        <v>8226100</v>
      </c>
      <c r="T34" s="4">
        <f t="shared" si="2"/>
        <v>1813760</v>
      </c>
      <c r="U34" s="4">
        <f t="shared" si="6"/>
        <v>1465900</v>
      </c>
      <c r="V34" s="5">
        <v>3.6900000000000002E-2</v>
      </c>
    </row>
    <row r="35" spans="1:22" x14ac:dyDescent="0.2">
      <c r="A35" s="16" t="s">
        <v>319</v>
      </c>
      <c r="B35" s="4">
        <v>339000</v>
      </c>
      <c r="C35" s="4">
        <v>1000</v>
      </c>
      <c r="D35" s="4">
        <v>338000</v>
      </c>
      <c r="E35" s="4">
        <v>3962120000</v>
      </c>
      <c r="F35" s="4">
        <f t="shared" si="4"/>
        <v>5306091339</v>
      </c>
      <c r="K35">
        <f t="shared" si="5"/>
        <v>0</v>
      </c>
      <c r="L35" s="4">
        <v>627</v>
      </c>
      <c r="M35" s="4">
        <v>435</v>
      </c>
      <c r="N35" s="4">
        <v>35</v>
      </c>
      <c r="O35" s="4">
        <v>19</v>
      </c>
      <c r="P35" s="4">
        <v>1200500</v>
      </c>
      <c r="Q35" s="4">
        <v>853800</v>
      </c>
      <c r="R35" s="5">
        <v>1.3000000000000001E-2</v>
      </c>
      <c r="S35" s="4">
        <v>2072100</v>
      </c>
      <c r="T35" s="4">
        <f t="shared" si="2"/>
        <v>1689300</v>
      </c>
      <c r="U35" s="4">
        <f t="shared" si="6"/>
        <v>1465900</v>
      </c>
      <c r="V35" s="5">
        <v>2.5499999999999998E-2</v>
      </c>
    </row>
    <row r="36" spans="1:22" x14ac:dyDescent="0.2">
      <c r="A36" s="16" t="s">
        <v>318</v>
      </c>
      <c r="B36" s="4">
        <v>5000</v>
      </c>
      <c r="C36" s="4">
        <v>93600</v>
      </c>
      <c r="D36" s="4">
        <v>-88600</v>
      </c>
      <c r="E36" s="4">
        <v>-1028860000</v>
      </c>
      <c r="F36" s="4">
        <f t="shared" si="4"/>
        <v>1343971339</v>
      </c>
      <c r="K36">
        <f t="shared" si="5"/>
        <v>0</v>
      </c>
      <c r="L36" s="4">
        <v>427</v>
      </c>
      <c r="M36" s="4">
        <v>854</v>
      </c>
      <c r="N36" s="4">
        <v>15</v>
      </c>
      <c r="O36" s="4">
        <v>21</v>
      </c>
      <c r="P36" s="4">
        <v>629000</v>
      </c>
      <c r="Q36" s="4">
        <v>1297000</v>
      </c>
      <c r="R36" s="5">
        <v>-1.29E-2</v>
      </c>
      <c r="S36" s="4">
        <v>1980700</v>
      </c>
      <c r="T36" s="4">
        <f t="shared" si="2"/>
        <v>1602270</v>
      </c>
      <c r="U36" s="4">
        <f t="shared" si="6"/>
        <v>896300</v>
      </c>
      <c r="V36" s="5">
        <v>1.7100000000000001E-2</v>
      </c>
    </row>
    <row r="37" spans="1:22" x14ac:dyDescent="0.2">
      <c r="A37" s="16" t="s">
        <v>317</v>
      </c>
      <c r="B37" s="4">
        <v>0</v>
      </c>
      <c r="C37" s="4">
        <v>376500</v>
      </c>
      <c r="D37" s="4">
        <v>-376500</v>
      </c>
      <c r="E37" s="4">
        <v>-4402520000</v>
      </c>
      <c r="F37" s="4">
        <f t="shared" si="4"/>
        <v>2372831339</v>
      </c>
      <c r="K37">
        <f t="shared" si="5"/>
        <v>0</v>
      </c>
      <c r="L37" s="4">
        <v>344</v>
      </c>
      <c r="M37" s="4">
        <v>616</v>
      </c>
      <c r="N37" s="4">
        <v>10</v>
      </c>
      <c r="O37" s="4">
        <v>22</v>
      </c>
      <c r="P37" s="4">
        <v>687200</v>
      </c>
      <c r="Q37" s="4">
        <v>1030600</v>
      </c>
      <c r="R37" s="5">
        <v>-4.1999999999999997E-3</v>
      </c>
      <c r="S37" s="4">
        <v>1796600</v>
      </c>
      <c r="T37" s="4">
        <f t="shared" si="2"/>
        <v>1551140</v>
      </c>
      <c r="U37" s="4">
        <f t="shared" si="6"/>
        <v>896300</v>
      </c>
      <c r="V37" s="5">
        <v>1.7000000000000001E-2</v>
      </c>
    </row>
    <row r="38" spans="1:22" x14ac:dyDescent="0.2">
      <c r="A38" s="16" t="s">
        <v>316</v>
      </c>
      <c r="B38" s="4">
        <v>108300</v>
      </c>
      <c r="C38" s="4">
        <v>0</v>
      </c>
      <c r="D38" s="4">
        <v>108300</v>
      </c>
      <c r="E38" s="4">
        <v>1272080000</v>
      </c>
      <c r="F38" s="4">
        <f t="shared" si="4"/>
        <v>6775351339</v>
      </c>
      <c r="K38">
        <f t="shared" si="5"/>
        <v>0</v>
      </c>
      <c r="L38" s="4">
        <v>598</v>
      </c>
      <c r="M38" s="4">
        <v>620</v>
      </c>
      <c r="N38" s="4">
        <v>33</v>
      </c>
      <c r="O38" s="4">
        <v>21</v>
      </c>
      <c r="P38" s="4">
        <v>1113200</v>
      </c>
      <c r="Q38" s="4">
        <v>1007500</v>
      </c>
      <c r="R38" s="5">
        <v>8.6E-3</v>
      </c>
      <c r="S38" s="4">
        <v>2120700</v>
      </c>
      <c r="T38" s="4">
        <f t="shared" si="2"/>
        <v>1418970</v>
      </c>
      <c r="U38" s="4">
        <f t="shared" si="6"/>
        <v>896300</v>
      </c>
      <c r="V38" s="5">
        <v>1.6899999999999998E-2</v>
      </c>
    </row>
    <row r="39" spans="1:22" x14ac:dyDescent="0.2">
      <c r="A39" s="16" t="s">
        <v>315</v>
      </c>
      <c r="B39" s="4">
        <v>66200</v>
      </c>
      <c r="C39" s="4">
        <v>34600</v>
      </c>
      <c r="D39" s="4">
        <v>31600</v>
      </c>
      <c r="E39" s="4">
        <v>368590000</v>
      </c>
      <c r="F39" s="4">
        <f t="shared" ref="F39:F44" si="7">E39+F40</f>
        <v>5503271339</v>
      </c>
      <c r="K39">
        <f t="shared" ref="K39:K44" si="8">K40+J39</f>
        <v>0</v>
      </c>
      <c r="L39" s="4">
        <v>411</v>
      </c>
      <c r="M39" s="4">
        <v>476</v>
      </c>
      <c r="N39" s="4">
        <v>10</v>
      </c>
      <c r="O39" s="4">
        <v>20</v>
      </c>
      <c r="P39" s="4">
        <v>616100</v>
      </c>
      <c r="Q39" s="4">
        <v>791200</v>
      </c>
      <c r="R39" s="5">
        <v>-4.1999999999999997E-3</v>
      </c>
      <c r="S39" s="4">
        <v>1465900</v>
      </c>
      <c r="T39" s="4">
        <f t="shared" ref="T39:T44" si="9">AVERAGE(S40:S49)</f>
        <v>1355230</v>
      </c>
      <c r="U39" s="4">
        <f t="shared" ref="U39:U44" si="10">MIN(S40:S44)</f>
        <v>896300</v>
      </c>
      <c r="V39" s="5">
        <v>1.2800000000000001E-2</v>
      </c>
    </row>
    <row r="40" spans="1:22" x14ac:dyDescent="0.2">
      <c r="A40" s="16" t="s">
        <v>314</v>
      </c>
      <c r="B40" s="4">
        <v>643900</v>
      </c>
      <c r="C40" s="4">
        <v>1700</v>
      </c>
      <c r="D40" s="4">
        <v>642200</v>
      </c>
      <c r="E40" s="4">
        <v>7517850000</v>
      </c>
      <c r="F40" s="4">
        <f t="shared" si="7"/>
        <v>5134681339</v>
      </c>
      <c r="K40">
        <f t="shared" si="8"/>
        <v>0</v>
      </c>
      <c r="L40" s="4">
        <v>967</v>
      </c>
      <c r="M40" s="4">
        <v>861</v>
      </c>
      <c r="N40" s="4">
        <v>44</v>
      </c>
      <c r="O40" s="4">
        <v>43</v>
      </c>
      <c r="P40" s="4">
        <v>1836200</v>
      </c>
      <c r="Q40" s="4">
        <v>1641300</v>
      </c>
      <c r="R40" s="5">
        <v>3.5400000000000001E-2</v>
      </c>
      <c r="S40" s="4">
        <v>3479200</v>
      </c>
      <c r="T40" s="4">
        <f t="shared" si="9"/>
        <v>1085070</v>
      </c>
      <c r="U40" s="4">
        <f t="shared" si="10"/>
        <v>827500</v>
      </c>
      <c r="V40" s="5">
        <v>3.8199999999999998E-2</v>
      </c>
    </row>
    <row r="41" spans="1:22" x14ac:dyDescent="0.2">
      <c r="A41" s="16" t="s">
        <v>310</v>
      </c>
      <c r="B41" s="4">
        <v>100</v>
      </c>
      <c r="C41" s="4">
        <v>3000</v>
      </c>
      <c r="D41" s="4">
        <v>-2900</v>
      </c>
      <c r="E41" s="4">
        <v>-32910000</v>
      </c>
      <c r="F41" s="4">
        <f t="shared" si="7"/>
        <v>-2383168661</v>
      </c>
      <c r="K41">
        <f t="shared" si="8"/>
        <v>0</v>
      </c>
      <c r="L41" s="4">
        <v>265</v>
      </c>
      <c r="M41" s="4">
        <v>261</v>
      </c>
      <c r="N41" s="4">
        <v>4</v>
      </c>
      <c r="O41" s="4">
        <v>11</v>
      </c>
      <c r="P41" s="4">
        <v>378600</v>
      </c>
      <c r="Q41" s="4">
        <v>515300</v>
      </c>
      <c r="R41" s="5">
        <v>0</v>
      </c>
      <c r="S41" s="4">
        <v>896300</v>
      </c>
      <c r="T41" s="4">
        <f t="shared" si="9"/>
        <v>1083690</v>
      </c>
      <c r="U41" s="4">
        <f t="shared" si="10"/>
        <v>827500</v>
      </c>
      <c r="V41" s="5">
        <v>1.32E-2</v>
      </c>
    </row>
    <row r="42" spans="1:22" x14ac:dyDescent="0.2">
      <c r="A42" s="16" t="s">
        <v>309</v>
      </c>
      <c r="B42" s="4">
        <v>60000</v>
      </c>
      <c r="C42" s="4">
        <v>7500</v>
      </c>
      <c r="D42" s="4">
        <v>52500</v>
      </c>
      <c r="E42" s="4">
        <v>587960000</v>
      </c>
      <c r="F42" s="4">
        <f t="shared" si="7"/>
        <v>-2350258661</v>
      </c>
      <c r="K42">
        <f t="shared" si="8"/>
        <v>0</v>
      </c>
      <c r="L42" s="4">
        <v>318</v>
      </c>
      <c r="M42" s="4">
        <v>293</v>
      </c>
      <c r="N42" s="4">
        <v>12</v>
      </c>
      <c r="O42" s="4">
        <v>7</v>
      </c>
      <c r="P42" s="4">
        <v>506700</v>
      </c>
      <c r="Q42" s="4">
        <v>384500</v>
      </c>
      <c r="R42" s="5">
        <v>1.8100000000000002E-2</v>
      </c>
      <c r="S42" s="4">
        <v>958300</v>
      </c>
      <c r="T42" s="4">
        <f t="shared" si="9"/>
        <v>1088290</v>
      </c>
      <c r="U42" s="4">
        <f t="shared" si="10"/>
        <v>827500</v>
      </c>
      <c r="V42" s="5">
        <v>2.2099999999999998E-2</v>
      </c>
    </row>
    <row r="43" spans="1:22" x14ac:dyDescent="0.2">
      <c r="A43" s="16" t="s">
        <v>306</v>
      </c>
      <c r="B43" s="4">
        <v>5500</v>
      </c>
      <c r="C43" s="4">
        <v>0</v>
      </c>
      <c r="D43" s="4">
        <v>5500</v>
      </c>
      <c r="E43" s="4">
        <v>61110000</v>
      </c>
      <c r="F43" s="4">
        <f t="shared" si="7"/>
        <v>-2938218661</v>
      </c>
      <c r="K43">
        <f t="shared" si="8"/>
        <v>0</v>
      </c>
      <c r="L43" s="4">
        <v>416</v>
      </c>
      <c r="M43" s="4">
        <v>659</v>
      </c>
      <c r="N43" s="4">
        <v>12</v>
      </c>
      <c r="O43" s="4">
        <v>21</v>
      </c>
      <c r="P43" s="4">
        <v>858200</v>
      </c>
      <c r="Q43" s="4">
        <v>1261500</v>
      </c>
      <c r="R43" s="5">
        <v>-4.5000000000000005E-3</v>
      </c>
      <c r="S43" s="4">
        <v>2119700</v>
      </c>
      <c r="T43" s="4">
        <f t="shared" si="9"/>
        <v>999450</v>
      </c>
      <c r="U43" s="4">
        <f t="shared" si="10"/>
        <v>799000</v>
      </c>
      <c r="V43" s="5">
        <v>2.2400000000000003E-2</v>
      </c>
    </row>
    <row r="44" spans="1:22" x14ac:dyDescent="0.2">
      <c r="A44" s="16" t="s">
        <v>305</v>
      </c>
      <c r="B44" s="4">
        <v>0</v>
      </c>
      <c r="C44" s="4">
        <v>0</v>
      </c>
      <c r="D44" s="4">
        <v>0</v>
      </c>
      <c r="E44" s="4">
        <v>0</v>
      </c>
      <c r="F44" s="4">
        <f t="shared" si="7"/>
        <v>-2999328661</v>
      </c>
      <c r="K44">
        <f t="shared" si="8"/>
        <v>0</v>
      </c>
      <c r="L44" s="4">
        <v>215</v>
      </c>
      <c r="M44" s="4">
        <v>605</v>
      </c>
      <c r="N44" s="4">
        <v>4</v>
      </c>
      <c r="O44" s="4">
        <v>21</v>
      </c>
      <c r="P44" s="4">
        <v>284500</v>
      </c>
      <c r="Q44" s="4">
        <v>963600</v>
      </c>
      <c r="R44" s="5">
        <v>-4.4000000000000003E-3</v>
      </c>
      <c r="S44" s="4">
        <v>1248100</v>
      </c>
      <c r="T44" s="4">
        <f t="shared" si="9"/>
        <v>985760</v>
      </c>
      <c r="U44" s="4">
        <f t="shared" si="10"/>
        <v>799000</v>
      </c>
      <c r="V44" s="5">
        <v>1.34E-2</v>
      </c>
    </row>
    <row r="45" spans="1:22" x14ac:dyDescent="0.2">
      <c r="A45" s="16" t="s">
        <v>304</v>
      </c>
      <c r="B45" s="4">
        <v>3000</v>
      </c>
      <c r="C45" s="4">
        <v>3200</v>
      </c>
      <c r="D45" s="4">
        <v>-200</v>
      </c>
      <c r="E45" s="4">
        <v>-2243953</v>
      </c>
      <c r="F45" s="4">
        <f t="shared" ref="F45:F55" si="11">E45+F46</f>
        <v>-2999328661</v>
      </c>
      <c r="K45">
        <f t="shared" ref="K45:K55" si="12">K46+J45</f>
        <v>0</v>
      </c>
      <c r="L45" s="4">
        <v>178</v>
      </c>
      <c r="M45" s="4">
        <v>363</v>
      </c>
      <c r="N45" s="4">
        <v>8</v>
      </c>
      <c r="O45" s="4">
        <v>8</v>
      </c>
      <c r="P45" s="4">
        <v>292200</v>
      </c>
      <c r="Q45" s="4">
        <v>535300</v>
      </c>
      <c r="R45" s="5">
        <v>0</v>
      </c>
      <c r="S45" s="4">
        <v>827500</v>
      </c>
      <c r="T45" s="4">
        <f t="shared" ref="T45:T61" si="13">AVERAGE(S46:S55)</f>
        <v>1020580</v>
      </c>
      <c r="U45" s="4">
        <f t="shared" ref="U45:U55" si="14">MIN(S46:S50)</f>
        <v>777600</v>
      </c>
      <c r="V45" s="5">
        <v>1.3300000000000001E-2</v>
      </c>
    </row>
    <row r="46" spans="1:22" x14ac:dyDescent="0.2">
      <c r="A46" s="16" t="s">
        <v>303</v>
      </c>
      <c r="B46" s="4">
        <v>18200</v>
      </c>
      <c r="C46" s="4">
        <v>1000</v>
      </c>
      <c r="D46" s="4">
        <v>17200</v>
      </c>
      <c r="E46" s="4">
        <v>195110000</v>
      </c>
      <c r="F46" s="4">
        <f t="shared" si="11"/>
        <v>-2997084708</v>
      </c>
      <c r="K46">
        <f t="shared" si="12"/>
        <v>0</v>
      </c>
      <c r="L46" s="4">
        <v>247</v>
      </c>
      <c r="M46" s="4">
        <v>507</v>
      </c>
      <c r="N46" s="4">
        <v>4</v>
      </c>
      <c r="O46" s="4">
        <v>11</v>
      </c>
      <c r="P46" s="4">
        <v>329900</v>
      </c>
      <c r="Q46" s="4">
        <v>729800</v>
      </c>
      <c r="R46" s="5">
        <v>-8.8999999999999999E-3</v>
      </c>
      <c r="S46" s="4">
        <v>1110400</v>
      </c>
      <c r="T46" s="4">
        <f t="shared" si="13"/>
        <v>1030075.7</v>
      </c>
      <c r="U46" s="4">
        <f t="shared" si="14"/>
        <v>777600</v>
      </c>
      <c r="V46" s="5">
        <v>1.7600000000000001E-2</v>
      </c>
    </row>
    <row r="47" spans="1:22" x14ac:dyDescent="0.2">
      <c r="A47" s="16" t="s">
        <v>299</v>
      </c>
      <c r="B47" s="4">
        <v>15500</v>
      </c>
      <c r="C47" s="4">
        <v>27000</v>
      </c>
      <c r="D47" s="4">
        <v>-11500</v>
      </c>
      <c r="E47" s="4">
        <v>-129890000</v>
      </c>
      <c r="F47" s="4">
        <f t="shared" si="11"/>
        <v>-3192194708</v>
      </c>
      <c r="K47">
        <f t="shared" si="12"/>
        <v>0</v>
      </c>
      <c r="L47" s="4">
        <v>292</v>
      </c>
      <c r="M47" s="4">
        <v>566</v>
      </c>
      <c r="N47" s="4">
        <v>3</v>
      </c>
      <c r="O47" s="4">
        <v>22</v>
      </c>
      <c r="P47" s="4">
        <v>348900</v>
      </c>
      <c r="Q47" s="4">
        <v>889300</v>
      </c>
      <c r="R47" s="5">
        <v>4.5000000000000005E-3</v>
      </c>
      <c r="S47" s="4">
        <v>1285300</v>
      </c>
      <c r="T47" s="4">
        <f t="shared" si="13"/>
        <v>1049727.7</v>
      </c>
      <c r="U47" s="4">
        <f t="shared" si="14"/>
        <v>777600</v>
      </c>
      <c r="V47" s="5">
        <v>1.3300000000000001E-2</v>
      </c>
    </row>
    <row r="48" spans="1:22" x14ac:dyDescent="0.2">
      <c r="A48" s="16" t="s">
        <v>298</v>
      </c>
      <c r="B48" s="4">
        <v>1400</v>
      </c>
      <c r="C48" s="4">
        <v>4000</v>
      </c>
      <c r="D48" s="4">
        <v>-2600</v>
      </c>
      <c r="E48" s="4">
        <v>-29490000</v>
      </c>
      <c r="F48" s="4">
        <f t="shared" si="11"/>
        <v>-3062304708</v>
      </c>
      <c r="K48">
        <f t="shared" si="12"/>
        <v>0</v>
      </c>
      <c r="L48" s="4">
        <v>196</v>
      </c>
      <c r="M48" s="4">
        <v>357</v>
      </c>
      <c r="N48" s="4">
        <v>1</v>
      </c>
      <c r="O48" s="4">
        <v>4</v>
      </c>
      <c r="P48" s="4">
        <v>205800</v>
      </c>
      <c r="Q48" s="4">
        <v>593200</v>
      </c>
      <c r="R48" s="5">
        <v>-4.4000000000000003E-3</v>
      </c>
      <c r="S48" s="4">
        <v>799000</v>
      </c>
      <c r="T48" s="4">
        <f t="shared" si="13"/>
        <v>1052890.7</v>
      </c>
      <c r="U48" s="4">
        <f t="shared" si="14"/>
        <v>777600</v>
      </c>
      <c r="V48" s="5">
        <v>1.7500000000000002E-2</v>
      </c>
    </row>
    <row r="49" spans="1:22" x14ac:dyDescent="0.2">
      <c r="A49" s="16" t="s">
        <v>286</v>
      </c>
      <c r="B49" s="4">
        <v>6500</v>
      </c>
      <c r="C49" s="4">
        <v>1800</v>
      </c>
      <c r="D49" s="4">
        <v>4700</v>
      </c>
      <c r="E49" s="4">
        <v>53260000</v>
      </c>
      <c r="F49" s="4">
        <f t="shared" si="11"/>
        <v>-3032814708</v>
      </c>
      <c r="K49">
        <f t="shared" si="12"/>
        <v>0</v>
      </c>
      <c r="L49" s="4">
        <v>225</v>
      </c>
      <c r="M49" s="4">
        <v>441</v>
      </c>
      <c r="N49" s="4">
        <v>3</v>
      </c>
      <c r="O49" s="4">
        <v>12</v>
      </c>
      <c r="P49" s="4">
        <v>247400</v>
      </c>
      <c r="Q49" s="4">
        <v>581100</v>
      </c>
      <c r="R49" s="5">
        <v>-4.4000000000000003E-3</v>
      </c>
      <c r="S49" s="4">
        <v>828500</v>
      </c>
      <c r="T49" s="4">
        <f t="shared" si="13"/>
        <v>1227927.7</v>
      </c>
      <c r="U49" s="4">
        <f t="shared" si="14"/>
        <v>777600</v>
      </c>
      <c r="V49" s="5">
        <v>1.32E-2</v>
      </c>
    </row>
    <row r="50" spans="1:22" x14ac:dyDescent="0.2">
      <c r="A50" s="16" t="s">
        <v>285</v>
      </c>
      <c r="B50" s="4">
        <v>7100</v>
      </c>
      <c r="C50" s="4">
        <v>0</v>
      </c>
      <c r="D50" s="4">
        <v>7100</v>
      </c>
      <c r="E50" s="4">
        <v>80850000</v>
      </c>
      <c r="F50" s="4">
        <f t="shared" si="11"/>
        <v>-3086074708</v>
      </c>
      <c r="K50">
        <f t="shared" si="12"/>
        <v>0</v>
      </c>
      <c r="L50" s="4">
        <v>149</v>
      </c>
      <c r="M50" s="4">
        <v>406</v>
      </c>
      <c r="N50" s="4">
        <v>3</v>
      </c>
      <c r="O50" s="4">
        <v>12</v>
      </c>
      <c r="P50" s="4">
        <v>170700</v>
      </c>
      <c r="Q50" s="4">
        <v>571200</v>
      </c>
      <c r="R50" s="5">
        <v>-4.4000000000000003E-3</v>
      </c>
      <c r="S50" s="4">
        <v>777600</v>
      </c>
      <c r="T50" s="4">
        <f t="shared" si="13"/>
        <v>1282017.3</v>
      </c>
      <c r="U50" s="4">
        <f t="shared" si="14"/>
        <v>882500</v>
      </c>
      <c r="V50" s="5">
        <v>1.32E-2</v>
      </c>
    </row>
    <row r="51" spans="1:22" x14ac:dyDescent="0.2">
      <c r="A51" s="16" t="s">
        <v>284</v>
      </c>
      <c r="B51" s="4">
        <v>12000</v>
      </c>
      <c r="C51" s="4">
        <v>0</v>
      </c>
      <c r="D51" s="4">
        <v>12000</v>
      </c>
      <c r="E51" s="4">
        <v>137150000</v>
      </c>
      <c r="F51" s="4">
        <f t="shared" si="11"/>
        <v>-3166924708</v>
      </c>
      <c r="K51">
        <f t="shared" si="12"/>
        <v>0</v>
      </c>
      <c r="L51" s="4">
        <v>286</v>
      </c>
      <c r="M51" s="4">
        <v>343</v>
      </c>
      <c r="N51" s="4">
        <v>6</v>
      </c>
      <c r="O51" s="4">
        <v>5</v>
      </c>
      <c r="P51" s="4">
        <v>371400</v>
      </c>
      <c r="Q51" s="4">
        <v>511100</v>
      </c>
      <c r="R51" s="5">
        <v>-4.3E-3</v>
      </c>
      <c r="S51" s="4">
        <v>882500</v>
      </c>
      <c r="T51" s="4">
        <f t="shared" si="13"/>
        <v>1381548.4</v>
      </c>
      <c r="U51" s="4">
        <f t="shared" si="14"/>
        <v>1004300</v>
      </c>
      <c r="V51" s="5">
        <v>1.3100000000000001E-2</v>
      </c>
    </row>
    <row r="52" spans="1:22" x14ac:dyDescent="0.2">
      <c r="A52" s="16" t="s">
        <v>283</v>
      </c>
      <c r="B52" s="4">
        <v>4100</v>
      </c>
      <c r="C52" s="4">
        <v>13100</v>
      </c>
      <c r="D52" s="4">
        <v>-9000</v>
      </c>
      <c r="E52" s="4">
        <v>-103930000</v>
      </c>
      <c r="F52" s="4">
        <f t="shared" si="11"/>
        <v>-3304074708</v>
      </c>
      <c r="K52">
        <f t="shared" si="12"/>
        <v>0</v>
      </c>
      <c r="L52" s="4">
        <v>315</v>
      </c>
      <c r="M52" s="4">
        <v>257</v>
      </c>
      <c r="N52" s="4">
        <v>19</v>
      </c>
      <c r="O52" s="4">
        <v>7</v>
      </c>
      <c r="P52" s="4">
        <v>602000</v>
      </c>
      <c r="Q52" s="4">
        <v>379100</v>
      </c>
      <c r="R52" s="5">
        <v>4.4000000000000003E-3</v>
      </c>
      <c r="S52" s="4">
        <v>1004300</v>
      </c>
      <c r="T52" s="4">
        <f t="shared" si="13"/>
        <v>1475688.4</v>
      </c>
      <c r="U52" s="4">
        <f t="shared" si="14"/>
        <v>1111200</v>
      </c>
      <c r="V52" s="5">
        <v>1.7299999999999999E-2</v>
      </c>
    </row>
    <row r="53" spans="1:22" x14ac:dyDescent="0.2">
      <c r="A53" s="16" t="s">
        <v>282</v>
      </c>
      <c r="B53" s="4">
        <v>0</v>
      </c>
      <c r="C53" s="4">
        <v>33404</v>
      </c>
      <c r="D53" s="4">
        <v>-33404</v>
      </c>
      <c r="E53" s="4">
        <v>-379560000</v>
      </c>
      <c r="F53" s="4">
        <f t="shared" si="11"/>
        <v>-3200144708</v>
      </c>
      <c r="K53">
        <f t="shared" si="12"/>
        <v>0</v>
      </c>
      <c r="L53" s="4">
        <v>372</v>
      </c>
      <c r="M53" s="4">
        <v>443</v>
      </c>
      <c r="N53" s="4">
        <v>10</v>
      </c>
      <c r="O53" s="4">
        <v>15</v>
      </c>
      <c r="P53" s="4">
        <v>514300</v>
      </c>
      <c r="Q53" s="4">
        <v>717000</v>
      </c>
      <c r="R53" s="5">
        <v>-4.3E-3</v>
      </c>
      <c r="S53" s="4">
        <v>1231300</v>
      </c>
      <c r="T53" s="4">
        <f t="shared" si="13"/>
        <v>1490582</v>
      </c>
      <c r="U53" s="4">
        <f t="shared" si="14"/>
        <v>830630</v>
      </c>
      <c r="V53" s="5">
        <v>1.7399999999999999E-2</v>
      </c>
    </row>
    <row r="54" spans="1:22" x14ac:dyDescent="0.2">
      <c r="A54" s="16" t="s">
        <v>281</v>
      </c>
      <c r="B54" s="4">
        <v>100</v>
      </c>
      <c r="C54" s="4">
        <v>27400</v>
      </c>
      <c r="D54" s="4">
        <v>-27300</v>
      </c>
      <c r="E54" s="4">
        <v>-314820000</v>
      </c>
      <c r="F54" s="4">
        <f t="shared" si="11"/>
        <v>-2820584708</v>
      </c>
      <c r="K54">
        <f t="shared" si="12"/>
        <v>0</v>
      </c>
      <c r="L54" s="4">
        <v>220</v>
      </c>
      <c r="M54" s="4">
        <v>521</v>
      </c>
      <c r="N54" s="4">
        <v>9</v>
      </c>
      <c r="O54" s="4">
        <v>14</v>
      </c>
      <c r="P54" s="4">
        <v>366300</v>
      </c>
      <c r="Q54" s="4">
        <v>744900</v>
      </c>
      <c r="R54" s="5">
        <v>-8.6999999999999994E-3</v>
      </c>
      <c r="S54" s="4">
        <v>1111200</v>
      </c>
      <c r="T54" s="4">
        <f t="shared" si="13"/>
        <v>1660887.2</v>
      </c>
      <c r="U54" s="4">
        <f t="shared" si="14"/>
        <v>830630</v>
      </c>
      <c r="V54" s="5">
        <v>1.72E-2</v>
      </c>
    </row>
    <row r="55" spans="1:22" x14ac:dyDescent="0.2">
      <c r="A55" s="16" t="s">
        <v>280</v>
      </c>
      <c r="B55" s="4">
        <v>11900</v>
      </c>
      <c r="C55" s="4">
        <v>19100</v>
      </c>
      <c r="D55" s="4">
        <v>-7200</v>
      </c>
      <c r="E55" s="4">
        <v>-80900000</v>
      </c>
      <c r="F55" s="4">
        <f t="shared" si="11"/>
        <v>-2505764708</v>
      </c>
      <c r="K55">
        <f t="shared" si="12"/>
        <v>0</v>
      </c>
      <c r="L55" s="4">
        <v>274</v>
      </c>
      <c r="M55" s="4">
        <v>502</v>
      </c>
      <c r="N55" s="4">
        <v>9</v>
      </c>
      <c r="O55" s="4">
        <v>13</v>
      </c>
      <c r="P55" s="4">
        <v>455600</v>
      </c>
      <c r="Q55" s="4">
        <v>720000</v>
      </c>
      <c r="R55" s="5">
        <v>4.4000000000000003E-3</v>
      </c>
      <c r="S55" s="4">
        <v>1175700</v>
      </c>
      <c r="T55" s="4">
        <f t="shared" si="13"/>
        <v>1794768.9</v>
      </c>
      <c r="U55" s="4">
        <f t="shared" si="14"/>
        <v>830630</v>
      </c>
      <c r="V55" s="5">
        <v>1.3000000000000001E-2</v>
      </c>
    </row>
    <row r="56" spans="1:22" x14ac:dyDescent="0.2">
      <c r="A56" s="16" t="s">
        <v>279</v>
      </c>
      <c r="B56" s="4">
        <v>25000</v>
      </c>
      <c r="C56" s="4">
        <v>0</v>
      </c>
      <c r="D56" s="4">
        <v>25000</v>
      </c>
      <c r="E56" s="4">
        <v>287440000</v>
      </c>
      <c r="F56" s="4">
        <f t="shared" ref="F56:F114" si="15">E56+F57</f>
        <v>-2424864708</v>
      </c>
      <c r="K56">
        <f t="shared" ref="K56:K76" si="16">K57+J56</f>
        <v>0</v>
      </c>
      <c r="L56" s="4">
        <v>286</v>
      </c>
      <c r="M56" s="4">
        <v>513</v>
      </c>
      <c r="N56" s="4">
        <v>12</v>
      </c>
      <c r="O56" s="4">
        <v>15</v>
      </c>
      <c r="P56" s="4">
        <v>452400</v>
      </c>
      <c r="Q56" s="4">
        <v>729400</v>
      </c>
      <c r="R56" s="5">
        <v>0</v>
      </c>
      <c r="S56" s="4">
        <v>1205357</v>
      </c>
      <c r="T56" s="4">
        <f t="shared" si="13"/>
        <v>1891545.4</v>
      </c>
      <c r="U56" s="4">
        <f t="shared" ref="U56:U123" si="17">MIN(S57:S61)</f>
        <v>830630</v>
      </c>
      <c r="V56" s="5">
        <v>2.1400000000000002E-2</v>
      </c>
    </row>
    <row r="57" spans="1:22" x14ac:dyDescent="0.2">
      <c r="A57" s="16" t="s">
        <v>278</v>
      </c>
      <c r="B57" s="4">
        <v>2000</v>
      </c>
      <c r="C57" s="4">
        <v>0</v>
      </c>
      <c r="D57" s="4">
        <v>2000</v>
      </c>
      <c r="E57" s="4">
        <v>22800000</v>
      </c>
      <c r="F57" s="4">
        <f t="shared" si="15"/>
        <v>-2712304708</v>
      </c>
      <c r="K57">
        <f t="shared" si="16"/>
        <v>0</v>
      </c>
      <c r="L57" s="4">
        <v>378</v>
      </c>
      <c r="M57" s="4">
        <v>617</v>
      </c>
      <c r="N57" s="4">
        <v>17</v>
      </c>
      <c r="O57" s="4">
        <v>17</v>
      </c>
      <c r="P57" s="4">
        <v>611700</v>
      </c>
      <c r="Q57" s="4">
        <v>868800</v>
      </c>
      <c r="R57" s="5">
        <v>0</v>
      </c>
      <c r="S57" s="4">
        <v>1481820</v>
      </c>
      <c r="T57" s="4">
        <f t="shared" si="13"/>
        <v>1904587.5</v>
      </c>
      <c r="U57" s="4">
        <f t="shared" si="17"/>
        <v>830630</v>
      </c>
      <c r="V57" s="5">
        <v>1.3100000000000001E-2</v>
      </c>
    </row>
    <row r="58" spans="1:22" x14ac:dyDescent="0.2">
      <c r="A58" s="16" t="s">
        <v>275</v>
      </c>
      <c r="B58" s="4">
        <v>1000</v>
      </c>
      <c r="C58" s="4">
        <v>0</v>
      </c>
      <c r="D58" s="4">
        <v>1000</v>
      </c>
      <c r="E58" s="4">
        <v>11600000</v>
      </c>
      <c r="F58" s="4">
        <f t="shared" si="15"/>
        <v>-2735104708</v>
      </c>
      <c r="K58">
        <f t="shared" si="16"/>
        <v>0</v>
      </c>
      <c r="L58" s="4">
        <v>159</v>
      </c>
      <c r="M58" s="4">
        <v>398</v>
      </c>
      <c r="N58" s="4">
        <v>3</v>
      </c>
      <c r="O58" s="4">
        <v>7</v>
      </c>
      <c r="P58" s="4">
        <v>346500</v>
      </c>
      <c r="Q58" s="4">
        <v>483900</v>
      </c>
      <c r="R58" s="5">
        <v>-8.6E-3</v>
      </c>
      <c r="S58" s="4">
        <v>830630</v>
      </c>
      <c r="T58" s="4">
        <f t="shared" si="13"/>
        <v>1922910.8</v>
      </c>
      <c r="U58" s="4">
        <f t="shared" si="17"/>
        <v>1318496</v>
      </c>
      <c r="V58" s="5">
        <v>2.5499999999999998E-2</v>
      </c>
    </row>
    <row r="59" spans="1:22" x14ac:dyDescent="0.2">
      <c r="A59" s="16" t="s">
        <v>274</v>
      </c>
      <c r="B59" s="4">
        <v>1300</v>
      </c>
      <c r="C59" s="4">
        <v>1400</v>
      </c>
      <c r="D59" s="4">
        <v>-100</v>
      </c>
      <c r="E59" s="4">
        <v>-1180000</v>
      </c>
      <c r="F59" s="4">
        <f t="shared" si="15"/>
        <v>-2746704708</v>
      </c>
      <c r="K59">
        <f t="shared" si="16"/>
        <v>0</v>
      </c>
      <c r="L59" s="4">
        <v>686</v>
      </c>
      <c r="M59" s="4">
        <v>938</v>
      </c>
      <c r="N59" s="4">
        <v>14</v>
      </c>
      <c r="O59" s="4">
        <v>32</v>
      </c>
      <c r="P59" s="4">
        <v>952400</v>
      </c>
      <c r="Q59" s="4">
        <v>1625900</v>
      </c>
      <c r="R59" s="5">
        <v>-8.5000000000000006E-3</v>
      </c>
      <c r="S59" s="4">
        <v>2578870</v>
      </c>
      <c r="T59" s="4">
        <f t="shared" si="13"/>
        <v>1773916.5</v>
      </c>
      <c r="U59" s="4">
        <f t="shared" si="17"/>
        <v>1318496</v>
      </c>
      <c r="V59" s="5">
        <v>3.7699999999999997E-2</v>
      </c>
    </row>
    <row r="60" spans="1:22" x14ac:dyDescent="0.2">
      <c r="A60" s="16" t="s">
        <v>273</v>
      </c>
      <c r="B60" s="4">
        <v>7600</v>
      </c>
      <c r="C60" s="4">
        <v>0</v>
      </c>
      <c r="D60" s="4">
        <v>7600</v>
      </c>
      <c r="E60" s="4">
        <v>88920000</v>
      </c>
      <c r="F60" s="4">
        <f t="shared" si="15"/>
        <v>-2745524708</v>
      </c>
      <c r="K60">
        <f t="shared" si="16"/>
        <v>0</v>
      </c>
      <c r="L60" s="4">
        <v>328</v>
      </c>
      <c r="M60" s="4">
        <v>465</v>
      </c>
      <c r="N60" s="4">
        <v>14</v>
      </c>
      <c r="O60" s="4">
        <v>17</v>
      </c>
      <c r="P60" s="4">
        <v>579600</v>
      </c>
      <c r="Q60" s="4">
        <v>684600</v>
      </c>
      <c r="R60" s="5">
        <v>4.3E-3</v>
      </c>
      <c r="S60" s="4">
        <v>1318496</v>
      </c>
      <c r="T60" s="4">
        <f t="shared" si="13"/>
        <v>1800964.3</v>
      </c>
      <c r="U60" s="4">
        <f t="shared" si="17"/>
        <v>1380236</v>
      </c>
      <c r="V60" s="5">
        <v>1.2800000000000001E-2</v>
      </c>
    </row>
    <row r="61" spans="1:22" x14ac:dyDescent="0.2">
      <c r="A61" s="16" t="s">
        <v>268</v>
      </c>
      <c r="B61" s="4">
        <v>15300</v>
      </c>
      <c r="C61" s="4">
        <v>9300</v>
      </c>
      <c r="D61" s="4">
        <v>6000</v>
      </c>
      <c r="E61" s="4">
        <v>72380000</v>
      </c>
      <c r="F61" s="4">
        <f t="shared" si="15"/>
        <v>-2834444708</v>
      </c>
      <c r="K61">
        <f t="shared" si="16"/>
        <v>0</v>
      </c>
      <c r="L61" s="4">
        <v>502</v>
      </c>
      <c r="M61" s="4">
        <v>660</v>
      </c>
      <c r="N61" s="4">
        <v>8</v>
      </c>
      <c r="O61" s="4">
        <v>24</v>
      </c>
      <c r="P61" s="4">
        <v>670200</v>
      </c>
      <c r="Q61" s="4">
        <v>1104900</v>
      </c>
      <c r="R61" s="5">
        <v>-4.1999999999999997E-3</v>
      </c>
      <c r="S61" s="4">
        <v>1877811</v>
      </c>
      <c r="T61" s="4">
        <f t="shared" si="13"/>
        <v>1734195.9</v>
      </c>
      <c r="U61" s="4">
        <f t="shared" si="17"/>
        <v>1380236</v>
      </c>
      <c r="V61" s="5">
        <v>2.53E-2</v>
      </c>
    </row>
    <row r="62" spans="1:22" x14ac:dyDescent="0.2">
      <c r="A62" s="16" t="s">
        <v>266</v>
      </c>
      <c r="B62" s="4">
        <v>16000</v>
      </c>
      <c r="C62" s="4">
        <v>2900</v>
      </c>
      <c r="D62" s="4">
        <v>13100</v>
      </c>
      <c r="E62" s="4">
        <v>155020000</v>
      </c>
      <c r="F62" s="4">
        <f t="shared" si="15"/>
        <v>-2906824708</v>
      </c>
      <c r="K62">
        <f t="shared" si="16"/>
        <v>0</v>
      </c>
      <c r="L62" s="4">
        <v>386</v>
      </c>
      <c r="M62" s="4">
        <v>659</v>
      </c>
      <c r="N62" s="4">
        <v>11</v>
      </c>
      <c r="O62" s="4">
        <v>30</v>
      </c>
      <c r="P62" s="4">
        <v>515400</v>
      </c>
      <c r="Q62" s="4">
        <v>1425400</v>
      </c>
      <c r="R62" s="5">
        <v>-8.3999999999999995E-3</v>
      </c>
      <c r="S62" s="4">
        <v>1945700</v>
      </c>
      <c r="T62" s="4">
        <f t="shared" ref="T62:T115" si="18">AVERAGE(S63:S72)</f>
        <v>1639025.9</v>
      </c>
      <c r="U62" s="4">
        <f t="shared" si="17"/>
        <v>1380236</v>
      </c>
      <c r="V62" s="5">
        <v>2.1000000000000001E-2</v>
      </c>
    </row>
    <row r="63" spans="1:22" x14ac:dyDescent="0.2">
      <c r="A63" s="16" t="s">
        <v>265</v>
      </c>
      <c r="B63" s="4">
        <v>14000</v>
      </c>
      <c r="C63" s="4">
        <v>25300</v>
      </c>
      <c r="D63" s="4">
        <v>-11300</v>
      </c>
      <c r="E63" s="4">
        <v>-134260000</v>
      </c>
      <c r="F63" s="4">
        <f t="shared" si="15"/>
        <v>-3061844708</v>
      </c>
      <c r="K63">
        <f t="shared" si="16"/>
        <v>0</v>
      </c>
      <c r="L63" s="4">
        <v>397</v>
      </c>
      <c r="M63" s="4">
        <v>522</v>
      </c>
      <c r="N63" s="4">
        <v>8</v>
      </c>
      <c r="O63" s="4">
        <v>14</v>
      </c>
      <c r="P63" s="4">
        <v>491500</v>
      </c>
      <c r="Q63" s="4">
        <v>770800</v>
      </c>
      <c r="R63" s="5">
        <v>-8.3999999999999995E-3</v>
      </c>
      <c r="S63" s="4">
        <v>1380236</v>
      </c>
      <c r="T63" s="4">
        <f t="shared" si="18"/>
        <v>1587135.8</v>
      </c>
      <c r="U63" s="4">
        <f t="shared" si="17"/>
        <v>1013863</v>
      </c>
      <c r="V63" s="5">
        <v>1.67E-2</v>
      </c>
    </row>
    <row r="64" spans="1:22" x14ac:dyDescent="0.2">
      <c r="A64" s="16" t="s">
        <v>247</v>
      </c>
      <c r="B64" s="4">
        <v>16200</v>
      </c>
      <c r="C64" s="4">
        <v>400900</v>
      </c>
      <c r="D64" s="4">
        <v>-384700</v>
      </c>
      <c r="E64" s="4">
        <v>-4504750000</v>
      </c>
      <c r="F64" s="4">
        <f t="shared" si="15"/>
        <v>-2927584708</v>
      </c>
      <c r="K64">
        <f t="shared" si="16"/>
        <v>0</v>
      </c>
      <c r="L64" s="4">
        <v>955</v>
      </c>
      <c r="M64" s="4">
        <v>642</v>
      </c>
      <c r="N64" s="4">
        <v>31</v>
      </c>
      <c r="O64" s="4">
        <v>23</v>
      </c>
      <c r="P64" s="4">
        <v>1822400</v>
      </c>
      <c r="Q64" s="4">
        <v>990900</v>
      </c>
      <c r="R64" s="5">
        <v>2.1499999999999998E-2</v>
      </c>
      <c r="S64" s="4">
        <v>2814252</v>
      </c>
      <c r="T64" s="4">
        <f t="shared" si="18"/>
        <v>1422368.5</v>
      </c>
      <c r="U64" s="4">
        <f t="shared" si="17"/>
        <v>1013863</v>
      </c>
      <c r="V64" s="5">
        <v>2.9300000000000003E-2</v>
      </c>
    </row>
    <row r="65" spans="1:22" x14ac:dyDescent="0.2">
      <c r="A65" s="16" t="s">
        <v>239</v>
      </c>
      <c r="B65" s="4">
        <v>0</v>
      </c>
      <c r="C65" s="4">
        <v>19700</v>
      </c>
      <c r="D65" s="4">
        <v>-19700</v>
      </c>
      <c r="E65" s="4">
        <v>-233440000</v>
      </c>
      <c r="F65" s="4">
        <f t="shared" si="15"/>
        <v>1577165292</v>
      </c>
      <c r="K65">
        <f t="shared" si="16"/>
        <v>0</v>
      </c>
      <c r="L65" s="4">
        <v>475</v>
      </c>
      <c r="M65" s="4">
        <v>892</v>
      </c>
      <c r="N65" s="4">
        <v>21</v>
      </c>
      <c r="O65" s="4">
        <v>26</v>
      </c>
      <c r="P65" s="4">
        <v>964100</v>
      </c>
      <c r="Q65" s="4">
        <v>1433200</v>
      </c>
      <c r="R65" s="5">
        <v>-1.6799999999999999E-2</v>
      </c>
      <c r="S65" s="4">
        <v>2514517</v>
      </c>
      <c r="T65" s="4">
        <f t="shared" si="18"/>
        <v>1260932.8999999999</v>
      </c>
      <c r="U65" s="4">
        <f t="shared" si="17"/>
        <v>1013863</v>
      </c>
      <c r="V65" s="5">
        <v>2.9300000000000003E-2</v>
      </c>
    </row>
    <row r="66" spans="1:22" x14ac:dyDescent="0.2">
      <c r="A66" s="16" t="s">
        <v>238</v>
      </c>
      <c r="B66" s="4">
        <v>7900</v>
      </c>
      <c r="C66" s="4">
        <v>0</v>
      </c>
      <c r="D66" s="4">
        <v>7900</v>
      </c>
      <c r="E66" s="4">
        <v>92830000</v>
      </c>
      <c r="F66" s="4">
        <f t="shared" si="15"/>
        <v>1810605292</v>
      </c>
      <c r="K66">
        <f t="shared" si="16"/>
        <v>0</v>
      </c>
      <c r="L66" s="4">
        <v>585</v>
      </c>
      <c r="M66" s="4">
        <v>448</v>
      </c>
      <c r="N66" s="4">
        <v>34</v>
      </c>
      <c r="O66" s="4">
        <v>13</v>
      </c>
      <c r="P66" s="4">
        <v>1222500</v>
      </c>
      <c r="Q66" s="4">
        <v>688900</v>
      </c>
      <c r="R66" s="5">
        <v>2.1600000000000001E-2</v>
      </c>
      <c r="S66" s="4">
        <v>2173122</v>
      </c>
      <c r="T66" s="4">
        <f t="shared" si="18"/>
        <v>1229594.5</v>
      </c>
      <c r="U66" s="4">
        <f t="shared" si="17"/>
        <v>1013863</v>
      </c>
      <c r="V66" s="5">
        <v>2.9600000000000001E-2</v>
      </c>
    </row>
    <row r="67" spans="1:22" x14ac:dyDescent="0.2">
      <c r="A67" s="16" t="s">
        <v>237</v>
      </c>
      <c r="B67" s="4">
        <v>0</v>
      </c>
      <c r="C67" s="4">
        <v>0</v>
      </c>
      <c r="D67" s="4">
        <v>0</v>
      </c>
      <c r="E67" s="4">
        <v>0</v>
      </c>
      <c r="F67" s="4">
        <f t="shared" si="15"/>
        <v>1717775292</v>
      </c>
      <c r="K67">
        <f t="shared" si="16"/>
        <v>0</v>
      </c>
      <c r="L67" s="4">
        <v>369</v>
      </c>
      <c r="M67" s="4">
        <v>659</v>
      </c>
      <c r="N67" s="4">
        <v>8</v>
      </c>
      <c r="O67" s="4">
        <v>21</v>
      </c>
      <c r="P67" s="4">
        <v>503800</v>
      </c>
      <c r="Q67" s="4">
        <v>1033300</v>
      </c>
      <c r="R67" s="5">
        <v>-8.5000000000000006E-3</v>
      </c>
      <c r="S67" s="4">
        <v>1612241</v>
      </c>
      <c r="T67" s="4">
        <f t="shared" si="18"/>
        <v>1207925.3999999999</v>
      </c>
      <c r="U67" s="4">
        <f t="shared" si="17"/>
        <v>994000</v>
      </c>
      <c r="V67" s="5">
        <v>2.12E-2</v>
      </c>
    </row>
    <row r="68" spans="1:22" x14ac:dyDescent="0.2">
      <c r="A68" s="16" t="s">
        <v>233</v>
      </c>
      <c r="B68" s="4">
        <v>3100</v>
      </c>
      <c r="C68" s="4">
        <v>6</v>
      </c>
      <c r="D68" s="4">
        <v>3094</v>
      </c>
      <c r="E68" s="4">
        <v>36200000</v>
      </c>
      <c r="F68" s="4">
        <f t="shared" si="15"/>
        <v>1717775292</v>
      </c>
      <c r="K68">
        <f t="shared" si="16"/>
        <v>0</v>
      </c>
      <c r="L68" s="4">
        <v>215</v>
      </c>
      <c r="M68" s="4">
        <v>409</v>
      </c>
      <c r="N68" s="4">
        <v>4</v>
      </c>
      <c r="O68" s="4">
        <v>15</v>
      </c>
      <c r="P68" s="4">
        <v>48200</v>
      </c>
      <c r="Q68" s="4">
        <v>180600</v>
      </c>
      <c r="R68" s="5">
        <v>4.3E-3</v>
      </c>
      <c r="S68" s="4">
        <v>1013863</v>
      </c>
      <c r="T68" s="4">
        <f t="shared" si="18"/>
        <v>1292364.8</v>
      </c>
      <c r="U68" s="4">
        <f t="shared" si="17"/>
        <v>861335</v>
      </c>
    </row>
    <row r="69" spans="1:22" x14ac:dyDescent="0.2">
      <c r="A69" s="16" t="s">
        <v>232</v>
      </c>
      <c r="B69" s="4">
        <v>0</v>
      </c>
      <c r="C69" s="4">
        <v>0</v>
      </c>
      <c r="D69" s="4">
        <v>0</v>
      </c>
      <c r="E69" s="4">
        <v>0</v>
      </c>
      <c r="F69" s="4">
        <f t="shared" si="15"/>
        <v>1681575292</v>
      </c>
      <c r="K69">
        <f t="shared" si="16"/>
        <v>0</v>
      </c>
      <c r="L69" s="4"/>
      <c r="M69" s="4"/>
      <c r="N69" s="4"/>
      <c r="O69" s="4"/>
      <c r="P69" s="4">
        <v>457600</v>
      </c>
      <c r="Q69" s="4">
        <v>569000</v>
      </c>
      <c r="R69" s="5">
        <v>4.4000000000000003E-3</v>
      </c>
      <c r="S69" s="4">
        <v>1088927</v>
      </c>
      <c r="T69" s="4">
        <f t="shared" si="18"/>
        <v>1397968.6</v>
      </c>
      <c r="U69" s="4">
        <f t="shared" si="17"/>
        <v>861335</v>
      </c>
    </row>
    <row r="70" spans="1:22" x14ac:dyDescent="0.2">
      <c r="A70" s="16" t="s">
        <v>231</v>
      </c>
      <c r="B70" s="4">
        <v>400</v>
      </c>
      <c r="C70" s="4">
        <v>10</v>
      </c>
      <c r="D70" s="4">
        <v>390</v>
      </c>
      <c r="E70" s="4">
        <v>4580000</v>
      </c>
      <c r="F70" s="4">
        <f t="shared" si="15"/>
        <v>1681575292</v>
      </c>
      <c r="K70">
        <f t="shared" si="16"/>
        <v>0</v>
      </c>
      <c r="L70" s="4"/>
      <c r="M70" s="4"/>
      <c r="N70" s="4"/>
      <c r="O70" s="4"/>
      <c r="P70" s="4">
        <v>436700</v>
      </c>
      <c r="Q70" s="4">
        <v>1015500</v>
      </c>
      <c r="R70" s="5">
        <v>-1.2699999999999999E-2</v>
      </c>
      <c r="S70" s="4">
        <v>1588974</v>
      </c>
      <c r="T70" s="4">
        <f t="shared" si="18"/>
        <v>1832861.9</v>
      </c>
      <c r="U70" s="4">
        <f t="shared" si="17"/>
        <v>861335</v>
      </c>
    </row>
    <row r="71" spans="1:22" x14ac:dyDescent="0.2">
      <c r="A71" s="16" t="s">
        <v>230</v>
      </c>
      <c r="B71" s="4">
        <v>0</v>
      </c>
      <c r="C71" s="4">
        <v>100</v>
      </c>
      <c r="D71" s="4">
        <v>-100</v>
      </c>
      <c r="E71" s="4">
        <v>-1180000</v>
      </c>
      <c r="F71" s="4">
        <f t="shared" si="15"/>
        <v>1676995292</v>
      </c>
      <c r="K71">
        <f t="shared" si="16"/>
        <v>0</v>
      </c>
      <c r="L71" s="4"/>
      <c r="M71" s="4"/>
      <c r="N71" s="4"/>
      <c r="O71" s="4"/>
      <c r="P71" s="4">
        <v>549300</v>
      </c>
      <c r="Q71" s="4">
        <v>610300</v>
      </c>
      <c r="R71" s="5">
        <v>0</v>
      </c>
      <c r="S71" s="4">
        <v>1210127</v>
      </c>
      <c r="T71" s="4">
        <f t="shared" si="18"/>
        <v>2048358.3999999999</v>
      </c>
      <c r="U71" s="4">
        <f t="shared" si="17"/>
        <v>861335</v>
      </c>
    </row>
    <row r="72" spans="1:22" x14ac:dyDescent="0.2">
      <c r="A72" s="16" t="s">
        <v>229</v>
      </c>
      <c r="B72" s="4">
        <v>12300</v>
      </c>
      <c r="C72" s="4">
        <v>1200</v>
      </c>
      <c r="D72" s="4">
        <v>11100</v>
      </c>
      <c r="E72" s="4">
        <v>129200000</v>
      </c>
      <c r="F72" s="4">
        <f t="shared" si="15"/>
        <v>1678175292</v>
      </c>
      <c r="K72">
        <f t="shared" si="16"/>
        <v>0</v>
      </c>
      <c r="L72" s="4"/>
      <c r="M72" s="4"/>
      <c r="N72" s="4"/>
      <c r="O72" s="4"/>
      <c r="P72" s="4">
        <v>426200</v>
      </c>
      <c r="Q72" s="4">
        <v>441600</v>
      </c>
      <c r="R72" s="5">
        <v>1.7399999999999999E-2</v>
      </c>
      <c r="S72" s="4">
        <v>994000</v>
      </c>
      <c r="T72" s="4">
        <f t="shared" si="18"/>
        <v>2374977</v>
      </c>
      <c r="U72" s="4">
        <f t="shared" si="17"/>
        <v>861335</v>
      </c>
    </row>
    <row r="73" spans="1:22" x14ac:dyDescent="0.2">
      <c r="A73" s="16" t="s">
        <v>228</v>
      </c>
      <c r="B73" s="4">
        <v>0</v>
      </c>
      <c r="C73" s="4">
        <v>36100</v>
      </c>
      <c r="D73" s="4">
        <v>-36100</v>
      </c>
      <c r="E73" s="4">
        <v>-422280000</v>
      </c>
      <c r="F73" s="4">
        <f t="shared" si="15"/>
        <v>1548975292</v>
      </c>
      <c r="K73">
        <f t="shared" si="16"/>
        <v>0</v>
      </c>
      <c r="L73" s="4"/>
      <c r="M73" s="4"/>
      <c r="N73" s="4"/>
      <c r="O73" s="4"/>
      <c r="P73" s="4">
        <v>186300</v>
      </c>
      <c r="Q73" s="4">
        <v>617400</v>
      </c>
      <c r="R73" s="5">
        <v>-1.2800000000000001E-2</v>
      </c>
      <c r="S73" s="4">
        <v>861335</v>
      </c>
      <c r="T73" s="4">
        <f t="shared" si="18"/>
        <v>2568841.7999999998</v>
      </c>
      <c r="U73" s="4">
        <f t="shared" si="17"/>
        <v>900161</v>
      </c>
    </row>
    <row r="74" spans="1:22" x14ac:dyDescent="0.2">
      <c r="A74" s="16" t="s">
        <v>227</v>
      </c>
      <c r="B74" s="4">
        <v>2000</v>
      </c>
      <c r="C74" s="4">
        <v>8000</v>
      </c>
      <c r="D74" s="4">
        <v>-6000</v>
      </c>
      <c r="E74" s="4">
        <v>-70700000</v>
      </c>
      <c r="F74" s="4">
        <f t="shared" si="15"/>
        <v>1971255292</v>
      </c>
      <c r="K74">
        <f t="shared" si="16"/>
        <v>0</v>
      </c>
      <c r="L74" s="4"/>
      <c r="M74" s="4"/>
      <c r="N74" s="4"/>
      <c r="O74" s="4"/>
      <c r="P74" s="4">
        <v>578300</v>
      </c>
      <c r="Q74" s="4">
        <v>562600</v>
      </c>
      <c r="R74" s="5">
        <v>8.6999999999999994E-3</v>
      </c>
      <c r="S74" s="4">
        <v>1166579</v>
      </c>
      <c r="T74" s="4">
        <f t="shared" si="18"/>
        <v>3065540.7</v>
      </c>
      <c r="U74" s="4">
        <f t="shared" si="17"/>
        <v>900161</v>
      </c>
    </row>
    <row r="75" spans="1:22" x14ac:dyDescent="0.2">
      <c r="A75" s="16" t="s">
        <v>221</v>
      </c>
      <c r="B75" s="4">
        <v>0</v>
      </c>
      <c r="C75" s="4">
        <v>12053</v>
      </c>
      <c r="D75" s="4">
        <v>-12053</v>
      </c>
      <c r="E75" s="4">
        <v>-139950000</v>
      </c>
      <c r="F75" s="4">
        <f t="shared" si="15"/>
        <v>2041955292</v>
      </c>
      <c r="K75">
        <f t="shared" si="16"/>
        <v>0</v>
      </c>
      <c r="L75" s="4"/>
      <c r="M75" s="4"/>
      <c r="N75" s="4"/>
      <c r="O75" s="4"/>
      <c r="P75" s="4">
        <v>411100</v>
      </c>
      <c r="Q75" s="4">
        <v>408200</v>
      </c>
      <c r="R75" s="5">
        <v>4.4000000000000003E-3</v>
      </c>
      <c r="S75" s="4">
        <v>900161</v>
      </c>
      <c r="T75" s="4">
        <f t="shared" si="18"/>
        <v>3685622.9</v>
      </c>
      <c r="U75" s="4">
        <f t="shared" si="17"/>
        <v>1395550</v>
      </c>
    </row>
    <row r="76" spans="1:22" x14ac:dyDescent="0.2">
      <c r="A76" s="16" t="s">
        <v>212</v>
      </c>
      <c r="B76" s="4">
        <v>21000</v>
      </c>
      <c r="C76" s="4">
        <v>1000</v>
      </c>
      <c r="D76" s="4">
        <v>20000</v>
      </c>
      <c r="E76" s="4">
        <v>230920000</v>
      </c>
      <c r="F76" s="4">
        <f t="shared" si="15"/>
        <v>2181905292</v>
      </c>
      <c r="K76">
        <f t="shared" si="16"/>
        <v>0</v>
      </c>
      <c r="L76" s="4"/>
      <c r="M76" s="4"/>
      <c r="N76" s="4"/>
      <c r="O76" s="4"/>
      <c r="P76" s="4">
        <v>559000</v>
      </c>
      <c r="Q76" s="4">
        <v>1186000</v>
      </c>
      <c r="R76" s="5">
        <v>-4.3E-3</v>
      </c>
      <c r="S76" s="4">
        <v>1859738</v>
      </c>
      <c r="T76" s="4">
        <f t="shared" si="18"/>
        <v>3757337.6</v>
      </c>
      <c r="U76" s="4">
        <f t="shared" si="17"/>
        <v>1395550</v>
      </c>
    </row>
    <row r="77" spans="1:22" x14ac:dyDescent="0.2">
      <c r="A77" s="16" t="s">
        <v>211</v>
      </c>
      <c r="B77" s="4">
        <v>0</v>
      </c>
      <c r="C77" s="4">
        <v>0</v>
      </c>
      <c r="D77" s="4">
        <v>0</v>
      </c>
      <c r="E77" s="4">
        <v>0</v>
      </c>
      <c r="F77" s="4">
        <f t="shared" si="15"/>
        <v>1950985292</v>
      </c>
      <c r="K77">
        <f>K78+J77</f>
        <v>0</v>
      </c>
      <c r="L77" s="4"/>
      <c r="M77" s="4"/>
      <c r="N77" s="4"/>
      <c r="O77" s="4"/>
      <c r="P77" s="4">
        <v>470000</v>
      </c>
      <c r="Q77" s="4">
        <v>805700</v>
      </c>
      <c r="R77" s="5">
        <v>-1.6899999999999998E-2</v>
      </c>
      <c r="S77" s="4">
        <v>1395550</v>
      </c>
      <c r="T77" s="4">
        <f t="shared" si="18"/>
        <v>4008260.1</v>
      </c>
      <c r="U77" s="4">
        <f t="shared" si="17"/>
        <v>1858257</v>
      </c>
    </row>
    <row r="78" spans="1:22" x14ac:dyDescent="0.2">
      <c r="A78" s="16" t="s">
        <v>210</v>
      </c>
      <c r="B78" s="4">
        <v>63700</v>
      </c>
      <c r="C78" s="4">
        <v>0</v>
      </c>
      <c r="D78" s="4">
        <v>63700</v>
      </c>
      <c r="E78" s="4">
        <v>750310000</v>
      </c>
      <c r="F78" s="4">
        <f t="shared" si="15"/>
        <v>1950985292</v>
      </c>
      <c r="K78">
        <f>J78+K80</f>
        <v>0</v>
      </c>
      <c r="R78" s="5">
        <v>8.6E-3</v>
      </c>
      <c r="S78" s="4">
        <v>1858257</v>
      </c>
      <c r="T78" s="4">
        <f t="shared" si="18"/>
        <v>3959846.6</v>
      </c>
      <c r="U78" s="4">
        <f t="shared" si="17"/>
        <v>2144965</v>
      </c>
    </row>
    <row r="79" spans="1:22" x14ac:dyDescent="0.2">
      <c r="A79" s="16" t="s">
        <v>209</v>
      </c>
      <c r="B79" s="4">
        <v>0</v>
      </c>
      <c r="C79" s="4">
        <v>0</v>
      </c>
      <c r="D79" s="4">
        <v>0</v>
      </c>
      <c r="E79" s="4">
        <v>0</v>
      </c>
      <c r="F79" s="4">
        <f t="shared" si="15"/>
        <v>1200675292</v>
      </c>
      <c r="L79" s="4"/>
      <c r="M79" s="4"/>
      <c r="N79" s="4"/>
      <c r="O79" s="4"/>
      <c r="P79" s="4">
        <v>628800</v>
      </c>
      <c r="Q79" s="4">
        <v>1363700</v>
      </c>
      <c r="R79" s="5">
        <v>-1.26E-2</v>
      </c>
      <c r="S79" s="4">
        <v>2144965</v>
      </c>
      <c r="T79" s="4">
        <f t="shared" si="18"/>
        <v>3943462.8</v>
      </c>
      <c r="U79" s="4">
        <f t="shared" si="17"/>
        <v>2799983</v>
      </c>
    </row>
    <row r="80" spans="1:22" x14ac:dyDescent="0.2">
      <c r="A80" s="16" t="s">
        <v>208</v>
      </c>
      <c r="B80" s="4">
        <v>0</v>
      </c>
      <c r="C80" s="4">
        <v>200</v>
      </c>
      <c r="D80" s="4">
        <v>-200</v>
      </c>
      <c r="E80" s="4">
        <v>-2460000</v>
      </c>
      <c r="F80" s="4">
        <f t="shared" si="15"/>
        <v>1200675292</v>
      </c>
      <c r="K80">
        <f>J80</f>
        <v>0</v>
      </c>
      <c r="R80" s="5">
        <v>-3.6499999999999998E-2</v>
      </c>
      <c r="S80" s="4">
        <v>5937907</v>
      </c>
      <c r="T80" s="4">
        <f t="shared" si="18"/>
        <v>3475185.2</v>
      </c>
      <c r="U80" s="4">
        <f t="shared" si="17"/>
        <v>2799983</v>
      </c>
    </row>
    <row r="81" spans="1:21" x14ac:dyDescent="0.2">
      <c r="A81" s="16" t="s">
        <v>207</v>
      </c>
      <c r="B81" s="4">
        <v>1900</v>
      </c>
      <c r="C81" s="4">
        <v>31400</v>
      </c>
      <c r="D81" s="4">
        <v>-29500</v>
      </c>
      <c r="E81" s="4">
        <v>-362820000</v>
      </c>
      <c r="F81" s="4">
        <f t="shared" si="15"/>
        <v>1203135292</v>
      </c>
      <c r="R81" s="5">
        <v>0</v>
      </c>
      <c r="S81" s="4">
        <v>3365092</v>
      </c>
      <c r="T81" s="4">
        <f t="shared" si="18"/>
        <v>3415553.7</v>
      </c>
      <c r="U81" s="4">
        <f t="shared" si="17"/>
        <v>2576885</v>
      </c>
    </row>
    <row r="82" spans="1:21" x14ac:dyDescent="0.2">
      <c r="A82" s="16" t="s">
        <v>206</v>
      </c>
      <c r="B82" s="4">
        <v>1600</v>
      </c>
      <c r="C82" s="4">
        <v>63129</v>
      </c>
      <c r="D82" s="4">
        <v>-61529</v>
      </c>
      <c r="E82" s="4">
        <v>-753980000</v>
      </c>
      <c r="F82" s="4">
        <f t="shared" si="15"/>
        <v>1565955292</v>
      </c>
      <c r="R82" s="5">
        <v>2.0799999999999999E-2</v>
      </c>
      <c r="S82" s="4">
        <v>4260186</v>
      </c>
      <c r="T82" s="4">
        <f t="shared" si="18"/>
        <v>3126237.2</v>
      </c>
      <c r="U82" s="4">
        <f t="shared" si="17"/>
        <v>2576885</v>
      </c>
    </row>
    <row r="83" spans="1:21" x14ac:dyDescent="0.2">
      <c r="A83" s="16" t="s">
        <v>205</v>
      </c>
      <c r="B83" s="4">
        <v>0</v>
      </c>
      <c r="C83" s="4">
        <v>54700</v>
      </c>
      <c r="D83" s="4">
        <v>-54700</v>
      </c>
      <c r="E83" s="4">
        <v>-660480000</v>
      </c>
      <c r="F83" s="4">
        <f t="shared" si="15"/>
        <v>2319935292</v>
      </c>
      <c r="R83" s="5">
        <v>-1.6299999999999999E-2</v>
      </c>
      <c r="S83" s="4">
        <v>2799983</v>
      </c>
      <c r="T83" s="4">
        <f t="shared" si="18"/>
        <v>3128297.9</v>
      </c>
      <c r="U83" s="4">
        <f t="shared" si="17"/>
        <v>1374122</v>
      </c>
    </row>
    <row r="84" spans="1:21" x14ac:dyDescent="0.2">
      <c r="A84" s="16" t="s">
        <v>204</v>
      </c>
      <c r="B84" s="4">
        <v>100</v>
      </c>
      <c r="C84" s="4">
        <v>145020</v>
      </c>
      <c r="D84" s="4">
        <v>-144920</v>
      </c>
      <c r="E84" s="4">
        <v>-1752410000</v>
      </c>
      <c r="F84" s="4">
        <f t="shared" si="15"/>
        <v>2980415292</v>
      </c>
      <c r="R84" s="5">
        <v>8.3000000000000001E-3</v>
      </c>
      <c r="S84" s="4">
        <v>6133568</v>
      </c>
      <c r="T84" s="4">
        <f t="shared" si="18"/>
        <v>2996794.9</v>
      </c>
      <c r="U84" s="4">
        <f t="shared" si="17"/>
        <v>1374122</v>
      </c>
    </row>
    <row r="85" spans="1:21" x14ac:dyDescent="0.2">
      <c r="A85" s="16" t="s">
        <v>203</v>
      </c>
      <c r="B85" s="4">
        <v>500</v>
      </c>
      <c r="C85" s="4">
        <v>26410</v>
      </c>
      <c r="D85" s="4">
        <v>-25910</v>
      </c>
      <c r="E85" s="4">
        <v>-304160000</v>
      </c>
      <c r="F85" s="4">
        <f t="shared" si="15"/>
        <v>4732825292</v>
      </c>
      <c r="R85" s="5">
        <v>6.5799999999999997E-2</v>
      </c>
      <c r="S85" s="4">
        <v>7100983</v>
      </c>
      <c r="T85" s="4">
        <f t="shared" si="18"/>
        <v>2502041.9</v>
      </c>
      <c r="U85" s="4">
        <f t="shared" si="17"/>
        <v>1255131</v>
      </c>
    </row>
    <row r="86" spans="1:21" x14ac:dyDescent="0.2">
      <c r="A86" s="16" t="s">
        <v>202</v>
      </c>
      <c r="B86" s="4">
        <v>1000</v>
      </c>
      <c r="C86" s="4">
        <v>3820</v>
      </c>
      <c r="D86" s="4">
        <v>-2820</v>
      </c>
      <c r="E86" s="4">
        <v>-32050000</v>
      </c>
      <c r="F86" s="4">
        <f t="shared" si="15"/>
        <v>5036985292</v>
      </c>
      <c r="R86" s="5">
        <v>-8.6E-3</v>
      </c>
      <c r="S86" s="4">
        <v>2576885</v>
      </c>
      <c r="T86" s="4">
        <f t="shared" si="18"/>
        <v>2377554.9</v>
      </c>
      <c r="U86" s="4">
        <f t="shared" si="17"/>
        <v>1255131</v>
      </c>
    </row>
    <row r="87" spans="1:21" x14ac:dyDescent="0.2">
      <c r="A87" s="16" t="s">
        <v>201</v>
      </c>
      <c r="B87" s="4">
        <v>111300</v>
      </c>
      <c r="C87" s="4">
        <v>12500</v>
      </c>
      <c r="D87" s="4">
        <v>98800</v>
      </c>
      <c r="E87" s="4">
        <v>1127960000</v>
      </c>
      <c r="F87" s="4">
        <f t="shared" si="15"/>
        <v>5069035292</v>
      </c>
      <c r="R87" s="5">
        <v>4.5499999999999999E-2</v>
      </c>
      <c r="S87" s="4">
        <v>3904775</v>
      </c>
      <c r="T87" s="4">
        <f t="shared" si="18"/>
        <v>2207912.9</v>
      </c>
      <c r="U87" s="4">
        <f t="shared" si="17"/>
        <v>1255131</v>
      </c>
    </row>
    <row r="88" spans="1:21" x14ac:dyDescent="0.2">
      <c r="A88" s="16" t="s">
        <v>200</v>
      </c>
      <c r="B88" s="4">
        <v>400</v>
      </c>
      <c r="C88" s="4">
        <v>12500</v>
      </c>
      <c r="D88" s="4">
        <v>-12100</v>
      </c>
      <c r="E88" s="4">
        <v>-133790000</v>
      </c>
      <c r="F88" s="4">
        <f t="shared" si="15"/>
        <v>3941075292</v>
      </c>
      <c r="R88" s="5">
        <v>-9.0000000000000011E-3</v>
      </c>
      <c r="S88" s="4">
        <v>1374122</v>
      </c>
      <c r="T88" s="4">
        <f t="shared" si="18"/>
        <v>2463319.6</v>
      </c>
      <c r="U88" s="4">
        <f t="shared" si="17"/>
        <v>1255131</v>
      </c>
    </row>
    <row r="89" spans="1:21" x14ac:dyDescent="0.2">
      <c r="A89" s="16" t="s">
        <v>199</v>
      </c>
      <c r="B89" s="4">
        <v>200</v>
      </c>
      <c r="C89" s="4">
        <v>0</v>
      </c>
      <c r="D89" s="4">
        <v>200</v>
      </c>
      <c r="E89" s="4">
        <v>2230000</v>
      </c>
      <c r="F89" s="4">
        <f t="shared" si="15"/>
        <v>4074865292</v>
      </c>
      <c r="R89" s="5">
        <v>-8.8999999999999999E-3</v>
      </c>
      <c r="S89" s="4">
        <v>1981127</v>
      </c>
      <c r="T89" s="4">
        <f t="shared" si="18"/>
        <v>2517083.2999999998</v>
      </c>
      <c r="U89" s="4">
        <f t="shared" si="17"/>
        <v>1255131</v>
      </c>
    </row>
    <row r="90" spans="1:21" x14ac:dyDescent="0.2">
      <c r="A90" s="16" t="s">
        <v>198</v>
      </c>
      <c r="B90" s="4">
        <v>2000</v>
      </c>
      <c r="C90" s="4">
        <v>16800</v>
      </c>
      <c r="D90" s="4">
        <v>-14800</v>
      </c>
      <c r="E90" s="4">
        <v>-163360000</v>
      </c>
      <c r="F90" s="4">
        <f t="shared" si="15"/>
        <v>4072635292</v>
      </c>
      <c r="R90" s="5">
        <v>1.3600000000000001E-2</v>
      </c>
      <c r="S90" s="4">
        <v>1255131</v>
      </c>
      <c r="T90" s="4">
        <f t="shared" si="18"/>
        <v>2735919.7</v>
      </c>
      <c r="U90" s="4">
        <f t="shared" si="17"/>
        <v>1367021</v>
      </c>
    </row>
    <row r="91" spans="1:21" x14ac:dyDescent="0.2">
      <c r="A91" s="16" t="s">
        <v>197</v>
      </c>
      <c r="B91" s="4">
        <v>25300</v>
      </c>
      <c r="C91" s="4">
        <v>8700</v>
      </c>
      <c r="D91" s="4">
        <v>16600</v>
      </c>
      <c r="E91" s="4">
        <v>180300000</v>
      </c>
      <c r="F91" s="4">
        <f t="shared" si="15"/>
        <v>4235995292</v>
      </c>
      <c r="R91" s="5">
        <v>0</v>
      </c>
      <c r="S91" s="4">
        <v>2768777</v>
      </c>
      <c r="T91" s="4">
        <f t="shared" si="18"/>
        <v>2650750.4</v>
      </c>
      <c r="U91" s="4">
        <f t="shared" si="17"/>
        <v>1332015</v>
      </c>
    </row>
    <row r="92" spans="1:21" x14ac:dyDescent="0.2">
      <c r="A92" s="16" t="s">
        <v>196</v>
      </c>
      <c r="B92" s="4">
        <v>200</v>
      </c>
      <c r="C92" s="4">
        <v>2200</v>
      </c>
      <c r="D92" s="4">
        <v>-2000</v>
      </c>
      <c r="E92" s="4">
        <v>-22850000</v>
      </c>
      <c r="F92" s="4">
        <f t="shared" si="15"/>
        <v>4055695292</v>
      </c>
      <c r="R92" s="5">
        <v>-2.2099999999999998E-2</v>
      </c>
      <c r="S92" s="4">
        <v>1367021</v>
      </c>
      <c r="T92" s="4">
        <f t="shared" si="18"/>
        <v>2734951.8</v>
      </c>
      <c r="U92" s="4">
        <f t="shared" si="17"/>
        <v>1332015</v>
      </c>
    </row>
    <row r="93" spans="1:21" x14ac:dyDescent="0.2">
      <c r="A93" s="16" t="s">
        <v>195</v>
      </c>
      <c r="B93" s="4">
        <v>0</v>
      </c>
      <c r="C93" s="4">
        <v>26900</v>
      </c>
      <c r="D93" s="4">
        <v>-26900</v>
      </c>
      <c r="E93" s="4">
        <v>-300600000</v>
      </c>
      <c r="F93" s="4">
        <f t="shared" si="15"/>
        <v>4078545292</v>
      </c>
      <c r="R93" s="5">
        <v>0</v>
      </c>
      <c r="S93" s="4">
        <v>2820590</v>
      </c>
      <c r="T93" s="4">
        <f t="shared" si="18"/>
        <v>2820731.1</v>
      </c>
      <c r="U93" s="4">
        <f t="shared" si="17"/>
        <v>1332015</v>
      </c>
    </row>
    <row r="94" spans="1:21" x14ac:dyDescent="0.2">
      <c r="A94" s="16" t="s">
        <v>194</v>
      </c>
      <c r="B94" s="4">
        <v>33300</v>
      </c>
      <c r="C94" s="4">
        <v>87800</v>
      </c>
      <c r="D94" s="4">
        <v>-54500</v>
      </c>
      <c r="E94" s="4">
        <v>-642800000</v>
      </c>
      <c r="F94" s="4">
        <f t="shared" si="15"/>
        <v>4379145292</v>
      </c>
      <c r="R94" s="5">
        <v>-4.4000000000000003E-3</v>
      </c>
      <c r="S94" s="4">
        <v>4818538</v>
      </c>
      <c r="T94" s="4">
        <f t="shared" si="18"/>
        <v>2718443.7</v>
      </c>
      <c r="U94" s="4">
        <f t="shared" si="17"/>
        <v>1332015</v>
      </c>
    </row>
    <row r="95" spans="1:21" x14ac:dyDescent="0.2">
      <c r="A95" s="16" t="s">
        <v>193</v>
      </c>
      <c r="B95" s="4">
        <v>5800</v>
      </c>
      <c r="C95" s="4">
        <v>0</v>
      </c>
      <c r="D95" s="4">
        <v>5800</v>
      </c>
      <c r="E95" s="4">
        <v>65540000</v>
      </c>
      <c r="F95" s="4">
        <f t="shared" si="15"/>
        <v>5021945292</v>
      </c>
      <c r="R95" s="5">
        <v>1.34E-2</v>
      </c>
      <c r="S95" s="4">
        <v>2153453</v>
      </c>
      <c r="T95" s="4">
        <f t="shared" si="18"/>
        <v>2871134.5</v>
      </c>
      <c r="U95" s="4">
        <f t="shared" si="17"/>
        <v>1332015</v>
      </c>
    </row>
    <row r="96" spans="1:21" x14ac:dyDescent="0.2">
      <c r="A96" s="16" t="s">
        <v>192</v>
      </c>
      <c r="B96" s="4">
        <v>0</v>
      </c>
      <c r="C96" s="4">
        <v>0</v>
      </c>
      <c r="D96" s="4">
        <v>0</v>
      </c>
      <c r="E96" s="4">
        <v>0</v>
      </c>
      <c r="F96" s="4">
        <f t="shared" si="15"/>
        <v>4956405292</v>
      </c>
      <c r="R96" s="5">
        <v>4.5000000000000005E-3</v>
      </c>
      <c r="S96" s="4">
        <v>1332015</v>
      </c>
      <c r="T96" s="4">
        <f t="shared" si="18"/>
        <v>2938614.8</v>
      </c>
      <c r="U96" s="4">
        <f t="shared" si="17"/>
        <v>1917084</v>
      </c>
    </row>
    <row r="97" spans="1:21" x14ac:dyDescent="0.2">
      <c r="A97" s="16" t="s">
        <v>191</v>
      </c>
      <c r="B97" s="4">
        <v>117900</v>
      </c>
      <c r="C97" s="4">
        <v>0</v>
      </c>
      <c r="D97" s="4">
        <v>117900</v>
      </c>
      <c r="E97" s="4">
        <v>1306490000</v>
      </c>
      <c r="F97" s="4">
        <f t="shared" si="15"/>
        <v>4956405292</v>
      </c>
      <c r="R97" s="5">
        <v>9.1000000000000004E-3</v>
      </c>
      <c r="S97" s="4">
        <v>2208355</v>
      </c>
      <c r="T97" s="4">
        <f t="shared" si="18"/>
        <v>2900368.5</v>
      </c>
      <c r="U97" s="4">
        <f t="shared" si="17"/>
        <v>1917084</v>
      </c>
    </row>
    <row r="98" spans="1:21" x14ac:dyDescent="0.2">
      <c r="A98" s="16" t="s">
        <v>190</v>
      </c>
      <c r="B98" s="4">
        <v>0</v>
      </c>
      <c r="C98" s="4">
        <v>0</v>
      </c>
      <c r="D98" s="4">
        <v>0</v>
      </c>
      <c r="E98" s="4">
        <v>0</v>
      </c>
      <c r="F98" s="4">
        <f t="shared" si="15"/>
        <v>3649915292</v>
      </c>
      <c r="R98" s="5">
        <v>-3.49E-2</v>
      </c>
      <c r="S98" s="4">
        <v>3928189</v>
      </c>
      <c r="T98" s="4">
        <f t="shared" si="18"/>
        <v>2742766.6</v>
      </c>
      <c r="U98" s="4">
        <f t="shared" si="17"/>
        <v>1917084</v>
      </c>
    </row>
    <row r="99" spans="1:21" x14ac:dyDescent="0.2">
      <c r="A99" s="16" t="s">
        <v>189</v>
      </c>
      <c r="B99" s="4">
        <v>2000</v>
      </c>
      <c r="C99" s="4">
        <v>18400</v>
      </c>
      <c r="D99" s="4">
        <v>-16400</v>
      </c>
      <c r="E99" s="4">
        <v>-187660000</v>
      </c>
      <c r="F99" s="4">
        <f t="shared" si="15"/>
        <v>3649915292</v>
      </c>
      <c r="R99" s="5">
        <v>8.8999999999999999E-3</v>
      </c>
      <c r="S99" s="4">
        <v>2518764</v>
      </c>
      <c r="T99" s="4">
        <f t="shared" si="18"/>
        <v>2818677</v>
      </c>
      <c r="U99" s="4">
        <f t="shared" si="17"/>
        <v>1917084</v>
      </c>
    </row>
    <row r="100" spans="1:21" x14ac:dyDescent="0.2">
      <c r="A100" s="16" t="s">
        <v>188</v>
      </c>
      <c r="B100" s="4">
        <v>0</v>
      </c>
      <c r="C100" s="4">
        <v>123300</v>
      </c>
      <c r="D100" s="4">
        <v>-123300</v>
      </c>
      <c r="E100" s="4">
        <v>-1416720000</v>
      </c>
      <c r="F100" s="4">
        <f t="shared" si="15"/>
        <v>3837575292</v>
      </c>
      <c r="R100" s="5">
        <v>4.5000000000000005E-3</v>
      </c>
      <c r="S100" s="4">
        <v>3443495</v>
      </c>
      <c r="T100" s="4">
        <f t="shared" si="18"/>
        <v>2756713.5</v>
      </c>
      <c r="U100" s="4">
        <f t="shared" si="17"/>
        <v>1917084</v>
      </c>
    </row>
    <row r="101" spans="1:21" x14ac:dyDescent="0.2">
      <c r="A101" s="16" t="s">
        <v>187</v>
      </c>
      <c r="B101" s="4">
        <v>3900</v>
      </c>
      <c r="C101" s="4">
        <v>91900</v>
      </c>
      <c r="D101" s="4">
        <v>-88000</v>
      </c>
      <c r="E101" s="4">
        <v>-983320000</v>
      </c>
      <c r="F101" s="4">
        <f t="shared" si="15"/>
        <v>5254295292</v>
      </c>
      <c r="R101" s="5">
        <v>2.7300000000000001E-2</v>
      </c>
      <c r="S101" s="4">
        <v>1917084</v>
      </c>
      <c r="T101" s="4">
        <f t="shared" si="18"/>
        <v>2974275.6</v>
      </c>
      <c r="U101" s="4">
        <f t="shared" si="17"/>
        <v>2006818</v>
      </c>
    </row>
    <row r="102" spans="1:21" x14ac:dyDescent="0.2">
      <c r="A102" s="16" t="s">
        <v>186</v>
      </c>
      <c r="B102" s="4">
        <v>38400</v>
      </c>
      <c r="C102" s="4">
        <v>14200</v>
      </c>
      <c r="D102" s="4">
        <v>24200</v>
      </c>
      <c r="E102" s="4">
        <v>268160000</v>
      </c>
      <c r="F102" s="4">
        <f t="shared" si="15"/>
        <v>6237615292</v>
      </c>
      <c r="R102" s="5">
        <v>0</v>
      </c>
      <c r="S102" s="4">
        <v>2209035</v>
      </c>
      <c r="T102" s="4">
        <f t="shared" si="18"/>
        <v>3051255.3</v>
      </c>
      <c r="U102" s="4">
        <f t="shared" si="17"/>
        <v>1825892</v>
      </c>
    </row>
    <row r="103" spans="1:21" x14ac:dyDescent="0.2">
      <c r="A103" s="16" t="s">
        <v>185</v>
      </c>
      <c r="B103" s="4">
        <v>28000</v>
      </c>
      <c r="C103" s="4">
        <v>19700</v>
      </c>
      <c r="D103" s="4">
        <v>8300</v>
      </c>
      <c r="E103" s="4">
        <v>92340000</v>
      </c>
      <c r="F103" s="4">
        <f t="shared" si="15"/>
        <v>5969455292</v>
      </c>
      <c r="R103" s="5">
        <v>-9.0000000000000011E-3</v>
      </c>
      <c r="S103" s="4">
        <v>3678383</v>
      </c>
      <c r="T103" s="4">
        <f t="shared" si="18"/>
        <v>3085030</v>
      </c>
      <c r="U103" s="4">
        <f t="shared" si="17"/>
        <v>1825892</v>
      </c>
    </row>
    <row r="104" spans="1:21" x14ac:dyDescent="0.2">
      <c r="A104" s="16" t="s">
        <v>184</v>
      </c>
      <c r="B104" s="4">
        <v>72100</v>
      </c>
      <c r="C104" s="4">
        <v>128500</v>
      </c>
      <c r="D104" s="4">
        <v>-56400</v>
      </c>
      <c r="E104" s="4">
        <v>-642700000</v>
      </c>
      <c r="F104" s="4">
        <f t="shared" si="15"/>
        <v>5877115292</v>
      </c>
      <c r="R104" s="5">
        <v>0</v>
      </c>
      <c r="S104" s="4">
        <v>3795664</v>
      </c>
      <c r="T104" s="4">
        <f t="shared" si="18"/>
        <v>3204755.5</v>
      </c>
      <c r="U104" s="4">
        <f t="shared" si="17"/>
        <v>1825892</v>
      </c>
    </row>
    <row r="105" spans="1:21" x14ac:dyDescent="0.2">
      <c r="A105" s="16" t="s">
        <v>183</v>
      </c>
      <c r="B105" s="4">
        <v>83600</v>
      </c>
      <c r="C105" s="4">
        <v>91300</v>
      </c>
      <c r="D105" s="4">
        <v>-7700</v>
      </c>
      <c r="E105" s="4">
        <v>-79380000</v>
      </c>
      <c r="F105" s="4">
        <f t="shared" si="15"/>
        <v>6519815292</v>
      </c>
      <c r="R105" s="5">
        <v>6.7400000000000002E-2</v>
      </c>
      <c r="S105" s="4">
        <v>3680361</v>
      </c>
      <c r="T105" s="4">
        <f t="shared" si="18"/>
        <v>3007258.8</v>
      </c>
      <c r="U105" s="4">
        <f t="shared" si="17"/>
        <v>1825892</v>
      </c>
    </row>
    <row r="106" spans="1:21" x14ac:dyDescent="0.2">
      <c r="A106" s="16" t="s">
        <v>182</v>
      </c>
      <c r="B106" s="4">
        <v>157800</v>
      </c>
      <c r="C106" s="4">
        <v>80600</v>
      </c>
      <c r="D106" s="4">
        <v>77200</v>
      </c>
      <c r="E106" s="4">
        <v>807800000</v>
      </c>
      <c r="F106" s="4">
        <f t="shared" si="15"/>
        <v>6599195292</v>
      </c>
      <c r="R106" s="5">
        <v>9.7999999999999997E-3</v>
      </c>
      <c r="S106" s="4">
        <v>2006818</v>
      </c>
      <c r="T106" s="4">
        <f t="shared" si="18"/>
        <v>2969195.9</v>
      </c>
      <c r="U106" s="4">
        <f t="shared" si="17"/>
        <v>1825892</v>
      </c>
    </row>
    <row r="107" spans="1:21" x14ac:dyDescent="0.2">
      <c r="A107" s="16" t="s">
        <v>181</v>
      </c>
      <c r="B107" s="4">
        <v>110400</v>
      </c>
      <c r="C107" s="4">
        <v>194300</v>
      </c>
      <c r="D107" s="4">
        <v>-83900</v>
      </c>
      <c r="E107" s="4">
        <v>-869420000</v>
      </c>
      <c r="F107" s="4">
        <f t="shared" si="15"/>
        <v>5791395292</v>
      </c>
      <c r="R107" s="5">
        <v>-4.7999999999999996E-3</v>
      </c>
      <c r="S107" s="4">
        <v>1825892</v>
      </c>
      <c r="T107" s="4">
        <f t="shared" si="18"/>
        <v>2967599.1</v>
      </c>
      <c r="U107" s="4">
        <f t="shared" si="17"/>
        <v>2352170</v>
      </c>
    </row>
    <row r="108" spans="1:21" x14ac:dyDescent="0.2">
      <c r="A108" s="16" t="s">
        <v>180</v>
      </c>
      <c r="B108" s="4">
        <v>82500</v>
      </c>
      <c r="C108" s="4">
        <v>199500</v>
      </c>
      <c r="D108" s="4">
        <v>-117000</v>
      </c>
      <c r="E108" s="4">
        <v>-1196310000</v>
      </c>
      <c r="F108" s="4">
        <f t="shared" si="15"/>
        <v>6660815292</v>
      </c>
      <c r="R108" s="5">
        <v>-4.7999999999999996E-3</v>
      </c>
      <c r="S108" s="4">
        <v>2352170</v>
      </c>
      <c r="T108" s="4">
        <f t="shared" si="18"/>
        <v>3043158.1</v>
      </c>
      <c r="U108" s="4">
        <f t="shared" si="17"/>
        <v>2823860</v>
      </c>
    </row>
    <row r="109" spans="1:21" x14ac:dyDescent="0.2">
      <c r="A109" s="16" t="s">
        <v>179</v>
      </c>
      <c r="B109" s="4">
        <v>27500</v>
      </c>
      <c r="C109" s="4">
        <v>1200</v>
      </c>
      <c r="D109" s="4">
        <v>26300</v>
      </c>
      <c r="E109" s="4">
        <v>266658993</v>
      </c>
      <c r="F109" s="4">
        <f t="shared" si="15"/>
        <v>7857125292</v>
      </c>
      <c r="R109" s="5">
        <v>6.6699999999999995E-2</v>
      </c>
      <c r="S109" s="4">
        <v>3277868</v>
      </c>
      <c r="T109" s="4">
        <f t="shared" si="18"/>
        <v>3084329</v>
      </c>
      <c r="U109" s="4">
        <f t="shared" si="17"/>
        <v>2823860</v>
      </c>
    </row>
    <row r="110" spans="1:21" x14ac:dyDescent="0.2">
      <c r="A110" s="16" t="s">
        <v>178</v>
      </c>
      <c r="B110" s="4">
        <v>276000</v>
      </c>
      <c r="C110" s="4">
        <v>3000</v>
      </c>
      <c r="D110" s="4">
        <v>273000</v>
      </c>
      <c r="E110" s="4">
        <v>2549840000</v>
      </c>
      <c r="F110" s="4">
        <f t="shared" si="15"/>
        <v>7590466299</v>
      </c>
      <c r="R110" s="5">
        <v>3.2899999999999999E-2</v>
      </c>
      <c r="S110" s="4">
        <v>2823860</v>
      </c>
      <c r="T110" s="4">
        <f t="shared" si="18"/>
        <v>3437028.7</v>
      </c>
      <c r="U110" s="4">
        <f t="shared" si="17"/>
        <v>1705394</v>
      </c>
    </row>
    <row r="111" spans="1:21" x14ac:dyDescent="0.2">
      <c r="A111" s="16" t="s">
        <v>177</v>
      </c>
      <c r="B111" s="4">
        <v>278340</v>
      </c>
      <c r="C111" s="4">
        <v>1000</v>
      </c>
      <c r="D111" s="4">
        <v>277340</v>
      </c>
      <c r="E111" s="4">
        <v>2727304995</v>
      </c>
      <c r="F111" s="4">
        <f t="shared" si="15"/>
        <v>5040626299</v>
      </c>
      <c r="R111" s="5">
        <v>-6.9900000000000004E-2</v>
      </c>
      <c r="S111" s="4">
        <v>4092705</v>
      </c>
      <c r="T111" s="4">
        <f t="shared" si="18"/>
        <v>3688226.5</v>
      </c>
      <c r="U111" s="4">
        <f t="shared" si="17"/>
        <v>1626189</v>
      </c>
    </row>
    <row r="112" spans="1:21" x14ac:dyDescent="0.2">
      <c r="A112" s="16" t="s">
        <v>176</v>
      </c>
      <c r="B112" s="4">
        <v>29630</v>
      </c>
      <c r="C112" s="4">
        <v>0</v>
      </c>
      <c r="D112" s="4">
        <v>29630</v>
      </c>
      <c r="E112" s="4">
        <v>306770000</v>
      </c>
      <c r="F112" s="4">
        <f t="shared" si="15"/>
        <v>2313321304</v>
      </c>
      <c r="R112" s="5">
        <v>-6.88E-2</v>
      </c>
      <c r="S112" s="4">
        <v>2978832</v>
      </c>
      <c r="T112" s="4">
        <f t="shared" si="18"/>
        <v>3728005.6</v>
      </c>
      <c r="U112" s="4">
        <f t="shared" si="17"/>
        <v>1626189</v>
      </c>
    </row>
    <row r="113" spans="1:21" x14ac:dyDescent="0.2">
      <c r="A113" s="16" t="s">
        <v>175</v>
      </c>
      <c r="B113" s="4">
        <v>18200</v>
      </c>
      <c r="C113" s="4">
        <v>700</v>
      </c>
      <c r="D113" s="4">
        <v>17500</v>
      </c>
      <c r="E113" s="4">
        <v>189380000</v>
      </c>
      <c r="F113" s="4">
        <f t="shared" si="15"/>
        <v>2006551304</v>
      </c>
      <c r="R113" s="5">
        <v>-1.8000000000000002E-2</v>
      </c>
      <c r="S113" s="4">
        <v>4016130</v>
      </c>
      <c r="T113" s="4">
        <f t="shared" si="18"/>
        <v>3780505.4</v>
      </c>
      <c r="U113" s="4">
        <f t="shared" si="17"/>
        <v>1626189</v>
      </c>
    </row>
    <row r="114" spans="1:21" x14ac:dyDescent="0.2">
      <c r="A114" s="16" t="s">
        <v>174</v>
      </c>
      <c r="B114" s="4">
        <v>20500</v>
      </c>
      <c r="C114" s="4">
        <v>13700</v>
      </c>
      <c r="D114" s="4">
        <v>6800</v>
      </c>
      <c r="E114" s="4">
        <v>72060000</v>
      </c>
      <c r="F114" s="4">
        <f t="shared" si="15"/>
        <v>1817171304</v>
      </c>
      <c r="R114" s="5">
        <v>-6.7199999999999996E-2</v>
      </c>
      <c r="S114" s="4">
        <v>4992919</v>
      </c>
      <c r="T114" s="4">
        <f t="shared" si="18"/>
        <v>3616270.8</v>
      </c>
      <c r="U114" s="4">
        <f t="shared" si="17"/>
        <v>1626189</v>
      </c>
    </row>
    <row r="115" spans="1:21" x14ac:dyDescent="0.2">
      <c r="A115" s="16" t="s">
        <v>173</v>
      </c>
      <c r="B115" s="4">
        <v>0</v>
      </c>
      <c r="C115" s="4">
        <v>52900</v>
      </c>
      <c r="D115" s="4">
        <v>-52900</v>
      </c>
      <c r="E115" s="4">
        <v>-647500000</v>
      </c>
      <c r="F115" s="4">
        <f t="shared" ref="F115:F130" si="19">E115+F116</f>
        <v>1745111304</v>
      </c>
      <c r="R115" s="5">
        <v>-1.6500000000000001E-2</v>
      </c>
      <c r="S115" s="4">
        <v>1705394</v>
      </c>
      <c r="T115" s="4">
        <f t="shared" si="18"/>
        <v>3722781.2</v>
      </c>
      <c r="U115" s="4">
        <f t="shared" si="17"/>
        <v>1626189</v>
      </c>
    </row>
    <row r="116" spans="1:21" x14ac:dyDescent="0.2">
      <c r="A116" s="16" t="s">
        <v>172</v>
      </c>
      <c r="B116" s="4">
        <v>900</v>
      </c>
      <c r="C116" s="4">
        <v>0</v>
      </c>
      <c r="D116" s="4">
        <v>900</v>
      </c>
      <c r="E116" s="4">
        <v>10860000</v>
      </c>
      <c r="F116" s="4">
        <f t="shared" si="19"/>
        <v>2392611304</v>
      </c>
      <c r="R116" s="5">
        <v>8.3999999999999995E-3</v>
      </c>
      <c r="S116" s="4">
        <v>1626189</v>
      </c>
      <c r="T116" s="4">
        <f t="shared" ref="T116:T121" si="20">AVERAGE(S117:S126)</f>
        <v>4189259.7</v>
      </c>
      <c r="U116" s="4">
        <f t="shared" si="17"/>
        <v>1809924</v>
      </c>
    </row>
    <row r="117" spans="1:21" x14ac:dyDescent="0.2">
      <c r="A117" s="16" t="s">
        <v>171</v>
      </c>
      <c r="B117" s="4">
        <v>0</v>
      </c>
      <c r="C117" s="4">
        <v>27000</v>
      </c>
      <c r="D117" s="4">
        <v>-27000</v>
      </c>
      <c r="E117" s="4">
        <v>-330290000</v>
      </c>
      <c r="F117" s="4">
        <f t="shared" si="19"/>
        <v>2381751304</v>
      </c>
      <c r="R117" s="5">
        <v>-1.6299999999999999E-2</v>
      </c>
      <c r="S117" s="4">
        <v>1809924</v>
      </c>
      <c r="T117" s="4">
        <f t="shared" si="20"/>
        <v>4293595</v>
      </c>
      <c r="U117" s="4">
        <f t="shared" si="17"/>
        <v>3107760</v>
      </c>
    </row>
    <row r="118" spans="1:21" x14ac:dyDescent="0.2">
      <c r="A118" s="16" t="s">
        <v>170</v>
      </c>
      <c r="B118" s="4">
        <v>2930</v>
      </c>
      <c r="C118" s="4">
        <v>0</v>
      </c>
      <c r="D118" s="4">
        <v>2930</v>
      </c>
      <c r="E118" s="4">
        <v>34860000</v>
      </c>
      <c r="F118" s="4">
        <f t="shared" si="19"/>
        <v>2712041304</v>
      </c>
      <c r="R118" s="5">
        <v>4.2800000000000005E-2</v>
      </c>
      <c r="S118" s="4">
        <v>3107760</v>
      </c>
      <c r="T118" s="4">
        <f t="shared" si="20"/>
        <v>4426396.5</v>
      </c>
      <c r="U118" s="4">
        <f t="shared" si="17"/>
        <v>3376623</v>
      </c>
    </row>
    <row r="119" spans="1:21" x14ac:dyDescent="0.2">
      <c r="A119" s="16" t="s">
        <v>169</v>
      </c>
      <c r="B119" s="4">
        <v>66030</v>
      </c>
      <c r="C119" s="4">
        <v>1700</v>
      </c>
      <c r="D119" s="4">
        <v>64330</v>
      </c>
      <c r="E119" s="4">
        <v>757740000</v>
      </c>
      <c r="F119" s="4">
        <f t="shared" si="19"/>
        <v>2677181304</v>
      </c>
      <c r="R119" s="5">
        <v>-3.3000000000000002E-2</v>
      </c>
      <c r="S119" s="4">
        <v>3689577</v>
      </c>
      <c r="T119" s="4">
        <f t="shared" si="20"/>
        <v>4442068.7</v>
      </c>
      <c r="U119" s="4">
        <f t="shared" si="17"/>
        <v>3350573</v>
      </c>
    </row>
    <row r="120" spans="1:21" x14ac:dyDescent="0.2">
      <c r="A120" s="16" t="s">
        <v>168</v>
      </c>
      <c r="B120" s="4">
        <v>41540</v>
      </c>
      <c r="C120" s="4">
        <v>59800</v>
      </c>
      <c r="D120" s="4">
        <v>-18260</v>
      </c>
      <c r="E120" s="4">
        <v>-256700000</v>
      </c>
      <c r="F120" s="4">
        <f t="shared" si="19"/>
        <v>1919441304</v>
      </c>
      <c r="R120" s="5">
        <v>-6.9199999999999998E-2</v>
      </c>
      <c r="S120" s="4">
        <v>6350857</v>
      </c>
      <c r="T120" s="4">
        <f t="shared" si="20"/>
        <v>4147891</v>
      </c>
      <c r="U120" s="4">
        <f t="shared" si="17"/>
        <v>2770498</v>
      </c>
    </row>
    <row r="121" spans="1:21" x14ac:dyDescent="0.2">
      <c r="A121" s="16" t="s">
        <v>167</v>
      </c>
      <c r="B121" s="4">
        <v>29300</v>
      </c>
      <c r="C121" s="4">
        <v>2800</v>
      </c>
      <c r="D121" s="4">
        <v>26500</v>
      </c>
      <c r="E121" s="4">
        <v>352680000</v>
      </c>
      <c r="F121" s="4">
        <f t="shared" si="19"/>
        <v>2176141304</v>
      </c>
      <c r="R121" s="5">
        <v>-6.8099999999999994E-2</v>
      </c>
      <c r="S121" s="4">
        <v>6604683</v>
      </c>
      <c r="T121" s="4">
        <f t="shared" si="20"/>
        <v>4211735.7</v>
      </c>
      <c r="U121" s="4">
        <f t="shared" si="17"/>
        <v>2770498</v>
      </c>
    </row>
    <row r="122" spans="1:21" x14ac:dyDescent="0.2">
      <c r="A122" s="16" t="s">
        <v>166</v>
      </c>
      <c r="B122" s="4">
        <v>2000</v>
      </c>
      <c r="C122" s="4">
        <v>70800</v>
      </c>
      <c r="D122" s="4">
        <v>-68800</v>
      </c>
      <c r="E122" s="4">
        <v>-996760000</v>
      </c>
      <c r="F122" s="4">
        <f t="shared" si="19"/>
        <v>1823461304</v>
      </c>
      <c r="R122" s="5">
        <v>-3.1200000000000002E-2</v>
      </c>
      <c r="S122" s="4">
        <v>3376623</v>
      </c>
      <c r="T122" s="4">
        <f>AVERAGE(S123:S132)</f>
        <v>4536970.5999999996</v>
      </c>
      <c r="U122" s="4">
        <f t="shared" si="17"/>
        <v>2770498</v>
      </c>
    </row>
    <row r="123" spans="1:21" x14ac:dyDescent="0.2">
      <c r="A123" s="16" t="s">
        <v>165</v>
      </c>
      <c r="B123" s="4">
        <v>61500</v>
      </c>
      <c r="C123" s="4">
        <v>0</v>
      </c>
      <c r="D123" s="4">
        <v>61500</v>
      </c>
      <c r="E123" s="4">
        <v>880420000</v>
      </c>
      <c r="F123" s="4">
        <f t="shared" si="19"/>
        <v>2820221304</v>
      </c>
      <c r="R123" s="5">
        <v>1.77E-2</v>
      </c>
      <c r="S123" s="4">
        <v>4541128</v>
      </c>
      <c r="U123" s="4">
        <f t="shared" si="17"/>
        <v>2770498</v>
      </c>
    </row>
    <row r="124" spans="1:21" x14ac:dyDescent="0.2">
      <c r="A124" s="16" t="s">
        <v>164</v>
      </c>
      <c r="B124" s="4">
        <v>0</v>
      </c>
      <c r="C124" s="4">
        <v>0</v>
      </c>
      <c r="D124" s="4">
        <v>0</v>
      </c>
      <c r="E124" s="4">
        <v>0</v>
      </c>
      <c r="F124" s="4">
        <f t="shared" si="19"/>
        <v>1939801304</v>
      </c>
      <c r="R124" s="5">
        <v>-1.3899999999999999E-2</v>
      </c>
      <c r="S124" s="4">
        <v>3350573</v>
      </c>
      <c r="U124" s="4">
        <f t="shared" ref="U124:U126" si="21">MIN(S125:S129)</f>
        <v>2770498</v>
      </c>
    </row>
    <row r="125" spans="1:21" x14ac:dyDescent="0.2">
      <c r="A125" s="16" t="s">
        <v>163</v>
      </c>
      <c r="B125" s="4">
        <v>26900</v>
      </c>
      <c r="C125" s="4">
        <v>0</v>
      </c>
      <c r="D125" s="4">
        <v>26900</v>
      </c>
      <c r="E125" s="4">
        <v>379480000</v>
      </c>
      <c r="F125" s="4">
        <f t="shared" si="19"/>
        <v>1939801304</v>
      </c>
      <c r="R125" s="5">
        <v>1.78E-2</v>
      </c>
      <c r="S125" s="4">
        <v>2770498</v>
      </c>
      <c r="U125" s="4">
        <f t="shared" si="21"/>
        <v>2853277</v>
      </c>
    </row>
    <row r="126" spans="1:21" x14ac:dyDescent="0.2">
      <c r="A126" s="16" t="s">
        <v>162</v>
      </c>
      <c r="B126" s="4">
        <v>86700</v>
      </c>
      <c r="C126" s="4">
        <v>3200</v>
      </c>
      <c r="D126" s="4">
        <v>83500</v>
      </c>
      <c r="E126" s="4">
        <v>1212700000</v>
      </c>
      <c r="F126" s="4">
        <f t="shared" si="19"/>
        <v>1560321304</v>
      </c>
      <c r="R126" s="5">
        <v>1.44E-2</v>
      </c>
      <c r="S126" s="4">
        <v>6290974</v>
      </c>
      <c r="U126" s="4">
        <f t="shared" si="21"/>
        <v>2853277</v>
      </c>
    </row>
    <row r="127" spans="1:21" x14ac:dyDescent="0.2">
      <c r="A127" s="16" t="s">
        <v>161</v>
      </c>
      <c r="B127" s="4">
        <v>300</v>
      </c>
      <c r="C127" s="4">
        <v>3600</v>
      </c>
      <c r="D127" s="4">
        <v>-3300</v>
      </c>
      <c r="E127" s="4">
        <v>-45180000</v>
      </c>
      <c r="F127" s="4">
        <f t="shared" si="19"/>
        <v>347621304</v>
      </c>
      <c r="R127" s="5">
        <v>3.3500000000000002E-2</v>
      </c>
      <c r="S127" s="4">
        <v>2853277</v>
      </c>
      <c r="U127" s="4">
        <f>MIN(S128:S132)</f>
        <v>3409080</v>
      </c>
    </row>
    <row r="128" spans="1:21" x14ac:dyDescent="0.2">
      <c r="A128" s="16" t="s">
        <v>160</v>
      </c>
      <c r="B128" s="4">
        <v>15500</v>
      </c>
      <c r="C128" s="4">
        <v>2600</v>
      </c>
      <c r="D128" s="4">
        <v>12900</v>
      </c>
      <c r="E128" s="4">
        <v>171570000</v>
      </c>
      <c r="F128" s="4">
        <f t="shared" si="19"/>
        <v>392801304</v>
      </c>
      <c r="R128" s="5">
        <v>-3.7000000000000002E-3</v>
      </c>
      <c r="S128" s="4">
        <v>4435775</v>
      </c>
    </row>
    <row r="129" spans="1:22" x14ac:dyDescent="0.2">
      <c r="A129" s="16" t="s">
        <v>159</v>
      </c>
      <c r="B129" s="4">
        <v>500</v>
      </c>
      <c r="C129" s="4">
        <v>259600</v>
      </c>
      <c r="D129" s="4">
        <v>-259100</v>
      </c>
      <c r="E129" s="4">
        <v>-3605070000</v>
      </c>
      <c r="F129" s="4">
        <f t="shared" si="19"/>
        <v>221231304</v>
      </c>
      <c r="R129" s="5">
        <v>-2.52E-2</v>
      </c>
      <c r="S129" s="4">
        <v>3846299</v>
      </c>
    </row>
    <row r="130" spans="1:22" x14ac:dyDescent="0.2">
      <c r="A130" s="16" t="s">
        <v>158</v>
      </c>
      <c r="B130" s="4">
        <v>3200</v>
      </c>
      <c r="C130" s="4">
        <v>0</v>
      </c>
      <c r="D130" s="4">
        <v>3200</v>
      </c>
      <c r="E130" s="4">
        <v>43840000</v>
      </c>
      <c r="F130" s="4">
        <f t="shared" si="19"/>
        <v>3826301304</v>
      </c>
      <c r="R130" s="5">
        <v>1.47E-2</v>
      </c>
      <c r="S130" s="4">
        <v>3409080</v>
      </c>
    </row>
    <row r="131" spans="1:22" x14ac:dyDescent="0.2">
      <c r="A131" s="16" t="s">
        <v>157</v>
      </c>
      <c r="B131" s="4">
        <v>300</v>
      </c>
      <c r="C131" s="4">
        <v>0</v>
      </c>
      <c r="D131" s="4">
        <v>300</v>
      </c>
      <c r="E131" s="4">
        <v>4110000</v>
      </c>
      <c r="F131" s="4">
        <f>E131+F132</f>
        <v>3782461304</v>
      </c>
      <c r="R131" s="5">
        <v>-3.1899999999999998E-2</v>
      </c>
      <c r="S131" s="4">
        <v>7243130</v>
      </c>
    </row>
    <row r="132" spans="1:22" x14ac:dyDescent="0.2">
      <c r="A132" s="16" t="s">
        <v>156</v>
      </c>
      <c r="B132" s="4">
        <v>308200</v>
      </c>
      <c r="C132" s="4">
        <v>40800</v>
      </c>
      <c r="D132" s="4">
        <v>267400</v>
      </c>
      <c r="E132" s="4">
        <v>3778351304</v>
      </c>
      <c r="F132" s="4">
        <f>E132</f>
        <v>3778351304</v>
      </c>
      <c r="R132" s="5">
        <v>4.8399999999999999E-2</v>
      </c>
      <c r="S132" s="4">
        <v>6628972</v>
      </c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6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6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6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6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6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5"/>
    </row>
    <row r="150" spans="1:22" x14ac:dyDescent="0.2">
      <c r="A150" s="6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5"/>
    </row>
    <row r="151" spans="1:22" x14ac:dyDescent="0.2">
      <c r="A151" s="6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5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5"/>
    </row>
    <row r="153" spans="1:22" x14ac:dyDescent="0.2">
      <c r="A153" s="2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5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5"/>
    </row>
    <row r="155" spans="1:22" x14ac:dyDescent="0.2">
      <c r="A155" s="6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5"/>
    </row>
    <row r="156" spans="1:22" x14ac:dyDescent="0.2">
      <c r="A156" s="6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5"/>
    </row>
    <row r="157" spans="1:22" x14ac:dyDescent="0.2">
      <c r="A157" s="6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5"/>
    </row>
    <row r="158" spans="1:22" x14ac:dyDescent="0.2">
      <c r="A158" s="6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5"/>
    </row>
    <row r="159" spans="1:22" x14ac:dyDescent="0.2">
      <c r="A159" s="6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5"/>
    </row>
    <row r="160" spans="1:22" x14ac:dyDescent="0.2">
      <c r="A160" s="6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5"/>
    </row>
    <row r="161" spans="1:22" x14ac:dyDescent="0.2">
      <c r="A161" s="6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5"/>
    </row>
    <row r="162" spans="1:22" x14ac:dyDescent="0.2">
      <c r="A162" s="6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5"/>
      <c r="U162" s="5"/>
      <c r="V162" s="5"/>
    </row>
    <row r="163" spans="1:22" x14ac:dyDescent="0.2">
      <c r="A163" s="6"/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5"/>
      <c r="U163" s="5"/>
      <c r="V163" s="5"/>
    </row>
    <row r="164" spans="1:22" x14ac:dyDescent="0.2">
      <c r="A164" s="6"/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5"/>
      <c r="U164" s="5"/>
      <c r="V164" s="5"/>
    </row>
    <row r="165" spans="1:22" x14ac:dyDescent="0.2">
      <c r="A165" s="6"/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5"/>
      <c r="U165" s="5"/>
      <c r="V165" s="5"/>
    </row>
    <row r="166" spans="1:22" x14ac:dyDescent="0.2">
      <c r="A166" s="6"/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5"/>
      <c r="U166" s="5"/>
      <c r="V166" s="5"/>
    </row>
    <row r="167" spans="1:22" x14ac:dyDescent="0.2">
      <c r="A167" s="6"/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5"/>
      <c r="U167" s="5"/>
      <c r="V167" s="5"/>
    </row>
    <row r="168" spans="1:22" x14ac:dyDescent="0.2">
      <c r="A168" s="2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5"/>
    </row>
    <row r="169" spans="1:22" x14ac:dyDescent="0.2">
      <c r="A169" s="2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5"/>
    </row>
    <row r="170" spans="1:22" x14ac:dyDescent="0.2">
      <c r="A170" s="2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5"/>
    </row>
    <row r="171" spans="1:22" x14ac:dyDescent="0.2">
      <c r="A171" s="2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5"/>
    </row>
    <row r="172" spans="1:22" x14ac:dyDescent="0.2">
      <c r="A172" s="2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5"/>
    </row>
    <row r="173" spans="1:22" x14ac:dyDescent="0.2">
      <c r="A173" s="2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5"/>
    </row>
    <row r="174" spans="1:22" x14ac:dyDescent="0.2">
      <c r="A174" s="2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5"/>
    </row>
    <row r="175" spans="1:22" x14ac:dyDescent="0.2">
      <c r="A175" s="2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5"/>
    </row>
    <row r="176" spans="1:22" x14ac:dyDescent="0.2">
      <c r="A176" s="2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5"/>
    </row>
    <row r="177" spans="1:22" x14ac:dyDescent="0.2">
      <c r="A177" s="2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5"/>
      <c r="U177" s="5"/>
      <c r="V177" s="5"/>
    </row>
    <row r="178" spans="1:22" x14ac:dyDescent="0.2">
      <c r="A178" s="2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5"/>
      <c r="U178" s="5"/>
      <c r="V178" s="5"/>
    </row>
    <row r="179" spans="1:22" x14ac:dyDescent="0.2">
      <c r="A179" s="2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5"/>
      <c r="U179" s="5"/>
      <c r="V179" s="5"/>
    </row>
    <row r="180" spans="1:22" x14ac:dyDescent="0.2">
      <c r="A180" s="2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5"/>
      <c r="U180" s="5"/>
      <c r="V180" s="5"/>
    </row>
    <row r="181" spans="1:22" x14ac:dyDescent="0.2">
      <c r="A181" s="2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5"/>
      <c r="U181" s="5"/>
      <c r="V181" s="5"/>
    </row>
    <row r="182" spans="1:22" x14ac:dyDescent="0.2">
      <c r="A182" s="2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5"/>
      <c r="U182" s="5"/>
      <c r="V182" s="5"/>
    </row>
    <row r="183" spans="1:22" x14ac:dyDescent="0.2">
      <c r="A183" s="2"/>
      <c r="B183" s="4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5"/>
      <c r="U183" s="5"/>
      <c r="V183" s="5"/>
    </row>
    <row r="184" spans="1:22" x14ac:dyDescent="0.2">
      <c r="A184" s="2"/>
      <c r="B184" s="4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5"/>
      <c r="U184" s="5"/>
      <c r="V184" s="5"/>
    </row>
    <row r="185" spans="1:22" x14ac:dyDescent="0.2">
      <c r="A185" s="2"/>
      <c r="B185" s="4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5"/>
      <c r="U185" s="5"/>
      <c r="V185" s="8"/>
    </row>
    <row r="186" spans="1:22" x14ac:dyDescent="0.2">
      <c r="A186" s="2"/>
      <c r="B186" s="4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5"/>
      <c r="U186" s="5"/>
      <c r="V186" s="8"/>
    </row>
    <row r="187" spans="1:22" x14ac:dyDescent="0.2">
      <c r="A187" s="2"/>
      <c r="B187" s="4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5"/>
      <c r="U187" s="5"/>
      <c r="V187" s="8"/>
    </row>
    <row r="188" spans="1:22" x14ac:dyDescent="0.2">
      <c r="A188" s="6"/>
      <c r="B188" s="4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5"/>
      <c r="U188" s="5"/>
      <c r="V188" s="8"/>
    </row>
    <row r="189" spans="1:22" x14ac:dyDescent="0.2">
      <c r="A189" s="6"/>
      <c r="B189" s="4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5"/>
      <c r="U189" s="5"/>
      <c r="V189" s="8"/>
    </row>
    <row r="190" spans="1:22" x14ac:dyDescent="0.2">
      <c r="A190" s="6"/>
      <c r="B190" s="4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5"/>
      <c r="U190" s="5"/>
      <c r="V190" s="8"/>
    </row>
    <row r="191" spans="1:22" x14ac:dyDescent="0.2">
      <c r="A191" s="6"/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5"/>
      <c r="U191" s="5"/>
      <c r="V191" s="8"/>
    </row>
    <row r="192" spans="1:22" x14ac:dyDescent="0.2">
      <c r="A192" s="6"/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5"/>
      <c r="U192" s="5"/>
      <c r="V192" s="8"/>
    </row>
    <row r="193" spans="1:22" x14ac:dyDescent="0.2">
      <c r="A193" s="2"/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5"/>
      <c r="U193" s="5"/>
      <c r="V193" s="8"/>
    </row>
    <row r="194" spans="1:22" x14ac:dyDescent="0.2">
      <c r="A194" s="2"/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5"/>
      <c r="U194" s="5"/>
      <c r="V194" s="8"/>
    </row>
    <row r="195" spans="1:22" x14ac:dyDescent="0.2">
      <c r="A195" s="2"/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5"/>
      <c r="U195" s="5"/>
      <c r="V195" s="8"/>
    </row>
    <row r="196" spans="1:22" x14ac:dyDescent="0.2">
      <c r="A196" s="2"/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5"/>
      <c r="U196" s="5"/>
      <c r="V196" s="8"/>
    </row>
    <row r="197" spans="1:22" x14ac:dyDescent="0.2">
      <c r="A197" s="2"/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5"/>
      <c r="U197" s="5"/>
      <c r="V197" s="8"/>
    </row>
    <row r="223" spans="1:3" x14ac:dyDescent="0.2">
      <c r="A223" t="e" cm="1">
        <f t="array" aca="1" ref="A223" ca="1">INDIRECT("'" &amp; E1 &amp; "'!$A$2:$A$66")</f>
        <v>#REF!</v>
      </c>
      <c r="B223" t="e" cm="1">
        <f t="array" aca="1" ref="B223" ca="1">INDIRECT("'" &amp; E1 &amp; "'!$B$2:$B$66")</f>
        <v>#REF!</v>
      </c>
      <c r="C223" t="e" cm="1">
        <f t="array" aca="1" ref="C223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3BB129-0003-E04B-8E52-E36810A4AA0B}">
  <sheetPr codeName="Sheet65"/>
  <dimension ref="A1:V223"/>
  <sheetViews>
    <sheetView topLeftCell="F1" workbookViewId="0">
      <pane ySplit="2" topLeftCell="A3" activePane="bottomLeft" state="frozen"/>
      <selection activeCell="F17" sqref="F17"/>
      <selection pane="bottomLeft" activeCell="F17" sqref="F17"/>
    </sheetView>
  </sheetViews>
  <sheetFormatPr baseColWidth="10" defaultRowHeight="16" x14ac:dyDescent="0.2"/>
  <cols>
    <col min="1" max="1" width="21.1640625" customWidth="1"/>
    <col min="2" max="2" width="14" customWidth="1"/>
    <col min="3" max="3" width="13.33203125" customWidth="1"/>
    <col min="4" max="5" width="15.66406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3.8320312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252</v>
      </c>
      <c r="U2" s="1" t="s">
        <v>253</v>
      </c>
      <c r="V2" s="1" t="s">
        <v>236</v>
      </c>
    </row>
    <row r="3" spans="1:22" x14ac:dyDescent="0.2">
      <c r="A3" s="16" t="s">
        <v>357</v>
      </c>
      <c r="B3" s="4">
        <v>23700</v>
      </c>
      <c r="C3" s="4">
        <v>200</v>
      </c>
      <c r="D3" s="4">
        <v>23500</v>
      </c>
      <c r="E3" s="4">
        <v>1172280000</v>
      </c>
      <c r="F3" s="4">
        <f t="shared" ref="F3:F11" si="0">E3+F4</f>
        <v>38561862486</v>
      </c>
      <c r="G3" s="4">
        <v>0</v>
      </c>
      <c r="H3" s="4">
        <v>0</v>
      </c>
      <c r="I3" s="4">
        <v>0</v>
      </c>
      <c r="J3" s="4">
        <v>998000000</v>
      </c>
      <c r="K3" s="4">
        <f t="shared" ref="K3:K11" si="1">K4+J3</f>
        <v>989100000</v>
      </c>
      <c r="L3" s="4">
        <v>19</v>
      </c>
      <c r="M3" s="4">
        <v>53</v>
      </c>
      <c r="N3" s="4">
        <v>5</v>
      </c>
      <c r="O3" s="4">
        <v>3</v>
      </c>
      <c r="P3" s="4">
        <v>27600</v>
      </c>
      <c r="Q3" s="4">
        <v>36600</v>
      </c>
      <c r="R3" s="5">
        <v>2.0999999999999999E-3</v>
      </c>
      <c r="S3" s="4">
        <v>64200</v>
      </c>
      <c r="T3" s="4">
        <f t="shared" ref="T3:T38" si="2">AVERAGE(S4:S13)</f>
        <v>71780</v>
      </c>
      <c r="U3" s="4">
        <f t="shared" ref="U3:U11" si="3">MIN(S4:S8)</f>
        <v>25200</v>
      </c>
      <c r="V3" s="5">
        <v>1.89E-2</v>
      </c>
    </row>
    <row r="4" spans="1:22" x14ac:dyDescent="0.2">
      <c r="A4" s="16" t="s">
        <v>356</v>
      </c>
      <c r="B4" s="4">
        <v>97400</v>
      </c>
      <c r="C4" s="4">
        <v>0</v>
      </c>
      <c r="D4" s="4">
        <v>97400</v>
      </c>
      <c r="E4" s="4">
        <v>4820050000</v>
      </c>
      <c r="F4" s="4">
        <f t="shared" si="0"/>
        <v>37389582486</v>
      </c>
      <c r="K4" s="4">
        <f t="shared" si="1"/>
        <v>-8900000</v>
      </c>
      <c r="L4" s="4">
        <v>44</v>
      </c>
      <c r="M4" s="4">
        <v>55</v>
      </c>
      <c r="N4" s="4">
        <v>4</v>
      </c>
      <c r="O4" s="4">
        <v>18</v>
      </c>
      <c r="P4" s="4">
        <v>35800</v>
      </c>
      <c r="Q4" s="4">
        <v>98300</v>
      </c>
      <c r="R4" s="5">
        <v>2.0999999999999999E-3</v>
      </c>
      <c r="S4" s="4">
        <v>134200</v>
      </c>
      <c r="T4" s="4">
        <f t="shared" si="2"/>
        <v>71160</v>
      </c>
      <c r="U4" s="4">
        <f t="shared" si="3"/>
        <v>25200</v>
      </c>
      <c r="V4" s="5">
        <v>0.02</v>
      </c>
    </row>
    <row r="5" spans="1:22" x14ac:dyDescent="0.2">
      <c r="A5" s="16" t="s">
        <v>355</v>
      </c>
      <c r="B5" s="4">
        <v>10100</v>
      </c>
      <c r="C5" s="4">
        <v>0</v>
      </c>
      <c r="D5" s="4">
        <v>10100</v>
      </c>
      <c r="E5" s="4">
        <v>502370000</v>
      </c>
      <c r="F5" s="4">
        <f t="shared" si="0"/>
        <v>32569532486</v>
      </c>
      <c r="K5" s="4">
        <f t="shared" si="1"/>
        <v>-8900000</v>
      </c>
      <c r="L5" s="4">
        <v>16</v>
      </c>
      <c r="M5" s="4">
        <v>42</v>
      </c>
      <c r="N5" s="4">
        <v>2</v>
      </c>
      <c r="O5" s="4">
        <v>6</v>
      </c>
      <c r="P5" s="4">
        <v>18700</v>
      </c>
      <c r="Q5" s="4">
        <v>38200</v>
      </c>
      <c r="R5" s="5">
        <v>-1.6E-2</v>
      </c>
      <c r="S5" s="4">
        <v>56900</v>
      </c>
      <c r="T5" s="4">
        <f t="shared" si="2"/>
        <v>77860</v>
      </c>
      <c r="U5" s="4">
        <f t="shared" si="3"/>
        <v>23800</v>
      </c>
      <c r="V5" s="5">
        <v>3.3500000000000002E-2</v>
      </c>
    </row>
    <row r="6" spans="1:22" x14ac:dyDescent="0.2">
      <c r="A6" s="16" t="s">
        <v>354</v>
      </c>
      <c r="B6" s="4">
        <v>9500</v>
      </c>
      <c r="C6" s="4">
        <v>300</v>
      </c>
      <c r="D6" s="4">
        <v>9200</v>
      </c>
      <c r="E6" s="4">
        <v>460020000</v>
      </c>
      <c r="F6" s="4">
        <f t="shared" si="0"/>
        <v>32067162486</v>
      </c>
      <c r="K6" s="4">
        <f t="shared" si="1"/>
        <v>-8900000</v>
      </c>
      <c r="L6" s="4">
        <v>76</v>
      </c>
      <c r="M6" s="4">
        <v>71</v>
      </c>
      <c r="N6" s="4">
        <v>11</v>
      </c>
      <c r="O6" s="4">
        <v>9</v>
      </c>
      <c r="P6" s="4">
        <v>75200</v>
      </c>
      <c r="Q6" s="4">
        <v>58100</v>
      </c>
      <c r="R6" s="5">
        <v>1.5100000000000001E-2</v>
      </c>
      <c r="S6" s="4">
        <v>145100</v>
      </c>
      <c r="T6" s="4">
        <f t="shared" si="2"/>
        <v>67870</v>
      </c>
      <c r="U6" s="4">
        <f t="shared" si="3"/>
        <v>23800</v>
      </c>
      <c r="V6" s="5">
        <v>2.3700000000000002E-2</v>
      </c>
    </row>
    <row r="7" spans="1:22" x14ac:dyDescent="0.2">
      <c r="A7" s="16" t="s">
        <v>353</v>
      </c>
      <c r="B7" s="4">
        <v>6400</v>
      </c>
      <c r="C7" s="4">
        <v>1900</v>
      </c>
      <c r="D7" s="4">
        <v>4500</v>
      </c>
      <c r="E7" s="4">
        <v>221980000</v>
      </c>
      <c r="F7" s="4">
        <f t="shared" si="0"/>
        <v>31607142486</v>
      </c>
      <c r="K7" s="4">
        <f t="shared" si="1"/>
        <v>-8900000</v>
      </c>
      <c r="L7" s="4">
        <v>36</v>
      </c>
      <c r="M7" s="4">
        <v>18</v>
      </c>
      <c r="N7" s="4">
        <v>5</v>
      </c>
      <c r="O7" s="4">
        <v>1</v>
      </c>
      <c r="P7" s="4">
        <v>37600</v>
      </c>
      <c r="Q7" s="4">
        <v>16400</v>
      </c>
      <c r="R7" s="5">
        <v>1.43E-2</v>
      </c>
      <c r="S7" s="4">
        <v>54000</v>
      </c>
      <c r="T7" s="4">
        <f t="shared" si="2"/>
        <v>66890</v>
      </c>
      <c r="U7" s="4">
        <f t="shared" si="3"/>
        <v>23800</v>
      </c>
      <c r="V7" s="5">
        <v>1.61E-2</v>
      </c>
    </row>
    <row r="8" spans="1:22" x14ac:dyDescent="0.2">
      <c r="A8" s="16" t="s">
        <v>352</v>
      </c>
      <c r="B8" s="4">
        <v>3200</v>
      </c>
      <c r="C8" s="4">
        <v>0</v>
      </c>
      <c r="D8" s="4">
        <v>3200</v>
      </c>
      <c r="E8" s="4">
        <v>157170000</v>
      </c>
      <c r="F8" s="4">
        <f t="shared" si="0"/>
        <v>31385162486</v>
      </c>
      <c r="K8" s="4">
        <f t="shared" si="1"/>
        <v>-8900000</v>
      </c>
      <c r="L8" s="4">
        <v>18</v>
      </c>
      <c r="M8" s="4">
        <v>34</v>
      </c>
      <c r="N8" s="4">
        <v>1</v>
      </c>
      <c r="O8" s="4">
        <v>1</v>
      </c>
      <c r="P8" s="4">
        <v>10100</v>
      </c>
      <c r="Q8" s="4">
        <v>13500</v>
      </c>
      <c r="R8" s="5">
        <v>1.4499999999999999E-2</v>
      </c>
      <c r="S8" s="4">
        <v>25200</v>
      </c>
      <c r="T8" s="4">
        <f t="shared" si="2"/>
        <v>77160</v>
      </c>
      <c r="U8" s="4">
        <f t="shared" si="3"/>
        <v>23800</v>
      </c>
      <c r="V8" s="5">
        <v>1.4199999999999999E-2</v>
      </c>
    </row>
    <row r="9" spans="1:22" x14ac:dyDescent="0.2">
      <c r="A9" s="16" t="s">
        <v>351</v>
      </c>
      <c r="B9" s="4">
        <v>2200</v>
      </c>
      <c r="C9" s="4">
        <v>1300</v>
      </c>
      <c r="D9" s="4">
        <v>900</v>
      </c>
      <c r="E9" s="4">
        <v>44990000</v>
      </c>
      <c r="F9" s="4">
        <f t="shared" si="0"/>
        <v>31227992486</v>
      </c>
      <c r="K9" s="4">
        <f t="shared" si="1"/>
        <v>-8900000</v>
      </c>
      <c r="L9" s="4">
        <v>18</v>
      </c>
      <c r="M9" s="4">
        <v>52</v>
      </c>
      <c r="N9" s="4">
        <v>2</v>
      </c>
      <c r="O9" s="4">
        <v>3</v>
      </c>
      <c r="P9" s="4">
        <v>21300</v>
      </c>
      <c r="Q9" s="4">
        <v>28700</v>
      </c>
      <c r="R9" s="5">
        <v>-3.39E-2</v>
      </c>
      <c r="S9" s="4">
        <v>50000</v>
      </c>
      <c r="T9" s="4">
        <f t="shared" si="2"/>
        <v>83860</v>
      </c>
      <c r="U9" s="4">
        <f t="shared" si="3"/>
        <v>23800</v>
      </c>
      <c r="V9" s="5">
        <v>3.2899999999999999E-2</v>
      </c>
    </row>
    <row r="10" spans="1:22" x14ac:dyDescent="0.2">
      <c r="A10" s="16" t="s">
        <v>350</v>
      </c>
      <c r="B10" s="4">
        <v>6200</v>
      </c>
      <c r="C10" s="4">
        <v>0</v>
      </c>
      <c r="D10" s="4">
        <v>6200</v>
      </c>
      <c r="E10" s="4">
        <v>309430000</v>
      </c>
      <c r="F10" s="4">
        <f t="shared" si="0"/>
        <v>31183002486</v>
      </c>
      <c r="K10" s="4">
        <f t="shared" si="1"/>
        <v>-8900000</v>
      </c>
      <c r="L10" s="4">
        <v>33</v>
      </c>
      <c r="M10" s="4">
        <v>22</v>
      </c>
      <c r="N10" s="4">
        <v>1</v>
      </c>
      <c r="O10" s="4">
        <v>0</v>
      </c>
      <c r="P10" s="4">
        <v>16700</v>
      </c>
      <c r="Q10" s="4">
        <v>7100</v>
      </c>
      <c r="R10" s="5">
        <v>5.1000000000000004E-3</v>
      </c>
      <c r="S10" s="4">
        <v>23800</v>
      </c>
      <c r="T10" s="4">
        <f t="shared" si="2"/>
        <v>99700</v>
      </c>
      <c r="U10" s="4">
        <f t="shared" si="3"/>
        <v>28100</v>
      </c>
      <c r="V10" s="5">
        <v>1.6E-2</v>
      </c>
    </row>
    <row r="11" spans="1:22" x14ac:dyDescent="0.2">
      <c r="A11" s="16" t="s">
        <v>349</v>
      </c>
      <c r="B11" s="4">
        <v>1202</v>
      </c>
      <c r="C11" s="4">
        <v>0</v>
      </c>
      <c r="D11" s="4">
        <v>1202</v>
      </c>
      <c r="E11" s="4">
        <v>60100000</v>
      </c>
      <c r="F11" s="4">
        <f t="shared" si="0"/>
        <v>30873572486</v>
      </c>
      <c r="K11" s="4">
        <f t="shared" si="1"/>
        <v>-8900000</v>
      </c>
      <c r="L11" s="4">
        <v>24</v>
      </c>
      <c r="M11" s="4">
        <v>17</v>
      </c>
      <c r="N11" s="4">
        <v>4</v>
      </c>
      <c r="O11" s="4">
        <v>0</v>
      </c>
      <c r="P11" s="4">
        <v>20100</v>
      </c>
      <c r="Q11" s="4">
        <v>8000</v>
      </c>
      <c r="R11" s="5">
        <v>1.1000000000000001E-3</v>
      </c>
      <c r="S11" s="4">
        <v>28100</v>
      </c>
      <c r="T11" s="4">
        <f t="shared" si="2"/>
        <v>114770</v>
      </c>
      <c r="U11" s="4">
        <f t="shared" si="3"/>
        <v>45200</v>
      </c>
      <c r="V11" s="5">
        <v>6.9999999999999993E-3</v>
      </c>
    </row>
    <row r="12" spans="1:22" x14ac:dyDescent="0.2">
      <c r="A12" s="16" t="s">
        <v>348</v>
      </c>
      <c r="B12" s="4">
        <v>6600</v>
      </c>
      <c r="C12" s="4">
        <v>1700</v>
      </c>
      <c r="D12" s="4">
        <v>4900</v>
      </c>
      <c r="E12" s="4">
        <v>239450000</v>
      </c>
      <c r="F12" s="4">
        <f t="shared" ref="F12:F38" si="4">E12+F13</f>
        <v>30813472486</v>
      </c>
      <c r="K12" s="4">
        <f t="shared" ref="K12:K38" si="5">K13+J12</f>
        <v>-8900000</v>
      </c>
      <c r="L12" s="4">
        <v>49</v>
      </c>
      <c r="M12" s="4">
        <v>31</v>
      </c>
      <c r="N12" s="4">
        <v>8</v>
      </c>
      <c r="O12" s="4">
        <v>1</v>
      </c>
      <c r="P12" s="4">
        <v>58300</v>
      </c>
      <c r="Q12" s="4">
        <v>14000</v>
      </c>
      <c r="R12" s="5">
        <v>1.84E-2</v>
      </c>
      <c r="S12" s="4">
        <v>72300</v>
      </c>
      <c r="T12" s="4">
        <f t="shared" si="2"/>
        <v>117050</v>
      </c>
      <c r="U12" s="4">
        <f t="shared" ref="U12:U38" si="6">MIN(S13:S17)</f>
        <v>44200</v>
      </c>
      <c r="V12" s="5">
        <v>2.7099999999999999E-2</v>
      </c>
    </row>
    <row r="13" spans="1:22" x14ac:dyDescent="0.2">
      <c r="A13" s="16" t="s">
        <v>347</v>
      </c>
      <c r="B13" s="4">
        <v>5900</v>
      </c>
      <c r="C13" s="4">
        <v>4100</v>
      </c>
      <c r="D13" s="4">
        <v>1800</v>
      </c>
      <c r="E13" s="4">
        <v>86820000</v>
      </c>
      <c r="F13" s="4">
        <f t="shared" si="4"/>
        <v>30574022486</v>
      </c>
      <c r="K13" s="4">
        <f t="shared" si="5"/>
        <v>-8900000</v>
      </c>
      <c r="L13" s="4">
        <v>28</v>
      </c>
      <c r="M13" s="4">
        <v>102</v>
      </c>
      <c r="N13" s="4">
        <v>1</v>
      </c>
      <c r="O13" s="4">
        <v>9</v>
      </c>
      <c r="P13" s="4">
        <v>27000</v>
      </c>
      <c r="Q13" s="4">
        <v>96000</v>
      </c>
      <c r="R13" s="5">
        <v>-1.0200000000000001E-2</v>
      </c>
      <c r="S13" s="4">
        <v>128200</v>
      </c>
      <c r="T13" s="4">
        <f t="shared" si="2"/>
        <v>117630</v>
      </c>
      <c r="U13" s="4">
        <f t="shared" si="6"/>
        <v>44200</v>
      </c>
      <c r="V13" s="5">
        <v>3.3099999999999997E-2</v>
      </c>
    </row>
    <row r="14" spans="1:22" x14ac:dyDescent="0.2">
      <c r="A14" s="16" t="s">
        <v>340</v>
      </c>
      <c r="B14" s="4">
        <v>4700</v>
      </c>
      <c r="C14" s="4">
        <v>700</v>
      </c>
      <c r="D14" s="4">
        <v>4000</v>
      </c>
      <c r="E14" s="4">
        <v>199740000</v>
      </c>
      <c r="F14" s="4">
        <f t="shared" si="4"/>
        <v>30487202486</v>
      </c>
      <c r="K14" s="4">
        <f t="shared" si="5"/>
        <v>-8900000</v>
      </c>
      <c r="L14" s="4">
        <v>35</v>
      </c>
      <c r="M14" s="4">
        <v>75</v>
      </c>
      <c r="N14" s="4">
        <v>7</v>
      </c>
      <c r="O14" s="4">
        <v>6</v>
      </c>
      <c r="P14" s="4">
        <v>65300</v>
      </c>
      <c r="Q14" s="4">
        <v>58700</v>
      </c>
      <c r="R14" s="5">
        <v>-1.01E-2</v>
      </c>
      <c r="S14" s="4">
        <v>128000</v>
      </c>
      <c r="T14" s="4">
        <f t="shared" si="2"/>
        <v>119710</v>
      </c>
      <c r="U14" s="4">
        <f t="shared" si="6"/>
        <v>44200</v>
      </c>
      <c r="V14" s="5">
        <v>0.01</v>
      </c>
    </row>
    <row r="15" spans="1:22" x14ac:dyDescent="0.2">
      <c r="A15" s="16" t="s">
        <v>339</v>
      </c>
      <c r="B15" s="4">
        <v>1600</v>
      </c>
      <c r="C15" s="4">
        <v>100</v>
      </c>
      <c r="D15" s="4">
        <v>1500</v>
      </c>
      <c r="E15" s="4">
        <v>74250000</v>
      </c>
      <c r="F15" s="4">
        <f t="shared" si="4"/>
        <v>30287462486</v>
      </c>
      <c r="K15" s="4">
        <f t="shared" si="5"/>
        <v>-8900000</v>
      </c>
      <c r="L15" s="4">
        <v>59</v>
      </c>
      <c r="M15" s="4">
        <v>60</v>
      </c>
      <c r="N15" s="4">
        <v>10</v>
      </c>
      <c r="O15" s="4">
        <v>7</v>
      </c>
      <c r="P15" s="4">
        <v>70900</v>
      </c>
      <c r="Q15" s="4">
        <v>52900</v>
      </c>
      <c r="R15" s="5">
        <v>1.84E-2</v>
      </c>
      <c r="S15" s="4">
        <v>123900</v>
      </c>
      <c r="T15" s="4">
        <f t="shared" si="2"/>
        <v>138650</v>
      </c>
      <c r="U15" s="4">
        <f t="shared" si="6"/>
        <v>44200</v>
      </c>
      <c r="V15" s="5">
        <v>2.5899999999999999E-2</v>
      </c>
    </row>
    <row r="16" spans="1:22" x14ac:dyDescent="0.2">
      <c r="A16" s="16" t="s">
        <v>338</v>
      </c>
      <c r="B16" s="4">
        <v>6400</v>
      </c>
      <c r="C16" s="4">
        <v>100</v>
      </c>
      <c r="D16" s="4">
        <v>6300</v>
      </c>
      <c r="E16" s="4">
        <v>307690000</v>
      </c>
      <c r="F16" s="4">
        <f t="shared" si="4"/>
        <v>30213212486</v>
      </c>
      <c r="K16" s="4">
        <f t="shared" si="5"/>
        <v>-8900000</v>
      </c>
      <c r="L16" s="4">
        <v>35</v>
      </c>
      <c r="M16" s="4">
        <v>32</v>
      </c>
      <c r="N16" s="4">
        <v>2</v>
      </c>
      <c r="O16" s="4">
        <v>0</v>
      </c>
      <c r="P16" s="4">
        <v>33100</v>
      </c>
      <c r="Q16" s="4">
        <v>12100</v>
      </c>
      <c r="R16" s="5">
        <v>6.1999999999999998E-3</v>
      </c>
      <c r="S16" s="4">
        <v>45200</v>
      </c>
      <c r="T16" s="4">
        <f t="shared" si="2"/>
        <v>143710</v>
      </c>
      <c r="U16" s="4">
        <f t="shared" si="6"/>
        <v>44200</v>
      </c>
      <c r="V16" s="5">
        <v>1.32E-2</v>
      </c>
    </row>
    <row r="17" spans="1:22" x14ac:dyDescent="0.2">
      <c r="A17" s="16" t="s">
        <v>337</v>
      </c>
      <c r="B17" s="4">
        <v>2600</v>
      </c>
      <c r="C17" s="4">
        <v>1000</v>
      </c>
      <c r="D17" s="4">
        <v>1600</v>
      </c>
      <c r="E17" s="4">
        <v>77930000</v>
      </c>
      <c r="F17" s="4">
        <f t="shared" si="4"/>
        <v>29905522486</v>
      </c>
      <c r="K17" s="4">
        <f t="shared" si="5"/>
        <v>-8900000</v>
      </c>
      <c r="L17" s="4">
        <v>27</v>
      </c>
      <c r="M17" s="4">
        <v>31</v>
      </c>
      <c r="N17" s="4">
        <v>2</v>
      </c>
      <c r="O17" s="4">
        <v>1</v>
      </c>
      <c r="P17" s="4">
        <v>30000</v>
      </c>
      <c r="Q17" s="4">
        <v>13700</v>
      </c>
      <c r="R17" s="5">
        <v>1.1399999999999999E-2</v>
      </c>
      <c r="S17" s="4">
        <v>44200</v>
      </c>
      <c r="T17" s="4">
        <f t="shared" si="2"/>
        <v>153720</v>
      </c>
      <c r="U17" s="4">
        <f t="shared" si="6"/>
        <v>95100</v>
      </c>
      <c r="V17" s="5">
        <v>2.4300000000000002E-2</v>
      </c>
    </row>
    <row r="18" spans="1:22" x14ac:dyDescent="0.2">
      <c r="A18" s="16" t="s">
        <v>336</v>
      </c>
      <c r="B18" s="4">
        <v>3100</v>
      </c>
      <c r="C18" s="4">
        <v>3700</v>
      </c>
      <c r="D18" s="4">
        <v>-600</v>
      </c>
      <c r="E18" s="4">
        <v>-28590000</v>
      </c>
      <c r="F18" s="4">
        <f t="shared" si="4"/>
        <v>29827592486</v>
      </c>
      <c r="K18" s="4">
        <f t="shared" si="5"/>
        <v>-8900000</v>
      </c>
      <c r="L18" s="4">
        <v>68</v>
      </c>
      <c r="M18" s="4">
        <v>150</v>
      </c>
      <c r="N18" s="4">
        <v>4</v>
      </c>
      <c r="O18" s="4">
        <v>4</v>
      </c>
      <c r="P18" s="4">
        <v>43200</v>
      </c>
      <c r="Q18" s="4">
        <v>76800</v>
      </c>
      <c r="R18" s="5">
        <v>-3.2099999999999997E-2</v>
      </c>
      <c r="S18" s="4">
        <v>127900</v>
      </c>
      <c r="T18" s="4">
        <f t="shared" si="2"/>
        <v>156750</v>
      </c>
      <c r="U18" s="4">
        <f t="shared" si="6"/>
        <v>95100</v>
      </c>
      <c r="V18" s="5">
        <v>3.4200000000000001E-2</v>
      </c>
    </row>
    <row r="19" spans="1:22" x14ac:dyDescent="0.2">
      <c r="A19" s="16" t="s">
        <v>335</v>
      </c>
      <c r="B19" s="4">
        <v>3500</v>
      </c>
      <c r="C19" s="4">
        <v>600</v>
      </c>
      <c r="D19" s="4">
        <v>2900</v>
      </c>
      <c r="E19" s="4">
        <v>144850000</v>
      </c>
      <c r="F19" s="4">
        <f t="shared" si="4"/>
        <v>29856182486</v>
      </c>
      <c r="K19" s="4">
        <f t="shared" si="5"/>
        <v>-8900000</v>
      </c>
      <c r="L19" s="4">
        <v>89</v>
      </c>
      <c r="M19" s="4">
        <v>101</v>
      </c>
      <c r="N19" s="4">
        <v>7</v>
      </c>
      <c r="O19" s="4">
        <v>1</v>
      </c>
      <c r="P19" s="4">
        <v>66500</v>
      </c>
      <c r="Q19" s="4">
        <v>49300</v>
      </c>
      <c r="R19" s="5">
        <v>-0.01</v>
      </c>
      <c r="S19" s="4">
        <v>117000</v>
      </c>
      <c r="T19" s="4">
        <f t="shared" si="2"/>
        <v>153790</v>
      </c>
      <c r="U19" s="4">
        <f t="shared" si="6"/>
        <v>95100</v>
      </c>
      <c r="V19" s="5">
        <v>2.3599999999999999E-2</v>
      </c>
    </row>
    <row r="20" spans="1:22" x14ac:dyDescent="0.2">
      <c r="A20" s="16" t="s">
        <v>334</v>
      </c>
      <c r="B20" s="4">
        <v>7813</v>
      </c>
      <c r="C20" s="4">
        <v>0</v>
      </c>
      <c r="D20" s="4">
        <v>7813</v>
      </c>
      <c r="E20" s="4">
        <v>392360000</v>
      </c>
      <c r="F20" s="4">
        <f t="shared" si="4"/>
        <v>29711332486</v>
      </c>
      <c r="K20" s="4">
        <f t="shared" si="5"/>
        <v>-8900000</v>
      </c>
      <c r="L20" s="4">
        <v>105</v>
      </c>
      <c r="M20" s="4">
        <v>131</v>
      </c>
      <c r="N20" s="4">
        <v>7</v>
      </c>
      <c r="O20" s="4">
        <v>17</v>
      </c>
      <c r="P20" s="4">
        <v>58700</v>
      </c>
      <c r="Q20" s="4">
        <v>121400</v>
      </c>
      <c r="R20" s="5">
        <v>1.4199999999999999E-2</v>
      </c>
      <c r="S20" s="4">
        <v>182200</v>
      </c>
      <c r="T20" s="4">
        <f t="shared" si="2"/>
        <v>151160</v>
      </c>
      <c r="U20" s="4">
        <f t="shared" si="6"/>
        <v>95100</v>
      </c>
      <c r="V20" s="5">
        <v>2.6499999999999999E-2</v>
      </c>
    </row>
    <row r="21" spans="1:22" x14ac:dyDescent="0.2">
      <c r="A21" s="16" t="s">
        <v>333</v>
      </c>
      <c r="B21" s="4">
        <v>31200</v>
      </c>
      <c r="C21" s="4">
        <v>300</v>
      </c>
      <c r="D21" s="4">
        <v>30900</v>
      </c>
      <c r="E21" s="4">
        <v>1529440000</v>
      </c>
      <c r="F21" s="4">
        <f t="shared" si="4"/>
        <v>29318972486</v>
      </c>
      <c r="K21" s="4">
        <f t="shared" si="5"/>
        <v>-8900000</v>
      </c>
      <c r="L21" s="4">
        <v>143</v>
      </c>
      <c r="M21" s="4">
        <v>114</v>
      </c>
      <c r="N21" s="4">
        <v>6</v>
      </c>
      <c r="O21" s="4">
        <v>8</v>
      </c>
      <c r="P21" s="4">
        <v>91700</v>
      </c>
      <c r="Q21" s="4">
        <v>79500</v>
      </c>
      <c r="R21" s="5">
        <v>1.44E-2</v>
      </c>
      <c r="S21" s="4">
        <v>178800</v>
      </c>
      <c r="T21" s="4">
        <f t="shared" si="2"/>
        <v>148870</v>
      </c>
      <c r="U21" s="4">
        <f t="shared" si="6"/>
        <v>95100</v>
      </c>
      <c r="V21" s="5">
        <v>2.2000000000000002E-2</v>
      </c>
    </row>
    <row r="22" spans="1:22" x14ac:dyDescent="0.2">
      <c r="A22" s="16" t="s">
        <v>332</v>
      </c>
      <c r="B22" s="4">
        <v>28400</v>
      </c>
      <c r="C22" s="4">
        <v>100</v>
      </c>
      <c r="D22" s="4">
        <v>28300</v>
      </c>
      <c r="E22" s="4">
        <v>1378660000</v>
      </c>
      <c r="F22" s="4">
        <f t="shared" si="4"/>
        <v>27789532486</v>
      </c>
      <c r="K22" s="4">
        <f t="shared" si="5"/>
        <v>-8900000</v>
      </c>
      <c r="L22" s="4">
        <v>46</v>
      </c>
      <c r="M22" s="4">
        <v>64</v>
      </c>
      <c r="N22" s="4">
        <v>7</v>
      </c>
      <c r="O22" s="4">
        <v>3</v>
      </c>
      <c r="P22" s="4">
        <v>48600</v>
      </c>
      <c r="Q22" s="4">
        <v>39600</v>
      </c>
      <c r="R22" s="5">
        <v>9.300000000000001E-3</v>
      </c>
      <c r="S22" s="4">
        <v>95100</v>
      </c>
      <c r="T22" s="4">
        <f t="shared" si="2"/>
        <v>152530</v>
      </c>
      <c r="U22" s="4">
        <f t="shared" si="6"/>
        <v>95800</v>
      </c>
      <c r="V22" s="5">
        <v>9.300000000000001E-3</v>
      </c>
    </row>
    <row r="23" spans="1:22" x14ac:dyDescent="0.2">
      <c r="A23" s="16" t="s">
        <v>331</v>
      </c>
      <c r="B23" s="4">
        <v>3800</v>
      </c>
      <c r="C23" s="4">
        <v>2200</v>
      </c>
      <c r="D23" s="4">
        <v>1600</v>
      </c>
      <c r="E23" s="4">
        <v>75260000</v>
      </c>
      <c r="F23" s="4">
        <f t="shared" si="4"/>
        <v>26410872486</v>
      </c>
      <c r="K23" s="4">
        <f t="shared" si="5"/>
        <v>-8900000</v>
      </c>
      <c r="L23" s="4">
        <v>97</v>
      </c>
      <c r="M23" s="4">
        <v>135</v>
      </c>
      <c r="N23" s="4">
        <v>3</v>
      </c>
      <c r="O23" s="4">
        <v>0</v>
      </c>
      <c r="P23" s="4">
        <v>70500</v>
      </c>
      <c r="Q23" s="4">
        <v>63500</v>
      </c>
      <c r="R23" s="5">
        <v>5.1999999999999998E-3</v>
      </c>
      <c r="S23" s="4">
        <v>134000</v>
      </c>
      <c r="T23" s="4">
        <f t="shared" si="2"/>
        <v>173110</v>
      </c>
      <c r="U23" s="4">
        <f t="shared" si="6"/>
        <v>95800</v>
      </c>
      <c r="V23" s="5">
        <v>3.1300000000000001E-2</v>
      </c>
    </row>
    <row r="24" spans="1:22" x14ac:dyDescent="0.2">
      <c r="A24" s="16" t="s">
        <v>330</v>
      </c>
      <c r="B24" s="4">
        <v>58200</v>
      </c>
      <c r="C24" s="4">
        <v>0</v>
      </c>
      <c r="D24" s="4">
        <v>58200</v>
      </c>
      <c r="E24" s="4">
        <v>2797150000</v>
      </c>
      <c r="F24" s="4">
        <f t="shared" si="4"/>
        <v>26335612486</v>
      </c>
      <c r="K24" s="4">
        <f t="shared" si="5"/>
        <v>-8900000</v>
      </c>
      <c r="L24" s="4">
        <v>28</v>
      </c>
      <c r="M24" s="4">
        <v>79</v>
      </c>
      <c r="N24" s="4">
        <v>3</v>
      </c>
      <c r="O24" s="4">
        <v>11</v>
      </c>
      <c r="P24" s="4">
        <v>47700</v>
      </c>
      <c r="Q24" s="4">
        <v>94800</v>
      </c>
      <c r="R24" s="5">
        <v>2.0999999999999999E-3</v>
      </c>
      <c r="S24" s="4">
        <v>148800</v>
      </c>
      <c r="T24" s="4">
        <f t="shared" si="2"/>
        <v>169710</v>
      </c>
      <c r="U24" s="4">
        <f t="shared" si="6"/>
        <v>87400</v>
      </c>
      <c r="V24" s="5">
        <v>9.300000000000001E-3</v>
      </c>
    </row>
    <row r="25" spans="1:22" x14ac:dyDescent="0.2">
      <c r="A25" s="16" t="s">
        <v>329</v>
      </c>
      <c r="B25" s="4">
        <v>222500</v>
      </c>
      <c r="C25" s="4">
        <v>193900</v>
      </c>
      <c r="D25" s="4">
        <v>28600</v>
      </c>
      <c r="E25" s="4">
        <v>1374020000</v>
      </c>
      <c r="F25" s="4">
        <f t="shared" si="4"/>
        <v>23538462486</v>
      </c>
      <c r="K25" s="4">
        <f t="shared" si="5"/>
        <v>-8900000</v>
      </c>
      <c r="L25" s="4">
        <v>78</v>
      </c>
      <c r="M25" s="4">
        <v>82</v>
      </c>
      <c r="N25" s="4">
        <v>3</v>
      </c>
      <c r="O25" s="4">
        <v>10</v>
      </c>
      <c r="P25" s="4">
        <v>61300</v>
      </c>
      <c r="Q25" s="4">
        <v>58800</v>
      </c>
      <c r="R25" s="5">
        <v>1.1000000000000001E-3</v>
      </c>
      <c r="S25" s="4">
        <v>313300</v>
      </c>
      <c r="T25" s="4">
        <f t="shared" si="2"/>
        <v>146530</v>
      </c>
      <c r="U25" s="4">
        <f t="shared" si="6"/>
        <v>87400</v>
      </c>
      <c r="V25" s="5">
        <v>1.04E-2</v>
      </c>
    </row>
    <row r="26" spans="1:22" x14ac:dyDescent="0.2">
      <c r="A26" s="16" t="s">
        <v>328</v>
      </c>
      <c r="B26" s="4">
        <v>47400</v>
      </c>
      <c r="C26" s="4">
        <v>0</v>
      </c>
      <c r="D26" s="4">
        <v>47400</v>
      </c>
      <c r="E26" s="4">
        <v>2275330000</v>
      </c>
      <c r="F26" s="4">
        <f t="shared" si="4"/>
        <v>22164442486</v>
      </c>
      <c r="K26" s="4">
        <f t="shared" si="5"/>
        <v>-8900000</v>
      </c>
      <c r="L26" s="4">
        <v>50</v>
      </c>
      <c r="M26" s="4">
        <v>64</v>
      </c>
      <c r="N26" s="4">
        <v>2</v>
      </c>
      <c r="O26" s="4">
        <v>7</v>
      </c>
      <c r="P26" s="4">
        <v>28700</v>
      </c>
      <c r="Q26" s="4">
        <v>62800</v>
      </c>
      <c r="R26" s="5">
        <v>1.1000000000000001E-3</v>
      </c>
      <c r="S26" s="4">
        <v>95800</v>
      </c>
      <c r="T26" s="4">
        <f t="shared" si="2"/>
        <v>140480</v>
      </c>
      <c r="U26" s="4">
        <f t="shared" si="6"/>
        <v>87400</v>
      </c>
      <c r="V26" s="5">
        <v>1.55E-2</v>
      </c>
    </row>
    <row r="27" spans="1:22" x14ac:dyDescent="0.2">
      <c r="A27" s="16" t="s">
        <v>327</v>
      </c>
      <c r="B27" s="4">
        <v>66300</v>
      </c>
      <c r="C27" s="4">
        <v>12000</v>
      </c>
      <c r="D27" s="4">
        <v>54300</v>
      </c>
      <c r="E27" s="4">
        <v>2605420000</v>
      </c>
      <c r="F27" s="4">
        <f t="shared" si="4"/>
        <v>19889112486</v>
      </c>
      <c r="K27" s="4">
        <f t="shared" si="5"/>
        <v>-8900000</v>
      </c>
      <c r="L27" s="4">
        <v>78</v>
      </c>
      <c r="M27" s="4">
        <v>130</v>
      </c>
      <c r="N27" s="4">
        <v>1</v>
      </c>
      <c r="O27" s="4">
        <v>5</v>
      </c>
      <c r="P27" s="4">
        <v>41200</v>
      </c>
      <c r="Q27" s="4">
        <v>103100</v>
      </c>
      <c r="R27" s="5">
        <v>1.4800000000000001E-2</v>
      </c>
      <c r="S27" s="4">
        <v>144300</v>
      </c>
      <c r="T27" s="4">
        <f t="shared" si="2"/>
        <v>129350</v>
      </c>
      <c r="U27" s="4">
        <f t="shared" si="6"/>
        <v>87400</v>
      </c>
      <c r="V27" s="5">
        <v>2.4900000000000002E-2</v>
      </c>
    </row>
    <row r="28" spans="1:22" x14ac:dyDescent="0.2">
      <c r="A28" s="16" t="s">
        <v>326</v>
      </c>
      <c r="B28" s="4">
        <v>36200</v>
      </c>
      <c r="C28" s="4">
        <v>45700</v>
      </c>
      <c r="D28" s="4">
        <v>-9500</v>
      </c>
      <c r="E28" s="4">
        <v>-455040000</v>
      </c>
      <c r="F28" s="4">
        <f t="shared" si="4"/>
        <v>17283692486</v>
      </c>
      <c r="K28" s="4">
        <f t="shared" si="5"/>
        <v>-8900000</v>
      </c>
      <c r="L28" s="4">
        <v>73</v>
      </c>
      <c r="M28" s="4">
        <v>174</v>
      </c>
      <c r="N28" s="4">
        <v>4</v>
      </c>
      <c r="O28" s="4">
        <v>6</v>
      </c>
      <c r="P28" s="4">
        <v>36200</v>
      </c>
      <c r="Q28" s="4">
        <v>83500</v>
      </c>
      <c r="R28" s="5">
        <v>-1.0500000000000001E-2</v>
      </c>
      <c r="S28" s="4">
        <v>158200</v>
      </c>
      <c r="T28" s="4">
        <f t="shared" si="2"/>
        <v>124830</v>
      </c>
      <c r="U28" s="4">
        <f t="shared" si="6"/>
        <v>87400</v>
      </c>
      <c r="V28" s="5">
        <v>2.18E-2</v>
      </c>
    </row>
    <row r="29" spans="1:22" x14ac:dyDescent="0.2">
      <c r="A29" s="16" t="s">
        <v>325</v>
      </c>
      <c r="B29" s="4">
        <v>4700</v>
      </c>
      <c r="C29" s="4">
        <v>600</v>
      </c>
      <c r="D29" s="4">
        <v>4100</v>
      </c>
      <c r="E29" s="4">
        <v>197160000</v>
      </c>
      <c r="F29" s="4">
        <f t="shared" si="4"/>
        <v>17738732486</v>
      </c>
      <c r="K29" s="4">
        <f t="shared" si="5"/>
        <v>-8900000</v>
      </c>
      <c r="L29" s="4">
        <v>59</v>
      </c>
      <c r="M29" s="4">
        <v>88</v>
      </c>
      <c r="N29" s="4">
        <v>2</v>
      </c>
      <c r="O29" s="4">
        <v>2</v>
      </c>
      <c r="P29" s="4">
        <v>44200</v>
      </c>
      <c r="Q29" s="4">
        <v>37600</v>
      </c>
      <c r="R29" s="5">
        <v>0</v>
      </c>
      <c r="S29" s="4">
        <v>87400</v>
      </c>
      <c r="T29" s="4">
        <f t="shared" si="2"/>
        <v>120690</v>
      </c>
      <c r="U29" s="4">
        <f t="shared" si="6"/>
        <v>114800</v>
      </c>
      <c r="V29" s="5">
        <v>8.3000000000000001E-3</v>
      </c>
    </row>
    <row r="30" spans="1:22" x14ac:dyDescent="0.2">
      <c r="A30" s="16" t="s">
        <v>324</v>
      </c>
      <c r="B30" s="4">
        <v>1200</v>
      </c>
      <c r="C30" s="4">
        <v>5600</v>
      </c>
      <c r="D30" s="4">
        <v>-4400</v>
      </c>
      <c r="E30" s="4">
        <v>-212760000</v>
      </c>
      <c r="F30" s="4">
        <f t="shared" si="4"/>
        <v>17541572486</v>
      </c>
      <c r="K30" s="4">
        <f t="shared" si="5"/>
        <v>-8900000</v>
      </c>
      <c r="L30" s="4">
        <v>128</v>
      </c>
      <c r="M30" s="4">
        <v>81</v>
      </c>
      <c r="N30" s="4">
        <v>8</v>
      </c>
      <c r="O30" s="4">
        <v>6</v>
      </c>
      <c r="P30" s="4">
        <v>84600</v>
      </c>
      <c r="Q30" s="4">
        <v>59100</v>
      </c>
      <c r="R30" s="5">
        <v>1.06E-2</v>
      </c>
      <c r="S30" s="4">
        <v>155900</v>
      </c>
      <c r="T30" s="4">
        <f t="shared" si="2"/>
        <v>123840</v>
      </c>
      <c r="U30" s="4">
        <f t="shared" si="6"/>
        <v>81500</v>
      </c>
      <c r="V30" s="5">
        <v>2.7799999999999998E-2</v>
      </c>
    </row>
    <row r="31" spans="1:22" x14ac:dyDescent="0.2">
      <c r="A31" s="16" t="s">
        <v>323</v>
      </c>
      <c r="B31" s="4">
        <v>3300</v>
      </c>
      <c r="C31" s="4">
        <v>600</v>
      </c>
      <c r="D31" s="4">
        <v>2700</v>
      </c>
      <c r="E31" s="4">
        <v>127700000</v>
      </c>
      <c r="F31" s="4">
        <f t="shared" si="4"/>
        <v>17754332486</v>
      </c>
      <c r="K31" s="4">
        <f t="shared" si="5"/>
        <v>-8900000</v>
      </c>
      <c r="L31" s="4">
        <v>80</v>
      </c>
      <c r="M31" s="4">
        <v>141</v>
      </c>
      <c r="N31" s="4">
        <v>4</v>
      </c>
      <c r="O31" s="4">
        <v>9</v>
      </c>
      <c r="P31" s="4">
        <v>57000</v>
      </c>
      <c r="Q31" s="4">
        <v>98900</v>
      </c>
      <c r="R31" s="5">
        <v>-1.47E-2</v>
      </c>
      <c r="S31" s="4">
        <v>155900</v>
      </c>
      <c r="T31" s="4">
        <f t="shared" si="2"/>
        <v>113820</v>
      </c>
      <c r="U31" s="4">
        <f t="shared" si="6"/>
        <v>35300</v>
      </c>
      <c r="V31" s="5">
        <v>2.4799999999999999E-2</v>
      </c>
    </row>
    <row r="32" spans="1:22" x14ac:dyDescent="0.2">
      <c r="A32" s="16" t="s">
        <v>322</v>
      </c>
      <c r="B32" s="4">
        <v>42700</v>
      </c>
      <c r="C32" s="4">
        <v>1700</v>
      </c>
      <c r="D32" s="4">
        <v>41000</v>
      </c>
      <c r="E32" s="4">
        <v>1979650000</v>
      </c>
      <c r="F32" s="4">
        <f t="shared" si="4"/>
        <v>17626632486</v>
      </c>
      <c r="K32" s="4">
        <f t="shared" si="5"/>
        <v>-8900000</v>
      </c>
      <c r="L32" s="4">
        <v>62</v>
      </c>
      <c r="M32" s="4">
        <v>95</v>
      </c>
      <c r="N32" s="4">
        <v>4</v>
      </c>
      <c r="O32" s="4">
        <v>6</v>
      </c>
      <c r="P32" s="4">
        <v>45800</v>
      </c>
      <c r="Q32" s="4">
        <v>69600</v>
      </c>
      <c r="R32" s="5">
        <v>-1.04E-2</v>
      </c>
      <c r="S32" s="4">
        <v>131700</v>
      </c>
      <c r="T32" s="4">
        <f t="shared" si="2"/>
        <v>103910</v>
      </c>
      <c r="U32" s="4">
        <f t="shared" si="6"/>
        <v>33000</v>
      </c>
      <c r="V32" s="5">
        <v>2.0499999999999997E-2</v>
      </c>
    </row>
    <row r="33" spans="1:22" x14ac:dyDescent="0.2">
      <c r="A33" s="16" t="s">
        <v>321</v>
      </c>
      <c r="B33" s="4">
        <v>79100</v>
      </c>
      <c r="C33" s="4">
        <v>40200</v>
      </c>
      <c r="D33" s="4">
        <v>38900</v>
      </c>
      <c r="E33" s="4">
        <v>1949690000</v>
      </c>
      <c r="F33" s="4">
        <f t="shared" si="4"/>
        <v>15646982486</v>
      </c>
      <c r="K33" s="4">
        <f t="shared" si="5"/>
        <v>-8900000</v>
      </c>
      <c r="L33" s="4">
        <v>201</v>
      </c>
      <c r="M33" s="4">
        <v>166</v>
      </c>
      <c r="N33" s="4">
        <v>17</v>
      </c>
      <c r="O33" s="4">
        <v>10</v>
      </c>
      <c r="P33" s="4">
        <v>186100</v>
      </c>
      <c r="Q33" s="4">
        <v>133500</v>
      </c>
      <c r="R33" s="5">
        <v>4.9800000000000004E-2</v>
      </c>
      <c r="S33" s="4">
        <v>339800</v>
      </c>
      <c r="T33" s="4">
        <f t="shared" si="2"/>
        <v>81320</v>
      </c>
      <c r="U33" s="4">
        <f t="shared" si="6"/>
        <v>33000</v>
      </c>
      <c r="V33" s="5">
        <v>7.5999999999999998E-2</v>
      </c>
    </row>
    <row r="34" spans="1:22" x14ac:dyDescent="0.2">
      <c r="A34" s="16" t="s">
        <v>320</v>
      </c>
      <c r="B34" s="4">
        <v>73000</v>
      </c>
      <c r="C34" s="4">
        <v>3900</v>
      </c>
      <c r="D34" s="4">
        <v>69100</v>
      </c>
      <c r="E34" s="4">
        <v>3212480000</v>
      </c>
      <c r="F34" s="4">
        <f t="shared" si="4"/>
        <v>13697292486</v>
      </c>
      <c r="K34" s="4">
        <f t="shared" si="5"/>
        <v>-8900000</v>
      </c>
      <c r="L34" s="4">
        <v>43</v>
      </c>
      <c r="M34" s="4">
        <v>88</v>
      </c>
      <c r="N34" s="4">
        <v>5</v>
      </c>
      <c r="O34" s="4">
        <v>12</v>
      </c>
      <c r="P34" s="4">
        <v>37700</v>
      </c>
      <c r="Q34" s="4">
        <v>76700</v>
      </c>
      <c r="R34" s="5">
        <v>1.1000000000000001E-2</v>
      </c>
      <c r="S34" s="4">
        <v>114800</v>
      </c>
      <c r="T34" s="4">
        <f t="shared" si="2"/>
        <v>77380</v>
      </c>
      <c r="U34" s="4">
        <f t="shared" si="6"/>
        <v>33000</v>
      </c>
      <c r="V34" s="5">
        <v>2.6600000000000002E-2</v>
      </c>
    </row>
    <row r="35" spans="1:22" x14ac:dyDescent="0.2">
      <c r="A35" s="16" t="s">
        <v>319</v>
      </c>
      <c r="B35" s="4">
        <v>37200</v>
      </c>
      <c r="C35" s="4">
        <v>1700</v>
      </c>
      <c r="D35" s="4">
        <v>35500</v>
      </c>
      <c r="E35" s="4">
        <v>1652570000</v>
      </c>
      <c r="F35" s="4">
        <f t="shared" si="4"/>
        <v>10484812486</v>
      </c>
      <c r="K35" s="4">
        <f t="shared" si="5"/>
        <v>-8900000</v>
      </c>
      <c r="L35" s="4">
        <v>64</v>
      </c>
      <c r="M35" s="4">
        <v>77</v>
      </c>
      <c r="N35" s="4">
        <v>2</v>
      </c>
      <c r="O35" s="4">
        <v>4</v>
      </c>
      <c r="P35" s="4">
        <v>34600</v>
      </c>
      <c r="Q35" s="4">
        <v>42500</v>
      </c>
      <c r="R35" s="5">
        <v>-1.7500000000000002E-2</v>
      </c>
      <c r="S35" s="4">
        <v>81500</v>
      </c>
      <c r="T35" s="4">
        <f t="shared" si="2"/>
        <v>83650</v>
      </c>
      <c r="U35" s="4">
        <f t="shared" si="6"/>
        <v>33000</v>
      </c>
      <c r="V35" s="5">
        <v>2.1499999999999998E-2</v>
      </c>
    </row>
    <row r="36" spans="1:22" x14ac:dyDescent="0.2">
      <c r="A36" s="16" t="s">
        <v>318</v>
      </c>
      <c r="B36" s="4">
        <v>15200</v>
      </c>
      <c r="C36" s="4">
        <v>500</v>
      </c>
      <c r="D36" s="4">
        <v>14700</v>
      </c>
      <c r="E36" s="4">
        <v>684500000</v>
      </c>
      <c r="F36" s="4">
        <f t="shared" si="4"/>
        <v>8832242486</v>
      </c>
      <c r="K36" s="4">
        <f t="shared" si="5"/>
        <v>-8900000</v>
      </c>
      <c r="L36" s="4">
        <v>27</v>
      </c>
      <c r="M36" s="4">
        <v>42</v>
      </c>
      <c r="N36" s="4">
        <v>2</v>
      </c>
      <c r="O36" s="4">
        <v>0</v>
      </c>
      <c r="P36" s="4">
        <v>11900</v>
      </c>
      <c r="Q36" s="4">
        <v>18600</v>
      </c>
      <c r="R36" s="5">
        <v>-5.3E-3</v>
      </c>
      <c r="S36" s="4">
        <v>35300</v>
      </c>
      <c r="T36" s="4">
        <f t="shared" si="2"/>
        <v>86260</v>
      </c>
      <c r="U36" s="4">
        <f t="shared" si="6"/>
        <v>33000</v>
      </c>
      <c r="V36" s="5">
        <v>1.3899999999999999E-2</v>
      </c>
    </row>
    <row r="37" spans="1:22" x14ac:dyDescent="0.2">
      <c r="A37" s="16" t="s">
        <v>317</v>
      </c>
      <c r="B37" s="4">
        <v>13500</v>
      </c>
      <c r="C37" s="4">
        <v>4200</v>
      </c>
      <c r="D37" s="4">
        <v>9300</v>
      </c>
      <c r="E37" s="4">
        <v>433320000</v>
      </c>
      <c r="F37" s="4">
        <f t="shared" si="4"/>
        <v>8147742486</v>
      </c>
      <c r="K37" s="4">
        <f t="shared" si="5"/>
        <v>-8900000</v>
      </c>
      <c r="L37" s="4">
        <v>40</v>
      </c>
      <c r="M37" s="4">
        <v>33</v>
      </c>
      <c r="N37" s="4">
        <v>1</v>
      </c>
      <c r="O37" s="4">
        <v>0</v>
      </c>
      <c r="P37" s="4">
        <v>19200</v>
      </c>
      <c r="Q37" s="4">
        <v>13800</v>
      </c>
      <c r="R37" s="5">
        <v>5.4000000000000003E-3</v>
      </c>
      <c r="S37" s="4">
        <v>33000</v>
      </c>
      <c r="T37" s="4">
        <f t="shared" si="2"/>
        <v>90910</v>
      </c>
      <c r="U37" s="4">
        <f t="shared" si="6"/>
        <v>32600</v>
      </c>
      <c r="V37" s="5">
        <v>1.0700000000000001E-2</v>
      </c>
    </row>
    <row r="38" spans="1:22" x14ac:dyDescent="0.2">
      <c r="A38" s="16" t="s">
        <v>316</v>
      </c>
      <c r="B38" s="4">
        <v>18700</v>
      </c>
      <c r="C38" s="4">
        <v>5800</v>
      </c>
      <c r="D38" s="4">
        <v>12900</v>
      </c>
      <c r="E38" s="4">
        <v>604140000</v>
      </c>
      <c r="F38" s="4">
        <f t="shared" si="4"/>
        <v>7714422486</v>
      </c>
      <c r="K38" s="4">
        <f t="shared" si="5"/>
        <v>-8900000</v>
      </c>
      <c r="L38" s="4">
        <v>98</v>
      </c>
      <c r="M38" s="4">
        <v>104</v>
      </c>
      <c r="N38" s="4">
        <v>2</v>
      </c>
      <c r="O38" s="4">
        <v>4</v>
      </c>
      <c r="P38" s="4">
        <v>51000</v>
      </c>
      <c r="Q38" s="4">
        <v>59900</v>
      </c>
      <c r="R38" s="5">
        <v>6.5000000000000006E-3</v>
      </c>
      <c r="S38" s="4">
        <v>113000</v>
      </c>
      <c r="T38" s="4">
        <f t="shared" si="2"/>
        <v>86530</v>
      </c>
      <c r="U38" s="4">
        <f t="shared" si="6"/>
        <v>32600</v>
      </c>
      <c r="V38" s="5">
        <v>2.4399999999999998E-2</v>
      </c>
    </row>
    <row r="39" spans="1:22" x14ac:dyDescent="0.2">
      <c r="A39" s="16" t="s">
        <v>315</v>
      </c>
      <c r="B39" s="4">
        <v>10900</v>
      </c>
      <c r="C39" s="4">
        <v>1500</v>
      </c>
      <c r="D39" s="4">
        <v>9400</v>
      </c>
      <c r="E39" s="4">
        <v>433370000</v>
      </c>
      <c r="F39" s="4">
        <f t="shared" ref="F39:F44" si="7">E39+F40</f>
        <v>7110282486</v>
      </c>
      <c r="K39" s="4">
        <f t="shared" ref="K39:K44" si="8">K40+J39</f>
        <v>-8900000</v>
      </c>
      <c r="L39" s="4">
        <v>27</v>
      </c>
      <c r="M39" s="4">
        <v>48</v>
      </c>
      <c r="N39" s="4">
        <v>3</v>
      </c>
      <c r="O39" s="4">
        <v>0</v>
      </c>
      <c r="P39" s="4">
        <v>23900</v>
      </c>
      <c r="Q39" s="4">
        <v>22100</v>
      </c>
      <c r="R39" s="5">
        <v>4.4000000000000003E-3</v>
      </c>
      <c r="S39" s="4">
        <v>46000</v>
      </c>
      <c r="T39" s="4">
        <f t="shared" ref="T39:T44" si="9">AVERAGE(S40:S49)</f>
        <v>83850</v>
      </c>
      <c r="U39" s="4">
        <f t="shared" ref="U39:U44" si="10">MIN(S40:S44)</f>
        <v>32600</v>
      </c>
      <c r="V39" s="5">
        <v>9.7000000000000003E-3</v>
      </c>
    </row>
    <row r="40" spans="1:22" x14ac:dyDescent="0.2">
      <c r="A40" s="16" t="s">
        <v>314</v>
      </c>
      <c r="B40" s="4">
        <v>55700</v>
      </c>
      <c r="C40" s="4">
        <v>3700</v>
      </c>
      <c r="D40" s="4">
        <v>52000</v>
      </c>
      <c r="E40" s="4">
        <v>2389280000</v>
      </c>
      <c r="F40" s="4">
        <f t="shared" si="7"/>
        <v>6676912486</v>
      </c>
      <c r="K40" s="4">
        <f t="shared" si="8"/>
        <v>-8900000</v>
      </c>
      <c r="L40" s="4">
        <v>140</v>
      </c>
      <c r="M40" s="4">
        <v>138</v>
      </c>
      <c r="N40" s="4">
        <v>12</v>
      </c>
      <c r="O40" s="4">
        <v>7</v>
      </c>
      <c r="P40" s="4">
        <v>90600</v>
      </c>
      <c r="Q40" s="4">
        <v>84000</v>
      </c>
      <c r="R40" s="5">
        <v>4.4000000000000003E-3</v>
      </c>
      <c r="S40" s="4">
        <v>187400</v>
      </c>
      <c r="T40" s="4">
        <f t="shared" si="9"/>
        <v>71070</v>
      </c>
      <c r="U40" s="4">
        <f t="shared" si="10"/>
        <v>32600</v>
      </c>
      <c r="V40" s="5">
        <v>1.5100000000000001E-2</v>
      </c>
    </row>
    <row r="41" spans="1:22" x14ac:dyDescent="0.2">
      <c r="A41" s="16" t="s">
        <v>310</v>
      </c>
      <c r="B41" s="4">
        <v>27700</v>
      </c>
      <c r="C41" s="4">
        <v>1000</v>
      </c>
      <c r="D41" s="4">
        <v>26700</v>
      </c>
      <c r="E41" s="4">
        <v>1218350000</v>
      </c>
      <c r="F41" s="4">
        <f t="shared" si="7"/>
        <v>4287632486</v>
      </c>
      <c r="K41" s="4">
        <f t="shared" si="8"/>
        <v>-8900000</v>
      </c>
      <c r="L41" s="4">
        <v>24</v>
      </c>
      <c r="M41" s="4">
        <v>101</v>
      </c>
      <c r="N41" s="4">
        <v>1</v>
      </c>
      <c r="O41" s="4">
        <v>1</v>
      </c>
      <c r="P41" s="4">
        <v>8300</v>
      </c>
      <c r="Q41" s="4">
        <v>47300</v>
      </c>
      <c r="R41" s="5">
        <v>0</v>
      </c>
      <c r="S41" s="4">
        <v>55700</v>
      </c>
      <c r="T41" s="4">
        <f t="shared" si="9"/>
        <v>74170</v>
      </c>
      <c r="U41" s="4">
        <f t="shared" si="10"/>
        <v>32600</v>
      </c>
      <c r="V41" s="5">
        <v>6.6E-3</v>
      </c>
    </row>
    <row r="42" spans="1:22" x14ac:dyDescent="0.2">
      <c r="A42" s="16" t="s">
        <v>309</v>
      </c>
      <c r="B42" s="4">
        <v>9900</v>
      </c>
      <c r="C42" s="4">
        <v>300</v>
      </c>
      <c r="D42" s="4">
        <v>9600</v>
      </c>
      <c r="E42" s="4">
        <v>440090000</v>
      </c>
      <c r="F42" s="4">
        <f t="shared" si="7"/>
        <v>3069282486</v>
      </c>
      <c r="K42" s="4">
        <f t="shared" si="8"/>
        <v>-8900000</v>
      </c>
      <c r="L42" s="4">
        <v>33</v>
      </c>
      <c r="M42" s="4">
        <v>38</v>
      </c>
      <c r="N42" s="4">
        <v>1</v>
      </c>
      <c r="O42" s="4">
        <v>0</v>
      </c>
      <c r="P42" s="4">
        <v>17500</v>
      </c>
      <c r="Q42" s="4">
        <v>15500</v>
      </c>
      <c r="R42" s="5">
        <v>-2.0999999999999999E-3</v>
      </c>
      <c r="S42" s="4">
        <v>32600</v>
      </c>
      <c r="T42" s="4">
        <f t="shared" si="9"/>
        <v>79900</v>
      </c>
      <c r="U42" s="4">
        <f t="shared" si="10"/>
        <v>61400</v>
      </c>
      <c r="V42" s="5">
        <v>4.4000000000000003E-3</v>
      </c>
    </row>
    <row r="43" spans="1:22" x14ac:dyDescent="0.2">
      <c r="A43" s="16" t="s">
        <v>306</v>
      </c>
      <c r="B43" s="4">
        <v>18500</v>
      </c>
      <c r="C43" s="4">
        <v>3300</v>
      </c>
      <c r="D43" s="4">
        <v>15200</v>
      </c>
      <c r="E43" s="4">
        <v>697000000</v>
      </c>
      <c r="F43" s="4">
        <f t="shared" si="7"/>
        <v>2629192486</v>
      </c>
      <c r="K43" s="4">
        <f t="shared" si="8"/>
        <v>-8900000</v>
      </c>
      <c r="L43" s="4">
        <v>85</v>
      </c>
      <c r="M43" s="4">
        <v>55</v>
      </c>
      <c r="N43" s="4">
        <v>8</v>
      </c>
      <c r="O43" s="4">
        <v>3</v>
      </c>
      <c r="P43" s="4">
        <v>75200</v>
      </c>
      <c r="Q43" s="4">
        <v>36100</v>
      </c>
      <c r="R43" s="5">
        <v>1.78E-2</v>
      </c>
      <c r="S43" s="4">
        <v>113900</v>
      </c>
      <c r="T43" s="4">
        <f t="shared" si="9"/>
        <v>74580</v>
      </c>
      <c r="U43" s="4">
        <f t="shared" si="10"/>
        <v>61400</v>
      </c>
      <c r="V43" s="5">
        <v>1.2E-2</v>
      </c>
    </row>
    <row r="44" spans="1:22" x14ac:dyDescent="0.2">
      <c r="A44" s="16" t="s">
        <v>305</v>
      </c>
      <c r="B44" s="4">
        <v>17200</v>
      </c>
      <c r="C44" s="4">
        <v>500</v>
      </c>
      <c r="D44" s="4">
        <v>16700</v>
      </c>
      <c r="E44" s="4">
        <v>758080000</v>
      </c>
      <c r="F44" s="4">
        <f t="shared" si="7"/>
        <v>1932192486</v>
      </c>
      <c r="K44" s="4">
        <f t="shared" si="8"/>
        <v>-8900000</v>
      </c>
      <c r="L44" s="4">
        <v>61</v>
      </c>
      <c r="M44" s="4">
        <v>102</v>
      </c>
      <c r="N44" s="4">
        <v>0</v>
      </c>
      <c r="O44" s="4">
        <v>0</v>
      </c>
      <c r="P44" s="4">
        <v>25000</v>
      </c>
      <c r="Q44" s="4">
        <v>45400</v>
      </c>
      <c r="R44" s="5">
        <v>1.1999999999999999E-3</v>
      </c>
      <c r="S44" s="4">
        <v>75400</v>
      </c>
      <c r="T44" s="4">
        <f t="shared" si="9"/>
        <v>83410</v>
      </c>
      <c r="U44" s="4">
        <f t="shared" si="10"/>
        <v>19200</v>
      </c>
      <c r="V44" s="5">
        <v>2.3E-2</v>
      </c>
    </row>
    <row r="45" spans="1:22" x14ac:dyDescent="0.2">
      <c r="A45" s="16" t="s">
        <v>304</v>
      </c>
      <c r="B45" s="4">
        <v>37000</v>
      </c>
      <c r="C45" s="4">
        <v>800</v>
      </c>
      <c r="D45" s="4">
        <v>36200</v>
      </c>
      <c r="E45" s="4">
        <v>1624772483</v>
      </c>
      <c r="F45" s="4">
        <f t="shared" ref="F45:F55" si="11">E45+F46</f>
        <v>1174112486</v>
      </c>
      <c r="K45" s="4">
        <f t="shared" ref="K45:K55" si="12">K46+J45</f>
        <v>-8900000</v>
      </c>
      <c r="L45" s="4">
        <v>110</v>
      </c>
      <c r="M45" s="4">
        <v>208</v>
      </c>
      <c r="N45" s="4">
        <v>5</v>
      </c>
      <c r="O45" s="4">
        <v>5</v>
      </c>
      <c r="P45" s="4">
        <v>55200</v>
      </c>
      <c r="Q45" s="4">
        <v>89000</v>
      </c>
      <c r="R45" s="5">
        <v>1.01E-2</v>
      </c>
      <c r="S45" s="4">
        <v>144200</v>
      </c>
      <c r="T45" s="4">
        <f t="shared" ref="T45:T61" si="13">AVERAGE(S46:S55)</f>
        <v>79070</v>
      </c>
      <c r="U45" s="4">
        <f t="shared" ref="U45:U55" si="14">MIN(S46:S50)</f>
        <v>19200</v>
      </c>
      <c r="V45" s="5">
        <v>3.0699999999999998E-2</v>
      </c>
    </row>
    <row r="46" spans="1:22" x14ac:dyDescent="0.2">
      <c r="A46" s="16" t="s">
        <v>303</v>
      </c>
      <c r="B46" s="4">
        <v>14500</v>
      </c>
      <c r="C46" s="4">
        <v>200</v>
      </c>
      <c r="D46" s="4">
        <v>14300</v>
      </c>
      <c r="E46" s="4">
        <v>636266157</v>
      </c>
      <c r="F46" s="4">
        <f t="shared" si="11"/>
        <v>-450659997</v>
      </c>
      <c r="K46" s="4">
        <f t="shared" si="12"/>
        <v>-8900000</v>
      </c>
      <c r="L46" s="4">
        <v>47</v>
      </c>
      <c r="M46" s="4">
        <v>63</v>
      </c>
      <c r="N46" s="4">
        <v>2</v>
      </c>
      <c r="O46" s="4">
        <v>4</v>
      </c>
      <c r="P46" s="4">
        <v>24000</v>
      </c>
      <c r="Q46" s="4">
        <v>37400</v>
      </c>
      <c r="R46" s="5">
        <v>-4.4000000000000003E-3</v>
      </c>
      <c r="S46" s="4">
        <v>61400</v>
      </c>
      <c r="T46" s="4">
        <f t="shared" si="13"/>
        <v>75520</v>
      </c>
      <c r="U46" s="4">
        <f t="shared" si="14"/>
        <v>19200</v>
      </c>
      <c r="V46" s="5">
        <v>1.5600000000000001E-2</v>
      </c>
    </row>
    <row r="47" spans="1:22" x14ac:dyDescent="0.2">
      <c r="A47" s="16" t="s">
        <v>299</v>
      </c>
      <c r="B47" s="4">
        <v>10500</v>
      </c>
      <c r="C47" s="4">
        <v>0</v>
      </c>
      <c r="D47" s="4">
        <v>10500</v>
      </c>
      <c r="E47" s="4">
        <v>463780000</v>
      </c>
      <c r="F47" s="4">
        <f t="shared" si="11"/>
        <v>-1086926154</v>
      </c>
      <c r="K47" s="4">
        <f t="shared" si="12"/>
        <v>-8900000</v>
      </c>
      <c r="L47" s="4">
        <v>107</v>
      </c>
      <c r="M47" s="4">
        <v>46</v>
      </c>
      <c r="N47" s="4">
        <v>5</v>
      </c>
      <c r="O47" s="4">
        <v>0</v>
      </c>
      <c r="P47" s="4">
        <v>63900</v>
      </c>
      <c r="Q47" s="4">
        <v>14600</v>
      </c>
      <c r="R47" s="5">
        <v>2.9900000000000003E-2</v>
      </c>
      <c r="S47" s="4">
        <v>79500</v>
      </c>
      <c r="T47" s="4">
        <f t="shared" si="13"/>
        <v>73763.199999999997</v>
      </c>
      <c r="U47" s="4">
        <f t="shared" si="14"/>
        <v>19200</v>
      </c>
      <c r="V47" s="5">
        <v>2.8999999999999998E-2</v>
      </c>
    </row>
    <row r="48" spans="1:22" x14ac:dyDescent="0.2">
      <c r="A48" s="16" t="s">
        <v>298</v>
      </c>
      <c r="B48" s="4">
        <v>10119</v>
      </c>
      <c r="C48" s="4">
        <v>4800</v>
      </c>
      <c r="D48" s="4">
        <v>5319</v>
      </c>
      <c r="E48" s="4">
        <v>232890000</v>
      </c>
      <c r="F48" s="4">
        <f t="shared" si="11"/>
        <v>-1550706154</v>
      </c>
      <c r="K48" s="4">
        <f t="shared" si="12"/>
        <v>-8900000</v>
      </c>
      <c r="L48" s="4">
        <v>36</v>
      </c>
      <c r="M48" s="4">
        <v>49</v>
      </c>
      <c r="N48" s="4">
        <v>5</v>
      </c>
      <c r="O48" s="4">
        <v>1</v>
      </c>
      <c r="P48" s="4">
        <v>38900</v>
      </c>
      <c r="Q48" s="4">
        <v>25000</v>
      </c>
      <c r="R48" s="5">
        <v>6.9999999999999993E-3</v>
      </c>
      <c r="S48" s="4">
        <v>69200</v>
      </c>
      <c r="T48" s="4">
        <f t="shared" si="13"/>
        <v>70193.3</v>
      </c>
      <c r="U48" s="4">
        <f t="shared" si="14"/>
        <v>19200</v>
      </c>
      <c r="V48" s="5">
        <v>1.38E-2</v>
      </c>
    </row>
    <row r="49" spans="1:22" x14ac:dyDescent="0.2">
      <c r="A49" s="16" t="s">
        <v>286</v>
      </c>
      <c r="B49" s="4">
        <v>5000</v>
      </c>
      <c r="C49" s="4">
        <v>100</v>
      </c>
      <c r="D49" s="4">
        <v>4900</v>
      </c>
      <c r="E49" s="4">
        <v>210870000</v>
      </c>
      <c r="F49" s="4">
        <f t="shared" si="11"/>
        <v>-1783596154</v>
      </c>
      <c r="K49" s="4">
        <f t="shared" si="12"/>
        <v>-8900000</v>
      </c>
      <c r="L49" s="4">
        <v>22</v>
      </c>
      <c r="M49" s="4">
        <v>37</v>
      </c>
      <c r="N49" s="4">
        <v>0</v>
      </c>
      <c r="O49" s="4">
        <v>0</v>
      </c>
      <c r="P49" s="4">
        <v>5500</v>
      </c>
      <c r="Q49" s="4">
        <v>13700</v>
      </c>
      <c r="R49" s="5">
        <v>9.3999999999999986E-3</v>
      </c>
      <c r="S49" s="4">
        <v>19200</v>
      </c>
      <c r="T49" s="4">
        <f t="shared" si="13"/>
        <v>73183.3</v>
      </c>
      <c r="U49" s="4">
        <f t="shared" si="14"/>
        <v>59600</v>
      </c>
      <c r="V49" s="5">
        <v>1.2699999999999999E-2</v>
      </c>
    </row>
    <row r="50" spans="1:22" x14ac:dyDescent="0.2">
      <c r="A50" s="16" t="s">
        <v>285</v>
      </c>
      <c r="B50" s="4">
        <v>20000</v>
      </c>
      <c r="C50" s="4">
        <v>1000</v>
      </c>
      <c r="D50" s="4">
        <v>19000</v>
      </c>
      <c r="E50" s="4">
        <v>813290000</v>
      </c>
      <c r="F50" s="4">
        <f t="shared" si="11"/>
        <v>-1994466154</v>
      </c>
      <c r="K50" s="4">
        <f t="shared" si="12"/>
        <v>-8900000</v>
      </c>
      <c r="L50" s="4">
        <v>43</v>
      </c>
      <c r="M50" s="4">
        <v>53</v>
      </c>
      <c r="N50" s="4">
        <v>1</v>
      </c>
      <c r="O50" s="4">
        <v>2</v>
      </c>
      <c r="P50" s="4">
        <v>31000</v>
      </c>
      <c r="Q50" s="4">
        <v>28600</v>
      </c>
      <c r="R50" s="5">
        <v>0</v>
      </c>
      <c r="S50" s="4">
        <v>59600</v>
      </c>
      <c r="T50" s="4">
        <f t="shared" si="13"/>
        <v>71553.3</v>
      </c>
      <c r="U50" s="4">
        <f t="shared" si="14"/>
        <v>60700</v>
      </c>
      <c r="V50" s="5">
        <v>3.4999999999999996E-3</v>
      </c>
    </row>
    <row r="51" spans="1:22" x14ac:dyDescent="0.2">
      <c r="A51" s="16" t="s">
        <v>284</v>
      </c>
      <c r="B51" s="4">
        <v>18900</v>
      </c>
      <c r="C51" s="4">
        <v>10800</v>
      </c>
      <c r="D51" s="4">
        <v>8100</v>
      </c>
      <c r="E51" s="4">
        <v>346590000</v>
      </c>
      <c r="F51" s="4">
        <f t="shared" si="11"/>
        <v>-2807756154</v>
      </c>
      <c r="K51" s="4">
        <f t="shared" si="12"/>
        <v>-8900000</v>
      </c>
      <c r="L51" s="4">
        <v>83</v>
      </c>
      <c r="M51" s="4">
        <v>109</v>
      </c>
      <c r="N51" s="4">
        <v>1</v>
      </c>
      <c r="O51" s="4">
        <v>2</v>
      </c>
      <c r="P51" s="4">
        <v>34800</v>
      </c>
      <c r="Q51" s="4">
        <v>51500</v>
      </c>
      <c r="R51" s="5">
        <v>0</v>
      </c>
      <c r="S51" s="4">
        <v>86700</v>
      </c>
      <c r="T51" s="4">
        <f t="shared" si="13"/>
        <v>66215.3</v>
      </c>
      <c r="U51" s="4">
        <f t="shared" si="14"/>
        <v>25900</v>
      </c>
      <c r="V51" s="5">
        <v>6.9999999999999993E-3</v>
      </c>
    </row>
    <row r="52" spans="1:22" x14ac:dyDescent="0.2">
      <c r="A52" s="16" t="s">
        <v>283</v>
      </c>
      <c r="B52" s="4">
        <v>0</v>
      </c>
      <c r="C52" s="4">
        <v>12450</v>
      </c>
      <c r="D52" s="4">
        <v>-12450</v>
      </c>
      <c r="E52" s="4">
        <v>-535590000</v>
      </c>
      <c r="F52" s="4">
        <f t="shared" si="11"/>
        <v>-3154346154</v>
      </c>
      <c r="K52" s="4">
        <f t="shared" si="12"/>
        <v>-8900000</v>
      </c>
      <c r="L52" s="4">
        <v>54</v>
      </c>
      <c r="M52" s="4">
        <v>146</v>
      </c>
      <c r="N52" s="4">
        <v>2</v>
      </c>
      <c r="O52" s="4">
        <v>2</v>
      </c>
      <c r="P52" s="4">
        <v>36200</v>
      </c>
      <c r="Q52" s="4">
        <v>53300</v>
      </c>
      <c r="R52" s="5">
        <v>-1.1599999999999999E-2</v>
      </c>
      <c r="S52" s="4">
        <v>89900</v>
      </c>
      <c r="T52" s="4">
        <f t="shared" si="13"/>
        <v>67725.3</v>
      </c>
      <c r="U52" s="4">
        <f t="shared" si="14"/>
        <v>25900</v>
      </c>
      <c r="V52" s="5">
        <v>1.1599999999999999E-2</v>
      </c>
    </row>
    <row r="53" spans="1:22" x14ac:dyDescent="0.2">
      <c r="A53" s="16" t="s">
        <v>282</v>
      </c>
      <c r="B53" s="4">
        <v>2100</v>
      </c>
      <c r="C53" s="4">
        <v>5900</v>
      </c>
      <c r="D53" s="4">
        <v>-3800</v>
      </c>
      <c r="E53" s="4">
        <v>-164500000</v>
      </c>
      <c r="F53" s="4">
        <f t="shared" si="11"/>
        <v>-2618756154</v>
      </c>
      <c r="K53" s="4">
        <f t="shared" si="12"/>
        <v>-8900000</v>
      </c>
      <c r="L53" s="4">
        <v>39</v>
      </c>
      <c r="M53" s="4">
        <v>65</v>
      </c>
      <c r="N53" s="4">
        <v>4</v>
      </c>
      <c r="O53" s="4">
        <v>0</v>
      </c>
      <c r="P53" s="4">
        <v>36100</v>
      </c>
      <c r="Q53" s="4">
        <v>22900</v>
      </c>
      <c r="R53" s="5">
        <v>-1.03E-2</v>
      </c>
      <c r="S53" s="4">
        <v>60700</v>
      </c>
      <c r="T53" s="4">
        <f t="shared" si="13"/>
        <v>65145.3</v>
      </c>
      <c r="U53" s="4">
        <f t="shared" si="14"/>
        <v>25900</v>
      </c>
      <c r="V53" s="5">
        <v>1.38E-2</v>
      </c>
    </row>
    <row r="54" spans="1:22" x14ac:dyDescent="0.2">
      <c r="A54" s="16" t="s">
        <v>281</v>
      </c>
      <c r="B54" s="4">
        <v>3400</v>
      </c>
      <c r="C54" s="4">
        <v>29000</v>
      </c>
      <c r="D54" s="4">
        <v>-25600</v>
      </c>
      <c r="E54" s="4">
        <v>-1122400000</v>
      </c>
      <c r="F54" s="4">
        <f t="shared" si="11"/>
        <v>-2454256154</v>
      </c>
      <c r="K54" s="4">
        <f t="shared" si="12"/>
        <v>-8900000</v>
      </c>
      <c r="L54" s="4">
        <v>111</v>
      </c>
      <c r="M54" s="4">
        <v>73</v>
      </c>
      <c r="N54" s="4">
        <v>10</v>
      </c>
      <c r="O54" s="4">
        <v>5</v>
      </c>
      <c r="P54" s="4">
        <v>100000</v>
      </c>
      <c r="Q54" s="4">
        <v>61800</v>
      </c>
      <c r="R54" s="5">
        <v>1.5100000000000001E-2</v>
      </c>
      <c r="S54" s="4">
        <v>163700</v>
      </c>
      <c r="T54" s="4">
        <f t="shared" si="13"/>
        <v>51395.9</v>
      </c>
      <c r="U54" s="4">
        <f t="shared" si="14"/>
        <v>25900</v>
      </c>
      <c r="V54" s="5">
        <v>3.15E-2</v>
      </c>
    </row>
    <row r="55" spans="1:22" x14ac:dyDescent="0.2">
      <c r="A55" s="16" t="s">
        <v>280</v>
      </c>
      <c r="B55" s="4">
        <v>4700</v>
      </c>
      <c r="C55" s="4">
        <v>15200</v>
      </c>
      <c r="D55" s="4">
        <v>-10500</v>
      </c>
      <c r="E55" s="4">
        <v>-457940000</v>
      </c>
      <c r="F55" s="4">
        <f t="shared" si="11"/>
        <v>-1331856154</v>
      </c>
      <c r="K55" s="4">
        <f t="shared" si="12"/>
        <v>-8900000</v>
      </c>
      <c r="L55" s="4">
        <v>53</v>
      </c>
      <c r="M55" s="4">
        <v>100</v>
      </c>
      <c r="N55" s="4">
        <v>4</v>
      </c>
      <c r="O55" s="4">
        <v>4</v>
      </c>
      <c r="P55" s="4">
        <v>38600</v>
      </c>
      <c r="Q55" s="4">
        <v>62300</v>
      </c>
      <c r="R55" s="5">
        <v>-1.3899999999999999E-2</v>
      </c>
      <c r="S55" s="4">
        <v>100800</v>
      </c>
      <c r="T55" s="4">
        <f t="shared" si="13"/>
        <v>43285.9</v>
      </c>
      <c r="U55" s="4">
        <f t="shared" si="14"/>
        <v>25900</v>
      </c>
      <c r="V55" s="5">
        <v>3.1899999999999998E-2</v>
      </c>
    </row>
    <row r="56" spans="1:22" x14ac:dyDescent="0.2">
      <c r="A56" s="16" t="s">
        <v>279</v>
      </c>
      <c r="B56" s="4">
        <v>0</v>
      </c>
      <c r="C56" s="4">
        <v>2900</v>
      </c>
      <c r="D56" s="4">
        <v>-2900</v>
      </c>
      <c r="E56" s="4">
        <v>-126730000</v>
      </c>
      <c r="F56" s="4">
        <f t="shared" ref="F56:F114" si="15">E56+F57</f>
        <v>-873916154</v>
      </c>
      <c r="K56" s="4">
        <f t="shared" ref="K56:K76" si="16">K57+J56</f>
        <v>-8900000</v>
      </c>
      <c r="L56" s="4">
        <v>26</v>
      </c>
      <c r="M56" s="4">
        <v>45</v>
      </c>
      <c r="N56" s="4">
        <v>1</v>
      </c>
      <c r="O56" s="4">
        <v>0</v>
      </c>
      <c r="P56" s="4">
        <v>13100</v>
      </c>
      <c r="Q56" s="4">
        <v>12800</v>
      </c>
      <c r="R56" s="5">
        <v>0</v>
      </c>
      <c r="S56" s="4">
        <v>25900</v>
      </c>
      <c r="T56" s="4">
        <f t="shared" si="13"/>
        <v>43318.1</v>
      </c>
      <c r="U56" s="4">
        <f t="shared" ref="U56:U123" si="17">MIN(S57:S61)</f>
        <v>33320</v>
      </c>
      <c r="V56" s="5">
        <v>2.4700000000000003E-2</v>
      </c>
    </row>
    <row r="57" spans="1:22" x14ac:dyDescent="0.2">
      <c r="A57" s="16" t="s">
        <v>278</v>
      </c>
      <c r="B57" s="4">
        <v>2000</v>
      </c>
      <c r="C57" s="4">
        <v>10800</v>
      </c>
      <c r="D57" s="4">
        <v>-8800</v>
      </c>
      <c r="E57" s="4">
        <v>-389640000</v>
      </c>
      <c r="F57" s="4">
        <f t="shared" si="15"/>
        <v>-747186154</v>
      </c>
      <c r="K57" s="4">
        <f t="shared" si="16"/>
        <v>-8900000</v>
      </c>
      <c r="L57" s="4">
        <v>43</v>
      </c>
      <c r="M57" s="4">
        <v>77</v>
      </c>
      <c r="N57" s="4">
        <v>2</v>
      </c>
      <c r="O57" s="4">
        <v>1</v>
      </c>
      <c r="P57" s="4">
        <v>29000</v>
      </c>
      <c r="Q57" s="4">
        <v>30600</v>
      </c>
      <c r="R57" s="5">
        <v>-1.24E-2</v>
      </c>
      <c r="S57" s="4">
        <v>61932</v>
      </c>
      <c r="T57" s="4">
        <f t="shared" si="13"/>
        <v>38944.9</v>
      </c>
      <c r="U57" s="4">
        <f t="shared" si="17"/>
        <v>33320</v>
      </c>
      <c r="V57" s="5">
        <v>1.7000000000000001E-2</v>
      </c>
    </row>
    <row r="58" spans="1:22" x14ac:dyDescent="0.2">
      <c r="A58" s="16" t="s">
        <v>275</v>
      </c>
      <c r="B58" s="4">
        <v>1700</v>
      </c>
      <c r="C58" s="4">
        <v>300</v>
      </c>
      <c r="D58" s="4">
        <v>1400</v>
      </c>
      <c r="E58" s="4">
        <v>62590000</v>
      </c>
      <c r="F58" s="4">
        <f t="shared" si="15"/>
        <v>-357546154</v>
      </c>
      <c r="K58" s="4">
        <f t="shared" si="16"/>
        <v>-8900000</v>
      </c>
      <c r="L58" s="4">
        <v>19</v>
      </c>
      <c r="M58" s="4">
        <v>57</v>
      </c>
      <c r="N58" s="4">
        <v>0</v>
      </c>
      <c r="O58" s="4">
        <v>0</v>
      </c>
      <c r="P58" s="4">
        <v>8900</v>
      </c>
      <c r="Q58" s="4">
        <v>24500</v>
      </c>
      <c r="R58" s="5">
        <v>-1.3300000000000001E-2</v>
      </c>
      <c r="S58" s="4">
        <v>33501</v>
      </c>
      <c r="T58" s="4">
        <f t="shared" si="13"/>
        <v>39597.4</v>
      </c>
      <c r="U58" s="4">
        <f t="shared" si="17"/>
        <v>33320</v>
      </c>
      <c r="V58" s="5">
        <v>1.78E-2</v>
      </c>
    </row>
    <row r="59" spans="1:22" x14ac:dyDescent="0.2">
      <c r="A59" s="16" t="s">
        <v>274</v>
      </c>
      <c r="B59" s="4">
        <v>400</v>
      </c>
      <c r="C59" s="4">
        <v>5200</v>
      </c>
      <c r="D59" s="4">
        <v>-4800</v>
      </c>
      <c r="E59" s="4">
        <v>-218120000</v>
      </c>
      <c r="F59" s="4">
        <f t="shared" si="15"/>
        <v>-420136154</v>
      </c>
      <c r="K59" s="4">
        <f t="shared" si="16"/>
        <v>-8900000</v>
      </c>
      <c r="L59" s="4">
        <v>36</v>
      </c>
      <c r="M59" s="4">
        <v>100</v>
      </c>
      <c r="N59" s="4">
        <v>0</v>
      </c>
      <c r="O59" s="4">
        <v>0</v>
      </c>
      <c r="P59" s="4">
        <v>15300</v>
      </c>
      <c r="Q59" s="4">
        <v>33800</v>
      </c>
      <c r="R59" s="5">
        <v>-1.6399999999999998E-2</v>
      </c>
      <c r="S59" s="4">
        <v>49100</v>
      </c>
      <c r="T59" s="4">
        <f t="shared" si="13"/>
        <v>35995.300000000003</v>
      </c>
      <c r="U59" s="4">
        <f t="shared" si="17"/>
        <v>26206</v>
      </c>
      <c r="V59" s="5">
        <v>1.9799999999999998E-2</v>
      </c>
    </row>
    <row r="60" spans="1:22" x14ac:dyDescent="0.2">
      <c r="A60" s="16" t="s">
        <v>273</v>
      </c>
      <c r="B60" s="4">
        <v>3100</v>
      </c>
      <c r="C60" s="4">
        <v>100</v>
      </c>
      <c r="D60" s="4">
        <v>3000</v>
      </c>
      <c r="E60" s="4">
        <v>137100000</v>
      </c>
      <c r="F60" s="4">
        <f t="shared" si="15"/>
        <v>-202016154</v>
      </c>
      <c r="K60" s="4">
        <f t="shared" si="16"/>
        <v>-8900000</v>
      </c>
      <c r="L60" s="4">
        <v>30</v>
      </c>
      <c r="M60" s="4">
        <v>61</v>
      </c>
      <c r="N60" s="4">
        <v>1</v>
      </c>
      <c r="O60" s="4">
        <v>3</v>
      </c>
      <c r="P60" s="4">
        <v>14000</v>
      </c>
      <c r="Q60" s="4">
        <v>29200</v>
      </c>
      <c r="R60" s="5">
        <v>0</v>
      </c>
      <c r="S60" s="4">
        <v>43300</v>
      </c>
      <c r="T60" s="4">
        <f t="shared" si="13"/>
        <v>33815.4</v>
      </c>
      <c r="U60" s="4">
        <f t="shared" si="17"/>
        <v>19700</v>
      </c>
      <c r="V60" s="5">
        <v>5.5000000000000005E-3</v>
      </c>
    </row>
    <row r="61" spans="1:22" x14ac:dyDescent="0.2">
      <c r="A61" s="16" t="s">
        <v>268</v>
      </c>
      <c r="B61" s="4">
        <v>2900</v>
      </c>
      <c r="C61" s="4">
        <v>1800</v>
      </c>
      <c r="D61" s="4">
        <v>1100</v>
      </c>
      <c r="E61" s="4">
        <v>50630000</v>
      </c>
      <c r="F61" s="4">
        <f t="shared" si="15"/>
        <v>-339116154</v>
      </c>
      <c r="K61" s="4">
        <f t="shared" si="16"/>
        <v>-8900000</v>
      </c>
      <c r="L61" s="4">
        <v>29</v>
      </c>
      <c r="M61" s="4">
        <v>54</v>
      </c>
      <c r="N61" s="4">
        <v>0</v>
      </c>
      <c r="O61" s="4">
        <v>2</v>
      </c>
      <c r="P61" s="4">
        <v>11100</v>
      </c>
      <c r="Q61" s="4">
        <v>22000</v>
      </c>
      <c r="R61" s="5">
        <v>-1.29E-2</v>
      </c>
      <c r="S61" s="4">
        <v>33320</v>
      </c>
      <c r="T61" s="4">
        <f t="shared" si="13"/>
        <v>31423.4</v>
      </c>
      <c r="U61" s="4">
        <f t="shared" si="17"/>
        <v>19700</v>
      </c>
      <c r="V61" s="5">
        <v>1.52E-2</v>
      </c>
    </row>
    <row r="62" spans="1:22" x14ac:dyDescent="0.2">
      <c r="A62" s="16" t="s">
        <v>266</v>
      </c>
      <c r="B62" s="4">
        <v>600</v>
      </c>
      <c r="C62" s="4">
        <v>200</v>
      </c>
      <c r="D62" s="4">
        <v>400</v>
      </c>
      <c r="E62" s="4">
        <v>18400000</v>
      </c>
      <c r="F62" s="4">
        <f t="shared" si="15"/>
        <v>-389746154</v>
      </c>
      <c r="K62" s="4">
        <f t="shared" si="16"/>
        <v>-8900000</v>
      </c>
      <c r="L62" s="4">
        <v>65</v>
      </c>
      <c r="M62" s="4">
        <v>40</v>
      </c>
      <c r="N62" s="4">
        <v>4</v>
      </c>
      <c r="O62" s="4">
        <v>2</v>
      </c>
      <c r="P62" s="4">
        <v>67700</v>
      </c>
      <c r="Q62" s="4">
        <v>26000</v>
      </c>
      <c r="R62" s="5">
        <v>1.32E-2</v>
      </c>
      <c r="S62" s="4">
        <v>105000</v>
      </c>
      <c r="T62" s="4">
        <f t="shared" ref="T62:T115" si="18">AVERAGE(S63:S72)</f>
        <v>27423.4</v>
      </c>
      <c r="U62" s="4">
        <f t="shared" si="17"/>
        <v>18200</v>
      </c>
      <c r="V62" s="5">
        <v>1.3000000000000001E-2</v>
      </c>
    </row>
    <row r="63" spans="1:22" x14ac:dyDescent="0.2">
      <c r="A63" s="16" t="s">
        <v>265</v>
      </c>
      <c r="B63" s="4">
        <v>500</v>
      </c>
      <c r="C63" s="4">
        <v>0</v>
      </c>
      <c r="D63" s="4">
        <v>500</v>
      </c>
      <c r="E63" s="4">
        <v>22880000</v>
      </c>
      <c r="F63" s="4">
        <f t="shared" si="15"/>
        <v>-408146154</v>
      </c>
      <c r="K63" s="4">
        <f t="shared" si="16"/>
        <v>-8900000</v>
      </c>
      <c r="L63" s="4">
        <v>22</v>
      </c>
      <c r="M63" s="4">
        <v>39</v>
      </c>
      <c r="N63" s="4">
        <v>0</v>
      </c>
      <c r="O63" s="4">
        <v>2</v>
      </c>
      <c r="P63" s="4">
        <v>10800</v>
      </c>
      <c r="Q63" s="4">
        <v>24000</v>
      </c>
      <c r="R63" s="5">
        <v>0</v>
      </c>
      <c r="S63" s="4">
        <v>34900</v>
      </c>
      <c r="T63" s="4">
        <f t="shared" si="18"/>
        <v>26424</v>
      </c>
      <c r="U63" s="4">
        <f t="shared" si="17"/>
        <v>18200</v>
      </c>
      <c r="V63" s="5">
        <v>6.6E-3</v>
      </c>
    </row>
    <row r="64" spans="1:22" x14ac:dyDescent="0.2">
      <c r="A64" s="16" t="s">
        <v>247</v>
      </c>
      <c r="B64" s="4">
        <v>300</v>
      </c>
      <c r="C64" s="4">
        <v>606</v>
      </c>
      <c r="D64" s="4">
        <v>-306</v>
      </c>
      <c r="E64" s="4">
        <v>-13940000</v>
      </c>
      <c r="F64" s="4">
        <f t="shared" si="15"/>
        <v>-431026154</v>
      </c>
      <c r="K64" s="4">
        <f t="shared" si="16"/>
        <v>-8900000</v>
      </c>
      <c r="L64" s="4">
        <v>28</v>
      </c>
      <c r="M64" s="4">
        <v>35</v>
      </c>
      <c r="N64" s="4">
        <v>1</v>
      </c>
      <c r="O64" s="4">
        <v>0</v>
      </c>
      <c r="P64" s="4">
        <v>10500</v>
      </c>
      <c r="Q64" s="4">
        <v>15700</v>
      </c>
      <c r="R64" s="5">
        <v>1.1000000000000001E-3</v>
      </c>
      <c r="S64" s="4">
        <v>26206</v>
      </c>
      <c r="T64" s="4">
        <f t="shared" si="18"/>
        <v>26143.4</v>
      </c>
      <c r="U64" s="4">
        <f t="shared" si="17"/>
        <v>13079</v>
      </c>
      <c r="V64" s="5">
        <v>6.6E-3</v>
      </c>
    </row>
    <row r="65" spans="1:22" x14ac:dyDescent="0.2">
      <c r="A65" s="16" t="s">
        <v>239</v>
      </c>
      <c r="B65" s="4">
        <v>1700</v>
      </c>
      <c r="C65" s="4">
        <v>0</v>
      </c>
      <c r="D65" s="4">
        <v>1700</v>
      </c>
      <c r="E65" s="4">
        <v>77520000</v>
      </c>
      <c r="F65" s="4">
        <f t="shared" si="15"/>
        <v>-417086154</v>
      </c>
      <c r="K65" s="4">
        <f t="shared" si="16"/>
        <v>-8900000</v>
      </c>
      <c r="L65" s="4">
        <v>27</v>
      </c>
      <c r="M65" s="4">
        <v>24</v>
      </c>
      <c r="N65" s="4">
        <v>0</v>
      </c>
      <c r="O65" s="4">
        <v>0</v>
      </c>
      <c r="P65" s="4">
        <v>9000</v>
      </c>
      <c r="Q65" s="4">
        <v>10700</v>
      </c>
      <c r="R65" s="5">
        <v>3.4000000000000002E-3</v>
      </c>
      <c r="S65" s="4">
        <v>19700</v>
      </c>
      <c r="T65" s="4">
        <f t="shared" si="18"/>
        <v>27483.4</v>
      </c>
      <c r="U65" s="4">
        <f t="shared" si="17"/>
        <v>13079</v>
      </c>
      <c r="V65" s="5">
        <v>9.8999999999999991E-3</v>
      </c>
    </row>
    <row r="66" spans="1:22" x14ac:dyDescent="0.2">
      <c r="A66" s="16" t="s">
        <v>238</v>
      </c>
      <c r="B66" s="4">
        <v>0</v>
      </c>
      <c r="C66" s="4">
        <v>2300</v>
      </c>
      <c r="D66" s="4">
        <v>-2300</v>
      </c>
      <c r="E66" s="4">
        <v>-104080000</v>
      </c>
      <c r="F66" s="4">
        <f t="shared" si="15"/>
        <v>-494606154</v>
      </c>
      <c r="K66" s="4">
        <f t="shared" si="16"/>
        <v>-8900000</v>
      </c>
      <c r="L66" s="4">
        <v>34</v>
      </c>
      <c r="M66" s="4">
        <v>21</v>
      </c>
      <c r="N66" s="4">
        <v>0</v>
      </c>
      <c r="O66" s="4">
        <v>0</v>
      </c>
      <c r="P66" s="4">
        <v>12100</v>
      </c>
      <c r="Q66" s="4">
        <v>11000</v>
      </c>
      <c r="R66" s="5">
        <v>-2.0999999999999999E-3</v>
      </c>
      <c r="S66" s="4">
        <v>26222</v>
      </c>
      <c r="T66" s="4">
        <f t="shared" si="18"/>
        <v>25527.5</v>
      </c>
      <c r="U66" s="4">
        <f t="shared" si="17"/>
        <v>9400</v>
      </c>
      <c r="V66" s="5">
        <v>8.8000000000000005E-3</v>
      </c>
    </row>
    <row r="67" spans="1:22" x14ac:dyDescent="0.2">
      <c r="A67" s="16" t="s">
        <v>237</v>
      </c>
      <c r="B67" s="4">
        <v>4000</v>
      </c>
      <c r="C67" s="4">
        <v>10000</v>
      </c>
      <c r="D67" s="4">
        <v>-6000</v>
      </c>
      <c r="E67" s="4">
        <v>-267900000</v>
      </c>
      <c r="F67" s="4">
        <f t="shared" si="15"/>
        <v>-390526154</v>
      </c>
      <c r="K67" s="4">
        <f t="shared" si="16"/>
        <v>-8900000</v>
      </c>
      <c r="L67" s="4">
        <v>11</v>
      </c>
      <c r="M67" s="4">
        <v>11</v>
      </c>
      <c r="N67" s="4">
        <v>1</v>
      </c>
      <c r="O67" s="4">
        <v>0</v>
      </c>
      <c r="P67" s="4">
        <v>13600</v>
      </c>
      <c r="Q67" s="4">
        <v>4600</v>
      </c>
      <c r="R67" s="5">
        <v>1.1200000000000002E-2</v>
      </c>
      <c r="S67" s="4">
        <v>18200</v>
      </c>
      <c r="T67" s="4">
        <f t="shared" si="18"/>
        <v>24338.799999999999</v>
      </c>
      <c r="U67" s="4">
        <f t="shared" si="17"/>
        <v>9400</v>
      </c>
      <c r="V67" s="5">
        <v>2.7300000000000001E-2</v>
      </c>
    </row>
    <row r="68" spans="1:22" x14ac:dyDescent="0.2">
      <c r="A68" s="16" t="s">
        <v>233</v>
      </c>
      <c r="B68" s="4">
        <v>2400</v>
      </c>
      <c r="C68" s="4">
        <v>0</v>
      </c>
      <c r="D68" s="4">
        <v>2400</v>
      </c>
      <c r="E68" s="4">
        <v>107940000</v>
      </c>
      <c r="F68" s="4">
        <f t="shared" si="15"/>
        <v>-122626154</v>
      </c>
      <c r="K68" s="4">
        <f t="shared" si="16"/>
        <v>-8900000</v>
      </c>
      <c r="L68" s="4">
        <v>38</v>
      </c>
      <c r="M68" s="4">
        <v>16</v>
      </c>
      <c r="N68" s="4">
        <v>0</v>
      </c>
      <c r="O68" s="4">
        <v>1</v>
      </c>
      <c r="P68" s="4">
        <v>1000</v>
      </c>
      <c r="Q68" s="4">
        <v>0</v>
      </c>
      <c r="R68" s="5">
        <v>1.1999999999999999E-3</v>
      </c>
      <c r="S68" s="4">
        <v>40026</v>
      </c>
      <c r="T68" s="4">
        <f t="shared" si="18"/>
        <v>22168</v>
      </c>
      <c r="U68" s="4">
        <f t="shared" si="17"/>
        <v>9400</v>
      </c>
    </row>
    <row r="69" spans="1:22" x14ac:dyDescent="0.2">
      <c r="A69" s="16" t="s">
        <v>232</v>
      </c>
      <c r="B69" s="4">
        <v>500</v>
      </c>
      <c r="C69" s="4">
        <v>1300</v>
      </c>
      <c r="D69" s="4">
        <v>-800</v>
      </c>
      <c r="E69" s="4">
        <v>-35920000</v>
      </c>
      <c r="F69" s="4">
        <f t="shared" si="15"/>
        <v>-230566154</v>
      </c>
      <c r="K69" s="4">
        <f t="shared" si="16"/>
        <v>-8900000</v>
      </c>
      <c r="L69" s="4"/>
      <c r="M69" s="4"/>
      <c r="N69" s="4"/>
      <c r="O69" s="4"/>
      <c r="P69" s="4">
        <v>5500</v>
      </c>
      <c r="Q69" s="4">
        <v>6200</v>
      </c>
      <c r="R69" s="5">
        <v>2.3E-3</v>
      </c>
      <c r="S69" s="4">
        <v>13079</v>
      </c>
      <c r="T69" s="4">
        <f t="shared" si="18"/>
        <v>27860.3</v>
      </c>
      <c r="U69" s="4">
        <f t="shared" si="17"/>
        <v>9400</v>
      </c>
    </row>
    <row r="70" spans="1:22" x14ac:dyDescent="0.2">
      <c r="A70" s="16" t="s">
        <v>231</v>
      </c>
      <c r="B70" s="4">
        <v>1400</v>
      </c>
      <c r="C70" s="4">
        <v>800</v>
      </c>
      <c r="D70" s="4">
        <v>600</v>
      </c>
      <c r="E70" s="4">
        <v>27100000</v>
      </c>
      <c r="F70" s="4">
        <f t="shared" si="15"/>
        <v>-194646154</v>
      </c>
      <c r="K70" s="4">
        <f t="shared" si="16"/>
        <v>-8900000</v>
      </c>
      <c r="L70" s="4"/>
      <c r="M70" s="4"/>
      <c r="N70" s="4"/>
      <c r="O70" s="4"/>
      <c r="P70" s="4">
        <v>19200</v>
      </c>
      <c r="Q70" s="4">
        <v>1500</v>
      </c>
      <c r="R70" s="5">
        <v>-1.1000000000000001E-3</v>
      </c>
      <c r="S70" s="4">
        <v>21501</v>
      </c>
      <c r="T70" s="4">
        <f t="shared" si="18"/>
        <v>32441</v>
      </c>
      <c r="U70" s="4">
        <f t="shared" si="17"/>
        <v>9400</v>
      </c>
    </row>
    <row r="71" spans="1:22" x14ac:dyDescent="0.2">
      <c r="A71" s="16" t="s">
        <v>230</v>
      </c>
      <c r="B71" s="4">
        <v>0</v>
      </c>
      <c r="C71" s="4">
        <v>1000</v>
      </c>
      <c r="D71" s="4">
        <v>-1000</v>
      </c>
      <c r="E71" s="4">
        <v>-44800000</v>
      </c>
      <c r="F71" s="4">
        <f t="shared" si="15"/>
        <v>-221746154</v>
      </c>
      <c r="K71" s="4">
        <f t="shared" si="16"/>
        <v>-8900000</v>
      </c>
      <c r="L71" s="4"/>
      <c r="M71" s="4"/>
      <c r="N71" s="4"/>
      <c r="O71" s="4"/>
      <c r="P71" s="4">
        <v>5200</v>
      </c>
      <c r="Q71" s="4">
        <v>3600</v>
      </c>
      <c r="R71" s="5">
        <v>2.3E-3</v>
      </c>
      <c r="S71" s="4">
        <v>9400</v>
      </c>
      <c r="T71" s="4">
        <f t="shared" si="18"/>
        <v>35651</v>
      </c>
      <c r="U71" s="4">
        <f t="shared" si="17"/>
        <v>6663</v>
      </c>
    </row>
    <row r="72" spans="1:22" x14ac:dyDescent="0.2">
      <c r="A72" s="16" t="s">
        <v>229</v>
      </c>
      <c r="B72" s="4">
        <v>0</v>
      </c>
      <c r="C72" s="4">
        <v>5000</v>
      </c>
      <c r="D72" s="4">
        <v>-5000</v>
      </c>
      <c r="E72" s="4">
        <v>-223810000</v>
      </c>
      <c r="F72" s="4">
        <f t="shared" si="15"/>
        <v>-176946154</v>
      </c>
      <c r="K72" s="4">
        <f t="shared" si="16"/>
        <v>-8900000</v>
      </c>
      <c r="L72" s="4"/>
      <c r="M72" s="4"/>
      <c r="N72" s="4"/>
      <c r="O72" s="4"/>
      <c r="P72" s="4">
        <v>33400</v>
      </c>
      <c r="Q72" s="4">
        <v>24200</v>
      </c>
      <c r="R72" s="5">
        <v>-1.1000000000000001E-3</v>
      </c>
      <c r="S72" s="4">
        <v>65000</v>
      </c>
      <c r="T72" s="4">
        <f t="shared" si="18"/>
        <v>30981</v>
      </c>
      <c r="U72" s="4">
        <f t="shared" si="17"/>
        <v>6313</v>
      </c>
    </row>
    <row r="73" spans="1:22" x14ac:dyDescent="0.2">
      <c r="A73" s="16" t="s">
        <v>228</v>
      </c>
      <c r="B73" s="4">
        <v>1200</v>
      </c>
      <c r="C73" s="4">
        <v>0</v>
      </c>
      <c r="D73" s="4">
        <v>1200</v>
      </c>
      <c r="E73" s="4">
        <v>53280000</v>
      </c>
      <c r="F73" s="4">
        <f t="shared" si="15"/>
        <v>46863846</v>
      </c>
      <c r="K73" s="4">
        <f t="shared" si="16"/>
        <v>-8900000</v>
      </c>
      <c r="L73" s="4"/>
      <c r="M73" s="4"/>
      <c r="N73" s="4"/>
      <c r="O73" s="4"/>
      <c r="P73" s="4">
        <v>8000</v>
      </c>
      <c r="Q73" s="4">
        <v>15600</v>
      </c>
      <c r="R73" s="5">
        <v>-5.5000000000000005E-3</v>
      </c>
      <c r="S73" s="4">
        <v>24906</v>
      </c>
      <c r="T73" s="4">
        <f t="shared" si="18"/>
        <v>32106.7</v>
      </c>
      <c r="U73" s="4">
        <f t="shared" si="17"/>
        <v>6313</v>
      </c>
    </row>
    <row r="74" spans="1:22" x14ac:dyDescent="0.2">
      <c r="A74" s="16" t="s">
        <v>227</v>
      </c>
      <c r="B74" s="4">
        <v>0</v>
      </c>
      <c r="C74" s="4">
        <v>6100</v>
      </c>
      <c r="D74" s="4">
        <v>-6100</v>
      </c>
      <c r="E74" s="4">
        <v>-275110000</v>
      </c>
      <c r="F74" s="4">
        <f t="shared" si="15"/>
        <v>-6416154</v>
      </c>
      <c r="K74" s="4">
        <f t="shared" si="16"/>
        <v>-8900000</v>
      </c>
      <c r="L74" s="4"/>
      <c r="M74" s="4"/>
      <c r="N74" s="4"/>
      <c r="O74" s="4"/>
      <c r="P74" s="4">
        <v>9400</v>
      </c>
      <c r="Q74" s="4">
        <v>9300</v>
      </c>
      <c r="R74" s="5">
        <v>0</v>
      </c>
      <c r="S74" s="4">
        <v>23400</v>
      </c>
      <c r="T74" s="4">
        <f t="shared" si="18"/>
        <v>35719.599999999999</v>
      </c>
      <c r="U74" s="4">
        <f t="shared" si="17"/>
        <v>6313</v>
      </c>
    </row>
    <row r="75" spans="1:22" x14ac:dyDescent="0.2">
      <c r="A75" s="16" t="s">
        <v>221</v>
      </c>
      <c r="B75" s="4">
        <v>0</v>
      </c>
      <c r="C75" s="4">
        <v>17400</v>
      </c>
      <c r="D75" s="4">
        <v>-17400</v>
      </c>
      <c r="E75" s="4">
        <v>-776550000</v>
      </c>
      <c r="F75" s="4">
        <f t="shared" si="15"/>
        <v>268693846</v>
      </c>
      <c r="K75" s="4">
        <f t="shared" si="16"/>
        <v>-8900000</v>
      </c>
      <c r="L75" s="4"/>
      <c r="M75" s="4"/>
      <c r="N75" s="4"/>
      <c r="O75" s="4"/>
      <c r="P75" s="4">
        <v>19100</v>
      </c>
      <c r="Q75" s="4">
        <v>12300</v>
      </c>
      <c r="R75" s="5">
        <v>0</v>
      </c>
      <c r="S75" s="4">
        <v>33100</v>
      </c>
      <c r="T75" s="4">
        <f t="shared" si="18"/>
        <v>46836.7</v>
      </c>
      <c r="U75" s="4">
        <f t="shared" si="17"/>
        <v>6313</v>
      </c>
    </row>
    <row r="76" spans="1:22" x14ac:dyDescent="0.2">
      <c r="A76" s="16" t="s">
        <v>212</v>
      </c>
      <c r="B76" s="4">
        <v>300</v>
      </c>
      <c r="C76" s="4">
        <v>1300</v>
      </c>
      <c r="D76" s="4">
        <v>-1000</v>
      </c>
      <c r="E76" s="4">
        <v>-44660000</v>
      </c>
      <c r="F76" s="4">
        <f t="shared" si="15"/>
        <v>1045243846</v>
      </c>
      <c r="K76" s="4">
        <f t="shared" si="16"/>
        <v>-8900000</v>
      </c>
      <c r="L76" s="4"/>
      <c r="M76" s="4"/>
      <c r="N76" s="4"/>
      <c r="O76" s="4"/>
      <c r="P76" s="4">
        <v>3400</v>
      </c>
      <c r="Q76" s="4">
        <v>2500</v>
      </c>
      <c r="R76" s="5">
        <v>9.0000000000000011E-3</v>
      </c>
      <c r="S76" s="4">
        <v>6663</v>
      </c>
      <c r="T76" s="4">
        <f t="shared" si="18"/>
        <v>46853.1</v>
      </c>
      <c r="U76" s="4">
        <f t="shared" si="17"/>
        <v>6313</v>
      </c>
    </row>
    <row r="77" spans="1:22" x14ac:dyDescent="0.2">
      <c r="A77" s="16" t="s">
        <v>211</v>
      </c>
      <c r="B77" s="4">
        <v>2800</v>
      </c>
      <c r="C77" s="4">
        <v>1300</v>
      </c>
      <c r="D77" s="4">
        <v>1500</v>
      </c>
      <c r="E77" s="4">
        <v>67290000</v>
      </c>
      <c r="F77" s="4">
        <f t="shared" si="15"/>
        <v>1089903846</v>
      </c>
      <c r="K77" s="4">
        <f>K78+J77</f>
        <v>-8900000</v>
      </c>
      <c r="L77" s="4"/>
      <c r="M77" s="4"/>
      <c r="N77" s="4"/>
      <c r="O77" s="4"/>
      <c r="P77" s="4">
        <v>4200</v>
      </c>
      <c r="Q77" s="4">
        <v>1600</v>
      </c>
      <c r="R77" s="5">
        <v>-4.4000000000000003E-3</v>
      </c>
      <c r="S77" s="4">
        <v>6313</v>
      </c>
      <c r="T77" s="4">
        <f t="shared" si="18"/>
        <v>53072.800000000003</v>
      </c>
      <c r="U77" s="4">
        <f t="shared" si="17"/>
        <v>18300</v>
      </c>
    </row>
    <row r="78" spans="1:22" x14ac:dyDescent="0.2">
      <c r="A78" s="16" t="s">
        <v>210</v>
      </c>
      <c r="B78" s="4">
        <v>1200</v>
      </c>
      <c r="C78" s="4">
        <v>2610</v>
      </c>
      <c r="D78" s="4">
        <v>-1410</v>
      </c>
      <c r="E78" s="4">
        <v>-63680000</v>
      </c>
      <c r="F78" s="4">
        <f t="shared" si="15"/>
        <v>1022613846</v>
      </c>
      <c r="G78" s="4">
        <v>0</v>
      </c>
      <c r="H78" s="4">
        <v>200</v>
      </c>
      <c r="I78" s="4">
        <v>-200</v>
      </c>
      <c r="J78" s="4">
        <v>-8900000</v>
      </c>
      <c r="K78" s="4">
        <f>J78+K80</f>
        <v>-8900000</v>
      </c>
      <c r="R78" s="5">
        <v>0</v>
      </c>
      <c r="S78" s="4">
        <v>18318</v>
      </c>
      <c r="T78" s="4">
        <f t="shared" si="18"/>
        <v>51851.199999999997</v>
      </c>
      <c r="U78" s="4">
        <f t="shared" si="17"/>
        <v>18300</v>
      </c>
    </row>
    <row r="79" spans="1:22" x14ac:dyDescent="0.2">
      <c r="A79" s="16" t="s">
        <v>209</v>
      </c>
      <c r="B79" s="4">
        <v>0</v>
      </c>
      <c r="C79" s="4">
        <v>4100</v>
      </c>
      <c r="D79" s="4">
        <v>-4100</v>
      </c>
      <c r="E79" s="4">
        <v>-186040000</v>
      </c>
      <c r="F79" s="4">
        <f t="shared" si="15"/>
        <v>1086293846</v>
      </c>
      <c r="L79" s="4"/>
      <c r="M79" s="4"/>
      <c r="N79" s="4"/>
      <c r="O79" s="4"/>
      <c r="P79" s="4">
        <v>29500</v>
      </c>
      <c r="Q79" s="4">
        <v>26100</v>
      </c>
      <c r="R79" s="5">
        <v>-1.3100000000000001E-2</v>
      </c>
      <c r="S79" s="4">
        <v>70002</v>
      </c>
      <c r="T79" s="4">
        <f t="shared" si="18"/>
        <v>46172</v>
      </c>
      <c r="U79" s="4">
        <f t="shared" si="17"/>
        <v>18300</v>
      </c>
    </row>
    <row r="80" spans="1:22" x14ac:dyDescent="0.2">
      <c r="A80" s="16" t="s">
        <v>208</v>
      </c>
      <c r="B80" s="4">
        <v>0</v>
      </c>
      <c r="C80" s="4">
        <v>25108</v>
      </c>
      <c r="D80" s="4">
        <v>-25108</v>
      </c>
      <c r="E80" s="4">
        <v>-1154230000</v>
      </c>
      <c r="F80" s="4">
        <f t="shared" si="15"/>
        <v>1272333846</v>
      </c>
      <c r="R80" s="5">
        <v>-1.3000000000000001E-2</v>
      </c>
      <c r="S80" s="4">
        <v>67308</v>
      </c>
      <c r="T80" s="4">
        <f t="shared" si="18"/>
        <v>39851.699999999997</v>
      </c>
      <c r="U80" s="4">
        <f t="shared" si="17"/>
        <v>18300</v>
      </c>
    </row>
    <row r="81" spans="1:21" x14ac:dyDescent="0.2">
      <c r="A81" s="16" t="s">
        <v>207</v>
      </c>
      <c r="B81" s="4">
        <v>400</v>
      </c>
      <c r="C81" s="4">
        <v>6900</v>
      </c>
      <c r="D81" s="4">
        <v>-6500</v>
      </c>
      <c r="E81" s="4">
        <v>-299480000</v>
      </c>
      <c r="F81" s="4">
        <f t="shared" si="15"/>
        <v>2426563846</v>
      </c>
      <c r="R81" s="5">
        <v>-6.4000000000000003E-3</v>
      </c>
      <c r="S81" s="4">
        <v>41500</v>
      </c>
      <c r="T81" s="4">
        <f t="shared" si="18"/>
        <v>36501.699999999997</v>
      </c>
      <c r="U81" s="4">
        <f t="shared" si="17"/>
        <v>6827</v>
      </c>
    </row>
    <row r="82" spans="1:21" x14ac:dyDescent="0.2">
      <c r="A82" s="16" t="s">
        <v>206</v>
      </c>
      <c r="B82" s="4">
        <v>200</v>
      </c>
      <c r="C82" s="4">
        <v>1100</v>
      </c>
      <c r="D82" s="4">
        <v>-900</v>
      </c>
      <c r="E82" s="4">
        <v>-41760000</v>
      </c>
      <c r="F82" s="4">
        <f t="shared" si="15"/>
        <v>2726043846</v>
      </c>
      <c r="R82" s="5">
        <v>0</v>
      </c>
      <c r="S82" s="4">
        <v>18300</v>
      </c>
      <c r="T82" s="4">
        <f t="shared" si="18"/>
        <v>38122.699999999997</v>
      </c>
      <c r="U82" s="4">
        <f t="shared" si="17"/>
        <v>6827</v>
      </c>
    </row>
    <row r="83" spans="1:21" x14ac:dyDescent="0.2">
      <c r="A83" s="16" t="s">
        <v>205</v>
      </c>
      <c r="B83" s="4">
        <v>1000</v>
      </c>
      <c r="C83" s="4">
        <v>1452</v>
      </c>
      <c r="D83" s="4">
        <v>-452</v>
      </c>
      <c r="E83" s="4">
        <v>-21190000</v>
      </c>
      <c r="F83" s="4">
        <f t="shared" si="15"/>
        <v>2767803846</v>
      </c>
      <c r="R83" s="5">
        <v>-1.2699999999999999E-2</v>
      </c>
      <c r="S83" s="4">
        <v>36163</v>
      </c>
      <c r="T83" s="4">
        <f t="shared" si="18"/>
        <v>38966.400000000001</v>
      </c>
      <c r="U83" s="4">
        <f t="shared" si="17"/>
        <v>6102</v>
      </c>
    </row>
    <row r="84" spans="1:21" x14ac:dyDescent="0.2">
      <c r="A84" s="16" t="s">
        <v>204</v>
      </c>
      <c r="B84" s="4">
        <v>12000</v>
      </c>
      <c r="C84" s="4">
        <v>2500</v>
      </c>
      <c r="D84" s="4">
        <v>9500</v>
      </c>
      <c r="E84" s="4">
        <v>448720000</v>
      </c>
      <c r="F84" s="4">
        <f t="shared" si="15"/>
        <v>2788993846</v>
      </c>
      <c r="R84" s="5">
        <v>0</v>
      </c>
      <c r="S84" s="4">
        <v>59529</v>
      </c>
      <c r="T84" s="4">
        <f t="shared" si="18"/>
        <v>37633.599999999999</v>
      </c>
      <c r="U84" s="4">
        <f t="shared" si="17"/>
        <v>6102</v>
      </c>
    </row>
    <row r="85" spans="1:21" x14ac:dyDescent="0.2">
      <c r="A85" s="16" t="s">
        <v>203</v>
      </c>
      <c r="B85" s="4">
        <v>1200</v>
      </c>
      <c r="C85" s="4">
        <v>900</v>
      </c>
      <c r="D85" s="4">
        <v>300</v>
      </c>
      <c r="E85" s="4">
        <v>14050000</v>
      </c>
      <c r="F85" s="4">
        <f t="shared" si="15"/>
        <v>2340273846</v>
      </c>
      <c r="R85" s="5">
        <v>2.18E-2</v>
      </c>
      <c r="S85" s="4">
        <v>144271</v>
      </c>
      <c r="T85" s="4">
        <f t="shared" si="18"/>
        <v>26489.3</v>
      </c>
      <c r="U85" s="4">
        <f t="shared" si="17"/>
        <v>4105</v>
      </c>
    </row>
    <row r="86" spans="1:21" x14ac:dyDescent="0.2">
      <c r="A86" s="16" t="s">
        <v>202</v>
      </c>
      <c r="B86" s="4">
        <v>600</v>
      </c>
      <c r="C86" s="4">
        <v>0</v>
      </c>
      <c r="D86" s="4">
        <v>600</v>
      </c>
      <c r="E86" s="4">
        <v>27210000</v>
      </c>
      <c r="F86" s="4">
        <f t="shared" si="15"/>
        <v>2326223846</v>
      </c>
      <c r="R86" s="5">
        <v>1.1000000000000001E-2</v>
      </c>
      <c r="S86" s="4">
        <v>6827</v>
      </c>
      <c r="T86" s="4">
        <f t="shared" si="18"/>
        <v>31767.7</v>
      </c>
      <c r="U86" s="4">
        <f t="shared" si="17"/>
        <v>4105</v>
      </c>
    </row>
    <row r="87" spans="1:21" x14ac:dyDescent="0.2">
      <c r="A87" s="16" t="s">
        <v>201</v>
      </c>
      <c r="B87" s="4">
        <v>3300</v>
      </c>
      <c r="C87" s="4">
        <v>15900</v>
      </c>
      <c r="D87" s="4">
        <v>-12600</v>
      </c>
      <c r="E87" s="4">
        <v>-572500000</v>
      </c>
      <c r="F87" s="4">
        <f t="shared" si="15"/>
        <v>2299013846</v>
      </c>
      <c r="R87" s="5">
        <v>3.4000000000000002E-3</v>
      </c>
      <c r="S87" s="4">
        <v>68510</v>
      </c>
      <c r="T87" s="4">
        <f t="shared" si="18"/>
        <v>25966.7</v>
      </c>
      <c r="U87" s="4">
        <f t="shared" si="17"/>
        <v>4105</v>
      </c>
    </row>
    <row r="88" spans="1:21" x14ac:dyDescent="0.2">
      <c r="A88" s="16" t="s">
        <v>200</v>
      </c>
      <c r="B88" s="4">
        <v>0</v>
      </c>
      <c r="C88" s="4">
        <v>400</v>
      </c>
      <c r="D88" s="4">
        <v>-400</v>
      </c>
      <c r="E88" s="4">
        <v>-18030000</v>
      </c>
      <c r="F88" s="4">
        <f t="shared" si="15"/>
        <v>2871513846</v>
      </c>
      <c r="R88" s="5">
        <v>2.3E-3</v>
      </c>
      <c r="S88" s="4">
        <v>6102</v>
      </c>
      <c r="T88" s="4">
        <f t="shared" si="18"/>
        <v>27168.9</v>
      </c>
      <c r="U88" s="4">
        <f t="shared" si="17"/>
        <v>4105</v>
      </c>
    </row>
    <row r="89" spans="1:21" x14ac:dyDescent="0.2">
      <c r="A89" s="16" t="s">
        <v>199</v>
      </c>
      <c r="B89" s="4">
        <v>800</v>
      </c>
      <c r="C89" s="4">
        <v>200</v>
      </c>
      <c r="D89" s="4">
        <v>600</v>
      </c>
      <c r="E89" s="4">
        <v>27650000</v>
      </c>
      <c r="F89" s="4">
        <f t="shared" si="15"/>
        <v>2889543846</v>
      </c>
      <c r="R89" s="5">
        <v>-1.84E-2</v>
      </c>
      <c r="S89" s="4">
        <v>13210</v>
      </c>
      <c r="T89" s="4">
        <f t="shared" si="18"/>
        <v>26769.3</v>
      </c>
      <c r="U89" s="4">
        <f t="shared" si="17"/>
        <v>4105</v>
      </c>
    </row>
    <row r="90" spans="1:21" x14ac:dyDescent="0.2">
      <c r="A90" s="16" t="s">
        <v>198</v>
      </c>
      <c r="B90" s="4">
        <v>300</v>
      </c>
      <c r="C90" s="4">
        <v>700</v>
      </c>
      <c r="D90" s="4">
        <v>-400</v>
      </c>
      <c r="E90" s="4">
        <v>-18510000</v>
      </c>
      <c r="F90" s="4">
        <f t="shared" si="15"/>
        <v>2861893846</v>
      </c>
      <c r="R90" s="5">
        <v>0</v>
      </c>
      <c r="S90" s="4">
        <v>4105</v>
      </c>
      <c r="T90" s="4">
        <f t="shared" si="18"/>
        <v>29499.599999999999</v>
      </c>
      <c r="U90" s="4">
        <f t="shared" si="17"/>
        <v>8000</v>
      </c>
    </row>
    <row r="91" spans="1:21" x14ac:dyDescent="0.2">
      <c r="A91" s="16" t="s">
        <v>197</v>
      </c>
      <c r="B91" s="4">
        <v>200</v>
      </c>
      <c r="C91" s="4">
        <v>0</v>
      </c>
      <c r="D91" s="4">
        <v>200</v>
      </c>
      <c r="E91" s="4">
        <v>9230000</v>
      </c>
      <c r="F91" s="4">
        <f t="shared" si="15"/>
        <v>2880403846</v>
      </c>
      <c r="R91" s="5">
        <v>-3.2000000000000002E-3</v>
      </c>
      <c r="S91" s="4">
        <v>8000</v>
      </c>
      <c r="T91" s="4">
        <f t="shared" si="18"/>
        <v>30545.4</v>
      </c>
      <c r="U91" s="4">
        <f t="shared" si="17"/>
        <v>32828</v>
      </c>
    </row>
    <row r="92" spans="1:21" x14ac:dyDescent="0.2">
      <c r="A92" s="16" t="s">
        <v>196</v>
      </c>
      <c r="B92" s="4">
        <v>400</v>
      </c>
      <c r="C92" s="4">
        <v>0</v>
      </c>
      <c r="D92" s="4">
        <v>400</v>
      </c>
      <c r="E92" s="4">
        <v>18520000</v>
      </c>
      <c r="F92" s="4">
        <f t="shared" si="15"/>
        <v>2871173846</v>
      </c>
      <c r="R92" s="5">
        <v>0</v>
      </c>
      <c r="S92" s="4">
        <v>34510</v>
      </c>
      <c r="T92" s="4">
        <f t="shared" si="18"/>
        <v>28165.3</v>
      </c>
      <c r="U92" s="4">
        <f t="shared" si="17"/>
        <v>10500</v>
      </c>
    </row>
    <row r="93" spans="1:21" x14ac:dyDescent="0.2">
      <c r="A93" s="16" t="s">
        <v>195</v>
      </c>
      <c r="B93" s="4">
        <v>1800</v>
      </c>
      <c r="C93" s="4">
        <v>400</v>
      </c>
      <c r="D93" s="4">
        <v>1400</v>
      </c>
      <c r="E93" s="4">
        <v>64440000</v>
      </c>
      <c r="F93" s="4">
        <f t="shared" si="15"/>
        <v>2852653846</v>
      </c>
      <c r="R93" s="5">
        <v>3.3E-3</v>
      </c>
      <c r="S93" s="4">
        <v>44600</v>
      </c>
      <c r="T93" s="4">
        <f t="shared" si="18"/>
        <v>25820.2</v>
      </c>
      <c r="U93" s="4">
        <f t="shared" si="17"/>
        <v>10500</v>
      </c>
    </row>
    <row r="94" spans="1:21" x14ac:dyDescent="0.2">
      <c r="A94" s="16" t="s">
        <v>194</v>
      </c>
      <c r="B94" s="4">
        <v>100</v>
      </c>
      <c r="C94" s="4">
        <v>400</v>
      </c>
      <c r="D94" s="4">
        <v>-300</v>
      </c>
      <c r="E94" s="4">
        <v>-13830000</v>
      </c>
      <c r="F94" s="4">
        <f t="shared" si="15"/>
        <v>2788213846</v>
      </c>
      <c r="R94" s="5">
        <v>0</v>
      </c>
      <c r="S94" s="4">
        <v>46201</v>
      </c>
      <c r="T94" s="4">
        <f t="shared" si="18"/>
        <v>23430.1</v>
      </c>
      <c r="U94" s="4">
        <f t="shared" si="17"/>
        <v>9214</v>
      </c>
    </row>
    <row r="95" spans="1:21" x14ac:dyDescent="0.2">
      <c r="A95" s="16" t="s">
        <v>193</v>
      </c>
      <c r="B95" s="4">
        <v>0</v>
      </c>
      <c r="C95" s="4">
        <v>800</v>
      </c>
      <c r="D95" s="4">
        <v>-800</v>
      </c>
      <c r="E95" s="4">
        <v>-36950000</v>
      </c>
      <c r="F95" s="4">
        <f t="shared" si="15"/>
        <v>2802043846</v>
      </c>
      <c r="R95" s="5">
        <v>0</v>
      </c>
      <c r="S95" s="4">
        <v>32828</v>
      </c>
      <c r="T95" s="4">
        <f t="shared" si="18"/>
        <v>22477.3</v>
      </c>
      <c r="U95" s="4">
        <f t="shared" si="17"/>
        <v>9214</v>
      </c>
    </row>
    <row r="96" spans="1:21" x14ac:dyDescent="0.2">
      <c r="A96" s="16" t="s">
        <v>192</v>
      </c>
      <c r="B96" s="4">
        <v>0</v>
      </c>
      <c r="C96" s="4">
        <v>500</v>
      </c>
      <c r="D96" s="4">
        <v>-500</v>
      </c>
      <c r="E96" s="4">
        <v>-22800000</v>
      </c>
      <c r="F96" s="4">
        <f t="shared" si="15"/>
        <v>2838993846</v>
      </c>
      <c r="R96" s="5">
        <v>0.02</v>
      </c>
      <c r="S96" s="4">
        <v>59611</v>
      </c>
      <c r="T96" s="4">
        <f t="shared" si="18"/>
        <v>18996.2</v>
      </c>
      <c r="U96" s="4">
        <f t="shared" si="17"/>
        <v>9214</v>
      </c>
    </row>
    <row r="97" spans="1:21" x14ac:dyDescent="0.2">
      <c r="A97" s="16" t="s">
        <v>191</v>
      </c>
      <c r="B97" s="4">
        <v>600</v>
      </c>
      <c r="C97" s="4">
        <v>0</v>
      </c>
      <c r="D97" s="4">
        <v>600</v>
      </c>
      <c r="E97" s="4">
        <v>26740000</v>
      </c>
      <c r="F97" s="4">
        <f t="shared" si="15"/>
        <v>2861793846</v>
      </c>
      <c r="R97" s="5">
        <v>9.0000000000000011E-3</v>
      </c>
      <c r="S97" s="4">
        <v>10500</v>
      </c>
      <c r="T97" s="4">
        <f t="shared" si="18"/>
        <v>19863.2</v>
      </c>
      <c r="U97" s="4">
        <f t="shared" si="17"/>
        <v>9214</v>
      </c>
    </row>
    <row r="98" spans="1:21" x14ac:dyDescent="0.2">
      <c r="A98" s="16" t="s">
        <v>190</v>
      </c>
      <c r="B98" s="4">
        <v>300</v>
      </c>
      <c r="C98" s="4">
        <v>1400</v>
      </c>
      <c r="D98" s="4">
        <v>-1100</v>
      </c>
      <c r="E98" s="4">
        <v>-49210000</v>
      </c>
      <c r="F98" s="4">
        <f t="shared" si="15"/>
        <v>2835053846</v>
      </c>
      <c r="R98" s="5">
        <v>-2.2000000000000001E-3</v>
      </c>
      <c r="S98" s="4">
        <v>18124</v>
      </c>
      <c r="T98" s="4">
        <f t="shared" si="18"/>
        <v>21082.5</v>
      </c>
      <c r="U98" s="4">
        <f t="shared" si="17"/>
        <v>9214</v>
      </c>
    </row>
    <row r="99" spans="1:21" x14ac:dyDescent="0.2">
      <c r="A99" s="16" t="s">
        <v>189</v>
      </c>
      <c r="B99" s="4">
        <v>5000</v>
      </c>
      <c r="C99" s="4">
        <v>100</v>
      </c>
      <c r="D99" s="4">
        <v>4900</v>
      </c>
      <c r="E99" s="4">
        <v>220470000</v>
      </c>
      <c r="F99" s="4">
        <f t="shared" si="15"/>
        <v>2884263846</v>
      </c>
      <c r="R99" s="5">
        <v>4.5000000000000005E-3</v>
      </c>
      <c r="S99" s="4">
        <v>9214</v>
      </c>
      <c r="T99" s="4">
        <f t="shared" si="18"/>
        <v>27381.1</v>
      </c>
      <c r="U99" s="4">
        <f t="shared" si="17"/>
        <v>10709</v>
      </c>
    </row>
    <row r="100" spans="1:21" x14ac:dyDescent="0.2">
      <c r="A100" s="16" t="s">
        <v>188</v>
      </c>
      <c r="B100" s="4">
        <v>0</v>
      </c>
      <c r="C100" s="4">
        <v>100</v>
      </c>
      <c r="D100" s="4">
        <v>-100</v>
      </c>
      <c r="E100" s="4">
        <v>-4540000</v>
      </c>
      <c r="F100" s="4">
        <f t="shared" si="15"/>
        <v>2663793846</v>
      </c>
      <c r="R100" s="5">
        <v>-2.2000000000000001E-3</v>
      </c>
      <c r="S100" s="4">
        <v>31408</v>
      </c>
      <c r="T100" s="4">
        <f t="shared" si="18"/>
        <v>30700.3</v>
      </c>
      <c r="U100" s="4">
        <f t="shared" si="17"/>
        <v>10709</v>
      </c>
    </row>
    <row r="101" spans="1:21" x14ac:dyDescent="0.2">
      <c r="A101" s="16" t="s">
        <v>187</v>
      </c>
      <c r="B101" s="4">
        <v>0</v>
      </c>
      <c r="C101" s="4">
        <v>800</v>
      </c>
      <c r="D101" s="4">
        <v>-800</v>
      </c>
      <c r="E101" s="4">
        <v>-35870000</v>
      </c>
      <c r="F101" s="4">
        <f t="shared" si="15"/>
        <v>2668333846</v>
      </c>
      <c r="R101" s="5">
        <v>7.9000000000000008E-3</v>
      </c>
      <c r="S101" s="4">
        <v>18458</v>
      </c>
      <c r="T101" s="4">
        <f t="shared" si="18"/>
        <v>31974.5</v>
      </c>
      <c r="U101" s="4">
        <f t="shared" si="17"/>
        <v>10709</v>
      </c>
    </row>
    <row r="102" spans="1:21" x14ac:dyDescent="0.2">
      <c r="A102" s="16" t="s">
        <v>186</v>
      </c>
      <c r="B102" s="4">
        <v>1500</v>
      </c>
      <c r="C102" s="4">
        <v>100</v>
      </c>
      <c r="D102" s="4">
        <v>1400</v>
      </c>
      <c r="E102" s="4">
        <v>62610000</v>
      </c>
      <c r="F102" s="4">
        <f t="shared" si="15"/>
        <v>2704203846</v>
      </c>
      <c r="R102" s="5">
        <v>-7.8000000000000005E-3</v>
      </c>
      <c r="S102" s="4">
        <v>10709</v>
      </c>
      <c r="T102" s="4">
        <f t="shared" si="18"/>
        <v>32766.2</v>
      </c>
      <c r="U102" s="4">
        <f t="shared" si="17"/>
        <v>19170</v>
      </c>
    </row>
    <row r="103" spans="1:21" x14ac:dyDescent="0.2">
      <c r="A103" s="16" t="s">
        <v>185</v>
      </c>
      <c r="B103" s="4">
        <v>0</v>
      </c>
      <c r="C103" s="4">
        <v>1600</v>
      </c>
      <c r="D103" s="4">
        <v>-1600</v>
      </c>
      <c r="E103" s="4">
        <v>-71750000</v>
      </c>
      <c r="F103" s="4">
        <f t="shared" si="15"/>
        <v>2641593846</v>
      </c>
      <c r="R103" s="5">
        <v>-7.7000000000000002E-3</v>
      </c>
      <c r="S103" s="4">
        <v>21149</v>
      </c>
      <c r="T103" s="4">
        <f t="shared" si="18"/>
        <v>36891.300000000003</v>
      </c>
      <c r="U103" s="4">
        <f t="shared" si="17"/>
        <v>19170</v>
      </c>
    </row>
    <row r="104" spans="1:21" x14ac:dyDescent="0.2">
      <c r="A104" s="16" t="s">
        <v>184</v>
      </c>
      <c r="B104" s="4">
        <v>700</v>
      </c>
      <c r="C104" s="4">
        <v>1800</v>
      </c>
      <c r="D104" s="4">
        <v>-1100</v>
      </c>
      <c r="E104" s="4">
        <v>-49830000</v>
      </c>
      <c r="F104" s="4">
        <f t="shared" si="15"/>
        <v>2713343846</v>
      </c>
      <c r="R104" s="5">
        <v>3.4000000000000002E-3</v>
      </c>
      <c r="S104" s="4">
        <v>22300</v>
      </c>
      <c r="T104" s="4">
        <f t="shared" si="18"/>
        <v>45493.1</v>
      </c>
      <c r="U104" s="4">
        <f t="shared" si="17"/>
        <v>19170</v>
      </c>
    </row>
    <row r="105" spans="1:21" x14ac:dyDescent="0.2">
      <c r="A105" s="16" t="s">
        <v>183</v>
      </c>
      <c r="B105" s="4">
        <v>100</v>
      </c>
      <c r="C105" s="4">
        <v>900</v>
      </c>
      <c r="D105" s="4">
        <v>-800</v>
      </c>
      <c r="E105" s="4">
        <v>-34800000</v>
      </c>
      <c r="F105" s="4">
        <f t="shared" si="15"/>
        <v>2763173846</v>
      </c>
      <c r="R105" s="5">
        <v>2.86E-2</v>
      </c>
      <c r="S105" s="4">
        <v>23300</v>
      </c>
      <c r="T105" s="4">
        <f t="shared" si="18"/>
        <v>45483.1</v>
      </c>
      <c r="U105" s="4">
        <f t="shared" si="17"/>
        <v>19170</v>
      </c>
    </row>
    <row r="106" spans="1:21" x14ac:dyDescent="0.2">
      <c r="A106" s="16" t="s">
        <v>182</v>
      </c>
      <c r="B106" s="4">
        <v>10300</v>
      </c>
      <c r="C106" s="4">
        <v>1000</v>
      </c>
      <c r="D106" s="4">
        <v>9300</v>
      </c>
      <c r="E106" s="4">
        <v>405850000</v>
      </c>
      <c r="F106" s="4">
        <f t="shared" si="15"/>
        <v>2797973846</v>
      </c>
      <c r="R106" s="5">
        <v>-1.1000000000000001E-3</v>
      </c>
      <c r="S106" s="4">
        <v>24800</v>
      </c>
      <c r="T106" s="4">
        <f t="shared" si="18"/>
        <v>48954.1</v>
      </c>
      <c r="U106" s="4">
        <f t="shared" si="17"/>
        <v>19170</v>
      </c>
    </row>
    <row r="107" spans="1:21" x14ac:dyDescent="0.2">
      <c r="A107" s="16" t="s">
        <v>181</v>
      </c>
      <c r="B107" s="4">
        <v>9500</v>
      </c>
      <c r="C107" s="4">
        <v>800</v>
      </c>
      <c r="D107" s="4">
        <v>8700</v>
      </c>
      <c r="E107" s="4">
        <v>380710000</v>
      </c>
      <c r="F107" s="4">
        <f t="shared" si="15"/>
        <v>2392123846</v>
      </c>
      <c r="R107" s="5">
        <v>2.3E-3</v>
      </c>
      <c r="S107" s="4">
        <v>19170</v>
      </c>
      <c r="T107" s="4">
        <f t="shared" si="18"/>
        <v>48697.5</v>
      </c>
      <c r="U107" s="4">
        <f t="shared" si="17"/>
        <v>18626</v>
      </c>
    </row>
    <row r="108" spans="1:21" x14ac:dyDescent="0.2">
      <c r="A108" s="16" t="s">
        <v>180</v>
      </c>
      <c r="B108" s="4">
        <v>2200</v>
      </c>
      <c r="C108" s="4">
        <v>1200</v>
      </c>
      <c r="D108" s="4">
        <v>1000</v>
      </c>
      <c r="E108" s="4">
        <v>43080000</v>
      </c>
      <c r="F108" s="4">
        <f t="shared" si="15"/>
        <v>2011413846</v>
      </c>
      <c r="R108" s="5">
        <v>1.5100000000000001E-2</v>
      </c>
      <c r="S108" s="4">
        <v>30317</v>
      </c>
      <c r="T108" s="4">
        <f t="shared" si="18"/>
        <v>52861</v>
      </c>
      <c r="U108" s="4">
        <f t="shared" si="17"/>
        <v>18626</v>
      </c>
    </row>
    <row r="109" spans="1:21" x14ac:dyDescent="0.2">
      <c r="A109" s="16" t="s">
        <v>179</v>
      </c>
      <c r="B109" s="4">
        <v>3700</v>
      </c>
      <c r="C109" s="4">
        <v>11000</v>
      </c>
      <c r="D109" s="4">
        <v>-7300</v>
      </c>
      <c r="E109" s="4">
        <v>-310160000</v>
      </c>
      <c r="F109" s="4">
        <f t="shared" si="15"/>
        <v>1968333846</v>
      </c>
      <c r="R109" s="5">
        <v>3.8699999999999998E-2</v>
      </c>
      <c r="S109" s="4">
        <v>72200</v>
      </c>
      <c r="T109" s="4">
        <f t="shared" si="18"/>
        <v>48883.8</v>
      </c>
      <c r="U109" s="4">
        <f t="shared" si="17"/>
        <v>18626</v>
      </c>
    </row>
    <row r="110" spans="1:21" x14ac:dyDescent="0.2">
      <c r="A110" s="16" t="s">
        <v>178</v>
      </c>
      <c r="B110" s="4">
        <v>13600</v>
      </c>
      <c r="C110" s="4">
        <v>2600</v>
      </c>
      <c r="D110" s="4">
        <v>11000</v>
      </c>
      <c r="E110" s="4">
        <v>454310000</v>
      </c>
      <c r="F110" s="4">
        <f t="shared" si="15"/>
        <v>2278493846</v>
      </c>
      <c r="R110" s="5">
        <v>-1.3000000000000001E-2</v>
      </c>
      <c r="S110" s="4">
        <v>64600</v>
      </c>
      <c r="T110" s="4">
        <f t="shared" si="18"/>
        <v>53713.8</v>
      </c>
      <c r="U110" s="4">
        <f t="shared" si="17"/>
        <v>18626</v>
      </c>
    </row>
    <row r="111" spans="1:21" x14ac:dyDescent="0.2">
      <c r="A111" s="16" t="s">
        <v>177</v>
      </c>
      <c r="B111" s="4">
        <v>0</v>
      </c>
      <c r="C111" s="4">
        <v>4300</v>
      </c>
      <c r="D111" s="4">
        <v>-4300</v>
      </c>
      <c r="E111" s="4">
        <v>-184950000</v>
      </c>
      <c r="F111" s="4">
        <f t="shared" si="15"/>
        <v>1824183846</v>
      </c>
      <c r="R111" s="5">
        <v>-3.44E-2</v>
      </c>
      <c r="S111" s="4">
        <v>31200</v>
      </c>
      <c r="T111" s="4">
        <f t="shared" si="18"/>
        <v>54891.1</v>
      </c>
      <c r="U111" s="4">
        <f t="shared" si="17"/>
        <v>18626</v>
      </c>
    </row>
    <row r="112" spans="1:21" x14ac:dyDescent="0.2">
      <c r="A112" s="16" t="s">
        <v>176</v>
      </c>
      <c r="B112" s="4">
        <v>8700</v>
      </c>
      <c r="C112" s="4">
        <v>5100</v>
      </c>
      <c r="D112" s="4">
        <v>3600</v>
      </c>
      <c r="E112" s="4">
        <v>154940000</v>
      </c>
      <c r="F112" s="4">
        <f t="shared" si="15"/>
        <v>2009133846</v>
      </c>
      <c r="R112" s="5">
        <v>-2.46E-2</v>
      </c>
      <c r="S112" s="4">
        <v>18626</v>
      </c>
      <c r="T112" s="4">
        <f t="shared" si="18"/>
        <v>56110.9</v>
      </c>
      <c r="U112" s="4">
        <f t="shared" si="17"/>
        <v>16604</v>
      </c>
    </row>
    <row r="113" spans="1:21" x14ac:dyDescent="0.2">
      <c r="A113" s="16" t="s">
        <v>175</v>
      </c>
      <c r="B113" s="4">
        <v>37700</v>
      </c>
      <c r="C113" s="4">
        <v>800</v>
      </c>
      <c r="D113" s="4">
        <v>36900</v>
      </c>
      <c r="E113" s="4">
        <v>1662013846</v>
      </c>
      <c r="F113" s="4">
        <f t="shared" si="15"/>
        <v>1854193846</v>
      </c>
      <c r="R113" s="5">
        <v>-2.2000000000000001E-3</v>
      </c>
      <c r="S113" s="4">
        <v>62400</v>
      </c>
      <c r="T113" s="4">
        <f t="shared" si="18"/>
        <v>55182.3</v>
      </c>
      <c r="U113" s="4">
        <f t="shared" si="17"/>
        <v>16604</v>
      </c>
    </row>
    <row r="114" spans="1:21" x14ac:dyDescent="0.2">
      <c r="A114" s="16" t="s">
        <v>174</v>
      </c>
      <c r="B114" s="4">
        <v>2500</v>
      </c>
      <c r="C114" s="4">
        <v>2800</v>
      </c>
      <c r="D114" s="4">
        <v>-300</v>
      </c>
      <c r="E114" s="4">
        <v>-14360000</v>
      </c>
      <c r="F114" s="4">
        <f t="shared" si="15"/>
        <v>192180000</v>
      </c>
      <c r="R114" s="5">
        <v>-4.7899999999999998E-2</v>
      </c>
      <c r="S114" s="4">
        <v>108318</v>
      </c>
      <c r="T114" s="4">
        <f t="shared" si="18"/>
        <v>48154.9</v>
      </c>
      <c r="U114" s="4">
        <f t="shared" si="17"/>
        <v>16604</v>
      </c>
    </row>
    <row r="115" spans="1:21" x14ac:dyDescent="0.2">
      <c r="A115" s="16" t="s">
        <v>173</v>
      </c>
      <c r="B115" s="4">
        <v>900</v>
      </c>
      <c r="C115" s="4">
        <v>800</v>
      </c>
      <c r="D115" s="4">
        <v>100</v>
      </c>
      <c r="E115" s="4">
        <v>4800000</v>
      </c>
      <c r="F115" s="4">
        <f t="shared" ref="F115:F130" si="19">E115+F116</f>
        <v>206540000</v>
      </c>
      <c r="R115" s="5">
        <v>2.2000000000000001E-3</v>
      </c>
      <c r="S115" s="4">
        <v>23200</v>
      </c>
      <c r="T115" s="4">
        <f t="shared" si="18"/>
        <v>50841.8</v>
      </c>
      <c r="U115" s="4">
        <f t="shared" si="17"/>
        <v>16604</v>
      </c>
    </row>
    <row r="116" spans="1:21" x14ac:dyDescent="0.2">
      <c r="A116" s="16" t="s">
        <v>172</v>
      </c>
      <c r="B116" s="4">
        <v>1200</v>
      </c>
      <c r="C116" s="4">
        <v>1400</v>
      </c>
      <c r="D116" s="4">
        <v>-200</v>
      </c>
      <c r="E116" s="4">
        <v>-9940000</v>
      </c>
      <c r="F116" s="4">
        <f t="shared" si="19"/>
        <v>201740000</v>
      </c>
      <c r="R116" s="5">
        <v>5.4000000000000003E-3</v>
      </c>
      <c r="S116" s="4">
        <v>59510</v>
      </c>
      <c r="T116" s="4">
        <f t="shared" ref="T116:T121" si="20">AVERAGE(S117:S126)</f>
        <v>52821.9</v>
      </c>
      <c r="U116" s="4">
        <f t="shared" si="17"/>
        <v>16604</v>
      </c>
    </row>
    <row r="117" spans="1:21" x14ac:dyDescent="0.2">
      <c r="A117" s="16" t="s">
        <v>171</v>
      </c>
      <c r="B117" s="4">
        <v>200</v>
      </c>
      <c r="C117" s="4">
        <v>2300</v>
      </c>
      <c r="D117" s="4">
        <v>-2100</v>
      </c>
      <c r="E117" s="4">
        <v>-100220000</v>
      </c>
      <c r="F117" s="4">
        <f t="shared" si="19"/>
        <v>211680000</v>
      </c>
      <c r="R117" s="5">
        <v>-2.9100000000000001E-2</v>
      </c>
      <c r="S117" s="4">
        <v>16604</v>
      </c>
      <c r="T117" s="4">
        <f t="shared" si="20"/>
        <v>58062</v>
      </c>
      <c r="U117" s="4">
        <f t="shared" si="17"/>
        <v>30824</v>
      </c>
    </row>
    <row r="118" spans="1:21" x14ac:dyDescent="0.2">
      <c r="A118" s="16" t="s">
        <v>170</v>
      </c>
      <c r="B118" s="4">
        <v>200</v>
      </c>
      <c r="C118" s="4">
        <v>2900</v>
      </c>
      <c r="D118" s="4">
        <v>-2700</v>
      </c>
      <c r="E118" s="4">
        <v>-127040000</v>
      </c>
      <c r="F118" s="4">
        <f t="shared" si="19"/>
        <v>311900000</v>
      </c>
      <c r="R118" s="5">
        <v>1.06E-2</v>
      </c>
      <c r="S118" s="4">
        <v>71952</v>
      </c>
      <c r="T118" s="4">
        <f t="shared" si="20"/>
        <v>54777.8</v>
      </c>
      <c r="U118" s="4">
        <f t="shared" si="17"/>
        <v>30824</v>
      </c>
    </row>
    <row r="119" spans="1:21" x14ac:dyDescent="0.2">
      <c r="A119" s="16" t="s">
        <v>169</v>
      </c>
      <c r="B119" s="4">
        <v>100</v>
      </c>
      <c r="C119" s="4">
        <v>2200</v>
      </c>
      <c r="D119" s="4">
        <v>-2100</v>
      </c>
      <c r="E119" s="4">
        <v>-100250000</v>
      </c>
      <c r="F119" s="4">
        <f t="shared" si="19"/>
        <v>438940000</v>
      </c>
      <c r="R119" s="5">
        <v>0</v>
      </c>
      <c r="S119" s="4">
        <v>32428</v>
      </c>
      <c r="T119" s="4">
        <f t="shared" si="20"/>
        <v>55414.1</v>
      </c>
      <c r="U119" s="4">
        <f t="shared" si="17"/>
        <v>30824</v>
      </c>
    </row>
    <row r="120" spans="1:21" x14ac:dyDescent="0.2">
      <c r="A120" s="16" t="s">
        <v>168</v>
      </c>
      <c r="B120" s="4">
        <v>30600</v>
      </c>
      <c r="C120" s="4">
        <v>2500</v>
      </c>
      <c r="D120" s="4">
        <v>28100</v>
      </c>
      <c r="E120" s="4">
        <v>1359720000</v>
      </c>
      <c r="F120" s="4">
        <f t="shared" si="19"/>
        <v>539190000</v>
      </c>
      <c r="R120" s="5">
        <v>-2.86E-2</v>
      </c>
      <c r="S120" s="4">
        <v>112900</v>
      </c>
      <c r="T120" s="4">
        <f t="shared" si="20"/>
        <v>47775.1</v>
      </c>
      <c r="U120" s="4">
        <f t="shared" si="17"/>
        <v>30824</v>
      </c>
    </row>
    <row r="121" spans="1:21" x14ac:dyDescent="0.2">
      <c r="A121" s="16" t="s">
        <v>167</v>
      </c>
      <c r="B121" s="4">
        <v>500</v>
      </c>
      <c r="C121" s="4">
        <v>1200</v>
      </c>
      <c r="D121" s="4">
        <v>-700</v>
      </c>
      <c r="E121" s="4">
        <v>-35180000</v>
      </c>
      <c r="F121" s="4">
        <f t="shared" si="19"/>
        <v>-820530000</v>
      </c>
      <c r="R121" s="5">
        <v>-2.1899999999999999E-2</v>
      </c>
      <c r="S121" s="4">
        <v>42973</v>
      </c>
      <c r="T121" s="4">
        <f t="shared" si="20"/>
        <v>52872.6</v>
      </c>
      <c r="U121" s="4">
        <f t="shared" si="17"/>
        <v>30824</v>
      </c>
    </row>
    <row r="122" spans="1:21" x14ac:dyDescent="0.2">
      <c r="A122" s="16" t="s">
        <v>166</v>
      </c>
      <c r="B122" s="4">
        <v>700</v>
      </c>
      <c r="C122" s="4">
        <v>11700</v>
      </c>
      <c r="D122" s="4">
        <v>-11000</v>
      </c>
      <c r="E122" s="4">
        <v>-555040000</v>
      </c>
      <c r="F122" s="4">
        <f t="shared" si="19"/>
        <v>-785350000</v>
      </c>
      <c r="R122" s="5">
        <v>-1.5700000000000002E-2</v>
      </c>
      <c r="S122" s="4">
        <v>30824</v>
      </c>
      <c r="T122" s="4">
        <f>AVERAGE(S123:S132)</f>
        <v>56162.7</v>
      </c>
      <c r="U122" s="4">
        <f t="shared" si="17"/>
        <v>38044</v>
      </c>
    </row>
    <row r="123" spans="1:21" x14ac:dyDescent="0.2">
      <c r="A123" s="16" t="s">
        <v>165</v>
      </c>
      <c r="B123" s="4">
        <v>1600</v>
      </c>
      <c r="C123" s="4">
        <v>600</v>
      </c>
      <c r="D123" s="4">
        <v>1000</v>
      </c>
      <c r="E123" s="4">
        <v>50140000</v>
      </c>
      <c r="F123" s="4">
        <f t="shared" si="19"/>
        <v>-230310000</v>
      </c>
      <c r="R123" s="5">
        <v>0.01</v>
      </c>
      <c r="S123" s="4">
        <v>53114</v>
      </c>
      <c r="U123" s="4">
        <f t="shared" si="17"/>
        <v>38044</v>
      </c>
    </row>
    <row r="124" spans="1:21" x14ac:dyDescent="0.2">
      <c r="A124" s="16" t="s">
        <v>164</v>
      </c>
      <c r="B124" s="4">
        <v>500</v>
      </c>
      <c r="C124" s="4">
        <v>4000</v>
      </c>
      <c r="D124" s="4">
        <v>-3500</v>
      </c>
      <c r="E124" s="4">
        <v>-177640000</v>
      </c>
      <c r="F124" s="4">
        <f t="shared" si="19"/>
        <v>-280450000</v>
      </c>
      <c r="R124" s="5">
        <v>-1.1699999999999999E-2</v>
      </c>
      <c r="S124" s="4">
        <v>38044</v>
      </c>
      <c r="U124" s="4">
        <f t="shared" ref="U124:U126" si="21">MIN(S125:S129)</f>
        <v>38791</v>
      </c>
    </row>
    <row r="125" spans="1:21" x14ac:dyDescent="0.2">
      <c r="A125" s="16" t="s">
        <v>163</v>
      </c>
      <c r="B125" s="4">
        <v>1000</v>
      </c>
      <c r="C125" s="4">
        <v>3300</v>
      </c>
      <c r="D125" s="4">
        <v>-2300</v>
      </c>
      <c r="E125" s="4">
        <v>-115920000</v>
      </c>
      <c r="F125" s="4">
        <f t="shared" si="19"/>
        <v>-102810000</v>
      </c>
      <c r="R125" s="5">
        <v>-5.7999999999999996E-3</v>
      </c>
      <c r="S125" s="4">
        <v>50069</v>
      </c>
      <c r="U125" s="4">
        <f t="shared" si="21"/>
        <v>36510</v>
      </c>
    </row>
    <row r="126" spans="1:21" x14ac:dyDescent="0.2">
      <c r="A126" s="16" t="s">
        <v>162</v>
      </c>
      <c r="B126" s="4">
        <v>800</v>
      </c>
      <c r="C126" s="4">
        <v>800</v>
      </c>
      <c r="D126" s="4">
        <v>0</v>
      </c>
      <c r="E126" s="4">
        <v>-580000</v>
      </c>
      <c r="F126" s="4">
        <f t="shared" si="19"/>
        <v>13110000</v>
      </c>
      <c r="R126" s="5">
        <v>4.0000000000000001E-3</v>
      </c>
      <c r="S126" s="4">
        <v>79311</v>
      </c>
      <c r="U126" s="4">
        <f t="shared" si="21"/>
        <v>36510</v>
      </c>
    </row>
    <row r="127" spans="1:21" x14ac:dyDescent="0.2">
      <c r="A127" s="16" t="s">
        <v>161</v>
      </c>
      <c r="B127" s="4">
        <v>800</v>
      </c>
      <c r="C127" s="4">
        <v>0</v>
      </c>
      <c r="D127" s="4">
        <v>800</v>
      </c>
      <c r="E127" s="4">
        <v>40430000</v>
      </c>
      <c r="F127" s="4">
        <f t="shared" si="19"/>
        <v>13690000</v>
      </c>
      <c r="R127" s="5">
        <v>1.6E-2</v>
      </c>
      <c r="S127" s="4">
        <v>69005</v>
      </c>
      <c r="U127" s="4">
        <f>MIN(S128:S132)</f>
        <v>36510</v>
      </c>
    </row>
    <row r="128" spans="1:21" x14ac:dyDescent="0.2">
      <c r="A128" s="16" t="s">
        <v>160</v>
      </c>
      <c r="B128" s="4">
        <v>2100</v>
      </c>
      <c r="C128" s="4">
        <v>800</v>
      </c>
      <c r="D128" s="4">
        <v>1300</v>
      </c>
      <c r="E128" s="4">
        <v>65180000</v>
      </c>
      <c r="F128" s="4">
        <f t="shared" si="19"/>
        <v>-26740000</v>
      </c>
      <c r="R128" s="5">
        <v>4.0000000000000001E-3</v>
      </c>
      <c r="S128" s="4">
        <v>39110</v>
      </c>
    </row>
    <row r="129" spans="1:22" x14ac:dyDescent="0.2">
      <c r="A129" s="16" t="s">
        <v>159</v>
      </c>
      <c r="B129" s="4">
        <v>800</v>
      </c>
      <c r="C129" s="4">
        <v>4300</v>
      </c>
      <c r="D129" s="4">
        <v>-3500</v>
      </c>
      <c r="E129" s="4">
        <v>-173490000</v>
      </c>
      <c r="F129" s="4">
        <f t="shared" si="19"/>
        <v>-91920000</v>
      </c>
      <c r="R129" s="5">
        <v>6.0999999999999995E-3</v>
      </c>
      <c r="S129" s="4">
        <v>38791</v>
      </c>
    </row>
    <row r="130" spans="1:22" x14ac:dyDescent="0.2">
      <c r="A130" s="16" t="s">
        <v>158</v>
      </c>
      <c r="B130" s="4">
        <v>3700</v>
      </c>
      <c r="C130" s="4">
        <v>5000</v>
      </c>
      <c r="D130" s="4">
        <v>-1300</v>
      </c>
      <c r="E130" s="4">
        <v>-62250000</v>
      </c>
      <c r="F130" s="4">
        <f t="shared" si="19"/>
        <v>81570000</v>
      </c>
      <c r="R130" s="5">
        <v>2.0999999999999999E-3</v>
      </c>
      <c r="S130" s="4">
        <v>36510</v>
      </c>
    </row>
    <row r="131" spans="1:22" x14ac:dyDescent="0.2">
      <c r="A131" s="16" t="s">
        <v>157</v>
      </c>
      <c r="B131" s="4">
        <v>3300</v>
      </c>
      <c r="C131" s="4">
        <v>2100</v>
      </c>
      <c r="D131" s="4">
        <v>1200</v>
      </c>
      <c r="E131" s="4">
        <v>59770000</v>
      </c>
      <c r="F131" s="4">
        <f>E131+F132</f>
        <v>143820000</v>
      </c>
      <c r="R131" s="5">
        <v>2.0999999999999999E-3</v>
      </c>
      <c r="S131" s="4">
        <v>93948</v>
      </c>
    </row>
    <row r="132" spans="1:22" x14ac:dyDescent="0.2">
      <c r="A132" s="16" t="s">
        <v>156</v>
      </c>
      <c r="B132" s="4">
        <v>2600</v>
      </c>
      <c r="C132" s="4">
        <v>900</v>
      </c>
      <c r="D132" s="4">
        <v>1700</v>
      </c>
      <c r="E132" s="4">
        <v>84050000</v>
      </c>
      <c r="F132" s="4">
        <f>E132</f>
        <v>84050000</v>
      </c>
      <c r="R132" s="5">
        <v>6.9199999999999998E-2</v>
      </c>
      <c r="S132" s="4">
        <v>63725</v>
      </c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6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6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6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6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6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5"/>
    </row>
    <row r="150" spans="1:22" x14ac:dyDescent="0.2">
      <c r="A150" s="6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5"/>
    </row>
    <row r="151" spans="1:22" x14ac:dyDescent="0.2">
      <c r="A151" s="6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5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5"/>
    </row>
    <row r="153" spans="1:22" x14ac:dyDescent="0.2">
      <c r="A153" s="2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5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5"/>
    </row>
    <row r="155" spans="1:22" x14ac:dyDescent="0.2">
      <c r="A155" s="6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5"/>
    </row>
    <row r="156" spans="1:22" x14ac:dyDescent="0.2">
      <c r="A156" s="6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5"/>
    </row>
    <row r="157" spans="1:22" x14ac:dyDescent="0.2">
      <c r="A157" s="6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5"/>
    </row>
    <row r="158" spans="1:22" x14ac:dyDescent="0.2">
      <c r="A158" s="6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5"/>
    </row>
    <row r="159" spans="1:22" x14ac:dyDescent="0.2">
      <c r="A159" s="6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5"/>
    </row>
    <row r="160" spans="1:22" x14ac:dyDescent="0.2">
      <c r="A160" s="6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5"/>
    </row>
    <row r="161" spans="1:22" x14ac:dyDescent="0.2">
      <c r="A161" s="6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5"/>
    </row>
    <row r="162" spans="1:22" x14ac:dyDescent="0.2">
      <c r="A162" s="6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5"/>
      <c r="U162" s="5"/>
      <c r="V162" s="5"/>
    </row>
    <row r="163" spans="1:22" x14ac:dyDescent="0.2">
      <c r="A163" s="6"/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5"/>
      <c r="U163" s="5"/>
      <c r="V163" s="5"/>
    </row>
    <row r="164" spans="1:22" x14ac:dyDescent="0.2">
      <c r="A164" s="6"/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5"/>
      <c r="U164" s="5"/>
      <c r="V164" s="5"/>
    </row>
    <row r="165" spans="1:22" x14ac:dyDescent="0.2">
      <c r="A165" s="6"/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5"/>
      <c r="U165" s="5"/>
      <c r="V165" s="5"/>
    </row>
    <row r="166" spans="1:22" x14ac:dyDescent="0.2">
      <c r="A166" s="6"/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5"/>
      <c r="U166" s="5"/>
      <c r="V166" s="5"/>
    </row>
    <row r="167" spans="1:22" x14ac:dyDescent="0.2">
      <c r="A167" s="6"/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5"/>
      <c r="U167" s="5"/>
      <c r="V167" s="5"/>
    </row>
    <row r="168" spans="1:22" x14ac:dyDescent="0.2">
      <c r="A168" s="2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5"/>
    </row>
    <row r="169" spans="1:22" x14ac:dyDescent="0.2">
      <c r="A169" s="2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5"/>
    </row>
    <row r="170" spans="1:22" x14ac:dyDescent="0.2">
      <c r="A170" s="2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5"/>
    </row>
    <row r="171" spans="1:22" x14ac:dyDescent="0.2">
      <c r="A171" s="2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5"/>
    </row>
    <row r="172" spans="1:22" x14ac:dyDescent="0.2">
      <c r="A172" s="2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5"/>
    </row>
    <row r="173" spans="1:22" x14ac:dyDescent="0.2">
      <c r="A173" s="2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5"/>
    </row>
    <row r="174" spans="1:22" x14ac:dyDescent="0.2">
      <c r="A174" s="2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5"/>
    </row>
    <row r="175" spans="1:22" x14ac:dyDescent="0.2">
      <c r="A175" s="2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5"/>
    </row>
    <row r="176" spans="1:22" x14ac:dyDescent="0.2">
      <c r="A176" s="2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5"/>
    </row>
    <row r="177" spans="1:22" x14ac:dyDescent="0.2">
      <c r="A177" s="2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5"/>
      <c r="U177" s="5"/>
      <c r="V177" s="5"/>
    </row>
    <row r="178" spans="1:22" x14ac:dyDescent="0.2">
      <c r="A178" s="2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5"/>
      <c r="U178" s="5"/>
      <c r="V178" s="5"/>
    </row>
    <row r="179" spans="1:22" x14ac:dyDescent="0.2">
      <c r="A179" s="2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5"/>
      <c r="U179" s="5"/>
      <c r="V179" s="5"/>
    </row>
    <row r="180" spans="1:22" x14ac:dyDescent="0.2">
      <c r="A180" s="2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5"/>
      <c r="U180" s="5"/>
      <c r="V180" s="5"/>
    </row>
    <row r="181" spans="1:22" x14ac:dyDescent="0.2">
      <c r="A181" s="2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5"/>
      <c r="U181" s="5"/>
      <c r="V181" s="5"/>
    </row>
    <row r="182" spans="1:22" x14ac:dyDescent="0.2">
      <c r="A182" s="2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5"/>
      <c r="U182" s="5"/>
      <c r="V182" s="5"/>
    </row>
    <row r="183" spans="1:22" x14ac:dyDescent="0.2">
      <c r="A183" s="2"/>
      <c r="B183" s="4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5"/>
      <c r="U183" s="5"/>
      <c r="V183" s="5"/>
    </row>
    <row r="184" spans="1:22" x14ac:dyDescent="0.2">
      <c r="A184" s="2"/>
      <c r="B184" s="4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5"/>
      <c r="U184" s="5"/>
      <c r="V184" s="5"/>
    </row>
    <row r="185" spans="1:22" x14ac:dyDescent="0.2">
      <c r="A185" s="2"/>
      <c r="B185" s="4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5"/>
      <c r="U185" s="5"/>
      <c r="V185" s="8"/>
    </row>
    <row r="186" spans="1:22" x14ac:dyDescent="0.2">
      <c r="A186" s="2"/>
      <c r="B186" s="4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5"/>
      <c r="U186" s="5"/>
      <c r="V186" s="8"/>
    </row>
    <row r="187" spans="1:22" x14ac:dyDescent="0.2">
      <c r="A187" s="2"/>
      <c r="B187" s="4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5"/>
      <c r="U187" s="5"/>
      <c r="V187" s="8"/>
    </row>
    <row r="188" spans="1:22" x14ac:dyDescent="0.2">
      <c r="A188" s="6"/>
      <c r="B188" s="4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5"/>
      <c r="U188" s="5"/>
      <c r="V188" s="8"/>
    </row>
    <row r="189" spans="1:22" x14ac:dyDescent="0.2">
      <c r="A189" s="6"/>
      <c r="B189" s="4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5"/>
      <c r="U189" s="5"/>
      <c r="V189" s="8"/>
    </row>
    <row r="190" spans="1:22" x14ac:dyDescent="0.2">
      <c r="A190" s="6"/>
      <c r="B190" s="4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5"/>
      <c r="U190" s="5"/>
      <c r="V190" s="8"/>
    </row>
    <row r="191" spans="1:22" x14ac:dyDescent="0.2">
      <c r="A191" s="6"/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5"/>
      <c r="U191" s="5"/>
      <c r="V191" s="8"/>
    </row>
    <row r="192" spans="1:22" x14ac:dyDescent="0.2">
      <c r="A192" s="6"/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5"/>
      <c r="U192" s="5"/>
      <c r="V192" s="8"/>
    </row>
    <row r="193" spans="1:22" x14ac:dyDescent="0.2">
      <c r="A193" s="2"/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5"/>
      <c r="U193" s="5"/>
      <c r="V193" s="8"/>
    </row>
    <row r="194" spans="1:22" x14ac:dyDescent="0.2">
      <c r="A194" s="2"/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5"/>
      <c r="U194" s="5"/>
      <c r="V194" s="8"/>
    </row>
    <row r="195" spans="1:22" x14ac:dyDescent="0.2">
      <c r="A195" s="2"/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5"/>
      <c r="U195" s="5"/>
      <c r="V195" s="8"/>
    </row>
    <row r="196" spans="1:22" x14ac:dyDescent="0.2">
      <c r="A196" s="2"/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5"/>
      <c r="U196" s="5"/>
      <c r="V196" s="8"/>
    </row>
    <row r="197" spans="1:22" x14ac:dyDescent="0.2">
      <c r="A197" s="2"/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5"/>
      <c r="U197" s="5"/>
      <c r="V197" s="8"/>
    </row>
    <row r="223" spans="1:3" x14ac:dyDescent="0.2">
      <c r="A223" t="e" cm="1">
        <f t="array" aca="1" ref="A223" ca="1">INDIRECT("'" &amp; E1 &amp; "'!$A$2:$A$66")</f>
        <v>#REF!</v>
      </c>
      <c r="B223" t="e" cm="1">
        <f t="array" aca="1" ref="B223" ca="1">INDIRECT("'" &amp; E1 &amp; "'!$B$2:$B$66")</f>
        <v>#REF!</v>
      </c>
      <c r="C223" t="e" cm="1">
        <f t="array" aca="1" ref="C223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28416F-B3B8-E645-BE93-E90D2EC14C77}">
  <sheetPr codeName="Sheet66"/>
  <dimension ref="A1:V223"/>
  <sheetViews>
    <sheetView workbookViewId="0">
      <pane ySplit="2" topLeftCell="A3" activePane="bottomLeft" state="frozen"/>
      <selection activeCell="F17" sqref="F17"/>
      <selection pane="bottomLeft" activeCell="F17" sqref="F17"/>
    </sheetView>
  </sheetViews>
  <sheetFormatPr baseColWidth="10" defaultRowHeight="16" x14ac:dyDescent="0.2"/>
  <cols>
    <col min="1" max="1" width="21.1640625" customWidth="1"/>
    <col min="4" max="4" width="15.33203125" customWidth="1"/>
    <col min="5" max="5" width="16.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6.164062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252</v>
      </c>
      <c r="U2" s="1" t="s">
        <v>253</v>
      </c>
      <c r="V2" s="1" t="s">
        <v>236</v>
      </c>
    </row>
    <row r="3" spans="1:22" x14ac:dyDescent="0.2">
      <c r="A3" s="16" t="s">
        <v>357</v>
      </c>
      <c r="B3" s="4">
        <v>148300</v>
      </c>
      <c r="C3" s="4">
        <v>18300</v>
      </c>
      <c r="D3" s="4">
        <v>130000</v>
      </c>
      <c r="E3" s="4">
        <v>9602820000</v>
      </c>
      <c r="F3" s="4">
        <f t="shared" ref="F3:F11" si="0">E3+F4</f>
        <v>235427733404</v>
      </c>
      <c r="G3" s="4">
        <v>0</v>
      </c>
      <c r="H3" s="4">
        <v>0</v>
      </c>
      <c r="I3" s="4">
        <v>0</v>
      </c>
      <c r="J3" s="4">
        <v>807820000</v>
      </c>
      <c r="K3" s="4">
        <f t="shared" ref="K3:K11" si="1">K4+J3</f>
        <v>155246460000</v>
      </c>
      <c r="L3" s="4">
        <v>396</v>
      </c>
      <c r="M3" s="4">
        <v>538</v>
      </c>
      <c r="N3" s="4">
        <v>37</v>
      </c>
      <c r="O3" s="4">
        <v>45</v>
      </c>
      <c r="P3" s="4">
        <v>196900</v>
      </c>
      <c r="Q3" s="4">
        <v>298200</v>
      </c>
      <c r="R3" s="5">
        <v>-2.7000000000000001E-3</v>
      </c>
      <c r="S3" s="4">
        <v>496300</v>
      </c>
      <c r="T3" s="4">
        <f t="shared" ref="T3:T38" si="2">AVERAGE(S4:S13)</f>
        <v>895840</v>
      </c>
      <c r="U3" s="4">
        <f t="shared" ref="U3:U11" si="3">MIN(S4:S8)</f>
        <v>667000</v>
      </c>
      <c r="V3" s="5">
        <v>2.6800000000000001E-2</v>
      </c>
    </row>
    <row r="4" spans="1:22" x14ac:dyDescent="0.2">
      <c r="A4" s="16" t="s">
        <v>356</v>
      </c>
      <c r="B4" s="4">
        <v>12400</v>
      </c>
      <c r="C4" s="4">
        <v>109300</v>
      </c>
      <c r="D4" s="4">
        <v>-96900</v>
      </c>
      <c r="E4" s="4">
        <v>-7184000000</v>
      </c>
      <c r="F4" s="4">
        <f t="shared" si="0"/>
        <v>225824913404</v>
      </c>
      <c r="G4" s="4">
        <v>0</v>
      </c>
      <c r="H4" s="4">
        <v>0</v>
      </c>
      <c r="I4" s="4">
        <v>0</v>
      </c>
      <c r="J4" s="4">
        <v>25514600000</v>
      </c>
      <c r="K4" s="4">
        <f t="shared" si="1"/>
        <v>154438640000</v>
      </c>
      <c r="L4" s="4">
        <v>458</v>
      </c>
      <c r="M4" s="4">
        <v>773</v>
      </c>
      <c r="N4" s="4">
        <v>26</v>
      </c>
      <c r="O4" s="4">
        <v>68</v>
      </c>
      <c r="P4" s="4">
        <v>212700</v>
      </c>
      <c r="Q4" s="4">
        <v>549500</v>
      </c>
      <c r="R4" s="5">
        <v>-1.7500000000000002E-2</v>
      </c>
      <c r="S4" s="4">
        <v>764200</v>
      </c>
      <c r="T4" s="4">
        <f t="shared" si="2"/>
        <v>919110</v>
      </c>
      <c r="U4" s="4">
        <f t="shared" si="3"/>
        <v>532300</v>
      </c>
      <c r="V4" s="5">
        <v>0.02</v>
      </c>
    </row>
    <row r="5" spans="1:22" x14ac:dyDescent="0.2">
      <c r="A5" s="16" t="s">
        <v>355</v>
      </c>
      <c r="B5" s="4">
        <v>83800</v>
      </c>
      <c r="C5" s="4">
        <v>129900</v>
      </c>
      <c r="D5" s="4">
        <v>-46100</v>
      </c>
      <c r="E5" s="4">
        <v>-3486020000</v>
      </c>
      <c r="F5" s="4">
        <f t="shared" si="0"/>
        <v>233008913404</v>
      </c>
      <c r="G5" s="4">
        <v>325200</v>
      </c>
      <c r="H5" s="4">
        <v>1200</v>
      </c>
      <c r="I5" s="4">
        <v>324000</v>
      </c>
      <c r="J5" s="4">
        <v>25514600000</v>
      </c>
      <c r="K5" s="4">
        <f t="shared" si="1"/>
        <v>128924040000</v>
      </c>
      <c r="L5" s="4">
        <v>532</v>
      </c>
      <c r="M5" s="4">
        <v>760</v>
      </c>
      <c r="N5" s="4">
        <v>21</v>
      </c>
      <c r="O5" s="4">
        <v>64</v>
      </c>
      <c r="P5" s="4">
        <v>207200</v>
      </c>
      <c r="Q5" s="4">
        <v>414100</v>
      </c>
      <c r="R5" s="5">
        <v>-1.9900000000000001E-2</v>
      </c>
      <c r="S5" s="4">
        <v>922000</v>
      </c>
      <c r="T5" s="4">
        <f t="shared" si="2"/>
        <v>953690</v>
      </c>
      <c r="U5" s="4">
        <f t="shared" si="3"/>
        <v>532300</v>
      </c>
      <c r="V5" s="5">
        <v>2.2200000000000001E-2</v>
      </c>
    </row>
    <row r="6" spans="1:22" x14ac:dyDescent="0.2">
      <c r="A6" s="16" t="s">
        <v>354</v>
      </c>
      <c r="B6" s="4">
        <v>220600</v>
      </c>
      <c r="C6" s="4">
        <v>142100</v>
      </c>
      <c r="D6" s="4">
        <v>78500</v>
      </c>
      <c r="E6" s="4">
        <v>6049310000</v>
      </c>
      <c r="F6" s="4">
        <f t="shared" si="0"/>
        <v>236494933404</v>
      </c>
      <c r="G6" s="4">
        <v>0</v>
      </c>
      <c r="H6" s="4">
        <v>0</v>
      </c>
      <c r="I6" s="4">
        <v>0</v>
      </c>
      <c r="J6" s="4">
        <v>-2760780000</v>
      </c>
      <c r="K6" s="4">
        <f t="shared" si="1"/>
        <v>103409440000</v>
      </c>
      <c r="L6" s="4">
        <v>530</v>
      </c>
      <c r="M6" s="4">
        <v>716</v>
      </c>
      <c r="N6" s="4">
        <v>63</v>
      </c>
      <c r="O6" s="4">
        <v>60</v>
      </c>
      <c r="P6" s="4">
        <v>375800</v>
      </c>
      <c r="Q6" s="4">
        <v>423300</v>
      </c>
      <c r="R6" s="5">
        <v>6.6E-3</v>
      </c>
      <c r="S6" s="4">
        <v>799200</v>
      </c>
      <c r="T6" s="4">
        <f t="shared" si="2"/>
        <v>921520</v>
      </c>
      <c r="U6" s="4">
        <f t="shared" si="3"/>
        <v>532300</v>
      </c>
      <c r="V6" s="5">
        <v>2.3199999999999998E-2</v>
      </c>
    </row>
    <row r="7" spans="1:22" x14ac:dyDescent="0.2">
      <c r="A7" s="16" t="s">
        <v>353</v>
      </c>
      <c r="B7" s="4">
        <v>14300</v>
      </c>
      <c r="C7" s="4">
        <v>318125</v>
      </c>
      <c r="D7" s="4">
        <v>-303825</v>
      </c>
      <c r="E7" s="4">
        <v>-23014000000</v>
      </c>
      <c r="F7" s="4">
        <f t="shared" si="0"/>
        <v>230445623404</v>
      </c>
      <c r="G7" s="4">
        <v>30000</v>
      </c>
      <c r="H7" s="4">
        <v>66100</v>
      </c>
      <c r="I7" s="4">
        <v>-36100</v>
      </c>
      <c r="J7" s="4">
        <v>-2728340000</v>
      </c>
      <c r="K7" s="4">
        <f t="shared" si="1"/>
        <v>106170220000</v>
      </c>
      <c r="L7" s="4">
        <v>733</v>
      </c>
      <c r="M7" s="4">
        <v>1315</v>
      </c>
      <c r="N7" s="4">
        <v>85</v>
      </c>
      <c r="O7" s="4">
        <v>141</v>
      </c>
      <c r="P7" s="4">
        <v>468900</v>
      </c>
      <c r="Q7" s="4">
        <v>807400</v>
      </c>
      <c r="R7" s="5">
        <v>-1.04E-2</v>
      </c>
      <c r="S7" s="4">
        <v>1621000</v>
      </c>
      <c r="T7" s="4">
        <f t="shared" si="2"/>
        <v>836200</v>
      </c>
      <c r="U7" s="4">
        <f t="shared" si="3"/>
        <v>509900</v>
      </c>
      <c r="V7" s="5">
        <v>2.2200000000000001E-2</v>
      </c>
    </row>
    <row r="8" spans="1:22" x14ac:dyDescent="0.2">
      <c r="A8" s="16" t="s">
        <v>352</v>
      </c>
      <c r="B8" s="4">
        <v>16380</v>
      </c>
      <c r="C8" s="4">
        <v>48300</v>
      </c>
      <c r="D8" s="4">
        <v>-31920</v>
      </c>
      <c r="E8" s="4">
        <v>-2476600000</v>
      </c>
      <c r="F8" s="4">
        <f t="shared" si="0"/>
        <v>253459623404</v>
      </c>
      <c r="K8" s="4">
        <f t="shared" si="1"/>
        <v>108898560000</v>
      </c>
      <c r="L8" s="4">
        <v>237</v>
      </c>
      <c r="M8" s="4">
        <v>640</v>
      </c>
      <c r="N8" s="4">
        <v>19</v>
      </c>
      <c r="O8" s="4">
        <v>89</v>
      </c>
      <c r="P8" s="4">
        <v>141500</v>
      </c>
      <c r="Q8" s="4">
        <v>483700</v>
      </c>
      <c r="R8" s="5">
        <v>-1.8100000000000002E-2</v>
      </c>
      <c r="S8" s="4">
        <v>667000</v>
      </c>
      <c r="T8" s="4">
        <f t="shared" si="2"/>
        <v>966370</v>
      </c>
      <c r="U8" s="4">
        <f t="shared" si="3"/>
        <v>509900</v>
      </c>
      <c r="V8" s="5">
        <v>2.1700000000000001E-2</v>
      </c>
    </row>
    <row r="9" spans="1:22" x14ac:dyDescent="0.2">
      <c r="A9" s="16" t="s">
        <v>351</v>
      </c>
      <c r="B9" s="4">
        <v>200</v>
      </c>
      <c r="C9" s="4">
        <v>9700</v>
      </c>
      <c r="D9" s="4">
        <v>-9500</v>
      </c>
      <c r="E9" s="4">
        <v>-746220000</v>
      </c>
      <c r="F9" s="4">
        <f t="shared" si="0"/>
        <v>255936223404</v>
      </c>
      <c r="G9" s="4">
        <v>0</v>
      </c>
      <c r="H9" s="4">
        <v>0</v>
      </c>
      <c r="I9" s="4">
        <v>0</v>
      </c>
      <c r="J9" s="4">
        <v>-15159990000</v>
      </c>
      <c r="K9" s="4">
        <f t="shared" si="1"/>
        <v>108898560000</v>
      </c>
      <c r="L9" s="4">
        <v>186</v>
      </c>
      <c r="M9" s="4">
        <v>334</v>
      </c>
      <c r="N9" s="4">
        <v>21</v>
      </c>
      <c r="O9" s="4">
        <v>53</v>
      </c>
      <c r="P9" s="4">
        <v>123400</v>
      </c>
      <c r="Q9" s="4">
        <v>308900</v>
      </c>
      <c r="R9" s="5">
        <v>-1.1399999999999999E-2</v>
      </c>
      <c r="S9" s="4">
        <v>532300</v>
      </c>
      <c r="T9" s="4">
        <f t="shared" si="2"/>
        <v>1029270</v>
      </c>
      <c r="U9" s="4">
        <f t="shared" si="3"/>
        <v>509900</v>
      </c>
      <c r="V9" s="5">
        <v>1.3899999999999999E-2</v>
      </c>
    </row>
    <row r="10" spans="1:22" x14ac:dyDescent="0.2">
      <c r="A10" s="16" t="s">
        <v>350</v>
      </c>
      <c r="B10" s="4">
        <v>171400</v>
      </c>
      <c r="C10" s="4">
        <v>37300</v>
      </c>
      <c r="D10" s="4">
        <v>134100</v>
      </c>
      <c r="E10" s="4">
        <v>10589490000</v>
      </c>
      <c r="F10" s="4">
        <f t="shared" si="0"/>
        <v>256682443404</v>
      </c>
      <c r="G10" s="4">
        <v>0</v>
      </c>
      <c r="H10" s="4">
        <v>0</v>
      </c>
      <c r="I10" s="4">
        <v>0</v>
      </c>
      <c r="J10" s="4">
        <v>-15159990000</v>
      </c>
      <c r="K10" s="4">
        <f t="shared" si="1"/>
        <v>124058550000</v>
      </c>
      <c r="L10" s="4">
        <v>1073</v>
      </c>
      <c r="M10" s="4">
        <v>802</v>
      </c>
      <c r="N10" s="4">
        <v>130</v>
      </c>
      <c r="O10" s="4">
        <v>136</v>
      </c>
      <c r="P10" s="4">
        <v>701100</v>
      </c>
      <c r="Q10" s="4">
        <v>671600</v>
      </c>
      <c r="R10" s="5">
        <v>2.9900000000000003E-2</v>
      </c>
      <c r="S10" s="4">
        <v>1626900</v>
      </c>
      <c r="T10" s="4">
        <f t="shared" si="2"/>
        <v>989300</v>
      </c>
      <c r="U10" s="4">
        <f t="shared" si="3"/>
        <v>509900</v>
      </c>
      <c r="V10" s="5">
        <v>3.6299999999999999E-2</v>
      </c>
    </row>
    <row r="11" spans="1:22" x14ac:dyDescent="0.2">
      <c r="A11" s="16" t="s">
        <v>349</v>
      </c>
      <c r="B11" s="4">
        <v>31600</v>
      </c>
      <c r="C11" s="4">
        <v>59200</v>
      </c>
      <c r="D11" s="4">
        <v>-27600</v>
      </c>
      <c r="E11" s="4">
        <v>-2114510000</v>
      </c>
      <c r="F11" s="4">
        <f t="shared" si="0"/>
        <v>246092953404</v>
      </c>
      <c r="G11" s="4">
        <v>0</v>
      </c>
      <c r="H11" s="4">
        <v>0</v>
      </c>
      <c r="I11" s="4">
        <v>0</v>
      </c>
      <c r="J11" s="4">
        <v>-685950000</v>
      </c>
      <c r="K11" s="4">
        <f t="shared" si="1"/>
        <v>139218540000</v>
      </c>
      <c r="L11" s="4">
        <v>427</v>
      </c>
      <c r="M11" s="4">
        <v>454</v>
      </c>
      <c r="N11" s="4">
        <v>39</v>
      </c>
      <c r="O11" s="4">
        <v>38</v>
      </c>
      <c r="P11" s="4">
        <v>259300</v>
      </c>
      <c r="Q11" s="4">
        <v>293800</v>
      </c>
      <c r="R11" s="5">
        <v>5.3E-3</v>
      </c>
      <c r="S11" s="4">
        <v>553400</v>
      </c>
      <c r="T11" s="4">
        <f t="shared" si="2"/>
        <v>1053400</v>
      </c>
      <c r="U11" s="4">
        <f t="shared" si="3"/>
        <v>477500</v>
      </c>
      <c r="V11" s="5">
        <v>1.6799999999999999E-2</v>
      </c>
    </row>
    <row r="12" spans="1:22" x14ac:dyDescent="0.2">
      <c r="A12" s="16" t="s">
        <v>348</v>
      </c>
      <c r="B12" s="4">
        <v>4300</v>
      </c>
      <c r="C12" s="4">
        <v>109800</v>
      </c>
      <c r="D12" s="4">
        <v>-105500</v>
      </c>
      <c r="E12" s="4">
        <v>-8009340000</v>
      </c>
      <c r="F12" s="4">
        <f t="shared" ref="F12:F38" si="4">E12+F13</f>
        <v>248207463404</v>
      </c>
      <c r="G12" s="4">
        <v>0</v>
      </c>
      <c r="H12" s="4">
        <v>0</v>
      </c>
      <c r="I12" s="4">
        <v>0</v>
      </c>
      <c r="J12" s="4">
        <v>60790000</v>
      </c>
      <c r="K12" s="4">
        <f t="shared" ref="K12:K38" si="5">K13+J12</f>
        <v>139904490000</v>
      </c>
      <c r="L12" s="4">
        <v>448</v>
      </c>
      <c r="M12" s="4">
        <v>527</v>
      </c>
      <c r="N12" s="4">
        <v>30</v>
      </c>
      <c r="O12" s="4">
        <v>33</v>
      </c>
      <c r="P12" s="4">
        <v>258300</v>
      </c>
      <c r="Q12" s="4">
        <v>246800</v>
      </c>
      <c r="R12" s="5">
        <v>1.46E-2</v>
      </c>
      <c r="S12" s="4">
        <v>509900</v>
      </c>
      <c r="T12" s="4">
        <f t="shared" si="2"/>
        <v>1112060</v>
      </c>
      <c r="U12" s="4">
        <f t="shared" ref="U12:U38" si="6">MIN(S13:S17)</f>
        <v>477500</v>
      </c>
      <c r="V12" s="5">
        <v>3.9800000000000002E-2</v>
      </c>
    </row>
    <row r="13" spans="1:22" x14ac:dyDescent="0.2">
      <c r="A13" s="16" t="s">
        <v>347</v>
      </c>
      <c r="B13" s="4">
        <v>139700</v>
      </c>
      <c r="C13" s="4">
        <v>255200</v>
      </c>
      <c r="D13" s="4">
        <v>-115500</v>
      </c>
      <c r="E13" s="4">
        <v>-8860500000</v>
      </c>
      <c r="F13" s="4">
        <f t="shared" si="4"/>
        <v>256216803404</v>
      </c>
      <c r="G13" s="4">
        <v>0</v>
      </c>
      <c r="H13" s="4">
        <v>0</v>
      </c>
      <c r="I13" s="4">
        <v>0</v>
      </c>
      <c r="J13" s="4">
        <v>295290000</v>
      </c>
      <c r="K13" s="4">
        <f t="shared" si="5"/>
        <v>139843700000</v>
      </c>
      <c r="L13" s="4">
        <v>676</v>
      </c>
      <c r="M13" s="4">
        <v>1558</v>
      </c>
      <c r="N13" s="4">
        <v>35</v>
      </c>
      <c r="O13" s="4">
        <v>81</v>
      </c>
      <c r="P13" s="4">
        <v>281900</v>
      </c>
      <c r="Q13" s="4">
        <v>664600</v>
      </c>
      <c r="R13" s="5">
        <v>-2.3799999999999998E-2</v>
      </c>
      <c r="S13" s="4">
        <v>962500</v>
      </c>
      <c r="T13" s="4">
        <f t="shared" si="2"/>
        <v>1159390</v>
      </c>
      <c r="U13" s="4">
        <f t="shared" si="6"/>
        <v>477500</v>
      </c>
      <c r="V13" s="5">
        <v>2.3300000000000001E-2</v>
      </c>
    </row>
    <row r="14" spans="1:22" x14ac:dyDescent="0.2">
      <c r="A14" s="16" t="s">
        <v>340</v>
      </c>
      <c r="B14" s="4">
        <v>73100</v>
      </c>
      <c r="C14" s="4">
        <v>230400</v>
      </c>
      <c r="D14" s="4">
        <v>-157300</v>
      </c>
      <c r="E14" s="4">
        <v>-12002050000</v>
      </c>
      <c r="F14" s="4">
        <f t="shared" si="4"/>
        <v>265077303404</v>
      </c>
      <c r="G14" s="4">
        <v>0</v>
      </c>
      <c r="H14" s="4">
        <v>0</v>
      </c>
      <c r="I14" s="4">
        <v>0</v>
      </c>
      <c r="J14" s="4">
        <v>295290000</v>
      </c>
      <c r="K14" s="4">
        <f t="shared" si="5"/>
        <v>139548410000</v>
      </c>
      <c r="L14" s="4">
        <v>1003</v>
      </c>
      <c r="M14" s="4">
        <v>1356</v>
      </c>
      <c r="N14" s="4">
        <v>52</v>
      </c>
      <c r="O14" s="4">
        <v>83</v>
      </c>
      <c r="P14" s="4">
        <v>407300</v>
      </c>
      <c r="Q14" s="4">
        <v>552900</v>
      </c>
      <c r="R14" s="5">
        <v>1.32E-2</v>
      </c>
      <c r="S14" s="4">
        <v>996900</v>
      </c>
      <c r="T14" s="4">
        <f t="shared" si="2"/>
        <v>1205940</v>
      </c>
      <c r="U14" s="4">
        <f t="shared" si="6"/>
        <v>477500</v>
      </c>
      <c r="V14" s="5">
        <v>3.5799999999999998E-2</v>
      </c>
    </row>
    <row r="15" spans="1:22" x14ac:dyDescent="0.2">
      <c r="A15" s="16" t="s">
        <v>339</v>
      </c>
      <c r="B15" s="4">
        <v>89800</v>
      </c>
      <c r="C15" s="4">
        <v>425900</v>
      </c>
      <c r="D15" s="4">
        <v>-336100</v>
      </c>
      <c r="E15" s="4">
        <v>-25904260000</v>
      </c>
      <c r="F15" s="4">
        <f t="shared" si="4"/>
        <v>277079353404</v>
      </c>
      <c r="G15" s="4">
        <v>0</v>
      </c>
      <c r="H15" s="4">
        <v>0</v>
      </c>
      <c r="I15" s="4">
        <v>0</v>
      </c>
      <c r="J15" s="4">
        <v>-2928030000</v>
      </c>
      <c r="K15" s="4">
        <f t="shared" si="5"/>
        <v>139253120000</v>
      </c>
      <c r="L15" s="4">
        <v>865</v>
      </c>
      <c r="M15" s="4">
        <v>1095</v>
      </c>
      <c r="N15" s="4">
        <v>76</v>
      </c>
      <c r="O15" s="4">
        <v>127</v>
      </c>
      <c r="P15" s="4">
        <v>488700</v>
      </c>
      <c r="Q15" s="4">
        <v>778300</v>
      </c>
      <c r="R15" s="5">
        <v>-5.1999999999999998E-3</v>
      </c>
      <c r="S15" s="4">
        <v>1267800</v>
      </c>
      <c r="T15" s="4">
        <f t="shared" si="2"/>
        <v>1200650</v>
      </c>
      <c r="U15" s="4">
        <f t="shared" si="6"/>
        <v>477500</v>
      </c>
      <c r="V15" s="5">
        <v>4.1599999999999998E-2</v>
      </c>
    </row>
    <row r="16" spans="1:22" x14ac:dyDescent="0.2">
      <c r="A16" s="16" t="s">
        <v>338</v>
      </c>
      <c r="B16" s="4">
        <v>56200</v>
      </c>
      <c r="C16" s="4">
        <v>48500</v>
      </c>
      <c r="D16" s="4">
        <v>7700</v>
      </c>
      <c r="E16" s="4">
        <v>588540000</v>
      </c>
      <c r="F16" s="4">
        <f t="shared" si="4"/>
        <v>302983613404</v>
      </c>
      <c r="G16" s="4">
        <v>26200</v>
      </c>
      <c r="H16" s="4">
        <v>0</v>
      </c>
      <c r="I16" s="4">
        <v>26200</v>
      </c>
      <c r="J16" s="4">
        <v>2006830000</v>
      </c>
      <c r="K16" s="4">
        <f t="shared" si="5"/>
        <v>142181150000</v>
      </c>
      <c r="L16" s="4">
        <v>374</v>
      </c>
      <c r="M16" s="4">
        <v>524</v>
      </c>
      <c r="N16" s="4">
        <v>31</v>
      </c>
      <c r="O16" s="4">
        <v>43</v>
      </c>
      <c r="P16" s="4">
        <v>197500</v>
      </c>
      <c r="Q16" s="4">
        <v>252500</v>
      </c>
      <c r="R16" s="5">
        <v>-6.5000000000000006E-3</v>
      </c>
      <c r="S16" s="4">
        <v>477500</v>
      </c>
      <c r="T16" s="4">
        <f t="shared" si="2"/>
        <v>1252830</v>
      </c>
      <c r="U16" s="4">
        <f t="shared" si="6"/>
        <v>767800</v>
      </c>
      <c r="V16" s="5">
        <v>2.58E-2</v>
      </c>
    </row>
    <row r="17" spans="1:22" x14ac:dyDescent="0.2">
      <c r="A17" s="16" t="s">
        <v>337</v>
      </c>
      <c r="B17" s="4">
        <v>310000</v>
      </c>
      <c r="C17" s="4">
        <v>46680</v>
      </c>
      <c r="D17" s="4">
        <v>263320</v>
      </c>
      <c r="E17" s="4">
        <v>20280930000</v>
      </c>
      <c r="F17" s="4">
        <f t="shared" si="4"/>
        <v>302395073404</v>
      </c>
      <c r="G17" s="4">
        <v>31700</v>
      </c>
      <c r="H17" s="4">
        <v>0</v>
      </c>
      <c r="I17" s="4">
        <v>31700</v>
      </c>
      <c r="J17" s="4">
        <v>2431750000</v>
      </c>
      <c r="K17" s="4">
        <f t="shared" si="5"/>
        <v>140174320000</v>
      </c>
      <c r="L17" s="4">
        <v>270</v>
      </c>
      <c r="M17" s="4">
        <v>472</v>
      </c>
      <c r="N17" s="4">
        <v>21</v>
      </c>
      <c r="O17" s="4">
        <v>45</v>
      </c>
      <c r="P17" s="4">
        <v>213400</v>
      </c>
      <c r="Q17" s="4">
        <v>294200</v>
      </c>
      <c r="R17" s="5">
        <v>2.5999999999999999E-3</v>
      </c>
      <c r="S17" s="4">
        <v>767800</v>
      </c>
      <c r="T17" s="4">
        <f t="shared" si="2"/>
        <v>1272850</v>
      </c>
      <c r="U17" s="4">
        <f t="shared" si="6"/>
        <v>1096500</v>
      </c>
      <c r="V17" s="5">
        <v>3.6000000000000004E-2</v>
      </c>
    </row>
    <row r="18" spans="1:22" x14ac:dyDescent="0.2">
      <c r="A18" s="16" t="s">
        <v>336</v>
      </c>
      <c r="B18" s="4">
        <v>422500</v>
      </c>
      <c r="C18" s="4">
        <v>163200</v>
      </c>
      <c r="D18" s="4">
        <v>259300</v>
      </c>
      <c r="E18" s="4">
        <v>19281680000</v>
      </c>
      <c r="F18" s="4">
        <f t="shared" si="4"/>
        <v>282114143404</v>
      </c>
      <c r="G18" s="4">
        <v>39100</v>
      </c>
      <c r="H18" s="4">
        <v>19200</v>
      </c>
      <c r="I18" s="4">
        <v>19900</v>
      </c>
      <c r="J18" s="4">
        <v>1483200000</v>
      </c>
      <c r="K18" s="4">
        <f t="shared" si="5"/>
        <v>137742570000</v>
      </c>
      <c r="L18" s="4">
        <v>1151</v>
      </c>
      <c r="M18" s="4">
        <v>1527</v>
      </c>
      <c r="N18" s="4">
        <v>103</v>
      </c>
      <c r="O18" s="4">
        <v>168</v>
      </c>
      <c r="P18" s="4">
        <v>757900</v>
      </c>
      <c r="Q18" s="4">
        <v>1178900</v>
      </c>
      <c r="R18" s="5">
        <v>-1.1999999999999999E-3</v>
      </c>
      <c r="S18" s="4">
        <v>1968700</v>
      </c>
      <c r="T18" s="4">
        <f t="shared" si="2"/>
        <v>1209700</v>
      </c>
      <c r="U18" s="4">
        <f t="shared" si="6"/>
        <v>1096500</v>
      </c>
      <c r="V18" s="5">
        <v>8.1900000000000001E-2</v>
      </c>
    </row>
    <row r="19" spans="1:22" x14ac:dyDescent="0.2">
      <c r="A19" s="16" t="s">
        <v>335</v>
      </c>
      <c r="B19" s="4">
        <v>311480</v>
      </c>
      <c r="C19" s="4">
        <v>200920</v>
      </c>
      <c r="D19" s="4">
        <v>110560</v>
      </c>
      <c r="E19" s="4">
        <v>8195090000</v>
      </c>
      <c r="F19" s="4">
        <f t="shared" si="4"/>
        <v>262832463404</v>
      </c>
      <c r="G19" s="4">
        <v>0</v>
      </c>
      <c r="H19" s="4">
        <v>0</v>
      </c>
      <c r="I19" s="4">
        <v>0</v>
      </c>
      <c r="J19" s="4">
        <v>115700000</v>
      </c>
      <c r="K19" s="4">
        <f t="shared" si="5"/>
        <v>136259370000</v>
      </c>
      <c r="L19" s="4">
        <v>552</v>
      </c>
      <c r="M19" s="4">
        <v>899</v>
      </c>
      <c r="N19" s="4">
        <v>72</v>
      </c>
      <c r="O19" s="4">
        <v>99</v>
      </c>
      <c r="P19" s="4">
        <v>455100</v>
      </c>
      <c r="Q19" s="4">
        <v>671200</v>
      </c>
      <c r="R19" s="5">
        <v>1.2999999999999999E-3</v>
      </c>
      <c r="S19" s="4">
        <v>1161300</v>
      </c>
      <c r="T19" s="4">
        <f t="shared" si="2"/>
        <v>1191720</v>
      </c>
      <c r="U19" s="4">
        <f t="shared" si="6"/>
        <v>1096500</v>
      </c>
      <c r="V19" s="5">
        <v>3.7000000000000005E-2</v>
      </c>
    </row>
    <row r="20" spans="1:22" x14ac:dyDescent="0.2">
      <c r="A20" s="16" t="s">
        <v>334</v>
      </c>
      <c r="B20" s="4">
        <v>503500</v>
      </c>
      <c r="C20" s="4">
        <v>370840</v>
      </c>
      <c r="D20" s="4">
        <v>132660</v>
      </c>
      <c r="E20" s="4">
        <v>10211670000</v>
      </c>
      <c r="F20" s="4">
        <f t="shared" si="4"/>
        <v>254637373404</v>
      </c>
      <c r="G20" s="4">
        <v>0</v>
      </c>
      <c r="H20" s="4">
        <v>0</v>
      </c>
      <c r="I20" s="4">
        <v>0</v>
      </c>
      <c r="J20" s="4">
        <v>1363330000</v>
      </c>
      <c r="K20" s="4">
        <f t="shared" si="5"/>
        <v>136143670000</v>
      </c>
      <c r="L20" s="4">
        <v>379</v>
      </c>
      <c r="M20" s="4">
        <v>1050</v>
      </c>
      <c r="N20" s="4">
        <v>57</v>
      </c>
      <c r="O20" s="4">
        <v>130</v>
      </c>
      <c r="P20" s="4">
        <v>376800</v>
      </c>
      <c r="Q20" s="4">
        <v>811700</v>
      </c>
      <c r="R20" s="5">
        <v>-1.4199999999999999E-2</v>
      </c>
      <c r="S20" s="4">
        <v>1227200</v>
      </c>
      <c r="T20" s="4">
        <f t="shared" si="2"/>
        <v>1218850</v>
      </c>
      <c r="U20" s="4">
        <f t="shared" si="6"/>
        <v>1096500</v>
      </c>
      <c r="V20" s="5">
        <v>1.9199999999999998E-2</v>
      </c>
    </row>
    <row r="21" spans="1:22" x14ac:dyDescent="0.2">
      <c r="A21" s="16" t="s">
        <v>333</v>
      </c>
      <c r="B21" s="4">
        <v>216300</v>
      </c>
      <c r="C21" s="4">
        <v>84400</v>
      </c>
      <c r="D21" s="4">
        <v>131900</v>
      </c>
      <c r="E21" s="4">
        <v>10216940000</v>
      </c>
      <c r="F21" s="4">
        <f t="shared" si="4"/>
        <v>244425703404</v>
      </c>
      <c r="G21" s="4">
        <v>28100</v>
      </c>
      <c r="H21" s="4">
        <v>11000</v>
      </c>
      <c r="I21" s="4">
        <v>17100</v>
      </c>
      <c r="J21" s="4">
        <v>1363330000</v>
      </c>
      <c r="K21" s="4">
        <f t="shared" si="5"/>
        <v>134780340000</v>
      </c>
      <c r="L21" s="4">
        <v>991</v>
      </c>
      <c r="M21" s="4">
        <v>630</v>
      </c>
      <c r="N21" s="4">
        <v>129</v>
      </c>
      <c r="O21" s="4">
        <v>97</v>
      </c>
      <c r="P21" s="4">
        <v>736200</v>
      </c>
      <c r="Q21" s="4">
        <v>475600</v>
      </c>
      <c r="R21" s="5">
        <v>4.2800000000000005E-2</v>
      </c>
      <c r="S21" s="4">
        <v>1194400</v>
      </c>
      <c r="T21" s="4">
        <f t="shared" si="2"/>
        <v>1298350</v>
      </c>
      <c r="U21" s="4">
        <f t="shared" si="6"/>
        <v>999300</v>
      </c>
      <c r="V21" s="5">
        <v>5.6399999999999999E-2</v>
      </c>
    </row>
    <row r="22" spans="1:22" x14ac:dyDescent="0.2">
      <c r="A22" s="16" t="s">
        <v>332</v>
      </c>
      <c r="B22" s="4">
        <v>413300</v>
      </c>
      <c r="C22" s="4">
        <v>2700</v>
      </c>
      <c r="D22" s="4">
        <v>410600</v>
      </c>
      <c r="E22" s="4">
        <v>30929470000</v>
      </c>
      <c r="F22" s="4">
        <f t="shared" si="4"/>
        <v>234208763404</v>
      </c>
      <c r="K22" s="4">
        <f t="shared" si="5"/>
        <v>133417010000</v>
      </c>
      <c r="L22" s="4">
        <v>587</v>
      </c>
      <c r="M22" s="4">
        <v>467</v>
      </c>
      <c r="N22" s="4">
        <v>99</v>
      </c>
      <c r="O22" s="4">
        <v>78</v>
      </c>
      <c r="P22" s="4">
        <v>515400</v>
      </c>
      <c r="Q22" s="4">
        <v>422700</v>
      </c>
      <c r="R22" s="5">
        <v>1.4000000000000002E-3</v>
      </c>
      <c r="S22" s="4">
        <v>1096500</v>
      </c>
      <c r="T22" s="4">
        <f t="shared" si="2"/>
        <v>1331310</v>
      </c>
      <c r="U22" s="4">
        <f t="shared" si="6"/>
        <v>968000</v>
      </c>
      <c r="V22" s="5">
        <v>4.1900000000000007E-2</v>
      </c>
    </row>
    <row r="23" spans="1:22" x14ac:dyDescent="0.2">
      <c r="A23" s="16" t="s">
        <v>331</v>
      </c>
      <c r="B23" s="4">
        <v>347200</v>
      </c>
      <c r="C23" s="4">
        <v>486900</v>
      </c>
      <c r="D23" s="4">
        <v>-139700</v>
      </c>
      <c r="E23" s="4">
        <v>-10703410000</v>
      </c>
      <c r="F23" s="4">
        <f t="shared" si="4"/>
        <v>203279293404</v>
      </c>
      <c r="G23" s="4">
        <v>0</v>
      </c>
      <c r="H23" s="4">
        <v>0</v>
      </c>
      <c r="I23" s="4">
        <v>0</v>
      </c>
      <c r="J23" s="4">
        <v>845420000</v>
      </c>
      <c r="K23" s="4">
        <f t="shared" si="5"/>
        <v>133417010000</v>
      </c>
      <c r="L23" s="4">
        <v>644</v>
      </c>
      <c r="M23" s="4">
        <v>1911</v>
      </c>
      <c r="N23" s="4">
        <v>71</v>
      </c>
      <c r="O23" s="4">
        <v>153</v>
      </c>
      <c r="P23" s="4">
        <v>397200</v>
      </c>
      <c r="Q23" s="4">
        <v>964200</v>
      </c>
      <c r="R23" s="5">
        <v>-1.2999999999999999E-3</v>
      </c>
      <c r="S23" s="4">
        <v>1435800</v>
      </c>
      <c r="T23" s="4">
        <f t="shared" si="2"/>
        <v>1472160</v>
      </c>
      <c r="U23" s="4">
        <f t="shared" si="6"/>
        <v>968000</v>
      </c>
      <c r="V23" s="5">
        <v>4.4999999999999998E-2</v>
      </c>
    </row>
    <row r="24" spans="1:22" x14ac:dyDescent="0.2">
      <c r="A24" s="16" t="s">
        <v>330</v>
      </c>
      <c r="B24" s="4">
        <v>342500</v>
      </c>
      <c r="C24" s="4">
        <v>249800</v>
      </c>
      <c r="D24" s="4">
        <v>92700</v>
      </c>
      <c r="E24" s="4">
        <v>7128010000</v>
      </c>
      <c r="F24" s="4">
        <f t="shared" si="4"/>
        <v>213982703404</v>
      </c>
      <c r="K24" s="4">
        <f t="shared" si="5"/>
        <v>132571590000</v>
      </c>
      <c r="L24" s="4">
        <v>1099</v>
      </c>
      <c r="M24" s="4">
        <v>931</v>
      </c>
      <c r="N24" s="4">
        <v>98</v>
      </c>
      <c r="O24" s="4">
        <v>135</v>
      </c>
      <c r="P24" s="4">
        <v>740400</v>
      </c>
      <c r="Q24" s="4">
        <v>721800</v>
      </c>
      <c r="R24" s="5">
        <v>-2.1299999999999999E-2</v>
      </c>
      <c r="S24" s="4">
        <v>1462400</v>
      </c>
      <c r="T24" s="4">
        <f t="shared" si="2"/>
        <v>1529660</v>
      </c>
      <c r="U24" s="4">
        <f t="shared" si="6"/>
        <v>968000</v>
      </c>
      <c r="V24" s="5">
        <v>2.6099999999999998E-2</v>
      </c>
    </row>
    <row r="25" spans="1:22" x14ac:dyDescent="0.2">
      <c r="A25" s="16" t="s">
        <v>329</v>
      </c>
      <c r="B25" s="4">
        <v>71600</v>
      </c>
      <c r="C25" s="4">
        <v>121440</v>
      </c>
      <c r="D25" s="4">
        <v>-49840</v>
      </c>
      <c r="E25" s="4">
        <v>-3771090000</v>
      </c>
      <c r="F25" s="4">
        <f t="shared" si="4"/>
        <v>206854693404</v>
      </c>
      <c r="G25" s="4">
        <v>50000</v>
      </c>
      <c r="H25" s="4">
        <v>3800</v>
      </c>
      <c r="I25" s="4">
        <v>46200</v>
      </c>
      <c r="J25" s="4">
        <v>3496010000</v>
      </c>
      <c r="K25" s="4">
        <f t="shared" si="5"/>
        <v>132571590000</v>
      </c>
      <c r="L25" s="4">
        <v>1066</v>
      </c>
      <c r="M25" s="4">
        <v>674</v>
      </c>
      <c r="N25" s="4">
        <v>108</v>
      </c>
      <c r="O25" s="4">
        <v>93</v>
      </c>
      <c r="P25" s="4">
        <v>661600</v>
      </c>
      <c r="Q25" s="4">
        <v>487700</v>
      </c>
      <c r="R25" s="5">
        <v>2.69E-2</v>
      </c>
      <c r="S25" s="4">
        <v>1214900</v>
      </c>
      <c r="T25" s="4">
        <f t="shared" si="2"/>
        <v>1466640</v>
      </c>
      <c r="U25" s="4">
        <f t="shared" si="6"/>
        <v>968000</v>
      </c>
      <c r="V25" s="5">
        <v>3.9300000000000002E-2</v>
      </c>
    </row>
    <row r="26" spans="1:22" x14ac:dyDescent="0.2">
      <c r="A26" s="16" t="s">
        <v>328</v>
      </c>
      <c r="B26" s="4">
        <v>265500</v>
      </c>
      <c r="C26" s="4">
        <v>1120</v>
      </c>
      <c r="D26" s="4">
        <v>264380</v>
      </c>
      <c r="E26" s="4">
        <v>19308930000</v>
      </c>
      <c r="F26" s="4">
        <f t="shared" si="4"/>
        <v>210625783404</v>
      </c>
      <c r="G26" s="4">
        <v>0</v>
      </c>
      <c r="H26" s="4">
        <v>0</v>
      </c>
      <c r="I26" s="4">
        <v>0</v>
      </c>
      <c r="J26" s="4">
        <v>270280000</v>
      </c>
      <c r="K26" s="4">
        <f t="shared" si="5"/>
        <v>129075580000</v>
      </c>
      <c r="L26" s="4">
        <v>526</v>
      </c>
      <c r="M26" s="4">
        <v>595</v>
      </c>
      <c r="N26" s="4">
        <v>73</v>
      </c>
      <c r="O26" s="4">
        <v>75</v>
      </c>
      <c r="P26" s="4">
        <v>390900</v>
      </c>
      <c r="Q26" s="4">
        <v>459300</v>
      </c>
      <c r="R26" s="5">
        <v>1.6399999999999998E-2</v>
      </c>
      <c r="S26" s="4">
        <v>999300</v>
      </c>
      <c r="T26" s="4">
        <f t="shared" si="2"/>
        <v>1462220</v>
      </c>
      <c r="U26" s="4">
        <f t="shared" si="6"/>
        <v>968000</v>
      </c>
      <c r="V26" s="5">
        <v>2.5600000000000001E-2</v>
      </c>
    </row>
    <row r="27" spans="1:22" x14ac:dyDescent="0.2">
      <c r="A27" s="16" t="s">
        <v>327</v>
      </c>
      <c r="B27" s="4">
        <v>215800</v>
      </c>
      <c r="C27" s="4">
        <v>428700</v>
      </c>
      <c r="D27" s="4">
        <v>-212900</v>
      </c>
      <c r="E27" s="4">
        <v>-15573970000</v>
      </c>
      <c r="F27" s="4">
        <f t="shared" si="4"/>
        <v>191316853404</v>
      </c>
      <c r="G27" s="4">
        <v>0</v>
      </c>
      <c r="H27" s="4">
        <v>0</v>
      </c>
      <c r="I27" s="4">
        <v>0</v>
      </c>
      <c r="J27" s="4">
        <v>88170000</v>
      </c>
      <c r="K27" s="4">
        <f t="shared" si="5"/>
        <v>128805300000</v>
      </c>
      <c r="L27" s="4">
        <v>582</v>
      </c>
      <c r="M27" s="4">
        <v>770</v>
      </c>
      <c r="N27" s="4">
        <v>53</v>
      </c>
      <c r="O27" s="4">
        <v>99</v>
      </c>
      <c r="P27" s="4">
        <v>357100</v>
      </c>
      <c r="Q27" s="4">
        <v>578700</v>
      </c>
      <c r="R27" s="5">
        <v>0</v>
      </c>
      <c r="S27" s="4">
        <v>968000</v>
      </c>
      <c r="T27" s="4">
        <f t="shared" si="2"/>
        <v>1470500</v>
      </c>
      <c r="U27" s="4">
        <f t="shared" si="6"/>
        <v>981500</v>
      </c>
      <c r="V27" s="5">
        <v>2.4300000000000002E-2</v>
      </c>
    </row>
    <row r="28" spans="1:22" x14ac:dyDescent="0.2">
      <c r="A28" s="16" t="s">
        <v>326</v>
      </c>
      <c r="B28" s="4">
        <v>10400</v>
      </c>
      <c r="C28" s="4">
        <v>549860</v>
      </c>
      <c r="D28" s="4">
        <v>-539460</v>
      </c>
      <c r="E28" s="4">
        <v>-39558190000</v>
      </c>
      <c r="F28" s="4">
        <f t="shared" si="4"/>
        <v>206890823404</v>
      </c>
      <c r="G28" s="4">
        <v>0</v>
      </c>
      <c r="H28" s="4">
        <v>0</v>
      </c>
      <c r="I28" s="4">
        <v>0</v>
      </c>
      <c r="J28" s="4">
        <v>-307580000</v>
      </c>
      <c r="K28" s="4">
        <f t="shared" si="5"/>
        <v>128717130000</v>
      </c>
      <c r="L28" s="4">
        <v>394</v>
      </c>
      <c r="M28" s="4">
        <v>1526</v>
      </c>
      <c r="N28" s="4">
        <v>44</v>
      </c>
      <c r="O28" s="4">
        <v>147</v>
      </c>
      <c r="P28" s="4">
        <v>263100</v>
      </c>
      <c r="Q28" s="4">
        <v>1040400</v>
      </c>
      <c r="R28" s="5">
        <v>-4.0000000000000001E-3</v>
      </c>
      <c r="S28" s="4">
        <v>1337200</v>
      </c>
      <c r="T28" s="4">
        <f t="shared" si="2"/>
        <v>1407600</v>
      </c>
      <c r="U28" s="4">
        <f t="shared" si="6"/>
        <v>981500</v>
      </c>
      <c r="V28" s="5">
        <v>3.3399999999999999E-2</v>
      </c>
    </row>
    <row r="29" spans="1:22" x14ac:dyDescent="0.2">
      <c r="A29" s="16" t="s">
        <v>325</v>
      </c>
      <c r="B29" s="4">
        <v>53900</v>
      </c>
      <c r="C29" s="4">
        <v>193400</v>
      </c>
      <c r="D29" s="4">
        <v>-139500</v>
      </c>
      <c r="E29" s="4">
        <v>-10178660000</v>
      </c>
      <c r="F29" s="4">
        <f t="shared" si="4"/>
        <v>246449013404</v>
      </c>
      <c r="G29" s="4">
        <v>0</v>
      </c>
      <c r="H29" s="4">
        <v>0</v>
      </c>
      <c r="I29" s="4">
        <v>0</v>
      </c>
      <c r="J29" s="4">
        <v>-408690000</v>
      </c>
      <c r="K29" s="4">
        <f t="shared" si="5"/>
        <v>129024710000</v>
      </c>
      <c r="L29" s="4">
        <v>639</v>
      </c>
      <c r="M29" s="4">
        <v>767</v>
      </c>
      <c r="N29" s="4">
        <v>72</v>
      </c>
      <c r="O29" s="4">
        <v>91</v>
      </c>
      <c r="P29" s="4">
        <v>403400</v>
      </c>
      <c r="Q29" s="4">
        <v>577300</v>
      </c>
      <c r="R29" s="5">
        <v>1.4000000000000002E-3</v>
      </c>
      <c r="S29" s="4">
        <v>981500</v>
      </c>
      <c r="T29" s="4">
        <f t="shared" si="2"/>
        <v>1379770</v>
      </c>
      <c r="U29" s="4">
        <f t="shared" si="6"/>
        <v>1426100</v>
      </c>
      <c r="V29" s="5">
        <v>2.0299999999999999E-2</v>
      </c>
    </row>
    <row r="30" spans="1:22" x14ac:dyDescent="0.2">
      <c r="A30" s="16" t="s">
        <v>324</v>
      </c>
      <c r="B30" s="4">
        <v>276530</v>
      </c>
      <c r="C30" s="4">
        <v>244340</v>
      </c>
      <c r="D30" s="4">
        <v>32190</v>
      </c>
      <c r="E30" s="4">
        <v>2353630000</v>
      </c>
      <c r="F30" s="4">
        <f t="shared" si="4"/>
        <v>256627673404</v>
      </c>
      <c r="G30" s="4">
        <v>70200</v>
      </c>
      <c r="H30" s="4">
        <v>3000</v>
      </c>
      <c r="I30" s="4">
        <v>67200</v>
      </c>
      <c r="J30" s="4">
        <v>4943540000</v>
      </c>
      <c r="K30" s="4">
        <f t="shared" si="5"/>
        <v>129433400000</v>
      </c>
      <c r="L30" s="4">
        <v>1092</v>
      </c>
      <c r="M30" s="4">
        <v>914</v>
      </c>
      <c r="N30" s="4">
        <v>116</v>
      </c>
      <c r="O30" s="4">
        <v>99</v>
      </c>
      <c r="P30" s="4">
        <v>786400</v>
      </c>
      <c r="Q30" s="4">
        <v>596500</v>
      </c>
      <c r="R30" s="5">
        <v>2.9500000000000002E-2</v>
      </c>
      <c r="S30" s="4">
        <v>1498500</v>
      </c>
      <c r="T30" s="4">
        <f t="shared" si="2"/>
        <v>1298290</v>
      </c>
      <c r="U30" s="4">
        <f t="shared" si="6"/>
        <v>584700</v>
      </c>
      <c r="V30" s="5">
        <v>3.95E-2</v>
      </c>
    </row>
    <row r="31" spans="1:22" x14ac:dyDescent="0.2">
      <c r="A31" s="16" t="s">
        <v>323</v>
      </c>
      <c r="B31" s="4">
        <v>147300</v>
      </c>
      <c r="C31" s="4">
        <v>624960</v>
      </c>
      <c r="D31" s="4">
        <v>-477660</v>
      </c>
      <c r="E31" s="4">
        <v>-33693840000</v>
      </c>
      <c r="F31" s="4">
        <f t="shared" si="4"/>
        <v>254274043404</v>
      </c>
      <c r="G31" s="4">
        <v>0</v>
      </c>
      <c r="H31" s="4">
        <v>0</v>
      </c>
      <c r="I31" s="4">
        <v>0</v>
      </c>
      <c r="J31" s="4">
        <v>-353880000</v>
      </c>
      <c r="K31" s="4">
        <f t="shared" si="5"/>
        <v>124489860000</v>
      </c>
      <c r="L31" s="4">
        <v>1166</v>
      </c>
      <c r="M31" s="4">
        <v>1196</v>
      </c>
      <c r="N31" s="4">
        <v>154</v>
      </c>
      <c r="O31" s="4">
        <v>200</v>
      </c>
      <c r="P31" s="4">
        <v>817700</v>
      </c>
      <c r="Q31" s="4">
        <v>1071800</v>
      </c>
      <c r="R31" s="5">
        <v>0.01</v>
      </c>
      <c r="S31" s="4">
        <v>1989400</v>
      </c>
      <c r="T31" s="4">
        <f t="shared" si="2"/>
        <v>1146080</v>
      </c>
      <c r="U31" s="4">
        <f t="shared" si="6"/>
        <v>584700</v>
      </c>
      <c r="V31" s="5">
        <v>2.9300000000000003E-2</v>
      </c>
    </row>
    <row r="32" spans="1:22" x14ac:dyDescent="0.2">
      <c r="A32" s="16" t="s">
        <v>322</v>
      </c>
      <c r="B32" s="4">
        <v>214100</v>
      </c>
      <c r="C32" s="4">
        <v>167155</v>
      </c>
      <c r="D32" s="4">
        <v>46945</v>
      </c>
      <c r="E32" s="4">
        <v>3300600000</v>
      </c>
      <c r="F32" s="4">
        <f t="shared" si="4"/>
        <v>287967883404</v>
      </c>
      <c r="G32" s="4">
        <v>0</v>
      </c>
      <c r="H32" s="4">
        <v>0</v>
      </c>
      <c r="I32" s="4">
        <v>0</v>
      </c>
      <c r="J32" s="4">
        <v>-353880000</v>
      </c>
      <c r="K32" s="4">
        <f t="shared" si="5"/>
        <v>124843740000</v>
      </c>
      <c r="L32" s="4">
        <v>949</v>
      </c>
      <c r="M32" s="4">
        <v>1093</v>
      </c>
      <c r="N32" s="4">
        <v>81</v>
      </c>
      <c r="O32" s="4">
        <v>120</v>
      </c>
      <c r="P32" s="4">
        <v>606100</v>
      </c>
      <c r="Q32" s="4">
        <v>784200</v>
      </c>
      <c r="R32" s="5">
        <v>2.3199999999999998E-2</v>
      </c>
      <c r="S32" s="4">
        <v>1426100</v>
      </c>
      <c r="T32" s="4">
        <f t="shared" si="2"/>
        <v>1046780</v>
      </c>
      <c r="U32" s="4">
        <f t="shared" si="6"/>
        <v>584700</v>
      </c>
      <c r="V32" s="5">
        <v>2.3900000000000001E-2</v>
      </c>
    </row>
    <row r="33" spans="1:22" x14ac:dyDescent="0.2">
      <c r="A33" s="16" t="s">
        <v>321</v>
      </c>
      <c r="B33" s="4">
        <v>213000</v>
      </c>
      <c r="C33" s="4">
        <v>16040</v>
      </c>
      <c r="D33" s="4">
        <v>196960</v>
      </c>
      <c r="E33" s="4">
        <v>13391830000</v>
      </c>
      <c r="F33" s="4">
        <f t="shared" si="4"/>
        <v>284667283404</v>
      </c>
      <c r="G33" s="4">
        <v>0</v>
      </c>
      <c r="H33" s="4">
        <v>0</v>
      </c>
      <c r="I33" s="4">
        <v>0</v>
      </c>
      <c r="J33" s="4">
        <v>-369500000</v>
      </c>
      <c r="K33" s="4">
        <f t="shared" si="5"/>
        <v>125197620000</v>
      </c>
      <c r="L33" s="4">
        <v>1822</v>
      </c>
      <c r="M33" s="4">
        <v>1264</v>
      </c>
      <c r="N33" s="4">
        <v>272</v>
      </c>
      <c r="O33" s="4">
        <v>171</v>
      </c>
      <c r="P33" s="4">
        <v>1623200</v>
      </c>
      <c r="Q33" s="4">
        <v>1189800</v>
      </c>
      <c r="R33" s="5">
        <v>6.9699999999999998E-2</v>
      </c>
      <c r="S33" s="4">
        <v>2844300</v>
      </c>
      <c r="T33" s="4">
        <f t="shared" si="2"/>
        <v>807740</v>
      </c>
      <c r="U33" s="4">
        <f t="shared" si="6"/>
        <v>584700</v>
      </c>
      <c r="V33" s="5">
        <v>6.08E-2</v>
      </c>
    </row>
    <row r="34" spans="1:22" x14ac:dyDescent="0.2">
      <c r="A34" s="16" t="s">
        <v>320</v>
      </c>
      <c r="B34" s="4">
        <v>526900</v>
      </c>
      <c r="C34" s="4">
        <v>164726</v>
      </c>
      <c r="D34" s="4">
        <v>362174</v>
      </c>
      <c r="E34" s="4">
        <v>23894200000</v>
      </c>
      <c r="F34" s="4">
        <f t="shared" si="4"/>
        <v>271275453404</v>
      </c>
      <c r="G34" s="4">
        <v>0</v>
      </c>
      <c r="H34" s="4">
        <v>0</v>
      </c>
      <c r="I34" s="4">
        <v>0</v>
      </c>
      <c r="J34" s="4">
        <v>339160000</v>
      </c>
      <c r="K34" s="4">
        <f t="shared" si="5"/>
        <v>125567120000</v>
      </c>
      <c r="L34" s="4">
        <v>1327</v>
      </c>
      <c r="M34" s="4">
        <v>1446</v>
      </c>
      <c r="N34" s="4">
        <v>140</v>
      </c>
      <c r="O34" s="4">
        <v>162</v>
      </c>
      <c r="P34" s="4">
        <v>921800</v>
      </c>
      <c r="Q34" s="4">
        <v>1111800</v>
      </c>
      <c r="R34" s="5">
        <v>6.3E-3</v>
      </c>
      <c r="S34" s="4">
        <v>2037400</v>
      </c>
      <c r="T34" s="4">
        <f t="shared" si="2"/>
        <v>688350</v>
      </c>
      <c r="U34" s="4">
        <f t="shared" si="6"/>
        <v>584700</v>
      </c>
      <c r="V34" s="5">
        <v>3.4500000000000003E-2</v>
      </c>
    </row>
    <row r="35" spans="1:22" x14ac:dyDescent="0.2">
      <c r="A35" s="16" t="s">
        <v>319</v>
      </c>
      <c r="B35" s="4">
        <v>97440</v>
      </c>
      <c r="C35" s="4">
        <v>45840</v>
      </c>
      <c r="D35" s="4">
        <v>51600</v>
      </c>
      <c r="E35" s="4">
        <v>3318330000</v>
      </c>
      <c r="F35" s="4">
        <f t="shared" si="4"/>
        <v>247381253404</v>
      </c>
      <c r="G35" s="4">
        <v>0</v>
      </c>
      <c r="H35" s="4">
        <v>0</v>
      </c>
      <c r="I35" s="4">
        <v>0</v>
      </c>
      <c r="J35" s="4">
        <v>-102360000</v>
      </c>
      <c r="K35" s="4">
        <f t="shared" si="5"/>
        <v>125227960000</v>
      </c>
      <c r="L35" s="4">
        <v>487</v>
      </c>
      <c r="M35" s="4">
        <v>467</v>
      </c>
      <c r="N35" s="4">
        <v>47</v>
      </c>
      <c r="O35" s="4">
        <v>29</v>
      </c>
      <c r="P35" s="4">
        <v>334000</v>
      </c>
      <c r="Q35" s="4">
        <v>245600</v>
      </c>
      <c r="R35" s="5">
        <v>7.9000000000000008E-3</v>
      </c>
      <c r="S35" s="4">
        <v>584700</v>
      </c>
      <c r="T35" s="4">
        <f t="shared" si="2"/>
        <v>676110</v>
      </c>
      <c r="U35" s="4">
        <f t="shared" si="6"/>
        <v>683700</v>
      </c>
      <c r="V35" s="5">
        <v>1.8600000000000002E-2</v>
      </c>
    </row>
    <row r="36" spans="1:22" x14ac:dyDescent="0.2">
      <c r="A36" s="16" t="s">
        <v>318</v>
      </c>
      <c r="B36" s="4">
        <v>91400</v>
      </c>
      <c r="C36" s="4">
        <v>335432</v>
      </c>
      <c r="D36" s="4">
        <v>-244032</v>
      </c>
      <c r="E36" s="4">
        <v>-15481570000</v>
      </c>
      <c r="F36" s="4">
        <f t="shared" si="4"/>
        <v>244062923404</v>
      </c>
      <c r="G36" s="4">
        <v>0</v>
      </c>
      <c r="H36" s="4">
        <v>0</v>
      </c>
      <c r="I36" s="4">
        <v>0</v>
      </c>
      <c r="J36" s="4">
        <v>114820000</v>
      </c>
      <c r="K36" s="4">
        <f t="shared" si="5"/>
        <v>125330320000</v>
      </c>
      <c r="L36" s="4">
        <v>611</v>
      </c>
      <c r="M36" s="4">
        <v>1042</v>
      </c>
      <c r="N36" s="4">
        <v>31</v>
      </c>
      <c r="O36" s="4">
        <v>93</v>
      </c>
      <c r="P36" s="4">
        <v>264200</v>
      </c>
      <c r="Q36" s="4">
        <v>690600</v>
      </c>
      <c r="R36" s="5">
        <v>-6.1999999999999998E-3</v>
      </c>
      <c r="S36" s="4">
        <v>955100</v>
      </c>
      <c r="T36" s="4">
        <f t="shared" si="2"/>
        <v>630720</v>
      </c>
      <c r="U36" s="4">
        <f t="shared" si="6"/>
        <v>467300</v>
      </c>
      <c r="V36" s="5">
        <v>1.41E-2</v>
      </c>
    </row>
    <row r="37" spans="1:22" x14ac:dyDescent="0.2">
      <c r="A37" s="16" t="s">
        <v>317</v>
      </c>
      <c r="B37" s="4">
        <v>399400</v>
      </c>
      <c r="C37" s="4">
        <v>121988</v>
      </c>
      <c r="D37" s="4">
        <v>277412</v>
      </c>
      <c r="E37" s="4">
        <v>17804970000</v>
      </c>
      <c r="F37" s="4">
        <f t="shared" si="4"/>
        <v>259544493404</v>
      </c>
      <c r="K37" s="4">
        <f t="shared" si="5"/>
        <v>125215500000</v>
      </c>
      <c r="L37" s="4">
        <v>665</v>
      </c>
      <c r="M37" s="4">
        <v>748</v>
      </c>
      <c r="N37" s="4">
        <v>50</v>
      </c>
      <c r="O37" s="4">
        <v>94</v>
      </c>
      <c r="P37" s="4">
        <v>348700</v>
      </c>
      <c r="Q37" s="4">
        <v>702100</v>
      </c>
      <c r="R37" s="5">
        <v>-1.3999999999999999E-2</v>
      </c>
      <c r="S37" s="4">
        <v>1050800</v>
      </c>
      <c r="T37" s="4">
        <f t="shared" si="2"/>
        <v>593040</v>
      </c>
      <c r="U37" s="4">
        <f t="shared" si="6"/>
        <v>433100</v>
      </c>
      <c r="V37" s="5">
        <v>1.3899999999999999E-2</v>
      </c>
    </row>
    <row r="38" spans="1:22" x14ac:dyDescent="0.2">
      <c r="A38" s="16" t="s">
        <v>316</v>
      </c>
      <c r="B38" s="4">
        <v>325634</v>
      </c>
      <c r="C38" s="4">
        <v>4000</v>
      </c>
      <c r="D38" s="4">
        <v>321634</v>
      </c>
      <c r="E38" s="4">
        <v>20803670000</v>
      </c>
      <c r="F38" s="4">
        <f t="shared" si="4"/>
        <v>241739523404</v>
      </c>
      <c r="G38" s="4">
        <v>0</v>
      </c>
      <c r="H38" s="4">
        <v>0</v>
      </c>
      <c r="I38" s="4">
        <v>0</v>
      </c>
      <c r="J38" s="4">
        <v>220400000</v>
      </c>
      <c r="K38" s="4">
        <f t="shared" si="5"/>
        <v>125215500000</v>
      </c>
      <c r="L38" s="4">
        <v>527</v>
      </c>
      <c r="M38" s="4">
        <v>571</v>
      </c>
      <c r="N38" s="4">
        <v>24</v>
      </c>
      <c r="O38" s="4">
        <v>64</v>
      </c>
      <c r="P38" s="4">
        <v>297200</v>
      </c>
      <c r="Q38" s="4">
        <v>383400</v>
      </c>
      <c r="R38" s="5">
        <v>-2.6099999999999998E-2</v>
      </c>
      <c r="S38" s="4">
        <v>708200</v>
      </c>
      <c r="T38" s="4">
        <f t="shared" si="2"/>
        <v>561490</v>
      </c>
      <c r="U38" s="4">
        <f t="shared" si="6"/>
        <v>433100</v>
      </c>
      <c r="V38" s="5">
        <v>1.23E-2</v>
      </c>
    </row>
    <row r="39" spans="1:22" x14ac:dyDescent="0.2">
      <c r="A39" s="16" t="s">
        <v>315</v>
      </c>
      <c r="B39" s="4">
        <v>46900</v>
      </c>
      <c r="C39" s="4">
        <v>10300</v>
      </c>
      <c r="D39" s="4">
        <v>36600</v>
      </c>
      <c r="E39" s="4">
        <v>2436170000</v>
      </c>
      <c r="F39" s="4">
        <f t="shared" ref="F39:F44" si="7">E39+F40</f>
        <v>220935853404</v>
      </c>
      <c r="G39" s="4">
        <v>0</v>
      </c>
      <c r="H39" s="4">
        <v>0</v>
      </c>
      <c r="I39" s="4">
        <v>0</v>
      </c>
      <c r="J39" s="4">
        <v>52640000</v>
      </c>
      <c r="K39" s="4">
        <f t="shared" ref="K39:K44" si="8">K40+J39</f>
        <v>124995100000</v>
      </c>
      <c r="L39" s="4">
        <v>622</v>
      </c>
      <c r="M39" s="4">
        <v>342</v>
      </c>
      <c r="N39" s="4">
        <v>59</v>
      </c>
      <c r="O39" s="4">
        <v>39</v>
      </c>
      <c r="P39" s="4">
        <v>378300</v>
      </c>
      <c r="Q39" s="4">
        <v>275200</v>
      </c>
      <c r="R39" s="5">
        <v>1.37E-2</v>
      </c>
      <c r="S39" s="4">
        <v>703200</v>
      </c>
      <c r="T39" s="4">
        <f t="shared" ref="T39:T44" si="9">AVERAGE(S40:S49)</f>
        <v>573320</v>
      </c>
      <c r="U39" s="4">
        <f t="shared" ref="U39:U44" si="10">MIN(S40:S44)</f>
        <v>433100</v>
      </c>
      <c r="V39" s="5">
        <v>2.6800000000000001E-2</v>
      </c>
    </row>
    <row r="40" spans="1:22" x14ac:dyDescent="0.2">
      <c r="A40" s="16" t="s">
        <v>314</v>
      </c>
      <c r="B40" s="4">
        <v>122500</v>
      </c>
      <c r="C40" s="4">
        <v>120300</v>
      </c>
      <c r="D40" s="4">
        <v>2200</v>
      </c>
      <c r="E40" s="4">
        <v>146140000</v>
      </c>
      <c r="F40" s="4">
        <f t="shared" si="7"/>
        <v>218499683404</v>
      </c>
      <c r="G40" s="4">
        <v>0</v>
      </c>
      <c r="H40" s="4">
        <v>0</v>
      </c>
      <c r="I40" s="4">
        <v>0</v>
      </c>
      <c r="J40" s="4">
        <v>52640000</v>
      </c>
      <c r="K40" s="4">
        <f t="shared" si="8"/>
        <v>124942460000</v>
      </c>
      <c r="L40" s="4">
        <v>191</v>
      </c>
      <c r="M40" s="4">
        <v>735</v>
      </c>
      <c r="N40" s="4">
        <v>16</v>
      </c>
      <c r="O40" s="4">
        <v>59</v>
      </c>
      <c r="P40" s="4">
        <v>123300</v>
      </c>
      <c r="Q40" s="4">
        <v>476300</v>
      </c>
      <c r="R40" s="5">
        <v>0</v>
      </c>
      <c r="S40" s="4">
        <v>683700</v>
      </c>
      <c r="T40" s="4">
        <f t="shared" si="9"/>
        <v>535740</v>
      </c>
      <c r="U40" s="4">
        <f t="shared" si="10"/>
        <v>433100</v>
      </c>
      <c r="V40" s="5">
        <v>7.6E-3</v>
      </c>
    </row>
    <row r="41" spans="1:22" x14ac:dyDescent="0.2">
      <c r="A41" s="16" t="s">
        <v>310</v>
      </c>
      <c r="B41" s="4">
        <v>160300</v>
      </c>
      <c r="C41" s="4">
        <v>15100</v>
      </c>
      <c r="D41" s="4">
        <v>145200</v>
      </c>
      <c r="E41" s="4">
        <v>9553870000</v>
      </c>
      <c r="F41" s="4">
        <f t="shared" si="7"/>
        <v>218353543404</v>
      </c>
      <c r="G41" s="4">
        <v>0</v>
      </c>
      <c r="H41" s="4">
        <v>0</v>
      </c>
      <c r="I41" s="4">
        <v>0</v>
      </c>
      <c r="J41" s="4">
        <v>79120000</v>
      </c>
      <c r="K41" s="4">
        <f t="shared" si="8"/>
        <v>124889820000</v>
      </c>
      <c r="L41" s="4">
        <v>272</v>
      </c>
      <c r="M41" s="4">
        <v>328</v>
      </c>
      <c r="N41" s="4">
        <v>23</v>
      </c>
      <c r="O41" s="4">
        <v>45</v>
      </c>
      <c r="P41" s="4">
        <v>161500</v>
      </c>
      <c r="Q41" s="4">
        <v>305800</v>
      </c>
      <c r="R41" s="5">
        <v>3.0999999999999999E-3</v>
      </c>
      <c r="S41" s="4">
        <v>467300</v>
      </c>
      <c r="T41" s="4">
        <f t="shared" si="9"/>
        <v>593700</v>
      </c>
      <c r="U41" s="4">
        <f t="shared" si="10"/>
        <v>433100</v>
      </c>
      <c r="V41" s="5">
        <v>4.5999999999999999E-3</v>
      </c>
    </row>
    <row r="42" spans="1:22" x14ac:dyDescent="0.2">
      <c r="A42" s="16" t="s">
        <v>309</v>
      </c>
      <c r="B42" s="4">
        <v>122300</v>
      </c>
      <c r="C42" s="4">
        <v>5600</v>
      </c>
      <c r="D42" s="4">
        <v>116700</v>
      </c>
      <c r="E42" s="4">
        <v>7638650000</v>
      </c>
      <c r="F42" s="4">
        <f t="shared" si="7"/>
        <v>208799673404</v>
      </c>
      <c r="G42" s="4">
        <v>0</v>
      </c>
      <c r="H42" s="4">
        <v>0</v>
      </c>
      <c r="I42" s="4">
        <v>0</v>
      </c>
      <c r="J42" s="4">
        <v>26200000</v>
      </c>
      <c r="K42" s="4">
        <f t="shared" si="8"/>
        <v>124810700000</v>
      </c>
      <c r="L42" s="4">
        <v>340</v>
      </c>
      <c r="M42" s="4">
        <v>307</v>
      </c>
      <c r="N42" s="4">
        <v>26</v>
      </c>
      <c r="O42" s="4">
        <v>27</v>
      </c>
      <c r="P42" s="4">
        <v>203000</v>
      </c>
      <c r="Q42" s="4">
        <v>188000</v>
      </c>
      <c r="R42" s="5">
        <v>3.0999999999999999E-3</v>
      </c>
      <c r="S42" s="4">
        <v>433100</v>
      </c>
      <c r="T42" s="4">
        <f t="shared" si="9"/>
        <v>612850</v>
      </c>
      <c r="U42" s="4">
        <f t="shared" si="10"/>
        <v>453900</v>
      </c>
      <c r="V42" s="5">
        <v>7.6E-3</v>
      </c>
    </row>
    <row r="43" spans="1:22" x14ac:dyDescent="0.2">
      <c r="A43" s="16" t="s">
        <v>306</v>
      </c>
      <c r="B43" s="4">
        <v>122800</v>
      </c>
      <c r="C43" s="4">
        <v>6100</v>
      </c>
      <c r="D43" s="4">
        <v>116700</v>
      </c>
      <c r="E43" s="4">
        <v>7610070000</v>
      </c>
      <c r="F43" s="4">
        <f t="shared" si="7"/>
        <v>201161023404</v>
      </c>
      <c r="G43" s="4">
        <v>0</v>
      </c>
      <c r="H43" s="4">
        <v>0</v>
      </c>
      <c r="I43" s="4">
        <v>0</v>
      </c>
      <c r="J43" s="4">
        <v>391000000</v>
      </c>
      <c r="K43" s="4">
        <f t="shared" si="8"/>
        <v>124784500000</v>
      </c>
      <c r="L43" s="4">
        <v>350</v>
      </c>
      <c r="M43" s="4">
        <v>411</v>
      </c>
      <c r="N43" s="4">
        <v>25</v>
      </c>
      <c r="O43" s="4">
        <v>24</v>
      </c>
      <c r="P43" s="4">
        <v>253800</v>
      </c>
      <c r="Q43" s="4">
        <v>194000</v>
      </c>
      <c r="R43" s="5">
        <v>1.6000000000000001E-3</v>
      </c>
      <c r="S43" s="4">
        <v>453900</v>
      </c>
      <c r="T43" s="4">
        <f t="shared" si="9"/>
        <v>625710</v>
      </c>
      <c r="U43" s="4">
        <f t="shared" si="10"/>
        <v>392700</v>
      </c>
      <c r="V43" s="5">
        <v>9.1999999999999998E-3</v>
      </c>
    </row>
    <row r="44" spans="1:22" x14ac:dyDescent="0.2">
      <c r="A44" s="16" t="s">
        <v>305</v>
      </c>
      <c r="B44" s="4">
        <v>264700</v>
      </c>
      <c r="C44" s="4">
        <v>36900</v>
      </c>
      <c r="D44" s="4">
        <v>227800</v>
      </c>
      <c r="E44" s="4">
        <v>14777740000</v>
      </c>
      <c r="F44" s="4">
        <f t="shared" si="7"/>
        <v>193550953404</v>
      </c>
      <c r="G44" s="4">
        <v>0</v>
      </c>
      <c r="H44" s="4">
        <v>0</v>
      </c>
      <c r="I44" s="4">
        <v>0</v>
      </c>
      <c r="J44" s="4">
        <v>-260000</v>
      </c>
      <c r="K44" s="4">
        <f t="shared" si="8"/>
        <v>124393500000</v>
      </c>
      <c r="L44" s="4">
        <v>586</v>
      </c>
      <c r="M44" s="4">
        <v>410</v>
      </c>
      <c r="N44" s="4">
        <v>56</v>
      </c>
      <c r="O44" s="4">
        <v>44</v>
      </c>
      <c r="P44" s="4">
        <v>504900</v>
      </c>
      <c r="Q44" s="4">
        <v>327400</v>
      </c>
      <c r="R44" s="5">
        <v>1.2500000000000001E-2</v>
      </c>
      <c r="S44" s="4">
        <v>843500</v>
      </c>
      <c r="T44" s="4">
        <f t="shared" si="9"/>
        <v>596960</v>
      </c>
      <c r="U44" s="4">
        <f t="shared" si="10"/>
        <v>392700</v>
      </c>
      <c r="V44" s="5">
        <v>2.4500000000000001E-2</v>
      </c>
    </row>
    <row r="45" spans="1:22" x14ac:dyDescent="0.2">
      <c r="A45" s="16" t="s">
        <v>304</v>
      </c>
      <c r="B45" s="4">
        <v>145500</v>
      </c>
      <c r="C45" s="4">
        <v>42400</v>
      </c>
      <c r="D45" s="4">
        <v>103100</v>
      </c>
      <c r="E45" s="4">
        <v>6595309008</v>
      </c>
      <c r="F45" s="4">
        <f t="shared" ref="F45:F55" si="11">E45+F46</f>
        <v>178773213404</v>
      </c>
      <c r="G45" s="4">
        <v>0</v>
      </c>
      <c r="H45" s="4">
        <v>0</v>
      </c>
      <c r="I45" s="4">
        <v>0</v>
      </c>
      <c r="J45" s="4">
        <v>-110090000</v>
      </c>
      <c r="K45" s="4">
        <f t="shared" ref="K45:K55" si="12">K46+J45</f>
        <v>124393760000</v>
      </c>
      <c r="L45" s="4">
        <v>363</v>
      </c>
      <c r="M45" s="4">
        <v>387</v>
      </c>
      <c r="N45" s="4">
        <v>31</v>
      </c>
      <c r="O45" s="4">
        <v>33</v>
      </c>
      <c r="P45" s="4">
        <v>207200</v>
      </c>
      <c r="Q45" s="4">
        <v>220000</v>
      </c>
      <c r="R45" s="5">
        <v>1.26E-2</v>
      </c>
      <c r="S45" s="4">
        <v>462300</v>
      </c>
      <c r="T45" s="4">
        <f t="shared" ref="T45:T61" si="13">AVERAGE(S46:S55)</f>
        <v>583910</v>
      </c>
      <c r="U45" s="4">
        <f t="shared" ref="U45:U55" si="14">MIN(S46:S50)</f>
        <v>307900</v>
      </c>
      <c r="V45" s="5">
        <v>1.3999999999999999E-2</v>
      </c>
    </row>
    <row r="46" spans="1:22" x14ac:dyDescent="0.2">
      <c r="A46" s="16" t="s">
        <v>303</v>
      </c>
      <c r="B46" s="4">
        <v>142600</v>
      </c>
      <c r="C46" s="4">
        <v>127500</v>
      </c>
      <c r="D46" s="4">
        <v>15100</v>
      </c>
      <c r="E46" s="4">
        <v>970046028</v>
      </c>
      <c r="F46" s="4">
        <f t="shared" si="11"/>
        <v>172177904396</v>
      </c>
      <c r="G46" s="4">
        <v>0</v>
      </c>
      <c r="H46" s="4">
        <v>0</v>
      </c>
      <c r="I46" s="4">
        <v>0</v>
      </c>
      <c r="J46" s="4">
        <v>-89700000</v>
      </c>
      <c r="K46" s="4">
        <f t="shared" si="12"/>
        <v>124503850000</v>
      </c>
      <c r="L46" s="4">
        <v>520</v>
      </c>
      <c r="M46" s="4">
        <v>569</v>
      </c>
      <c r="N46" s="4">
        <v>15</v>
      </c>
      <c r="O46" s="4">
        <v>30</v>
      </c>
      <c r="P46" s="4">
        <v>172400</v>
      </c>
      <c r="Q46" s="4">
        <v>284000</v>
      </c>
      <c r="R46" s="5">
        <v>-1.5600000000000001E-2</v>
      </c>
      <c r="S46" s="4">
        <v>501200</v>
      </c>
      <c r="T46" s="4">
        <f t="shared" si="13"/>
        <v>562055.6</v>
      </c>
      <c r="U46" s="4">
        <f t="shared" si="14"/>
        <v>307900</v>
      </c>
      <c r="V46" s="5">
        <v>2.3099999999999999E-2</v>
      </c>
    </row>
    <row r="47" spans="1:22" x14ac:dyDescent="0.2">
      <c r="A47" s="16" t="s">
        <v>299</v>
      </c>
      <c r="B47" s="4">
        <v>146000</v>
      </c>
      <c r="C47" s="4">
        <v>55730</v>
      </c>
      <c r="D47" s="4">
        <v>90270</v>
      </c>
      <c r="E47" s="4">
        <v>5781956897</v>
      </c>
      <c r="F47" s="4">
        <f t="shared" si="11"/>
        <v>171207858368</v>
      </c>
      <c r="G47" s="4">
        <v>0</v>
      </c>
      <c r="H47" s="4">
        <v>0</v>
      </c>
      <c r="I47" s="4">
        <v>0</v>
      </c>
      <c r="J47" s="4">
        <v>-89700000</v>
      </c>
      <c r="K47" s="4">
        <f t="shared" si="12"/>
        <v>124593550000</v>
      </c>
      <c r="L47" s="4">
        <v>532</v>
      </c>
      <c r="M47" s="4">
        <v>340</v>
      </c>
      <c r="N47" s="4">
        <v>37</v>
      </c>
      <c r="O47" s="4">
        <v>51</v>
      </c>
      <c r="P47" s="4">
        <v>271900</v>
      </c>
      <c r="Q47" s="4">
        <v>282300</v>
      </c>
      <c r="R47" s="5">
        <v>1.89E-2</v>
      </c>
      <c r="S47" s="4">
        <v>674000</v>
      </c>
      <c r="T47" s="4">
        <f t="shared" si="13"/>
        <v>522390.9</v>
      </c>
      <c r="U47" s="4">
        <f t="shared" si="14"/>
        <v>307900</v>
      </c>
      <c r="V47" s="5">
        <v>2.3199999999999998E-2</v>
      </c>
    </row>
    <row r="48" spans="1:22" x14ac:dyDescent="0.2">
      <c r="A48" s="16" t="s">
        <v>298</v>
      </c>
      <c r="B48" s="4">
        <v>111400</v>
      </c>
      <c r="C48" s="4">
        <v>114680</v>
      </c>
      <c r="D48" s="4">
        <v>-3280</v>
      </c>
      <c r="E48" s="4">
        <v>-207630000</v>
      </c>
      <c r="F48" s="4">
        <f t="shared" si="11"/>
        <v>165425901471</v>
      </c>
      <c r="G48" s="4">
        <v>0</v>
      </c>
      <c r="H48" s="4">
        <v>0</v>
      </c>
      <c r="I48" s="4">
        <v>0</v>
      </c>
      <c r="J48" s="4">
        <v>-509220000</v>
      </c>
      <c r="K48" s="4">
        <f t="shared" si="12"/>
        <v>124683250000</v>
      </c>
      <c r="L48" s="4">
        <v>185</v>
      </c>
      <c r="M48" s="4">
        <v>350</v>
      </c>
      <c r="N48" s="4">
        <v>25</v>
      </c>
      <c r="O48" s="4">
        <v>38</v>
      </c>
      <c r="P48" s="4">
        <v>142300</v>
      </c>
      <c r="Q48" s="4">
        <v>250400</v>
      </c>
      <c r="R48" s="5">
        <v>-3.0999999999999999E-3</v>
      </c>
      <c r="S48" s="4">
        <v>392700</v>
      </c>
      <c r="T48" s="4">
        <f t="shared" si="13"/>
        <v>511679.3</v>
      </c>
      <c r="U48" s="4">
        <f t="shared" si="14"/>
        <v>307900</v>
      </c>
      <c r="V48" s="5">
        <v>6.3E-3</v>
      </c>
    </row>
    <row r="49" spans="1:22" x14ac:dyDescent="0.2">
      <c r="A49" s="16" t="s">
        <v>286</v>
      </c>
      <c r="B49" s="4">
        <v>419400</v>
      </c>
      <c r="C49" s="4">
        <v>268900</v>
      </c>
      <c r="D49" s="4">
        <v>150500</v>
      </c>
      <c r="E49" s="4">
        <v>9674430000</v>
      </c>
      <c r="F49" s="4">
        <f t="shared" si="11"/>
        <v>165633531471</v>
      </c>
      <c r="G49" s="4">
        <v>0</v>
      </c>
      <c r="H49" s="4">
        <v>0</v>
      </c>
      <c r="I49" s="4">
        <v>0</v>
      </c>
      <c r="J49" s="4">
        <v>102520000</v>
      </c>
      <c r="K49" s="4">
        <f t="shared" si="12"/>
        <v>125192470000</v>
      </c>
      <c r="L49" s="4">
        <v>914</v>
      </c>
      <c r="M49" s="4">
        <v>464</v>
      </c>
      <c r="N49" s="4">
        <v>43</v>
      </c>
      <c r="O49" s="4">
        <v>29</v>
      </c>
      <c r="P49" s="4">
        <v>503600</v>
      </c>
      <c r="Q49" s="4">
        <v>281300</v>
      </c>
      <c r="R49" s="5">
        <v>1.44E-2</v>
      </c>
      <c r="S49" s="4">
        <v>821500</v>
      </c>
      <c r="T49" s="4">
        <f t="shared" si="13"/>
        <v>507192.8</v>
      </c>
      <c r="U49" s="4">
        <f t="shared" si="14"/>
        <v>307900</v>
      </c>
      <c r="V49" s="5">
        <v>1.7100000000000001E-2</v>
      </c>
    </row>
    <row r="50" spans="1:22" x14ac:dyDescent="0.2">
      <c r="A50" s="16" t="s">
        <v>285</v>
      </c>
      <c r="B50" s="4">
        <v>1000</v>
      </c>
      <c r="C50" s="4">
        <v>100900</v>
      </c>
      <c r="D50" s="4">
        <v>-99900</v>
      </c>
      <c r="E50" s="4">
        <v>-6295730000</v>
      </c>
      <c r="F50" s="4">
        <f t="shared" si="11"/>
        <v>155959101471</v>
      </c>
      <c r="K50" s="4">
        <f t="shared" si="12"/>
        <v>125089950000</v>
      </c>
      <c r="L50" s="4">
        <v>155</v>
      </c>
      <c r="M50" s="4">
        <v>345</v>
      </c>
      <c r="N50" s="4">
        <v>13</v>
      </c>
      <c r="O50" s="4">
        <v>27</v>
      </c>
      <c r="P50" s="4">
        <v>79000</v>
      </c>
      <c r="Q50" s="4">
        <v>218800</v>
      </c>
      <c r="R50" s="5">
        <v>3.2000000000000002E-3</v>
      </c>
      <c r="S50" s="4">
        <v>307900</v>
      </c>
      <c r="T50" s="4">
        <f t="shared" si="13"/>
        <v>503793.3</v>
      </c>
      <c r="U50" s="4">
        <f t="shared" si="14"/>
        <v>331800</v>
      </c>
      <c r="V50" s="5">
        <v>1.4199999999999999E-2</v>
      </c>
    </row>
    <row r="51" spans="1:22" x14ac:dyDescent="0.2">
      <c r="A51" s="16" t="s">
        <v>284</v>
      </c>
      <c r="B51" s="4">
        <v>10200</v>
      </c>
      <c r="C51" s="4">
        <v>386000</v>
      </c>
      <c r="D51" s="4">
        <v>-375800</v>
      </c>
      <c r="E51" s="4">
        <v>-23566850000</v>
      </c>
      <c r="F51" s="4">
        <f t="shared" si="11"/>
        <v>162254831471</v>
      </c>
      <c r="G51" s="4">
        <v>0</v>
      </c>
      <c r="H51" s="4">
        <v>0</v>
      </c>
      <c r="I51" s="4">
        <v>0</v>
      </c>
      <c r="J51" s="4">
        <v>-50160000</v>
      </c>
      <c r="K51" s="4">
        <f t="shared" si="12"/>
        <v>125089950000</v>
      </c>
      <c r="L51" s="4">
        <v>423</v>
      </c>
      <c r="M51" s="4">
        <v>1222</v>
      </c>
      <c r="N51" s="4">
        <v>35</v>
      </c>
      <c r="O51" s="4">
        <v>100</v>
      </c>
      <c r="P51" s="4">
        <v>227500</v>
      </c>
      <c r="Q51" s="4">
        <v>819100</v>
      </c>
      <c r="R51" s="5">
        <v>-1.43E-2</v>
      </c>
      <c r="S51" s="4">
        <v>1046900</v>
      </c>
      <c r="T51" s="4">
        <f t="shared" si="13"/>
        <v>435151.2</v>
      </c>
      <c r="U51" s="4">
        <f t="shared" si="14"/>
        <v>282656</v>
      </c>
      <c r="V51" s="5">
        <v>1.4199999999999999E-2</v>
      </c>
    </row>
    <row r="52" spans="1:22" x14ac:dyDescent="0.2">
      <c r="A52" s="16" t="s">
        <v>283</v>
      </c>
      <c r="B52" s="4">
        <v>195000</v>
      </c>
      <c r="C52" s="4">
        <v>296800</v>
      </c>
      <c r="D52" s="4">
        <v>-101800</v>
      </c>
      <c r="E52" s="4">
        <v>-6493480000</v>
      </c>
      <c r="F52" s="4">
        <f t="shared" si="11"/>
        <v>185821681471</v>
      </c>
      <c r="G52" s="4">
        <v>0</v>
      </c>
      <c r="H52" s="4">
        <v>0</v>
      </c>
      <c r="I52" s="4">
        <v>0</v>
      </c>
      <c r="J52" s="4">
        <v>-38180000</v>
      </c>
      <c r="K52" s="4">
        <f t="shared" si="12"/>
        <v>125140110000</v>
      </c>
      <c r="L52" s="4">
        <v>306</v>
      </c>
      <c r="M52" s="4">
        <v>603</v>
      </c>
      <c r="N52" s="4">
        <v>27</v>
      </c>
      <c r="O52" s="4">
        <v>72</v>
      </c>
      <c r="P52" s="4">
        <v>171900</v>
      </c>
      <c r="Q52" s="4">
        <v>392300</v>
      </c>
      <c r="R52" s="5">
        <v>-7.8000000000000005E-3</v>
      </c>
      <c r="S52" s="4">
        <v>624600</v>
      </c>
      <c r="T52" s="4">
        <f t="shared" si="13"/>
        <v>416371.20000000001</v>
      </c>
      <c r="U52" s="4">
        <f t="shared" si="14"/>
        <v>277353</v>
      </c>
      <c r="V52" s="5">
        <v>7.9000000000000008E-3</v>
      </c>
    </row>
    <row r="53" spans="1:22" x14ac:dyDescent="0.2">
      <c r="A53" s="16" t="s">
        <v>282</v>
      </c>
      <c r="B53" s="4">
        <v>40300</v>
      </c>
      <c r="C53" s="4">
        <v>224640</v>
      </c>
      <c r="D53" s="4">
        <v>-184340</v>
      </c>
      <c r="E53" s="4">
        <v>-11740440000</v>
      </c>
      <c r="F53" s="4">
        <f t="shared" si="11"/>
        <v>192315161471</v>
      </c>
      <c r="G53" s="4">
        <v>0</v>
      </c>
      <c r="H53" s="4">
        <v>0</v>
      </c>
      <c r="I53" s="4">
        <v>0</v>
      </c>
      <c r="J53" s="4">
        <v>204060000</v>
      </c>
      <c r="K53" s="4">
        <f t="shared" si="12"/>
        <v>125178290000</v>
      </c>
      <c r="L53" s="4">
        <v>445</v>
      </c>
      <c r="M53" s="4">
        <v>720</v>
      </c>
      <c r="N53" s="4">
        <v>23</v>
      </c>
      <c r="O53" s="4">
        <v>43</v>
      </c>
      <c r="P53" s="4">
        <v>235900</v>
      </c>
      <c r="Q53" s="4">
        <v>346100</v>
      </c>
      <c r="R53" s="5">
        <v>0</v>
      </c>
      <c r="S53" s="4">
        <v>582500</v>
      </c>
      <c r="T53" s="4">
        <f t="shared" si="13"/>
        <v>421313.5</v>
      </c>
      <c r="U53" s="4">
        <f t="shared" si="14"/>
        <v>277353</v>
      </c>
      <c r="V53" s="5">
        <v>1.72E-2</v>
      </c>
    </row>
    <row r="54" spans="1:22" x14ac:dyDescent="0.2">
      <c r="A54" s="16" t="s">
        <v>281</v>
      </c>
      <c r="B54" s="4">
        <v>22900</v>
      </c>
      <c r="C54" s="4">
        <v>290300</v>
      </c>
      <c r="D54" s="4">
        <v>-267400</v>
      </c>
      <c r="E54" s="4">
        <v>-17193140000</v>
      </c>
      <c r="F54" s="4">
        <f t="shared" si="11"/>
        <v>204055601471</v>
      </c>
      <c r="K54" s="4">
        <f t="shared" si="12"/>
        <v>124974230000</v>
      </c>
      <c r="L54" s="4">
        <v>249</v>
      </c>
      <c r="M54" s="4">
        <v>899</v>
      </c>
      <c r="N54" s="4">
        <v>18</v>
      </c>
      <c r="O54" s="4">
        <v>30</v>
      </c>
      <c r="P54" s="4">
        <v>123200</v>
      </c>
      <c r="Q54" s="4">
        <v>432800</v>
      </c>
      <c r="R54" s="5">
        <v>-3.0999999999999999E-3</v>
      </c>
      <c r="S54" s="4">
        <v>556000</v>
      </c>
      <c r="T54" s="4">
        <f t="shared" si="13"/>
        <v>445824.2</v>
      </c>
      <c r="U54" s="4">
        <f t="shared" si="14"/>
        <v>277353</v>
      </c>
      <c r="V54" s="5">
        <v>1.6899999999999998E-2</v>
      </c>
    </row>
    <row r="55" spans="1:22" x14ac:dyDescent="0.2">
      <c r="A55" s="16" t="s">
        <v>280</v>
      </c>
      <c r="B55" s="4">
        <v>78700</v>
      </c>
      <c r="C55" s="4">
        <v>166100</v>
      </c>
      <c r="D55" s="4">
        <v>-87400</v>
      </c>
      <c r="E55" s="4">
        <v>-5607270000</v>
      </c>
      <c r="F55" s="4">
        <f t="shared" si="11"/>
        <v>221248741471</v>
      </c>
      <c r="G55" s="4">
        <v>0</v>
      </c>
      <c r="H55" s="4">
        <v>0</v>
      </c>
      <c r="I55" s="4">
        <v>0</v>
      </c>
      <c r="J55" s="4">
        <v>-32040000</v>
      </c>
      <c r="K55" s="4">
        <f t="shared" si="12"/>
        <v>124974230000</v>
      </c>
      <c r="L55" s="4">
        <v>225</v>
      </c>
      <c r="M55" s="4">
        <v>341</v>
      </c>
      <c r="N55" s="4">
        <v>14</v>
      </c>
      <c r="O55" s="4">
        <v>20</v>
      </c>
      <c r="P55" s="4">
        <v>122500</v>
      </c>
      <c r="Q55" s="4">
        <v>165100</v>
      </c>
      <c r="R55" s="5">
        <v>-3.0999999999999999E-3</v>
      </c>
      <c r="S55" s="4">
        <v>331800</v>
      </c>
      <c r="T55" s="4">
        <f t="shared" si="13"/>
        <v>498851</v>
      </c>
      <c r="U55" s="4">
        <f t="shared" si="14"/>
        <v>273905</v>
      </c>
      <c r="V55" s="5">
        <v>1.54E-2</v>
      </c>
    </row>
    <row r="56" spans="1:22" x14ac:dyDescent="0.2">
      <c r="A56" s="16" t="s">
        <v>279</v>
      </c>
      <c r="B56" s="4">
        <v>122900</v>
      </c>
      <c r="C56" s="4">
        <v>149500</v>
      </c>
      <c r="D56" s="4">
        <v>-26600</v>
      </c>
      <c r="E56" s="4">
        <v>-1710180000</v>
      </c>
      <c r="F56" s="4">
        <f t="shared" ref="F56:F114" si="15">E56+F57</f>
        <v>226856011471</v>
      </c>
      <c r="G56" s="4">
        <v>0</v>
      </c>
      <c r="H56" s="4">
        <v>0</v>
      </c>
      <c r="I56" s="4">
        <v>0</v>
      </c>
      <c r="J56" s="4">
        <v>-142560000</v>
      </c>
      <c r="K56" s="4">
        <f t="shared" ref="K56:K76" si="16">K57+J56</f>
        <v>125006270000</v>
      </c>
      <c r="L56" s="4">
        <v>284</v>
      </c>
      <c r="M56" s="4">
        <v>244</v>
      </c>
      <c r="N56" s="4">
        <v>8</v>
      </c>
      <c r="O56" s="4">
        <v>22</v>
      </c>
      <c r="P56" s="4">
        <v>123600</v>
      </c>
      <c r="Q56" s="4">
        <v>154900</v>
      </c>
      <c r="R56" s="5">
        <v>-1.5E-3</v>
      </c>
      <c r="S56" s="4">
        <v>282656</v>
      </c>
      <c r="T56" s="4">
        <f t="shared" si="13"/>
        <v>567916</v>
      </c>
      <c r="U56" s="4">
        <f t="shared" ref="U56:U123" si="17">MIN(S57:S61)</f>
        <v>273905</v>
      </c>
      <c r="V56" s="5">
        <v>2.4399999999999998E-2</v>
      </c>
    </row>
    <row r="57" spans="1:22" x14ac:dyDescent="0.2">
      <c r="A57" s="16" t="s">
        <v>278</v>
      </c>
      <c r="B57" s="4">
        <v>6500</v>
      </c>
      <c r="C57" s="4">
        <v>50000</v>
      </c>
      <c r="D57" s="4">
        <v>-43500</v>
      </c>
      <c r="E57" s="4">
        <v>-2783160000</v>
      </c>
      <c r="F57" s="4">
        <f t="shared" si="15"/>
        <v>228566191471</v>
      </c>
      <c r="K57" s="4">
        <f t="shared" si="16"/>
        <v>125148830000</v>
      </c>
      <c r="L57" s="4">
        <v>264</v>
      </c>
      <c r="M57" s="4">
        <v>325</v>
      </c>
      <c r="N57" s="4">
        <v>18</v>
      </c>
      <c r="O57" s="4">
        <v>15</v>
      </c>
      <c r="P57" s="4">
        <v>126500</v>
      </c>
      <c r="Q57" s="4">
        <v>150500</v>
      </c>
      <c r="R57" s="5">
        <v>7.9000000000000008E-3</v>
      </c>
      <c r="S57" s="4">
        <v>277353</v>
      </c>
      <c r="T57" s="4">
        <f t="shared" si="13"/>
        <v>605561.59999999998</v>
      </c>
      <c r="U57" s="4">
        <f t="shared" si="17"/>
        <v>273905</v>
      </c>
      <c r="V57" s="5">
        <v>1.24E-2</v>
      </c>
    </row>
    <row r="58" spans="1:22" x14ac:dyDescent="0.2">
      <c r="A58" s="16" t="s">
        <v>275</v>
      </c>
      <c r="B58" s="4">
        <v>2000</v>
      </c>
      <c r="C58" s="4">
        <v>52900</v>
      </c>
      <c r="D58" s="4">
        <v>-50900</v>
      </c>
      <c r="E58" s="4">
        <v>-3282620000</v>
      </c>
      <c r="F58" s="4">
        <f t="shared" si="15"/>
        <v>231349351471</v>
      </c>
      <c r="K58" s="4">
        <f t="shared" si="16"/>
        <v>125148830000</v>
      </c>
      <c r="L58" s="4">
        <v>154</v>
      </c>
      <c r="M58" s="4">
        <v>395</v>
      </c>
      <c r="N58" s="4">
        <v>12</v>
      </c>
      <c r="O58" s="4">
        <v>20</v>
      </c>
      <c r="P58" s="4">
        <v>68800</v>
      </c>
      <c r="Q58" s="4">
        <v>216000</v>
      </c>
      <c r="R58" s="5">
        <v>-2.1400000000000002E-2</v>
      </c>
      <c r="S58" s="4">
        <v>285584</v>
      </c>
      <c r="T58" s="4">
        <f t="shared" si="13"/>
        <v>615506.1</v>
      </c>
      <c r="U58" s="4">
        <f t="shared" si="17"/>
        <v>273905</v>
      </c>
      <c r="V58" s="5">
        <v>2.8900000000000002E-2</v>
      </c>
    </row>
    <row r="59" spans="1:22" x14ac:dyDescent="0.2">
      <c r="A59" s="16" t="s">
        <v>274</v>
      </c>
      <c r="B59" s="4">
        <v>4800</v>
      </c>
      <c r="C59" s="4">
        <v>270200</v>
      </c>
      <c r="D59" s="4">
        <v>-265400</v>
      </c>
      <c r="E59" s="4">
        <v>-17348310000</v>
      </c>
      <c r="F59" s="4">
        <f t="shared" si="15"/>
        <v>234631971471</v>
      </c>
      <c r="G59" s="4">
        <v>0</v>
      </c>
      <c r="H59" s="4">
        <v>0</v>
      </c>
      <c r="I59" s="4">
        <v>0</v>
      </c>
      <c r="J59" s="4">
        <v>489670000</v>
      </c>
      <c r="K59" s="4">
        <f t="shared" si="16"/>
        <v>125148830000</v>
      </c>
      <c r="L59" s="4">
        <v>511</v>
      </c>
      <c r="M59" s="4">
        <v>439</v>
      </c>
      <c r="N59" s="4">
        <v>53</v>
      </c>
      <c r="O59" s="4">
        <v>58</v>
      </c>
      <c r="P59" s="4">
        <v>373000</v>
      </c>
      <c r="Q59" s="4">
        <v>394500</v>
      </c>
      <c r="R59" s="5">
        <v>1.09E-2</v>
      </c>
      <c r="S59" s="4">
        <v>776635</v>
      </c>
      <c r="T59" s="4">
        <f t="shared" si="13"/>
        <v>587798.80000000005</v>
      </c>
      <c r="U59" s="4">
        <f t="shared" si="17"/>
        <v>273905</v>
      </c>
      <c r="V59" s="5">
        <v>2.8500000000000001E-2</v>
      </c>
    </row>
    <row r="60" spans="1:22" x14ac:dyDescent="0.2">
      <c r="A60" s="16" t="s">
        <v>273</v>
      </c>
      <c r="B60" s="4">
        <v>2360</v>
      </c>
      <c r="C60" s="4">
        <v>65200</v>
      </c>
      <c r="D60" s="4">
        <v>-62840</v>
      </c>
      <c r="E60" s="4">
        <v>-4054290000</v>
      </c>
      <c r="F60" s="4">
        <f t="shared" si="15"/>
        <v>251980281471</v>
      </c>
      <c r="G60" s="4">
        <v>7980</v>
      </c>
      <c r="H60" s="4">
        <v>400</v>
      </c>
      <c r="I60" s="4">
        <v>7580</v>
      </c>
      <c r="J60" s="4">
        <v>489670000</v>
      </c>
      <c r="K60" s="4">
        <f t="shared" si="16"/>
        <v>124659160000</v>
      </c>
      <c r="L60" s="4">
        <v>203</v>
      </c>
      <c r="M60" s="4">
        <v>342</v>
      </c>
      <c r="N60" s="4">
        <v>13</v>
      </c>
      <c r="O60" s="4">
        <v>21</v>
      </c>
      <c r="P60" s="4">
        <v>100700</v>
      </c>
      <c r="Q60" s="4">
        <v>155900</v>
      </c>
      <c r="R60" s="5">
        <v>-4.5999999999999999E-3</v>
      </c>
      <c r="S60" s="4">
        <v>273905</v>
      </c>
      <c r="T60" s="4">
        <f t="shared" si="13"/>
        <v>601445</v>
      </c>
      <c r="U60" s="4">
        <f t="shared" si="17"/>
        <v>360479</v>
      </c>
      <c r="V60" s="5">
        <v>1.3899999999999999E-2</v>
      </c>
    </row>
    <row r="61" spans="1:22" x14ac:dyDescent="0.2">
      <c r="A61" s="16" t="s">
        <v>268</v>
      </c>
      <c r="B61" s="4">
        <v>4000</v>
      </c>
      <c r="C61" s="4">
        <v>2400</v>
      </c>
      <c r="D61" s="4">
        <v>1600</v>
      </c>
      <c r="E61" s="4">
        <v>103180000</v>
      </c>
      <c r="F61" s="4">
        <f t="shared" si="15"/>
        <v>256034571471</v>
      </c>
      <c r="K61" s="4">
        <f t="shared" si="16"/>
        <v>124169490000</v>
      </c>
      <c r="L61" s="4">
        <v>335</v>
      </c>
      <c r="M61" s="4">
        <v>444</v>
      </c>
      <c r="N61" s="4">
        <v>17</v>
      </c>
      <c r="O61" s="4">
        <v>22</v>
      </c>
      <c r="P61" s="4">
        <v>147200</v>
      </c>
      <c r="Q61" s="4">
        <v>186800</v>
      </c>
      <c r="R61" s="5">
        <v>-1.66E-2</v>
      </c>
      <c r="S61" s="4">
        <v>360479</v>
      </c>
      <c r="T61" s="4">
        <f t="shared" si="13"/>
        <v>633929.5</v>
      </c>
      <c r="U61" s="4">
        <f t="shared" si="17"/>
        <v>436800</v>
      </c>
      <c r="V61" s="5">
        <v>3.32E-2</v>
      </c>
    </row>
    <row r="62" spans="1:22" x14ac:dyDescent="0.2">
      <c r="A62" s="16" t="s">
        <v>266</v>
      </c>
      <c r="B62" s="4">
        <v>182700</v>
      </c>
      <c r="C62" s="4">
        <v>77800</v>
      </c>
      <c r="D62" s="4">
        <v>104900</v>
      </c>
      <c r="E62" s="4">
        <v>6948210000</v>
      </c>
      <c r="F62" s="4">
        <f t="shared" si="15"/>
        <v>255931391471</v>
      </c>
      <c r="K62" s="4">
        <f t="shared" si="16"/>
        <v>124169490000</v>
      </c>
      <c r="L62" s="4">
        <v>205</v>
      </c>
      <c r="M62" s="4">
        <v>699</v>
      </c>
      <c r="N62" s="4">
        <v>5</v>
      </c>
      <c r="O62" s="4">
        <v>41</v>
      </c>
      <c r="P62" s="4">
        <v>74200</v>
      </c>
      <c r="Q62" s="4">
        <v>365200</v>
      </c>
      <c r="R62" s="5">
        <v>-1.1899999999999999E-2</v>
      </c>
      <c r="S62" s="4">
        <v>436800</v>
      </c>
      <c r="T62" s="4">
        <f t="shared" ref="T62:T115" si="18">AVERAGE(S63:S72)</f>
        <v>679299.5</v>
      </c>
      <c r="U62" s="4">
        <f t="shared" si="17"/>
        <v>631923</v>
      </c>
      <c r="V62" s="5">
        <v>1.6500000000000001E-2</v>
      </c>
    </row>
    <row r="63" spans="1:22" x14ac:dyDescent="0.2">
      <c r="A63" s="16" t="s">
        <v>265</v>
      </c>
      <c r="B63" s="4">
        <v>359780</v>
      </c>
      <c r="C63" s="4">
        <v>157400</v>
      </c>
      <c r="D63" s="4">
        <v>202380</v>
      </c>
      <c r="E63" s="4">
        <v>13328630000</v>
      </c>
      <c r="F63" s="4">
        <f t="shared" si="15"/>
        <v>248983181471</v>
      </c>
      <c r="K63" s="4">
        <f t="shared" si="16"/>
        <v>124169490000</v>
      </c>
      <c r="L63" s="4">
        <v>442</v>
      </c>
      <c r="M63" s="4">
        <v>566</v>
      </c>
      <c r="N63" s="4">
        <v>51</v>
      </c>
      <c r="O63" s="4">
        <v>35</v>
      </c>
      <c r="P63" s="4">
        <v>362000</v>
      </c>
      <c r="Q63" s="4">
        <v>275600</v>
      </c>
      <c r="R63" s="5">
        <v>9.1000000000000004E-3</v>
      </c>
      <c r="S63" s="4">
        <v>631923</v>
      </c>
      <c r="T63" s="4">
        <f t="shared" si="18"/>
        <v>657707.5</v>
      </c>
      <c r="U63" s="4">
        <f t="shared" si="17"/>
        <v>385029</v>
      </c>
      <c r="V63" s="5">
        <v>2.2499999999999999E-2</v>
      </c>
    </row>
    <row r="64" spans="1:22" x14ac:dyDescent="0.2">
      <c r="A64" s="16" t="s">
        <v>247</v>
      </c>
      <c r="B64" s="4">
        <v>485900</v>
      </c>
      <c r="C64" s="4">
        <v>151180</v>
      </c>
      <c r="D64" s="4">
        <v>334720</v>
      </c>
      <c r="E64" s="4">
        <v>21607040000</v>
      </c>
      <c r="F64" s="4">
        <f t="shared" si="15"/>
        <v>235654551471</v>
      </c>
      <c r="K64" s="4">
        <f t="shared" si="16"/>
        <v>124169490000</v>
      </c>
      <c r="L64" s="4">
        <v>640</v>
      </c>
      <c r="M64" s="4">
        <v>472</v>
      </c>
      <c r="N64" s="4">
        <v>76</v>
      </c>
      <c r="O64" s="4">
        <v>42</v>
      </c>
      <c r="P64" s="4">
        <v>487200</v>
      </c>
      <c r="Q64" s="4">
        <v>244100</v>
      </c>
      <c r="R64" s="5">
        <v>4.0899999999999999E-2</v>
      </c>
      <c r="S64" s="4">
        <v>801107</v>
      </c>
      <c r="T64" s="4">
        <f t="shared" si="18"/>
        <v>640291.80000000005</v>
      </c>
      <c r="U64" s="4">
        <f t="shared" si="17"/>
        <v>385029</v>
      </c>
      <c r="V64" s="5">
        <v>4.36E-2</v>
      </c>
    </row>
    <row r="65" spans="1:22" x14ac:dyDescent="0.2">
      <c r="A65" s="16" t="s">
        <v>239</v>
      </c>
      <c r="B65" s="4">
        <v>116440</v>
      </c>
      <c r="C65" s="4">
        <v>5700</v>
      </c>
      <c r="D65" s="4">
        <v>110740</v>
      </c>
      <c r="E65" s="4">
        <v>7072810000</v>
      </c>
      <c r="F65" s="4">
        <f t="shared" si="15"/>
        <v>214047511471</v>
      </c>
      <c r="K65" s="4">
        <f t="shared" si="16"/>
        <v>124169490000</v>
      </c>
      <c r="L65" s="4">
        <v>497</v>
      </c>
      <c r="M65" s="4">
        <v>754</v>
      </c>
      <c r="N65" s="4">
        <v>43</v>
      </c>
      <c r="O65" s="4">
        <v>66</v>
      </c>
      <c r="P65" s="4">
        <v>356500</v>
      </c>
      <c r="Q65" s="4">
        <v>490300</v>
      </c>
      <c r="R65" s="5">
        <v>1.2500000000000001E-2</v>
      </c>
      <c r="S65" s="4">
        <v>862068</v>
      </c>
      <c r="T65" s="4">
        <f t="shared" si="18"/>
        <v>588947.19999999995</v>
      </c>
      <c r="U65" s="4">
        <f t="shared" si="17"/>
        <v>385029</v>
      </c>
      <c r="V65" s="5">
        <v>1.7100000000000001E-2</v>
      </c>
    </row>
    <row r="66" spans="1:22" x14ac:dyDescent="0.2">
      <c r="A66" s="16" t="s">
        <v>238</v>
      </c>
      <c r="B66" s="4">
        <v>731800</v>
      </c>
      <c r="C66" s="4">
        <v>194100</v>
      </c>
      <c r="D66" s="4">
        <v>537700</v>
      </c>
      <c r="E66" s="4">
        <v>40448100000</v>
      </c>
      <c r="F66" s="4">
        <f t="shared" si="15"/>
        <v>206974701471</v>
      </c>
      <c r="K66" s="4">
        <f t="shared" si="16"/>
        <v>124169490000</v>
      </c>
      <c r="L66" s="4">
        <v>631</v>
      </c>
      <c r="M66" s="4">
        <v>476</v>
      </c>
      <c r="N66" s="4">
        <v>78</v>
      </c>
      <c r="O66" s="4">
        <v>82</v>
      </c>
      <c r="P66" s="4">
        <v>528900</v>
      </c>
      <c r="Q66" s="4">
        <v>442800</v>
      </c>
      <c r="R66" s="5">
        <v>4.0000000000000001E-3</v>
      </c>
      <c r="S66" s="4">
        <v>973306</v>
      </c>
      <c r="T66" s="4">
        <f t="shared" si="18"/>
        <v>639106.6</v>
      </c>
      <c r="U66" s="4">
        <f t="shared" si="17"/>
        <v>385029</v>
      </c>
      <c r="V66" s="5">
        <v>1.06E-2</v>
      </c>
    </row>
    <row r="67" spans="1:22" x14ac:dyDescent="0.2">
      <c r="A67" s="16" t="s">
        <v>237</v>
      </c>
      <c r="B67" s="4">
        <v>634500</v>
      </c>
      <c r="C67" s="4">
        <v>311400</v>
      </c>
      <c r="D67" s="4">
        <v>323100</v>
      </c>
      <c r="E67" s="4">
        <v>24225500000</v>
      </c>
      <c r="F67" s="4">
        <f t="shared" si="15"/>
        <v>166526601471</v>
      </c>
      <c r="K67" s="4">
        <f t="shared" si="16"/>
        <v>124169490000</v>
      </c>
      <c r="L67" s="4">
        <v>481</v>
      </c>
      <c r="M67" s="4">
        <v>386</v>
      </c>
      <c r="N67" s="4">
        <v>49</v>
      </c>
      <c r="O67" s="4">
        <v>53</v>
      </c>
      <c r="P67" s="4">
        <v>338200</v>
      </c>
      <c r="Q67" s="4">
        <v>290400</v>
      </c>
      <c r="R67" s="5">
        <v>1.0800000000000001E-2</v>
      </c>
      <c r="S67" s="4">
        <v>653809</v>
      </c>
      <c r="T67" s="4">
        <f t="shared" si="18"/>
        <v>670324.6</v>
      </c>
      <c r="U67" s="4">
        <f t="shared" si="17"/>
        <v>385029</v>
      </c>
      <c r="V67" s="5">
        <v>1.2E-2</v>
      </c>
    </row>
    <row r="68" spans="1:22" x14ac:dyDescent="0.2">
      <c r="A68" s="16" t="s">
        <v>233</v>
      </c>
      <c r="B68" s="4">
        <v>613600</v>
      </c>
      <c r="C68" s="4">
        <v>715400</v>
      </c>
      <c r="D68" s="4">
        <v>-101800</v>
      </c>
      <c r="E68" s="4">
        <v>-7578850000</v>
      </c>
      <c r="F68" s="4">
        <f t="shared" si="15"/>
        <v>142301101471</v>
      </c>
      <c r="G68" s="4">
        <v>100000</v>
      </c>
      <c r="H68" s="4">
        <v>27900</v>
      </c>
      <c r="I68" s="4">
        <v>72100</v>
      </c>
      <c r="J68" s="4">
        <v>5364990000</v>
      </c>
      <c r="K68" s="4">
        <f t="shared" si="16"/>
        <v>124169490000</v>
      </c>
      <c r="L68" s="4">
        <v>315</v>
      </c>
      <c r="M68" s="4">
        <v>272</v>
      </c>
      <c r="N68" s="4">
        <v>24</v>
      </c>
      <c r="O68" s="4">
        <v>25</v>
      </c>
      <c r="P68" s="4">
        <v>37100</v>
      </c>
      <c r="Q68" s="4">
        <v>18800</v>
      </c>
      <c r="R68" s="5">
        <v>0</v>
      </c>
      <c r="S68" s="4">
        <v>385029</v>
      </c>
      <c r="T68" s="4">
        <f t="shared" si="18"/>
        <v>724879.4</v>
      </c>
      <c r="U68" s="4">
        <f t="shared" si="17"/>
        <v>410367</v>
      </c>
    </row>
    <row r="69" spans="1:22" x14ac:dyDescent="0.2">
      <c r="A69" s="16" t="s">
        <v>232</v>
      </c>
      <c r="B69" s="4">
        <v>1051900</v>
      </c>
      <c r="C69" s="4">
        <v>62700</v>
      </c>
      <c r="D69" s="4">
        <v>989200</v>
      </c>
      <c r="E69" s="4">
        <v>72989660000</v>
      </c>
      <c r="F69" s="4">
        <f t="shared" si="15"/>
        <v>149879951471</v>
      </c>
      <c r="K69" s="4">
        <f t="shared" si="16"/>
        <v>118804500000</v>
      </c>
      <c r="L69" s="4"/>
      <c r="M69" s="4"/>
      <c r="N69" s="4"/>
      <c r="O69" s="4"/>
      <c r="P69" s="4">
        <v>239900</v>
      </c>
      <c r="Q69" s="4">
        <v>218700</v>
      </c>
      <c r="R69" s="5">
        <v>2.7000000000000001E-3</v>
      </c>
      <c r="S69" s="4">
        <v>499562</v>
      </c>
      <c r="T69" s="4">
        <f t="shared" si="18"/>
        <v>755099</v>
      </c>
      <c r="U69" s="4">
        <f t="shared" si="17"/>
        <v>410367</v>
      </c>
    </row>
    <row r="70" spans="1:22" x14ac:dyDescent="0.2">
      <c r="A70" s="16" t="s">
        <v>231</v>
      </c>
      <c r="B70" s="4">
        <v>2100</v>
      </c>
      <c r="C70" s="4">
        <v>100000</v>
      </c>
      <c r="D70" s="4">
        <v>-97900</v>
      </c>
      <c r="E70" s="4">
        <v>-7250650000</v>
      </c>
      <c r="F70" s="4">
        <f t="shared" si="15"/>
        <v>76890291471</v>
      </c>
      <c r="K70" s="4">
        <f t="shared" si="16"/>
        <v>118804500000</v>
      </c>
      <c r="L70" s="4"/>
      <c r="M70" s="4"/>
      <c r="N70" s="4"/>
      <c r="O70" s="4"/>
      <c r="P70" s="4">
        <v>125100</v>
      </c>
      <c r="Q70" s="4">
        <v>264900</v>
      </c>
      <c r="R70" s="5">
        <v>-1.2999999999999999E-3</v>
      </c>
      <c r="S70" s="4">
        <v>410367</v>
      </c>
      <c r="T70" s="4">
        <f t="shared" si="18"/>
        <v>806912.4</v>
      </c>
      <c r="U70" s="4">
        <f t="shared" si="17"/>
        <v>348622</v>
      </c>
    </row>
    <row r="71" spans="1:22" x14ac:dyDescent="0.2">
      <c r="A71" s="16" t="s">
        <v>230</v>
      </c>
      <c r="B71" s="4">
        <v>200300</v>
      </c>
      <c r="C71" s="4">
        <v>358300</v>
      </c>
      <c r="D71" s="4">
        <v>-158000</v>
      </c>
      <c r="E71" s="4">
        <v>-11682000000</v>
      </c>
      <c r="F71" s="4">
        <f t="shared" si="15"/>
        <v>84140941471</v>
      </c>
      <c r="G71" s="4">
        <v>1044000</v>
      </c>
      <c r="H71" s="4">
        <v>54600</v>
      </c>
      <c r="I71" s="4">
        <v>989400</v>
      </c>
      <c r="J71" s="4">
        <v>72735060000</v>
      </c>
      <c r="K71" s="4">
        <f t="shared" si="16"/>
        <v>118804500000</v>
      </c>
      <c r="L71" s="4"/>
      <c r="M71" s="4"/>
      <c r="N71" s="4"/>
      <c r="O71" s="4"/>
      <c r="P71" s="4">
        <v>226300</v>
      </c>
      <c r="Q71" s="4">
        <v>431700</v>
      </c>
      <c r="R71" s="5">
        <v>1.37E-2</v>
      </c>
      <c r="S71" s="4">
        <v>685324</v>
      </c>
      <c r="T71" s="4">
        <f t="shared" si="18"/>
        <v>786674.3</v>
      </c>
      <c r="U71" s="4">
        <f t="shared" si="17"/>
        <v>348622</v>
      </c>
    </row>
    <row r="72" spans="1:22" x14ac:dyDescent="0.2">
      <c r="A72" s="16" t="s">
        <v>229</v>
      </c>
      <c r="B72" s="4">
        <v>276200</v>
      </c>
      <c r="C72" s="4">
        <v>651400</v>
      </c>
      <c r="D72" s="4">
        <v>-375200</v>
      </c>
      <c r="E72" s="4">
        <v>-27427560000</v>
      </c>
      <c r="F72" s="4">
        <f t="shared" si="15"/>
        <v>95822941471</v>
      </c>
      <c r="G72" s="4">
        <v>634000</v>
      </c>
      <c r="H72" s="4">
        <v>21200</v>
      </c>
      <c r="I72" s="4">
        <v>612800</v>
      </c>
      <c r="J72" s="4">
        <v>44863620000</v>
      </c>
      <c r="K72" s="4">
        <f t="shared" si="16"/>
        <v>46069440000</v>
      </c>
      <c r="L72" s="4"/>
      <c r="M72" s="4"/>
      <c r="N72" s="4"/>
      <c r="O72" s="4"/>
      <c r="P72" s="4">
        <v>361400</v>
      </c>
      <c r="Q72" s="4">
        <v>510200</v>
      </c>
      <c r="R72" s="5">
        <v>1.2500000000000001E-2</v>
      </c>
      <c r="S72" s="4">
        <v>890500</v>
      </c>
      <c r="T72" s="4">
        <f t="shared" si="18"/>
        <v>814683.2</v>
      </c>
      <c r="U72" s="4">
        <f t="shared" si="17"/>
        <v>348622</v>
      </c>
    </row>
    <row r="73" spans="1:22" x14ac:dyDescent="0.2">
      <c r="A73" s="16" t="s">
        <v>228</v>
      </c>
      <c r="B73" s="4">
        <v>32100</v>
      </c>
      <c r="C73" s="4">
        <v>152600</v>
      </c>
      <c r="D73" s="4">
        <v>-120500</v>
      </c>
      <c r="E73" s="4">
        <v>-8778970000</v>
      </c>
      <c r="F73" s="4">
        <f t="shared" si="15"/>
        <v>123250501471</v>
      </c>
      <c r="G73" s="4">
        <v>10600</v>
      </c>
      <c r="H73" s="4">
        <v>8000</v>
      </c>
      <c r="I73" s="4">
        <v>2600</v>
      </c>
      <c r="J73" s="4">
        <v>184440000</v>
      </c>
      <c r="K73" s="4">
        <f t="shared" si="16"/>
        <v>1205820000</v>
      </c>
      <c r="L73" s="4"/>
      <c r="M73" s="4"/>
      <c r="N73" s="4"/>
      <c r="O73" s="4"/>
      <c r="P73" s="4">
        <v>124500</v>
      </c>
      <c r="Q73" s="4">
        <v>259200</v>
      </c>
      <c r="R73" s="5">
        <v>-1.3600000000000001E-2</v>
      </c>
      <c r="S73" s="4">
        <v>416003</v>
      </c>
      <c r="T73" s="4">
        <f t="shared" si="18"/>
        <v>881613</v>
      </c>
      <c r="U73" s="4">
        <f t="shared" si="17"/>
        <v>348622</v>
      </c>
    </row>
    <row r="74" spans="1:22" x14ac:dyDescent="0.2">
      <c r="A74" s="16" t="s">
        <v>227</v>
      </c>
      <c r="B74" s="4">
        <v>645100</v>
      </c>
      <c r="C74" s="4">
        <v>623600</v>
      </c>
      <c r="D74" s="4">
        <v>21500</v>
      </c>
      <c r="E74" s="4">
        <v>1628140000</v>
      </c>
      <c r="F74" s="4">
        <f t="shared" si="15"/>
        <v>132029471471</v>
      </c>
      <c r="K74" s="4">
        <f t="shared" si="16"/>
        <v>1021380000</v>
      </c>
      <c r="L74" s="4"/>
      <c r="M74" s="4"/>
      <c r="N74" s="4"/>
      <c r="O74" s="4"/>
      <c r="P74" s="4">
        <v>337900</v>
      </c>
      <c r="Q74" s="4">
        <v>225100</v>
      </c>
      <c r="R74" s="5">
        <v>2.3799999999999998E-2</v>
      </c>
      <c r="S74" s="4">
        <v>626950</v>
      </c>
      <c r="T74" s="4">
        <f t="shared" si="18"/>
        <v>969398.6</v>
      </c>
      <c r="U74" s="4">
        <f t="shared" si="17"/>
        <v>348622</v>
      </c>
    </row>
    <row r="75" spans="1:22" x14ac:dyDescent="0.2">
      <c r="A75" s="16" t="s">
        <v>221</v>
      </c>
      <c r="B75" s="4">
        <v>0</v>
      </c>
      <c r="C75" s="4">
        <v>189400</v>
      </c>
      <c r="D75" s="4">
        <v>-189400</v>
      </c>
      <c r="E75" s="4">
        <v>-13556750000</v>
      </c>
      <c r="F75" s="4">
        <f t="shared" si="15"/>
        <v>130401331471</v>
      </c>
      <c r="K75" s="4">
        <f t="shared" si="16"/>
        <v>1021380000</v>
      </c>
      <c r="L75" s="4"/>
      <c r="M75" s="4"/>
      <c r="N75" s="4"/>
      <c r="O75" s="4"/>
      <c r="P75" s="4">
        <v>128700</v>
      </c>
      <c r="Q75" s="4">
        <v>193600</v>
      </c>
      <c r="R75" s="5">
        <v>-4.0999999999999995E-3</v>
      </c>
      <c r="S75" s="4">
        <v>348622</v>
      </c>
      <c r="T75" s="4">
        <f t="shared" si="18"/>
        <v>1211192.6000000001</v>
      </c>
      <c r="U75" s="4">
        <f t="shared" si="17"/>
        <v>801758</v>
      </c>
    </row>
    <row r="76" spans="1:22" x14ac:dyDescent="0.2">
      <c r="A76" s="16" t="s">
        <v>212</v>
      </c>
      <c r="B76" s="4">
        <v>908100</v>
      </c>
      <c r="C76" s="4">
        <v>890340</v>
      </c>
      <c r="D76" s="4">
        <v>17760</v>
      </c>
      <c r="E76" s="4">
        <v>1207610000</v>
      </c>
      <c r="F76" s="4">
        <f t="shared" si="15"/>
        <v>143958081471</v>
      </c>
      <c r="K76" s="4">
        <f t="shared" si="16"/>
        <v>1021380000</v>
      </c>
      <c r="L76" s="4"/>
      <c r="M76" s="4"/>
      <c r="N76" s="4"/>
      <c r="O76" s="4"/>
      <c r="P76" s="4">
        <v>397900</v>
      </c>
      <c r="Q76" s="4">
        <v>938700</v>
      </c>
      <c r="R76" s="5">
        <v>2.7200000000000002E-2</v>
      </c>
      <c r="S76" s="4">
        <v>1474900</v>
      </c>
      <c r="T76" s="4">
        <f t="shared" si="18"/>
        <v>1204280.3999999999</v>
      </c>
      <c r="U76" s="4">
        <f t="shared" si="17"/>
        <v>482943</v>
      </c>
    </row>
    <row r="77" spans="1:22" x14ac:dyDescent="0.2">
      <c r="A77" s="16" t="s">
        <v>211</v>
      </c>
      <c r="B77" s="4">
        <v>20800</v>
      </c>
      <c r="C77" s="4">
        <v>442500</v>
      </c>
      <c r="D77" s="4">
        <v>-421700</v>
      </c>
      <c r="E77" s="4">
        <v>-29944880000</v>
      </c>
      <c r="F77" s="4">
        <f t="shared" si="15"/>
        <v>142750471471</v>
      </c>
      <c r="G77" s="4">
        <v>10000</v>
      </c>
      <c r="H77" s="4">
        <v>7600</v>
      </c>
      <c r="I77" s="4">
        <v>2400</v>
      </c>
      <c r="J77" s="4">
        <v>169260000</v>
      </c>
      <c r="K77" s="4">
        <f>K78+J77</f>
        <v>1021380000</v>
      </c>
      <c r="L77" s="4"/>
      <c r="M77" s="4"/>
      <c r="N77" s="4"/>
      <c r="O77" s="4"/>
      <c r="P77" s="4">
        <v>218100</v>
      </c>
      <c r="Q77" s="4">
        <v>668500</v>
      </c>
      <c r="R77" s="5">
        <v>-3.8399999999999997E-2</v>
      </c>
      <c r="S77" s="4">
        <v>965989</v>
      </c>
      <c r="T77" s="4">
        <f t="shared" si="18"/>
        <v>1200722.8999999999</v>
      </c>
      <c r="U77" s="4">
        <f t="shared" si="17"/>
        <v>482943</v>
      </c>
    </row>
    <row r="78" spans="1:22" x14ac:dyDescent="0.2">
      <c r="A78" s="16" t="s">
        <v>210</v>
      </c>
      <c r="B78" s="4">
        <v>260800</v>
      </c>
      <c r="C78" s="4">
        <v>551600</v>
      </c>
      <c r="D78" s="4">
        <v>-290800</v>
      </c>
      <c r="E78" s="4">
        <v>-21147030000</v>
      </c>
      <c r="F78" s="4">
        <f t="shared" si="15"/>
        <v>172695351471</v>
      </c>
      <c r="G78" s="4">
        <v>20000</v>
      </c>
      <c r="H78" s="4">
        <v>10000</v>
      </c>
      <c r="I78" s="4">
        <v>10000</v>
      </c>
      <c r="J78" s="4">
        <v>721000000</v>
      </c>
      <c r="K78" s="4">
        <f>J78+K80</f>
        <v>852120000</v>
      </c>
      <c r="R78" s="5">
        <v>-1.0800000000000001E-2</v>
      </c>
      <c r="S78" s="4">
        <v>930577</v>
      </c>
      <c r="T78" s="4">
        <f t="shared" si="18"/>
        <v>1135985.6000000001</v>
      </c>
      <c r="U78" s="4">
        <f t="shared" si="17"/>
        <v>482943</v>
      </c>
    </row>
    <row r="79" spans="1:22" x14ac:dyDescent="0.2">
      <c r="A79" s="16" t="s">
        <v>209</v>
      </c>
      <c r="B79" s="4">
        <v>125200</v>
      </c>
      <c r="C79" s="4">
        <v>284000</v>
      </c>
      <c r="D79" s="4">
        <v>-158800</v>
      </c>
      <c r="E79" s="4">
        <v>-11860960000</v>
      </c>
      <c r="F79" s="4">
        <f t="shared" si="15"/>
        <v>193842381471</v>
      </c>
      <c r="L79" s="4"/>
      <c r="M79" s="4"/>
      <c r="N79" s="4"/>
      <c r="O79" s="4"/>
      <c r="P79" s="4">
        <v>207400</v>
      </c>
      <c r="Q79" s="4">
        <v>553000</v>
      </c>
      <c r="R79" s="5">
        <v>-2.5099999999999997E-2</v>
      </c>
      <c r="S79" s="4">
        <v>801758</v>
      </c>
      <c r="T79" s="4">
        <f t="shared" si="18"/>
        <v>1125495.2</v>
      </c>
      <c r="U79" s="4">
        <f t="shared" si="17"/>
        <v>482943</v>
      </c>
    </row>
    <row r="80" spans="1:22" x14ac:dyDescent="0.2">
      <c r="A80" s="16" t="s">
        <v>208</v>
      </c>
      <c r="B80" s="4">
        <v>430100</v>
      </c>
      <c r="C80" s="4">
        <v>114300</v>
      </c>
      <c r="D80" s="4">
        <v>315800</v>
      </c>
      <c r="E80" s="4">
        <v>23925950000</v>
      </c>
      <c r="F80" s="4">
        <f t="shared" si="15"/>
        <v>205703341471</v>
      </c>
      <c r="G80" s="4">
        <v>12000</v>
      </c>
      <c r="H80" s="4">
        <v>10200</v>
      </c>
      <c r="I80" s="4">
        <v>1800</v>
      </c>
      <c r="J80" s="4">
        <v>131120000</v>
      </c>
      <c r="K80" s="4">
        <f>J80</f>
        <v>131120000</v>
      </c>
      <c r="R80" s="5">
        <v>-7.8000000000000005E-3</v>
      </c>
      <c r="S80" s="4">
        <v>928501</v>
      </c>
      <c r="T80" s="4">
        <f t="shared" si="18"/>
        <v>1062756.2</v>
      </c>
      <c r="U80" s="4">
        <f t="shared" si="17"/>
        <v>482943</v>
      </c>
    </row>
    <row r="81" spans="1:21" x14ac:dyDescent="0.2">
      <c r="A81" s="16" t="s">
        <v>207</v>
      </c>
      <c r="B81" s="4">
        <v>254600</v>
      </c>
      <c r="C81" s="4">
        <v>1800</v>
      </c>
      <c r="D81" s="4">
        <v>252800</v>
      </c>
      <c r="E81" s="4">
        <v>19242410000</v>
      </c>
      <c r="F81" s="4">
        <f t="shared" si="15"/>
        <v>181777391471</v>
      </c>
      <c r="R81" s="5">
        <v>5.3E-3</v>
      </c>
      <c r="S81" s="4">
        <v>482943</v>
      </c>
      <c r="T81" s="4">
        <f t="shared" si="18"/>
        <v>1061617.8</v>
      </c>
      <c r="U81" s="4">
        <f t="shared" si="17"/>
        <v>1085301</v>
      </c>
    </row>
    <row r="82" spans="1:21" x14ac:dyDescent="0.2">
      <c r="A82" s="16" t="s">
        <v>206</v>
      </c>
      <c r="B82" s="4">
        <v>425700</v>
      </c>
      <c r="C82" s="4">
        <v>385400</v>
      </c>
      <c r="D82" s="4">
        <v>40300</v>
      </c>
      <c r="E82" s="4">
        <v>3072670000</v>
      </c>
      <c r="F82" s="4">
        <f t="shared" si="15"/>
        <v>162534981471</v>
      </c>
      <c r="R82" s="5">
        <v>1.21E-2</v>
      </c>
      <c r="S82" s="4">
        <v>1170589</v>
      </c>
      <c r="T82" s="4">
        <f t="shared" si="18"/>
        <v>971167.7</v>
      </c>
      <c r="U82" s="4">
        <f t="shared" si="17"/>
        <v>930414</v>
      </c>
    </row>
    <row r="83" spans="1:21" x14ac:dyDescent="0.2">
      <c r="A83" s="16" t="s">
        <v>205</v>
      </c>
      <c r="B83" s="4">
        <v>446700</v>
      </c>
      <c r="C83" s="4">
        <v>267600</v>
      </c>
      <c r="D83" s="4">
        <v>179100</v>
      </c>
      <c r="E83" s="4">
        <v>13437080000</v>
      </c>
      <c r="F83" s="4">
        <f t="shared" si="15"/>
        <v>159462311471</v>
      </c>
      <c r="R83" s="5">
        <v>-1.18E-2</v>
      </c>
      <c r="S83" s="4">
        <v>1085301</v>
      </c>
      <c r="T83" s="4">
        <f t="shared" si="18"/>
        <v>929141</v>
      </c>
      <c r="U83" s="4">
        <f t="shared" si="17"/>
        <v>283204</v>
      </c>
    </row>
    <row r="84" spans="1:21" x14ac:dyDescent="0.2">
      <c r="A84" s="16" t="s">
        <v>204</v>
      </c>
      <c r="B84" s="4">
        <v>617900</v>
      </c>
      <c r="C84" s="4">
        <v>10800</v>
      </c>
      <c r="D84" s="4">
        <v>607100</v>
      </c>
      <c r="E84" s="4">
        <v>45683440000</v>
      </c>
      <c r="F84" s="4">
        <f t="shared" si="15"/>
        <v>146025231471</v>
      </c>
      <c r="R84" s="5">
        <v>-1.2999999999999999E-3</v>
      </c>
      <c r="S84" s="4">
        <v>1504806</v>
      </c>
      <c r="T84" s="4">
        <f t="shared" si="18"/>
        <v>858343.8</v>
      </c>
      <c r="U84" s="4">
        <f t="shared" si="17"/>
        <v>283204</v>
      </c>
    </row>
    <row r="85" spans="1:21" x14ac:dyDescent="0.2">
      <c r="A85" s="16" t="s">
        <v>203</v>
      </c>
      <c r="B85" s="4">
        <v>1666600</v>
      </c>
      <c r="C85" s="4">
        <v>272700</v>
      </c>
      <c r="D85" s="4">
        <v>1393900</v>
      </c>
      <c r="E85" s="4">
        <v>103324230000</v>
      </c>
      <c r="F85" s="4">
        <f t="shared" si="15"/>
        <v>100341791471</v>
      </c>
      <c r="R85" s="5">
        <v>6.9099999999999995E-2</v>
      </c>
      <c r="S85" s="4">
        <v>2766562</v>
      </c>
      <c r="T85" s="4">
        <f t="shared" si="18"/>
        <v>639084.69999999995</v>
      </c>
      <c r="U85" s="4">
        <f t="shared" si="17"/>
        <v>283204</v>
      </c>
    </row>
    <row r="86" spans="1:21" x14ac:dyDescent="0.2">
      <c r="A86" s="16" t="s">
        <v>202</v>
      </c>
      <c r="B86" s="4">
        <v>233200</v>
      </c>
      <c r="C86" s="4">
        <v>168400</v>
      </c>
      <c r="D86" s="4">
        <v>64800</v>
      </c>
      <c r="E86" s="4">
        <v>4494730000</v>
      </c>
      <c r="F86" s="4">
        <f t="shared" si="15"/>
        <v>-2982438529</v>
      </c>
      <c r="R86" s="5">
        <v>3.2000000000000001E-2</v>
      </c>
      <c r="S86" s="4">
        <v>1405778</v>
      </c>
      <c r="T86" s="4">
        <f t="shared" si="18"/>
        <v>552419.1</v>
      </c>
      <c r="U86" s="4">
        <f t="shared" si="17"/>
        <v>283204</v>
      </c>
    </row>
    <row r="87" spans="1:21" x14ac:dyDescent="0.2">
      <c r="A87" s="16" t="s">
        <v>201</v>
      </c>
      <c r="B87" s="4">
        <v>0</v>
      </c>
      <c r="C87" s="4">
        <v>8300</v>
      </c>
      <c r="D87" s="4">
        <v>-8300</v>
      </c>
      <c r="E87" s="4">
        <v>-570125947</v>
      </c>
      <c r="F87" s="4">
        <f t="shared" si="15"/>
        <v>-7477168529</v>
      </c>
      <c r="R87" s="5">
        <v>1.9299999999999998E-2</v>
      </c>
      <c r="S87" s="4">
        <v>930414</v>
      </c>
      <c r="T87" s="4">
        <f t="shared" si="18"/>
        <v>512163.1</v>
      </c>
      <c r="U87" s="4">
        <f t="shared" si="17"/>
        <v>266088</v>
      </c>
    </row>
    <row r="88" spans="1:21" x14ac:dyDescent="0.2">
      <c r="A88" s="16" t="s">
        <v>200</v>
      </c>
      <c r="B88" s="4">
        <v>3200</v>
      </c>
      <c r="C88" s="4">
        <v>9600</v>
      </c>
      <c r="D88" s="4">
        <v>-6400</v>
      </c>
      <c r="E88" s="4">
        <v>-429800000</v>
      </c>
      <c r="F88" s="4">
        <f t="shared" si="15"/>
        <v>-6907042582</v>
      </c>
      <c r="R88" s="5">
        <v>2.2799999999999997E-2</v>
      </c>
      <c r="S88" s="4">
        <v>283204</v>
      </c>
      <c r="T88" s="4">
        <f t="shared" si="18"/>
        <v>570733.9</v>
      </c>
      <c r="U88" s="4">
        <f t="shared" si="17"/>
        <v>266088</v>
      </c>
    </row>
    <row r="89" spans="1:21" x14ac:dyDescent="0.2">
      <c r="A89" s="16" t="s">
        <v>199</v>
      </c>
      <c r="B89" s="4">
        <v>35800</v>
      </c>
      <c r="C89" s="4">
        <v>386600</v>
      </c>
      <c r="D89" s="4">
        <v>-350800</v>
      </c>
      <c r="E89" s="4">
        <v>-23420860000</v>
      </c>
      <c r="F89" s="4">
        <f t="shared" si="15"/>
        <v>-6477242582</v>
      </c>
      <c r="R89" s="5">
        <v>-3.3599999999999998E-2</v>
      </c>
      <c r="S89" s="4">
        <v>696854</v>
      </c>
      <c r="T89" s="4">
        <f t="shared" si="18"/>
        <v>557544.4</v>
      </c>
      <c r="U89" s="4">
        <f t="shared" si="17"/>
        <v>266088</v>
      </c>
    </row>
    <row r="90" spans="1:21" x14ac:dyDescent="0.2">
      <c r="A90" s="16" t="s">
        <v>198</v>
      </c>
      <c r="B90" s="4">
        <v>9800</v>
      </c>
      <c r="C90" s="4">
        <v>2600</v>
      </c>
      <c r="D90" s="4">
        <v>7200</v>
      </c>
      <c r="E90" s="4">
        <v>493610000</v>
      </c>
      <c r="F90" s="4">
        <f t="shared" si="15"/>
        <v>16943617418</v>
      </c>
      <c r="R90" s="5">
        <v>0</v>
      </c>
      <c r="S90" s="4">
        <v>301111</v>
      </c>
      <c r="T90" s="4">
        <f t="shared" si="18"/>
        <v>669632.69999999995</v>
      </c>
      <c r="U90" s="4">
        <f t="shared" si="17"/>
        <v>266088</v>
      </c>
    </row>
    <row r="91" spans="1:21" x14ac:dyDescent="0.2">
      <c r="A91" s="16" t="s">
        <v>197</v>
      </c>
      <c r="B91" s="4">
        <v>76100</v>
      </c>
      <c r="C91" s="4">
        <v>23000</v>
      </c>
      <c r="D91" s="4">
        <v>53100</v>
      </c>
      <c r="E91" s="4">
        <v>3605350000</v>
      </c>
      <c r="F91" s="4">
        <f t="shared" si="15"/>
        <v>16450007418</v>
      </c>
      <c r="R91" s="5">
        <v>0</v>
      </c>
      <c r="S91" s="4">
        <v>471559</v>
      </c>
      <c r="T91" s="4">
        <f t="shared" si="18"/>
        <v>667895.5</v>
      </c>
      <c r="U91" s="4">
        <f t="shared" si="17"/>
        <v>266088</v>
      </c>
    </row>
    <row r="92" spans="1:21" x14ac:dyDescent="0.2">
      <c r="A92" s="16" t="s">
        <v>196</v>
      </c>
      <c r="B92" s="4">
        <v>17400</v>
      </c>
      <c r="C92" s="4">
        <v>12000</v>
      </c>
      <c r="D92" s="4">
        <v>5400</v>
      </c>
      <c r="E92" s="4">
        <v>374140000</v>
      </c>
      <c r="F92" s="4">
        <f t="shared" si="15"/>
        <v>12844657418</v>
      </c>
      <c r="R92" s="5">
        <v>-1.72E-2</v>
      </c>
      <c r="S92" s="4">
        <v>266088</v>
      </c>
      <c r="T92" s="4">
        <f t="shared" si="18"/>
        <v>681866.8</v>
      </c>
      <c r="U92" s="4">
        <f t="shared" si="17"/>
        <v>527854</v>
      </c>
    </row>
    <row r="93" spans="1:21" x14ac:dyDescent="0.2">
      <c r="A93" s="16" t="s">
        <v>195</v>
      </c>
      <c r="B93" s="4">
        <v>1100</v>
      </c>
      <c r="C93" s="4">
        <v>124700</v>
      </c>
      <c r="D93" s="4">
        <v>-123600</v>
      </c>
      <c r="E93" s="4">
        <v>-8490310000</v>
      </c>
      <c r="F93" s="4">
        <f t="shared" si="15"/>
        <v>12470517418</v>
      </c>
      <c r="R93" s="5">
        <v>0</v>
      </c>
      <c r="S93" s="4">
        <v>665034</v>
      </c>
      <c r="T93" s="4">
        <f t="shared" si="18"/>
        <v>680965.1</v>
      </c>
      <c r="U93" s="4">
        <f t="shared" si="17"/>
        <v>527854</v>
      </c>
    </row>
    <row r="94" spans="1:21" x14ac:dyDescent="0.2">
      <c r="A94" s="16" t="s">
        <v>194</v>
      </c>
      <c r="B94" s="4">
        <v>1300</v>
      </c>
      <c r="C94" s="4">
        <v>194700</v>
      </c>
      <c r="D94" s="4">
        <v>-193400</v>
      </c>
      <c r="E94" s="4">
        <v>-13755250000</v>
      </c>
      <c r="F94" s="4">
        <f t="shared" si="15"/>
        <v>20960827418</v>
      </c>
      <c r="R94" s="5">
        <v>-2.1099999999999997E-2</v>
      </c>
      <c r="S94" s="4">
        <v>796834</v>
      </c>
      <c r="T94" s="4">
        <f t="shared" si="18"/>
        <v>676443.2</v>
      </c>
      <c r="U94" s="4">
        <f t="shared" si="17"/>
        <v>527854</v>
      </c>
    </row>
    <row r="95" spans="1:21" x14ac:dyDescent="0.2">
      <c r="A95" s="16" t="s">
        <v>193</v>
      </c>
      <c r="B95" s="4">
        <v>16700</v>
      </c>
      <c r="C95" s="4">
        <v>303800</v>
      </c>
      <c r="D95" s="4">
        <v>-287100</v>
      </c>
      <c r="E95" s="4">
        <v>-20318170000</v>
      </c>
      <c r="F95" s="4">
        <f t="shared" si="15"/>
        <v>34716077418</v>
      </c>
      <c r="R95" s="5">
        <v>0</v>
      </c>
      <c r="S95" s="4">
        <v>573971</v>
      </c>
      <c r="T95" s="4">
        <f t="shared" si="18"/>
        <v>670054.5</v>
      </c>
      <c r="U95" s="4">
        <f t="shared" si="17"/>
        <v>527854</v>
      </c>
    </row>
    <row r="96" spans="1:21" x14ac:dyDescent="0.2">
      <c r="A96" s="16" t="s">
        <v>192</v>
      </c>
      <c r="B96" s="4">
        <v>600</v>
      </c>
      <c r="C96" s="4">
        <v>198100</v>
      </c>
      <c r="D96" s="4">
        <v>-197500</v>
      </c>
      <c r="E96" s="4">
        <v>-13927430000</v>
      </c>
      <c r="F96" s="4">
        <f t="shared" si="15"/>
        <v>55034247418</v>
      </c>
      <c r="R96" s="5">
        <v>1.43E-2</v>
      </c>
      <c r="S96" s="4">
        <v>539122</v>
      </c>
      <c r="T96" s="4">
        <f t="shared" si="18"/>
        <v>652994.6</v>
      </c>
      <c r="U96" s="4">
        <f t="shared" si="17"/>
        <v>454187</v>
      </c>
    </row>
    <row r="97" spans="1:21" x14ac:dyDescent="0.2">
      <c r="A97" s="16" t="s">
        <v>191</v>
      </c>
      <c r="B97" s="4">
        <v>1500</v>
      </c>
      <c r="C97" s="4">
        <v>107000</v>
      </c>
      <c r="D97" s="4">
        <v>-105500</v>
      </c>
      <c r="E97" s="4">
        <v>-7409130000</v>
      </c>
      <c r="F97" s="4">
        <f t="shared" si="15"/>
        <v>68961677418</v>
      </c>
      <c r="R97" s="5">
        <v>-1.54E-2</v>
      </c>
      <c r="S97" s="4">
        <v>527854</v>
      </c>
      <c r="T97" s="4">
        <f t="shared" si="18"/>
        <v>626924.69999999995</v>
      </c>
      <c r="U97" s="4">
        <f t="shared" si="17"/>
        <v>405801</v>
      </c>
    </row>
    <row r="98" spans="1:21" x14ac:dyDescent="0.2">
      <c r="A98" s="16" t="s">
        <v>190</v>
      </c>
      <c r="B98" s="4">
        <v>3300</v>
      </c>
      <c r="C98" s="4">
        <v>700</v>
      </c>
      <c r="D98" s="4">
        <v>2600</v>
      </c>
      <c r="E98" s="4">
        <v>184020000</v>
      </c>
      <c r="F98" s="4">
        <f t="shared" si="15"/>
        <v>76370807418</v>
      </c>
      <c r="R98" s="5">
        <v>-0.03</v>
      </c>
      <c r="S98" s="4">
        <v>868912</v>
      </c>
      <c r="T98" s="4">
        <f t="shared" si="18"/>
        <v>587192.6</v>
      </c>
      <c r="U98" s="4">
        <f t="shared" si="17"/>
        <v>405801</v>
      </c>
    </row>
    <row r="99" spans="1:21" x14ac:dyDescent="0.2">
      <c r="A99" s="16" t="s">
        <v>189</v>
      </c>
      <c r="B99" s="4">
        <v>15000</v>
      </c>
      <c r="C99" s="4">
        <v>1900</v>
      </c>
      <c r="D99" s="4">
        <v>13100</v>
      </c>
      <c r="E99" s="4">
        <v>955710000</v>
      </c>
      <c r="F99" s="4">
        <f t="shared" si="15"/>
        <v>76186787418</v>
      </c>
      <c r="R99" s="5">
        <v>4.1999999999999997E-3</v>
      </c>
      <c r="S99" s="4">
        <v>564959</v>
      </c>
      <c r="T99" s="4">
        <f t="shared" si="18"/>
        <v>584019.19999999995</v>
      </c>
      <c r="U99" s="4">
        <f t="shared" si="17"/>
        <v>405801</v>
      </c>
    </row>
    <row r="100" spans="1:21" x14ac:dyDescent="0.2">
      <c r="A100" s="16" t="s">
        <v>188</v>
      </c>
      <c r="B100" s="4">
        <v>220100</v>
      </c>
      <c r="C100" s="4">
        <v>166000</v>
      </c>
      <c r="D100" s="4">
        <v>54100</v>
      </c>
      <c r="E100" s="4">
        <v>3878960000</v>
      </c>
      <c r="F100" s="4">
        <f t="shared" si="15"/>
        <v>75231077418</v>
      </c>
      <c r="R100" s="5">
        <v>3.9900000000000005E-2</v>
      </c>
      <c r="S100" s="4">
        <v>1421994</v>
      </c>
      <c r="T100" s="4">
        <f t="shared" si="18"/>
        <v>495704</v>
      </c>
      <c r="U100" s="4">
        <f t="shared" si="17"/>
        <v>405801</v>
      </c>
    </row>
    <row r="101" spans="1:21" x14ac:dyDescent="0.2">
      <c r="A101" s="16" t="s">
        <v>187</v>
      </c>
      <c r="B101" s="4">
        <v>0</v>
      </c>
      <c r="C101" s="4">
        <v>18700</v>
      </c>
      <c r="D101" s="4">
        <v>-18700</v>
      </c>
      <c r="E101" s="4">
        <v>-1323810000</v>
      </c>
      <c r="F101" s="4">
        <f t="shared" si="15"/>
        <v>71352117418</v>
      </c>
      <c r="R101" s="5">
        <v>4.3E-3</v>
      </c>
      <c r="S101" s="4">
        <v>454187</v>
      </c>
      <c r="T101" s="4">
        <f t="shared" si="18"/>
        <v>532502.80000000005</v>
      </c>
      <c r="U101" s="4">
        <f t="shared" si="17"/>
        <v>368523</v>
      </c>
    </row>
    <row r="102" spans="1:21" x14ac:dyDescent="0.2">
      <c r="A102" s="16" t="s">
        <v>186</v>
      </c>
      <c r="B102" s="4">
        <v>9200</v>
      </c>
      <c r="C102" s="4">
        <v>17300</v>
      </c>
      <c r="D102" s="4">
        <v>-8100</v>
      </c>
      <c r="E102" s="4">
        <v>-560330000</v>
      </c>
      <c r="F102" s="4">
        <f t="shared" si="15"/>
        <v>72675927418</v>
      </c>
      <c r="R102" s="5">
        <v>1.1599999999999999E-2</v>
      </c>
      <c r="S102" s="4">
        <v>405801</v>
      </c>
      <c r="T102" s="4">
        <f t="shared" si="18"/>
        <v>534555.5</v>
      </c>
      <c r="U102" s="4">
        <f t="shared" si="17"/>
        <v>267155</v>
      </c>
    </row>
    <row r="103" spans="1:21" x14ac:dyDescent="0.2">
      <c r="A103" s="16" t="s">
        <v>185</v>
      </c>
      <c r="B103" s="4">
        <v>118300</v>
      </c>
      <c r="C103" s="4">
        <v>195500</v>
      </c>
      <c r="D103" s="4">
        <v>-77200</v>
      </c>
      <c r="E103" s="4">
        <v>-5407380000</v>
      </c>
      <c r="F103" s="4">
        <f t="shared" si="15"/>
        <v>73236257418</v>
      </c>
      <c r="R103" s="5">
        <v>-2.12E-2</v>
      </c>
      <c r="S103" s="4">
        <v>656017</v>
      </c>
      <c r="T103" s="4">
        <f t="shared" si="18"/>
        <v>498043.2</v>
      </c>
      <c r="U103" s="4">
        <f t="shared" si="17"/>
        <v>267155</v>
      </c>
    </row>
    <row r="104" spans="1:21" x14ac:dyDescent="0.2">
      <c r="A104" s="16" t="s">
        <v>184</v>
      </c>
      <c r="B104" s="4">
        <v>22100</v>
      </c>
      <c r="C104" s="4">
        <v>221000</v>
      </c>
      <c r="D104" s="4">
        <v>-198900</v>
      </c>
      <c r="E104" s="4">
        <v>-14129490000</v>
      </c>
      <c r="F104" s="4">
        <f t="shared" si="15"/>
        <v>78643637418</v>
      </c>
      <c r="R104" s="5">
        <v>-1.9400000000000001E-2</v>
      </c>
      <c r="S104" s="4">
        <v>751615</v>
      </c>
      <c r="T104" s="4">
        <f t="shared" si="18"/>
        <v>533093.80000000005</v>
      </c>
      <c r="U104" s="4">
        <f t="shared" si="17"/>
        <v>267155</v>
      </c>
    </row>
    <row r="105" spans="1:21" x14ac:dyDescent="0.2">
      <c r="A105" s="16" t="s">
        <v>183</v>
      </c>
      <c r="B105" s="4">
        <v>5600</v>
      </c>
      <c r="C105" s="4">
        <v>45300</v>
      </c>
      <c r="D105" s="4">
        <v>-39700</v>
      </c>
      <c r="E105" s="4">
        <v>-2748060000</v>
      </c>
      <c r="F105" s="4">
        <f t="shared" si="15"/>
        <v>92773127418</v>
      </c>
      <c r="R105" s="5">
        <v>6.0400000000000002E-2</v>
      </c>
      <c r="S105" s="4">
        <v>510084</v>
      </c>
      <c r="T105" s="4">
        <f t="shared" si="18"/>
        <v>518493.6</v>
      </c>
      <c r="U105" s="4">
        <f t="shared" si="17"/>
        <v>267155</v>
      </c>
    </row>
    <row r="106" spans="1:21" x14ac:dyDescent="0.2">
      <c r="A106" s="16" t="s">
        <v>182</v>
      </c>
      <c r="B106" s="4">
        <v>2600</v>
      </c>
      <c r="C106" s="4">
        <v>17300</v>
      </c>
      <c r="D106" s="4">
        <v>-14700</v>
      </c>
      <c r="E106" s="4">
        <v>-1015960000</v>
      </c>
      <c r="F106" s="4">
        <f t="shared" si="15"/>
        <v>95521187418</v>
      </c>
      <c r="R106" s="5">
        <v>-2.3E-2</v>
      </c>
      <c r="S106" s="4">
        <v>368523</v>
      </c>
      <c r="T106" s="4">
        <f t="shared" si="18"/>
        <v>520813.7</v>
      </c>
      <c r="U106" s="4">
        <f t="shared" si="17"/>
        <v>267155</v>
      </c>
    </row>
    <row r="107" spans="1:21" x14ac:dyDescent="0.2">
      <c r="A107" s="16" t="s">
        <v>181</v>
      </c>
      <c r="B107" s="4">
        <v>4800</v>
      </c>
      <c r="C107" s="4">
        <v>35101</v>
      </c>
      <c r="D107" s="4">
        <v>-30301</v>
      </c>
      <c r="E107" s="4">
        <v>-2082250000</v>
      </c>
      <c r="F107" s="4">
        <f t="shared" si="15"/>
        <v>96537147418</v>
      </c>
      <c r="R107" s="5">
        <v>7.3000000000000001E-3</v>
      </c>
      <c r="S107" s="4">
        <v>267155</v>
      </c>
      <c r="T107" s="4">
        <f t="shared" si="18"/>
        <v>541227.5</v>
      </c>
      <c r="U107" s="4">
        <f t="shared" si="17"/>
        <v>426328</v>
      </c>
    </row>
    <row r="108" spans="1:21" x14ac:dyDescent="0.2">
      <c r="A108" s="16" t="s">
        <v>180</v>
      </c>
      <c r="B108" s="4">
        <v>164000</v>
      </c>
      <c r="C108" s="4">
        <v>80800</v>
      </c>
      <c r="D108" s="4">
        <v>83200</v>
      </c>
      <c r="E108" s="4">
        <v>5690800000</v>
      </c>
      <c r="F108" s="4">
        <f t="shared" si="15"/>
        <v>98619397418</v>
      </c>
      <c r="R108" s="5">
        <v>2.23E-2</v>
      </c>
      <c r="S108" s="4">
        <v>471591</v>
      </c>
      <c r="T108" s="4">
        <f t="shared" si="18"/>
        <v>586275.5</v>
      </c>
      <c r="U108" s="4">
        <f t="shared" si="17"/>
        <v>290894</v>
      </c>
    </row>
    <row r="109" spans="1:21" x14ac:dyDescent="0.2">
      <c r="A109" s="16" t="s">
        <v>179</v>
      </c>
      <c r="B109" s="4">
        <v>82400</v>
      </c>
      <c r="C109" s="4">
        <v>0</v>
      </c>
      <c r="D109" s="4">
        <v>82400</v>
      </c>
      <c r="E109" s="4">
        <v>5584230000</v>
      </c>
      <c r="F109" s="4">
        <f t="shared" si="15"/>
        <v>92928597418</v>
      </c>
      <c r="R109" s="5">
        <v>3.6900000000000002E-2</v>
      </c>
      <c r="S109" s="4">
        <v>533225</v>
      </c>
      <c r="T109" s="4">
        <f t="shared" si="18"/>
        <v>630406</v>
      </c>
      <c r="U109" s="4">
        <f t="shared" si="17"/>
        <v>290894</v>
      </c>
    </row>
    <row r="110" spans="1:21" x14ac:dyDescent="0.2">
      <c r="A110" s="16" t="s">
        <v>178</v>
      </c>
      <c r="B110" s="4">
        <v>192000</v>
      </c>
      <c r="C110" s="4">
        <v>108400</v>
      </c>
      <c r="D110" s="4">
        <v>83600</v>
      </c>
      <c r="E110" s="4">
        <v>5400520000</v>
      </c>
      <c r="F110" s="4">
        <f t="shared" si="15"/>
        <v>87344367418</v>
      </c>
      <c r="R110" s="5">
        <v>3.3399999999999999E-2</v>
      </c>
      <c r="S110" s="4">
        <v>538842</v>
      </c>
      <c r="T110" s="4">
        <f t="shared" si="18"/>
        <v>743878.6</v>
      </c>
      <c r="U110" s="4">
        <f t="shared" si="17"/>
        <v>290894</v>
      </c>
    </row>
    <row r="111" spans="1:21" x14ac:dyDescent="0.2">
      <c r="A111" s="16" t="s">
        <v>177</v>
      </c>
      <c r="B111" s="4">
        <v>161900</v>
      </c>
      <c r="C111" s="4">
        <v>75800</v>
      </c>
      <c r="D111" s="4">
        <v>86100</v>
      </c>
      <c r="E111" s="4">
        <v>5419330000</v>
      </c>
      <c r="F111" s="4">
        <f t="shared" si="15"/>
        <v>81943847418</v>
      </c>
      <c r="R111" s="5">
        <v>-6.3799999999999996E-2</v>
      </c>
      <c r="S111" s="4">
        <v>822175</v>
      </c>
      <c r="T111" s="4">
        <f t="shared" si="18"/>
        <v>794409.7</v>
      </c>
      <c r="U111" s="4">
        <f t="shared" si="17"/>
        <v>290894</v>
      </c>
    </row>
    <row r="112" spans="1:21" x14ac:dyDescent="0.2">
      <c r="A112" s="16" t="s">
        <v>176</v>
      </c>
      <c r="B112" s="4">
        <v>105000</v>
      </c>
      <c r="C112" s="4">
        <v>3800</v>
      </c>
      <c r="D112" s="4">
        <v>101200</v>
      </c>
      <c r="E112" s="4">
        <v>6963660000</v>
      </c>
      <c r="F112" s="4">
        <f t="shared" si="15"/>
        <v>76524517418</v>
      </c>
      <c r="R112" s="5">
        <v>-3.85E-2</v>
      </c>
      <c r="S112" s="4">
        <v>426328</v>
      </c>
      <c r="T112" s="4">
        <f t="shared" si="18"/>
        <v>807864.5</v>
      </c>
      <c r="U112" s="4">
        <f t="shared" si="17"/>
        <v>290894</v>
      </c>
    </row>
    <row r="113" spans="1:21" x14ac:dyDescent="0.2">
      <c r="A113" s="16" t="s">
        <v>175</v>
      </c>
      <c r="B113" s="4">
        <v>300</v>
      </c>
      <c r="C113" s="4">
        <v>15000</v>
      </c>
      <c r="D113" s="4">
        <v>-14700</v>
      </c>
      <c r="E113" s="4">
        <v>-1029480000</v>
      </c>
      <c r="F113" s="4">
        <f t="shared" si="15"/>
        <v>69560857418</v>
      </c>
      <c r="R113" s="5">
        <v>-1.3999999999999999E-2</v>
      </c>
      <c r="S113" s="4">
        <v>290894</v>
      </c>
      <c r="T113" s="4">
        <f t="shared" si="18"/>
        <v>854379.1</v>
      </c>
      <c r="U113" s="4">
        <f t="shared" si="17"/>
        <v>364082</v>
      </c>
    </row>
    <row r="114" spans="1:21" x14ac:dyDescent="0.2">
      <c r="A114" s="16" t="s">
        <v>174</v>
      </c>
      <c r="B114" s="4">
        <v>307900</v>
      </c>
      <c r="C114" s="4">
        <v>42400</v>
      </c>
      <c r="D114" s="4">
        <v>265500</v>
      </c>
      <c r="E114" s="4">
        <v>18737370000</v>
      </c>
      <c r="F114" s="4">
        <f t="shared" si="15"/>
        <v>70590337418</v>
      </c>
      <c r="R114" s="5">
        <v>-2.7300000000000001E-2</v>
      </c>
      <c r="S114" s="4">
        <v>1102121</v>
      </c>
      <c r="T114" s="4">
        <f t="shared" si="18"/>
        <v>827559.2</v>
      </c>
      <c r="U114" s="4">
        <f t="shared" si="17"/>
        <v>364082</v>
      </c>
    </row>
    <row r="115" spans="1:21" x14ac:dyDescent="0.2">
      <c r="A115" s="16" t="s">
        <v>173</v>
      </c>
      <c r="B115" s="4">
        <v>44200</v>
      </c>
      <c r="C115" s="4">
        <v>50300</v>
      </c>
      <c r="D115" s="4">
        <v>-6100</v>
      </c>
      <c r="E115" s="4">
        <v>-423450000</v>
      </c>
      <c r="F115" s="4">
        <f t="shared" ref="F115:F130" si="19">E115+F116</f>
        <v>51852967418</v>
      </c>
      <c r="R115" s="5">
        <v>6.8999999999999999E-3</v>
      </c>
      <c r="S115" s="4">
        <v>364082</v>
      </c>
      <c r="T115" s="4">
        <f t="shared" si="18"/>
        <v>858869.8</v>
      </c>
      <c r="U115" s="4">
        <f t="shared" si="17"/>
        <v>391724</v>
      </c>
    </row>
    <row r="116" spans="1:21" x14ac:dyDescent="0.2">
      <c r="A116" s="16" t="s">
        <v>172</v>
      </c>
      <c r="B116" s="4">
        <v>85200</v>
      </c>
      <c r="C116" s="4">
        <v>44800</v>
      </c>
      <c r="D116" s="4">
        <v>40400</v>
      </c>
      <c r="E116" s="4">
        <v>2916590000</v>
      </c>
      <c r="F116" s="4">
        <f t="shared" si="19"/>
        <v>52276417418</v>
      </c>
      <c r="R116" s="5">
        <v>4.1999999999999997E-3</v>
      </c>
      <c r="S116" s="4">
        <v>391724</v>
      </c>
      <c r="T116" s="4">
        <f t="shared" ref="T116:T121" si="20">AVERAGE(S117:S126)</f>
        <v>992111.7</v>
      </c>
      <c r="U116" s="4">
        <f t="shared" si="17"/>
        <v>471293</v>
      </c>
    </row>
    <row r="117" spans="1:21" x14ac:dyDescent="0.2">
      <c r="A117" s="16" t="s">
        <v>171</v>
      </c>
      <c r="B117" s="4">
        <v>21600</v>
      </c>
      <c r="C117" s="4">
        <v>112200</v>
      </c>
      <c r="D117" s="4">
        <v>-90600</v>
      </c>
      <c r="E117" s="4">
        <v>-6629400000</v>
      </c>
      <c r="F117" s="4">
        <f t="shared" si="19"/>
        <v>49359827418</v>
      </c>
      <c r="R117" s="5">
        <v>-3.4700000000000002E-2</v>
      </c>
      <c r="S117" s="4">
        <v>471293</v>
      </c>
      <c r="T117" s="4">
        <f t="shared" si="20"/>
        <v>1039494.4</v>
      </c>
      <c r="U117" s="4">
        <f t="shared" si="17"/>
        <v>560876</v>
      </c>
    </row>
    <row r="118" spans="1:21" x14ac:dyDescent="0.2">
      <c r="A118" s="16" t="s">
        <v>170</v>
      </c>
      <c r="B118" s="4">
        <v>322400</v>
      </c>
      <c r="C118" s="4">
        <v>19100</v>
      </c>
      <c r="D118" s="4">
        <v>303300</v>
      </c>
      <c r="E118" s="4">
        <v>22012540000</v>
      </c>
      <c r="F118" s="4">
        <f t="shared" si="19"/>
        <v>55989227418</v>
      </c>
      <c r="R118" s="5">
        <v>6.0999999999999999E-2</v>
      </c>
      <c r="S118" s="4">
        <v>922071</v>
      </c>
      <c r="T118" s="4">
        <f t="shared" si="20"/>
        <v>1029427.8</v>
      </c>
      <c r="U118" s="4">
        <f t="shared" si="17"/>
        <v>560876</v>
      </c>
    </row>
    <row r="119" spans="1:21" x14ac:dyDescent="0.2">
      <c r="A119" s="16" t="s">
        <v>169</v>
      </c>
      <c r="B119" s="4">
        <v>427300</v>
      </c>
      <c r="C119" s="4">
        <v>11900</v>
      </c>
      <c r="D119" s="4">
        <v>415400</v>
      </c>
      <c r="E119" s="4">
        <v>29796670000</v>
      </c>
      <c r="F119" s="4">
        <f t="shared" si="19"/>
        <v>33976687418</v>
      </c>
      <c r="R119" s="5">
        <v>-3.0200000000000001E-2</v>
      </c>
      <c r="S119" s="4">
        <v>974530</v>
      </c>
      <c r="T119" s="4">
        <f t="shared" si="20"/>
        <v>1055649.8999999999</v>
      </c>
      <c r="U119" s="4">
        <f t="shared" si="17"/>
        <v>560876</v>
      </c>
    </row>
    <row r="120" spans="1:21" x14ac:dyDescent="0.2">
      <c r="A120" s="16" t="s">
        <v>168</v>
      </c>
      <c r="B120" s="4">
        <v>310100</v>
      </c>
      <c r="C120" s="4">
        <v>3900</v>
      </c>
      <c r="D120" s="4">
        <v>306200</v>
      </c>
      <c r="E120" s="4">
        <v>22613660000</v>
      </c>
      <c r="F120" s="4">
        <f t="shared" si="19"/>
        <v>4180017418</v>
      </c>
      <c r="R120" s="5">
        <v>-4.3400000000000001E-2</v>
      </c>
      <c r="S120" s="4">
        <v>1673568</v>
      </c>
      <c r="T120" s="4">
        <f t="shared" si="20"/>
        <v>984557.2</v>
      </c>
      <c r="U120" s="4">
        <f t="shared" si="17"/>
        <v>560876</v>
      </c>
    </row>
    <row r="121" spans="1:21" x14ac:dyDescent="0.2">
      <c r="A121" s="16" t="s">
        <v>167</v>
      </c>
      <c r="B121" s="4">
        <v>39000</v>
      </c>
      <c r="C121" s="4">
        <v>20600</v>
      </c>
      <c r="D121" s="4">
        <v>18400</v>
      </c>
      <c r="E121" s="4">
        <v>1348540000</v>
      </c>
      <c r="F121" s="4">
        <f t="shared" si="19"/>
        <v>-18433642582</v>
      </c>
      <c r="R121" s="5">
        <v>-5.9400000000000001E-2</v>
      </c>
      <c r="S121" s="4">
        <v>1327486</v>
      </c>
      <c r="T121" s="4">
        <f t="shared" si="20"/>
        <v>971784.6</v>
      </c>
      <c r="U121" s="4">
        <f t="shared" si="17"/>
        <v>560876</v>
      </c>
    </row>
    <row r="122" spans="1:21" x14ac:dyDescent="0.2">
      <c r="A122" s="16" t="s">
        <v>166</v>
      </c>
      <c r="B122" s="4">
        <v>70400</v>
      </c>
      <c r="C122" s="4">
        <v>37900</v>
      </c>
      <c r="D122" s="4">
        <v>32500</v>
      </c>
      <c r="E122" s="4">
        <v>2650460000</v>
      </c>
      <c r="F122" s="4">
        <f t="shared" si="19"/>
        <v>-19782182582</v>
      </c>
      <c r="R122" s="5">
        <v>-1.46E-2</v>
      </c>
      <c r="S122" s="4">
        <v>560876</v>
      </c>
      <c r="T122" s="4">
        <f>AVERAGE(S123:S132)</f>
        <v>1005597.2</v>
      </c>
      <c r="U122" s="4">
        <f t="shared" si="17"/>
        <v>677188</v>
      </c>
    </row>
    <row r="123" spans="1:21" x14ac:dyDescent="0.2">
      <c r="A123" s="16" t="s">
        <v>165</v>
      </c>
      <c r="B123" s="4">
        <v>6300</v>
      </c>
      <c r="C123" s="4">
        <v>7200</v>
      </c>
      <c r="D123" s="4">
        <v>-900</v>
      </c>
      <c r="E123" s="4">
        <v>-72900000</v>
      </c>
      <c r="F123" s="4">
        <f t="shared" si="19"/>
        <v>-22432642582</v>
      </c>
      <c r="R123" s="5">
        <v>5.0000000000000001E-3</v>
      </c>
      <c r="S123" s="4">
        <v>756040</v>
      </c>
      <c r="U123" s="4">
        <f t="shared" si="17"/>
        <v>677188</v>
      </c>
    </row>
    <row r="124" spans="1:21" x14ac:dyDescent="0.2">
      <c r="A124" s="16" t="s">
        <v>164</v>
      </c>
      <c r="B124" s="4">
        <v>44200</v>
      </c>
      <c r="C124" s="4">
        <v>63200</v>
      </c>
      <c r="D124" s="4">
        <v>-19000</v>
      </c>
      <c r="E124" s="4">
        <v>-1572590000</v>
      </c>
      <c r="F124" s="4">
        <f t="shared" si="19"/>
        <v>-22359742582</v>
      </c>
      <c r="R124" s="5">
        <v>-1.21E-2</v>
      </c>
      <c r="S124" s="4">
        <v>833922</v>
      </c>
      <c r="U124" s="4">
        <f t="shared" ref="U124:U126" si="21">MIN(S125:S129)</f>
        <v>677188</v>
      </c>
    </row>
    <row r="125" spans="1:21" x14ac:dyDescent="0.2">
      <c r="A125" s="16" t="s">
        <v>163</v>
      </c>
      <c r="B125" s="4">
        <v>88800</v>
      </c>
      <c r="C125" s="4">
        <v>171700</v>
      </c>
      <c r="D125" s="4">
        <v>-82900</v>
      </c>
      <c r="E125" s="4">
        <v>-6816990000</v>
      </c>
      <c r="F125" s="4">
        <f t="shared" si="19"/>
        <v>-20787152582</v>
      </c>
      <c r="R125" s="5">
        <v>7.4000000000000003E-3</v>
      </c>
      <c r="S125" s="4">
        <v>677188</v>
      </c>
      <c r="U125" s="4">
        <f t="shared" si="21"/>
        <v>821405</v>
      </c>
    </row>
    <row r="126" spans="1:21" x14ac:dyDescent="0.2">
      <c r="A126" s="16" t="s">
        <v>162</v>
      </c>
      <c r="B126" s="4">
        <v>119200</v>
      </c>
      <c r="C126" s="4">
        <v>66100</v>
      </c>
      <c r="D126" s="4">
        <v>53100</v>
      </c>
      <c r="E126" s="4">
        <v>4431260000</v>
      </c>
      <c r="F126" s="4">
        <f t="shared" si="19"/>
        <v>-13970162582</v>
      </c>
      <c r="R126" s="5">
        <v>6.1999999999999998E-3</v>
      </c>
      <c r="S126" s="4">
        <v>1724143</v>
      </c>
      <c r="U126" s="4">
        <f t="shared" si="21"/>
        <v>821405</v>
      </c>
    </row>
    <row r="127" spans="1:21" x14ac:dyDescent="0.2">
      <c r="A127" s="16" t="s">
        <v>161</v>
      </c>
      <c r="B127" s="4">
        <v>1000</v>
      </c>
      <c r="C127" s="4">
        <v>215300</v>
      </c>
      <c r="D127" s="4">
        <v>-214300</v>
      </c>
      <c r="E127" s="4">
        <v>-17494610000</v>
      </c>
      <c r="F127" s="4">
        <f t="shared" si="19"/>
        <v>-18401422582</v>
      </c>
      <c r="R127" s="5">
        <v>1.2999999999999999E-3</v>
      </c>
      <c r="S127" s="4">
        <v>945120</v>
      </c>
      <c r="U127" s="4">
        <f>MIN(S128:S132)</f>
        <v>821405</v>
      </c>
    </row>
    <row r="128" spans="1:21" x14ac:dyDescent="0.2">
      <c r="A128" s="16" t="s">
        <v>160</v>
      </c>
      <c r="B128" s="4">
        <v>74400</v>
      </c>
      <c r="C128" s="4">
        <v>139500</v>
      </c>
      <c r="D128" s="4">
        <v>-65100</v>
      </c>
      <c r="E128" s="4">
        <v>-5215930000</v>
      </c>
      <c r="F128" s="4">
        <f t="shared" si="19"/>
        <v>-906812582</v>
      </c>
      <c r="R128" s="5">
        <v>7.4999999999999997E-3</v>
      </c>
      <c r="S128" s="4">
        <v>821405</v>
      </c>
    </row>
    <row r="129" spans="1:22" x14ac:dyDescent="0.2">
      <c r="A129" s="16" t="s">
        <v>159</v>
      </c>
      <c r="B129" s="4">
        <v>80800</v>
      </c>
      <c r="C129" s="4">
        <v>161400</v>
      </c>
      <c r="D129" s="4">
        <v>-80600</v>
      </c>
      <c r="E129" s="4">
        <v>-6576600000</v>
      </c>
      <c r="F129" s="4">
        <f t="shared" si="19"/>
        <v>4309117418</v>
      </c>
      <c r="R129" s="5">
        <v>3.8E-3</v>
      </c>
      <c r="S129" s="4">
        <v>1236751</v>
      </c>
    </row>
    <row r="130" spans="1:22" x14ac:dyDescent="0.2">
      <c r="A130" s="16" t="s">
        <v>158</v>
      </c>
      <c r="B130" s="4">
        <v>157100</v>
      </c>
      <c r="C130" s="4">
        <v>164000</v>
      </c>
      <c r="D130" s="4">
        <v>-6900</v>
      </c>
      <c r="E130" s="4">
        <v>-607500000</v>
      </c>
      <c r="F130" s="4">
        <f t="shared" si="19"/>
        <v>10885717418</v>
      </c>
      <c r="R130" s="5">
        <v>-2.3999999999999998E-3</v>
      </c>
      <c r="S130" s="4">
        <v>962641</v>
      </c>
    </row>
    <row r="131" spans="1:22" x14ac:dyDescent="0.2">
      <c r="A131" s="16" t="s">
        <v>157</v>
      </c>
      <c r="B131" s="4">
        <v>330300</v>
      </c>
      <c r="C131" s="4">
        <v>57670</v>
      </c>
      <c r="D131" s="4">
        <v>272630</v>
      </c>
      <c r="E131" s="4">
        <v>21842700000</v>
      </c>
      <c r="F131" s="4">
        <f>E131+F132</f>
        <v>11493217418</v>
      </c>
      <c r="R131" s="5">
        <v>-3.7000000000000002E-3</v>
      </c>
      <c r="S131" s="4">
        <v>1199760</v>
      </c>
    </row>
    <row r="132" spans="1:22" x14ac:dyDescent="0.2">
      <c r="A132" s="16" t="s">
        <v>156</v>
      </c>
      <c r="B132" s="4">
        <v>700</v>
      </c>
      <c r="C132" s="4">
        <v>128049</v>
      </c>
      <c r="D132" s="4">
        <v>-127349</v>
      </c>
      <c r="E132" s="4">
        <v>-10349482582</v>
      </c>
      <c r="F132" s="4">
        <f>E132</f>
        <v>-10349482582</v>
      </c>
      <c r="R132" s="5">
        <v>2.6699999999999998E-2</v>
      </c>
      <c r="S132" s="4">
        <v>899002</v>
      </c>
    </row>
    <row r="133" spans="1:22" x14ac:dyDescent="0.2">
      <c r="A133" s="2"/>
      <c r="B133" s="4"/>
      <c r="C133" s="4"/>
      <c r="D133" s="4"/>
      <c r="E133" s="4"/>
      <c r="F133" s="4">
        <f t="shared" ref="F133:F188" si="22">E133+F134</f>
        <v>0</v>
      </c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>
        <f t="shared" si="22"/>
        <v>0</v>
      </c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>
        <f t="shared" si="22"/>
        <v>0</v>
      </c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>
        <f t="shared" si="22"/>
        <v>0</v>
      </c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>
        <f t="shared" si="22"/>
        <v>0</v>
      </c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>
        <f t="shared" si="22"/>
        <v>0</v>
      </c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>
        <f t="shared" si="22"/>
        <v>0</v>
      </c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>
        <f t="shared" si="22"/>
        <v>0</v>
      </c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>
        <f t="shared" si="22"/>
        <v>0</v>
      </c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>
        <f t="shared" si="22"/>
        <v>0</v>
      </c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6"/>
      <c r="B143" s="4"/>
      <c r="C143" s="4"/>
      <c r="D143" s="4"/>
      <c r="E143" s="4"/>
      <c r="F143" s="4">
        <f t="shared" si="22"/>
        <v>0</v>
      </c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6"/>
      <c r="B144" s="4"/>
      <c r="C144" s="4"/>
      <c r="D144" s="4"/>
      <c r="E144" s="4"/>
      <c r="F144" s="4">
        <f t="shared" si="22"/>
        <v>0</v>
      </c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6"/>
      <c r="B145" s="4"/>
      <c r="C145" s="4"/>
      <c r="D145" s="4"/>
      <c r="E145" s="4"/>
      <c r="F145" s="4">
        <f t="shared" si="22"/>
        <v>0</v>
      </c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6"/>
      <c r="B146" s="4"/>
      <c r="C146" s="4"/>
      <c r="D146" s="4"/>
      <c r="E146" s="4"/>
      <c r="F146" s="4">
        <f t="shared" si="22"/>
        <v>0</v>
      </c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6"/>
      <c r="B147" s="4"/>
      <c r="C147" s="4"/>
      <c r="D147" s="4"/>
      <c r="E147" s="4"/>
      <c r="F147" s="4">
        <f t="shared" si="22"/>
        <v>0</v>
      </c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6"/>
      <c r="B148" s="4"/>
      <c r="C148" s="4"/>
      <c r="D148" s="4"/>
      <c r="E148" s="4"/>
      <c r="F148" s="4">
        <f t="shared" si="22"/>
        <v>0</v>
      </c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6"/>
      <c r="B149" s="4"/>
      <c r="C149" s="4"/>
      <c r="D149" s="4"/>
      <c r="E149" s="4"/>
      <c r="F149" s="4">
        <f t="shared" si="22"/>
        <v>0</v>
      </c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5"/>
    </row>
    <row r="150" spans="1:22" x14ac:dyDescent="0.2">
      <c r="A150" s="6"/>
      <c r="B150" s="4"/>
      <c r="C150" s="4"/>
      <c r="D150" s="4"/>
      <c r="E150" s="4"/>
      <c r="F150" s="4">
        <f t="shared" si="22"/>
        <v>0</v>
      </c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5"/>
    </row>
    <row r="151" spans="1:22" x14ac:dyDescent="0.2">
      <c r="A151" s="6"/>
      <c r="B151" s="4"/>
      <c r="C151" s="4"/>
      <c r="D151" s="4"/>
      <c r="E151" s="4"/>
      <c r="F151" s="4">
        <f t="shared" si="22"/>
        <v>0</v>
      </c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5"/>
    </row>
    <row r="152" spans="1:22" x14ac:dyDescent="0.2">
      <c r="A152" s="6"/>
      <c r="B152" s="4"/>
      <c r="C152" s="4"/>
      <c r="D152" s="4"/>
      <c r="E152" s="4"/>
      <c r="F152" s="4">
        <f t="shared" si="22"/>
        <v>0</v>
      </c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5"/>
    </row>
    <row r="153" spans="1:22" x14ac:dyDescent="0.2">
      <c r="A153" s="2"/>
      <c r="B153" s="4"/>
      <c r="C153" s="4"/>
      <c r="D153" s="4"/>
      <c r="E153" s="4"/>
      <c r="F153" s="4">
        <f t="shared" si="22"/>
        <v>0</v>
      </c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5"/>
    </row>
    <row r="154" spans="1:22" x14ac:dyDescent="0.2">
      <c r="A154" s="2"/>
      <c r="B154" s="4"/>
      <c r="C154" s="4"/>
      <c r="D154" s="4"/>
      <c r="E154" s="4"/>
      <c r="F154" s="4">
        <f t="shared" si="22"/>
        <v>0</v>
      </c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5"/>
    </row>
    <row r="155" spans="1:22" x14ac:dyDescent="0.2">
      <c r="A155" s="6"/>
      <c r="B155" s="4"/>
      <c r="C155" s="4"/>
      <c r="D155" s="4"/>
      <c r="E155" s="4"/>
      <c r="F155" s="4">
        <f t="shared" si="22"/>
        <v>0</v>
      </c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5"/>
    </row>
    <row r="156" spans="1:22" x14ac:dyDescent="0.2">
      <c r="A156" s="6"/>
      <c r="B156" s="4"/>
      <c r="C156" s="4"/>
      <c r="D156" s="4"/>
      <c r="E156" s="4"/>
      <c r="F156" s="4">
        <f t="shared" si="22"/>
        <v>0</v>
      </c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5"/>
    </row>
    <row r="157" spans="1:22" x14ac:dyDescent="0.2">
      <c r="A157" s="6"/>
      <c r="B157" s="4"/>
      <c r="C157" s="4"/>
      <c r="D157" s="4"/>
      <c r="E157" s="4"/>
      <c r="F157" s="4">
        <f t="shared" si="22"/>
        <v>0</v>
      </c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5"/>
    </row>
    <row r="158" spans="1:22" x14ac:dyDescent="0.2">
      <c r="A158" s="6"/>
      <c r="B158" s="4"/>
      <c r="C158" s="4"/>
      <c r="D158" s="4"/>
      <c r="E158" s="4"/>
      <c r="F158" s="4">
        <f t="shared" si="22"/>
        <v>0</v>
      </c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5"/>
    </row>
    <row r="159" spans="1:22" x14ac:dyDescent="0.2">
      <c r="A159" s="6"/>
      <c r="B159" s="4"/>
      <c r="C159" s="4"/>
      <c r="D159" s="4"/>
      <c r="E159" s="4"/>
      <c r="F159" s="4">
        <f t="shared" si="22"/>
        <v>0</v>
      </c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5"/>
    </row>
    <row r="160" spans="1:22" x14ac:dyDescent="0.2">
      <c r="A160" s="6"/>
      <c r="B160" s="4"/>
      <c r="C160" s="4"/>
      <c r="D160" s="4"/>
      <c r="E160" s="4"/>
      <c r="F160" s="4">
        <f t="shared" si="22"/>
        <v>0</v>
      </c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5"/>
    </row>
    <row r="161" spans="1:22" x14ac:dyDescent="0.2">
      <c r="A161" s="6"/>
      <c r="B161" s="4"/>
      <c r="C161" s="4"/>
      <c r="D161" s="4"/>
      <c r="E161" s="4"/>
      <c r="F161" s="4">
        <f t="shared" si="22"/>
        <v>0</v>
      </c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5"/>
    </row>
    <row r="162" spans="1:22" x14ac:dyDescent="0.2">
      <c r="A162" s="6"/>
      <c r="B162" s="4"/>
      <c r="C162" s="4"/>
      <c r="D162" s="4"/>
      <c r="E162" s="4"/>
      <c r="F162" s="4">
        <f t="shared" si="22"/>
        <v>0</v>
      </c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5"/>
      <c r="U162" s="5"/>
      <c r="V162" s="5"/>
    </row>
    <row r="163" spans="1:22" x14ac:dyDescent="0.2">
      <c r="A163" s="6"/>
      <c r="B163" s="4"/>
      <c r="C163" s="4"/>
      <c r="D163" s="4"/>
      <c r="E163" s="4"/>
      <c r="F163" s="4">
        <f t="shared" si="22"/>
        <v>0</v>
      </c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5"/>
      <c r="U163" s="5"/>
      <c r="V163" s="5"/>
    </row>
    <row r="164" spans="1:22" x14ac:dyDescent="0.2">
      <c r="A164" s="6"/>
      <c r="B164" s="4"/>
      <c r="C164" s="4"/>
      <c r="D164" s="4"/>
      <c r="E164" s="4"/>
      <c r="F164" s="4">
        <f t="shared" si="22"/>
        <v>0</v>
      </c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5"/>
      <c r="U164" s="5"/>
      <c r="V164" s="5"/>
    </row>
    <row r="165" spans="1:22" x14ac:dyDescent="0.2">
      <c r="A165" s="6"/>
      <c r="B165" s="4"/>
      <c r="C165" s="4"/>
      <c r="D165" s="4"/>
      <c r="E165" s="4"/>
      <c r="F165" s="4">
        <f t="shared" si="22"/>
        <v>0</v>
      </c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5"/>
      <c r="U165" s="5"/>
      <c r="V165" s="5"/>
    </row>
    <row r="166" spans="1:22" x14ac:dyDescent="0.2">
      <c r="A166" s="6"/>
      <c r="B166" s="4"/>
      <c r="C166" s="4"/>
      <c r="D166" s="4"/>
      <c r="E166" s="4"/>
      <c r="F166" s="4">
        <f t="shared" si="22"/>
        <v>0</v>
      </c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5"/>
      <c r="U166" s="5"/>
      <c r="V166" s="5"/>
    </row>
    <row r="167" spans="1:22" x14ac:dyDescent="0.2">
      <c r="A167" s="6"/>
      <c r="B167" s="4"/>
      <c r="C167" s="4"/>
      <c r="D167" s="4"/>
      <c r="E167" s="4"/>
      <c r="F167" s="4">
        <f t="shared" si="22"/>
        <v>0</v>
      </c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5"/>
      <c r="U167" s="5"/>
      <c r="V167" s="5"/>
    </row>
    <row r="168" spans="1:22" x14ac:dyDescent="0.2">
      <c r="A168" s="2"/>
      <c r="B168" s="4"/>
      <c r="C168" s="4"/>
      <c r="D168" s="4"/>
      <c r="E168" s="4"/>
      <c r="F168" s="4">
        <f t="shared" si="22"/>
        <v>0</v>
      </c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5"/>
    </row>
    <row r="169" spans="1:22" x14ac:dyDescent="0.2">
      <c r="A169" s="2"/>
      <c r="B169" s="4"/>
      <c r="C169" s="4"/>
      <c r="D169" s="4"/>
      <c r="E169" s="4"/>
      <c r="F169" s="4">
        <f t="shared" si="22"/>
        <v>0</v>
      </c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5"/>
    </row>
    <row r="170" spans="1:22" x14ac:dyDescent="0.2">
      <c r="A170" s="2"/>
      <c r="B170" s="4"/>
      <c r="C170" s="4"/>
      <c r="D170" s="4"/>
      <c r="E170" s="4"/>
      <c r="F170" s="4">
        <f t="shared" si="22"/>
        <v>0</v>
      </c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5"/>
    </row>
    <row r="171" spans="1:22" x14ac:dyDescent="0.2">
      <c r="A171" s="2"/>
      <c r="B171" s="4"/>
      <c r="C171" s="4"/>
      <c r="D171" s="4"/>
      <c r="E171" s="4"/>
      <c r="F171" s="4">
        <f t="shared" si="22"/>
        <v>0</v>
      </c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5"/>
    </row>
    <row r="172" spans="1:22" x14ac:dyDescent="0.2">
      <c r="A172" s="2"/>
      <c r="B172" s="4"/>
      <c r="C172" s="4"/>
      <c r="D172" s="4"/>
      <c r="E172" s="4"/>
      <c r="F172" s="4">
        <f t="shared" si="22"/>
        <v>0</v>
      </c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5"/>
    </row>
    <row r="173" spans="1:22" x14ac:dyDescent="0.2">
      <c r="A173" s="2"/>
      <c r="B173" s="4"/>
      <c r="C173" s="4"/>
      <c r="D173" s="4"/>
      <c r="E173" s="4"/>
      <c r="F173" s="4">
        <f t="shared" si="22"/>
        <v>0</v>
      </c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5"/>
    </row>
    <row r="174" spans="1:22" x14ac:dyDescent="0.2">
      <c r="A174" s="2"/>
      <c r="B174" s="4"/>
      <c r="C174" s="4"/>
      <c r="D174" s="4"/>
      <c r="E174" s="4"/>
      <c r="F174" s="4">
        <f t="shared" si="22"/>
        <v>0</v>
      </c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5"/>
    </row>
    <row r="175" spans="1:22" x14ac:dyDescent="0.2">
      <c r="A175" s="2"/>
      <c r="B175" s="4"/>
      <c r="C175" s="4"/>
      <c r="D175" s="4"/>
      <c r="E175" s="4"/>
      <c r="F175" s="4">
        <f t="shared" si="22"/>
        <v>0</v>
      </c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5"/>
    </row>
    <row r="176" spans="1:22" x14ac:dyDescent="0.2">
      <c r="A176" s="2"/>
      <c r="B176" s="4"/>
      <c r="C176" s="4"/>
      <c r="D176" s="4"/>
      <c r="E176" s="4"/>
      <c r="F176" s="4">
        <f t="shared" si="22"/>
        <v>0</v>
      </c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5"/>
    </row>
    <row r="177" spans="1:22" x14ac:dyDescent="0.2">
      <c r="A177" s="2"/>
      <c r="B177" s="4"/>
      <c r="C177" s="4"/>
      <c r="D177" s="4"/>
      <c r="E177" s="4"/>
      <c r="F177" s="4">
        <f t="shared" si="22"/>
        <v>0</v>
      </c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5"/>
      <c r="U177" s="5"/>
      <c r="V177" s="5"/>
    </row>
    <row r="178" spans="1:22" x14ac:dyDescent="0.2">
      <c r="A178" s="2"/>
      <c r="B178" s="4"/>
      <c r="C178" s="4"/>
      <c r="D178" s="4"/>
      <c r="E178" s="4"/>
      <c r="F178" s="4">
        <f t="shared" si="22"/>
        <v>0</v>
      </c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5"/>
      <c r="U178" s="5"/>
      <c r="V178" s="5"/>
    </row>
    <row r="179" spans="1:22" x14ac:dyDescent="0.2">
      <c r="A179" s="2"/>
      <c r="B179" s="4"/>
      <c r="C179" s="4"/>
      <c r="D179" s="4"/>
      <c r="E179" s="4"/>
      <c r="F179" s="4">
        <f t="shared" si="22"/>
        <v>0</v>
      </c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5"/>
      <c r="U179" s="5"/>
      <c r="V179" s="5"/>
    </row>
    <row r="180" spans="1:22" x14ac:dyDescent="0.2">
      <c r="A180" s="2"/>
      <c r="B180" s="4"/>
      <c r="C180" s="4"/>
      <c r="D180" s="4"/>
      <c r="E180" s="4"/>
      <c r="F180" s="4">
        <f t="shared" si="22"/>
        <v>0</v>
      </c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5"/>
      <c r="U180" s="5"/>
      <c r="V180" s="5"/>
    </row>
    <row r="181" spans="1:22" x14ac:dyDescent="0.2">
      <c r="A181" s="2"/>
      <c r="B181" s="4"/>
      <c r="C181" s="4"/>
      <c r="D181" s="4"/>
      <c r="E181" s="4"/>
      <c r="F181" s="4">
        <f t="shared" si="22"/>
        <v>0</v>
      </c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5"/>
      <c r="U181" s="5"/>
      <c r="V181" s="5"/>
    </row>
    <row r="182" spans="1:22" x14ac:dyDescent="0.2">
      <c r="A182" s="2"/>
      <c r="B182" s="4"/>
      <c r="C182" s="4"/>
      <c r="D182" s="4"/>
      <c r="E182" s="4"/>
      <c r="F182" s="4">
        <f t="shared" si="22"/>
        <v>0</v>
      </c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5"/>
      <c r="U182" s="5"/>
      <c r="V182" s="5"/>
    </row>
    <row r="183" spans="1:22" x14ac:dyDescent="0.2">
      <c r="A183" s="2"/>
      <c r="B183" s="4"/>
      <c r="C183" s="4"/>
      <c r="D183" s="4"/>
      <c r="E183" s="4"/>
      <c r="F183" s="4">
        <f t="shared" si="22"/>
        <v>0</v>
      </c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5"/>
      <c r="U183" s="5"/>
      <c r="V183" s="5"/>
    </row>
    <row r="184" spans="1:22" x14ac:dyDescent="0.2">
      <c r="A184" s="2"/>
      <c r="B184" s="4"/>
      <c r="C184" s="4"/>
      <c r="D184" s="4"/>
      <c r="E184" s="4"/>
      <c r="F184" s="4">
        <f t="shared" si="22"/>
        <v>0</v>
      </c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5"/>
      <c r="U184" s="5"/>
      <c r="V184" s="5"/>
    </row>
    <row r="185" spans="1:22" x14ac:dyDescent="0.2">
      <c r="A185" s="2"/>
      <c r="B185" s="4"/>
      <c r="C185" s="4"/>
      <c r="D185" s="4"/>
      <c r="E185" s="4"/>
      <c r="F185" s="4">
        <f t="shared" si="22"/>
        <v>0</v>
      </c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5"/>
      <c r="U185" s="5"/>
      <c r="V185" s="8"/>
    </row>
    <row r="186" spans="1:22" x14ac:dyDescent="0.2">
      <c r="A186" s="2"/>
      <c r="B186" s="4"/>
      <c r="C186" s="4"/>
      <c r="D186" s="4"/>
      <c r="E186" s="4"/>
      <c r="F186" s="4">
        <f t="shared" si="22"/>
        <v>0</v>
      </c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5"/>
      <c r="U186" s="5"/>
      <c r="V186" s="8"/>
    </row>
    <row r="187" spans="1:22" x14ac:dyDescent="0.2">
      <c r="A187" s="2"/>
      <c r="B187" s="4"/>
      <c r="C187" s="4"/>
      <c r="D187" s="4"/>
      <c r="E187" s="4"/>
      <c r="F187" s="4">
        <f t="shared" si="22"/>
        <v>0</v>
      </c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5"/>
      <c r="U187" s="5"/>
      <c r="V187" s="8"/>
    </row>
    <row r="188" spans="1:22" x14ac:dyDescent="0.2">
      <c r="A188" s="6"/>
      <c r="B188" s="4"/>
      <c r="C188" s="4"/>
      <c r="D188" s="4"/>
      <c r="E188" s="4"/>
      <c r="F188" s="4">
        <f t="shared" si="22"/>
        <v>0</v>
      </c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5"/>
      <c r="U188" s="5"/>
      <c r="V188" s="8"/>
    </row>
    <row r="189" spans="1:22" x14ac:dyDescent="0.2">
      <c r="A189" s="6"/>
      <c r="B189" s="4"/>
      <c r="C189" s="4"/>
      <c r="D189" s="4"/>
      <c r="E189" s="4"/>
      <c r="F189" s="4">
        <f>E189+F190</f>
        <v>0</v>
      </c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5"/>
      <c r="U189" s="5"/>
      <c r="V189" s="8"/>
    </row>
    <row r="190" spans="1:22" x14ac:dyDescent="0.2">
      <c r="A190" s="6"/>
      <c r="B190" s="4"/>
      <c r="C190" s="4"/>
      <c r="D190" s="4"/>
      <c r="E190" s="4"/>
      <c r="F190" s="4">
        <f>E190</f>
        <v>0</v>
      </c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5"/>
      <c r="U190" s="5"/>
      <c r="V190" s="8"/>
    </row>
    <row r="191" spans="1:22" x14ac:dyDescent="0.2">
      <c r="A191" s="6"/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5"/>
      <c r="U191" s="5"/>
      <c r="V191" s="8"/>
    </row>
    <row r="192" spans="1:22" x14ac:dyDescent="0.2">
      <c r="A192" s="6"/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5"/>
      <c r="U192" s="5"/>
      <c r="V192" s="8"/>
    </row>
    <row r="193" spans="1:22" x14ac:dyDescent="0.2">
      <c r="A193" s="2"/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5"/>
      <c r="U193" s="5"/>
      <c r="V193" s="8"/>
    </row>
    <row r="194" spans="1:22" x14ac:dyDescent="0.2">
      <c r="A194" s="2"/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5"/>
      <c r="U194" s="5"/>
      <c r="V194" s="8"/>
    </row>
    <row r="195" spans="1:22" x14ac:dyDescent="0.2">
      <c r="A195" s="2"/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5"/>
      <c r="U195" s="5"/>
      <c r="V195" s="8"/>
    </row>
    <row r="196" spans="1:22" x14ac:dyDescent="0.2">
      <c r="A196" s="2"/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5"/>
      <c r="U196" s="5"/>
      <c r="V196" s="8"/>
    </row>
    <row r="197" spans="1:22" x14ac:dyDescent="0.2">
      <c r="A197" s="2"/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5"/>
      <c r="U197" s="5"/>
      <c r="V197" s="8"/>
    </row>
    <row r="223" spans="1:3" x14ac:dyDescent="0.2">
      <c r="A223" t="e" cm="1">
        <f t="array" aca="1" ref="A223" ca="1">INDIRECT("'" &amp; E1 &amp; "'!$A$2:$A$66")</f>
        <v>#REF!</v>
      </c>
      <c r="B223" t="e" cm="1">
        <f t="array" aca="1" ref="B223" ca="1">INDIRECT("'" &amp; E1 &amp; "'!$B$2:$B$66")</f>
        <v>#REF!</v>
      </c>
      <c r="C223" t="e" cm="1">
        <f t="array" aca="1" ref="C223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741DE3-E65A-C54E-8C05-F70BE10E44D8}">
  <sheetPr codeName="Sheet67"/>
  <dimension ref="A1:V223"/>
  <sheetViews>
    <sheetView workbookViewId="0">
      <pane ySplit="2" topLeftCell="A3" activePane="bottomLeft" state="frozen"/>
      <selection activeCell="F17" sqref="F17"/>
      <selection pane="bottomLeft" activeCell="F17" sqref="F17"/>
    </sheetView>
  </sheetViews>
  <sheetFormatPr baseColWidth="10" defaultRowHeight="16" x14ac:dyDescent="0.2"/>
  <cols>
    <col min="1" max="1" width="21.1640625" customWidth="1"/>
    <col min="2" max="2" width="13.1640625" customWidth="1"/>
    <col min="3" max="3" width="13.5" customWidth="1"/>
    <col min="4" max="4" width="14.1640625" customWidth="1"/>
    <col min="5" max="5" width="16.16406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4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252</v>
      </c>
      <c r="U2" s="1" t="s">
        <v>253</v>
      </c>
      <c r="V2" s="1" t="s">
        <v>236</v>
      </c>
    </row>
    <row r="3" spans="1:22" x14ac:dyDescent="0.2">
      <c r="A3" s="16" t="s">
        <v>357</v>
      </c>
      <c r="B3" s="4">
        <v>3300</v>
      </c>
      <c r="C3" s="4">
        <v>3799</v>
      </c>
      <c r="D3" s="4">
        <v>-499</v>
      </c>
      <c r="E3" s="4">
        <v>-8520000</v>
      </c>
      <c r="F3" s="4">
        <f t="shared" ref="F3:F11" si="0">E3+F4</f>
        <v>-48004606718</v>
      </c>
      <c r="G3" s="4">
        <v>240200</v>
      </c>
      <c r="H3" s="4">
        <v>0</v>
      </c>
      <c r="I3" s="4">
        <v>240200</v>
      </c>
      <c r="J3" s="4">
        <v>3788890000</v>
      </c>
      <c r="K3" s="27">
        <f t="shared" ref="K3:K11" si="1">K4+J3</f>
        <v>134439366000</v>
      </c>
      <c r="L3" s="4">
        <v>312</v>
      </c>
      <c r="M3" s="4">
        <v>401</v>
      </c>
      <c r="N3" s="4">
        <v>10</v>
      </c>
      <c r="O3" s="4">
        <v>17</v>
      </c>
      <c r="P3" s="4">
        <v>427800</v>
      </c>
      <c r="Q3" s="4">
        <v>644300</v>
      </c>
      <c r="R3" s="5">
        <v>3.3E-3</v>
      </c>
      <c r="S3" s="4">
        <v>1072100</v>
      </c>
      <c r="T3" s="4">
        <f t="shared" ref="T3:T38" si="2">AVERAGE(S4:S13)</f>
        <v>3522020</v>
      </c>
      <c r="U3" s="4">
        <f t="shared" ref="U3:U11" si="3">MIN(S4:S8)</f>
        <v>1259200</v>
      </c>
      <c r="V3" s="5">
        <v>2.2000000000000002E-2</v>
      </c>
    </row>
    <row r="4" spans="1:22" x14ac:dyDescent="0.2">
      <c r="A4" s="16" t="s">
        <v>356</v>
      </c>
      <c r="B4" s="4">
        <v>101400</v>
      </c>
      <c r="C4" s="4">
        <v>82100</v>
      </c>
      <c r="D4" s="4">
        <v>19300</v>
      </c>
      <c r="E4" s="4">
        <v>281350000</v>
      </c>
      <c r="F4" s="4">
        <f t="shared" si="0"/>
        <v>-47996086718</v>
      </c>
      <c r="G4" s="4">
        <v>347300</v>
      </c>
      <c r="H4" s="4">
        <v>0</v>
      </c>
      <c r="I4" s="4">
        <v>347300</v>
      </c>
      <c r="J4" s="4">
        <v>5421935000</v>
      </c>
      <c r="K4" s="27">
        <f t="shared" si="1"/>
        <v>130650476000</v>
      </c>
      <c r="L4" s="4">
        <v>409</v>
      </c>
      <c r="M4" s="4">
        <v>500</v>
      </c>
      <c r="N4" s="4">
        <v>9</v>
      </c>
      <c r="O4" s="4">
        <v>17</v>
      </c>
      <c r="P4" s="4">
        <v>533200</v>
      </c>
      <c r="Q4" s="4">
        <v>718000</v>
      </c>
      <c r="R4" s="5">
        <v>0</v>
      </c>
      <c r="S4" s="4">
        <v>1259200</v>
      </c>
      <c r="T4" s="4">
        <f t="shared" si="2"/>
        <v>3837890</v>
      </c>
      <c r="U4" s="4">
        <f t="shared" si="3"/>
        <v>1507100</v>
      </c>
      <c r="V4" s="5">
        <v>4.6900000000000004E-2</v>
      </c>
    </row>
    <row r="5" spans="1:22" x14ac:dyDescent="0.2">
      <c r="A5" s="16" t="s">
        <v>355</v>
      </c>
      <c r="B5" s="4">
        <v>151000</v>
      </c>
      <c r="C5" s="4">
        <v>435400</v>
      </c>
      <c r="D5" s="4">
        <v>-284400</v>
      </c>
      <c r="E5" s="4">
        <v>-4489820000</v>
      </c>
      <c r="F5" s="4">
        <f t="shared" si="0"/>
        <v>-48277436718</v>
      </c>
      <c r="K5" s="27">
        <f t="shared" si="1"/>
        <v>125228541000</v>
      </c>
      <c r="L5" s="4">
        <v>608</v>
      </c>
      <c r="M5" s="4">
        <v>1234</v>
      </c>
      <c r="N5" s="4">
        <v>19</v>
      </c>
      <c r="O5" s="4">
        <v>36</v>
      </c>
      <c r="P5" s="4">
        <v>702300</v>
      </c>
      <c r="Q5" s="4">
        <v>1551900</v>
      </c>
      <c r="R5" s="5">
        <v>-2.5600000000000001E-2</v>
      </c>
      <c r="S5" s="4">
        <v>8354200</v>
      </c>
      <c r="T5" s="4">
        <f t="shared" si="2"/>
        <v>3334850</v>
      </c>
      <c r="U5" s="4">
        <f t="shared" si="3"/>
        <v>1405800</v>
      </c>
      <c r="V5" s="5">
        <v>3.1300000000000001E-2</v>
      </c>
    </row>
    <row r="6" spans="1:22" x14ac:dyDescent="0.2">
      <c r="A6" s="16" t="s">
        <v>354</v>
      </c>
      <c r="B6" s="4">
        <v>400</v>
      </c>
      <c r="C6" s="4">
        <v>195500</v>
      </c>
      <c r="D6" s="4">
        <v>-195100</v>
      </c>
      <c r="E6" s="4">
        <v>-3171710000</v>
      </c>
      <c r="F6" s="4">
        <f t="shared" si="0"/>
        <v>-43787616718</v>
      </c>
      <c r="K6" s="27">
        <f t="shared" si="1"/>
        <v>125228541000</v>
      </c>
      <c r="L6" s="4">
        <v>670</v>
      </c>
      <c r="M6" s="4">
        <v>1656</v>
      </c>
      <c r="N6" s="4">
        <v>13</v>
      </c>
      <c r="O6" s="4">
        <v>58</v>
      </c>
      <c r="P6" s="4">
        <v>1018900</v>
      </c>
      <c r="Q6" s="4">
        <v>2348100</v>
      </c>
      <c r="R6" s="5">
        <v>-4.3700000000000003E-2</v>
      </c>
      <c r="S6" s="4">
        <v>7620600</v>
      </c>
      <c r="T6" s="4">
        <f t="shared" si="2"/>
        <v>2804000</v>
      </c>
      <c r="U6" s="4">
        <f t="shared" si="3"/>
        <v>1405800</v>
      </c>
      <c r="V6" s="5">
        <v>6.5099999999999991E-2</v>
      </c>
    </row>
    <row r="7" spans="1:22" x14ac:dyDescent="0.2">
      <c r="A7" s="16" t="s">
        <v>353</v>
      </c>
      <c r="B7" s="4">
        <v>1800</v>
      </c>
      <c r="C7" s="4">
        <v>39700</v>
      </c>
      <c r="D7" s="4">
        <v>-37900</v>
      </c>
      <c r="E7" s="4">
        <v>-634140000</v>
      </c>
      <c r="F7" s="4">
        <f t="shared" si="0"/>
        <v>-40615906718</v>
      </c>
      <c r="K7" s="27">
        <f t="shared" si="1"/>
        <v>125228541000</v>
      </c>
      <c r="L7" s="4">
        <v>375</v>
      </c>
      <c r="M7" s="4">
        <v>555</v>
      </c>
      <c r="N7" s="4">
        <v>25</v>
      </c>
      <c r="O7" s="4">
        <v>50</v>
      </c>
      <c r="P7" s="4">
        <v>767100</v>
      </c>
      <c r="Q7" s="4">
        <v>1101700</v>
      </c>
      <c r="R7" s="5">
        <v>-1.1899999999999999E-2</v>
      </c>
      <c r="S7" s="4">
        <v>3655300</v>
      </c>
      <c r="T7" s="4">
        <f t="shared" si="2"/>
        <v>2672960</v>
      </c>
      <c r="U7" s="4">
        <f t="shared" si="3"/>
        <v>1347700</v>
      </c>
      <c r="V7" s="5">
        <v>2.07E-2</v>
      </c>
    </row>
    <row r="8" spans="1:22" x14ac:dyDescent="0.2">
      <c r="A8" s="16" t="s">
        <v>352</v>
      </c>
      <c r="B8" s="4">
        <v>401200</v>
      </c>
      <c r="C8" s="4">
        <v>141600</v>
      </c>
      <c r="D8" s="4">
        <v>259600</v>
      </c>
      <c r="E8" s="4">
        <v>4420990000</v>
      </c>
      <c r="F8" s="4">
        <f t="shared" si="0"/>
        <v>-39981766718</v>
      </c>
      <c r="K8" s="27">
        <f t="shared" si="1"/>
        <v>125228541000</v>
      </c>
      <c r="L8" s="4">
        <v>1121</v>
      </c>
      <c r="M8" s="4">
        <v>617</v>
      </c>
      <c r="N8" s="4">
        <v>54</v>
      </c>
      <c r="O8" s="4">
        <v>37</v>
      </c>
      <c r="P8" s="4">
        <v>1689300</v>
      </c>
      <c r="Q8" s="4">
        <v>999600</v>
      </c>
      <c r="R8" s="5">
        <v>1.8100000000000002E-2</v>
      </c>
      <c r="S8" s="4">
        <v>2732200</v>
      </c>
      <c r="T8" s="4">
        <f t="shared" si="2"/>
        <v>2992440</v>
      </c>
      <c r="U8" s="4">
        <f t="shared" si="3"/>
        <v>1347700</v>
      </c>
      <c r="V8" s="5">
        <v>2.9300000000000003E-2</v>
      </c>
    </row>
    <row r="9" spans="1:22" x14ac:dyDescent="0.2">
      <c r="A9" s="16" t="s">
        <v>351</v>
      </c>
      <c r="B9" s="4">
        <v>0</v>
      </c>
      <c r="C9" s="4">
        <v>49500</v>
      </c>
      <c r="D9" s="4">
        <v>-49500</v>
      </c>
      <c r="E9" s="4">
        <v>-819080000</v>
      </c>
      <c r="F9" s="4">
        <f t="shared" si="0"/>
        <v>-44402756718</v>
      </c>
      <c r="K9" s="27">
        <f t="shared" si="1"/>
        <v>125228541000</v>
      </c>
      <c r="L9" s="4">
        <v>312</v>
      </c>
      <c r="M9" s="4">
        <v>409</v>
      </c>
      <c r="N9" s="4">
        <v>20</v>
      </c>
      <c r="O9" s="4">
        <v>30</v>
      </c>
      <c r="P9" s="4">
        <v>522500</v>
      </c>
      <c r="Q9" s="4">
        <v>855400</v>
      </c>
      <c r="R9" s="5">
        <v>6.0999999999999995E-3</v>
      </c>
      <c r="S9" s="4">
        <v>1507100</v>
      </c>
      <c r="T9" s="4">
        <f t="shared" si="2"/>
        <v>3255680</v>
      </c>
      <c r="U9" s="4">
        <f t="shared" si="3"/>
        <v>1347700</v>
      </c>
      <c r="V9" s="5">
        <v>1.8100000000000002E-2</v>
      </c>
    </row>
    <row r="10" spans="1:22" x14ac:dyDescent="0.2">
      <c r="A10" s="16" t="s">
        <v>350</v>
      </c>
      <c r="B10" s="4">
        <v>100</v>
      </c>
      <c r="C10" s="4">
        <v>104027</v>
      </c>
      <c r="D10" s="4">
        <v>-103927</v>
      </c>
      <c r="E10" s="4">
        <v>-1721360000</v>
      </c>
      <c r="F10" s="4">
        <f t="shared" si="0"/>
        <v>-43583676718</v>
      </c>
      <c r="K10" s="27">
        <f t="shared" si="1"/>
        <v>125228541000</v>
      </c>
      <c r="L10" s="4">
        <v>307</v>
      </c>
      <c r="M10" s="4">
        <v>526</v>
      </c>
      <c r="N10" s="4">
        <v>25</v>
      </c>
      <c r="O10" s="4">
        <v>24</v>
      </c>
      <c r="P10" s="4">
        <v>631700</v>
      </c>
      <c r="Q10" s="4">
        <v>749700</v>
      </c>
      <c r="R10" s="5">
        <v>-6.0000000000000001E-3</v>
      </c>
      <c r="S10" s="4">
        <v>1405800</v>
      </c>
      <c r="T10" s="4">
        <f t="shared" si="2"/>
        <v>3739910</v>
      </c>
      <c r="U10" s="4">
        <f t="shared" si="3"/>
        <v>1347700</v>
      </c>
      <c r="V10" s="5">
        <v>1.8000000000000002E-2</v>
      </c>
    </row>
    <row r="11" spans="1:22" x14ac:dyDescent="0.2">
      <c r="A11" s="16" t="s">
        <v>349</v>
      </c>
      <c r="B11" s="4">
        <v>0</v>
      </c>
      <c r="C11" s="4">
        <v>274700</v>
      </c>
      <c r="D11" s="4">
        <v>-274700</v>
      </c>
      <c r="E11" s="4">
        <v>-4571500000</v>
      </c>
      <c r="F11" s="4">
        <f t="shared" si="0"/>
        <v>-41862316718</v>
      </c>
      <c r="K11" s="27">
        <f t="shared" si="1"/>
        <v>125228541000</v>
      </c>
      <c r="L11" s="4">
        <v>561</v>
      </c>
      <c r="M11" s="4">
        <v>513</v>
      </c>
      <c r="N11" s="4">
        <v>51</v>
      </c>
      <c r="O11" s="4">
        <v>29</v>
      </c>
      <c r="P11" s="4">
        <v>1201800</v>
      </c>
      <c r="Q11" s="4">
        <v>848500</v>
      </c>
      <c r="R11" s="5">
        <v>3.0999999999999999E-3</v>
      </c>
      <c r="S11" s="4">
        <v>2061000</v>
      </c>
      <c r="T11" s="4">
        <f t="shared" si="2"/>
        <v>4176600</v>
      </c>
      <c r="U11" s="4">
        <f t="shared" si="3"/>
        <v>1347700</v>
      </c>
      <c r="V11" s="5">
        <v>2.3799999999999998E-2</v>
      </c>
    </row>
    <row r="12" spans="1:22" x14ac:dyDescent="0.2">
      <c r="A12" s="16" t="s">
        <v>348</v>
      </c>
      <c r="B12" s="4">
        <v>20700</v>
      </c>
      <c r="C12" s="4">
        <v>95100</v>
      </c>
      <c r="D12" s="4">
        <v>-74400</v>
      </c>
      <c r="E12" s="4">
        <v>-1228500000</v>
      </c>
      <c r="F12" s="4">
        <f t="shared" ref="F12:F38" si="4">E12+F13</f>
        <v>-37290816718</v>
      </c>
      <c r="K12" s="27">
        <f t="shared" ref="K12:K38" si="5">K13+J12</f>
        <v>125228541000</v>
      </c>
      <c r="L12" s="4">
        <v>336</v>
      </c>
      <c r="M12" s="4">
        <v>528</v>
      </c>
      <c r="N12" s="4">
        <v>18</v>
      </c>
      <c r="O12" s="4">
        <v>22</v>
      </c>
      <c r="P12" s="4">
        <v>607200</v>
      </c>
      <c r="Q12" s="4">
        <v>740500</v>
      </c>
      <c r="R12" s="5">
        <v>0</v>
      </c>
      <c r="S12" s="4">
        <v>1347700</v>
      </c>
      <c r="T12" s="4">
        <f t="shared" si="2"/>
        <v>4586270</v>
      </c>
      <c r="U12" s="4">
        <f t="shared" ref="U12:U38" si="6">MIN(S13:S17)</f>
        <v>2312100</v>
      </c>
      <c r="V12" s="5">
        <v>1.5100000000000001E-2</v>
      </c>
    </row>
    <row r="13" spans="1:22" x14ac:dyDescent="0.2">
      <c r="A13" s="16" t="s">
        <v>347</v>
      </c>
      <c r="B13" s="4">
        <v>103900</v>
      </c>
      <c r="C13" s="4">
        <v>504500</v>
      </c>
      <c r="D13" s="4">
        <v>-400600</v>
      </c>
      <c r="E13" s="4">
        <v>-6664330000</v>
      </c>
      <c r="F13" s="4">
        <f t="shared" si="4"/>
        <v>-36062316718</v>
      </c>
      <c r="K13" s="27">
        <f t="shared" si="5"/>
        <v>125228541000</v>
      </c>
      <c r="L13" s="4">
        <v>1477</v>
      </c>
      <c r="M13" s="4">
        <v>1137</v>
      </c>
      <c r="N13" s="4">
        <v>94</v>
      </c>
      <c r="O13" s="4">
        <v>59</v>
      </c>
      <c r="P13" s="4">
        <v>3012600</v>
      </c>
      <c r="Q13" s="4">
        <v>2252100</v>
      </c>
      <c r="R13" s="5">
        <v>1.8500000000000003E-2</v>
      </c>
      <c r="S13" s="4">
        <v>5277100</v>
      </c>
      <c r="T13" s="4">
        <f t="shared" si="2"/>
        <v>4528190</v>
      </c>
      <c r="U13" s="4">
        <f t="shared" si="6"/>
        <v>2312100</v>
      </c>
      <c r="V13" s="5">
        <v>4.1700000000000001E-2</v>
      </c>
    </row>
    <row r="14" spans="1:22" x14ac:dyDescent="0.2">
      <c r="A14" s="16" t="s">
        <v>340</v>
      </c>
      <c r="B14" s="4">
        <v>245200</v>
      </c>
      <c r="C14" s="4">
        <v>701100</v>
      </c>
      <c r="D14" s="4">
        <v>-455900</v>
      </c>
      <c r="E14" s="4">
        <v>-7302630000</v>
      </c>
      <c r="F14" s="4">
        <f t="shared" si="4"/>
        <v>-29397986718</v>
      </c>
      <c r="K14" s="27">
        <f t="shared" si="5"/>
        <v>125228541000</v>
      </c>
      <c r="L14" s="4">
        <v>974</v>
      </c>
      <c r="M14" s="4">
        <v>1333</v>
      </c>
      <c r="N14" s="4">
        <v>71</v>
      </c>
      <c r="O14" s="4">
        <v>72</v>
      </c>
      <c r="P14" s="4">
        <v>2055500</v>
      </c>
      <c r="Q14" s="4">
        <v>2289300</v>
      </c>
      <c r="R14" s="5">
        <v>1.2500000000000001E-2</v>
      </c>
      <c r="S14" s="4">
        <v>4417900</v>
      </c>
      <c r="T14" s="4">
        <f t="shared" si="2"/>
        <v>4942210</v>
      </c>
      <c r="U14" s="4">
        <f t="shared" si="6"/>
        <v>2312100</v>
      </c>
      <c r="V14" s="5">
        <v>3.04E-2</v>
      </c>
    </row>
    <row r="15" spans="1:22" x14ac:dyDescent="0.2">
      <c r="A15" s="16" t="s">
        <v>339</v>
      </c>
      <c r="B15" s="4">
        <v>100300</v>
      </c>
      <c r="C15" s="4">
        <v>346500</v>
      </c>
      <c r="D15" s="4">
        <v>-246200</v>
      </c>
      <c r="E15" s="4">
        <v>-3984240000</v>
      </c>
      <c r="F15" s="4">
        <f t="shared" si="4"/>
        <v>-22095356718</v>
      </c>
      <c r="K15" s="27">
        <f t="shared" si="5"/>
        <v>125228541000</v>
      </c>
      <c r="L15" s="4">
        <v>705</v>
      </c>
      <c r="M15" s="4">
        <v>989</v>
      </c>
      <c r="N15" s="4">
        <v>39</v>
      </c>
      <c r="O15" s="4">
        <v>71</v>
      </c>
      <c r="P15" s="4">
        <v>1229400</v>
      </c>
      <c r="Q15" s="4">
        <v>2048700</v>
      </c>
      <c r="R15" s="5">
        <v>-9.300000000000001E-3</v>
      </c>
      <c r="S15" s="4">
        <v>3323800</v>
      </c>
      <c r="T15" s="4">
        <f t="shared" si="2"/>
        <v>4966696.2</v>
      </c>
      <c r="U15" s="4">
        <f t="shared" si="6"/>
        <v>2312100</v>
      </c>
      <c r="V15" s="5">
        <v>2.75E-2</v>
      </c>
    </row>
    <row r="16" spans="1:22" x14ac:dyDescent="0.2">
      <c r="A16" s="16" t="s">
        <v>338</v>
      </c>
      <c r="B16" s="4">
        <v>250800</v>
      </c>
      <c r="C16" s="4">
        <v>59600</v>
      </c>
      <c r="D16" s="4">
        <v>191200</v>
      </c>
      <c r="E16" s="4">
        <v>3053140000</v>
      </c>
      <c r="F16" s="4">
        <f t="shared" si="4"/>
        <v>-18111116718</v>
      </c>
      <c r="K16" s="27">
        <f t="shared" si="5"/>
        <v>125228541000</v>
      </c>
      <c r="L16" s="4">
        <v>734</v>
      </c>
      <c r="M16" s="4">
        <v>564</v>
      </c>
      <c r="N16" s="4">
        <v>46</v>
      </c>
      <c r="O16" s="4">
        <v>18</v>
      </c>
      <c r="P16" s="4">
        <v>1516000</v>
      </c>
      <c r="Q16" s="4">
        <v>796100</v>
      </c>
      <c r="R16" s="5">
        <v>4.5199999999999997E-2</v>
      </c>
      <c r="S16" s="4">
        <v>2312100</v>
      </c>
      <c r="T16" s="4">
        <f t="shared" si="2"/>
        <v>5093466.2</v>
      </c>
      <c r="U16" s="4">
        <f t="shared" si="6"/>
        <v>2344900</v>
      </c>
      <c r="V16" s="5">
        <v>4.3299999999999998E-2</v>
      </c>
    </row>
    <row r="17" spans="1:22" x14ac:dyDescent="0.2">
      <c r="A17" s="16" t="s">
        <v>337</v>
      </c>
      <c r="B17" s="4">
        <v>118900</v>
      </c>
      <c r="C17" s="4">
        <v>430300</v>
      </c>
      <c r="D17" s="4">
        <v>-311400</v>
      </c>
      <c r="E17" s="4">
        <v>-4917880000</v>
      </c>
      <c r="F17" s="4">
        <f t="shared" si="4"/>
        <v>-21164256718</v>
      </c>
      <c r="K17" s="27">
        <f t="shared" si="5"/>
        <v>125228541000</v>
      </c>
      <c r="L17" s="4">
        <v>397</v>
      </c>
      <c r="M17" s="4">
        <v>950</v>
      </c>
      <c r="N17" s="4">
        <v>18</v>
      </c>
      <c r="O17" s="4">
        <v>52</v>
      </c>
      <c r="P17" s="4">
        <v>568100</v>
      </c>
      <c r="Q17" s="4">
        <v>1623600</v>
      </c>
      <c r="R17" s="5">
        <v>-2.8999999999999998E-2</v>
      </c>
      <c r="S17" s="4">
        <v>2344900</v>
      </c>
      <c r="T17" s="4">
        <f t="shared" si="2"/>
        <v>5833226.2000000002</v>
      </c>
      <c r="U17" s="4">
        <f t="shared" si="6"/>
        <v>4139500</v>
      </c>
      <c r="V17" s="5">
        <v>3.73E-2</v>
      </c>
    </row>
    <row r="18" spans="1:22" x14ac:dyDescent="0.2">
      <c r="A18" s="16" t="s">
        <v>336</v>
      </c>
      <c r="B18" s="4">
        <v>398800</v>
      </c>
      <c r="C18" s="4">
        <v>212400</v>
      </c>
      <c r="D18" s="4">
        <v>186400</v>
      </c>
      <c r="E18" s="4">
        <v>2773340000</v>
      </c>
      <c r="F18" s="4">
        <f t="shared" si="4"/>
        <v>-16246376718</v>
      </c>
      <c r="G18" s="4">
        <v>0</v>
      </c>
      <c r="H18" s="4">
        <v>0</v>
      </c>
      <c r="I18" s="4">
        <v>0</v>
      </c>
      <c r="J18" s="4">
        <v>16000</v>
      </c>
      <c r="K18" s="27">
        <f t="shared" si="5"/>
        <v>125228541000</v>
      </c>
      <c r="L18" s="4">
        <v>1191</v>
      </c>
      <c r="M18" s="4">
        <v>2154</v>
      </c>
      <c r="N18" s="4">
        <v>77</v>
      </c>
      <c r="O18" s="4">
        <v>108</v>
      </c>
      <c r="P18" s="4">
        <v>2237100</v>
      </c>
      <c r="Q18" s="4">
        <v>3460400</v>
      </c>
      <c r="R18" s="5">
        <v>-2.8199999999999999E-2</v>
      </c>
      <c r="S18" s="4">
        <v>5927000</v>
      </c>
      <c r="T18" s="4">
        <f t="shared" si="2"/>
        <v>5529162.7000000002</v>
      </c>
      <c r="U18" s="4">
        <f t="shared" si="6"/>
        <v>4139500</v>
      </c>
      <c r="V18" s="5">
        <v>7.2800000000000004E-2</v>
      </c>
    </row>
    <row r="19" spans="1:22" x14ac:dyDescent="0.2">
      <c r="A19" s="16" t="s">
        <v>335</v>
      </c>
      <c r="B19" s="4">
        <v>25900</v>
      </c>
      <c r="C19" s="4">
        <v>513500</v>
      </c>
      <c r="D19" s="4">
        <v>-487600</v>
      </c>
      <c r="E19" s="4">
        <v>-7970730000</v>
      </c>
      <c r="F19" s="4">
        <f t="shared" si="4"/>
        <v>-19019716718</v>
      </c>
      <c r="K19" s="27">
        <f t="shared" si="5"/>
        <v>125228525000</v>
      </c>
      <c r="L19" s="4">
        <v>1311</v>
      </c>
      <c r="M19" s="4">
        <v>1058</v>
      </c>
      <c r="N19" s="4">
        <v>64</v>
      </c>
      <c r="O19" s="4">
        <v>68</v>
      </c>
      <c r="P19" s="4">
        <v>2235600</v>
      </c>
      <c r="Q19" s="4">
        <v>1874400</v>
      </c>
      <c r="R19" s="5">
        <v>9.300000000000001E-3</v>
      </c>
      <c r="S19" s="4">
        <v>4139500</v>
      </c>
      <c r="T19" s="4">
        <f t="shared" si="2"/>
        <v>5527072.7000000002</v>
      </c>
      <c r="U19" s="4">
        <f t="shared" si="6"/>
        <v>4696300</v>
      </c>
      <c r="V19" s="5">
        <v>3.6400000000000002E-2</v>
      </c>
    </row>
    <row r="20" spans="1:22" x14ac:dyDescent="0.2">
      <c r="A20" s="16" t="s">
        <v>334</v>
      </c>
      <c r="B20" s="4">
        <v>706000</v>
      </c>
      <c r="C20" s="4">
        <v>140900</v>
      </c>
      <c r="D20" s="4">
        <v>565100</v>
      </c>
      <c r="E20" s="4">
        <v>9084810000</v>
      </c>
      <c r="F20" s="4">
        <f t="shared" si="4"/>
        <v>-11048986718</v>
      </c>
      <c r="G20" s="4">
        <v>0</v>
      </c>
      <c r="H20" s="4">
        <v>0</v>
      </c>
      <c r="I20" s="4">
        <v>0</v>
      </c>
      <c r="J20" s="4">
        <v>24076850000</v>
      </c>
      <c r="K20" s="27">
        <f t="shared" si="5"/>
        <v>125228525000</v>
      </c>
      <c r="L20" s="4">
        <v>2344</v>
      </c>
      <c r="M20" s="4">
        <v>1446</v>
      </c>
      <c r="N20" s="4">
        <v>120</v>
      </c>
      <c r="O20" s="4">
        <v>77</v>
      </c>
      <c r="P20" s="4">
        <v>3717000</v>
      </c>
      <c r="Q20" s="4">
        <v>2365900</v>
      </c>
      <c r="R20" s="5">
        <v>4.1700000000000001E-2</v>
      </c>
      <c r="S20" s="4">
        <v>6248100</v>
      </c>
      <c r="T20" s="4">
        <f t="shared" si="2"/>
        <v>5072012.7</v>
      </c>
      <c r="U20" s="4">
        <f t="shared" si="6"/>
        <v>3568662</v>
      </c>
      <c r="V20" s="5">
        <v>4.9100000000000005E-2</v>
      </c>
    </row>
    <row r="21" spans="1:22" x14ac:dyDescent="0.2">
      <c r="A21" s="16" t="s">
        <v>333</v>
      </c>
      <c r="B21" s="4">
        <v>92700</v>
      </c>
      <c r="C21" s="4">
        <v>480551</v>
      </c>
      <c r="D21" s="4">
        <v>-387851</v>
      </c>
      <c r="E21" s="4">
        <v>-6168400000</v>
      </c>
      <c r="F21" s="4">
        <f t="shared" si="4"/>
        <v>-20133796718</v>
      </c>
      <c r="G21" s="4">
        <v>1500000</v>
      </c>
      <c r="H21" s="4">
        <v>0</v>
      </c>
      <c r="I21" s="4">
        <v>1500000</v>
      </c>
      <c r="J21" s="4">
        <v>24076850000</v>
      </c>
      <c r="K21" s="27">
        <f t="shared" si="5"/>
        <v>101151675000</v>
      </c>
      <c r="L21" s="4">
        <v>1860</v>
      </c>
      <c r="M21" s="4">
        <v>1745</v>
      </c>
      <c r="N21" s="4">
        <v>110</v>
      </c>
      <c r="O21" s="4">
        <v>84</v>
      </c>
      <c r="P21" s="4">
        <v>3292800</v>
      </c>
      <c r="Q21" s="4">
        <v>2867900</v>
      </c>
      <c r="R21" s="5">
        <v>3.3E-3</v>
      </c>
      <c r="S21" s="4">
        <v>6427900</v>
      </c>
      <c r="T21" s="4">
        <f t="shared" si="2"/>
        <v>4553252.7</v>
      </c>
      <c r="U21" s="4">
        <f t="shared" si="6"/>
        <v>3568662</v>
      </c>
      <c r="V21" s="5">
        <v>3.4099999999999998E-2</v>
      </c>
    </row>
    <row r="22" spans="1:22" x14ac:dyDescent="0.2">
      <c r="A22" s="16" t="s">
        <v>332</v>
      </c>
      <c r="B22" s="4">
        <v>561900</v>
      </c>
      <c r="C22" s="4">
        <v>95500</v>
      </c>
      <c r="D22" s="4">
        <v>466400</v>
      </c>
      <c r="E22" s="4">
        <v>7296610000</v>
      </c>
      <c r="F22" s="4">
        <f t="shared" si="4"/>
        <v>-13965396718</v>
      </c>
      <c r="G22" s="4">
        <v>2000000</v>
      </c>
      <c r="H22" s="4">
        <v>0</v>
      </c>
      <c r="I22" s="4">
        <v>2000000</v>
      </c>
      <c r="J22" s="4">
        <v>31156100000</v>
      </c>
      <c r="K22" s="27">
        <f t="shared" si="5"/>
        <v>77074825000</v>
      </c>
      <c r="L22" s="4">
        <v>1547</v>
      </c>
      <c r="M22" s="4">
        <v>1139</v>
      </c>
      <c r="N22" s="4">
        <v>132</v>
      </c>
      <c r="O22" s="4">
        <v>71</v>
      </c>
      <c r="P22" s="4">
        <v>3273500</v>
      </c>
      <c r="Q22" s="4">
        <v>2070600</v>
      </c>
      <c r="R22" s="5">
        <v>6.5000000000000006E-3</v>
      </c>
      <c r="S22" s="4">
        <v>5444400</v>
      </c>
      <c r="T22" s="4">
        <f t="shared" si="2"/>
        <v>4150732.7</v>
      </c>
      <c r="U22" s="4">
        <f t="shared" si="6"/>
        <v>3568662</v>
      </c>
      <c r="V22" s="5">
        <v>3.7900000000000003E-2</v>
      </c>
    </row>
    <row r="23" spans="1:22" x14ac:dyDescent="0.2">
      <c r="A23" s="16" t="s">
        <v>331</v>
      </c>
      <c r="B23" s="4">
        <v>92200</v>
      </c>
      <c r="C23" s="4">
        <v>628300</v>
      </c>
      <c r="D23" s="4">
        <v>-536100</v>
      </c>
      <c r="E23" s="4">
        <v>-8305340000</v>
      </c>
      <c r="F23" s="4">
        <f t="shared" si="4"/>
        <v>-21262006718</v>
      </c>
      <c r="G23" s="4">
        <v>500000</v>
      </c>
      <c r="H23" s="4">
        <v>0</v>
      </c>
      <c r="I23" s="4">
        <v>500000</v>
      </c>
      <c r="J23" s="4">
        <v>7711760000</v>
      </c>
      <c r="K23" s="27">
        <f t="shared" si="5"/>
        <v>45918725000</v>
      </c>
      <c r="L23" s="4">
        <v>1450</v>
      </c>
      <c r="M23" s="4">
        <v>1705</v>
      </c>
      <c r="N23" s="4">
        <v>45</v>
      </c>
      <c r="O23" s="4">
        <v>48</v>
      </c>
      <c r="P23" s="4">
        <v>2023500</v>
      </c>
      <c r="Q23" s="4">
        <v>2479400</v>
      </c>
      <c r="R23" s="5">
        <v>9.8999999999999991E-3</v>
      </c>
      <c r="S23" s="4">
        <v>4696300</v>
      </c>
      <c r="T23" s="4">
        <f t="shared" si="2"/>
        <v>3903612.7</v>
      </c>
      <c r="U23" s="4">
        <f t="shared" si="6"/>
        <v>2886365</v>
      </c>
      <c r="V23" s="5">
        <v>4.4199999999999996E-2</v>
      </c>
    </row>
    <row r="24" spans="1:22" x14ac:dyDescent="0.2">
      <c r="A24" s="16" t="s">
        <v>330</v>
      </c>
      <c r="B24" s="4">
        <v>139700</v>
      </c>
      <c r="C24" s="4">
        <v>1099600</v>
      </c>
      <c r="D24" s="4">
        <v>-959900</v>
      </c>
      <c r="E24" s="4">
        <v>-14664330000</v>
      </c>
      <c r="F24" s="4">
        <f t="shared" si="4"/>
        <v>-12956666718</v>
      </c>
      <c r="G24" s="4">
        <v>2500000</v>
      </c>
      <c r="H24" s="4">
        <v>0</v>
      </c>
      <c r="I24" s="4">
        <v>2500000</v>
      </c>
      <c r="J24" s="4">
        <v>38208885000</v>
      </c>
      <c r="K24" s="27">
        <f t="shared" si="5"/>
        <v>38206965000</v>
      </c>
      <c r="L24" s="4">
        <v>2789</v>
      </c>
      <c r="M24" s="4">
        <v>1794</v>
      </c>
      <c r="N24" s="4">
        <v>155</v>
      </c>
      <c r="O24" s="4">
        <v>122</v>
      </c>
      <c r="P24" s="4">
        <v>4877300</v>
      </c>
      <c r="Q24" s="4">
        <v>3657200</v>
      </c>
      <c r="R24" s="5">
        <v>1.3300000000000001E-2</v>
      </c>
      <c r="S24" s="4">
        <v>8558100</v>
      </c>
      <c r="T24" s="4">
        <f t="shared" si="2"/>
        <v>3385432.7</v>
      </c>
      <c r="U24" s="4">
        <f t="shared" si="6"/>
        <v>2886365</v>
      </c>
      <c r="V24" s="5">
        <v>4.4800000000000006E-2</v>
      </c>
    </row>
    <row r="25" spans="1:22" x14ac:dyDescent="0.2">
      <c r="A25" s="16" t="s">
        <v>329</v>
      </c>
      <c r="B25" s="4">
        <v>34962</v>
      </c>
      <c r="C25" s="4">
        <v>243862</v>
      </c>
      <c r="D25" s="4">
        <v>-208900</v>
      </c>
      <c r="E25" s="4">
        <v>-3141040000</v>
      </c>
      <c r="F25" s="4">
        <f t="shared" si="4"/>
        <v>1707663282</v>
      </c>
      <c r="K25" s="27">
        <f t="shared" si="5"/>
        <v>-1920000</v>
      </c>
      <c r="L25" s="4">
        <v>992</v>
      </c>
      <c r="M25" s="4">
        <v>1259</v>
      </c>
      <c r="N25" s="4">
        <v>46</v>
      </c>
      <c r="O25" s="4">
        <v>37</v>
      </c>
      <c r="P25" s="4">
        <v>1662800</v>
      </c>
      <c r="Q25" s="4">
        <v>1772700</v>
      </c>
      <c r="R25" s="5">
        <v>1.01E-2</v>
      </c>
      <c r="S25" s="4">
        <v>3568662</v>
      </c>
      <c r="T25" s="4">
        <f t="shared" si="2"/>
        <v>3322216.5</v>
      </c>
      <c r="U25" s="4">
        <f t="shared" si="6"/>
        <v>1697500</v>
      </c>
      <c r="V25" s="5">
        <v>2.3199999999999998E-2</v>
      </c>
    </row>
    <row r="26" spans="1:22" x14ac:dyDescent="0.2">
      <c r="A26" s="16" t="s">
        <v>328</v>
      </c>
      <c r="B26" s="4">
        <v>165600</v>
      </c>
      <c r="C26" s="4">
        <v>340500</v>
      </c>
      <c r="D26" s="4">
        <v>-174900</v>
      </c>
      <c r="E26" s="4">
        <v>-2650460000</v>
      </c>
      <c r="F26" s="4">
        <f t="shared" si="4"/>
        <v>4848703282</v>
      </c>
      <c r="K26" s="27">
        <f t="shared" si="5"/>
        <v>-1920000</v>
      </c>
      <c r="L26" s="4">
        <v>688</v>
      </c>
      <c r="M26" s="4">
        <v>1602</v>
      </c>
      <c r="N26" s="4">
        <v>36</v>
      </c>
      <c r="O26" s="4">
        <v>52</v>
      </c>
      <c r="P26" s="4">
        <v>1132800</v>
      </c>
      <c r="Q26" s="4">
        <v>2072800</v>
      </c>
      <c r="R26" s="5">
        <v>-3.0099999999999998E-2</v>
      </c>
      <c r="S26" s="4">
        <v>3579800</v>
      </c>
      <c r="T26" s="4">
        <f t="shared" si="2"/>
        <v>3150216.5</v>
      </c>
      <c r="U26" s="4">
        <f t="shared" si="6"/>
        <v>1240300</v>
      </c>
      <c r="V26" s="5">
        <v>3.56E-2</v>
      </c>
    </row>
    <row r="27" spans="1:22" x14ac:dyDescent="0.2">
      <c r="A27" s="16" t="s">
        <v>327</v>
      </c>
      <c r="B27" s="4">
        <v>1377600</v>
      </c>
      <c r="C27" s="4">
        <v>117200</v>
      </c>
      <c r="D27" s="4">
        <v>1260400</v>
      </c>
      <c r="E27" s="4">
        <v>18998820000</v>
      </c>
      <c r="F27" s="4">
        <f t="shared" si="4"/>
        <v>7499163282</v>
      </c>
      <c r="K27" s="27">
        <f t="shared" si="5"/>
        <v>-1920000</v>
      </c>
      <c r="L27" s="4">
        <v>4217</v>
      </c>
      <c r="M27" s="4">
        <v>2417</v>
      </c>
      <c r="N27" s="4">
        <v>140</v>
      </c>
      <c r="O27" s="4">
        <v>89</v>
      </c>
      <c r="P27" s="4">
        <v>5967700</v>
      </c>
      <c r="Q27" s="4">
        <v>3526800</v>
      </c>
      <c r="R27" s="5">
        <v>5.4800000000000001E-2</v>
      </c>
      <c r="S27" s="4">
        <v>9742500</v>
      </c>
      <c r="T27" s="4">
        <f t="shared" si="2"/>
        <v>2386566.5</v>
      </c>
      <c r="U27" s="4">
        <f t="shared" si="6"/>
        <v>1240300</v>
      </c>
      <c r="V27" s="5">
        <v>5.2000000000000005E-2</v>
      </c>
    </row>
    <row r="28" spans="1:22" x14ac:dyDescent="0.2">
      <c r="A28" s="16" t="s">
        <v>326</v>
      </c>
      <c r="B28" s="4">
        <v>16765</v>
      </c>
      <c r="C28" s="4">
        <v>128965</v>
      </c>
      <c r="D28" s="4">
        <v>-112200</v>
      </c>
      <c r="E28" s="4">
        <v>-1638450000</v>
      </c>
      <c r="F28" s="4">
        <f t="shared" si="4"/>
        <v>-11499656718</v>
      </c>
      <c r="K28" s="27">
        <f t="shared" si="5"/>
        <v>-1920000</v>
      </c>
      <c r="L28" s="4">
        <v>734</v>
      </c>
      <c r="M28" s="4">
        <v>1281</v>
      </c>
      <c r="N28" s="4">
        <v>20</v>
      </c>
      <c r="O28" s="4">
        <v>32</v>
      </c>
      <c r="P28" s="4">
        <v>1101500</v>
      </c>
      <c r="Q28" s="4">
        <v>1754300</v>
      </c>
      <c r="R28" s="5">
        <v>3.4999999999999996E-3</v>
      </c>
      <c r="S28" s="4">
        <v>2886365</v>
      </c>
      <c r="T28" s="4">
        <f t="shared" si="2"/>
        <v>2449770</v>
      </c>
      <c r="U28" s="4">
        <f t="shared" si="6"/>
        <v>1240300</v>
      </c>
      <c r="V28" s="5">
        <v>2.3700000000000002E-2</v>
      </c>
    </row>
    <row r="29" spans="1:22" x14ac:dyDescent="0.2">
      <c r="A29" s="16" t="s">
        <v>325</v>
      </c>
      <c r="B29" s="4">
        <v>526900</v>
      </c>
      <c r="C29" s="4">
        <v>119000</v>
      </c>
      <c r="D29" s="4">
        <v>407900</v>
      </c>
      <c r="E29" s="4">
        <v>5872200000</v>
      </c>
      <c r="F29" s="4">
        <f t="shared" si="4"/>
        <v>-9861206718</v>
      </c>
      <c r="K29" s="27">
        <f t="shared" si="5"/>
        <v>-1920000</v>
      </c>
      <c r="L29" s="4">
        <v>1407</v>
      </c>
      <c r="M29" s="4">
        <v>899</v>
      </c>
      <c r="N29" s="4">
        <v>75</v>
      </c>
      <c r="O29" s="4">
        <v>41</v>
      </c>
      <c r="P29" s="4">
        <v>2370200</v>
      </c>
      <c r="Q29" s="4">
        <v>1589200</v>
      </c>
      <c r="R29" s="5">
        <v>2.8300000000000002E-2</v>
      </c>
      <c r="S29" s="4">
        <v>4118600</v>
      </c>
      <c r="T29" s="4">
        <f t="shared" si="2"/>
        <v>2235370</v>
      </c>
      <c r="U29" s="4">
        <f t="shared" si="6"/>
        <v>1240300</v>
      </c>
      <c r="V29" s="5">
        <v>4.1100000000000005E-2</v>
      </c>
    </row>
    <row r="30" spans="1:22" x14ac:dyDescent="0.2">
      <c r="A30" s="16" t="s">
        <v>324</v>
      </c>
      <c r="B30" s="4">
        <v>6000</v>
      </c>
      <c r="C30" s="4">
        <v>195000</v>
      </c>
      <c r="D30" s="4">
        <v>-189000</v>
      </c>
      <c r="E30" s="4">
        <v>-2670380000</v>
      </c>
      <c r="F30" s="4">
        <f t="shared" si="4"/>
        <v>-15733406718</v>
      </c>
      <c r="K30" s="27">
        <f t="shared" si="5"/>
        <v>-1920000</v>
      </c>
      <c r="L30" s="4">
        <v>429</v>
      </c>
      <c r="M30" s="4">
        <v>812</v>
      </c>
      <c r="N30" s="4">
        <v>15</v>
      </c>
      <c r="O30" s="4">
        <v>14</v>
      </c>
      <c r="P30" s="4">
        <v>670600</v>
      </c>
      <c r="Q30" s="4">
        <v>1026900</v>
      </c>
      <c r="R30" s="5">
        <v>-3.4999999999999996E-3</v>
      </c>
      <c r="S30" s="4">
        <v>1697500</v>
      </c>
      <c r="T30" s="4">
        <f t="shared" si="2"/>
        <v>2356090</v>
      </c>
      <c r="U30" s="4">
        <f t="shared" si="6"/>
        <v>1240300</v>
      </c>
      <c r="V30" s="5">
        <v>2.1000000000000001E-2</v>
      </c>
    </row>
    <row r="31" spans="1:22" x14ac:dyDescent="0.2">
      <c r="A31" s="16" t="s">
        <v>323</v>
      </c>
      <c r="B31" s="4">
        <v>2500</v>
      </c>
      <c r="C31" s="4">
        <v>8400</v>
      </c>
      <c r="D31" s="4">
        <v>-5900</v>
      </c>
      <c r="E31" s="4">
        <v>-83360000</v>
      </c>
      <c r="F31" s="4">
        <f t="shared" si="4"/>
        <v>-13063026718</v>
      </c>
      <c r="G31" s="4">
        <v>0</v>
      </c>
      <c r="H31" s="4">
        <v>0</v>
      </c>
      <c r="I31" s="4">
        <v>0</v>
      </c>
      <c r="J31" s="4">
        <v>-960000</v>
      </c>
      <c r="K31" s="27">
        <f t="shared" si="5"/>
        <v>-1920000</v>
      </c>
      <c r="L31" s="4">
        <v>367</v>
      </c>
      <c r="M31" s="4">
        <v>702</v>
      </c>
      <c r="N31" s="4">
        <v>6</v>
      </c>
      <c r="O31" s="4">
        <v>16</v>
      </c>
      <c r="P31" s="4">
        <v>414100</v>
      </c>
      <c r="Q31" s="4">
        <v>826200</v>
      </c>
      <c r="R31" s="5">
        <v>0</v>
      </c>
      <c r="S31" s="4">
        <v>1240300</v>
      </c>
      <c r="T31" s="4">
        <f t="shared" si="2"/>
        <v>2345180</v>
      </c>
      <c r="U31" s="4">
        <f t="shared" si="6"/>
        <v>1419200</v>
      </c>
      <c r="V31" s="5">
        <v>1.7500000000000002E-2</v>
      </c>
    </row>
    <row r="32" spans="1:22" x14ac:dyDescent="0.2">
      <c r="A32" s="16" t="s">
        <v>322</v>
      </c>
      <c r="B32" s="4">
        <v>3400</v>
      </c>
      <c r="C32" s="4">
        <v>14000</v>
      </c>
      <c r="D32" s="4">
        <v>-10600</v>
      </c>
      <c r="E32" s="4">
        <v>-151930000</v>
      </c>
      <c r="F32" s="4">
        <f t="shared" si="4"/>
        <v>-12979666718</v>
      </c>
      <c r="G32" s="4">
        <v>0</v>
      </c>
      <c r="H32" s="4">
        <v>0</v>
      </c>
      <c r="I32" s="4">
        <v>0</v>
      </c>
      <c r="J32" s="4">
        <v>-960000</v>
      </c>
      <c r="K32" s="27">
        <f t="shared" si="5"/>
        <v>-960000</v>
      </c>
      <c r="L32" s="4">
        <v>422</v>
      </c>
      <c r="M32" s="4">
        <v>716</v>
      </c>
      <c r="N32" s="4">
        <v>11</v>
      </c>
      <c r="O32" s="4">
        <v>20</v>
      </c>
      <c r="P32" s="4">
        <v>526100</v>
      </c>
      <c r="Q32" s="4">
        <v>839800</v>
      </c>
      <c r="R32" s="5">
        <v>7.0999999999999995E-3</v>
      </c>
      <c r="S32" s="4">
        <v>1419200</v>
      </c>
      <c r="T32" s="4">
        <f t="shared" si="2"/>
        <v>2317830</v>
      </c>
      <c r="U32" s="4">
        <f t="shared" si="6"/>
        <v>1859800</v>
      </c>
      <c r="V32" s="5">
        <v>1.7500000000000002E-2</v>
      </c>
    </row>
    <row r="33" spans="1:22" x14ac:dyDescent="0.2">
      <c r="A33" s="16" t="s">
        <v>321</v>
      </c>
      <c r="B33" s="4">
        <v>36200</v>
      </c>
      <c r="C33" s="4">
        <v>23100</v>
      </c>
      <c r="D33" s="4">
        <v>13100</v>
      </c>
      <c r="E33" s="4">
        <v>178220000</v>
      </c>
      <c r="F33" s="4">
        <f t="shared" si="4"/>
        <v>-12827736718</v>
      </c>
      <c r="K33" s="27">
        <f t="shared" si="5"/>
        <v>0</v>
      </c>
      <c r="L33" s="4">
        <v>567</v>
      </c>
      <c r="M33" s="4">
        <v>1092</v>
      </c>
      <c r="N33" s="4">
        <v>14</v>
      </c>
      <c r="O33" s="4">
        <v>36</v>
      </c>
      <c r="P33" s="4">
        <v>668400</v>
      </c>
      <c r="Q33" s="4">
        <v>1497200</v>
      </c>
      <c r="R33" s="5">
        <v>-3.4999999999999996E-3</v>
      </c>
      <c r="S33" s="4">
        <v>2225100</v>
      </c>
      <c r="T33" s="4">
        <f t="shared" si="2"/>
        <v>2252630</v>
      </c>
      <c r="U33" s="4">
        <f t="shared" si="6"/>
        <v>1859800</v>
      </c>
      <c r="V33" s="5">
        <v>2.4900000000000002E-2</v>
      </c>
    </row>
    <row r="34" spans="1:22" x14ac:dyDescent="0.2">
      <c r="A34" s="16" t="s">
        <v>320</v>
      </c>
      <c r="B34" s="4">
        <v>5700</v>
      </c>
      <c r="C34" s="4">
        <v>373200</v>
      </c>
      <c r="D34" s="4">
        <v>-367500</v>
      </c>
      <c r="E34" s="4">
        <v>-5323820000</v>
      </c>
      <c r="F34" s="4">
        <f t="shared" si="4"/>
        <v>-13005956718</v>
      </c>
      <c r="K34" s="27">
        <f t="shared" si="5"/>
        <v>0</v>
      </c>
      <c r="L34" s="4">
        <v>683</v>
      </c>
      <c r="M34" s="4">
        <v>1686</v>
      </c>
      <c r="N34" s="4">
        <v>22</v>
      </c>
      <c r="O34" s="4">
        <v>57</v>
      </c>
      <c r="P34" s="4">
        <v>1018300</v>
      </c>
      <c r="Q34" s="4">
        <v>2347400</v>
      </c>
      <c r="R34" s="5">
        <v>-3.8800000000000001E-2</v>
      </c>
      <c r="S34" s="4">
        <v>3376300</v>
      </c>
      <c r="T34" s="4">
        <f t="shared" si="2"/>
        <v>2093330</v>
      </c>
      <c r="U34" s="4">
        <f t="shared" si="6"/>
        <v>1859800</v>
      </c>
      <c r="V34" s="5">
        <v>4.7500000000000001E-2</v>
      </c>
    </row>
    <row r="35" spans="1:22" x14ac:dyDescent="0.2">
      <c r="A35" s="16" t="s">
        <v>319</v>
      </c>
      <c r="B35" s="4">
        <v>251800</v>
      </c>
      <c r="C35" s="4">
        <v>214600</v>
      </c>
      <c r="D35" s="4">
        <v>37200</v>
      </c>
      <c r="E35" s="4">
        <v>562970000</v>
      </c>
      <c r="F35" s="4">
        <f t="shared" si="4"/>
        <v>-7682136718</v>
      </c>
      <c r="K35">
        <f t="shared" si="5"/>
        <v>0</v>
      </c>
      <c r="L35" s="4">
        <v>819</v>
      </c>
      <c r="M35" s="4">
        <v>855</v>
      </c>
      <c r="N35" s="4">
        <v>50</v>
      </c>
      <c r="O35" s="4">
        <v>37</v>
      </c>
      <c r="P35" s="4">
        <v>1515500</v>
      </c>
      <c r="Q35" s="4">
        <v>1394600</v>
      </c>
      <c r="R35" s="5">
        <v>6.8999999999999999E-3</v>
      </c>
      <c r="S35" s="4">
        <v>2936500</v>
      </c>
      <c r="T35" s="4">
        <f t="shared" si="2"/>
        <v>1909390</v>
      </c>
      <c r="U35" s="4">
        <f t="shared" si="6"/>
        <v>1859800</v>
      </c>
      <c r="V35" s="5">
        <v>2.35E-2</v>
      </c>
    </row>
    <row r="36" spans="1:22" x14ac:dyDescent="0.2">
      <c r="A36" s="16" t="s">
        <v>318</v>
      </c>
      <c r="B36" s="4">
        <v>2700</v>
      </c>
      <c r="C36" s="4">
        <v>356500</v>
      </c>
      <c r="D36" s="4">
        <v>-353800</v>
      </c>
      <c r="E36" s="4">
        <v>-5144210000</v>
      </c>
      <c r="F36" s="4">
        <f t="shared" si="4"/>
        <v>-8245106718</v>
      </c>
      <c r="K36">
        <f t="shared" si="5"/>
        <v>0</v>
      </c>
      <c r="L36" s="4">
        <v>409</v>
      </c>
      <c r="M36" s="4">
        <v>1022</v>
      </c>
      <c r="N36" s="4">
        <v>7</v>
      </c>
      <c r="O36" s="4">
        <v>18</v>
      </c>
      <c r="P36" s="4">
        <v>524100</v>
      </c>
      <c r="Q36" s="4">
        <v>1275100</v>
      </c>
      <c r="R36" s="5">
        <v>-3.4000000000000002E-3</v>
      </c>
      <c r="S36" s="4">
        <v>1859800</v>
      </c>
      <c r="T36" s="4">
        <f t="shared" si="2"/>
        <v>1847070</v>
      </c>
      <c r="U36" s="4">
        <f t="shared" si="6"/>
        <v>1131200</v>
      </c>
      <c r="V36" s="5">
        <v>2.0499999999999997E-2</v>
      </c>
    </row>
    <row r="37" spans="1:22" x14ac:dyDescent="0.2">
      <c r="A37" s="16" t="s">
        <v>317</v>
      </c>
      <c r="B37" s="4">
        <v>15800</v>
      </c>
      <c r="C37" s="4">
        <v>359000</v>
      </c>
      <c r="D37" s="4">
        <v>-343200</v>
      </c>
      <c r="E37" s="4">
        <v>-5063990000</v>
      </c>
      <c r="F37" s="4">
        <f t="shared" si="4"/>
        <v>-3100896718</v>
      </c>
      <c r="K37">
        <f t="shared" si="5"/>
        <v>0</v>
      </c>
      <c r="L37" s="4">
        <v>560</v>
      </c>
      <c r="M37" s="4">
        <v>1236</v>
      </c>
      <c r="N37" s="4">
        <v>13</v>
      </c>
      <c r="O37" s="4">
        <v>16</v>
      </c>
      <c r="P37" s="4">
        <v>646800</v>
      </c>
      <c r="Q37" s="4">
        <v>1328400</v>
      </c>
      <c r="R37" s="5">
        <v>-1.7000000000000001E-2</v>
      </c>
      <c r="S37" s="4">
        <v>2106000</v>
      </c>
      <c r="T37" s="4">
        <f t="shared" si="2"/>
        <v>1733630</v>
      </c>
      <c r="U37" s="4">
        <f t="shared" si="6"/>
        <v>1131200</v>
      </c>
      <c r="V37" s="5">
        <v>2.6699999999999998E-2</v>
      </c>
    </row>
    <row r="38" spans="1:22" x14ac:dyDescent="0.2">
      <c r="A38" s="16" t="s">
        <v>316</v>
      </c>
      <c r="B38" s="4">
        <v>225600</v>
      </c>
      <c r="C38" s="4">
        <v>52900</v>
      </c>
      <c r="D38" s="4">
        <v>172700</v>
      </c>
      <c r="E38" s="4">
        <v>2535200000</v>
      </c>
      <c r="F38" s="4">
        <f t="shared" si="4"/>
        <v>1963093282</v>
      </c>
      <c r="K38">
        <f t="shared" si="5"/>
        <v>0</v>
      </c>
      <c r="L38" s="4">
        <v>1256</v>
      </c>
      <c r="M38" s="4">
        <v>839</v>
      </c>
      <c r="N38" s="4">
        <v>58</v>
      </c>
      <c r="O38" s="4">
        <v>25</v>
      </c>
      <c r="P38" s="4">
        <v>2030400</v>
      </c>
      <c r="Q38" s="4">
        <v>1154200</v>
      </c>
      <c r="R38" s="5">
        <v>2.06E-2</v>
      </c>
      <c r="S38" s="4">
        <v>3518400</v>
      </c>
      <c r="T38" s="4">
        <f t="shared" si="2"/>
        <v>1445320</v>
      </c>
      <c r="U38" s="4">
        <f t="shared" si="6"/>
        <v>1131200</v>
      </c>
      <c r="V38" s="5">
        <v>2.35E-2</v>
      </c>
    </row>
    <row r="39" spans="1:22" x14ac:dyDescent="0.2">
      <c r="A39" s="16" t="s">
        <v>315</v>
      </c>
      <c r="B39" s="4">
        <v>296000</v>
      </c>
      <c r="C39" s="4">
        <v>31400</v>
      </c>
      <c r="D39" s="4">
        <v>264600</v>
      </c>
      <c r="E39" s="4">
        <v>3848200000</v>
      </c>
      <c r="F39" s="4">
        <f t="shared" ref="F39:F44" si="7">E39+F40</f>
        <v>-572106718</v>
      </c>
      <c r="K39">
        <f t="shared" ref="K39:K44" si="8">K40+J39</f>
        <v>0</v>
      </c>
      <c r="L39" s="4">
        <v>400</v>
      </c>
      <c r="M39" s="4">
        <v>811</v>
      </c>
      <c r="N39" s="4">
        <v>22</v>
      </c>
      <c r="O39" s="4">
        <v>31</v>
      </c>
      <c r="P39" s="4">
        <v>792600</v>
      </c>
      <c r="Q39" s="4">
        <v>1182000</v>
      </c>
      <c r="R39" s="5">
        <v>3.4999999999999996E-3</v>
      </c>
      <c r="S39" s="4">
        <v>1974600</v>
      </c>
      <c r="T39" s="4">
        <f t="shared" ref="T39:T44" si="9">AVERAGE(S40:S49)</f>
        <v>1320180</v>
      </c>
      <c r="U39" s="4">
        <f t="shared" ref="U39:U44" si="10">MIN(S40:S44)</f>
        <v>1131200</v>
      </c>
      <c r="V39" s="5">
        <v>1.37E-2</v>
      </c>
    </row>
    <row r="40" spans="1:22" x14ac:dyDescent="0.2">
      <c r="A40" s="16" t="s">
        <v>314</v>
      </c>
      <c r="B40" s="4">
        <v>618500</v>
      </c>
      <c r="C40" s="4">
        <v>120500</v>
      </c>
      <c r="D40" s="4">
        <v>498000</v>
      </c>
      <c r="E40" s="4">
        <v>7200300000</v>
      </c>
      <c r="F40" s="4">
        <f t="shared" si="7"/>
        <v>-4420306718</v>
      </c>
      <c r="K40">
        <f t="shared" si="8"/>
        <v>0</v>
      </c>
      <c r="L40" s="4">
        <v>1013</v>
      </c>
      <c r="M40" s="4">
        <v>630</v>
      </c>
      <c r="N40" s="4">
        <v>48</v>
      </c>
      <c r="O40" s="4">
        <v>31</v>
      </c>
      <c r="P40" s="4">
        <v>1706000</v>
      </c>
      <c r="Q40" s="4">
        <v>1101700</v>
      </c>
      <c r="R40" s="5">
        <v>3.2000000000000001E-2</v>
      </c>
      <c r="S40" s="4">
        <v>2904700</v>
      </c>
      <c r="T40" s="4">
        <f t="shared" si="9"/>
        <v>1114060</v>
      </c>
      <c r="U40" s="4">
        <f t="shared" si="10"/>
        <v>1097100</v>
      </c>
      <c r="V40" s="5">
        <v>3.4200000000000001E-2</v>
      </c>
    </row>
    <row r="41" spans="1:22" x14ac:dyDescent="0.2">
      <c r="A41" s="16" t="s">
        <v>310</v>
      </c>
      <c r="B41" s="4">
        <v>100</v>
      </c>
      <c r="C41" s="4">
        <v>17300</v>
      </c>
      <c r="D41" s="4">
        <v>-17200</v>
      </c>
      <c r="E41" s="4">
        <v>-241410000</v>
      </c>
      <c r="F41" s="4">
        <f t="shared" si="7"/>
        <v>-11620606718</v>
      </c>
      <c r="K41">
        <f t="shared" si="8"/>
        <v>0</v>
      </c>
      <c r="L41" s="4">
        <v>339</v>
      </c>
      <c r="M41" s="4">
        <v>491</v>
      </c>
      <c r="N41" s="4">
        <v>6</v>
      </c>
      <c r="O41" s="4">
        <v>16</v>
      </c>
      <c r="P41" s="4">
        <v>483200</v>
      </c>
      <c r="Q41" s="4">
        <v>648000</v>
      </c>
      <c r="R41" s="5">
        <v>0</v>
      </c>
      <c r="S41" s="4">
        <v>1131200</v>
      </c>
      <c r="T41" s="4">
        <f t="shared" si="9"/>
        <v>1059200</v>
      </c>
      <c r="U41" s="4">
        <f t="shared" si="10"/>
        <v>1097100</v>
      </c>
      <c r="V41" s="5">
        <v>1.4199999999999999E-2</v>
      </c>
    </row>
    <row r="42" spans="1:22" x14ac:dyDescent="0.2">
      <c r="A42" s="16" t="s">
        <v>309</v>
      </c>
      <c r="B42" s="4">
        <v>1050</v>
      </c>
      <c r="C42" s="4">
        <v>600</v>
      </c>
      <c r="D42" s="4">
        <v>450</v>
      </c>
      <c r="E42" s="4">
        <v>6300000</v>
      </c>
      <c r="F42" s="4">
        <f t="shared" si="7"/>
        <v>-11379196718</v>
      </c>
      <c r="K42">
        <f t="shared" si="8"/>
        <v>0</v>
      </c>
      <c r="L42" s="4">
        <v>176</v>
      </c>
      <c r="M42" s="4">
        <v>548</v>
      </c>
      <c r="N42" s="4">
        <v>9</v>
      </c>
      <c r="O42" s="4">
        <v>22</v>
      </c>
      <c r="P42" s="4">
        <v>306000</v>
      </c>
      <c r="Q42" s="4">
        <v>825200</v>
      </c>
      <c r="R42" s="5">
        <v>7.1999999999999998E-3</v>
      </c>
      <c r="S42" s="4">
        <v>1145700</v>
      </c>
      <c r="T42" s="4">
        <f t="shared" si="9"/>
        <v>1110040</v>
      </c>
      <c r="U42" s="4">
        <f t="shared" si="10"/>
        <v>971600</v>
      </c>
      <c r="V42" s="5">
        <v>1.0700000000000001E-2</v>
      </c>
    </row>
    <row r="43" spans="1:22" x14ac:dyDescent="0.2">
      <c r="A43" s="16" t="s">
        <v>306</v>
      </c>
      <c r="B43" s="4">
        <v>200</v>
      </c>
      <c r="C43" s="4">
        <v>240300</v>
      </c>
      <c r="D43" s="4">
        <v>-240100</v>
      </c>
      <c r="E43" s="4">
        <v>-3381580000</v>
      </c>
      <c r="F43" s="4">
        <f t="shared" si="7"/>
        <v>-11385496718</v>
      </c>
      <c r="K43">
        <f t="shared" si="8"/>
        <v>0</v>
      </c>
      <c r="L43" s="4">
        <v>396</v>
      </c>
      <c r="M43" s="4">
        <v>557</v>
      </c>
      <c r="N43" s="4">
        <v>19</v>
      </c>
      <c r="O43" s="4">
        <v>21</v>
      </c>
      <c r="P43" s="4">
        <v>672100</v>
      </c>
      <c r="Q43" s="4">
        <v>769000</v>
      </c>
      <c r="R43" s="5">
        <v>-1.4199999999999999E-2</v>
      </c>
      <c r="S43" s="4">
        <v>1573100</v>
      </c>
      <c r="T43" s="4">
        <f t="shared" si="9"/>
        <v>1034000</v>
      </c>
      <c r="U43" s="4">
        <f t="shared" si="10"/>
        <v>635300</v>
      </c>
      <c r="V43" s="5">
        <v>1.7600000000000001E-2</v>
      </c>
    </row>
    <row r="44" spans="1:22" x14ac:dyDescent="0.2">
      <c r="A44" s="16" t="s">
        <v>305</v>
      </c>
      <c r="B44" s="4">
        <v>16500</v>
      </c>
      <c r="C44" s="4">
        <v>226000</v>
      </c>
      <c r="D44" s="4">
        <v>-209500</v>
      </c>
      <c r="E44" s="4">
        <v>-2988770000</v>
      </c>
      <c r="F44" s="4">
        <f t="shared" si="7"/>
        <v>-8003916718</v>
      </c>
      <c r="K44">
        <f t="shared" si="8"/>
        <v>0</v>
      </c>
      <c r="L44" s="4">
        <v>477</v>
      </c>
      <c r="M44" s="4">
        <v>553</v>
      </c>
      <c r="N44" s="4">
        <v>18</v>
      </c>
      <c r="O44" s="4">
        <v>28</v>
      </c>
      <c r="P44" s="4">
        <v>754800</v>
      </c>
      <c r="Q44" s="4">
        <v>965200</v>
      </c>
      <c r="R44" s="5">
        <v>0</v>
      </c>
      <c r="S44" s="4">
        <v>1783300</v>
      </c>
      <c r="T44" s="4">
        <f t="shared" si="9"/>
        <v>953440</v>
      </c>
      <c r="U44" s="4">
        <f t="shared" si="10"/>
        <v>635300</v>
      </c>
      <c r="V44" s="5">
        <v>2.0799999999999999E-2</v>
      </c>
    </row>
    <row r="45" spans="1:22" x14ac:dyDescent="0.2">
      <c r="A45" s="16" t="s">
        <v>304</v>
      </c>
      <c r="B45" s="4">
        <v>0</v>
      </c>
      <c r="C45" s="4">
        <v>100000</v>
      </c>
      <c r="D45" s="4">
        <v>-100000</v>
      </c>
      <c r="E45" s="4">
        <v>-1410980312</v>
      </c>
      <c r="F45" s="4">
        <f t="shared" ref="F45:F55" si="11">E45+F46</f>
        <v>-5015146718</v>
      </c>
      <c r="K45">
        <f t="shared" ref="K45:K55" si="12">K46+J45</f>
        <v>0</v>
      </c>
      <c r="L45" s="4">
        <v>315</v>
      </c>
      <c r="M45" s="4">
        <v>422</v>
      </c>
      <c r="N45" s="4">
        <v>9</v>
      </c>
      <c r="O45" s="4">
        <v>15</v>
      </c>
      <c r="P45" s="4">
        <v>456300</v>
      </c>
      <c r="Q45" s="4">
        <v>612500</v>
      </c>
      <c r="R45" s="5">
        <v>3.5999999999999999E-3</v>
      </c>
      <c r="S45" s="4">
        <v>1097100</v>
      </c>
      <c r="T45" s="4">
        <f t="shared" ref="T45:T61" si="13">AVERAGE(S46:S55)</f>
        <v>952180</v>
      </c>
      <c r="U45" s="4">
        <f t="shared" ref="U45:U55" si="14">MIN(S46:S50)</f>
        <v>635300</v>
      </c>
      <c r="V45" s="5">
        <v>1.06E-2</v>
      </c>
    </row>
    <row r="46" spans="1:22" x14ac:dyDescent="0.2">
      <c r="A46" s="16" t="s">
        <v>303</v>
      </c>
      <c r="B46" s="4">
        <v>36100</v>
      </c>
      <c r="C46" s="4">
        <v>5100</v>
      </c>
      <c r="D46" s="4">
        <v>31000</v>
      </c>
      <c r="E46" s="4">
        <v>442213271</v>
      </c>
      <c r="F46" s="4">
        <f t="shared" si="11"/>
        <v>-3604166406</v>
      </c>
      <c r="K46">
        <f t="shared" si="12"/>
        <v>0</v>
      </c>
      <c r="L46" s="4">
        <v>329</v>
      </c>
      <c r="M46" s="4">
        <v>614</v>
      </c>
      <c r="N46" s="4">
        <v>12</v>
      </c>
      <c r="O46" s="4">
        <v>13</v>
      </c>
      <c r="P46" s="4">
        <v>447100</v>
      </c>
      <c r="Q46" s="4">
        <v>789500</v>
      </c>
      <c r="R46" s="5">
        <v>-1.06E-2</v>
      </c>
      <c r="S46" s="4">
        <v>1236600</v>
      </c>
      <c r="T46" s="4">
        <f t="shared" si="13"/>
        <v>929630</v>
      </c>
      <c r="U46" s="4">
        <f t="shared" si="14"/>
        <v>582600</v>
      </c>
      <c r="V46" s="5">
        <v>2.4199999999999999E-2</v>
      </c>
    </row>
    <row r="47" spans="1:22" x14ac:dyDescent="0.2">
      <c r="A47" s="16" t="s">
        <v>299</v>
      </c>
      <c r="B47" s="4">
        <v>75700</v>
      </c>
      <c r="C47" s="4">
        <v>20000</v>
      </c>
      <c r="D47" s="4">
        <v>55700</v>
      </c>
      <c r="E47" s="4">
        <v>791790000</v>
      </c>
      <c r="F47" s="4">
        <f t="shared" si="11"/>
        <v>-4046379677</v>
      </c>
      <c r="K47">
        <f t="shared" si="12"/>
        <v>0</v>
      </c>
      <c r="L47" s="4">
        <v>353</v>
      </c>
      <c r="M47" s="4">
        <v>323</v>
      </c>
      <c r="N47" s="4">
        <v>14</v>
      </c>
      <c r="O47" s="4">
        <v>7</v>
      </c>
      <c r="P47" s="4">
        <v>503100</v>
      </c>
      <c r="Q47" s="4">
        <v>375200</v>
      </c>
      <c r="R47" s="5">
        <v>1.0700000000000001E-2</v>
      </c>
      <c r="S47" s="4">
        <v>971600</v>
      </c>
      <c r="T47" s="4">
        <f t="shared" si="13"/>
        <v>931406.1</v>
      </c>
      <c r="U47" s="4">
        <f t="shared" si="14"/>
        <v>582600</v>
      </c>
      <c r="V47" s="5">
        <v>1.3999999999999999E-2</v>
      </c>
    </row>
    <row r="48" spans="1:22" x14ac:dyDescent="0.2">
      <c r="A48" s="16" t="s">
        <v>298</v>
      </c>
      <c r="B48" s="4">
        <v>10100</v>
      </c>
      <c r="C48" s="4">
        <v>0</v>
      </c>
      <c r="D48" s="4">
        <v>10100</v>
      </c>
      <c r="E48" s="4">
        <v>143550000</v>
      </c>
      <c r="F48" s="4">
        <f t="shared" si="11"/>
        <v>-4838169677</v>
      </c>
      <c r="K48">
        <f t="shared" si="12"/>
        <v>0</v>
      </c>
      <c r="L48" s="4">
        <v>174</v>
      </c>
      <c r="M48" s="4">
        <v>335</v>
      </c>
      <c r="N48" s="4">
        <v>2</v>
      </c>
      <c r="O48" s="4">
        <v>7</v>
      </c>
      <c r="P48" s="4">
        <v>176400</v>
      </c>
      <c r="Q48" s="4">
        <v>347900</v>
      </c>
      <c r="R48" s="5">
        <v>0</v>
      </c>
      <c r="S48" s="4">
        <v>635300</v>
      </c>
      <c r="T48" s="4">
        <f t="shared" si="13"/>
        <v>985648.4</v>
      </c>
      <c r="U48" s="4">
        <f t="shared" si="14"/>
        <v>582600</v>
      </c>
      <c r="V48" s="5">
        <v>1.0500000000000001E-2</v>
      </c>
    </row>
    <row r="49" spans="1:22" x14ac:dyDescent="0.2">
      <c r="A49" s="16" t="s">
        <v>286</v>
      </c>
      <c r="B49" s="4">
        <v>15400</v>
      </c>
      <c r="C49" s="4">
        <v>0</v>
      </c>
      <c r="D49" s="4">
        <v>15400</v>
      </c>
      <c r="E49" s="4">
        <v>218680000</v>
      </c>
      <c r="F49" s="4">
        <f t="shared" si="11"/>
        <v>-4981719677</v>
      </c>
      <c r="K49">
        <f t="shared" si="12"/>
        <v>0</v>
      </c>
      <c r="L49" s="4">
        <v>172</v>
      </c>
      <c r="M49" s="4">
        <v>330</v>
      </c>
      <c r="N49" s="4">
        <v>6</v>
      </c>
      <c r="O49" s="4">
        <v>13</v>
      </c>
      <c r="P49" s="4">
        <v>216400</v>
      </c>
      <c r="Q49" s="4">
        <v>442400</v>
      </c>
      <c r="R49" s="5">
        <v>-3.4999999999999996E-3</v>
      </c>
      <c r="S49" s="4">
        <v>723200</v>
      </c>
      <c r="T49" s="4">
        <f t="shared" si="13"/>
        <v>1300362.3</v>
      </c>
      <c r="U49" s="4">
        <f t="shared" si="14"/>
        <v>582600</v>
      </c>
      <c r="V49" s="5">
        <v>1.3999999999999999E-2</v>
      </c>
    </row>
    <row r="50" spans="1:22" x14ac:dyDescent="0.2">
      <c r="A50" s="16" t="s">
        <v>285</v>
      </c>
      <c r="B50" s="4">
        <v>24300</v>
      </c>
      <c r="C50" s="4">
        <v>21700</v>
      </c>
      <c r="D50" s="4">
        <v>2600</v>
      </c>
      <c r="E50" s="4">
        <v>36380000</v>
      </c>
      <c r="F50" s="4">
        <f t="shared" si="11"/>
        <v>-5200399677</v>
      </c>
      <c r="K50">
        <f t="shared" si="12"/>
        <v>0</v>
      </c>
      <c r="L50" s="4">
        <v>162</v>
      </c>
      <c r="M50" s="4">
        <v>451</v>
      </c>
      <c r="N50" s="4">
        <v>8</v>
      </c>
      <c r="O50" s="4">
        <v>15</v>
      </c>
      <c r="P50" s="4">
        <v>285800</v>
      </c>
      <c r="Q50" s="4">
        <v>518900</v>
      </c>
      <c r="R50" s="5">
        <v>-1.3999999999999999E-2</v>
      </c>
      <c r="S50" s="4">
        <v>843500</v>
      </c>
      <c r="T50" s="4">
        <f t="shared" si="13"/>
        <v>1369208.1</v>
      </c>
      <c r="U50" s="4">
        <f t="shared" si="14"/>
        <v>582600</v>
      </c>
      <c r="V50" s="5">
        <v>2.4199999999999999E-2</v>
      </c>
    </row>
    <row r="51" spans="1:22" x14ac:dyDescent="0.2">
      <c r="A51" s="16" t="s">
        <v>284</v>
      </c>
      <c r="B51" s="4">
        <v>10500</v>
      </c>
      <c r="C51" s="4">
        <v>3800</v>
      </c>
      <c r="D51" s="4">
        <v>6700</v>
      </c>
      <c r="E51" s="4">
        <v>96180000</v>
      </c>
      <c r="F51" s="4">
        <f t="shared" si="11"/>
        <v>-5236779677</v>
      </c>
      <c r="K51">
        <f t="shared" si="12"/>
        <v>0</v>
      </c>
      <c r="L51" s="4">
        <v>109</v>
      </c>
      <c r="M51" s="4">
        <v>426</v>
      </c>
      <c r="N51" s="4">
        <v>3</v>
      </c>
      <c r="O51" s="4">
        <v>4</v>
      </c>
      <c r="P51" s="4">
        <v>130300</v>
      </c>
      <c r="Q51" s="4">
        <v>423000</v>
      </c>
      <c r="R51" s="5">
        <v>0</v>
      </c>
      <c r="S51" s="4">
        <v>582600</v>
      </c>
      <c r="T51" s="4">
        <f t="shared" si="13"/>
        <v>1574116.7</v>
      </c>
      <c r="U51" s="4">
        <f t="shared" si="14"/>
        <v>812700</v>
      </c>
      <c r="V51" s="5">
        <v>1.38E-2</v>
      </c>
    </row>
    <row r="52" spans="1:22" x14ac:dyDescent="0.2">
      <c r="A52" s="16" t="s">
        <v>283</v>
      </c>
      <c r="B52" s="4">
        <v>10400</v>
      </c>
      <c r="C52" s="4">
        <v>51000</v>
      </c>
      <c r="D52" s="4">
        <v>-40600</v>
      </c>
      <c r="E52" s="4">
        <v>-580960000</v>
      </c>
      <c r="F52" s="4">
        <f t="shared" si="11"/>
        <v>-5332959677</v>
      </c>
      <c r="K52">
        <f t="shared" si="12"/>
        <v>0</v>
      </c>
      <c r="L52" s="4">
        <v>709</v>
      </c>
      <c r="M52" s="4">
        <v>610</v>
      </c>
      <c r="N52" s="4">
        <v>18</v>
      </c>
      <c r="O52" s="4">
        <v>16</v>
      </c>
      <c r="P52" s="4">
        <v>864000</v>
      </c>
      <c r="Q52" s="4">
        <v>744100</v>
      </c>
      <c r="R52" s="5">
        <v>1.06E-2</v>
      </c>
      <c r="S52" s="4">
        <v>1654100</v>
      </c>
      <c r="T52" s="4">
        <f t="shared" si="13"/>
        <v>1556466.7</v>
      </c>
      <c r="U52" s="4">
        <f t="shared" si="14"/>
        <v>812700</v>
      </c>
      <c r="V52" s="5">
        <v>2.06E-2</v>
      </c>
    </row>
    <row r="53" spans="1:22" x14ac:dyDescent="0.2">
      <c r="A53" s="16" t="s">
        <v>282</v>
      </c>
      <c r="B53" s="4">
        <v>7200</v>
      </c>
      <c r="C53" s="4">
        <v>67155</v>
      </c>
      <c r="D53" s="4">
        <v>-59955</v>
      </c>
      <c r="E53" s="4">
        <v>-850970000</v>
      </c>
      <c r="F53" s="4">
        <f t="shared" si="11"/>
        <v>-4751999677</v>
      </c>
      <c r="K53">
        <f t="shared" si="12"/>
        <v>0</v>
      </c>
      <c r="L53" s="4">
        <v>228</v>
      </c>
      <c r="M53" s="4">
        <v>319</v>
      </c>
      <c r="N53" s="4">
        <v>10</v>
      </c>
      <c r="O53" s="4">
        <v>10</v>
      </c>
      <c r="P53" s="4">
        <v>315200</v>
      </c>
      <c r="Q53" s="4">
        <v>460200</v>
      </c>
      <c r="R53" s="5">
        <v>3.5999999999999999E-3</v>
      </c>
      <c r="S53" s="4">
        <v>812700</v>
      </c>
      <c r="T53" s="4">
        <f t="shared" si="13"/>
        <v>1793576.4</v>
      </c>
      <c r="U53" s="4">
        <f t="shared" si="14"/>
        <v>977700</v>
      </c>
      <c r="V53" s="5">
        <v>1.3999999999999999E-2</v>
      </c>
    </row>
    <row r="54" spans="1:22" x14ac:dyDescent="0.2">
      <c r="A54" s="16" t="s">
        <v>281</v>
      </c>
      <c r="B54" s="4">
        <v>14400</v>
      </c>
      <c r="C54" s="4">
        <v>161488</v>
      </c>
      <c r="D54" s="4">
        <v>-147088</v>
      </c>
      <c r="E54" s="4">
        <v>-2099810000</v>
      </c>
      <c r="F54" s="4">
        <f t="shared" si="11"/>
        <v>-3901029677</v>
      </c>
      <c r="K54">
        <f t="shared" si="12"/>
        <v>0</v>
      </c>
      <c r="L54" s="4">
        <v>217</v>
      </c>
      <c r="M54" s="4">
        <v>451</v>
      </c>
      <c r="N54" s="4">
        <v>4</v>
      </c>
      <c r="O54" s="4">
        <v>17</v>
      </c>
      <c r="P54" s="4">
        <v>251900</v>
      </c>
      <c r="Q54" s="4">
        <v>725700</v>
      </c>
      <c r="R54" s="5">
        <v>-3.4999999999999996E-3</v>
      </c>
      <c r="S54" s="4">
        <v>977700</v>
      </c>
      <c r="T54" s="4">
        <f t="shared" si="13"/>
        <v>1822091.1</v>
      </c>
      <c r="U54" s="4">
        <f t="shared" si="14"/>
        <v>989361</v>
      </c>
      <c r="V54" s="5">
        <v>1.7399999999999999E-2</v>
      </c>
    </row>
    <row r="55" spans="1:22" x14ac:dyDescent="0.2">
      <c r="A55" s="16" t="s">
        <v>280</v>
      </c>
      <c r="B55" s="4">
        <v>73200</v>
      </c>
      <c r="C55" s="4">
        <v>40300</v>
      </c>
      <c r="D55" s="4">
        <v>32900</v>
      </c>
      <c r="E55" s="4">
        <v>467670000</v>
      </c>
      <c r="F55" s="4">
        <f t="shared" si="11"/>
        <v>-1801219677</v>
      </c>
      <c r="K55">
        <f t="shared" si="12"/>
        <v>0</v>
      </c>
      <c r="L55" s="4">
        <v>315</v>
      </c>
      <c r="M55" s="4">
        <v>384</v>
      </c>
      <c r="N55" s="4">
        <v>11</v>
      </c>
      <c r="O55" s="4">
        <v>14</v>
      </c>
      <c r="P55" s="4">
        <v>487500</v>
      </c>
      <c r="Q55" s="4">
        <v>584700</v>
      </c>
      <c r="R55" s="5">
        <v>7.0999999999999995E-3</v>
      </c>
      <c r="S55" s="4">
        <v>1084500</v>
      </c>
      <c r="T55" s="4">
        <f t="shared" si="13"/>
        <v>1881563.9</v>
      </c>
      <c r="U55" s="4">
        <f t="shared" si="14"/>
        <v>989361</v>
      </c>
      <c r="V55" s="5">
        <v>1.3999999999999999E-2</v>
      </c>
    </row>
    <row r="56" spans="1:22" x14ac:dyDescent="0.2">
      <c r="A56" s="16" t="s">
        <v>279</v>
      </c>
      <c r="B56" s="4">
        <v>32700</v>
      </c>
      <c r="C56" s="4">
        <v>43900</v>
      </c>
      <c r="D56" s="4">
        <v>-11200</v>
      </c>
      <c r="E56" s="4">
        <v>-157550000</v>
      </c>
      <c r="F56" s="4">
        <f t="shared" ref="F56:F130" si="15">E56+F57</f>
        <v>-2268889677</v>
      </c>
      <c r="K56">
        <f t="shared" ref="K56:K76" si="16">K57+J56</f>
        <v>0</v>
      </c>
      <c r="L56" s="4">
        <v>239</v>
      </c>
      <c r="M56" s="4">
        <v>436</v>
      </c>
      <c r="N56" s="4">
        <v>6</v>
      </c>
      <c r="O56" s="4">
        <v>19</v>
      </c>
      <c r="P56" s="4">
        <v>295400</v>
      </c>
      <c r="Q56" s="4">
        <v>638000</v>
      </c>
      <c r="R56" s="5">
        <v>-3.4999999999999996E-3</v>
      </c>
      <c r="S56" s="4">
        <v>1011100</v>
      </c>
      <c r="T56" s="4">
        <f t="shared" si="13"/>
        <v>2119023.2000000002</v>
      </c>
      <c r="U56" s="4">
        <f t="shared" ref="U56:U123" si="17">MIN(S57:S61)</f>
        <v>989361</v>
      </c>
      <c r="V56" s="5">
        <v>1.3999999999999999E-2</v>
      </c>
    </row>
    <row r="57" spans="1:22" x14ac:dyDescent="0.2">
      <c r="A57" s="16" t="s">
        <v>278</v>
      </c>
      <c r="B57" s="4">
        <v>300</v>
      </c>
      <c r="C57" s="4">
        <v>7800</v>
      </c>
      <c r="D57" s="4">
        <v>-7500</v>
      </c>
      <c r="E57" s="4">
        <v>-104830000</v>
      </c>
      <c r="F57" s="4">
        <f t="shared" si="15"/>
        <v>-2111339677</v>
      </c>
      <c r="K57">
        <f t="shared" si="16"/>
        <v>0</v>
      </c>
      <c r="L57" s="4">
        <v>396</v>
      </c>
      <c r="M57" s="4">
        <v>556</v>
      </c>
      <c r="N57" s="4">
        <v>4</v>
      </c>
      <c r="O57" s="4">
        <v>11</v>
      </c>
      <c r="P57" s="4">
        <v>401200</v>
      </c>
      <c r="Q57" s="4">
        <v>558000</v>
      </c>
      <c r="R57" s="5">
        <v>1.8000000000000002E-2</v>
      </c>
      <c r="S57" s="4">
        <v>989361</v>
      </c>
      <c r="T57" s="4">
        <f t="shared" si="13"/>
        <v>2117286.9</v>
      </c>
      <c r="U57" s="4">
        <f t="shared" si="17"/>
        <v>1177723</v>
      </c>
      <c r="V57" s="5">
        <v>3.5299999999999998E-2</v>
      </c>
    </row>
    <row r="58" spans="1:22" x14ac:dyDescent="0.2">
      <c r="A58" s="16" t="s">
        <v>275</v>
      </c>
      <c r="B58" s="4">
        <v>200</v>
      </c>
      <c r="C58" s="4">
        <v>1600</v>
      </c>
      <c r="D58" s="4">
        <v>-1400</v>
      </c>
      <c r="E58" s="4">
        <v>-19830000</v>
      </c>
      <c r="F58" s="4">
        <f t="shared" si="15"/>
        <v>-2006509677</v>
      </c>
      <c r="K58">
        <f t="shared" si="16"/>
        <v>0</v>
      </c>
      <c r="L58" s="4">
        <v>296</v>
      </c>
      <c r="M58" s="4">
        <v>653</v>
      </c>
      <c r="N58" s="4">
        <v>7</v>
      </c>
      <c r="O58" s="4">
        <v>17</v>
      </c>
      <c r="P58" s="4">
        <v>321600</v>
      </c>
      <c r="Q58" s="4">
        <v>855500</v>
      </c>
      <c r="R58" s="5">
        <v>-1.06E-2</v>
      </c>
      <c r="S58" s="4">
        <v>1177723</v>
      </c>
      <c r="T58" s="4">
        <f t="shared" si="13"/>
        <v>2123860.7999999998</v>
      </c>
      <c r="U58" s="4">
        <f t="shared" si="17"/>
        <v>1477600</v>
      </c>
      <c r="V58" s="5">
        <v>2.4500000000000001E-2</v>
      </c>
    </row>
    <row r="59" spans="1:22" x14ac:dyDescent="0.2">
      <c r="A59" s="16" t="s">
        <v>274</v>
      </c>
      <c r="B59" s="4">
        <v>4800</v>
      </c>
      <c r="C59" s="4">
        <v>83200</v>
      </c>
      <c r="D59" s="4">
        <v>-78400</v>
      </c>
      <c r="E59" s="4">
        <v>-1132600000</v>
      </c>
      <c r="F59" s="4">
        <f t="shared" si="15"/>
        <v>-1986679677</v>
      </c>
      <c r="K59">
        <f t="shared" si="16"/>
        <v>0</v>
      </c>
      <c r="L59" s="4">
        <v>866</v>
      </c>
      <c r="M59" s="4">
        <v>2238</v>
      </c>
      <c r="N59" s="4">
        <v>22</v>
      </c>
      <c r="O59" s="4">
        <v>53</v>
      </c>
      <c r="P59" s="4">
        <v>1107100</v>
      </c>
      <c r="Q59" s="4">
        <v>2757000</v>
      </c>
      <c r="R59" s="5">
        <v>-5.0499999999999996E-2</v>
      </c>
      <c r="S59" s="4">
        <v>3870339</v>
      </c>
      <c r="T59" s="4">
        <f t="shared" si="13"/>
        <v>1868158.6</v>
      </c>
      <c r="U59" s="4">
        <f t="shared" si="17"/>
        <v>1262847</v>
      </c>
      <c r="V59" s="5">
        <v>5.3899999999999997E-2</v>
      </c>
    </row>
    <row r="60" spans="1:22" x14ac:dyDescent="0.2">
      <c r="A60" s="16" t="s">
        <v>273</v>
      </c>
      <c r="B60" s="4">
        <v>10300</v>
      </c>
      <c r="C60" s="4">
        <v>9600</v>
      </c>
      <c r="D60" s="4">
        <v>700</v>
      </c>
      <c r="E60" s="4">
        <v>11430000</v>
      </c>
      <c r="F60" s="4">
        <f t="shared" si="15"/>
        <v>-854079677</v>
      </c>
      <c r="K60">
        <f t="shared" si="16"/>
        <v>0</v>
      </c>
      <c r="L60" s="4">
        <v>417</v>
      </c>
      <c r="M60" s="4">
        <v>546</v>
      </c>
      <c r="N60" s="4">
        <v>17</v>
      </c>
      <c r="O60" s="4">
        <v>19</v>
      </c>
      <c r="P60" s="4">
        <v>632300</v>
      </c>
      <c r="Q60" s="4">
        <v>735200</v>
      </c>
      <c r="R60" s="5">
        <v>1.03E-2</v>
      </c>
      <c r="S60" s="4">
        <v>1531958</v>
      </c>
      <c r="T60" s="4">
        <f t="shared" si="13"/>
        <v>1845121.5</v>
      </c>
      <c r="U60" s="4">
        <f t="shared" si="17"/>
        <v>1262847</v>
      </c>
      <c r="V60" s="5">
        <v>2.0199999999999999E-2</v>
      </c>
    </row>
    <row r="61" spans="1:22" x14ac:dyDescent="0.2">
      <c r="A61" s="16" t="s">
        <v>268</v>
      </c>
      <c r="B61" s="4">
        <v>302200</v>
      </c>
      <c r="C61" s="4">
        <v>132000</v>
      </c>
      <c r="D61" s="4">
        <v>170200</v>
      </c>
      <c r="E61" s="4">
        <v>2528970000</v>
      </c>
      <c r="F61" s="4">
        <f t="shared" si="15"/>
        <v>-865509677</v>
      </c>
      <c r="K61">
        <f t="shared" si="16"/>
        <v>0</v>
      </c>
      <c r="L61" s="4">
        <v>757</v>
      </c>
      <c r="M61" s="4">
        <v>1008</v>
      </c>
      <c r="N61" s="4">
        <v>41</v>
      </c>
      <c r="O61" s="4">
        <v>32</v>
      </c>
      <c r="P61" s="4">
        <v>1232200</v>
      </c>
      <c r="Q61" s="4">
        <v>1281400</v>
      </c>
      <c r="R61" s="5">
        <v>-3.3E-3</v>
      </c>
      <c r="S61" s="4">
        <v>2631686</v>
      </c>
      <c r="T61" s="4">
        <f t="shared" si="13"/>
        <v>1737467.6</v>
      </c>
      <c r="U61" s="4">
        <f t="shared" si="17"/>
        <v>1262847</v>
      </c>
      <c r="V61" s="5">
        <v>2.6800000000000001E-2</v>
      </c>
    </row>
    <row r="62" spans="1:22" x14ac:dyDescent="0.2">
      <c r="A62" s="16" t="s">
        <v>266</v>
      </c>
      <c r="B62" s="4">
        <v>18500</v>
      </c>
      <c r="C62" s="4">
        <v>0</v>
      </c>
      <c r="D62" s="4">
        <v>18500</v>
      </c>
      <c r="E62" s="4">
        <v>273900000</v>
      </c>
      <c r="F62" s="4">
        <f t="shared" si="15"/>
        <v>-3394479677</v>
      </c>
      <c r="K62">
        <f t="shared" si="16"/>
        <v>0</v>
      </c>
      <c r="L62" s="4">
        <v>531</v>
      </c>
      <c r="M62" s="4">
        <v>779</v>
      </c>
      <c r="N62" s="4">
        <v>17</v>
      </c>
      <c r="O62" s="4">
        <v>9</v>
      </c>
      <c r="P62" s="4">
        <v>637700</v>
      </c>
      <c r="Q62" s="4">
        <v>764200</v>
      </c>
      <c r="R62" s="5">
        <v>-0.01</v>
      </c>
      <c r="S62" s="4">
        <v>1477600</v>
      </c>
      <c r="T62" s="4">
        <f t="shared" ref="T62:T115" si="18">AVERAGE(S63:S72)</f>
        <v>1734877.6</v>
      </c>
      <c r="U62" s="4">
        <f t="shared" si="17"/>
        <v>971998</v>
      </c>
      <c r="V62" s="5">
        <v>0.02</v>
      </c>
    </row>
    <row r="63" spans="1:22" x14ac:dyDescent="0.2">
      <c r="A63" s="16" t="s">
        <v>265</v>
      </c>
      <c r="B63" s="4">
        <v>21400</v>
      </c>
      <c r="C63" s="4">
        <v>1200</v>
      </c>
      <c r="D63" s="4">
        <v>20200</v>
      </c>
      <c r="E63" s="4">
        <v>303020000</v>
      </c>
      <c r="F63" s="4">
        <f t="shared" si="15"/>
        <v>-3668379677</v>
      </c>
      <c r="K63">
        <f t="shared" si="16"/>
        <v>0</v>
      </c>
      <c r="L63" s="4">
        <v>1276</v>
      </c>
      <c r="M63" s="4">
        <v>925</v>
      </c>
      <c r="N63" s="4">
        <v>46</v>
      </c>
      <c r="O63" s="4">
        <v>25</v>
      </c>
      <c r="P63" s="4">
        <v>1851200</v>
      </c>
      <c r="Q63" s="4">
        <v>1256200</v>
      </c>
      <c r="R63" s="5">
        <v>1.7100000000000001E-2</v>
      </c>
      <c r="S63" s="4">
        <v>3183797</v>
      </c>
      <c r="T63" s="4">
        <f t="shared" si="18"/>
        <v>1498687.5</v>
      </c>
      <c r="U63" s="4">
        <f t="shared" si="17"/>
        <v>971998</v>
      </c>
      <c r="V63" s="5">
        <v>2.98E-2</v>
      </c>
    </row>
    <row r="64" spans="1:22" x14ac:dyDescent="0.2">
      <c r="A64" s="16" t="s">
        <v>247</v>
      </c>
      <c r="B64" s="4">
        <v>500</v>
      </c>
      <c r="C64" s="4">
        <v>300</v>
      </c>
      <c r="D64" s="4">
        <v>200</v>
      </c>
      <c r="E64" s="4">
        <v>2910000</v>
      </c>
      <c r="F64" s="4">
        <f t="shared" si="15"/>
        <v>-3971399677</v>
      </c>
      <c r="K64">
        <f t="shared" si="16"/>
        <v>0</v>
      </c>
      <c r="L64" s="4">
        <v>481</v>
      </c>
      <c r="M64" s="4">
        <v>648</v>
      </c>
      <c r="N64" s="4">
        <v>9</v>
      </c>
      <c r="O64" s="4">
        <v>9</v>
      </c>
      <c r="P64" s="4">
        <v>543200</v>
      </c>
      <c r="Q64" s="4">
        <v>672300</v>
      </c>
      <c r="R64" s="5">
        <v>3.4999999999999996E-3</v>
      </c>
      <c r="S64" s="4">
        <v>1262847</v>
      </c>
      <c r="T64" s="4">
        <f t="shared" si="18"/>
        <v>1440649.3</v>
      </c>
      <c r="U64" s="4">
        <f t="shared" si="17"/>
        <v>971998</v>
      </c>
      <c r="V64" s="5">
        <v>1.6899999999999998E-2</v>
      </c>
    </row>
    <row r="65" spans="1:22" x14ac:dyDescent="0.2">
      <c r="A65" s="16" t="s">
        <v>239</v>
      </c>
      <c r="B65" s="4">
        <v>29300</v>
      </c>
      <c r="C65" s="4">
        <v>200</v>
      </c>
      <c r="D65" s="4">
        <v>29100</v>
      </c>
      <c r="E65" s="4">
        <v>426850000</v>
      </c>
      <c r="F65" s="4">
        <f t="shared" si="15"/>
        <v>-3974309677</v>
      </c>
      <c r="K65">
        <f t="shared" si="16"/>
        <v>0</v>
      </c>
      <c r="L65" s="4">
        <v>487</v>
      </c>
      <c r="M65" s="4">
        <v>717</v>
      </c>
      <c r="N65" s="4">
        <v>9</v>
      </c>
      <c r="O65" s="4">
        <v>34</v>
      </c>
      <c r="P65" s="4">
        <v>540900</v>
      </c>
      <c r="Q65" s="4">
        <v>1138000</v>
      </c>
      <c r="R65" s="5">
        <v>-1.3500000000000002E-2</v>
      </c>
      <c r="S65" s="4">
        <v>1679228</v>
      </c>
      <c r="T65" s="4">
        <f t="shared" si="18"/>
        <v>1398193.3</v>
      </c>
      <c r="U65" s="4">
        <f t="shared" si="17"/>
        <v>971998</v>
      </c>
      <c r="V65" s="5">
        <v>2.0199999999999999E-2</v>
      </c>
    </row>
    <row r="66" spans="1:22" x14ac:dyDescent="0.2">
      <c r="A66" s="16" t="s">
        <v>238</v>
      </c>
      <c r="B66" s="4">
        <v>3500</v>
      </c>
      <c r="C66" s="4">
        <v>53400</v>
      </c>
      <c r="D66" s="4">
        <v>-49900</v>
      </c>
      <c r="E66" s="4">
        <v>-735930000</v>
      </c>
      <c r="F66" s="4">
        <f t="shared" si="15"/>
        <v>-4401159677</v>
      </c>
      <c r="K66">
        <f t="shared" si="16"/>
        <v>0</v>
      </c>
      <c r="L66" s="4">
        <v>1561</v>
      </c>
      <c r="M66" s="4">
        <v>775</v>
      </c>
      <c r="N66" s="4">
        <v>46</v>
      </c>
      <c r="O66" s="4">
        <v>32</v>
      </c>
      <c r="P66" s="4">
        <v>2086000</v>
      </c>
      <c r="Q66" s="4">
        <v>1168000</v>
      </c>
      <c r="R66" s="5">
        <v>2.7799999999999998E-2</v>
      </c>
      <c r="S66" s="4">
        <v>3385693</v>
      </c>
      <c r="T66" s="4">
        <f t="shared" si="18"/>
        <v>1188760.6000000001</v>
      </c>
      <c r="U66" s="4">
        <f t="shared" si="17"/>
        <v>971998</v>
      </c>
      <c r="V66" s="5">
        <v>4.6900000000000004E-2</v>
      </c>
    </row>
    <row r="67" spans="1:22" x14ac:dyDescent="0.2">
      <c r="A67" s="16" t="s">
        <v>237</v>
      </c>
      <c r="B67" s="4">
        <v>12600</v>
      </c>
      <c r="C67" s="4">
        <v>9200</v>
      </c>
      <c r="D67" s="4">
        <v>3400</v>
      </c>
      <c r="E67" s="4">
        <v>49080000</v>
      </c>
      <c r="F67" s="4">
        <f t="shared" si="15"/>
        <v>-3665229677</v>
      </c>
      <c r="K67">
        <f t="shared" si="16"/>
        <v>0</v>
      </c>
      <c r="L67" s="4">
        <v>316</v>
      </c>
      <c r="M67" s="4">
        <v>460</v>
      </c>
      <c r="N67" s="4">
        <v>3</v>
      </c>
      <c r="O67" s="4">
        <v>11</v>
      </c>
      <c r="P67" s="4">
        <v>346600</v>
      </c>
      <c r="Q67" s="4">
        <v>564700</v>
      </c>
      <c r="R67" s="5">
        <v>3.4999999999999996E-3</v>
      </c>
      <c r="S67" s="4">
        <v>971998</v>
      </c>
      <c r="T67" s="4">
        <f t="shared" si="18"/>
        <v>1245506.1000000001</v>
      </c>
      <c r="U67" s="4">
        <f t="shared" si="17"/>
        <v>1243462</v>
      </c>
      <c r="V67" s="5">
        <v>2.07E-2</v>
      </c>
    </row>
    <row r="68" spans="1:22" x14ac:dyDescent="0.2">
      <c r="A68" s="16" t="s">
        <v>233</v>
      </c>
      <c r="B68" s="4">
        <v>3300</v>
      </c>
      <c r="C68" s="4">
        <v>14900</v>
      </c>
      <c r="D68" s="4">
        <v>-11600</v>
      </c>
      <c r="E68" s="4">
        <v>-167700000</v>
      </c>
      <c r="F68" s="4">
        <f t="shared" si="15"/>
        <v>-3714309677</v>
      </c>
      <c r="K68">
        <f t="shared" si="16"/>
        <v>0</v>
      </c>
      <c r="L68" s="4">
        <v>356</v>
      </c>
      <c r="M68" s="4">
        <v>451</v>
      </c>
      <c r="N68" s="4">
        <v>13</v>
      </c>
      <c r="O68" s="4">
        <v>17</v>
      </c>
      <c r="P68" s="4">
        <v>99700</v>
      </c>
      <c r="Q68" s="4">
        <v>24500</v>
      </c>
      <c r="R68" s="5">
        <v>-3.4000000000000002E-3</v>
      </c>
      <c r="S68" s="4">
        <v>1243462</v>
      </c>
      <c r="T68" s="4">
        <f t="shared" si="18"/>
        <v>1248324.8999999999</v>
      </c>
      <c r="U68" s="4">
        <f t="shared" si="17"/>
        <v>821896</v>
      </c>
    </row>
    <row r="69" spans="1:22" x14ac:dyDescent="0.2">
      <c r="A69" s="16" t="s">
        <v>232</v>
      </c>
      <c r="B69" s="4">
        <v>300</v>
      </c>
      <c r="C69" s="4">
        <v>39400</v>
      </c>
      <c r="D69" s="4">
        <v>-39100</v>
      </c>
      <c r="E69" s="4">
        <v>-563930000</v>
      </c>
      <c r="F69" s="4">
        <f t="shared" si="15"/>
        <v>-3546609677</v>
      </c>
      <c r="K69">
        <f t="shared" si="16"/>
        <v>0</v>
      </c>
      <c r="L69" s="4"/>
      <c r="M69" s="4"/>
      <c r="N69" s="4"/>
      <c r="O69" s="4"/>
      <c r="P69" s="4">
        <v>352000</v>
      </c>
      <c r="Q69" s="4">
        <v>820300</v>
      </c>
      <c r="R69" s="5">
        <v>-6.8000000000000005E-3</v>
      </c>
      <c r="S69" s="4">
        <v>1313317</v>
      </c>
      <c r="T69" s="4">
        <f t="shared" si="18"/>
        <v>1237868.5</v>
      </c>
      <c r="U69" s="4">
        <f t="shared" si="17"/>
        <v>682465</v>
      </c>
    </row>
    <row r="70" spans="1:22" x14ac:dyDescent="0.2">
      <c r="A70" s="16" t="s">
        <v>231</v>
      </c>
      <c r="B70" s="4">
        <v>5700</v>
      </c>
      <c r="C70" s="4">
        <v>0</v>
      </c>
      <c r="D70" s="4">
        <v>5700</v>
      </c>
      <c r="E70" s="4">
        <v>82630000</v>
      </c>
      <c r="F70" s="4">
        <f t="shared" si="15"/>
        <v>-2982679677</v>
      </c>
      <c r="K70">
        <f t="shared" si="16"/>
        <v>0</v>
      </c>
      <c r="L70" s="4"/>
      <c r="M70" s="4"/>
      <c r="N70" s="4"/>
      <c r="O70" s="4"/>
      <c r="P70" s="4">
        <v>297900</v>
      </c>
      <c r="Q70" s="4">
        <v>908500</v>
      </c>
      <c r="R70" s="5">
        <v>0</v>
      </c>
      <c r="S70" s="4">
        <v>1301587</v>
      </c>
      <c r="T70" s="4">
        <f t="shared" si="18"/>
        <v>1390209.6</v>
      </c>
      <c r="U70" s="4">
        <f t="shared" si="17"/>
        <v>682465</v>
      </c>
    </row>
    <row r="71" spans="1:22" x14ac:dyDescent="0.2">
      <c r="A71" s="16" t="s">
        <v>230</v>
      </c>
      <c r="B71" s="4">
        <v>72400</v>
      </c>
      <c r="C71" s="4">
        <v>32461</v>
      </c>
      <c r="D71" s="4">
        <v>39939</v>
      </c>
      <c r="E71" s="4">
        <v>580920000</v>
      </c>
      <c r="F71" s="4">
        <f t="shared" si="15"/>
        <v>-3065309677</v>
      </c>
      <c r="K71">
        <f t="shared" si="16"/>
        <v>0</v>
      </c>
      <c r="L71" s="4"/>
      <c r="M71" s="4"/>
      <c r="N71" s="4"/>
      <c r="O71" s="4"/>
      <c r="P71" s="4">
        <v>791400</v>
      </c>
      <c r="Q71" s="4">
        <v>724100</v>
      </c>
      <c r="R71" s="5">
        <v>3.4999999999999996E-3</v>
      </c>
      <c r="S71" s="4">
        <v>1555147</v>
      </c>
      <c r="T71" s="4">
        <f t="shared" si="18"/>
        <v>1325105.7</v>
      </c>
      <c r="U71" s="4">
        <f t="shared" si="17"/>
        <v>682465</v>
      </c>
    </row>
    <row r="72" spans="1:22" x14ac:dyDescent="0.2">
      <c r="A72" s="16" t="s">
        <v>229</v>
      </c>
      <c r="B72" s="4">
        <v>59600</v>
      </c>
      <c r="C72" s="4">
        <v>23100</v>
      </c>
      <c r="D72" s="4">
        <v>36500</v>
      </c>
      <c r="E72" s="4">
        <v>522780000</v>
      </c>
      <c r="F72" s="4">
        <f t="shared" si="15"/>
        <v>-3646229677</v>
      </c>
      <c r="K72">
        <f t="shared" si="16"/>
        <v>0</v>
      </c>
      <c r="L72" s="4"/>
      <c r="M72" s="4"/>
      <c r="N72" s="4"/>
      <c r="O72" s="4"/>
      <c r="P72" s="4">
        <v>749500</v>
      </c>
      <c r="Q72" s="4">
        <v>534400</v>
      </c>
      <c r="R72" s="5">
        <v>1.77E-2</v>
      </c>
      <c r="S72" s="4">
        <v>1451700</v>
      </c>
      <c r="T72" s="4">
        <f t="shared" si="18"/>
        <v>1320829.3999999999</v>
      </c>
      <c r="U72" s="4">
        <f t="shared" si="17"/>
        <v>682465</v>
      </c>
    </row>
    <row r="73" spans="1:22" x14ac:dyDescent="0.2">
      <c r="A73" s="16" t="s">
        <v>228</v>
      </c>
      <c r="B73" s="4">
        <v>300</v>
      </c>
      <c r="C73" s="4">
        <v>3101</v>
      </c>
      <c r="D73" s="4">
        <v>-2801</v>
      </c>
      <c r="E73" s="4">
        <v>-39900000</v>
      </c>
      <c r="F73" s="4">
        <f t="shared" si="15"/>
        <v>-4169009677</v>
      </c>
      <c r="K73">
        <f t="shared" si="16"/>
        <v>0</v>
      </c>
      <c r="L73" s="4"/>
      <c r="M73" s="4"/>
      <c r="N73" s="4"/>
      <c r="O73" s="4"/>
      <c r="P73" s="4">
        <v>319900</v>
      </c>
      <c r="Q73" s="4">
        <v>432800</v>
      </c>
      <c r="R73" s="5">
        <v>0</v>
      </c>
      <c r="S73" s="4">
        <v>821896</v>
      </c>
      <c r="T73" s="4">
        <f t="shared" si="18"/>
        <v>1418492.4</v>
      </c>
      <c r="U73" s="4">
        <f t="shared" si="17"/>
        <v>682465</v>
      </c>
    </row>
    <row r="74" spans="1:22" x14ac:dyDescent="0.2">
      <c r="A74" s="16" t="s">
        <v>227</v>
      </c>
      <c r="B74" s="4">
        <v>800</v>
      </c>
      <c r="C74" s="4">
        <v>17900</v>
      </c>
      <c r="D74" s="4">
        <v>-17100</v>
      </c>
      <c r="E74" s="4">
        <v>-242020000</v>
      </c>
      <c r="F74" s="4">
        <f t="shared" si="15"/>
        <v>-4129109677</v>
      </c>
      <c r="K74">
        <f t="shared" si="16"/>
        <v>0</v>
      </c>
      <c r="L74" s="4"/>
      <c r="M74" s="4"/>
      <c r="N74" s="4"/>
      <c r="O74" s="4"/>
      <c r="P74" s="4">
        <v>246000</v>
      </c>
      <c r="Q74" s="4">
        <v>354900</v>
      </c>
      <c r="R74" s="5">
        <v>3.5999999999999999E-3</v>
      </c>
      <c r="S74" s="4">
        <v>682465</v>
      </c>
      <c r="T74" s="4">
        <f t="shared" si="18"/>
        <v>1686726.5</v>
      </c>
      <c r="U74" s="4">
        <f t="shared" si="17"/>
        <v>1208753</v>
      </c>
    </row>
    <row r="75" spans="1:22" x14ac:dyDescent="0.2">
      <c r="A75" s="16" t="s">
        <v>221</v>
      </c>
      <c r="B75" s="4">
        <v>0</v>
      </c>
      <c r="C75" s="4">
        <v>425904</v>
      </c>
      <c r="D75" s="4">
        <v>-425904</v>
      </c>
      <c r="E75" s="4">
        <v>-6044300000</v>
      </c>
      <c r="F75" s="4">
        <f t="shared" si="15"/>
        <v>-3887089677</v>
      </c>
      <c r="K75">
        <f t="shared" si="16"/>
        <v>0</v>
      </c>
      <c r="L75" s="4"/>
      <c r="M75" s="4"/>
      <c r="N75" s="4"/>
      <c r="O75" s="4"/>
      <c r="P75" s="4">
        <v>652100</v>
      </c>
      <c r="Q75" s="4">
        <v>486300</v>
      </c>
      <c r="R75" s="5">
        <v>7.1999999999999998E-3</v>
      </c>
      <c r="S75" s="4">
        <v>1254668</v>
      </c>
      <c r="T75" s="4">
        <f t="shared" si="18"/>
        <v>1874132.1</v>
      </c>
      <c r="U75" s="4">
        <f t="shared" si="17"/>
        <v>1208753</v>
      </c>
    </row>
    <row r="76" spans="1:22" x14ac:dyDescent="0.2">
      <c r="A76" s="16" t="s">
        <v>212</v>
      </c>
      <c r="B76" s="4">
        <v>3500</v>
      </c>
      <c r="C76" s="4">
        <v>1800</v>
      </c>
      <c r="D76" s="4">
        <v>1700</v>
      </c>
      <c r="E76" s="4">
        <v>23930000</v>
      </c>
      <c r="F76" s="4">
        <f t="shared" si="15"/>
        <v>2157210323</v>
      </c>
      <c r="K76">
        <f t="shared" si="16"/>
        <v>0</v>
      </c>
      <c r="L76" s="4"/>
      <c r="M76" s="4"/>
      <c r="N76" s="4"/>
      <c r="O76" s="4"/>
      <c r="P76" s="4">
        <v>526600</v>
      </c>
      <c r="Q76" s="4">
        <v>691700</v>
      </c>
      <c r="R76" s="5">
        <v>1.0800000000000001E-2</v>
      </c>
      <c r="S76" s="4">
        <v>1291366</v>
      </c>
      <c r="T76" s="4">
        <f t="shared" si="18"/>
        <v>1966939.6</v>
      </c>
      <c r="U76" s="4">
        <f t="shared" si="17"/>
        <v>904108</v>
      </c>
    </row>
    <row r="77" spans="1:22" x14ac:dyDescent="0.2">
      <c r="A77" s="16" t="s">
        <v>211</v>
      </c>
      <c r="B77" s="4">
        <v>600</v>
      </c>
      <c r="C77" s="4">
        <v>6700</v>
      </c>
      <c r="D77" s="4">
        <v>-6100</v>
      </c>
      <c r="E77" s="4">
        <v>-86120000</v>
      </c>
      <c r="F77" s="4">
        <f t="shared" si="15"/>
        <v>2133280323</v>
      </c>
      <c r="K77">
        <f>K78+J77</f>
        <v>0</v>
      </c>
      <c r="L77" s="4"/>
      <c r="M77" s="4"/>
      <c r="N77" s="4"/>
      <c r="O77" s="4"/>
      <c r="P77" s="4">
        <v>407000</v>
      </c>
      <c r="Q77" s="4">
        <v>871500</v>
      </c>
      <c r="R77" s="5">
        <v>-2.1099999999999997E-2</v>
      </c>
      <c r="S77" s="4">
        <v>1539453</v>
      </c>
      <c r="T77" s="4">
        <f t="shared" si="18"/>
        <v>2195308.1</v>
      </c>
      <c r="U77" s="4">
        <f t="shared" si="17"/>
        <v>904108</v>
      </c>
    </row>
    <row r="78" spans="1:22" x14ac:dyDescent="0.2">
      <c r="A78" s="16" t="s">
        <v>210</v>
      </c>
      <c r="B78" s="4">
        <v>38300</v>
      </c>
      <c r="C78" s="4">
        <v>100</v>
      </c>
      <c r="D78" s="4">
        <v>38200</v>
      </c>
      <c r="E78" s="4">
        <v>550280000</v>
      </c>
      <c r="F78" s="4">
        <f t="shared" si="15"/>
        <v>2219400323</v>
      </c>
      <c r="K78">
        <f>J78+K80</f>
        <v>0</v>
      </c>
      <c r="R78" s="5">
        <v>-1.7299999999999999E-2</v>
      </c>
      <c r="S78" s="4">
        <v>1271650</v>
      </c>
      <c r="T78" s="4">
        <f t="shared" si="18"/>
        <v>2201104.1</v>
      </c>
      <c r="U78" s="4">
        <f t="shared" si="17"/>
        <v>904108</v>
      </c>
    </row>
    <row r="79" spans="1:22" x14ac:dyDescent="0.2">
      <c r="A79" s="16" t="s">
        <v>209</v>
      </c>
      <c r="B79" s="4">
        <v>1201594</v>
      </c>
      <c r="C79" s="4">
        <v>1214694</v>
      </c>
      <c r="D79" s="4">
        <v>-13100</v>
      </c>
      <c r="E79" s="4">
        <v>-189790000</v>
      </c>
      <c r="F79" s="4">
        <f t="shared" si="15"/>
        <v>1669120323</v>
      </c>
      <c r="L79" s="4"/>
      <c r="M79" s="4"/>
      <c r="N79" s="4"/>
      <c r="O79" s="4"/>
      <c r="P79" s="4">
        <v>388400</v>
      </c>
      <c r="Q79" s="4">
        <v>749100</v>
      </c>
      <c r="R79" s="5">
        <v>-3.4000000000000002E-3</v>
      </c>
      <c r="S79" s="4">
        <v>1208753</v>
      </c>
      <c r="T79" s="4">
        <f t="shared" si="18"/>
        <v>2271553.7000000002</v>
      </c>
      <c r="U79" s="4">
        <f t="shared" si="17"/>
        <v>904108</v>
      </c>
    </row>
    <row r="80" spans="1:22" x14ac:dyDescent="0.2">
      <c r="A80" s="16" t="s">
        <v>208</v>
      </c>
      <c r="B80" s="4">
        <v>224388</v>
      </c>
      <c r="C80" s="4">
        <v>277819</v>
      </c>
      <c r="D80" s="4">
        <v>-53431</v>
      </c>
      <c r="E80" s="4">
        <v>-787220000</v>
      </c>
      <c r="F80" s="4">
        <f t="shared" si="15"/>
        <v>1858910323</v>
      </c>
      <c r="K80">
        <f>J80</f>
        <v>0</v>
      </c>
      <c r="R80" s="5">
        <v>-6.8000000000000005E-3</v>
      </c>
      <c r="S80" s="4">
        <v>2824998</v>
      </c>
      <c r="T80" s="4">
        <f t="shared" si="18"/>
        <v>2114480.2999999998</v>
      </c>
      <c r="U80" s="4">
        <f t="shared" si="17"/>
        <v>904108</v>
      </c>
    </row>
    <row r="81" spans="1:21" x14ac:dyDescent="0.2">
      <c r="A81" s="16" t="s">
        <v>207</v>
      </c>
      <c r="B81" s="4">
        <v>400</v>
      </c>
      <c r="C81" s="4">
        <v>57800</v>
      </c>
      <c r="D81" s="4">
        <v>-57400</v>
      </c>
      <c r="E81" s="4">
        <v>-841990000</v>
      </c>
      <c r="F81" s="4">
        <f t="shared" si="15"/>
        <v>2646130323</v>
      </c>
      <c r="R81" s="5">
        <v>-6.8000000000000005E-3</v>
      </c>
      <c r="S81" s="4">
        <v>904108</v>
      </c>
      <c r="T81" s="4">
        <f t="shared" si="18"/>
        <v>2201700.7000000002</v>
      </c>
      <c r="U81" s="4">
        <f t="shared" si="17"/>
        <v>1408937</v>
      </c>
    </row>
    <row r="82" spans="1:21" x14ac:dyDescent="0.2">
      <c r="A82" s="16" t="s">
        <v>206</v>
      </c>
      <c r="B82" s="4">
        <v>3600</v>
      </c>
      <c r="C82" s="4">
        <v>10000</v>
      </c>
      <c r="D82" s="4">
        <v>-6400</v>
      </c>
      <c r="E82" s="4">
        <v>-91770000</v>
      </c>
      <c r="F82" s="4">
        <f t="shared" si="15"/>
        <v>3488120323</v>
      </c>
      <c r="R82" s="5">
        <v>2.0899999999999998E-2</v>
      </c>
      <c r="S82" s="4">
        <v>1408937</v>
      </c>
      <c r="T82" s="4">
        <f t="shared" si="18"/>
        <v>2143877.7000000002</v>
      </c>
      <c r="U82" s="4">
        <f t="shared" si="17"/>
        <v>1798526</v>
      </c>
    </row>
    <row r="83" spans="1:21" x14ac:dyDescent="0.2">
      <c r="A83" s="16" t="s">
        <v>205</v>
      </c>
      <c r="B83" s="4">
        <v>1900</v>
      </c>
      <c r="C83" s="4">
        <v>25200</v>
      </c>
      <c r="D83" s="4">
        <v>-23300</v>
      </c>
      <c r="E83" s="4">
        <v>-339450000</v>
      </c>
      <c r="F83" s="4">
        <f t="shared" si="15"/>
        <v>3579890323</v>
      </c>
      <c r="R83" s="5">
        <v>-2.0400000000000001E-2</v>
      </c>
      <c r="S83" s="4">
        <v>1798526</v>
      </c>
      <c r="T83" s="4">
        <f t="shared" si="18"/>
        <v>2308532.7999999998</v>
      </c>
      <c r="U83" s="4">
        <f t="shared" si="17"/>
        <v>1329610</v>
      </c>
    </row>
    <row r="84" spans="1:21" x14ac:dyDescent="0.2">
      <c r="A84" s="16" t="s">
        <v>204</v>
      </c>
      <c r="B84" s="4">
        <v>6000</v>
      </c>
      <c r="C84" s="4">
        <v>113300</v>
      </c>
      <c r="D84" s="4">
        <v>-107300</v>
      </c>
      <c r="E84" s="4">
        <v>-1602700000</v>
      </c>
      <c r="F84" s="4">
        <f t="shared" si="15"/>
        <v>3919340323</v>
      </c>
      <c r="R84" s="5">
        <v>-2.3199999999999998E-2</v>
      </c>
      <c r="S84" s="4">
        <v>3364806</v>
      </c>
      <c r="T84" s="4">
        <f t="shared" si="18"/>
        <v>2257740.7999999998</v>
      </c>
      <c r="U84" s="4">
        <f t="shared" si="17"/>
        <v>1329610</v>
      </c>
    </row>
    <row r="85" spans="1:21" x14ac:dyDescent="0.2">
      <c r="A85" s="16" t="s">
        <v>203</v>
      </c>
      <c r="B85" s="4">
        <v>21800</v>
      </c>
      <c r="C85" s="4">
        <v>6200</v>
      </c>
      <c r="D85" s="4">
        <v>15600</v>
      </c>
      <c r="E85" s="4">
        <v>232960000</v>
      </c>
      <c r="F85" s="4">
        <f t="shared" si="15"/>
        <v>5522040323</v>
      </c>
      <c r="R85" s="5">
        <v>2.7400000000000001E-2</v>
      </c>
      <c r="S85" s="4">
        <v>3128724</v>
      </c>
      <c r="T85" s="4">
        <f t="shared" si="18"/>
        <v>2267749.7999999998</v>
      </c>
      <c r="U85" s="4">
        <f t="shared" si="17"/>
        <v>1254264</v>
      </c>
    </row>
    <row r="86" spans="1:21" x14ac:dyDescent="0.2">
      <c r="A86" s="16" t="s">
        <v>202</v>
      </c>
      <c r="B86" s="4">
        <v>51800</v>
      </c>
      <c r="C86" s="4">
        <v>54400</v>
      </c>
      <c r="D86" s="4">
        <v>-2600</v>
      </c>
      <c r="E86" s="4">
        <v>-40830000</v>
      </c>
      <c r="F86" s="4">
        <f t="shared" si="15"/>
        <v>5289080323</v>
      </c>
      <c r="R86" s="5">
        <v>-6.7000000000000002E-3</v>
      </c>
      <c r="S86" s="4">
        <v>2219441</v>
      </c>
      <c r="T86" s="4">
        <f t="shared" si="18"/>
        <v>2331508.2000000002</v>
      </c>
      <c r="U86" s="4">
        <f t="shared" si="17"/>
        <v>1254264</v>
      </c>
    </row>
    <row r="87" spans="1:21" x14ac:dyDescent="0.2">
      <c r="A87" s="16" t="s">
        <v>201</v>
      </c>
      <c r="B87" s="4">
        <v>95200</v>
      </c>
      <c r="C87" s="4">
        <v>7700</v>
      </c>
      <c r="D87" s="4">
        <v>87500</v>
      </c>
      <c r="E87" s="4">
        <v>1253740000</v>
      </c>
      <c r="F87" s="4">
        <f t="shared" si="15"/>
        <v>5329910323</v>
      </c>
      <c r="R87" s="5">
        <v>6.5000000000000002E-2</v>
      </c>
      <c r="S87" s="4">
        <v>3823138</v>
      </c>
      <c r="T87" s="4">
        <f t="shared" si="18"/>
        <v>2107042.5</v>
      </c>
      <c r="U87" s="4">
        <f t="shared" si="17"/>
        <v>830707</v>
      </c>
    </row>
    <row r="88" spans="1:21" x14ac:dyDescent="0.2">
      <c r="A88" s="16" t="s">
        <v>200</v>
      </c>
      <c r="B88" s="4">
        <v>16700</v>
      </c>
      <c r="C88" s="4">
        <v>46000</v>
      </c>
      <c r="D88" s="4">
        <v>-29300</v>
      </c>
      <c r="E88" s="4">
        <v>-402280000</v>
      </c>
      <c r="F88" s="4">
        <f t="shared" si="15"/>
        <v>4076170323</v>
      </c>
      <c r="R88" s="5">
        <v>1.47E-2</v>
      </c>
      <c r="S88" s="4">
        <v>1329610</v>
      </c>
      <c r="T88" s="4">
        <f t="shared" si="18"/>
        <v>2460987.7999999998</v>
      </c>
      <c r="U88" s="4">
        <f t="shared" si="17"/>
        <v>830707</v>
      </c>
    </row>
    <row r="89" spans="1:21" x14ac:dyDescent="0.2">
      <c r="A89" s="16" t="s">
        <v>199</v>
      </c>
      <c r="B89" s="4">
        <v>0</v>
      </c>
      <c r="C89" s="4">
        <v>66200</v>
      </c>
      <c r="D89" s="4">
        <v>-66200</v>
      </c>
      <c r="E89" s="4">
        <v>-909350000</v>
      </c>
      <c r="F89" s="4">
        <f t="shared" si="15"/>
        <v>4478450323</v>
      </c>
      <c r="R89" s="5">
        <v>-1.7899999999999999E-2</v>
      </c>
      <c r="S89" s="4">
        <v>1913249</v>
      </c>
      <c r="T89" s="4">
        <f t="shared" si="18"/>
        <v>2414182.7999999998</v>
      </c>
      <c r="U89" s="4">
        <f t="shared" si="17"/>
        <v>830707</v>
      </c>
    </row>
    <row r="90" spans="1:21" x14ac:dyDescent="0.2">
      <c r="A90" s="16" t="s">
        <v>198</v>
      </c>
      <c r="B90" s="4">
        <v>15400</v>
      </c>
      <c r="C90" s="4">
        <v>400</v>
      </c>
      <c r="D90" s="4">
        <v>15000</v>
      </c>
      <c r="E90" s="4">
        <v>206400000</v>
      </c>
      <c r="F90" s="4">
        <f t="shared" si="15"/>
        <v>5387800323</v>
      </c>
      <c r="R90" s="5">
        <v>1.46E-2</v>
      </c>
      <c r="S90" s="4">
        <v>1254264</v>
      </c>
      <c r="T90" s="4">
        <f t="shared" si="18"/>
        <v>2516310.1</v>
      </c>
      <c r="U90" s="4">
        <f t="shared" si="17"/>
        <v>830707</v>
      </c>
    </row>
    <row r="91" spans="1:21" x14ac:dyDescent="0.2">
      <c r="A91" s="16" t="s">
        <v>197</v>
      </c>
      <c r="B91" s="4">
        <v>73500</v>
      </c>
      <c r="C91" s="4">
        <v>6000</v>
      </c>
      <c r="D91" s="4">
        <v>67500</v>
      </c>
      <c r="E91" s="4">
        <v>924570000</v>
      </c>
      <c r="F91" s="4">
        <f t="shared" si="15"/>
        <v>5181400323</v>
      </c>
      <c r="R91" s="5">
        <v>7.4000000000000003E-3</v>
      </c>
      <c r="S91" s="4">
        <v>1776312</v>
      </c>
      <c r="T91" s="4">
        <f t="shared" si="18"/>
        <v>2519221.6</v>
      </c>
      <c r="U91" s="4">
        <f t="shared" si="17"/>
        <v>830707</v>
      </c>
    </row>
    <row r="92" spans="1:21" x14ac:dyDescent="0.2">
      <c r="A92" s="16" t="s">
        <v>196</v>
      </c>
      <c r="B92" s="4">
        <v>3700</v>
      </c>
      <c r="C92" s="4">
        <v>9200</v>
      </c>
      <c r="D92" s="4">
        <v>-5500</v>
      </c>
      <c r="E92" s="4">
        <v>-74420000</v>
      </c>
      <c r="F92" s="4">
        <f t="shared" si="15"/>
        <v>4256830323</v>
      </c>
      <c r="R92" s="5">
        <v>0</v>
      </c>
      <c r="S92" s="4">
        <v>830707</v>
      </c>
      <c r="T92" s="4">
        <f t="shared" si="18"/>
        <v>2666083.7000000002</v>
      </c>
      <c r="U92" s="4">
        <f t="shared" si="17"/>
        <v>1578481</v>
      </c>
    </row>
    <row r="93" spans="1:21" x14ac:dyDescent="0.2">
      <c r="A93" s="16" t="s">
        <v>195</v>
      </c>
      <c r="B93" s="4">
        <v>99800</v>
      </c>
      <c r="C93" s="4">
        <v>3800</v>
      </c>
      <c r="D93" s="4">
        <v>96000</v>
      </c>
      <c r="E93" s="4">
        <v>1309000000</v>
      </c>
      <c r="F93" s="4">
        <f t="shared" si="15"/>
        <v>4331250323</v>
      </c>
      <c r="R93" s="5">
        <v>-7.1999999999999998E-3</v>
      </c>
      <c r="S93" s="4">
        <v>3445077</v>
      </c>
      <c r="T93" s="4">
        <f t="shared" si="18"/>
        <v>2615797.9</v>
      </c>
      <c r="U93" s="4">
        <f t="shared" si="17"/>
        <v>1578481</v>
      </c>
    </row>
    <row r="94" spans="1:21" x14ac:dyDescent="0.2">
      <c r="A94" s="16" t="s">
        <v>194</v>
      </c>
      <c r="B94" s="4">
        <v>33200</v>
      </c>
      <c r="C94" s="4">
        <v>23900</v>
      </c>
      <c r="D94" s="4">
        <v>9300</v>
      </c>
      <c r="E94" s="4">
        <v>107150000</v>
      </c>
      <c r="F94" s="4">
        <f t="shared" si="15"/>
        <v>3022250323</v>
      </c>
      <c r="R94" s="5">
        <v>-6.1600000000000002E-2</v>
      </c>
      <c r="S94" s="4">
        <v>2856886</v>
      </c>
      <c r="T94" s="4">
        <f t="shared" si="18"/>
        <v>2669165.7000000002</v>
      </c>
      <c r="U94" s="4">
        <f t="shared" si="17"/>
        <v>1445199</v>
      </c>
    </row>
    <row r="95" spans="1:21" x14ac:dyDescent="0.2">
      <c r="A95" s="16" t="s">
        <v>193</v>
      </c>
      <c r="B95" s="4">
        <v>0</v>
      </c>
      <c r="C95" s="4">
        <v>142300</v>
      </c>
      <c r="D95" s="4">
        <v>-142300</v>
      </c>
      <c r="E95" s="4">
        <v>-2083590000</v>
      </c>
      <c r="F95" s="4">
        <f t="shared" si="15"/>
        <v>2915100323</v>
      </c>
      <c r="R95" s="5">
        <v>1.04E-2</v>
      </c>
      <c r="S95" s="4">
        <v>3228814</v>
      </c>
      <c r="T95" s="4">
        <f t="shared" si="18"/>
        <v>2689661.3</v>
      </c>
      <c r="U95" s="4">
        <f t="shared" si="17"/>
        <v>1445199</v>
      </c>
    </row>
    <row r="96" spans="1:21" x14ac:dyDescent="0.2">
      <c r="A96" s="16" t="s">
        <v>192</v>
      </c>
      <c r="B96" s="4">
        <v>0</v>
      </c>
      <c r="C96" s="4">
        <v>67900</v>
      </c>
      <c r="D96" s="4">
        <v>-67900</v>
      </c>
      <c r="E96" s="4">
        <v>-977520000</v>
      </c>
      <c r="F96" s="4">
        <f t="shared" si="15"/>
        <v>4998690323</v>
      </c>
      <c r="R96" s="5">
        <v>2.1299999999999999E-2</v>
      </c>
      <c r="S96" s="4">
        <v>2857025</v>
      </c>
      <c r="T96" s="4">
        <f t="shared" si="18"/>
        <v>2592497.7999999998</v>
      </c>
      <c r="U96" s="4">
        <f t="shared" si="17"/>
        <v>1445199</v>
      </c>
    </row>
    <row r="97" spans="1:21" x14ac:dyDescent="0.2">
      <c r="A97" s="16" t="s">
        <v>191</v>
      </c>
      <c r="B97" s="4">
        <v>51400</v>
      </c>
      <c r="C97" s="4">
        <v>35000</v>
      </c>
      <c r="D97" s="4">
        <v>16400</v>
      </c>
      <c r="E97" s="4">
        <v>232400000</v>
      </c>
      <c r="F97" s="4">
        <f t="shared" si="15"/>
        <v>5976210323</v>
      </c>
      <c r="R97" s="5">
        <v>0</v>
      </c>
      <c r="S97" s="4">
        <v>1578481</v>
      </c>
      <c r="T97" s="4">
        <f t="shared" si="18"/>
        <v>2593800.7999999998</v>
      </c>
      <c r="U97" s="4">
        <f t="shared" si="17"/>
        <v>1445199</v>
      </c>
    </row>
    <row r="98" spans="1:21" x14ac:dyDescent="0.2">
      <c r="A98" s="16" t="s">
        <v>190</v>
      </c>
      <c r="B98" s="4">
        <v>15200</v>
      </c>
      <c r="C98" s="4">
        <v>58500</v>
      </c>
      <c r="D98" s="4">
        <v>-43300</v>
      </c>
      <c r="E98" s="4">
        <v>-616870000</v>
      </c>
      <c r="F98" s="4">
        <f t="shared" si="15"/>
        <v>5743810323</v>
      </c>
      <c r="R98" s="5">
        <v>-3.4999999999999996E-3</v>
      </c>
      <c r="S98" s="4">
        <v>4869063</v>
      </c>
      <c r="T98" s="4">
        <f t="shared" si="18"/>
        <v>2365264.2999999998</v>
      </c>
      <c r="U98" s="4">
        <f t="shared" si="17"/>
        <v>1445199</v>
      </c>
    </row>
    <row r="99" spans="1:21" x14ac:dyDescent="0.2">
      <c r="A99" s="16" t="s">
        <v>189</v>
      </c>
      <c r="B99" s="4">
        <v>94600</v>
      </c>
      <c r="C99" s="4">
        <v>3200</v>
      </c>
      <c r="D99" s="4">
        <v>91400</v>
      </c>
      <c r="E99" s="4">
        <v>1280120000</v>
      </c>
      <c r="F99" s="4">
        <f t="shared" si="15"/>
        <v>6360680323</v>
      </c>
      <c r="R99" s="5">
        <v>1.8000000000000002E-2</v>
      </c>
      <c r="S99" s="4">
        <v>1445199</v>
      </c>
      <c r="T99" s="4">
        <f t="shared" si="18"/>
        <v>2455539.9</v>
      </c>
      <c r="U99" s="4">
        <f t="shared" si="17"/>
        <v>1805427</v>
      </c>
    </row>
    <row r="100" spans="1:21" x14ac:dyDescent="0.2">
      <c r="A100" s="16" t="s">
        <v>188</v>
      </c>
      <c r="B100" s="4">
        <v>1100</v>
      </c>
      <c r="C100" s="4">
        <v>174100</v>
      </c>
      <c r="D100" s="4">
        <v>-173000</v>
      </c>
      <c r="E100" s="4">
        <v>-2443190000</v>
      </c>
      <c r="F100" s="4">
        <f t="shared" si="15"/>
        <v>5080560323</v>
      </c>
      <c r="R100" s="5">
        <v>0</v>
      </c>
      <c r="S100" s="4">
        <v>2275537</v>
      </c>
      <c r="T100" s="4">
        <f t="shared" si="18"/>
        <v>2426953</v>
      </c>
      <c r="U100" s="4">
        <f t="shared" si="17"/>
        <v>1805427</v>
      </c>
    </row>
    <row r="101" spans="1:21" x14ac:dyDescent="0.2">
      <c r="A101" s="16" t="s">
        <v>187</v>
      </c>
      <c r="B101" s="4">
        <v>20000</v>
      </c>
      <c r="C101" s="4">
        <v>93300</v>
      </c>
      <c r="D101" s="4">
        <v>-73300</v>
      </c>
      <c r="E101" s="4">
        <v>-1020260000</v>
      </c>
      <c r="F101" s="4">
        <f t="shared" si="15"/>
        <v>7523750323</v>
      </c>
      <c r="R101" s="5">
        <v>7.3000000000000001E-3</v>
      </c>
      <c r="S101" s="4">
        <v>1805427</v>
      </c>
      <c r="T101" s="4">
        <f t="shared" si="18"/>
        <v>2456749.2000000002</v>
      </c>
      <c r="U101" s="4">
        <f t="shared" si="17"/>
        <v>1885390</v>
      </c>
    </row>
    <row r="102" spans="1:21" x14ac:dyDescent="0.2">
      <c r="A102" s="16" t="s">
        <v>186</v>
      </c>
      <c r="B102" s="4">
        <v>27100</v>
      </c>
      <c r="C102" s="4">
        <v>142900</v>
      </c>
      <c r="D102" s="4">
        <v>-115800</v>
      </c>
      <c r="E102" s="4">
        <v>-1601506998</v>
      </c>
      <c r="F102" s="4">
        <f t="shared" si="15"/>
        <v>8544010323</v>
      </c>
      <c r="R102" s="5">
        <v>-3.4999999999999996E-3</v>
      </c>
      <c r="S102" s="4">
        <v>2299328</v>
      </c>
      <c r="T102" s="4">
        <f t="shared" si="18"/>
        <v>2327860.6</v>
      </c>
      <c r="U102" s="4">
        <f t="shared" si="17"/>
        <v>1591511</v>
      </c>
    </row>
    <row r="103" spans="1:21" x14ac:dyDescent="0.2">
      <c r="A103" s="16" t="s">
        <v>185</v>
      </c>
      <c r="B103" s="4">
        <v>30400</v>
      </c>
      <c r="C103" s="4">
        <v>31400</v>
      </c>
      <c r="D103" s="4">
        <v>-1000</v>
      </c>
      <c r="E103" s="4">
        <v>-23850000</v>
      </c>
      <c r="F103" s="4">
        <f t="shared" si="15"/>
        <v>10145517321</v>
      </c>
      <c r="R103" s="5">
        <v>-3.4999999999999996E-3</v>
      </c>
      <c r="S103" s="4">
        <v>2942219</v>
      </c>
      <c r="T103" s="4">
        <f t="shared" si="18"/>
        <v>2309824.1</v>
      </c>
      <c r="U103" s="4">
        <f t="shared" si="17"/>
        <v>1591511</v>
      </c>
    </row>
    <row r="104" spans="1:21" x14ac:dyDescent="0.2">
      <c r="A104" s="16" t="s">
        <v>184</v>
      </c>
      <c r="B104" s="4">
        <v>150800</v>
      </c>
      <c r="C104" s="4">
        <v>86900</v>
      </c>
      <c r="D104" s="4">
        <v>63900</v>
      </c>
      <c r="E104" s="4">
        <v>889580000</v>
      </c>
      <c r="F104" s="4">
        <f t="shared" si="15"/>
        <v>10169367321</v>
      </c>
      <c r="R104" s="5">
        <v>2.9600000000000001E-2</v>
      </c>
      <c r="S104" s="4">
        <v>3390564</v>
      </c>
      <c r="T104" s="4">
        <f t="shared" si="18"/>
        <v>2348596.6</v>
      </c>
      <c r="U104" s="4">
        <f t="shared" si="17"/>
        <v>1591511</v>
      </c>
    </row>
    <row r="105" spans="1:21" x14ac:dyDescent="0.2">
      <c r="A105" s="16" t="s">
        <v>183</v>
      </c>
      <c r="B105" s="4">
        <v>267100</v>
      </c>
      <c r="C105" s="4">
        <v>98700</v>
      </c>
      <c r="D105" s="4">
        <v>168400</v>
      </c>
      <c r="E105" s="4">
        <v>2204900000</v>
      </c>
      <c r="F105" s="4">
        <f t="shared" si="15"/>
        <v>9279787321</v>
      </c>
      <c r="R105" s="5">
        <v>6.7000000000000004E-2</v>
      </c>
      <c r="S105" s="4">
        <v>3433770</v>
      </c>
      <c r="T105" s="4">
        <f t="shared" si="18"/>
        <v>2146764.5</v>
      </c>
      <c r="U105" s="4">
        <f t="shared" si="17"/>
        <v>1591511</v>
      </c>
    </row>
    <row r="106" spans="1:21" x14ac:dyDescent="0.2">
      <c r="A106" s="16" t="s">
        <v>182</v>
      </c>
      <c r="B106" s="4">
        <v>65000</v>
      </c>
      <c r="C106" s="4">
        <v>43800</v>
      </c>
      <c r="D106" s="4">
        <v>21200</v>
      </c>
      <c r="E106" s="4">
        <v>275560000</v>
      </c>
      <c r="F106" s="4">
        <f t="shared" si="15"/>
        <v>7074887321</v>
      </c>
      <c r="R106" s="5">
        <v>-1.9299999999999998E-2</v>
      </c>
      <c r="S106" s="4">
        <v>1885390</v>
      </c>
      <c r="T106" s="4">
        <f t="shared" si="18"/>
        <v>2083681</v>
      </c>
      <c r="U106" s="4">
        <f t="shared" si="17"/>
        <v>1591511</v>
      </c>
    </row>
    <row r="107" spans="1:21" x14ac:dyDescent="0.2">
      <c r="A107" s="16" t="s">
        <v>181</v>
      </c>
      <c r="B107" s="4">
        <v>223400</v>
      </c>
      <c r="C107" s="4">
        <v>108500</v>
      </c>
      <c r="D107" s="4">
        <v>114900</v>
      </c>
      <c r="E107" s="4">
        <v>1475580000</v>
      </c>
      <c r="F107" s="4">
        <f t="shared" si="15"/>
        <v>6799327321</v>
      </c>
      <c r="R107" s="5">
        <v>3.9000000000000003E-3</v>
      </c>
      <c r="S107" s="4">
        <v>1591511</v>
      </c>
      <c r="T107" s="4">
        <f t="shared" si="18"/>
        <v>2031098.8</v>
      </c>
      <c r="U107" s="4">
        <f t="shared" si="17"/>
        <v>1010442</v>
      </c>
    </row>
    <row r="108" spans="1:21" x14ac:dyDescent="0.2">
      <c r="A108" s="16" t="s">
        <v>180</v>
      </c>
      <c r="B108" s="4">
        <v>97000</v>
      </c>
      <c r="C108" s="4">
        <v>186700</v>
      </c>
      <c r="D108" s="4">
        <v>-89700</v>
      </c>
      <c r="E108" s="4">
        <v>-1136930000</v>
      </c>
      <c r="F108" s="4">
        <f t="shared" si="15"/>
        <v>5323747321</v>
      </c>
      <c r="R108" s="5">
        <v>1.5800000000000002E-2</v>
      </c>
      <c r="S108" s="4">
        <v>2583698</v>
      </c>
      <c r="T108" s="4">
        <f t="shared" si="18"/>
        <v>1951312.1</v>
      </c>
      <c r="U108" s="4">
        <f t="shared" si="17"/>
        <v>1010442</v>
      </c>
    </row>
    <row r="109" spans="1:21" x14ac:dyDescent="0.2">
      <c r="A109" s="16" t="s">
        <v>179</v>
      </c>
      <c r="B109" s="4">
        <v>89600</v>
      </c>
      <c r="C109" s="4">
        <v>27400</v>
      </c>
      <c r="D109" s="4">
        <v>62200</v>
      </c>
      <c r="E109" s="4">
        <v>796780000</v>
      </c>
      <c r="F109" s="4">
        <f t="shared" si="15"/>
        <v>6460677321</v>
      </c>
      <c r="R109" s="5">
        <v>6.7299999999999999E-2</v>
      </c>
      <c r="S109" s="4">
        <v>2347955</v>
      </c>
      <c r="T109" s="4">
        <f t="shared" si="18"/>
        <v>1997115.4</v>
      </c>
      <c r="U109" s="4">
        <f t="shared" si="17"/>
        <v>1010442</v>
      </c>
    </row>
    <row r="110" spans="1:21" x14ac:dyDescent="0.2">
      <c r="A110" s="16" t="s">
        <v>178</v>
      </c>
      <c r="B110" s="4">
        <v>246500</v>
      </c>
      <c r="C110" s="4">
        <v>2000</v>
      </c>
      <c r="D110" s="4">
        <v>244500</v>
      </c>
      <c r="E110" s="4">
        <v>2755060000</v>
      </c>
      <c r="F110" s="4">
        <f t="shared" si="15"/>
        <v>5663897321</v>
      </c>
      <c r="R110" s="5">
        <v>5.3099999999999994E-2</v>
      </c>
      <c r="S110" s="4">
        <v>1989668</v>
      </c>
      <c r="T110" s="4">
        <f t="shared" si="18"/>
        <v>2214032.9</v>
      </c>
      <c r="U110" s="4">
        <f t="shared" si="17"/>
        <v>1010442</v>
      </c>
    </row>
    <row r="111" spans="1:21" x14ac:dyDescent="0.2">
      <c r="A111" s="16" t="s">
        <v>177</v>
      </c>
      <c r="B111" s="4">
        <v>262500</v>
      </c>
      <c r="C111" s="4">
        <v>2000</v>
      </c>
      <c r="D111" s="4">
        <v>260500</v>
      </c>
      <c r="E111" s="4">
        <v>3070110000</v>
      </c>
      <c r="F111" s="4">
        <f t="shared" si="15"/>
        <v>2908837321</v>
      </c>
      <c r="R111" s="5">
        <v>-4.2300000000000004E-2</v>
      </c>
      <c r="S111" s="4">
        <v>2103389</v>
      </c>
      <c r="T111" s="4">
        <f t="shared" si="18"/>
        <v>2202137.2000000002</v>
      </c>
      <c r="U111" s="4">
        <f t="shared" si="17"/>
        <v>1010442</v>
      </c>
    </row>
    <row r="112" spans="1:21" x14ac:dyDescent="0.2">
      <c r="A112" s="16" t="s">
        <v>176</v>
      </c>
      <c r="B112" s="4">
        <v>107200</v>
      </c>
      <c r="C112" s="4">
        <v>1000</v>
      </c>
      <c r="D112" s="4">
        <v>106200</v>
      </c>
      <c r="E112" s="4">
        <v>1260420000</v>
      </c>
      <c r="F112" s="4">
        <f t="shared" si="15"/>
        <v>-161272679</v>
      </c>
      <c r="R112" s="5">
        <v>-5.5999999999999994E-2</v>
      </c>
      <c r="S112" s="4">
        <v>1010442</v>
      </c>
      <c r="T112" s="4">
        <f t="shared" si="18"/>
        <v>2296237.1</v>
      </c>
      <c r="U112" s="4">
        <f t="shared" si="17"/>
        <v>1065689</v>
      </c>
    </row>
    <row r="113" spans="1:21" x14ac:dyDescent="0.2">
      <c r="A113" s="16" t="s">
        <v>175</v>
      </c>
      <c r="B113" s="4">
        <v>16100</v>
      </c>
      <c r="C113" s="4">
        <v>43600</v>
      </c>
      <c r="D113" s="4">
        <v>-27500</v>
      </c>
      <c r="E113" s="4">
        <v>-352040000</v>
      </c>
      <c r="F113" s="4">
        <f t="shared" si="15"/>
        <v>-1421692679</v>
      </c>
      <c r="R113" s="5">
        <v>-7.9000000000000008E-3</v>
      </c>
      <c r="S113" s="4">
        <v>2761854</v>
      </c>
      <c r="T113" s="4">
        <f t="shared" si="18"/>
        <v>2252198.4</v>
      </c>
      <c r="U113" s="4">
        <f t="shared" si="17"/>
        <v>1065689</v>
      </c>
    </row>
    <row r="114" spans="1:21" x14ac:dyDescent="0.2">
      <c r="A114" s="16" t="s">
        <v>174</v>
      </c>
      <c r="B114" s="4">
        <v>21700</v>
      </c>
      <c r="C114" s="4">
        <v>0</v>
      </c>
      <c r="D114" s="4">
        <v>21700</v>
      </c>
      <c r="E114" s="4">
        <v>279150000</v>
      </c>
      <c r="F114" s="4">
        <f t="shared" si="15"/>
        <v>-1069652679</v>
      </c>
      <c r="R114" s="5">
        <v>-6.6600000000000006E-2</v>
      </c>
      <c r="S114" s="4">
        <v>3778289</v>
      </c>
      <c r="T114" s="4">
        <f t="shared" si="18"/>
        <v>2094134.8</v>
      </c>
      <c r="U114" s="4">
        <f t="shared" si="17"/>
        <v>1065689</v>
      </c>
    </row>
    <row r="115" spans="1:21" x14ac:dyDescent="0.2">
      <c r="A115" s="16" t="s">
        <v>173</v>
      </c>
      <c r="B115" s="4">
        <v>100</v>
      </c>
      <c r="C115" s="4">
        <v>37400</v>
      </c>
      <c r="D115" s="4">
        <v>-37300</v>
      </c>
      <c r="E115" s="4">
        <v>-514690000</v>
      </c>
      <c r="F115" s="4">
        <f t="shared" si="15"/>
        <v>-1348802679</v>
      </c>
      <c r="R115" s="5">
        <v>-2.1700000000000001E-2</v>
      </c>
      <c r="S115" s="4">
        <v>1415449</v>
      </c>
      <c r="T115" s="4">
        <f t="shared" si="18"/>
        <v>2167136</v>
      </c>
      <c r="U115" s="4">
        <f t="shared" si="17"/>
        <v>1065689</v>
      </c>
    </row>
    <row r="116" spans="1:21" x14ac:dyDescent="0.2">
      <c r="A116" s="16" t="s">
        <v>172</v>
      </c>
      <c r="B116" s="4">
        <v>29100</v>
      </c>
      <c r="C116" s="4">
        <v>80300</v>
      </c>
      <c r="D116" s="4">
        <v>-51200</v>
      </c>
      <c r="E116" s="4">
        <v>-682830000</v>
      </c>
      <c r="F116" s="4">
        <f t="shared" si="15"/>
        <v>-834112679</v>
      </c>
      <c r="R116" s="5">
        <v>2.6099999999999998E-2</v>
      </c>
      <c r="S116" s="4">
        <v>1254555</v>
      </c>
      <c r="T116" s="4">
        <f t="shared" ref="T116:T121" si="19">AVERAGE(S117:S126)</f>
        <v>2371612.5</v>
      </c>
      <c r="U116" s="4">
        <f t="shared" si="17"/>
        <v>1065689</v>
      </c>
    </row>
    <row r="117" spans="1:21" x14ac:dyDescent="0.2">
      <c r="A117" s="16" t="s">
        <v>171</v>
      </c>
      <c r="B117" s="4">
        <v>17500</v>
      </c>
      <c r="C117" s="4">
        <v>31400</v>
      </c>
      <c r="D117" s="4">
        <v>-13900</v>
      </c>
      <c r="E117" s="4">
        <v>-194320000</v>
      </c>
      <c r="F117" s="4">
        <f t="shared" si="15"/>
        <v>-151282679</v>
      </c>
      <c r="R117" s="5">
        <v>-2.8799999999999999E-2</v>
      </c>
      <c r="S117" s="4">
        <v>1065689</v>
      </c>
      <c r="T117" s="4">
        <f t="shared" si="19"/>
        <v>2488991.9</v>
      </c>
      <c r="U117" s="4">
        <f t="shared" si="17"/>
        <v>1785831</v>
      </c>
    </row>
    <row r="118" spans="1:21" x14ac:dyDescent="0.2">
      <c r="A118" s="16" t="s">
        <v>170</v>
      </c>
      <c r="B118" s="4">
        <v>7200</v>
      </c>
      <c r="C118" s="4">
        <v>21500</v>
      </c>
      <c r="D118" s="4">
        <v>-14300</v>
      </c>
      <c r="E118" s="4">
        <v>-189980000</v>
      </c>
      <c r="F118" s="4">
        <f t="shared" si="15"/>
        <v>43037321</v>
      </c>
      <c r="R118" s="5">
        <v>3.3599999999999998E-2</v>
      </c>
      <c r="S118" s="4">
        <v>1785831</v>
      </c>
      <c r="T118" s="4">
        <f t="shared" si="19"/>
        <v>2501171</v>
      </c>
      <c r="U118" s="4">
        <f t="shared" si="17"/>
        <v>1951441</v>
      </c>
    </row>
    <row r="119" spans="1:21" x14ac:dyDescent="0.2">
      <c r="A119" s="16" t="s">
        <v>169</v>
      </c>
      <c r="B119" s="4">
        <v>202500</v>
      </c>
      <c r="C119" s="4">
        <v>3000</v>
      </c>
      <c r="D119" s="4">
        <v>199500</v>
      </c>
      <c r="E119" s="4">
        <v>2606310000</v>
      </c>
      <c r="F119" s="4">
        <f t="shared" si="15"/>
        <v>233017321</v>
      </c>
      <c r="R119" s="5">
        <v>3.0800000000000001E-2</v>
      </c>
      <c r="S119" s="4">
        <v>2805988</v>
      </c>
      <c r="T119" s="4">
        <f t="shared" si="19"/>
        <v>2517622.1</v>
      </c>
      <c r="U119" s="4">
        <f t="shared" si="17"/>
        <v>1951441</v>
      </c>
    </row>
    <row r="120" spans="1:21" x14ac:dyDescent="0.2">
      <c r="A120" s="16" t="s">
        <v>168</v>
      </c>
      <c r="B120" s="4">
        <v>40100</v>
      </c>
      <c r="C120" s="4">
        <v>2700</v>
      </c>
      <c r="D120" s="4">
        <v>37400</v>
      </c>
      <c r="E120" s="4">
        <v>501310000</v>
      </c>
      <c r="F120" s="4">
        <f t="shared" si="15"/>
        <v>-2373292679</v>
      </c>
      <c r="R120" s="5">
        <v>-6.8099999999999994E-2</v>
      </c>
      <c r="S120" s="4">
        <v>4158843</v>
      </c>
      <c r="T120" s="4">
        <f t="shared" si="19"/>
        <v>2347438.6</v>
      </c>
      <c r="U120" s="4">
        <f t="shared" si="17"/>
        <v>1951441</v>
      </c>
    </row>
    <row r="121" spans="1:21" x14ac:dyDescent="0.2">
      <c r="A121" s="16" t="s">
        <v>167</v>
      </c>
      <c r="B121" s="4">
        <v>53300</v>
      </c>
      <c r="C121" s="4">
        <v>1000</v>
      </c>
      <c r="D121" s="4">
        <v>52300</v>
      </c>
      <c r="E121" s="4">
        <v>773230000</v>
      </c>
      <c r="F121" s="4">
        <f t="shared" si="15"/>
        <v>-2874602679</v>
      </c>
      <c r="R121" s="5">
        <v>-6.6799999999999998E-2</v>
      </c>
      <c r="S121" s="4">
        <v>1984432</v>
      </c>
      <c r="T121" s="4">
        <f t="shared" si="19"/>
        <v>2528878.7999999998</v>
      </c>
      <c r="U121" s="4">
        <f t="shared" si="17"/>
        <v>1951441</v>
      </c>
    </row>
    <row r="122" spans="1:21" x14ac:dyDescent="0.2">
      <c r="A122" s="16" t="s">
        <v>166</v>
      </c>
      <c r="B122" s="4">
        <v>10100</v>
      </c>
      <c r="C122" s="4">
        <v>48400</v>
      </c>
      <c r="D122" s="4">
        <v>-38300</v>
      </c>
      <c r="E122" s="4">
        <v>-581990000</v>
      </c>
      <c r="F122" s="4">
        <f t="shared" si="15"/>
        <v>-3647832679</v>
      </c>
      <c r="R122" s="5">
        <v>-3.2300000000000002E-2</v>
      </c>
      <c r="S122" s="4">
        <v>1951441</v>
      </c>
      <c r="T122" s="4">
        <f>AVERAGE(S123:S132)</f>
        <v>2634255</v>
      </c>
      <c r="U122" s="4">
        <f t="shared" si="17"/>
        <v>2145461</v>
      </c>
    </row>
    <row r="123" spans="1:21" x14ac:dyDescent="0.2">
      <c r="A123" s="16" t="s">
        <v>165</v>
      </c>
      <c r="B123" s="4">
        <v>3200</v>
      </c>
      <c r="C123" s="4">
        <v>2400</v>
      </c>
      <c r="D123" s="4">
        <v>800</v>
      </c>
      <c r="E123" s="4">
        <v>12560000</v>
      </c>
      <c r="F123" s="4">
        <f t="shared" si="15"/>
        <v>-3065842679</v>
      </c>
      <c r="R123" s="5">
        <v>-3.2000000000000002E-3</v>
      </c>
      <c r="S123" s="4">
        <v>2321467</v>
      </c>
      <c r="U123" s="4">
        <f t="shared" si="17"/>
        <v>1907622</v>
      </c>
    </row>
    <row r="124" spans="1:21" x14ac:dyDescent="0.2">
      <c r="A124" s="16" t="s">
        <v>164</v>
      </c>
      <c r="B124" s="4">
        <v>300</v>
      </c>
      <c r="C124" s="4">
        <v>17800</v>
      </c>
      <c r="D124" s="4">
        <v>-17500</v>
      </c>
      <c r="E124" s="4">
        <v>-274630000</v>
      </c>
      <c r="F124" s="4">
        <f t="shared" si="15"/>
        <v>-3078402679</v>
      </c>
      <c r="R124" s="5">
        <v>-6.4000000000000003E-3</v>
      </c>
      <c r="S124" s="4">
        <v>2197653</v>
      </c>
      <c r="U124" s="4">
        <f t="shared" ref="U124:U126" si="20">MIN(S125:S129)</f>
        <v>1907622</v>
      </c>
    </row>
    <row r="125" spans="1:21" x14ac:dyDescent="0.2">
      <c r="A125" s="16" t="s">
        <v>163</v>
      </c>
      <c r="B125" s="4">
        <v>36400</v>
      </c>
      <c r="C125" s="4">
        <v>46300</v>
      </c>
      <c r="D125" s="4">
        <v>-9900</v>
      </c>
      <c r="E125" s="4">
        <v>-146080000</v>
      </c>
      <c r="F125" s="4">
        <f t="shared" si="15"/>
        <v>-2803772679</v>
      </c>
      <c r="R125" s="5">
        <v>1.9699999999999999E-2</v>
      </c>
      <c r="S125" s="4">
        <v>2145461</v>
      </c>
      <c r="U125" s="4">
        <f t="shared" si="20"/>
        <v>1907622</v>
      </c>
    </row>
    <row r="126" spans="1:21" x14ac:dyDescent="0.2">
      <c r="A126" s="16" t="s">
        <v>162</v>
      </c>
      <c r="B126" s="4">
        <v>6000</v>
      </c>
      <c r="C126" s="4">
        <v>57800</v>
      </c>
      <c r="D126" s="4">
        <v>-51800</v>
      </c>
      <c r="E126" s="4">
        <v>-802920000</v>
      </c>
      <c r="F126" s="4">
        <f t="shared" si="15"/>
        <v>-2657692679</v>
      </c>
      <c r="R126" s="5">
        <v>-1.29E-2</v>
      </c>
      <c r="S126" s="4">
        <v>3299320</v>
      </c>
      <c r="U126" s="4">
        <f t="shared" si="20"/>
        <v>1907622</v>
      </c>
    </row>
    <row r="127" spans="1:21" x14ac:dyDescent="0.2">
      <c r="A127" s="16" t="s">
        <v>161</v>
      </c>
      <c r="B127" s="4">
        <v>11000</v>
      </c>
      <c r="C127" s="4">
        <v>24500</v>
      </c>
      <c r="D127" s="4">
        <v>-13500</v>
      </c>
      <c r="E127" s="4">
        <v>-212380000</v>
      </c>
      <c r="F127" s="4">
        <f t="shared" si="15"/>
        <v>-1854772679</v>
      </c>
      <c r="R127" s="5">
        <v>1.9799999999999998E-2</v>
      </c>
      <c r="S127" s="4">
        <v>2239483</v>
      </c>
      <c r="U127" s="4">
        <f>MIN(S128:S132)</f>
        <v>1907622</v>
      </c>
    </row>
    <row r="128" spans="1:21" x14ac:dyDescent="0.2">
      <c r="A128" s="16" t="s">
        <v>160</v>
      </c>
      <c r="B128" s="4">
        <v>59000</v>
      </c>
      <c r="C128" s="4">
        <v>0</v>
      </c>
      <c r="D128" s="4">
        <v>59000</v>
      </c>
      <c r="E128" s="4">
        <v>891430000</v>
      </c>
      <c r="F128" s="4">
        <f t="shared" si="15"/>
        <v>-1642392679</v>
      </c>
      <c r="R128" s="5">
        <v>2.0199999999999999E-2</v>
      </c>
      <c r="S128" s="4">
        <v>1907622</v>
      </c>
    </row>
    <row r="129" spans="1:22" x14ac:dyDescent="0.2">
      <c r="A129" s="16" t="s">
        <v>159</v>
      </c>
      <c r="B129" s="4">
        <v>114200</v>
      </c>
      <c r="C129" s="4">
        <v>500</v>
      </c>
      <c r="D129" s="4">
        <v>113700</v>
      </c>
      <c r="E129" s="4">
        <v>1727750000</v>
      </c>
      <c r="F129" s="4">
        <f t="shared" si="15"/>
        <v>-2533822679</v>
      </c>
      <c r="R129" s="5">
        <v>0</v>
      </c>
      <c r="S129" s="4">
        <v>2970499</v>
      </c>
    </row>
    <row r="130" spans="1:22" x14ac:dyDescent="0.2">
      <c r="A130" s="16" t="s">
        <v>158</v>
      </c>
      <c r="B130" s="4">
        <v>49900</v>
      </c>
      <c r="C130" s="4">
        <v>17500</v>
      </c>
      <c r="D130" s="4">
        <v>32400</v>
      </c>
      <c r="E130" s="4">
        <v>479940000</v>
      </c>
      <c r="F130" s="4">
        <f t="shared" si="15"/>
        <v>-4261572679</v>
      </c>
      <c r="R130" s="5">
        <v>2.76E-2</v>
      </c>
      <c r="S130" s="4">
        <v>2457008</v>
      </c>
    </row>
    <row r="131" spans="1:22" x14ac:dyDescent="0.2">
      <c r="A131" s="16" t="s">
        <v>157</v>
      </c>
      <c r="B131" s="4">
        <v>21100</v>
      </c>
      <c r="C131" s="4">
        <v>209300</v>
      </c>
      <c r="D131" s="4">
        <v>-188200</v>
      </c>
      <c r="E131" s="4">
        <v>-2831130000</v>
      </c>
      <c r="F131" s="4">
        <f>E131+F132</f>
        <v>-4741512679</v>
      </c>
      <c r="R131" s="5">
        <v>-4.9100000000000005E-2</v>
      </c>
      <c r="S131" s="4">
        <v>3798834</v>
      </c>
    </row>
    <row r="132" spans="1:22" x14ac:dyDescent="0.2">
      <c r="A132" s="16" t="s">
        <v>156</v>
      </c>
      <c r="B132" s="4">
        <v>18800</v>
      </c>
      <c r="C132" s="4">
        <v>144700</v>
      </c>
      <c r="D132" s="4">
        <v>-125900</v>
      </c>
      <c r="E132" s="4">
        <v>-1910382679</v>
      </c>
      <c r="F132" s="4">
        <f>E132</f>
        <v>-1910382679</v>
      </c>
      <c r="R132" s="5">
        <v>4.4600000000000001E-2</v>
      </c>
      <c r="S132" s="4">
        <v>3005203</v>
      </c>
    </row>
    <row r="133" spans="1:22" x14ac:dyDescent="0.2">
      <c r="A133" s="2"/>
      <c r="B133" s="4"/>
      <c r="C133" s="4"/>
      <c r="D133" s="4"/>
      <c r="E133" s="4"/>
      <c r="F133" s="4">
        <f>E133</f>
        <v>0</v>
      </c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6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6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6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6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6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5"/>
    </row>
    <row r="150" spans="1:22" x14ac:dyDescent="0.2">
      <c r="A150" s="6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5"/>
    </row>
    <row r="151" spans="1:22" x14ac:dyDescent="0.2">
      <c r="A151" s="6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5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5"/>
    </row>
    <row r="153" spans="1:22" x14ac:dyDescent="0.2">
      <c r="A153" s="2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5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5"/>
    </row>
    <row r="155" spans="1:22" x14ac:dyDescent="0.2">
      <c r="A155" s="6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5"/>
    </row>
    <row r="156" spans="1:22" x14ac:dyDescent="0.2">
      <c r="A156" s="6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5"/>
    </row>
    <row r="157" spans="1:22" x14ac:dyDescent="0.2">
      <c r="A157" s="6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5"/>
    </row>
    <row r="158" spans="1:22" x14ac:dyDescent="0.2">
      <c r="A158" s="6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5"/>
    </row>
    <row r="159" spans="1:22" x14ac:dyDescent="0.2">
      <c r="A159" s="6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5"/>
    </row>
    <row r="160" spans="1:22" x14ac:dyDescent="0.2">
      <c r="A160" s="6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5"/>
    </row>
    <row r="161" spans="1:22" x14ac:dyDescent="0.2">
      <c r="A161" s="6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5"/>
    </row>
    <row r="162" spans="1:22" x14ac:dyDescent="0.2">
      <c r="A162" s="6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5"/>
      <c r="U162" s="5"/>
      <c r="V162" s="5"/>
    </row>
    <row r="163" spans="1:22" x14ac:dyDescent="0.2">
      <c r="A163" s="6"/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5"/>
      <c r="U163" s="5"/>
      <c r="V163" s="5"/>
    </row>
    <row r="164" spans="1:22" x14ac:dyDescent="0.2">
      <c r="A164" s="6"/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5"/>
      <c r="U164" s="5"/>
      <c r="V164" s="5"/>
    </row>
    <row r="165" spans="1:22" x14ac:dyDescent="0.2">
      <c r="A165" s="6"/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5"/>
      <c r="U165" s="5"/>
      <c r="V165" s="5"/>
    </row>
    <row r="166" spans="1:22" x14ac:dyDescent="0.2">
      <c r="A166" s="6"/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5"/>
      <c r="U166" s="5"/>
      <c r="V166" s="5"/>
    </row>
    <row r="167" spans="1:22" x14ac:dyDescent="0.2">
      <c r="A167" s="6"/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5"/>
      <c r="U167" s="5"/>
      <c r="V167" s="5"/>
    </row>
    <row r="168" spans="1:22" x14ac:dyDescent="0.2">
      <c r="A168" s="2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5"/>
    </row>
    <row r="169" spans="1:22" x14ac:dyDescent="0.2">
      <c r="A169" s="2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5"/>
    </row>
    <row r="170" spans="1:22" x14ac:dyDescent="0.2">
      <c r="A170" s="2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5"/>
    </row>
    <row r="171" spans="1:22" x14ac:dyDescent="0.2">
      <c r="A171" s="2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5"/>
    </row>
    <row r="172" spans="1:22" x14ac:dyDescent="0.2">
      <c r="A172" s="2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5"/>
    </row>
    <row r="173" spans="1:22" x14ac:dyDescent="0.2">
      <c r="A173" s="2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5"/>
    </row>
    <row r="174" spans="1:22" x14ac:dyDescent="0.2">
      <c r="A174" s="2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5"/>
    </row>
    <row r="175" spans="1:22" x14ac:dyDescent="0.2">
      <c r="A175" s="2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5"/>
    </row>
    <row r="176" spans="1:22" x14ac:dyDescent="0.2">
      <c r="A176" s="2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5"/>
    </row>
    <row r="177" spans="1:22" x14ac:dyDescent="0.2">
      <c r="A177" s="2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5"/>
      <c r="U177" s="5"/>
      <c r="V177" s="5"/>
    </row>
    <row r="178" spans="1:22" x14ac:dyDescent="0.2">
      <c r="A178" s="2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5"/>
      <c r="U178" s="5"/>
      <c r="V178" s="5"/>
    </row>
    <row r="179" spans="1:22" x14ac:dyDescent="0.2">
      <c r="A179" s="2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5"/>
      <c r="U179" s="5"/>
      <c r="V179" s="5"/>
    </row>
    <row r="180" spans="1:22" x14ac:dyDescent="0.2">
      <c r="A180" s="2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5"/>
      <c r="U180" s="5"/>
      <c r="V180" s="5"/>
    </row>
    <row r="181" spans="1:22" x14ac:dyDescent="0.2">
      <c r="A181" s="2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5"/>
      <c r="U181" s="5"/>
      <c r="V181" s="5"/>
    </row>
    <row r="182" spans="1:22" x14ac:dyDescent="0.2">
      <c r="A182" s="2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5"/>
      <c r="U182" s="5"/>
      <c r="V182" s="5"/>
    </row>
    <row r="183" spans="1:22" x14ac:dyDescent="0.2">
      <c r="A183" s="2"/>
      <c r="B183" s="4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5"/>
      <c r="U183" s="5"/>
      <c r="V183" s="5"/>
    </row>
    <row r="184" spans="1:22" x14ac:dyDescent="0.2">
      <c r="A184" s="2"/>
      <c r="B184" s="4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5"/>
      <c r="U184" s="5"/>
      <c r="V184" s="5"/>
    </row>
    <row r="185" spans="1:22" x14ac:dyDescent="0.2">
      <c r="A185" s="2"/>
      <c r="B185" s="4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5"/>
      <c r="U185" s="5"/>
      <c r="V185" s="8"/>
    </row>
    <row r="186" spans="1:22" x14ac:dyDescent="0.2">
      <c r="A186" s="2"/>
      <c r="B186" s="4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5"/>
      <c r="U186" s="5"/>
      <c r="V186" s="8"/>
    </row>
    <row r="187" spans="1:22" x14ac:dyDescent="0.2">
      <c r="A187" s="2"/>
      <c r="B187" s="4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5"/>
      <c r="U187" s="5"/>
      <c r="V187" s="8"/>
    </row>
    <row r="188" spans="1:22" x14ac:dyDescent="0.2">
      <c r="A188" s="6"/>
      <c r="B188" s="4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5"/>
      <c r="U188" s="5"/>
      <c r="V188" s="8"/>
    </row>
    <row r="189" spans="1:22" x14ac:dyDescent="0.2">
      <c r="A189" s="6"/>
      <c r="B189" s="4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5"/>
      <c r="U189" s="5"/>
      <c r="V189" s="8"/>
    </row>
    <row r="190" spans="1:22" x14ac:dyDescent="0.2">
      <c r="A190" s="6"/>
      <c r="B190" s="4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5"/>
      <c r="U190" s="5"/>
      <c r="V190" s="8"/>
    </row>
    <row r="191" spans="1:22" x14ac:dyDescent="0.2">
      <c r="A191" s="6"/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5"/>
      <c r="U191" s="5"/>
      <c r="V191" s="8"/>
    </row>
    <row r="192" spans="1:22" x14ac:dyDescent="0.2">
      <c r="A192" s="6"/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5"/>
      <c r="U192" s="5"/>
      <c r="V192" s="8"/>
    </row>
    <row r="193" spans="1:22" x14ac:dyDescent="0.2">
      <c r="A193" s="2"/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5"/>
      <c r="U193" s="5"/>
      <c r="V193" s="8"/>
    </row>
    <row r="194" spans="1:22" x14ac:dyDescent="0.2">
      <c r="A194" s="2"/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5"/>
      <c r="U194" s="5"/>
      <c r="V194" s="8"/>
    </row>
    <row r="195" spans="1:22" x14ac:dyDescent="0.2">
      <c r="A195" s="2"/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5"/>
      <c r="U195" s="5"/>
      <c r="V195" s="8"/>
    </row>
    <row r="196" spans="1:22" x14ac:dyDescent="0.2">
      <c r="A196" s="2"/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5"/>
      <c r="U196" s="5"/>
      <c r="V196" s="8"/>
    </row>
    <row r="197" spans="1:22" x14ac:dyDescent="0.2">
      <c r="A197" s="2"/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5"/>
      <c r="U197" s="5"/>
      <c r="V197" s="8"/>
    </row>
    <row r="223" spans="1:3" x14ac:dyDescent="0.2">
      <c r="A223" t="e" cm="1">
        <f t="array" aca="1" ref="A223" ca="1">INDIRECT("'" &amp; E1 &amp; "'!$A$2:$A$66")</f>
        <v>#REF!</v>
      </c>
      <c r="B223" t="e" cm="1">
        <f t="array" aca="1" ref="B223" ca="1">INDIRECT("'" &amp; E1 &amp; "'!$B$2:$B$66")</f>
        <v>#REF!</v>
      </c>
      <c r="C223" t="e" cm="1">
        <f t="array" aca="1" ref="C223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233379-0FE2-4B48-BAF1-278AF615D58C}">
  <sheetPr codeName="Sheet68"/>
  <dimension ref="A1:V223"/>
  <sheetViews>
    <sheetView topLeftCell="D1" workbookViewId="0">
      <pane ySplit="2" topLeftCell="A3" activePane="bottomLeft" state="frozen"/>
      <selection activeCell="F17" sqref="F17"/>
      <selection pane="bottomLeft" activeCell="F17" sqref="F17"/>
    </sheetView>
  </sheetViews>
  <sheetFormatPr baseColWidth="10" defaultRowHeight="16" x14ac:dyDescent="0.2"/>
  <cols>
    <col min="1" max="1" width="21.1640625" customWidth="1"/>
    <col min="2" max="2" width="13.1640625" customWidth="1"/>
    <col min="3" max="3" width="13.5" customWidth="1"/>
    <col min="4" max="4" width="14.1640625" customWidth="1"/>
    <col min="5" max="5" width="16.16406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4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252</v>
      </c>
      <c r="U2" s="1" t="s">
        <v>253</v>
      </c>
      <c r="V2" s="1" t="s">
        <v>236</v>
      </c>
    </row>
    <row r="3" spans="1:22" x14ac:dyDescent="0.2">
      <c r="A3" s="16" t="s">
        <v>357</v>
      </c>
      <c r="B3" s="4">
        <v>19400</v>
      </c>
      <c r="C3" s="4">
        <v>23300</v>
      </c>
      <c r="D3" s="4">
        <v>-3900</v>
      </c>
      <c r="E3" s="4">
        <v>-109043181</v>
      </c>
      <c r="F3" s="4">
        <f t="shared" ref="F3:F11" si="0">E3+F4</f>
        <v>61319479305</v>
      </c>
      <c r="K3" s="27">
        <f t="shared" ref="K3:K11" si="1">K4+J3</f>
        <v>-3152280000</v>
      </c>
      <c r="L3" s="4">
        <v>188</v>
      </c>
      <c r="M3" s="4">
        <v>188</v>
      </c>
      <c r="N3" s="4">
        <v>32</v>
      </c>
      <c r="O3" s="4">
        <v>37</v>
      </c>
      <c r="P3" s="4">
        <v>335700</v>
      </c>
      <c r="Q3" s="4">
        <v>502200</v>
      </c>
      <c r="R3" s="5">
        <v>-2.1700000000000001E-2</v>
      </c>
      <c r="S3" s="4">
        <v>1028600</v>
      </c>
      <c r="T3" s="4">
        <f t="shared" ref="T3:T38" si="2">AVERAGE(S4:S13)</f>
        <v>910870</v>
      </c>
      <c r="U3" s="4">
        <f t="shared" ref="U3:U11" si="3">MIN(S4:S8)</f>
        <v>722100</v>
      </c>
      <c r="V3" s="5">
        <v>4.4999999999999998E-2</v>
      </c>
    </row>
    <row r="4" spans="1:22" x14ac:dyDescent="0.2">
      <c r="A4" s="16" t="s">
        <v>356</v>
      </c>
      <c r="B4" s="4">
        <v>190300</v>
      </c>
      <c r="C4" s="4">
        <v>52600</v>
      </c>
      <c r="D4" s="4">
        <v>137700</v>
      </c>
      <c r="E4" s="4">
        <v>3910511305</v>
      </c>
      <c r="F4" s="4">
        <f t="shared" si="0"/>
        <v>61428522486</v>
      </c>
      <c r="K4" s="27">
        <f t="shared" si="1"/>
        <v>-3152280000</v>
      </c>
      <c r="L4" s="4">
        <v>278</v>
      </c>
      <c r="M4" s="4">
        <v>255</v>
      </c>
      <c r="N4" s="4">
        <v>34</v>
      </c>
      <c r="O4" s="4">
        <v>52</v>
      </c>
      <c r="P4" s="4">
        <v>619400</v>
      </c>
      <c r="Q4" s="4">
        <v>691700</v>
      </c>
      <c r="R4" s="5">
        <v>-2.4799999999999999E-2</v>
      </c>
      <c r="S4" s="4">
        <v>1420300</v>
      </c>
      <c r="T4" s="4">
        <f t="shared" si="2"/>
        <v>893870</v>
      </c>
      <c r="U4" s="4">
        <f t="shared" si="3"/>
        <v>579000</v>
      </c>
      <c r="V4" s="5">
        <v>4.4299999999999999E-2</v>
      </c>
    </row>
    <row r="5" spans="1:22" x14ac:dyDescent="0.2">
      <c r="A5" s="16" t="s">
        <v>355</v>
      </c>
      <c r="B5" s="4">
        <v>0</v>
      </c>
      <c r="C5" s="4">
        <v>50000</v>
      </c>
      <c r="D5" s="4">
        <v>-50000</v>
      </c>
      <c r="E5" s="4">
        <v>-1452248875</v>
      </c>
      <c r="F5" s="4">
        <f t="shared" si="0"/>
        <v>57518011181</v>
      </c>
      <c r="K5" s="27">
        <f t="shared" si="1"/>
        <v>-3152280000</v>
      </c>
      <c r="L5" s="4">
        <v>217</v>
      </c>
      <c r="M5" s="4">
        <v>185</v>
      </c>
      <c r="N5" s="4">
        <v>13</v>
      </c>
      <c r="O5" s="4">
        <v>47</v>
      </c>
      <c r="P5" s="4">
        <v>272700</v>
      </c>
      <c r="Q5" s="4">
        <v>568400</v>
      </c>
      <c r="R5" s="5">
        <v>-1.7299999999999999E-2</v>
      </c>
      <c r="S5" s="4">
        <v>844200</v>
      </c>
      <c r="T5" s="4">
        <f t="shared" si="2"/>
        <v>910640</v>
      </c>
      <c r="U5" s="4">
        <f t="shared" si="3"/>
        <v>579000</v>
      </c>
      <c r="V5" s="5">
        <v>3.04E-2</v>
      </c>
    </row>
    <row r="6" spans="1:22" x14ac:dyDescent="0.2">
      <c r="A6" s="16" t="s">
        <v>354</v>
      </c>
      <c r="B6" s="4">
        <v>80300</v>
      </c>
      <c r="C6" s="4">
        <v>1800</v>
      </c>
      <c r="D6" s="4">
        <v>78500</v>
      </c>
      <c r="E6" s="4">
        <v>2334097964</v>
      </c>
      <c r="F6" s="4">
        <f t="shared" si="0"/>
        <v>58970260056</v>
      </c>
      <c r="K6" s="27">
        <f t="shared" si="1"/>
        <v>-3152280000</v>
      </c>
      <c r="L6" s="4">
        <v>183</v>
      </c>
      <c r="M6" s="4">
        <v>252</v>
      </c>
      <c r="N6" s="4">
        <v>32</v>
      </c>
      <c r="O6" s="4">
        <v>38</v>
      </c>
      <c r="P6" s="4">
        <v>468100</v>
      </c>
      <c r="Q6" s="4">
        <v>519100</v>
      </c>
      <c r="R6" s="5">
        <v>-6.8000000000000005E-3</v>
      </c>
      <c r="S6" s="4">
        <v>994900</v>
      </c>
      <c r="T6" s="4">
        <f t="shared" si="2"/>
        <v>876840</v>
      </c>
      <c r="U6" s="4">
        <f t="shared" si="3"/>
        <v>414500</v>
      </c>
      <c r="V6" s="5">
        <v>3.6400000000000002E-2</v>
      </c>
    </row>
    <row r="7" spans="1:22" x14ac:dyDescent="0.2">
      <c r="A7" s="16" t="s">
        <v>353</v>
      </c>
      <c r="B7" s="4">
        <v>0</v>
      </c>
      <c r="C7" s="4">
        <v>110400</v>
      </c>
      <c r="D7" s="4">
        <v>-110400</v>
      </c>
      <c r="E7" s="4">
        <v>-3258813527</v>
      </c>
      <c r="F7" s="4">
        <f t="shared" si="0"/>
        <v>56636162092</v>
      </c>
      <c r="K7" s="27">
        <f t="shared" si="1"/>
        <v>-3152280000</v>
      </c>
      <c r="L7" s="4">
        <v>185</v>
      </c>
      <c r="M7" s="4">
        <v>140</v>
      </c>
      <c r="N7" s="4">
        <v>21</v>
      </c>
      <c r="O7" s="4">
        <v>25</v>
      </c>
      <c r="P7" s="4">
        <v>316200</v>
      </c>
      <c r="Q7" s="4">
        <v>389100</v>
      </c>
      <c r="R7" s="5">
        <v>-6.7000000000000002E-3</v>
      </c>
      <c r="S7" s="4">
        <v>722100</v>
      </c>
      <c r="T7" s="4">
        <f t="shared" si="2"/>
        <v>890150</v>
      </c>
      <c r="U7" s="4">
        <f t="shared" si="3"/>
        <v>414500</v>
      </c>
      <c r="V7" s="5">
        <v>4.6100000000000002E-2</v>
      </c>
    </row>
    <row r="8" spans="1:22" x14ac:dyDescent="0.2">
      <c r="A8" s="16" t="s">
        <v>352</v>
      </c>
      <c r="B8" s="4">
        <v>106200</v>
      </c>
      <c r="C8" s="4">
        <v>0</v>
      </c>
      <c r="D8" s="4">
        <v>106200</v>
      </c>
      <c r="E8" s="4">
        <v>3185651092</v>
      </c>
      <c r="F8" s="4">
        <f t="shared" si="0"/>
        <v>59894975619</v>
      </c>
      <c r="K8" s="27">
        <f t="shared" si="1"/>
        <v>-3152280000</v>
      </c>
      <c r="L8" s="4">
        <v>188</v>
      </c>
      <c r="M8" s="4">
        <v>209</v>
      </c>
      <c r="N8" s="4">
        <v>28</v>
      </c>
      <c r="O8" s="4">
        <v>39</v>
      </c>
      <c r="P8" s="4">
        <v>635300</v>
      </c>
      <c r="Q8" s="4">
        <v>426900</v>
      </c>
      <c r="R8" s="5">
        <v>0</v>
      </c>
      <c r="S8" s="4">
        <v>1077500</v>
      </c>
      <c r="T8" s="4">
        <f t="shared" si="2"/>
        <v>1060800</v>
      </c>
      <c r="U8" s="4">
        <f t="shared" si="3"/>
        <v>414500</v>
      </c>
      <c r="V8" s="5">
        <v>3.9100000000000003E-2</v>
      </c>
    </row>
    <row r="9" spans="1:22" x14ac:dyDescent="0.2">
      <c r="A9" s="16" t="s">
        <v>351</v>
      </c>
      <c r="B9" s="4">
        <v>2800</v>
      </c>
      <c r="C9" s="4">
        <v>5000</v>
      </c>
      <c r="D9" s="4">
        <v>-2200</v>
      </c>
      <c r="E9" s="4">
        <v>-66079527</v>
      </c>
      <c r="F9" s="4">
        <f t="shared" si="0"/>
        <v>56709324527</v>
      </c>
      <c r="K9" s="27">
        <f t="shared" si="1"/>
        <v>-3152280000</v>
      </c>
      <c r="L9" s="4">
        <v>134</v>
      </c>
      <c r="M9" s="4">
        <v>179</v>
      </c>
      <c r="N9" s="4">
        <v>20</v>
      </c>
      <c r="O9" s="4">
        <v>23</v>
      </c>
      <c r="P9" s="4">
        <v>231300</v>
      </c>
      <c r="Q9" s="4">
        <v>327300</v>
      </c>
      <c r="R9" s="5">
        <v>-1.34E-2</v>
      </c>
      <c r="S9" s="4">
        <v>579000</v>
      </c>
      <c r="T9" s="4">
        <f t="shared" si="2"/>
        <v>1109290</v>
      </c>
      <c r="U9" s="4">
        <f t="shared" si="3"/>
        <v>414500</v>
      </c>
      <c r="V9" s="5">
        <v>2.3E-2</v>
      </c>
    </row>
    <row r="10" spans="1:22" x14ac:dyDescent="0.2">
      <c r="A10" s="16" t="s">
        <v>350</v>
      </c>
      <c r="B10" s="4">
        <v>208100</v>
      </c>
      <c r="C10" s="4">
        <v>2700</v>
      </c>
      <c r="D10" s="4">
        <v>205400</v>
      </c>
      <c r="E10" s="4">
        <v>6136201712</v>
      </c>
      <c r="F10" s="4">
        <f t="shared" si="0"/>
        <v>56775404054</v>
      </c>
      <c r="K10" s="27">
        <f t="shared" si="1"/>
        <v>-3152280000</v>
      </c>
      <c r="L10" s="4">
        <v>242</v>
      </c>
      <c r="M10" s="4">
        <v>268</v>
      </c>
      <c r="N10" s="4">
        <v>26</v>
      </c>
      <c r="O10" s="4">
        <v>41</v>
      </c>
      <c r="P10" s="4">
        <v>500200</v>
      </c>
      <c r="Q10" s="4">
        <v>500400</v>
      </c>
      <c r="R10" s="5">
        <v>2.3799999999999998E-2</v>
      </c>
      <c r="S10" s="4">
        <v>1012100</v>
      </c>
      <c r="T10" s="4">
        <f t="shared" si="2"/>
        <v>1150810</v>
      </c>
      <c r="U10" s="4">
        <f t="shared" si="3"/>
        <v>414500</v>
      </c>
      <c r="V10" s="5">
        <v>3.2899999999999999E-2</v>
      </c>
    </row>
    <row r="11" spans="1:22" x14ac:dyDescent="0.2">
      <c r="A11" s="16" t="s">
        <v>349</v>
      </c>
      <c r="B11" s="4">
        <v>0</v>
      </c>
      <c r="C11" s="4">
        <v>4700</v>
      </c>
      <c r="D11" s="4">
        <v>-4700</v>
      </c>
      <c r="E11" s="4">
        <v>-138004246</v>
      </c>
      <c r="F11" s="4">
        <f t="shared" si="0"/>
        <v>50639202342</v>
      </c>
      <c r="G11" s="4">
        <v>0</v>
      </c>
      <c r="H11" s="4">
        <v>0</v>
      </c>
      <c r="I11" s="4">
        <v>0</v>
      </c>
      <c r="J11" s="4">
        <v>-2920000</v>
      </c>
      <c r="K11" s="27">
        <f t="shared" si="1"/>
        <v>-3152280000</v>
      </c>
      <c r="L11" s="4">
        <v>144</v>
      </c>
      <c r="M11" s="4">
        <v>143</v>
      </c>
      <c r="N11" s="4">
        <v>13</v>
      </c>
      <c r="O11" s="4">
        <v>17</v>
      </c>
      <c r="P11" s="4">
        <v>203200</v>
      </c>
      <c r="Q11" s="4">
        <v>208100</v>
      </c>
      <c r="R11" s="5">
        <v>0</v>
      </c>
      <c r="S11" s="4">
        <v>414500</v>
      </c>
      <c r="T11" s="4">
        <f t="shared" si="2"/>
        <v>1338490</v>
      </c>
      <c r="U11" s="4">
        <f t="shared" si="3"/>
        <v>656900</v>
      </c>
      <c r="V11" s="5">
        <v>2.0299999999999999E-2</v>
      </c>
    </row>
    <row r="12" spans="1:22" x14ac:dyDescent="0.2">
      <c r="A12" s="16" t="s">
        <v>348</v>
      </c>
      <c r="B12" s="4">
        <v>195800</v>
      </c>
      <c r="C12" s="4">
        <v>0</v>
      </c>
      <c r="D12" s="4">
        <v>195800</v>
      </c>
      <c r="E12" s="4">
        <v>5692567343</v>
      </c>
      <c r="F12" s="4">
        <f t="shared" ref="F12:F38" si="4">E12+F13</f>
        <v>50777206588</v>
      </c>
      <c r="K12" s="27">
        <f t="shared" ref="K12:K38" si="5">K13+J12</f>
        <v>-3149360000</v>
      </c>
      <c r="L12" s="4">
        <v>245</v>
      </c>
      <c r="M12" s="4">
        <v>191</v>
      </c>
      <c r="N12" s="4">
        <v>47</v>
      </c>
      <c r="O12" s="4">
        <v>25</v>
      </c>
      <c r="P12" s="4">
        <v>540000</v>
      </c>
      <c r="Q12" s="4">
        <v>319400</v>
      </c>
      <c r="R12" s="5">
        <v>2.4399999999999998E-2</v>
      </c>
      <c r="S12" s="4">
        <v>887600</v>
      </c>
      <c r="T12" s="4">
        <f t="shared" si="2"/>
        <v>1489840</v>
      </c>
      <c r="U12" s="4">
        <f t="shared" ref="U12:U38" si="6">MIN(S13:S17)</f>
        <v>656900</v>
      </c>
      <c r="V12" s="5">
        <v>4.0599999999999997E-2</v>
      </c>
    </row>
    <row r="13" spans="1:22" x14ac:dyDescent="0.2">
      <c r="A13" s="16" t="s">
        <v>347</v>
      </c>
      <c r="B13" s="4">
        <v>200</v>
      </c>
      <c r="C13" s="4">
        <v>600</v>
      </c>
      <c r="D13" s="4">
        <v>-400</v>
      </c>
      <c r="E13" s="4">
        <v>-11620977</v>
      </c>
      <c r="F13" s="4">
        <f t="shared" si="4"/>
        <v>45084639245</v>
      </c>
      <c r="K13" s="27">
        <f t="shared" si="5"/>
        <v>-3149360000</v>
      </c>
      <c r="L13" s="4">
        <v>192</v>
      </c>
      <c r="M13" s="4">
        <v>309</v>
      </c>
      <c r="N13" s="4">
        <v>20</v>
      </c>
      <c r="O13" s="4">
        <v>71</v>
      </c>
      <c r="P13" s="4">
        <v>271200</v>
      </c>
      <c r="Q13" s="4">
        <v>884800</v>
      </c>
      <c r="R13" s="5">
        <v>-1.7299999999999999E-2</v>
      </c>
      <c r="S13" s="4">
        <v>1156500</v>
      </c>
      <c r="T13" s="4">
        <f t="shared" si="2"/>
        <v>1488110</v>
      </c>
      <c r="U13" s="4">
        <f t="shared" si="6"/>
        <v>656900</v>
      </c>
      <c r="V13" s="5">
        <v>3.0499999999999999E-2</v>
      </c>
    </row>
    <row r="14" spans="1:22" x14ac:dyDescent="0.2">
      <c r="A14" s="16" t="s">
        <v>340</v>
      </c>
      <c r="B14" s="4">
        <v>26100</v>
      </c>
      <c r="C14" s="4">
        <v>4200</v>
      </c>
      <c r="D14" s="4">
        <v>21900</v>
      </c>
      <c r="E14" s="4">
        <v>646559360</v>
      </c>
      <c r="F14" s="4">
        <f t="shared" si="4"/>
        <v>45096260222</v>
      </c>
      <c r="K14" s="27">
        <f t="shared" si="5"/>
        <v>-3149360000</v>
      </c>
      <c r="L14" s="4">
        <v>221</v>
      </c>
      <c r="M14" s="4">
        <v>331</v>
      </c>
      <c r="N14" s="4">
        <v>34</v>
      </c>
      <c r="O14" s="4">
        <v>61</v>
      </c>
      <c r="P14" s="4">
        <v>477200</v>
      </c>
      <c r="Q14" s="4">
        <v>773000</v>
      </c>
      <c r="R14" s="5">
        <v>-3.4000000000000002E-3</v>
      </c>
      <c r="S14" s="4">
        <v>1250300</v>
      </c>
      <c r="T14" s="4">
        <f t="shared" si="2"/>
        <v>1544700</v>
      </c>
      <c r="U14" s="4">
        <f t="shared" si="6"/>
        <v>656900</v>
      </c>
      <c r="V14" s="5">
        <v>2.6699999999999998E-2</v>
      </c>
    </row>
    <row r="15" spans="1:22" x14ac:dyDescent="0.2">
      <c r="A15" s="16" t="s">
        <v>339</v>
      </c>
      <c r="B15" s="4">
        <v>2000</v>
      </c>
      <c r="C15" s="4">
        <v>105000</v>
      </c>
      <c r="D15" s="4">
        <v>-103000</v>
      </c>
      <c r="E15" s="4">
        <v>-3020468129</v>
      </c>
      <c r="F15" s="4">
        <f t="shared" si="4"/>
        <v>44449700862</v>
      </c>
      <c r="K15" s="27">
        <f t="shared" si="5"/>
        <v>-3149360000</v>
      </c>
      <c r="L15" s="4">
        <v>214</v>
      </c>
      <c r="M15" s="4">
        <v>296</v>
      </c>
      <c r="N15" s="4">
        <v>21</v>
      </c>
      <c r="O15" s="4">
        <v>64</v>
      </c>
      <c r="P15" s="4">
        <v>311800</v>
      </c>
      <c r="Q15" s="4">
        <v>675400</v>
      </c>
      <c r="R15" s="5">
        <v>6.8999999999999999E-3</v>
      </c>
      <c r="S15" s="4">
        <v>1011900</v>
      </c>
      <c r="T15" s="4">
        <f t="shared" si="2"/>
        <v>1519160</v>
      </c>
      <c r="U15" s="4">
        <f t="shared" si="6"/>
        <v>656900</v>
      </c>
      <c r="V15" s="5">
        <v>1.6899999999999998E-2</v>
      </c>
    </row>
    <row r="16" spans="1:22" x14ac:dyDescent="0.2">
      <c r="A16" s="16" t="s">
        <v>338</v>
      </c>
      <c r="B16" s="4">
        <v>37300</v>
      </c>
      <c r="C16" s="4">
        <v>64200</v>
      </c>
      <c r="D16" s="4">
        <v>-26900</v>
      </c>
      <c r="E16" s="4">
        <v>-778945212</v>
      </c>
      <c r="F16" s="4">
        <f t="shared" si="4"/>
        <v>47470168991</v>
      </c>
      <c r="K16" s="27">
        <f t="shared" si="5"/>
        <v>-3149360000</v>
      </c>
      <c r="L16" s="4">
        <v>170</v>
      </c>
      <c r="M16" s="4">
        <v>217</v>
      </c>
      <c r="N16" s="4">
        <v>21</v>
      </c>
      <c r="O16" s="4">
        <v>25</v>
      </c>
      <c r="P16" s="4">
        <v>263700</v>
      </c>
      <c r="Q16" s="4">
        <v>379100</v>
      </c>
      <c r="R16" s="5">
        <v>6.8999999999999999E-3</v>
      </c>
      <c r="S16" s="4">
        <v>656900</v>
      </c>
      <c r="T16" s="4">
        <f t="shared" si="2"/>
        <v>1588530</v>
      </c>
      <c r="U16" s="4">
        <f t="shared" si="6"/>
        <v>855200</v>
      </c>
      <c r="V16" s="5">
        <v>3.0699999999999998E-2</v>
      </c>
    </row>
    <row r="17" spans="1:22" x14ac:dyDescent="0.2">
      <c r="A17" s="16" t="s">
        <v>337</v>
      </c>
      <c r="B17" s="4">
        <v>0</v>
      </c>
      <c r="C17" s="4">
        <v>98800</v>
      </c>
      <c r="D17" s="4">
        <v>-98800</v>
      </c>
      <c r="E17" s="4">
        <v>-2838433195</v>
      </c>
      <c r="F17" s="4">
        <f t="shared" si="4"/>
        <v>48249114203</v>
      </c>
      <c r="K17" s="27">
        <f t="shared" si="5"/>
        <v>-3149360000</v>
      </c>
      <c r="L17" s="4">
        <v>253</v>
      </c>
      <c r="M17" s="4">
        <v>184</v>
      </c>
      <c r="N17" s="4">
        <v>27</v>
      </c>
      <c r="O17" s="4">
        <v>38</v>
      </c>
      <c r="P17" s="4">
        <v>405600</v>
      </c>
      <c r="Q17" s="4">
        <v>448300</v>
      </c>
      <c r="R17" s="5">
        <v>0</v>
      </c>
      <c r="S17" s="4">
        <v>855200</v>
      </c>
      <c r="T17" s="4">
        <f t="shared" si="2"/>
        <v>1595690</v>
      </c>
      <c r="U17" s="4">
        <f t="shared" si="6"/>
        <v>1063900</v>
      </c>
      <c r="V17" s="5">
        <v>3.0800000000000001E-2</v>
      </c>
    </row>
    <row r="18" spans="1:22" x14ac:dyDescent="0.2">
      <c r="A18" s="16" t="s">
        <v>336</v>
      </c>
      <c r="B18" s="4">
        <v>53100</v>
      </c>
      <c r="C18" s="4">
        <v>330500</v>
      </c>
      <c r="D18" s="4">
        <v>-277400</v>
      </c>
      <c r="E18" s="4">
        <v>-8081058570</v>
      </c>
      <c r="F18" s="4">
        <f t="shared" si="4"/>
        <v>51087547398</v>
      </c>
      <c r="K18" s="27">
        <f t="shared" si="5"/>
        <v>-3149360000</v>
      </c>
      <c r="L18" s="4">
        <v>642</v>
      </c>
      <c r="M18" s="4">
        <v>566</v>
      </c>
      <c r="N18" s="4">
        <v>92</v>
      </c>
      <c r="O18" s="4">
        <v>134</v>
      </c>
      <c r="P18" s="4">
        <v>1115600</v>
      </c>
      <c r="Q18" s="4">
        <v>1533300</v>
      </c>
      <c r="R18" s="5">
        <v>-6.8900000000000003E-2</v>
      </c>
      <c r="S18" s="4">
        <v>2784000</v>
      </c>
      <c r="T18" s="4">
        <f t="shared" si="2"/>
        <v>1453580</v>
      </c>
      <c r="U18" s="4">
        <f t="shared" si="6"/>
        <v>1063900</v>
      </c>
      <c r="V18" s="5">
        <v>9.9399999999999988E-2</v>
      </c>
    </row>
    <row r="19" spans="1:22" x14ac:dyDescent="0.2">
      <c r="A19" s="16" t="s">
        <v>335</v>
      </c>
      <c r="B19" s="4">
        <v>29500</v>
      </c>
      <c r="C19" s="4">
        <v>21800</v>
      </c>
      <c r="D19" s="4">
        <v>7700</v>
      </c>
      <c r="E19" s="4">
        <v>236507899</v>
      </c>
      <c r="F19" s="4">
        <f t="shared" si="4"/>
        <v>59168605968</v>
      </c>
      <c r="K19" s="27">
        <f t="shared" si="5"/>
        <v>-3149360000</v>
      </c>
      <c r="L19" s="4">
        <v>282</v>
      </c>
      <c r="M19" s="4">
        <v>291</v>
      </c>
      <c r="N19" s="4">
        <v>21</v>
      </c>
      <c r="O19" s="4">
        <v>55</v>
      </c>
      <c r="P19" s="4">
        <v>397900</v>
      </c>
      <c r="Q19" s="4">
        <v>620500</v>
      </c>
      <c r="R19" s="5">
        <v>-6.4000000000000003E-3</v>
      </c>
      <c r="S19" s="4">
        <v>1063900</v>
      </c>
      <c r="T19" s="4">
        <f t="shared" si="2"/>
        <v>1500140</v>
      </c>
      <c r="U19" s="4">
        <f t="shared" si="6"/>
        <v>1139200</v>
      </c>
      <c r="V19" s="5">
        <v>3.2099999999999997E-2</v>
      </c>
    </row>
    <row r="20" spans="1:22" x14ac:dyDescent="0.2">
      <c r="A20" s="16" t="s">
        <v>334</v>
      </c>
      <c r="B20" s="4">
        <v>121200</v>
      </c>
      <c r="C20" s="4">
        <v>5950</v>
      </c>
      <c r="D20" s="4">
        <v>115250</v>
      </c>
      <c r="E20" s="4">
        <v>3567559592</v>
      </c>
      <c r="F20" s="4">
        <f t="shared" si="4"/>
        <v>58932098069</v>
      </c>
      <c r="K20" s="27">
        <f t="shared" si="5"/>
        <v>-3149360000</v>
      </c>
      <c r="L20" s="4">
        <v>310</v>
      </c>
      <c r="M20" s="4">
        <v>396</v>
      </c>
      <c r="N20" s="4">
        <v>37</v>
      </c>
      <c r="O20" s="4">
        <v>69</v>
      </c>
      <c r="P20" s="4">
        <v>522700</v>
      </c>
      <c r="Q20" s="4">
        <v>885900</v>
      </c>
      <c r="R20" s="5">
        <v>0</v>
      </c>
      <c r="S20" s="4">
        <v>1427300</v>
      </c>
      <c r="T20" s="4">
        <f t="shared" si="2"/>
        <v>1490640</v>
      </c>
      <c r="U20" s="4">
        <f t="shared" si="6"/>
        <v>756500</v>
      </c>
      <c r="V20" s="5">
        <v>3.7900000000000003E-2</v>
      </c>
    </row>
    <row r="21" spans="1:22" x14ac:dyDescent="0.2">
      <c r="A21" s="16" t="s">
        <v>333</v>
      </c>
      <c r="B21" s="4">
        <v>369000</v>
      </c>
      <c r="C21" s="4">
        <v>7300</v>
      </c>
      <c r="D21" s="4">
        <v>361700</v>
      </c>
      <c r="E21" s="4">
        <v>11200642807</v>
      </c>
      <c r="F21" s="4">
        <f t="shared" si="4"/>
        <v>55364538477</v>
      </c>
      <c r="K21" s="27">
        <f t="shared" si="5"/>
        <v>-3149360000</v>
      </c>
      <c r="L21" s="4">
        <v>460</v>
      </c>
      <c r="M21" s="4">
        <v>545</v>
      </c>
      <c r="N21" s="4">
        <v>77</v>
      </c>
      <c r="O21" s="4">
        <v>94</v>
      </c>
      <c r="P21" s="4">
        <v>1027300</v>
      </c>
      <c r="Q21" s="4">
        <v>1244500</v>
      </c>
      <c r="R21" s="5">
        <v>6.8499999999999991E-2</v>
      </c>
      <c r="S21" s="4">
        <v>2291300</v>
      </c>
      <c r="T21" s="4">
        <f t="shared" si="2"/>
        <v>1348340</v>
      </c>
      <c r="U21" s="4">
        <f t="shared" si="6"/>
        <v>756500</v>
      </c>
      <c r="V21" s="5">
        <v>6.3700000000000007E-2</v>
      </c>
    </row>
    <row r="22" spans="1:22" x14ac:dyDescent="0.2">
      <c r="A22" s="16" t="s">
        <v>332</v>
      </c>
      <c r="B22" s="4">
        <v>350100</v>
      </c>
      <c r="C22" s="4">
        <v>31500</v>
      </c>
      <c r="D22" s="4">
        <v>318600</v>
      </c>
      <c r="E22" s="4">
        <v>9288940834</v>
      </c>
      <c r="F22" s="4">
        <f t="shared" si="4"/>
        <v>44163895670</v>
      </c>
      <c r="K22" s="27">
        <f t="shared" si="5"/>
        <v>-3149360000</v>
      </c>
      <c r="L22" s="4">
        <v>422</v>
      </c>
      <c r="M22" s="4">
        <v>433</v>
      </c>
      <c r="N22" s="4">
        <v>86</v>
      </c>
      <c r="O22" s="4">
        <v>107</v>
      </c>
      <c r="P22" s="4">
        <v>1103700</v>
      </c>
      <c r="Q22" s="4">
        <v>1235300</v>
      </c>
      <c r="R22" s="5">
        <v>2.8199999999999999E-2</v>
      </c>
      <c r="S22" s="4">
        <v>2401100</v>
      </c>
      <c r="T22" s="4">
        <f t="shared" si="2"/>
        <v>1253880</v>
      </c>
      <c r="U22" s="4">
        <f t="shared" si="6"/>
        <v>756500</v>
      </c>
      <c r="V22" s="5">
        <v>5.3699999999999998E-2</v>
      </c>
    </row>
    <row r="23" spans="1:22" x14ac:dyDescent="0.2">
      <c r="A23" s="16" t="s">
        <v>331</v>
      </c>
      <c r="B23" s="4">
        <v>1000</v>
      </c>
      <c r="C23" s="4">
        <v>21500</v>
      </c>
      <c r="D23" s="4">
        <v>-20500</v>
      </c>
      <c r="E23" s="4">
        <v>-591047103</v>
      </c>
      <c r="F23" s="4">
        <f t="shared" si="4"/>
        <v>34874954836</v>
      </c>
      <c r="K23" s="27">
        <f t="shared" si="5"/>
        <v>-3149360000</v>
      </c>
      <c r="L23" s="4">
        <v>298</v>
      </c>
      <c r="M23" s="4">
        <v>281</v>
      </c>
      <c r="N23" s="4">
        <v>37</v>
      </c>
      <c r="O23" s="4">
        <v>45</v>
      </c>
      <c r="P23" s="4">
        <v>504800</v>
      </c>
      <c r="Q23" s="4">
        <v>620300</v>
      </c>
      <c r="R23" s="5">
        <v>-1.0500000000000001E-2</v>
      </c>
      <c r="S23" s="4">
        <v>1139200</v>
      </c>
      <c r="T23" s="4">
        <f t="shared" si="2"/>
        <v>1227820</v>
      </c>
      <c r="U23" s="4">
        <f t="shared" si="6"/>
        <v>756500</v>
      </c>
      <c r="V23" s="5">
        <v>3.7499999999999999E-2</v>
      </c>
    </row>
    <row r="24" spans="1:22" x14ac:dyDescent="0.2">
      <c r="A24" s="16" t="s">
        <v>330</v>
      </c>
      <c r="B24" s="4">
        <v>236180</v>
      </c>
      <c r="C24" s="4">
        <v>53500</v>
      </c>
      <c r="D24" s="4">
        <v>182680</v>
      </c>
      <c r="E24" s="4">
        <v>5253872575</v>
      </c>
      <c r="F24" s="4">
        <f t="shared" si="4"/>
        <v>35466001939</v>
      </c>
      <c r="K24" s="27">
        <f t="shared" si="5"/>
        <v>-3149360000</v>
      </c>
      <c r="L24" s="4">
        <v>363</v>
      </c>
      <c r="M24" s="4">
        <v>437</v>
      </c>
      <c r="N24" s="4">
        <v>67</v>
      </c>
      <c r="O24" s="4">
        <v>48</v>
      </c>
      <c r="P24" s="4">
        <v>927300</v>
      </c>
      <c r="Q24" s="4">
        <v>864000</v>
      </c>
      <c r="R24" s="5">
        <v>7.0999999999999995E-3</v>
      </c>
      <c r="S24" s="4">
        <v>1816200</v>
      </c>
      <c r="T24" s="4">
        <f t="shared" si="2"/>
        <v>1249210</v>
      </c>
      <c r="U24" s="4">
        <f t="shared" si="6"/>
        <v>756500</v>
      </c>
      <c r="V24" s="5">
        <v>4.4299999999999999E-2</v>
      </c>
    </row>
    <row r="25" spans="1:22" x14ac:dyDescent="0.2">
      <c r="A25" s="16" t="s">
        <v>329</v>
      </c>
      <c r="B25" s="4">
        <v>36000</v>
      </c>
      <c r="C25" s="4">
        <v>115900</v>
      </c>
      <c r="D25" s="4">
        <v>-79900</v>
      </c>
      <c r="E25" s="4">
        <v>-2267401461</v>
      </c>
      <c r="F25" s="4">
        <f t="shared" si="4"/>
        <v>30212129364</v>
      </c>
      <c r="K25" s="27">
        <f t="shared" si="5"/>
        <v>-3149360000</v>
      </c>
      <c r="L25" s="4">
        <v>189</v>
      </c>
      <c r="M25" s="4">
        <v>169</v>
      </c>
      <c r="N25" s="4">
        <v>29</v>
      </c>
      <c r="O25" s="4">
        <v>27</v>
      </c>
      <c r="P25" s="4">
        <v>384100</v>
      </c>
      <c r="Q25" s="4">
        <v>337700</v>
      </c>
      <c r="R25" s="5">
        <v>7.0999999999999995E-3</v>
      </c>
      <c r="S25" s="4">
        <v>756500</v>
      </c>
      <c r="T25" s="4">
        <f t="shared" si="2"/>
        <v>1258350</v>
      </c>
      <c r="U25" s="4">
        <f t="shared" si="6"/>
        <v>926800</v>
      </c>
      <c r="V25" s="5">
        <v>1.3999999999999999E-2</v>
      </c>
    </row>
    <row r="26" spans="1:22" x14ac:dyDescent="0.2">
      <c r="A26" s="16" t="s">
        <v>328</v>
      </c>
      <c r="B26" s="4">
        <v>115900</v>
      </c>
      <c r="C26" s="4">
        <v>124500</v>
      </c>
      <c r="D26" s="4">
        <v>-8600</v>
      </c>
      <c r="E26" s="4">
        <v>-244760928</v>
      </c>
      <c r="F26" s="4">
        <f t="shared" si="4"/>
        <v>32479530825</v>
      </c>
      <c r="G26" s="4">
        <v>0</v>
      </c>
      <c r="H26" s="4">
        <v>0</v>
      </c>
      <c r="I26" s="4">
        <v>0</v>
      </c>
      <c r="J26" s="4">
        <v>-2860000</v>
      </c>
      <c r="K26" s="27">
        <f t="shared" si="5"/>
        <v>-3149360000</v>
      </c>
      <c r="L26" s="4">
        <v>261</v>
      </c>
      <c r="M26" s="4">
        <v>348</v>
      </c>
      <c r="N26" s="4">
        <v>36</v>
      </c>
      <c r="O26" s="4">
        <v>75</v>
      </c>
      <c r="P26" s="4">
        <v>473800</v>
      </c>
      <c r="Q26" s="4">
        <v>855800</v>
      </c>
      <c r="R26" s="5">
        <v>-2.12E-2</v>
      </c>
      <c r="S26" s="4">
        <v>1350600</v>
      </c>
      <c r="T26" s="4">
        <f t="shared" si="2"/>
        <v>1293970</v>
      </c>
      <c r="U26" s="4">
        <f t="shared" si="6"/>
        <v>868300</v>
      </c>
      <c r="V26" s="5">
        <v>3.1099999999999999E-2</v>
      </c>
    </row>
    <row r="27" spans="1:22" x14ac:dyDescent="0.2">
      <c r="A27" s="16" t="s">
        <v>327</v>
      </c>
      <c r="B27" s="4">
        <v>8400</v>
      </c>
      <c r="C27" s="4">
        <v>50800</v>
      </c>
      <c r="D27" s="4">
        <v>-42400</v>
      </c>
      <c r="E27" s="4">
        <v>-1227964480</v>
      </c>
      <c r="F27" s="4">
        <f t="shared" si="4"/>
        <v>32724291753</v>
      </c>
      <c r="K27" s="27">
        <f t="shared" si="5"/>
        <v>-3146500000</v>
      </c>
      <c r="L27" s="4">
        <v>336</v>
      </c>
      <c r="M27" s="4">
        <v>221</v>
      </c>
      <c r="N27" s="4">
        <v>22</v>
      </c>
      <c r="O27" s="4">
        <v>42</v>
      </c>
      <c r="P27" s="4">
        <v>367800</v>
      </c>
      <c r="Q27" s="4">
        <v>553600</v>
      </c>
      <c r="R27" s="5">
        <v>-1.7299999999999999E-2</v>
      </c>
      <c r="S27" s="4">
        <v>926800</v>
      </c>
      <c r="T27" s="4">
        <f t="shared" si="2"/>
        <v>1290960</v>
      </c>
      <c r="U27" s="4">
        <f t="shared" si="6"/>
        <v>868300</v>
      </c>
      <c r="V27" s="5">
        <v>2.7099999999999999E-2</v>
      </c>
    </row>
    <row r="28" spans="1:22" x14ac:dyDescent="0.2">
      <c r="A28" s="16" t="s">
        <v>326</v>
      </c>
      <c r="B28" s="4">
        <v>239200</v>
      </c>
      <c r="C28" s="4">
        <v>101400</v>
      </c>
      <c r="D28" s="4">
        <v>137800</v>
      </c>
      <c r="E28" s="4">
        <v>4095572920</v>
      </c>
      <c r="F28" s="4">
        <f t="shared" si="4"/>
        <v>33952256233</v>
      </c>
      <c r="K28" s="27">
        <f t="shared" si="5"/>
        <v>-3146500000</v>
      </c>
      <c r="L28" s="4">
        <v>315</v>
      </c>
      <c r="M28" s="4">
        <v>300</v>
      </c>
      <c r="N28" s="4">
        <v>41</v>
      </c>
      <c r="O28" s="4">
        <v>52</v>
      </c>
      <c r="P28" s="4">
        <v>708100</v>
      </c>
      <c r="Q28" s="4">
        <v>637900</v>
      </c>
      <c r="R28" s="5">
        <v>3.4999999999999996E-3</v>
      </c>
      <c r="S28" s="4">
        <v>1362900</v>
      </c>
      <c r="T28" s="4">
        <f t="shared" si="2"/>
        <v>1321070</v>
      </c>
      <c r="U28" s="4">
        <f t="shared" si="6"/>
        <v>868300</v>
      </c>
      <c r="V28" s="5">
        <v>3.9699999999999999E-2</v>
      </c>
    </row>
    <row r="29" spans="1:22" x14ac:dyDescent="0.2">
      <c r="A29" s="16" t="s">
        <v>325</v>
      </c>
      <c r="B29" s="4">
        <v>195300</v>
      </c>
      <c r="C29" s="4">
        <v>0</v>
      </c>
      <c r="D29" s="4">
        <v>195300</v>
      </c>
      <c r="E29" s="4">
        <v>5661158993</v>
      </c>
      <c r="F29" s="4">
        <f t="shared" si="4"/>
        <v>29856683313</v>
      </c>
      <c r="K29" s="27">
        <f t="shared" si="5"/>
        <v>-3146500000</v>
      </c>
      <c r="L29" s="4">
        <v>309</v>
      </c>
      <c r="M29" s="4">
        <v>412</v>
      </c>
      <c r="N29" s="4">
        <v>69</v>
      </c>
      <c r="O29" s="4">
        <v>65</v>
      </c>
      <c r="P29" s="4">
        <v>797700</v>
      </c>
      <c r="Q29" s="4">
        <v>700600</v>
      </c>
      <c r="R29" s="5">
        <v>4.2800000000000005E-2</v>
      </c>
      <c r="S29" s="4">
        <v>1529500</v>
      </c>
      <c r="T29" s="4">
        <f t="shared" si="2"/>
        <v>1271010</v>
      </c>
      <c r="U29" s="4">
        <f t="shared" si="6"/>
        <v>868300</v>
      </c>
      <c r="V29" s="5">
        <v>5.7300000000000004E-2</v>
      </c>
    </row>
    <row r="30" spans="1:22" x14ac:dyDescent="0.2">
      <c r="A30" s="16" t="s">
        <v>324</v>
      </c>
      <c r="B30" s="4">
        <v>7500</v>
      </c>
      <c r="C30" s="4">
        <v>154000</v>
      </c>
      <c r="D30" s="4">
        <v>-146500</v>
      </c>
      <c r="E30" s="4">
        <v>-4121365094</v>
      </c>
      <c r="F30" s="4">
        <f t="shared" si="4"/>
        <v>24195524320</v>
      </c>
      <c r="K30" s="27">
        <f t="shared" si="5"/>
        <v>-3146500000</v>
      </c>
      <c r="L30" s="4">
        <v>416</v>
      </c>
      <c r="M30" s="4">
        <v>214</v>
      </c>
      <c r="N30" s="4">
        <v>36</v>
      </c>
      <c r="O30" s="4">
        <v>50</v>
      </c>
      <c r="P30" s="4">
        <v>631200</v>
      </c>
      <c r="Q30" s="4">
        <v>685200</v>
      </c>
      <c r="R30" s="5">
        <v>-1.77E-2</v>
      </c>
      <c r="S30" s="4">
        <v>1332300</v>
      </c>
      <c r="T30" s="4">
        <f t="shared" si="2"/>
        <v>1307370</v>
      </c>
      <c r="U30" s="4">
        <f t="shared" si="6"/>
        <v>847900</v>
      </c>
      <c r="V30" s="5">
        <v>3.4799999999999998E-2</v>
      </c>
    </row>
    <row r="31" spans="1:22" x14ac:dyDescent="0.2">
      <c r="A31" s="16" t="s">
        <v>323</v>
      </c>
      <c r="B31" s="4">
        <v>103800</v>
      </c>
      <c r="C31" s="4">
        <v>73300</v>
      </c>
      <c r="D31" s="4">
        <v>30500</v>
      </c>
      <c r="E31" s="4">
        <v>871867949</v>
      </c>
      <c r="F31" s="4">
        <f t="shared" si="4"/>
        <v>28316889414</v>
      </c>
      <c r="K31" s="27">
        <f t="shared" si="5"/>
        <v>-3146500000</v>
      </c>
      <c r="L31" s="4">
        <v>246</v>
      </c>
      <c r="M31" s="4">
        <v>245</v>
      </c>
      <c r="N31" s="4">
        <v>23</v>
      </c>
      <c r="O31" s="4">
        <v>44</v>
      </c>
      <c r="P31" s="4">
        <v>334600</v>
      </c>
      <c r="Q31" s="4">
        <v>496000</v>
      </c>
      <c r="R31" s="5">
        <v>0</v>
      </c>
      <c r="S31" s="4">
        <v>868300</v>
      </c>
      <c r="T31" s="4">
        <f t="shared" si="2"/>
        <v>1278890</v>
      </c>
      <c r="U31" s="4">
        <f t="shared" si="6"/>
        <v>847900</v>
      </c>
      <c r="V31" s="5">
        <v>2.76E-2</v>
      </c>
    </row>
    <row r="32" spans="1:22" x14ac:dyDescent="0.2">
      <c r="A32" s="16" t="s">
        <v>322</v>
      </c>
      <c r="B32" s="4">
        <v>151000</v>
      </c>
      <c r="C32" s="4">
        <v>94460</v>
      </c>
      <c r="D32" s="4">
        <v>56540</v>
      </c>
      <c r="E32" s="4">
        <v>1612711401</v>
      </c>
      <c r="F32" s="4">
        <f t="shared" si="4"/>
        <v>27445021465</v>
      </c>
      <c r="K32" s="27">
        <f t="shared" si="5"/>
        <v>-3146500000</v>
      </c>
      <c r="L32" s="4">
        <v>298</v>
      </c>
      <c r="M32" s="4">
        <v>316</v>
      </c>
      <c r="N32" s="4">
        <v>60</v>
      </c>
      <c r="O32" s="4">
        <v>66</v>
      </c>
      <c r="P32" s="4">
        <v>680300</v>
      </c>
      <c r="Q32" s="4">
        <v>738200</v>
      </c>
      <c r="R32" s="5">
        <v>1.78E-2</v>
      </c>
      <c r="S32" s="4">
        <v>1456500</v>
      </c>
      <c r="T32" s="4">
        <f t="shared" si="2"/>
        <v>1218070</v>
      </c>
      <c r="U32" s="4">
        <f t="shared" si="6"/>
        <v>847900</v>
      </c>
      <c r="V32" s="5">
        <v>3.7999999999999999E-2</v>
      </c>
    </row>
    <row r="33" spans="1:22" x14ac:dyDescent="0.2">
      <c r="A33" s="16" t="s">
        <v>321</v>
      </c>
      <c r="B33" s="4">
        <v>100110</v>
      </c>
      <c r="C33" s="4">
        <v>38600</v>
      </c>
      <c r="D33" s="4">
        <v>61510</v>
      </c>
      <c r="E33" s="4">
        <v>1710278339</v>
      </c>
      <c r="F33" s="4">
        <f t="shared" si="4"/>
        <v>25832310064</v>
      </c>
      <c r="K33" s="27">
        <f t="shared" si="5"/>
        <v>-3146500000</v>
      </c>
      <c r="L33" s="4">
        <v>191</v>
      </c>
      <c r="M33" s="4">
        <v>230</v>
      </c>
      <c r="N33" s="4">
        <v>33</v>
      </c>
      <c r="O33" s="4">
        <v>33</v>
      </c>
      <c r="P33" s="4">
        <v>414500</v>
      </c>
      <c r="Q33" s="4">
        <v>411000</v>
      </c>
      <c r="R33" s="5">
        <v>1.8200000000000001E-2</v>
      </c>
      <c r="S33" s="4">
        <v>878600</v>
      </c>
      <c r="T33" s="4">
        <f t="shared" si="2"/>
        <v>1250570</v>
      </c>
      <c r="U33" s="4">
        <f t="shared" si="6"/>
        <v>847900</v>
      </c>
      <c r="V33" s="5">
        <v>3.2000000000000001E-2</v>
      </c>
    </row>
    <row r="34" spans="1:22" x14ac:dyDescent="0.2">
      <c r="A34" s="16" t="s">
        <v>320</v>
      </c>
      <c r="B34" s="4">
        <v>98000</v>
      </c>
      <c r="C34" s="4">
        <v>76200</v>
      </c>
      <c r="D34" s="4">
        <v>21800</v>
      </c>
      <c r="E34" s="4">
        <v>612373071</v>
      </c>
      <c r="F34" s="4">
        <f t="shared" si="4"/>
        <v>24122031725</v>
      </c>
      <c r="K34" s="27">
        <f t="shared" si="5"/>
        <v>-3146500000</v>
      </c>
      <c r="L34" s="4">
        <v>369</v>
      </c>
      <c r="M34" s="4">
        <v>426</v>
      </c>
      <c r="N34" s="4">
        <v>37</v>
      </c>
      <c r="O34" s="4">
        <v>108</v>
      </c>
      <c r="P34" s="4">
        <v>519800</v>
      </c>
      <c r="Q34" s="4">
        <v>1497400</v>
      </c>
      <c r="R34" s="5">
        <v>-4.3400000000000001E-2</v>
      </c>
      <c r="S34" s="4">
        <v>2030100</v>
      </c>
      <c r="T34" s="4">
        <f t="shared" si="2"/>
        <v>1148720</v>
      </c>
      <c r="U34" s="4">
        <f t="shared" si="6"/>
        <v>847900</v>
      </c>
      <c r="V34" s="5">
        <v>5.5199999999999999E-2</v>
      </c>
    </row>
    <row r="35" spans="1:22" x14ac:dyDescent="0.2">
      <c r="A35" s="16" t="s">
        <v>319</v>
      </c>
      <c r="B35" s="4">
        <v>61000</v>
      </c>
      <c r="C35" s="4">
        <v>107300</v>
      </c>
      <c r="D35" s="4">
        <v>-46300</v>
      </c>
      <c r="E35" s="4">
        <v>-1347336553</v>
      </c>
      <c r="F35" s="4">
        <f t="shared" si="4"/>
        <v>23509658654</v>
      </c>
      <c r="K35" s="27">
        <f t="shared" si="5"/>
        <v>-3146500000</v>
      </c>
      <c r="L35" s="4">
        <v>210</v>
      </c>
      <c r="M35" s="4">
        <v>244</v>
      </c>
      <c r="N35" s="4">
        <v>17</v>
      </c>
      <c r="O35" s="4">
        <v>45</v>
      </c>
      <c r="P35" s="4">
        <v>304500</v>
      </c>
      <c r="Q35" s="4">
        <v>469200</v>
      </c>
      <c r="R35" s="5">
        <v>-2.0799999999999999E-2</v>
      </c>
      <c r="S35" s="4">
        <v>847900</v>
      </c>
      <c r="T35" s="4">
        <f t="shared" si="2"/>
        <v>1274880</v>
      </c>
      <c r="U35" s="4">
        <f t="shared" si="6"/>
        <v>896700</v>
      </c>
      <c r="V35" s="5">
        <v>2.7099999999999999E-2</v>
      </c>
    </row>
    <row r="36" spans="1:22" x14ac:dyDescent="0.2">
      <c r="A36" s="16" t="s">
        <v>318</v>
      </c>
      <c r="B36" s="4">
        <v>160100</v>
      </c>
      <c r="C36" s="4">
        <v>1200</v>
      </c>
      <c r="D36" s="4">
        <v>158900</v>
      </c>
      <c r="E36" s="4">
        <v>4655125760</v>
      </c>
      <c r="F36" s="4">
        <f t="shared" si="4"/>
        <v>24856995207</v>
      </c>
      <c r="K36" s="27">
        <f t="shared" si="5"/>
        <v>-3146500000</v>
      </c>
      <c r="L36" s="4">
        <v>372</v>
      </c>
      <c r="M36" s="4">
        <v>446</v>
      </c>
      <c r="N36" s="4">
        <v>64</v>
      </c>
      <c r="O36" s="4">
        <v>69</v>
      </c>
      <c r="P36" s="4">
        <v>758100</v>
      </c>
      <c r="Q36" s="4">
        <v>899200</v>
      </c>
      <c r="R36" s="5">
        <v>2.0899999999999998E-2</v>
      </c>
      <c r="S36" s="4">
        <v>1706800</v>
      </c>
      <c r="T36" s="4">
        <f t="shared" si="2"/>
        <v>1285090</v>
      </c>
      <c r="U36" s="4">
        <f t="shared" si="6"/>
        <v>583500</v>
      </c>
      <c r="V36" s="5">
        <v>4.0300000000000002E-2</v>
      </c>
    </row>
    <row r="37" spans="1:22" x14ac:dyDescent="0.2">
      <c r="A37" s="16" t="s">
        <v>317</v>
      </c>
      <c r="B37" s="4">
        <v>232000</v>
      </c>
      <c r="C37" s="4">
        <v>7820</v>
      </c>
      <c r="D37" s="4">
        <v>224180</v>
      </c>
      <c r="E37" s="4">
        <v>6396045154</v>
      </c>
      <c r="F37" s="4">
        <f t="shared" si="4"/>
        <v>20201869447</v>
      </c>
      <c r="K37" s="27">
        <f t="shared" si="5"/>
        <v>-3146500000</v>
      </c>
      <c r="L37" s="4">
        <v>137</v>
      </c>
      <c r="M37" s="4">
        <v>233</v>
      </c>
      <c r="N37" s="4">
        <v>30</v>
      </c>
      <c r="O37" s="4">
        <v>39</v>
      </c>
      <c r="P37" s="4">
        <v>400000</v>
      </c>
      <c r="Q37" s="4">
        <v>459200</v>
      </c>
      <c r="R37" s="5">
        <v>1.41E-2</v>
      </c>
      <c r="S37" s="4">
        <v>896700</v>
      </c>
      <c r="T37" s="4">
        <f t="shared" si="2"/>
        <v>1434010</v>
      </c>
      <c r="U37" s="4">
        <f t="shared" si="6"/>
        <v>583500</v>
      </c>
      <c r="V37" s="5">
        <v>2.4199999999999999E-2</v>
      </c>
    </row>
    <row r="38" spans="1:22" x14ac:dyDescent="0.2">
      <c r="A38" s="16" t="s">
        <v>316</v>
      </c>
      <c r="B38" s="4">
        <v>428300</v>
      </c>
      <c r="C38" s="4">
        <v>135640</v>
      </c>
      <c r="D38" s="4">
        <v>292660</v>
      </c>
      <c r="E38" s="4">
        <v>8205486408</v>
      </c>
      <c r="F38" s="4">
        <f t="shared" si="4"/>
        <v>13805824293</v>
      </c>
      <c r="K38" s="27">
        <f t="shared" si="5"/>
        <v>-3146500000</v>
      </c>
      <c r="L38" s="4">
        <v>237</v>
      </c>
      <c r="M38" s="4">
        <v>314</v>
      </c>
      <c r="N38" s="4">
        <v>42</v>
      </c>
      <c r="O38" s="4">
        <v>69</v>
      </c>
      <c r="P38" s="4">
        <v>632500</v>
      </c>
      <c r="Q38" s="4">
        <v>950800</v>
      </c>
      <c r="R38" s="5">
        <v>3.5999999999999999E-3</v>
      </c>
      <c r="S38" s="4">
        <v>1664000</v>
      </c>
      <c r="T38" s="4">
        <f t="shared" si="2"/>
        <v>1557500</v>
      </c>
      <c r="U38" s="4">
        <f t="shared" si="6"/>
        <v>583500</v>
      </c>
      <c r="V38" s="5">
        <v>4.5199999999999997E-2</v>
      </c>
    </row>
    <row r="39" spans="1:22" x14ac:dyDescent="0.2">
      <c r="A39" s="16" t="s">
        <v>315</v>
      </c>
      <c r="B39" s="4">
        <v>3200</v>
      </c>
      <c r="C39" s="4">
        <v>117280</v>
      </c>
      <c r="D39" s="4">
        <v>-114080</v>
      </c>
      <c r="E39" s="4">
        <v>-3274291141</v>
      </c>
      <c r="F39" s="4">
        <f t="shared" ref="F39:F44" si="7">E39+F40</f>
        <v>5600337885</v>
      </c>
      <c r="K39" s="27">
        <f t="shared" ref="K39:K44" si="8">K40+J39</f>
        <v>-3146500000</v>
      </c>
      <c r="L39" s="4">
        <v>304</v>
      </c>
      <c r="M39" s="4">
        <v>243</v>
      </c>
      <c r="N39" s="4">
        <v>39</v>
      </c>
      <c r="O39" s="4">
        <v>36</v>
      </c>
      <c r="P39" s="4">
        <v>536400</v>
      </c>
      <c r="Q39" s="4">
        <v>478900</v>
      </c>
      <c r="R39" s="5">
        <v>-6.9999999999999993E-3</v>
      </c>
      <c r="S39" s="4">
        <v>1028900</v>
      </c>
      <c r="T39" s="4">
        <f t="shared" ref="T39:T44" si="9">AVERAGE(S40:S49)</f>
        <v>1498210</v>
      </c>
      <c r="U39" s="4">
        <f t="shared" ref="U39:U44" si="10">MIN(S40:S44)</f>
        <v>583500</v>
      </c>
      <c r="V39" s="5">
        <v>4.0899999999999999E-2</v>
      </c>
    </row>
    <row r="40" spans="1:22" x14ac:dyDescent="0.2">
      <c r="A40" s="16" t="s">
        <v>314</v>
      </c>
      <c r="B40" s="4">
        <v>212600</v>
      </c>
      <c r="C40" s="4">
        <v>19610</v>
      </c>
      <c r="D40" s="4">
        <v>192990</v>
      </c>
      <c r="E40" s="4">
        <v>5499836052</v>
      </c>
      <c r="F40" s="4">
        <f t="shared" si="7"/>
        <v>8874629026</v>
      </c>
      <c r="K40" s="27">
        <f t="shared" si="8"/>
        <v>-3146500000</v>
      </c>
      <c r="L40" s="4">
        <v>340</v>
      </c>
      <c r="M40" s="4">
        <v>334</v>
      </c>
      <c r="N40" s="4">
        <v>54</v>
      </c>
      <c r="O40" s="4">
        <v>58</v>
      </c>
      <c r="P40" s="4">
        <v>808800</v>
      </c>
      <c r="Q40" s="4">
        <v>841800</v>
      </c>
      <c r="R40" s="5">
        <v>1.7899999999999999E-2</v>
      </c>
      <c r="S40" s="4">
        <v>1695900</v>
      </c>
      <c r="T40" s="4">
        <f t="shared" si="9"/>
        <v>1363990</v>
      </c>
      <c r="U40" s="4">
        <f t="shared" si="10"/>
        <v>583500</v>
      </c>
      <c r="V40" s="5">
        <v>4.1100000000000005E-2</v>
      </c>
    </row>
    <row r="41" spans="1:22" x14ac:dyDescent="0.2">
      <c r="A41" s="16" t="s">
        <v>310</v>
      </c>
      <c r="B41" s="4">
        <v>23300</v>
      </c>
      <c r="C41" s="4">
        <v>0</v>
      </c>
      <c r="D41" s="4">
        <v>23300</v>
      </c>
      <c r="E41" s="4">
        <v>656720982</v>
      </c>
      <c r="F41" s="4">
        <f t="shared" si="7"/>
        <v>3374792974</v>
      </c>
      <c r="K41" s="27">
        <f t="shared" si="8"/>
        <v>-3146500000</v>
      </c>
      <c r="L41" s="4">
        <v>174</v>
      </c>
      <c r="M41" s="4">
        <v>160</v>
      </c>
      <c r="N41" s="4">
        <v>15</v>
      </c>
      <c r="O41" s="4">
        <v>23</v>
      </c>
      <c r="P41" s="4">
        <v>225200</v>
      </c>
      <c r="Q41" s="4">
        <v>310100</v>
      </c>
      <c r="R41" s="5">
        <v>0</v>
      </c>
      <c r="S41" s="4">
        <v>583500</v>
      </c>
      <c r="T41" s="4">
        <f t="shared" si="9"/>
        <v>1336150</v>
      </c>
      <c r="U41" s="4">
        <f t="shared" si="10"/>
        <v>848300</v>
      </c>
      <c r="V41" s="5">
        <v>2.4399999999999998E-2</v>
      </c>
    </row>
    <row r="42" spans="1:22" x14ac:dyDescent="0.2">
      <c r="A42" s="16" t="s">
        <v>309</v>
      </c>
      <c r="B42" s="4">
        <v>95500</v>
      </c>
      <c r="C42" s="4">
        <v>3400</v>
      </c>
      <c r="D42" s="4">
        <v>92100</v>
      </c>
      <c r="E42" s="4">
        <v>2583940793</v>
      </c>
      <c r="F42" s="4">
        <f t="shared" si="7"/>
        <v>2718071992</v>
      </c>
      <c r="K42" s="27">
        <f t="shared" si="8"/>
        <v>-3146500000</v>
      </c>
      <c r="L42" s="4">
        <v>221</v>
      </c>
      <c r="M42" s="4">
        <v>193</v>
      </c>
      <c r="N42" s="4">
        <v>28</v>
      </c>
      <c r="O42" s="4">
        <v>33</v>
      </c>
      <c r="P42" s="4">
        <v>398600</v>
      </c>
      <c r="Q42" s="4">
        <v>419200</v>
      </c>
      <c r="R42" s="5">
        <v>7.1999999999999998E-3</v>
      </c>
      <c r="S42" s="4">
        <v>848300</v>
      </c>
      <c r="T42" s="4">
        <f t="shared" si="9"/>
        <v>1287390</v>
      </c>
      <c r="U42" s="4">
        <f t="shared" si="10"/>
        <v>1011600</v>
      </c>
      <c r="V42" s="5">
        <v>3.1699999999999999E-2</v>
      </c>
    </row>
    <row r="43" spans="1:22" x14ac:dyDescent="0.2">
      <c r="A43" s="16" t="s">
        <v>306</v>
      </c>
      <c r="B43" s="4">
        <v>21400</v>
      </c>
      <c r="C43" s="4">
        <v>95500</v>
      </c>
      <c r="D43" s="4">
        <v>-74100</v>
      </c>
      <c r="E43" s="4">
        <v>-2061967328</v>
      </c>
      <c r="F43" s="4">
        <f t="shared" si="7"/>
        <v>134131199</v>
      </c>
      <c r="K43" s="27">
        <f t="shared" si="8"/>
        <v>-3146500000</v>
      </c>
      <c r="L43" s="4">
        <v>222</v>
      </c>
      <c r="M43" s="4">
        <v>265</v>
      </c>
      <c r="N43" s="4">
        <v>24</v>
      </c>
      <c r="O43" s="4">
        <v>57</v>
      </c>
      <c r="P43" s="4">
        <v>349100</v>
      </c>
      <c r="Q43" s="4">
        <v>808900</v>
      </c>
      <c r="R43" s="5">
        <v>-1.0700000000000001E-2</v>
      </c>
      <c r="S43" s="4">
        <v>1203600</v>
      </c>
      <c r="T43" s="4">
        <f t="shared" si="9"/>
        <v>1212810</v>
      </c>
      <c r="U43" s="4">
        <f t="shared" si="10"/>
        <v>1011600</v>
      </c>
      <c r="V43" s="5">
        <v>3.5099999999999999E-2</v>
      </c>
    </row>
    <row r="44" spans="1:22" x14ac:dyDescent="0.2">
      <c r="A44" s="16" t="s">
        <v>305</v>
      </c>
      <c r="B44" s="4">
        <v>12500</v>
      </c>
      <c r="C44" s="4">
        <v>128600</v>
      </c>
      <c r="D44" s="4">
        <v>-116100</v>
      </c>
      <c r="E44" s="4">
        <v>-3290216157</v>
      </c>
      <c r="F44" s="4">
        <f t="shared" si="7"/>
        <v>2196098527</v>
      </c>
      <c r="G44" s="4">
        <v>0</v>
      </c>
      <c r="H44" s="4">
        <v>0</v>
      </c>
      <c r="I44" s="4">
        <v>0</v>
      </c>
      <c r="J44" s="4">
        <v>-1096000000</v>
      </c>
      <c r="K44" s="27">
        <f t="shared" si="8"/>
        <v>-3146500000</v>
      </c>
      <c r="L44" s="4">
        <v>268</v>
      </c>
      <c r="M44" s="4">
        <v>250</v>
      </c>
      <c r="N44" s="4">
        <v>29</v>
      </c>
      <c r="O44" s="4">
        <v>31</v>
      </c>
      <c r="P44" s="4">
        <v>401300</v>
      </c>
      <c r="Q44" s="4">
        <v>554400</v>
      </c>
      <c r="R44" s="5">
        <v>-1.77E-2</v>
      </c>
      <c r="S44" s="4">
        <v>1011600</v>
      </c>
      <c r="T44" s="4">
        <f t="shared" si="9"/>
        <v>1173820</v>
      </c>
      <c r="U44" s="4">
        <f t="shared" si="10"/>
        <v>436000</v>
      </c>
      <c r="V44" s="5">
        <v>5.4299999999999994E-2</v>
      </c>
    </row>
    <row r="45" spans="1:22" x14ac:dyDescent="0.2">
      <c r="A45" s="16" t="s">
        <v>304</v>
      </c>
      <c r="B45" s="4">
        <v>82800</v>
      </c>
      <c r="C45" s="4">
        <v>51300</v>
      </c>
      <c r="D45" s="4">
        <v>31500</v>
      </c>
      <c r="E45" s="4">
        <v>883414551</v>
      </c>
      <c r="F45" s="4">
        <f t="shared" ref="F45:F55" si="11">E45+F46</f>
        <v>5486314684</v>
      </c>
      <c r="K45" s="27">
        <f t="shared" ref="K45:K55" si="12">K46+J45</f>
        <v>-2050500000</v>
      </c>
      <c r="L45" s="4">
        <v>568</v>
      </c>
      <c r="M45" s="4">
        <v>388</v>
      </c>
      <c r="N45" s="4">
        <v>92</v>
      </c>
      <c r="O45" s="4">
        <v>53</v>
      </c>
      <c r="P45" s="4">
        <v>1365800</v>
      </c>
      <c r="Q45" s="4">
        <v>728200</v>
      </c>
      <c r="R45" s="5">
        <v>6.7199999999999996E-2</v>
      </c>
      <c r="S45" s="4">
        <v>2109500</v>
      </c>
      <c r="T45" s="4">
        <f t="shared" ref="T45:T61" si="13">AVERAGE(S46:S55)</f>
        <v>999680</v>
      </c>
      <c r="U45" s="4">
        <f t="shared" ref="U45:U55" si="14">MIN(S46:S50)</f>
        <v>353700</v>
      </c>
      <c r="V45" s="5">
        <v>7.3200000000000001E-2</v>
      </c>
    </row>
    <row r="46" spans="1:22" x14ac:dyDescent="0.2">
      <c r="A46" s="16" t="s">
        <v>303</v>
      </c>
      <c r="B46" s="4">
        <v>116100</v>
      </c>
      <c r="C46" s="4">
        <v>5400</v>
      </c>
      <c r="D46" s="4">
        <v>110700</v>
      </c>
      <c r="E46" s="4">
        <v>3015328102</v>
      </c>
      <c r="F46" s="4">
        <f t="shared" si="11"/>
        <v>4602900133</v>
      </c>
      <c r="G46" s="4">
        <v>0</v>
      </c>
      <c r="H46" s="4">
        <v>0</v>
      </c>
      <c r="I46" s="4">
        <v>0</v>
      </c>
      <c r="J46" s="4">
        <v>-831000000</v>
      </c>
      <c r="K46" s="27">
        <f t="shared" si="12"/>
        <v>-2050500000</v>
      </c>
      <c r="L46" s="4">
        <v>342</v>
      </c>
      <c r="M46" s="4">
        <v>464</v>
      </c>
      <c r="N46" s="4">
        <v>44</v>
      </c>
      <c r="O46" s="4">
        <v>81</v>
      </c>
      <c r="P46" s="4">
        <v>584700</v>
      </c>
      <c r="Q46" s="4">
        <v>1166200</v>
      </c>
      <c r="R46" s="5">
        <v>-3.73E-2</v>
      </c>
      <c r="S46" s="4">
        <v>1808900</v>
      </c>
      <c r="T46" s="4">
        <f t="shared" si="13"/>
        <v>866221.9</v>
      </c>
      <c r="U46" s="4">
        <f t="shared" si="14"/>
        <v>305100</v>
      </c>
      <c r="V46" s="5">
        <v>0.05</v>
      </c>
    </row>
    <row r="47" spans="1:22" x14ac:dyDescent="0.2">
      <c r="A47" s="16" t="s">
        <v>299</v>
      </c>
      <c r="B47" s="4">
        <v>173100</v>
      </c>
      <c r="C47" s="4">
        <v>6200</v>
      </c>
      <c r="D47" s="4">
        <v>166900</v>
      </c>
      <c r="E47" s="4">
        <v>4452839395</v>
      </c>
      <c r="F47" s="4">
        <f t="shared" si="11"/>
        <v>1587572031</v>
      </c>
      <c r="G47" s="4">
        <v>0</v>
      </c>
      <c r="H47" s="4">
        <v>0</v>
      </c>
      <c r="I47" s="4">
        <v>0</v>
      </c>
      <c r="J47" s="4">
        <v>-831000000</v>
      </c>
      <c r="K47" s="27">
        <f t="shared" si="12"/>
        <v>-1219500000</v>
      </c>
      <c r="L47" s="4">
        <v>484</v>
      </c>
      <c r="M47" s="4">
        <v>378</v>
      </c>
      <c r="N47" s="4">
        <v>100</v>
      </c>
      <c r="O47" s="4">
        <v>48</v>
      </c>
      <c r="P47" s="4">
        <v>1539900</v>
      </c>
      <c r="Q47" s="4">
        <v>744800</v>
      </c>
      <c r="R47" s="5">
        <v>7.3399999999999993E-2</v>
      </c>
      <c r="S47" s="4">
        <v>2385900</v>
      </c>
      <c r="T47" s="4">
        <f t="shared" si="13"/>
        <v>679022</v>
      </c>
      <c r="U47" s="4">
        <f t="shared" si="14"/>
        <v>305100</v>
      </c>
      <c r="V47" s="5">
        <v>7.5300000000000006E-2</v>
      </c>
    </row>
    <row r="48" spans="1:22" x14ac:dyDescent="0.2">
      <c r="A48" s="16" t="s">
        <v>298</v>
      </c>
      <c r="B48" s="4">
        <v>98100</v>
      </c>
      <c r="C48" s="4">
        <v>1220</v>
      </c>
      <c r="D48" s="4">
        <v>96880</v>
      </c>
      <c r="E48" s="4">
        <v>2499381684</v>
      </c>
      <c r="F48" s="4">
        <f t="shared" si="11"/>
        <v>-2865267364</v>
      </c>
      <c r="G48" s="4">
        <v>0</v>
      </c>
      <c r="H48" s="4">
        <v>0</v>
      </c>
      <c r="I48" s="4">
        <v>0</v>
      </c>
      <c r="J48" s="4">
        <v>-388500000</v>
      </c>
      <c r="K48" s="27">
        <f t="shared" si="12"/>
        <v>-388500000</v>
      </c>
      <c r="L48" s="4">
        <v>585</v>
      </c>
      <c r="M48" s="4">
        <v>552</v>
      </c>
      <c r="N48" s="4">
        <v>126</v>
      </c>
      <c r="O48" s="4">
        <v>82</v>
      </c>
      <c r="P48" s="4">
        <v>1609300</v>
      </c>
      <c r="Q48" s="4">
        <v>1249300</v>
      </c>
      <c r="R48" s="5">
        <v>4.0199999999999993E-2</v>
      </c>
      <c r="S48" s="4">
        <v>2898900</v>
      </c>
      <c r="T48" s="4">
        <f t="shared" si="13"/>
        <v>455073.4</v>
      </c>
      <c r="U48" s="4">
        <f t="shared" si="14"/>
        <v>305100</v>
      </c>
      <c r="V48" s="5">
        <v>5.33E-2</v>
      </c>
    </row>
    <row r="49" spans="1:22" x14ac:dyDescent="0.2">
      <c r="A49" s="16" t="s">
        <v>286</v>
      </c>
      <c r="B49" s="4">
        <v>0</v>
      </c>
      <c r="C49" s="4">
        <v>60</v>
      </c>
      <c r="D49" s="4">
        <v>-60</v>
      </c>
      <c r="E49" s="4">
        <v>-1480782</v>
      </c>
      <c r="F49" s="4">
        <f t="shared" si="11"/>
        <v>-5364649048</v>
      </c>
      <c r="K49" s="27">
        <f t="shared" si="12"/>
        <v>0</v>
      </c>
      <c r="L49" s="4">
        <v>69</v>
      </c>
      <c r="M49" s="4">
        <v>117</v>
      </c>
      <c r="N49" s="4">
        <v>8</v>
      </c>
      <c r="O49" s="4">
        <v>15</v>
      </c>
      <c r="P49" s="4">
        <v>137700</v>
      </c>
      <c r="Q49" s="4">
        <v>205100</v>
      </c>
      <c r="R49" s="5">
        <v>1.2199999999999999E-2</v>
      </c>
      <c r="S49" s="4">
        <v>436000</v>
      </c>
      <c r="T49" s="4">
        <f t="shared" si="13"/>
        <v>563089.69999999995</v>
      </c>
      <c r="U49" s="4">
        <f t="shared" si="14"/>
        <v>305100</v>
      </c>
      <c r="V49" s="5">
        <v>1.61E-2</v>
      </c>
    </row>
    <row r="50" spans="1:22" x14ac:dyDescent="0.2">
      <c r="A50" s="16" t="s">
        <v>285</v>
      </c>
      <c r="B50" s="4">
        <v>0</v>
      </c>
      <c r="C50" s="4">
        <v>4070</v>
      </c>
      <c r="D50" s="4">
        <v>-4070</v>
      </c>
      <c r="E50" s="4">
        <v>-99827653</v>
      </c>
      <c r="F50" s="4">
        <f t="shared" si="11"/>
        <v>-5363168266</v>
      </c>
      <c r="K50" s="4">
        <f t="shared" si="12"/>
        <v>0</v>
      </c>
      <c r="L50" s="4">
        <v>58</v>
      </c>
      <c r="M50" s="4">
        <v>112</v>
      </c>
      <c r="N50" s="4">
        <v>9</v>
      </c>
      <c r="O50" s="4">
        <v>15</v>
      </c>
      <c r="P50" s="4">
        <v>110500</v>
      </c>
      <c r="Q50" s="4">
        <v>237400</v>
      </c>
      <c r="R50" s="5">
        <v>4.0999999999999995E-3</v>
      </c>
      <c r="S50" s="4">
        <v>353700</v>
      </c>
      <c r="T50" s="4">
        <f t="shared" si="13"/>
        <v>592726.4</v>
      </c>
      <c r="U50" s="4">
        <f t="shared" si="14"/>
        <v>305100</v>
      </c>
      <c r="V50" s="5">
        <v>1.2199999999999999E-2</v>
      </c>
    </row>
    <row r="51" spans="1:22" x14ac:dyDescent="0.2">
      <c r="A51" s="16" t="s">
        <v>284</v>
      </c>
      <c r="B51" s="4">
        <v>0</v>
      </c>
      <c r="C51" s="4">
        <v>500</v>
      </c>
      <c r="D51" s="4">
        <v>-500</v>
      </c>
      <c r="E51" s="4">
        <v>-12193740</v>
      </c>
      <c r="F51" s="4">
        <f t="shared" si="11"/>
        <v>-5263340613</v>
      </c>
      <c r="K51">
        <f t="shared" si="12"/>
        <v>0</v>
      </c>
      <c r="L51" s="4">
        <v>66</v>
      </c>
      <c r="M51" s="4">
        <v>89</v>
      </c>
      <c r="N51" s="4">
        <v>4</v>
      </c>
      <c r="O51" s="4">
        <v>12</v>
      </c>
      <c r="P51" s="4">
        <v>93100</v>
      </c>
      <c r="Q51" s="4">
        <v>195200</v>
      </c>
      <c r="R51" s="5">
        <v>8.3000000000000001E-3</v>
      </c>
      <c r="S51" s="4">
        <v>305100</v>
      </c>
      <c r="T51" s="4">
        <f t="shared" si="13"/>
        <v>632772.1</v>
      </c>
      <c r="U51" s="4">
        <f t="shared" si="14"/>
        <v>360700</v>
      </c>
      <c r="V51" s="5">
        <v>1.6299999999999999E-2</v>
      </c>
    </row>
    <row r="52" spans="1:22" x14ac:dyDescent="0.2">
      <c r="A52" s="16" t="s">
        <v>283</v>
      </c>
      <c r="B52" s="4">
        <v>0</v>
      </c>
      <c r="C52" s="4">
        <v>0</v>
      </c>
      <c r="D52" s="4">
        <v>0</v>
      </c>
      <c r="E52" s="4">
        <v>0</v>
      </c>
      <c r="F52" s="4">
        <f t="shared" si="11"/>
        <v>-5251146873</v>
      </c>
      <c r="K52">
        <f t="shared" si="12"/>
        <v>0</v>
      </c>
      <c r="L52" s="4">
        <v>103</v>
      </c>
      <c r="M52" s="4">
        <v>80</v>
      </c>
      <c r="N52" s="4">
        <v>12</v>
      </c>
      <c r="O52" s="4">
        <v>12</v>
      </c>
      <c r="P52" s="4">
        <v>176100</v>
      </c>
      <c r="Q52" s="4">
        <v>162700</v>
      </c>
      <c r="R52" s="5">
        <v>-1.23E-2</v>
      </c>
      <c r="S52" s="4">
        <v>360700</v>
      </c>
      <c r="T52" s="4">
        <f t="shared" si="13"/>
        <v>685432.2</v>
      </c>
      <c r="U52" s="4">
        <f t="shared" si="14"/>
        <v>368100</v>
      </c>
      <c r="V52" s="5">
        <v>2.0299999999999999E-2</v>
      </c>
    </row>
    <row r="53" spans="1:22" x14ac:dyDescent="0.2">
      <c r="A53" s="16" t="s">
        <v>282</v>
      </c>
      <c r="B53" s="4">
        <v>300</v>
      </c>
      <c r="C53" s="4">
        <v>4600</v>
      </c>
      <c r="D53" s="4">
        <v>-4300</v>
      </c>
      <c r="E53" s="4">
        <v>-105246867</v>
      </c>
      <c r="F53" s="4">
        <f t="shared" si="11"/>
        <v>-5251146873</v>
      </c>
      <c r="K53">
        <f t="shared" si="12"/>
        <v>0</v>
      </c>
      <c r="L53" s="4">
        <v>156</v>
      </c>
      <c r="M53" s="4">
        <v>128</v>
      </c>
      <c r="N53" s="4">
        <v>9</v>
      </c>
      <c r="O53" s="4">
        <v>21</v>
      </c>
      <c r="P53" s="4">
        <v>176400</v>
      </c>
      <c r="Q53" s="4">
        <v>268600</v>
      </c>
      <c r="R53" s="5">
        <v>-4.0000000000000001E-3</v>
      </c>
      <c r="S53" s="4">
        <v>457800</v>
      </c>
      <c r="T53" s="4">
        <f t="shared" si="13"/>
        <v>752349.3</v>
      </c>
      <c r="U53" s="4">
        <f t="shared" si="14"/>
        <v>368100</v>
      </c>
      <c r="V53" s="5">
        <v>3.5900000000000001E-2</v>
      </c>
    </row>
    <row r="54" spans="1:22" x14ac:dyDescent="0.2">
      <c r="A54" s="16" t="s">
        <v>281</v>
      </c>
      <c r="B54" s="4">
        <v>0</v>
      </c>
      <c r="C54" s="4">
        <v>0</v>
      </c>
      <c r="D54" s="4">
        <v>0</v>
      </c>
      <c r="E54" s="4">
        <v>0</v>
      </c>
      <c r="F54" s="4">
        <f t="shared" si="11"/>
        <v>-5145900006</v>
      </c>
      <c r="K54">
        <f t="shared" si="12"/>
        <v>0</v>
      </c>
      <c r="L54" s="4">
        <v>182</v>
      </c>
      <c r="M54" s="4">
        <v>165</v>
      </c>
      <c r="N54" s="4">
        <v>20</v>
      </c>
      <c r="O54" s="4">
        <v>16</v>
      </c>
      <c r="P54" s="4">
        <v>337800</v>
      </c>
      <c r="Q54" s="4">
        <v>241500</v>
      </c>
      <c r="R54" s="5">
        <v>0</v>
      </c>
      <c r="S54" s="4">
        <v>621700</v>
      </c>
      <c r="T54" s="4">
        <f t="shared" si="13"/>
        <v>888265.6</v>
      </c>
      <c r="U54" s="4">
        <f t="shared" si="14"/>
        <v>368100</v>
      </c>
      <c r="V54" s="5">
        <v>3.15E-2</v>
      </c>
    </row>
    <row r="55" spans="1:22" x14ac:dyDescent="0.2">
      <c r="A55" s="16" t="s">
        <v>280</v>
      </c>
      <c r="B55" s="4">
        <v>0</v>
      </c>
      <c r="C55" s="4">
        <v>0</v>
      </c>
      <c r="D55" s="4">
        <v>0</v>
      </c>
      <c r="E55" s="4">
        <v>0</v>
      </c>
      <c r="F55" s="4">
        <f t="shared" si="11"/>
        <v>-5145900006</v>
      </c>
      <c r="K55">
        <f t="shared" si="12"/>
        <v>0</v>
      </c>
      <c r="L55" s="4">
        <v>145</v>
      </c>
      <c r="M55" s="4">
        <v>104</v>
      </c>
      <c r="N55" s="4">
        <v>8</v>
      </c>
      <c r="O55" s="4">
        <v>16</v>
      </c>
      <c r="P55" s="4">
        <v>146700</v>
      </c>
      <c r="Q55" s="4">
        <v>190400</v>
      </c>
      <c r="R55" s="5">
        <v>0</v>
      </c>
      <c r="S55" s="4">
        <v>368100</v>
      </c>
      <c r="T55" s="4">
        <f t="shared" si="13"/>
        <v>980216.4</v>
      </c>
      <c r="U55" s="4">
        <f t="shared" si="14"/>
        <v>474319</v>
      </c>
      <c r="V55" s="5">
        <v>1.61E-2</v>
      </c>
    </row>
    <row r="56" spans="1:22" x14ac:dyDescent="0.2">
      <c r="A56" s="16" t="s">
        <v>279</v>
      </c>
      <c r="B56" s="4">
        <v>0</v>
      </c>
      <c r="C56" s="4">
        <v>0</v>
      </c>
      <c r="D56" s="4">
        <v>0</v>
      </c>
      <c r="E56" s="4">
        <v>0</v>
      </c>
      <c r="F56" s="4">
        <f t="shared" ref="F56:F130" si="15">E56+F57</f>
        <v>-5145900006</v>
      </c>
      <c r="K56">
        <f t="shared" ref="K56:K76" si="16">K57+J56</f>
        <v>0</v>
      </c>
      <c r="L56" s="4">
        <v>103</v>
      </c>
      <c r="M56" s="4">
        <v>168</v>
      </c>
      <c r="N56" s="4">
        <v>5</v>
      </c>
      <c r="O56" s="4">
        <v>19</v>
      </c>
      <c r="P56" s="4">
        <v>127600</v>
      </c>
      <c r="Q56" s="4">
        <v>343100</v>
      </c>
      <c r="R56" s="5">
        <v>4.0999999999999995E-3</v>
      </c>
      <c r="S56" s="4">
        <v>474319</v>
      </c>
      <c r="T56" s="4">
        <f t="shared" si="13"/>
        <v>1080531.6000000001</v>
      </c>
      <c r="U56" s="4">
        <f t="shared" ref="U56:U123" si="17">MIN(S57:S61)</f>
        <v>513901</v>
      </c>
      <c r="V56" s="5">
        <v>1.61E-2</v>
      </c>
    </row>
    <row r="57" spans="1:22" x14ac:dyDescent="0.2">
      <c r="A57" s="16" t="s">
        <v>278</v>
      </c>
      <c r="B57" s="4">
        <v>0</v>
      </c>
      <c r="C57" s="4">
        <v>0</v>
      </c>
      <c r="D57" s="4">
        <v>0</v>
      </c>
      <c r="E57" s="4">
        <v>0</v>
      </c>
      <c r="F57" s="4">
        <f t="shared" si="15"/>
        <v>-5145900006</v>
      </c>
      <c r="K57">
        <f t="shared" si="16"/>
        <v>0</v>
      </c>
      <c r="L57" s="4">
        <v>217</v>
      </c>
      <c r="M57" s="4">
        <v>167</v>
      </c>
      <c r="N57" s="4">
        <v>11</v>
      </c>
      <c r="O57" s="4">
        <v>10</v>
      </c>
      <c r="P57" s="4">
        <v>245200</v>
      </c>
      <c r="Q57" s="4">
        <v>241400</v>
      </c>
      <c r="R57" s="5">
        <v>2.5000000000000001E-2</v>
      </c>
      <c r="S57" s="4">
        <v>513901</v>
      </c>
      <c r="T57" s="4">
        <f t="shared" si="13"/>
        <v>1103353.5</v>
      </c>
      <c r="U57" s="4">
        <f t="shared" si="17"/>
        <v>650067</v>
      </c>
      <c r="V57" s="5">
        <v>3.6600000000000001E-2</v>
      </c>
    </row>
    <row r="58" spans="1:22" x14ac:dyDescent="0.2">
      <c r="A58" s="16" t="s">
        <v>275</v>
      </c>
      <c r="B58" s="4">
        <v>0</v>
      </c>
      <c r="C58" s="4">
        <v>0</v>
      </c>
      <c r="D58" s="4">
        <v>0</v>
      </c>
      <c r="E58" s="4">
        <v>0</v>
      </c>
      <c r="F58" s="4">
        <f t="shared" si="15"/>
        <v>-5145900006</v>
      </c>
      <c r="K58">
        <f t="shared" si="16"/>
        <v>0</v>
      </c>
      <c r="L58" s="4">
        <v>178</v>
      </c>
      <c r="M58" s="4">
        <v>168</v>
      </c>
      <c r="N58" s="4">
        <v>8</v>
      </c>
      <c r="O58" s="4">
        <v>31</v>
      </c>
      <c r="P58" s="4">
        <v>200500</v>
      </c>
      <c r="Q58" s="4">
        <v>434300</v>
      </c>
      <c r="R58" s="5">
        <v>-1.6299999999999999E-2</v>
      </c>
      <c r="S58" s="4">
        <v>659414</v>
      </c>
      <c r="T58" s="4">
        <f t="shared" si="13"/>
        <v>1115126.5</v>
      </c>
      <c r="U58" s="4">
        <f t="shared" si="17"/>
        <v>650067</v>
      </c>
      <c r="V58" s="5">
        <v>2.8399999999999998E-2</v>
      </c>
    </row>
    <row r="59" spans="1:22" x14ac:dyDescent="0.2">
      <c r="A59" s="16" t="s">
        <v>274</v>
      </c>
      <c r="B59" s="4">
        <v>0</v>
      </c>
      <c r="C59" s="4">
        <v>0</v>
      </c>
      <c r="D59" s="4">
        <v>0</v>
      </c>
      <c r="E59" s="4">
        <v>0</v>
      </c>
      <c r="F59" s="4">
        <f t="shared" si="15"/>
        <v>-5145900006</v>
      </c>
      <c r="K59">
        <f t="shared" si="16"/>
        <v>0</v>
      </c>
      <c r="L59" s="4">
        <v>263</v>
      </c>
      <c r="M59" s="4">
        <v>282</v>
      </c>
      <c r="N59" s="4">
        <v>30</v>
      </c>
      <c r="O59" s="4">
        <v>71</v>
      </c>
      <c r="P59" s="4">
        <v>436200</v>
      </c>
      <c r="Q59" s="4">
        <v>1076900</v>
      </c>
      <c r="R59" s="5">
        <v>-3.5499999999999997E-2</v>
      </c>
      <c r="S59" s="4">
        <v>1516163</v>
      </c>
      <c r="T59" s="4">
        <f t="shared" si="13"/>
        <v>1074684.3999999999</v>
      </c>
      <c r="U59" s="4">
        <f t="shared" si="17"/>
        <v>650067</v>
      </c>
      <c r="V59" s="5">
        <v>3.9599999999999996E-2</v>
      </c>
    </row>
    <row r="60" spans="1:22" x14ac:dyDescent="0.2">
      <c r="A60" s="16" t="s">
        <v>273</v>
      </c>
      <c r="B60" s="4">
        <v>0</v>
      </c>
      <c r="C60" s="4">
        <v>0</v>
      </c>
      <c r="D60" s="4">
        <v>0</v>
      </c>
      <c r="E60" s="4">
        <v>0</v>
      </c>
      <c r="F60" s="4">
        <f t="shared" si="15"/>
        <v>-5145900006</v>
      </c>
      <c r="K60">
        <f t="shared" si="16"/>
        <v>0</v>
      </c>
      <c r="L60" s="4">
        <v>213</v>
      </c>
      <c r="M60" s="4">
        <v>128</v>
      </c>
      <c r="N60" s="4">
        <v>27</v>
      </c>
      <c r="O60" s="4">
        <v>23</v>
      </c>
      <c r="P60" s="4">
        <v>350800</v>
      </c>
      <c r="Q60" s="4">
        <v>290100</v>
      </c>
      <c r="R60" s="5">
        <v>8.0000000000000002E-3</v>
      </c>
      <c r="S60" s="4">
        <v>650067</v>
      </c>
      <c r="T60" s="4">
        <f t="shared" si="13"/>
        <v>1249778.5</v>
      </c>
      <c r="U60" s="4">
        <f t="shared" si="17"/>
        <v>705557</v>
      </c>
      <c r="V60" s="5">
        <v>1.5800000000000002E-2</v>
      </c>
    </row>
    <row r="61" spans="1:22" x14ac:dyDescent="0.2">
      <c r="A61" s="16" t="s">
        <v>268</v>
      </c>
      <c r="B61" s="4">
        <v>2600</v>
      </c>
      <c r="C61" s="4">
        <v>0</v>
      </c>
      <c r="D61" s="4">
        <v>2600</v>
      </c>
      <c r="E61" s="4">
        <v>65753517</v>
      </c>
      <c r="F61" s="4">
        <f t="shared" si="15"/>
        <v>-5145900006</v>
      </c>
      <c r="K61">
        <f t="shared" si="16"/>
        <v>0</v>
      </c>
      <c r="L61" s="4">
        <v>172</v>
      </c>
      <c r="M61" s="4">
        <v>193</v>
      </c>
      <c r="N61" s="4">
        <v>11</v>
      </c>
      <c r="O61" s="4">
        <v>32</v>
      </c>
      <c r="P61" s="4">
        <v>188100</v>
      </c>
      <c r="Q61" s="4">
        <v>427400</v>
      </c>
      <c r="R61" s="5">
        <v>-1.18E-2</v>
      </c>
      <c r="S61" s="4">
        <v>705557</v>
      </c>
      <c r="T61" s="4">
        <f t="shared" si="13"/>
        <v>1285080.2</v>
      </c>
      <c r="U61" s="4">
        <f t="shared" si="17"/>
        <v>887301</v>
      </c>
      <c r="V61" s="5">
        <v>2.3399999999999997E-2</v>
      </c>
    </row>
    <row r="62" spans="1:22" x14ac:dyDescent="0.2">
      <c r="A62" s="16" t="s">
        <v>266</v>
      </c>
      <c r="B62" s="4">
        <v>0</v>
      </c>
      <c r="C62" s="4">
        <v>0</v>
      </c>
      <c r="D62" s="4">
        <v>0</v>
      </c>
      <c r="E62" s="4">
        <v>0</v>
      </c>
      <c r="F62" s="4">
        <f t="shared" si="15"/>
        <v>-5211653523</v>
      </c>
      <c r="K62">
        <f t="shared" si="16"/>
        <v>0</v>
      </c>
      <c r="L62" s="4">
        <v>249</v>
      </c>
      <c r="M62" s="4">
        <v>216</v>
      </c>
      <c r="N62" s="4">
        <v>22</v>
      </c>
      <c r="O62" s="4">
        <v>37</v>
      </c>
      <c r="P62" s="4">
        <v>366400</v>
      </c>
      <c r="Q62" s="4">
        <v>518600</v>
      </c>
      <c r="R62" s="5">
        <v>-1.1599999999999999E-2</v>
      </c>
      <c r="S62" s="4">
        <v>887301</v>
      </c>
      <c r="T62" s="4">
        <f t="shared" ref="T62:T115" si="18">AVERAGE(S63:S72)</f>
        <v>1272626</v>
      </c>
      <c r="U62" s="4">
        <f t="shared" si="17"/>
        <v>742120</v>
      </c>
      <c r="V62" s="5">
        <v>2.7099999999999999E-2</v>
      </c>
    </row>
    <row r="63" spans="1:22" x14ac:dyDescent="0.2">
      <c r="A63" s="16" t="s">
        <v>265</v>
      </c>
      <c r="B63" s="4">
        <v>13600</v>
      </c>
      <c r="C63" s="4">
        <v>100</v>
      </c>
      <c r="D63" s="4">
        <v>13500</v>
      </c>
      <c r="E63" s="4">
        <v>350584071</v>
      </c>
      <c r="F63" s="4">
        <f t="shared" si="15"/>
        <v>-5211653523</v>
      </c>
      <c r="K63">
        <f t="shared" si="16"/>
        <v>0</v>
      </c>
      <c r="L63" s="4">
        <v>212</v>
      </c>
      <c r="M63" s="4">
        <v>242</v>
      </c>
      <c r="N63" s="4">
        <v>45</v>
      </c>
      <c r="O63" s="4">
        <v>37</v>
      </c>
      <c r="P63" s="4">
        <v>508600</v>
      </c>
      <c r="Q63" s="4">
        <v>614100</v>
      </c>
      <c r="R63" s="5">
        <v>-3.8E-3</v>
      </c>
      <c r="S63" s="4">
        <v>1126971</v>
      </c>
      <c r="T63" s="4">
        <f t="shared" si="18"/>
        <v>1290764.8999999999</v>
      </c>
      <c r="U63" s="4">
        <f t="shared" si="17"/>
        <v>742120</v>
      </c>
      <c r="V63" s="5">
        <v>1.9099999999999999E-2</v>
      </c>
    </row>
    <row r="64" spans="1:22" x14ac:dyDescent="0.2">
      <c r="A64" s="16" t="s">
        <v>247</v>
      </c>
      <c r="B64" s="4">
        <v>7200</v>
      </c>
      <c r="C64" s="4">
        <v>0</v>
      </c>
      <c r="D64" s="4">
        <v>7200</v>
      </c>
      <c r="E64" s="4">
        <v>187587280</v>
      </c>
      <c r="F64" s="4">
        <f t="shared" si="15"/>
        <v>-5562237594</v>
      </c>
      <c r="K64">
        <f t="shared" si="16"/>
        <v>0</v>
      </c>
      <c r="L64" s="4">
        <v>391</v>
      </c>
      <c r="M64" s="4">
        <v>429</v>
      </c>
      <c r="N64" s="4">
        <v>61</v>
      </c>
      <c r="O64" s="4">
        <v>83</v>
      </c>
      <c r="P64" s="4">
        <v>961800</v>
      </c>
      <c r="Q64" s="4">
        <v>1009900</v>
      </c>
      <c r="R64" s="5">
        <v>1.5800000000000002E-2</v>
      </c>
      <c r="S64" s="4">
        <v>1980863</v>
      </c>
      <c r="T64" s="4">
        <f t="shared" si="18"/>
        <v>1242316.3999999999</v>
      </c>
      <c r="U64" s="4">
        <f t="shared" si="17"/>
        <v>742120</v>
      </c>
      <c r="V64" s="5">
        <v>4.1599999999999998E-2</v>
      </c>
    </row>
    <row r="65" spans="1:22" x14ac:dyDescent="0.2">
      <c r="A65" s="16" t="s">
        <v>239</v>
      </c>
      <c r="B65" s="4">
        <v>0</v>
      </c>
      <c r="C65" s="4">
        <v>800</v>
      </c>
      <c r="D65" s="4">
        <v>-800</v>
      </c>
      <c r="E65" s="4">
        <v>-20397201</v>
      </c>
      <c r="F65" s="4">
        <f t="shared" si="15"/>
        <v>-5749824874</v>
      </c>
      <c r="K65">
        <f t="shared" si="16"/>
        <v>0</v>
      </c>
      <c r="L65" s="4">
        <v>191</v>
      </c>
      <c r="M65" s="4">
        <v>419</v>
      </c>
      <c r="N65" s="4">
        <v>28</v>
      </c>
      <c r="O65" s="4">
        <v>56</v>
      </c>
      <c r="P65" s="4">
        <v>435100</v>
      </c>
      <c r="Q65" s="4">
        <v>847400</v>
      </c>
      <c r="R65" s="5">
        <v>-7.8000000000000005E-3</v>
      </c>
      <c r="S65" s="4">
        <v>1287608</v>
      </c>
      <c r="T65" s="4">
        <f t="shared" si="18"/>
        <v>1154065.3</v>
      </c>
      <c r="U65" s="4">
        <f t="shared" si="17"/>
        <v>742120</v>
      </c>
      <c r="V65" s="5">
        <v>2.3199999999999998E-2</v>
      </c>
    </row>
    <row r="66" spans="1:22" x14ac:dyDescent="0.2">
      <c r="A66" s="16" t="s">
        <v>238</v>
      </c>
      <c r="B66" s="4">
        <v>0</v>
      </c>
      <c r="C66" s="4">
        <v>200</v>
      </c>
      <c r="D66" s="4">
        <v>-200</v>
      </c>
      <c r="E66" s="4">
        <v>-5031955</v>
      </c>
      <c r="F66" s="4">
        <f t="shared" si="15"/>
        <v>-5729427673</v>
      </c>
      <c r="K66">
        <f t="shared" si="16"/>
        <v>0</v>
      </c>
      <c r="L66" s="4">
        <v>326</v>
      </c>
      <c r="M66" s="4">
        <v>271</v>
      </c>
      <c r="N66" s="4">
        <v>60</v>
      </c>
      <c r="O66" s="4">
        <v>31</v>
      </c>
      <c r="P66" s="4">
        <v>951400</v>
      </c>
      <c r="Q66" s="4">
        <v>522000</v>
      </c>
      <c r="R66" s="5">
        <v>4.4900000000000002E-2</v>
      </c>
      <c r="S66" s="4">
        <v>1477471</v>
      </c>
      <c r="T66" s="4">
        <f t="shared" si="18"/>
        <v>1088832.3</v>
      </c>
      <c r="U66" s="4">
        <f t="shared" si="17"/>
        <v>742120</v>
      </c>
      <c r="V66" s="5">
        <v>4.6900000000000004E-2</v>
      </c>
    </row>
    <row r="67" spans="1:22" x14ac:dyDescent="0.2">
      <c r="A67" s="16" t="s">
        <v>237</v>
      </c>
      <c r="B67" s="4">
        <v>800</v>
      </c>
      <c r="C67" s="4">
        <v>0</v>
      </c>
      <c r="D67" s="4">
        <v>800</v>
      </c>
      <c r="E67" s="4">
        <v>19713781</v>
      </c>
      <c r="F67" s="4">
        <f t="shared" si="15"/>
        <v>-5724395718</v>
      </c>
      <c r="K67">
        <f t="shared" si="16"/>
        <v>0</v>
      </c>
      <c r="L67" s="4">
        <v>210</v>
      </c>
      <c r="M67" s="4">
        <v>184</v>
      </c>
      <c r="N67" s="4">
        <v>20</v>
      </c>
      <c r="O67" s="4">
        <v>28</v>
      </c>
      <c r="P67" s="4">
        <v>285900</v>
      </c>
      <c r="Q67" s="4">
        <v>434700</v>
      </c>
      <c r="R67" s="5">
        <v>-4.0000000000000001E-3</v>
      </c>
      <c r="S67" s="4">
        <v>742120</v>
      </c>
      <c r="T67" s="4">
        <f t="shared" si="18"/>
        <v>1079911.6000000001</v>
      </c>
      <c r="U67" s="4">
        <f t="shared" si="17"/>
        <v>762759</v>
      </c>
      <c r="V67" s="5">
        <v>2.4E-2</v>
      </c>
    </row>
    <row r="68" spans="1:22" x14ac:dyDescent="0.2">
      <c r="A68" s="16" t="s">
        <v>233</v>
      </c>
      <c r="B68" s="4">
        <v>0</v>
      </c>
      <c r="C68" s="4">
        <v>0</v>
      </c>
      <c r="D68" s="4">
        <v>0</v>
      </c>
      <c r="E68" s="4">
        <v>0</v>
      </c>
      <c r="F68" s="4">
        <f t="shared" si="15"/>
        <v>-5744109499</v>
      </c>
      <c r="K68">
        <f t="shared" si="16"/>
        <v>0</v>
      </c>
      <c r="L68" s="4">
        <v>211</v>
      </c>
      <c r="M68" s="4">
        <v>180</v>
      </c>
      <c r="N68" s="4">
        <v>16</v>
      </c>
      <c r="O68" s="4">
        <v>29</v>
      </c>
      <c r="R68" s="5">
        <v>8.199999999999999E-3</v>
      </c>
      <c r="S68" s="4">
        <v>777144</v>
      </c>
      <c r="T68" s="4">
        <f t="shared" si="18"/>
        <v>1078764.2</v>
      </c>
      <c r="U68" s="4">
        <f t="shared" si="17"/>
        <v>762759</v>
      </c>
    </row>
    <row r="69" spans="1:22" x14ac:dyDescent="0.2">
      <c r="A69" s="16" t="s">
        <v>232</v>
      </c>
      <c r="B69" s="4">
        <v>0</v>
      </c>
      <c r="C69" s="4">
        <v>0</v>
      </c>
      <c r="D69" s="4">
        <v>0</v>
      </c>
      <c r="E69" s="4">
        <v>0</v>
      </c>
      <c r="F69" s="4">
        <f t="shared" si="15"/>
        <v>-5744109499</v>
      </c>
      <c r="K69">
        <f t="shared" si="16"/>
        <v>0</v>
      </c>
      <c r="R69" s="5">
        <v>-1.21E-2</v>
      </c>
      <c r="S69" s="4">
        <v>1111742</v>
      </c>
      <c r="T69" s="4">
        <f t="shared" si="18"/>
        <v>1083511.3</v>
      </c>
      <c r="U69" s="4">
        <f t="shared" si="17"/>
        <v>762759</v>
      </c>
    </row>
    <row r="70" spans="1:22" x14ac:dyDescent="0.2">
      <c r="A70" s="16" t="s">
        <v>231</v>
      </c>
      <c r="B70" s="4">
        <v>0</v>
      </c>
      <c r="C70" s="4">
        <v>500</v>
      </c>
      <c r="D70" s="4">
        <v>-500</v>
      </c>
      <c r="E70" s="4">
        <v>-12559755</v>
      </c>
      <c r="F70" s="4">
        <f t="shared" si="15"/>
        <v>-5744109499</v>
      </c>
      <c r="K70">
        <f t="shared" si="16"/>
        <v>0</v>
      </c>
      <c r="R70" s="5">
        <v>-3.5099999999999999E-2</v>
      </c>
      <c r="S70" s="4">
        <v>2401008</v>
      </c>
      <c r="T70" s="4">
        <f t="shared" si="18"/>
        <v>1030579.2</v>
      </c>
      <c r="U70" s="4">
        <f t="shared" si="17"/>
        <v>405097</v>
      </c>
    </row>
    <row r="71" spans="1:22" x14ac:dyDescent="0.2">
      <c r="A71" s="16" t="s">
        <v>230</v>
      </c>
      <c r="B71" s="4">
        <v>0</v>
      </c>
      <c r="C71" s="4">
        <v>1830</v>
      </c>
      <c r="D71" s="4">
        <v>-1830</v>
      </c>
      <c r="E71" s="4">
        <v>-46813749</v>
      </c>
      <c r="F71" s="4">
        <f t="shared" si="15"/>
        <v>-5731549744</v>
      </c>
      <c r="K71">
        <f t="shared" si="16"/>
        <v>0</v>
      </c>
      <c r="R71" s="5">
        <v>7.9000000000000008E-3</v>
      </c>
      <c r="S71" s="4">
        <v>1058574</v>
      </c>
      <c r="T71" s="4">
        <f t="shared" si="18"/>
        <v>1025918</v>
      </c>
      <c r="U71" s="4">
        <f t="shared" si="17"/>
        <v>405097</v>
      </c>
    </row>
    <row r="72" spans="1:22" x14ac:dyDescent="0.2">
      <c r="A72" s="16" t="s">
        <v>229</v>
      </c>
      <c r="B72" s="4">
        <v>0</v>
      </c>
      <c r="C72" s="4">
        <v>3700</v>
      </c>
      <c r="D72" s="4">
        <v>-3700</v>
      </c>
      <c r="E72" s="4">
        <v>-94324951</v>
      </c>
      <c r="F72" s="4">
        <f t="shared" si="15"/>
        <v>-5684735995</v>
      </c>
      <c r="K72">
        <f t="shared" si="16"/>
        <v>0</v>
      </c>
      <c r="R72" s="5">
        <v>4.0000000000000001E-3</v>
      </c>
      <c r="S72" s="4">
        <v>762759</v>
      </c>
      <c r="T72" s="4">
        <f t="shared" si="18"/>
        <v>1061544.5</v>
      </c>
      <c r="U72" s="4">
        <f t="shared" si="17"/>
        <v>405097</v>
      </c>
    </row>
    <row r="73" spans="1:22" x14ac:dyDescent="0.2">
      <c r="A73" s="16" t="s">
        <v>228</v>
      </c>
      <c r="B73" s="4">
        <v>0</v>
      </c>
      <c r="C73" s="4">
        <v>16300</v>
      </c>
      <c r="D73" s="4">
        <v>-16300</v>
      </c>
      <c r="E73" s="4">
        <v>-417861295</v>
      </c>
      <c r="F73" s="4">
        <f t="shared" si="15"/>
        <v>-5590411044</v>
      </c>
      <c r="K73">
        <f t="shared" si="16"/>
        <v>0</v>
      </c>
      <c r="R73" s="5">
        <v>4.0000000000000001E-3</v>
      </c>
      <c r="S73" s="4">
        <v>1308360</v>
      </c>
      <c r="T73" s="4">
        <f t="shared" si="18"/>
        <v>1073811.3</v>
      </c>
      <c r="U73" s="4">
        <f t="shared" si="17"/>
        <v>405097</v>
      </c>
    </row>
    <row r="74" spans="1:22" x14ac:dyDescent="0.2">
      <c r="A74" s="16" t="s">
        <v>227</v>
      </c>
      <c r="B74" s="4">
        <v>0</v>
      </c>
      <c r="C74" s="4">
        <v>3600</v>
      </c>
      <c r="D74" s="4">
        <v>-3600</v>
      </c>
      <c r="E74" s="4">
        <v>-89306771</v>
      </c>
      <c r="F74" s="4">
        <f t="shared" si="15"/>
        <v>-5172549749</v>
      </c>
      <c r="K74">
        <f t="shared" si="16"/>
        <v>0</v>
      </c>
      <c r="R74" s="5">
        <v>3.2799999999999996E-2</v>
      </c>
      <c r="S74" s="4">
        <v>1496378</v>
      </c>
      <c r="T74" s="4">
        <f t="shared" si="18"/>
        <v>1115318.3</v>
      </c>
      <c r="U74" s="4">
        <f t="shared" si="17"/>
        <v>405097</v>
      </c>
    </row>
    <row r="75" spans="1:22" x14ac:dyDescent="0.2">
      <c r="A75" s="16" t="s">
        <v>221</v>
      </c>
      <c r="B75" s="4">
        <v>0</v>
      </c>
      <c r="C75" s="4">
        <v>0</v>
      </c>
      <c r="D75" s="4">
        <v>0</v>
      </c>
      <c r="E75" s="4">
        <v>0</v>
      </c>
      <c r="F75" s="4">
        <f t="shared" si="15"/>
        <v>-5083242978</v>
      </c>
      <c r="K75">
        <f t="shared" si="16"/>
        <v>0</v>
      </c>
      <c r="R75" s="5">
        <v>0</v>
      </c>
      <c r="S75" s="4">
        <v>405097</v>
      </c>
      <c r="T75" s="4">
        <f t="shared" si="18"/>
        <v>1184325.1000000001</v>
      </c>
      <c r="U75" s="4">
        <f t="shared" si="17"/>
        <v>652913</v>
      </c>
    </row>
    <row r="76" spans="1:22" x14ac:dyDescent="0.2">
      <c r="A76" s="16" t="s">
        <v>212</v>
      </c>
      <c r="B76" s="4">
        <v>500</v>
      </c>
      <c r="C76" s="4">
        <v>2000</v>
      </c>
      <c r="D76" s="4">
        <v>-1500</v>
      </c>
      <c r="E76" s="4">
        <v>-35773570</v>
      </c>
      <c r="F76" s="4">
        <f t="shared" si="15"/>
        <v>-5083242978</v>
      </c>
      <c r="K76">
        <f t="shared" si="16"/>
        <v>0</v>
      </c>
      <c r="R76" s="5">
        <v>1.67E-2</v>
      </c>
      <c r="S76" s="4">
        <v>825141</v>
      </c>
      <c r="T76" s="4">
        <f t="shared" si="18"/>
        <v>1311954.3</v>
      </c>
      <c r="U76" s="4">
        <f t="shared" si="17"/>
        <v>652913</v>
      </c>
    </row>
    <row r="77" spans="1:22" x14ac:dyDescent="0.2">
      <c r="A77" s="16" t="s">
        <v>211</v>
      </c>
      <c r="B77" s="4">
        <v>0</v>
      </c>
      <c r="C77" s="4">
        <v>0</v>
      </c>
      <c r="D77" s="4">
        <v>0</v>
      </c>
      <c r="E77" s="4">
        <v>0</v>
      </c>
      <c r="F77" s="4">
        <f t="shared" si="15"/>
        <v>-5047469408</v>
      </c>
      <c r="K77">
        <f>K78+J77</f>
        <v>0</v>
      </c>
      <c r="R77" s="5">
        <v>-2.4300000000000002E-2</v>
      </c>
      <c r="S77" s="4">
        <v>652913</v>
      </c>
      <c r="T77" s="4">
        <f t="shared" si="18"/>
        <v>1394163.7</v>
      </c>
      <c r="U77" s="4">
        <f t="shared" si="17"/>
        <v>765670</v>
      </c>
    </row>
    <row r="78" spans="1:22" x14ac:dyDescent="0.2">
      <c r="A78" s="16" t="s">
        <v>210</v>
      </c>
      <c r="B78" s="4">
        <v>200</v>
      </c>
      <c r="C78" s="4">
        <v>1060</v>
      </c>
      <c r="D78" s="4">
        <v>-860</v>
      </c>
      <c r="E78" s="4">
        <v>-21139120</v>
      </c>
      <c r="F78" s="4">
        <f t="shared" si="15"/>
        <v>-5047469408</v>
      </c>
      <c r="K78">
        <f>J78+K80</f>
        <v>0</v>
      </c>
      <c r="R78" s="5">
        <v>0</v>
      </c>
      <c r="S78" s="4">
        <v>765670</v>
      </c>
      <c r="T78" s="4">
        <f t="shared" si="18"/>
        <v>1358549.5</v>
      </c>
      <c r="U78" s="4">
        <f t="shared" si="17"/>
        <v>1011962</v>
      </c>
    </row>
    <row r="79" spans="1:22" x14ac:dyDescent="0.2">
      <c r="A79" s="16" t="s">
        <v>209</v>
      </c>
      <c r="B79" s="4">
        <v>10200</v>
      </c>
      <c r="C79" s="4">
        <v>140</v>
      </c>
      <c r="D79" s="4">
        <v>10060</v>
      </c>
      <c r="E79" s="4">
        <v>248853485</v>
      </c>
      <c r="F79" s="4">
        <f t="shared" si="15"/>
        <v>-5026330288</v>
      </c>
      <c r="R79" s="5">
        <v>0</v>
      </c>
      <c r="S79" s="4">
        <v>1159213</v>
      </c>
      <c r="T79" s="4">
        <f t="shared" si="18"/>
        <v>1299173</v>
      </c>
      <c r="U79" s="4">
        <f t="shared" si="17"/>
        <v>1011962</v>
      </c>
    </row>
    <row r="80" spans="1:22" x14ac:dyDescent="0.2">
      <c r="A80" s="16" t="s">
        <v>208</v>
      </c>
      <c r="B80" s="4">
        <v>1000</v>
      </c>
      <c r="C80" s="4">
        <v>0</v>
      </c>
      <c r="D80" s="4">
        <v>1000</v>
      </c>
      <c r="E80" s="4">
        <v>25039798</v>
      </c>
      <c r="F80" s="4">
        <f t="shared" si="15"/>
        <v>-5275183773</v>
      </c>
      <c r="K80">
        <f>J80</f>
        <v>0</v>
      </c>
      <c r="R80" s="5">
        <v>-4.6500000000000007E-2</v>
      </c>
      <c r="S80" s="4">
        <v>1871687</v>
      </c>
      <c r="T80" s="4">
        <f t="shared" si="18"/>
        <v>1167860.8</v>
      </c>
      <c r="U80" s="4">
        <f t="shared" si="17"/>
        <v>1011962</v>
      </c>
    </row>
    <row r="81" spans="1:21" x14ac:dyDescent="0.2">
      <c r="A81" s="16" t="s">
        <v>207</v>
      </c>
      <c r="B81" s="4">
        <v>500</v>
      </c>
      <c r="C81" s="4">
        <v>0</v>
      </c>
      <c r="D81" s="4">
        <v>500</v>
      </c>
      <c r="E81" s="4">
        <v>12880497</v>
      </c>
      <c r="F81" s="4">
        <f t="shared" si="15"/>
        <v>-5300223571</v>
      </c>
      <c r="R81" s="5">
        <v>-1.9E-2</v>
      </c>
      <c r="S81" s="4">
        <v>1011962</v>
      </c>
      <c r="T81" s="4">
        <f t="shared" si="18"/>
        <v>1141921.1000000001</v>
      </c>
      <c r="U81" s="4">
        <f t="shared" si="17"/>
        <v>1095165</v>
      </c>
    </row>
    <row r="82" spans="1:21" x14ac:dyDescent="0.2">
      <c r="A82" s="16" t="s">
        <v>206</v>
      </c>
      <c r="B82" s="4">
        <v>0</v>
      </c>
      <c r="C82" s="4">
        <v>23360</v>
      </c>
      <c r="D82" s="4">
        <v>-23360</v>
      </c>
      <c r="E82" s="4">
        <v>-615974339</v>
      </c>
      <c r="F82" s="4">
        <f t="shared" si="15"/>
        <v>-5313104068</v>
      </c>
      <c r="R82" s="5">
        <v>3.9000000000000003E-3</v>
      </c>
      <c r="S82" s="4">
        <v>1119024</v>
      </c>
      <c r="T82" s="4">
        <f t="shared" si="18"/>
        <v>1086667.1000000001</v>
      </c>
      <c r="U82" s="4">
        <f t="shared" si="17"/>
        <v>1095165</v>
      </c>
    </row>
    <row r="83" spans="1:21" x14ac:dyDescent="0.2">
      <c r="A83" s="16" t="s">
        <v>205</v>
      </c>
      <c r="B83" s="4">
        <v>0</v>
      </c>
      <c r="C83" s="4">
        <v>3510</v>
      </c>
      <c r="D83" s="4">
        <v>-3510</v>
      </c>
      <c r="E83" s="4">
        <v>-89975872</v>
      </c>
      <c r="F83" s="4">
        <f t="shared" si="15"/>
        <v>-4697129729</v>
      </c>
      <c r="R83" s="5">
        <v>5.6500000000000002E-2</v>
      </c>
      <c r="S83" s="4">
        <v>1431028</v>
      </c>
      <c r="T83" s="4">
        <f t="shared" si="18"/>
        <v>1032969.9</v>
      </c>
      <c r="U83" s="4">
        <f t="shared" si="17"/>
        <v>409528</v>
      </c>
    </row>
    <row r="84" spans="1:21" x14ac:dyDescent="0.2">
      <c r="A84" s="16" t="s">
        <v>204</v>
      </c>
      <c r="B84" s="4">
        <v>1000</v>
      </c>
      <c r="C84" s="4">
        <v>2540</v>
      </c>
      <c r="D84" s="4">
        <v>-1540</v>
      </c>
      <c r="E84" s="4">
        <v>-38258888</v>
      </c>
      <c r="F84" s="4">
        <f t="shared" si="15"/>
        <v>-4607153857</v>
      </c>
      <c r="R84" s="5">
        <v>-3.1200000000000002E-2</v>
      </c>
      <c r="S84" s="4">
        <v>1911448</v>
      </c>
      <c r="T84" s="4">
        <f t="shared" si="18"/>
        <v>1000988.2</v>
      </c>
      <c r="U84" s="4">
        <f t="shared" si="17"/>
        <v>409528</v>
      </c>
    </row>
    <row r="85" spans="1:21" x14ac:dyDescent="0.2">
      <c r="A85" s="16" t="s">
        <v>203</v>
      </c>
      <c r="B85" s="4">
        <v>0</v>
      </c>
      <c r="C85" s="4">
        <v>7200</v>
      </c>
      <c r="D85" s="4">
        <v>-7200</v>
      </c>
      <c r="E85" s="4">
        <v>-183789276</v>
      </c>
      <c r="F85" s="4">
        <f t="shared" si="15"/>
        <v>-4568894969</v>
      </c>
      <c r="R85" s="5">
        <v>1.5900000000000001E-2</v>
      </c>
      <c r="S85" s="4">
        <v>1095165</v>
      </c>
      <c r="T85" s="4">
        <f t="shared" si="18"/>
        <v>963436.8</v>
      </c>
      <c r="U85" s="4">
        <f t="shared" si="17"/>
        <v>409528</v>
      </c>
    </row>
    <row r="86" spans="1:21" x14ac:dyDescent="0.2">
      <c r="A86" s="16" t="s">
        <v>202</v>
      </c>
      <c r="B86" s="4">
        <v>7500</v>
      </c>
      <c r="C86" s="4">
        <v>8190</v>
      </c>
      <c r="D86" s="4">
        <v>-690</v>
      </c>
      <c r="E86" s="4">
        <v>-17331052</v>
      </c>
      <c r="F86" s="4">
        <f t="shared" si="15"/>
        <v>-4385105693</v>
      </c>
      <c r="R86" s="5">
        <v>0.05</v>
      </c>
      <c r="S86" s="4">
        <v>2101433</v>
      </c>
      <c r="T86" s="4">
        <f t="shared" si="18"/>
        <v>811505.3</v>
      </c>
      <c r="U86" s="4">
        <f t="shared" si="17"/>
        <v>409528</v>
      </c>
    </row>
    <row r="87" spans="1:21" x14ac:dyDescent="0.2">
      <c r="A87" s="16" t="s">
        <v>201</v>
      </c>
      <c r="B87" s="4">
        <v>39600</v>
      </c>
      <c r="C87" s="4">
        <v>30</v>
      </c>
      <c r="D87" s="4">
        <v>39570</v>
      </c>
      <c r="E87" s="4">
        <v>936315600</v>
      </c>
      <c r="F87" s="4">
        <f t="shared" si="15"/>
        <v>-4367774641</v>
      </c>
      <c r="R87" s="5">
        <v>4.3499999999999997E-2</v>
      </c>
      <c r="S87" s="4">
        <v>1475007</v>
      </c>
      <c r="T87" s="4">
        <f t="shared" si="18"/>
        <v>754161.4</v>
      </c>
      <c r="U87" s="4">
        <f t="shared" si="17"/>
        <v>409528</v>
      </c>
    </row>
    <row r="88" spans="1:21" x14ac:dyDescent="0.2">
      <c r="A88" s="16" t="s">
        <v>200</v>
      </c>
      <c r="B88" s="4">
        <v>0</v>
      </c>
      <c r="C88" s="4">
        <v>0</v>
      </c>
      <c r="D88" s="4">
        <v>0</v>
      </c>
      <c r="E88" s="4">
        <v>0</v>
      </c>
      <c r="F88" s="4">
        <f t="shared" si="15"/>
        <v>-5304090241</v>
      </c>
      <c r="R88" s="5">
        <v>1.3300000000000001E-2</v>
      </c>
      <c r="S88" s="4">
        <v>409528</v>
      </c>
      <c r="T88" s="4">
        <f t="shared" si="18"/>
        <v>905961.8</v>
      </c>
      <c r="U88" s="4">
        <f t="shared" si="17"/>
        <v>558565</v>
      </c>
    </row>
    <row r="89" spans="1:21" x14ac:dyDescent="0.2">
      <c r="A89" s="16" t="s">
        <v>199</v>
      </c>
      <c r="B89" s="4">
        <v>0</v>
      </c>
      <c r="C89" s="4">
        <v>0</v>
      </c>
      <c r="D89" s="4">
        <v>0</v>
      </c>
      <c r="E89" s="4">
        <v>0</v>
      </c>
      <c r="F89" s="4">
        <f t="shared" si="15"/>
        <v>-5304090241</v>
      </c>
      <c r="R89" s="5">
        <v>0</v>
      </c>
      <c r="S89" s="4">
        <v>565448</v>
      </c>
      <c r="T89" s="4">
        <f t="shared" si="18"/>
        <v>886533.5</v>
      </c>
      <c r="U89" s="4">
        <f t="shared" si="17"/>
        <v>558565</v>
      </c>
    </row>
    <row r="90" spans="1:21" x14ac:dyDescent="0.2">
      <c r="A90" s="16" t="s">
        <v>198</v>
      </c>
      <c r="B90" s="4">
        <v>10000</v>
      </c>
      <c r="C90" s="4">
        <v>0</v>
      </c>
      <c r="D90" s="4">
        <v>10000</v>
      </c>
      <c r="E90" s="4">
        <v>228220670</v>
      </c>
      <c r="F90" s="4">
        <f t="shared" si="15"/>
        <v>-5304090241</v>
      </c>
      <c r="R90" s="5">
        <v>4.5000000000000005E-3</v>
      </c>
      <c r="S90" s="4">
        <v>558565</v>
      </c>
      <c r="T90" s="4">
        <f t="shared" si="18"/>
        <v>899338.5</v>
      </c>
      <c r="U90" s="4">
        <f t="shared" si="17"/>
        <v>566484</v>
      </c>
    </row>
    <row r="91" spans="1:21" x14ac:dyDescent="0.2">
      <c r="A91" s="16" t="s">
        <v>197</v>
      </c>
      <c r="B91" s="4">
        <v>0</v>
      </c>
      <c r="C91" s="4">
        <v>0</v>
      </c>
      <c r="D91" s="4">
        <v>0</v>
      </c>
      <c r="E91" s="4">
        <v>0</v>
      </c>
      <c r="F91" s="4">
        <f t="shared" si="15"/>
        <v>-5532310911</v>
      </c>
      <c r="R91" s="5">
        <v>1.3500000000000002E-2</v>
      </c>
      <c r="S91" s="4">
        <v>752565</v>
      </c>
      <c r="T91" s="4">
        <f t="shared" si="18"/>
        <v>876927.3</v>
      </c>
      <c r="U91" s="4">
        <f t="shared" si="17"/>
        <v>566484</v>
      </c>
    </row>
    <row r="92" spans="1:21" x14ac:dyDescent="0.2">
      <c r="A92" s="16" t="s">
        <v>196</v>
      </c>
      <c r="B92" s="4">
        <v>1300</v>
      </c>
      <c r="C92" s="4">
        <v>0</v>
      </c>
      <c r="D92" s="4">
        <v>1300</v>
      </c>
      <c r="E92" s="4">
        <v>29885668</v>
      </c>
      <c r="F92" s="4">
        <f t="shared" si="15"/>
        <v>-5532310911</v>
      </c>
      <c r="R92" s="5">
        <v>-3.8699999999999998E-2</v>
      </c>
      <c r="S92" s="4">
        <v>566484</v>
      </c>
      <c r="T92" s="4">
        <f t="shared" si="18"/>
        <v>874644</v>
      </c>
      <c r="U92" s="4">
        <f t="shared" si="17"/>
        <v>582118</v>
      </c>
    </row>
    <row r="93" spans="1:21" x14ac:dyDescent="0.2">
      <c r="A93" s="16" t="s">
        <v>195</v>
      </c>
      <c r="B93" s="4">
        <v>1800</v>
      </c>
      <c r="C93" s="4">
        <v>900</v>
      </c>
      <c r="D93" s="4">
        <v>900</v>
      </c>
      <c r="E93" s="4">
        <v>20424460</v>
      </c>
      <c r="F93" s="4">
        <f t="shared" si="15"/>
        <v>-5562196579</v>
      </c>
      <c r="R93" s="5">
        <v>8.6999999999999994E-3</v>
      </c>
      <c r="S93" s="4">
        <v>894056</v>
      </c>
      <c r="T93" s="4">
        <f t="shared" si="18"/>
        <v>903396.9</v>
      </c>
      <c r="U93" s="4">
        <f t="shared" si="17"/>
        <v>582118</v>
      </c>
    </row>
    <row r="94" spans="1:21" x14ac:dyDescent="0.2">
      <c r="A94" s="16" t="s">
        <v>194</v>
      </c>
      <c r="B94" s="4">
        <v>0</v>
      </c>
      <c r="C94" s="4">
        <v>100</v>
      </c>
      <c r="D94" s="4">
        <v>-100</v>
      </c>
      <c r="E94" s="4">
        <v>-2435184</v>
      </c>
      <c r="F94" s="4">
        <f t="shared" si="15"/>
        <v>-5582621039</v>
      </c>
      <c r="R94" s="5">
        <v>-3.7599999999999995E-2</v>
      </c>
      <c r="S94" s="4">
        <v>1591631</v>
      </c>
      <c r="T94" s="4">
        <f t="shared" si="18"/>
        <v>879553.1</v>
      </c>
      <c r="U94" s="4">
        <f t="shared" si="17"/>
        <v>371165</v>
      </c>
    </row>
    <row r="95" spans="1:21" x14ac:dyDescent="0.2">
      <c r="A95" s="16" t="s">
        <v>193</v>
      </c>
      <c r="B95" s="4">
        <v>90</v>
      </c>
      <c r="C95" s="4">
        <v>1800</v>
      </c>
      <c r="D95" s="4">
        <v>-1710</v>
      </c>
      <c r="E95" s="4">
        <v>-40860889</v>
      </c>
      <c r="F95" s="4">
        <f t="shared" si="15"/>
        <v>-5580185855</v>
      </c>
      <c r="R95" s="5">
        <v>0</v>
      </c>
      <c r="S95" s="4">
        <v>719651</v>
      </c>
      <c r="T95" s="4">
        <f t="shared" si="18"/>
        <v>902267</v>
      </c>
      <c r="U95" s="4">
        <f t="shared" si="17"/>
        <v>371165</v>
      </c>
    </row>
    <row r="96" spans="1:21" x14ac:dyDescent="0.2">
      <c r="A96" s="16" t="s">
        <v>192</v>
      </c>
      <c r="B96" s="4">
        <v>0</v>
      </c>
      <c r="C96" s="4">
        <v>0</v>
      </c>
      <c r="D96" s="4">
        <v>0</v>
      </c>
      <c r="E96" s="4">
        <v>0</v>
      </c>
      <c r="F96" s="4">
        <f t="shared" si="15"/>
        <v>-5539324966</v>
      </c>
      <c r="R96" s="5">
        <v>-4.0999999999999995E-3</v>
      </c>
      <c r="S96" s="4">
        <v>582118</v>
      </c>
      <c r="T96" s="4">
        <f t="shared" si="18"/>
        <v>907852.5</v>
      </c>
      <c r="U96" s="4">
        <f t="shared" si="17"/>
        <v>371165</v>
      </c>
    </row>
    <row r="97" spans="1:21" x14ac:dyDescent="0.2">
      <c r="A97" s="16" t="s">
        <v>191</v>
      </c>
      <c r="B97" s="4">
        <v>3700</v>
      </c>
      <c r="C97" s="4">
        <v>1400</v>
      </c>
      <c r="D97" s="4">
        <v>2300</v>
      </c>
      <c r="E97" s="4">
        <v>54882987</v>
      </c>
      <c r="F97" s="4">
        <f t="shared" si="15"/>
        <v>-5539324966</v>
      </c>
      <c r="R97" s="5">
        <v>1.7000000000000001E-2</v>
      </c>
      <c r="S97" s="4">
        <v>901568</v>
      </c>
      <c r="T97" s="4">
        <f t="shared" si="18"/>
        <v>882161.3</v>
      </c>
      <c r="U97" s="4">
        <f t="shared" si="17"/>
        <v>371165</v>
      </c>
    </row>
    <row r="98" spans="1:21" x14ac:dyDescent="0.2">
      <c r="A98" s="16" t="s">
        <v>190</v>
      </c>
      <c r="B98" s="4">
        <v>0</v>
      </c>
      <c r="C98" s="4">
        <v>10500</v>
      </c>
      <c r="D98" s="4">
        <v>-10500</v>
      </c>
      <c r="E98" s="4">
        <v>-255809159</v>
      </c>
      <c r="F98" s="4">
        <f t="shared" si="15"/>
        <v>-5594207953</v>
      </c>
      <c r="R98" s="5">
        <v>-1.66E-2</v>
      </c>
      <c r="S98" s="4">
        <v>1927532</v>
      </c>
      <c r="T98" s="4">
        <f t="shared" si="18"/>
        <v>766895.6</v>
      </c>
      <c r="U98" s="4">
        <f t="shared" si="17"/>
        <v>371165</v>
      </c>
    </row>
    <row r="99" spans="1:21" x14ac:dyDescent="0.2">
      <c r="A99" s="16" t="s">
        <v>189</v>
      </c>
      <c r="B99" s="4">
        <v>0</v>
      </c>
      <c r="C99" s="4">
        <v>3200</v>
      </c>
      <c r="D99" s="4">
        <v>-3200</v>
      </c>
      <c r="E99" s="4">
        <v>-75358146</v>
      </c>
      <c r="F99" s="4">
        <f t="shared" si="15"/>
        <v>-5338398794</v>
      </c>
      <c r="R99" s="5">
        <v>2.1299999999999999E-2</v>
      </c>
      <c r="S99" s="4">
        <v>371165</v>
      </c>
      <c r="T99" s="4">
        <f t="shared" si="18"/>
        <v>835606.6</v>
      </c>
      <c r="U99" s="4">
        <f t="shared" si="17"/>
        <v>528453</v>
      </c>
    </row>
    <row r="100" spans="1:21" x14ac:dyDescent="0.2">
      <c r="A100" s="16" t="s">
        <v>188</v>
      </c>
      <c r="B100" s="4">
        <v>0</v>
      </c>
      <c r="C100" s="4">
        <v>9600</v>
      </c>
      <c r="D100" s="4">
        <v>-9600</v>
      </c>
      <c r="E100" s="4">
        <v>-229717324</v>
      </c>
      <c r="F100" s="4">
        <f t="shared" si="15"/>
        <v>-5263040648</v>
      </c>
      <c r="R100" s="5">
        <v>0</v>
      </c>
      <c r="S100" s="4">
        <v>686615</v>
      </c>
      <c r="T100" s="4">
        <f t="shared" si="18"/>
        <v>825561.2</v>
      </c>
      <c r="U100" s="4">
        <f t="shared" si="17"/>
        <v>528453</v>
      </c>
    </row>
    <row r="101" spans="1:21" x14ac:dyDescent="0.2">
      <c r="A101" s="16" t="s">
        <v>187</v>
      </c>
      <c r="B101" s="4">
        <v>1250</v>
      </c>
      <c r="C101" s="4">
        <v>17500</v>
      </c>
      <c r="D101" s="4">
        <v>-16250</v>
      </c>
      <c r="E101" s="4">
        <v>-382627816</v>
      </c>
      <c r="F101" s="4">
        <f t="shared" si="15"/>
        <v>-5033323324</v>
      </c>
      <c r="R101" s="5">
        <v>0</v>
      </c>
      <c r="S101" s="4">
        <v>528453</v>
      </c>
      <c r="T101" s="4">
        <f t="shared" si="18"/>
        <v>841753.8</v>
      </c>
      <c r="U101" s="4">
        <f t="shared" si="17"/>
        <v>543651</v>
      </c>
    </row>
    <row r="102" spans="1:21" x14ac:dyDescent="0.2">
      <c r="A102" s="16" t="s">
        <v>186</v>
      </c>
      <c r="B102" s="4">
        <v>300</v>
      </c>
      <c r="C102" s="4">
        <v>7600</v>
      </c>
      <c r="D102" s="4">
        <v>-7300</v>
      </c>
      <c r="E102" s="4">
        <v>-171069606</v>
      </c>
      <c r="F102" s="4">
        <f t="shared" si="15"/>
        <v>-4650695508</v>
      </c>
      <c r="R102" s="5">
        <v>0</v>
      </c>
      <c r="S102" s="4">
        <v>543651</v>
      </c>
      <c r="T102" s="4">
        <f t="shared" si="18"/>
        <v>831132.2</v>
      </c>
      <c r="U102" s="4">
        <f t="shared" si="17"/>
        <v>637973</v>
      </c>
    </row>
    <row r="103" spans="1:21" x14ac:dyDescent="0.2">
      <c r="A103" s="16" t="s">
        <v>185</v>
      </c>
      <c r="B103" s="4">
        <v>0</v>
      </c>
      <c r="C103" s="4">
        <v>2300</v>
      </c>
      <c r="D103" s="4">
        <v>-2300</v>
      </c>
      <c r="E103" s="4">
        <v>-53866234</v>
      </c>
      <c r="F103" s="4">
        <f t="shared" si="15"/>
        <v>-4479625902</v>
      </c>
      <c r="R103" s="5">
        <v>1.7399999999999999E-2</v>
      </c>
      <c r="S103" s="4">
        <v>1181585</v>
      </c>
      <c r="T103" s="4">
        <f t="shared" si="18"/>
        <v>792981</v>
      </c>
      <c r="U103" s="4">
        <f t="shared" si="17"/>
        <v>637973</v>
      </c>
    </row>
    <row r="104" spans="1:21" x14ac:dyDescent="0.2">
      <c r="A104" s="16" t="s">
        <v>184</v>
      </c>
      <c r="B104" s="4">
        <v>20200</v>
      </c>
      <c r="C104" s="4">
        <v>9700</v>
      </c>
      <c r="D104" s="4">
        <v>10500</v>
      </c>
      <c r="E104" s="4">
        <v>244995239</v>
      </c>
      <c r="F104" s="4">
        <f t="shared" si="15"/>
        <v>-4425759668</v>
      </c>
      <c r="R104" s="5">
        <v>2.2200000000000001E-2</v>
      </c>
      <c r="S104" s="4">
        <v>1353193</v>
      </c>
      <c r="T104" s="4">
        <f t="shared" si="18"/>
        <v>816244.7</v>
      </c>
      <c r="U104" s="4">
        <f t="shared" si="17"/>
        <v>637973</v>
      </c>
    </row>
    <row r="105" spans="1:21" x14ac:dyDescent="0.2">
      <c r="A105" s="16" t="s">
        <v>183</v>
      </c>
      <c r="B105" s="4">
        <v>13000</v>
      </c>
      <c r="C105" s="4">
        <v>10900</v>
      </c>
      <c r="D105" s="4">
        <v>2100</v>
      </c>
      <c r="E105" s="4">
        <v>45237962</v>
      </c>
      <c r="F105" s="4">
        <f t="shared" si="15"/>
        <v>-4670754907</v>
      </c>
      <c r="R105" s="5">
        <v>9.1799999999999993E-2</v>
      </c>
      <c r="S105" s="4">
        <v>946790</v>
      </c>
      <c r="T105" s="4">
        <f t="shared" si="18"/>
        <v>787643.2</v>
      </c>
      <c r="U105" s="4">
        <f t="shared" si="17"/>
        <v>586161</v>
      </c>
    </row>
    <row r="106" spans="1:21" x14ac:dyDescent="0.2">
      <c r="A106" s="16" t="s">
        <v>182</v>
      </c>
      <c r="B106" s="4">
        <v>9700</v>
      </c>
      <c r="C106" s="4">
        <v>3300</v>
      </c>
      <c r="D106" s="4">
        <v>6400</v>
      </c>
      <c r="E106" s="4">
        <v>133341565</v>
      </c>
      <c r="F106" s="4">
        <f t="shared" si="15"/>
        <v>-4715992869</v>
      </c>
      <c r="R106" s="5">
        <v>-1.89E-2</v>
      </c>
      <c r="S106" s="4">
        <v>637973</v>
      </c>
      <c r="T106" s="4">
        <f t="shared" si="18"/>
        <v>780290.1</v>
      </c>
      <c r="U106" s="4">
        <f t="shared" si="17"/>
        <v>586161</v>
      </c>
    </row>
    <row r="107" spans="1:21" x14ac:dyDescent="0.2">
      <c r="A107" s="16" t="s">
        <v>181</v>
      </c>
      <c r="B107" s="4">
        <v>9900</v>
      </c>
      <c r="C107" s="4">
        <v>11500</v>
      </c>
      <c r="D107" s="4">
        <v>-1600</v>
      </c>
      <c r="E107" s="4">
        <v>-33333962</v>
      </c>
      <c r="F107" s="4">
        <f t="shared" si="15"/>
        <v>-4849334434</v>
      </c>
      <c r="R107" s="5">
        <v>9.5999999999999992E-3</v>
      </c>
      <c r="S107" s="4">
        <v>644656</v>
      </c>
      <c r="T107" s="4">
        <f t="shared" si="18"/>
        <v>787364</v>
      </c>
      <c r="U107" s="4">
        <f t="shared" si="17"/>
        <v>437435</v>
      </c>
    </row>
    <row r="108" spans="1:21" x14ac:dyDescent="0.2">
      <c r="A108" s="16" t="s">
        <v>180</v>
      </c>
      <c r="B108" s="4">
        <v>10800</v>
      </c>
      <c r="C108" s="4">
        <v>32700</v>
      </c>
      <c r="D108" s="4">
        <v>-21900</v>
      </c>
      <c r="E108" s="4">
        <v>-462097918</v>
      </c>
      <c r="F108" s="4">
        <f t="shared" si="15"/>
        <v>-4816000472</v>
      </c>
      <c r="R108" s="5">
        <v>-9.3999999999999986E-3</v>
      </c>
      <c r="S108" s="4">
        <v>774875</v>
      </c>
      <c r="T108" s="4">
        <f t="shared" si="18"/>
        <v>840028.8</v>
      </c>
      <c r="U108" s="4">
        <f t="shared" si="17"/>
        <v>437435</v>
      </c>
    </row>
    <row r="109" spans="1:21" x14ac:dyDescent="0.2">
      <c r="A109" s="16" t="s">
        <v>179</v>
      </c>
      <c r="B109" s="4">
        <v>1200</v>
      </c>
      <c r="C109" s="4">
        <v>18710</v>
      </c>
      <c r="D109" s="4">
        <v>-17510</v>
      </c>
      <c r="E109" s="4">
        <v>-356729585</v>
      </c>
      <c r="F109" s="4">
        <f t="shared" si="15"/>
        <v>-4353902554</v>
      </c>
      <c r="R109" s="5">
        <v>9.9000000000000005E-2</v>
      </c>
      <c r="S109" s="4">
        <v>1058275</v>
      </c>
      <c r="T109" s="4">
        <f t="shared" si="18"/>
        <v>825431.1</v>
      </c>
      <c r="U109" s="4">
        <f t="shared" si="17"/>
        <v>437435</v>
      </c>
    </row>
    <row r="110" spans="1:21" x14ac:dyDescent="0.2">
      <c r="A110" s="16" t="s">
        <v>178</v>
      </c>
      <c r="B110" s="4">
        <v>6100</v>
      </c>
      <c r="C110" s="4">
        <v>0</v>
      </c>
      <c r="D110" s="4">
        <v>6100</v>
      </c>
      <c r="E110" s="4">
        <v>113682140</v>
      </c>
      <c r="F110" s="4">
        <f t="shared" si="15"/>
        <v>-3997172969</v>
      </c>
      <c r="R110" s="5">
        <v>5.5E-2</v>
      </c>
      <c r="S110" s="4">
        <v>586161</v>
      </c>
      <c r="T110" s="4">
        <f t="shared" si="18"/>
        <v>897419.7</v>
      </c>
      <c r="U110" s="4">
        <f t="shared" si="17"/>
        <v>437435</v>
      </c>
    </row>
    <row r="111" spans="1:21" x14ac:dyDescent="0.2">
      <c r="A111" s="16" t="s">
        <v>177</v>
      </c>
      <c r="B111" s="4">
        <v>33630</v>
      </c>
      <c r="C111" s="4">
        <v>400</v>
      </c>
      <c r="D111" s="4">
        <v>33230</v>
      </c>
      <c r="E111" s="4">
        <v>644180957</v>
      </c>
      <c r="F111" s="4">
        <f t="shared" si="15"/>
        <v>-4110855109</v>
      </c>
      <c r="R111" s="5">
        <v>-0.09</v>
      </c>
      <c r="S111" s="4">
        <v>690379</v>
      </c>
      <c r="T111" s="4">
        <f t="shared" si="18"/>
        <v>935202.1</v>
      </c>
      <c r="U111" s="4">
        <f t="shared" si="17"/>
        <v>437435</v>
      </c>
    </row>
    <row r="112" spans="1:21" x14ac:dyDescent="0.2">
      <c r="A112" s="16" t="s">
        <v>176</v>
      </c>
      <c r="B112" s="4">
        <v>8120</v>
      </c>
      <c r="C112" s="4">
        <v>500</v>
      </c>
      <c r="D112" s="4">
        <v>7620</v>
      </c>
      <c r="E112" s="4">
        <v>162278611</v>
      </c>
      <c r="F112" s="4">
        <f t="shared" si="15"/>
        <v>-4755036066</v>
      </c>
      <c r="R112" s="5">
        <v>-4.7599999999999996E-2</v>
      </c>
      <c r="S112" s="4">
        <v>437435</v>
      </c>
      <c r="T112" s="4">
        <f t="shared" si="18"/>
        <v>1011733</v>
      </c>
      <c r="U112" s="4">
        <f t="shared" si="17"/>
        <v>564442</v>
      </c>
    </row>
    <row r="113" spans="1:21" x14ac:dyDescent="0.2">
      <c r="A113" s="16" t="s">
        <v>175</v>
      </c>
      <c r="B113" s="4">
        <v>4920</v>
      </c>
      <c r="C113" s="4">
        <v>0</v>
      </c>
      <c r="D113" s="4">
        <v>4920</v>
      </c>
      <c r="E113" s="4">
        <v>116558792</v>
      </c>
      <c r="F113" s="4">
        <f t="shared" si="15"/>
        <v>-4917314677</v>
      </c>
      <c r="R113" s="5">
        <v>4.7899999999999998E-2</v>
      </c>
      <c r="S113" s="4">
        <v>800073</v>
      </c>
      <c r="T113" s="4">
        <f t="shared" si="18"/>
        <v>1028877.6</v>
      </c>
      <c r="U113" s="4">
        <f t="shared" si="17"/>
        <v>564442</v>
      </c>
    </row>
    <row r="114" spans="1:21" x14ac:dyDescent="0.2">
      <c r="A114" s="16" t="s">
        <v>174</v>
      </c>
      <c r="B114" s="4">
        <v>2600</v>
      </c>
      <c r="C114" s="4">
        <v>1400</v>
      </c>
      <c r="D114" s="4">
        <v>1200</v>
      </c>
      <c r="E114" s="4">
        <v>28638676</v>
      </c>
      <c r="F114" s="4">
        <f t="shared" si="15"/>
        <v>-5033873469</v>
      </c>
      <c r="R114" s="5">
        <v>-9.8000000000000004E-2</v>
      </c>
      <c r="S114" s="4">
        <v>1585830</v>
      </c>
      <c r="T114" s="4">
        <f t="shared" si="18"/>
        <v>947427.6</v>
      </c>
      <c r="U114" s="4">
        <f t="shared" si="17"/>
        <v>564442</v>
      </c>
    </row>
    <row r="115" spans="1:21" x14ac:dyDescent="0.2">
      <c r="A115" s="16" t="s">
        <v>173</v>
      </c>
      <c r="B115" s="4">
        <v>3600</v>
      </c>
      <c r="C115" s="4">
        <v>0</v>
      </c>
      <c r="D115" s="4">
        <v>3600</v>
      </c>
      <c r="E115" s="4">
        <v>93347210</v>
      </c>
      <c r="F115" s="4">
        <f t="shared" si="15"/>
        <v>-5062512145</v>
      </c>
      <c r="R115" s="5">
        <v>-2.6699999999999998E-2</v>
      </c>
      <c r="S115" s="4">
        <v>660775</v>
      </c>
      <c r="T115" s="4">
        <f t="shared" si="18"/>
        <v>943429</v>
      </c>
      <c r="U115" s="4">
        <f t="shared" si="17"/>
        <v>564442</v>
      </c>
    </row>
    <row r="116" spans="1:21" x14ac:dyDescent="0.2">
      <c r="A116" s="16" t="s">
        <v>172</v>
      </c>
      <c r="B116" s="4">
        <v>200</v>
      </c>
      <c r="C116" s="4">
        <v>2000</v>
      </c>
      <c r="D116" s="4">
        <v>-1800</v>
      </c>
      <c r="E116" s="4">
        <v>-46494514</v>
      </c>
      <c r="F116" s="4">
        <f t="shared" si="15"/>
        <v>-5155859355</v>
      </c>
      <c r="R116" s="5">
        <v>2.35E-2</v>
      </c>
      <c r="S116" s="4">
        <v>564442</v>
      </c>
      <c r="T116" s="4">
        <f t="shared" ref="T116:T121" si="19">AVERAGE(S117:S126)</f>
        <v>976368.2</v>
      </c>
      <c r="U116" s="4">
        <f t="shared" si="17"/>
        <v>715395</v>
      </c>
    </row>
    <row r="117" spans="1:21" x14ac:dyDescent="0.2">
      <c r="A117" s="16" t="s">
        <v>171</v>
      </c>
      <c r="B117" s="4">
        <v>7100</v>
      </c>
      <c r="C117" s="4">
        <v>2000</v>
      </c>
      <c r="D117" s="4">
        <v>5100</v>
      </c>
      <c r="E117" s="4">
        <v>131441375</v>
      </c>
      <c r="F117" s="4">
        <f t="shared" si="15"/>
        <v>-5109364841</v>
      </c>
      <c r="R117" s="5">
        <v>4.0000000000000001E-3</v>
      </c>
      <c r="S117" s="4">
        <v>715395</v>
      </c>
      <c r="T117" s="4">
        <f t="shared" si="19"/>
        <v>960951.2</v>
      </c>
      <c r="U117" s="4">
        <f t="shared" si="17"/>
        <v>912298</v>
      </c>
    </row>
    <row r="118" spans="1:21" x14ac:dyDescent="0.2">
      <c r="A118" s="16" t="s">
        <v>170</v>
      </c>
      <c r="B118" s="4">
        <v>15240</v>
      </c>
      <c r="C118" s="4">
        <v>6400</v>
      </c>
      <c r="D118" s="4">
        <v>8840</v>
      </c>
      <c r="E118" s="4">
        <v>210615224</v>
      </c>
      <c r="F118" s="4">
        <f t="shared" si="15"/>
        <v>-5240806216</v>
      </c>
      <c r="R118" s="5">
        <v>5.3800000000000001E-2</v>
      </c>
      <c r="S118" s="4">
        <v>1301523</v>
      </c>
      <c r="T118" s="4">
        <f t="shared" si="19"/>
        <v>904799.2</v>
      </c>
      <c r="U118" s="4">
        <f t="shared" si="17"/>
        <v>912298</v>
      </c>
    </row>
    <row r="119" spans="1:21" x14ac:dyDescent="0.2">
      <c r="A119" s="16" t="s">
        <v>169</v>
      </c>
      <c r="B119" s="4">
        <v>7240</v>
      </c>
      <c r="C119" s="4">
        <v>0</v>
      </c>
      <c r="D119" s="4">
        <v>7240</v>
      </c>
      <c r="E119" s="4">
        <v>179240603</v>
      </c>
      <c r="F119" s="4">
        <f t="shared" si="15"/>
        <v>-5451421440</v>
      </c>
      <c r="R119" s="5">
        <v>-4.7199999999999999E-2</v>
      </c>
      <c r="S119" s="4">
        <v>912298</v>
      </c>
      <c r="T119" s="4">
        <f t="shared" si="19"/>
        <v>903278</v>
      </c>
      <c r="U119" s="4">
        <f t="shared" si="17"/>
        <v>771330</v>
      </c>
    </row>
    <row r="120" spans="1:21" x14ac:dyDescent="0.2">
      <c r="A120" s="16" t="s">
        <v>168</v>
      </c>
      <c r="B120" s="4">
        <v>4600</v>
      </c>
      <c r="C120" s="4">
        <v>0</v>
      </c>
      <c r="D120" s="4">
        <v>4600</v>
      </c>
      <c r="E120" s="4">
        <v>121944563</v>
      </c>
      <c r="F120" s="4">
        <f t="shared" si="15"/>
        <v>-5630662043</v>
      </c>
      <c r="R120" s="5">
        <v>-6.9500000000000006E-2</v>
      </c>
      <c r="S120" s="4">
        <v>1306047</v>
      </c>
      <c r="T120" s="4">
        <f t="shared" si="19"/>
        <v>815254.4</v>
      </c>
      <c r="U120" s="4">
        <f t="shared" si="17"/>
        <v>620789</v>
      </c>
    </row>
    <row r="121" spans="1:21" x14ac:dyDescent="0.2">
      <c r="A121" s="16" t="s">
        <v>167</v>
      </c>
      <c r="B121" s="4">
        <v>200</v>
      </c>
      <c r="C121" s="4">
        <v>0</v>
      </c>
      <c r="D121" s="4">
        <v>200</v>
      </c>
      <c r="E121" s="4">
        <v>5795102</v>
      </c>
      <c r="F121" s="4">
        <f t="shared" si="15"/>
        <v>-5752606606</v>
      </c>
      <c r="R121" s="5">
        <v>-9.9000000000000005E-2</v>
      </c>
      <c r="S121" s="4">
        <v>1068203</v>
      </c>
      <c r="T121" s="4">
        <f t="shared" si="19"/>
        <v>869068.9</v>
      </c>
      <c r="U121" s="4">
        <f t="shared" si="17"/>
        <v>620789</v>
      </c>
    </row>
    <row r="122" spans="1:21" x14ac:dyDescent="0.2">
      <c r="A122" s="16" t="s">
        <v>166</v>
      </c>
      <c r="B122" s="4">
        <v>2000</v>
      </c>
      <c r="C122" s="4">
        <v>5000</v>
      </c>
      <c r="D122" s="4">
        <v>-3000</v>
      </c>
      <c r="E122" s="4">
        <v>-93173233</v>
      </c>
      <c r="F122" s="4">
        <f t="shared" si="15"/>
        <v>-5758401708</v>
      </c>
      <c r="R122" s="5">
        <v>-6.5000000000000006E-3</v>
      </c>
      <c r="S122" s="4">
        <v>1202744</v>
      </c>
      <c r="T122" s="4">
        <f>AVERAGE(S123:S132)</f>
        <v>829687.3</v>
      </c>
      <c r="U122" s="4">
        <f t="shared" si="17"/>
        <v>561225</v>
      </c>
    </row>
    <row r="123" spans="1:21" x14ac:dyDescent="0.2">
      <c r="A123" s="16" t="s">
        <v>165</v>
      </c>
      <c r="B123" s="4">
        <v>0</v>
      </c>
      <c r="C123" s="4">
        <v>900</v>
      </c>
      <c r="D123" s="4">
        <v>-900</v>
      </c>
      <c r="E123" s="4">
        <v>-26388141</v>
      </c>
      <c r="F123" s="4">
        <f t="shared" si="15"/>
        <v>-5665228475</v>
      </c>
      <c r="R123" s="5">
        <v>4.0999999999999995E-2</v>
      </c>
      <c r="S123" s="4">
        <v>971519</v>
      </c>
      <c r="U123" s="4">
        <f t="shared" si="17"/>
        <v>561225</v>
      </c>
    </row>
    <row r="124" spans="1:21" x14ac:dyDescent="0.2">
      <c r="A124" s="16" t="s">
        <v>164</v>
      </c>
      <c r="B124" s="4">
        <v>0</v>
      </c>
      <c r="C124" s="4">
        <v>400</v>
      </c>
      <c r="D124" s="4">
        <v>-400</v>
      </c>
      <c r="E124" s="4">
        <v>-11646407</v>
      </c>
      <c r="F124" s="4">
        <f t="shared" si="15"/>
        <v>-5638840334</v>
      </c>
      <c r="R124" s="5">
        <v>6.8999999999999999E-3</v>
      </c>
      <c r="S124" s="4">
        <v>771330</v>
      </c>
      <c r="U124" s="4">
        <f t="shared" ref="U124:U126" si="20">MIN(S125:S129)</f>
        <v>561225</v>
      </c>
    </row>
    <row r="125" spans="1:21" x14ac:dyDescent="0.2">
      <c r="A125" s="16" t="s">
        <v>163</v>
      </c>
      <c r="B125" s="4">
        <v>0</v>
      </c>
      <c r="C125" s="4">
        <v>1000</v>
      </c>
      <c r="D125" s="4">
        <v>-1000</v>
      </c>
      <c r="E125" s="4">
        <v>-28899807</v>
      </c>
      <c r="F125" s="4">
        <f t="shared" si="15"/>
        <v>-5627193927</v>
      </c>
      <c r="R125" s="5">
        <v>2.4700000000000003E-2</v>
      </c>
      <c r="S125" s="4">
        <v>620789</v>
      </c>
      <c r="U125" s="4">
        <f t="shared" si="20"/>
        <v>425811</v>
      </c>
    </row>
    <row r="126" spans="1:21" x14ac:dyDescent="0.2">
      <c r="A126" s="16" t="s">
        <v>162</v>
      </c>
      <c r="B126" s="4">
        <v>7500</v>
      </c>
      <c r="C126" s="4">
        <v>0</v>
      </c>
      <c r="D126" s="4">
        <v>7500</v>
      </c>
      <c r="E126" s="4">
        <v>217558499</v>
      </c>
      <c r="F126" s="4">
        <f t="shared" si="15"/>
        <v>-5598294120</v>
      </c>
      <c r="R126" s="5">
        <v>2.53E-2</v>
      </c>
      <c r="S126" s="4">
        <v>893834</v>
      </c>
      <c r="U126" s="4">
        <f t="shared" si="20"/>
        <v>425811</v>
      </c>
    </row>
    <row r="127" spans="1:21" x14ac:dyDescent="0.2">
      <c r="A127" s="16" t="s">
        <v>161</v>
      </c>
      <c r="B127" s="4">
        <v>0</v>
      </c>
      <c r="C127" s="4">
        <v>136800</v>
      </c>
      <c r="D127" s="4">
        <v>-136800</v>
      </c>
      <c r="E127" s="4">
        <v>-3795455170</v>
      </c>
      <c r="F127" s="4">
        <f t="shared" si="15"/>
        <v>-5815852619</v>
      </c>
      <c r="R127" s="5">
        <v>-1.0700000000000001E-2</v>
      </c>
      <c r="S127" s="4">
        <v>561225</v>
      </c>
      <c r="U127" s="4">
        <f>MIN(S128:S132)</f>
        <v>425811</v>
      </c>
    </row>
    <row r="128" spans="1:21" x14ac:dyDescent="0.2">
      <c r="A128" s="16" t="s">
        <v>160</v>
      </c>
      <c r="B128" s="4">
        <v>0</v>
      </c>
      <c r="C128" s="4">
        <v>71100</v>
      </c>
      <c r="D128" s="4">
        <v>-71100</v>
      </c>
      <c r="E128" s="4">
        <v>-1980983991</v>
      </c>
      <c r="F128" s="4">
        <f t="shared" si="15"/>
        <v>-2020397449</v>
      </c>
      <c r="R128" s="5">
        <v>-1.7500000000000002E-2</v>
      </c>
      <c r="S128" s="4">
        <v>740003</v>
      </c>
    </row>
    <row r="129" spans="1:22" x14ac:dyDescent="0.2">
      <c r="A129" s="16" t="s">
        <v>159</v>
      </c>
      <c r="B129" s="4">
        <v>0</v>
      </c>
      <c r="C129" s="4">
        <v>1000</v>
      </c>
      <c r="D129" s="4">
        <v>-1000</v>
      </c>
      <c r="E129" s="4">
        <v>-28619510</v>
      </c>
      <c r="F129" s="4">
        <f t="shared" si="15"/>
        <v>-39413458</v>
      </c>
      <c r="R129" s="5">
        <v>3.27E-2</v>
      </c>
      <c r="S129" s="4">
        <v>897086</v>
      </c>
    </row>
    <row r="130" spans="1:22" x14ac:dyDescent="0.2">
      <c r="A130" s="16" t="s">
        <v>158</v>
      </c>
      <c r="B130" s="4">
        <v>0</v>
      </c>
      <c r="C130" s="4">
        <v>0</v>
      </c>
      <c r="D130" s="4">
        <v>0</v>
      </c>
      <c r="E130" s="4">
        <v>0</v>
      </c>
      <c r="F130" s="4">
        <f t="shared" si="15"/>
        <v>-10793948</v>
      </c>
      <c r="R130" s="5">
        <v>7.3000000000000001E-3</v>
      </c>
      <c r="S130" s="4">
        <v>425811</v>
      </c>
    </row>
    <row r="131" spans="1:22" x14ac:dyDescent="0.2">
      <c r="A131" s="16" t="s">
        <v>157</v>
      </c>
      <c r="B131" s="4">
        <v>1010</v>
      </c>
      <c r="C131" s="4">
        <v>1400</v>
      </c>
      <c r="D131" s="4">
        <v>-390</v>
      </c>
      <c r="E131" s="4">
        <v>-10793948</v>
      </c>
      <c r="F131" s="4">
        <f>E131+F132</f>
        <v>-10793948</v>
      </c>
      <c r="R131" s="5">
        <v>1.11E-2</v>
      </c>
      <c r="S131" s="4">
        <v>1606348</v>
      </c>
    </row>
    <row r="132" spans="1:22" x14ac:dyDescent="0.2">
      <c r="A132" s="16" t="s">
        <v>156</v>
      </c>
      <c r="B132" s="4">
        <v>0</v>
      </c>
      <c r="C132" s="4">
        <v>0</v>
      </c>
      <c r="D132" s="4">
        <v>0</v>
      </c>
      <c r="E132" s="4">
        <v>0</v>
      </c>
      <c r="F132" s="4">
        <f>E132</f>
        <v>0</v>
      </c>
      <c r="R132" s="5">
        <v>9.7200000000000009E-2</v>
      </c>
      <c r="S132" s="4">
        <v>808928</v>
      </c>
    </row>
    <row r="133" spans="1:22" x14ac:dyDescent="0.2">
      <c r="A133" s="2"/>
      <c r="B133" s="4"/>
      <c r="C133" s="4"/>
      <c r="D133" s="4"/>
      <c r="E133" s="4"/>
      <c r="F133" s="4">
        <f>E133</f>
        <v>0</v>
      </c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6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6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6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6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6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5"/>
    </row>
    <row r="150" spans="1:22" x14ac:dyDescent="0.2">
      <c r="A150" s="6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5"/>
    </row>
    <row r="151" spans="1:22" x14ac:dyDescent="0.2">
      <c r="A151" s="6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5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5"/>
    </row>
    <row r="153" spans="1:22" x14ac:dyDescent="0.2">
      <c r="A153" s="2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5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5"/>
    </row>
    <row r="155" spans="1:22" x14ac:dyDescent="0.2">
      <c r="A155" s="6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5"/>
    </row>
    <row r="156" spans="1:22" x14ac:dyDescent="0.2">
      <c r="A156" s="6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5"/>
    </row>
    <row r="157" spans="1:22" x14ac:dyDescent="0.2">
      <c r="A157" s="6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5"/>
    </row>
    <row r="158" spans="1:22" x14ac:dyDescent="0.2">
      <c r="A158" s="6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5"/>
    </row>
    <row r="159" spans="1:22" x14ac:dyDescent="0.2">
      <c r="A159" s="6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5"/>
    </row>
    <row r="160" spans="1:22" x14ac:dyDescent="0.2">
      <c r="A160" s="6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5"/>
    </row>
    <row r="161" spans="1:22" x14ac:dyDescent="0.2">
      <c r="A161" s="6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5"/>
    </row>
    <row r="162" spans="1:22" x14ac:dyDescent="0.2">
      <c r="A162" s="6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5"/>
      <c r="U162" s="5"/>
      <c r="V162" s="5"/>
    </row>
    <row r="163" spans="1:22" x14ac:dyDescent="0.2">
      <c r="A163" s="6"/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5"/>
      <c r="U163" s="5"/>
      <c r="V163" s="5"/>
    </row>
    <row r="164" spans="1:22" x14ac:dyDescent="0.2">
      <c r="A164" s="6"/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5"/>
      <c r="U164" s="5"/>
      <c r="V164" s="5"/>
    </row>
    <row r="165" spans="1:22" x14ac:dyDescent="0.2">
      <c r="A165" s="6"/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5"/>
      <c r="U165" s="5"/>
      <c r="V165" s="5"/>
    </row>
    <row r="166" spans="1:22" x14ac:dyDescent="0.2">
      <c r="A166" s="6"/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5"/>
      <c r="U166" s="5"/>
      <c r="V166" s="5"/>
    </row>
    <row r="167" spans="1:22" x14ac:dyDescent="0.2">
      <c r="A167" s="6"/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5"/>
      <c r="U167" s="5"/>
      <c r="V167" s="5"/>
    </row>
    <row r="168" spans="1:22" x14ac:dyDescent="0.2">
      <c r="A168" s="2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5"/>
    </row>
    <row r="169" spans="1:22" x14ac:dyDescent="0.2">
      <c r="A169" s="2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5"/>
    </row>
    <row r="170" spans="1:22" x14ac:dyDescent="0.2">
      <c r="A170" s="2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5"/>
    </row>
    <row r="171" spans="1:22" x14ac:dyDescent="0.2">
      <c r="A171" s="2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5"/>
    </row>
    <row r="172" spans="1:22" x14ac:dyDescent="0.2">
      <c r="A172" s="2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5"/>
    </row>
    <row r="173" spans="1:22" x14ac:dyDescent="0.2">
      <c r="A173" s="2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5"/>
    </row>
    <row r="174" spans="1:22" x14ac:dyDescent="0.2">
      <c r="A174" s="2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5"/>
    </row>
    <row r="175" spans="1:22" x14ac:dyDescent="0.2">
      <c r="A175" s="2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5"/>
    </row>
    <row r="176" spans="1:22" x14ac:dyDescent="0.2">
      <c r="A176" s="2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5"/>
    </row>
    <row r="177" spans="1:22" x14ac:dyDescent="0.2">
      <c r="A177" s="2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5"/>
      <c r="U177" s="5"/>
      <c r="V177" s="5"/>
    </row>
    <row r="178" spans="1:22" x14ac:dyDescent="0.2">
      <c r="A178" s="2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5"/>
      <c r="U178" s="5"/>
      <c r="V178" s="5"/>
    </row>
    <row r="179" spans="1:22" x14ac:dyDescent="0.2">
      <c r="A179" s="2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5"/>
      <c r="U179" s="5"/>
      <c r="V179" s="5"/>
    </row>
    <row r="180" spans="1:22" x14ac:dyDescent="0.2">
      <c r="A180" s="2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5"/>
      <c r="U180" s="5"/>
      <c r="V180" s="5"/>
    </row>
    <row r="181" spans="1:22" x14ac:dyDescent="0.2">
      <c r="A181" s="2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5"/>
      <c r="U181" s="5"/>
      <c r="V181" s="5"/>
    </row>
    <row r="182" spans="1:22" x14ac:dyDescent="0.2">
      <c r="A182" s="2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5"/>
      <c r="U182" s="5"/>
      <c r="V182" s="5"/>
    </row>
    <row r="183" spans="1:22" x14ac:dyDescent="0.2">
      <c r="A183" s="2"/>
      <c r="B183" s="4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5"/>
      <c r="U183" s="5"/>
      <c r="V183" s="5"/>
    </row>
    <row r="184" spans="1:22" x14ac:dyDescent="0.2">
      <c r="A184" s="2"/>
      <c r="B184" s="4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5"/>
      <c r="U184" s="5"/>
      <c r="V184" s="5"/>
    </row>
    <row r="185" spans="1:22" x14ac:dyDescent="0.2">
      <c r="A185" s="2"/>
      <c r="B185" s="4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5"/>
      <c r="U185" s="5"/>
      <c r="V185" s="8"/>
    </row>
    <row r="186" spans="1:22" x14ac:dyDescent="0.2">
      <c r="A186" s="2"/>
      <c r="B186" s="4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5"/>
      <c r="U186" s="5"/>
      <c r="V186" s="8"/>
    </row>
    <row r="187" spans="1:22" x14ac:dyDescent="0.2">
      <c r="A187" s="2"/>
      <c r="B187" s="4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5"/>
      <c r="U187" s="5"/>
      <c r="V187" s="8"/>
    </row>
    <row r="188" spans="1:22" x14ac:dyDescent="0.2">
      <c r="A188" s="6"/>
      <c r="B188" s="4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5"/>
      <c r="U188" s="5"/>
      <c r="V188" s="8"/>
    </row>
    <row r="189" spans="1:22" x14ac:dyDescent="0.2">
      <c r="A189" s="6"/>
      <c r="B189" s="4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5"/>
      <c r="U189" s="5"/>
      <c r="V189" s="8"/>
    </row>
    <row r="190" spans="1:22" x14ac:dyDescent="0.2">
      <c r="A190" s="6"/>
      <c r="B190" s="4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5"/>
      <c r="U190" s="5"/>
      <c r="V190" s="8"/>
    </row>
    <row r="191" spans="1:22" x14ac:dyDescent="0.2">
      <c r="A191" s="6"/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5"/>
      <c r="U191" s="5"/>
      <c r="V191" s="8"/>
    </row>
    <row r="192" spans="1:22" x14ac:dyDescent="0.2">
      <c r="A192" s="6"/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5"/>
      <c r="U192" s="5"/>
      <c r="V192" s="8"/>
    </row>
    <row r="193" spans="1:22" x14ac:dyDescent="0.2">
      <c r="A193" s="2"/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5"/>
      <c r="U193" s="5"/>
      <c r="V193" s="8"/>
    </row>
    <row r="194" spans="1:22" x14ac:dyDescent="0.2">
      <c r="A194" s="2"/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5"/>
      <c r="U194" s="5"/>
      <c r="V194" s="8"/>
    </row>
    <row r="195" spans="1:22" x14ac:dyDescent="0.2">
      <c r="A195" s="2"/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5"/>
      <c r="U195" s="5"/>
      <c r="V195" s="8"/>
    </row>
    <row r="196" spans="1:22" x14ac:dyDescent="0.2">
      <c r="A196" s="2"/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5"/>
      <c r="U196" s="5"/>
      <c r="V196" s="8"/>
    </row>
    <row r="197" spans="1:22" x14ac:dyDescent="0.2">
      <c r="A197" s="2"/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5"/>
      <c r="U197" s="5"/>
      <c r="V197" s="8"/>
    </row>
    <row r="223" spans="1:3" x14ac:dyDescent="0.2">
      <c r="A223" t="e" cm="1">
        <f t="array" aca="1" ref="A223" ca="1">INDIRECT("'" &amp; E1 &amp; "'!$A$2:$A$66")</f>
        <v>#REF!</v>
      </c>
      <c r="B223" t="e" cm="1">
        <f t="array" aca="1" ref="B223" ca="1">INDIRECT("'" &amp; E1 &amp; "'!$B$2:$B$66")</f>
        <v>#REF!</v>
      </c>
      <c r="C223" t="e" cm="1">
        <f t="array" aca="1" ref="C223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2DE000-805A-3D4C-99FC-777190CE832E}">
  <sheetPr codeName="Sheet69"/>
  <dimension ref="A1:V223"/>
  <sheetViews>
    <sheetView topLeftCell="F1" workbookViewId="0">
      <pane ySplit="2" topLeftCell="A4" activePane="bottomLeft" state="frozen"/>
      <selection activeCell="F17" sqref="F17"/>
      <selection pane="bottomLeft" activeCell="F17" sqref="F17"/>
    </sheetView>
  </sheetViews>
  <sheetFormatPr baseColWidth="10" defaultRowHeight="16" x14ac:dyDescent="0.2"/>
  <cols>
    <col min="1" max="1" width="21.1640625" customWidth="1"/>
    <col min="2" max="2" width="13.1640625" customWidth="1"/>
    <col min="3" max="3" width="14.33203125" customWidth="1"/>
    <col min="4" max="4" width="13.1640625" customWidth="1"/>
    <col min="5" max="5" width="15.66406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4.3320312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252</v>
      </c>
      <c r="U2" s="1" t="s">
        <v>253</v>
      </c>
      <c r="V2" s="1" t="s">
        <v>236</v>
      </c>
    </row>
    <row r="3" spans="1:22" x14ac:dyDescent="0.2">
      <c r="A3" s="16" t="s">
        <v>357</v>
      </c>
      <c r="B3" s="4">
        <v>16900</v>
      </c>
      <c r="C3" s="4">
        <v>1804600</v>
      </c>
      <c r="D3" s="4">
        <v>-1787700</v>
      </c>
      <c r="E3" s="4">
        <v>-27096630000</v>
      </c>
      <c r="F3" s="4">
        <f t="shared" ref="F3:F11" si="0">E3+F4</f>
        <v>20482794004</v>
      </c>
      <c r="G3" s="4">
        <v>0</v>
      </c>
      <c r="H3" s="4">
        <v>0</v>
      </c>
      <c r="I3" s="4">
        <v>0</v>
      </c>
      <c r="J3" s="4">
        <v>598600000</v>
      </c>
      <c r="K3" s="4">
        <f t="shared" ref="K3:K11" si="1">K4+J3</f>
        <v>-855094000</v>
      </c>
      <c r="L3" s="4">
        <v>1601</v>
      </c>
      <c r="M3" s="4">
        <v>2469</v>
      </c>
      <c r="N3" s="4">
        <v>85</v>
      </c>
      <c r="O3" s="4">
        <v>143</v>
      </c>
      <c r="P3" s="4">
        <v>2712100</v>
      </c>
      <c r="Q3" s="4">
        <v>5054300</v>
      </c>
      <c r="R3" s="5">
        <v>-6.6E-3</v>
      </c>
      <c r="S3" s="4">
        <v>7840900</v>
      </c>
      <c r="T3" s="4">
        <f t="shared" ref="T3:T38" si="2">AVERAGE(S4:S13)</f>
        <v>10274750</v>
      </c>
      <c r="U3" s="4">
        <f t="shared" ref="U3:U11" si="3">MIN(S4:S8)</f>
        <v>7076100</v>
      </c>
      <c r="V3" s="5">
        <v>1.32E-2</v>
      </c>
    </row>
    <row r="4" spans="1:22" x14ac:dyDescent="0.2">
      <c r="A4" s="16" t="s">
        <v>356</v>
      </c>
      <c r="B4" s="4">
        <v>85100</v>
      </c>
      <c r="C4" s="4">
        <v>78200</v>
      </c>
      <c r="D4" s="4">
        <v>6900</v>
      </c>
      <c r="E4" s="4">
        <v>91670000</v>
      </c>
      <c r="F4" s="4">
        <f t="shared" si="0"/>
        <v>47579424004</v>
      </c>
      <c r="G4" s="4">
        <v>0</v>
      </c>
      <c r="H4" s="4">
        <v>0</v>
      </c>
      <c r="I4" s="4">
        <v>0</v>
      </c>
      <c r="J4" s="4">
        <v>197365000</v>
      </c>
      <c r="K4" s="4">
        <f t="shared" si="1"/>
        <v>-1453694000</v>
      </c>
      <c r="L4" s="4">
        <v>1539</v>
      </c>
      <c r="M4" s="4">
        <v>3086</v>
      </c>
      <c r="N4" s="4">
        <v>81</v>
      </c>
      <c r="O4" s="4">
        <v>112</v>
      </c>
      <c r="P4" s="4">
        <v>2567300</v>
      </c>
      <c r="Q4" s="4">
        <v>6533600</v>
      </c>
      <c r="R4" s="5">
        <v>-1.9799999999999998E-2</v>
      </c>
      <c r="S4" s="4">
        <v>9184000</v>
      </c>
      <c r="T4" s="4">
        <f t="shared" si="2"/>
        <v>10837900</v>
      </c>
      <c r="U4" s="4">
        <f t="shared" si="3"/>
        <v>5851900</v>
      </c>
      <c r="V4" s="5">
        <v>1.6299999999999999E-2</v>
      </c>
    </row>
    <row r="5" spans="1:22" x14ac:dyDescent="0.2">
      <c r="A5" s="16" t="s">
        <v>355</v>
      </c>
      <c r="B5" s="4">
        <v>80000</v>
      </c>
      <c r="C5" s="4">
        <v>83100</v>
      </c>
      <c r="D5" s="4">
        <v>-3100</v>
      </c>
      <c r="E5" s="4">
        <v>-44720000</v>
      </c>
      <c r="F5" s="4">
        <f t="shared" si="0"/>
        <v>47487754004</v>
      </c>
      <c r="G5" s="4">
        <v>0</v>
      </c>
      <c r="H5" s="4">
        <v>0</v>
      </c>
      <c r="I5" s="4">
        <v>0</v>
      </c>
      <c r="J5" s="4">
        <v>197365000</v>
      </c>
      <c r="K5" s="4">
        <f t="shared" si="1"/>
        <v>-1651059000</v>
      </c>
      <c r="L5" s="4">
        <v>1418</v>
      </c>
      <c r="M5" s="4">
        <v>2254</v>
      </c>
      <c r="N5" s="4">
        <v>85</v>
      </c>
      <c r="O5" s="4">
        <v>109</v>
      </c>
      <c r="P5" s="4">
        <v>2659400</v>
      </c>
      <c r="Q5" s="4">
        <v>3860200</v>
      </c>
      <c r="R5" s="5">
        <v>-1.61E-2</v>
      </c>
      <c r="S5" s="4">
        <v>7076100</v>
      </c>
      <c r="T5" s="4">
        <f t="shared" si="2"/>
        <v>11827420</v>
      </c>
      <c r="U5" s="4">
        <f t="shared" si="3"/>
        <v>5748800</v>
      </c>
      <c r="V5" s="5">
        <v>2.2200000000000001E-2</v>
      </c>
    </row>
    <row r="6" spans="1:22" x14ac:dyDescent="0.2">
      <c r="A6" s="16" t="s">
        <v>354</v>
      </c>
      <c r="B6" s="4">
        <v>2299000</v>
      </c>
      <c r="C6" s="4">
        <v>1072600</v>
      </c>
      <c r="D6" s="4">
        <v>1226400</v>
      </c>
      <c r="E6" s="4">
        <v>19503350000</v>
      </c>
      <c r="F6" s="4">
        <f t="shared" si="0"/>
        <v>47532474004</v>
      </c>
      <c r="G6" s="4">
        <v>0</v>
      </c>
      <c r="H6" s="4">
        <v>0</v>
      </c>
      <c r="I6" s="4">
        <v>0</v>
      </c>
      <c r="J6" s="4">
        <v>-2388535000</v>
      </c>
      <c r="K6" s="4">
        <f t="shared" si="1"/>
        <v>-1848424000</v>
      </c>
      <c r="L6" s="4">
        <v>6196</v>
      </c>
      <c r="M6" s="4">
        <v>6026</v>
      </c>
      <c r="N6" s="4">
        <v>398</v>
      </c>
      <c r="O6" s="4">
        <v>328</v>
      </c>
      <c r="P6" s="4">
        <v>13083000</v>
      </c>
      <c r="Q6" s="4">
        <v>10947700</v>
      </c>
      <c r="R6" s="5">
        <v>9.7000000000000003E-3</v>
      </c>
      <c r="S6" s="4">
        <v>24821000</v>
      </c>
      <c r="T6" s="4">
        <f t="shared" si="2"/>
        <v>9944270</v>
      </c>
      <c r="U6" s="4">
        <f t="shared" si="3"/>
        <v>5748800</v>
      </c>
      <c r="V6" s="5">
        <v>3.7100000000000001E-2</v>
      </c>
    </row>
    <row r="7" spans="1:22" x14ac:dyDescent="0.2">
      <c r="A7" s="16" t="s">
        <v>353</v>
      </c>
      <c r="B7" s="4">
        <v>146300</v>
      </c>
      <c r="C7" s="4">
        <v>105000</v>
      </c>
      <c r="D7" s="4">
        <v>41300</v>
      </c>
      <c r="E7" s="4">
        <v>653200000</v>
      </c>
      <c r="F7" s="4">
        <f t="shared" si="0"/>
        <v>28029124004</v>
      </c>
      <c r="G7" s="4">
        <v>0</v>
      </c>
      <c r="H7" s="4">
        <v>0</v>
      </c>
      <c r="I7" s="4">
        <v>0</v>
      </c>
      <c r="J7" s="4">
        <v>-166350000</v>
      </c>
      <c r="K7" s="4">
        <f t="shared" si="1"/>
        <v>540111000</v>
      </c>
      <c r="L7" s="4">
        <v>1590</v>
      </c>
      <c r="M7" s="4">
        <v>2364</v>
      </c>
      <c r="N7" s="4">
        <v>96</v>
      </c>
      <c r="O7" s="4">
        <v>95</v>
      </c>
      <c r="P7" s="4">
        <v>3165800</v>
      </c>
      <c r="Q7" s="4">
        <v>3682300</v>
      </c>
      <c r="R7" s="5">
        <v>6.5000000000000006E-3</v>
      </c>
      <c r="S7" s="4">
        <v>7134400</v>
      </c>
      <c r="T7" s="4">
        <f t="shared" si="2"/>
        <v>10451820</v>
      </c>
      <c r="U7" s="4">
        <f t="shared" si="3"/>
        <v>5748800</v>
      </c>
      <c r="V7" s="5">
        <v>1.61E-2</v>
      </c>
    </row>
    <row r="8" spans="1:22" x14ac:dyDescent="0.2">
      <c r="A8" s="16" t="s">
        <v>352</v>
      </c>
      <c r="B8" s="4">
        <v>4700</v>
      </c>
      <c r="C8" s="4">
        <v>192800</v>
      </c>
      <c r="D8" s="4">
        <v>-188100</v>
      </c>
      <c r="E8" s="4">
        <v>-2939110000</v>
      </c>
      <c r="F8" s="4">
        <f t="shared" si="0"/>
        <v>27375924004</v>
      </c>
      <c r="G8" s="4">
        <v>0</v>
      </c>
      <c r="H8" s="4">
        <v>0</v>
      </c>
      <c r="I8" s="4">
        <v>0</v>
      </c>
      <c r="J8" s="4">
        <v>-24480000</v>
      </c>
      <c r="K8" s="4">
        <f t="shared" si="1"/>
        <v>706461000</v>
      </c>
      <c r="L8" s="4">
        <v>1725</v>
      </c>
      <c r="M8" s="4">
        <v>2036</v>
      </c>
      <c r="N8" s="4">
        <v>118</v>
      </c>
      <c r="O8" s="4">
        <v>160</v>
      </c>
      <c r="P8" s="4">
        <v>3579700</v>
      </c>
      <c r="Q8" s="4">
        <v>4571800</v>
      </c>
      <c r="R8" s="5">
        <v>3.3E-3</v>
      </c>
      <c r="S8" s="4">
        <v>8406800</v>
      </c>
      <c r="T8" s="4">
        <f t="shared" si="2"/>
        <v>10602700</v>
      </c>
      <c r="U8" s="4">
        <f t="shared" si="3"/>
        <v>5748800</v>
      </c>
      <c r="V8" s="5">
        <v>2.5399999999999999E-2</v>
      </c>
    </row>
    <row r="9" spans="1:22" x14ac:dyDescent="0.2">
      <c r="A9" s="16" t="s">
        <v>351</v>
      </c>
      <c r="B9" s="4">
        <v>1500</v>
      </c>
      <c r="C9" s="4">
        <v>29680</v>
      </c>
      <c r="D9" s="4">
        <v>-28180</v>
      </c>
      <c r="E9" s="4">
        <v>-439800000</v>
      </c>
      <c r="F9" s="4">
        <f t="shared" si="0"/>
        <v>30315034004</v>
      </c>
      <c r="G9" s="4">
        <v>0</v>
      </c>
      <c r="H9" s="4">
        <v>0</v>
      </c>
      <c r="I9" s="4">
        <v>0</v>
      </c>
      <c r="J9" s="4">
        <v>449990000</v>
      </c>
      <c r="K9" s="4">
        <f t="shared" si="1"/>
        <v>730941000</v>
      </c>
      <c r="L9" s="4">
        <v>1259</v>
      </c>
      <c r="M9" s="4">
        <v>2320</v>
      </c>
      <c r="N9" s="4">
        <v>53</v>
      </c>
      <c r="O9" s="4">
        <v>96</v>
      </c>
      <c r="P9" s="4">
        <v>1885200</v>
      </c>
      <c r="Q9" s="4">
        <v>3407200</v>
      </c>
      <c r="R9" s="5">
        <v>-9.7000000000000003E-3</v>
      </c>
      <c r="S9" s="4">
        <v>5851900</v>
      </c>
      <c r="T9" s="4">
        <f t="shared" si="2"/>
        <v>10603360</v>
      </c>
      <c r="U9" s="4">
        <f t="shared" si="3"/>
        <v>5748800</v>
      </c>
      <c r="V9" s="5">
        <v>1.61E-2</v>
      </c>
    </row>
    <row r="10" spans="1:22" x14ac:dyDescent="0.2">
      <c r="A10" s="16" t="s">
        <v>350</v>
      </c>
      <c r="B10" s="4">
        <v>12500</v>
      </c>
      <c r="C10" s="4">
        <v>320600</v>
      </c>
      <c r="D10" s="4">
        <v>-308100</v>
      </c>
      <c r="E10" s="4">
        <v>-4806966414</v>
      </c>
      <c r="F10" s="4">
        <f t="shared" si="0"/>
        <v>30754834004</v>
      </c>
      <c r="G10" s="4">
        <v>0</v>
      </c>
      <c r="H10" s="4">
        <v>0</v>
      </c>
      <c r="I10" s="4">
        <v>0</v>
      </c>
      <c r="J10" s="4">
        <v>449990000</v>
      </c>
      <c r="K10" s="4">
        <f t="shared" si="1"/>
        <v>280951000</v>
      </c>
      <c r="L10" s="4">
        <v>1185</v>
      </c>
      <c r="M10" s="4">
        <v>2278</v>
      </c>
      <c r="N10" s="4">
        <v>45</v>
      </c>
      <c r="O10" s="4">
        <v>97</v>
      </c>
      <c r="P10" s="4">
        <v>1796200</v>
      </c>
      <c r="Q10" s="4">
        <v>3648000</v>
      </c>
      <c r="R10" s="5">
        <v>-9.5999999999999992E-3</v>
      </c>
      <c r="S10" s="4">
        <v>5748800</v>
      </c>
      <c r="T10" s="4">
        <f t="shared" si="2"/>
        <v>10543800</v>
      </c>
      <c r="U10" s="4">
        <f t="shared" si="3"/>
        <v>7322400</v>
      </c>
      <c r="V10" s="5">
        <v>1.9E-2</v>
      </c>
    </row>
    <row r="11" spans="1:22" x14ac:dyDescent="0.2">
      <c r="A11" s="16" t="s">
        <v>349</v>
      </c>
      <c r="B11" s="4">
        <v>155900</v>
      </c>
      <c r="C11" s="4">
        <v>197200</v>
      </c>
      <c r="D11" s="4">
        <v>-41300</v>
      </c>
      <c r="E11" s="4">
        <v>-620660000</v>
      </c>
      <c r="F11" s="4">
        <f t="shared" si="0"/>
        <v>35561800418</v>
      </c>
      <c r="G11" s="4">
        <v>0</v>
      </c>
      <c r="H11" s="4">
        <v>0</v>
      </c>
      <c r="I11" s="4">
        <v>0</v>
      </c>
      <c r="J11" s="4">
        <v>-504680000</v>
      </c>
      <c r="K11" s="4">
        <f t="shared" si="1"/>
        <v>-169039000</v>
      </c>
      <c r="L11" s="4">
        <v>2805</v>
      </c>
      <c r="M11" s="4">
        <v>2262</v>
      </c>
      <c r="N11" s="4">
        <v>134</v>
      </c>
      <c r="O11" s="4">
        <v>149</v>
      </c>
      <c r="P11" s="4">
        <v>4793900</v>
      </c>
      <c r="Q11" s="4">
        <v>4644300</v>
      </c>
      <c r="R11" s="5">
        <v>9.7000000000000003E-3</v>
      </c>
      <c r="S11" s="4">
        <v>9732700</v>
      </c>
      <c r="T11" s="4">
        <f t="shared" si="2"/>
        <v>10050640</v>
      </c>
      <c r="U11" s="4">
        <f t="shared" si="3"/>
        <v>5989500</v>
      </c>
      <c r="V11" s="5">
        <v>1.89E-2</v>
      </c>
    </row>
    <row r="12" spans="1:22" x14ac:dyDescent="0.2">
      <c r="A12" s="16" t="s">
        <v>348</v>
      </c>
      <c r="B12" s="4">
        <v>8600</v>
      </c>
      <c r="C12" s="4">
        <v>26401</v>
      </c>
      <c r="D12" s="4">
        <v>-17801</v>
      </c>
      <c r="E12" s="4">
        <v>-275640000</v>
      </c>
      <c r="F12" s="4">
        <f t="shared" ref="F12:F38" si="4">E12+F13</f>
        <v>36182460418</v>
      </c>
      <c r="G12" s="4">
        <v>0</v>
      </c>
      <c r="H12" s="4">
        <v>0</v>
      </c>
      <c r="I12" s="4">
        <v>0</v>
      </c>
      <c r="J12" s="4">
        <v>12600000</v>
      </c>
      <c r="K12" s="4">
        <f t="shared" ref="K12:K38" si="5">K13+J12</f>
        <v>335641000</v>
      </c>
      <c r="L12" s="4">
        <v>1348</v>
      </c>
      <c r="M12" s="4">
        <v>2557</v>
      </c>
      <c r="N12" s="4">
        <v>75</v>
      </c>
      <c r="O12" s="4">
        <v>124</v>
      </c>
      <c r="P12" s="4">
        <v>2366600</v>
      </c>
      <c r="Q12" s="4">
        <v>4569600</v>
      </c>
      <c r="R12" s="5">
        <v>0</v>
      </c>
      <c r="S12" s="4">
        <v>7322400</v>
      </c>
      <c r="T12" s="4">
        <f t="shared" si="2"/>
        <v>9662690</v>
      </c>
      <c r="U12" s="4">
        <f t="shared" ref="U12:U38" si="6">MIN(S13:S17)</f>
        <v>5989500</v>
      </c>
      <c r="V12" s="5">
        <v>1.29E-2</v>
      </c>
    </row>
    <row r="13" spans="1:22" x14ac:dyDescent="0.2">
      <c r="A13" s="16" t="s">
        <v>347</v>
      </c>
      <c r="B13" s="4">
        <v>176400</v>
      </c>
      <c r="C13" s="4">
        <v>30040</v>
      </c>
      <c r="D13" s="4">
        <v>146360</v>
      </c>
      <c r="E13" s="4">
        <v>2306020000</v>
      </c>
      <c r="F13" s="4">
        <f t="shared" si="4"/>
        <v>36458100418</v>
      </c>
      <c r="G13" s="4">
        <v>0</v>
      </c>
      <c r="H13" s="4">
        <v>0</v>
      </c>
      <c r="I13" s="4">
        <v>0</v>
      </c>
      <c r="J13" s="4">
        <v>217700000</v>
      </c>
      <c r="K13" s="4">
        <f t="shared" si="5"/>
        <v>323041000</v>
      </c>
      <c r="L13" s="4">
        <v>4513</v>
      </c>
      <c r="M13" s="4">
        <v>5190</v>
      </c>
      <c r="N13" s="4">
        <v>232</v>
      </c>
      <c r="O13" s="4">
        <v>257</v>
      </c>
      <c r="P13" s="4">
        <v>7968300</v>
      </c>
      <c r="Q13" s="4">
        <v>9184700</v>
      </c>
      <c r="R13" s="5">
        <v>3.3E-3</v>
      </c>
      <c r="S13" s="4">
        <v>17469400</v>
      </c>
      <c r="T13" s="4">
        <f t="shared" si="2"/>
        <v>8342920</v>
      </c>
      <c r="U13" s="4">
        <f t="shared" si="6"/>
        <v>5989500</v>
      </c>
      <c r="V13" s="5">
        <v>2.52E-2</v>
      </c>
    </row>
    <row r="14" spans="1:22" x14ac:dyDescent="0.2">
      <c r="A14" s="16" t="s">
        <v>340</v>
      </c>
      <c r="B14" s="4">
        <v>73000</v>
      </c>
      <c r="C14" s="4">
        <v>550000</v>
      </c>
      <c r="D14" s="4">
        <v>-477000</v>
      </c>
      <c r="E14" s="4">
        <v>-7402000000</v>
      </c>
      <c r="F14" s="4">
        <f t="shared" si="4"/>
        <v>34152080418</v>
      </c>
      <c r="G14" s="4">
        <v>0</v>
      </c>
      <c r="H14" s="4">
        <v>0</v>
      </c>
      <c r="I14" s="4">
        <v>0</v>
      </c>
      <c r="J14" s="4">
        <v>217700000</v>
      </c>
      <c r="K14" s="4">
        <f t="shared" si="5"/>
        <v>105341000</v>
      </c>
      <c r="L14" s="4">
        <v>3359</v>
      </c>
      <c r="M14" s="4">
        <v>4279</v>
      </c>
      <c r="N14" s="4">
        <v>199</v>
      </c>
      <c r="O14" s="4">
        <v>243</v>
      </c>
      <c r="P14" s="4">
        <v>6258200</v>
      </c>
      <c r="Q14" s="4">
        <v>7810500</v>
      </c>
      <c r="R14" s="5">
        <v>0</v>
      </c>
      <c r="S14" s="4">
        <v>14815500</v>
      </c>
      <c r="T14" s="4">
        <f t="shared" si="2"/>
        <v>7686400</v>
      </c>
      <c r="U14" s="4">
        <f t="shared" si="6"/>
        <v>5858500</v>
      </c>
      <c r="V14" s="5">
        <v>2.2200000000000001E-2</v>
      </c>
    </row>
    <row r="15" spans="1:22" x14ac:dyDescent="0.2">
      <c r="A15" s="16" t="s">
        <v>339</v>
      </c>
      <c r="B15" s="4">
        <v>489000</v>
      </c>
      <c r="C15" s="4">
        <v>155075</v>
      </c>
      <c r="D15" s="4">
        <v>333925</v>
      </c>
      <c r="E15" s="4">
        <v>5090160000</v>
      </c>
      <c r="F15" s="4">
        <f t="shared" si="4"/>
        <v>41554080418</v>
      </c>
      <c r="G15" s="4">
        <v>0</v>
      </c>
      <c r="H15" s="4">
        <v>0</v>
      </c>
      <c r="I15" s="4">
        <v>0</v>
      </c>
      <c r="J15" s="4">
        <v>259160000</v>
      </c>
      <c r="K15" s="4">
        <f t="shared" si="5"/>
        <v>-112359000</v>
      </c>
      <c r="L15" s="4">
        <v>4462</v>
      </c>
      <c r="M15" s="4">
        <v>3404</v>
      </c>
      <c r="N15" s="4">
        <v>264</v>
      </c>
      <c r="O15" s="4">
        <v>218</v>
      </c>
      <c r="P15" s="4">
        <v>9069000</v>
      </c>
      <c r="Q15" s="4">
        <v>6523400</v>
      </c>
      <c r="R15" s="5">
        <v>2.3199999999999998E-2</v>
      </c>
      <c r="S15" s="4">
        <v>16971300</v>
      </c>
      <c r="T15" s="4">
        <f t="shared" si="2"/>
        <v>6543900</v>
      </c>
      <c r="U15" s="4">
        <f t="shared" si="6"/>
        <v>5153200</v>
      </c>
      <c r="V15" s="5">
        <v>2.5899999999999999E-2</v>
      </c>
    </row>
    <row r="16" spans="1:22" x14ac:dyDescent="0.2">
      <c r="A16" s="16" t="s">
        <v>338</v>
      </c>
      <c r="B16" s="4">
        <v>25100</v>
      </c>
      <c r="C16" s="4">
        <v>156225</v>
      </c>
      <c r="D16" s="4">
        <v>-131125</v>
      </c>
      <c r="E16" s="4">
        <v>-1965620000</v>
      </c>
      <c r="F16" s="4">
        <f t="shared" si="4"/>
        <v>36463920418</v>
      </c>
      <c r="G16" s="4">
        <v>0</v>
      </c>
      <c r="H16" s="4">
        <v>0</v>
      </c>
      <c r="I16" s="4">
        <v>0</v>
      </c>
      <c r="J16" s="4">
        <v>534805000</v>
      </c>
      <c r="K16" s="4">
        <f t="shared" si="5"/>
        <v>-371519000</v>
      </c>
      <c r="L16" s="4">
        <v>1730</v>
      </c>
      <c r="M16" s="4">
        <v>2012</v>
      </c>
      <c r="N16" s="4">
        <v>81</v>
      </c>
      <c r="O16" s="4">
        <v>83</v>
      </c>
      <c r="P16" s="4">
        <v>2626200</v>
      </c>
      <c r="Q16" s="4">
        <v>2973200</v>
      </c>
      <c r="R16" s="5">
        <v>6.7000000000000002E-3</v>
      </c>
      <c r="S16" s="4">
        <v>5989500</v>
      </c>
      <c r="T16" s="4">
        <f t="shared" si="2"/>
        <v>6534220</v>
      </c>
      <c r="U16" s="4">
        <f t="shared" si="6"/>
        <v>4801100</v>
      </c>
      <c r="V16" s="5">
        <v>1.3300000000000001E-2</v>
      </c>
    </row>
    <row r="17" spans="1:22" x14ac:dyDescent="0.2">
      <c r="A17" s="16" t="s">
        <v>337</v>
      </c>
      <c r="B17" s="4">
        <v>503400</v>
      </c>
      <c r="C17" s="4">
        <v>800</v>
      </c>
      <c r="D17" s="4">
        <v>502600</v>
      </c>
      <c r="E17" s="4">
        <v>7600810000</v>
      </c>
      <c r="F17" s="4">
        <f t="shared" si="4"/>
        <v>38429540418</v>
      </c>
      <c r="G17" s="4">
        <v>0</v>
      </c>
      <c r="H17" s="4">
        <v>0</v>
      </c>
      <c r="I17" s="4">
        <v>0</v>
      </c>
      <c r="J17" s="4">
        <v>52920000</v>
      </c>
      <c r="K17" s="4">
        <f t="shared" si="5"/>
        <v>-906324000</v>
      </c>
      <c r="L17" s="4">
        <v>1791</v>
      </c>
      <c r="M17" s="4">
        <v>3656</v>
      </c>
      <c r="N17" s="4">
        <v>112</v>
      </c>
      <c r="O17" s="4">
        <v>259</v>
      </c>
      <c r="P17" s="4">
        <v>3800400</v>
      </c>
      <c r="Q17" s="4">
        <v>7697200</v>
      </c>
      <c r="R17" s="5">
        <v>0</v>
      </c>
      <c r="S17" s="4">
        <v>12209900</v>
      </c>
      <c r="T17" s="4">
        <f t="shared" si="2"/>
        <v>6155330</v>
      </c>
      <c r="U17" s="4">
        <f t="shared" si="6"/>
        <v>3442900</v>
      </c>
      <c r="V17" s="5">
        <v>2.29E-2</v>
      </c>
    </row>
    <row r="18" spans="1:22" x14ac:dyDescent="0.2">
      <c r="A18" s="16" t="s">
        <v>336</v>
      </c>
      <c r="B18" s="4">
        <v>19400</v>
      </c>
      <c r="C18" s="4">
        <v>30056</v>
      </c>
      <c r="D18" s="4">
        <v>-10656</v>
      </c>
      <c r="E18" s="4">
        <v>-166840000</v>
      </c>
      <c r="F18" s="4">
        <f t="shared" si="4"/>
        <v>30828730418</v>
      </c>
      <c r="G18" s="4">
        <v>0</v>
      </c>
      <c r="H18" s="4">
        <v>0</v>
      </c>
      <c r="I18" s="4">
        <v>0</v>
      </c>
      <c r="J18" s="4">
        <v>-1693450000</v>
      </c>
      <c r="K18" s="4">
        <f t="shared" si="5"/>
        <v>-959244000</v>
      </c>
      <c r="L18" s="4">
        <v>2079</v>
      </c>
      <c r="M18" s="4">
        <v>3958</v>
      </c>
      <c r="N18" s="4">
        <v>107</v>
      </c>
      <c r="O18" s="4">
        <v>160</v>
      </c>
      <c r="P18" s="4">
        <v>3663800</v>
      </c>
      <c r="Q18" s="4">
        <v>5893700</v>
      </c>
      <c r="R18" s="5">
        <v>-9.8999999999999991E-3</v>
      </c>
      <c r="S18" s="4">
        <v>9915600</v>
      </c>
      <c r="T18" s="4">
        <f t="shared" si="2"/>
        <v>5832640</v>
      </c>
      <c r="U18" s="4">
        <f t="shared" si="6"/>
        <v>3442900</v>
      </c>
      <c r="V18" s="5">
        <v>4.5499999999999999E-2</v>
      </c>
    </row>
    <row r="19" spans="1:22" x14ac:dyDescent="0.2">
      <c r="A19" s="16" t="s">
        <v>335</v>
      </c>
      <c r="B19" s="4">
        <v>500</v>
      </c>
      <c r="C19" s="4">
        <v>125900</v>
      </c>
      <c r="D19" s="4">
        <v>-125400</v>
      </c>
      <c r="E19" s="4">
        <v>-1908770000</v>
      </c>
      <c r="F19" s="4">
        <f t="shared" si="4"/>
        <v>30995570418</v>
      </c>
      <c r="G19" s="4">
        <v>0</v>
      </c>
      <c r="H19" s="4">
        <v>0</v>
      </c>
      <c r="I19" s="4">
        <v>0</v>
      </c>
      <c r="J19" s="4">
        <v>-30115000</v>
      </c>
      <c r="K19" s="4">
        <f t="shared" si="5"/>
        <v>734206000</v>
      </c>
      <c r="L19" s="4">
        <v>1276</v>
      </c>
      <c r="M19" s="4">
        <v>1753</v>
      </c>
      <c r="N19" s="4">
        <v>90</v>
      </c>
      <c r="O19" s="4">
        <v>81</v>
      </c>
      <c r="P19" s="4">
        <v>2694100</v>
      </c>
      <c r="Q19" s="4">
        <v>2914000</v>
      </c>
      <c r="R19" s="5">
        <v>0</v>
      </c>
      <c r="S19" s="4">
        <v>5858500</v>
      </c>
      <c r="T19" s="4">
        <f t="shared" si="2"/>
        <v>6265190</v>
      </c>
      <c r="U19" s="4">
        <f t="shared" si="6"/>
        <v>3442900</v>
      </c>
      <c r="V19" s="5">
        <v>1.95E-2</v>
      </c>
    </row>
    <row r="20" spans="1:22" x14ac:dyDescent="0.2">
      <c r="A20" s="16" t="s">
        <v>334</v>
      </c>
      <c r="B20" s="4">
        <v>5000</v>
      </c>
      <c r="C20" s="4">
        <v>11200</v>
      </c>
      <c r="D20" s="4">
        <v>-6200</v>
      </c>
      <c r="E20" s="4">
        <v>-95000000</v>
      </c>
      <c r="F20" s="4">
        <f t="shared" si="4"/>
        <v>32904340418</v>
      </c>
      <c r="G20" s="4">
        <v>0</v>
      </c>
      <c r="H20" s="4">
        <v>0</v>
      </c>
      <c r="I20" s="4">
        <v>0</v>
      </c>
      <c r="J20" s="4">
        <v>30530000</v>
      </c>
      <c r="K20" s="4">
        <f t="shared" si="5"/>
        <v>764321000</v>
      </c>
      <c r="L20" s="4">
        <v>1144</v>
      </c>
      <c r="M20" s="4">
        <v>2102</v>
      </c>
      <c r="N20" s="4">
        <v>52</v>
      </c>
      <c r="O20" s="4">
        <v>74</v>
      </c>
      <c r="P20" s="4">
        <v>2013000</v>
      </c>
      <c r="Q20" s="4">
        <v>2920400</v>
      </c>
      <c r="R20" s="5">
        <v>-6.5000000000000006E-3</v>
      </c>
      <c r="S20" s="4">
        <v>5153200</v>
      </c>
      <c r="T20" s="4">
        <f t="shared" si="2"/>
        <v>6280100</v>
      </c>
      <c r="U20" s="4">
        <f t="shared" si="6"/>
        <v>3442900</v>
      </c>
      <c r="V20" s="5">
        <v>1.3000000000000001E-2</v>
      </c>
    </row>
    <row r="21" spans="1:22" x14ac:dyDescent="0.2">
      <c r="A21" s="16" t="s">
        <v>333</v>
      </c>
      <c r="B21" s="4">
        <v>23750</v>
      </c>
      <c r="C21" s="4">
        <v>3600</v>
      </c>
      <c r="D21" s="4">
        <v>20150</v>
      </c>
      <c r="E21" s="4">
        <v>307490000</v>
      </c>
      <c r="F21" s="4">
        <f t="shared" si="4"/>
        <v>32999340418</v>
      </c>
      <c r="G21" s="4">
        <v>0</v>
      </c>
      <c r="H21" s="4">
        <v>0</v>
      </c>
      <c r="I21" s="4">
        <v>0</v>
      </c>
      <c r="J21" s="4">
        <v>30530000</v>
      </c>
      <c r="K21" s="4">
        <f t="shared" si="5"/>
        <v>733791000</v>
      </c>
      <c r="L21" s="4">
        <v>1408</v>
      </c>
      <c r="M21" s="4">
        <v>1156</v>
      </c>
      <c r="N21" s="4">
        <v>78</v>
      </c>
      <c r="O21" s="4">
        <v>55</v>
      </c>
      <c r="P21" s="4">
        <v>2505700</v>
      </c>
      <c r="Q21" s="4">
        <v>1907000</v>
      </c>
      <c r="R21" s="5">
        <v>1.3300000000000001E-2</v>
      </c>
      <c r="S21" s="4">
        <v>4801100</v>
      </c>
      <c r="T21" s="4">
        <f t="shared" si="2"/>
        <v>6312276</v>
      </c>
      <c r="U21" s="4">
        <f t="shared" si="6"/>
        <v>3442900</v>
      </c>
      <c r="V21" s="5">
        <v>9.8999999999999991E-3</v>
      </c>
    </row>
    <row r="22" spans="1:22" x14ac:dyDescent="0.2">
      <c r="A22" s="16" t="s">
        <v>332</v>
      </c>
      <c r="B22" s="4">
        <v>4300</v>
      </c>
      <c r="C22" s="4">
        <v>1900</v>
      </c>
      <c r="D22" s="4">
        <v>2400</v>
      </c>
      <c r="E22" s="4">
        <v>36380000</v>
      </c>
      <c r="F22" s="4">
        <f t="shared" si="4"/>
        <v>32691850418</v>
      </c>
      <c r="K22" s="4">
        <f t="shared" si="5"/>
        <v>703261000</v>
      </c>
      <c r="L22" s="4">
        <v>904</v>
      </c>
      <c r="M22" s="4">
        <v>1621</v>
      </c>
      <c r="N22" s="4">
        <v>31</v>
      </c>
      <c r="O22" s="4">
        <v>47</v>
      </c>
      <c r="P22" s="4">
        <v>1248200</v>
      </c>
      <c r="Q22" s="4">
        <v>2009200</v>
      </c>
      <c r="R22" s="5">
        <v>-3.3E-3</v>
      </c>
      <c r="S22" s="4">
        <v>3442900</v>
      </c>
      <c r="T22" s="4">
        <f t="shared" si="2"/>
        <v>6530416</v>
      </c>
      <c r="U22" s="4">
        <f t="shared" si="6"/>
        <v>4271700</v>
      </c>
      <c r="V22" s="5">
        <v>9.8999999999999991E-3</v>
      </c>
    </row>
    <row r="23" spans="1:22" x14ac:dyDescent="0.2">
      <c r="A23" s="16" t="s">
        <v>331</v>
      </c>
      <c r="B23" s="4">
        <v>2900</v>
      </c>
      <c r="C23" s="4">
        <v>64300</v>
      </c>
      <c r="D23" s="4">
        <v>-61400</v>
      </c>
      <c r="E23" s="4">
        <v>-939100000</v>
      </c>
      <c r="F23" s="4">
        <f t="shared" si="4"/>
        <v>32655470418</v>
      </c>
      <c r="G23" s="4">
        <v>0</v>
      </c>
      <c r="H23" s="4">
        <v>0</v>
      </c>
      <c r="I23" s="4">
        <v>0</v>
      </c>
      <c r="J23" s="4">
        <v>64105000</v>
      </c>
      <c r="K23" s="4">
        <f t="shared" si="5"/>
        <v>703261000</v>
      </c>
      <c r="L23" s="4">
        <v>1207</v>
      </c>
      <c r="M23" s="4">
        <v>1590</v>
      </c>
      <c r="N23" s="4">
        <v>41</v>
      </c>
      <c r="O23" s="4">
        <v>59</v>
      </c>
      <c r="P23" s="4">
        <v>1676800</v>
      </c>
      <c r="Q23" s="4">
        <v>2270900</v>
      </c>
      <c r="R23" s="5">
        <v>-3.3E-3</v>
      </c>
      <c r="S23" s="4">
        <v>4271700</v>
      </c>
      <c r="T23" s="4">
        <f t="shared" si="2"/>
        <v>6751476</v>
      </c>
      <c r="U23" s="4">
        <f t="shared" si="6"/>
        <v>5546300</v>
      </c>
      <c r="V23" s="5">
        <v>2.2700000000000001E-2</v>
      </c>
    </row>
    <row r="24" spans="1:22" x14ac:dyDescent="0.2">
      <c r="A24" s="16" t="s">
        <v>330</v>
      </c>
      <c r="B24" s="4">
        <v>17500</v>
      </c>
      <c r="C24" s="4">
        <v>238700</v>
      </c>
      <c r="D24" s="4">
        <v>-221200</v>
      </c>
      <c r="E24" s="4">
        <v>-3376910000</v>
      </c>
      <c r="F24" s="4">
        <f t="shared" si="4"/>
        <v>33594570418</v>
      </c>
      <c r="K24" s="4">
        <f t="shared" si="5"/>
        <v>639156000</v>
      </c>
      <c r="L24" s="4">
        <v>1468</v>
      </c>
      <c r="M24" s="4">
        <v>3244</v>
      </c>
      <c r="N24" s="4">
        <v>61</v>
      </c>
      <c r="O24" s="4">
        <v>170</v>
      </c>
      <c r="P24" s="4">
        <v>2108000</v>
      </c>
      <c r="Q24" s="4">
        <v>5789800</v>
      </c>
      <c r="R24" s="5">
        <v>-1.6399999999999998E-2</v>
      </c>
      <c r="S24" s="4">
        <v>8250300</v>
      </c>
      <c r="T24" s="4">
        <f t="shared" si="2"/>
        <v>6936816</v>
      </c>
      <c r="U24" s="4">
        <f t="shared" si="6"/>
        <v>5546300</v>
      </c>
      <c r="V24" s="5">
        <v>2.8900000000000002E-2</v>
      </c>
    </row>
    <row r="25" spans="1:22" x14ac:dyDescent="0.2">
      <c r="A25" s="16" t="s">
        <v>329</v>
      </c>
      <c r="B25" s="4">
        <v>4000</v>
      </c>
      <c r="C25" s="4">
        <v>13300</v>
      </c>
      <c r="D25" s="4">
        <v>-9300</v>
      </c>
      <c r="E25" s="4">
        <v>-143360000</v>
      </c>
      <c r="F25" s="4">
        <f t="shared" si="4"/>
        <v>36971480418</v>
      </c>
      <c r="G25" s="4">
        <v>0</v>
      </c>
      <c r="H25" s="4">
        <v>0</v>
      </c>
      <c r="I25" s="4">
        <v>0</v>
      </c>
      <c r="J25" s="4">
        <v>-204960000</v>
      </c>
      <c r="K25" s="4">
        <f t="shared" si="5"/>
        <v>639156000</v>
      </c>
      <c r="L25" s="4">
        <v>1233</v>
      </c>
      <c r="M25" s="4">
        <v>2250</v>
      </c>
      <c r="N25" s="4">
        <v>61</v>
      </c>
      <c r="O25" s="4">
        <v>91</v>
      </c>
      <c r="P25" s="4">
        <v>2060300</v>
      </c>
      <c r="Q25" s="4">
        <v>3323700</v>
      </c>
      <c r="R25" s="5">
        <v>0</v>
      </c>
      <c r="S25" s="4">
        <v>5546300</v>
      </c>
      <c r="T25" s="4">
        <f t="shared" si="2"/>
        <v>6911346</v>
      </c>
      <c r="U25" s="4">
        <f t="shared" si="6"/>
        <v>5302300</v>
      </c>
      <c r="V25" s="5">
        <v>9.7000000000000003E-3</v>
      </c>
    </row>
    <row r="26" spans="1:22" x14ac:dyDescent="0.2">
      <c r="A26" s="16" t="s">
        <v>328</v>
      </c>
      <c r="B26" s="4">
        <v>15200</v>
      </c>
      <c r="C26" s="4">
        <v>641800</v>
      </c>
      <c r="D26" s="4">
        <v>-626600</v>
      </c>
      <c r="E26" s="4">
        <v>-9698020000</v>
      </c>
      <c r="F26" s="4">
        <f t="shared" si="4"/>
        <v>37114840418</v>
      </c>
      <c r="G26" s="4">
        <v>0</v>
      </c>
      <c r="H26" s="4">
        <v>0</v>
      </c>
      <c r="I26" s="4">
        <v>0</v>
      </c>
      <c r="J26" s="4">
        <v>986240000</v>
      </c>
      <c r="K26" s="4">
        <f t="shared" si="5"/>
        <v>844116000</v>
      </c>
      <c r="L26" s="4">
        <v>951</v>
      </c>
      <c r="M26" s="4">
        <v>2575</v>
      </c>
      <c r="N26" s="4">
        <v>41</v>
      </c>
      <c r="O26" s="4">
        <v>97</v>
      </c>
      <c r="P26" s="4">
        <v>1387900</v>
      </c>
      <c r="Q26" s="4">
        <v>3833000</v>
      </c>
      <c r="R26" s="5">
        <v>-1.61E-2</v>
      </c>
      <c r="S26" s="4">
        <v>5892700</v>
      </c>
      <c r="T26" s="4">
        <f t="shared" si="2"/>
        <v>6944466</v>
      </c>
      <c r="U26" s="4">
        <f t="shared" si="6"/>
        <v>5122860</v>
      </c>
      <c r="V26" s="5">
        <v>2.23E-2</v>
      </c>
    </row>
    <row r="27" spans="1:22" x14ac:dyDescent="0.2">
      <c r="A27" s="16" t="s">
        <v>327</v>
      </c>
      <c r="B27" s="4">
        <v>14200</v>
      </c>
      <c r="C27" s="4">
        <v>8200</v>
      </c>
      <c r="D27" s="4">
        <v>6000</v>
      </c>
      <c r="E27" s="4">
        <v>93450000</v>
      </c>
      <c r="F27" s="4">
        <f t="shared" si="4"/>
        <v>46812860418</v>
      </c>
      <c r="G27" s="4">
        <v>0</v>
      </c>
      <c r="H27" s="4">
        <v>0</v>
      </c>
      <c r="I27" s="4">
        <v>0</v>
      </c>
      <c r="J27" s="4">
        <v>65975000</v>
      </c>
      <c r="K27" s="4">
        <f t="shared" si="5"/>
        <v>-142124000</v>
      </c>
      <c r="L27" s="4">
        <v>2440</v>
      </c>
      <c r="M27" s="4">
        <v>2461</v>
      </c>
      <c r="N27" s="4">
        <v>112</v>
      </c>
      <c r="O27" s="4">
        <v>111</v>
      </c>
      <c r="P27" s="4">
        <v>4070300</v>
      </c>
      <c r="Q27" s="4">
        <v>4090500</v>
      </c>
      <c r="R27" s="5">
        <v>3.2000000000000002E-3</v>
      </c>
      <c r="S27" s="4">
        <v>8421000</v>
      </c>
      <c r="T27" s="4">
        <f t="shared" si="2"/>
        <v>6830616</v>
      </c>
      <c r="U27" s="4">
        <f t="shared" si="6"/>
        <v>5122860</v>
      </c>
      <c r="V27" s="5">
        <v>1.89E-2</v>
      </c>
    </row>
    <row r="28" spans="1:22" x14ac:dyDescent="0.2">
      <c r="A28" s="16" t="s">
        <v>326</v>
      </c>
      <c r="B28" s="4">
        <v>3000</v>
      </c>
      <c r="C28" s="4">
        <v>48200</v>
      </c>
      <c r="D28" s="4">
        <v>-45200</v>
      </c>
      <c r="E28" s="4">
        <v>-707460000</v>
      </c>
      <c r="F28" s="4">
        <f t="shared" si="4"/>
        <v>46719410418</v>
      </c>
      <c r="G28" s="4">
        <v>0</v>
      </c>
      <c r="H28" s="4">
        <v>0</v>
      </c>
      <c r="I28" s="4">
        <v>0</v>
      </c>
      <c r="J28" s="4">
        <v>-230020000</v>
      </c>
      <c r="K28" s="4">
        <f t="shared" si="5"/>
        <v>-208099000</v>
      </c>
      <c r="L28" s="4">
        <v>1522</v>
      </c>
      <c r="M28" s="4">
        <v>2418</v>
      </c>
      <c r="N28" s="4">
        <v>70</v>
      </c>
      <c r="O28" s="4">
        <v>106</v>
      </c>
      <c r="P28" s="4">
        <v>2640000</v>
      </c>
      <c r="Q28" s="4">
        <v>3754900</v>
      </c>
      <c r="R28" s="5">
        <v>-3.0999999999999999E-3</v>
      </c>
      <c r="S28" s="4">
        <v>6688700</v>
      </c>
      <c r="T28" s="4">
        <f t="shared" si="2"/>
        <v>6811956</v>
      </c>
      <c r="U28" s="4">
        <f t="shared" si="6"/>
        <v>5122860</v>
      </c>
      <c r="V28" s="5">
        <v>1.5800000000000002E-2</v>
      </c>
    </row>
    <row r="29" spans="1:22" x14ac:dyDescent="0.2">
      <c r="A29" s="16" t="s">
        <v>325</v>
      </c>
      <c r="B29" s="4">
        <v>227600</v>
      </c>
      <c r="C29" s="4">
        <v>72400</v>
      </c>
      <c r="D29" s="4">
        <v>155200</v>
      </c>
      <c r="E29" s="4">
        <v>2423140000</v>
      </c>
      <c r="F29" s="4">
        <f t="shared" si="4"/>
        <v>47426870418</v>
      </c>
      <c r="G29" s="4">
        <v>0</v>
      </c>
      <c r="H29" s="4">
        <v>0</v>
      </c>
      <c r="I29" s="4">
        <v>0</v>
      </c>
      <c r="J29" s="4">
        <v>482565000</v>
      </c>
      <c r="K29" s="4">
        <f t="shared" si="5"/>
        <v>21921000</v>
      </c>
      <c r="L29" s="4">
        <v>3010</v>
      </c>
      <c r="M29" s="4">
        <v>2065</v>
      </c>
      <c r="N29" s="4">
        <v>177</v>
      </c>
      <c r="O29" s="4">
        <v>124</v>
      </c>
      <c r="P29" s="4">
        <v>5687900</v>
      </c>
      <c r="Q29" s="4">
        <v>4069600</v>
      </c>
      <c r="R29" s="5">
        <v>2.29E-2</v>
      </c>
      <c r="S29" s="4">
        <v>10184000</v>
      </c>
      <c r="T29" s="4">
        <f t="shared" si="2"/>
        <v>6298676</v>
      </c>
      <c r="U29" s="4">
        <f t="shared" si="6"/>
        <v>5122860</v>
      </c>
      <c r="V29" s="5">
        <v>2.86E-2</v>
      </c>
    </row>
    <row r="30" spans="1:22" x14ac:dyDescent="0.2">
      <c r="A30" s="16" t="s">
        <v>324</v>
      </c>
      <c r="B30" s="4">
        <v>160000</v>
      </c>
      <c r="C30" s="4">
        <v>54400</v>
      </c>
      <c r="D30" s="4">
        <v>105600</v>
      </c>
      <c r="E30" s="4">
        <v>1620480000</v>
      </c>
      <c r="F30" s="4">
        <f t="shared" si="4"/>
        <v>45003730418</v>
      </c>
      <c r="G30" s="4">
        <v>0</v>
      </c>
      <c r="H30" s="4">
        <v>0</v>
      </c>
      <c r="I30" s="4">
        <v>0</v>
      </c>
      <c r="J30" s="4">
        <v>-150325000</v>
      </c>
      <c r="K30" s="4">
        <f t="shared" si="5"/>
        <v>-460644000</v>
      </c>
      <c r="L30" s="4">
        <v>1137</v>
      </c>
      <c r="M30" s="4">
        <v>2408</v>
      </c>
      <c r="N30" s="4">
        <v>51</v>
      </c>
      <c r="O30" s="4">
        <v>79</v>
      </c>
      <c r="P30" s="4">
        <v>1782600</v>
      </c>
      <c r="Q30" s="4">
        <v>3334900</v>
      </c>
      <c r="R30" s="5">
        <v>-9.7000000000000003E-3</v>
      </c>
      <c r="S30" s="4">
        <v>5302300</v>
      </c>
      <c r="T30" s="4">
        <f t="shared" si="2"/>
        <v>7207656</v>
      </c>
      <c r="U30" s="4">
        <f t="shared" si="6"/>
        <v>5122860</v>
      </c>
      <c r="V30" s="5">
        <v>1.9299999999999998E-2</v>
      </c>
    </row>
    <row r="31" spans="1:22" x14ac:dyDescent="0.2">
      <c r="A31" s="16" t="s">
        <v>323</v>
      </c>
      <c r="B31" s="4">
        <v>18900</v>
      </c>
      <c r="C31" s="4">
        <v>421860</v>
      </c>
      <c r="D31" s="4">
        <v>-402960</v>
      </c>
      <c r="E31" s="4">
        <v>-6037440000</v>
      </c>
      <c r="F31" s="4">
        <f t="shared" si="4"/>
        <v>43383250418</v>
      </c>
      <c r="G31" s="4">
        <v>0</v>
      </c>
      <c r="H31" s="4">
        <v>0</v>
      </c>
      <c r="I31" s="4">
        <v>0</v>
      </c>
      <c r="J31" s="4">
        <v>-271416000</v>
      </c>
      <c r="K31" s="4">
        <f t="shared" si="5"/>
        <v>-310319000</v>
      </c>
      <c r="L31" s="4">
        <v>933</v>
      </c>
      <c r="M31" s="4">
        <v>2076</v>
      </c>
      <c r="N31" s="4">
        <v>35</v>
      </c>
      <c r="O31" s="4">
        <v>74</v>
      </c>
      <c r="P31" s="4">
        <v>1365300</v>
      </c>
      <c r="Q31" s="4">
        <v>2857200</v>
      </c>
      <c r="R31" s="5">
        <v>-6.4000000000000003E-3</v>
      </c>
      <c r="S31" s="4">
        <v>5122860</v>
      </c>
      <c r="T31" s="4">
        <f t="shared" si="2"/>
        <v>7217570</v>
      </c>
      <c r="U31" s="4">
        <f t="shared" si="6"/>
        <v>5291600</v>
      </c>
      <c r="V31" s="5">
        <v>1.6E-2</v>
      </c>
    </row>
    <row r="32" spans="1:22" x14ac:dyDescent="0.2">
      <c r="A32" s="16" t="s">
        <v>322</v>
      </c>
      <c r="B32" s="4">
        <v>1149000</v>
      </c>
      <c r="C32" s="4">
        <v>91900</v>
      </c>
      <c r="D32" s="4">
        <v>1057100</v>
      </c>
      <c r="E32" s="4">
        <v>16425800000</v>
      </c>
      <c r="F32" s="4">
        <f t="shared" si="4"/>
        <v>49420690418</v>
      </c>
      <c r="G32" s="4">
        <v>0</v>
      </c>
      <c r="H32" s="4">
        <v>0</v>
      </c>
      <c r="I32" s="4">
        <v>0</v>
      </c>
      <c r="J32" s="4">
        <v>-271416000</v>
      </c>
      <c r="K32" s="4">
        <f t="shared" si="5"/>
        <v>-38903000</v>
      </c>
      <c r="L32" s="4">
        <v>2284</v>
      </c>
      <c r="M32" s="4">
        <v>1705</v>
      </c>
      <c r="N32" s="4">
        <v>64</v>
      </c>
      <c r="O32" s="4">
        <v>54</v>
      </c>
      <c r="P32" s="4">
        <v>2888000</v>
      </c>
      <c r="Q32" s="4">
        <v>2556300</v>
      </c>
      <c r="R32" s="5">
        <v>1.3000000000000001E-2</v>
      </c>
      <c r="S32" s="4">
        <v>5624300</v>
      </c>
      <c r="T32" s="4">
        <f t="shared" si="2"/>
        <v>6996920</v>
      </c>
      <c r="U32" s="4">
        <f t="shared" si="6"/>
        <v>5291600</v>
      </c>
      <c r="V32" s="5">
        <v>1.29E-2</v>
      </c>
    </row>
    <row r="33" spans="1:22" x14ac:dyDescent="0.2">
      <c r="A33" s="16" t="s">
        <v>321</v>
      </c>
      <c r="B33" s="4">
        <v>1350200</v>
      </c>
      <c r="C33" s="4">
        <v>137400</v>
      </c>
      <c r="D33" s="4">
        <v>1212800</v>
      </c>
      <c r="E33" s="4">
        <v>18494540000</v>
      </c>
      <c r="F33" s="4">
        <f t="shared" si="4"/>
        <v>32994890418</v>
      </c>
      <c r="G33" s="4">
        <v>0</v>
      </c>
      <c r="H33" s="4">
        <v>0</v>
      </c>
      <c r="I33" s="4">
        <v>0</v>
      </c>
      <c r="J33" s="4">
        <v>-287560000</v>
      </c>
      <c r="K33" s="4">
        <f t="shared" si="5"/>
        <v>232513000</v>
      </c>
      <c r="L33" s="4">
        <v>1585</v>
      </c>
      <c r="M33" s="4">
        <v>2143</v>
      </c>
      <c r="N33" s="4">
        <v>84</v>
      </c>
      <c r="O33" s="4">
        <v>69</v>
      </c>
      <c r="P33" s="4">
        <v>2923300</v>
      </c>
      <c r="Q33" s="4">
        <v>3050700</v>
      </c>
      <c r="R33" s="5">
        <v>1.32E-2</v>
      </c>
      <c r="S33" s="4">
        <v>6482300</v>
      </c>
      <c r="T33" s="4">
        <f t="shared" si="2"/>
        <v>6786310</v>
      </c>
      <c r="U33" s="4">
        <f t="shared" si="6"/>
        <v>5291600</v>
      </c>
      <c r="V33" s="5">
        <v>2.2799999999999997E-2</v>
      </c>
    </row>
    <row r="34" spans="1:22" x14ac:dyDescent="0.2">
      <c r="A34" s="16" t="s">
        <v>320</v>
      </c>
      <c r="B34" s="4">
        <v>1030450</v>
      </c>
      <c r="C34" s="4">
        <v>635100</v>
      </c>
      <c r="D34" s="4">
        <v>395350</v>
      </c>
      <c r="E34" s="4">
        <v>6195860000</v>
      </c>
      <c r="F34" s="4">
        <f t="shared" si="4"/>
        <v>14500350418</v>
      </c>
      <c r="G34" s="4">
        <v>0</v>
      </c>
      <c r="H34" s="4">
        <v>0</v>
      </c>
      <c r="I34" s="4">
        <v>0</v>
      </c>
      <c r="J34" s="4">
        <v>391615000</v>
      </c>
      <c r="K34" s="4">
        <f t="shared" si="5"/>
        <v>520073000</v>
      </c>
      <c r="L34" s="4">
        <v>1850</v>
      </c>
      <c r="M34" s="4">
        <v>3782</v>
      </c>
      <c r="N34" s="4">
        <v>80</v>
      </c>
      <c r="O34" s="4">
        <v>163</v>
      </c>
      <c r="P34" s="4">
        <v>2960200</v>
      </c>
      <c r="Q34" s="4">
        <v>6132500</v>
      </c>
      <c r="R34" s="5">
        <v>-2.63E-2</v>
      </c>
      <c r="S34" s="4">
        <v>10103700</v>
      </c>
      <c r="T34" s="4">
        <f t="shared" si="2"/>
        <v>6263460</v>
      </c>
      <c r="U34" s="4">
        <f t="shared" si="6"/>
        <v>5051200</v>
      </c>
      <c r="V34" s="5">
        <v>3.1899999999999998E-2</v>
      </c>
    </row>
    <row r="35" spans="1:22" x14ac:dyDescent="0.2">
      <c r="A35" s="16" t="s">
        <v>319</v>
      </c>
      <c r="B35" s="4">
        <v>0</v>
      </c>
      <c r="C35" s="4">
        <v>238028</v>
      </c>
      <c r="D35" s="4">
        <v>-238028</v>
      </c>
      <c r="E35" s="4">
        <v>-3732870000</v>
      </c>
      <c r="F35" s="4">
        <f t="shared" si="4"/>
        <v>8304490418</v>
      </c>
      <c r="G35" s="4">
        <v>0</v>
      </c>
      <c r="H35" s="4">
        <v>0</v>
      </c>
      <c r="I35" s="4">
        <v>0</v>
      </c>
      <c r="J35" s="4">
        <v>-82620000</v>
      </c>
      <c r="K35" s="4">
        <f t="shared" si="5"/>
        <v>128458000</v>
      </c>
      <c r="L35" s="4">
        <v>1259</v>
      </c>
      <c r="M35" s="4">
        <v>1788</v>
      </c>
      <c r="N35" s="4">
        <v>51</v>
      </c>
      <c r="O35" s="4">
        <v>94</v>
      </c>
      <c r="P35" s="4">
        <v>2083700</v>
      </c>
      <c r="Q35" s="4">
        <v>3074600</v>
      </c>
      <c r="R35" s="5">
        <v>0</v>
      </c>
      <c r="S35" s="4">
        <v>5291600</v>
      </c>
      <c r="T35" s="4">
        <f t="shared" si="2"/>
        <v>6176120</v>
      </c>
      <c r="U35" s="4">
        <f t="shared" si="6"/>
        <v>5051200</v>
      </c>
      <c r="V35" s="5">
        <v>1.9E-2</v>
      </c>
    </row>
    <row r="36" spans="1:22" x14ac:dyDescent="0.2">
      <c r="A36" s="16" t="s">
        <v>318</v>
      </c>
      <c r="B36" s="4">
        <v>34700</v>
      </c>
      <c r="C36" s="4">
        <v>1041474</v>
      </c>
      <c r="D36" s="4">
        <v>-1006774</v>
      </c>
      <c r="E36" s="4">
        <v>-15770560000</v>
      </c>
      <c r="F36" s="4">
        <f t="shared" si="4"/>
        <v>12037360418</v>
      </c>
      <c r="G36" s="4">
        <v>0</v>
      </c>
      <c r="H36" s="4">
        <v>0</v>
      </c>
      <c r="I36" s="4">
        <v>0</v>
      </c>
      <c r="J36" s="4">
        <v>98875000</v>
      </c>
      <c r="K36" s="4">
        <f t="shared" si="5"/>
        <v>211078000</v>
      </c>
      <c r="L36" s="4">
        <v>1180</v>
      </c>
      <c r="M36" s="4">
        <v>2567</v>
      </c>
      <c r="N36" s="4">
        <v>54</v>
      </c>
      <c r="O36" s="4">
        <v>91</v>
      </c>
      <c r="P36" s="4">
        <v>1914000</v>
      </c>
      <c r="Q36" s="4">
        <v>3435400</v>
      </c>
      <c r="R36" s="5">
        <v>-9.5999999999999992E-3</v>
      </c>
      <c r="S36" s="4">
        <v>6223900</v>
      </c>
      <c r="T36" s="4">
        <f t="shared" si="2"/>
        <v>6073090</v>
      </c>
      <c r="U36" s="4">
        <f t="shared" si="6"/>
        <v>5051200</v>
      </c>
      <c r="V36" s="5">
        <v>1.2699999999999999E-2</v>
      </c>
    </row>
    <row r="37" spans="1:22" x14ac:dyDescent="0.2">
      <c r="A37" s="16" t="s">
        <v>317</v>
      </c>
      <c r="B37" s="4">
        <v>1800</v>
      </c>
      <c r="C37" s="4">
        <v>784000</v>
      </c>
      <c r="D37" s="4">
        <v>-782200</v>
      </c>
      <c r="E37" s="4">
        <v>-12352990000</v>
      </c>
      <c r="F37" s="4">
        <f t="shared" si="4"/>
        <v>27807920418</v>
      </c>
      <c r="K37" s="4">
        <f t="shared" si="5"/>
        <v>112203000</v>
      </c>
      <c r="L37" s="4">
        <v>1588</v>
      </c>
      <c r="M37" s="4">
        <v>2233</v>
      </c>
      <c r="N37" s="4">
        <v>100</v>
      </c>
      <c r="O37" s="4">
        <v>132</v>
      </c>
      <c r="P37" s="4">
        <v>2787300</v>
      </c>
      <c r="Q37" s="4">
        <v>4138100</v>
      </c>
      <c r="R37" s="5">
        <v>-6.3E-3</v>
      </c>
      <c r="S37" s="4">
        <v>7282500</v>
      </c>
      <c r="T37" s="4">
        <f t="shared" si="2"/>
        <v>5711610</v>
      </c>
      <c r="U37" s="4">
        <f t="shared" si="6"/>
        <v>3417800</v>
      </c>
      <c r="V37" s="5">
        <v>1.5700000000000002E-2</v>
      </c>
    </row>
    <row r="38" spans="1:22" x14ac:dyDescent="0.2">
      <c r="A38" s="16" t="s">
        <v>316</v>
      </c>
      <c r="B38" s="4">
        <v>33200</v>
      </c>
      <c r="C38" s="4">
        <v>175925</v>
      </c>
      <c r="D38" s="4">
        <v>-142725</v>
      </c>
      <c r="E38" s="4">
        <v>-2259400000</v>
      </c>
      <c r="F38" s="4">
        <f t="shared" si="4"/>
        <v>40160910418</v>
      </c>
      <c r="G38" s="4">
        <v>0</v>
      </c>
      <c r="H38" s="4">
        <v>0</v>
      </c>
      <c r="I38" s="4">
        <v>0</v>
      </c>
      <c r="J38" s="4">
        <v>188090000</v>
      </c>
      <c r="K38" s="4">
        <f t="shared" si="5"/>
        <v>112203000</v>
      </c>
      <c r="L38" s="4">
        <v>1519</v>
      </c>
      <c r="M38" s="4">
        <v>2188</v>
      </c>
      <c r="N38" s="4">
        <v>85</v>
      </c>
      <c r="O38" s="4">
        <v>107</v>
      </c>
      <c r="P38" s="4">
        <v>2756400</v>
      </c>
      <c r="Q38" s="4">
        <v>3593900</v>
      </c>
      <c r="R38" s="5">
        <v>-3.0999999999999999E-3</v>
      </c>
      <c r="S38" s="4">
        <v>6502100</v>
      </c>
      <c r="T38" s="4">
        <f t="shared" si="2"/>
        <v>5360190</v>
      </c>
      <c r="U38" s="4">
        <f t="shared" si="6"/>
        <v>3417800</v>
      </c>
      <c r="V38" s="5">
        <v>1.8799999999999997E-2</v>
      </c>
    </row>
    <row r="39" spans="1:22" x14ac:dyDescent="0.2">
      <c r="A39" s="16" t="s">
        <v>315</v>
      </c>
      <c r="B39" s="4">
        <v>29410</v>
      </c>
      <c r="C39" s="4">
        <v>66900</v>
      </c>
      <c r="D39" s="4">
        <v>-37490</v>
      </c>
      <c r="E39" s="4">
        <v>-601660000</v>
      </c>
      <c r="F39" s="4">
        <f t="shared" ref="F39:F44" si="7">E39+F40</f>
        <v>42420310418</v>
      </c>
      <c r="G39" s="4">
        <v>0</v>
      </c>
      <c r="H39" s="4">
        <v>0</v>
      </c>
      <c r="I39" s="4">
        <v>0</v>
      </c>
      <c r="J39" s="4">
        <v>45395000</v>
      </c>
      <c r="K39" s="4">
        <f t="shared" ref="K39:K44" si="8">K40+J39</f>
        <v>-75887000</v>
      </c>
      <c r="L39" s="4">
        <v>1120</v>
      </c>
      <c r="M39" s="4">
        <v>2319</v>
      </c>
      <c r="N39" s="4">
        <v>41</v>
      </c>
      <c r="O39" s="4">
        <v>90</v>
      </c>
      <c r="P39" s="4">
        <v>1542700</v>
      </c>
      <c r="Q39" s="4">
        <v>3386400</v>
      </c>
      <c r="R39" s="5">
        <v>-6.1999999999999998E-3</v>
      </c>
      <c r="S39" s="4">
        <v>5051200</v>
      </c>
      <c r="T39" s="4">
        <f t="shared" ref="T39:T44" si="9">AVERAGE(S40:S49)</f>
        <v>5083210</v>
      </c>
      <c r="U39" s="4">
        <f t="shared" ref="U39:U44" si="10">MIN(S40:S44)</f>
        <v>3417800</v>
      </c>
      <c r="V39" s="5">
        <v>1.8600000000000002E-2</v>
      </c>
    </row>
    <row r="40" spans="1:22" x14ac:dyDescent="0.2">
      <c r="A40" s="16" t="s">
        <v>314</v>
      </c>
      <c r="B40" s="4">
        <v>2204200</v>
      </c>
      <c r="C40" s="4">
        <v>3900</v>
      </c>
      <c r="D40" s="4">
        <v>2200300</v>
      </c>
      <c r="E40" s="4">
        <v>34959860000</v>
      </c>
      <c r="F40" s="4">
        <f t="shared" si="7"/>
        <v>43021970418</v>
      </c>
      <c r="G40" s="4">
        <v>0</v>
      </c>
      <c r="H40" s="4">
        <v>0</v>
      </c>
      <c r="I40" s="4">
        <v>0</v>
      </c>
      <c r="J40" s="4">
        <v>45395000</v>
      </c>
      <c r="K40" s="4">
        <f t="shared" si="8"/>
        <v>-121282000</v>
      </c>
      <c r="L40" s="4">
        <v>4076</v>
      </c>
      <c r="M40" s="4">
        <v>2994</v>
      </c>
      <c r="N40" s="4">
        <v>279</v>
      </c>
      <c r="O40" s="4">
        <v>174</v>
      </c>
      <c r="P40" s="4">
        <v>8253500</v>
      </c>
      <c r="Q40" s="4">
        <v>5901400</v>
      </c>
      <c r="R40" s="5">
        <v>2.8999999999999998E-2</v>
      </c>
      <c r="S40" s="4">
        <v>14392100</v>
      </c>
      <c r="T40" s="4">
        <f t="shared" si="9"/>
        <v>3881870</v>
      </c>
      <c r="U40" s="4">
        <f t="shared" si="10"/>
        <v>3417800</v>
      </c>
      <c r="V40" s="5">
        <v>3.1E-2</v>
      </c>
    </row>
    <row r="41" spans="1:22" x14ac:dyDescent="0.2">
      <c r="A41" s="16" t="s">
        <v>310</v>
      </c>
      <c r="B41" s="4">
        <v>27100</v>
      </c>
      <c r="C41" s="4">
        <v>100000</v>
      </c>
      <c r="D41" s="4">
        <v>-72900</v>
      </c>
      <c r="E41" s="4">
        <v>-1127890000</v>
      </c>
      <c r="F41" s="4">
        <f t="shared" si="7"/>
        <v>8062110418</v>
      </c>
      <c r="G41" s="4">
        <v>0</v>
      </c>
      <c r="H41" s="4">
        <v>0</v>
      </c>
      <c r="I41" s="4">
        <v>0</v>
      </c>
      <c r="J41" s="4">
        <v>65240000</v>
      </c>
      <c r="K41" s="4">
        <f t="shared" si="8"/>
        <v>-166677000</v>
      </c>
      <c r="L41" s="4">
        <v>1149</v>
      </c>
      <c r="M41" s="4">
        <v>1274</v>
      </c>
      <c r="N41" s="4">
        <v>80</v>
      </c>
      <c r="O41" s="4">
        <v>97</v>
      </c>
      <c r="P41" s="4">
        <v>2232900</v>
      </c>
      <c r="Q41" s="4">
        <v>2781100</v>
      </c>
      <c r="R41" s="5">
        <v>3.3E-3</v>
      </c>
      <c r="S41" s="4">
        <v>5222000</v>
      </c>
      <c r="T41" s="4">
        <f t="shared" si="9"/>
        <v>3594910</v>
      </c>
      <c r="U41" s="4">
        <f t="shared" si="10"/>
        <v>3417800</v>
      </c>
      <c r="V41" s="5">
        <v>1.29E-2</v>
      </c>
    </row>
    <row r="42" spans="1:22" x14ac:dyDescent="0.2">
      <c r="A42" s="16" t="s">
        <v>309</v>
      </c>
      <c r="B42" s="4">
        <v>46700</v>
      </c>
      <c r="C42" s="4">
        <v>70000</v>
      </c>
      <c r="D42" s="4">
        <v>-23300</v>
      </c>
      <c r="E42" s="4">
        <v>-363150000</v>
      </c>
      <c r="F42" s="4">
        <f t="shared" si="7"/>
        <v>9190000418</v>
      </c>
      <c r="G42" s="4">
        <v>0</v>
      </c>
      <c r="H42" s="4">
        <v>0</v>
      </c>
      <c r="I42" s="4">
        <v>0</v>
      </c>
      <c r="J42" s="4">
        <v>18600000</v>
      </c>
      <c r="K42" s="4">
        <f t="shared" si="8"/>
        <v>-231917000</v>
      </c>
      <c r="L42" s="4">
        <v>807</v>
      </c>
      <c r="M42" s="4">
        <v>1130</v>
      </c>
      <c r="N42" s="4">
        <v>35</v>
      </c>
      <c r="O42" s="4">
        <v>66</v>
      </c>
      <c r="P42" s="4">
        <v>1448700</v>
      </c>
      <c r="Q42" s="4">
        <v>1969100</v>
      </c>
      <c r="R42" s="5">
        <v>0</v>
      </c>
      <c r="S42" s="4">
        <v>3417800</v>
      </c>
      <c r="T42" s="4">
        <f t="shared" si="9"/>
        <v>3883990</v>
      </c>
      <c r="U42" s="4">
        <f t="shared" si="10"/>
        <v>3667700</v>
      </c>
      <c r="V42" s="5">
        <v>9.7000000000000003E-3</v>
      </c>
    </row>
    <row r="43" spans="1:22" x14ac:dyDescent="0.2">
      <c r="A43" s="16" t="s">
        <v>306</v>
      </c>
      <c r="B43" s="4">
        <v>25500</v>
      </c>
      <c r="C43" s="4">
        <v>445025</v>
      </c>
      <c r="D43" s="4">
        <v>-419525</v>
      </c>
      <c r="E43" s="4">
        <v>-6467440000</v>
      </c>
      <c r="F43" s="4">
        <f t="shared" si="7"/>
        <v>9553150418</v>
      </c>
      <c r="G43" s="4">
        <v>0</v>
      </c>
      <c r="H43" s="4">
        <v>0</v>
      </c>
      <c r="I43" s="4">
        <v>0</v>
      </c>
      <c r="J43" s="4">
        <v>278220000</v>
      </c>
      <c r="K43" s="4">
        <f t="shared" si="8"/>
        <v>-250517000</v>
      </c>
      <c r="L43" s="4">
        <v>985</v>
      </c>
      <c r="M43" s="4">
        <v>1097</v>
      </c>
      <c r="N43" s="4">
        <v>70</v>
      </c>
      <c r="O43" s="4">
        <v>65</v>
      </c>
      <c r="P43" s="4">
        <v>1874900</v>
      </c>
      <c r="Q43" s="4">
        <v>2126100</v>
      </c>
      <c r="R43" s="5">
        <v>6.5000000000000006E-3</v>
      </c>
      <c r="S43" s="4">
        <v>4376200</v>
      </c>
      <c r="T43" s="4">
        <f t="shared" si="9"/>
        <v>3848880</v>
      </c>
      <c r="U43" s="4">
        <f t="shared" si="10"/>
        <v>2987900</v>
      </c>
      <c r="V43" s="5">
        <v>1.61E-2</v>
      </c>
    </row>
    <row r="44" spans="1:22" x14ac:dyDescent="0.2">
      <c r="A44" s="16" t="s">
        <v>305</v>
      </c>
      <c r="B44" s="4">
        <v>16300</v>
      </c>
      <c r="C44" s="4">
        <v>823200</v>
      </c>
      <c r="D44" s="4">
        <v>-806900</v>
      </c>
      <c r="E44" s="4">
        <v>-12489590000</v>
      </c>
      <c r="F44" s="4">
        <f t="shared" si="7"/>
        <v>16020590418</v>
      </c>
      <c r="K44" s="4">
        <f t="shared" si="8"/>
        <v>-528737000</v>
      </c>
      <c r="L44" s="4">
        <v>1084</v>
      </c>
      <c r="M44" s="4">
        <v>1840</v>
      </c>
      <c r="N44" s="4">
        <v>43</v>
      </c>
      <c r="O44" s="4">
        <v>78</v>
      </c>
      <c r="P44" s="4">
        <v>1599800</v>
      </c>
      <c r="Q44" s="4">
        <v>2966100</v>
      </c>
      <c r="R44" s="5">
        <v>0</v>
      </c>
      <c r="S44" s="4">
        <v>4875200</v>
      </c>
      <c r="T44" s="4">
        <f t="shared" si="9"/>
        <v>3733190</v>
      </c>
      <c r="U44" s="4">
        <f t="shared" si="10"/>
        <v>2281400</v>
      </c>
      <c r="V44" s="5">
        <v>2.23E-2</v>
      </c>
    </row>
    <row r="45" spans="1:22" x14ac:dyDescent="0.2">
      <c r="A45" s="16" t="s">
        <v>304</v>
      </c>
      <c r="B45" s="4">
        <v>2980</v>
      </c>
      <c r="C45" s="4">
        <v>1045050</v>
      </c>
      <c r="D45" s="4">
        <v>-1042070</v>
      </c>
      <c r="E45" s="4">
        <v>-16053302745</v>
      </c>
      <c r="F45" s="4">
        <f t="shared" ref="F45:F55" si="11">E45+F46</f>
        <v>28510180418</v>
      </c>
      <c r="G45" s="4">
        <v>0</v>
      </c>
      <c r="H45" s="4">
        <v>0</v>
      </c>
      <c r="I45" s="4">
        <v>0</v>
      </c>
      <c r="J45" s="4">
        <v>-20445000</v>
      </c>
      <c r="K45" s="4">
        <f t="shared" ref="K45:K55" si="12">K46+J45</f>
        <v>-528737000</v>
      </c>
      <c r="L45" s="4">
        <v>897</v>
      </c>
      <c r="M45" s="4">
        <v>1396</v>
      </c>
      <c r="N45" s="4">
        <v>71</v>
      </c>
      <c r="O45" s="4">
        <v>72</v>
      </c>
      <c r="P45" s="4">
        <v>1967000</v>
      </c>
      <c r="Q45" s="4">
        <v>2272100</v>
      </c>
      <c r="R45" s="5">
        <v>0</v>
      </c>
      <c r="S45" s="4">
        <v>4418200</v>
      </c>
      <c r="T45" s="4">
        <f t="shared" ref="T45:T61" si="13">AVERAGE(S46:S55)</f>
        <v>3708110</v>
      </c>
      <c r="U45" s="4">
        <f t="shared" ref="U45:U55" si="14">MIN(S46:S50)</f>
        <v>2281400</v>
      </c>
      <c r="V45" s="5">
        <v>9.7000000000000003E-3</v>
      </c>
    </row>
    <row r="46" spans="1:22" x14ac:dyDescent="0.2">
      <c r="A46" s="16" t="s">
        <v>303</v>
      </c>
      <c r="B46" s="4">
        <v>3000</v>
      </c>
      <c r="C46" s="4">
        <v>70600</v>
      </c>
      <c r="D46" s="4">
        <v>-67600</v>
      </c>
      <c r="E46" s="4">
        <v>-1052140000</v>
      </c>
      <c r="F46" s="4">
        <f t="shared" si="11"/>
        <v>44563483163</v>
      </c>
      <c r="G46" s="4">
        <v>0</v>
      </c>
      <c r="H46" s="4">
        <v>0</v>
      </c>
      <c r="I46" s="4">
        <v>0</v>
      </c>
      <c r="J46" s="4">
        <v>-85696000</v>
      </c>
      <c r="K46" s="4">
        <f t="shared" si="12"/>
        <v>-508292000</v>
      </c>
      <c r="L46" s="4">
        <v>1083</v>
      </c>
      <c r="M46" s="4">
        <v>1720</v>
      </c>
      <c r="N46" s="4">
        <v>38</v>
      </c>
      <c r="O46" s="4">
        <v>89</v>
      </c>
      <c r="P46" s="4">
        <v>1485400</v>
      </c>
      <c r="Q46" s="4">
        <v>3200300</v>
      </c>
      <c r="R46" s="5">
        <v>-1.6200000000000003E-2</v>
      </c>
      <c r="S46" s="4">
        <v>5193600</v>
      </c>
      <c r="T46" s="4">
        <f t="shared" si="13"/>
        <v>3594950.5</v>
      </c>
      <c r="U46" s="4">
        <f t="shared" si="14"/>
        <v>2281400</v>
      </c>
      <c r="V46" s="5">
        <v>2.8399999999999998E-2</v>
      </c>
    </row>
    <row r="47" spans="1:22" x14ac:dyDescent="0.2">
      <c r="A47" s="16" t="s">
        <v>299</v>
      </c>
      <c r="B47" s="4">
        <v>374700</v>
      </c>
      <c r="C47" s="4">
        <v>87400</v>
      </c>
      <c r="D47" s="4">
        <v>287300</v>
      </c>
      <c r="E47" s="4">
        <v>4459270000</v>
      </c>
      <c r="F47" s="4">
        <f t="shared" si="11"/>
        <v>45615623163</v>
      </c>
      <c r="G47" s="4">
        <v>0</v>
      </c>
      <c r="H47" s="4">
        <v>0</v>
      </c>
      <c r="I47" s="4">
        <v>0</v>
      </c>
      <c r="J47" s="4">
        <v>-85696000</v>
      </c>
      <c r="K47" s="4">
        <f t="shared" si="12"/>
        <v>-422596000</v>
      </c>
      <c r="L47" s="4">
        <v>1362</v>
      </c>
      <c r="M47" s="4">
        <v>963</v>
      </c>
      <c r="N47" s="4">
        <v>75</v>
      </c>
      <c r="O47" s="4">
        <v>27</v>
      </c>
      <c r="P47" s="4">
        <v>2325200</v>
      </c>
      <c r="Q47" s="4">
        <v>1166100</v>
      </c>
      <c r="R47" s="5">
        <v>1.6299999999999999E-2</v>
      </c>
      <c r="S47" s="4">
        <v>3667700</v>
      </c>
      <c r="T47" s="4">
        <f t="shared" si="13"/>
        <v>3605275.3</v>
      </c>
      <c r="U47" s="4">
        <f t="shared" si="14"/>
        <v>2281400</v>
      </c>
      <c r="V47" s="5">
        <v>1.9199999999999998E-2</v>
      </c>
    </row>
    <row r="48" spans="1:22" x14ac:dyDescent="0.2">
      <c r="A48" s="16" t="s">
        <v>298</v>
      </c>
      <c r="B48" s="4">
        <v>2500</v>
      </c>
      <c r="C48" s="4">
        <v>24000</v>
      </c>
      <c r="D48" s="4">
        <v>-21500</v>
      </c>
      <c r="E48" s="4">
        <v>-332650000</v>
      </c>
      <c r="F48" s="4">
        <f t="shared" si="11"/>
        <v>41156353163</v>
      </c>
      <c r="G48" s="4">
        <v>0</v>
      </c>
      <c r="H48" s="4">
        <v>0</v>
      </c>
      <c r="I48" s="4">
        <v>0</v>
      </c>
      <c r="J48" s="4">
        <v>-371400000</v>
      </c>
      <c r="K48" s="4">
        <f t="shared" si="12"/>
        <v>-336900000</v>
      </c>
      <c r="L48" s="4">
        <v>585</v>
      </c>
      <c r="M48" s="4">
        <v>1376</v>
      </c>
      <c r="N48" s="4">
        <v>25</v>
      </c>
      <c r="O48" s="4">
        <v>47</v>
      </c>
      <c r="P48" s="4">
        <v>862900</v>
      </c>
      <c r="Q48" s="4">
        <v>1806800</v>
      </c>
      <c r="R48" s="5">
        <v>-6.4000000000000003E-3</v>
      </c>
      <c r="S48" s="4">
        <v>2987900</v>
      </c>
      <c r="T48" s="4">
        <f t="shared" si="13"/>
        <v>3656715.5</v>
      </c>
      <c r="U48" s="4">
        <f t="shared" si="14"/>
        <v>2281400</v>
      </c>
      <c r="V48" s="5">
        <v>1.29E-2</v>
      </c>
    </row>
    <row r="49" spans="1:22" x14ac:dyDescent="0.2">
      <c r="A49" s="16" t="s">
        <v>286</v>
      </c>
      <c r="B49" s="4">
        <v>34000</v>
      </c>
      <c r="C49" s="4">
        <v>12200</v>
      </c>
      <c r="D49" s="4">
        <v>21800</v>
      </c>
      <c r="E49" s="4">
        <v>339600000</v>
      </c>
      <c r="F49" s="4">
        <f t="shared" si="11"/>
        <v>41489003163</v>
      </c>
      <c r="G49" s="4">
        <v>0</v>
      </c>
      <c r="H49" s="4">
        <v>0</v>
      </c>
      <c r="I49" s="4">
        <v>0</v>
      </c>
      <c r="J49" s="4">
        <v>74640000</v>
      </c>
      <c r="K49" s="4">
        <f t="shared" si="12"/>
        <v>34500000</v>
      </c>
      <c r="L49" s="4">
        <v>657</v>
      </c>
      <c r="M49" s="4">
        <v>1081</v>
      </c>
      <c r="N49" s="4">
        <v>14</v>
      </c>
      <c r="O49" s="4">
        <v>27</v>
      </c>
      <c r="P49" s="4">
        <v>771800</v>
      </c>
      <c r="Q49" s="4">
        <v>1279200</v>
      </c>
      <c r="R49" s="5">
        <v>0</v>
      </c>
      <c r="S49" s="4">
        <v>2281400</v>
      </c>
      <c r="T49" s="4">
        <f t="shared" si="13"/>
        <v>4350276.0999999996</v>
      </c>
      <c r="U49" s="4">
        <f t="shared" si="14"/>
        <v>2352400</v>
      </c>
      <c r="V49" s="5">
        <v>1.2800000000000001E-2</v>
      </c>
    </row>
    <row r="50" spans="1:22" x14ac:dyDescent="0.2">
      <c r="A50" s="16" t="s">
        <v>285</v>
      </c>
      <c r="B50" s="4">
        <v>1300</v>
      </c>
      <c r="C50" s="4">
        <v>22600</v>
      </c>
      <c r="D50" s="4">
        <v>-21300</v>
      </c>
      <c r="E50" s="4">
        <v>-330150000</v>
      </c>
      <c r="F50" s="4">
        <f t="shared" si="11"/>
        <v>41149403163</v>
      </c>
      <c r="K50" s="4">
        <f t="shared" si="12"/>
        <v>-40140000</v>
      </c>
      <c r="L50" s="4">
        <v>591</v>
      </c>
      <c r="M50" s="4">
        <v>1089</v>
      </c>
      <c r="N50" s="4">
        <v>17</v>
      </c>
      <c r="O50" s="4">
        <v>35</v>
      </c>
      <c r="P50" s="4">
        <v>787000</v>
      </c>
      <c r="Q50" s="4">
        <v>1416700</v>
      </c>
      <c r="R50" s="5">
        <v>-3.2000000000000002E-3</v>
      </c>
      <c r="S50" s="4">
        <v>2378700</v>
      </c>
      <c r="T50" s="4">
        <f t="shared" si="13"/>
        <v>4699385.2</v>
      </c>
      <c r="U50" s="4">
        <f t="shared" si="14"/>
        <v>2352400</v>
      </c>
      <c r="V50" s="5">
        <v>9.7000000000000003E-3</v>
      </c>
    </row>
    <row r="51" spans="1:22" x14ac:dyDescent="0.2">
      <c r="A51" s="16" t="s">
        <v>284</v>
      </c>
      <c r="B51" s="4">
        <v>12500</v>
      </c>
      <c r="C51" s="4">
        <v>2400</v>
      </c>
      <c r="D51" s="4">
        <v>10100</v>
      </c>
      <c r="E51" s="4">
        <v>158190000</v>
      </c>
      <c r="F51" s="4">
        <f t="shared" si="11"/>
        <v>41479553163</v>
      </c>
      <c r="G51" s="4">
        <v>0</v>
      </c>
      <c r="H51" s="4">
        <v>0</v>
      </c>
      <c r="I51" s="4">
        <v>0</v>
      </c>
      <c r="J51" s="4">
        <v>-38970000</v>
      </c>
      <c r="K51" s="4">
        <f t="shared" si="12"/>
        <v>-40140000</v>
      </c>
      <c r="L51" s="4">
        <v>692</v>
      </c>
      <c r="M51" s="4">
        <v>1215</v>
      </c>
      <c r="N51" s="4">
        <v>18</v>
      </c>
      <c r="O51" s="4">
        <v>29</v>
      </c>
      <c r="P51" s="4">
        <v>840400</v>
      </c>
      <c r="Q51" s="4">
        <v>1437000</v>
      </c>
      <c r="R51" s="5">
        <v>-9.5999999999999992E-3</v>
      </c>
      <c r="S51" s="4">
        <v>2352400</v>
      </c>
      <c r="T51" s="4">
        <f t="shared" si="13"/>
        <v>5337617.8</v>
      </c>
      <c r="U51" s="4">
        <f t="shared" si="14"/>
        <v>3718300</v>
      </c>
      <c r="V51" s="5">
        <v>1.2699999999999999E-2</v>
      </c>
    </row>
    <row r="52" spans="1:22" x14ac:dyDescent="0.2">
      <c r="A52" s="16" t="s">
        <v>283</v>
      </c>
      <c r="B52" s="4">
        <v>106000</v>
      </c>
      <c r="C52" s="4">
        <v>11800</v>
      </c>
      <c r="D52" s="4">
        <v>94200</v>
      </c>
      <c r="E52" s="4">
        <v>1483770000</v>
      </c>
      <c r="F52" s="4">
        <f t="shared" si="11"/>
        <v>41321363163</v>
      </c>
      <c r="G52" s="4">
        <v>0</v>
      </c>
      <c r="H52" s="4">
        <v>0</v>
      </c>
      <c r="I52" s="4">
        <v>0</v>
      </c>
      <c r="J52" s="4">
        <v>-28230000</v>
      </c>
      <c r="K52" s="4">
        <f t="shared" si="12"/>
        <v>-1170000</v>
      </c>
      <c r="L52" s="4">
        <v>1659</v>
      </c>
      <c r="M52" s="4">
        <v>2163</v>
      </c>
      <c r="N52" s="4">
        <v>85</v>
      </c>
      <c r="O52" s="4">
        <v>79</v>
      </c>
      <c r="P52" s="4">
        <v>2919400</v>
      </c>
      <c r="Q52" s="4">
        <v>3155600</v>
      </c>
      <c r="R52" s="5">
        <v>1.3000000000000001E-2</v>
      </c>
      <c r="S52" s="4">
        <v>6308600</v>
      </c>
      <c r="T52" s="4">
        <f t="shared" si="13"/>
        <v>5752257.7999999998</v>
      </c>
      <c r="U52" s="4">
        <f t="shared" si="14"/>
        <v>3718300</v>
      </c>
      <c r="V52" s="5">
        <v>2.2000000000000002E-2</v>
      </c>
    </row>
    <row r="53" spans="1:22" x14ac:dyDescent="0.2">
      <c r="A53" s="16" t="s">
        <v>282</v>
      </c>
      <c r="B53" s="4">
        <v>96700</v>
      </c>
      <c r="C53" s="4">
        <v>7000</v>
      </c>
      <c r="D53" s="4">
        <v>89700</v>
      </c>
      <c r="E53" s="4">
        <v>1389790000</v>
      </c>
      <c r="F53" s="4">
        <f t="shared" si="11"/>
        <v>39837593163</v>
      </c>
      <c r="G53" s="4">
        <v>0</v>
      </c>
      <c r="H53" s="4">
        <v>0</v>
      </c>
      <c r="I53" s="4">
        <v>0</v>
      </c>
      <c r="J53" s="4">
        <v>148290000</v>
      </c>
      <c r="K53" s="4">
        <f t="shared" si="12"/>
        <v>27060000</v>
      </c>
      <c r="L53" s="4">
        <v>908</v>
      </c>
      <c r="M53" s="4">
        <v>1801</v>
      </c>
      <c r="N53" s="4">
        <v>48</v>
      </c>
      <c r="O53" s="4">
        <v>49</v>
      </c>
      <c r="P53" s="4">
        <v>1539000</v>
      </c>
      <c r="Q53" s="4">
        <v>2315500</v>
      </c>
      <c r="R53" s="5">
        <v>0</v>
      </c>
      <c r="S53" s="4">
        <v>4025100</v>
      </c>
      <c r="T53" s="4">
        <f t="shared" si="13"/>
        <v>6167015.5</v>
      </c>
      <c r="U53" s="4">
        <f t="shared" si="14"/>
        <v>3502302</v>
      </c>
      <c r="V53" s="5">
        <v>1.61E-2</v>
      </c>
    </row>
    <row r="54" spans="1:22" x14ac:dyDescent="0.2">
      <c r="A54" s="16" t="s">
        <v>281</v>
      </c>
      <c r="B54" s="4">
        <v>9600</v>
      </c>
      <c r="C54" s="4">
        <v>64000</v>
      </c>
      <c r="D54" s="4">
        <v>-54400</v>
      </c>
      <c r="E54" s="4">
        <v>-852000000</v>
      </c>
      <c r="F54" s="4">
        <f t="shared" si="11"/>
        <v>38447803163</v>
      </c>
      <c r="K54" s="4">
        <f t="shared" si="12"/>
        <v>-121230000</v>
      </c>
      <c r="L54" s="4">
        <v>1041</v>
      </c>
      <c r="M54" s="4">
        <v>1304</v>
      </c>
      <c r="N54" s="4">
        <v>46</v>
      </c>
      <c r="O54" s="4">
        <v>36</v>
      </c>
      <c r="P54" s="4">
        <v>1704700</v>
      </c>
      <c r="Q54" s="4">
        <v>1688400</v>
      </c>
      <c r="R54" s="5">
        <v>-6.4000000000000003E-3</v>
      </c>
      <c r="S54" s="4">
        <v>3718300</v>
      </c>
      <c r="T54" s="4">
        <f t="shared" si="13"/>
        <v>6680453.7000000002</v>
      </c>
      <c r="U54" s="4">
        <f t="shared" si="14"/>
        <v>3502302</v>
      </c>
      <c r="V54" s="5">
        <v>1.9E-2</v>
      </c>
    </row>
    <row r="55" spans="1:22" x14ac:dyDescent="0.2">
      <c r="A55" s="16" t="s">
        <v>280</v>
      </c>
      <c r="B55" s="4">
        <v>156900</v>
      </c>
      <c r="C55" s="4">
        <v>1200</v>
      </c>
      <c r="D55" s="4">
        <v>155700</v>
      </c>
      <c r="E55" s="4">
        <v>2420630000</v>
      </c>
      <c r="F55" s="4">
        <f t="shared" si="11"/>
        <v>39299803163</v>
      </c>
      <c r="G55" s="4">
        <v>0</v>
      </c>
      <c r="H55" s="4">
        <v>0</v>
      </c>
      <c r="I55" s="4">
        <v>0</v>
      </c>
      <c r="J55" s="4">
        <v>-9210000</v>
      </c>
      <c r="K55" s="4">
        <f t="shared" si="12"/>
        <v>-121230000</v>
      </c>
      <c r="L55" s="4">
        <v>857</v>
      </c>
      <c r="M55" s="4">
        <v>1418</v>
      </c>
      <c r="N55" s="4">
        <v>56</v>
      </c>
      <c r="O55" s="4">
        <v>58</v>
      </c>
      <c r="P55" s="4">
        <v>1701200</v>
      </c>
      <c r="Q55" s="4">
        <v>2220000</v>
      </c>
      <c r="R55" s="5">
        <v>1.3000000000000001E-2</v>
      </c>
      <c r="S55" s="4">
        <v>4167400</v>
      </c>
      <c r="T55" s="4">
        <f t="shared" si="13"/>
        <v>7343400.2999999998</v>
      </c>
      <c r="U55" s="4">
        <f t="shared" si="14"/>
        <v>3502302</v>
      </c>
      <c r="V55" s="5">
        <v>1.6E-2</v>
      </c>
    </row>
    <row r="56" spans="1:22" x14ac:dyDescent="0.2">
      <c r="A56" s="16" t="s">
        <v>279</v>
      </c>
      <c r="B56" s="4">
        <v>7000</v>
      </c>
      <c r="C56" s="4">
        <v>24000</v>
      </c>
      <c r="D56" s="4">
        <v>-17000</v>
      </c>
      <c r="E56" s="4">
        <v>-265840000</v>
      </c>
      <c r="F56" s="4">
        <f t="shared" ref="F56:F130" si="15">E56+F57</f>
        <v>36879173163</v>
      </c>
      <c r="G56" s="4">
        <v>0</v>
      </c>
      <c r="H56" s="4">
        <v>0</v>
      </c>
      <c r="I56" s="4">
        <v>0</v>
      </c>
      <c r="J56" s="4">
        <v>-102630000</v>
      </c>
      <c r="K56" s="4">
        <f t="shared" ref="K56:K76" si="16">K57+J56</f>
        <v>-112020000</v>
      </c>
      <c r="L56" s="4">
        <v>1029</v>
      </c>
      <c r="M56" s="4">
        <v>1625</v>
      </c>
      <c r="N56" s="4">
        <v>45</v>
      </c>
      <c r="O56" s="4">
        <v>82</v>
      </c>
      <c r="P56" s="4">
        <v>1449600</v>
      </c>
      <c r="Q56" s="4">
        <v>2505800</v>
      </c>
      <c r="R56" s="5">
        <v>-6.4000000000000003E-3</v>
      </c>
      <c r="S56" s="4">
        <v>4062005</v>
      </c>
      <c r="T56" s="4">
        <f t="shared" si="13"/>
        <v>8820389</v>
      </c>
      <c r="U56" s="4">
        <f t="shared" ref="U56:U123" si="17">MIN(S57:S61)</f>
        <v>3502302</v>
      </c>
      <c r="V56" s="5">
        <v>1.9199999999999998E-2</v>
      </c>
    </row>
    <row r="57" spans="1:22" x14ac:dyDescent="0.2">
      <c r="A57" s="16" t="s">
        <v>278</v>
      </c>
      <c r="B57" s="4">
        <v>6500</v>
      </c>
      <c r="C57" s="4">
        <v>69100</v>
      </c>
      <c r="D57" s="4">
        <v>-62600</v>
      </c>
      <c r="E57" s="4">
        <v>-949330000</v>
      </c>
      <c r="F57" s="4">
        <f t="shared" si="15"/>
        <v>37145013163</v>
      </c>
      <c r="K57" s="4">
        <f t="shared" si="16"/>
        <v>-9390000</v>
      </c>
      <c r="L57" s="4">
        <v>1259</v>
      </c>
      <c r="M57" s="4">
        <v>1315</v>
      </c>
      <c r="N57" s="4">
        <v>51</v>
      </c>
      <c r="O57" s="4">
        <v>42</v>
      </c>
      <c r="P57" s="4">
        <v>1903800</v>
      </c>
      <c r="Q57" s="4">
        <v>1646500</v>
      </c>
      <c r="R57" s="5">
        <v>1.3100000000000001E-2</v>
      </c>
      <c r="S57" s="4">
        <v>3770948</v>
      </c>
      <c r="T57" s="4">
        <f t="shared" si="13"/>
        <v>9385301.6999999993</v>
      </c>
      <c r="U57" s="4">
        <f t="shared" si="17"/>
        <v>3502302</v>
      </c>
      <c r="V57" s="5">
        <v>2.2599999999999999E-2</v>
      </c>
    </row>
    <row r="58" spans="1:22" x14ac:dyDescent="0.2">
      <c r="A58" s="16" t="s">
        <v>275</v>
      </c>
      <c r="B58" s="4">
        <v>10000</v>
      </c>
      <c r="C58" s="4">
        <v>30700</v>
      </c>
      <c r="D58" s="4">
        <v>-20700</v>
      </c>
      <c r="E58" s="4">
        <v>-317250000</v>
      </c>
      <c r="F58" s="4">
        <f t="shared" si="15"/>
        <v>38094343163</v>
      </c>
      <c r="K58" s="4">
        <f t="shared" si="16"/>
        <v>-9390000</v>
      </c>
      <c r="L58" s="4">
        <v>787</v>
      </c>
      <c r="M58" s="4">
        <v>1442</v>
      </c>
      <c r="N58" s="4">
        <v>34</v>
      </c>
      <c r="O58" s="4">
        <v>44</v>
      </c>
      <c r="P58" s="4">
        <v>1130500</v>
      </c>
      <c r="Q58" s="4">
        <v>1998400</v>
      </c>
      <c r="R58" s="5">
        <v>-6.4000000000000003E-3</v>
      </c>
      <c r="S58" s="4">
        <v>3502302</v>
      </c>
      <c r="T58" s="4">
        <f t="shared" si="13"/>
        <v>9507731.4000000004</v>
      </c>
      <c r="U58" s="4">
        <f t="shared" si="17"/>
        <v>5869791</v>
      </c>
      <c r="V58" s="5">
        <v>1.61E-2</v>
      </c>
    </row>
    <row r="59" spans="1:22" x14ac:dyDescent="0.2">
      <c r="A59" s="16" t="s">
        <v>274</v>
      </c>
      <c r="B59" s="4">
        <v>43600</v>
      </c>
      <c r="C59" s="4">
        <v>317900</v>
      </c>
      <c r="D59" s="4">
        <v>-274300</v>
      </c>
      <c r="E59" s="4">
        <v>-4211210000</v>
      </c>
      <c r="F59" s="4">
        <f t="shared" si="15"/>
        <v>38411593163</v>
      </c>
      <c r="G59" s="4">
        <v>0</v>
      </c>
      <c r="H59" s="4">
        <v>0</v>
      </c>
      <c r="I59" s="4">
        <v>0</v>
      </c>
      <c r="J59" s="4">
        <v>-9390000</v>
      </c>
      <c r="K59" s="4">
        <f t="shared" si="16"/>
        <v>-9390000</v>
      </c>
      <c r="L59" s="4">
        <v>2233</v>
      </c>
      <c r="M59" s="4">
        <v>3466</v>
      </c>
      <c r="N59" s="4">
        <v>74</v>
      </c>
      <c r="O59" s="4">
        <v>175</v>
      </c>
      <c r="P59" s="4">
        <v>3115500</v>
      </c>
      <c r="Q59" s="4">
        <v>5858400</v>
      </c>
      <c r="R59" s="5">
        <v>-1.9099999999999999E-2</v>
      </c>
      <c r="S59" s="4">
        <v>9217006</v>
      </c>
      <c r="T59" s="4">
        <f t="shared" si="13"/>
        <v>9037013.3000000007</v>
      </c>
      <c r="U59" s="4">
        <f t="shared" si="17"/>
        <v>5869791</v>
      </c>
      <c r="V59" s="5">
        <v>2.2499999999999999E-2</v>
      </c>
    </row>
    <row r="60" spans="1:22" x14ac:dyDescent="0.2">
      <c r="A60" s="16" t="s">
        <v>273</v>
      </c>
      <c r="B60" s="4">
        <v>65100</v>
      </c>
      <c r="C60" s="4">
        <v>5200</v>
      </c>
      <c r="D60" s="4">
        <v>59900</v>
      </c>
      <c r="E60" s="4">
        <v>940400000</v>
      </c>
      <c r="F60" s="4">
        <f t="shared" si="15"/>
        <v>42622803163</v>
      </c>
      <c r="K60">
        <f t="shared" si="16"/>
        <v>0</v>
      </c>
      <c r="L60" s="4">
        <v>1431</v>
      </c>
      <c r="M60" s="4">
        <v>1900</v>
      </c>
      <c r="N60" s="4">
        <v>72</v>
      </c>
      <c r="O60" s="4">
        <v>97</v>
      </c>
      <c r="P60" s="4">
        <v>2273800</v>
      </c>
      <c r="Q60" s="4">
        <v>3445600</v>
      </c>
      <c r="R60" s="5">
        <v>6.5000000000000006E-3</v>
      </c>
      <c r="S60" s="4">
        <v>5869791</v>
      </c>
      <c r="T60" s="4">
        <f t="shared" si="13"/>
        <v>9024166.6999999993</v>
      </c>
      <c r="U60" s="4">
        <f t="shared" si="17"/>
        <v>8172677</v>
      </c>
      <c r="V60" s="5">
        <v>1.5900000000000001E-2</v>
      </c>
    </row>
    <row r="61" spans="1:22" x14ac:dyDescent="0.2">
      <c r="A61" s="16" t="s">
        <v>268</v>
      </c>
      <c r="B61" s="4">
        <v>5700</v>
      </c>
      <c r="C61" s="4">
        <v>4800</v>
      </c>
      <c r="D61" s="4">
        <v>900</v>
      </c>
      <c r="E61" s="4">
        <v>12950000</v>
      </c>
      <c r="F61" s="4">
        <f t="shared" si="15"/>
        <v>41682403163</v>
      </c>
      <c r="K61">
        <f t="shared" si="16"/>
        <v>0</v>
      </c>
      <c r="L61" s="4">
        <v>1690</v>
      </c>
      <c r="M61" s="4">
        <v>3604</v>
      </c>
      <c r="N61" s="4">
        <v>59</v>
      </c>
      <c r="O61" s="4">
        <v>161</v>
      </c>
      <c r="P61" s="4">
        <v>2457200</v>
      </c>
      <c r="Q61" s="4">
        <v>5608100</v>
      </c>
      <c r="R61" s="5">
        <v>-1.8799999999999997E-2</v>
      </c>
      <c r="S61" s="4">
        <v>8734726</v>
      </c>
      <c r="T61" s="4">
        <f t="shared" si="13"/>
        <v>9435498.3000000007</v>
      </c>
      <c r="U61" s="4">
        <f t="shared" si="17"/>
        <v>8172677</v>
      </c>
      <c r="V61" s="5">
        <v>2.5000000000000001E-2</v>
      </c>
    </row>
    <row r="62" spans="1:22" x14ac:dyDescent="0.2">
      <c r="A62" s="16" t="s">
        <v>266</v>
      </c>
      <c r="B62" s="4">
        <v>12600</v>
      </c>
      <c r="C62" s="4">
        <v>287700</v>
      </c>
      <c r="D62" s="4">
        <v>-275100</v>
      </c>
      <c r="E62" s="4">
        <v>-4379680000</v>
      </c>
      <c r="F62" s="4">
        <f t="shared" si="15"/>
        <v>41669453163</v>
      </c>
      <c r="K62">
        <f t="shared" si="16"/>
        <v>0</v>
      </c>
      <c r="L62" s="4">
        <v>1961</v>
      </c>
      <c r="M62" s="4">
        <v>4106</v>
      </c>
      <c r="N62" s="4">
        <v>104</v>
      </c>
      <c r="O62" s="4">
        <v>192</v>
      </c>
      <c r="P62" s="4">
        <v>3279000</v>
      </c>
      <c r="Q62" s="4">
        <v>6685400</v>
      </c>
      <c r="R62" s="5">
        <v>-1.24E-2</v>
      </c>
      <c r="S62" s="4">
        <v>10455000</v>
      </c>
      <c r="T62" s="4">
        <f t="shared" ref="T62:T115" si="18">AVERAGE(S63:S72)</f>
        <v>9000158.3000000007</v>
      </c>
      <c r="U62" s="4">
        <f t="shared" si="17"/>
        <v>8172677</v>
      </c>
      <c r="V62" s="5">
        <v>2.1700000000000001E-2</v>
      </c>
    </row>
    <row r="63" spans="1:22" x14ac:dyDescent="0.2">
      <c r="A63" s="16" t="s">
        <v>265</v>
      </c>
      <c r="B63" s="4">
        <v>500</v>
      </c>
      <c r="C63" s="4">
        <v>57900</v>
      </c>
      <c r="D63" s="4">
        <v>-57400</v>
      </c>
      <c r="E63" s="4">
        <v>-931390000</v>
      </c>
      <c r="F63" s="4">
        <f t="shared" si="15"/>
        <v>46049133163</v>
      </c>
      <c r="K63">
        <f t="shared" si="16"/>
        <v>0</v>
      </c>
      <c r="L63" s="4">
        <v>2371</v>
      </c>
      <c r="M63" s="4">
        <v>2268</v>
      </c>
      <c r="N63" s="4">
        <v>111</v>
      </c>
      <c r="O63" s="4">
        <v>111</v>
      </c>
      <c r="P63" s="4">
        <v>3989700</v>
      </c>
      <c r="Q63" s="4">
        <v>3858200</v>
      </c>
      <c r="R63" s="5">
        <v>0</v>
      </c>
      <c r="S63" s="4">
        <v>8172677</v>
      </c>
      <c r="T63" s="4">
        <f t="shared" si="18"/>
        <v>8703196.8000000007</v>
      </c>
      <c r="U63" s="4">
        <f t="shared" si="17"/>
        <v>4726599</v>
      </c>
      <c r="V63" s="5">
        <v>1.83E-2</v>
      </c>
    </row>
    <row r="64" spans="1:22" x14ac:dyDescent="0.2">
      <c r="A64" s="16" t="s">
        <v>247</v>
      </c>
      <c r="B64" s="4">
        <v>3800</v>
      </c>
      <c r="C64" s="4">
        <v>20500</v>
      </c>
      <c r="D64" s="4">
        <v>-16700</v>
      </c>
      <c r="E64" s="4">
        <v>-267670000</v>
      </c>
      <c r="F64" s="4">
        <f t="shared" si="15"/>
        <v>46980523163</v>
      </c>
      <c r="K64">
        <f t="shared" si="16"/>
        <v>0</v>
      </c>
      <c r="L64" s="4">
        <v>2323</v>
      </c>
      <c r="M64" s="4">
        <v>2189</v>
      </c>
      <c r="N64" s="4">
        <v>124</v>
      </c>
      <c r="O64" s="4">
        <v>116</v>
      </c>
      <c r="P64" s="4">
        <v>4517400</v>
      </c>
      <c r="Q64" s="4">
        <v>3927400</v>
      </c>
      <c r="R64" s="5">
        <v>9.4999999999999998E-3</v>
      </c>
      <c r="S64" s="4">
        <v>8852682</v>
      </c>
      <c r="T64" s="4">
        <f t="shared" si="18"/>
        <v>8204295</v>
      </c>
      <c r="U64" s="4">
        <f t="shared" si="17"/>
        <v>4509825</v>
      </c>
      <c r="V64" s="5">
        <v>1.55E-2</v>
      </c>
    </row>
    <row r="65" spans="1:22" x14ac:dyDescent="0.2">
      <c r="A65" s="16" t="s">
        <v>239</v>
      </c>
      <c r="B65" s="4">
        <v>23700</v>
      </c>
      <c r="C65" s="4">
        <v>27600</v>
      </c>
      <c r="D65" s="4">
        <v>-3900</v>
      </c>
      <c r="E65" s="4">
        <v>-61800000</v>
      </c>
      <c r="F65" s="4">
        <f t="shared" si="15"/>
        <v>47248193163</v>
      </c>
      <c r="K65">
        <f t="shared" si="16"/>
        <v>0</v>
      </c>
      <c r="L65" s="4">
        <v>2090</v>
      </c>
      <c r="M65" s="4">
        <v>3422</v>
      </c>
      <c r="N65" s="4">
        <v>143</v>
      </c>
      <c r="O65" s="4">
        <v>162</v>
      </c>
      <c r="P65" s="4">
        <v>4341600</v>
      </c>
      <c r="Q65" s="4">
        <v>5765600</v>
      </c>
      <c r="R65" s="5">
        <v>-1.54E-2</v>
      </c>
      <c r="S65" s="4">
        <v>10796866</v>
      </c>
      <c r="T65" s="4">
        <f t="shared" si="18"/>
        <v>7436548.7999999998</v>
      </c>
      <c r="U65" s="4">
        <f t="shared" si="17"/>
        <v>4509825</v>
      </c>
      <c r="V65" s="5">
        <v>2.7699999999999999E-2</v>
      </c>
    </row>
    <row r="66" spans="1:22" x14ac:dyDescent="0.2">
      <c r="A66" s="16" t="s">
        <v>238</v>
      </c>
      <c r="B66" s="4">
        <v>278100</v>
      </c>
      <c r="C66" s="4">
        <v>12300</v>
      </c>
      <c r="D66" s="4">
        <v>265800</v>
      </c>
      <c r="E66" s="4">
        <v>4294630000</v>
      </c>
      <c r="F66" s="4">
        <f t="shared" si="15"/>
        <v>47309993163</v>
      </c>
      <c r="K66">
        <f t="shared" si="16"/>
        <v>0</v>
      </c>
      <c r="L66" s="4">
        <v>6107</v>
      </c>
      <c r="M66" s="4">
        <v>3530</v>
      </c>
      <c r="N66" s="4">
        <v>343</v>
      </c>
      <c r="O66" s="4">
        <v>217</v>
      </c>
      <c r="P66" s="4">
        <v>10916300</v>
      </c>
      <c r="Q66" s="4">
        <v>7499400</v>
      </c>
      <c r="R66" s="5">
        <v>3.85E-2</v>
      </c>
      <c r="S66" s="4">
        <v>18831892</v>
      </c>
      <c r="T66" s="4">
        <f t="shared" si="18"/>
        <v>5897020.2999999998</v>
      </c>
      <c r="U66" s="4">
        <f t="shared" si="17"/>
        <v>4509825</v>
      </c>
      <c r="V66" s="5">
        <v>4.6100000000000002E-2</v>
      </c>
    </row>
    <row r="67" spans="1:22" x14ac:dyDescent="0.2">
      <c r="A67" s="16" t="s">
        <v>237</v>
      </c>
      <c r="B67" s="4">
        <v>3600</v>
      </c>
      <c r="C67" s="4">
        <v>4700</v>
      </c>
      <c r="D67" s="4">
        <v>-1100</v>
      </c>
      <c r="E67" s="4">
        <v>-17070000</v>
      </c>
      <c r="F67" s="4">
        <f t="shared" si="15"/>
        <v>43015363163</v>
      </c>
      <c r="K67">
        <f t="shared" si="16"/>
        <v>0</v>
      </c>
      <c r="L67" s="4">
        <v>2334</v>
      </c>
      <c r="M67" s="4">
        <v>2447</v>
      </c>
      <c r="N67" s="4">
        <v>121</v>
      </c>
      <c r="O67" s="4">
        <v>154</v>
      </c>
      <c r="P67" s="4">
        <v>4313400</v>
      </c>
      <c r="Q67" s="4">
        <v>4874700</v>
      </c>
      <c r="R67" s="5">
        <v>9.7999999999999997E-3</v>
      </c>
      <c r="S67" s="4">
        <v>9420075</v>
      </c>
      <c r="T67" s="4">
        <f t="shared" si="18"/>
        <v>5318896.7</v>
      </c>
      <c r="U67" s="4">
        <f t="shared" si="17"/>
        <v>4509825</v>
      </c>
      <c r="V67" s="5">
        <v>2.5399999999999999E-2</v>
      </c>
    </row>
    <row r="68" spans="1:22" x14ac:dyDescent="0.2">
      <c r="A68" s="16" t="s">
        <v>233</v>
      </c>
      <c r="B68" s="4">
        <v>0</v>
      </c>
      <c r="C68" s="4">
        <v>334500</v>
      </c>
      <c r="D68" s="4">
        <v>-334500</v>
      </c>
      <c r="E68" s="4">
        <v>-5182450000</v>
      </c>
      <c r="F68" s="4">
        <f t="shared" si="15"/>
        <v>43032433163</v>
      </c>
      <c r="K68">
        <f t="shared" si="16"/>
        <v>0</v>
      </c>
      <c r="L68" s="4">
        <v>1094</v>
      </c>
      <c r="M68" s="4">
        <v>1930</v>
      </c>
      <c r="N68" s="4">
        <v>46</v>
      </c>
      <c r="O68" s="4">
        <v>62</v>
      </c>
      <c r="P68" s="4">
        <v>0</v>
      </c>
      <c r="Q68" s="4">
        <v>0</v>
      </c>
      <c r="R68" s="5">
        <v>3.3E-3</v>
      </c>
      <c r="S68" s="4">
        <v>4726599</v>
      </c>
      <c r="T68" s="4">
        <f t="shared" si="18"/>
        <v>5345457.5</v>
      </c>
      <c r="U68" s="4">
        <f t="shared" si="17"/>
        <v>4509825</v>
      </c>
    </row>
    <row r="69" spans="1:22" x14ac:dyDescent="0.2">
      <c r="A69" s="16" t="s">
        <v>232</v>
      </c>
      <c r="B69" s="4">
        <v>119200</v>
      </c>
      <c r="C69" s="4">
        <v>123100</v>
      </c>
      <c r="D69" s="4">
        <v>-3900</v>
      </c>
      <c r="E69" s="4">
        <v>-65190000</v>
      </c>
      <c r="F69" s="4">
        <f t="shared" si="15"/>
        <v>48214883163</v>
      </c>
      <c r="K69">
        <f t="shared" si="16"/>
        <v>0</v>
      </c>
      <c r="L69" s="4"/>
      <c r="M69" s="4"/>
      <c r="N69" s="4"/>
      <c r="O69" s="4"/>
      <c r="P69" s="4">
        <v>1063300</v>
      </c>
      <c r="Q69" s="4">
        <v>2962500</v>
      </c>
      <c r="R69" s="5">
        <v>-3.2000000000000002E-3</v>
      </c>
      <c r="S69" s="4">
        <v>4509825</v>
      </c>
      <c r="T69" s="4">
        <f t="shared" si="18"/>
        <v>5400607.2000000002</v>
      </c>
      <c r="U69" s="4">
        <f t="shared" si="17"/>
        <v>3863664</v>
      </c>
    </row>
    <row r="70" spans="1:22" x14ac:dyDescent="0.2">
      <c r="A70" s="16" t="s">
        <v>231</v>
      </c>
      <c r="B70" s="4">
        <v>0</v>
      </c>
      <c r="C70" s="4">
        <v>113500</v>
      </c>
      <c r="D70" s="4">
        <v>-113500</v>
      </c>
      <c r="E70" s="4">
        <v>-1766690000</v>
      </c>
      <c r="F70" s="4">
        <f t="shared" si="15"/>
        <v>48280073163</v>
      </c>
      <c r="K70">
        <f t="shared" si="16"/>
        <v>0</v>
      </c>
      <c r="L70" s="4"/>
      <c r="M70" s="4"/>
      <c r="N70" s="4"/>
      <c r="O70" s="4"/>
      <c r="P70" s="4">
        <v>2247100</v>
      </c>
      <c r="Q70" s="4">
        <v>3194500</v>
      </c>
      <c r="R70" s="5">
        <v>-6.4000000000000003E-3</v>
      </c>
      <c r="S70" s="4">
        <v>5741325</v>
      </c>
      <c r="T70" s="4">
        <f t="shared" si="18"/>
        <v>5634044.2000000002</v>
      </c>
      <c r="U70" s="4">
        <f t="shared" si="17"/>
        <v>3119404</v>
      </c>
    </row>
    <row r="71" spans="1:22" x14ac:dyDescent="0.2">
      <c r="A71" s="16" t="s">
        <v>230</v>
      </c>
      <c r="B71" s="4">
        <v>125500</v>
      </c>
      <c r="C71" s="4">
        <v>19625</v>
      </c>
      <c r="D71" s="4">
        <v>105875</v>
      </c>
      <c r="E71" s="4">
        <v>1649460000</v>
      </c>
      <c r="F71" s="4">
        <f t="shared" si="15"/>
        <v>50046763163</v>
      </c>
      <c r="K71">
        <f t="shared" si="16"/>
        <v>0</v>
      </c>
      <c r="L71" s="4"/>
      <c r="M71" s="4"/>
      <c r="N71" s="4"/>
      <c r="O71" s="4"/>
      <c r="P71" s="4">
        <v>6180600</v>
      </c>
      <c r="Q71" s="4">
        <v>6213800</v>
      </c>
      <c r="R71" s="5">
        <v>2.3099999999999999E-2</v>
      </c>
      <c r="S71" s="4">
        <v>12848042</v>
      </c>
      <c r="T71" s="4">
        <f t="shared" si="18"/>
        <v>4743114.3</v>
      </c>
      <c r="U71" s="4">
        <f t="shared" si="17"/>
        <v>3119404</v>
      </c>
    </row>
    <row r="72" spans="1:22" x14ac:dyDescent="0.2">
      <c r="A72" s="16" t="s">
        <v>229</v>
      </c>
      <c r="B72" s="4">
        <v>32200</v>
      </c>
      <c r="C72" s="4">
        <v>3600</v>
      </c>
      <c r="D72" s="4">
        <v>28600</v>
      </c>
      <c r="E72" s="4">
        <v>434620000</v>
      </c>
      <c r="F72" s="4">
        <f t="shared" si="15"/>
        <v>48397303163</v>
      </c>
      <c r="K72">
        <f t="shared" si="16"/>
        <v>0</v>
      </c>
      <c r="L72" s="4"/>
      <c r="M72" s="4"/>
      <c r="N72" s="4"/>
      <c r="O72" s="4"/>
      <c r="P72" s="4">
        <v>2985500</v>
      </c>
      <c r="Q72" s="4">
        <v>2656600</v>
      </c>
      <c r="R72" s="5">
        <v>6.7000000000000002E-3</v>
      </c>
      <c r="S72" s="4">
        <v>6101600</v>
      </c>
      <c r="T72" s="4">
        <f t="shared" si="18"/>
        <v>4579360.7</v>
      </c>
      <c r="U72" s="4">
        <f t="shared" si="17"/>
        <v>3119404</v>
      </c>
    </row>
    <row r="73" spans="1:22" x14ac:dyDescent="0.2">
      <c r="A73" s="16" t="s">
        <v>228</v>
      </c>
      <c r="B73" s="4">
        <v>41800</v>
      </c>
      <c r="C73" s="4">
        <v>208600</v>
      </c>
      <c r="D73" s="4">
        <v>-166800</v>
      </c>
      <c r="E73" s="4">
        <v>-2547380000</v>
      </c>
      <c r="F73" s="4">
        <f t="shared" si="15"/>
        <v>47962683163</v>
      </c>
      <c r="K73">
        <f t="shared" si="16"/>
        <v>0</v>
      </c>
      <c r="L73" s="4"/>
      <c r="M73" s="4"/>
      <c r="N73" s="4"/>
      <c r="O73" s="4"/>
      <c r="P73" s="4">
        <v>1515900</v>
      </c>
      <c r="Q73" s="4">
        <v>3189800</v>
      </c>
      <c r="R73" s="5">
        <v>-1.6200000000000003E-2</v>
      </c>
      <c r="S73" s="4">
        <v>5203062</v>
      </c>
      <c r="T73" s="4">
        <f t="shared" si="18"/>
        <v>4628327.0999999996</v>
      </c>
      <c r="U73" s="4">
        <f t="shared" si="17"/>
        <v>3119404</v>
      </c>
    </row>
    <row r="74" spans="1:22" x14ac:dyDescent="0.2">
      <c r="A74" s="16" t="s">
        <v>227</v>
      </c>
      <c r="B74" s="4">
        <v>471700</v>
      </c>
      <c r="C74" s="4">
        <v>100</v>
      </c>
      <c r="D74" s="4">
        <v>471600</v>
      </c>
      <c r="E74" s="4">
        <v>7199210000</v>
      </c>
      <c r="F74" s="4">
        <f t="shared" si="15"/>
        <v>50510063163</v>
      </c>
      <c r="K74">
        <f t="shared" si="16"/>
        <v>0</v>
      </c>
      <c r="L74" s="4"/>
      <c r="M74" s="4"/>
      <c r="N74" s="4"/>
      <c r="O74" s="4"/>
      <c r="P74" s="4">
        <v>1910100</v>
      </c>
      <c r="Q74" s="4">
        <v>1638000</v>
      </c>
      <c r="R74" s="5">
        <v>6.6E-3</v>
      </c>
      <c r="S74" s="4">
        <v>3863664</v>
      </c>
      <c r="T74" s="4">
        <f t="shared" si="18"/>
        <v>5380122.2999999998</v>
      </c>
      <c r="U74" s="4">
        <f t="shared" si="17"/>
        <v>3119404</v>
      </c>
    </row>
    <row r="75" spans="1:22" x14ac:dyDescent="0.2">
      <c r="A75" s="16" t="s">
        <v>221</v>
      </c>
      <c r="B75" s="4">
        <v>0</v>
      </c>
      <c r="C75" s="4">
        <v>127200</v>
      </c>
      <c r="D75" s="4">
        <v>-127200</v>
      </c>
      <c r="E75" s="4">
        <v>-1942080000</v>
      </c>
      <c r="F75" s="4">
        <f t="shared" si="15"/>
        <v>43310853163</v>
      </c>
      <c r="K75">
        <f t="shared" si="16"/>
        <v>0</v>
      </c>
      <c r="L75" s="4"/>
      <c r="M75" s="4"/>
      <c r="N75" s="4"/>
      <c r="O75" s="4"/>
      <c r="P75" s="4">
        <v>1312400</v>
      </c>
      <c r="Q75" s="4">
        <v>1545600</v>
      </c>
      <c r="R75" s="5">
        <v>0</v>
      </c>
      <c r="S75" s="4">
        <v>3119404</v>
      </c>
      <c r="T75" s="4">
        <f t="shared" si="18"/>
        <v>6075311.5999999996</v>
      </c>
      <c r="U75" s="4">
        <f t="shared" si="17"/>
        <v>3436607</v>
      </c>
    </row>
    <row r="76" spans="1:22" x14ac:dyDescent="0.2">
      <c r="A76" s="16" t="s">
        <v>212</v>
      </c>
      <c r="B76" s="4">
        <v>132500</v>
      </c>
      <c r="C76" s="4">
        <v>4200</v>
      </c>
      <c r="D76" s="4">
        <v>128300</v>
      </c>
      <c r="E76" s="4">
        <v>1938790000</v>
      </c>
      <c r="F76" s="4">
        <f t="shared" si="15"/>
        <v>45252933163</v>
      </c>
      <c r="K76">
        <f t="shared" si="16"/>
        <v>0</v>
      </c>
      <c r="L76" s="4"/>
      <c r="M76" s="4"/>
      <c r="N76" s="4"/>
      <c r="O76" s="4"/>
      <c r="P76" s="4">
        <v>1353300</v>
      </c>
      <c r="Q76" s="4">
        <v>1764700</v>
      </c>
      <c r="R76" s="5">
        <v>1.3300000000000001E-2</v>
      </c>
      <c r="S76" s="4">
        <v>3436607</v>
      </c>
      <c r="T76" s="4">
        <f t="shared" si="18"/>
        <v>6373582.7000000002</v>
      </c>
      <c r="U76" s="4">
        <f t="shared" si="17"/>
        <v>3638839</v>
      </c>
    </row>
    <row r="77" spans="1:22" x14ac:dyDescent="0.2">
      <c r="A77" s="16" t="s">
        <v>211</v>
      </c>
      <c r="B77" s="4">
        <v>126500</v>
      </c>
      <c r="C77" s="4">
        <v>22800</v>
      </c>
      <c r="D77" s="4">
        <v>103700</v>
      </c>
      <c r="E77" s="4">
        <v>1565970000</v>
      </c>
      <c r="F77" s="4">
        <f t="shared" si="15"/>
        <v>43314143163</v>
      </c>
      <c r="K77">
        <f>K78+J77</f>
        <v>0</v>
      </c>
      <c r="L77" s="4"/>
      <c r="M77" s="4"/>
      <c r="N77" s="4"/>
      <c r="O77" s="4"/>
      <c r="P77" s="4">
        <v>1579100</v>
      </c>
      <c r="Q77" s="4">
        <v>1885500</v>
      </c>
      <c r="R77" s="5">
        <v>-3.3E-3</v>
      </c>
      <c r="S77" s="4">
        <v>3638839</v>
      </c>
      <c r="T77" s="4">
        <f t="shared" si="18"/>
        <v>7139037.7000000002</v>
      </c>
      <c r="U77" s="4">
        <f t="shared" si="17"/>
        <v>3938743</v>
      </c>
    </row>
    <row r="78" spans="1:22" x14ac:dyDescent="0.2">
      <c r="A78" s="16" t="s">
        <v>210</v>
      </c>
      <c r="B78" s="4">
        <v>327800</v>
      </c>
      <c r="C78" s="4">
        <v>7600</v>
      </c>
      <c r="D78" s="4">
        <v>320200</v>
      </c>
      <c r="E78" s="4">
        <v>4836490000</v>
      </c>
      <c r="F78" s="4">
        <f t="shared" si="15"/>
        <v>41748173163</v>
      </c>
      <c r="K78">
        <f>J78+K80</f>
        <v>0</v>
      </c>
      <c r="R78" s="5">
        <v>3.4000000000000002E-3</v>
      </c>
      <c r="S78" s="4">
        <v>4992207</v>
      </c>
      <c r="T78" s="4">
        <f t="shared" si="18"/>
        <v>7227705.0999999996</v>
      </c>
      <c r="U78" s="4">
        <f t="shared" si="17"/>
        <v>3938743</v>
      </c>
    </row>
    <row r="79" spans="1:22" x14ac:dyDescent="0.2">
      <c r="A79" s="16" t="s">
        <v>209</v>
      </c>
      <c r="B79" s="4">
        <v>81800</v>
      </c>
      <c r="C79" s="4">
        <v>0</v>
      </c>
      <c r="D79" s="4">
        <v>81800</v>
      </c>
      <c r="E79" s="4">
        <v>1246460000</v>
      </c>
      <c r="F79" s="4">
        <f t="shared" si="15"/>
        <v>36911683163</v>
      </c>
      <c r="L79" s="4"/>
      <c r="M79" s="4"/>
      <c r="N79" s="4"/>
      <c r="O79" s="4"/>
      <c r="P79" s="4">
        <v>1596700</v>
      </c>
      <c r="Q79" s="4">
        <v>2885800</v>
      </c>
      <c r="R79" s="5">
        <v>-1.6299999999999999E-2</v>
      </c>
      <c r="S79" s="4">
        <v>5061322</v>
      </c>
      <c r="T79" s="4">
        <f t="shared" si="18"/>
        <v>7157788.4000000004</v>
      </c>
      <c r="U79" s="4">
        <f t="shared" si="17"/>
        <v>3938743</v>
      </c>
    </row>
    <row r="80" spans="1:22" x14ac:dyDescent="0.2">
      <c r="A80" s="16" t="s">
        <v>208</v>
      </c>
      <c r="B80" s="4">
        <v>6400</v>
      </c>
      <c r="C80" s="4">
        <v>31300</v>
      </c>
      <c r="D80" s="4">
        <v>-24900</v>
      </c>
      <c r="E80" s="4">
        <v>-382670000</v>
      </c>
      <c r="F80" s="4">
        <f t="shared" si="15"/>
        <v>35665223163</v>
      </c>
      <c r="K80">
        <f>J80</f>
        <v>0</v>
      </c>
      <c r="R80" s="5">
        <v>-9.7000000000000003E-3</v>
      </c>
      <c r="S80" s="4">
        <v>8075695</v>
      </c>
      <c r="T80" s="4">
        <f t="shared" si="18"/>
        <v>6797765</v>
      </c>
      <c r="U80" s="4">
        <f t="shared" si="17"/>
        <v>3938743</v>
      </c>
    </row>
    <row r="81" spans="1:21" x14ac:dyDescent="0.2">
      <c r="A81" s="16" t="s">
        <v>207</v>
      </c>
      <c r="B81" s="4">
        <v>50</v>
      </c>
      <c r="C81" s="4">
        <v>49600</v>
      </c>
      <c r="D81" s="4">
        <v>-49550</v>
      </c>
      <c r="E81" s="4">
        <v>-767990000</v>
      </c>
      <c r="F81" s="4">
        <f t="shared" si="15"/>
        <v>36047893163</v>
      </c>
      <c r="R81" s="5">
        <v>-6.4000000000000003E-3</v>
      </c>
      <c r="S81" s="4">
        <v>3938743</v>
      </c>
      <c r="T81" s="4">
        <f t="shared" si="18"/>
        <v>7013547.2000000002</v>
      </c>
      <c r="U81" s="4">
        <f t="shared" si="17"/>
        <v>4464064</v>
      </c>
    </row>
    <row r="82" spans="1:21" x14ac:dyDescent="0.2">
      <c r="A82" s="16" t="s">
        <v>206</v>
      </c>
      <c r="B82" s="4">
        <v>2400</v>
      </c>
      <c r="C82" s="4">
        <v>10000</v>
      </c>
      <c r="D82" s="4">
        <v>-7600</v>
      </c>
      <c r="E82" s="4">
        <v>-117860000</v>
      </c>
      <c r="F82" s="4">
        <f t="shared" si="15"/>
        <v>36815883163</v>
      </c>
      <c r="R82" s="5">
        <v>-6.3E-3</v>
      </c>
      <c r="S82" s="4">
        <v>4464064</v>
      </c>
      <c r="T82" s="4">
        <f t="shared" si="18"/>
        <v>7466799.0999999996</v>
      </c>
      <c r="U82" s="4">
        <f t="shared" si="17"/>
        <v>5692726</v>
      </c>
    </row>
    <row r="83" spans="1:21" x14ac:dyDescent="0.2">
      <c r="A83" s="16" t="s">
        <v>205</v>
      </c>
      <c r="B83" s="4">
        <v>107200</v>
      </c>
      <c r="C83" s="4">
        <v>0</v>
      </c>
      <c r="D83" s="4">
        <v>107200</v>
      </c>
      <c r="E83" s="4">
        <v>1683300000</v>
      </c>
      <c r="F83" s="4">
        <f t="shared" si="15"/>
        <v>36933743163</v>
      </c>
      <c r="R83" s="5">
        <v>-3.0999999999999999E-3</v>
      </c>
      <c r="S83" s="4">
        <v>5692726</v>
      </c>
      <c r="T83" s="4">
        <f t="shared" si="18"/>
        <v>7801892.2000000002</v>
      </c>
      <c r="U83" s="4">
        <f t="shared" si="17"/>
        <v>5878881</v>
      </c>
    </row>
    <row r="84" spans="1:21" x14ac:dyDescent="0.2">
      <c r="A84" s="16" t="s">
        <v>204</v>
      </c>
      <c r="B84" s="4">
        <v>300100</v>
      </c>
      <c r="C84" s="4">
        <v>83800</v>
      </c>
      <c r="D84" s="4">
        <v>216300</v>
      </c>
      <c r="E84" s="4">
        <v>3356270000</v>
      </c>
      <c r="F84" s="4">
        <f t="shared" si="15"/>
        <v>35250443163</v>
      </c>
      <c r="R84" s="5">
        <v>-6.3E-3</v>
      </c>
      <c r="S84" s="4">
        <v>11381616</v>
      </c>
      <c r="T84" s="4">
        <f t="shared" si="18"/>
        <v>7752887.7000000002</v>
      </c>
      <c r="U84" s="4">
        <f t="shared" si="17"/>
        <v>4362155</v>
      </c>
    </row>
    <row r="85" spans="1:21" x14ac:dyDescent="0.2">
      <c r="A85" s="16" t="s">
        <v>203</v>
      </c>
      <c r="B85" s="4">
        <v>8000</v>
      </c>
      <c r="C85" s="4">
        <v>81700</v>
      </c>
      <c r="D85" s="4">
        <v>-73700</v>
      </c>
      <c r="E85" s="4">
        <v>-1169120000</v>
      </c>
      <c r="F85" s="4">
        <f t="shared" si="15"/>
        <v>31894173163</v>
      </c>
      <c r="R85" s="5">
        <v>3.27E-2</v>
      </c>
      <c r="S85" s="4">
        <v>10071297</v>
      </c>
      <c r="T85" s="4">
        <f t="shared" si="18"/>
        <v>7641073.9000000004</v>
      </c>
      <c r="U85" s="4">
        <f t="shared" si="17"/>
        <v>4362155</v>
      </c>
    </row>
    <row r="86" spans="1:21" x14ac:dyDescent="0.2">
      <c r="A86" s="16" t="s">
        <v>202</v>
      </c>
      <c r="B86" s="4">
        <v>2000</v>
      </c>
      <c r="C86" s="4">
        <v>45400</v>
      </c>
      <c r="D86" s="4">
        <v>-43400</v>
      </c>
      <c r="E86" s="4">
        <v>-669770000</v>
      </c>
      <c r="F86" s="4">
        <f t="shared" si="15"/>
        <v>33063293163</v>
      </c>
      <c r="R86" s="5">
        <v>-1.29E-2</v>
      </c>
      <c r="S86" s="4">
        <v>6419318</v>
      </c>
      <c r="T86" s="4">
        <f t="shared" si="18"/>
        <v>7428331.5999999996</v>
      </c>
      <c r="U86" s="4">
        <f t="shared" si="17"/>
        <v>4362155</v>
      </c>
    </row>
    <row r="87" spans="1:21" x14ac:dyDescent="0.2">
      <c r="A87" s="16" t="s">
        <v>201</v>
      </c>
      <c r="B87" s="4">
        <v>121500</v>
      </c>
      <c r="C87" s="4">
        <v>27900</v>
      </c>
      <c r="D87" s="4">
        <v>93600</v>
      </c>
      <c r="E87" s="4">
        <v>1422200000</v>
      </c>
      <c r="F87" s="4">
        <f t="shared" si="15"/>
        <v>33733063163</v>
      </c>
      <c r="R87" s="5">
        <v>5.8099999999999999E-2</v>
      </c>
      <c r="S87" s="4">
        <v>11293389</v>
      </c>
      <c r="T87" s="4">
        <f t="shared" si="18"/>
        <v>6946373.9000000004</v>
      </c>
      <c r="U87" s="4">
        <f t="shared" si="17"/>
        <v>4362155</v>
      </c>
    </row>
    <row r="88" spans="1:21" x14ac:dyDescent="0.2">
      <c r="A88" s="16" t="s">
        <v>200</v>
      </c>
      <c r="B88" s="4">
        <v>542800</v>
      </c>
      <c r="C88" s="4">
        <v>4100</v>
      </c>
      <c r="D88" s="4">
        <v>538700</v>
      </c>
      <c r="E88" s="4">
        <v>7731120000</v>
      </c>
      <c r="F88" s="4">
        <f t="shared" si="15"/>
        <v>32310863163</v>
      </c>
      <c r="R88" s="5">
        <v>3.5400000000000001E-2</v>
      </c>
      <c r="S88" s="4">
        <v>5878881</v>
      </c>
      <c r="T88" s="4">
        <f t="shared" si="18"/>
        <v>7391266.5999999996</v>
      </c>
      <c r="U88" s="4">
        <f t="shared" si="17"/>
        <v>4362155</v>
      </c>
    </row>
    <row r="89" spans="1:21" x14ac:dyDescent="0.2">
      <c r="A89" s="16" t="s">
        <v>199</v>
      </c>
      <c r="B89" s="4">
        <v>0</v>
      </c>
      <c r="C89" s="4">
        <v>91600</v>
      </c>
      <c r="D89" s="4">
        <v>-91600</v>
      </c>
      <c r="E89" s="4">
        <v>-1304480000</v>
      </c>
      <c r="F89" s="4">
        <f t="shared" si="15"/>
        <v>24579743163</v>
      </c>
      <c r="R89" s="5">
        <v>-1.7299999999999999E-2</v>
      </c>
      <c r="S89" s="4">
        <v>4362155</v>
      </c>
      <c r="T89" s="4">
        <f t="shared" si="18"/>
        <v>7323556.5</v>
      </c>
      <c r="U89" s="4">
        <f t="shared" si="17"/>
        <v>4475461</v>
      </c>
    </row>
    <row r="90" spans="1:21" x14ac:dyDescent="0.2">
      <c r="A90" s="16" t="s">
        <v>198</v>
      </c>
      <c r="B90" s="4">
        <v>0</v>
      </c>
      <c r="C90" s="4">
        <v>125600</v>
      </c>
      <c r="D90" s="4">
        <v>-125600</v>
      </c>
      <c r="E90" s="4">
        <v>-1796290000</v>
      </c>
      <c r="F90" s="4">
        <f t="shared" si="15"/>
        <v>25884223163</v>
      </c>
      <c r="R90" s="5">
        <v>6.9999999999999993E-3</v>
      </c>
      <c r="S90" s="4">
        <v>4475461</v>
      </c>
      <c r="T90" s="4">
        <f t="shared" si="18"/>
        <v>7857537.7999999998</v>
      </c>
      <c r="U90" s="4">
        <f t="shared" si="17"/>
        <v>6096565</v>
      </c>
    </row>
    <row r="91" spans="1:21" x14ac:dyDescent="0.2">
      <c r="A91" s="16" t="s">
        <v>197</v>
      </c>
      <c r="B91" s="4">
        <v>72200</v>
      </c>
      <c r="C91" s="4">
        <v>224000</v>
      </c>
      <c r="D91" s="4">
        <v>-151800</v>
      </c>
      <c r="E91" s="4">
        <v>-2136630000</v>
      </c>
      <c r="F91" s="4">
        <f t="shared" si="15"/>
        <v>27680513163</v>
      </c>
      <c r="R91" s="5">
        <v>4.24E-2</v>
      </c>
      <c r="S91" s="4">
        <v>6096565</v>
      </c>
      <c r="T91" s="4">
        <f t="shared" si="18"/>
        <v>7775660.2000000002</v>
      </c>
      <c r="U91" s="4">
        <f t="shared" si="17"/>
        <v>4291895</v>
      </c>
    </row>
    <row r="92" spans="1:21" x14ac:dyDescent="0.2">
      <c r="A92" s="16" t="s">
        <v>196</v>
      </c>
      <c r="B92" s="4">
        <v>4800</v>
      </c>
      <c r="C92" s="4">
        <v>0</v>
      </c>
      <c r="D92" s="4">
        <v>4800</v>
      </c>
      <c r="E92" s="4">
        <v>72220000</v>
      </c>
      <c r="F92" s="4">
        <f t="shared" si="15"/>
        <v>29817143163</v>
      </c>
      <c r="R92" s="5">
        <v>-0.02</v>
      </c>
      <c r="S92" s="4">
        <v>8996583</v>
      </c>
      <c r="T92" s="4">
        <f t="shared" si="18"/>
        <v>7659484.0999999996</v>
      </c>
      <c r="U92" s="4">
        <f t="shared" si="17"/>
        <v>4291895</v>
      </c>
    </row>
    <row r="93" spans="1:21" x14ac:dyDescent="0.2">
      <c r="A93" s="16" t="s">
        <v>195</v>
      </c>
      <c r="B93" s="4">
        <v>143251</v>
      </c>
      <c r="C93" s="4">
        <v>7900</v>
      </c>
      <c r="D93" s="4">
        <v>135351</v>
      </c>
      <c r="E93" s="4">
        <v>1969520000</v>
      </c>
      <c r="F93" s="4">
        <f t="shared" si="15"/>
        <v>29744923163</v>
      </c>
      <c r="R93" s="5">
        <v>2.4E-2</v>
      </c>
      <c r="S93" s="4">
        <v>9043657</v>
      </c>
      <c r="T93" s="4">
        <f t="shared" si="18"/>
        <v>7540668.5999999996</v>
      </c>
      <c r="U93" s="4">
        <f t="shared" si="17"/>
        <v>4291895</v>
      </c>
    </row>
    <row r="94" spans="1:21" x14ac:dyDescent="0.2">
      <c r="A94" s="16" t="s">
        <v>194</v>
      </c>
      <c r="B94" s="4">
        <v>75100</v>
      </c>
      <c r="C94" s="4">
        <v>135300</v>
      </c>
      <c r="D94" s="4">
        <v>-60200</v>
      </c>
      <c r="E94" s="4">
        <v>-1014760000</v>
      </c>
      <c r="F94" s="4">
        <f t="shared" si="15"/>
        <v>27775403163</v>
      </c>
      <c r="R94" s="5">
        <v>-6.4100000000000004E-2</v>
      </c>
      <c r="S94" s="4">
        <v>10891571</v>
      </c>
      <c r="T94" s="4">
        <f t="shared" si="18"/>
        <v>7356624.7999999998</v>
      </c>
      <c r="U94" s="4">
        <f t="shared" si="17"/>
        <v>3685054</v>
      </c>
    </row>
    <row r="95" spans="1:21" x14ac:dyDescent="0.2">
      <c r="A95" s="16" t="s">
        <v>193</v>
      </c>
      <c r="B95" s="4">
        <v>600</v>
      </c>
      <c r="C95" s="4">
        <v>36000</v>
      </c>
      <c r="D95" s="4">
        <v>-35400</v>
      </c>
      <c r="E95" s="4">
        <v>-555960000</v>
      </c>
      <c r="F95" s="4">
        <f t="shared" si="15"/>
        <v>28790163163</v>
      </c>
      <c r="R95" s="5">
        <v>9.7999999999999997E-3</v>
      </c>
      <c r="S95" s="4">
        <v>8953159</v>
      </c>
      <c r="T95" s="4">
        <f t="shared" si="18"/>
        <v>7260911.7000000002</v>
      </c>
      <c r="U95" s="4">
        <f t="shared" si="17"/>
        <v>3685054</v>
      </c>
    </row>
    <row r="96" spans="1:21" x14ac:dyDescent="0.2">
      <c r="A96" s="16" t="s">
        <v>192</v>
      </c>
      <c r="B96" s="4">
        <v>73500</v>
      </c>
      <c r="C96" s="4">
        <v>153200</v>
      </c>
      <c r="D96" s="4">
        <v>-79700</v>
      </c>
      <c r="E96" s="4">
        <v>-1230470867</v>
      </c>
      <c r="F96" s="4">
        <f t="shared" si="15"/>
        <v>29346123163</v>
      </c>
      <c r="R96" s="5">
        <v>1.6500000000000001E-2</v>
      </c>
      <c r="S96" s="4">
        <v>4291895</v>
      </c>
      <c r="T96" s="4">
        <f t="shared" si="18"/>
        <v>7392560.9000000004</v>
      </c>
      <c r="U96" s="4">
        <f t="shared" si="17"/>
        <v>3685054</v>
      </c>
    </row>
    <row r="97" spans="1:21" x14ac:dyDescent="0.2">
      <c r="A97" s="16" t="s">
        <v>191</v>
      </c>
      <c r="B97" s="4">
        <v>68625</v>
      </c>
      <c r="C97" s="4">
        <v>138200</v>
      </c>
      <c r="D97" s="4">
        <v>-69575</v>
      </c>
      <c r="E97" s="4">
        <v>-1038090000</v>
      </c>
      <c r="F97" s="4">
        <f t="shared" si="15"/>
        <v>30576594030</v>
      </c>
      <c r="R97" s="5">
        <v>-3.2000000000000002E-3</v>
      </c>
      <c r="S97" s="4">
        <v>6473812</v>
      </c>
      <c r="T97" s="4">
        <f t="shared" si="18"/>
        <v>7176605.7999999998</v>
      </c>
      <c r="U97" s="4">
        <f t="shared" si="17"/>
        <v>3685054</v>
      </c>
    </row>
    <row r="98" spans="1:21" x14ac:dyDescent="0.2">
      <c r="A98" s="16" t="s">
        <v>190</v>
      </c>
      <c r="B98" s="4">
        <v>4800</v>
      </c>
      <c r="C98" s="4">
        <v>1300</v>
      </c>
      <c r="D98" s="4">
        <v>3500</v>
      </c>
      <c r="E98" s="4">
        <v>53940000</v>
      </c>
      <c r="F98" s="4">
        <f t="shared" si="15"/>
        <v>31614684030</v>
      </c>
      <c r="R98" s="5">
        <v>-2.2400000000000003E-2</v>
      </c>
      <c r="S98" s="4">
        <v>10327808</v>
      </c>
      <c r="T98" s="4">
        <f t="shared" si="18"/>
        <v>6808503.2999999998</v>
      </c>
      <c r="U98" s="4">
        <f t="shared" si="17"/>
        <v>3685054</v>
      </c>
    </row>
    <row r="99" spans="1:21" x14ac:dyDescent="0.2">
      <c r="A99" s="16" t="s">
        <v>189</v>
      </c>
      <c r="B99" s="4">
        <v>45100</v>
      </c>
      <c r="C99" s="4">
        <v>0</v>
      </c>
      <c r="D99" s="4">
        <v>45100</v>
      </c>
      <c r="E99" s="4">
        <v>695810000</v>
      </c>
      <c r="F99" s="4">
        <f t="shared" si="15"/>
        <v>31560744030</v>
      </c>
      <c r="R99" s="5">
        <v>1.6299999999999999E-2</v>
      </c>
      <c r="S99" s="4">
        <v>3685054</v>
      </c>
      <c r="T99" s="4">
        <f t="shared" si="18"/>
        <v>7141671.2000000002</v>
      </c>
      <c r="U99" s="4">
        <f t="shared" si="17"/>
        <v>5277789</v>
      </c>
    </row>
    <row r="100" spans="1:21" x14ac:dyDescent="0.2">
      <c r="A100" s="16" t="s">
        <v>188</v>
      </c>
      <c r="B100" s="4">
        <v>70705</v>
      </c>
      <c r="C100" s="4">
        <v>302100</v>
      </c>
      <c r="D100" s="4">
        <v>-231395</v>
      </c>
      <c r="E100" s="4">
        <v>-3596260000</v>
      </c>
      <c r="F100" s="4">
        <f t="shared" si="15"/>
        <v>30864934030</v>
      </c>
      <c r="R100" s="5">
        <v>-6.4000000000000003E-3</v>
      </c>
      <c r="S100" s="4">
        <v>9815274</v>
      </c>
      <c r="T100" s="4">
        <f t="shared" si="18"/>
        <v>6737802.5</v>
      </c>
      <c r="U100" s="4">
        <f t="shared" si="17"/>
        <v>5277789</v>
      </c>
    </row>
    <row r="101" spans="1:21" x14ac:dyDescent="0.2">
      <c r="A101" s="16" t="s">
        <v>187</v>
      </c>
      <c r="B101" s="4">
        <v>0</v>
      </c>
      <c r="C101" s="4">
        <v>144900</v>
      </c>
      <c r="D101" s="4">
        <v>-144900</v>
      </c>
      <c r="E101" s="4">
        <v>-2246860000</v>
      </c>
      <c r="F101" s="4">
        <f t="shared" si="15"/>
        <v>34461194030</v>
      </c>
      <c r="R101" s="5">
        <v>3.3E-3</v>
      </c>
      <c r="S101" s="4">
        <v>5277789</v>
      </c>
      <c r="T101" s="4">
        <f t="shared" si="18"/>
        <v>6888334.4000000004</v>
      </c>
      <c r="U101" s="4">
        <f t="shared" si="17"/>
        <v>5608387</v>
      </c>
    </row>
    <row r="102" spans="1:21" x14ac:dyDescent="0.2">
      <c r="A102" s="16" t="s">
        <v>186</v>
      </c>
      <c r="B102" s="4">
        <v>300</v>
      </c>
      <c r="C102" s="4">
        <v>134500</v>
      </c>
      <c r="D102" s="4">
        <v>-134200</v>
      </c>
      <c r="E102" s="4">
        <v>-2059110000</v>
      </c>
      <c r="F102" s="4">
        <f t="shared" si="15"/>
        <v>36708054030</v>
      </c>
      <c r="R102" s="5">
        <v>1.32E-2</v>
      </c>
      <c r="S102" s="4">
        <v>7834822</v>
      </c>
      <c r="T102" s="4">
        <f t="shared" si="18"/>
        <v>6483908</v>
      </c>
      <c r="U102" s="4">
        <f t="shared" si="17"/>
        <v>4314261</v>
      </c>
    </row>
    <row r="103" spans="1:21" x14ac:dyDescent="0.2">
      <c r="A103" s="16" t="s">
        <v>185</v>
      </c>
      <c r="B103" s="4">
        <v>84000</v>
      </c>
      <c r="C103" s="4">
        <v>30100</v>
      </c>
      <c r="D103" s="4">
        <v>53900</v>
      </c>
      <c r="E103" s="4">
        <v>824860000</v>
      </c>
      <c r="F103" s="4">
        <f t="shared" si="15"/>
        <v>38767164030</v>
      </c>
      <c r="R103" s="5">
        <v>-6.5000000000000006E-3</v>
      </c>
      <c r="S103" s="4">
        <v>7855502</v>
      </c>
      <c r="T103" s="4">
        <f t="shared" si="18"/>
        <v>6115722.7999999998</v>
      </c>
      <c r="U103" s="4">
        <f t="shared" si="17"/>
        <v>4314261</v>
      </c>
    </row>
    <row r="104" spans="1:21" x14ac:dyDescent="0.2">
      <c r="A104" s="16" t="s">
        <v>184</v>
      </c>
      <c r="B104" s="4">
        <v>225900</v>
      </c>
      <c r="C104" s="4">
        <v>201100</v>
      </c>
      <c r="D104" s="4">
        <v>24800</v>
      </c>
      <c r="E104" s="4">
        <v>393680000</v>
      </c>
      <c r="F104" s="4">
        <f t="shared" si="15"/>
        <v>37942304030</v>
      </c>
      <c r="R104" s="5">
        <v>-3.2000000000000002E-3</v>
      </c>
      <c r="S104" s="4">
        <v>9051133</v>
      </c>
      <c r="T104" s="4">
        <f t="shared" si="18"/>
        <v>6353490.0999999996</v>
      </c>
      <c r="U104" s="4">
        <f t="shared" si="17"/>
        <v>4314261</v>
      </c>
    </row>
    <row r="105" spans="1:21" x14ac:dyDescent="0.2">
      <c r="A105" s="16" t="s">
        <v>183</v>
      </c>
      <c r="B105" s="4">
        <v>534700</v>
      </c>
      <c r="C105" s="4">
        <v>100500</v>
      </c>
      <c r="D105" s="4">
        <v>434200</v>
      </c>
      <c r="E105" s="4">
        <v>6540130000</v>
      </c>
      <c r="F105" s="4">
        <f t="shared" si="15"/>
        <v>37548624030</v>
      </c>
      <c r="R105" s="5">
        <v>6.9699999999999998E-2</v>
      </c>
      <c r="S105" s="4">
        <v>7996028</v>
      </c>
      <c r="T105" s="4">
        <f t="shared" si="18"/>
        <v>5958120.7999999998</v>
      </c>
      <c r="U105" s="4">
        <f t="shared" si="17"/>
        <v>4314261</v>
      </c>
    </row>
    <row r="106" spans="1:21" x14ac:dyDescent="0.2">
      <c r="A106" s="16" t="s">
        <v>182</v>
      </c>
      <c r="B106" s="4">
        <v>122700</v>
      </c>
      <c r="C106" s="4">
        <v>307700</v>
      </c>
      <c r="D106" s="4">
        <v>-185000</v>
      </c>
      <c r="E106" s="4">
        <v>-2679694465</v>
      </c>
      <c r="F106" s="4">
        <f t="shared" si="15"/>
        <v>31008494030</v>
      </c>
      <c r="R106" s="5">
        <v>-1.03E-2</v>
      </c>
      <c r="S106" s="4">
        <v>5608387</v>
      </c>
      <c r="T106" s="4">
        <f t="shared" si="18"/>
        <v>6045954.5999999996</v>
      </c>
      <c r="U106" s="4">
        <f t="shared" si="17"/>
        <v>4314261</v>
      </c>
    </row>
    <row r="107" spans="1:21" x14ac:dyDescent="0.2">
      <c r="A107" s="16" t="s">
        <v>181</v>
      </c>
      <c r="B107" s="4">
        <v>36900</v>
      </c>
      <c r="C107" s="4">
        <v>358400</v>
      </c>
      <c r="D107" s="4">
        <v>-321500</v>
      </c>
      <c r="E107" s="4">
        <v>-4643880000</v>
      </c>
      <c r="F107" s="4">
        <f t="shared" si="15"/>
        <v>33688188495</v>
      </c>
      <c r="R107" s="5">
        <v>0</v>
      </c>
      <c r="S107" s="4">
        <v>4314261</v>
      </c>
      <c r="T107" s="4">
        <f t="shared" si="18"/>
        <v>6083674.0999999996</v>
      </c>
      <c r="U107" s="4">
        <f t="shared" si="17"/>
        <v>3790558</v>
      </c>
    </row>
    <row r="108" spans="1:21" x14ac:dyDescent="0.2">
      <c r="A108" s="16" t="s">
        <v>180</v>
      </c>
      <c r="B108" s="4">
        <v>75400</v>
      </c>
      <c r="C108" s="4">
        <v>441800</v>
      </c>
      <c r="D108" s="4">
        <v>-366400</v>
      </c>
      <c r="E108" s="4">
        <v>-5304540000</v>
      </c>
      <c r="F108" s="4">
        <f t="shared" si="15"/>
        <v>38332068495</v>
      </c>
      <c r="R108" s="5">
        <v>6.9999999999999993E-3</v>
      </c>
      <c r="S108" s="4">
        <v>6646783</v>
      </c>
      <c r="T108" s="4">
        <f t="shared" si="18"/>
        <v>6097901.5999999996</v>
      </c>
      <c r="U108" s="4">
        <f t="shared" si="17"/>
        <v>3790558</v>
      </c>
    </row>
    <row r="109" spans="1:21" x14ac:dyDescent="0.2">
      <c r="A109" s="16" t="s">
        <v>179</v>
      </c>
      <c r="B109" s="4">
        <v>191110</v>
      </c>
      <c r="C109" s="4">
        <v>13200</v>
      </c>
      <c r="D109" s="4">
        <v>177910</v>
      </c>
      <c r="E109" s="4">
        <v>2513751451</v>
      </c>
      <c r="F109" s="4">
        <f t="shared" si="15"/>
        <v>43636608495</v>
      </c>
      <c r="R109" s="5">
        <v>6.6699999999999995E-2</v>
      </c>
      <c r="S109" s="4">
        <v>7016733</v>
      </c>
      <c r="T109" s="4">
        <f t="shared" si="18"/>
        <v>6229741.5999999996</v>
      </c>
      <c r="U109" s="4">
        <f t="shared" si="17"/>
        <v>3790558</v>
      </c>
    </row>
    <row r="110" spans="1:21" x14ac:dyDescent="0.2">
      <c r="A110" s="16" t="s">
        <v>178</v>
      </c>
      <c r="B110" s="4">
        <v>865900</v>
      </c>
      <c r="C110" s="4">
        <v>0</v>
      </c>
      <c r="D110" s="4">
        <v>865900</v>
      </c>
      <c r="E110" s="4">
        <v>11155630000</v>
      </c>
      <c r="F110" s="4">
        <f t="shared" si="15"/>
        <v>41122857044</v>
      </c>
      <c r="R110" s="5">
        <v>6.3E-2</v>
      </c>
      <c r="S110" s="4">
        <v>5776587</v>
      </c>
      <c r="T110" s="4">
        <f t="shared" si="18"/>
        <v>7076053.7000000002</v>
      </c>
      <c r="U110" s="4">
        <f t="shared" si="17"/>
        <v>3790558</v>
      </c>
    </row>
    <row r="111" spans="1:21" x14ac:dyDescent="0.2">
      <c r="A111" s="16" t="s">
        <v>177</v>
      </c>
      <c r="B111" s="4">
        <v>449000</v>
      </c>
      <c r="C111" s="4">
        <v>1500</v>
      </c>
      <c r="D111" s="4">
        <v>447500</v>
      </c>
      <c r="E111" s="4">
        <v>5885990000</v>
      </c>
      <c r="F111" s="4">
        <f t="shared" si="15"/>
        <v>29967227044</v>
      </c>
      <c r="R111" s="5">
        <v>-2.6800000000000001E-2</v>
      </c>
      <c r="S111" s="4">
        <v>6783108</v>
      </c>
      <c r="T111" s="4">
        <f t="shared" si="18"/>
        <v>7651614</v>
      </c>
      <c r="U111" s="4">
        <f t="shared" si="17"/>
        <v>3790558</v>
      </c>
    </row>
    <row r="112" spans="1:21" x14ac:dyDescent="0.2">
      <c r="A112" s="16" t="s">
        <v>176</v>
      </c>
      <c r="B112" s="4">
        <v>51000</v>
      </c>
      <c r="C112" s="4">
        <v>1300</v>
      </c>
      <c r="D112" s="4">
        <v>49700</v>
      </c>
      <c r="E112" s="4">
        <v>679220000</v>
      </c>
      <c r="F112" s="4">
        <f t="shared" si="15"/>
        <v>24081237044</v>
      </c>
      <c r="R112" s="5">
        <v>-6.7799999999999999E-2</v>
      </c>
      <c r="S112" s="4">
        <v>3790558</v>
      </c>
      <c r="T112" s="4">
        <f t="shared" si="18"/>
        <v>8210184.5999999996</v>
      </c>
      <c r="U112" s="4">
        <f t="shared" si="17"/>
        <v>4042335</v>
      </c>
    </row>
    <row r="113" spans="1:21" x14ac:dyDescent="0.2">
      <c r="A113" s="16" t="s">
        <v>175</v>
      </c>
      <c r="B113" s="4">
        <v>13910</v>
      </c>
      <c r="C113" s="4">
        <v>0</v>
      </c>
      <c r="D113" s="4">
        <v>13910</v>
      </c>
      <c r="E113" s="4">
        <v>192735932</v>
      </c>
      <c r="F113" s="4">
        <f t="shared" si="15"/>
        <v>23402017044</v>
      </c>
      <c r="R113" s="5">
        <v>3.5999999999999999E-3</v>
      </c>
      <c r="S113" s="4">
        <v>4173650</v>
      </c>
      <c r="T113" s="4">
        <f t="shared" si="18"/>
        <v>8608806.3000000007</v>
      </c>
      <c r="U113" s="4">
        <f t="shared" si="17"/>
        <v>4042335</v>
      </c>
    </row>
    <row r="114" spans="1:21" x14ac:dyDescent="0.2">
      <c r="A114" s="16" t="s">
        <v>174</v>
      </c>
      <c r="B114" s="4">
        <v>63629</v>
      </c>
      <c r="C114" s="4">
        <v>114100</v>
      </c>
      <c r="D114" s="4">
        <v>-50471</v>
      </c>
      <c r="E114" s="4">
        <v>-737030000</v>
      </c>
      <c r="F114" s="4">
        <f t="shared" si="15"/>
        <v>23209281112</v>
      </c>
      <c r="R114" s="5">
        <v>-7.0000000000000007E-2</v>
      </c>
      <c r="S114" s="4">
        <v>11428806</v>
      </c>
      <c r="T114" s="4">
        <f t="shared" si="18"/>
        <v>8591291.8000000007</v>
      </c>
      <c r="U114" s="4">
        <f t="shared" si="17"/>
        <v>4042335</v>
      </c>
    </row>
    <row r="115" spans="1:21" x14ac:dyDescent="0.2">
      <c r="A115" s="16" t="s">
        <v>173</v>
      </c>
      <c r="B115" s="4">
        <v>19500</v>
      </c>
      <c r="C115" s="4">
        <v>129700</v>
      </c>
      <c r="D115" s="4">
        <v>-110200</v>
      </c>
      <c r="E115" s="4">
        <v>-1696920000</v>
      </c>
      <c r="F115" s="4">
        <f t="shared" si="15"/>
        <v>23946311112</v>
      </c>
      <c r="R115" s="5">
        <v>-1.9599999999999999E-2</v>
      </c>
      <c r="S115" s="4">
        <v>4042335</v>
      </c>
      <c r="T115" s="4">
        <f t="shared" si="18"/>
        <v>9255442.6999999993</v>
      </c>
      <c r="U115" s="4">
        <f t="shared" si="17"/>
        <v>4691456</v>
      </c>
    </row>
    <row r="116" spans="1:21" x14ac:dyDescent="0.2">
      <c r="A116" s="16" t="s">
        <v>172</v>
      </c>
      <c r="B116" s="4">
        <v>563600</v>
      </c>
      <c r="C116" s="4">
        <v>64500</v>
      </c>
      <c r="D116" s="4">
        <v>499100</v>
      </c>
      <c r="E116" s="4">
        <v>7495370000</v>
      </c>
      <c r="F116" s="4">
        <f t="shared" si="15"/>
        <v>25643231112</v>
      </c>
      <c r="R116" s="5">
        <v>3.73E-2</v>
      </c>
      <c r="S116" s="4">
        <v>6486725</v>
      </c>
      <c r="T116" s="4">
        <f t="shared" ref="T116:T121" si="19">AVERAGE(S117:S126)</f>
        <v>9724755.0999999996</v>
      </c>
      <c r="U116" s="4">
        <f t="shared" si="17"/>
        <v>4691456</v>
      </c>
    </row>
    <row r="117" spans="1:21" x14ac:dyDescent="0.2">
      <c r="A117" s="16" t="s">
        <v>171</v>
      </c>
      <c r="B117" s="4">
        <v>0</v>
      </c>
      <c r="C117" s="4">
        <v>432300</v>
      </c>
      <c r="D117" s="4">
        <v>-432300</v>
      </c>
      <c r="E117" s="4">
        <v>-6403560000</v>
      </c>
      <c r="F117" s="4">
        <f t="shared" si="15"/>
        <v>18147861112</v>
      </c>
      <c r="R117" s="5">
        <v>-1.66E-2</v>
      </c>
      <c r="S117" s="4">
        <v>4691456</v>
      </c>
      <c r="T117" s="4">
        <f t="shared" si="19"/>
        <v>10271592.4</v>
      </c>
      <c r="U117" s="4">
        <f t="shared" si="17"/>
        <v>6789058</v>
      </c>
    </row>
    <row r="118" spans="1:21" x14ac:dyDescent="0.2">
      <c r="A118" s="16" t="s">
        <v>170</v>
      </c>
      <c r="B118" s="4">
        <v>3522</v>
      </c>
      <c r="C118" s="4">
        <v>165300</v>
      </c>
      <c r="D118" s="4">
        <v>-161778</v>
      </c>
      <c r="E118" s="4">
        <v>-2337140000</v>
      </c>
      <c r="F118" s="4">
        <f t="shared" si="15"/>
        <v>24551421112</v>
      </c>
      <c r="R118" s="5">
        <v>3.4500000000000003E-2</v>
      </c>
      <c r="S118" s="4">
        <v>6789058</v>
      </c>
      <c r="T118" s="4">
        <f t="shared" si="19"/>
        <v>10791297.300000001</v>
      </c>
      <c r="U118" s="4">
        <f t="shared" si="17"/>
        <v>8159867</v>
      </c>
    </row>
    <row r="119" spans="1:21" x14ac:dyDescent="0.2">
      <c r="A119" s="16" t="s">
        <v>169</v>
      </c>
      <c r="B119" s="4">
        <v>110322</v>
      </c>
      <c r="C119" s="4">
        <v>16500</v>
      </c>
      <c r="D119" s="4">
        <v>93822</v>
      </c>
      <c r="E119" s="4">
        <v>1360770000</v>
      </c>
      <c r="F119" s="4">
        <f t="shared" si="15"/>
        <v>26888561112</v>
      </c>
      <c r="R119" s="5">
        <v>-3.3300000000000003E-2</v>
      </c>
      <c r="S119" s="4">
        <v>8335133</v>
      </c>
      <c r="T119" s="4">
        <f t="shared" si="19"/>
        <v>11052910.699999999</v>
      </c>
      <c r="U119" s="4">
        <f t="shared" si="17"/>
        <v>8159867</v>
      </c>
    </row>
    <row r="120" spans="1:21" x14ac:dyDescent="0.2">
      <c r="A120" s="16" t="s">
        <v>168</v>
      </c>
      <c r="B120" s="4">
        <v>424500</v>
      </c>
      <c r="C120" s="4">
        <v>63000</v>
      </c>
      <c r="D120" s="4">
        <v>361500</v>
      </c>
      <c r="E120" s="4">
        <v>5532000000</v>
      </c>
      <c r="F120" s="4">
        <f t="shared" si="15"/>
        <v>25527791112</v>
      </c>
      <c r="R120" s="5">
        <v>-4.4500000000000005E-2</v>
      </c>
      <c r="S120" s="4">
        <v>14239708</v>
      </c>
      <c r="T120" s="4">
        <f t="shared" si="19"/>
        <v>10395065.800000001</v>
      </c>
      <c r="U120" s="4">
        <f t="shared" si="17"/>
        <v>8159867</v>
      </c>
    </row>
    <row r="121" spans="1:21" x14ac:dyDescent="0.2">
      <c r="A121" s="16" t="s">
        <v>167</v>
      </c>
      <c r="B121" s="4">
        <v>544300</v>
      </c>
      <c r="C121" s="4">
        <v>2000</v>
      </c>
      <c r="D121" s="4">
        <v>542300</v>
      </c>
      <c r="E121" s="4">
        <v>8899360000</v>
      </c>
      <c r="F121" s="4">
        <f t="shared" si="15"/>
        <v>19995791112</v>
      </c>
      <c r="R121" s="5">
        <v>-6.54E-2</v>
      </c>
      <c r="S121" s="4">
        <v>12538711</v>
      </c>
      <c r="T121" s="4">
        <f t="shared" si="19"/>
        <v>10648094.5</v>
      </c>
      <c r="U121" s="4">
        <f t="shared" si="17"/>
        <v>8159867</v>
      </c>
    </row>
    <row r="122" spans="1:21" x14ac:dyDescent="0.2">
      <c r="A122" s="16" t="s">
        <v>166</v>
      </c>
      <c r="B122" s="4">
        <v>4800</v>
      </c>
      <c r="C122" s="4">
        <v>99700</v>
      </c>
      <c r="D122" s="4">
        <v>-94900</v>
      </c>
      <c r="E122" s="4">
        <v>-1631840000</v>
      </c>
      <c r="F122" s="4">
        <f t="shared" si="15"/>
        <v>11096431112</v>
      </c>
      <c r="R122" s="5">
        <v>-3.7200000000000004E-2</v>
      </c>
      <c r="S122" s="4">
        <v>9376264</v>
      </c>
      <c r="T122" s="4">
        <f>AVERAGE(S123:S132)</f>
        <v>10386710.800000001</v>
      </c>
      <c r="U122" s="4">
        <f t="shared" si="17"/>
        <v>8159867</v>
      </c>
    </row>
    <row r="123" spans="1:21" x14ac:dyDescent="0.2">
      <c r="A123" s="16" t="s">
        <v>165</v>
      </c>
      <c r="B123" s="4">
        <v>3012</v>
      </c>
      <c r="C123" s="4">
        <v>34600</v>
      </c>
      <c r="D123" s="4">
        <v>-31588</v>
      </c>
      <c r="E123" s="4">
        <v>-544440000</v>
      </c>
      <c r="F123" s="4">
        <f t="shared" si="15"/>
        <v>12728271112</v>
      </c>
      <c r="R123" s="5">
        <v>-5.6000000000000008E-3</v>
      </c>
      <c r="S123" s="4">
        <v>8159867</v>
      </c>
      <c r="U123" s="4">
        <f t="shared" si="17"/>
        <v>10159829</v>
      </c>
    </row>
    <row r="124" spans="1:21" x14ac:dyDescent="0.2">
      <c r="A124" s="16" t="s">
        <v>164</v>
      </c>
      <c r="B124" s="4">
        <v>1682900</v>
      </c>
      <c r="C124" s="4">
        <v>9212</v>
      </c>
      <c r="D124" s="4">
        <v>1673688</v>
      </c>
      <c r="E124" s="4">
        <v>29355520000</v>
      </c>
      <c r="F124" s="4">
        <f t="shared" si="15"/>
        <v>13272711112</v>
      </c>
      <c r="R124" s="5">
        <v>5.7999999999999996E-3</v>
      </c>
      <c r="S124" s="4">
        <v>11253661</v>
      </c>
      <c r="U124" s="4">
        <f t="shared" ref="U124:U126" si="20">MIN(S125:S129)</f>
        <v>10159829</v>
      </c>
    </row>
    <row r="125" spans="1:21" x14ac:dyDescent="0.2">
      <c r="A125" s="16" t="s">
        <v>163</v>
      </c>
      <c r="B125" s="4">
        <v>302200</v>
      </c>
      <c r="C125" s="4">
        <v>2000</v>
      </c>
      <c r="D125" s="4">
        <v>300200</v>
      </c>
      <c r="E125" s="4">
        <v>5157440000</v>
      </c>
      <c r="F125" s="4">
        <f t="shared" si="15"/>
        <v>-16082808888</v>
      </c>
      <c r="R125" s="5">
        <v>3.8699999999999998E-2</v>
      </c>
      <c r="S125" s="4">
        <v>10683844</v>
      </c>
      <c r="U125" s="4">
        <f t="shared" si="20"/>
        <v>7661259</v>
      </c>
    </row>
    <row r="126" spans="1:21" x14ac:dyDescent="0.2">
      <c r="A126" s="16" t="s">
        <v>162</v>
      </c>
      <c r="B126" s="4">
        <v>11904</v>
      </c>
      <c r="C126" s="4">
        <v>180400</v>
      </c>
      <c r="D126" s="4">
        <v>-168496</v>
      </c>
      <c r="E126" s="4">
        <v>-2889290000</v>
      </c>
      <c r="F126" s="4">
        <f t="shared" si="15"/>
        <v>-21240248888</v>
      </c>
      <c r="R126" s="5">
        <v>-2.0400000000000001E-2</v>
      </c>
      <c r="S126" s="4">
        <v>11179849</v>
      </c>
      <c r="U126" s="4">
        <f t="shared" si="20"/>
        <v>7661259</v>
      </c>
    </row>
    <row r="127" spans="1:21" x14ac:dyDescent="0.2">
      <c r="A127" s="16" t="s">
        <v>161</v>
      </c>
      <c r="B127" s="4">
        <v>25100</v>
      </c>
      <c r="C127" s="4">
        <v>317000</v>
      </c>
      <c r="D127" s="4">
        <v>-291900</v>
      </c>
      <c r="E127" s="4">
        <v>-4972120000</v>
      </c>
      <c r="F127" s="4">
        <f t="shared" si="15"/>
        <v>-18350958888</v>
      </c>
      <c r="R127" s="5">
        <v>2.0899999999999998E-2</v>
      </c>
      <c r="S127" s="4">
        <v>10159829</v>
      </c>
      <c r="U127" s="4">
        <f>MIN(S128:S132)</f>
        <v>6762427</v>
      </c>
    </row>
    <row r="128" spans="1:21" x14ac:dyDescent="0.2">
      <c r="A128" s="16" t="s">
        <v>160</v>
      </c>
      <c r="B128" s="4">
        <v>3300</v>
      </c>
      <c r="C128" s="4">
        <v>281300</v>
      </c>
      <c r="D128" s="4">
        <v>-278000</v>
      </c>
      <c r="E128" s="4">
        <v>-4571390000</v>
      </c>
      <c r="F128" s="4">
        <f t="shared" si="15"/>
        <v>-13378838888</v>
      </c>
      <c r="R128" s="5">
        <v>1.8200000000000001E-2</v>
      </c>
      <c r="S128" s="4">
        <v>11986107</v>
      </c>
    </row>
    <row r="129" spans="1:22" x14ac:dyDescent="0.2">
      <c r="A129" s="16" t="s">
        <v>159</v>
      </c>
      <c r="B129" s="4">
        <v>10290</v>
      </c>
      <c r="C129" s="4">
        <v>552800</v>
      </c>
      <c r="D129" s="4">
        <v>-542510</v>
      </c>
      <c r="E129" s="4">
        <v>-9043530000</v>
      </c>
      <c r="F129" s="4">
        <f t="shared" si="15"/>
        <v>-8807448888</v>
      </c>
      <c r="R129" s="5">
        <v>-3.0000000000000001E-3</v>
      </c>
      <c r="S129" s="4">
        <v>10951267</v>
      </c>
    </row>
    <row r="130" spans="1:22" x14ac:dyDescent="0.2">
      <c r="A130" s="16" t="s">
        <v>158</v>
      </c>
      <c r="B130" s="4">
        <v>130418</v>
      </c>
      <c r="C130" s="4">
        <v>31066</v>
      </c>
      <c r="D130" s="4">
        <v>99352</v>
      </c>
      <c r="E130" s="4">
        <v>1615360000</v>
      </c>
      <c r="F130" s="4">
        <f t="shared" si="15"/>
        <v>236081112</v>
      </c>
      <c r="R130" s="5">
        <v>2.1700000000000001E-2</v>
      </c>
      <c r="S130" s="4">
        <v>7661259</v>
      </c>
    </row>
    <row r="131" spans="1:22" x14ac:dyDescent="0.2">
      <c r="A131" s="16" t="s">
        <v>157</v>
      </c>
      <c r="B131" s="4">
        <v>144400</v>
      </c>
      <c r="C131" s="4">
        <v>214500</v>
      </c>
      <c r="D131" s="4">
        <v>-70100</v>
      </c>
      <c r="E131" s="4">
        <v>-1232700000</v>
      </c>
      <c r="F131" s="4">
        <f>E131+F132</f>
        <v>-1379278888</v>
      </c>
      <c r="R131" s="5">
        <v>-1.8100000000000002E-2</v>
      </c>
      <c r="S131" s="4">
        <v>15068998</v>
      </c>
    </row>
    <row r="132" spans="1:22" x14ac:dyDescent="0.2">
      <c r="A132" s="16" t="s">
        <v>156</v>
      </c>
      <c r="B132" s="4">
        <v>18552</v>
      </c>
      <c r="C132" s="4">
        <v>27500</v>
      </c>
      <c r="D132" s="4">
        <v>-8948</v>
      </c>
      <c r="E132" s="4">
        <v>-146578888</v>
      </c>
      <c r="F132" s="4">
        <f>E132</f>
        <v>-146578888</v>
      </c>
      <c r="R132" s="5">
        <v>4.7699999999999992E-2</v>
      </c>
      <c r="S132" s="4">
        <v>6762427</v>
      </c>
    </row>
    <row r="133" spans="1:22" x14ac:dyDescent="0.2">
      <c r="A133" s="2"/>
      <c r="B133" s="4"/>
      <c r="C133" s="4"/>
      <c r="D133" s="4"/>
      <c r="E133" s="4"/>
      <c r="F133" s="4">
        <f>E133</f>
        <v>0</v>
      </c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6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6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6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6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6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5"/>
    </row>
    <row r="150" spans="1:22" x14ac:dyDescent="0.2">
      <c r="A150" s="6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5"/>
    </row>
    <row r="151" spans="1:22" x14ac:dyDescent="0.2">
      <c r="A151" s="6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5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5"/>
    </row>
    <row r="153" spans="1:22" x14ac:dyDescent="0.2">
      <c r="A153" s="2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5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5"/>
    </row>
    <row r="155" spans="1:22" x14ac:dyDescent="0.2">
      <c r="A155" s="6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5"/>
    </row>
    <row r="156" spans="1:22" x14ac:dyDescent="0.2">
      <c r="A156" s="6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5"/>
    </row>
    <row r="157" spans="1:22" x14ac:dyDescent="0.2">
      <c r="A157" s="6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5"/>
    </row>
    <row r="158" spans="1:22" x14ac:dyDescent="0.2">
      <c r="A158" s="6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5"/>
    </row>
    <row r="159" spans="1:22" x14ac:dyDescent="0.2">
      <c r="A159" s="6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5"/>
    </row>
    <row r="160" spans="1:22" x14ac:dyDescent="0.2">
      <c r="A160" s="6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5"/>
    </row>
    <row r="161" spans="1:22" x14ac:dyDescent="0.2">
      <c r="A161" s="6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5"/>
    </row>
    <row r="162" spans="1:22" x14ac:dyDescent="0.2">
      <c r="A162" s="6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5"/>
      <c r="U162" s="5"/>
      <c r="V162" s="5"/>
    </row>
    <row r="163" spans="1:22" x14ac:dyDescent="0.2">
      <c r="A163" s="6"/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5"/>
      <c r="U163" s="5"/>
      <c r="V163" s="5"/>
    </row>
    <row r="164" spans="1:22" x14ac:dyDescent="0.2">
      <c r="A164" s="6"/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5"/>
      <c r="U164" s="5"/>
      <c r="V164" s="5"/>
    </row>
    <row r="165" spans="1:22" x14ac:dyDescent="0.2">
      <c r="A165" s="6"/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5"/>
      <c r="U165" s="5"/>
      <c r="V165" s="5"/>
    </row>
    <row r="166" spans="1:22" x14ac:dyDescent="0.2">
      <c r="A166" s="6"/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5"/>
      <c r="U166" s="5"/>
      <c r="V166" s="5"/>
    </row>
    <row r="167" spans="1:22" x14ac:dyDescent="0.2">
      <c r="A167" s="6"/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5"/>
      <c r="U167" s="5"/>
      <c r="V167" s="5"/>
    </row>
    <row r="168" spans="1:22" x14ac:dyDescent="0.2">
      <c r="A168" s="2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5"/>
    </row>
    <row r="169" spans="1:22" x14ac:dyDescent="0.2">
      <c r="A169" s="2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5"/>
    </row>
    <row r="170" spans="1:22" x14ac:dyDescent="0.2">
      <c r="A170" s="2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5"/>
    </row>
    <row r="171" spans="1:22" x14ac:dyDescent="0.2">
      <c r="A171" s="2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5"/>
    </row>
    <row r="172" spans="1:22" x14ac:dyDescent="0.2">
      <c r="A172" s="2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5"/>
    </row>
    <row r="173" spans="1:22" x14ac:dyDescent="0.2">
      <c r="A173" s="2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5"/>
    </row>
    <row r="174" spans="1:22" x14ac:dyDescent="0.2">
      <c r="A174" s="2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5"/>
    </row>
    <row r="175" spans="1:22" x14ac:dyDescent="0.2">
      <c r="A175" s="2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5"/>
    </row>
    <row r="176" spans="1:22" x14ac:dyDescent="0.2">
      <c r="A176" s="2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5"/>
    </row>
    <row r="177" spans="1:22" x14ac:dyDescent="0.2">
      <c r="A177" s="2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5"/>
      <c r="U177" s="5"/>
      <c r="V177" s="5"/>
    </row>
    <row r="178" spans="1:22" x14ac:dyDescent="0.2">
      <c r="A178" s="2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5"/>
      <c r="U178" s="5"/>
      <c r="V178" s="5"/>
    </row>
    <row r="179" spans="1:22" x14ac:dyDescent="0.2">
      <c r="A179" s="2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5"/>
      <c r="U179" s="5"/>
      <c r="V179" s="5"/>
    </row>
    <row r="180" spans="1:22" x14ac:dyDescent="0.2">
      <c r="A180" s="2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5"/>
      <c r="U180" s="5"/>
      <c r="V180" s="5"/>
    </row>
    <row r="181" spans="1:22" x14ac:dyDescent="0.2">
      <c r="A181" s="2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5"/>
      <c r="U181" s="5"/>
      <c r="V181" s="5"/>
    </row>
    <row r="182" spans="1:22" x14ac:dyDescent="0.2">
      <c r="A182" s="2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5"/>
      <c r="U182" s="5"/>
      <c r="V182" s="5"/>
    </row>
    <row r="183" spans="1:22" x14ac:dyDescent="0.2">
      <c r="A183" s="2"/>
      <c r="B183" s="4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5"/>
      <c r="U183" s="5"/>
      <c r="V183" s="5"/>
    </row>
    <row r="184" spans="1:22" x14ac:dyDescent="0.2">
      <c r="A184" s="2"/>
      <c r="B184" s="4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5"/>
      <c r="U184" s="5"/>
      <c r="V184" s="5"/>
    </row>
    <row r="185" spans="1:22" x14ac:dyDescent="0.2">
      <c r="A185" s="2"/>
      <c r="B185" s="4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5"/>
      <c r="U185" s="5"/>
      <c r="V185" s="8"/>
    </row>
    <row r="186" spans="1:22" x14ac:dyDescent="0.2">
      <c r="A186" s="2"/>
      <c r="B186" s="4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5"/>
      <c r="U186" s="5"/>
      <c r="V186" s="8"/>
    </row>
    <row r="187" spans="1:22" x14ac:dyDescent="0.2">
      <c r="A187" s="2"/>
      <c r="B187" s="4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5"/>
      <c r="U187" s="5"/>
      <c r="V187" s="8"/>
    </row>
    <row r="188" spans="1:22" x14ac:dyDescent="0.2">
      <c r="A188" s="6"/>
      <c r="B188" s="4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5"/>
      <c r="U188" s="5"/>
      <c r="V188" s="8"/>
    </row>
    <row r="189" spans="1:22" x14ac:dyDescent="0.2">
      <c r="A189" s="6"/>
      <c r="B189" s="4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5"/>
      <c r="U189" s="5"/>
      <c r="V189" s="8"/>
    </row>
    <row r="190" spans="1:22" x14ac:dyDescent="0.2">
      <c r="A190" s="6"/>
      <c r="B190" s="4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5"/>
      <c r="U190" s="5"/>
      <c r="V190" s="8"/>
    </row>
    <row r="191" spans="1:22" x14ac:dyDescent="0.2">
      <c r="A191" s="6"/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5"/>
      <c r="U191" s="5"/>
      <c r="V191" s="8"/>
    </row>
    <row r="192" spans="1:22" x14ac:dyDescent="0.2">
      <c r="A192" s="6"/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5"/>
      <c r="U192" s="5"/>
      <c r="V192" s="8"/>
    </row>
    <row r="193" spans="1:22" x14ac:dyDescent="0.2">
      <c r="A193" s="2"/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5"/>
      <c r="U193" s="5"/>
      <c r="V193" s="8"/>
    </row>
    <row r="194" spans="1:22" x14ac:dyDescent="0.2">
      <c r="A194" s="2"/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5"/>
      <c r="U194" s="5"/>
      <c r="V194" s="8"/>
    </row>
    <row r="195" spans="1:22" x14ac:dyDescent="0.2">
      <c r="A195" s="2"/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5"/>
      <c r="U195" s="5"/>
      <c r="V195" s="8"/>
    </row>
    <row r="196" spans="1:22" x14ac:dyDescent="0.2">
      <c r="A196" s="2"/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5"/>
      <c r="U196" s="5"/>
      <c r="V196" s="8"/>
    </row>
    <row r="197" spans="1:22" x14ac:dyDescent="0.2">
      <c r="A197" s="2"/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5"/>
      <c r="U197" s="5"/>
      <c r="V197" s="8"/>
    </row>
    <row r="223" spans="1:3" x14ac:dyDescent="0.2">
      <c r="A223" t="e" cm="1">
        <f t="array" aca="1" ref="A223" ca="1">INDIRECT("'" &amp; E1 &amp; "'!$A$2:$A$66")</f>
        <v>#REF!</v>
      </c>
      <c r="B223" t="e" cm="1">
        <f t="array" aca="1" ref="B223" ca="1">INDIRECT("'" &amp; E1 &amp; "'!$B$2:$B$66")</f>
        <v>#REF!</v>
      </c>
      <c r="C223" t="e" cm="1">
        <f t="array" aca="1" ref="C223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192D37-8FB0-BF40-8848-A27456729101}">
  <sheetPr codeName="Sheet70"/>
  <dimension ref="A1:V223"/>
  <sheetViews>
    <sheetView workbookViewId="0">
      <pane ySplit="2" topLeftCell="A3" activePane="bottomLeft" state="frozen"/>
      <selection activeCell="F17" sqref="F17"/>
      <selection pane="bottomLeft" activeCell="F17" sqref="F17"/>
    </sheetView>
  </sheetViews>
  <sheetFormatPr baseColWidth="10" defaultRowHeight="16" x14ac:dyDescent="0.2"/>
  <cols>
    <col min="1" max="1" width="21.1640625" customWidth="1"/>
    <col min="2" max="2" width="13.83203125" customWidth="1"/>
    <col min="3" max="3" width="13" customWidth="1"/>
    <col min="4" max="4" width="13.83203125" customWidth="1"/>
    <col min="5" max="5" width="15.66406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3.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252</v>
      </c>
      <c r="U2" s="1" t="s">
        <v>253</v>
      </c>
      <c r="V2" s="1" t="s">
        <v>236</v>
      </c>
    </row>
    <row r="3" spans="1:22" x14ac:dyDescent="0.2">
      <c r="A3" s="16" t="s">
        <v>357</v>
      </c>
      <c r="B3" s="4">
        <v>189400</v>
      </c>
      <c r="C3" s="4">
        <v>45849</v>
      </c>
      <c r="D3" s="4">
        <v>143551</v>
      </c>
      <c r="E3" s="4">
        <v>18360940000</v>
      </c>
      <c r="F3" s="4">
        <f t="shared" ref="F3:F11" si="0">E3+F4</f>
        <v>-9166376189</v>
      </c>
      <c r="G3" s="4">
        <v>0</v>
      </c>
      <c r="H3" s="4">
        <v>0</v>
      </c>
      <c r="I3" s="4">
        <v>0</v>
      </c>
      <c r="J3" s="4">
        <v>499410000</v>
      </c>
      <c r="K3" s="4">
        <f t="shared" ref="K3:K11" si="1">K4+J3</f>
        <v>-4068660000</v>
      </c>
      <c r="L3" s="4">
        <v>613</v>
      </c>
      <c r="M3" s="4">
        <v>915</v>
      </c>
      <c r="N3" s="4">
        <v>69</v>
      </c>
      <c r="O3" s="4">
        <v>116</v>
      </c>
      <c r="P3" s="4">
        <v>233200</v>
      </c>
      <c r="Q3" s="4">
        <v>353400</v>
      </c>
      <c r="R3" s="5">
        <v>-4.0899999999999999E-2</v>
      </c>
      <c r="S3" s="4">
        <v>644400</v>
      </c>
      <c r="T3" s="4">
        <f t="shared" ref="T3:T38" si="2">AVERAGE(S4:S13)</f>
        <v>576560</v>
      </c>
      <c r="U3" s="4">
        <f t="shared" ref="U3:U11" si="3">MIN(S4:S8)</f>
        <v>358000</v>
      </c>
      <c r="V3" s="5">
        <v>6.54E-2</v>
      </c>
    </row>
    <row r="4" spans="1:22" x14ac:dyDescent="0.2">
      <c r="A4" s="16" t="s">
        <v>356</v>
      </c>
      <c r="B4" s="4">
        <v>126065</v>
      </c>
      <c r="C4" s="4">
        <v>189600</v>
      </c>
      <c r="D4" s="4">
        <v>-63535</v>
      </c>
      <c r="E4" s="4">
        <v>-8477020000</v>
      </c>
      <c r="F4" s="4">
        <f t="shared" si="0"/>
        <v>-27527316189</v>
      </c>
      <c r="G4" s="4">
        <v>0</v>
      </c>
      <c r="H4" s="4">
        <v>0</v>
      </c>
      <c r="I4" s="4">
        <v>0</v>
      </c>
      <c r="J4" s="4">
        <v>-7789770000</v>
      </c>
      <c r="K4" s="4">
        <f t="shared" si="1"/>
        <v>-4568070000</v>
      </c>
      <c r="L4" s="4">
        <v>527</v>
      </c>
      <c r="M4" s="4">
        <v>552</v>
      </c>
      <c r="N4" s="4">
        <v>55</v>
      </c>
      <c r="O4" s="4">
        <v>61</v>
      </c>
      <c r="P4" s="4">
        <v>184400</v>
      </c>
      <c r="Q4" s="4">
        <v>222600</v>
      </c>
      <c r="R4" s="5">
        <v>-9.7999999999999997E-3</v>
      </c>
      <c r="S4" s="4">
        <v>443900</v>
      </c>
      <c r="T4" s="4">
        <f t="shared" si="2"/>
        <v>602890</v>
      </c>
      <c r="U4" s="4">
        <f t="shared" si="3"/>
        <v>358000</v>
      </c>
      <c r="V4" s="5">
        <v>3.1E-2</v>
      </c>
    </row>
    <row r="5" spans="1:22" x14ac:dyDescent="0.2">
      <c r="A5" s="16" t="s">
        <v>355</v>
      </c>
      <c r="B5" s="4">
        <v>104800</v>
      </c>
      <c r="C5" s="4">
        <v>48890</v>
      </c>
      <c r="D5" s="4">
        <v>55910</v>
      </c>
      <c r="E5" s="4">
        <v>7452260000</v>
      </c>
      <c r="F5" s="4">
        <f t="shared" si="0"/>
        <v>-19050296189</v>
      </c>
      <c r="G5" s="4">
        <v>0</v>
      </c>
      <c r="H5" s="4">
        <v>0</v>
      </c>
      <c r="I5" s="4">
        <v>0</v>
      </c>
      <c r="J5" s="4">
        <v>-7789770000</v>
      </c>
      <c r="K5" s="4">
        <f t="shared" si="1"/>
        <v>3221700000</v>
      </c>
      <c r="L5" s="4">
        <v>440</v>
      </c>
      <c r="M5" s="4">
        <v>767</v>
      </c>
      <c r="N5" s="4">
        <v>32</v>
      </c>
      <c r="O5" s="4">
        <v>68</v>
      </c>
      <c r="P5" s="4">
        <v>141800</v>
      </c>
      <c r="Q5" s="4">
        <v>240800</v>
      </c>
      <c r="R5" s="5">
        <v>-1.1200000000000002E-2</v>
      </c>
      <c r="S5" s="4">
        <v>408300</v>
      </c>
      <c r="T5" s="4">
        <f t="shared" si="2"/>
        <v>655370</v>
      </c>
      <c r="U5" s="4">
        <f t="shared" si="3"/>
        <v>293900</v>
      </c>
      <c r="V5" s="5">
        <v>3.5799999999999998E-2</v>
      </c>
    </row>
    <row r="6" spans="1:22" x14ac:dyDescent="0.2">
      <c r="A6" s="16" t="s">
        <v>354</v>
      </c>
      <c r="B6" s="4">
        <v>10500</v>
      </c>
      <c r="C6" s="4">
        <v>49060</v>
      </c>
      <c r="D6" s="4">
        <v>-38560</v>
      </c>
      <c r="E6" s="4">
        <v>-5248940000</v>
      </c>
      <c r="F6" s="4">
        <f t="shared" si="0"/>
        <v>-26502556189</v>
      </c>
      <c r="G6" s="4">
        <v>0</v>
      </c>
      <c r="H6" s="4">
        <v>0</v>
      </c>
      <c r="I6" s="4">
        <v>0</v>
      </c>
      <c r="J6" s="4">
        <v>-1436310000</v>
      </c>
      <c r="K6" s="4">
        <f t="shared" si="1"/>
        <v>11011470000</v>
      </c>
      <c r="L6" s="4">
        <v>315</v>
      </c>
      <c r="M6" s="4">
        <v>487</v>
      </c>
      <c r="N6" s="4">
        <v>25</v>
      </c>
      <c r="O6" s="4">
        <v>60</v>
      </c>
      <c r="P6" s="4">
        <v>89400</v>
      </c>
      <c r="Q6" s="4">
        <v>205500</v>
      </c>
      <c r="R6" s="5">
        <v>-1.8500000000000003E-2</v>
      </c>
      <c r="S6" s="4">
        <v>358000</v>
      </c>
      <c r="T6" s="4">
        <f t="shared" si="2"/>
        <v>680380</v>
      </c>
      <c r="U6" s="4">
        <f t="shared" si="3"/>
        <v>293900</v>
      </c>
      <c r="V6" s="5">
        <v>3.3000000000000002E-2</v>
      </c>
    </row>
    <row r="7" spans="1:22" x14ac:dyDescent="0.2">
      <c r="A7" s="16" t="s">
        <v>353</v>
      </c>
      <c r="B7" s="4">
        <v>36366</v>
      </c>
      <c r="C7" s="4">
        <v>37000</v>
      </c>
      <c r="D7" s="4">
        <v>-634</v>
      </c>
      <c r="E7" s="4">
        <v>-77610000</v>
      </c>
      <c r="F7" s="4">
        <f t="shared" si="0"/>
        <v>-21253616189</v>
      </c>
      <c r="G7" s="4">
        <v>0</v>
      </c>
      <c r="H7" s="4">
        <v>0</v>
      </c>
      <c r="I7" s="4">
        <v>0</v>
      </c>
      <c r="J7" s="4">
        <v>-165830000</v>
      </c>
      <c r="K7" s="4">
        <f t="shared" si="1"/>
        <v>12447780000</v>
      </c>
      <c r="L7" s="4">
        <v>440</v>
      </c>
      <c r="M7" s="4">
        <v>469</v>
      </c>
      <c r="N7" s="4">
        <v>47</v>
      </c>
      <c r="O7" s="4">
        <v>25</v>
      </c>
      <c r="P7" s="4">
        <v>143400</v>
      </c>
      <c r="Q7" s="4">
        <v>102800</v>
      </c>
      <c r="R7" s="5">
        <v>2.2400000000000003E-2</v>
      </c>
      <c r="S7" s="4">
        <v>1341300</v>
      </c>
      <c r="T7" s="4">
        <f t="shared" si="2"/>
        <v>573790</v>
      </c>
      <c r="U7" s="4">
        <f t="shared" si="3"/>
        <v>293900</v>
      </c>
      <c r="V7" s="5">
        <v>3.73E-2</v>
      </c>
    </row>
    <row r="8" spans="1:22" x14ac:dyDescent="0.2">
      <c r="A8" s="16" t="s">
        <v>352</v>
      </c>
      <c r="B8" s="4">
        <v>18761</v>
      </c>
      <c r="C8" s="4">
        <v>106400</v>
      </c>
      <c r="D8" s="4">
        <v>-87639</v>
      </c>
      <c r="E8" s="4">
        <v>-11797080000</v>
      </c>
      <c r="F8" s="4">
        <f t="shared" si="0"/>
        <v>-21176006189</v>
      </c>
      <c r="G8" s="4">
        <v>0</v>
      </c>
      <c r="H8" s="4">
        <v>0</v>
      </c>
      <c r="I8" s="4">
        <v>0</v>
      </c>
      <c r="J8" s="4">
        <v>-107500000</v>
      </c>
      <c r="K8" s="4">
        <f t="shared" si="1"/>
        <v>12613610000</v>
      </c>
      <c r="L8" s="4">
        <v>409</v>
      </c>
      <c r="M8" s="4">
        <v>610</v>
      </c>
      <c r="N8" s="4">
        <v>57</v>
      </c>
      <c r="O8" s="4">
        <v>93</v>
      </c>
      <c r="P8" s="4">
        <v>159000</v>
      </c>
      <c r="Q8" s="4">
        <v>287900</v>
      </c>
      <c r="R8" s="5">
        <v>-2.8199999999999999E-2</v>
      </c>
      <c r="S8" s="4">
        <v>919700</v>
      </c>
      <c r="T8" s="4">
        <f t="shared" si="2"/>
        <v>597010</v>
      </c>
      <c r="U8" s="4">
        <f t="shared" si="3"/>
        <v>293900</v>
      </c>
      <c r="V8" s="5">
        <v>2.8999999999999998E-2</v>
      </c>
    </row>
    <row r="9" spans="1:22" x14ac:dyDescent="0.2">
      <c r="A9" s="16" t="s">
        <v>351</v>
      </c>
      <c r="B9" s="4">
        <v>21810</v>
      </c>
      <c r="C9" s="4">
        <v>299300</v>
      </c>
      <c r="D9" s="4">
        <v>-277490</v>
      </c>
      <c r="E9" s="4">
        <v>-37852420000</v>
      </c>
      <c r="F9" s="4">
        <f t="shared" si="0"/>
        <v>-9378926189</v>
      </c>
      <c r="G9" s="4">
        <v>0</v>
      </c>
      <c r="H9" s="4">
        <v>0</v>
      </c>
      <c r="I9" s="4">
        <v>0</v>
      </c>
      <c r="J9" s="4">
        <v>516770000</v>
      </c>
      <c r="K9" s="4">
        <f t="shared" si="1"/>
        <v>12721110000</v>
      </c>
      <c r="L9" s="4">
        <v>530</v>
      </c>
      <c r="M9" s="4">
        <v>1200</v>
      </c>
      <c r="N9" s="4">
        <v>70</v>
      </c>
      <c r="O9" s="4">
        <v>137</v>
      </c>
      <c r="P9" s="4">
        <v>204700</v>
      </c>
      <c r="Q9" s="4">
        <v>439400</v>
      </c>
      <c r="R9" s="5">
        <v>-2.81E-2</v>
      </c>
      <c r="S9" s="4">
        <v>685200</v>
      </c>
      <c r="T9" s="4">
        <f t="shared" si="2"/>
        <v>595860</v>
      </c>
      <c r="U9" s="4">
        <f t="shared" si="3"/>
        <v>293900</v>
      </c>
      <c r="V9" s="5">
        <v>6.2E-2</v>
      </c>
    </row>
    <row r="10" spans="1:22" x14ac:dyDescent="0.2">
      <c r="A10" s="16" t="s">
        <v>350</v>
      </c>
      <c r="B10" s="4">
        <v>48050</v>
      </c>
      <c r="C10" s="4">
        <v>19100</v>
      </c>
      <c r="D10" s="4">
        <v>28950</v>
      </c>
      <c r="E10" s="4">
        <v>4172974553</v>
      </c>
      <c r="F10" s="4">
        <f t="shared" si="0"/>
        <v>28473493811</v>
      </c>
      <c r="G10" s="4">
        <v>0</v>
      </c>
      <c r="H10" s="4">
        <v>0</v>
      </c>
      <c r="I10" s="4">
        <v>0</v>
      </c>
      <c r="J10" s="4">
        <v>516770000</v>
      </c>
      <c r="K10" s="4">
        <f t="shared" si="1"/>
        <v>12204340000</v>
      </c>
      <c r="L10" s="4">
        <v>225</v>
      </c>
      <c r="M10" s="4">
        <v>431</v>
      </c>
      <c r="N10" s="4">
        <v>25</v>
      </c>
      <c r="O10" s="4">
        <v>54</v>
      </c>
      <c r="P10" s="4">
        <v>117000</v>
      </c>
      <c r="Q10" s="4">
        <v>152800</v>
      </c>
      <c r="R10" s="5">
        <v>-3.4999999999999996E-3</v>
      </c>
      <c r="S10" s="4">
        <v>293900</v>
      </c>
      <c r="T10" s="4">
        <f t="shared" si="2"/>
        <v>654980</v>
      </c>
      <c r="U10" s="4">
        <f t="shared" si="3"/>
        <v>298300</v>
      </c>
      <c r="V10" s="5">
        <v>3.27E-2</v>
      </c>
    </row>
    <row r="11" spans="1:22" x14ac:dyDescent="0.2">
      <c r="A11" s="16" t="s">
        <v>349</v>
      </c>
      <c r="B11" s="4">
        <v>82485</v>
      </c>
      <c r="C11" s="4">
        <v>200990</v>
      </c>
      <c r="D11" s="4">
        <v>-118505</v>
      </c>
      <c r="E11" s="4">
        <v>-16358900000</v>
      </c>
      <c r="F11" s="4">
        <f t="shared" si="0"/>
        <v>24300519258</v>
      </c>
      <c r="G11" s="4">
        <v>0</v>
      </c>
      <c r="H11" s="4">
        <v>0</v>
      </c>
      <c r="I11" s="4">
        <v>0</v>
      </c>
      <c r="J11" s="4">
        <v>-590210000</v>
      </c>
      <c r="K11" s="4">
        <f t="shared" si="1"/>
        <v>11687570000</v>
      </c>
      <c r="L11" s="4">
        <v>638</v>
      </c>
      <c r="M11" s="4">
        <v>322</v>
      </c>
      <c r="N11" s="4">
        <v>143</v>
      </c>
      <c r="O11" s="4">
        <v>51</v>
      </c>
      <c r="P11" s="4">
        <v>370600</v>
      </c>
      <c r="Q11" s="4">
        <v>145800</v>
      </c>
      <c r="R11" s="5">
        <v>5.7099999999999998E-2</v>
      </c>
      <c r="S11" s="4">
        <v>558300</v>
      </c>
      <c r="T11" s="4">
        <f t="shared" si="2"/>
        <v>649590</v>
      </c>
      <c r="U11" s="4">
        <f t="shared" si="3"/>
        <v>298300</v>
      </c>
      <c r="V11" s="5">
        <v>6.9000000000000006E-2</v>
      </c>
    </row>
    <row r="12" spans="1:22" x14ac:dyDescent="0.2">
      <c r="A12" s="16" t="s">
        <v>348</v>
      </c>
      <c r="B12" s="4">
        <v>79200</v>
      </c>
      <c r="C12" s="4">
        <v>73700</v>
      </c>
      <c r="D12" s="4">
        <v>5500</v>
      </c>
      <c r="E12" s="4">
        <v>675130000</v>
      </c>
      <c r="F12" s="4">
        <f t="shared" ref="F12:F38" si="4">E12+F13</f>
        <v>40659419258</v>
      </c>
      <c r="G12" s="4">
        <v>35300</v>
      </c>
      <c r="H12" s="4">
        <v>400</v>
      </c>
      <c r="I12" s="4">
        <v>34900</v>
      </c>
      <c r="J12" s="4">
        <v>4701570000</v>
      </c>
      <c r="K12" s="4">
        <f t="shared" ref="K12:K38" si="5">K13+J12</f>
        <v>12277780000</v>
      </c>
      <c r="L12" s="4">
        <v>300</v>
      </c>
      <c r="M12" s="4">
        <v>154</v>
      </c>
      <c r="N12" s="4">
        <v>49</v>
      </c>
      <c r="O12" s="4">
        <v>24</v>
      </c>
      <c r="P12" s="4">
        <v>224900</v>
      </c>
      <c r="Q12" s="4">
        <v>82600</v>
      </c>
      <c r="R12" s="5">
        <v>3.85E-2</v>
      </c>
      <c r="S12" s="4">
        <v>458700</v>
      </c>
      <c r="T12" s="4">
        <f t="shared" si="2"/>
        <v>707480</v>
      </c>
      <c r="U12" s="4">
        <f t="shared" ref="U12:U38" si="6">MIN(S13:S17)</f>
        <v>275400</v>
      </c>
      <c r="V12" s="5">
        <v>5.1900000000000002E-2</v>
      </c>
    </row>
    <row r="13" spans="1:22" x14ac:dyDescent="0.2">
      <c r="A13" s="16" t="s">
        <v>347</v>
      </c>
      <c r="B13" s="4">
        <v>35275</v>
      </c>
      <c r="C13" s="4">
        <v>92821</v>
      </c>
      <c r="D13" s="4">
        <v>-57546</v>
      </c>
      <c r="E13" s="4">
        <v>-7480600000</v>
      </c>
      <c r="F13" s="4">
        <f t="shared" si="4"/>
        <v>39984289258</v>
      </c>
      <c r="G13" s="4">
        <v>0</v>
      </c>
      <c r="H13" s="4">
        <v>0</v>
      </c>
      <c r="I13" s="4">
        <v>0</v>
      </c>
      <c r="J13" s="4">
        <v>217330000</v>
      </c>
      <c r="K13" s="4">
        <f t="shared" si="5"/>
        <v>7576210000</v>
      </c>
      <c r="L13" s="4">
        <v>235</v>
      </c>
      <c r="M13" s="4">
        <v>409</v>
      </c>
      <c r="N13" s="4">
        <v>27</v>
      </c>
      <c r="O13" s="4">
        <v>66</v>
      </c>
      <c r="P13" s="4">
        <v>108500</v>
      </c>
      <c r="Q13" s="4">
        <v>171600</v>
      </c>
      <c r="R13" s="5">
        <v>1.3300000000000001E-2</v>
      </c>
      <c r="S13" s="4">
        <v>298300</v>
      </c>
      <c r="T13" s="4">
        <f t="shared" si="2"/>
        <v>765350</v>
      </c>
      <c r="U13" s="4">
        <f t="shared" si="6"/>
        <v>275400</v>
      </c>
      <c r="V13" s="5">
        <v>3.5000000000000003E-2</v>
      </c>
    </row>
    <row r="14" spans="1:22" x14ac:dyDescent="0.2">
      <c r="A14" s="16" t="s">
        <v>340</v>
      </c>
      <c r="B14" s="4">
        <v>49575</v>
      </c>
      <c r="C14" s="4">
        <v>154800</v>
      </c>
      <c r="D14" s="4">
        <v>-105225</v>
      </c>
      <c r="E14" s="4">
        <v>-13375080000</v>
      </c>
      <c r="F14" s="4">
        <f t="shared" si="4"/>
        <v>47464889258</v>
      </c>
      <c r="G14" s="4">
        <v>0</v>
      </c>
      <c r="H14" s="4">
        <v>0</v>
      </c>
      <c r="I14" s="4">
        <v>0</v>
      </c>
      <c r="J14" s="4">
        <v>217330000</v>
      </c>
      <c r="K14" s="4">
        <f t="shared" si="5"/>
        <v>7358880000</v>
      </c>
      <c r="L14" s="4">
        <v>254</v>
      </c>
      <c r="M14" s="4">
        <v>582</v>
      </c>
      <c r="N14" s="4">
        <v>25</v>
      </c>
      <c r="O14" s="4">
        <v>83</v>
      </c>
      <c r="P14" s="4">
        <v>95000</v>
      </c>
      <c r="Q14" s="4">
        <v>218200</v>
      </c>
      <c r="R14" s="5">
        <v>7.0999999999999995E-3</v>
      </c>
      <c r="S14" s="4">
        <v>707200</v>
      </c>
      <c r="T14" s="4">
        <f t="shared" si="2"/>
        <v>711590</v>
      </c>
      <c r="U14" s="4">
        <f t="shared" si="6"/>
        <v>275400</v>
      </c>
      <c r="V14" s="5">
        <v>2.1000000000000001E-2</v>
      </c>
    </row>
    <row r="15" spans="1:22" x14ac:dyDescent="0.2">
      <c r="A15" s="16" t="s">
        <v>339</v>
      </c>
      <c r="B15" s="4">
        <v>129740</v>
      </c>
      <c r="C15" s="4">
        <v>92200</v>
      </c>
      <c r="D15" s="4">
        <v>37540</v>
      </c>
      <c r="E15" s="4">
        <v>4673680000</v>
      </c>
      <c r="F15" s="4">
        <f t="shared" si="4"/>
        <v>60839969258</v>
      </c>
      <c r="G15" s="4">
        <v>62300</v>
      </c>
      <c r="H15" s="4">
        <v>0</v>
      </c>
      <c r="I15" s="4">
        <v>62300</v>
      </c>
      <c r="J15" s="4">
        <v>7816930000</v>
      </c>
      <c r="K15" s="4">
        <f t="shared" si="5"/>
        <v>7141550000</v>
      </c>
      <c r="L15" s="4">
        <v>1147</v>
      </c>
      <c r="M15" s="4">
        <v>438</v>
      </c>
      <c r="N15" s="4">
        <v>153</v>
      </c>
      <c r="O15" s="4">
        <v>51</v>
      </c>
      <c r="P15" s="4">
        <v>656500</v>
      </c>
      <c r="Q15" s="4">
        <v>165200</v>
      </c>
      <c r="R15" s="5">
        <v>6.9699999999999998E-2</v>
      </c>
      <c r="S15" s="4">
        <v>933100</v>
      </c>
      <c r="T15" s="4">
        <f t="shared" si="2"/>
        <v>648210</v>
      </c>
      <c r="U15" s="4">
        <f t="shared" si="6"/>
        <v>275400</v>
      </c>
      <c r="V15" s="5">
        <v>6.2100000000000002E-2</v>
      </c>
    </row>
    <row r="16" spans="1:22" x14ac:dyDescent="0.2">
      <c r="A16" s="16" t="s">
        <v>338</v>
      </c>
      <c r="B16" s="4">
        <v>145200</v>
      </c>
      <c r="C16" s="4">
        <v>22400</v>
      </c>
      <c r="D16" s="4">
        <v>122800</v>
      </c>
      <c r="E16" s="4">
        <v>14593300000</v>
      </c>
      <c r="F16" s="4">
        <f t="shared" si="4"/>
        <v>56166289258</v>
      </c>
      <c r="G16" s="4">
        <v>0</v>
      </c>
      <c r="H16" s="4">
        <v>0</v>
      </c>
      <c r="I16" s="4">
        <v>0</v>
      </c>
      <c r="J16" s="4">
        <v>508870000</v>
      </c>
      <c r="K16" s="4">
        <f t="shared" si="5"/>
        <v>-675380000</v>
      </c>
      <c r="L16" s="4">
        <v>572</v>
      </c>
      <c r="M16" s="4">
        <v>294</v>
      </c>
      <c r="N16" s="4">
        <v>124</v>
      </c>
      <c r="O16" s="4">
        <v>57</v>
      </c>
      <c r="P16" s="4">
        <v>434700</v>
      </c>
      <c r="Q16" s="4">
        <v>156400</v>
      </c>
      <c r="R16" s="5">
        <v>9.3999999999999986E-3</v>
      </c>
      <c r="S16" s="4">
        <v>608100</v>
      </c>
      <c r="T16" s="4">
        <f t="shared" si="2"/>
        <v>634770</v>
      </c>
      <c r="U16" s="4">
        <f t="shared" si="6"/>
        <v>275400</v>
      </c>
      <c r="V16" s="5">
        <v>4.9599999999999998E-2</v>
      </c>
    </row>
    <row r="17" spans="1:22" x14ac:dyDescent="0.2">
      <c r="A17" s="16" t="s">
        <v>337</v>
      </c>
      <c r="B17" s="4">
        <v>32410</v>
      </c>
      <c r="C17" s="4">
        <v>46900</v>
      </c>
      <c r="D17" s="4">
        <v>-14490</v>
      </c>
      <c r="E17" s="4">
        <v>-1704770000</v>
      </c>
      <c r="F17" s="4">
        <f t="shared" si="4"/>
        <v>41572989258</v>
      </c>
      <c r="G17" s="4">
        <v>0</v>
      </c>
      <c r="H17" s="4">
        <v>0</v>
      </c>
      <c r="I17" s="4">
        <v>0</v>
      </c>
      <c r="J17" s="4">
        <v>58390000</v>
      </c>
      <c r="K17" s="4">
        <f t="shared" si="5"/>
        <v>-1184250000</v>
      </c>
      <c r="L17" s="4">
        <v>308</v>
      </c>
      <c r="M17" s="4">
        <v>264</v>
      </c>
      <c r="N17" s="4">
        <v>61</v>
      </c>
      <c r="O17" s="4">
        <v>27</v>
      </c>
      <c r="P17" s="4">
        <v>165000</v>
      </c>
      <c r="Q17" s="4">
        <v>88800</v>
      </c>
      <c r="R17" s="5">
        <v>1.9900000000000001E-2</v>
      </c>
      <c r="S17" s="4">
        <v>275400</v>
      </c>
      <c r="T17" s="4">
        <f t="shared" si="2"/>
        <v>663630</v>
      </c>
      <c r="U17" s="4">
        <f t="shared" si="6"/>
        <v>504400</v>
      </c>
      <c r="V17" s="5">
        <v>4.0899999999999999E-2</v>
      </c>
    </row>
    <row r="18" spans="1:22" x14ac:dyDescent="0.2">
      <c r="A18" s="16" t="s">
        <v>336</v>
      </c>
      <c r="B18" s="4">
        <v>167200</v>
      </c>
      <c r="C18" s="4">
        <v>75000</v>
      </c>
      <c r="D18" s="4">
        <v>92200</v>
      </c>
      <c r="E18" s="4">
        <v>10420840000</v>
      </c>
      <c r="F18" s="4">
        <f t="shared" si="4"/>
        <v>43277759258</v>
      </c>
      <c r="G18" s="4">
        <v>0</v>
      </c>
      <c r="H18" s="4">
        <v>0</v>
      </c>
      <c r="I18" s="4">
        <v>0</v>
      </c>
      <c r="J18" s="4">
        <v>-217390000</v>
      </c>
      <c r="K18" s="4">
        <f t="shared" si="5"/>
        <v>-1242640000</v>
      </c>
      <c r="L18" s="4">
        <v>535</v>
      </c>
      <c r="M18" s="4">
        <v>1004</v>
      </c>
      <c r="N18" s="4">
        <v>106</v>
      </c>
      <c r="O18" s="4">
        <v>181</v>
      </c>
      <c r="P18" s="4">
        <v>365400</v>
      </c>
      <c r="Q18" s="4">
        <v>664700</v>
      </c>
      <c r="R18" s="5">
        <v>-2.4199999999999999E-2</v>
      </c>
      <c r="S18" s="4">
        <v>1151900</v>
      </c>
      <c r="T18" s="4">
        <f t="shared" si="2"/>
        <v>571570</v>
      </c>
      <c r="U18" s="4">
        <f t="shared" si="6"/>
        <v>504400</v>
      </c>
      <c r="V18" s="5">
        <v>7.9199999999999993E-2</v>
      </c>
    </row>
    <row r="19" spans="1:22" x14ac:dyDescent="0.2">
      <c r="A19" s="16" t="s">
        <v>335</v>
      </c>
      <c r="B19" s="4">
        <v>104600</v>
      </c>
      <c r="C19" s="4">
        <v>113894</v>
      </c>
      <c r="D19" s="4">
        <v>-9294</v>
      </c>
      <c r="E19" s="4">
        <v>-1063600000</v>
      </c>
      <c r="F19" s="4">
        <f t="shared" si="4"/>
        <v>32856919258</v>
      </c>
      <c r="G19" s="4">
        <v>0</v>
      </c>
      <c r="H19" s="4">
        <v>0</v>
      </c>
      <c r="I19" s="4">
        <v>0</v>
      </c>
      <c r="J19" s="4">
        <v>-104930000</v>
      </c>
      <c r="K19" s="4">
        <f t="shared" si="5"/>
        <v>-1025250000</v>
      </c>
      <c r="L19" s="4">
        <v>568</v>
      </c>
      <c r="M19" s="4">
        <v>672</v>
      </c>
      <c r="N19" s="4">
        <v>123</v>
      </c>
      <c r="O19" s="4">
        <v>120</v>
      </c>
      <c r="P19" s="4">
        <v>304300</v>
      </c>
      <c r="Q19" s="4">
        <v>350900</v>
      </c>
      <c r="R19" s="5">
        <v>8.6E-3</v>
      </c>
      <c r="S19" s="4">
        <v>673700</v>
      </c>
      <c r="T19" s="4">
        <f t="shared" si="2"/>
        <v>524590</v>
      </c>
      <c r="U19" s="4">
        <f t="shared" si="6"/>
        <v>169600</v>
      </c>
      <c r="V19" s="5">
        <v>3.7900000000000003E-2</v>
      </c>
    </row>
    <row r="20" spans="1:22" x14ac:dyDescent="0.2">
      <c r="A20" s="16" t="s">
        <v>334</v>
      </c>
      <c r="B20" s="4">
        <v>88400</v>
      </c>
      <c r="C20" s="4">
        <v>399600</v>
      </c>
      <c r="D20" s="4">
        <v>-311200</v>
      </c>
      <c r="E20" s="4">
        <v>-36684610000</v>
      </c>
      <c r="F20" s="4">
        <f t="shared" si="4"/>
        <v>33920519258</v>
      </c>
      <c r="G20" s="4">
        <v>0</v>
      </c>
      <c r="H20" s="4">
        <v>0</v>
      </c>
      <c r="I20" s="4">
        <v>0</v>
      </c>
      <c r="J20" s="4">
        <v>-48790000</v>
      </c>
      <c r="K20" s="4">
        <f t="shared" si="5"/>
        <v>-920320000</v>
      </c>
      <c r="L20" s="4">
        <v>568</v>
      </c>
      <c r="M20" s="4">
        <v>857</v>
      </c>
      <c r="N20" s="4">
        <v>127</v>
      </c>
      <c r="O20" s="4">
        <v>130</v>
      </c>
      <c r="P20" s="4">
        <v>403100</v>
      </c>
      <c r="Q20" s="4">
        <v>438800</v>
      </c>
      <c r="R20" s="5">
        <v>-1.78E-2</v>
      </c>
      <c r="S20" s="4">
        <v>885100</v>
      </c>
      <c r="T20" s="4">
        <f t="shared" si="2"/>
        <v>590730</v>
      </c>
      <c r="U20" s="4">
        <f t="shared" si="6"/>
        <v>169600</v>
      </c>
      <c r="V20" s="5">
        <v>4.1200000000000001E-2</v>
      </c>
    </row>
    <row r="21" spans="1:22" x14ac:dyDescent="0.2">
      <c r="A21" s="16" t="s">
        <v>333</v>
      </c>
      <c r="B21" s="4">
        <v>93200</v>
      </c>
      <c r="C21" s="4">
        <v>60400</v>
      </c>
      <c r="D21" s="4">
        <v>32800</v>
      </c>
      <c r="E21" s="4">
        <v>3935520000</v>
      </c>
      <c r="F21" s="4">
        <f t="shared" si="4"/>
        <v>70605129258</v>
      </c>
      <c r="G21" s="4">
        <v>0</v>
      </c>
      <c r="H21" s="4">
        <v>0</v>
      </c>
      <c r="I21" s="4">
        <v>0</v>
      </c>
      <c r="J21" s="4">
        <v>-48790000</v>
      </c>
      <c r="K21" s="4">
        <f t="shared" si="5"/>
        <v>-871530000</v>
      </c>
      <c r="L21" s="4">
        <v>528</v>
      </c>
      <c r="M21" s="4">
        <v>556</v>
      </c>
      <c r="N21" s="4">
        <v>66</v>
      </c>
      <c r="O21" s="4">
        <v>74</v>
      </c>
      <c r="P21" s="4">
        <v>233300</v>
      </c>
      <c r="Q21" s="4">
        <v>257300</v>
      </c>
      <c r="R21" s="5">
        <v>1.4499999999999999E-2</v>
      </c>
      <c r="S21" s="4">
        <v>504400</v>
      </c>
      <c r="T21" s="4">
        <f t="shared" si="2"/>
        <v>563700</v>
      </c>
      <c r="U21" s="4">
        <f t="shared" si="6"/>
        <v>169600</v>
      </c>
      <c r="V21" s="5">
        <v>4.3099999999999999E-2</v>
      </c>
    </row>
    <row r="22" spans="1:22" x14ac:dyDescent="0.2">
      <c r="A22" s="16" t="s">
        <v>332</v>
      </c>
      <c r="B22" s="4">
        <v>144700</v>
      </c>
      <c r="C22" s="4">
        <v>106800</v>
      </c>
      <c r="D22" s="4">
        <v>37900</v>
      </c>
      <c r="E22" s="4">
        <v>4591330000</v>
      </c>
      <c r="F22" s="4">
        <f t="shared" si="4"/>
        <v>66669609258</v>
      </c>
      <c r="K22" s="4">
        <f t="shared" si="5"/>
        <v>-822740000</v>
      </c>
      <c r="L22" s="4">
        <v>672</v>
      </c>
      <c r="M22" s="4">
        <v>875</v>
      </c>
      <c r="N22" s="4">
        <v>176</v>
      </c>
      <c r="O22" s="4">
        <v>151</v>
      </c>
      <c r="P22" s="4">
        <v>489600</v>
      </c>
      <c r="Q22" s="4">
        <v>504000</v>
      </c>
      <c r="R22" s="5">
        <v>4.8099999999999997E-2</v>
      </c>
      <c r="S22" s="4">
        <v>1037600</v>
      </c>
      <c r="T22" s="4">
        <f t="shared" si="2"/>
        <v>482390</v>
      </c>
      <c r="U22" s="4">
        <f t="shared" si="6"/>
        <v>169600</v>
      </c>
      <c r="V22" s="5">
        <v>4.58E-2</v>
      </c>
    </row>
    <row r="23" spans="1:22" x14ac:dyDescent="0.2">
      <c r="A23" s="16" t="s">
        <v>331</v>
      </c>
      <c r="B23" s="4">
        <v>14600</v>
      </c>
      <c r="C23" s="4">
        <v>165103</v>
      </c>
      <c r="D23" s="4">
        <v>-150503</v>
      </c>
      <c r="E23" s="4">
        <v>-16912200000</v>
      </c>
      <c r="F23" s="4">
        <f t="shared" si="4"/>
        <v>62078279258</v>
      </c>
      <c r="G23" s="4">
        <v>0</v>
      </c>
      <c r="H23" s="4">
        <v>0</v>
      </c>
      <c r="I23" s="4">
        <v>0</v>
      </c>
      <c r="J23" s="4">
        <v>45000000</v>
      </c>
      <c r="K23" s="4">
        <f t="shared" si="5"/>
        <v>-822740000</v>
      </c>
      <c r="L23" s="4">
        <v>452</v>
      </c>
      <c r="M23" s="4">
        <v>669</v>
      </c>
      <c r="N23" s="4">
        <v>86</v>
      </c>
      <c r="O23" s="4">
        <v>146</v>
      </c>
      <c r="P23" s="4">
        <v>226100</v>
      </c>
      <c r="Q23" s="4">
        <v>565700</v>
      </c>
      <c r="R23" s="5">
        <v>6.9400000000000003E-2</v>
      </c>
      <c r="S23" s="4">
        <v>877000</v>
      </c>
      <c r="T23" s="4">
        <f t="shared" si="2"/>
        <v>453080</v>
      </c>
      <c r="U23" s="4">
        <f t="shared" si="6"/>
        <v>169600</v>
      </c>
      <c r="V23" s="5">
        <v>5.8700000000000002E-2</v>
      </c>
    </row>
    <row r="24" spans="1:22" x14ac:dyDescent="0.2">
      <c r="A24" s="16" t="s">
        <v>330</v>
      </c>
      <c r="B24" s="4">
        <v>3600</v>
      </c>
      <c r="C24" s="4">
        <v>5107</v>
      </c>
      <c r="D24" s="4">
        <v>-1507</v>
      </c>
      <c r="E24" s="4">
        <v>-159200000</v>
      </c>
      <c r="F24" s="4">
        <f t="shared" si="4"/>
        <v>78990479258</v>
      </c>
      <c r="K24" s="4">
        <f t="shared" si="5"/>
        <v>-867740000</v>
      </c>
      <c r="L24" s="4">
        <v>152</v>
      </c>
      <c r="M24" s="4">
        <v>289</v>
      </c>
      <c r="N24" s="4">
        <v>12</v>
      </c>
      <c r="O24" s="4">
        <v>37</v>
      </c>
      <c r="P24" s="4">
        <v>51600</v>
      </c>
      <c r="Q24" s="4">
        <v>115000</v>
      </c>
      <c r="R24" s="5">
        <v>-1.04E-2</v>
      </c>
      <c r="S24" s="4">
        <v>169600</v>
      </c>
      <c r="T24" s="4">
        <f t="shared" si="2"/>
        <v>466980</v>
      </c>
      <c r="U24" s="4">
        <f t="shared" si="6"/>
        <v>203900</v>
      </c>
      <c r="V24" s="5">
        <v>2.3300000000000001E-2</v>
      </c>
    </row>
    <row r="25" spans="1:22" x14ac:dyDescent="0.2">
      <c r="A25" s="16" t="s">
        <v>329</v>
      </c>
      <c r="B25" s="4">
        <v>10600</v>
      </c>
      <c r="C25" s="4">
        <v>52013</v>
      </c>
      <c r="D25" s="4">
        <v>-41413</v>
      </c>
      <c r="E25" s="4">
        <v>-4364540000</v>
      </c>
      <c r="F25" s="4">
        <f t="shared" si="4"/>
        <v>79149679258</v>
      </c>
      <c r="G25" s="4">
        <v>0</v>
      </c>
      <c r="H25" s="4">
        <v>0</v>
      </c>
      <c r="I25" s="4">
        <v>0</v>
      </c>
      <c r="J25" s="4">
        <v>-200590000</v>
      </c>
      <c r="K25" s="4">
        <f t="shared" si="5"/>
        <v>-867740000</v>
      </c>
      <c r="L25" s="4">
        <v>348</v>
      </c>
      <c r="M25" s="4">
        <v>196</v>
      </c>
      <c r="N25" s="4">
        <v>51</v>
      </c>
      <c r="O25" s="4">
        <v>31</v>
      </c>
      <c r="P25" s="4">
        <v>182500</v>
      </c>
      <c r="Q25" s="4">
        <v>113000</v>
      </c>
      <c r="R25" s="5">
        <v>2.2200000000000001E-2</v>
      </c>
      <c r="S25" s="4">
        <v>299300</v>
      </c>
      <c r="T25" s="4">
        <f t="shared" si="2"/>
        <v>542270</v>
      </c>
      <c r="U25" s="4">
        <f t="shared" si="6"/>
        <v>203900</v>
      </c>
      <c r="V25" s="5">
        <v>2.7200000000000002E-2</v>
      </c>
    </row>
    <row r="26" spans="1:22" x14ac:dyDescent="0.2">
      <c r="A26" s="16" t="s">
        <v>328</v>
      </c>
      <c r="B26" s="4">
        <v>122820</v>
      </c>
      <c r="C26" s="4">
        <v>117310</v>
      </c>
      <c r="D26" s="4">
        <v>5510</v>
      </c>
      <c r="E26" s="4">
        <v>545410000</v>
      </c>
      <c r="F26" s="4">
        <f t="shared" si="4"/>
        <v>83514219258</v>
      </c>
      <c r="G26" s="4">
        <v>0</v>
      </c>
      <c r="H26" s="4">
        <v>0</v>
      </c>
      <c r="I26" s="4">
        <v>0</v>
      </c>
      <c r="J26" s="4">
        <v>-10810540000</v>
      </c>
      <c r="K26" s="4">
        <f t="shared" si="5"/>
        <v>-667150000</v>
      </c>
      <c r="L26" s="4">
        <v>403</v>
      </c>
      <c r="M26" s="4">
        <v>754</v>
      </c>
      <c r="N26" s="4">
        <v>43</v>
      </c>
      <c r="O26" s="4">
        <v>46</v>
      </c>
      <c r="P26" s="4">
        <v>180100</v>
      </c>
      <c r="Q26" s="4">
        <v>235500</v>
      </c>
      <c r="R26" s="5">
        <v>0</v>
      </c>
      <c r="S26" s="4">
        <v>473700</v>
      </c>
      <c r="T26" s="4">
        <f t="shared" si="2"/>
        <v>519610</v>
      </c>
      <c r="U26" s="4">
        <f t="shared" si="6"/>
        <v>203900</v>
      </c>
      <c r="V26" s="5">
        <v>4.2699999999999995E-2</v>
      </c>
    </row>
    <row r="27" spans="1:22" x14ac:dyDescent="0.2">
      <c r="A27" s="16" t="s">
        <v>327</v>
      </c>
      <c r="B27" s="4">
        <v>14400</v>
      </c>
      <c r="C27" s="4">
        <v>98000</v>
      </c>
      <c r="D27" s="4">
        <v>-83600</v>
      </c>
      <c r="E27" s="4">
        <v>-8695450000</v>
      </c>
      <c r="F27" s="4">
        <f t="shared" si="4"/>
        <v>82968809258</v>
      </c>
      <c r="G27" s="4">
        <v>0</v>
      </c>
      <c r="H27" s="4">
        <v>0</v>
      </c>
      <c r="I27" s="4">
        <v>0</v>
      </c>
      <c r="J27" s="4">
        <v>62040000</v>
      </c>
      <c r="K27" s="4">
        <f t="shared" si="5"/>
        <v>10143390000</v>
      </c>
      <c r="L27" s="4">
        <v>184</v>
      </c>
      <c r="M27" s="4">
        <v>389</v>
      </c>
      <c r="N27" s="4">
        <v>26</v>
      </c>
      <c r="O27" s="4">
        <v>40</v>
      </c>
      <c r="P27" s="4">
        <v>86600</v>
      </c>
      <c r="Q27" s="4">
        <v>150500</v>
      </c>
      <c r="R27" s="5">
        <v>-8.9999999999999998E-4</v>
      </c>
      <c r="S27" s="4">
        <v>564000</v>
      </c>
      <c r="T27" s="4">
        <f t="shared" si="2"/>
        <v>483880</v>
      </c>
      <c r="U27" s="4">
        <f t="shared" si="6"/>
        <v>203900</v>
      </c>
      <c r="V27" s="5">
        <v>1.8200000000000001E-2</v>
      </c>
    </row>
    <row r="28" spans="1:22" x14ac:dyDescent="0.2">
      <c r="A28" s="16" t="s">
        <v>326</v>
      </c>
      <c r="B28" s="4">
        <v>13200</v>
      </c>
      <c r="C28" s="4">
        <v>19820</v>
      </c>
      <c r="D28" s="4">
        <v>-6620</v>
      </c>
      <c r="E28" s="4">
        <v>-686530000</v>
      </c>
      <c r="F28" s="4">
        <f t="shared" si="4"/>
        <v>91664259258</v>
      </c>
      <c r="G28" s="4">
        <v>0</v>
      </c>
      <c r="H28" s="4">
        <v>0</v>
      </c>
      <c r="I28" s="4">
        <v>0</v>
      </c>
      <c r="J28" s="4">
        <v>-218610000</v>
      </c>
      <c r="K28" s="4">
        <f t="shared" si="5"/>
        <v>10081350000</v>
      </c>
      <c r="L28" s="4">
        <v>195</v>
      </c>
      <c r="M28" s="4">
        <v>314</v>
      </c>
      <c r="N28" s="4">
        <v>19</v>
      </c>
      <c r="O28" s="4">
        <v>32</v>
      </c>
      <c r="P28" s="4">
        <v>74300</v>
      </c>
      <c r="Q28" s="4">
        <v>147200</v>
      </c>
      <c r="R28" s="5">
        <v>-8.6E-3</v>
      </c>
      <c r="S28" s="4">
        <v>231300</v>
      </c>
      <c r="T28" s="4">
        <f t="shared" si="2"/>
        <v>477840</v>
      </c>
      <c r="U28" s="4">
        <f t="shared" si="6"/>
        <v>203900</v>
      </c>
      <c r="V28" s="5">
        <v>1.52E-2</v>
      </c>
    </row>
    <row r="29" spans="1:22" x14ac:dyDescent="0.2">
      <c r="A29" s="16" t="s">
        <v>325</v>
      </c>
      <c r="B29" s="4">
        <v>4420</v>
      </c>
      <c r="C29" s="4">
        <v>49600</v>
      </c>
      <c r="D29" s="4">
        <v>-45180</v>
      </c>
      <c r="E29" s="4">
        <v>-4737220000</v>
      </c>
      <c r="F29" s="4">
        <f t="shared" si="4"/>
        <v>92350789258</v>
      </c>
      <c r="G29" s="4">
        <v>0</v>
      </c>
      <c r="H29" s="4">
        <v>0</v>
      </c>
      <c r="I29" s="4">
        <v>0</v>
      </c>
      <c r="J29" s="4">
        <v>-293920000</v>
      </c>
      <c r="K29" s="4">
        <f t="shared" si="5"/>
        <v>10299960000</v>
      </c>
      <c r="L29" s="4">
        <v>168</v>
      </c>
      <c r="M29" s="4">
        <v>332</v>
      </c>
      <c r="N29" s="4">
        <v>22</v>
      </c>
      <c r="O29" s="4">
        <v>43</v>
      </c>
      <c r="P29" s="4">
        <v>67400</v>
      </c>
      <c r="Q29" s="4">
        <v>127100</v>
      </c>
      <c r="R29" s="5">
        <v>0</v>
      </c>
      <c r="S29" s="4">
        <v>203900</v>
      </c>
      <c r="T29" s="4">
        <f t="shared" si="2"/>
        <v>483220</v>
      </c>
      <c r="U29" s="4">
        <f t="shared" si="6"/>
        <v>224500</v>
      </c>
      <c r="V29" s="5">
        <v>1.89E-2</v>
      </c>
    </row>
    <row r="30" spans="1:22" x14ac:dyDescent="0.2">
      <c r="A30" s="16" t="s">
        <v>324</v>
      </c>
      <c r="B30" s="4">
        <v>26750</v>
      </c>
      <c r="C30" s="4">
        <v>39624</v>
      </c>
      <c r="D30" s="4">
        <v>-12874</v>
      </c>
      <c r="E30" s="4">
        <v>-1387390000</v>
      </c>
      <c r="F30" s="4">
        <f t="shared" si="4"/>
        <v>97088009258</v>
      </c>
      <c r="G30" s="4">
        <v>0</v>
      </c>
      <c r="H30" s="4">
        <v>0</v>
      </c>
      <c r="I30" s="4">
        <v>0</v>
      </c>
      <c r="J30" s="4">
        <v>-143400000</v>
      </c>
      <c r="K30" s="4">
        <f t="shared" si="5"/>
        <v>10593880000</v>
      </c>
      <c r="L30" s="4">
        <v>269</v>
      </c>
      <c r="M30" s="4">
        <v>248</v>
      </c>
      <c r="N30" s="4">
        <v>57</v>
      </c>
      <c r="O30" s="4">
        <v>47</v>
      </c>
      <c r="P30" s="4">
        <v>163300</v>
      </c>
      <c r="Q30" s="4">
        <v>123300</v>
      </c>
      <c r="R30" s="5">
        <v>2.4399999999999998E-2</v>
      </c>
      <c r="S30" s="4">
        <v>1546500</v>
      </c>
      <c r="T30" s="4">
        <f t="shared" si="2"/>
        <v>343220</v>
      </c>
      <c r="U30" s="4">
        <f t="shared" si="6"/>
        <v>224500</v>
      </c>
      <c r="V30" s="5">
        <v>3.8699999999999998E-2</v>
      </c>
    </row>
    <row r="31" spans="1:22" x14ac:dyDescent="0.2">
      <c r="A31" s="16" t="s">
        <v>323</v>
      </c>
      <c r="B31" s="4">
        <v>12400</v>
      </c>
      <c r="C31" s="4">
        <v>18510</v>
      </c>
      <c r="D31" s="4">
        <v>-6110</v>
      </c>
      <c r="E31" s="4">
        <v>-626890000</v>
      </c>
      <c r="F31" s="4">
        <f t="shared" si="4"/>
        <v>98475399258</v>
      </c>
      <c r="G31" s="4">
        <v>0</v>
      </c>
      <c r="H31" s="4">
        <v>0</v>
      </c>
      <c r="I31" s="4">
        <v>0</v>
      </c>
      <c r="J31" s="4">
        <v>-155990000</v>
      </c>
      <c r="K31" s="4">
        <f t="shared" si="5"/>
        <v>10737280000</v>
      </c>
      <c r="L31" s="4">
        <v>207</v>
      </c>
      <c r="M31" s="4">
        <v>220</v>
      </c>
      <c r="N31" s="4">
        <v>39</v>
      </c>
      <c r="O31" s="4">
        <v>34</v>
      </c>
      <c r="P31" s="4">
        <v>117500</v>
      </c>
      <c r="Q31" s="4">
        <v>116400</v>
      </c>
      <c r="R31" s="5">
        <v>3.0000000000000001E-3</v>
      </c>
      <c r="S31" s="4">
        <v>234100</v>
      </c>
      <c r="T31" s="4">
        <f t="shared" si="2"/>
        <v>338960</v>
      </c>
      <c r="U31" s="4">
        <f t="shared" si="6"/>
        <v>224500</v>
      </c>
      <c r="V31" s="5">
        <v>3.0800000000000001E-2</v>
      </c>
    </row>
    <row r="32" spans="1:22" x14ac:dyDescent="0.2">
      <c r="A32" s="16" t="s">
        <v>322</v>
      </c>
      <c r="B32" s="4">
        <v>26200</v>
      </c>
      <c r="C32" s="4">
        <v>64600</v>
      </c>
      <c r="D32" s="4">
        <v>-38400</v>
      </c>
      <c r="E32" s="4">
        <v>-3964160000</v>
      </c>
      <c r="F32" s="4">
        <f t="shared" si="4"/>
        <v>99102289258</v>
      </c>
      <c r="G32" s="4">
        <v>0</v>
      </c>
      <c r="H32" s="4">
        <v>0</v>
      </c>
      <c r="I32" s="4">
        <v>0</v>
      </c>
      <c r="J32" s="4">
        <v>-155990000</v>
      </c>
      <c r="K32" s="4">
        <f t="shared" si="5"/>
        <v>10893270000</v>
      </c>
      <c r="L32" s="4">
        <v>202</v>
      </c>
      <c r="M32" s="4">
        <v>367</v>
      </c>
      <c r="N32" s="4">
        <v>25</v>
      </c>
      <c r="O32" s="4">
        <v>35</v>
      </c>
      <c r="P32" s="4">
        <v>87700</v>
      </c>
      <c r="Q32" s="4">
        <v>134100</v>
      </c>
      <c r="R32" s="5">
        <v>1E-3</v>
      </c>
      <c r="S32" s="4">
        <v>224500</v>
      </c>
      <c r="T32" s="4">
        <f t="shared" si="2"/>
        <v>332010</v>
      </c>
      <c r="U32" s="4">
        <f t="shared" si="6"/>
        <v>206700</v>
      </c>
      <c r="V32" s="5">
        <v>2.3099999999999999E-2</v>
      </c>
    </row>
    <row r="33" spans="1:22" x14ac:dyDescent="0.2">
      <c r="A33" s="16" t="s">
        <v>321</v>
      </c>
      <c r="B33" s="4">
        <v>121800</v>
      </c>
      <c r="C33" s="4">
        <v>12900</v>
      </c>
      <c r="D33" s="4">
        <v>108900</v>
      </c>
      <c r="E33" s="4">
        <v>10990240000</v>
      </c>
      <c r="F33" s="4">
        <f t="shared" si="4"/>
        <v>103066449258</v>
      </c>
      <c r="G33" s="4">
        <v>0</v>
      </c>
      <c r="H33" s="4">
        <v>0</v>
      </c>
      <c r="I33" s="4">
        <v>0</v>
      </c>
      <c r="J33" s="4">
        <v>-373110000</v>
      </c>
      <c r="K33" s="4">
        <f t="shared" si="5"/>
        <v>11049260000</v>
      </c>
      <c r="L33" s="4">
        <v>822</v>
      </c>
      <c r="M33" s="4">
        <v>295</v>
      </c>
      <c r="N33" s="4">
        <v>103</v>
      </c>
      <c r="O33" s="4">
        <v>49</v>
      </c>
      <c r="P33" s="4">
        <v>377000</v>
      </c>
      <c r="Q33" s="4">
        <v>179900</v>
      </c>
      <c r="R33" s="5">
        <v>3.9800000000000002E-2</v>
      </c>
      <c r="S33" s="4">
        <v>583900</v>
      </c>
      <c r="T33" s="4">
        <f t="shared" si="2"/>
        <v>345090</v>
      </c>
      <c r="U33" s="4">
        <f t="shared" si="6"/>
        <v>170900</v>
      </c>
      <c r="V33" s="5">
        <v>5.5899999999999998E-2</v>
      </c>
    </row>
    <row r="34" spans="1:22" x14ac:dyDescent="0.2">
      <c r="A34" s="16" t="s">
        <v>320</v>
      </c>
      <c r="B34" s="4">
        <v>27200</v>
      </c>
      <c r="C34" s="4">
        <v>16200</v>
      </c>
      <c r="D34" s="4">
        <v>11000</v>
      </c>
      <c r="E34" s="4">
        <v>1109830000</v>
      </c>
      <c r="F34" s="4">
        <f t="shared" si="4"/>
        <v>92076209258</v>
      </c>
      <c r="G34" s="4">
        <v>0</v>
      </c>
      <c r="H34" s="4">
        <v>0</v>
      </c>
      <c r="I34" s="4">
        <v>0</v>
      </c>
      <c r="J34" s="4">
        <v>255440000</v>
      </c>
      <c r="K34" s="4">
        <f t="shared" si="5"/>
        <v>11422370000</v>
      </c>
      <c r="L34" s="4">
        <v>167</v>
      </c>
      <c r="M34" s="4">
        <v>356</v>
      </c>
      <c r="N34" s="4">
        <v>25</v>
      </c>
      <c r="O34" s="4">
        <v>25</v>
      </c>
      <c r="P34" s="4">
        <v>100400</v>
      </c>
      <c r="Q34" s="4">
        <v>197200</v>
      </c>
      <c r="R34" s="5">
        <v>-1.1200000000000002E-2</v>
      </c>
      <c r="S34" s="4">
        <v>308600</v>
      </c>
      <c r="T34" s="4">
        <f t="shared" si="2"/>
        <v>339620</v>
      </c>
      <c r="U34" s="4">
        <f t="shared" si="6"/>
        <v>170900</v>
      </c>
      <c r="V34" s="5">
        <v>2.7000000000000003E-2</v>
      </c>
    </row>
    <row r="35" spans="1:22" x14ac:dyDescent="0.2">
      <c r="A35" s="16" t="s">
        <v>319</v>
      </c>
      <c r="B35" s="4">
        <v>92200</v>
      </c>
      <c r="C35" s="4">
        <v>1900</v>
      </c>
      <c r="D35" s="4">
        <v>90300</v>
      </c>
      <c r="E35" s="4">
        <v>8809040000</v>
      </c>
      <c r="F35" s="4">
        <f t="shared" si="4"/>
        <v>90966379258</v>
      </c>
      <c r="G35" s="4">
        <v>0</v>
      </c>
      <c r="H35" s="4">
        <v>0</v>
      </c>
      <c r="I35" s="4">
        <v>0</v>
      </c>
      <c r="J35" s="4">
        <v>-145710000</v>
      </c>
      <c r="K35" s="4">
        <f t="shared" si="5"/>
        <v>11166930000</v>
      </c>
      <c r="L35" s="4">
        <v>433</v>
      </c>
      <c r="M35" s="4">
        <v>235</v>
      </c>
      <c r="N35" s="4">
        <v>65</v>
      </c>
      <c r="O35" s="4">
        <v>12</v>
      </c>
      <c r="P35" s="4">
        <v>256900</v>
      </c>
      <c r="Q35" s="4">
        <v>104000</v>
      </c>
      <c r="R35" s="5">
        <v>3.44E-2</v>
      </c>
      <c r="S35" s="4">
        <v>1052200</v>
      </c>
      <c r="T35" s="4">
        <f t="shared" si="2"/>
        <v>306460</v>
      </c>
      <c r="U35" s="4">
        <f t="shared" si="6"/>
        <v>146500</v>
      </c>
      <c r="V35" s="5">
        <v>3.4300000000000004E-2</v>
      </c>
    </row>
    <row r="36" spans="1:22" x14ac:dyDescent="0.2">
      <c r="A36" s="16" t="s">
        <v>318</v>
      </c>
      <c r="B36" s="4">
        <v>6700</v>
      </c>
      <c r="C36" s="4">
        <v>41000</v>
      </c>
      <c r="D36" s="4">
        <v>-34300</v>
      </c>
      <c r="E36" s="4">
        <v>-3288390000</v>
      </c>
      <c r="F36" s="4">
        <f t="shared" si="4"/>
        <v>82157339258</v>
      </c>
      <c r="G36" s="4">
        <v>0</v>
      </c>
      <c r="H36" s="4">
        <v>0</v>
      </c>
      <c r="I36" s="4">
        <v>0</v>
      </c>
      <c r="J36" s="4">
        <v>86310000</v>
      </c>
      <c r="K36" s="4">
        <f t="shared" si="5"/>
        <v>11312640000</v>
      </c>
      <c r="L36" s="4">
        <v>181</v>
      </c>
      <c r="M36" s="4">
        <v>462</v>
      </c>
      <c r="N36" s="4">
        <v>3</v>
      </c>
      <c r="O36" s="4">
        <v>27</v>
      </c>
      <c r="P36" s="4">
        <v>52600</v>
      </c>
      <c r="Q36" s="4">
        <v>194300</v>
      </c>
      <c r="R36" s="5">
        <v>-1.04E-2</v>
      </c>
      <c r="S36" s="4">
        <v>247100</v>
      </c>
      <c r="T36" s="4">
        <f t="shared" si="2"/>
        <v>304700</v>
      </c>
      <c r="U36" s="4">
        <f t="shared" si="6"/>
        <v>146500</v>
      </c>
      <c r="V36" s="5">
        <v>1.7600000000000001E-2</v>
      </c>
    </row>
    <row r="37" spans="1:22" x14ac:dyDescent="0.2">
      <c r="A37" s="16" t="s">
        <v>317</v>
      </c>
      <c r="B37" s="4">
        <v>7300</v>
      </c>
      <c r="C37" s="4">
        <v>30700</v>
      </c>
      <c r="D37" s="4">
        <v>-23400</v>
      </c>
      <c r="E37" s="4">
        <v>-2258260000</v>
      </c>
      <c r="F37" s="4">
        <f t="shared" si="4"/>
        <v>85445729258</v>
      </c>
      <c r="G37" s="4">
        <v>0</v>
      </c>
      <c r="H37" s="4">
        <v>0</v>
      </c>
      <c r="I37" s="4">
        <v>0</v>
      </c>
      <c r="J37" s="4">
        <v>-3831560000</v>
      </c>
      <c r="K37" s="4">
        <f t="shared" si="5"/>
        <v>11226330000</v>
      </c>
      <c r="L37" s="4">
        <v>158</v>
      </c>
      <c r="M37" s="4">
        <v>302</v>
      </c>
      <c r="N37" s="4">
        <v>6</v>
      </c>
      <c r="O37" s="4">
        <v>14</v>
      </c>
      <c r="P37" s="4">
        <v>53500</v>
      </c>
      <c r="Q37" s="4">
        <v>105200</v>
      </c>
      <c r="R37" s="5">
        <v>-5.1000000000000004E-3</v>
      </c>
      <c r="S37" s="4">
        <v>206700</v>
      </c>
      <c r="T37" s="4">
        <f t="shared" si="2"/>
        <v>296990</v>
      </c>
      <c r="U37" s="4">
        <f t="shared" si="6"/>
        <v>146500</v>
      </c>
      <c r="V37" s="5">
        <v>1.8500000000000003E-2</v>
      </c>
    </row>
    <row r="38" spans="1:22" x14ac:dyDescent="0.2">
      <c r="A38" s="16" t="s">
        <v>316</v>
      </c>
      <c r="B38" s="4">
        <v>48924</v>
      </c>
      <c r="C38" s="4">
        <v>33700</v>
      </c>
      <c r="D38" s="4">
        <v>15224</v>
      </c>
      <c r="E38" s="4">
        <v>1484190000</v>
      </c>
      <c r="F38" s="4">
        <f t="shared" si="4"/>
        <v>87703989258</v>
      </c>
      <c r="G38" s="4">
        <v>0</v>
      </c>
      <c r="H38" s="4">
        <v>0</v>
      </c>
      <c r="I38" s="4">
        <v>0</v>
      </c>
      <c r="J38" s="4">
        <v>67640000</v>
      </c>
      <c r="K38" s="4">
        <f t="shared" si="5"/>
        <v>15057890000</v>
      </c>
      <c r="L38" s="4">
        <v>351</v>
      </c>
      <c r="M38" s="4">
        <v>191</v>
      </c>
      <c r="N38" s="4">
        <v>5</v>
      </c>
      <c r="O38" s="4">
        <v>13</v>
      </c>
      <c r="P38" s="4">
        <v>77800</v>
      </c>
      <c r="Q38" s="4">
        <v>75200</v>
      </c>
      <c r="R38" s="5">
        <v>3.0999999999999999E-3</v>
      </c>
      <c r="S38" s="4">
        <v>170900</v>
      </c>
      <c r="T38" s="4">
        <f t="shared" si="2"/>
        <v>290300</v>
      </c>
      <c r="U38" s="4">
        <f t="shared" si="6"/>
        <v>146500</v>
      </c>
      <c r="V38" s="5">
        <v>1.1299999999999999E-2</v>
      </c>
    </row>
    <row r="39" spans="1:22" x14ac:dyDescent="0.2">
      <c r="A39" s="16" t="s">
        <v>315</v>
      </c>
      <c r="B39" s="4">
        <v>116600</v>
      </c>
      <c r="C39" s="4">
        <v>36548</v>
      </c>
      <c r="D39" s="4">
        <v>80052</v>
      </c>
      <c r="E39" s="4">
        <v>7749480000</v>
      </c>
      <c r="F39" s="4">
        <f t="shared" ref="F39:F44" si="7">E39+F40</f>
        <v>86219799258</v>
      </c>
      <c r="G39" s="4">
        <v>0</v>
      </c>
      <c r="H39" s="4">
        <v>0</v>
      </c>
      <c r="I39" s="4">
        <v>0</v>
      </c>
      <c r="J39" s="4">
        <v>57110000</v>
      </c>
      <c r="K39" s="4">
        <f t="shared" ref="K39:K44" si="8">K40+J39</f>
        <v>14990250000</v>
      </c>
      <c r="L39" s="4">
        <v>502</v>
      </c>
      <c r="M39" s="4">
        <v>179</v>
      </c>
      <c r="N39" s="4">
        <v>24</v>
      </c>
      <c r="O39" s="4">
        <v>6</v>
      </c>
      <c r="P39" s="4">
        <v>182900</v>
      </c>
      <c r="Q39" s="4">
        <v>59800</v>
      </c>
      <c r="R39" s="5">
        <v>1.5700000000000002E-2</v>
      </c>
      <c r="S39" s="4">
        <v>257700</v>
      </c>
      <c r="T39" s="4">
        <f t="shared" ref="T39:T44" si="9">AVERAGE(S40:S49)</f>
        <v>357230</v>
      </c>
      <c r="U39" s="4">
        <f t="shared" ref="U39:U44" si="10">MIN(S40:S44)</f>
        <v>146500</v>
      </c>
      <c r="V39" s="5">
        <v>2.3700000000000002E-2</v>
      </c>
    </row>
    <row r="40" spans="1:22" x14ac:dyDescent="0.2">
      <c r="A40" s="16" t="s">
        <v>314</v>
      </c>
      <c r="B40" s="4">
        <v>5500</v>
      </c>
      <c r="C40" s="4">
        <v>32200</v>
      </c>
      <c r="D40" s="4">
        <v>-26700</v>
      </c>
      <c r="E40" s="4">
        <v>-2565560000</v>
      </c>
      <c r="F40" s="4">
        <f t="shared" si="7"/>
        <v>78470319258</v>
      </c>
      <c r="G40" s="4">
        <v>0</v>
      </c>
      <c r="H40" s="4">
        <v>0</v>
      </c>
      <c r="I40" s="4">
        <v>0</v>
      </c>
      <c r="J40" s="4">
        <v>57110000</v>
      </c>
      <c r="K40" s="4">
        <f t="shared" si="8"/>
        <v>14933140000</v>
      </c>
      <c r="L40" s="4">
        <v>100</v>
      </c>
      <c r="M40" s="4">
        <v>241</v>
      </c>
      <c r="N40" s="4">
        <v>3</v>
      </c>
      <c r="O40" s="4">
        <v>13</v>
      </c>
      <c r="P40" s="4">
        <v>34900</v>
      </c>
      <c r="Q40" s="4">
        <v>92900</v>
      </c>
      <c r="R40" s="5">
        <v>-8.3000000000000001E-3</v>
      </c>
      <c r="S40" s="4">
        <v>146500</v>
      </c>
      <c r="T40" s="4">
        <f t="shared" si="9"/>
        <v>397340</v>
      </c>
      <c r="U40" s="4">
        <f t="shared" si="10"/>
        <v>155000</v>
      </c>
      <c r="V40" s="5">
        <v>1.8600000000000002E-2</v>
      </c>
    </row>
    <row r="41" spans="1:22" x14ac:dyDescent="0.2">
      <c r="A41" s="16" t="s">
        <v>310</v>
      </c>
      <c r="B41" s="4">
        <v>5100</v>
      </c>
      <c r="C41" s="4">
        <v>33700</v>
      </c>
      <c r="D41" s="4">
        <v>-28600</v>
      </c>
      <c r="E41" s="4">
        <v>-2770680000</v>
      </c>
      <c r="F41" s="4">
        <f t="shared" si="7"/>
        <v>81035879258</v>
      </c>
      <c r="G41" s="4">
        <v>0</v>
      </c>
      <c r="H41" s="4">
        <v>0</v>
      </c>
      <c r="I41" s="4">
        <v>0</v>
      </c>
      <c r="J41" s="4">
        <v>-1853900000</v>
      </c>
      <c r="K41" s="4">
        <f t="shared" si="8"/>
        <v>14876030000</v>
      </c>
      <c r="L41" s="4">
        <v>83</v>
      </c>
      <c r="M41" s="4">
        <v>155</v>
      </c>
      <c r="N41" s="4">
        <v>9</v>
      </c>
      <c r="O41" s="4">
        <v>30</v>
      </c>
      <c r="P41" s="4">
        <v>52700</v>
      </c>
      <c r="Q41" s="4">
        <v>106600</v>
      </c>
      <c r="R41" s="5">
        <v>1.1000000000000001E-3</v>
      </c>
      <c r="S41" s="4">
        <v>191500</v>
      </c>
      <c r="T41" s="4">
        <f t="shared" si="9"/>
        <v>394540</v>
      </c>
      <c r="U41" s="4">
        <f t="shared" si="10"/>
        <v>155000</v>
      </c>
      <c r="V41" s="5">
        <v>1.54E-2</v>
      </c>
    </row>
    <row r="42" spans="1:22" x14ac:dyDescent="0.2">
      <c r="A42" s="16" t="s">
        <v>309</v>
      </c>
      <c r="B42" s="4">
        <v>25900</v>
      </c>
      <c r="C42" s="4">
        <v>45300</v>
      </c>
      <c r="D42" s="4">
        <v>-19400</v>
      </c>
      <c r="E42" s="4">
        <v>-1872690000</v>
      </c>
      <c r="F42" s="4">
        <f t="shared" si="7"/>
        <v>83806559258</v>
      </c>
      <c r="G42" s="4">
        <v>0</v>
      </c>
      <c r="H42" s="4">
        <v>0</v>
      </c>
      <c r="I42" s="4">
        <v>0</v>
      </c>
      <c r="J42" s="4">
        <v>-1892840000</v>
      </c>
      <c r="K42" s="4">
        <f t="shared" si="8"/>
        <v>16729930000</v>
      </c>
      <c r="L42" s="4">
        <v>205</v>
      </c>
      <c r="M42" s="4">
        <v>159</v>
      </c>
      <c r="N42" s="4">
        <v>11</v>
      </c>
      <c r="O42" s="4">
        <v>13</v>
      </c>
      <c r="P42" s="4">
        <v>56700</v>
      </c>
      <c r="Q42" s="4">
        <v>77000</v>
      </c>
      <c r="R42" s="5">
        <v>-6.1999999999999998E-3</v>
      </c>
      <c r="S42" s="4">
        <v>155000</v>
      </c>
      <c r="T42" s="4">
        <f t="shared" si="9"/>
        <v>399340</v>
      </c>
      <c r="U42" s="4">
        <f t="shared" si="10"/>
        <v>129600</v>
      </c>
      <c r="V42" s="5">
        <v>1.95E-2</v>
      </c>
    </row>
    <row r="43" spans="1:22" x14ac:dyDescent="0.2">
      <c r="A43" s="16" t="s">
        <v>306</v>
      </c>
      <c r="B43" s="4">
        <v>254300</v>
      </c>
      <c r="C43" s="4">
        <v>1258</v>
      </c>
      <c r="D43" s="4">
        <v>253042</v>
      </c>
      <c r="E43" s="4">
        <v>24602520000</v>
      </c>
      <c r="F43" s="4">
        <f t="shared" si="7"/>
        <v>85679249258</v>
      </c>
      <c r="G43" s="4">
        <v>53000</v>
      </c>
      <c r="H43" s="4">
        <v>0</v>
      </c>
      <c r="I43" s="4">
        <v>53000</v>
      </c>
      <c r="J43" s="4">
        <v>5119020000</v>
      </c>
      <c r="K43" s="4">
        <f t="shared" si="8"/>
        <v>18622770000</v>
      </c>
      <c r="L43" s="4">
        <v>845</v>
      </c>
      <c r="M43" s="4">
        <v>314</v>
      </c>
      <c r="N43" s="4">
        <v>79</v>
      </c>
      <c r="O43" s="4">
        <v>28</v>
      </c>
      <c r="P43" s="4">
        <v>480600</v>
      </c>
      <c r="Q43" s="4">
        <v>204600</v>
      </c>
      <c r="R43" s="5">
        <v>0.02</v>
      </c>
      <c r="S43" s="4">
        <v>714700</v>
      </c>
      <c r="T43" s="4">
        <f t="shared" si="9"/>
        <v>350690</v>
      </c>
      <c r="U43" s="4">
        <f t="shared" si="10"/>
        <v>104000</v>
      </c>
      <c r="V43" s="5">
        <v>3.85E-2</v>
      </c>
    </row>
    <row r="44" spans="1:22" x14ac:dyDescent="0.2">
      <c r="A44" s="16" t="s">
        <v>305</v>
      </c>
      <c r="B44" s="4">
        <v>30900</v>
      </c>
      <c r="C44" s="4">
        <v>10800</v>
      </c>
      <c r="D44" s="4">
        <v>20100</v>
      </c>
      <c r="E44" s="4">
        <v>1908500000</v>
      </c>
      <c r="F44" s="4">
        <f t="shared" si="7"/>
        <v>61076729258</v>
      </c>
      <c r="G44" s="4">
        <v>0</v>
      </c>
      <c r="H44" s="4">
        <v>0</v>
      </c>
      <c r="I44" s="4">
        <v>0</v>
      </c>
      <c r="J44" s="4">
        <v>2796520000</v>
      </c>
      <c r="K44" s="4">
        <f t="shared" si="8"/>
        <v>13503750000</v>
      </c>
      <c r="L44" s="4">
        <v>310</v>
      </c>
      <c r="M44" s="4">
        <v>180</v>
      </c>
      <c r="N44" s="4">
        <v>24</v>
      </c>
      <c r="O44" s="4">
        <v>16</v>
      </c>
      <c r="P44" s="4">
        <v>156500</v>
      </c>
      <c r="Q44" s="4">
        <v>85000</v>
      </c>
      <c r="R44" s="5">
        <v>6.4000000000000003E-3</v>
      </c>
      <c r="S44" s="4">
        <v>253900</v>
      </c>
      <c r="T44" s="4">
        <f t="shared" si="9"/>
        <v>395700</v>
      </c>
      <c r="U44" s="4">
        <f t="shared" si="10"/>
        <v>104000</v>
      </c>
      <c r="V44" s="5">
        <v>1.26E-2</v>
      </c>
    </row>
    <row r="45" spans="1:22" x14ac:dyDescent="0.2">
      <c r="A45" s="16" t="s">
        <v>304</v>
      </c>
      <c r="B45" s="4">
        <v>209660</v>
      </c>
      <c r="C45" s="4">
        <v>123000</v>
      </c>
      <c r="D45" s="4">
        <v>86660</v>
      </c>
      <c r="E45" s="4">
        <v>8085929998</v>
      </c>
      <c r="F45" s="4">
        <f t="shared" ref="F45:F55" si="11">E45+F46</f>
        <v>59168229258</v>
      </c>
      <c r="G45" s="4">
        <v>30400</v>
      </c>
      <c r="H45" s="4">
        <v>400</v>
      </c>
      <c r="I45" s="4">
        <v>30000</v>
      </c>
      <c r="J45" s="4">
        <v>2796520000</v>
      </c>
      <c r="K45" s="4">
        <f t="shared" ref="K45:K55" si="12">K46+J45</f>
        <v>10707230000</v>
      </c>
      <c r="L45" s="4">
        <v>669</v>
      </c>
      <c r="M45" s="4">
        <v>543</v>
      </c>
      <c r="N45" s="4">
        <v>84</v>
      </c>
      <c r="O45" s="4">
        <v>39</v>
      </c>
      <c r="P45" s="4">
        <v>399200</v>
      </c>
      <c r="Q45" s="4">
        <v>240500</v>
      </c>
      <c r="R45" s="5">
        <v>3.5099999999999999E-2</v>
      </c>
      <c r="S45" s="4">
        <v>720600</v>
      </c>
      <c r="T45" s="4">
        <f t="shared" ref="T45:T61" si="13">AVERAGE(S46:S55)</f>
        <v>372820</v>
      </c>
      <c r="U45" s="4">
        <f t="shared" ref="U45:U55" si="14">MIN(S46:S50)</f>
        <v>104000</v>
      </c>
      <c r="V45" s="5">
        <v>3.7100000000000001E-2</v>
      </c>
    </row>
    <row r="46" spans="1:22" x14ac:dyDescent="0.2">
      <c r="A46" s="16" t="s">
        <v>303</v>
      </c>
      <c r="B46" s="4">
        <v>7700</v>
      </c>
      <c r="C46" s="4">
        <v>12700</v>
      </c>
      <c r="D46" s="4">
        <v>-5000</v>
      </c>
      <c r="E46" s="4">
        <v>-456440740</v>
      </c>
      <c r="F46" s="4">
        <f t="shared" si="11"/>
        <v>51082299260</v>
      </c>
      <c r="G46" s="4">
        <v>0</v>
      </c>
      <c r="H46" s="4">
        <v>0</v>
      </c>
      <c r="I46" s="4">
        <v>0</v>
      </c>
      <c r="J46" s="4">
        <v>-82930000</v>
      </c>
      <c r="K46" s="4">
        <f t="shared" si="12"/>
        <v>7910710000</v>
      </c>
      <c r="L46" s="4">
        <v>103</v>
      </c>
      <c r="M46" s="4">
        <v>330</v>
      </c>
      <c r="N46" s="4">
        <v>7</v>
      </c>
      <c r="O46" s="4">
        <v>35</v>
      </c>
      <c r="P46" s="4">
        <v>43600</v>
      </c>
      <c r="Q46" s="4">
        <v>178000</v>
      </c>
      <c r="R46" s="5">
        <v>-1.5300000000000001E-2</v>
      </c>
      <c r="S46" s="4">
        <v>229500</v>
      </c>
      <c r="T46" s="4">
        <f t="shared" si="13"/>
        <v>364054.6</v>
      </c>
      <c r="U46" s="4">
        <f t="shared" si="14"/>
        <v>104000</v>
      </c>
      <c r="V46" s="5">
        <v>2.5899999999999999E-2</v>
      </c>
    </row>
    <row r="47" spans="1:22" x14ac:dyDescent="0.2">
      <c r="A47" s="16" t="s">
        <v>299</v>
      </c>
      <c r="B47" s="4">
        <v>29100</v>
      </c>
      <c r="C47" s="4">
        <v>43000</v>
      </c>
      <c r="D47" s="4">
        <v>-13900</v>
      </c>
      <c r="E47" s="4">
        <v>-1274050000</v>
      </c>
      <c r="F47" s="4">
        <f t="shared" si="11"/>
        <v>51538740000</v>
      </c>
      <c r="G47" s="4">
        <v>0</v>
      </c>
      <c r="H47" s="4">
        <v>0</v>
      </c>
      <c r="I47" s="4">
        <v>0</v>
      </c>
      <c r="J47" s="4">
        <v>-82930000</v>
      </c>
      <c r="K47" s="4">
        <f t="shared" si="12"/>
        <v>7993640000</v>
      </c>
      <c r="L47" s="4">
        <v>223</v>
      </c>
      <c r="M47" s="4">
        <v>86</v>
      </c>
      <c r="N47" s="4">
        <v>25</v>
      </c>
      <c r="O47" s="4">
        <v>2</v>
      </c>
      <c r="P47" s="4">
        <v>91500</v>
      </c>
      <c r="Q47" s="4">
        <v>23300</v>
      </c>
      <c r="R47" s="5">
        <v>5.5000000000000005E-3</v>
      </c>
      <c r="S47" s="4">
        <v>129600</v>
      </c>
      <c r="T47" s="4">
        <f t="shared" si="13"/>
        <v>366258</v>
      </c>
      <c r="U47" s="4">
        <f t="shared" si="14"/>
        <v>104000</v>
      </c>
      <c r="V47" s="5">
        <v>1.3999999999999999E-2</v>
      </c>
    </row>
    <row r="48" spans="1:22" x14ac:dyDescent="0.2">
      <c r="A48" s="16" t="s">
        <v>298</v>
      </c>
      <c r="B48" s="4">
        <v>40600</v>
      </c>
      <c r="C48" s="4">
        <v>19600</v>
      </c>
      <c r="D48" s="4">
        <v>21000</v>
      </c>
      <c r="E48" s="4">
        <v>1928200000</v>
      </c>
      <c r="F48" s="4">
        <f t="shared" si="11"/>
        <v>52812790000</v>
      </c>
      <c r="G48" s="4">
        <v>0</v>
      </c>
      <c r="H48" s="4">
        <v>0</v>
      </c>
      <c r="I48" s="4">
        <v>0</v>
      </c>
      <c r="J48" s="4">
        <v>-366550000</v>
      </c>
      <c r="K48" s="4">
        <f t="shared" si="12"/>
        <v>8076570000</v>
      </c>
      <c r="L48" s="4">
        <v>176</v>
      </c>
      <c r="M48" s="4">
        <v>107</v>
      </c>
      <c r="N48" s="4">
        <v>8</v>
      </c>
      <c r="O48" s="4">
        <v>3</v>
      </c>
      <c r="P48" s="4">
        <v>56800</v>
      </c>
      <c r="Q48" s="4">
        <v>32500</v>
      </c>
      <c r="R48" s="5">
        <v>3.3E-3</v>
      </c>
      <c r="S48" s="4">
        <v>104000</v>
      </c>
      <c r="T48" s="4">
        <f t="shared" si="13"/>
        <v>372325.2</v>
      </c>
      <c r="U48" s="4">
        <f t="shared" si="14"/>
        <v>163500</v>
      </c>
      <c r="V48" s="5">
        <v>1.41E-2</v>
      </c>
    </row>
    <row r="49" spans="1:22" x14ac:dyDescent="0.2">
      <c r="A49" s="16" t="s">
        <v>286</v>
      </c>
      <c r="B49" s="4">
        <v>85800</v>
      </c>
      <c r="C49" s="4">
        <v>28700</v>
      </c>
      <c r="D49" s="4">
        <v>57100</v>
      </c>
      <c r="E49" s="4">
        <v>5238440000</v>
      </c>
      <c r="F49" s="4">
        <f t="shared" si="11"/>
        <v>50884590000</v>
      </c>
      <c r="G49" s="4">
        <v>0</v>
      </c>
      <c r="H49" s="4">
        <v>0</v>
      </c>
      <c r="I49" s="4">
        <v>0</v>
      </c>
      <c r="J49" s="4">
        <v>73360000</v>
      </c>
      <c r="K49" s="4">
        <f t="shared" si="12"/>
        <v>8443120000</v>
      </c>
      <c r="L49" s="4">
        <v>193</v>
      </c>
      <c r="M49" s="4">
        <v>75</v>
      </c>
      <c r="N49" s="4">
        <v>6</v>
      </c>
      <c r="O49" s="4">
        <v>6</v>
      </c>
      <c r="P49" s="4">
        <v>47900</v>
      </c>
      <c r="Q49" s="4">
        <v>32700</v>
      </c>
      <c r="R49" s="5">
        <v>3.3E-3</v>
      </c>
      <c r="S49" s="4">
        <v>927000</v>
      </c>
      <c r="T49" s="4">
        <f t="shared" si="13"/>
        <v>303229.5</v>
      </c>
      <c r="U49" s="4">
        <f t="shared" si="14"/>
        <v>163500</v>
      </c>
      <c r="V49" s="5">
        <v>1.09E-2</v>
      </c>
    </row>
    <row r="50" spans="1:22" x14ac:dyDescent="0.2">
      <c r="A50" s="16" t="s">
        <v>285</v>
      </c>
      <c r="B50" s="4">
        <v>73000</v>
      </c>
      <c r="C50" s="4">
        <v>67700</v>
      </c>
      <c r="D50" s="4">
        <v>5300</v>
      </c>
      <c r="E50" s="4">
        <v>490270000</v>
      </c>
      <c r="F50" s="4">
        <f t="shared" si="11"/>
        <v>45646150000</v>
      </c>
      <c r="K50" s="4">
        <f t="shared" si="12"/>
        <v>8369760000</v>
      </c>
      <c r="L50" s="4">
        <v>248</v>
      </c>
      <c r="M50" s="4">
        <v>192</v>
      </c>
      <c r="N50" s="4">
        <v>4</v>
      </c>
      <c r="O50" s="4">
        <v>8</v>
      </c>
      <c r="P50" s="4">
        <v>63900</v>
      </c>
      <c r="Q50" s="4">
        <v>66400</v>
      </c>
      <c r="R50" s="5">
        <v>-1.09E-2</v>
      </c>
      <c r="S50" s="4">
        <v>547600</v>
      </c>
      <c r="T50" s="4">
        <f t="shared" si="13"/>
        <v>271378.8</v>
      </c>
      <c r="U50" s="4">
        <f t="shared" si="14"/>
        <v>163500</v>
      </c>
      <c r="V50" s="5">
        <v>2.1600000000000001E-2</v>
      </c>
    </row>
    <row r="51" spans="1:22" x14ac:dyDescent="0.2">
      <c r="A51" s="16" t="s">
        <v>284</v>
      </c>
      <c r="B51" s="4">
        <v>105200</v>
      </c>
      <c r="C51" s="4">
        <v>1100</v>
      </c>
      <c r="D51" s="4">
        <v>104100</v>
      </c>
      <c r="E51" s="4">
        <v>9668250000</v>
      </c>
      <c r="F51" s="4">
        <f t="shared" si="11"/>
        <v>45155880000</v>
      </c>
      <c r="G51" s="4">
        <v>0</v>
      </c>
      <c r="H51" s="4">
        <v>0</v>
      </c>
      <c r="I51" s="4">
        <v>0</v>
      </c>
      <c r="J51" s="4">
        <v>-36950000</v>
      </c>
      <c r="K51" s="4">
        <f t="shared" si="12"/>
        <v>8369760000</v>
      </c>
      <c r="L51" s="4">
        <v>275</v>
      </c>
      <c r="M51" s="4">
        <v>155</v>
      </c>
      <c r="N51" s="4">
        <v>13</v>
      </c>
      <c r="O51" s="4">
        <v>6</v>
      </c>
      <c r="P51" s="4">
        <v>103900</v>
      </c>
      <c r="Q51" s="4">
        <v>48100</v>
      </c>
      <c r="R51" s="5">
        <v>0</v>
      </c>
      <c r="S51" s="4">
        <v>163500</v>
      </c>
      <c r="T51" s="4">
        <f t="shared" si="13"/>
        <v>284068.09999999998</v>
      </c>
      <c r="U51" s="4">
        <f t="shared" si="14"/>
        <v>141846</v>
      </c>
      <c r="V51" s="5">
        <v>1.18E-2</v>
      </c>
    </row>
    <row r="52" spans="1:22" x14ac:dyDescent="0.2">
      <c r="A52" s="16" t="s">
        <v>283</v>
      </c>
      <c r="B52" s="4">
        <v>100900</v>
      </c>
      <c r="C52" s="4">
        <v>10100</v>
      </c>
      <c r="D52" s="4">
        <v>90800</v>
      </c>
      <c r="E52" s="4">
        <v>8376340000</v>
      </c>
      <c r="F52" s="4">
        <f t="shared" si="11"/>
        <v>35487630000</v>
      </c>
      <c r="G52" s="4">
        <v>0</v>
      </c>
      <c r="H52" s="4">
        <v>0</v>
      </c>
      <c r="I52" s="4">
        <v>0</v>
      </c>
      <c r="J52" s="4">
        <v>-27580000</v>
      </c>
      <c r="K52" s="4">
        <f t="shared" si="12"/>
        <v>8406710000</v>
      </c>
      <c r="L52" s="4">
        <v>274</v>
      </c>
      <c r="M52" s="4">
        <v>244</v>
      </c>
      <c r="N52" s="4">
        <v>12</v>
      </c>
      <c r="O52" s="4">
        <v>8</v>
      </c>
      <c r="P52" s="4">
        <v>87400</v>
      </c>
      <c r="Q52" s="4">
        <v>74600</v>
      </c>
      <c r="R52" s="5">
        <v>2.2000000000000001E-3</v>
      </c>
      <c r="S52" s="4">
        <v>203000</v>
      </c>
      <c r="T52" s="4">
        <f t="shared" si="13"/>
        <v>277718.09999999998</v>
      </c>
      <c r="U52" s="4">
        <f t="shared" si="14"/>
        <v>141846</v>
      </c>
      <c r="V52" s="5">
        <v>1.5100000000000001E-2</v>
      </c>
    </row>
    <row r="53" spans="1:22" x14ac:dyDescent="0.2">
      <c r="A53" s="16" t="s">
        <v>282</v>
      </c>
      <c r="B53" s="4">
        <v>59000</v>
      </c>
      <c r="C53" s="4">
        <v>900</v>
      </c>
      <c r="D53" s="4">
        <v>58100</v>
      </c>
      <c r="E53" s="4">
        <v>5342700000</v>
      </c>
      <c r="F53" s="4">
        <f t="shared" si="11"/>
        <v>27111290000</v>
      </c>
      <c r="G53" s="4">
        <v>0</v>
      </c>
      <c r="H53" s="4">
        <v>0</v>
      </c>
      <c r="I53" s="4">
        <v>0</v>
      </c>
      <c r="J53" s="4">
        <v>146910000</v>
      </c>
      <c r="K53" s="4">
        <f t="shared" si="12"/>
        <v>8434290000</v>
      </c>
      <c r="L53" s="4">
        <v>313</v>
      </c>
      <c r="M53" s="4">
        <v>116</v>
      </c>
      <c r="N53" s="4">
        <v>16</v>
      </c>
      <c r="O53" s="4">
        <v>5</v>
      </c>
      <c r="P53" s="4">
        <v>161700</v>
      </c>
      <c r="Q53" s="4">
        <v>56400</v>
      </c>
      <c r="R53" s="5">
        <v>5.5000000000000005E-3</v>
      </c>
      <c r="S53" s="4">
        <v>228200</v>
      </c>
      <c r="T53" s="4">
        <f t="shared" si="13"/>
        <v>280632.5</v>
      </c>
      <c r="U53" s="4">
        <f t="shared" si="14"/>
        <v>141846</v>
      </c>
      <c r="V53" s="5">
        <v>1.9400000000000001E-2</v>
      </c>
    </row>
    <row r="54" spans="1:22" x14ac:dyDescent="0.2">
      <c r="A54" s="16" t="s">
        <v>281</v>
      </c>
      <c r="B54" s="4">
        <v>102200</v>
      </c>
      <c r="C54" s="4">
        <v>51200</v>
      </c>
      <c r="D54" s="4">
        <v>51000</v>
      </c>
      <c r="E54" s="4">
        <v>4636040000</v>
      </c>
      <c r="F54" s="4">
        <f t="shared" si="11"/>
        <v>21768590000</v>
      </c>
      <c r="K54" s="4">
        <f t="shared" si="12"/>
        <v>8287380000</v>
      </c>
      <c r="L54" s="4">
        <v>370</v>
      </c>
      <c r="M54" s="4">
        <v>286</v>
      </c>
      <c r="N54" s="4">
        <v>33</v>
      </c>
      <c r="O54" s="4">
        <v>41</v>
      </c>
      <c r="P54" s="4">
        <v>207900</v>
      </c>
      <c r="Q54" s="4">
        <v>173900</v>
      </c>
      <c r="R54" s="5">
        <v>1.66E-2</v>
      </c>
      <c r="S54" s="4">
        <v>704000</v>
      </c>
      <c r="T54" s="4">
        <f t="shared" si="13"/>
        <v>230635.5</v>
      </c>
      <c r="U54" s="4">
        <f t="shared" si="14"/>
        <v>141846</v>
      </c>
      <c r="V54" s="5">
        <v>3.32E-2</v>
      </c>
    </row>
    <row r="55" spans="1:22" x14ac:dyDescent="0.2">
      <c r="A55" s="16" t="s">
        <v>280</v>
      </c>
      <c r="B55" s="4">
        <v>61500</v>
      </c>
      <c r="C55" s="4">
        <v>6300</v>
      </c>
      <c r="D55" s="4">
        <v>55200</v>
      </c>
      <c r="E55" s="4">
        <v>4958960000</v>
      </c>
      <c r="F55" s="4">
        <f t="shared" si="11"/>
        <v>17132550000</v>
      </c>
      <c r="G55" s="4">
        <v>0</v>
      </c>
      <c r="H55" s="4">
        <v>0</v>
      </c>
      <c r="I55" s="4">
        <v>0</v>
      </c>
      <c r="J55" s="4">
        <v>-8900000</v>
      </c>
      <c r="K55" s="4">
        <f t="shared" si="12"/>
        <v>8287380000</v>
      </c>
      <c r="L55" s="4">
        <v>435</v>
      </c>
      <c r="M55" s="4">
        <v>172</v>
      </c>
      <c r="N55" s="4">
        <v>7</v>
      </c>
      <c r="O55" s="4">
        <v>4</v>
      </c>
      <c r="P55" s="4">
        <v>90600</v>
      </c>
      <c r="Q55" s="4">
        <v>45700</v>
      </c>
      <c r="R55" s="5">
        <v>1.1999999999999999E-3</v>
      </c>
      <c r="S55" s="4">
        <v>491800</v>
      </c>
      <c r="T55" s="4">
        <f t="shared" si="13"/>
        <v>237022.6</v>
      </c>
      <c r="U55" s="4">
        <f t="shared" si="14"/>
        <v>141846</v>
      </c>
      <c r="V55" s="5">
        <v>2.5399999999999999E-2</v>
      </c>
    </row>
    <row r="56" spans="1:22" x14ac:dyDescent="0.2">
      <c r="A56" s="16" t="s">
        <v>279</v>
      </c>
      <c r="B56" s="4">
        <v>1700</v>
      </c>
      <c r="C56" s="4">
        <v>3000</v>
      </c>
      <c r="D56" s="4">
        <v>-1300</v>
      </c>
      <c r="E56" s="4">
        <v>-118440000</v>
      </c>
      <c r="F56" s="4">
        <f t="shared" ref="F56:F130" si="15">E56+F57</f>
        <v>12173590000</v>
      </c>
      <c r="G56" s="4">
        <v>0</v>
      </c>
      <c r="H56" s="4">
        <v>0</v>
      </c>
      <c r="I56" s="4">
        <v>0</v>
      </c>
      <c r="J56" s="4">
        <v>-99660000</v>
      </c>
      <c r="K56" s="4">
        <f t="shared" ref="K56:K76" si="16">K57+J56</f>
        <v>8296280000</v>
      </c>
      <c r="L56" s="4">
        <v>84</v>
      </c>
      <c r="M56" s="4">
        <v>145</v>
      </c>
      <c r="N56" s="4">
        <v>9</v>
      </c>
      <c r="O56" s="4">
        <v>9</v>
      </c>
      <c r="P56" s="4">
        <v>52700</v>
      </c>
      <c r="Q56" s="4">
        <v>62500</v>
      </c>
      <c r="R56" s="5">
        <v>-7.6E-3</v>
      </c>
      <c r="S56" s="4">
        <v>141846</v>
      </c>
      <c r="T56" s="4">
        <f t="shared" si="13"/>
        <v>248416.2</v>
      </c>
      <c r="U56" s="4">
        <f t="shared" ref="U56:U123" si="17">MIN(S57:S61)</f>
        <v>151634</v>
      </c>
      <c r="V56" s="5">
        <v>1.32E-2</v>
      </c>
    </row>
    <row r="57" spans="1:22" x14ac:dyDescent="0.2">
      <c r="A57" s="16" t="s">
        <v>278</v>
      </c>
      <c r="B57" s="4">
        <v>54300</v>
      </c>
      <c r="C57" s="4">
        <v>0</v>
      </c>
      <c r="D57" s="4">
        <v>54300</v>
      </c>
      <c r="E57" s="4">
        <v>4880120000</v>
      </c>
      <c r="F57" s="4">
        <f t="shared" si="15"/>
        <v>12292030000</v>
      </c>
      <c r="K57" s="4">
        <f t="shared" si="16"/>
        <v>8395940000</v>
      </c>
      <c r="L57" s="4">
        <v>154</v>
      </c>
      <c r="M57" s="4">
        <v>146</v>
      </c>
      <c r="N57" s="4">
        <v>6</v>
      </c>
      <c r="O57" s="4">
        <v>14</v>
      </c>
      <c r="P57" s="4">
        <v>61300</v>
      </c>
      <c r="Q57" s="4">
        <v>71300</v>
      </c>
      <c r="R57" s="5">
        <v>1.6799999999999999E-2</v>
      </c>
      <c r="S57" s="4">
        <v>151634</v>
      </c>
      <c r="T57" s="4">
        <f t="shared" si="13"/>
        <v>247423.5</v>
      </c>
      <c r="U57" s="4">
        <f t="shared" si="17"/>
        <v>139500</v>
      </c>
      <c r="V57" s="5">
        <v>2.64E-2</v>
      </c>
    </row>
    <row r="58" spans="1:22" x14ac:dyDescent="0.2">
      <c r="A58" s="16" t="s">
        <v>275</v>
      </c>
      <c r="B58" s="4">
        <v>800</v>
      </c>
      <c r="C58" s="4">
        <v>6200</v>
      </c>
      <c r="D58" s="4">
        <v>-5400</v>
      </c>
      <c r="E58" s="4">
        <v>-487440000</v>
      </c>
      <c r="F58" s="4">
        <f t="shared" si="15"/>
        <v>7411910000</v>
      </c>
      <c r="K58" s="4">
        <f t="shared" si="16"/>
        <v>8395940000</v>
      </c>
      <c r="L58" s="4">
        <v>201</v>
      </c>
      <c r="M58" s="4">
        <v>167</v>
      </c>
      <c r="N58" s="4">
        <v>6</v>
      </c>
      <c r="O58" s="4">
        <v>25</v>
      </c>
      <c r="P58" s="4">
        <v>46800</v>
      </c>
      <c r="Q58" s="4">
        <v>103700</v>
      </c>
      <c r="R58" s="5">
        <v>-5.5000000000000005E-3</v>
      </c>
      <c r="S58" s="4">
        <v>164672</v>
      </c>
      <c r="T58" s="4">
        <f t="shared" si="13"/>
        <v>307661.40000000002</v>
      </c>
      <c r="U58" s="4">
        <f t="shared" si="17"/>
        <v>139500</v>
      </c>
      <c r="V58" s="5">
        <v>2.1899999999999999E-2</v>
      </c>
    </row>
    <row r="59" spans="1:22" x14ac:dyDescent="0.2">
      <c r="A59" s="16" t="s">
        <v>274</v>
      </c>
      <c r="B59" s="4">
        <v>10900</v>
      </c>
      <c r="C59" s="4">
        <v>4000</v>
      </c>
      <c r="D59" s="4">
        <v>6900</v>
      </c>
      <c r="E59" s="4">
        <v>623120000</v>
      </c>
      <c r="F59" s="4">
        <f t="shared" si="15"/>
        <v>7899350000</v>
      </c>
      <c r="G59" s="4">
        <v>0</v>
      </c>
      <c r="H59" s="4">
        <v>0</v>
      </c>
      <c r="I59" s="4">
        <v>0</v>
      </c>
      <c r="J59" s="4">
        <v>-9140000</v>
      </c>
      <c r="K59" s="4">
        <f t="shared" si="16"/>
        <v>8395940000</v>
      </c>
      <c r="L59" s="4">
        <v>156</v>
      </c>
      <c r="M59" s="4">
        <v>324</v>
      </c>
      <c r="N59" s="4">
        <v>11</v>
      </c>
      <c r="O59" s="4">
        <v>23</v>
      </c>
      <c r="P59" s="4">
        <v>69300</v>
      </c>
      <c r="Q59" s="4">
        <v>142700</v>
      </c>
      <c r="R59" s="5">
        <v>-2.7000000000000003E-2</v>
      </c>
      <c r="S59" s="4">
        <v>236043</v>
      </c>
      <c r="T59" s="4">
        <f t="shared" si="13"/>
        <v>301928</v>
      </c>
      <c r="U59" s="4">
        <f t="shared" si="17"/>
        <v>139500</v>
      </c>
      <c r="V59" s="5">
        <v>6.8199999999999997E-2</v>
      </c>
    </row>
    <row r="60" spans="1:22" x14ac:dyDescent="0.2">
      <c r="A60" s="16" t="s">
        <v>273</v>
      </c>
      <c r="B60" s="4">
        <v>55200</v>
      </c>
      <c r="C60" s="4">
        <v>910</v>
      </c>
      <c r="D60" s="4">
        <v>54290</v>
      </c>
      <c r="E60" s="4">
        <v>4958310000</v>
      </c>
      <c r="F60" s="4">
        <f t="shared" si="15"/>
        <v>7276230000</v>
      </c>
      <c r="K60" s="4">
        <f t="shared" si="16"/>
        <v>8405080000</v>
      </c>
      <c r="L60" s="4">
        <v>181</v>
      </c>
      <c r="M60" s="4">
        <v>219</v>
      </c>
      <c r="N60" s="4">
        <v>22</v>
      </c>
      <c r="O60" s="4">
        <v>23</v>
      </c>
      <c r="P60" s="4">
        <v>104500</v>
      </c>
      <c r="Q60" s="4">
        <v>113700</v>
      </c>
      <c r="R60" s="5">
        <v>1.21E-2</v>
      </c>
      <c r="S60" s="4">
        <v>229093</v>
      </c>
      <c r="T60" s="4">
        <f t="shared" si="13"/>
        <v>319363.5</v>
      </c>
      <c r="U60" s="4">
        <f t="shared" si="17"/>
        <v>139500</v>
      </c>
      <c r="V60" s="5">
        <v>2.06E-2</v>
      </c>
    </row>
    <row r="61" spans="1:22" x14ac:dyDescent="0.2">
      <c r="A61" s="16" t="s">
        <v>268</v>
      </c>
      <c r="B61" s="4">
        <v>54000</v>
      </c>
      <c r="C61" s="4">
        <v>106100</v>
      </c>
      <c r="D61" s="4">
        <v>-52100</v>
      </c>
      <c r="E61" s="4">
        <v>-4730660000</v>
      </c>
      <c r="F61" s="4">
        <f t="shared" si="15"/>
        <v>2317920000</v>
      </c>
      <c r="K61" s="4">
        <f t="shared" si="16"/>
        <v>8405080000</v>
      </c>
      <c r="L61" s="4">
        <v>197</v>
      </c>
      <c r="M61" s="4">
        <v>296</v>
      </c>
      <c r="N61" s="4">
        <v>27</v>
      </c>
      <c r="O61" s="4">
        <v>35</v>
      </c>
      <c r="P61" s="4">
        <v>114400</v>
      </c>
      <c r="Q61" s="4">
        <v>175200</v>
      </c>
      <c r="R61" s="5">
        <v>-4.3E-3</v>
      </c>
      <c r="S61" s="4">
        <v>290393</v>
      </c>
      <c r="T61" s="4">
        <f t="shared" si="13"/>
        <v>335760.8</v>
      </c>
      <c r="U61" s="4">
        <f t="shared" si="17"/>
        <v>139500</v>
      </c>
      <c r="V61" s="5">
        <v>1.2E-2</v>
      </c>
    </row>
    <row r="62" spans="1:22" x14ac:dyDescent="0.2">
      <c r="A62" s="16" t="s">
        <v>266</v>
      </c>
      <c r="B62" s="4">
        <v>13900</v>
      </c>
      <c r="C62" s="4">
        <v>300</v>
      </c>
      <c r="D62" s="4">
        <v>13600</v>
      </c>
      <c r="E62" s="4">
        <v>1251950000</v>
      </c>
      <c r="F62" s="4">
        <f t="shared" si="15"/>
        <v>7048580000</v>
      </c>
      <c r="K62" s="4">
        <f t="shared" si="16"/>
        <v>8405080000</v>
      </c>
      <c r="L62" s="4">
        <v>119</v>
      </c>
      <c r="M62" s="4">
        <v>186</v>
      </c>
      <c r="N62" s="4">
        <v>10</v>
      </c>
      <c r="O62" s="4">
        <v>14</v>
      </c>
      <c r="P62" s="4">
        <v>52100</v>
      </c>
      <c r="Q62" s="4">
        <v>76200</v>
      </c>
      <c r="R62" s="5">
        <v>-8.6E-3</v>
      </c>
      <c r="S62" s="4">
        <v>139500</v>
      </c>
      <c r="T62" s="4">
        <f t="shared" ref="T62:T115" si="18">AVERAGE(S63:S72)</f>
        <v>373900.79999999999</v>
      </c>
      <c r="U62" s="4">
        <f t="shared" si="17"/>
        <v>141707</v>
      </c>
      <c r="V62" s="5">
        <v>1.0800000000000001E-2</v>
      </c>
    </row>
    <row r="63" spans="1:22" x14ac:dyDescent="0.2">
      <c r="A63" s="16" t="s">
        <v>265</v>
      </c>
      <c r="B63" s="4">
        <v>101900</v>
      </c>
      <c r="C63" s="4">
        <v>2200</v>
      </c>
      <c r="D63" s="4">
        <v>99700</v>
      </c>
      <c r="E63" s="4">
        <v>9212080000</v>
      </c>
      <c r="F63" s="4">
        <f t="shared" si="15"/>
        <v>5796630000</v>
      </c>
      <c r="K63" s="4">
        <f t="shared" si="16"/>
        <v>8405080000</v>
      </c>
      <c r="L63" s="4">
        <v>203</v>
      </c>
      <c r="M63" s="4">
        <v>173</v>
      </c>
      <c r="N63" s="4">
        <v>27</v>
      </c>
      <c r="O63" s="4">
        <v>24</v>
      </c>
      <c r="P63" s="4">
        <v>138400</v>
      </c>
      <c r="Q63" s="4">
        <v>103900</v>
      </c>
      <c r="R63" s="5">
        <v>9.8999999999999991E-3</v>
      </c>
      <c r="S63" s="4">
        <v>257344</v>
      </c>
      <c r="T63" s="4">
        <f t="shared" si="18"/>
        <v>376745.1</v>
      </c>
      <c r="U63" s="4">
        <f t="shared" si="17"/>
        <v>141707</v>
      </c>
      <c r="V63" s="5">
        <v>1.3999999999999999E-2</v>
      </c>
    </row>
    <row r="64" spans="1:22" x14ac:dyDescent="0.2">
      <c r="A64" s="16" t="s">
        <v>247</v>
      </c>
      <c r="B64" s="4">
        <v>62700</v>
      </c>
      <c r="C64" s="4">
        <v>73500</v>
      </c>
      <c r="D64" s="4">
        <v>-10800</v>
      </c>
      <c r="E64" s="4">
        <v>-982390000</v>
      </c>
      <c r="F64" s="4">
        <f t="shared" si="15"/>
        <v>-3415450000</v>
      </c>
      <c r="K64" s="4">
        <f t="shared" si="16"/>
        <v>8405080000</v>
      </c>
      <c r="L64" s="4">
        <v>158</v>
      </c>
      <c r="M64" s="4">
        <v>212</v>
      </c>
      <c r="N64" s="4">
        <v>26</v>
      </c>
      <c r="O64" s="4">
        <v>18</v>
      </c>
      <c r="P64" s="4">
        <v>91300</v>
      </c>
      <c r="Q64" s="4">
        <v>95800</v>
      </c>
      <c r="R64" s="5">
        <v>7.7000000000000002E-3</v>
      </c>
      <c r="S64" s="4">
        <v>204030</v>
      </c>
      <c r="T64" s="4">
        <f t="shared" si="18"/>
        <v>367339.4</v>
      </c>
      <c r="U64" s="4">
        <f t="shared" si="17"/>
        <v>141707</v>
      </c>
      <c r="V64" s="5">
        <v>1.09E-2</v>
      </c>
    </row>
    <row r="65" spans="1:22" x14ac:dyDescent="0.2">
      <c r="A65" s="16" t="s">
        <v>239</v>
      </c>
      <c r="B65" s="4">
        <v>50900</v>
      </c>
      <c r="C65" s="4">
        <v>69100</v>
      </c>
      <c r="D65" s="4">
        <v>-18200</v>
      </c>
      <c r="E65" s="4">
        <v>-1684580000</v>
      </c>
      <c r="F65" s="4">
        <f t="shared" si="15"/>
        <v>-2433060000</v>
      </c>
      <c r="K65" s="4">
        <f t="shared" si="16"/>
        <v>8405080000</v>
      </c>
      <c r="L65" s="4">
        <v>484</v>
      </c>
      <c r="M65" s="4">
        <v>523</v>
      </c>
      <c r="N65" s="4">
        <v>57</v>
      </c>
      <c r="O65" s="4">
        <v>42</v>
      </c>
      <c r="P65" s="4">
        <v>247600</v>
      </c>
      <c r="Q65" s="4">
        <v>261300</v>
      </c>
      <c r="R65" s="5">
        <v>-5.4000000000000003E-3</v>
      </c>
      <c r="S65" s="4">
        <v>555671</v>
      </c>
      <c r="T65" s="4">
        <f t="shared" si="18"/>
        <v>320504.2</v>
      </c>
      <c r="U65" s="4">
        <f t="shared" si="17"/>
        <v>141707</v>
      </c>
      <c r="V65" s="5">
        <v>3.61E-2</v>
      </c>
    </row>
    <row r="66" spans="1:22" x14ac:dyDescent="0.2">
      <c r="A66" s="16" t="s">
        <v>238</v>
      </c>
      <c r="B66" s="4">
        <v>5300</v>
      </c>
      <c r="C66" s="4">
        <v>9000</v>
      </c>
      <c r="D66" s="4">
        <v>-3700</v>
      </c>
      <c r="E66" s="4">
        <v>-337680000</v>
      </c>
      <c r="F66" s="4">
        <f t="shared" si="15"/>
        <v>-748480000</v>
      </c>
      <c r="K66" s="4">
        <f t="shared" si="16"/>
        <v>8405080000</v>
      </c>
      <c r="L66" s="4">
        <v>160</v>
      </c>
      <c r="M66" s="4">
        <v>297</v>
      </c>
      <c r="N66" s="4">
        <v>22</v>
      </c>
      <c r="O66" s="4">
        <v>26</v>
      </c>
      <c r="P66" s="4">
        <v>93500</v>
      </c>
      <c r="Q66" s="4">
        <v>150400</v>
      </c>
      <c r="R66" s="5">
        <v>-2.0999999999999999E-3</v>
      </c>
      <c r="S66" s="4">
        <v>255782</v>
      </c>
      <c r="T66" s="4">
        <f t="shared" si="18"/>
        <v>312358.09999999998</v>
      </c>
      <c r="U66" s="4">
        <f t="shared" si="17"/>
        <v>141707</v>
      </c>
      <c r="V66" s="5">
        <v>1.95E-2</v>
      </c>
    </row>
    <row r="67" spans="1:22" x14ac:dyDescent="0.2">
      <c r="A67" s="16" t="s">
        <v>237</v>
      </c>
      <c r="B67" s="4">
        <v>6600</v>
      </c>
      <c r="C67" s="4">
        <v>1800</v>
      </c>
      <c r="D67" s="4">
        <v>4800</v>
      </c>
      <c r="E67" s="4">
        <v>440680000</v>
      </c>
      <c r="F67" s="4">
        <f t="shared" si="15"/>
        <v>-410800000</v>
      </c>
      <c r="K67" s="4">
        <f t="shared" si="16"/>
        <v>8405080000</v>
      </c>
      <c r="L67" s="4">
        <v>107</v>
      </c>
      <c r="M67" s="4">
        <v>180</v>
      </c>
      <c r="N67" s="4">
        <v>7</v>
      </c>
      <c r="O67" s="4">
        <v>14</v>
      </c>
      <c r="P67" s="4">
        <v>45500</v>
      </c>
      <c r="Q67" s="4">
        <v>82100</v>
      </c>
      <c r="R67" s="5">
        <v>-1E-3</v>
      </c>
      <c r="S67" s="4">
        <v>141707</v>
      </c>
      <c r="T67" s="4">
        <f t="shared" si="18"/>
        <v>327775.5</v>
      </c>
      <c r="U67" s="4">
        <f t="shared" si="17"/>
        <v>178709</v>
      </c>
      <c r="V67" s="5">
        <v>2.1600000000000001E-2</v>
      </c>
    </row>
    <row r="68" spans="1:22" x14ac:dyDescent="0.2">
      <c r="A68" s="16" t="s">
        <v>233</v>
      </c>
      <c r="B68" s="4">
        <v>145600</v>
      </c>
      <c r="C68" s="4">
        <v>107500</v>
      </c>
      <c r="D68" s="4">
        <v>38100</v>
      </c>
      <c r="E68" s="4">
        <v>3410070000</v>
      </c>
      <c r="F68" s="4">
        <f t="shared" si="15"/>
        <v>-851480000</v>
      </c>
      <c r="G68" s="4">
        <v>135000</v>
      </c>
      <c r="H68" s="4">
        <v>135000</v>
      </c>
      <c r="I68" s="4">
        <v>0</v>
      </c>
      <c r="J68" s="4">
        <v>33840000</v>
      </c>
      <c r="K68" s="4">
        <f t="shared" si="16"/>
        <v>8405080000</v>
      </c>
      <c r="L68" s="4">
        <v>566</v>
      </c>
      <c r="M68" s="4">
        <v>526</v>
      </c>
      <c r="N68" s="4">
        <v>81</v>
      </c>
      <c r="O68" s="4">
        <v>74</v>
      </c>
      <c r="P68" s="4">
        <v>0</v>
      </c>
      <c r="Q68" s="4">
        <v>0</v>
      </c>
      <c r="R68" s="5">
        <v>1.78E-2</v>
      </c>
      <c r="S68" s="4">
        <v>767051</v>
      </c>
      <c r="T68" s="4">
        <f t="shared" si="18"/>
        <v>279032</v>
      </c>
      <c r="U68" s="4">
        <f t="shared" si="17"/>
        <v>178709</v>
      </c>
    </row>
    <row r="69" spans="1:22" x14ac:dyDescent="0.2">
      <c r="A69" s="16" t="s">
        <v>232</v>
      </c>
      <c r="B69" s="4">
        <v>7703</v>
      </c>
      <c r="C69" s="4">
        <v>6300</v>
      </c>
      <c r="D69" s="4">
        <v>1403</v>
      </c>
      <c r="E69" s="4">
        <v>127460000</v>
      </c>
      <c r="F69" s="4">
        <f t="shared" si="15"/>
        <v>-4261550000</v>
      </c>
      <c r="G69" s="4">
        <v>41400</v>
      </c>
      <c r="H69" s="4">
        <v>37900</v>
      </c>
      <c r="I69" s="4">
        <v>3500</v>
      </c>
      <c r="J69" s="4">
        <v>319780000</v>
      </c>
      <c r="K69" s="4">
        <f t="shared" si="16"/>
        <v>8371240000</v>
      </c>
      <c r="L69" s="4"/>
      <c r="M69" s="4"/>
      <c r="N69" s="4"/>
      <c r="O69" s="4"/>
      <c r="P69" s="4">
        <v>81600</v>
      </c>
      <c r="Q69" s="4">
        <v>82700</v>
      </c>
      <c r="R69" s="5">
        <v>-6.6E-3</v>
      </c>
      <c r="S69" s="4">
        <v>178709</v>
      </c>
      <c r="T69" s="4">
        <f t="shared" si="18"/>
        <v>289193.8</v>
      </c>
      <c r="U69" s="4">
        <f t="shared" si="17"/>
        <v>109973</v>
      </c>
    </row>
    <row r="70" spans="1:22" x14ac:dyDescent="0.2">
      <c r="A70" s="16" t="s">
        <v>231</v>
      </c>
      <c r="B70" s="4">
        <v>15000</v>
      </c>
      <c r="C70" s="4">
        <v>53000</v>
      </c>
      <c r="D70" s="4">
        <v>-38000</v>
      </c>
      <c r="E70" s="4">
        <v>-3484010000</v>
      </c>
      <c r="F70" s="4">
        <f t="shared" si="15"/>
        <v>-4389010000</v>
      </c>
      <c r="G70" s="4">
        <v>182100</v>
      </c>
      <c r="H70" s="4">
        <v>174400</v>
      </c>
      <c r="I70" s="4">
        <v>7700</v>
      </c>
      <c r="J70" s="4">
        <v>714240000</v>
      </c>
      <c r="K70" s="4">
        <f t="shared" si="16"/>
        <v>8051460000</v>
      </c>
      <c r="L70" s="4"/>
      <c r="M70" s="4"/>
      <c r="N70" s="4"/>
      <c r="O70" s="4"/>
      <c r="P70" s="4">
        <v>207400</v>
      </c>
      <c r="Q70" s="4">
        <v>175700</v>
      </c>
      <c r="R70" s="5">
        <v>-7.6E-3</v>
      </c>
      <c r="S70" s="4">
        <v>403448</v>
      </c>
      <c r="T70" s="4">
        <f t="shared" si="18"/>
        <v>281848.40000000002</v>
      </c>
      <c r="U70" s="4">
        <f t="shared" si="17"/>
        <v>87319</v>
      </c>
    </row>
    <row r="71" spans="1:22" x14ac:dyDescent="0.2">
      <c r="A71" s="16" t="s">
        <v>230</v>
      </c>
      <c r="B71" s="4">
        <v>5300</v>
      </c>
      <c r="C71" s="4">
        <v>59300</v>
      </c>
      <c r="D71" s="4">
        <v>-54000</v>
      </c>
      <c r="E71" s="4">
        <v>-4935460000</v>
      </c>
      <c r="F71" s="4">
        <f t="shared" si="15"/>
        <v>-905000000</v>
      </c>
      <c r="G71" s="4">
        <v>303200</v>
      </c>
      <c r="H71" s="4">
        <v>301800</v>
      </c>
      <c r="I71" s="4">
        <v>1400</v>
      </c>
      <c r="J71" s="4">
        <v>205310000</v>
      </c>
      <c r="K71" s="4">
        <f t="shared" si="16"/>
        <v>7337220000</v>
      </c>
      <c r="L71" s="4"/>
      <c r="M71" s="4"/>
      <c r="N71" s="4"/>
      <c r="O71" s="4"/>
      <c r="P71" s="4">
        <v>158700</v>
      </c>
      <c r="Q71" s="4">
        <v>265300</v>
      </c>
      <c r="R71" s="5">
        <v>-5.4000000000000003E-3</v>
      </c>
      <c r="S71" s="4">
        <v>454366</v>
      </c>
      <c r="T71" s="4">
        <f t="shared" si="18"/>
        <v>271414.5</v>
      </c>
      <c r="U71" s="4">
        <f t="shared" si="17"/>
        <v>87319</v>
      </c>
    </row>
    <row r="72" spans="1:22" x14ac:dyDescent="0.2">
      <c r="A72" s="16" t="s">
        <v>229</v>
      </c>
      <c r="B72" s="4">
        <v>103700</v>
      </c>
      <c r="C72" s="4">
        <v>9100</v>
      </c>
      <c r="D72" s="4">
        <v>94600</v>
      </c>
      <c r="E72" s="4">
        <v>8601230000</v>
      </c>
      <c r="F72" s="4">
        <f t="shared" si="15"/>
        <v>4030460000</v>
      </c>
      <c r="G72" s="4">
        <v>102000</v>
      </c>
      <c r="H72" s="4">
        <v>100600</v>
      </c>
      <c r="I72" s="4">
        <v>1400</v>
      </c>
      <c r="J72" s="4">
        <v>162860000</v>
      </c>
      <c r="K72" s="4">
        <f t="shared" si="16"/>
        <v>7131910000</v>
      </c>
      <c r="L72" s="4"/>
      <c r="M72" s="4"/>
      <c r="N72" s="4"/>
      <c r="O72" s="4"/>
      <c r="P72" s="4">
        <v>309700</v>
      </c>
      <c r="Q72" s="4">
        <v>148200</v>
      </c>
      <c r="R72" s="5">
        <v>2.9100000000000001E-2</v>
      </c>
      <c r="S72" s="4">
        <v>520900</v>
      </c>
      <c r="T72" s="4">
        <f t="shared" si="18"/>
        <v>241005.5</v>
      </c>
      <c r="U72" s="4">
        <f t="shared" si="17"/>
        <v>87319</v>
      </c>
    </row>
    <row r="73" spans="1:22" x14ac:dyDescent="0.2">
      <c r="A73" s="16" t="s">
        <v>228</v>
      </c>
      <c r="B73" s="4">
        <v>36800</v>
      </c>
      <c r="C73" s="4">
        <v>5000</v>
      </c>
      <c r="D73" s="4">
        <v>31800</v>
      </c>
      <c r="E73" s="4">
        <v>2806000000</v>
      </c>
      <c r="F73" s="4">
        <f t="shared" si="15"/>
        <v>-4570770000</v>
      </c>
      <c r="G73" s="4">
        <v>15700</v>
      </c>
      <c r="H73" s="4">
        <v>19400</v>
      </c>
      <c r="I73" s="4">
        <v>-3700</v>
      </c>
      <c r="J73" s="4">
        <v>-315980000</v>
      </c>
      <c r="K73" s="4">
        <f t="shared" si="16"/>
        <v>6969050000</v>
      </c>
      <c r="L73" s="4"/>
      <c r="M73" s="4"/>
      <c r="N73" s="4"/>
      <c r="O73" s="4"/>
      <c r="P73" s="4">
        <v>160800</v>
      </c>
      <c r="Q73" s="4">
        <v>111900</v>
      </c>
      <c r="R73" s="5">
        <v>0.03</v>
      </c>
      <c r="S73" s="4">
        <v>285787</v>
      </c>
      <c r="T73" s="4">
        <f t="shared" si="18"/>
        <v>238364.6</v>
      </c>
      <c r="U73" s="4">
        <f t="shared" si="17"/>
        <v>87319</v>
      </c>
    </row>
    <row r="74" spans="1:22" x14ac:dyDescent="0.2">
      <c r="A74" s="16" t="s">
        <v>227</v>
      </c>
      <c r="B74" s="4">
        <v>5000</v>
      </c>
      <c r="C74" s="4">
        <v>12000</v>
      </c>
      <c r="D74" s="4">
        <v>-7000</v>
      </c>
      <c r="E74" s="4">
        <v>-603250000</v>
      </c>
      <c r="F74" s="4">
        <f t="shared" si="15"/>
        <v>-7376770000</v>
      </c>
      <c r="K74" s="4">
        <f t="shared" si="16"/>
        <v>7285030000</v>
      </c>
      <c r="L74" s="4"/>
      <c r="M74" s="4"/>
      <c r="N74" s="4"/>
      <c r="O74" s="4"/>
      <c r="P74" s="4">
        <v>43300</v>
      </c>
      <c r="Q74" s="4">
        <v>58500</v>
      </c>
      <c r="R74" s="5">
        <v>-1.1000000000000001E-3</v>
      </c>
      <c r="S74" s="4">
        <v>109973</v>
      </c>
      <c r="T74" s="4">
        <f t="shared" si="18"/>
        <v>273677.59999999998</v>
      </c>
      <c r="U74" s="4">
        <f t="shared" si="17"/>
        <v>87319</v>
      </c>
    </row>
    <row r="75" spans="1:22" x14ac:dyDescent="0.2">
      <c r="A75" s="16" t="s">
        <v>221</v>
      </c>
      <c r="B75" s="4">
        <v>1700</v>
      </c>
      <c r="C75" s="4">
        <v>14500</v>
      </c>
      <c r="D75" s="4">
        <v>-12800</v>
      </c>
      <c r="E75" s="4">
        <v>-1111680000</v>
      </c>
      <c r="F75" s="4">
        <f t="shared" si="15"/>
        <v>-6773520000</v>
      </c>
      <c r="K75" s="4">
        <f t="shared" si="16"/>
        <v>7285030000</v>
      </c>
      <c r="L75" s="4"/>
      <c r="M75" s="4"/>
      <c r="N75" s="4"/>
      <c r="O75" s="4"/>
      <c r="P75" s="4">
        <v>17600</v>
      </c>
      <c r="Q75" s="4">
        <v>62700</v>
      </c>
      <c r="R75" s="5">
        <v>0</v>
      </c>
      <c r="S75" s="4">
        <v>87319</v>
      </c>
      <c r="T75" s="4">
        <f t="shared" si="18"/>
        <v>305338.5</v>
      </c>
      <c r="U75" s="4">
        <f t="shared" si="17"/>
        <v>174321</v>
      </c>
    </row>
    <row r="76" spans="1:22" x14ac:dyDescent="0.2">
      <c r="A76" s="16" t="s">
        <v>212</v>
      </c>
      <c r="B76" s="4">
        <v>5300</v>
      </c>
      <c r="C76" s="4">
        <v>43600</v>
      </c>
      <c r="D76" s="4">
        <v>-38300</v>
      </c>
      <c r="E76" s="4">
        <v>-3305640000</v>
      </c>
      <c r="F76" s="4">
        <f t="shared" si="15"/>
        <v>-5661840000</v>
      </c>
      <c r="K76" s="4">
        <f t="shared" si="16"/>
        <v>7285030000</v>
      </c>
      <c r="L76" s="4"/>
      <c r="M76" s="4"/>
      <c r="N76" s="4"/>
      <c r="O76" s="4"/>
      <c r="P76" s="4">
        <v>54100</v>
      </c>
      <c r="Q76" s="4">
        <v>112400</v>
      </c>
      <c r="R76" s="5">
        <v>3.4999999999999996E-3</v>
      </c>
      <c r="S76" s="4">
        <v>174321</v>
      </c>
      <c r="T76" s="4">
        <f t="shared" si="18"/>
        <v>330061.7</v>
      </c>
      <c r="U76" s="4">
        <f t="shared" si="17"/>
        <v>279616</v>
      </c>
    </row>
    <row r="77" spans="1:22" x14ac:dyDescent="0.2">
      <c r="A77" s="16" t="s">
        <v>211</v>
      </c>
      <c r="B77" s="4">
        <v>108500</v>
      </c>
      <c r="C77" s="4">
        <v>45700</v>
      </c>
      <c r="D77" s="4">
        <v>62800</v>
      </c>
      <c r="E77" s="4">
        <v>5436240000</v>
      </c>
      <c r="F77" s="4">
        <f t="shared" si="15"/>
        <v>-2356200000</v>
      </c>
      <c r="K77" s="4">
        <f>K78+J77</f>
        <v>7285030000</v>
      </c>
      <c r="L77" s="4"/>
      <c r="M77" s="4"/>
      <c r="N77" s="4"/>
      <c r="O77" s="4"/>
      <c r="P77" s="4">
        <v>103500</v>
      </c>
      <c r="Q77" s="4">
        <v>173600</v>
      </c>
      <c r="R77" s="5">
        <v>-1.1399999999999999E-2</v>
      </c>
      <c r="S77" s="4">
        <v>295881</v>
      </c>
      <c r="T77" s="4">
        <f t="shared" si="18"/>
        <v>333028</v>
      </c>
      <c r="U77" s="4">
        <f t="shared" si="17"/>
        <v>216810</v>
      </c>
    </row>
    <row r="78" spans="1:22" x14ac:dyDescent="0.2">
      <c r="A78" s="16" t="s">
        <v>210</v>
      </c>
      <c r="B78" s="4">
        <v>1300</v>
      </c>
      <c r="C78" s="4">
        <v>90735</v>
      </c>
      <c r="D78" s="4">
        <v>-89435</v>
      </c>
      <c r="E78" s="4">
        <v>-7897790000</v>
      </c>
      <c r="F78" s="4">
        <f t="shared" si="15"/>
        <v>-7792440000</v>
      </c>
      <c r="K78" s="4">
        <f>J78+K80</f>
        <v>7285030000</v>
      </c>
      <c r="R78" s="5">
        <v>-1.1200000000000002E-2</v>
      </c>
      <c r="S78" s="4">
        <v>279616</v>
      </c>
      <c r="T78" s="4">
        <f t="shared" si="18"/>
        <v>331446.40000000002</v>
      </c>
      <c r="U78" s="4">
        <f t="shared" si="17"/>
        <v>216810</v>
      </c>
    </row>
    <row r="79" spans="1:22" x14ac:dyDescent="0.2">
      <c r="A79" s="16" t="s">
        <v>209</v>
      </c>
      <c r="B79" s="4">
        <v>124200</v>
      </c>
      <c r="C79" s="4">
        <v>133711</v>
      </c>
      <c r="D79" s="4">
        <v>-9511</v>
      </c>
      <c r="E79" s="4">
        <v>-848660000</v>
      </c>
      <c r="F79" s="4">
        <f t="shared" si="15"/>
        <v>105350000</v>
      </c>
      <c r="L79" s="4"/>
      <c r="M79" s="4"/>
      <c r="N79" s="4"/>
      <c r="O79" s="4"/>
      <c r="P79" s="4">
        <v>89800</v>
      </c>
      <c r="Q79" s="4">
        <v>164200</v>
      </c>
      <c r="R79" s="5">
        <v>-8.8999999999999999E-3</v>
      </c>
      <c r="S79" s="4">
        <v>280327</v>
      </c>
      <c r="T79" s="4">
        <f t="shared" si="18"/>
        <v>343840.4</v>
      </c>
      <c r="U79" s="4">
        <f t="shared" si="17"/>
        <v>216810</v>
      </c>
    </row>
    <row r="80" spans="1:22" x14ac:dyDescent="0.2">
      <c r="A80" s="16" t="s">
        <v>208</v>
      </c>
      <c r="B80" s="4">
        <v>8300</v>
      </c>
      <c r="C80" s="4">
        <v>166300</v>
      </c>
      <c r="D80" s="4">
        <v>-158000</v>
      </c>
      <c r="E80" s="4">
        <v>-14272900000</v>
      </c>
      <c r="F80" s="4">
        <f t="shared" si="15"/>
        <v>954010000</v>
      </c>
      <c r="G80" s="4">
        <v>81000</v>
      </c>
      <c r="H80" s="4">
        <v>100</v>
      </c>
      <c r="I80" s="4">
        <v>80900</v>
      </c>
      <c r="J80" s="4">
        <v>7285030000</v>
      </c>
      <c r="K80" s="4">
        <f>J80</f>
        <v>7285030000</v>
      </c>
      <c r="R80" s="5">
        <v>-2.0799999999999999E-2</v>
      </c>
      <c r="S80" s="4">
        <v>329994</v>
      </c>
      <c r="T80" s="4">
        <f t="shared" si="18"/>
        <v>368892.1</v>
      </c>
      <c r="U80" s="4">
        <f t="shared" si="17"/>
        <v>216810</v>
      </c>
    </row>
    <row r="81" spans="1:21" x14ac:dyDescent="0.2">
      <c r="A81" s="16" t="s">
        <v>207</v>
      </c>
      <c r="B81" s="4">
        <v>19900</v>
      </c>
      <c r="C81" s="4">
        <v>8800</v>
      </c>
      <c r="D81" s="4">
        <v>11100</v>
      </c>
      <c r="E81" s="4">
        <v>1018180000</v>
      </c>
      <c r="F81" s="4">
        <f t="shared" si="15"/>
        <v>15226910000</v>
      </c>
      <c r="R81" s="5">
        <v>1.9E-2</v>
      </c>
      <c r="S81" s="4">
        <v>350027</v>
      </c>
      <c r="T81" s="4">
        <f t="shared" si="18"/>
        <v>352271.6</v>
      </c>
      <c r="U81" s="4">
        <f t="shared" si="17"/>
        <v>216810</v>
      </c>
    </row>
    <row r="82" spans="1:21" x14ac:dyDescent="0.2">
      <c r="A82" s="16" t="s">
        <v>206</v>
      </c>
      <c r="B82" s="4">
        <v>7200</v>
      </c>
      <c r="C82" s="4">
        <v>84500</v>
      </c>
      <c r="D82" s="4">
        <v>-77300</v>
      </c>
      <c r="E82" s="4">
        <v>-6958510000</v>
      </c>
      <c r="F82" s="4">
        <f t="shared" si="15"/>
        <v>14208730000</v>
      </c>
      <c r="R82" s="5">
        <v>-9.8999999999999991E-3</v>
      </c>
      <c r="S82" s="4">
        <v>216810</v>
      </c>
      <c r="T82" s="4">
        <f t="shared" si="18"/>
        <v>344420.9</v>
      </c>
      <c r="U82" s="4">
        <f t="shared" si="17"/>
        <v>259378</v>
      </c>
    </row>
    <row r="83" spans="1:21" x14ac:dyDescent="0.2">
      <c r="A83" s="16" t="s">
        <v>205</v>
      </c>
      <c r="B83" s="4">
        <v>33300</v>
      </c>
      <c r="C83" s="4">
        <v>67000</v>
      </c>
      <c r="D83" s="4">
        <v>-33700</v>
      </c>
      <c r="E83" s="4">
        <v>-3077770000</v>
      </c>
      <c r="F83" s="4">
        <f t="shared" si="15"/>
        <v>21167240000</v>
      </c>
      <c r="R83" s="5">
        <v>0</v>
      </c>
      <c r="S83" s="4">
        <v>259378</v>
      </c>
      <c r="T83" s="4">
        <f t="shared" si="18"/>
        <v>402503.1</v>
      </c>
      <c r="U83" s="4">
        <f t="shared" si="17"/>
        <v>263800</v>
      </c>
    </row>
    <row r="84" spans="1:21" x14ac:dyDescent="0.2">
      <c r="A84" s="16" t="s">
        <v>204</v>
      </c>
      <c r="B84" s="4">
        <v>73200</v>
      </c>
      <c r="C84" s="4">
        <v>102100</v>
      </c>
      <c r="D84" s="4">
        <v>-28900</v>
      </c>
      <c r="E84" s="4">
        <v>-2587910000</v>
      </c>
      <c r="F84" s="4">
        <f t="shared" si="15"/>
        <v>24245010000</v>
      </c>
      <c r="R84" s="5">
        <v>2.0299999999999999E-2</v>
      </c>
      <c r="S84" s="4">
        <v>463103</v>
      </c>
      <c r="T84" s="4">
        <f t="shared" si="18"/>
        <v>392362.6</v>
      </c>
      <c r="U84" s="4">
        <f t="shared" si="17"/>
        <v>263800</v>
      </c>
    </row>
    <row r="85" spans="1:21" x14ac:dyDescent="0.2">
      <c r="A85" s="16" t="s">
        <v>203</v>
      </c>
      <c r="B85" s="4">
        <v>9000</v>
      </c>
      <c r="C85" s="4">
        <v>92808</v>
      </c>
      <c r="D85" s="4">
        <v>-83808</v>
      </c>
      <c r="E85" s="4">
        <v>-7462200000</v>
      </c>
      <c r="F85" s="4">
        <f t="shared" si="15"/>
        <v>26832920000</v>
      </c>
      <c r="R85" s="5">
        <v>-0.01</v>
      </c>
      <c r="S85" s="4">
        <v>403928</v>
      </c>
      <c r="T85" s="4">
        <f t="shared" si="18"/>
        <v>389488.8</v>
      </c>
      <c r="U85" s="4">
        <f t="shared" si="17"/>
        <v>263800</v>
      </c>
    </row>
    <row r="86" spans="1:21" x14ac:dyDescent="0.2">
      <c r="A86" s="16" t="s">
        <v>202</v>
      </c>
      <c r="B86" s="4">
        <v>27900</v>
      </c>
      <c r="C86" s="4">
        <v>102000</v>
      </c>
      <c r="D86" s="4">
        <v>-74100</v>
      </c>
      <c r="E86" s="4">
        <v>-6714530000</v>
      </c>
      <c r="F86" s="4">
        <f t="shared" si="15"/>
        <v>34295120000</v>
      </c>
      <c r="R86" s="5">
        <v>-1.43E-2</v>
      </c>
      <c r="S86" s="4">
        <v>421553</v>
      </c>
      <c r="T86" s="4">
        <f t="shared" si="18"/>
        <v>412000.8</v>
      </c>
      <c r="U86" s="4">
        <f t="shared" si="17"/>
        <v>183822</v>
      </c>
    </row>
    <row r="87" spans="1:21" x14ac:dyDescent="0.2">
      <c r="A87" s="16" t="s">
        <v>201</v>
      </c>
      <c r="B87" s="4">
        <v>25200</v>
      </c>
      <c r="C87" s="4">
        <v>150300</v>
      </c>
      <c r="D87" s="4">
        <v>-125100</v>
      </c>
      <c r="E87" s="4">
        <v>-11323190000</v>
      </c>
      <c r="F87" s="4">
        <f t="shared" si="15"/>
        <v>41009650000</v>
      </c>
      <c r="R87" s="5">
        <v>2.3E-3</v>
      </c>
      <c r="S87" s="4">
        <v>325544</v>
      </c>
      <c r="T87" s="4">
        <f t="shared" si="18"/>
        <v>443700.4</v>
      </c>
      <c r="U87" s="4">
        <f t="shared" si="17"/>
        <v>138303</v>
      </c>
    </row>
    <row r="88" spans="1:21" x14ac:dyDescent="0.2">
      <c r="A88" s="16" t="s">
        <v>200</v>
      </c>
      <c r="B88" s="4">
        <v>17100</v>
      </c>
      <c r="C88" s="4">
        <v>5700</v>
      </c>
      <c r="D88" s="4">
        <v>11400</v>
      </c>
      <c r="E88" s="4">
        <v>1030800000</v>
      </c>
      <c r="F88" s="4">
        <f t="shared" si="15"/>
        <v>52332840000</v>
      </c>
      <c r="R88" s="5">
        <v>-1.41E-2</v>
      </c>
      <c r="S88" s="4">
        <v>263800</v>
      </c>
      <c r="T88" s="4">
        <f t="shared" si="18"/>
        <v>466759</v>
      </c>
      <c r="U88" s="4">
        <f t="shared" si="17"/>
        <v>138303</v>
      </c>
    </row>
    <row r="89" spans="1:21" x14ac:dyDescent="0.2">
      <c r="A89" s="16" t="s">
        <v>199</v>
      </c>
      <c r="B89" s="4">
        <v>286300</v>
      </c>
      <c r="C89" s="4">
        <v>18700</v>
      </c>
      <c r="D89" s="4">
        <v>267600</v>
      </c>
      <c r="E89" s="4">
        <v>24475190000</v>
      </c>
      <c r="F89" s="4">
        <f t="shared" si="15"/>
        <v>51302040000</v>
      </c>
      <c r="R89" s="5">
        <v>1.44E-2</v>
      </c>
      <c r="S89" s="4">
        <v>404267</v>
      </c>
      <c r="T89" s="4">
        <f t="shared" si="18"/>
        <v>533726.80000000005</v>
      </c>
      <c r="U89" s="4">
        <f t="shared" si="17"/>
        <v>138303</v>
      </c>
    </row>
    <row r="90" spans="1:21" x14ac:dyDescent="0.2">
      <c r="A90" s="16" t="s">
        <v>198</v>
      </c>
      <c r="B90" s="4">
        <v>136000</v>
      </c>
      <c r="C90" s="4">
        <v>18700</v>
      </c>
      <c r="D90" s="4">
        <v>117300</v>
      </c>
      <c r="E90" s="4">
        <v>10412990000</v>
      </c>
      <c r="F90" s="4">
        <f t="shared" si="15"/>
        <v>26826850000</v>
      </c>
      <c r="R90" s="5">
        <v>3.5400000000000001E-2</v>
      </c>
      <c r="S90" s="4">
        <v>580511</v>
      </c>
      <c r="T90" s="4">
        <f t="shared" si="18"/>
        <v>493300.7</v>
      </c>
      <c r="U90" s="4">
        <f t="shared" si="17"/>
        <v>138303</v>
      </c>
    </row>
    <row r="91" spans="1:21" x14ac:dyDescent="0.2">
      <c r="A91" s="16" t="s">
        <v>197</v>
      </c>
      <c r="B91" s="4">
        <v>48900</v>
      </c>
      <c r="C91" s="4">
        <v>4638</v>
      </c>
      <c r="D91" s="4">
        <v>44262</v>
      </c>
      <c r="E91" s="4">
        <v>3819860000</v>
      </c>
      <c r="F91" s="4">
        <f t="shared" si="15"/>
        <v>16413860000</v>
      </c>
      <c r="R91" s="5">
        <v>1.2800000000000001E-2</v>
      </c>
      <c r="S91" s="4">
        <v>183822</v>
      </c>
      <c r="T91" s="4">
        <f t="shared" si="18"/>
        <v>488009.3</v>
      </c>
      <c r="U91" s="4">
        <f t="shared" si="17"/>
        <v>138303</v>
      </c>
    </row>
    <row r="92" spans="1:21" x14ac:dyDescent="0.2">
      <c r="A92" s="16" t="s">
        <v>196</v>
      </c>
      <c r="B92" s="4">
        <v>2700</v>
      </c>
      <c r="C92" s="4">
        <v>4200</v>
      </c>
      <c r="D92" s="4">
        <v>-1500</v>
      </c>
      <c r="E92" s="4">
        <v>-131120000</v>
      </c>
      <c r="F92" s="4">
        <f t="shared" si="15"/>
        <v>12594000000</v>
      </c>
      <c r="R92" s="5">
        <v>-1.7000000000000001E-2</v>
      </c>
      <c r="S92" s="4">
        <v>138303</v>
      </c>
      <c r="T92" s="4">
        <f t="shared" si="18"/>
        <v>480806.3</v>
      </c>
      <c r="U92" s="4">
        <f t="shared" si="17"/>
        <v>361698</v>
      </c>
    </row>
    <row r="93" spans="1:21" x14ac:dyDescent="0.2">
      <c r="A93" s="16" t="s">
        <v>195</v>
      </c>
      <c r="B93" s="4">
        <v>143000</v>
      </c>
      <c r="C93" s="4">
        <v>5700</v>
      </c>
      <c r="D93" s="4">
        <v>137300</v>
      </c>
      <c r="E93" s="4">
        <v>11613490000</v>
      </c>
      <c r="F93" s="4">
        <f t="shared" si="15"/>
        <v>12725120000</v>
      </c>
      <c r="R93" s="5">
        <v>5.2699999999999997E-2</v>
      </c>
      <c r="S93" s="4">
        <v>840200</v>
      </c>
      <c r="T93" s="4">
        <f t="shared" si="18"/>
        <v>418564.7</v>
      </c>
      <c r="U93" s="4">
        <f t="shared" si="17"/>
        <v>361698</v>
      </c>
    </row>
    <row r="94" spans="1:21" x14ac:dyDescent="0.2">
      <c r="A94" s="16" t="s">
        <v>194</v>
      </c>
      <c r="B94" s="4">
        <v>18010</v>
      </c>
      <c r="C94" s="4">
        <v>5300</v>
      </c>
      <c r="D94" s="4">
        <v>12710</v>
      </c>
      <c r="E94" s="4">
        <v>1111500000</v>
      </c>
      <c r="F94" s="4">
        <f t="shared" si="15"/>
        <v>1111630000</v>
      </c>
      <c r="R94" s="5">
        <v>-5.0999999999999997E-2</v>
      </c>
      <c r="S94" s="4">
        <v>361698</v>
      </c>
      <c r="T94" s="4">
        <f t="shared" si="18"/>
        <v>408145.8</v>
      </c>
      <c r="U94" s="4">
        <f t="shared" si="17"/>
        <v>375190</v>
      </c>
    </row>
    <row r="95" spans="1:21" x14ac:dyDescent="0.2">
      <c r="A95" s="16" t="s">
        <v>193</v>
      </c>
      <c r="B95" s="4">
        <v>118100</v>
      </c>
      <c r="C95" s="4">
        <v>74800</v>
      </c>
      <c r="D95" s="4">
        <v>43300</v>
      </c>
      <c r="E95" s="4">
        <v>3803320000</v>
      </c>
      <c r="F95" s="4">
        <f t="shared" si="15"/>
        <v>130000</v>
      </c>
      <c r="R95" s="5">
        <v>0</v>
      </c>
      <c r="S95" s="4">
        <v>375190</v>
      </c>
      <c r="T95" s="4">
        <f t="shared" si="18"/>
        <v>398411.6</v>
      </c>
      <c r="U95" s="4">
        <f t="shared" si="17"/>
        <v>176250</v>
      </c>
    </row>
    <row r="96" spans="1:21" x14ac:dyDescent="0.2">
      <c r="A96" s="16" t="s">
        <v>192</v>
      </c>
      <c r="B96" s="4">
        <v>103500</v>
      </c>
      <c r="C96" s="4">
        <v>168754</v>
      </c>
      <c r="D96" s="4">
        <v>-65254</v>
      </c>
      <c r="E96" s="4">
        <v>-5549960000</v>
      </c>
      <c r="F96" s="4">
        <f t="shared" si="15"/>
        <v>-3803190000</v>
      </c>
      <c r="R96" s="5">
        <v>3.7699999999999997E-2</v>
      </c>
      <c r="S96" s="4">
        <v>646673</v>
      </c>
      <c r="T96" s="4">
        <f t="shared" si="18"/>
        <v>346678.1</v>
      </c>
      <c r="U96" s="4">
        <f t="shared" si="17"/>
        <v>130908</v>
      </c>
    </row>
    <row r="97" spans="1:21" x14ac:dyDescent="0.2">
      <c r="A97" s="16" t="s">
        <v>191</v>
      </c>
      <c r="B97" s="4">
        <v>128000</v>
      </c>
      <c r="C97" s="4">
        <v>165086</v>
      </c>
      <c r="D97" s="4">
        <v>-37086</v>
      </c>
      <c r="E97" s="4">
        <v>-3147610000</v>
      </c>
      <c r="F97" s="4">
        <f t="shared" si="15"/>
        <v>1746770000</v>
      </c>
      <c r="R97" s="5">
        <v>-1.6200000000000003E-2</v>
      </c>
      <c r="S97" s="4">
        <v>642540</v>
      </c>
      <c r="T97" s="4">
        <f t="shared" si="18"/>
        <v>295472.3</v>
      </c>
      <c r="U97" s="4">
        <f t="shared" si="17"/>
        <v>66273</v>
      </c>
    </row>
    <row r="98" spans="1:21" x14ac:dyDescent="0.2">
      <c r="A98" s="16" t="s">
        <v>190</v>
      </c>
      <c r="B98" s="4">
        <v>37100</v>
      </c>
      <c r="C98" s="4">
        <v>74100</v>
      </c>
      <c r="D98" s="4">
        <v>-37000</v>
      </c>
      <c r="E98" s="4">
        <v>-3224660000</v>
      </c>
      <c r="F98" s="4">
        <f t="shared" si="15"/>
        <v>4894380000</v>
      </c>
      <c r="R98" s="5">
        <v>8.199999999999999E-3</v>
      </c>
      <c r="S98" s="4">
        <v>494386</v>
      </c>
      <c r="T98" s="4">
        <f t="shared" si="18"/>
        <v>274473.2</v>
      </c>
      <c r="U98" s="4">
        <f t="shared" si="17"/>
        <v>66273</v>
      </c>
    </row>
    <row r="99" spans="1:21" x14ac:dyDescent="0.2">
      <c r="A99" s="16" t="s">
        <v>189</v>
      </c>
      <c r="B99" s="4">
        <v>53300</v>
      </c>
      <c r="C99" s="4">
        <v>128000</v>
      </c>
      <c r="D99" s="4">
        <v>-74700</v>
      </c>
      <c r="E99" s="4">
        <v>-6526600000</v>
      </c>
      <c r="F99" s="4">
        <f t="shared" si="15"/>
        <v>8119040000</v>
      </c>
      <c r="R99" s="5">
        <v>7.0099999999999996E-2</v>
      </c>
      <c r="S99" s="4">
        <v>1073945</v>
      </c>
      <c r="T99" s="4">
        <f t="shared" si="18"/>
        <v>179036.1</v>
      </c>
      <c r="U99" s="4">
        <f t="shared" si="17"/>
        <v>66273</v>
      </c>
    </row>
    <row r="100" spans="1:21" x14ac:dyDescent="0.2">
      <c r="A100" s="16" t="s">
        <v>188</v>
      </c>
      <c r="B100" s="4">
        <v>8800</v>
      </c>
      <c r="C100" s="4">
        <v>800</v>
      </c>
      <c r="D100" s="4">
        <v>8000</v>
      </c>
      <c r="E100" s="4">
        <v>638610000</v>
      </c>
      <c r="F100" s="4">
        <f t="shared" si="15"/>
        <v>14645640000</v>
      </c>
      <c r="R100" s="5">
        <v>6.3E-3</v>
      </c>
      <c r="S100" s="4">
        <v>176250</v>
      </c>
      <c r="T100" s="4">
        <f t="shared" si="18"/>
        <v>180850.5</v>
      </c>
      <c r="U100" s="4">
        <f t="shared" si="17"/>
        <v>66273</v>
      </c>
    </row>
    <row r="101" spans="1:21" x14ac:dyDescent="0.2">
      <c r="A101" s="16" t="s">
        <v>187</v>
      </c>
      <c r="B101" s="4">
        <v>2600</v>
      </c>
      <c r="C101" s="4">
        <v>2200</v>
      </c>
      <c r="D101" s="4">
        <v>400</v>
      </c>
      <c r="E101" s="4">
        <v>32450000</v>
      </c>
      <c r="F101" s="4">
        <f t="shared" si="15"/>
        <v>14007030000</v>
      </c>
      <c r="R101" s="5">
        <v>7.7000000000000002E-3</v>
      </c>
      <c r="S101" s="4">
        <v>130908</v>
      </c>
      <c r="T101" s="4">
        <f t="shared" si="18"/>
        <v>195043.20000000001</v>
      </c>
      <c r="U101" s="4">
        <f t="shared" si="17"/>
        <v>66273</v>
      </c>
    </row>
    <row r="102" spans="1:21" x14ac:dyDescent="0.2">
      <c r="A102" s="16" t="s">
        <v>186</v>
      </c>
      <c r="B102" s="4">
        <v>0</v>
      </c>
      <c r="C102" s="4">
        <v>3700</v>
      </c>
      <c r="D102" s="4">
        <v>-3700</v>
      </c>
      <c r="E102" s="4">
        <v>-292850000</v>
      </c>
      <c r="F102" s="4">
        <f t="shared" si="15"/>
        <v>13974580000</v>
      </c>
      <c r="R102" s="5">
        <v>-3.7000000000000002E-3</v>
      </c>
      <c r="S102" s="4">
        <v>66273</v>
      </c>
      <c r="T102" s="4">
        <f t="shared" si="18"/>
        <v>194875.3</v>
      </c>
      <c r="U102" s="4">
        <f t="shared" si="17"/>
        <v>129338</v>
      </c>
    </row>
    <row r="103" spans="1:21" x14ac:dyDescent="0.2">
      <c r="A103" s="16" t="s">
        <v>185</v>
      </c>
      <c r="B103" s="4">
        <v>47200</v>
      </c>
      <c r="C103" s="4">
        <v>10800</v>
      </c>
      <c r="D103" s="4">
        <v>36400</v>
      </c>
      <c r="E103" s="4">
        <v>2906070000</v>
      </c>
      <c r="F103" s="4">
        <f t="shared" si="15"/>
        <v>14267430000</v>
      </c>
      <c r="R103" s="5">
        <v>-1.7299999999999999E-2</v>
      </c>
      <c r="S103" s="4">
        <v>217784</v>
      </c>
      <c r="T103" s="4">
        <f t="shared" si="18"/>
        <v>187099.7</v>
      </c>
      <c r="U103" s="4">
        <f t="shared" si="17"/>
        <v>129338</v>
      </c>
    </row>
    <row r="104" spans="1:21" x14ac:dyDescent="0.2">
      <c r="A104" s="16" t="s">
        <v>184</v>
      </c>
      <c r="B104" s="4">
        <v>37500</v>
      </c>
      <c r="C104" s="4">
        <v>48100</v>
      </c>
      <c r="D104" s="4">
        <v>-10600</v>
      </c>
      <c r="E104" s="4">
        <v>-869740000</v>
      </c>
      <c r="F104" s="4">
        <f t="shared" si="15"/>
        <v>11361360000</v>
      </c>
      <c r="R104" s="5">
        <v>8.8000000000000005E-3</v>
      </c>
      <c r="S104" s="4">
        <v>257509</v>
      </c>
      <c r="T104" s="4">
        <f t="shared" si="18"/>
        <v>202889.8</v>
      </c>
      <c r="U104" s="4">
        <f t="shared" si="17"/>
        <v>119574</v>
      </c>
    </row>
    <row r="105" spans="1:21" x14ac:dyDescent="0.2">
      <c r="A105" s="16" t="s">
        <v>183</v>
      </c>
      <c r="B105" s="4">
        <v>26000</v>
      </c>
      <c r="C105" s="4">
        <v>2325</v>
      </c>
      <c r="D105" s="4">
        <v>23675</v>
      </c>
      <c r="E105" s="4">
        <v>1828600000</v>
      </c>
      <c r="F105" s="4">
        <f t="shared" si="15"/>
        <v>12231100000</v>
      </c>
      <c r="R105" s="5">
        <v>3.3700000000000001E-2</v>
      </c>
      <c r="S105" s="4">
        <v>277848</v>
      </c>
      <c r="T105" s="4">
        <f t="shared" si="18"/>
        <v>185521.9</v>
      </c>
      <c r="U105" s="4">
        <f t="shared" si="17"/>
        <v>119574</v>
      </c>
    </row>
    <row r="106" spans="1:21" x14ac:dyDescent="0.2">
      <c r="A106" s="16" t="s">
        <v>182</v>
      </c>
      <c r="B106" s="4">
        <v>30500</v>
      </c>
      <c r="C106" s="4">
        <v>3600</v>
      </c>
      <c r="D106" s="4">
        <v>26900</v>
      </c>
      <c r="E106" s="4">
        <v>2089220000</v>
      </c>
      <c r="F106" s="4">
        <f t="shared" si="15"/>
        <v>10402500000</v>
      </c>
      <c r="R106" s="5">
        <v>-6.4000000000000003E-3</v>
      </c>
      <c r="S106" s="4">
        <v>129338</v>
      </c>
      <c r="T106" s="4">
        <f t="shared" si="18"/>
        <v>204832.2</v>
      </c>
      <c r="U106" s="4">
        <f t="shared" si="17"/>
        <v>119574</v>
      </c>
    </row>
    <row r="107" spans="1:21" x14ac:dyDescent="0.2">
      <c r="A107" s="16" t="s">
        <v>181</v>
      </c>
      <c r="B107" s="4">
        <v>1800</v>
      </c>
      <c r="C107" s="4">
        <v>15300</v>
      </c>
      <c r="D107" s="4">
        <v>-13500</v>
      </c>
      <c r="E107" s="4">
        <v>-1050860000</v>
      </c>
      <c r="F107" s="4">
        <f t="shared" si="15"/>
        <v>8313280000</v>
      </c>
      <c r="R107" s="5">
        <v>3.9000000000000003E-3</v>
      </c>
      <c r="S107" s="4">
        <v>130482</v>
      </c>
      <c r="T107" s="4">
        <f t="shared" si="18"/>
        <v>208432.2</v>
      </c>
      <c r="U107" s="4">
        <f t="shared" si="17"/>
        <v>64594</v>
      </c>
    </row>
    <row r="108" spans="1:21" x14ac:dyDescent="0.2">
      <c r="A108" s="16" t="s">
        <v>180</v>
      </c>
      <c r="B108" s="4">
        <v>48900</v>
      </c>
      <c r="C108" s="4">
        <v>25300</v>
      </c>
      <c r="D108" s="4">
        <v>23600</v>
      </c>
      <c r="E108" s="4">
        <v>1814970000</v>
      </c>
      <c r="F108" s="4">
        <f t="shared" si="15"/>
        <v>9364140000</v>
      </c>
      <c r="R108" s="5">
        <v>3.0600000000000002E-2</v>
      </c>
      <c r="S108" s="4">
        <v>284395</v>
      </c>
      <c r="T108" s="4">
        <f t="shared" si="18"/>
        <v>198622.7</v>
      </c>
      <c r="U108" s="4">
        <f t="shared" si="17"/>
        <v>64594</v>
      </c>
    </row>
    <row r="109" spans="1:21" x14ac:dyDescent="0.2">
      <c r="A109" s="16" t="s">
        <v>179</v>
      </c>
      <c r="B109" s="4">
        <v>17000</v>
      </c>
      <c r="C109" s="4">
        <v>38800</v>
      </c>
      <c r="D109" s="4">
        <v>-21800</v>
      </c>
      <c r="E109" s="4">
        <v>-1639220000</v>
      </c>
      <c r="F109" s="4">
        <f t="shared" si="15"/>
        <v>7549170000</v>
      </c>
      <c r="R109" s="5">
        <v>2.18E-2</v>
      </c>
      <c r="S109" s="4">
        <v>119574</v>
      </c>
      <c r="T109" s="4">
        <f t="shared" si="18"/>
        <v>207456.8</v>
      </c>
      <c r="U109" s="4">
        <f t="shared" si="17"/>
        <v>64594</v>
      </c>
    </row>
    <row r="110" spans="1:21" x14ac:dyDescent="0.2">
      <c r="A110" s="16" t="s">
        <v>178</v>
      </c>
      <c r="B110" s="4">
        <v>101600</v>
      </c>
      <c r="C110" s="4">
        <v>6941</v>
      </c>
      <c r="D110" s="4">
        <v>94659</v>
      </c>
      <c r="E110" s="4">
        <v>6819020000</v>
      </c>
      <c r="F110" s="4">
        <f t="shared" si="15"/>
        <v>9188390000</v>
      </c>
      <c r="R110" s="5">
        <v>3.5200000000000002E-2</v>
      </c>
      <c r="S110" s="4">
        <v>194394</v>
      </c>
      <c r="T110" s="4">
        <f t="shared" si="18"/>
        <v>241366.2</v>
      </c>
      <c r="U110" s="4">
        <f t="shared" si="17"/>
        <v>64594</v>
      </c>
    </row>
    <row r="111" spans="1:21" x14ac:dyDescent="0.2">
      <c r="A111" s="16" t="s">
        <v>177</v>
      </c>
      <c r="B111" s="4">
        <v>4300</v>
      </c>
      <c r="C111" s="4">
        <v>26000</v>
      </c>
      <c r="D111" s="4">
        <v>-21700</v>
      </c>
      <c r="E111" s="4">
        <v>-1558360000</v>
      </c>
      <c r="F111" s="4">
        <f t="shared" si="15"/>
        <v>2369370000</v>
      </c>
      <c r="R111" s="5">
        <v>-2.06E-2</v>
      </c>
      <c r="S111" s="4">
        <v>272835</v>
      </c>
      <c r="T111" s="4">
        <f t="shared" si="18"/>
        <v>238259.20000000001</v>
      </c>
      <c r="U111" s="4">
        <f t="shared" si="17"/>
        <v>64594</v>
      </c>
    </row>
    <row r="112" spans="1:21" x14ac:dyDescent="0.2">
      <c r="A112" s="16" t="s">
        <v>176</v>
      </c>
      <c r="B112" s="4">
        <v>7200</v>
      </c>
      <c r="C112" s="4">
        <v>9600</v>
      </c>
      <c r="D112" s="4">
        <v>-2400</v>
      </c>
      <c r="E112" s="4">
        <v>-176650000</v>
      </c>
      <c r="F112" s="4">
        <f t="shared" si="15"/>
        <v>3927730000</v>
      </c>
      <c r="R112" s="5">
        <v>-3.2000000000000001E-2</v>
      </c>
      <c r="S112" s="4">
        <v>64594</v>
      </c>
      <c r="T112" s="4">
        <f t="shared" si="18"/>
        <v>250567.5</v>
      </c>
      <c r="U112" s="4">
        <f t="shared" si="17"/>
        <v>104169</v>
      </c>
    </row>
    <row r="113" spans="1:21" x14ac:dyDescent="0.2">
      <c r="A113" s="16" t="s">
        <v>175</v>
      </c>
      <c r="B113" s="4">
        <v>2400</v>
      </c>
      <c r="C113" s="4">
        <v>9700</v>
      </c>
      <c r="D113" s="4">
        <v>-7300</v>
      </c>
      <c r="E113" s="4">
        <v>-540380000</v>
      </c>
      <c r="F113" s="4">
        <f t="shared" si="15"/>
        <v>4104380000</v>
      </c>
      <c r="R113" s="5">
        <v>1.77E-2</v>
      </c>
      <c r="S113" s="4">
        <v>140028</v>
      </c>
      <c r="T113" s="4">
        <f t="shared" si="18"/>
        <v>261982.1</v>
      </c>
      <c r="U113" s="4">
        <f t="shared" si="17"/>
        <v>104169</v>
      </c>
    </row>
    <row r="114" spans="1:21" x14ac:dyDescent="0.2">
      <c r="A114" s="16" t="s">
        <v>174</v>
      </c>
      <c r="B114" s="4">
        <v>14600</v>
      </c>
      <c r="C114" s="4">
        <v>15600</v>
      </c>
      <c r="D114" s="4">
        <v>-1000</v>
      </c>
      <c r="E114" s="4">
        <v>-77850000</v>
      </c>
      <c r="F114" s="4">
        <f t="shared" si="15"/>
        <v>4644760000</v>
      </c>
      <c r="R114" s="5">
        <v>-2.8900000000000002E-2</v>
      </c>
      <c r="S114" s="4">
        <v>415410</v>
      </c>
      <c r="T114" s="4">
        <f t="shared" si="18"/>
        <v>242747.1</v>
      </c>
      <c r="U114" s="4">
        <f t="shared" si="17"/>
        <v>104169</v>
      </c>
    </row>
    <row r="115" spans="1:21" x14ac:dyDescent="0.2">
      <c r="A115" s="16" t="s">
        <v>173</v>
      </c>
      <c r="B115" s="4">
        <v>12200</v>
      </c>
      <c r="C115" s="4">
        <v>11800</v>
      </c>
      <c r="D115" s="4">
        <v>400</v>
      </c>
      <c r="E115" s="4">
        <v>43810000</v>
      </c>
      <c r="F115" s="4">
        <f t="shared" si="15"/>
        <v>4722610000</v>
      </c>
      <c r="R115" s="5">
        <v>-1.6799999999999999E-2</v>
      </c>
      <c r="S115" s="4">
        <v>104169</v>
      </c>
      <c r="T115" s="4">
        <f t="shared" si="18"/>
        <v>249409</v>
      </c>
      <c r="U115" s="4">
        <f t="shared" si="17"/>
        <v>166482</v>
      </c>
    </row>
    <row r="116" spans="1:21" x14ac:dyDescent="0.2">
      <c r="A116" s="16" t="s">
        <v>172</v>
      </c>
      <c r="B116" s="4">
        <v>104500</v>
      </c>
      <c r="C116" s="4">
        <v>38087</v>
      </c>
      <c r="D116" s="4">
        <v>66413</v>
      </c>
      <c r="E116" s="4">
        <v>5040620000</v>
      </c>
      <c r="F116" s="4">
        <f t="shared" si="15"/>
        <v>4678800000</v>
      </c>
      <c r="R116" s="5">
        <v>2.9399999999999999E-2</v>
      </c>
      <c r="S116" s="4">
        <v>322441</v>
      </c>
      <c r="T116" s="4">
        <f t="shared" ref="T116:T121" si="19">AVERAGE(S117:S126)</f>
        <v>257879.7</v>
      </c>
      <c r="U116" s="4">
        <f t="shared" si="17"/>
        <v>166482</v>
      </c>
    </row>
    <row r="117" spans="1:21" x14ac:dyDescent="0.2">
      <c r="A117" s="16" t="s">
        <v>171</v>
      </c>
      <c r="B117" s="4">
        <v>3100</v>
      </c>
      <c r="C117" s="4">
        <v>48800</v>
      </c>
      <c r="D117" s="4">
        <v>-45700</v>
      </c>
      <c r="E117" s="4">
        <v>-3434510000</v>
      </c>
      <c r="F117" s="4">
        <f t="shared" si="15"/>
        <v>-361820000</v>
      </c>
      <c r="R117" s="5">
        <v>-1.3100000000000001E-2</v>
      </c>
      <c r="S117" s="4">
        <v>166482</v>
      </c>
      <c r="T117" s="4">
        <f t="shared" si="19"/>
        <v>285306.5</v>
      </c>
      <c r="U117" s="4">
        <f t="shared" si="17"/>
        <v>186300</v>
      </c>
    </row>
    <row r="118" spans="1:21" x14ac:dyDescent="0.2">
      <c r="A118" s="16" t="s">
        <v>170</v>
      </c>
      <c r="B118" s="4">
        <v>2000</v>
      </c>
      <c r="C118" s="4">
        <v>13500</v>
      </c>
      <c r="D118" s="4">
        <v>-11500</v>
      </c>
      <c r="E118" s="4">
        <v>-862820000</v>
      </c>
      <c r="F118" s="4">
        <f t="shared" si="15"/>
        <v>3072690000</v>
      </c>
      <c r="R118" s="5">
        <v>9.300000000000001E-3</v>
      </c>
      <c r="S118" s="4">
        <v>186300</v>
      </c>
      <c r="T118" s="4">
        <f t="shared" si="19"/>
        <v>287343.3</v>
      </c>
      <c r="U118" s="4">
        <f t="shared" si="17"/>
        <v>187677</v>
      </c>
    </row>
    <row r="119" spans="1:21" x14ac:dyDescent="0.2">
      <c r="A119" s="16" t="s">
        <v>169</v>
      </c>
      <c r="B119" s="4">
        <v>26200</v>
      </c>
      <c r="C119" s="4">
        <v>7800</v>
      </c>
      <c r="D119" s="4">
        <v>18400</v>
      </c>
      <c r="E119" s="4">
        <v>1396610000</v>
      </c>
      <c r="F119" s="4">
        <f t="shared" si="15"/>
        <v>3935510000</v>
      </c>
      <c r="R119" s="5">
        <v>-2.5999999999999999E-3</v>
      </c>
      <c r="S119" s="4">
        <v>207915</v>
      </c>
      <c r="T119" s="4">
        <f t="shared" si="19"/>
        <v>280594</v>
      </c>
      <c r="U119" s="4">
        <f t="shared" si="17"/>
        <v>187677</v>
      </c>
    </row>
    <row r="120" spans="1:21" x14ac:dyDescent="0.2">
      <c r="A120" s="16" t="s">
        <v>168</v>
      </c>
      <c r="B120" s="4">
        <v>21500</v>
      </c>
      <c r="C120" s="4">
        <v>60600</v>
      </c>
      <c r="D120" s="4">
        <v>-39100</v>
      </c>
      <c r="E120" s="4">
        <v>-2971900000</v>
      </c>
      <c r="F120" s="4">
        <f t="shared" si="15"/>
        <v>2538900000</v>
      </c>
      <c r="R120" s="5">
        <v>4.0000000000000001E-3</v>
      </c>
      <c r="S120" s="4">
        <v>533488</v>
      </c>
      <c r="T120" s="4">
        <f t="shared" si="19"/>
        <v>252818.7</v>
      </c>
      <c r="U120" s="4">
        <f t="shared" si="17"/>
        <v>170788</v>
      </c>
    </row>
    <row r="121" spans="1:21" x14ac:dyDescent="0.2">
      <c r="A121" s="16" t="s">
        <v>167</v>
      </c>
      <c r="B121" s="4">
        <v>52900</v>
      </c>
      <c r="C121" s="4">
        <v>20800</v>
      </c>
      <c r="D121" s="4">
        <v>32100</v>
      </c>
      <c r="E121" s="4">
        <v>2539690000</v>
      </c>
      <c r="F121" s="4">
        <f t="shared" si="15"/>
        <v>5510800000</v>
      </c>
      <c r="R121" s="5">
        <v>-5.5199999999999999E-2</v>
      </c>
      <c r="S121" s="4">
        <v>241765</v>
      </c>
      <c r="T121" s="4">
        <f t="shared" si="19"/>
        <v>270031.2</v>
      </c>
      <c r="U121" s="4">
        <f t="shared" si="17"/>
        <v>170788</v>
      </c>
    </row>
    <row r="122" spans="1:21" x14ac:dyDescent="0.2">
      <c r="A122" s="16" t="s">
        <v>166</v>
      </c>
      <c r="B122" s="4">
        <v>3000</v>
      </c>
      <c r="C122" s="4">
        <v>5200</v>
      </c>
      <c r="D122" s="4">
        <v>-2200</v>
      </c>
      <c r="E122" s="4">
        <v>-177620000</v>
      </c>
      <c r="F122" s="4">
        <f t="shared" si="15"/>
        <v>2971110000</v>
      </c>
      <c r="R122" s="5">
        <v>-1.72E-2</v>
      </c>
      <c r="S122" s="4">
        <v>187677</v>
      </c>
      <c r="T122" s="4">
        <f>AVERAGE(S123:S132)</f>
        <v>280294.90000000002</v>
      </c>
      <c r="U122" s="4">
        <f t="shared" si="17"/>
        <v>170788</v>
      </c>
    </row>
    <row r="123" spans="1:21" x14ac:dyDescent="0.2">
      <c r="A123" s="16" t="s">
        <v>165</v>
      </c>
      <c r="B123" s="4">
        <v>7200</v>
      </c>
      <c r="C123" s="4">
        <v>1600</v>
      </c>
      <c r="D123" s="4">
        <v>5600</v>
      </c>
      <c r="E123" s="4">
        <v>448410000</v>
      </c>
      <c r="F123" s="4">
        <f t="shared" si="15"/>
        <v>3148730000</v>
      </c>
      <c r="R123" s="5">
        <v>0</v>
      </c>
      <c r="S123" s="4">
        <v>254174</v>
      </c>
      <c r="U123" s="4">
        <f t="shared" si="17"/>
        <v>170788</v>
      </c>
    </row>
    <row r="124" spans="1:21" x14ac:dyDescent="0.2">
      <c r="A124" s="16" t="s">
        <v>164</v>
      </c>
      <c r="B124" s="4">
        <v>2000</v>
      </c>
      <c r="C124" s="4">
        <v>3400</v>
      </c>
      <c r="D124" s="4">
        <v>-1400</v>
      </c>
      <c r="E124" s="4">
        <v>-113610000</v>
      </c>
      <c r="F124" s="4">
        <f t="shared" si="15"/>
        <v>2700320000</v>
      </c>
      <c r="R124" s="5">
        <v>6.3E-3</v>
      </c>
      <c r="S124" s="4">
        <v>223060</v>
      </c>
      <c r="U124" s="4">
        <f t="shared" ref="U124:U126" si="20">MIN(S125:S129)</f>
        <v>140422</v>
      </c>
    </row>
    <row r="125" spans="1:21" x14ac:dyDescent="0.2">
      <c r="A125" s="16" t="s">
        <v>163</v>
      </c>
      <c r="B125" s="4">
        <v>12900</v>
      </c>
      <c r="C125" s="4">
        <v>10600</v>
      </c>
      <c r="D125" s="4">
        <v>2300</v>
      </c>
      <c r="E125" s="4">
        <v>189390000</v>
      </c>
      <c r="F125" s="4">
        <f t="shared" si="15"/>
        <v>2813930000</v>
      </c>
      <c r="R125" s="5">
        <v>6.3E-3</v>
      </c>
      <c r="S125" s="4">
        <v>170788</v>
      </c>
      <c r="U125" s="4">
        <f t="shared" si="20"/>
        <v>140422</v>
      </c>
    </row>
    <row r="126" spans="1:21" x14ac:dyDescent="0.2">
      <c r="A126" s="16" t="s">
        <v>162</v>
      </c>
      <c r="B126" s="4">
        <v>6900</v>
      </c>
      <c r="C126" s="4">
        <v>4400</v>
      </c>
      <c r="D126" s="4">
        <v>2500</v>
      </c>
      <c r="E126" s="4">
        <v>201130000</v>
      </c>
      <c r="F126" s="4">
        <f t="shared" si="15"/>
        <v>2624540000</v>
      </c>
      <c r="R126" s="5">
        <v>7.6E-3</v>
      </c>
      <c r="S126" s="4">
        <v>407148</v>
      </c>
      <c r="U126" s="4">
        <f t="shared" si="20"/>
        <v>140422</v>
      </c>
    </row>
    <row r="127" spans="1:21" x14ac:dyDescent="0.2">
      <c r="A127" s="16" t="s">
        <v>161</v>
      </c>
      <c r="B127" s="4">
        <v>5200</v>
      </c>
      <c r="C127" s="4">
        <v>3600</v>
      </c>
      <c r="D127" s="4">
        <v>1600</v>
      </c>
      <c r="E127" s="4">
        <v>128080000</v>
      </c>
      <c r="F127" s="4">
        <f t="shared" si="15"/>
        <v>2423410000</v>
      </c>
      <c r="R127" s="5">
        <v>1.15E-2</v>
      </c>
      <c r="S127" s="4">
        <v>440750</v>
      </c>
      <c r="U127" s="4">
        <f>MIN(S128:S132)</f>
        <v>140422</v>
      </c>
    </row>
    <row r="128" spans="1:21" x14ac:dyDescent="0.2">
      <c r="A128" s="16" t="s">
        <v>160</v>
      </c>
      <c r="B128" s="4">
        <v>43400</v>
      </c>
      <c r="C128" s="4">
        <v>200</v>
      </c>
      <c r="D128" s="4">
        <v>43200</v>
      </c>
      <c r="E128" s="4">
        <v>3333690000</v>
      </c>
      <c r="F128" s="4">
        <f t="shared" si="15"/>
        <v>2295330000</v>
      </c>
      <c r="R128" s="5">
        <v>1.8200000000000001E-2</v>
      </c>
      <c r="S128" s="4">
        <v>206668</v>
      </c>
    </row>
    <row r="129" spans="1:22" x14ac:dyDescent="0.2">
      <c r="A129" s="16" t="s">
        <v>159</v>
      </c>
      <c r="B129" s="4">
        <v>5400</v>
      </c>
      <c r="C129" s="4">
        <v>4700</v>
      </c>
      <c r="D129" s="4">
        <v>700</v>
      </c>
      <c r="E129" s="4">
        <v>56540000</v>
      </c>
      <c r="F129" s="4">
        <f t="shared" si="15"/>
        <v>-1038360000</v>
      </c>
      <c r="R129" s="5">
        <v>-8.8999999999999999E-3</v>
      </c>
      <c r="S129" s="4">
        <v>140422</v>
      </c>
    </row>
    <row r="130" spans="1:22" x14ac:dyDescent="0.2">
      <c r="A130" s="16" t="s">
        <v>158</v>
      </c>
      <c r="B130" s="4">
        <v>23200</v>
      </c>
      <c r="C130" s="4">
        <v>58400</v>
      </c>
      <c r="D130" s="4">
        <v>-35200</v>
      </c>
      <c r="E130" s="4">
        <v>-2708620000</v>
      </c>
      <c r="F130" s="4">
        <f t="shared" si="15"/>
        <v>-1094900000</v>
      </c>
      <c r="R130" s="5">
        <v>1.44E-2</v>
      </c>
      <c r="S130" s="4">
        <v>255735</v>
      </c>
    </row>
    <row r="131" spans="1:22" x14ac:dyDescent="0.2">
      <c r="A131" s="16" t="s">
        <v>157</v>
      </c>
      <c r="B131" s="4">
        <v>12900</v>
      </c>
      <c r="C131" s="4">
        <v>4400</v>
      </c>
      <c r="D131" s="4">
        <v>8500</v>
      </c>
      <c r="E131" s="4">
        <v>653370000</v>
      </c>
      <c r="F131" s="4">
        <f>E131+F132</f>
        <v>1613720000</v>
      </c>
      <c r="R131" s="5">
        <v>-2.6600000000000002E-2</v>
      </c>
      <c r="S131" s="4">
        <v>413890</v>
      </c>
    </row>
    <row r="132" spans="1:22" x14ac:dyDescent="0.2">
      <c r="A132" s="16" t="s">
        <v>156</v>
      </c>
      <c r="B132" s="4">
        <v>13100</v>
      </c>
      <c r="C132" s="4">
        <v>1000</v>
      </c>
      <c r="D132" s="4">
        <v>12100</v>
      </c>
      <c r="E132" s="4">
        <v>960350000</v>
      </c>
      <c r="F132" s="4">
        <f>E132</f>
        <v>960350000</v>
      </c>
      <c r="R132" s="5">
        <v>1.1599999999999999E-2</v>
      </c>
      <c r="S132" s="4">
        <v>290314</v>
      </c>
    </row>
    <row r="133" spans="1:22" x14ac:dyDescent="0.2">
      <c r="A133" s="2"/>
      <c r="B133" s="4"/>
      <c r="C133" s="4"/>
      <c r="D133" s="4"/>
      <c r="E133" s="4"/>
      <c r="F133" s="4">
        <f>E133</f>
        <v>0</v>
      </c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6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6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6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6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6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5"/>
    </row>
    <row r="150" spans="1:22" x14ac:dyDescent="0.2">
      <c r="A150" s="6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5"/>
    </row>
    <row r="151" spans="1:22" x14ac:dyDescent="0.2">
      <c r="A151" s="6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5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5"/>
    </row>
    <row r="153" spans="1:22" x14ac:dyDescent="0.2">
      <c r="A153" s="2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5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5"/>
    </row>
    <row r="155" spans="1:22" x14ac:dyDescent="0.2">
      <c r="A155" s="6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5"/>
    </row>
    <row r="156" spans="1:22" x14ac:dyDescent="0.2">
      <c r="A156" s="6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5"/>
    </row>
    <row r="157" spans="1:22" x14ac:dyDescent="0.2">
      <c r="A157" s="6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5"/>
    </row>
    <row r="158" spans="1:22" x14ac:dyDescent="0.2">
      <c r="A158" s="6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5"/>
    </row>
    <row r="159" spans="1:22" x14ac:dyDescent="0.2">
      <c r="A159" s="6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5"/>
    </row>
    <row r="160" spans="1:22" x14ac:dyDescent="0.2">
      <c r="A160" s="6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5"/>
    </row>
    <row r="161" spans="1:22" x14ac:dyDescent="0.2">
      <c r="A161" s="6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5"/>
    </row>
    <row r="162" spans="1:22" x14ac:dyDescent="0.2">
      <c r="A162" s="6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5"/>
      <c r="U162" s="5"/>
      <c r="V162" s="5"/>
    </row>
    <row r="163" spans="1:22" x14ac:dyDescent="0.2">
      <c r="A163" s="6"/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5"/>
      <c r="U163" s="5"/>
      <c r="V163" s="5"/>
    </row>
    <row r="164" spans="1:22" x14ac:dyDescent="0.2">
      <c r="A164" s="6"/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5"/>
      <c r="U164" s="5"/>
      <c r="V164" s="5"/>
    </row>
    <row r="165" spans="1:22" x14ac:dyDescent="0.2">
      <c r="A165" s="6"/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5"/>
      <c r="U165" s="5"/>
      <c r="V165" s="5"/>
    </row>
    <row r="166" spans="1:22" x14ac:dyDescent="0.2">
      <c r="A166" s="6"/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5"/>
      <c r="U166" s="5"/>
      <c r="V166" s="5"/>
    </row>
    <row r="167" spans="1:22" x14ac:dyDescent="0.2">
      <c r="A167" s="6"/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5"/>
      <c r="U167" s="5"/>
      <c r="V167" s="5"/>
    </row>
    <row r="168" spans="1:22" x14ac:dyDescent="0.2">
      <c r="A168" s="2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5"/>
    </row>
    <row r="169" spans="1:22" x14ac:dyDescent="0.2">
      <c r="A169" s="2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5"/>
    </row>
    <row r="170" spans="1:22" x14ac:dyDescent="0.2">
      <c r="A170" s="2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5"/>
    </row>
    <row r="171" spans="1:22" x14ac:dyDescent="0.2">
      <c r="A171" s="2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5"/>
    </row>
    <row r="172" spans="1:22" x14ac:dyDescent="0.2">
      <c r="A172" s="2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5"/>
    </row>
    <row r="173" spans="1:22" x14ac:dyDescent="0.2">
      <c r="A173" s="2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5"/>
    </row>
    <row r="174" spans="1:22" x14ac:dyDescent="0.2">
      <c r="A174" s="2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5"/>
    </row>
    <row r="175" spans="1:22" x14ac:dyDescent="0.2">
      <c r="A175" s="2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5"/>
    </row>
    <row r="176" spans="1:22" x14ac:dyDescent="0.2">
      <c r="A176" s="2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5"/>
    </row>
    <row r="177" spans="1:22" x14ac:dyDescent="0.2">
      <c r="A177" s="2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5"/>
      <c r="U177" s="5"/>
      <c r="V177" s="5"/>
    </row>
    <row r="178" spans="1:22" x14ac:dyDescent="0.2">
      <c r="A178" s="2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5"/>
      <c r="U178" s="5"/>
      <c r="V178" s="5"/>
    </row>
    <row r="179" spans="1:22" x14ac:dyDescent="0.2">
      <c r="A179" s="2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5"/>
      <c r="U179" s="5"/>
      <c r="V179" s="5"/>
    </row>
    <row r="180" spans="1:22" x14ac:dyDescent="0.2">
      <c r="A180" s="2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5"/>
      <c r="U180" s="5"/>
      <c r="V180" s="5"/>
    </row>
    <row r="181" spans="1:22" x14ac:dyDescent="0.2">
      <c r="A181" s="2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5"/>
      <c r="U181" s="5"/>
      <c r="V181" s="5"/>
    </row>
    <row r="182" spans="1:22" x14ac:dyDescent="0.2">
      <c r="A182" s="2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5"/>
      <c r="U182" s="5"/>
      <c r="V182" s="5"/>
    </row>
    <row r="183" spans="1:22" x14ac:dyDescent="0.2">
      <c r="A183" s="2"/>
      <c r="B183" s="4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5"/>
      <c r="U183" s="5"/>
      <c r="V183" s="5"/>
    </row>
    <row r="184" spans="1:22" x14ac:dyDescent="0.2">
      <c r="A184" s="2"/>
      <c r="B184" s="4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5"/>
      <c r="U184" s="5"/>
      <c r="V184" s="5"/>
    </row>
    <row r="185" spans="1:22" x14ac:dyDescent="0.2">
      <c r="A185" s="2"/>
      <c r="B185" s="4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5"/>
      <c r="U185" s="5"/>
      <c r="V185" s="8"/>
    </row>
    <row r="186" spans="1:22" x14ac:dyDescent="0.2">
      <c r="A186" s="2"/>
      <c r="B186" s="4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5"/>
      <c r="U186" s="5"/>
      <c r="V186" s="8"/>
    </row>
    <row r="187" spans="1:22" x14ac:dyDescent="0.2">
      <c r="A187" s="2"/>
      <c r="B187" s="4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5"/>
      <c r="U187" s="5"/>
      <c r="V187" s="8"/>
    </row>
    <row r="188" spans="1:22" x14ac:dyDescent="0.2">
      <c r="A188" s="6"/>
      <c r="B188" s="4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5"/>
      <c r="U188" s="5"/>
      <c r="V188" s="8"/>
    </row>
    <row r="189" spans="1:22" x14ac:dyDescent="0.2">
      <c r="A189" s="6"/>
      <c r="B189" s="4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5"/>
      <c r="U189" s="5"/>
      <c r="V189" s="8"/>
    </row>
    <row r="190" spans="1:22" x14ac:dyDescent="0.2">
      <c r="A190" s="6"/>
      <c r="B190" s="4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5"/>
      <c r="U190" s="5"/>
      <c r="V190" s="8"/>
    </row>
    <row r="191" spans="1:22" x14ac:dyDescent="0.2">
      <c r="A191" s="6"/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5"/>
      <c r="U191" s="5"/>
      <c r="V191" s="8"/>
    </row>
    <row r="192" spans="1:22" x14ac:dyDescent="0.2">
      <c r="A192" s="6"/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5"/>
      <c r="U192" s="5"/>
      <c r="V192" s="8"/>
    </row>
    <row r="193" spans="1:22" x14ac:dyDescent="0.2">
      <c r="A193" s="2"/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5"/>
      <c r="U193" s="5"/>
      <c r="V193" s="8"/>
    </row>
    <row r="194" spans="1:22" x14ac:dyDescent="0.2">
      <c r="A194" s="2"/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5"/>
      <c r="U194" s="5"/>
      <c r="V194" s="8"/>
    </row>
    <row r="195" spans="1:22" x14ac:dyDescent="0.2">
      <c r="A195" s="2"/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5"/>
      <c r="U195" s="5"/>
      <c r="V195" s="8"/>
    </row>
    <row r="196" spans="1:22" x14ac:dyDescent="0.2">
      <c r="A196" s="2"/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5"/>
      <c r="U196" s="5"/>
      <c r="V196" s="8"/>
    </row>
    <row r="197" spans="1:22" x14ac:dyDescent="0.2">
      <c r="A197" s="2"/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5"/>
      <c r="U197" s="5"/>
      <c r="V197" s="8"/>
    </row>
    <row r="223" spans="1:3" x14ac:dyDescent="0.2">
      <c r="A223" t="e" cm="1">
        <f t="array" aca="1" ref="A223" ca="1">INDIRECT("'" &amp; E1 &amp; "'!$A$2:$A$66")</f>
        <v>#REF!</v>
      </c>
      <c r="B223" t="e" cm="1">
        <f t="array" aca="1" ref="B223" ca="1">INDIRECT("'" &amp; E1 &amp; "'!$B$2:$B$66")</f>
        <v>#REF!</v>
      </c>
      <c r="C223" t="e" cm="1">
        <f t="array" aca="1" ref="C223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EC7461-B4B2-3D4D-96EE-52865D3DDBEE}">
  <sheetPr codeName="Sheet71"/>
  <dimension ref="A1:V223"/>
  <sheetViews>
    <sheetView workbookViewId="0">
      <pane ySplit="2" topLeftCell="A3" activePane="bottomLeft" state="frozen"/>
      <selection activeCell="F17" sqref="F17"/>
      <selection pane="bottomLeft" activeCell="F17" sqref="F17"/>
    </sheetView>
  </sheetViews>
  <sheetFormatPr baseColWidth="10" defaultRowHeight="16" x14ac:dyDescent="0.2"/>
  <cols>
    <col min="1" max="1" width="21.1640625" customWidth="1"/>
    <col min="2" max="2" width="13.1640625" customWidth="1"/>
    <col min="3" max="3" width="13.5" customWidth="1"/>
    <col min="4" max="4" width="14.1640625" customWidth="1"/>
    <col min="5" max="5" width="16.16406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4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252</v>
      </c>
      <c r="U2" s="1" t="s">
        <v>253</v>
      </c>
      <c r="V2" s="1" t="s">
        <v>236</v>
      </c>
    </row>
    <row r="3" spans="1:22" x14ac:dyDescent="0.2">
      <c r="F3" s="4">
        <f t="shared" ref="F3:F11" si="0">E3+F4</f>
        <v>-118885</v>
      </c>
      <c r="K3">
        <f t="shared" ref="K3:K11" si="1">K4+J3</f>
        <v>389181500</v>
      </c>
      <c r="L3" s="4">
        <v>182</v>
      </c>
      <c r="M3" s="4">
        <v>175</v>
      </c>
      <c r="N3" s="4">
        <v>9</v>
      </c>
      <c r="O3" s="4">
        <v>19</v>
      </c>
      <c r="P3" s="4">
        <v>286700</v>
      </c>
      <c r="Q3" s="4">
        <v>950800</v>
      </c>
      <c r="R3" s="5">
        <v>-1.8000000000000002E-2</v>
      </c>
      <c r="S3" s="4">
        <v>1739900</v>
      </c>
      <c r="T3" s="4">
        <f t="shared" ref="T3:T38" si="2">AVERAGE(S4:S13)</f>
        <v>1369911.111111111</v>
      </c>
      <c r="U3" s="4">
        <f t="shared" ref="U3:U11" si="3">MIN(S4:S8)</f>
        <v>813700</v>
      </c>
      <c r="V3" s="5">
        <v>2.6600000000000002E-2</v>
      </c>
    </row>
    <row r="4" spans="1:22" x14ac:dyDescent="0.2">
      <c r="F4" s="4">
        <f t="shared" si="0"/>
        <v>-118885</v>
      </c>
      <c r="K4">
        <f t="shared" si="1"/>
        <v>389181500</v>
      </c>
      <c r="L4" s="4">
        <v>334</v>
      </c>
      <c r="M4" s="4">
        <v>214</v>
      </c>
      <c r="N4" s="4">
        <v>10</v>
      </c>
      <c r="O4" s="4">
        <v>27</v>
      </c>
      <c r="P4" s="4">
        <v>754200</v>
      </c>
      <c r="Q4" s="4">
        <v>1079700</v>
      </c>
      <c r="R4" s="5">
        <v>-8.8000000000000005E-3</v>
      </c>
      <c r="S4" s="4">
        <v>1834700</v>
      </c>
      <c r="T4" s="4">
        <f t="shared" si="2"/>
        <v>1311812.5</v>
      </c>
      <c r="U4" s="4">
        <f t="shared" si="3"/>
        <v>813700</v>
      </c>
      <c r="V4" s="5">
        <v>1.7600000000000001E-2</v>
      </c>
    </row>
    <row r="5" spans="1:22" x14ac:dyDescent="0.2">
      <c r="F5" s="4">
        <f t="shared" si="0"/>
        <v>-118885</v>
      </c>
      <c r="K5">
        <f t="shared" si="1"/>
        <v>389181500</v>
      </c>
      <c r="L5" s="4">
        <v>108</v>
      </c>
      <c r="M5" s="4">
        <v>171</v>
      </c>
      <c r="N5" s="4">
        <v>5</v>
      </c>
      <c r="O5" s="4">
        <v>22</v>
      </c>
      <c r="P5" s="4">
        <v>187100</v>
      </c>
      <c r="Q5" s="4">
        <v>651100</v>
      </c>
      <c r="R5" s="5">
        <v>-1.7500000000000002E-2</v>
      </c>
      <c r="S5" s="4">
        <v>860600</v>
      </c>
      <c r="T5" s="4">
        <f t="shared" si="2"/>
        <v>1376271.4285714286</v>
      </c>
      <c r="U5" s="4">
        <f t="shared" si="3"/>
        <v>813700</v>
      </c>
      <c r="V5" s="5">
        <v>2.5899999999999999E-2</v>
      </c>
    </row>
    <row r="6" spans="1:22" x14ac:dyDescent="0.2">
      <c r="F6" s="4">
        <f t="shared" si="0"/>
        <v>-118885</v>
      </c>
      <c r="K6">
        <f t="shared" si="1"/>
        <v>389181500</v>
      </c>
      <c r="L6" s="4">
        <v>311</v>
      </c>
      <c r="M6" s="4">
        <v>301</v>
      </c>
      <c r="N6" s="4">
        <v>43</v>
      </c>
      <c r="O6" s="4">
        <v>31</v>
      </c>
      <c r="P6" s="4">
        <v>1184600</v>
      </c>
      <c r="Q6" s="4">
        <v>1445900</v>
      </c>
      <c r="R6" s="5">
        <v>1.7600000000000001E-2</v>
      </c>
      <c r="S6" s="4">
        <v>2630500</v>
      </c>
      <c r="T6" s="4">
        <f t="shared" si="2"/>
        <v>1167233.3333333333</v>
      </c>
      <c r="U6" s="4">
        <f t="shared" si="3"/>
        <v>813700</v>
      </c>
      <c r="V6" s="5">
        <v>2.5699999999999997E-2</v>
      </c>
    </row>
    <row r="7" spans="1:22" x14ac:dyDescent="0.2">
      <c r="F7" s="4">
        <f t="shared" si="0"/>
        <v>-118885</v>
      </c>
      <c r="K7">
        <f t="shared" si="1"/>
        <v>389181500</v>
      </c>
      <c r="L7" s="4">
        <v>290</v>
      </c>
      <c r="M7" s="4">
        <v>90</v>
      </c>
      <c r="N7" s="4">
        <v>28</v>
      </c>
      <c r="O7" s="4">
        <v>7</v>
      </c>
      <c r="P7" s="4">
        <v>773700</v>
      </c>
      <c r="Q7" s="4">
        <v>293000</v>
      </c>
      <c r="R7" s="5">
        <v>-8.6999999999999994E-3</v>
      </c>
      <c r="S7" s="4">
        <v>1066700</v>
      </c>
      <c r="T7" s="4">
        <f t="shared" si="2"/>
        <v>1187340</v>
      </c>
      <c r="U7" s="4">
        <f t="shared" si="3"/>
        <v>813700</v>
      </c>
      <c r="V7" s="5">
        <v>1.7399999999999999E-2</v>
      </c>
    </row>
    <row r="8" spans="1:22" x14ac:dyDescent="0.2">
      <c r="F8" s="4">
        <f t="shared" si="0"/>
        <v>-118885</v>
      </c>
      <c r="K8">
        <f t="shared" si="1"/>
        <v>389181500</v>
      </c>
      <c r="L8" s="4">
        <v>169</v>
      </c>
      <c r="M8" s="4">
        <v>144</v>
      </c>
      <c r="N8" s="4">
        <v>6</v>
      </c>
      <c r="O8" s="4">
        <v>15</v>
      </c>
      <c r="P8" s="4">
        <v>277800</v>
      </c>
      <c r="Q8" s="4">
        <v>535800</v>
      </c>
      <c r="R8" s="5">
        <v>8.8000000000000005E-3</v>
      </c>
      <c r="S8" s="4">
        <v>813700</v>
      </c>
      <c r="T8" s="4">
        <f t="shared" si="2"/>
        <v>1280750</v>
      </c>
      <c r="U8" s="4">
        <f t="shared" si="3"/>
        <v>943900</v>
      </c>
      <c r="V8" s="5">
        <v>2.5899999999999999E-2</v>
      </c>
    </row>
    <row r="9" spans="1:22" x14ac:dyDescent="0.2">
      <c r="F9" s="4">
        <f t="shared" si="0"/>
        <v>-118885</v>
      </c>
      <c r="K9">
        <f t="shared" si="1"/>
        <v>389181500</v>
      </c>
      <c r="L9" s="4">
        <v>122</v>
      </c>
      <c r="M9" s="4">
        <v>128</v>
      </c>
      <c r="N9" s="4">
        <v>5</v>
      </c>
      <c r="O9" s="4">
        <v>24</v>
      </c>
      <c r="P9" s="4">
        <v>208400</v>
      </c>
      <c r="Q9" s="4">
        <v>1055100</v>
      </c>
      <c r="R9" s="5">
        <v>-2.63E-2</v>
      </c>
      <c r="S9" s="4">
        <v>1263500</v>
      </c>
      <c r="T9" s="4">
        <f t="shared" si="2"/>
        <v>1286500</v>
      </c>
      <c r="U9" s="4">
        <f t="shared" si="3"/>
        <v>943900</v>
      </c>
      <c r="V9" s="5">
        <v>2.5699999999999997E-2</v>
      </c>
    </row>
    <row r="10" spans="1:22" x14ac:dyDescent="0.2">
      <c r="F10" s="4">
        <f t="shared" si="0"/>
        <v>-118885</v>
      </c>
      <c r="K10">
        <f t="shared" si="1"/>
        <v>389181500</v>
      </c>
      <c r="L10" s="4">
        <v>159</v>
      </c>
      <c r="M10" s="4">
        <v>172</v>
      </c>
      <c r="N10" s="4">
        <v>10</v>
      </c>
      <c r="O10" s="4">
        <v>19</v>
      </c>
      <c r="P10" s="4">
        <v>338400</v>
      </c>
      <c r="Q10" s="4">
        <v>617200</v>
      </c>
      <c r="R10" s="5">
        <v>0</v>
      </c>
      <c r="S10" s="4">
        <v>957900</v>
      </c>
      <c r="T10" s="4">
        <f t="shared" si="2"/>
        <v>1450800</v>
      </c>
      <c r="U10" s="4">
        <f t="shared" si="3"/>
        <v>943900</v>
      </c>
      <c r="V10" s="5">
        <v>2.5499999999999998E-2</v>
      </c>
    </row>
    <row r="11" spans="1:22" x14ac:dyDescent="0.2">
      <c r="F11" s="4">
        <f t="shared" si="0"/>
        <v>-118885</v>
      </c>
      <c r="K11">
        <f t="shared" si="1"/>
        <v>389181500</v>
      </c>
      <c r="L11" s="4">
        <v>170</v>
      </c>
      <c r="M11" s="4">
        <v>245</v>
      </c>
      <c r="N11" s="4">
        <v>15</v>
      </c>
      <c r="O11" s="4">
        <v>26</v>
      </c>
      <c r="P11" s="4">
        <v>1032600</v>
      </c>
      <c r="Q11" s="4">
        <v>925100</v>
      </c>
      <c r="R11" s="5">
        <v>8.6999999999999994E-3</v>
      </c>
      <c r="S11" s="4">
        <v>1957700</v>
      </c>
      <c r="T11" s="4">
        <f t="shared" si="2"/>
        <v>943900</v>
      </c>
      <c r="U11" s="4">
        <f t="shared" si="3"/>
        <v>943900</v>
      </c>
      <c r="V11" s="5">
        <v>2.5499999999999998E-2</v>
      </c>
    </row>
    <row r="12" spans="1:22" x14ac:dyDescent="0.2">
      <c r="F12" s="4">
        <f t="shared" ref="F12:F38" si="4">E12+F13</f>
        <v>-118885</v>
      </c>
      <c r="K12">
        <f t="shared" ref="K12:K38" si="5">K13+J12</f>
        <v>389181500</v>
      </c>
      <c r="L12" s="4">
        <v>149</v>
      </c>
      <c r="M12" s="4">
        <v>125</v>
      </c>
      <c r="N12" s="4">
        <v>12</v>
      </c>
      <c r="O12" s="4">
        <v>13</v>
      </c>
      <c r="P12" s="4">
        <v>576700</v>
      </c>
      <c r="Q12" s="4">
        <v>367200</v>
      </c>
      <c r="R12" s="5">
        <v>0</v>
      </c>
      <c r="S12" s="4">
        <v>943900</v>
      </c>
      <c r="T12" s="4" t="e">
        <f t="shared" si="2"/>
        <v>#DIV/0!</v>
      </c>
      <c r="U12" s="4">
        <f t="shared" ref="U12:U38" si="6">MIN(S13:S17)</f>
        <v>0</v>
      </c>
      <c r="V12" s="5">
        <v>1.7100000000000001E-2</v>
      </c>
    </row>
    <row r="13" spans="1:22" x14ac:dyDescent="0.2">
      <c r="F13" s="4">
        <f t="shared" si="4"/>
        <v>-118885</v>
      </c>
      <c r="K13">
        <f t="shared" si="5"/>
        <v>389181500</v>
      </c>
      <c r="L13" s="4">
        <v>335</v>
      </c>
      <c r="M13" s="4">
        <v>339</v>
      </c>
      <c r="N13" s="4">
        <v>54</v>
      </c>
      <c r="O13" s="4">
        <v>26</v>
      </c>
      <c r="P13" s="4">
        <v>1489500</v>
      </c>
      <c r="Q13" s="4">
        <v>942400</v>
      </c>
      <c r="T13" s="4" t="e">
        <f t="shared" si="2"/>
        <v>#DIV/0!</v>
      </c>
      <c r="U13" s="4">
        <f t="shared" si="6"/>
        <v>0</v>
      </c>
    </row>
    <row r="14" spans="1:22" x14ac:dyDescent="0.2">
      <c r="F14" s="4">
        <f t="shared" si="4"/>
        <v>-118885</v>
      </c>
      <c r="K14">
        <f t="shared" si="5"/>
        <v>389181500</v>
      </c>
      <c r="L14" s="4">
        <v>156</v>
      </c>
      <c r="M14" s="4">
        <v>266</v>
      </c>
      <c r="N14" s="4">
        <v>11</v>
      </c>
      <c r="O14" s="4">
        <v>32</v>
      </c>
      <c r="P14" s="4">
        <v>392000</v>
      </c>
      <c r="Q14" s="4">
        <v>1010900</v>
      </c>
      <c r="T14" s="4" t="e">
        <f t="shared" si="2"/>
        <v>#DIV/0!</v>
      </c>
      <c r="U14" s="4">
        <f t="shared" si="6"/>
        <v>0</v>
      </c>
    </row>
    <row r="15" spans="1:22" x14ac:dyDescent="0.2">
      <c r="F15" s="4">
        <f t="shared" si="4"/>
        <v>-118885</v>
      </c>
      <c r="K15">
        <f t="shared" si="5"/>
        <v>389181500</v>
      </c>
      <c r="L15" s="4">
        <v>128</v>
      </c>
      <c r="M15" s="4">
        <v>241</v>
      </c>
      <c r="N15" s="4">
        <v>6</v>
      </c>
      <c r="O15" s="4">
        <v>18</v>
      </c>
      <c r="P15" s="4">
        <v>281800</v>
      </c>
      <c r="Q15" s="4">
        <v>742800</v>
      </c>
      <c r="T15" s="4" t="e">
        <f t="shared" si="2"/>
        <v>#DIV/0!</v>
      </c>
      <c r="U15" s="4">
        <f t="shared" si="6"/>
        <v>0</v>
      </c>
    </row>
    <row r="16" spans="1:22" x14ac:dyDescent="0.2">
      <c r="F16" s="4">
        <f t="shared" si="4"/>
        <v>-118885</v>
      </c>
      <c r="K16">
        <f t="shared" si="5"/>
        <v>389181500</v>
      </c>
      <c r="L16" s="4">
        <v>344</v>
      </c>
      <c r="M16" s="4">
        <v>91</v>
      </c>
      <c r="N16" s="4">
        <v>69</v>
      </c>
      <c r="O16" s="4">
        <v>17</v>
      </c>
      <c r="P16" s="4">
        <v>2376900</v>
      </c>
      <c r="Q16" s="4">
        <v>675400</v>
      </c>
      <c r="T16" s="4" t="e">
        <f t="shared" si="2"/>
        <v>#DIV/0!</v>
      </c>
      <c r="U16" s="4">
        <f t="shared" si="6"/>
        <v>0</v>
      </c>
    </row>
    <row r="17" spans="6:21" x14ac:dyDescent="0.2">
      <c r="F17" s="4">
        <f t="shared" si="4"/>
        <v>-118885</v>
      </c>
      <c r="K17">
        <f t="shared" si="5"/>
        <v>389181500</v>
      </c>
      <c r="L17" s="4">
        <v>183</v>
      </c>
      <c r="M17" s="4">
        <v>101</v>
      </c>
      <c r="N17" s="4">
        <v>21</v>
      </c>
      <c r="O17" s="4">
        <v>10</v>
      </c>
      <c r="P17" s="4">
        <v>464600</v>
      </c>
      <c r="Q17" s="4">
        <v>266200</v>
      </c>
      <c r="T17" s="4" t="e">
        <f t="shared" si="2"/>
        <v>#DIV/0!</v>
      </c>
      <c r="U17" s="4">
        <f t="shared" si="6"/>
        <v>0</v>
      </c>
    </row>
    <row r="18" spans="6:21" x14ac:dyDescent="0.2">
      <c r="F18" s="4">
        <f t="shared" si="4"/>
        <v>-118885</v>
      </c>
      <c r="G18" s="4">
        <v>0</v>
      </c>
      <c r="H18" s="4">
        <v>0</v>
      </c>
      <c r="I18" s="4">
        <v>0</v>
      </c>
      <c r="J18" s="4">
        <v>11500</v>
      </c>
      <c r="K18">
        <f t="shared" si="5"/>
        <v>389181500</v>
      </c>
      <c r="L18" s="4">
        <v>319</v>
      </c>
      <c r="M18" s="4">
        <v>276</v>
      </c>
      <c r="N18" s="4">
        <v>18</v>
      </c>
      <c r="O18" s="4">
        <v>44</v>
      </c>
      <c r="P18" s="4">
        <v>594500</v>
      </c>
      <c r="Q18" s="4">
        <v>1294000</v>
      </c>
      <c r="T18" s="4" t="e">
        <f t="shared" si="2"/>
        <v>#DIV/0!</v>
      </c>
      <c r="U18" s="4">
        <f t="shared" si="6"/>
        <v>0</v>
      </c>
    </row>
    <row r="19" spans="6:21" x14ac:dyDescent="0.2">
      <c r="F19" s="4">
        <f t="shared" si="4"/>
        <v>-118885</v>
      </c>
      <c r="K19">
        <f t="shared" si="5"/>
        <v>389170000</v>
      </c>
      <c r="L19" s="4">
        <v>155</v>
      </c>
      <c r="M19" s="4">
        <v>219</v>
      </c>
      <c r="N19" s="4">
        <v>9</v>
      </c>
      <c r="O19" s="4">
        <v>19</v>
      </c>
      <c r="P19" s="4">
        <v>528100</v>
      </c>
      <c r="Q19" s="4">
        <v>652000</v>
      </c>
      <c r="T19" s="4" t="e">
        <f t="shared" si="2"/>
        <v>#DIV/0!</v>
      </c>
      <c r="U19" s="4">
        <f t="shared" si="6"/>
        <v>0</v>
      </c>
    </row>
    <row r="20" spans="6:21" x14ac:dyDescent="0.2">
      <c r="F20" s="4">
        <f t="shared" si="4"/>
        <v>-118885</v>
      </c>
      <c r="K20">
        <f t="shared" si="5"/>
        <v>389170000</v>
      </c>
      <c r="L20" s="4">
        <v>276</v>
      </c>
      <c r="M20" s="4">
        <v>174</v>
      </c>
      <c r="N20" s="4">
        <v>10</v>
      </c>
      <c r="O20" s="4">
        <v>23</v>
      </c>
      <c r="P20" s="4">
        <v>514200</v>
      </c>
      <c r="Q20" s="4">
        <v>620700</v>
      </c>
      <c r="T20" s="4" t="e">
        <f t="shared" si="2"/>
        <v>#DIV/0!</v>
      </c>
      <c r="U20" s="4">
        <f t="shared" si="6"/>
        <v>0</v>
      </c>
    </row>
    <row r="21" spans="6:21" x14ac:dyDescent="0.2">
      <c r="F21" s="4">
        <f t="shared" si="4"/>
        <v>-118885</v>
      </c>
      <c r="K21">
        <f t="shared" si="5"/>
        <v>389170000</v>
      </c>
      <c r="L21" s="4">
        <v>182</v>
      </c>
      <c r="M21" s="4">
        <v>158</v>
      </c>
      <c r="N21" s="4">
        <v>19</v>
      </c>
      <c r="O21" s="4">
        <v>17</v>
      </c>
      <c r="P21" s="4">
        <v>660500</v>
      </c>
      <c r="Q21" s="4">
        <v>588300</v>
      </c>
      <c r="T21" s="4" t="e">
        <f t="shared" si="2"/>
        <v>#DIV/0!</v>
      </c>
      <c r="U21" s="4">
        <f t="shared" si="6"/>
        <v>0</v>
      </c>
    </row>
    <row r="22" spans="6:21" x14ac:dyDescent="0.2">
      <c r="F22" s="4">
        <f t="shared" si="4"/>
        <v>-118885</v>
      </c>
      <c r="K22">
        <f t="shared" si="5"/>
        <v>389170000</v>
      </c>
      <c r="L22" s="4">
        <v>88</v>
      </c>
      <c r="M22" s="4">
        <v>217</v>
      </c>
      <c r="N22" s="4">
        <v>2</v>
      </c>
      <c r="O22" s="4">
        <v>28</v>
      </c>
      <c r="P22" s="4">
        <v>145700</v>
      </c>
      <c r="Q22" s="4">
        <v>886000</v>
      </c>
      <c r="T22" s="4" t="e">
        <f t="shared" si="2"/>
        <v>#DIV/0!</v>
      </c>
      <c r="U22" s="4">
        <f t="shared" si="6"/>
        <v>0</v>
      </c>
    </row>
    <row r="23" spans="6:21" x14ac:dyDescent="0.2">
      <c r="F23" s="4">
        <f t="shared" si="4"/>
        <v>-118885</v>
      </c>
      <c r="K23">
        <f t="shared" si="5"/>
        <v>389170000</v>
      </c>
      <c r="L23" s="4">
        <v>190</v>
      </c>
      <c r="M23" s="4">
        <v>185</v>
      </c>
      <c r="N23" s="4">
        <v>10</v>
      </c>
      <c r="O23" s="4">
        <v>20</v>
      </c>
      <c r="P23" s="4">
        <v>408800</v>
      </c>
      <c r="Q23" s="4">
        <v>676900</v>
      </c>
      <c r="T23" s="4" t="e">
        <f t="shared" si="2"/>
        <v>#DIV/0!</v>
      </c>
      <c r="U23" s="4">
        <f t="shared" si="6"/>
        <v>0</v>
      </c>
    </row>
    <row r="24" spans="6:21" x14ac:dyDescent="0.2">
      <c r="F24" s="4">
        <f t="shared" si="4"/>
        <v>-118885</v>
      </c>
      <c r="K24">
        <f t="shared" si="5"/>
        <v>389170000</v>
      </c>
      <c r="L24" s="4">
        <v>181</v>
      </c>
      <c r="M24" s="4">
        <v>248</v>
      </c>
      <c r="N24" s="4">
        <v>11</v>
      </c>
      <c r="O24" s="4">
        <v>31</v>
      </c>
      <c r="P24" s="4">
        <v>323200</v>
      </c>
      <c r="Q24" s="4">
        <v>845800</v>
      </c>
      <c r="T24" s="4">
        <f t="shared" si="2"/>
        <v>1509500</v>
      </c>
      <c r="U24" s="4">
        <f t="shared" si="6"/>
        <v>0</v>
      </c>
    </row>
    <row r="25" spans="6:21" x14ac:dyDescent="0.2">
      <c r="F25" s="4">
        <f t="shared" si="4"/>
        <v>-118885</v>
      </c>
      <c r="K25">
        <f t="shared" si="5"/>
        <v>389170000</v>
      </c>
      <c r="L25" s="4">
        <v>161</v>
      </c>
      <c r="M25" s="4">
        <v>163</v>
      </c>
      <c r="N25" s="4">
        <v>8</v>
      </c>
      <c r="O25" s="4">
        <v>20</v>
      </c>
      <c r="P25" s="4">
        <v>382700</v>
      </c>
      <c r="Q25" s="4">
        <v>700000</v>
      </c>
      <c r="T25" s="4">
        <f t="shared" si="2"/>
        <v>2782000</v>
      </c>
      <c r="U25" s="4">
        <f t="shared" si="6"/>
        <v>0</v>
      </c>
    </row>
    <row r="26" spans="6:21" x14ac:dyDescent="0.2">
      <c r="F26" s="4">
        <f t="shared" si="4"/>
        <v>-118885</v>
      </c>
      <c r="K26">
        <f t="shared" si="5"/>
        <v>389170000</v>
      </c>
      <c r="L26" s="4">
        <v>244</v>
      </c>
      <c r="M26" s="4">
        <v>169</v>
      </c>
      <c r="N26" s="4">
        <v>15</v>
      </c>
      <c r="O26" s="4">
        <v>27</v>
      </c>
      <c r="P26" s="4">
        <v>610900</v>
      </c>
      <c r="Q26" s="4">
        <v>969100</v>
      </c>
      <c r="T26" s="4">
        <f t="shared" si="2"/>
        <v>2041500</v>
      </c>
      <c r="U26" s="4">
        <f t="shared" si="6"/>
        <v>0</v>
      </c>
    </row>
    <row r="27" spans="6:21" x14ac:dyDescent="0.2">
      <c r="F27" s="4">
        <f t="shared" si="4"/>
        <v>-118885</v>
      </c>
      <c r="K27">
        <f t="shared" si="5"/>
        <v>389170000</v>
      </c>
      <c r="L27" s="4">
        <v>150</v>
      </c>
      <c r="M27" s="4">
        <v>278</v>
      </c>
      <c r="N27" s="4">
        <v>8</v>
      </c>
      <c r="O27" s="4">
        <v>26</v>
      </c>
      <c r="P27" s="4">
        <v>291600</v>
      </c>
      <c r="Q27" s="4">
        <v>973300</v>
      </c>
      <c r="T27" s="4">
        <f t="shared" si="2"/>
        <v>1835675</v>
      </c>
      <c r="U27" s="4">
        <f t="shared" si="6"/>
        <v>0</v>
      </c>
    </row>
    <row r="28" spans="6:21" x14ac:dyDescent="0.2">
      <c r="F28" s="4">
        <f t="shared" si="4"/>
        <v>-118885</v>
      </c>
      <c r="G28" s="4">
        <v>0</v>
      </c>
      <c r="H28" s="4">
        <v>0</v>
      </c>
      <c r="I28" s="4">
        <v>0</v>
      </c>
      <c r="J28" s="4">
        <v>390780000</v>
      </c>
      <c r="K28">
        <f t="shared" si="5"/>
        <v>389170000</v>
      </c>
      <c r="L28" s="4">
        <v>265</v>
      </c>
      <c r="M28" s="4">
        <v>269</v>
      </c>
      <c r="N28" s="4">
        <v>24</v>
      </c>
      <c r="O28" s="4">
        <v>28</v>
      </c>
      <c r="P28" s="4">
        <v>804700</v>
      </c>
      <c r="Q28" s="4">
        <v>792300</v>
      </c>
      <c r="T28" s="4">
        <f t="shared" si="2"/>
        <v>1689380</v>
      </c>
      <c r="U28" s="4">
        <f t="shared" si="6"/>
        <v>0</v>
      </c>
    </row>
    <row r="29" spans="6:21" x14ac:dyDescent="0.2">
      <c r="F29" s="4">
        <f t="shared" si="4"/>
        <v>-118885</v>
      </c>
      <c r="K29">
        <f t="shared" si="5"/>
        <v>-1610000</v>
      </c>
      <c r="L29" s="4">
        <v>344</v>
      </c>
      <c r="M29" s="4">
        <v>283</v>
      </c>
      <c r="N29" s="4">
        <v>43</v>
      </c>
      <c r="O29" s="4">
        <v>32</v>
      </c>
      <c r="P29" s="4">
        <v>1478200</v>
      </c>
      <c r="Q29" s="4">
        <v>1066900</v>
      </c>
      <c r="T29" s="4">
        <f t="shared" si="2"/>
        <v>1533150</v>
      </c>
      <c r="U29" s="4">
        <f t="shared" si="6"/>
        <v>1509500</v>
      </c>
    </row>
    <row r="30" spans="6:21" x14ac:dyDescent="0.2">
      <c r="F30" s="4">
        <f t="shared" si="4"/>
        <v>-118885</v>
      </c>
      <c r="K30">
        <f t="shared" si="5"/>
        <v>-1610000</v>
      </c>
      <c r="L30" s="4">
        <v>183</v>
      </c>
      <c r="M30" s="4">
        <v>215</v>
      </c>
      <c r="N30" s="4">
        <v>12</v>
      </c>
      <c r="O30" s="4">
        <v>16</v>
      </c>
      <c r="P30" s="4">
        <v>346200</v>
      </c>
      <c r="Q30" s="4">
        <v>672700</v>
      </c>
      <c r="T30" s="4">
        <f t="shared" si="2"/>
        <v>1404557.142857143</v>
      </c>
      <c r="U30" s="4">
        <f t="shared" si="6"/>
        <v>1509500</v>
      </c>
    </row>
    <row r="31" spans="6:21" x14ac:dyDescent="0.2">
      <c r="F31" s="4">
        <f t="shared" si="4"/>
        <v>-118885</v>
      </c>
      <c r="K31">
        <f t="shared" si="5"/>
        <v>-1610000</v>
      </c>
      <c r="L31" s="4">
        <v>179</v>
      </c>
      <c r="M31" s="4">
        <v>149</v>
      </c>
      <c r="N31" s="4">
        <v>9</v>
      </c>
      <c r="O31" s="4">
        <v>13</v>
      </c>
      <c r="P31" s="4">
        <v>267300</v>
      </c>
      <c r="Q31" s="4">
        <v>427400</v>
      </c>
      <c r="T31" s="4">
        <f t="shared" si="2"/>
        <v>1292787.5</v>
      </c>
      <c r="U31" s="4">
        <f t="shared" si="6"/>
        <v>560500</v>
      </c>
    </row>
    <row r="32" spans="6:21" x14ac:dyDescent="0.2">
      <c r="F32" s="4">
        <f t="shared" si="4"/>
        <v>-118885</v>
      </c>
      <c r="K32">
        <f t="shared" si="5"/>
        <v>-1610000</v>
      </c>
      <c r="L32" s="4">
        <v>200</v>
      </c>
      <c r="M32" s="4">
        <v>184</v>
      </c>
      <c r="N32" s="4">
        <v>25</v>
      </c>
      <c r="O32" s="4">
        <v>17</v>
      </c>
      <c r="P32" s="4">
        <v>751400</v>
      </c>
      <c r="Q32" s="4">
        <v>516800</v>
      </c>
      <c r="T32" s="4">
        <f t="shared" si="2"/>
        <v>1227177.7777777778</v>
      </c>
      <c r="U32" s="4">
        <f t="shared" si="6"/>
        <v>560500</v>
      </c>
    </row>
    <row r="33" spans="1:22" x14ac:dyDescent="0.2">
      <c r="F33" s="4">
        <f t="shared" si="4"/>
        <v>-118885</v>
      </c>
      <c r="K33">
        <f t="shared" si="5"/>
        <v>-1610000</v>
      </c>
      <c r="L33" s="4">
        <v>283</v>
      </c>
      <c r="M33" s="4">
        <v>198</v>
      </c>
      <c r="N33" s="4">
        <v>31</v>
      </c>
      <c r="O33" s="4">
        <v>28</v>
      </c>
      <c r="P33" s="4">
        <v>717600</v>
      </c>
      <c r="Q33" s="4">
        <v>860800</v>
      </c>
      <c r="T33" s="4">
        <f t="shared" si="2"/>
        <v>1153690</v>
      </c>
      <c r="U33" s="4">
        <f t="shared" si="6"/>
        <v>560500</v>
      </c>
    </row>
    <row r="34" spans="1:22" x14ac:dyDescent="0.2">
      <c r="A34" s="16" t="s">
        <v>320</v>
      </c>
      <c r="B34" s="4">
        <v>0</v>
      </c>
      <c r="C34" s="4">
        <v>0</v>
      </c>
      <c r="D34" s="4">
        <v>0</v>
      </c>
      <c r="E34" s="4">
        <v>0</v>
      </c>
      <c r="F34" s="4">
        <f t="shared" si="4"/>
        <v>-118885</v>
      </c>
      <c r="K34">
        <f t="shared" si="5"/>
        <v>-1610000</v>
      </c>
      <c r="L34" s="4">
        <v>178</v>
      </c>
      <c r="M34" s="4">
        <v>254</v>
      </c>
      <c r="N34" s="4">
        <v>11</v>
      </c>
      <c r="O34" s="4">
        <v>33</v>
      </c>
      <c r="P34" s="4">
        <v>391000</v>
      </c>
      <c r="Q34" s="4">
        <v>1118500</v>
      </c>
      <c r="R34" s="5">
        <v>-1.7299999999999999E-2</v>
      </c>
      <c r="S34" s="4">
        <v>1509500</v>
      </c>
      <c r="T34" s="4">
        <f t="shared" si="2"/>
        <v>1074680</v>
      </c>
      <c r="U34" s="4">
        <f t="shared" si="6"/>
        <v>560500</v>
      </c>
      <c r="V34" s="5">
        <v>2.5499999999999998E-2</v>
      </c>
    </row>
    <row r="35" spans="1:22" x14ac:dyDescent="0.2">
      <c r="A35" s="16" t="s">
        <v>319</v>
      </c>
      <c r="B35" s="4">
        <v>0</v>
      </c>
      <c r="C35" s="4">
        <v>0</v>
      </c>
      <c r="D35" s="4">
        <v>0</v>
      </c>
      <c r="E35" s="4">
        <v>0</v>
      </c>
      <c r="F35" s="4">
        <f t="shared" si="4"/>
        <v>-118885</v>
      </c>
      <c r="K35">
        <f t="shared" si="5"/>
        <v>-1610000</v>
      </c>
      <c r="L35" s="4">
        <v>509</v>
      </c>
      <c r="M35" s="4">
        <v>180</v>
      </c>
      <c r="N35" s="4">
        <v>52</v>
      </c>
      <c r="O35" s="4">
        <v>41</v>
      </c>
      <c r="P35" s="4">
        <v>1671600</v>
      </c>
      <c r="Q35" s="4">
        <v>2382900</v>
      </c>
      <c r="R35" s="5">
        <v>-8.5000000000000006E-3</v>
      </c>
      <c r="S35" s="4">
        <v>4054500</v>
      </c>
      <c r="T35" s="4">
        <f t="shared" si="2"/>
        <v>732880</v>
      </c>
      <c r="U35" s="4">
        <f t="shared" si="6"/>
        <v>560500</v>
      </c>
      <c r="V35" s="5">
        <v>0.05</v>
      </c>
    </row>
    <row r="36" spans="1:22" x14ac:dyDescent="0.2">
      <c r="A36" s="16" t="s">
        <v>318</v>
      </c>
      <c r="B36" s="4">
        <v>0</v>
      </c>
      <c r="C36" s="4">
        <v>0</v>
      </c>
      <c r="D36" s="4">
        <v>0</v>
      </c>
      <c r="E36" s="4">
        <v>0</v>
      </c>
      <c r="F36" s="4">
        <f t="shared" si="4"/>
        <v>-118885</v>
      </c>
      <c r="K36">
        <f t="shared" si="5"/>
        <v>-1610000</v>
      </c>
      <c r="L36" s="4">
        <v>237</v>
      </c>
      <c r="M36" s="4">
        <v>91</v>
      </c>
      <c r="N36" s="4">
        <v>6</v>
      </c>
      <c r="O36" s="4">
        <v>5</v>
      </c>
      <c r="P36" s="4">
        <v>386700</v>
      </c>
      <c r="Q36" s="4">
        <v>173800</v>
      </c>
      <c r="R36" s="5">
        <v>-8.3999999999999995E-3</v>
      </c>
      <c r="S36" s="4">
        <v>560500</v>
      </c>
      <c r="T36" s="4">
        <f t="shared" si="2"/>
        <v>781810</v>
      </c>
      <c r="U36" s="4">
        <f t="shared" si="6"/>
        <v>510400</v>
      </c>
      <c r="V36" s="5">
        <v>1.6899999999999998E-2</v>
      </c>
    </row>
    <row r="37" spans="1:22" x14ac:dyDescent="0.2">
      <c r="A37" s="16" t="s">
        <v>317</v>
      </c>
      <c r="B37" s="4">
        <v>0</v>
      </c>
      <c r="C37" s="4">
        <v>0</v>
      </c>
      <c r="D37" s="4">
        <v>0</v>
      </c>
      <c r="E37" s="4">
        <v>0</v>
      </c>
      <c r="F37" s="4">
        <f t="shared" si="4"/>
        <v>-118885</v>
      </c>
      <c r="K37">
        <f t="shared" si="5"/>
        <v>-1610000</v>
      </c>
      <c r="L37" s="4">
        <v>219</v>
      </c>
      <c r="M37" s="4">
        <v>274</v>
      </c>
      <c r="N37" s="4">
        <v>11</v>
      </c>
      <c r="O37" s="4">
        <v>21</v>
      </c>
      <c r="P37" s="4">
        <v>460600</v>
      </c>
      <c r="Q37" s="4">
        <v>757600</v>
      </c>
      <c r="R37" s="5">
        <v>8.5000000000000006E-3</v>
      </c>
      <c r="S37" s="4">
        <v>1218200</v>
      </c>
      <c r="T37" s="4">
        <f t="shared" si="2"/>
        <v>733500</v>
      </c>
      <c r="U37" s="4">
        <f t="shared" si="6"/>
        <v>510400</v>
      </c>
      <c r="V37" s="5">
        <v>2.5099999999999997E-2</v>
      </c>
    </row>
    <row r="38" spans="1:22" x14ac:dyDescent="0.2">
      <c r="A38" s="16" t="s">
        <v>316</v>
      </c>
      <c r="B38" s="4">
        <v>0</v>
      </c>
      <c r="C38" s="4">
        <v>0</v>
      </c>
      <c r="D38" s="4">
        <v>0</v>
      </c>
      <c r="E38" s="4">
        <v>0</v>
      </c>
      <c r="F38" s="4">
        <f t="shared" si="4"/>
        <v>-118885</v>
      </c>
      <c r="K38">
        <f t="shared" si="5"/>
        <v>-1610000</v>
      </c>
      <c r="L38" s="4">
        <v>316</v>
      </c>
      <c r="M38" s="4">
        <v>149</v>
      </c>
      <c r="N38" s="4">
        <v>22</v>
      </c>
      <c r="O38" s="4">
        <v>12</v>
      </c>
      <c r="P38" s="4">
        <v>728500</v>
      </c>
      <c r="Q38" s="4">
        <v>375700</v>
      </c>
      <c r="R38" s="5">
        <v>8.6E-3</v>
      </c>
      <c r="S38" s="4">
        <v>1104200</v>
      </c>
      <c r="T38" s="4">
        <f t="shared" si="2"/>
        <v>673820</v>
      </c>
      <c r="U38" s="4">
        <f t="shared" si="6"/>
        <v>492300</v>
      </c>
      <c r="V38" s="5">
        <v>1.7000000000000001E-2</v>
      </c>
    </row>
    <row r="39" spans="1:22" x14ac:dyDescent="0.2">
      <c r="A39" s="16" t="s">
        <v>315</v>
      </c>
      <c r="B39" s="4">
        <v>0</v>
      </c>
      <c r="C39" s="4">
        <v>0</v>
      </c>
      <c r="D39" s="4">
        <v>0</v>
      </c>
      <c r="E39" s="4">
        <v>0</v>
      </c>
      <c r="F39" s="4">
        <f t="shared" ref="F39:F44" si="7">E39+F40</f>
        <v>-118885</v>
      </c>
      <c r="K39">
        <f t="shared" ref="K39:K44" si="8">K40+J39</f>
        <v>-1610000</v>
      </c>
      <c r="L39" s="4">
        <v>202</v>
      </c>
      <c r="M39" s="4">
        <v>129</v>
      </c>
      <c r="N39" s="4">
        <v>13</v>
      </c>
      <c r="O39" s="4">
        <v>9</v>
      </c>
      <c r="P39" s="4">
        <v>449800</v>
      </c>
      <c r="Q39" s="4">
        <v>302200</v>
      </c>
      <c r="R39" s="5">
        <v>0</v>
      </c>
      <c r="S39" s="4">
        <v>752000</v>
      </c>
      <c r="T39" s="4">
        <f t="shared" ref="T39:T44" si="9">AVERAGE(S40:S49)</f>
        <v>656260</v>
      </c>
      <c r="U39" s="4">
        <f t="shared" ref="U39:U44" si="10">MIN(S40:S44)</f>
        <v>492300</v>
      </c>
      <c r="V39" s="5">
        <v>8.6E-3</v>
      </c>
    </row>
    <row r="40" spans="1:22" x14ac:dyDescent="0.2">
      <c r="A40" s="16" t="s">
        <v>314</v>
      </c>
      <c r="B40" s="4">
        <v>0</v>
      </c>
      <c r="C40" s="4">
        <v>0</v>
      </c>
      <c r="D40" s="4">
        <v>0</v>
      </c>
      <c r="E40" s="4">
        <v>0</v>
      </c>
      <c r="F40" s="4">
        <f t="shared" si="7"/>
        <v>-118885</v>
      </c>
      <c r="K40">
        <f t="shared" si="8"/>
        <v>-1610000</v>
      </c>
      <c r="L40" s="4">
        <v>122</v>
      </c>
      <c r="M40" s="4">
        <v>91</v>
      </c>
      <c r="N40" s="4">
        <v>19</v>
      </c>
      <c r="O40" s="4">
        <v>10</v>
      </c>
      <c r="P40" s="4">
        <v>400700</v>
      </c>
      <c r="Q40" s="4">
        <v>232300</v>
      </c>
      <c r="R40" s="5">
        <v>1.7399999999999999E-2</v>
      </c>
      <c r="S40" s="4">
        <v>633000</v>
      </c>
      <c r="T40" s="4">
        <f t="shared" si="9"/>
        <v>622890</v>
      </c>
      <c r="U40" s="4">
        <f t="shared" si="10"/>
        <v>492300</v>
      </c>
      <c r="V40" s="5">
        <v>1.7100000000000001E-2</v>
      </c>
    </row>
    <row r="41" spans="1:22" x14ac:dyDescent="0.2">
      <c r="A41" s="16" t="s">
        <v>310</v>
      </c>
      <c r="B41" s="4">
        <v>0</v>
      </c>
      <c r="C41" s="4">
        <v>0</v>
      </c>
      <c r="D41" s="4">
        <v>0</v>
      </c>
      <c r="E41" s="4">
        <v>0</v>
      </c>
      <c r="F41" s="4">
        <f t="shared" si="7"/>
        <v>-118885</v>
      </c>
      <c r="K41">
        <f t="shared" si="8"/>
        <v>-1610000</v>
      </c>
      <c r="L41" s="4">
        <v>66</v>
      </c>
      <c r="M41" s="4">
        <v>139</v>
      </c>
      <c r="N41" s="4">
        <v>3</v>
      </c>
      <c r="O41" s="4">
        <v>11</v>
      </c>
      <c r="P41" s="4">
        <v>97600</v>
      </c>
      <c r="Q41" s="4">
        <v>412800</v>
      </c>
      <c r="R41" s="5">
        <v>-8.6E-3</v>
      </c>
      <c r="S41" s="4">
        <v>510400</v>
      </c>
      <c r="T41" s="4">
        <f t="shared" si="9"/>
        <v>609080</v>
      </c>
      <c r="U41" s="4">
        <f t="shared" si="10"/>
        <v>492300</v>
      </c>
      <c r="V41" s="5">
        <v>1.7299999999999999E-2</v>
      </c>
    </row>
    <row r="42" spans="1:22" x14ac:dyDescent="0.2">
      <c r="A42" s="16" t="s">
        <v>309</v>
      </c>
      <c r="B42" s="4">
        <v>0</v>
      </c>
      <c r="C42" s="4">
        <v>0</v>
      </c>
      <c r="D42" s="4">
        <v>0</v>
      </c>
      <c r="E42" s="4">
        <v>0</v>
      </c>
      <c r="F42" s="4">
        <f t="shared" si="7"/>
        <v>-118885</v>
      </c>
      <c r="K42">
        <f t="shared" si="8"/>
        <v>-1610000</v>
      </c>
      <c r="L42" s="4">
        <v>104</v>
      </c>
      <c r="M42" s="4">
        <v>126</v>
      </c>
      <c r="N42" s="4">
        <v>8</v>
      </c>
      <c r="O42" s="4">
        <v>13</v>
      </c>
      <c r="P42" s="4">
        <v>297900</v>
      </c>
      <c r="Q42" s="4">
        <v>404400</v>
      </c>
      <c r="R42" s="5">
        <v>8.6999999999999994E-3</v>
      </c>
      <c r="S42" s="4">
        <v>702300</v>
      </c>
      <c r="T42" s="4">
        <f t="shared" si="9"/>
        <v>623430</v>
      </c>
      <c r="U42" s="4">
        <f t="shared" si="10"/>
        <v>492300</v>
      </c>
      <c r="V42" s="5">
        <v>1.7299999999999999E-2</v>
      </c>
    </row>
    <row r="43" spans="1:22" x14ac:dyDescent="0.2">
      <c r="A43" s="16" t="s">
        <v>306</v>
      </c>
      <c r="B43" s="4">
        <v>0</v>
      </c>
      <c r="C43" s="4">
        <v>0</v>
      </c>
      <c r="D43" s="4">
        <v>0</v>
      </c>
      <c r="E43" s="4">
        <v>0</v>
      </c>
      <c r="F43" s="4">
        <f t="shared" si="7"/>
        <v>-118885</v>
      </c>
      <c r="K43">
        <f t="shared" si="8"/>
        <v>-1610000</v>
      </c>
      <c r="L43" s="4">
        <v>91</v>
      </c>
      <c r="M43" s="4">
        <v>122</v>
      </c>
      <c r="N43" s="4">
        <v>5</v>
      </c>
      <c r="O43" s="4">
        <v>14</v>
      </c>
      <c r="P43" s="4">
        <v>134000</v>
      </c>
      <c r="Q43" s="4">
        <v>358300</v>
      </c>
      <c r="R43" s="5">
        <v>-8.6E-3</v>
      </c>
      <c r="S43" s="4">
        <v>492300</v>
      </c>
      <c r="T43" s="4">
        <f t="shared" si="9"/>
        <v>640550</v>
      </c>
      <c r="U43" s="4">
        <f t="shared" si="10"/>
        <v>507400</v>
      </c>
      <c r="V43" s="5">
        <v>8.6999999999999994E-3</v>
      </c>
    </row>
    <row r="44" spans="1:22" x14ac:dyDescent="0.2">
      <c r="A44" s="16" t="s">
        <v>305</v>
      </c>
      <c r="B44" s="4">
        <v>0</v>
      </c>
      <c r="C44" s="4">
        <v>0</v>
      </c>
      <c r="D44" s="4">
        <v>0</v>
      </c>
      <c r="E44" s="4">
        <v>0</v>
      </c>
      <c r="F44" s="4">
        <f t="shared" si="7"/>
        <v>-118885</v>
      </c>
      <c r="K44">
        <f t="shared" si="8"/>
        <v>-1610000</v>
      </c>
      <c r="L44" s="4">
        <v>104</v>
      </c>
      <c r="M44" s="4">
        <v>142</v>
      </c>
      <c r="N44" s="4">
        <v>8</v>
      </c>
      <c r="O44" s="4">
        <v>15</v>
      </c>
      <c r="P44" s="4">
        <v>289900</v>
      </c>
      <c r="Q44" s="4">
        <v>429500</v>
      </c>
      <c r="R44" s="5">
        <v>8.6999999999999994E-3</v>
      </c>
      <c r="S44" s="4">
        <v>719400</v>
      </c>
      <c r="T44" s="4">
        <f t="shared" si="9"/>
        <v>639520</v>
      </c>
      <c r="U44" s="4">
        <f t="shared" si="10"/>
        <v>507400</v>
      </c>
      <c r="V44" s="5">
        <v>1.7100000000000001E-2</v>
      </c>
    </row>
    <row r="45" spans="1:22" x14ac:dyDescent="0.2">
      <c r="A45" s="16" t="s">
        <v>304</v>
      </c>
      <c r="B45" s="4">
        <v>0</v>
      </c>
      <c r="C45" s="4">
        <v>0</v>
      </c>
      <c r="D45" s="4">
        <v>0</v>
      </c>
      <c r="E45" s="4">
        <v>0</v>
      </c>
      <c r="F45" s="4">
        <f t="shared" ref="F45:F55" si="11">E45+F46</f>
        <v>-118885</v>
      </c>
      <c r="K45">
        <f t="shared" ref="K45:K55" si="12">K46+J45</f>
        <v>-1610000</v>
      </c>
      <c r="L45" s="4">
        <v>214</v>
      </c>
      <c r="M45" s="4">
        <v>83</v>
      </c>
      <c r="N45" s="4">
        <v>9</v>
      </c>
      <c r="O45" s="4">
        <v>3</v>
      </c>
      <c r="P45" s="4">
        <v>352700</v>
      </c>
      <c r="Q45" s="4">
        <v>164400</v>
      </c>
      <c r="R45" s="5">
        <v>-8.6E-3</v>
      </c>
      <c r="S45" s="4">
        <v>636500</v>
      </c>
      <c r="T45" s="4">
        <f t="shared" ref="T45:T61" si="13">AVERAGE(S46:S55)</f>
        <v>620440</v>
      </c>
      <c r="U45" s="4">
        <f t="shared" ref="U45:U55" si="14">MIN(S46:S50)</f>
        <v>299300</v>
      </c>
      <c r="V45" s="5">
        <v>1.7299999999999999E-2</v>
      </c>
    </row>
    <row r="46" spans="1:22" x14ac:dyDescent="0.2">
      <c r="A46" s="16" t="s">
        <v>303</v>
      </c>
      <c r="B46" s="4">
        <v>0</v>
      </c>
      <c r="C46" s="4">
        <v>0</v>
      </c>
      <c r="D46" s="4">
        <v>0</v>
      </c>
      <c r="E46" s="4">
        <v>0</v>
      </c>
      <c r="F46" s="4">
        <f t="shared" si="11"/>
        <v>-118885</v>
      </c>
      <c r="G46" s="4">
        <v>0</v>
      </c>
      <c r="H46" s="4">
        <v>0</v>
      </c>
      <c r="I46" s="4">
        <v>0</v>
      </c>
      <c r="J46" s="4">
        <v>-805000</v>
      </c>
      <c r="K46">
        <f t="shared" si="12"/>
        <v>-1610000</v>
      </c>
      <c r="L46" s="4">
        <v>142</v>
      </c>
      <c r="M46" s="4">
        <v>131</v>
      </c>
      <c r="N46" s="4">
        <v>13</v>
      </c>
      <c r="O46" s="4">
        <v>26</v>
      </c>
      <c r="P46" s="4">
        <v>437800</v>
      </c>
      <c r="Q46" s="4">
        <v>616000</v>
      </c>
      <c r="R46" s="5">
        <v>-8.6E-3</v>
      </c>
      <c r="S46" s="4">
        <v>1049800</v>
      </c>
      <c r="T46" s="4">
        <f t="shared" si="13"/>
        <v>575695.6</v>
      </c>
      <c r="U46" s="4">
        <f t="shared" si="14"/>
        <v>299300</v>
      </c>
      <c r="V46" s="5">
        <v>3.39E-2</v>
      </c>
    </row>
    <row r="47" spans="1:22" x14ac:dyDescent="0.2">
      <c r="A47" s="16" t="s">
        <v>299</v>
      </c>
      <c r="B47" s="4">
        <v>0</v>
      </c>
      <c r="C47" s="4">
        <v>0</v>
      </c>
      <c r="D47" s="4">
        <v>0</v>
      </c>
      <c r="E47" s="4">
        <v>0</v>
      </c>
      <c r="F47" s="4">
        <f t="shared" si="11"/>
        <v>-118885</v>
      </c>
      <c r="G47" s="4">
        <v>0</v>
      </c>
      <c r="H47" s="4">
        <v>0</v>
      </c>
      <c r="I47" s="4">
        <v>0</v>
      </c>
      <c r="J47" s="4">
        <v>-805000</v>
      </c>
      <c r="K47">
        <f t="shared" si="12"/>
        <v>-805000</v>
      </c>
      <c r="L47" s="4">
        <v>147</v>
      </c>
      <c r="M47" s="4">
        <v>90</v>
      </c>
      <c r="N47" s="4">
        <v>13</v>
      </c>
      <c r="O47" s="4">
        <v>13</v>
      </c>
      <c r="P47" s="4">
        <v>353200</v>
      </c>
      <c r="Q47" s="4">
        <v>378400</v>
      </c>
      <c r="R47" s="5">
        <v>8.6999999999999994E-3</v>
      </c>
      <c r="S47" s="4">
        <v>735100</v>
      </c>
      <c r="T47" s="4">
        <f t="shared" si="13"/>
        <v>581959.4</v>
      </c>
      <c r="U47" s="4">
        <f t="shared" si="14"/>
        <v>299300</v>
      </c>
      <c r="V47" s="5">
        <v>1.7100000000000001E-2</v>
      </c>
    </row>
    <row r="48" spans="1:22" x14ac:dyDescent="0.2">
      <c r="A48" s="16" t="s">
        <v>298</v>
      </c>
      <c r="B48" s="4">
        <v>0</v>
      </c>
      <c r="C48" s="4">
        <v>0</v>
      </c>
      <c r="D48" s="4">
        <v>0</v>
      </c>
      <c r="E48" s="4">
        <v>0</v>
      </c>
      <c r="F48" s="4">
        <f t="shared" si="11"/>
        <v>-118885</v>
      </c>
      <c r="K48">
        <f t="shared" si="12"/>
        <v>0</v>
      </c>
      <c r="L48" s="4">
        <v>80</v>
      </c>
      <c r="M48" s="4">
        <v>90</v>
      </c>
      <c r="N48" s="4">
        <v>2</v>
      </c>
      <c r="O48" s="4">
        <v>14</v>
      </c>
      <c r="P48" s="4">
        <v>110100</v>
      </c>
      <c r="Q48" s="4">
        <v>397300</v>
      </c>
      <c r="R48" s="5">
        <v>-8.6E-3</v>
      </c>
      <c r="S48" s="4">
        <v>507400</v>
      </c>
      <c r="T48" s="4">
        <f t="shared" si="13"/>
        <v>593192.30000000005</v>
      </c>
      <c r="U48" s="4">
        <f t="shared" si="14"/>
        <v>299300</v>
      </c>
      <c r="V48" s="5">
        <v>1.7100000000000001E-2</v>
      </c>
    </row>
    <row r="49" spans="1:22" x14ac:dyDescent="0.2">
      <c r="A49" s="16" t="s">
        <v>286</v>
      </c>
      <c r="B49" s="4">
        <v>0</v>
      </c>
      <c r="C49" s="4">
        <v>0</v>
      </c>
      <c r="D49" s="4">
        <v>0</v>
      </c>
      <c r="E49" s="4">
        <v>0</v>
      </c>
      <c r="F49" s="4">
        <f t="shared" si="11"/>
        <v>-118885</v>
      </c>
      <c r="K49">
        <f t="shared" si="12"/>
        <v>0</v>
      </c>
      <c r="L49" s="4">
        <v>43</v>
      </c>
      <c r="M49" s="4">
        <v>157</v>
      </c>
      <c r="N49" s="4">
        <v>1</v>
      </c>
      <c r="O49" s="4">
        <v>26</v>
      </c>
      <c r="P49" s="4">
        <v>38100</v>
      </c>
      <c r="Q49" s="4">
        <v>538000</v>
      </c>
      <c r="R49" s="5">
        <v>0</v>
      </c>
      <c r="S49" s="4">
        <v>576400</v>
      </c>
      <c r="T49" s="4">
        <f t="shared" si="13"/>
        <v>680266.9</v>
      </c>
      <c r="U49" s="4">
        <f t="shared" si="14"/>
        <v>299300</v>
      </c>
      <c r="V49" s="5">
        <v>8.6E-3</v>
      </c>
    </row>
    <row r="50" spans="1:22" x14ac:dyDescent="0.2">
      <c r="A50" s="16" t="s">
        <v>285</v>
      </c>
      <c r="B50" s="4">
        <v>0</v>
      </c>
      <c r="C50" s="4">
        <v>0</v>
      </c>
      <c r="D50" s="4">
        <v>0</v>
      </c>
      <c r="E50" s="4">
        <v>0</v>
      </c>
      <c r="F50" s="4">
        <f t="shared" si="11"/>
        <v>-118885</v>
      </c>
      <c r="K50">
        <f t="shared" si="12"/>
        <v>0</v>
      </c>
      <c r="L50" s="4">
        <v>67</v>
      </c>
      <c r="M50" s="4">
        <v>100</v>
      </c>
      <c r="N50" s="4">
        <v>3</v>
      </c>
      <c r="O50" s="4">
        <v>7</v>
      </c>
      <c r="P50" s="4">
        <v>76000</v>
      </c>
      <c r="Q50" s="4">
        <v>214200</v>
      </c>
      <c r="R50" s="5">
        <v>0</v>
      </c>
      <c r="S50" s="4">
        <v>299300</v>
      </c>
      <c r="T50" s="4">
        <f t="shared" si="13"/>
        <v>733873.8</v>
      </c>
      <c r="U50" s="4">
        <f t="shared" si="14"/>
        <v>372300</v>
      </c>
      <c r="V50" s="5">
        <v>1.7000000000000001E-2</v>
      </c>
    </row>
    <row r="51" spans="1:22" x14ac:dyDescent="0.2">
      <c r="A51" s="16" t="s">
        <v>284</v>
      </c>
      <c r="B51" s="4">
        <v>0</v>
      </c>
      <c r="C51" s="4">
        <v>0</v>
      </c>
      <c r="D51" s="4">
        <v>0</v>
      </c>
      <c r="E51" s="4">
        <v>0</v>
      </c>
      <c r="F51" s="4">
        <f t="shared" si="11"/>
        <v>-118885</v>
      </c>
      <c r="K51">
        <f t="shared" si="12"/>
        <v>0</v>
      </c>
      <c r="L51" s="4">
        <v>117</v>
      </c>
      <c r="M51" s="4">
        <v>87</v>
      </c>
      <c r="N51" s="4">
        <v>4</v>
      </c>
      <c r="O51" s="4">
        <v>5</v>
      </c>
      <c r="P51" s="4">
        <v>159600</v>
      </c>
      <c r="Q51" s="4">
        <v>206700</v>
      </c>
      <c r="R51" s="5">
        <v>-8.5000000000000006E-3</v>
      </c>
      <c r="S51" s="4">
        <v>372300</v>
      </c>
      <c r="T51" s="4">
        <f t="shared" si="13"/>
        <v>810377.2</v>
      </c>
      <c r="U51" s="4">
        <f t="shared" si="14"/>
        <v>445700</v>
      </c>
      <c r="V51" s="5">
        <v>1.7000000000000001E-2</v>
      </c>
    </row>
    <row r="52" spans="1:22" x14ac:dyDescent="0.2">
      <c r="A52" s="16" t="s">
        <v>283</v>
      </c>
      <c r="B52" s="4">
        <v>0</v>
      </c>
      <c r="C52" s="4">
        <v>0</v>
      </c>
      <c r="D52" s="4">
        <v>0</v>
      </c>
      <c r="E52" s="4">
        <v>0</v>
      </c>
      <c r="F52" s="4">
        <f t="shared" si="11"/>
        <v>-118885</v>
      </c>
      <c r="K52">
        <f t="shared" si="12"/>
        <v>0</v>
      </c>
      <c r="L52" s="4">
        <v>113</v>
      </c>
      <c r="M52" s="4">
        <v>213</v>
      </c>
      <c r="N52" s="4">
        <v>9</v>
      </c>
      <c r="O52" s="4">
        <v>15</v>
      </c>
      <c r="P52" s="4">
        <v>314900</v>
      </c>
      <c r="Q52" s="4">
        <v>527900</v>
      </c>
      <c r="R52" s="5">
        <v>8.6E-3</v>
      </c>
      <c r="S52" s="4">
        <v>845800</v>
      </c>
      <c r="T52" s="4">
        <f t="shared" si="13"/>
        <v>827858.6</v>
      </c>
      <c r="U52" s="4">
        <f t="shared" si="14"/>
        <v>445700</v>
      </c>
      <c r="V52" s="5">
        <v>1.6899999999999998E-2</v>
      </c>
    </row>
    <row r="53" spans="1:22" x14ac:dyDescent="0.2">
      <c r="A53" s="16" t="s">
        <v>282</v>
      </c>
      <c r="B53" s="4">
        <v>0</v>
      </c>
      <c r="C53" s="4">
        <v>0</v>
      </c>
      <c r="D53" s="4">
        <v>0</v>
      </c>
      <c r="E53" s="4">
        <v>0</v>
      </c>
      <c r="F53" s="4">
        <f t="shared" si="11"/>
        <v>-118885</v>
      </c>
      <c r="K53">
        <f t="shared" si="12"/>
        <v>0</v>
      </c>
      <c r="L53" s="4">
        <v>89</v>
      </c>
      <c r="M53" s="4">
        <v>141</v>
      </c>
      <c r="N53" s="4">
        <v>5</v>
      </c>
      <c r="O53" s="4">
        <v>15</v>
      </c>
      <c r="P53" s="4">
        <v>158500</v>
      </c>
      <c r="Q53" s="4">
        <v>504500</v>
      </c>
      <c r="R53" s="5">
        <v>0</v>
      </c>
      <c r="S53" s="4">
        <v>663500</v>
      </c>
      <c r="T53" s="4">
        <f t="shared" si="13"/>
        <v>945365.4</v>
      </c>
      <c r="U53" s="4">
        <f t="shared" si="14"/>
        <v>445700</v>
      </c>
      <c r="V53" s="5">
        <v>2.5499999999999998E-2</v>
      </c>
    </row>
    <row r="54" spans="1:22" x14ac:dyDescent="0.2">
      <c r="A54" s="16" t="s">
        <v>281</v>
      </c>
      <c r="B54" s="4">
        <v>0</v>
      </c>
      <c r="C54" s="4">
        <v>0</v>
      </c>
      <c r="D54" s="4">
        <v>0</v>
      </c>
      <c r="E54" s="4">
        <v>0</v>
      </c>
      <c r="F54" s="4">
        <f t="shared" si="11"/>
        <v>-118885</v>
      </c>
      <c r="K54">
        <f t="shared" si="12"/>
        <v>0</v>
      </c>
      <c r="L54" s="4">
        <v>126</v>
      </c>
      <c r="M54" s="4">
        <v>123</v>
      </c>
      <c r="N54" s="4">
        <v>9</v>
      </c>
      <c r="O54" s="4">
        <v>13</v>
      </c>
      <c r="P54" s="4">
        <v>298200</v>
      </c>
      <c r="Q54" s="4">
        <v>410700</v>
      </c>
      <c r="R54" s="5">
        <v>0</v>
      </c>
      <c r="S54" s="4">
        <v>709100</v>
      </c>
      <c r="T54" s="4">
        <f t="shared" si="13"/>
        <v>955445.4</v>
      </c>
      <c r="U54" s="4">
        <f t="shared" si="14"/>
        <v>445700</v>
      </c>
      <c r="V54" s="5">
        <v>1.7000000000000001E-2</v>
      </c>
    </row>
    <row r="55" spans="1:22" x14ac:dyDescent="0.2">
      <c r="A55" s="16" t="s">
        <v>280</v>
      </c>
      <c r="B55" s="4">
        <v>0</v>
      </c>
      <c r="C55" s="4">
        <v>0</v>
      </c>
      <c r="D55" s="4">
        <v>0</v>
      </c>
      <c r="E55" s="4">
        <v>0</v>
      </c>
      <c r="F55" s="4">
        <f t="shared" si="11"/>
        <v>-118885</v>
      </c>
      <c r="K55">
        <f t="shared" si="12"/>
        <v>0</v>
      </c>
      <c r="L55" s="4">
        <v>103</v>
      </c>
      <c r="M55" s="4">
        <v>84</v>
      </c>
      <c r="N55" s="4">
        <v>7</v>
      </c>
      <c r="O55" s="4">
        <v>7</v>
      </c>
      <c r="P55" s="4">
        <v>227200</v>
      </c>
      <c r="Q55" s="4">
        <v>217900</v>
      </c>
      <c r="R55" s="5">
        <v>0</v>
      </c>
      <c r="S55" s="4">
        <v>445700</v>
      </c>
      <c r="T55" s="4">
        <f t="shared" si="13"/>
        <v>1059643.2</v>
      </c>
      <c r="U55" s="4">
        <f t="shared" si="14"/>
        <v>602356</v>
      </c>
      <c r="V55" s="5">
        <v>1.7000000000000001E-2</v>
      </c>
    </row>
    <row r="56" spans="1:22" x14ac:dyDescent="0.2">
      <c r="A56" s="16" t="s">
        <v>279</v>
      </c>
      <c r="B56" s="4">
        <v>0</v>
      </c>
      <c r="C56" s="4">
        <v>0</v>
      </c>
      <c r="D56" s="4">
        <v>0</v>
      </c>
      <c r="E56" s="4">
        <v>0</v>
      </c>
      <c r="F56" s="4">
        <f t="shared" ref="F56:F130" si="15">E56+F57</f>
        <v>-118885</v>
      </c>
      <c r="K56">
        <f t="shared" ref="K56:K76" si="16">K57+J56</f>
        <v>0</v>
      </c>
      <c r="L56" s="4">
        <v>118</v>
      </c>
      <c r="M56" s="4">
        <v>85</v>
      </c>
      <c r="N56" s="4">
        <v>3</v>
      </c>
      <c r="O56" s="4">
        <v>11</v>
      </c>
      <c r="P56" s="4">
        <v>276700</v>
      </c>
      <c r="Q56" s="4">
        <v>324000</v>
      </c>
      <c r="R56" s="5">
        <v>5.8999999999999999E-3</v>
      </c>
      <c r="S56" s="4">
        <v>602356</v>
      </c>
      <c r="T56" s="4">
        <f t="shared" si="13"/>
        <v>1258418.5</v>
      </c>
      <c r="U56" s="4">
        <f t="shared" ref="U56:U123" si="17">MIN(S57:S61)</f>
        <v>619729</v>
      </c>
      <c r="V56" s="5">
        <v>1.7000000000000001E-2</v>
      </c>
    </row>
    <row r="57" spans="1:22" x14ac:dyDescent="0.2">
      <c r="A57" s="16" t="s">
        <v>278</v>
      </c>
      <c r="B57" s="4">
        <v>0</v>
      </c>
      <c r="C57" s="4">
        <v>0</v>
      </c>
      <c r="D57" s="4">
        <v>0</v>
      </c>
      <c r="E57" s="4">
        <v>0</v>
      </c>
      <c r="F57" s="4">
        <f t="shared" si="15"/>
        <v>-118885</v>
      </c>
      <c r="K57">
        <f t="shared" si="16"/>
        <v>0</v>
      </c>
      <c r="L57" s="4">
        <v>199</v>
      </c>
      <c r="M57" s="4">
        <v>89</v>
      </c>
      <c r="N57" s="4">
        <v>14</v>
      </c>
      <c r="O57" s="4">
        <v>11</v>
      </c>
      <c r="P57" s="4">
        <v>487800</v>
      </c>
      <c r="Q57" s="4">
        <v>307700</v>
      </c>
      <c r="R57" s="5">
        <v>-2.8000000000000004E-3</v>
      </c>
      <c r="S57" s="4">
        <v>797738</v>
      </c>
      <c r="T57" s="4">
        <f t="shared" si="13"/>
        <v>1266553.6000000001</v>
      </c>
      <c r="U57" s="4">
        <f t="shared" si="17"/>
        <v>619729</v>
      </c>
      <c r="V57" s="5">
        <v>2.5699999999999997E-2</v>
      </c>
    </row>
    <row r="58" spans="1:22" x14ac:dyDescent="0.2">
      <c r="A58" s="16" t="s">
        <v>275</v>
      </c>
      <c r="B58" s="4">
        <v>0</v>
      </c>
      <c r="C58" s="4">
        <v>0</v>
      </c>
      <c r="D58" s="4">
        <v>0</v>
      </c>
      <c r="E58" s="4">
        <v>0</v>
      </c>
      <c r="F58" s="4">
        <f t="shared" si="15"/>
        <v>-118885</v>
      </c>
      <c r="K58">
        <f t="shared" si="16"/>
        <v>0</v>
      </c>
      <c r="L58" s="4">
        <v>111</v>
      </c>
      <c r="M58" s="4">
        <v>150</v>
      </c>
      <c r="N58" s="4">
        <v>8</v>
      </c>
      <c r="O58" s="4">
        <v>7</v>
      </c>
      <c r="P58" s="4">
        <v>301100</v>
      </c>
      <c r="Q58" s="4">
        <v>317400</v>
      </c>
      <c r="R58" s="5">
        <v>-6.4000000000000003E-3</v>
      </c>
      <c r="S58" s="4">
        <v>619729</v>
      </c>
      <c r="T58" s="4">
        <f t="shared" si="13"/>
        <v>1276030.3999999999</v>
      </c>
      <c r="U58" s="4">
        <f t="shared" si="17"/>
        <v>835369</v>
      </c>
      <c r="V58" s="5">
        <v>2.5499999999999998E-2</v>
      </c>
    </row>
    <row r="59" spans="1:22" x14ac:dyDescent="0.2">
      <c r="A59" s="16" t="s">
        <v>274</v>
      </c>
      <c r="B59" s="4">
        <v>0</v>
      </c>
      <c r="C59" s="4">
        <v>0</v>
      </c>
      <c r="D59" s="4">
        <v>0</v>
      </c>
      <c r="E59" s="4">
        <v>0</v>
      </c>
      <c r="F59" s="4">
        <f t="shared" si="15"/>
        <v>-118885</v>
      </c>
      <c r="K59">
        <f t="shared" si="16"/>
        <v>0</v>
      </c>
      <c r="L59" s="4">
        <v>249</v>
      </c>
      <c r="M59" s="4">
        <v>283</v>
      </c>
      <c r="N59" s="4">
        <v>14</v>
      </c>
      <c r="O59" s="4">
        <v>27</v>
      </c>
      <c r="P59" s="4">
        <v>443000</v>
      </c>
      <c r="Q59" s="4">
        <v>992600</v>
      </c>
      <c r="R59" s="5">
        <v>-1.26E-2</v>
      </c>
      <c r="S59" s="4">
        <v>1447146</v>
      </c>
      <c r="T59" s="4">
        <f t="shared" si="13"/>
        <v>1177234.8999999999</v>
      </c>
      <c r="U59" s="4">
        <f t="shared" si="17"/>
        <v>809900</v>
      </c>
      <c r="V59" s="5">
        <v>3.3700000000000001E-2</v>
      </c>
    </row>
    <row r="60" spans="1:22" x14ac:dyDescent="0.2">
      <c r="A60" s="16" t="s">
        <v>273</v>
      </c>
      <c r="B60" s="4">
        <v>0</v>
      </c>
      <c r="C60" s="4">
        <v>0</v>
      </c>
      <c r="D60" s="4">
        <v>0</v>
      </c>
      <c r="E60" s="4">
        <v>0</v>
      </c>
      <c r="F60" s="4">
        <f t="shared" si="15"/>
        <v>-118885</v>
      </c>
      <c r="K60">
        <f t="shared" si="16"/>
        <v>0</v>
      </c>
      <c r="L60" s="4">
        <v>86</v>
      </c>
      <c r="M60" s="4">
        <v>178</v>
      </c>
      <c r="N60" s="4">
        <v>7</v>
      </c>
      <c r="O60" s="4">
        <v>21</v>
      </c>
      <c r="P60" s="4">
        <v>269200</v>
      </c>
      <c r="Q60" s="4">
        <v>563300</v>
      </c>
      <c r="R60" s="5">
        <v>-2.9999999999999997E-4</v>
      </c>
      <c r="S60" s="4">
        <v>835369</v>
      </c>
      <c r="T60" s="4">
        <f t="shared" si="13"/>
        <v>1159141.1000000001</v>
      </c>
      <c r="U60" s="4">
        <f t="shared" si="17"/>
        <v>809900</v>
      </c>
      <c r="V60" s="5">
        <v>1.6899999999999998E-2</v>
      </c>
    </row>
    <row r="61" spans="1:22" x14ac:dyDescent="0.2">
      <c r="A61" s="16" t="s">
        <v>268</v>
      </c>
      <c r="B61" s="4">
        <v>0</v>
      </c>
      <c r="C61" s="4">
        <v>0</v>
      </c>
      <c r="D61" s="4">
        <v>0</v>
      </c>
      <c r="E61" s="4">
        <v>0</v>
      </c>
      <c r="F61" s="4">
        <f t="shared" si="15"/>
        <v>-118885</v>
      </c>
      <c r="K61">
        <f t="shared" si="16"/>
        <v>0</v>
      </c>
      <c r="L61" s="4">
        <v>127</v>
      </c>
      <c r="M61" s="4">
        <v>210</v>
      </c>
      <c r="N61" s="4">
        <v>12</v>
      </c>
      <c r="O61" s="4">
        <v>22</v>
      </c>
      <c r="P61" s="4">
        <v>334700</v>
      </c>
      <c r="Q61" s="4">
        <v>800500</v>
      </c>
      <c r="R61" s="5">
        <v>-5.6999999999999993E-3</v>
      </c>
      <c r="S61" s="4">
        <v>1137334</v>
      </c>
      <c r="T61" s="4">
        <f t="shared" si="13"/>
        <v>1130685.3999999999</v>
      </c>
      <c r="U61" s="4">
        <f t="shared" si="17"/>
        <v>809900</v>
      </c>
      <c r="V61" s="5">
        <v>2.5000000000000001E-2</v>
      </c>
    </row>
    <row r="62" spans="1:22" x14ac:dyDescent="0.2">
      <c r="A62" s="16" t="s">
        <v>266</v>
      </c>
      <c r="B62" s="4">
        <v>0</v>
      </c>
      <c r="C62" s="4">
        <v>0</v>
      </c>
      <c r="D62" s="4">
        <v>0</v>
      </c>
      <c r="E62" s="4">
        <v>0</v>
      </c>
      <c r="F62" s="4">
        <f t="shared" si="15"/>
        <v>-118885</v>
      </c>
      <c r="K62">
        <f t="shared" si="16"/>
        <v>0</v>
      </c>
      <c r="L62" s="4">
        <v>131</v>
      </c>
      <c r="M62" s="4">
        <v>193</v>
      </c>
      <c r="N62" s="4">
        <v>11</v>
      </c>
      <c r="O62" s="4">
        <v>16</v>
      </c>
      <c r="P62" s="4">
        <v>384700</v>
      </c>
      <c r="Q62" s="4">
        <v>633400</v>
      </c>
      <c r="R62" s="5">
        <v>-4.5000000000000005E-3</v>
      </c>
      <c r="S62" s="4">
        <v>1020614</v>
      </c>
      <c r="T62" s="4">
        <f t="shared" ref="T62:T115" si="18">AVERAGE(S63:S72)</f>
        <v>1113769.8</v>
      </c>
      <c r="U62" s="4">
        <f t="shared" si="17"/>
        <v>809900</v>
      </c>
      <c r="V62" s="5">
        <v>1.66E-2</v>
      </c>
    </row>
    <row r="63" spans="1:22" x14ac:dyDescent="0.2">
      <c r="A63" s="16" t="s">
        <v>265</v>
      </c>
      <c r="B63" s="4">
        <v>0</v>
      </c>
      <c r="C63" s="4">
        <v>0</v>
      </c>
      <c r="D63" s="4">
        <v>0</v>
      </c>
      <c r="E63" s="4">
        <v>0</v>
      </c>
      <c r="F63" s="4">
        <f t="shared" si="15"/>
        <v>-118885</v>
      </c>
      <c r="K63">
        <f t="shared" si="16"/>
        <v>0</v>
      </c>
      <c r="L63" s="4">
        <v>160</v>
      </c>
      <c r="M63" s="4">
        <v>260</v>
      </c>
      <c r="N63" s="4">
        <v>23</v>
      </c>
      <c r="O63" s="4">
        <v>34</v>
      </c>
      <c r="P63" s="4">
        <v>736300</v>
      </c>
      <c r="Q63" s="4">
        <v>1099900</v>
      </c>
      <c r="R63" s="5">
        <v>2.3E-3</v>
      </c>
      <c r="S63" s="4">
        <v>1838568</v>
      </c>
      <c r="T63" s="4">
        <f t="shared" si="18"/>
        <v>1001157.2</v>
      </c>
      <c r="U63" s="4">
        <f t="shared" si="17"/>
        <v>714497</v>
      </c>
      <c r="V63" s="5">
        <v>2.46E-2</v>
      </c>
    </row>
    <row r="64" spans="1:22" x14ac:dyDescent="0.2">
      <c r="A64" s="16" t="s">
        <v>247</v>
      </c>
      <c r="B64" s="4">
        <v>0</v>
      </c>
      <c r="C64" s="4">
        <v>0</v>
      </c>
      <c r="D64" s="4">
        <v>0</v>
      </c>
      <c r="E64" s="4">
        <v>0</v>
      </c>
      <c r="F64" s="4">
        <f t="shared" si="15"/>
        <v>-118885</v>
      </c>
      <c r="K64">
        <f t="shared" si="16"/>
        <v>0</v>
      </c>
      <c r="L64" s="4">
        <v>197</v>
      </c>
      <c r="M64" s="4">
        <v>165</v>
      </c>
      <c r="N64" s="4">
        <v>11</v>
      </c>
      <c r="O64" s="4">
        <v>17</v>
      </c>
      <c r="P64" s="4">
        <v>352200</v>
      </c>
      <c r="Q64" s="4">
        <v>452200</v>
      </c>
      <c r="R64" s="5">
        <v>-1.03E-2</v>
      </c>
      <c r="S64" s="4">
        <v>809900</v>
      </c>
      <c r="T64" s="4">
        <f t="shared" si="18"/>
        <v>967750.5</v>
      </c>
      <c r="U64" s="4">
        <f t="shared" si="17"/>
        <v>459191</v>
      </c>
      <c r="V64" s="5">
        <v>1.66E-2</v>
      </c>
    </row>
    <row r="65" spans="1:22" x14ac:dyDescent="0.2">
      <c r="A65" s="16" t="s">
        <v>239</v>
      </c>
      <c r="B65" s="4">
        <v>0</v>
      </c>
      <c r="C65" s="4">
        <v>0</v>
      </c>
      <c r="D65" s="4">
        <v>0</v>
      </c>
      <c r="E65" s="4">
        <v>0</v>
      </c>
      <c r="F65" s="4">
        <f t="shared" si="15"/>
        <v>-118885</v>
      </c>
      <c r="K65">
        <f t="shared" si="16"/>
        <v>0</v>
      </c>
      <c r="L65" s="4">
        <v>221</v>
      </c>
      <c r="M65" s="4">
        <v>266</v>
      </c>
      <c r="N65" s="4">
        <v>12</v>
      </c>
      <c r="O65" s="4">
        <v>42</v>
      </c>
      <c r="P65" s="4">
        <v>470200</v>
      </c>
      <c r="Q65" s="4">
        <v>1011200</v>
      </c>
      <c r="R65" s="5">
        <v>7.3000000000000001E-3</v>
      </c>
      <c r="S65" s="4">
        <v>1487678</v>
      </c>
      <c r="T65" s="4">
        <f t="shared" si="18"/>
        <v>872957.8</v>
      </c>
      <c r="U65" s="4">
        <f t="shared" si="17"/>
        <v>459191</v>
      </c>
      <c r="V65" s="5">
        <v>2.46E-2</v>
      </c>
    </row>
    <row r="66" spans="1:22" x14ac:dyDescent="0.2">
      <c r="A66" s="16" t="s">
        <v>238</v>
      </c>
      <c r="B66" s="4">
        <v>0</v>
      </c>
      <c r="C66" s="4">
        <v>0</v>
      </c>
      <c r="D66" s="4">
        <v>0</v>
      </c>
      <c r="E66" s="4">
        <v>0</v>
      </c>
      <c r="F66" s="4">
        <f t="shared" si="15"/>
        <v>-118885</v>
      </c>
      <c r="K66">
        <f t="shared" si="16"/>
        <v>0</v>
      </c>
      <c r="L66" s="4">
        <v>438</v>
      </c>
      <c r="M66" s="4">
        <v>241</v>
      </c>
      <c r="N66" s="4">
        <v>55</v>
      </c>
      <c r="O66" s="4">
        <v>23</v>
      </c>
      <c r="P66" s="4">
        <v>1817000</v>
      </c>
      <c r="Q66" s="4">
        <v>768800</v>
      </c>
      <c r="R66" s="5">
        <v>0.02</v>
      </c>
      <c r="S66" s="4">
        <v>2590109</v>
      </c>
      <c r="T66" s="4">
        <f t="shared" si="18"/>
        <v>694671.2</v>
      </c>
      <c r="U66" s="4">
        <f t="shared" si="17"/>
        <v>459191</v>
      </c>
      <c r="V66" s="5">
        <v>4.0999999999999995E-2</v>
      </c>
    </row>
    <row r="67" spans="1:22" x14ac:dyDescent="0.2">
      <c r="A67" s="16" t="s">
        <v>237</v>
      </c>
      <c r="B67" s="4">
        <v>0</v>
      </c>
      <c r="C67" s="4">
        <v>0</v>
      </c>
      <c r="D67" s="4">
        <v>0</v>
      </c>
      <c r="E67" s="4">
        <v>0</v>
      </c>
      <c r="F67" s="4">
        <f t="shared" si="15"/>
        <v>-118885</v>
      </c>
      <c r="K67">
        <f t="shared" si="16"/>
        <v>0</v>
      </c>
      <c r="L67" s="4">
        <v>193</v>
      </c>
      <c r="M67" s="4">
        <v>157</v>
      </c>
      <c r="N67" s="4">
        <v>15</v>
      </c>
      <c r="O67" s="4">
        <v>9</v>
      </c>
      <c r="P67" s="4">
        <v>543800</v>
      </c>
      <c r="Q67" s="4">
        <v>334300</v>
      </c>
      <c r="R67" s="5">
        <v>2.8000000000000004E-3</v>
      </c>
      <c r="S67" s="4">
        <v>879089</v>
      </c>
      <c r="T67" s="4">
        <f t="shared" si="18"/>
        <v>682777</v>
      </c>
      <c r="U67" s="4">
        <f t="shared" si="17"/>
        <v>459191</v>
      </c>
      <c r="V67" s="5">
        <v>2.5000000000000001E-2</v>
      </c>
    </row>
    <row r="68" spans="1:22" x14ac:dyDescent="0.2">
      <c r="A68" s="16" t="s">
        <v>233</v>
      </c>
      <c r="B68" s="4">
        <v>0</v>
      </c>
      <c r="C68" s="4">
        <v>0</v>
      </c>
      <c r="D68" s="4">
        <v>0</v>
      </c>
      <c r="E68" s="4">
        <v>0</v>
      </c>
      <c r="F68" s="4">
        <f t="shared" si="15"/>
        <v>-118885</v>
      </c>
      <c r="K68">
        <f t="shared" si="16"/>
        <v>0</v>
      </c>
      <c r="L68" s="4">
        <v>103</v>
      </c>
      <c r="M68" s="4">
        <v>190</v>
      </c>
      <c r="N68" s="4">
        <v>6</v>
      </c>
      <c r="O68" s="4">
        <v>16</v>
      </c>
      <c r="R68" s="5">
        <v>6.9999999999999993E-3</v>
      </c>
      <c r="S68" s="4">
        <v>714497</v>
      </c>
      <c r="T68" s="4">
        <f t="shared" si="18"/>
        <v>733456.1</v>
      </c>
      <c r="U68" s="4">
        <f t="shared" si="17"/>
        <v>459191</v>
      </c>
    </row>
    <row r="69" spans="1:22" x14ac:dyDescent="0.2">
      <c r="A69" s="16" t="s">
        <v>232</v>
      </c>
      <c r="B69" s="4">
        <v>0</v>
      </c>
      <c r="C69" s="4">
        <v>0</v>
      </c>
      <c r="D69" s="4">
        <v>0</v>
      </c>
      <c r="E69" s="4">
        <v>0</v>
      </c>
      <c r="F69" s="4">
        <f t="shared" si="15"/>
        <v>-118885</v>
      </c>
      <c r="K69">
        <f t="shared" si="16"/>
        <v>0</v>
      </c>
      <c r="R69" s="5">
        <v>-4.3E-3</v>
      </c>
      <c r="S69" s="4">
        <v>459191</v>
      </c>
      <c r="T69" s="4">
        <f t="shared" si="18"/>
        <v>819734.9</v>
      </c>
      <c r="U69" s="4">
        <f t="shared" si="17"/>
        <v>475833</v>
      </c>
    </row>
    <row r="70" spans="1:22" x14ac:dyDescent="0.2">
      <c r="A70" s="16" t="s">
        <v>231</v>
      </c>
      <c r="B70" s="4">
        <v>0</v>
      </c>
      <c r="C70" s="4">
        <v>0</v>
      </c>
      <c r="D70" s="4">
        <v>0</v>
      </c>
      <c r="E70" s="4">
        <v>0</v>
      </c>
      <c r="F70" s="4">
        <f t="shared" si="15"/>
        <v>-118885</v>
      </c>
      <c r="K70">
        <f t="shared" si="16"/>
        <v>0</v>
      </c>
      <c r="R70" s="5">
        <v>-1.2999999999999999E-3</v>
      </c>
      <c r="S70" s="4">
        <v>654431</v>
      </c>
      <c r="T70" s="4">
        <f t="shared" si="18"/>
        <v>911540.3</v>
      </c>
      <c r="U70" s="4">
        <f t="shared" si="17"/>
        <v>475833</v>
      </c>
    </row>
    <row r="71" spans="1:22" x14ac:dyDescent="0.2">
      <c r="A71" s="16" t="s">
        <v>230</v>
      </c>
      <c r="B71" s="4">
        <v>0</v>
      </c>
      <c r="C71" s="4">
        <v>0</v>
      </c>
      <c r="D71" s="4">
        <v>0</v>
      </c>
      <c r="E71" s="4">
        <v>0</v>
      </c>
      <c r="F71" s="4">
        <f t="shared" si="15"/>
        <v>-118885</v>
      </c>
      <c r="K71">
        <f t="shared" si="16"/>
        <v>0</v>
      </c>
      <c r="R71" s="5">
        <v>1.2699999999999999E-2</v>
      </c>
      <c r="S71" s="4">
        <v>852777</v>
      </c>
      <c r="T71" s="4">
        <f t="shared" si="18"/>
        <v>915753.8</v>
      </c>
      <c r="U71" s="4">
        <f t="shared" si="17"/>
        <v>475833</v>
      </c>
    </row>
    <row r="72" spans="1:22" x14ac:dyDescent="0.2">
      <c r="A72" s="16" t="s">
        <v>229</v>
      </c>
      <c r="B72" s="4">
        <v>0</v>
      </c>
      <c r="C72" s="4">
        <v>0</v>
      </c>
      <c r="D72" s="4">
        <v>0</v>
      </c>
      <c r="E72" s="4">
        <v>0</v>
      </c>
      <c r="F72" s="4">
        <f t="shared" si="15"/>
        <v>-118885</v>
      </c>
      <c r="K72">
        <f t="shared" si="16"/>
        <v>0</v>
      </c>
      <c r="R72" s="5">
        <v>3.0000000000000001E-3</v>
      </c>
      <c r="S72" s="4">
        <v>851458</v>
      </c>
      <c r="T72" s="4">
        <f t="shared" si="18"/>
        <v>914456.9</v>
      </c>
      <c r="U72" s="4">
        <f t="shared" si="17"/>
        <v>475833</v>
      </c>
    </row>
    <row r="73" spans="1:22" x14ac:dyDescent="0.2">
      <c r="A73" s="16" t="s">
        <v>228</v>
      </c>
      <c r="B73" s="4">
        <v>0</v>
      </c>
      <c r="C73" s="4">
        <v>0</v>
      </c>
      <c r="D73" s="4">
        <v>0</v>
      </c>
      <c r="E73" s="4">
        <v>0</v>
      </c>
      <c r="F73" s="4">
        <f t="shared" si="15"/>
        <v>-118885</v>
      </c>
      <c r="K73">
        <f t="shared" si="16"/>
        <v>0</v>
      </c>
      <c r="R73" s="5">
        <v>-2.5000000000000001E-3</v>
      </c>
      <c r="S73" s="4">
        <v>712442</v>
      </c>
      <c r="T73" s="4">
        <f t="shared" si="18"/>
        <v>1006149.9</v>
      </c>
      <c r="U73" s="4">
        <f t="shared" si="17"/>
        <v>475833</v>
      </c>
    </row>
    <row r="74" spans="1:22" x14ac:dyDescent="0.2">
      <c r="A74" s="16" t="s">
        <v>227</v>
      </c>
      <c r="B74" s="4">
        <v>0</v>
      </c>
      <c r="C74" s="4">
        <v>0</v>
      </c>
      <c r="D74" s="4">
        <v>0</v>
      </c>
      <c r="E74" s="4">
        <v>0</v>
      </c>
      <c r="F74" s="4">
        <f t="shared" si="15"/>
        <v>-118885</v>
      </c>
      <c r="K74">
        <f t="shared" si="16"/>
        <v>0</v>
      </c>
      <c r="R74" s="5">
        <v>-1.7000000000000001E-3</v>
      </c>
      <c r="S74" s="4">
        <v>475833</v>
      </c>
      <c r="T74" s="4">
        <f t="shared" si="18"/>
        <v>1256655.8999999999</v>
      </c>
      <c r="U74" s="4">
        <f t="shared" si="17"/>
        <v>539751</v>
      </c>
    </row>
    <row r="75" spans="1:22" x14ac:dyDescent="0.2">
      <c r="A75" s="16" t="s">
        <v>221</v>
      </c>
      <c r="B75" s="4">
        <v>0</v>
      </c>
      <c r="C75" s="4">
        <v>0</v>
      </c>
      <c r="D75" s="4">
        <v>0</v>
      </c>
      <c r="E75" s="4">
        <v>0</v>
      </c>
      <c r="F75" s="4">
        <f t="shared" si="15"/>
        <v>-118885</v>
      </c>
      <c r="K75">
        <f t="shared" si="16"/>
        <v>0</v>
      </c>
      <c r="R75" s="5">
        <v>0.01</v>
      </c>
      <c r="S75" s="4">
        <v>539751</v>
      </c>
      <c r="T75" s="4">
        <f t="shared" si="18"/>
        <v>1416753.5</v>
      </c>
      <c r="U75" s="4">
        <f t="shared" si="17"/>
        <v>760147</v>
      </c>
    </row>
    <row r="76" spans="1:22" x14ac:dyDescent="0.2">
      <c r="A76" s="16" t="s">
        <v>212</v>
      </c>
      <c r="B76" s="4">
        <v>0</v>
      </c>
      <c r="C76" s="4">
        <v>0</v>
      </c>
      <c r="D76" s="4">
        <v>0</v>
      </c>
      <c r="E76" s="4">
        <v>0</v>
      </c>
      <c r="F76" s="4">
        <f t="shared" si="15"/>
        <v>-118885</v>
      </c>
      <c r="K76">
        <f t="shared" si="16"/>
        <v>0</v>
      </c>
      <c r="R76" s="5">
        <v>-5.0000000000000001E-3</v>
      </c>
      <c r="S76" s="4">
        <v>807243</v>
      </c>
      <c r="T76" s="4">
        <f t="shared" si="18"/>
        <v>1578728</v>
      </c>
      <c r="U76" s="4">
        <f t="shared" si="17"/>
        <v>760147</v>
      </c>
    </row>
    <row r="77" spans="1:22" x14ac:dyDescent="0.2">
      <c r="A77" s="16" t="s">
        <v>211</v>
      </c>
      <c r="B77" s="4">
        <v>0</v>
      </c>
      <c r="C77" s="4">
        <v>0</v>
      </c>
      <c r="D77" s="4">
        <v>0</v>
      </c>
      <c r="E77" s="4">
        <v>0</v>
      </c>
      <c r="F77" s="4">
        <f t="shared" si="15"/>
        <v>-118885</v>
      </c>
      <c r="K77">
        <f>K78+J77</f>
        <v>0</v>
      </c>
      <c r="R77" s="5">
        <v>-1.38E-2</v>
      </c>
      <c r="S77" s="4">
        <v>760147</v>
      </c>
      <c r="T77" s="4">
        <f t="shared" si="18"/>
        <v>1888318.1</v>
      </c>
      <c r="U77" s="4">
        <f t="shared" si="17"/>
        <v>838489</v>
      </c>
    </row>
    <row r="78" spans="1:22" x14ac:dyDescent="0.2">
      <c r="A78" s="16" t="s">
        <v>210</v>
      </c>
      <c r="B78" s="4">
        <v>0</v>
      </c>
      <c r="C78" s="4">
        <v>10</v>
      </c>
      <c r="D78" s="4">
        <v>-10</v>
      </c>
      <c r="E78" s="4">
        <v>-118885</v>
      </c>
      <c r="F78" s="4">
        <f t="shared" si="15"/>
        <v>-118885</v>
      </c>
      <c r="K78">
        <f>J78+K80</f>
        <v>0</v>
      </c>
      <c r="R78" s="5">
        <v>-1.7500000000000002E-2</v>
      </c>
      <c r="S78" s="4">
        <v>1221288</v>
      </c>
      <c r="T78" s="4">
        <f t="shared" si="18"/>
        <v>1890475.5</v>
      </c>
      <c r="U78" s="4">
        <f t="shared" si="17"/>
        <v>838489</v>
      </c>
    </row>
    <row r="79" spans="1:22" x14ac:dyDescent="0.2">
      <c r="A79" s="16" t="s">
        <v>209</v>
      </c>
      <c r="B79" s="4">
        <v>0</v>
      </c>
      <c r="C79" s="4">
        <v>0</v>
      </c>
      <c r="D79" s="4">
        <v>0</v>
      </c>
      <c r="E79" s="4">
        <v>0</v>
      </c>
      <c r="F79" s="4">
        <f t="shared" si="15"/>
        <v>0</v>
      </c>
      <c r="R79" s="5">
        <v>-1.2E-2</v>
      </c>
      <c r="S79" s="4">
        <v>1321979</v>
      </c>
      <c r="T79" s="4">
        <f t="shared" si="18"/>
        <v>1878834</v>
      </c>
      <c r="U79" s="4">
        <f t="shared" si="17"/>
        <v>838489</v>
      </c>
    </row>
    <row r="80" spans="1:22" x14ac:dyDescent="0.2">
      <c r="A80" s="16" t="s">
        <v>208</v>
      </c>
      <c r="B80" s="4">
        <v>0</v>
      </c>
      <c r="C80" s="4">
        <v>0</v>
      </c>
      <c r="D80" s="4">
        <v>0</v>
      </c>
      <c r="E80" s="4">
        <v>0</v>
      </c>
      <c r="F80" s="4">
        <f t="shared" si="15"/>
        <v>0</v>
      </c>
      <c r="K80">
        <f>J80</f>
        <v>0</v>
      </c>
      <c r="R80" s="5">
        <v>2E-3</v>
      </c>
      <c r="S80" s="4">
        <v>1572485</v>
      </c>
      <c r="T80" s="4">
        <f t="shared" si="18"/>
        <v>1787237.9</v>
      </c>
      <c r="U80" s="4">
        <f t="shared" si="17"/>
        <v>838489</v>
      </c>
    </row>
    <row r="81" spans="1:21" x14ac:dyDescent="0.2">
      <c r="A81" s="16" t="s">
        <v>207</v>
      </c>
      <c r="B81" s="4">
        <v>0</v>
      </c>
      <c r="C81" s="4">
        <v>0</v>
      </c>
      <c r="D81" s="4">
        <v>0</v>
      </c>
      <c r="E81" s="4">
        <v>0</v>
      </c>
      <c r="F81" s="4">
        <f t="shared" si="15"/>
        <v>0</v>
      </c>
      <c r="R81" s="5">
        <v>8.1000000000000013E-3</v>
      </c>
      <c r="S81" s="4">
        <v>894912</v>
      </c>
      <c r="T81" s="4">
        <f t="shared" si="18"/>
        <v>1806376.7</v>
      </c>
      <c r="U81" s="4">
        <f t="shared" si="17"/>
        <v>838489</v>
      </c>
    </row>
    <row r="82" spans="1:21" x14ac:dyDescent="0.2">
      <c r="A82" s="16" t="s">
        <v>206</v>
      </c>
      <c r="B82" s="4">
        <v>0</v>
      </c>
      <c r="C82" s="4">
        <v>0</v>
      </c>
      <c r="D82" s="4">
        <v>0</v>
      </c>
      <c r="E82" s="4">
        <v>0</v>
      </c>
      <c r="F82" s="4">
        <f t="shared" si="15"/>
        <v>0</v>
      </c>
      <c r="R82" s="5">
        <v>-1.2199999999999999E-2</v>
      </c>
      <c r="S82" s="4">
        <v>838489</v>
      </c>
      <c r="T82" s="4">
        <f t="shared" si="18"/>
        <v>1784224.4</v>
      </c>
      <c r="U82" s="4">
        <f t="shared" si="17"/>
        <v>1629372</v>
      </c>
    </row>
    <row r="83" spans="1:21" x14ac:dyDescent="0.2">
      <c r="A83" s="16" t="s">
        <v>205</v>
      </c>
      <c r="B83" s="4">
        <v>0</v>
      </c>
      <c r="C83" s="4">
        <v>0</v>
      </c>
      <c r="D83" s="4">
        <v>0</v>
      </c>
      <c r="E83" s="4">
        <v>0</v>
      </c>
      <c r="F83" s="4">
        <f t="shared" si="15"/>
        <v>0</v>
      </c>
      <c r="R83" s="5">
        <v>-4.0000000000000001E-3</v>
      </c>
      <c r="S83" s="4">
        <v>1629372</v>
      </c>
      <c r="T83" s="4">
        <f t="shared" si="18"/>
        <v>1810146.7</v>
      </c>
      <c r="U83" s="4">
        <f t="shared" si="17"/>
        <v>1242862</v>
      </c>
    </row>
    <row r="84" spans="1:21" x14ac:dyDescent="0.2">
      <c r="A84" s="16" t="s">
        <v>204</v>
      </c>
      <c r="B84" s="4">
        <v>0</v>
      </c>
      <c r="C84" s="4">
        <v>0</v>
      </c>
      <c r="D84" s="4">
        <v>0</v>
      </c>
      <c r="E84" s="4">
        <v>0</v>
      </c>
      <c r="F84" s="4">
        <f t="shared" si="15"/>
        <v>0</v>
      </c>
      <c r="R84" s="5">
        <v>-2.1499999999999998E-2</v>
      </c>
      <c r="S84" s="4">
        <v>2980893</v>
      </c>
      <c r="T84" s="4">
        <f t="shared" si="18"/>
        <v>1739114.8</v>
      </c>
      <c r="U84" s="4">
        <f t="shared" si="17"/>
        <v>1205564</v>
      </c>
    </row>
    <row r="85" spans="1:21" x14ac:dyDescent="0.2">
      <c r="A85" s="16" t="s">
        <v>203</v>
      </c>
      <c r="B85" s="4">
        <v>0</v>
      </c>
      <c r="C85" s="4">
        <v>0</v>
      </c>
      <c r="D85" s="4">
        <v>0</v>
      </c>
      <c r="E85" s="4">
        <v>0</v>
      </c>
      <c r="F85" s="4">
        <f t="shared" si="15"/>
        <v>0</v>
      </c>
      <c r="R85" s="5">
        <v>1.1699999999999999E-2</v>
      </c>
      <c r="S85" s="4">
        <v>2140727</v>
      </c>
      <c r="T85" s="4">
        <f t="shared" si="18"/>
        <v>1718540.7</v>
      </c>
      <c r="U85" s="4">
        <f t="shared" si="17"/>
        <v>656524</v>
      </c>
    </row>
    <row r="86" spans="1:21" x14ac:dyDescent="0.2">
      <c r="A86" s="16" t="s">
        <v>202</v>
      </c>
      <c r="B86" s="4">
        <v>0</v>
      </c>
      <c r="C86" s="4">
        <v>0</v>
      </c>
      <c r="D86" s="4">
        <v>0</v>
      </c>
      <c r="E86" s="4">
        <v>0</v>
      </c>
      <c r="F86" s="4">
        <f t="shared" si="15"/>
        <v>0</v>
      </c>
      <c r="R86" s="5">
        <v>1.5100000000000001E-2</v>
      </c>
      <c r="S86" s="4">
        <v>2426988</v>
      </c>
      <c r="T86" s="4">
        <f t="shared" si="18"/>
        <v>1579605.9</v>
      </c>
      <c r="U86" s="4">
        <f t="shared" si="17"/>
        <v>656524</v>
      </c>
    </row>
    <row r="87" spans="1:21" x14ac:dyDescent="0.2">
      <c r="A87" s="16" t="s">
        <v>201</v>
      </c>
      <c r="B87" s="4">
        <v>0</v>
      </c>
      <c r="C87" s="4">
        <v>0</v>
      </c>
      <c r="D87" s="4">
        <v>0</v>
      </c>
      <c r="E87" s="4">
        <v>0</v>
      </c>
      <c r="F87" s="4">
        <f t="shared" si="15"/>
        <v>0</v>
      </c>
      <c r="R87" s="5">
        <v>3.2599999999999997E-2</v>
      </c>
      <c r="S87" s="4">
        <v>3856048</v>
      </c>
      <c r="T87" s="4">
        <f t="shared" si="18"/>
        <v>1363185.2</v>
      </c>
      <c r="U87" s="4">
        <f t="shared" si="17"/>
        <v>616966</v>
      </c>
    </row>
    <row r="88" spans="1:21" x14ac:dyDescent="0.2">
      <c r="A88" s="16" t="s">
        <v>200</v>
      </c>
      <c r="B88" s="4">
        <v>0</v>
      </c>
      <c r="C88" s="4">
        <v>0</v>
      </c>
      <c r="D88" s="4">
        <v>0</v>
      </c>
      <c r="E88" s="4">
        <v>0</v>
      </c>
      <c r="F88" s="4">
        <f t="shared" si="15"/>
        <v>0</v>
      </c>
      <c r="R88" s="5">
        <v>5.6000000000000008E-3</v>
      </c>
      <c r="S88" s="4">
        <v>1242862</v>
      </c>
      <c r="T88" s="4">
        <f t="shared" si="18"/>
        <v>1499040</v>
      </c>
      <c r="U88" s="4">
        <f t="shared" si="17"/>
        <v>616966</v>
      </c>
    </row>
    <row r="89" spans="1:21" x14ac:dyDescent="0.2">
      <c r="A89" s="16" t="s">
        <v>199</v>
      </c>
      <c r="B89" s="4">
        <v>0</v>
      </c>
      <c r="C89" s="4">
        <v>0</v>
      </c>
      <c r="D89" s="4">
        <v>0</v>
      </c>
      <c r="E89" s="4">
        <v>0</v>
      </c>
      <c r="F89" s="4">
        <f t="shared" si="15"/>
        <v>0</v>
      </c>
      <c r="R89" s="5">
        <v>6.0999999999999995E-3</v>
      </c>
      <c r="S89" s="4">
        <v>1205564</v>
      </c>
      <c r="T89" s="4">
        <f t="shared" si="18"/>
        <v>1469549.5</v>
      </c>
      <c r="U89" s="4">
        <f t="shared" si="17"/>
        <v>616966</v>
      </c>
    </row>
    <row r="90" spans="1:21" x14ac:dyDescent="0.2">
      <c r="A90" s="16" t="s">
        <v>198</v>
      </c>
      <c r="B90" s="4">
        <v>0</v>
      </c>
      <c r="C90" s="4">
        <v>0</v>
      </c>
      <c r="D90" s="4">
        <v>0</v>
      </c>
      <c r="E90" s="4">
        <v>0</v>
      </c>
      <c r="F90" s="4">
        <f t="shared" si="15"/>
        <v>0</v>
      </c>
      <c r="R90" s="5">
        <v>-8.9999999999999998E-4</v>
      </c>
      <c r="S90" s="4">
        <v>656524</v>
      </c>
      <c r="T90" s="4">
        <f t="shared" si="18"/>
        <v>1637272.9</v>
      </c>
      <c r="U90" s="4">
        <f t="shared" si="17"/>
        <v>616966</v>
      </c>
    </row>
    <row r="91" spans="1:21" x14ac:dyDescent="0.2">
      <c r="A91" s="16" t="s">
        <v>197</v>
      </c>
      <c r="B91" s="4">
        <v>0</v>
      </c>
      <c r="C91" s="4">
        <v>0</v>
      </c>
      <c r="D91" s="4">
        <v>0</v>
      </c>
      <c r="E91" s="4">
        <v>0</v>
      </c>
      <c r="F91" s="4">
        <f t="shared" si="15"/>
        <v>0</v>
      </c>
      <c r="R91" s="5">
        <v>-3.9000000000000003E-3</v>
      </c>
      <c r="S91" s="4">
        <v>1086300</v>
      </c>
      <c r="T91" s="4">
        <f t="shared" si="18"/>
        <v>1679466.4</v>
      </c>
      <c r="U91" s="4">
        <f t="shared" si="17"/>
        <v>616966</v>
      </c>
    </row>
    <row r="92" spans="1:21" x14ac:dyDescent="0.2">
      <c r="A92" s="16" t="s">
        <v>196</v>
      </c>
      <c r="B92" s="4">
        <v>0</v>
      </c>
      <c r="C92" s="4">
        <v>0</v>
      </c>
      <c r="D92" s="4">
        <v>0</v>
      </c>
      <c r="E92" s="4">
        <v>0</v>
      </c>
      <c r="F92" s="4">
        <f t="shared" si="15"/>
        <v>0</v>
      </c>
      <c r="R92" s="5">
        <v>1.67E-2</v>
      </c>
      <c r="S92" s="4">
        <v>616966</v>
      </c>
      <c r="T92" s="4">
        <f t="shared" si="18"/>
        <v>1712741.5</v>
      </c>
      <c r="U92" s="4">
        <f t="shared" si="17"/>
        <v>1037640</v>
      </c>
    </row>
    <row r="93" spans="1:21" x14ac:dyDescent="0.2">
      <c r="A93" s="16" t="s">
        <v>195</v>
      </c>
      <c r="B93" s="4">
        <v>0</v>
      </c>
      <c r="C93" s="4">
        <v>0</v>
      </c>
      <c r="D93" s="4">
        <v>0</v>
      </c>
      <c r="E93" s="4">
        <v>0</v>
      </c>
      <c r="F93" s="4">
        <f t="shared" si="15"/>
        <v>0</v>
      </c>
      <c r="R93" s="5">
        <v>-3.2799999999999996E-2</v>
      </c>
      <c r="S93" s="4">
        <v>1888595</v>
      </c>
      <c r="T93" s="4">
        <f t="shared" si="18"/>
        <v>1861709.5</v>
      </c>
      <c r="U93" s="4">
        <f t="shared" si="17"/>
        <v>1037640</v>
      </c>
    </row>
    <row r="94" spans="1:21" x14ac:dyDescent="0.2">
      <c r="A94" s="16" t="s">
        <v>194</v>
      </c>
      <c r="B94" s="4">
        <v>0</v>
      </c>
      <c r="C94" s="4">
        <v>0</v>
      </c>
      <c r="D94" s="4">
        <v>0</v>
      </c>
      <c r="E94" s="4">
        <v>0</v>
      </c>
      <c r="F94" s="4">
        <f t="shared" si="15"/>
        <v>0</v>
      </c>
      <c r="R94" s="5">
        <v>-1.4000000000000002E-3</v>
      </c>
      <c r="S94" s="4">
        <v>2270574</v>
      </c>
      <c r="T94" s="4">
        <f t="shared" si="18"/>
        <v>1833679.4</v>
      </c>
      <c r="U94" s="4">
        <f t="shared" si="17"/>
        <v>910659</v>
      </c>
    </row>
    <row r="95" spans="1:21" x14ac:dyDescent="0.2">
      <c r="A95" s="16" t="s">
        <v>193</v>
      </c>
      <c r="B95" s="4">
        <v>0</v>
      </c>
      <c r="C95" s="4">
        <v>0</v>
      </c>
      <c r="D95" s="4">
        <v>0</v>
      </c>
      <c r="E95" s="4">
        <v>0</v>
      </c>
      <c r="F95" s="4">
        <f t="shared" si="15"/>
        <v>0</v>
      </c>
      <c r="R95" s="5">
        <v>2.06E-2</v>
      </c>
      <c r="S95" s="4">
        <v>1934986</v>
      </c>
      <c r="T95" s="4">
        <f t="shared" si="18"/>
        <v>1960857.8</v>
      </c>
      <c r="U95" s="4">
        <f t="shared" si="17"/>
        <v>910659</v>
      </c>
    </row>
    <row r="96" spans="1:21" x14ac:dyDescent="0.2">
      <c r="A96" s="16" t="s">
        <v>192</v>
      </c>
      <c r="B96" s="4">
        <v>0</v>
      </c>
      <c r="C96" s="4">
        <v>0</v>
      </c>
      <c r="D96" s="4">
        <v>0</v>
      </c>
      <c r="E96" s="4">
        <v>0</v>
      </c>
      <c r="F96" s="4">
        <f t="shared" si="15"/>
        <v>0</v>
      </c>
      <c r="R96" s="5">
        <v>1.9099999999999999E-2</v>
      </c>
      <c r="S96" s="4">
        <v>1037640</v>
      </c>
      <c r="T96" s="4">
        <f t="shared" si="18"/>
        <v>1952899.8</v>
      </c>
      <c r="U96" s="4">
        <f t="shared" si="17"/>
        <v>910659</v>
      </c>
    </row>
    <row r="97" spans="1:21" x14ac:dyDescent="0.2">
      <c r="A97" s="16" t="s">
        <v>191</v>
      </c>
      <c r="B97" s="4">
        <v>0</v>
      </c>
      <c r="C97" s="4">
        <v>0</v>
      </c>
      <c r="D97" s="4">
        <v>0</v>
      </c>
      <c r="E97" s="4">
        <v>0</v>
      </c>
      <c r="F97" s="4">
        <f t="shared" si="15"/>
        <v>0</v>
      </c>
      <c r="R97" s="5">
        <v>-2.98E-2</v>
      </c>
      <c r="S97" s="4">
        <v>1691841</v>
      </c>
      <c r="T97" s="4">
        <f t="shared" si="18"/>
        <v>1876050.1</v>
      </c>
      <c r="U97" s="4">
        <f t="shared" si="17"/>
        <v>910659</v>
      </c>
    </row>
    <row r="98" spans="1:21" x14ac:dyDescent="0.2">
      <c r="A98" s="16" t="s">
        <v>190</v>
      </c>
      <c r="B98" s="4">
        <v>0</v>
      </c>
      <c r="C98" s="4">
        <v>0</v>
      </c>
      <c r="D98" s="4">
        <v>0</v>
      </c>
      <c r="E98" s="4">
        <v>0</v>
      </c>
      <c r="F98" s="4">
        <f t="shared" si="15"/>
        <v>0</v>
      </c>
      <c r="R98" s="5">
        <v>2.7000000000000001E-3</v>
      </c>
      <c r="S98" s="4">
        <v>2601410</v>
      </c>
      <c r="T98" s="4">
        <f t="shared" si="18"/>
        <v>1782522</v>
      </c>
      <c r="U98" s="4">
        <f t="shared" si="17"/>
        <v>910659</v>
      </c>
    </row>
    <row r="99" spans="1:21" x14ac:dyDescent="0.2">
      <c r="A99" s="16" t="s">
        <v>189</v>
      </c>
      <c r="B99" s="4">
        <v>0</v>
      </c>
      <c r="C99" s="4">
        <v>0</v>
      </c>
      <c r="D99" s="4">
        <v>0</v>
      </c>
      <c r="E99" s="4">
        <v>0</v>
      </c>
      <c r="F99" s="4">
        <f t="shared" si="15"/>
        <v>0</v>
      </c>
      <c r="R99" s="5">
        <v>-1.4499999999999999E-2</v>
      </c>
      <c r="S99" s="4">
        <v>910659</v>
      </c>
      <c r="T99" s="4">
        <f t="shared" si="18"/>
        <v>1878027.5</v>
      </c>
      <c r="U99" s="4">
        <f t="shared" si="17"/>
        <v>949717</v>
      </c>
    </row>
    <row r="100" spans="1:21" x14ac:dyDescent="0.2">
      <c r="A100" s="16" t="s">
        <v>188</v>
      </c>
      <c r="B100" s="4">
        <v>0</v>
      </c>
      <c r="C100" s="4">
        <v>0</v>
      </c>
      <c r="D100" s="4">
        <v>0</v>
      </c>
      <c r="E100" s="4">
        <v>0</v>
      </c>
      <c r="F100" s="4">
        <f t="shared" si="15"/>
        <v>0</v>
      </c>
      <c r="R100" s="5">
        <v>1.55E-2</v>
      </c>
      <c r="S100" s="4">
        <v>2333758</v>
      </c>
      <c r="T100" s="4">
        <f t="shared" si="18"/>
        <v>1747780.3</v>
      </c>
      <c r="U100" s="4">
        <f t="shared" si="17"/>
        <v>949717</v>
      </c>
    </row>
    <row r="101" spans="1:21" x14ac:dyDescent="0.2">
      <c r="A101" s="16" t="s">
        <v>187</v>
      </c>
      <c r="B101" s="4">
        <v>0</v>
      </c>
      <c r="C101" s="4">
        <v>0</v>
      </c>
      <c r="D101" s="4">
        <v>0</v>
      </c>
      <c r="E101" s="4">
        <v>0</v>
      </c>
      <c r="F101" s="4">
        <f t="shared" si="15"/>
        <v>0</v>
      </c>
      <c r="R101" s="5">
        <v>9.5999999999999992E-3</v>
      </c>
      <c r="S101" s="4">
        <v>1508235</v>
      </c>
      <c r="T101" s="4">
        <f t="shared" si="18"/>
        <v>1759824.3</v>
      </c>
      <c r="U101" s="4">
        <f t="shared" si="17"/>
        <v>949717</v>
      </c>
    </row>
    <row r="102" spans="1:21" x14ac:dyDescent="0.2">
      <c r="A102" s="16" t="s">
        <v>186</v>
      </c>
      <c r="B102" s="4">
        <v>0</v>
      </c>
      <c r="C102" s="4">
        <v>0</v>
      </c>
      <c r="D102" s="4">
        <v>0</v>
      </c>
      <c r="E102" s="4">
        <v>0</v>
      </c>
      <c r="F102" s="4">
        <f t="shared" si="15"/>
        <v>0</v>
      </c>
      <c r="R102" s="5">
        <v>-8.1000000000000013E-3</v>
      </c>
      <c r="S102" s="4">
        <v>949717</v>
      </c>
      <c r="T102" s="4">
        <f t="shared" si="18"/>
        <v>1755700</v>
      </c>
      <c r="U102" s="4">
        <f t="shared" si="17"/>
        <v>923344</v>
      </c>
    </row>
    <row r="103" spans="1:21" x14ac:dyDescent="0.2">
      <c r="A103" s="16" t="s">
        <v>185</v>
      </c>
      <c r="B103" s="4">
        <v>0</v>
      </c>
      <c r="C103" s="4">
        <v>0</v>
      </c>
      <c r="D103" s="4">
        <v>0</v>
      </c>
      <c r="E103" s="4">
        <v>0</v>
      </c>
      <c r="F103" s="4">
        <f t="shared" si="15"/>
        <v>0</v>
      </c>
      <c r="R103" s="5">
        <v>-2.8000000000000004E-3</v>
      </c>
      <c r="S103" s="4">
        <v>3378275</v>
      </c>
      <c r="T103" s="4">
        <f t="shared" si="18"/>
        <v>1533701.9</v>
      </c>
      <c r="U103" s="4">
        <f t="shared" si="17"/>
        <v>923344</v>
      </c>
    </row>
    <row r="104" spans="1:21" x14ac:dyDescent="0.2">
      <c r="A104" s="16" t="s">
        <v>184</v>
      </c>
      <c r="B104" s="4">
        <v>0</v>
      </c>
      <c r="C104" s="4">
        <v>0</v>
      </c>
      <c r="D104" s="4">
        <v>0</v>
      </c>
      <c r="E104" s="4">
        <v>0</v>
      </c>
      <c r="F104" s="4">
        <f t="shared" si="15"/>
        <v>0</v>
      </c>
      <c r="R104" s="5">
        <v>4.5400000000000003E-2</v>
      </c>
      <c r="S104" s="4">
        <v>1990273</v>
      </c>
      <c r="T104" s="4">
        <f t="shared" si="18"/>
        <v>1675564</v>
      </c>
      <c r="U104" s="4">
        <f t="shared" si="17"/>
        <v>923344</v>
      </c>
    </row>
    <row r="105" spans="1:21" x14ac:dyDescent="0.2">
      <c r="A105" s="16" t="s">
        <v>183</v>
      </c>
      <c r="B105" s="4">
        <v>0</v>
      </c>
      <c r="C105" s="4">
        <v>0</v>
      </c>
      <c r="D105" s="4">
        <v>0</v>
      </c>
      <c r="E105" s="4">
        <v>0</v>
      </c>
      <c r="F105" s="4">
        <f t="shared" si="15"/>
        <v>0</v>
      </c>
      <c r="R105" s="5">
        <v>4.4699999999999997E-2</v>
      </c>
      <c r="S105" s="4">
        <v>3206770</v>
      </c>
      <c r="T105" s="4">
        <f t="shared" si="18"/>
        <v>1436857.8</v>
      </c>
      <c r="U105" s="4">
        <f t="shared" si="17"/>
        <v>923344</v>
      </c>
    </row>
    <row r="106" spans="1:21" x14ac:dyDescent="0.2">
      <c r="A106" s="16" t="s">
        <v>182</v>
      </c>
      <c r="B106" s="4">
        <v>0</v>
      </c>
      <c r="C106" s="4">
        <v>0</v>
      </c>
      <c r="D106" s="4">
        <v>0</v>
      </c>
      <c r="E106" s="4">
        <v>0</v>
      </c>
      <c r="F106" s="4">
        <f t="shared" si="15"/>
        <v>0</v>
      </c>
      <c r="R106" s="5">
        <v>1.2999999999999999E-3</v>
      </c>
      <c r="S106" s="4">
        <v>958060</v>
      </c>
      <c r="T106" s="4">
        <f t="shared" si="18"/>
        <v>1432199.6</v>
      </c>
      <c r="U106" s="4">
        <f t="shared" si="17"/>
        <v>923344</v>
      </c>
    </row>
    <row r="107" spans="1:21" x14ac:dyDescent="0.2">
      <c r="A107" s="16" t="s">
        <v>181</v>
      </c>
      <c r="B107" s="4">
        <v>0</v>
      </c>
      <c r="C107" s="4">
        <v>0</v>
      </c>
      <c r="D107" s="4">
        <v>0</v>
      </c>
      <c r="E107" s="4">
        <v>0</v>
      </c>
      <c r="F107" s="4">
        <f t="shared" si="15"/>
        <v>0</v>
      </c>
      <c r="R107" s="5">
        <v>8.9999999999999998E-4</v>
      </c>
      <c r="S107" s="4">
        <v>923344</v>
      </c>
      <c r="T107" s="4">
        <f t="shared" si="18"/>
        <v>1418252.3</v>
      </c>
      <c r="U107" s="4">
        <f t="shared" si="17"/>
        <v>908474</v>
      </c>
    </row>
    <row r="108" spans="1:21" x14ac:dyDescent="0.2">
      <c r="A108" s="16" t="s">
        <v>180</v>
      </c>
      <c r="B108" s="4">
        <v>0</v>
      </c>
      <c r="C108" s="4">
        <v>0</v>
      </c>
      <c r="D108" s="4">
        <v>0</v>
      </c>
      <c r="E108" s="4">
        <v>0</v>
      </c>
      <c r="F108" s="4">
        <f t="shared" si="15"/>
        <v>0</v>
      </c>
      <c r="R108" s="5">
        <v>3.1600000000000003E-2</v>
      </c>
      <c r="S108" s="4">
        <v>1666129</v>
      </c>
      <c r="T108" s="4">
        <f t="shared" si="18"/>
        <v>1467938.9</v>
      </c>
      <c r="U108" s="4">
        <f t="shared" si="17"/>
        <v>908474</v>
      </c>
    </row>
    <row r="109" spans="1:21" x14ac:dyDescent="0.2">
      <c r="A109" s="16" t="s">
        <v>179</v>
      </c>
      <c r="B109" s="4">
        <v>0</v>
      </c>
      <c r="C109" s="4">
        <v>0</v>
      </c>
      <c r="D109" s="4">
        <v>0</v>
      </c>
      <c r="E109" s="4">
        <v>0</v>
      </c>
      <c r="F109" s="4">
        <f t="shared" si="15"/>
        <v>0</v>
      </c>
      <c r="R109" s="5">
        <v>6.7900000000000002E-2</v>
      </c>
      <c r="S109" s="4">
        <v>1865714</v>
      </c>
      <c r="T109" s="4">
        <f t="shared" si="18"/>
        <v>1430477.8</v>
      </c>
      <c r="U109" s="4">
        <f t="shared" si="17"/>
        <v>908474</v>
      </c>
    </row>
    <row r="110" spans="1:21" x14ac:dyDescent="0.2">
      <c r="A110" s="16" t="s">
        <v>178</v>
      </c>
      <c r="B110" s="4">
        <v>0</v>
      </c>
      <c r="C110" s="4">
        <v>0</v>
      </c>
      <c r="D110" s="4">
        <v>0</v>
      </c>
      <c r="E110" s="4">
        <v>0</v>
      </c>
      <c r="F110" s="4">
        <f t="shared" si="15"/>
        <v>0</v>
      </c>
      <c r="R110" s="5">
        <v>-1.26E-2</v>
      </c>
      <c r="S110" s="4">
        <v>1031286</v>
      </c>
      <c r="T110" s="4">
        <f t="shared" si="18"/>
        <v>1618968.5</v>
      </c>
      <c r="U110" s="4">
        <f t="shared" si="17"/>
        <v>819708</v>
      </c>
    </row>
    <row r="111" spans="1:21" x14ac:dyDescent="0.2">
      <c r="A111" s="16" t="s">
        <v>177</v>
      </c>
      <c r="B111" s="4">
        <v>0</v>
      </c>
      <c r="C111" s="4">
        <v>0</v>
      </c>
      <c r="D111" s="4">
        <v>0</v>
      </c>
      <c r="E111" s="4">
        <v>0</v>
      </c>
      <c r="F111" s="4">
        <f t="shared" si="15"/>
        <v>0</v>
      </c>
      <c r="R111" s="5">
        <v>-3.4300000000000004E-2</v>
      </c>
      <c r="S111" s="4">
        <v>1628675</v>
      </c>
      <c r="T111" s="4">
        <f t="shared" si="18"/>
        <v>1618723.2</v>
      </c>
      <c r="U111" s="4">
        <f t="shared" si="17"/>
        <v>819708</v>
      </c>
    </row>
    <row r="112" spans="1:21" x14ac:dyDescent="0.2">
      <c r="A112" s="16" t="s">
        <v>176</v>
      </c>
      <c r="B112" s="4">
        <v>0</v>
      </c>
      <c r="C112" s="4">
        <v>0</v>
      </c>
      <c r="D112" s="4">
        <v>0</v>
      </c>
      <c r="E112" s="4">
        <v>0</v>
      </c>
      <c r="F112" s="4">
        <f t="shared" si="15"/>
        <v>0</v>
      </c>
      <c r="R112" s="5">
        <v>-1.6E-2</v>
      </c>
      <c r="S112" s="4">
        <v>908474</v>
      </c>
      <c r="T112" s="4">
        <f t="shared" si="18"/>
        <v>1636788.3</v>
      </c>
      <c r="U112" s="4">
        <f t="shared" si="17"/>
        <v>783871</v>
      </c>
    </row>
    <row r="113" spans="1:21" x14ac:dyDescent="0.2">
      <c r="A113" s="16" t="s">
        <v>175</v>
      </c>
      <c r="B113" s="4">
        <v>0</v>
      </c>
      <c r="C113" s="4">
        <v>0</v>
      </c>
      <c r="D113" s="4">
        <v>0</v>
      </c>
      <c r="E113" s="4">
        <v>0</v>
      </c>
      <c r="F113" s="4">
        <f t="shared" si="15"/>
        <v>0</v>
      </c>
      <c r="R113" s="5">
        <v>-9.4999999999999998E-3</v>
      </c>
      <c r="S113" s="4">
        <v>1158294</v>
      </c>
      <c r="T113" s="4">
        <f t="shared" si="18"/>
        <v>1695555.6</v>
      </c>
      <c r="U113" s="4">
        <f t="shared" si="17"/>
        <v>783871</v>
      </c>
    </row>
    <row r="114" spans="1:21" x14ac:dyDescent="0.2">
      <c r="A114" s="16" t="s">
        <v>174</v>
      </c>
      <c r="B114" s="4">
        <v>0</v>
      </c>
      <c r="C114" s="4">
        <v>0</v>
      </c>
      <c r="D114" s="4">
        <v>0</v>
      </c>
      <c r="E114" s="4">
        <v>0</v>
      </c>
      <c r="F114" s="4">
        <f t="shared" si="15"/>
        <v>0</v>
      </c>
      <c r="R114" s="5">
        <v>-8.6099999999999996E-2</v>
      </c>
      <c r="S114" s="4">
        <v>3408894</v>
      </c>
      <c r="T114" s="4">
        <f t="shared" si="18"/>
        <v>1522777.2</v>
      </c>
      <c r="U114" s="4">
        <f t="shared" si="17"/>
        <v>783871</v>
      </c>
    </row>
    <row r="115" spans="1:21" x14ac:dyDescent="0.2">
      <c r="A115" s="16" t="s">
        <v>173</v>
      </c>
      <c r="B115" s="4">
        <v>0</v>
      </c>
      <c r="C115" s="4">
        <v>0</v>
      </c>
      <c r="D115" s="4">
        <v>0</v>
      </c>
      <c r="E115" s="4">
        <v>0</v>
      </c>
      <c r="F115" s="4">
        <f t="shared" si="15"/>
        <v>0</v>
      </c>
      <c r="R115" s="5">
        <v>5.1000000000000004E-3</v>
      </c>
      <c r="S115" s="4">
        <v>819708</v>
      </c>
      <c r="T115" s="4">
        <f t="shared" si="18"/>
        <v>1631357.8</v>
      </c>
      <c r="U115" s="4">
        <f t="shared" si="17"/>
        <v>783871</v>
      </c>
    </row>
    <row r="116" spans="1:21" x14ac:dyDescent="0.2">
      <c r="A116" s="16" t="s">
        <v>172</v>
      </c>
      <c r="B116" s="4">
        <v>0</v>
      </c>
      <c r="C116" s="4">
        <v>0</v>
      </c>
      <c r="D116" s="4">
        <v>0</v>
      </c>
      <c r="E116" s="4">
        <v>0</v>
      </c>
      <c r="F116" s="4">
        <f t="shared" si="15"/>
        <v>0</v>
      </c>
      <c r="R116" s="5">
        <v>2.0999999999999999E-3</v>
      </c>
      <c r="S116" s="4">
        <v>911478</v>
      </c>
      <c r="T116" s="4">
        <f t="shared" ref="T116:T121" si="19">AVERAGE(S117:S126)</f>
        <v>1697261.2</v>
      </c>
      <c r="U116" s="4">
        <f t="shared" si="17"/>
        <v>783871</v>
      </c>
    </row>
    <row r="117" spans="1:21" x14ac:dyDescent="0.2">
      <c r="A117" s="16" t="s">
        <v>171</v>
      </c>
      <c r="B117" s="4">
        <v>0</v>
      </c>
      <c r="C117" s="4">
        <v>0</v>
      </c>
      <c r="D117" s="4">
        <v>0</v>
      </c>
      <c r="E117" s="4">
        <v>0</v>
      </c>
      <c r="F117" s="4">
        <f t="shared" si="15"/>
        <v>0</v>
      </c>
      <c r="R117" s="5">
        <v>1.41E-2</v>
      </c>
      <c r="S117" s="4">
        <v>783871</v>
      </c>
      <c r="T117" s="4">
        <f t="shared" si="19"/>
        <v>1748672.9</v>
      </c>
      <c r="U117" s="4">
        <f t="shared" si="17"/>
        <v>1089125</v>
      </c>
    </row>
    <row r="118" spans="1:21" x14ac:dyDescent="0.2">
      <c r="A118" s="16" t="s">
        <v>170</v>
      </c>
      <c r="B118" s="4">
        <v>0</v>
      </c>
      <c r="C118" s="4">
        <v>0</v>
      </c>
      <c r="D118" s="4">
        <v>0</v>
      </c>
      <c r="E118" s="4">
        <v>0</v>
      </c>
      <c r="F118" s="4">
        <f t="shared" si="15"/>
        <v>0</v>
      </c>
      <c r="R118" s="5">
        <v>-9.4999999999999998E-3</v>
      </c>
      <c r="S118" s="4">
        <v>2162995</v>
      </c>
      <c r="T118" s="4">
        <f t="shared" si="19"/>
        <v>1693007.8</v>
      </c>
      <c r="U118" s="4">
        <f t="shared" si="17"/>
        <v>1089125</v>
      </c>
    </row>
    <row r="119" spans="1:21" x14ac:dyDescent="0.2">
      <c r="A119" s="16" t="s">
        <v>169</v>
      </c>
      <c r="B119" s="4">
        <v>0</v>
      </c>
      <c r="C119" s="4">
        <v>0</v>
      </c>
      <c r="D119" s="4">
        <v>0</v>
      </c>
      <c r="E119" s="4">
        <v>0</v>
      </c>
      <c r="F119" s="4">
        <f t="shared" si="15"/>
        <v>0</v>
      </c>
      <c r="R119" s="5">
        <v>-4.3899999999999995E-2</v>
      </c>
      <c r="S119" s="4">
        <v>1491103</v>
      </c>
      <c r="T119" s="4">
        <f t="shared" si="19"/>
        <v>1693140</v>
      </c>
      <c r="U119" s="4">
        <f t="shared" si="17"/>
        <v>1089125</v>
      </c>
    </row>
    <row r="120" spans="1:21" x14ac:dyDescent="0.2">
      <c r="A120" s="16" t="s">
        <v>168</v>
      </c>
      <c r="B120" s="4">
        <v>0</v>
      </c>
      <c r="C120" s="4">
        <v>0</v>
      </c>
      <c r="D120" s="4">
        <v>0</v>
      </c>
      <c r="E120" s="4">
        <v>0</v>
      </c>
      <c r="F120" s="4">
        <f t="shared" si="15"/>
        <v>0</v>
      </c>
      <c r="R120" s="5">
        <v>-5.16E-2</v>
      </c>
      <c r="S120" s="4">
        <v>2916193</v>
      </c>
      <c r="T120" s="4">
        <f t="shared" si="19"/>
        <v>1584288.1</v>
      </c>
      <c r="U120" s="4">
        <f t="shared" si="17"/>
        <v>1089125</v>
      </c>
    </row>
    <row r="121" spans="1:21" x14ac:dyDescent="0.2">
      <c r="A121" s="16" t="s">
        <v>167</v>
      </c>
      <c r="B121" s="4">
        <v>0</v>
      </c>
      <c r="C121" s="4">
        <v>0</v>
      </c>
      <c r="D121" s="4">
        <v>0</v>
      </c>
      <c r="E121" s="4">
        <v>0</v>
      </c>
      <c r="F121" s="4">
        <f t="shared" si="15"/>
        <v>0</v>
      </c>
      <c r="R121" s="5">
        <v>-1.7000000000000001E-2</v>
      </c>
      <c r="S121" s="4">
        <v>1626222</v>
      </c>
      <c r="T121" s="4">
        <f t="shared" si="19"/>
        <v>1774557.1</v>
      </c>
      <c r="U121" s="4">
        <f t="shared" si="17"/>
        <v>1089125</v>
      </c>
    </row>
    <row r="122" spans="1:21" x14ac:dyDescent="0.2">
      <c r="A122" s="16" t="s">
        <v>166</v>
      </c>
      <c r="B122" s="4">
        <v>0</v>
      </c>
      <c r="C122" s="4">
        <v>0</v>
      </c>
      <c r="D122" s="4">
        <v>0</v>
      </c>
      <c r="E122" s="4">
        <v>0</v>
      </c>
      <c r="F122" s="4">
        <f t="shared" si="15"/>
        <v>0</v>
      </c>
      <c r="R122" s="5">
        <v>-4.1999999999999997E-3</v>
      </c>
      <c r="S122" s="4">
        <v>1089125</v>
      </c>
      <c r="T122" s="4">
        <f>AVERAGE(S123:S132)</f>
        <v>1894042.6</v>
      </c>
      <c r="U122" s="4">
        <f t="shared" si="17"/>
        <v>1297988</v>
      </c>
    </row>
    <row r="123" spans="1:21" x14ac:dyDescent="0.2">
      <c r="A123" s="16" t="s">
        <v>165</v>
      </c>
      <c r="B123" s="4">
        <v>0</v>
      </c>
      <c r="C123" s="4">
        <v>0</v>
      </c>
      <c r="D123" s="4">
        <v>0</v>
      </c>
      <c r="E123" s="4">
        <v>0</v>
      </c>
      <c r="F123" s="4">
        <f t="shared" si="15"/>
        <v>0</v>
      </c>
      <c r="R123" s="5">
        <v>-1.77E-2</v>
      </c>
      <c r="S123" s="4">
        <v>1745967</v>
      </c>
      <c r="U123" s="4">
        <f t="shared" si="17"/>
        <v>1297988</v>
      </c>
    </row>
    <row r="124" spans="1:21" x14ac:dyDescent="0.2">
      <c r="A124" s="16" t="s">
        <v>164</v>
      </c>
      <c r="B124" s="4">
        <v>0</v>
      </c>
      <c r="C124" s="4">
        <v>0</v>
      </c>
      <c r="D124" s="4">
        <v>0</v>
      </c>
      <c r="E124" s="4">
        <v>0</v>
      </c>
      <c r="F124" s="4">
        <f t="shared" si="15"/>
        <v>0</v>
      </c>
      <c r="R124" s="5">
        <v>1.6799999999999999E-2</v>
      </c>
      <c r="S124" s="4">
        <v>1681110</v>
      </c>
      <c r="U124" s="4">
        <f t="shared" ref="U124:U126" si="20">MIN(S125:S129)</f>
        <v>1297988</v>
      </c>
    </row>
    <row r="125" spans="1:21" x14ac:dyDescent="0.2">
      <c r="A125" s="16" t="s">
        <v>163</v>
      </c>
      <c r="B125" s="4">
        <v>0</v>
      </c>
      <c r="C125" s="4">
        <v>0</v>
      </c>
      <c r="D125" s="4">
        <v>0</v>
      </c>
      <c r="E125" s="4">
        <v>0</v>
      </c>
      <c r="F125" s="4">
        <f t="shared" si="15"/>
        <v>0</v>
      </c>
      <c r="R125" s="5">
        <v>2.3E-3</v>
      </c>
      <c r="S125" s="4">
        <v>1905514</v>
      </c>
      <c r="U125" s="4">
        <f t="shared" si="20"/>
        <v>1297988</v>
      </c>
    </row>
    <row r="126" spans="1:21" x14ac:dyDescent="0.2">
      <c r="A126" s="16" t="s">
        <v>162</v>
      </c>
      <c r="B126" s="4">
        <v>0</v>
      </c>
      <c r="C126" s="4">
        <v>0</v>
      </c>
      <c r="D126" s="4">
        <v>0</v>
      </c>
      <c r="E126" s="4">
        <v>0</v>
      </c>
      <c r="F126" s="4">
        <f t="shared" si="15"/>
        <v>0</v>
      </c>
      <c r="R126" s="5">
        <v>1.5300000000000001E-2</v>
      </c>
      <c r="S126" s="4">
        <v>1570512</v>
      </c>
      <c r="U126" s="4">
        <f t="shared" si="20"/>
        <v>1297988</v>
      </c>
    </row>
    <row r="127" spans="1:21" x14ac:dyDescent="0.2">
      <c r="A127" s="16" t="s">
        <v>161</v>
      </c>
      <c r="B127" s="4">
        <v>0</v>
      </c>
      <c r="C127" s="4">
        <v>0</v>
      </c>
      <c r="D127" s="4">
        <v>0</v>
      </c>
      <c r="E127" s="4">
        <v>0</v>
      </c>
      <c r="F127" s="4">
        <f t="shared" si="15"/>
        <v>0</v>
      </c>
      <c r="R127" s="5">
        <v>1.3500000000000002E-2</v>
      </c>
      <c r="S127" s="4">
        <v>1297988</v>
      </c>
      <c r="U127" s="4">
        <f>MIN(S128:S132)</f>
        <v>1492425</v>
      </c>
    </row>
    <row r="128" spans="1:21" x14ac:dyDescent="0.2">
      <c r="A128" s="16" t="s">
        <v>160</v>
      </c>
      <c r="B128" s="4">
        <v>0</v>
      </c>
      <c r="C128" s="4">
        <v>0</v>
      </c>
      <c r="D128" s="4">
        <v>0</v>
      </c>
      <c r="E128" s="4">
        <v>0</v>
      </c>
      <c r="F128" s="4">
        <f t="shared" si="15"/>
        <v>0</v>
      </c>
      <c r="R128" s="5">
        <v>-3.3E-3</v>
      </c>
      <c r="S128" s="4">
        <v>1606344</v>
      </c>
    </row>
    <row r="129" spans="1:22" x14ac:dyDescent="0.2">
      <c r="A129" s="16" t="s">
        <v>159</v>
      </c>
      <c r="B129" s="4">
        <v>0</v>
      </c>
      <c r="C129" s="4">
        <v>0</v>
      </c>
      <c r="D129" s="4">
        <v>0</v>
      </c>
      <c r="E129" s="4">
        <v>0</v>
      </c>
      <c r="F129" s="4">
        <f t="shared" si="15"/>
        <v>0</v>
      </c>
      <c r="R129" s="5">
        <v>-5.0000000000000001E-3</v>
      </c>
      <c r="S129" s="4">
        <v>1492425</v>
      </c>
    </row>
    <row r="130" spans="1:22" x14ac:dyDescent="0.2">
      <c r="A130" s="16" t="s">
        <v>158</v>
      </c>
      <c r="B130" s="4">
        <v>0</v>
      </c>
      <c r="C130" s="4">
        <v>0</v>
      </c>
      <c r="D130" s="4">
        <v>0</v>
      </c>
      <c r="E130" s="4">
        <v>0</v>
      </c>
      <c r="F130" s="4">
        <f t="shared" si="15"/>
        <v>0</v>
      </c>
      <c r="R130" s="5">
        <v>-1.1599999999999999E-2</v>
      </c>
      <c r="S130" s="4">
        <v>1827674</v>
      </c>
    </row>
    <row r="131" spans="1:22" x14ac:dyDescent="0.2">
      <c r="A131" s="16" t="s">
        <v>157</v>
      </c>
      <c r="B131" s="4">
        <v>0</v>
      </c>
      <c r="C131" s="4">
        <v>0</v>
      </c>
      <c r="D131" s="4">
        <v>0</v>
      </c>
      <c r="E131" s="4">
        <v>0</v>
      </c>
      <c r="F131" s="4">
        <f>E131+F132</f>
        <v>0</v>
      </c>
      <c r="R131" s="5">
        <v>-4.3299999999999998E-2</v>
      </c>
      <c r="S131" s="4">
        <v>3528912</v>
      </c>
    </row>
    <row r="132" spans="1:22" x14ac:dyDescent="0.2">
      <c r="A132" s="16" t="s">
        <v>156</v>
      </c>
      <c r="B132" s="4">
        <v>0</v>
      </c>
      <c r="C132" s="4">
        <v>0</v>
      </c>
      <c r="D132" s="4">
        <v>0</v>
      </c>
      <c r="E132" s="4">
        <v>0</v>
      </c>
      <c r="F132" s="4">
        <f>E132</f>
        <v>0</v>
      </c>
      <c r="R132" s="5">
        <v>2.9100000000000001E-2</v>
      </c>
      <c r="S132" s="4">
        <v>2283980</v>
      </c>
    </row>
    <row r="133" spans="1:22" x14ac:dyDescent="0.2">
      <c r="A133" s="2"/>
      <c r="B133" s="4"/>
      <c r="C133" s="4"/>
      <c r="D133" s="4"/>
      <c r="E133" s="4"/>
      <c r="F133" s="4">
        <f>E133</f>
        <v>0</v>
      </c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6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6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6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6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6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5"/>
    </row>
    <row r="150" spans="1:22" x14ac:dyDescent="0.2">
      <c r="A150" s="6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5"/>
    </row>
    <row r="151" spans="1:22" x14ac:dyDescent="0.2">
      <c r="A151" s="6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5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5"/>
    </row>
    <row r="153" spans="1:22" x14ac:dyDescent="0.2">
      <c r="A153" s="2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5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5"/>
    </row>
    <row r="155" spans="1:22" x14ac:dyDescent="0.2">
      <c r="A155" s="6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5"/>
    </row>
    <row r="156" spans="1:22" x14ac:dyDescent="0.2">
      <c r="A156" s="6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5"/>
    </row>
    <row r="157" spans="1:22" x14ac:dyDescent="0.2">
      <c r="A157" s="6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5"/>
    </row>
    <row r="158" spans="1:22" x14ac:dyDescent="0.2">
      <c r="A158" s="6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5"/>
    </row>
    <row r="159" spans="1:22" x14ac:dyDescent="0.2">
      <c r="A159" s="6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5"/>
    </row>
    <row r="160" spans="1:22" x14ac:dyDescent="0.2">
      <c r="A160" s="6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5"/>
    </row>
    <row r="161" spans="1:22" x14ac:dyDescent="0.2">
      <c r="A161" s="6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5"/>
    </row>
    <row r="162" spans="1:22" x14ac:dyDescent="0.2">
      <c r="A162" s="6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5"/>
      <c r="U162" s="5"/>
      <c r="V162" s="5"/>
    </row>
    <row r="163" spans="1:22" x14ac:dyDescent="0.2">
      <c r="A163" s="6"/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5"/>
      <c r="U163" s="5"/>
      <c r="V163" s="5"/>
    </row>
    <row r="164" spans="1:22" x14ac:dyDescent="0.2">
      <c r="A164" s="6"/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5"/>
      <c r="U164" s="5"/>
      <c r="V164" s="5"/>
    </row>
    <row r="165" spans="1:22" x14ac:dyDescent="0.2">
      <c r="A165" s="6"/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5"/>
      <c r="U165" s="5"/>
      <c r="V165" s="5"/>
    </row>
    <row r="166" spans="1:22" x14ac:dyDescent="0.2">
      <c r="A166" s="6"/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5"/>
      <c r="U166" s="5"/>
      <c r="V166" s="5"/>
    </row>
    <row r="167" spans="1:22" x14ac:dyDescent="0.2">
      <c r="A167" s="6"/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5"/>
      <c r="U167" s="5"/>
      <c r="V167" s="5"/>
    </row>
    <row r="168" spans="1:22" x14ac:dyDescent="0.2">
      <c r="A168" s="2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5"/>
    </row>
    <row r="169" spans="1:22" x14ac:dyDescent="0.2">
      <c r="A169" s="2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5"/>
    </row>
    <row r="170" spans="1:22" x14ac:dyDescent="0.2">
      <c r="A170" s="2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5"/>
    </row>
    <row r="171" spans="1:22" x14ac:dyDescent="0.2">
      <c r="A171" s="2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5"/>
    </row>
    <row r="172" spans="1:22" x14ac:dyDescent="0.2">
      <c r="A172" s="2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5"/>
    </row>
    <row r="173" spans="1:22" x14ac:dyDescent="0.2">
      <c r="A173" s="2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5"/>
    </row>
    <row r="174" spans="1:22" x14ac:dyDescent="0.2">
      <c r="A174" s="2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5"/>
    </row>
    <row r="175" spans="1:22" x14ac:dyDescent="0.2">
      <c r="A175" s="2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5"/>
    </row>
    <row r="176" spans="1:22" x14ac:dyDescent="0.2">
      <c r="A176" s="2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5"/>
    </row>
    <row r="177" spans="1:22" x14ac:dyDescent="0.2">
      <c r="A177" s="2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5"/>
      <c r="U177" s="5"/>
      <c r="V177" s="5"/>
    </row>
    <row r="178" spans="1:22" x14ac:dyDescent="0.2">
      <c r="A178" s="2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5"/>
      <c r="U178" s="5"/>
      <c r="V178" s="5"/>
    </row>
    <row r="179" spans="1:22" x14ac:dyDescent="0.2">
      <c r="A179" s="2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5"/>
      <c r="U179" s="5"/>
      <c r="V179" s="5"/>
    </row>
    <row r="180" spans="1:22" x14ac:dyDescent="0.2">
      <c r="A180" s="2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5"/>
      <c r="U180" s="5"/>
      <c r="V180" s="5"/>
    </row>
    <row r="181" spans="1:22" x14ac:dyDescent="0.2">
      <c r="A181" s="2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5"/>
      <c r="U181" s="5"/>
      <c r="V181" s="5"/>
    </row>
    <row r="182" spans="1:22" x14ac:dyDescent="0.2">
      <c r="A182" s="2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5"/>
      <c r="U182" s="5"/>
      <c r="V182" s="5"/>
    </row>
    <row r="183" spans="1:22" x14ac:dyDescent="0.2">
      <c r="A183" s="2"/>
      <c r="B183" s="4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5"/>
      <c r="U183" s="5"/>
      <c r="V183" s="5"/>
    </row>
    <row r="184" spans="1:22" x14ac:dyDescent="0.2">
      <c r="A184" s="2"/>
      <c r="B184" s="4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5"/>
      <c r="U184" s="5"/>
      <c r="V184" s="5"/>
    </row>
    <row r="185" spans="1:22" x14ac:dyDescent="0.2">
      <c r="A185" s="2"/>
      <c r="B185" s="4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5"/>
      <c r="U185" s="5"/>
      <c r="V185" s="8"/>
    </row>
    <row r="186" spans="1:22" x14ac:dyDescent="0.2">
      <c r="A186" s="2"/>
      <c r="B186" s="4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5"/>
      <c r="U186" s="5"/>
      <c r="V186" s="8"/>
    </row>
    <row r="187" spans="1:22" x14ac:dyDescent="0.2">
      <c r="A187" s="2"/>
      <c r="B187" s="4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5"/>
      <c r="U187" s="5"/>
      <c r="V187" s="8"/>
    </row>
    <row r="188" spans="1:22" x14ac:dyDescent="0.2">
      <c r="A188" s="6"/>
      <c r="B188" s="4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5"/>
      <c r="U188" s="5"/>
      <c r="V188" s="8"/>
    </row>
    <row r="189" spans="1:22" x14ac:dyDescent="0.2">
      <c r="A189" s="6"/>
      <c r="B189" s="4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5"/>
      <c r="U189" s="5"/>
      <c r="V189" s="8"/>
    </row>
    <row r="190" spans="1:22" x14ac:dyDescent="0.2">
      <c r="A190" s="6"/>
      <c r="B190" s="4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5"/>
      <c r="U190" s="5"/>
      <c r="V190" s="8"/>
    </row>
    <row r="191" spans="1:22" x14ac:dyDescent="0.2">
      <c r="A191" s="6"/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5"/>
      <c r="U191" s="5"/>
      <c r="V191" s="8"/>
    </row>
    <row r="192" spans="1:22" x14ac:dyDescent="0.2">
      <c r="A192" s="6"/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5"/>
      <c r="U192" s="5"/>
      <c r="V192" s="8"/>
    </row>
    <row r="193" spans="1:22" x14ac:dyDescent="0.2">
      <c r="A193" s="2"/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5"/>
      <c r="U193" s="5"/>
      <c r="V193" s="8"/>
    </row>
    <row r="194" spans="1:22" x14ac:dyDescent="0.2">
      <c r="A194" s="2"/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5"/>
      <c r="U194" s="5"/>
      <c r="V194" s="8"/>
    </row>
    <row r="195" spans="1:22" x14ac:dyDescent="0.2">
      <c r="A195" s="2"/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5"/>
      <c r="U195" s="5"/>
      <c r="V195" s="8"/>
    </row>
    <row r="196" spans="1:22" x14ac:dyDescent="0.2">
      <c r="A196" s="2"/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5"/>
      <c r="U196" s="5"/>
      <c r="V196" s="8"/>
    </row>
    <row r="197" spans="1:22" x14ac:dyDescent="0.2">
      <c r="A197" s="2"/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5"/>
      <c r="U197" s="5"/>
      <c r="V197" s="8"/>
    </row>
    <row r="223" spans="1:3" x14ac:dyDescent="0.2">
      <c r="A223" t="e" cm="1">
        <f t="array" aca="1" ref="A223" ca="1">INDIRECT("'" &amp; E1 &amp; "'!$A$2:$A$66")</f>
        <v>#REF!</v>
      </c>
      <c r="B223" t="e" cm="1">
        <f t="array" aca="1" ref="B223" ca="1">INDIRECT("'" &amp; E1 &amp; "'!$B$2:$B$66")</f>
        <v>#REF!</v>
      </c>
      <c r="C223" t="e" cm="1">
        <f t="array" aca="1" ref="C223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59119-C178-F047-8030-AD78849458D5}">
  <sheetPr codeName="Sheet72"/>
  <dimension ref="A1:V223"/>
  <sheetViews>
    <sheetView workbookViewId="0">
      <pane xSplit="1" topLeftCell="J1" activePane="topRight" state="frozen"/>
      <selection activeCell="F17" sqref="F17"/>
      <selection pane="topRight" activeCell="F17" sqref="F17"/>
    </sheetView>
  </sheetViews>
  <sheetFormatPr baseColWidth="10" defaultRowHeight="16" x14ac:dyDescent="0.2"/>
  <cols>
    <col min="1" max="1" width="21.1640625" customWidth="1"/>
    <col min="2" max="2" width="14.1640625" customWidth="1"/>
    <col min="3" max="3" width="13.83203125" customWidth="1"/>
    <col min="4" max="4" width="14.5" customWidth="1"/>
    <col min="5" max="5" width="18" customWidth="1"/>
    <col min="6" max="6" width="21.5" customWidth="1"/>
    <col min="9" max="9" width="13.5" customWidth="1"/>
    <col min="10" max="10" width="18.33203125" customWidth="1"/>
    <col min="11" max="11" width="16.6640625" customWidth="1"/>
    <col min="18" max="18" width="13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252</v>
      </c>
      <c r="U2" s="1" t="s">
        <v>253</v>
      </c>
      <c r="V2" s="1" t="s">
        <v>236</v>
      </c>
    </row>
    <row r="3" spans="1:22" x14ac:dyDescent="0.2">
      <c r="A3" s="16" t="s">
        <v>357</v>
      </c>
      <c r="B3" s="4">
        <v>3700</v>
      </c>
      <c r="C3" s="4">
        <v>13967</v>
      </c>
      <c r="D3" s="4">
        <v>-10267</v>
      </c>
      <c r="E3" s="4">
        <v>-723040000</v>
      </c>
      <c r="F3" s="4">
        <f t="shared" ref="F3:F11" si="0">E3+F4</f>
        <v>-52467562568</v>
      </c>
      <c r="G3" s="4">
        <v>34600</v>
      </c>
      <c r="H3" s="4">
        <v>500</v>
      </c>
      <c r="I3" s="4">
        <v>34100</v>
      </c>
      <c r="J3" s="4">
        <v>2395630000</v>
      </c>
      <c r="K3" s="24">
        <f t="shared" ref="K3:K11" si="1">K4+J3</f>
        <v>11565753000</v>
      </c>
      <c r="L3" s="4">
        <v>446</v>
      </c>
      <c r="M3" s="4">
        <v>761</v>
      </c>
      <c r="N3" s="4">
        <v>30</v>
      </c>
      <c r="O3" s="4">
        <v>41</v>
      </c>
      <c r="P3" s="4">
        <v>207100</v>
      </c>
      <c r="Q3" s="4">
        <v>364900</v>
      </c>
      <c r="R3" s="5">
        <v>-7.0999999999999995E-3</v>
      </c>
      <c r="S3" s="4">
        <v>745300</v>
      </c>
      <c r="T3" s="4">
        <f t="shared" ref="T3:T38" si="2">AVERAGE(S4:S13)</f>
        <v>1575730</v>
      </c>
      <c r="U3" s="4">
        <f t="shared" ref="U3:U11" si="3">MIN(S4:S8)</f>
        <v>1083500</v>
      </c>
      <c r="V3" s="5">
        <v>1.83E-2</v>
      </c>
    </row>
    <row r="4" spans="1:22" x14ac:dyDescent="0.2">
      <c r="A4" s="16" t="s">
        <v>356</v>
      </c>
      <c r="B4" s="4">
        <v>18400</v>
      </c>
      <c r="C4" s="4">
        <v>21800</v>
      </c>
      <c r="D4" s="4">
        <v>-3400</v>
      </c>
      <c r="E4" s="4">
        <v>-247200000</v>
      </c>
      <c r="F4" s="4">
        <f t="shared" si="0"/>
        <v>-51744522568</v>
      </c>
      <c r="G4" s="4">
        <v>0</v>
      </c>
      <c r="H4" s="4">
        <v>0</v>
      </c>
      <c r="I4" s="4">
        <v>0</v>
      </c>
      <c r="J4" s="4">
        <v>126790000</v>
      </c>
      <c r="K4" s="24">
        <f t="shared" si="1"/>
        <v>9170123000</v>
      </c>
      <c r="L4" s="4">
        <v>1298</v>
      </c>
      <c r="M4" s="4">
        <v>1319</v>
      </c>
      <c r="N4" s="4">
        <v>104</v>
      </c>
      <c r="O4" s="4">
        <v>132</v>
      </c>
      <c r="P4" s="4">
        <v>773100</v>
      </c>
      <c r="Q4" s="4">
        <v>976700</v>
      </c>
      <c r="R4" s="5">
        <v>0</v>
      </c>
      <c r="S4" s="4">
        <v>1838600</v>
      </c>
      <c r="T4" s="4">
        <f t="shared" si="2"/>
        <v>1609670</v>
      </c>
      <c r="U4" s="4">
        <f t="shared" si="3"/>
        <v>1083500</v>
      </c>
      <c r="V4" s="5">
        <v>3.3300000000000003E-2</v>
      </c>
    </row>
    <row r="5" spans="1:22" x14ac:dyDescent="0.2">
      <c r="A5" s="16" t="s">
        <v>355</v>
      </c>
      <c r="B5" s="4">
        <v>11260</v>
      </c>
      <c r="C5" s="4">
        <v>600</v>
      </c>
      <c r="D5" s="4">
        <v>10660</v>
      </c>
      <c r="E5" s="4">
        <v>751400000</v>
      </c>
      <c r="F5" s="4">
        <f t="shared" si="0"/>
        <v>-51497322568</v>
      </c>
      <c r="G5" s="4">
        <v>0</v>
      </c>
      <c r="H5" s="4">
        <v>0</v>
      </c>
      <c r="I5" s="4">
        <v>0</v>
      </c>
      <c r="J5" s="4">
        <v>126790000</v>
      </c>
      <c r="K5" s="24">
        <f t="shared" si="1"/>
        <v>9043333000</v>
      </c>
      <c r="L5" s="4">
        <v>814</v>
      </c>
      <c r="M5" s="4">
        <v>1130</v>
      </c>
      <c r="N5" s="4">
        <v>71</v>
      </c>
      <c r="O5" s="4">
        <v>74</v>
      </c>
      <c r="P5" s="4">
        <v>461700</v>
      </c>
      <c r="Q5" s="4">
        <v>555900</v>
      </c>
      <c r="R5" s="5">
        <v>-4.1999999999999997E-3</v>
      </c>
      <c r="S5" s="4">
        <v>1083500</v>
      </c>
      <c r="T5" s="4">
        <f t="shared" si="2"/>
        <v>1710790</v>
      </c>
      <c r="U5" s="4">
        <f t="shared" si="3"/>
        <v>1210500</v>
      </c>
      <c r="V5" s="5">
        <v>1.41E-2</v>
      </c>
    </row>
    <row r="6" spans="1:22" x14ac:dyDescent="0.2">
      <c r="A6" s="16" t="s">
        <v>354</v>
      </c>
      <c r="B6" s="4">
        <v>300</v>
      </c>
      <c r="C6" s="4">
        <v>233000</v>
      </c>
      <c r="D6" s="4">
        <v>-232700</v>
      </c>
      <c r="E6" s="4">
        <v>-16616860000</v>
      </c>
      <c r="F6" s="4">
        <f t="shared" si="0"/>
        <v>-52248722568</v>
      </c>
      <c r="G6" s="4">
        <v>0</v>
      </c>
      <c r="H6" s="4">
        <v>0</v>
      </c>
      <c r="I6" s="4">
        <v>0</v>
      </c>
      <c r="J6" s="4">
        <v>-366330000</v>
      </c>
      <c r="K6" s="24">
        <f t="shared" si="1"/>
        <v>8916543000</v>
      </c>
      <c r="L6" s="4">
        <v>828</v>
      </c>
      <c r="M6" s="4">
        <v>1892</v>
      </c>
      <c r="N6" s="4">
        <v>92</v>
      </c>
      <c r="O6" s="4">
        <v>170</v>
      </c>
      <c r="P6" s="4">
        <v>526000</v>
      </c>
      <c r="Q6" s="4">
        <v>1082600</v>
      </c>
      <c r="R6" s="5">
        <v>-1.6899999999999998E-2</v>
      </c>
      <c r="S6" s="4">
        <v>1759200</v>
      </c>
      <c r="T6" s="4">
        <f t="shared" si="2"/>
        <v>1707040</v>
      </c>
      <c r="U6" s="4">
        <f t="shared" si="3"/>
        <v>1210500</v>
      </c>
      <c r="V6" s="5">
        <v>2.6200000000000001E-2</v>
      </c>
    </row>
    <row r="7" spans="1:22" x14ac:dyDescent="0.2">
      <c r="A7" s="16" t="s">
        <v>353</v>
      </c>
      <c r="B7" s="4">
        <v>600</v>
      </c>
      <c r="C7" s="4">
        <v>1200</v>
      </c>
      <c r="D7" s="4">
        <v>-600</v>
      </c>
      <c r="E7" s="4">
        <v>-43030000</v>
      </c>
      <c r="F7" s="4">
        <f t="shared" si="0"/>
        <v>-35631862568</v>
      </c>
      <c r="G7" s="4">
        <v>0</v>
      </c>
      <c r="H7" s="4">
        <v>0</v>
      </c>
      <c r="I7" s="4">
        <v>0</v>
      </c>
      <c r="J7" s="4">
        <v>-85660000</v>
      </c>
      <c r="K7" s="24">
        <f t="shared" si="1"/>
        <v>9282873000</v>
      </c>
      <c r="L7" s="4">
        <v>811</v>
      </c>
      <c r="M7" s="4">
        <v>1459</v>
      </c>
      <c r="N7" s="4">
        <v>78</v>
      </c>
      <c r="O7" s="4">
        <v>158</v>
      </c>
      <c r="P7" s="4">
        <v>528300</v>
      </c>
      <c r="Q7" s="4">
        <v>929300</v>
      </c>
      <c r="R7" s="5">
        <v>4.1999999999999997E-3</v>
      </c>
      <c r="S7" s="4">
        <v>1527600</v>
      </c>
      <c r="T7" s="4">
        <f t="shared" si="2"/>
        <v>1743420</v>
      </c>
      <c r="U7" s="4">
        <f t="shared" si="3"/>
        <v>1210500</v>
      </c>
      <c r="V7" s="5">
        <v>1.5300000000000001E-2</v>
      </c>
    </row>
    <row r="8" spans="1:22" x14ac:dyDescent="0.2">
      <c r="A8" s="16" t="s">
        <v>352</v>
      </c>
      <c r="B8" s="4">
        <v>1300</v>
      </c>
      <c r="C8" s="4">
        <v>18340</v>
      </c>
      <c r="D8" s="4">
        <v>-17040</v>
      </c>
      <c r="E8" s="4">
        <v>-1239540000</v>
      </c>
      <c r="F8" s="4">
        <f t="shared" si="0"/>
        <v>-35588832568</v>
      </c>
      <c r="G8" s="4">
        <v>0</v>
      </c>
      <c r="H8" s="4">
        <v>0</v>
      </c>
      <c r="I8" s="4">
        <v>0</v>
      </c>
      <c r="J8" s="4">
        <v>-7420000</v>
      </c>
      <c r="K8" s="24">
        <f t="shared" si="1"/>
        <v>9368533000</v>
      </c>
      <c r="L8" s="4">
        <v>1421</v>
      </c>
      <c r="M8" s="4">
        <v>2062</v>
      </c>
      <c r="N8" s="4">
        <v>121</v>
      </c>
      <c r="O8" s="4">
        <v>190</v>
      </c>
      <c r="P8" s="4">
        <v>826200</v>
      </c>
      <c r="Q8" s="4">
        <v>1292400</v>
      </c>
      <c r="R8" s="5">
        <v>-1.95E-2</v>
      </c>
      <c r="S8" s="4">
        <v>2121000</v>
      </c>
      <c r="T8" s="4">
        <f t="shared" si="2"/>
        <v>2121440</v>
      </c>
      <c r="U8" s="4">
        <f t="shared" si="3"/>
        <v>1210500</v>
      </c>
      <c r="V8" s="5">
        <v>3.4099999999999998E-2</v>
      </c>
    </row>
    <row r="9" spans="1:22" x14ac:dyDescent="0.2">
      <c r="A9" s="16" t="s">
        <v>351</v>
      </c>
      <c r="B9" s="4">
        <v>25100</v>
      </c>
      <c r="C9" s="4">
        <v>35500</v>
      </c>
      <c r="D9" s="4">
        <v>-10400</v>
      </c>
      <c r="E9" s="4">
        <v>-771740000</v>
      </c>
      <c r="F9" s="4">
        <f t="shared" si="0"/>
        <v>-34349292568</v>
      </c>
      <c r="G9" s="4">
        <v>0</v>
      </c>
      <c r="H9" s="4">
        <v>0</v>
      </c>
      <c r="I9" s="4">
        <v>0</v>
      </c>
      <c r="J9" s="4">
        <v>262910000</v>
      </c>
      <c r="K9" s="24">
        <f t="shared" si="1"/>
        <v>9375953000</v>
      </c>
      <c r="L9" s="4">
        <v>809</v>
      </c>
      <c r="M9" s="4">
        <v>862</v>
      </c>
      <c r="N9" s="4">
        <v>105</v>
      </c>
      <c r="O9" s="4">
        <v>95</v>
      </c>
      <c r="P9" s="4">
        <v>576200</v>
      </c>
      <c r="Q9" s="4">
        <v>550900</v>
      </c>
      <c r="R9" s="5">
        <v>4.1999999999999997E-3</v>
      </c>
      <c r="S9" s="4">
        <v>1210500</v>
      </c>
      <c r="T9" s="4">
        <f t="shared" si="2"/>
        <v>2224710</v>
      </c>
      <c r="U9" s="4">
        <f t="shared" si="3"/>
        <v>1229300</v>
      </c>
      <c r="V9" s="5">
        <v>2.1700000000000001E-2</v>
      </c>
    </row>
    <row r="10" spans="1:22" x14ac:dyDescent="0.2">
      <c r="A10" s="16" t="s">
        <v>350</v>
      </c>
      <c r="B10" s="4">
        <v>22400</v>
      </c>
      <c r="C10" s="4">
        <v>59700</v>
      </c>
      <c r="D10" s="4">
        <v>-37300</v>
      </c>
      <c r="E10" s="4">
        <v>-2712160000</v>
      </c>
      <c r="F10" s="4">
        <f t="shared" si="0"/>
        <v>-33577552568</v>
      </c>
      <c r="G10" s="4">
        <v>0</v>
      </c>
      <c r="H10" s="4">
        <v>0</v>
      </c>
      <c r="I10" s="4">
        <v>0</v>
      </c>
      <c r="J10" s="4">
        <v>262910000</v>
      </c>
      <c r="K10" s="24">
        <f t="shared" si="1"/>
        <v>9113043000</v>
      </c>
      <c r="L10" s="4">
        <v>650</v>
      </c>
      <c r="M10" s="4">
        <v>1442</v>
      </c>
      <c r="N10" s="4">
        <v>52</v>
      </c>
      <c r="O10" s="4">
        <v>122</v>
      </c>
      <c r="P10" s="4">
        <v>347500</v>
      </c>
      <c r="Q10" s="4">
        <v>809600</v>
      </c>
      <c r="R10" s="5">
        <v>-1.1000000000000001E-2</v>
      </c>
      <c r="S10" s="4">
        <v>1229300</v>
      </c>
      <c r="T10" s="4">
        <f t="shared" si="2"/>
        <v>2426610</v>
      </c>
      <c r="U10" s="4">
        <f t="shared" si="3"/>
        <v>1449000</v>
      </c>
      <c r="V10" s="5">
        <v>2.9600000000000001E-2</v>
      </c>
    </row>
    <row r="11" spans="1:22" x14ac:dyDescent="0.2">
      <c r="A11" s="16" t="s">
        <v>349</v>
      </c>
      <c r="B11" s="4">
        <v>21600</v>
      </c>
      <c r="C11" s="4">
        <v>59200</v>
      </c>
      <c r="D11" s="4">
        <v>-37600</v>
      </c>
      <c r="E11" s="4">
        <v>-2790540000</v>
      </c>
      <c r="F11" s="4">
        <f t="shared" si="0"/>
        <v>-30865392568</v>
      </c>
      <c r="G11" s="4">
        <v>0</v>
      </c>
      <c r="H11" s="4">
        <v>0</v>
      </c>
      <c r="I11" s="4">
        <v>0</v>
      </c>
      <c r="J11" s="4">
        <v>-318050000</v>
      </c>
      <c r="K11" s="24">
        <f t="shared" si="1"/>
        <v>8850133000</v>
      </c>
      <c r="L11" s="4">
        <v>1296</v>
      </c>
      <c r="M11" s="4">
        <v>1202</v>
      </c>
      <c r="N11" s="4">
        <v>119</v>
      </c>
      <c r="O11" s="4">
        <v>138</v>
      </c>
      <c r="P11" s="4">
        <v>711500</v>
      </c>
      <c r="Q11" s="4">
        <v>883900</v>
      </c>
      <c r="R11" s="5">
        <v>2.8000000000000004E-3</v>
      </c>
      <c r="S11" s="4">
        <v>1660400</v>
      </c>
      <c r="T11" s="4">
        <f t="shared" si="2"/>
        <v>2729200</v>
      </c>
      <c r="U11" s="4">
        <f t="shared" si="3"/>
        <v>1449000</v>
      </c>
      <c r="V11" s="5">
        <v>1.8799999999999997E-2</v>
      </c>
    </row>
    <row r="12" spans="1:22" x14ac:dyDescent="0.2">
      <c r="A12" s="16" t="s">
        <v>348</v>
      </c>
      <c r="B12" s="4">
        <v>24300</v>
      </c>
      <c r="C12" s="4">
        <v>18100</v>
      </c>
      <c r="D12" s="4">
        <v>6200</v>
      </c>
      <c r="E12" s="4">
        <v>453030000</v>
      </c>
      <c r="F12" s="4">
        <f t="shared" ref="F12:F38" si="4">E12+F13</f>
        <v>-28074852568</v>
      </c>
      <c r="G12" s="4">
        <v>0</v>
      </c>
      <c r="H12" s="4">
        <v>0</v>
      </c>
      <c r="I12" s="4">
        <v>0</v>
      </c>
      <c r="J12" s="4">
        <v>58230000</v>
      </c>
      <c r="K12" s="24">
        <f t="shared" ref="K12:K38" si="5">K13+J12</f>
        <v>9168183000</v>
      </c>
      <c r="L12" s="4">
        <v>993</v>
      </c>
      <c r="M12" s="4">
        <v>890</v>
      </c>
      <c r="N12" s="4">
        <v>114</v>
      </c>
      <c r="O12" s="4">
        <v>92</v>
      </c>
      <c r="P12" s="4">
        <v>699200</v>
      </c>
      <c r="Q12" s="4">
        <v>575400</v>
      </c>
      <c r="R12" s="5">
        <v>1.11E-2</v>
      </c>
      <c r="S12" s="4">
        <v>1449000</v>
      </c>
      <c r="T12" s="4">
        <f t="shared" si="2"/>
        <v>2765030</v>
      </c>
      <c r="U12" s="4">
        <f t="shared" ref="U12:U38" si="6">MIN(S13:S17)</f>
        <v>1721700</v>
      </c>
      <c r="V12" s="5">
        <v>1.78E-2</v>
      </c>
    </row>
    <row r="13" spans="1:22" x14ac:dyDescent="0.2">
      <c r="A13" s="16" t="s">
        <v>347</v>
      </c>
      <c r="B13" s="4">
        <v>245440</v>
      </c>
      <c r="C13" s="4">
        <v>48913</v>
      </c>
      <c r="D13" s="4">
        <v>196527</v>
      </c>
      <c r="E13" s="4">
        <v>14205600000</v>
      </c>
      <c r="F13" s="4">
        <f t="shared" si="4"/>
        <v>-28527882568</v>
      </c>
      <c r="G13" s="4">
        <v>0</v>
      </c>
      <c r="H13" s="4">
        <v>0</v>
      </c>
      <c r="I13" s="4">
        <v>0</v>
      </c>
      <c r="J13" s="4">
        <v>122930000</v>
      </c>
      <c r="K13" s="24">
        <f t="shared" si="5"/>
        <v>9109953000</v>
      </c>
      <c r="L13" s="4">
        <v>1463</v>
      </c>
      <c r="M13" s="4">
        <v>1449</v>
      </c>
      <c r="N13" s="4">
        <v>125</v>
      </c>
      <c r="O13" s="4">
        <v>176</v>
      </c>
      <c r="P13" s="4">
        <v>790800</v>
      </c>
      <c r="Q13" s="4">
        <v>979000</v>
      </c>
      <c r="R13" s="5">
        <v>1.26E-2</v>
      </c>
      <c r="S13" s="4">
        <v>1878200</v>
      </c>
      <c r="T13" s="4">
        <f t="shared" si="2"/>
        <v>2837640</v>
      </c>
      <c r="U13" s="4">
        <f t="shared" si="6"/>
        <v>1721700</v>
      </c>
      <c r="V13" s="5">
        <v>2.5899999999999999E-2</v>
      </c>
    </row>
    <row r="14" spans="1:22" x14ac:dyDescent="0.2">
      <c r="A14" s="16" t="s">
        <v>340</v>
      </c>
      <c r="B14" s="4">
        <v>50600</v>
      </c>
      <c r="C14" s="4">
        <v>312400</v>
      </c>
      <c r="D14" s="4">
        <v>-261800</v>
      </c>
      <c r="E14" s="4">
        <v>-18770230000</v>
      </c>
      <c r="F14" s="4">
        <f t="shared" si="4"/>
        <v>-42733482568</v>
      </c>
      <c r="G14" s="4">
        <v>0</v>
      </c>
      <c r="H14" s="4">
        <v>0</v>
      </c>
      <c r="I14" s="4">
        <v>0</v>
      </c>
      <c r="J14" s="4">
        <v>122930000</v>
      </c>
      <c r="K14" s="24">
        <f t="shared" si="5"/>
        <v>8987023000</v>
      </c>
      <c r="L14" s="4">
        <v>975</v>
      </c>
      <c r="M14" s="4">
        <v>1982</v>
      </c>
      <c r="N14" s="4">
        <v>124</v>
      </c>
      <c r="O14" s="4">
        <v>256</v>
      </c>
      <c r="P14" s="4">
        <v>727500</v>
      </c>
      <c r="Q14" s="4">
        <v>1364400</v>
      </c>
      <c r="R14" s="5">
        <v>-2.7000000000000001E-3</v>
      </c>
      <c r="S14" s="4">
        <v>2178000</v>
      </c>
      <c r="T14" s="4">
        <f t="shared" si="2"/>
        <v>2882800</v>
      </c>
      <c r="U14" s="4">
        <f t="shared" si="6"/>
        <v>1721700</v>
      </c>
      <c r="V14" s="5">
        <v>2.2000000000000002E-2</v>
      </c>
    </row>
    <row r="15" spans="1:22" x14ac:dyDescent="0.2">
      <c r="A15" s="16" t="s">
        <v>339</v>
      </c>
      <c r="B15" s="4">
        <v>3800</v>
      </c>
      <c r="C15" s="4">
        <v>303400</v>
      </c>
      <c r="D15" s="4">
        <v>-299600</v>
      </c>
      <c r="E15" s="4">
        <v>-21540250000</v>
      </c>
      <c r="F15" s="4">
        <f t="shared" si="4"/>
        <v>-23963252568</v>
      </c>
      <c r="G15" s="4">
        <v>0</v>
      </c>
      <c r="H15" s="4">
        <v>0</v>
      </c>
      <c r="I15" s="4">
        <v>0</v>
      </c>
      <c r="J15" s="4">
        <v>165410000</v>
      </c>
      <c r="K15" s="24">
        <f t="shared" si="5"/>
        <v>8864093000</v>
      </c>
      <c r="L15" s="4">
        <v>1191</v>
      </c>
      <c r="M15" s="4">
        <v>1526</v>
      </c>
      <c r="N15" s="4">
        <v>164</v>
      </c>
      <c r="O15" s="4">
        <v>201</v>
      </c>
      <c r="P15" s="4">
        <v>871800</v>
      </c>
      <c r="Q15" s="4">
        <v>1084600</v>
      </c>
      <c r="R15" s="5">
        <v>-1.2999999999999999E-3</v>
      </c>
      <c r="S15" s="4">
        <v>2094700</v>
      </c>
      <c r="T15" s="4">
        <f t="shared" si="2"/>
        <v>2884020</v>
      </c>
      <c r="U15" s="4">
        <f t="shared" si="6"/>
        <v>1721700</v>
      </c>
      <c r="V15" s="5">
        <v>2.2000000000000002E-2</v>
      </c>
    </row>
    <row r="16" spans="1:22" x14ac:dyDescent="0.2">
      <c r="A16" s="16" t="s">
        <v>338</v>
      </c>
      <c r="B16" s="4">
        <v>68700</v>
      </c>
      <c r="C16" s="4">
        <v>319300</v>
      </c>
      <c r="D16" s="4">
        <v>-250600</v>
      </c>
      <c r="E16" s="4">
        <v>-17779190000</v>
      </c>
      <c r="F16" s="4">
        <f t="shared" si="4"/>
        <v>-2423002568</v>
      </c>
      <c r="G16" s="4">
        <v>0</v>
      </c>
      <c r="H16" s="4">
        <v>0</v>
      </c>
      <c r="I16" s="4">
        <v>0</v>
      </c>
      <c r="J16" s="4">
        <v>305240000</v>
      </c>
      <c r="K16" s="24">
        <f t="shared" si="5"/>
        <v>8698683000</v>
      </c>
      <c r="L16" s="4">
        <v>1153</v>
      </c>
      <c r="M16" s="4">
        <v>1295</v>
      </c>
      <c r="N16" s="4">
        <v>121</v>
      </c>
      <c r="O16" s="4">
        <v>129</v>
      </c>
      <c r="P16" s="4">
        <v>741800</v>
      </c>
      <c r="Q16" s="4">
        <v>824600</v>
      </c>
      <c r="R16" s="5">
        <v>2.2799999999999997E-2</v>
      </c>
      <c r="S16" s="4">
        <v>1721700</v>
      </c>
      <c r="T16" s="4">
        <f t="shared" si="2"/>
        <v>2927570</v>
      </c>
      <c r="U16" s="4">
        <f t="shared" si="6"/>
        <v>1891400</v>
      </c>
      <c r="V16" s="5">
        <v>2.3700000000000002E-2</v>
      </c>
    </row>
    <row r="17" spans="1:22" x14ac:dyDescent="0.2">
      <c r="A17" s="16" t="s">
        <v>337</v>
      </c>
      <c r="B17" s="4">
        <v>18400</v>
      </c>
      <c r="C17" s="4">
        <v>416733</v>
      </c>
      <c r="D17" s="4">
        <v>-398333</v>
      </c>
      <c r="E17" s="4">
        <v>-28431600000</v>
      </c>
      <c r="F17" s="4">
        <f t="shared" si="4"/>
        <v>15356187432</v>
      </c>
      <c r="G17" s="4">
        <v>0</v>
      </c>
      <c r="H17" s="4">
        <v>0</v>
      </c>
      <c r="I17" s="4">
        <v>0</v>
      </c>
      <c r="J17" s="4">
        <v>35430000</v>
      </c>
      <c r="K17" s="24">
        <f t="shared" si="5"/>
        <v>8393443000</v>
      </c>
      <c r="L17" s="4">
        <v>987</v>
      </c>
      <c r="M17" s="4">
        <v>2036</v>
      </c>
      <c r="N17" s="4">
        <v>93</v>
      </c>
      <c r="O17" s="4">
        <v>177</v>
      </c>
      <c r="P17" s="4">
        <v>593200</v>
      </c>
      <c r="Q17" s="4">
        <v>1146400</v>
      </c>
      <c r="R17" s="5">
        <v>-1.84E-2</v>
      </c>
      <c r="S17" s="4">
        <v>1891400</v>
      </c>
      <c r="T17" s="4">
        <f t="shared" si="2"/>
        <v>2928570</v>
      </c>
      <c r="U17" s="4">
        <f t="shared" si="6"/>
        <v>1807300</v>
      </c>
      <c r="V17" s="5">
        <v>3.32E-2</v>
      </c>
    </row>
    <row r="18" spans="1:22" x14ac:dyDescent="0.2">
      <c r="A18" s="16" t="s">
        <v>336</v>
      </c>
      <c r="B18" s="4">
        <v>183133</v>
      </c>
      <c r="C18" s="4">
        <v>187953</v>
      </c>
      <c r="D18" s="4">
        <v>-4820</v>
      </c>
      <c r="E18" s="4">
        <v>-324740000</v>
      </c>
      <c r="F18" s="4">
        <f t="shared" si="4"/>
        <v>43787787432</v>
      </c>
      <c r="G18" s="4">
        <v>0</v>
      </c>
      <c r="H18" s="4">
        <v>0</v>
      </c>
      <c r="I18" s="4">
        <v>0</v>
      </c>
      <c r="J18" s="4">
        <v>-149570000</v>
      </c>
      <c r="K18" s="24">
        <f t="shared" si="5"/>
        <v>8358013000</v>
      </c>
      <c r="L18" s="4">
        <v>2569</v>
      </c>
      <c r="M18" s="4">
        <v>4132</v>
      </c>
      <c r="N18" s="4">
        <v>359</v>
      </c>
      <c r="O18" s="4">
        <v>537</v>
      </c>
      <c r="P18" s="4">
        <v>2268500</v>
      </c>
      <c r="Q18" s="4">
        <v>3446800</v>
      </c>
      <c r="R18" s="5">
        <v>-7.400000000000001E-2</v>
      </c>
      <c r="S18" s="4">
        <v>5901200</v>
      </c>
      <c r="T18" s="4">
        <f t="shared" si="2"/>
        <v>2728580</v>
      </c>
      <c r="U18" s="4">
        <f t="shared" si="6"/>
        <v>1807300</v>
      </c>
      <c r="V18" s="5">
        <v>7.7399999999999997E-2</v>
      </c>
    </row>
    <row r="19" spans="1:22" x14ac:dyDescent="0.2">
      <c r="A19" s="16" t="s">
        <v>335</v>
      </c>
      <c r="B19" s="4">
        <v>439275</v>
      </c>
      <c r="C19" s="4">
        <v>22999</v>
      </c>
      <c r="D19" s="4">
        <v>416276</v>
      </c>
      <c r="E19" s="4">
        <v>31831800000</v>
      </c>
      <c r="F19" s="4">
        <f t="shared" si="4"/>
        <v>44112527432</v>
      </c>
      <c r="G19" s="4">
        <v>0</v>
      </c>
      <c r="H19" s="4">
        <v>0</v>
      </c>
      <c r="I19" s="4">
        <v>0</v>
      </c>
      <c r="J19" s="4">
        <v>-68680000</v>
      </c>
      <c r="K19" s="24">
        <f t="shared" si="5"/>
        <v>8507583000</v>
      </c>
      <c r="L19" s="4">
        <v>1369</v>
      </c>
      <c r="M19" s="4">
        <v>1562</v>
      </c>
      <c r="N19" s="4">
        <v>172</v>
      </c>
      <c r="O19" s="4">
        <v>215</v>
      </c>
      <c r="P19" s="4">
        <v>960100</v>
      </c>
      <c r="Q19" s="4">
        <v>1184600</v>
      </c>
      <c r="R19" s="5">
        <v>-1.2999999999999999E-3</v>
      </c>
      <c r="S19" s="4">
        <v>2243200</v>
      </c>
      <c r="T19" s="4">
        <f t="shared" si="2"/>
        <v>2910300</v>
      </c>
      <c r="U19" s="4">
        <f t="shared" si="6"/>
        <v>1807300</v>
      </c>
      <c r="V19" s="5">
        <v>3.4599999999999999E-2</v>
      </c>
    </row>
    <row r="20" spans="1:22" x14ac:dyDescent="0.2">
      <c r="A20" s="16" t="s">
        <v>334</v>
      </c>
      <c r="B20" s="4">
        <v>507100</v>
      </c>
      <c r="C20" s="4">
        <v>168900</v>
      </c>
      <c r="D20" s="4">
        <v>338200</v>
      </c>
      <c r="E20" s="4">
        <v>25843630000</v>
      </c>
      <c r="F20" s="4">
        <f t="shared" si="4"/>
        <v>12280727432</v>
      </c>
      <c r="G20" s="4">
        <v>0</v>
      </c>
      <c r="H20" s="4">
        <v>0</v>
      </c>
      <c r="I20" s="4">
        <v>0</v>
      </c>
      <c r="J20" s="4">
        <v>-3441210000</v>
      </c>
      <c r="K20" s="24">
        <f t="shared" si="5"/>
        <v>8576263000</v>
      </c>
      <c r="L20" s="4">
        <v>1816</v>
      </c>
      <c r="M20" s="4">
        <v>2139</v>
      </c>
      <c r="N20" s="4">
        <v>247</v>
      </c>
      <c r="O20" s="4">
        <v>256</v>
      </c>
      <c r="P20" s="4">
        <v>1412000</v>
      </c>
      <c r="Q20" s="4">
        <v>1658000</v>
      </c>
      <c r="R20" s="5">
        <v>1.72E-2</v>
      </c>
      <c r="S20" s="4">
        <v>3248300</v>
      </c>
      <c r="T20" s="4">
        <f t="shared" si="2"/>
        <v>2732910</v>
      </c>
      <c r="U20" s="4">
        <f t="shared" si="6"/>
        <v>1807300</v>
      </c>
      <c r="V20" s="5">
        <v>2.58E-2</v>
      </c>
    </row>
    <row r="21" spans="1:22" x14ac:dyDescent="0.2">
      <c r="A21" s="16" t="s">
        <v>333</v>
      </c>
      <c r="B21" s="4">
        <v>132300</v>
      </c>
      <c r="C21" s="4">
        <v>52500</v>
      </c>
      <c r="D21" s="4">
        <v>79800</v>
      </c>
      <c r="E21" s="4">
        <v>5946230000</v>
      </c>
      <c r="F21" s="4">
        <f t="shared" si="4"/>
        <v>-13562902568</v>
      </c>
      <c r="G21" s="4">
        <v>20000</v>
      </c>
      <c r="H21" s="4">
        <v>65600</v>
      </c>
      <c r="I21" s="4">
        <v>-45600</v>
      </c>
      <c r="J21" s="4">
        <v>-3441210000</v>
      </c>
      <c r="K21" s="24">
        <f t="shared" si="5"/>
        <v>12017473000</v>
      </c>
      <c r="L21" s="4">
        <v>3125</v>
      </c>
      <c r="M21" s="4">
        <v>2380</v>
      </c>
      <c r="N21" s="4">
        <v>452</v>
      </c>
      <c r="O21" s="4">
        <v>323</v>
      </c>
      <c r="P21" s="4">
        <v>2713400</v>
      </c>
      <c r="Q21" s="4">
        <v>1980800</v>
      </c>
      <c r="R21" s="5">
        <v>6.93E-2</v>
      </c>
      <c r="S21" s="4">
        <v>4686300</v>
      </c>
      <c r="T21" s="4">
        <f t="shared" si="2"/>
        <v>2432810</v>
      </c>
      <c r="U21" s="4">
        <f t="shared" si="6"/>
        <v>1807300</v>
      </c>
      <c r="V21" s="5">
        <v>5.9500000000000004E-2</v>
      </c>
    </row>
    <row r="22" spans="1:22" x14ac:dyDescent="0.2">
      <c r="A22" s="16" t="s">
        <v>332</v>
      </c>
      <c r="B22" s="4">
        <v>10600</v>
      </c>
      <c r="C22" s="4">
        <v>8666</v>
      </c>
      <c r="D22" s="4">
        <v>1934</v>
      </c>
      <c r="E22" s="4">
        <v>138830000</v>
      </c>
      <c r="F22" s="4">
        <f t="shared" si="4"/>
        <v>-19509132568</v>
      </c>
      <c r="K22" s="24">
        <f t="shared" si="5"/>
        <v>15458683000</v>
      </c>
      <c r="L22" s="4">
        <v>1543</v>
      </c>
      <c r="M22" s="4">
        <v>1066</v>
      </c>
      <c r="N22" s="4">
        <v>162</v>
      </c>
      <c r="O22" s="4">
        <v>112</v>
      </c>
      <c r="P22" s="4">
        <v>1024000</v>
      </c>
      <c r="Q22" s="4">
        <v>665900</v>
      </c>
      <c r="R22" s="5">
        <v>2.3199999999999998E-2</v>
      </c>
      <c r="S22" s="4">
        <v>1807300</v>
      </c>
      <c r="T22" s="4">
        <f t="shared" si="2"/>
        <v>2431690</v>
      </c>
      <c r="U22" s="4">
        <f t="shared" si="6"/>
        <v>1901400</v>
      </c>
      <c r="V22" s="5">
        <v>2.6800000000000001E-2</v>
      </c>
    </row>
    <row r="23" spans="1:22" x14ac:dyDescent="0.2">
      <c r="A23" s="16" t="s">
        <v>331</v>
      </c>
      <c r="B23" s="4">
        <v>118100</v>
      </c>
      <c r="C23" s="4">
        <v>51500</v>
      </c>
      <c r="D23" s="4">
        <v>66600</v>
      </c>
      <c r="E23" s="4">
        <v>4639750000</v>
      </c>
      <c r="F23" s="4">
        <f t="shared" si="4"/>
        <v>-19647962568</v>
      </c>
      <c r="G23" s="4">
        <v>60700</v>
      </c>
      <c r="H23" s="4">
        <v>100</v>
      </c>
      <c r="I23" s="4">
        <v>60600</v>
      </c>
      <c r="J23" s="4">
        <v>4235973000</v>
      </c>
      <c r="K23" s="24">
        <f t="shared" si="5"/>
        <v>15458683000</v>
      </c>
      <c r="L23" s="4">
        <v>1817</v>
      </c>
      <c r="M23" s="4">
        <v>1613</v>
      </c>
      <c r="N23" s="4">
        <v>228</v>
      </c>
      <c r="O23" s="4">
        <v>182</v>
      </c>
      <c r="P23" s="4">
        <v>1394200</v>
      </c>
      <c r="Q23" s="4">
        <v>1121400</v>
      </c>
      <c r="R23" s="5">
        <v>2.8999999999999998E-3</v>
      </c>
      <c r="S23" s="4">
        <v>2604300</v>
      </c>
      <c r="T23" s="4">
        <f t="shared" si="2"/>
        <v>2367020</v>
      </c>
      <c r="U23" s="4">
        <f t="shared" si="6"/>
        <v>1901400</v>
      </c>
      <c r="V23" s="5">
        <v>2.98E-2</v>
      </c>
    </row>
    <row r="24" spans="1:22" x14ac:dyDescent="0.2">
      <c r="A24" s="16" t="s">
        <v>330</v>
      </c>
      <c r="B24" s="4">
        <v>20000</v>
      </c>
      <c r="C24" s="4">
        <v>288300</v>
      </c>
      <c r="D24" s="4">
        <v>-268300</v>
      </c>
      <c r="E24" s="4">
        <v>-18755290000</v>
      </c>
      <c r="F24" s="4">
        <f t="shared" si="4"/>
        <v>-24287712568</v>
      </c>
      <c r="K24" s="24">
        <f t="shared" si="5"/>
        <v>11222710000</v>
      </c>
      <c r="L24" s="4">
        <v>1292</v>
      </c>
      <c r="M24" s="4">
        <v>2593</v>
      </c>
      <c r="N24" s="4">
        <v>115</v>
      </c>
      <c r="O24" s="4">
        <v>248</v>
      </c>
      <c r="P24" s="4">
        <v>779900</v>
      </c>
      <c r="Q24" s="4">
        <v>1625800</v>
      </c>
      <c r="R24" s="5">
        <v>-2.3099999999999999E-2</v>
      </c>
      <c r="S24" s="4">
        <v>2629600</v>
      </c>
      <c r="T24" s="4">
        <f t="shared" si="2"/>
        <v>2494660</v>
      </c>
      <c r="U24" s="4">
        <f t="shared" si="6"/>
        <v>1901400</v>
      </c>
      <c r="V24" s="5">
        <v>3.3700000000000001E-2</v>
      </c>
    </row>
    <row r="25" spans="1:22" x14ac:dyDescent="0.2">
      <c r="A25" s="16" t="s">
        <v>329</v>
      </c>
      <c r="B25" s="4">
        <v>29500</v>
      </c>
      <c r="C25" s="4">
        <v>314600</v>
      </c>
      <c r="D25" s="4">
        <v>-285100</v>
      </c>
      <c r="E25" s="4">
        <v>-20167830000</v>
      </c>
      <c r="F25" s="4">
        <f t="shared" si="4"/>
        <v>-5532422568</v>
      </c>
      <c r="G25" s="4">
        <v>0</v>
      </c>
      <c r="H25" s="4">
        <v>0</v>
      </c>
      <c r="I25" s="4">
        <v>0</v>
      </c>
      <c r="J25" s="4">
        <v>-134100000</v>
      </c>
      <c r="K25" s="24">
        <f t="shared" si="5"/>
        <v>11222710000</v>
      </c>
      <c r="L25" s="4">
        <v>1217</v>
      </c>
      <c r="M25" s="4">
        <v>1646</v>
      </c>
      <c r="N25" s="4">
        <v>142</v>
      </c>
      <c r="O25" s="4">
        <v>176</v>
      </c>
      <c r="P25" s="4">
        <v>949600</v>
      </c>
      <c r="Q25" s="4">
        <v>1154100</v>
      </c>
      <c r="R25" s="5">
        <v>0</v>
      </c>
      <c r="S25" s="4">
        <v>2106900</v>
      </c>
      <c r="T25" s="4">
        <f t="shared" si="2"/>
        <v>2465860</v>
      </c>
      <c r="U25" s="4">
        <f t="shared" si="6"/>
        <v>1474400</v>
      </c>
      <c r="V25" s="5">
        <v>1.6899999999999998E-2</v>
      </c>
    </row>
    <row r="26" spans="1:22" x14ac:dyDescent="0.2">
      <c r="A26" s="16" t="s">
        <v>328</v>
      </c>
      <c r="B26" s="4">
        <v>60390</v>
      </c>
      <c r="C26" s="4">
        <v>245200</v>
      </c>
      <c r="D26" s="4">
        <v>-184810</v>
      </c>
      <c r="E26" s="4">
        <v>-13217480000</v>
      </c>
      <c r="F26" s="4">
        <f t="shared" si="4"/>
        <v>14635407432</v>
      </c>
      <c r="G26" s="4">
        <v>0</v>
      </c>
      <c r="H26" s="4">
        <v>0</v>
      </c>
      <c r="I26" s="4">
        <v>0</v>
      </c>
      <c r="J26" s="4">
        <v>177700000</v>
      </c>
      <c r="K26" s="24">
        <f t="shared" si="5"/>
        <v>11356810000</v>
      </c>
      <c r="L26" s="4">
        <v>1102</v>
      </c>
      <c r="M26" s="4">
        <v>2191</v>
      </c>
      <c r="N26" s="4">
        <v>103</v>
      </c>
      <c r="O26" s="4">
        <v>210</v>
      </c>
      <c r="P26" s="4">
        <v>616000</v>
      </c>
      <c r="Q26" s="4">
        <v>1319300</v>
      </c>
      <c r="R26" s="5">
        <v>-3.2500000000000001E-2</v>
      </c>
      <c r="S26" s="4">
        <v>2157200</v>
      </c>
      <c r="T26" s="4">
        <f t="shared" si="2"/>
        <v>2412810</v>
      </c>
      <c r="U26" s="4">
        <f t="shared" si="6"/>
        <v>1474400</v>
      </c>
      <c r="V26" s="5">
        <v>3.5799999999999998E-2</v>
      </c>
    </row>
    <row r="27" spans="1:22" x14ac:dyDescent="0.2">
      <c r="A27" s="16" t="s">
        <v>327</v>
      </c>
      <c r="B27" s="4">
        <v>715400</v>
      </c>
      <c r="C27" s="4">
        <v>11932</v>
      </c>
      <c r="D27" s="4">
        <v>703468</v>
      </c>
      <c r="E27" s="4">
        <v>50824050000</v>
      </c>
      <c r="F27" s="4">
        <f t="shared" si="4"/>
        <v>27852887432</v>
      </c>
      <c r="G27" s="4">
        <v>0</v>
      </c>
      <c r="H27" s="4">
        <v>0</v>
      </c>
      <c r="I27" s="4">
        <v>0</v>
      </c>
      <c r="J27" s="4">
        <v>50730000</v>
      </c>
      <c r="K27" s="24">
        <f t="shared" si="5"/>
        <v>11179110000</v>
      </c>
      <c r="L27" s="4">
        <v>1263</v>
      </c>
      <c r="M27" s="4">
        <v>1291</v>
      </c>
      <c r="N27" s="4">
        <v>144</v>
      </c>
      <c r="O27" s="4">
        <v>176</v>
      </c>
      <c r="P27" s="4">
        <v>875700</v>
      </c>
      <c r="Q27" s="4">
        <v>919200</v>
      </c>
      <c r="R27" s="5">
        <v>1.26E-2</v>
      </c>
      <c r="S27" s="4">
        <v>1901400</v>
      </c>
      <c r="T27" s="4">
        <f t="shared" si="2"/>
        <v>2634310</v>
      </c>
      <c r="U27" s="4">
        <f t="shared" si="6"/>
        <v>1474400</v>
      </c>
      <c r="V27" s="5">
        <v>3.27E-2</v>
      </c>
    </row>
    <row r="28" spans="1:22" x14ac:dyDescent="0.2">
      <c r="A28" s="16" t="s">
        <v>326</v>
      </c>
      <c r="B28" s="4">
        <v>352300</v>
      </c>
      <c r="C28" s="4">
        <v>40900</v>
      </c>
      <c r="D28" s="4">
        <v>311400</v>
      </c>
      <c r="E28" s="4">
        <v>22685200000</v>
      </c>
      <c r="F28" s="4">
        <f t="shared" si="4"/>
        <v>-22971162568</v>
      </c>
      <c r="G28" s="4">
        <v>0</v>
      </c>
      <c r="H28" s="4">
        <v>0</v>
      </c>
      <c r="I28" s="4">
        <v>0</v>
      </c>
      <c r="J28" s="4">
        <v>-143900000</v>
      </c>
      <c r="K28" s="24">
        <f t="shared" si="5"/>
        <v>11128380000</v>
      </c>
      <c r="L28" s="4">
        <v>2301</v>
      </c>
      <c r="M28" s="4">
        <v>2330</v>
      </c>
      <c r="N28" s="4">
        <v>320</v>
      </c>
      <c r="O28" s="4">
        <v>284</v>
      </c>
      <c r="P28" s="4">
        <v>1783100</v>
      </c>
      <c r="Q28" s="4">
        <v>1710100</v>
      </c>
      <c r="R28" s="5">
        <v>4.3499999999999997E-2</v>
      </c>
      <c r="S28" s="4">
        <v>3901300</v>
      </c>
      <c r="T28" s="4">
        <f t="shared" si="2"/>
        <v>2392420</v>
      </c>
      <c r="U28" s="4">
        <f t="shared" si="6"/>
        <v>1474400</v>
      </c>
      <c r="V28" s="5">
        <v>2.5899999999999999E-2</v>
      </c>
    </row>
    <row r="29" spans="1:22" x14ac:dyDescent="0.2">
      <c r="A29" s="16" t="s">
        <v>325</v>
      </c>
      <c r="B29" s="4">
        <v>441800</v>
      </c>
      <c r="C29" s="4">
        <v>38000</v>
      </c>
      <c r="D29" s="4">
        <v>403800</v>
      </c>
      <c r="E29" s="4">
        <v>27648790000</v>
      </c>
      <c r="F29" s="4">
        <f t="shared" si="4"/>
        <v>-45656362568</v>
      </c>
      <c r="G29" s="4">
        <v>0</v>
      </c>
      <c r="H29" s="4">
        <v>0</v>
      </c>
      <c r="I29" s="4">
        <v>0</v>
      </c>
      <c r="J29" s="4">
        <v>-189960000</v>
      </c>
      <c r="K29" s="24">
        <f t="shared" si="5"/>
        <v>11272280000</v>
      </c>
      <c r="L29" s="4">
        <v>2967</v>
      </c>
      <c r="M29" s="4">
        <v>1564</v>
      </c>
      <c r="N29" s="4">
        <v>426</v>
      </c>
      <c r="O29" s="4">
        <v>173</v>
      </c>
      <c r="P29" s="4">
        <v>2631600</v>
      </c>
      <c r="Q29" s="4">
        <v>1133300</v>
      </c>
      <c r="R29" s="5">
        <v>3.4500000000000003E-2</v>
      </c>
      <c r="S29" s="4">
        <v>4060400</v>
      </c>
      <c r="T29" s="4">
        <f t="shared" si="2"/>
        <v>2105350</v>
      </c>
      <c r="U29" s="4">
        <f t="shared" si="6"/>
        <v>1474400</v>
      </c>
      <c r="V29" s="5">
        <v>3.1899999999999998E-2</v>
      </c>
    </row>
    <row r="30" spans="1:22" x14ac:dyDescent="0.2">
      <c r="A30" s="16" t="s">
        <v>324</v>
      </c>
      <c r="B30" s="4">
        <v>6230</v>
      </c>
      <c r="C30" s="4">
        <v>18700</v>
      </c>
      <c r="D30" s="4">
        <v>-12470</v>
      </c>
      <c r="E30" s="4">
        <v>-836630000</v>
      </c>
      <c r="F30" s="4">
        <f t="shared" si="4"/>
        <v>-73305152568</v>
      </c>
      <c r="G30" s="4">
        <v>0</v>
      </c>
      <c r="H30" s="4">
        <v>0</v>
      </c>
      <c r="I30" s="4">
        <v>0</v>
      </c>
      <c r="J30" s="4">
        <v>-59700000</v>
      </c>
      <c r="K30" s="24">
        <f t="shared" si="5"/>
        <v>11462240000</v>
      </c>
      <c r="L30" s="4">
        <v>747</v>
      </c>
      <c r="M30" s="4">
        <v>1653</v>
      </c>
      <c r="N30" s="4">
        <v>66</v>
      </c>
      <c r="O30" s="4">
        <v>124</v>
      </c>
      <c r="P30" s="4">
        <v>457200</v>
      </c>
      <c r="Q30" s="4">
        <v>954000</v>
      </c>
      <c r="R30" s="5">
        <v>-7.4000000000000003E-3</v>
      </c>
      <c r="S30" s="4">
        <v>1474400</v>
      </c>
      <c r="T30" s="4">
        <f t="shared" si="2"/>
        <v>2096110</v>
      </c>
      <c r="U30" s="4">
        <f t="shared" si="6"/>
        <v>1685300</v>
      </c>
      <c r="V30" s="5">
        <v>1.9299999999999998E-2</v>
      </c>
    </row>
    <row r="31" spans="1:22" x14ac:dyDescent="0.2">
      <c r="A31" s="16" t="s">
        <v>323</v>
      </c>
      <c r="B31" s="4">
        <v>46600</v>
      </c>
      <c r="C31" s="4">
        <v>26800</v>
      </c>
      <c r="D31" s="4">
        <v>19800</v>
      </c>
      <c r="E31" s="4">
        <v>1346120000</v>
      </c>
      <c r="F31" s="4">
        <f t="shared" si="4"/>
        <v>-72468522568</v>
      </c>
      <c r="G31" s="4">
        <v>0</v>
      </c>
      <c r="H31" s="4">
        <v>0</v>
      </c>
      <c r="I31" s="4">
        <v>0</v>
      </c>
      <c r="J31" s="4">
        <v>-84740000</v>
      </c>
      <c r="K31" s="24">
        <f t="shared" si="5"/>
        <v>11521940000</v>
      </c>
      <c r="L31" s="4">
        <v>1049</v>
      </c>
      <c r="M31" s="4">
        <v>1250</v>
      </c>
      <c r="N31" s="4">
        <v>117</v>
      </c>
      <c r="O31" s="4">
        <v>134</v>
      </c>
      <c r="P31" s="4">
        <v>732400</v>
      </c>
      <c r="Q31" s="4">
        <v>870600</v>
      </c>
      <c r="R31" s="5">
        <v>-1.4000000000000002E-3</v>
      </c>
      <c r="S31" s="4">
        <v>1685300</v>
      </c>
      <c r="T31" s="4">
        <f t="shared" si="2"/>
        <v>2018730</v>
      </c>
      <c r="U31" s="4">
        <f t="shared" si="6"/>
        <v>1626700</v>
      </c>
      <c r="V31" s="5">
        <v>2.35E-2</v>
      </c>
    </row>
    <row r="32" spans="1:22" x14ac:dyDescent="0.2">
      <c r="A32" s="16" t="s">
        <v>322</v>
      </c>
      <c r="B32" s="4">
        <v>357400</v>
      </c>
      <c r="C32" s="4">
        <v>105366</v>
      </c>
      <c r="D32" s="4">
        <v>252034</v>
      </c>
      <c r="E32" s="4">
        <v>16873690000</v>
      </c>
      <c r="F32" s="4">
        <f t="shared" si="4"/>
        <v>-73814642568</v>
      </c>
      <c r="G32" s="4">
        <v>0</v>
      </c>
      <c r="H32" s="4">
        <v>0</v>
      </c>
      <c r="I32" s="4">
        <v>0</v>
      </c>
      <c r="J32" s="4">
        <v>-84740000</v>
      </c>
      <c r="K32" s="24">
        <f t="shared" si="5"/>
        <v>11606680000</v>
      </c>
      <c r="L32" s="4">
        <v>1326</v>
      </c>
      <c r="M32" s="4">
        <v>1024</v>
      </c>
      <c r="N32" s="4">
        <v>155</v>
      </c>
      <c r="O32" s="4">
        <v>132</v>
      </c>
      <c r="P32" s="4">
        <v>933000</v>
      </c>
      <c r="Q32" s="4">
        <v>790600</v>
      </c>
      <c r="R32" s="5">
        <v>2.6000000000000002E-2</v>
      </c>
      <c r="S32" s="4">
        <v>1796100</v>
      </c>
      <c r="T32" s="4">
        <f t="shared" si="2"/>
        <v>2068060</v>
      </c>
      <c r="U32" s="4">
        <f t="shared" si="6"/>
        <v>1626700</v>
      </c>
      <c r="V32" s="5">
        <v>2.6800000000000001E-2</v>
      </c>
    </row>
    <row r="33" spans="1:22" x14ac:dyDescent="0.2">
      <c r="A33" s="16" t="s">
        <v>321</v>
      </c>
      <c r="B33" s="4">
        <v>128500</v>
      </c>
      <c r="C33" s="4">
        <v>5300</v>
      </c>
      <c r="D33" s="4">
        <v>123200</v>
      </c>
      <c r="E33" s="4">
        <v>8071060000</v>
      </c>
      <c r="F33" s="4">
        <f t="shared" si="4"/>
        <v>-90688332568</v>
      </c>
      <c r="G33" s="4">
        <v>0</v>
      </c>
      <c r="H33" s="4">
        <v>0</v>
      </c>
      <c r="I33" s="4">
        <v>0</v>
      </c>
      <c r="J33" s="4">
        <v>-177320000</v>
      </c>
      <c r="K33" s="24">
        <f t="shared" si="5"/>
        <v>11691420000</v>
      </c>
      <c r="L33" s="4">
        <v>1224</v>
      </c>
      <c r="M33" s="4">
        <v>1663</v>
      </c>
      <c r="N33" s="4">
        <v>88</v>
      </c>
      <c r="O33" s="4">
        <v>170</v>
      </c>
      <c r="P33" s="4">
        <v>765400</v>
      </c>
      <c r="Q33" s="4">
        <v>1133500</v>
      </c>
      <c r="R33" s="5">
        <v>-3.0000000000000001E-3</v>
      </c>
      <c r="S33" s="4">
        <v>1957600</v>
      </c>
      <c r="T33" s="4">
        <f t="shared" si="2"/>
        <v>2243490</v>
      </c>
      <c r="U33" s="4">
        <f t="shared" si="6"/>
        <v>1482400</v>
      </c>
      <c r="V33" s="5">
        <v>1.9699999999999999E-2</v>
      </c>
    </row>
    <row r="34" spans="1:22" x14ac:dyDescent="0.2">
      <c r="A34" s="16" t="s">
        <v>320</v>
      </c>
      <c r="B34" s="4">
        <v>158500</v>
      </c>
      <c r="C34" s="4">
        <v>293900</v>
      </c>
      <c r="D34" s="4">
        <v>-135400</v>
      </c>
      <c r="E34" s="4">
        <v>-9218760000</v>
      </c>
      <c r="F34" s="4">
        <f t="shared" si="4"/>
        <v>-98759392568</v>
      </c>
      <c r="G34" s="4">
        <v>0</v>
      </c>
      <c r="H34" s="4">
        <v>0</v>
      </c>
      <c r="I34" s="4">
        <v>0</v>
      </c>
      <c r="J34" s="4">
        <v>1580230000</v>
      </c>
      <c r="K34" s="24">
        <f t="shared" si="5"/>
        <v>11868740000</v>
      </c>
      <c r="L34" s="4">
        <v>1849</v>
      </c>
      <c r="M34" s="4">
        <v>3473</v>
      </c>
      <c r="N34" s="4">
        <v>178</v>
      </c>
      <c r="O34" s="4">
        <v>366</v>
      </c>
      <c r="P34" s="4">
        <v>1218800</v>
      </c>
      <c r="Q34" s="4">
        <v>2460800</v>
      </c>
      <c r="R34" s="5">
        <v>-4.7100000000000003E-2</v>
      </c>
      <c r="S34" s="4">
        <v>3906000</v>
      </c>
      <c r="T34" s="4">
        <f t="shared" si="2"/>
        <v>2070840</v>
      </c>
      <c r="U34" s="4">
        <f t="shared" si="6"/>
        <v>1189700</v>
      </c>
      <c r="V34" s="5">
        <v>4.4999999999999998E-2</v>
      </c>
    </row>
    <row r="35" spans="1:22" x14ac:dyDescent="0.2">
      <c r="A35" s="16" t="s">
        <v>319</v>
      </c>
      <c r="B35" s="4">
        <v>276700</v>
      </c>
      <c r="C35" s="4">
        <v>0</v>
      </c>
      <c r="D35" s="4">
        <v>276700</v>
      </c>
      <c r="E35" s="4">
        <v>19087390000</v>
      </c>
      <c r="F35" s="4">
        <f t="shared" si="4"/>
        <v>-89540632568</v>
      </c>
      <c r="K35" s="24">
        <f t="shared" si="5"/>
        <v>10288510000</v>
      </c>
      <c r="L35" s="4">
        <v>1220</v>
      </c>
      <c r="M35" s="4">
        <v>1256</v>
      </c>
      <c r="N35" s="4">
        <v>145</v>
      </c>
      <c r="O35" s="4">
        <v>160</v>
      </c>
      <c r="P35" s="4">
        <v>932500</v>
      </c>
      <c r="Q35" s="4">
        <v>886400</v>
      </c>
      <c r="R35" s="5">
        <v>3.0000000000000001E-3</v>
      </c>
      <c r="S35" s="4">
        <v>1818900</v>
      </c>
      <c r="T35" s="4">
        <f t="shared" si="2"/>
        <v>2043910</v>
      </c>
      <c r="U35" s="4">
        <f t="shared" si="6"/>
        <v>1189700</v>
      </c>
      <c r="V35" s="5">
        <v>1.5800000000000002E-2</v>
      </c>
    </row>
    <row r="36" spans="1:22" x14ac:dyDescent="0.2">
      <c r="A36" s="16" t="s">
        <v>318</v>
      </c>
      <c r="B36" s="4">
        <v>2400</v>
      </c>
      <c r="C36" s="4">
        <v>200000</v>
      </c>
      <c r="D36" s="4">
        <v>-197600</v>
      </c>
      <c r="E36" s="4">
        <v>-13560850000</v>
      </c>
      <c r="F36" s="4">
        <f t="shared" si="4"/>
        <v>-108628022568</v>
      </c>
      <c r="G36" s="4">
        <v>31600</v>
      </c>
      <c r="H36" s="4">
        <v>100</v>
      </c>
      <c r="I36" s="4">
        <v>31500</v>
      </c>
      <c r="J36" s="4">
        <v>2160080000</v>
      </c>
      <c r="K36" s="24">
        <f t="shared" si="5"/>
        <v>10288510000</v>
      </c>
      <c r="L36" s="4">
        <v>1113</v>
      </c>
      <c r="M36" s="4">
        <v>1468</v>
      </c>
      <c r="N36" s="4">
        <v>107</v>
      </c>
      <c r="O36" s="4">
        <v>136</v>
      </c>
      <c r="P36" s="4">
        <v>663100</v>
      </c>
      <c r="Q36" s="4">
        <v>829100</v>
      </c>
      <c r="R36" s="5">
        <v>-1.4000000000000002E-3</v>
      </c>
      <c r="S36" s="4">
        <v>1626700</v>
      </c>
      <c r="T36" s="4">
        <f t="shared" si="2"/>
        <v>2154670</v>
      </c>
      <c r="U36" s="4">
        <f t="shared" si="6"/>
        <v>911500</v>
      </c>
      <c r="V36" s="5">
        <v>1.8799999999999997E-2</v>
      </c>
    </row>
    <row r="37" spans="1:22" x14ac:dyDescent="0.2">
      <c r="A37" s="16" t="s">
        <v>317</v>
      </c>
      <c r="B37" s="4">
        <v>293800</v>
      </c>
      <c r="C37" s="4">
        <v>239466</v>
      </c>
      <c r="D37" s="4">
        <v>54334</v>
      </c>
      <c r="E37" s="4">
        <v>3796570000</v>
      </c>
      <c r="F37" s="4">
        <f t="shared" si="4"/>
        <v>-95067172568</v>
      </c>
      <c r="G37" s="4">
        <v>0</v>
      </c>
      <c r="H37" s="4">
        <v>0</v>
      </c>
      <c r="I37" s="4">
        <v>0</v>
      </c>
      <c r="J37" s="4">
        <v>66400000</v>
      </c>
      <c r="K37" s="24">
        <f t="shared" si="5"/>
        <v>8128430000</v>
      </c>
      <c r="L37" s="4">
        <v>3002</v>
      </c>
      <c r="M37" s="4">
        <v>1887</v>
      </c>
      <c r="N37" s="4">
        <v>432</v>
      </c>
      <c r="O37" s="4">
        <v>211</v>
      </c>
      <c r="P37" s="4">
        <v>2608200</v>
      </c>
      <c r="Q37" s="4">
        <v>1304200</v>
      </c>
      <c r="R37" s="5">
        <v>3.78E-2</v>
      </c>
      <c r="S37" s="4">
        <v>4116400</v>
      </c>
      <c r="T37" s="4">
        <f t="shared" si="2"/>
        <v>1836960</v>
      </c>
      <c r="U37" s="4">
        <f t="shared" si="6"/>
        <v>911500</v>
      </c>
      <c r="V37" s="5">
        <v>4.9000000000000002E-2</v>
      </c>
    </row>
    <row r="38" spans="1:22" x14ac:dyDescent="0.2">
      <c r="A38" s="16" t="s">
        <v>316</v>
      </c>
      <c r="B38" s="4">
        <v>6000</v>
      </c>
      <c r="C38" s="4">
        <v>17300</v>
      </c>
      <c r="D38" s="4">
        <v>-11300</v>
      </c>
      <c r="E38" s="4">
        <v>-748560000</v>
      </c>
      <c r="F38" s="4">
        <f t="shared" si="4"/>
        <v>-98863742568</v>
      </c>
      <c r="G38" s="4">
        <v>0</v>
      </c>
      <c r="H38" s="4">
        <v>0</v>
      </c>
      <c r="I38" s="4">
        <v>0</v>
      </c>
      <c r="J38" s="4">
        <v>425330000</v>
      </c>
      <c r="K38" s="24">
        <f t="shared" si="5"/>
        <v>8062030000</v>
      </c>
      <c r="L38" s="4">
        <v>697</v>
      </c>
      <c r="M38" s="4">
        <v>1428</v>
      </c>
      <c r="N38" s="4">
        <v>79</v>
      </c>
      <c r="O38" s="4">
        <v>125</v>
      </c>
      <c r="P38" s="4">
        <v>506500</v>
      </c>
      <c r="Q38" s="4">
        <v>879700</v>
      </c>
      <c r="R38" s="5">
        <v>0</v>
      </c>
      <c r="S38" s="4">
        <v>1482400</v>
      </c>
      <c r="T38" s="4">
        <f t="shared" si="2"/>
        <v>1878930</v>
      </c>
      <c r="U38" s="4">
        <f t="shared" si="6"/>
        <v>911500</v>
      </c>
      <c r="V38" s="5">
        <v>1.2E-2</v>
      </c>
    </row>
    <row r="39" spans="1:22" x14ac:dyDescent="0.2">
      <c r="A39" s="16" t="s">
        <v>315</v>
      </c>
      <c r="B39" s="4">
        <v>300</v>
      </c>
      <c r="C39" s="4">
        <v>78000</v>
      </c>
      <c r="D39" s="4">
        <v>-77700</v>
      </c>
      <c r="E39" s="4">
        <v>-5199620000</v>
      </c>
      <c r="F39" s="4">
        <f t="shared" ref="F39:F44" si="7">E39+F40</f>
        <v>-98115182568</v>
      </c>
      <c r="G39" s="4">
        <v>0</v>
      </c>
      <c r="H39" s="4">
        <v>0</v>
      </c>
      <c r="I39" s="4">
        <v>0</v>
      </c>
      <c r="J39" s="4">
        <v>66980000</v>
      </c>
      <c r="K39" s="24">
        <f t="shared" ref="K39:K44" si="8">K40+J39</f>
        <v>7636700000</v>
      </c>
      <c r="L39" s="4">
        <v>587</v>
      </c>
      <c r="M39" s="4">
        <v>1330</v>
      </c>
      <c r="N39" s="4">
        <v>41</v>
      </c>
      <c r="O39" s="4">
        <v>113</v>
      </c>
      <c r="P39" s="4">
        <v>328700</v>
      </c>
      <c r="Q39" s="4">
        <v>781600</v>
      </c>
      <c r="R39" s="5">
        <v>-1.0500000000000001E-2</v>
      </c>
      <c r="S39" s="4">
        <v>1189700</v>
      </c>
      <c r="T39" s="4">
        <f t="shared" ref="T39:T44" si="9">AVERAGE(S40:S49)</f>
        <v>1837980</v>
      </c>
      <c r="U39" s="4">
        <f t="shared" ref="U39:U44" si="10">MIN(S40:S44)</f>
        <v>911500</v>
      </c>
      <c r="V39" s="5">
        <v>1.78E-2</v>
      </c>
    </row>
    <row r="40" spans="1:22" x14ac:dyDescent="0.2">
      <c r="A40" s="16" t="s">
        <v>314</v>
      </c>
      <c r="B40" s="4">
        <v>6200</v>
      </c>
      <c r="C40" s="4">
        <v>3500</v>
      </c>
      <c r="D40" s="4">
        <v>2700</v>
      </c>
      <c r="E40" s="4">
        <v>181030000</v>
      </c>
      <c r="F40" s="4">
        <f t="shared" si="7"/>
        <v>-92915562568</v>
      </c>
      <c r="G40" s="4">
        <v>0</v>
      </c>
      <c r="H40" s="4">
        <v>0</v>
      </c>
      <c r="I40" s="4">
        <v>0</v>
      </c>
      <c r="J40" s="4">
        <v>66980000</v>
      </c>
      <c r="K40" s="24">
        <f t="shared" si="8"/>
        <v>7569720000</v>
      </c>
      <c r="L40" s="4">
        <v>927</v>
      </c>
      <c r="M40" s="4">
        <v>889</v>
      </c>
      <c r="N40" s="4">
        <v>109</v>
      </c>
      <c r="O40" s="4">
        <v>92</v>
      </c>
      <c r="P40" s="4">
        <v>646500</v>
      </c>
      <c r="Q40" s="4">
        <v>625700</v>
      </c>
      <c r="R40" s="5">
        <v>1.21E-2</v>
      </c>
      <c r="S40" s="4">
        <v>1382000</v>
      </c>
      <c r="T40" s="4">
        <f t="shared" si="9"/>
        <v>1811410</v>
      </c>
      <c r="U40" s="4">
        <f t="shared" si="10"/>
        <v>911500</v>
      </c>
      <c r="V40" s="5">
        <v>1.49E-2</v>
      </c>
    </row>
    <row r="41" spans="1:22" x14ac:dyDescent="0.2">
      <c r="A41" s="16" t="s">
        <v>310</v>
      </c>
      <c r="B41" s="4">
        <v>0</v>
      </c>
      <c r="C41" s="4">
        <v>50400</v>
      </c>
      <c r="D41" s="4">
        <v>-50400</v>
      </c>
      <c r="E41" s="4">
        <v>-3336700000</v>
      </c>
      <c r="F41" s="4">
        <f t="shared" si="7"/>
        <v>-93096592568</v>
      </c>
      <c r="K41" s="24">
        <f t="shared" si="8"/>
        <v>7502740000</v>
      </c>
      <c r="L41" s="4">
        <v>477</v>
      </c>
      <c r="M41" s="4">
        <v>814</v>
      </c>
      <c r="N41" s="4">
        <v>40</v>
      </c>
      <c r="O41" s="4">
        <v>71</v>
      </c>
      <c r="P41" s="4">
        <v>259700</v>
      </c>
      <c r="Q41" s="4">
        <v>480100</v>
      </c>
      <c r="R41" s="5">
        <v>-4.5000000000000005E-3</v>
      </c>
      <c r="S41" s="4">
        <v>911500</v>
      </c>
      <c r="T41" s="4">
        <f t="shared" si="9"/>
        <v>1850820</v>
      </c>
      <c r="U41" s="4">
        <f t="shared" si="10"/>
        <v>1549600</v>
      </c>
      <c r="V41" s="5">
        <v>1.49E-2</v>
      </c>
    </row>
    <row r="42" spans="1:22" x14ac:dyDescent="0.2">
      <c r="A42" s="16" t="s">
        <v>309</v>
      </c>
      <c r="B42" s="4">
        <v>88100</v>
      </c>
      <c r="C42" s="4">
        <v>2000</v>
      </c>
      <c r="D42" s="4">
        <v>86100</v>
      </c>
      <c r="E42" s="4">
        <v>5605400000</v>
      </c>
      <c r="F42" s="4">
        <f t="shared" si="7"/>
        <v>-89759892568</v>
      </c>
      <c r="K42" s="24">
        <f t="shared" si="8"/>
        <v>7502740000</v>
      </c>
      <c r="L42" s="4">
        <v>1783</v>
      </c>
      <c r="M42" s="4">
        <v>1800</v>
      </c>
      <c r="N42" s="4">
        <v>167</v>
      </c>
      <c r="O42" s="4">
        <v>154</v>
      </c>
      <c r="P42" s="4">
        <v>1174200</v>
      </c>
      <c r="Q42" s="4">
        <v>1022000</v>
      </c>
      <c r="R42" s="5">
        <v>2.63E-2</v>
      </c>
      <c r="S42" s="4">
        <v>2289400</v>
      </c>
      <c r="T42" s="4">
        <f t="shared" si="9"/>
        <v>1714470</v>
      </c>
      <c r="U42" s="4">
        <f t="shared" si="10"/>
        <v>939300</v>
      </c>
      <c r="V42" s="5">
        <v>6.6699999999999995E-2</v>
      </c>
    </row>
    <row r="43" spans="1:22" x14ac:dyDescent="0.2">
      <c r="A43" s="16" t="s">
        <v>306</v>
      </c>
      <c r="B43" s="4">
        <v>2300</v>
      </c>
      <c r="C43" s="4">
        <v>49800</v>
      </c>
      <c r="D43" s="4">
        <v>-47500</v>
      </c>
      <c r="E43" s="4">
        <v>-3137510000</v>
      </c>
      <c r="F43" s="4">
        <f t="shared" si="7"/>
        <v>-95365292568</v>
      </c>
      <c r="K43" s="24">
        <f t="shared" si="8"/>
        <v>7502740000</v>
      </c>
      <c r="L43" s="4">
        <v>1191</v>
      </c>
      <c r="M43" s="4">
        <v>3449</v>
      </c>
      <c r="N43" s="4">
        <v>94</v>
      </c>
      <c r="O43" s="4">
        <v>357</v>
      </c>
      <c r="P43" s="4">
        <v>681700</v>
      </c>
      <c r="Q43" s="4">
        <v>2519400</v>
      </c>
      <c r="R43" s="5">
        <v>-3.2400000000000005E-2</v>
      </c>
      <c r="S43" s="4">
        <v>3711900</v>
      </c>
      <c r="T43" s="4">
        <f t="shared" si="9"/>
        <v>1541840</v>
      </c>
      <c r="U43" s="4">
        <f t="shared" si="10"/>
        <v>939300</v>
      </c>
      <c r="V43" s="5">
        <v>3.5799999999999998E-2</v>
      </c>
    </row>
    <row r="44" spans="1:22" x14ac:dyDescent="0.2">
      <c r="A44" s="16" t="s">
        <v>305</v>
      </c>
      <c r="B44" s="4">
        <v>30000</v>
      </c>
      <c r="C44" s="4">
        <v>8400</v>
      </c>
      <c r="D44" s="4">
        <v>21600</v>
      </c>
      <c r="E44" s="4">
        <v>1450150000</v>
      </c>
      <c r="F44" s="4">
        <f t="shared" si="7"/>
        <v>-92227782568</v>
      </c>
      <c r="K44" s="24">
        <f t="shared" si="8"/>
        <v>7502740000</v>
      </c>
      <c r="L44" s="4">
        <v>895</v>
      </c>
      <c r="M44" s="4">
        <v>1729</v>
      </c>
      <c r="N44" s="4">
        <v>126</v>
      </c>
      <c r="O44" s="4">
        <v>212</v>
      </c>
      <c r="P44" s="4">
        <v>736200</v>
      </c>
      <c r="Q44" s="4">
        <v>1419000</v>
      </c>
      <c r="R44" s="5">
        <v>-4.4000000000000003E-3</v>
      </c>
      <c r="S44" s="4">
        <v>2179500</v>
      </c>
      <c r="T44" s="4">
        <f t="shared" si="9"/>
        <v>1426900</v>
      </c>
      <c r="U44" s="4">
        <f t="shared" si="10"/>
        <v>780200</v>
      </c>
      <c r="V44" s="5">
        <v>1.77E-2</v>
      </c>
    </row>
    <row r="45" spans="1:22" x14ac:dyDescent="0.2">
      <c r="A45" s="16" t="s">
        <v>304</v>
      </c>
      <c r="B45" s="4">
        <v>0</v>
      </c>
      <c r="C45" s="4">
        <v>23100</v>
      </c>
      <c r="D45" s="4">
        <v>-23100</v>
      </c>
      <c r="E45" s="4">
        <v>-1558299525</v>
      </c>
      <c r="F45" s="4">
        <f t="shared" ref="F45:F55" si="11">E45+F46</f>
        <v>-93677932568</v>
      </c>
      <c r="G45" s="4">
        <v>0</v>
      </c>
      <c r="H45" s="4">
        <v>0</v>
      </c>
      <c r="I45" s="4">
        <v>0</v>
      </c>
      <c r="J45" s="4">
        <v>-6830000</v>
      </c>
      <c r="K45" s="24">
        <f t="shared" ref="K45:K55" si="12">K46+J45</f>
        <v>7502740000</v>
      </c>
      <c r="L45" s="4">
        <v>780</v>
      </c>
      <c r="M45" s="4">
        <v>1160</v>
      </c>
      <c r="N45" s="4">
        <v>88</v>
      </c>
      <c r="O45" s="4">
        <v>152</v>
      </c>
      <c r="P45" s="4">
        <v>553100</v>
      </c>
      <c r="Q45" s="4">
        <v>868400</v>
      </c>
      <c r="R45" s="5">
        <v>-4.4000000000000003E-3</v>
      </c>
      <c r="S45" s="4">
        <v>1549600</v>
      </c>
      <c r="T45" s="4">
        <f t="shared" ref="T45:T61" si="13">AVERAGE(S46:S55)</f>
        <v>1398160</v>
      </c>
      <c r="U45" s="4">
        <f t="shared" ref="U45:U55" si="14">MIN(S46:S50)</f>
        <v>780200</v>
      </c>
      <c r="V45" s="5">
        <v>1.3300000000000001E-2</v>
      </c>
    </row>
    <row r="46" spans="1:22" x14ac:dyDescent="0.2">
      <c r="A46" s="16" t="s">
        <v>303</v>
      </c>
      <c r="B46" s="4">
        <v>33200</v>
      </c>
      <c r="C46" s="4">
        <v>14600</v>
      </c>
      <c r="D46" s="4">
        <v>18600</v>
      </c>
      <c r="E46" s="4">
        <v>1272950000</v>
      </c>
      <c r="F46" s="4">
        <f t="shared" si="11"/>
        <v>-92119633043</v>
      </c>
      <c r="G46" s="4">
        <v>0</v>
      </c>
      <c r="H46" s="4">
        <v>0</v>
      </c>
      <c r="I46" s="4">
        <v>0</v>
      </c>
      <c r="J46" s="4">
        <v>-2265000</v>
      </c>
      <c r="K46" s="24">
        <f t="shared" si="12"/>
        <v>7509570000</v>
      </c>
      <c r="L46" s="4">
        <v>1450</v>
      </c>
      <c r="M46" s="4">
        <v>2226</v>
      </c>
      <c r="N46" s="4">
        <v>160</v>
      </c>
      <c r="O46" s="4">
        <v>264</v>
      </c>
      <c r="P46" s="4">
        <v>950400</v>
      </c>
      <c r="Q46" s="4">
        <v>1593200</v>
      </c>
      <c r="R46" s="5">
        <v>-2.3700000000000002E-2</v>
      </c>
      <c r="S46" s="4">
        <v>2734300</v>
      </c>
      <c r="T46" s="4">
        <f t="shared" si="13"/>
        <v>1220229.2</v>
      </c>
      <c r="U46" s="4">
        <f t="shared" si="14"/>
        <v>780200</v>
      </c>
      <c r="V46" s="5">
        <v>4.5400000000000003E-2</v>
      </c>
    </row>
    <row r="47" spans="1:22" x14ac:dyDescent="0.2">
      <c r="A47" s="16" t="s">
        <v>299</v>
      </c>
      <c r="B47" s="4">
        <v>3300</v>
      </c>
      <c r="C47" s="4">
        <v>22166</v>
      </c>
      <c r="D47" s="4">
        <v>-18866</v>
      </c>
      <c r="E47" s="4">
        <v>-1301720000</v>
      </c>
      <c r="F47" s="4">
        <f t="shared" si="11"/>
        <v>-93392583043</v>
      </c>
      <c r="G47" s="4">
        <v>0</v>
      </c>
      <c r="H47" s="4">
        <v>0</v>
      </c>
      <c r="I47" s="4">
        <v>0</v>
      </c>
      <c r="J47" s="4">
        <v>-2265000</v>
      </c>
      <c r="K47" s="24">
        <f t="shared" si="12"/>
        <v>7511835000</v>
      </c>
      <c r="L47" s="4">
        <v>538</v>
      </c>
      <c r="M47" s="4">
        <v>588</v>
      </c>
      <c r="N47" s="4">
        <v>61</v>
      </c>
      <c r="O47" s="4">
        <v>66</v>
      </c>
      <c r="P47" s="4">
        <v>510700</v>
      </c>
      <c r="Q47" s="4">
        <v>412900</v>
      </c>
      <c r="R47" s="5">
        <v>3.0000000000000001E-3</v>
      </c>
      <c r="S47" s="4">
        <v>939300</v>
      </c>
      <c r="T47" s="4">
        <f t="shared" si="13"/>
        <v>1269039.8999999999</v>
      </c>
      <c r="U47" s="4">
        <f t="shared" si="14"/>
        <v>780200</v>
      </c>
      <c r="V47" s="5">
        <v>1.3100000000000001E-2</v>
      </c>
    </row>
    <row r="48" spans="1:22" x14ac:dyDescent="0.2">
      <c r="A48" s="16" t="s">
        <v>298</v>
      </c>
      <c r="B48" s="4">
        <v>44900</v>
      </c>
      <c r="C48" s="4">
        <v>6400</v>
      </c>
      <c r="D48" s="4">
        <v>38500</v>
      </c>
      <c r="E48" s="4">
        <v>2624870000</v>
      </c>
      <c r="F48" s="4">
        <f t="shared" si="11"/>
        <v>-92090863043</v>
      </c>
      <c r="K48" s="24">
        <f t="shared" si="12"/>
        <v>7514100000</v>
      </c>
      <c r="L48" s="4">
        <v>1357</v>
      </c>
      <c r="M48" s="4">
        <v>1142</v>
      </c>
      <c r="N48" s="4">
        <v>180</v>
      </c>
      <c r="O48" s="4">
        <v>111</v>
      </c>
      <c r="P48" s="4">
        <v>1068400</v>
      </c>
      <c r="Q48" s="4">
        <v>747100</v>
      </c>
      <c r="R48" s="5">
        <v>1.78E-2</v>
      </c>
      <c r="S48" s="4">
        <v>1902100</v>
      </c>
      <c r="T48" s="4">
        <f t="shared" si="13"/>
        <v>1242357</v>
      </c>
      <c r="U48" s="4">
        <f t="shared" si="14"/>
        <v>780200</v>
      </c>
      <c r="V48" s="5">
        <v>2.8799999999999999E-2</v>
      </c>
    </row>
    <row r="49" spans="1:22" x14ac:dyDescent="0.2">
      <c r="A49" s="16" t="s">
        <v>286</v>
      </c>
      <c r="B49" s="4">
        <v>0</v>
      </c>
      <c r="C49" s="4">
        <v>1000</v>
      </c>
      <c r="D49" s="4">
        <v>-1000</v>
      </c>
      <c r="E49" s="4">
        <v>-68000000</v>
      </c>
      <c r="F49" s="4">
        <f t="shared" si="11"/>
        <v>-94715733043</v>
      </c>
      <c r="K49" s="24">
        <f t="shared" si="12"/>
        <v>7514100000</v>
      </c>
      <c r="L49" s="4">
        <v>506</v>
      </c>
      <c r="M49" s="4">
        <v>644</v>
      </c>
      <c r="N49" s="4">
        <v>40</v>
      </c>
      <c r="O49" s="4">
        <v>71</v>
      </c>
      <c r="P49" s="4">
        <v>378700</v>
      </c>
      <c r="Q49" s="4">
        <v>386800</v>
      </c>
      <c r="R49" s="5">
        <v>-1.4000000000000002E-3</v>
      </c>
      <c r="S49" s="4">
        <v>780200</v>
      </c>
      <c r="T49" s="4">
        <f t="shared" si="13"/>
        <v>1370467.8</v>
      </c>
      <c r="U49" s="4">
        <f t="shared" si="14"/>
        <v>925900</v>
      </c>
      <c r="V49" s="5">
        <v>1.18E-2</v>
      </c>
    </row>
    <row r="50" spans="1:22" x14ac:dyDescent="0.2">
      <c r="A50" s="16" t="s">
        <v>285</v>
      </c>
      <c r="B50" s="4">
        <v>0</v>
      </c>
      <c r="C50" s="4">
        <v>10100</v>
      </c>
      <c r="D50" s="4">
        <v>-10100</v>
      </c>
      <c r="E50" s="4">
        <v>-679080000</v>
      </c>
      <c r="F50" s="4">
        <f t="shared" si="11"/>
        <v>-94647733043</v>
      </c>
      <c r="K50" s="24">
        <f t="shared" si="12"/>
        <v>7514100000</v>
      </c>
      <c r="L50" s="4">
        <v>568</v>
      </c>
      <c r="M50" s="4">
        <v>640</v>
      </c>
      <c r="N50" s="4">
        <v>50</v>
      </c>
      <c r="O50" s="4">
        <v>44</v>
      </c>
      <c r="P50" s="4">
        <v>711800</v>
      </c>
      <c r="Q50" s="4">
        <v>314400</v>
      </c>
      <c r="R50" s="5">
        <v>1.2E-2</v>
      </c>
      <c r="S50" s="4">
        <v>1116300</v>
      </c>
      <c r="T50" s="4">
        <f t="shared" si="13"/>
        <v>1418450.1</v>
      </c>
      <c r="U50" s="4">
        <f t="shared" si="14"/>
        <v>925900</v>
      </c>
      <c r="V50" s="5">
        <v>1.6299999999999999E-2</v>
      </c>
    </row>
    <row r="51" spans="1:22" x14ac:dyDescent="0.2">
      <c r="A51" s="16" t="s">
        <v>284</v>
      </c>
      <c r="B51" s="4">
        <v>4600</v>
      </c>
      <c r="C51" s="4">
        <v>483600</v>
      </c>
      <c r="D51" s="4">
        <v>-479000</v>
      </c>
      <c r="E51" s="4">
        <v>-32183630000</v>
      </c>
      <c r="F51" s="4">
        <f t="shared" si="11"/>
        <v>-93968653043</v>
      </c>
      <c r="K51" s="24">
        <f t="shared" si="12"/>
        <v>7514100000</v>
      </c>
      <c r="L51" s="4">
        <v>408</v>
      </c>
      <c r="M51" s="4">
        <v>1079</v>
      </c>
      <c r="N51" s="4">
        <v>26</v>
      </c>
      <c r="O51" s="4">
        <v>125</v>
      </c>
      <c r="P51" s="4">
        <v>213200</v>
      </c>
      <c r="Q51" s="4">
        <v>881600</v>
      </c>
      <c r="R51" s="5">
        <v>-1.49E-2</v>
      </c>
      <c r="S51" s="4">
        <v>1305600</v>
      </c>
      <c r="T51" s="4">
        <f t="shared" si="13"/>
        <v>1580052.9</v>
      </c>
      <c r="U51" s="4">
        <f t="shared" si="14"/>
        <v>925900</v>
      </c>
      <c r="V51" s="5">
        <v>1.7600000000000001E-2</v>
      </c>
    </row>
    <row r="52" spans="1:22" x14ac:dyDescent="0.2">
      <c r="A52" s="16" t="s">
        <v>283</v>
      </c>
      <c r="B52" s="4">
        <v>100</v>
      </c>
      <c r="C52" s="4">
        <v>37300</v>
      </c>
      <c r="D52" s="4">
        <v>-37200</v>
      </c>
      <c r="E52" s="4">
        <v>-2523230000</v>
      </c>
      <c r="F52" s="4">
        <f t="shared" si="11"/>
        <v>-61785023043</v>
      </c>
      <c r="K52" s="24">
        <f t="shared" si="12"/>
        <v>7514100000</v>
      </c>
      <c r="L52" s="4">
        <v>358</v>
      </c>
      <c r="M52" s="4">
        <v>790</v>
      </c>
      <c r="N52" s="4">
        <v>50</v>
      </c>
      <c r="O52" s="4">
        <v>102</v>
      </c>
      <c r="P52" s="4">
        <v>279400</v>
      </c>
      <c r="Q52" s="4">
        <v>563100</v>
      </c>
      <c r="R52" s="5">
        <v>1.5E-3</v>
      </c>
      <c r="S52" s="4">
        <v>925900</v>
      </c>
      <c r="T52" s="4">
        <f t="shared" si="13"/>
        <v>1596402.9</v>
      </c>
      <c r="U52" s="4">
        <f t="shared" si="14"/>
        <v>954992</v>
      </c>
      <c r="V52" s="5">
        <v>1.47E-2</v>
      </c>
    </row>
    <row r="53" spans="1:22" x14ac:dyDescent="0.2">
      <c r="A53" s="16" t="s">
        <v>282</v>
      </c>
      <c r="B53" s="4">
        <v>600</v>
      </c>
      <c r="C53" s="4">
        <v>39700</v>
      </c>
      <c r="D53" s="4">
        <v>-39100</v>
      </c>
      <c r="E53" s="4">
        <v>-2646820000</v>
      </c>
      <c r="F53" s="4">
        <f t="shared" si="11"/>
        <v>-59261793043</v>
      </c>
      <c r="K53" s="24">
        <f t="shared" si="12"/>
        <v>7514100000</v>
      </c>
      <c r="L53" s="4">
        <v>925</v>
      </c>
      <c r="M53" s="4">
        <v>1966</v>
      </c>
      <c r="N53" s="4">
        <v>85</v>
      </c>
      <c r="O53" s="4">
        <v>234</v>
      </c>
      <c r="P53" s="4">
        <v>541300</v>
      </c>
      <c r="Q53" s="4">
        <v>1433300</v>
      </c>
      <c r="R53" s="5">
        <v>-1.6200000000000003E-2</v>
      </c>
      <c r="S53" s="4">
        <v>1985600</v>
      </c>
      <c r="T53" s="4">
        <f t="shared" si="13"/>
        <v>1521803.7</v>
      </c>
      <c r="U53" s="4">
        <f t="shared" si="14"/>
        <v>954992</v>
      </c>
      <c r="V53" s="5">
        <v>3.6200000000000003E-2</v>
      </c>
    </row>
    <row r="54" spans="1:22" x14ac:dyDescent="0.2">
      <c r="A54" s="16" t="s">
        <v>281</v>
      </c>
      <c r="B54" s="4">
        <v>1300</v>
      </c>
      <c r="C54" s="4">
        <v>53400</v>
      </c>
      <c r="D54" s="4">
        <v>-52100</v>
      </c>
      <c r="E54" s="4">
        <v>-3591410000</v>
      </c>
      <c r="F54" s="4">
        <f t="shared" si="11"/>
        <v>-56614973043</v>
      </c>
      <c r="K54" s="24">
        <f t="shared" si="12"/>
        <v>7514100000</v>
      </c>
      <c r="L54" s="4">
        <v>711</v>
      </c>
      <c r="M54" s="4">
        <v>801</v>
      </c>
      <c r="N54" s="4">
        <v>63</v>
      </c>
      <c r="O54" s="4">
        <v>74</v>
      </c>
      <c r="P54" s="4">
        <v>375100</v>
      </c>
      <c r="Q54" s="4">
        <v>536500</v>
      </c>
      <c r="R54" s="5">
        <v>5.8999999999999999E-3</v>
      </c>
      <c r="S54" s="4">
        <v>1030100</v>
      </c>
      <c r="T54" s="4">
        <f t="shared" si="13"/>
        <v>1510225.3</v>
      </c>
      <c r="U54" s="4">
        <f t="shared" si="14"/>
        <v>954992</v>
      </c>
      <c r="V54" s="5">
        <v>2.4399999999999998E-2</v>
      </c>
    </row>
    <row r="55" spans="1:22" x14ac:dyDescent="0.2">
      <c r="A55" s="16" t="s">
        <v>280</v>
      </c>
      <c r="B55" s="4">
        <v>54200</v>
      </c>
      <c r="C55" s="4">
        <v>8500</v>
      </c>
      <c r="D55" s="4">
        <v>45700</v>
      </c>
      <c r="E55" s="4">
        <v>3114930000</v>
      </c>
      <c r="F55" s="4">
        <f t="shared" si="11"/>
        <v>-53023563043</v>
      </c>
      <c r="K55" s="24">
        <f t="shared" si="12"/>
        <v>7514100000</v>
      </c>
      <c r="L55" s="4">
        <v>803</v>
      </c>
      <c r="M55" s="4">
        <v>890</v>
      </c>
      <c r="N55" s="4">
        <v>94</v>
      </c>
      <c r="O55" s="4">
        <v>87</v>
      </c>
      <c r="P55" s="4">
        <v>566000</v>
      </c>
      <c r="Q55" s="4">
        <v>583700</v>
      </c>
      <c r="R55" s="5">
        <v>8.8999999999999999E-3</v>
      </c>
      <c r="S55" s="4">
        <v>1262200</v>
      </c>
      <c r="T55" s="4">
        <f t="shared" si="13"/>
        <v>1533052</v>
      </c>
      <c r="U55" s="4">
        <f t="shared" si="14"/>
        <v>954992</v>
      </c>
      <c r="V55" s="5">
        <v>2.4700000000000003E-2</v>
      </c>
    </row>
    <row r="56" spans="1:22" x14ac:dyDescent="0.2">
      <c r="A56" s="16" t="s">
        <v>279</v>
      </c>
      <c r="B56" s="4">
        <v>3600</v>
      </c>
      <c r="C56" s="4">
        <v>15600</v>
      </c>
      <c r="D56" s="4">
        <v>-12000</v>
      </c>
      <c r="E56" s="4">
        <v>-813660000</v>
      </c>
      <c r="F56" s="4">
        <f t="shared" ref="F56:F130" si="15">E56+F57</f>
        <v>-56138493043</v>
      </c>
      <c r="K56" s="24">
        <f t="shared" ref="K56:K76" si="16">K57+J56</f>
        <v>7514100000</v>
      </c>
      <c r="L56" s="4">
        <v>536</v>
      </c>
      <c r="M56" s="4">
        <v>826</v>
      </c>
      <c r="N56" s="4">
        <v>62</v>
      </c>
      <c r="O56" s="4">
        <v>92</v>
      </c>
      <c r="P56" s="4">
        <v>352300</v>
      </c>
      <c r="Q56" s="4">
        <v>525000</v>
      </c>
      <c r="R56" s="5">
        <v>0</v>
      </c>
      <c r="S56" s="4">
        <v>954992</v>
      </c>
      <c r="T56" s="4">
        <f t="shared" si="13"/>
        <v>1625815.9</v>
      </c>
      <c r="U56" s="4">
        <f t="shared" ref="U56:U123" si="17">MIN(S57:S61)</f>
        <v>1427407</v>
      </c>
      <c r="V56" s="5">
        <v>1.47E-2</v>
      </c>
    </row>
    <row r="57" spans="1:22" x14ac:dyDescent="0.2">
      <c r="A57" s="16" t="s">
        <v>278</v>
      </c>
      <c r="B57" s="4">
        <v>28300</v>
      </c>
      <c r="C57" s="4">
        <v>14037</v>
      </c>
      <c r="D57" s="4">
        <v>14263</v>
      </c>
      <c r="E57" s="4">
        <v>952800000</v>
      </c>
      <c r="F57" s="4">
        <f t="shared" si="15"/>
        <v>-55324833043</v>
      </c>
      <c r="K57" s="24">
        <f t="shared" si="16"/>
        <v>7514100000</v>
      </c>
      <c r="L57" s="4">
        <v>824</v>
      </c>
      <c r="M57" s="4">
        <v>861</v>
      </c>
      <c r="N57" s="4">
        <v>108</v>
      </c>
      <c r="O57" s="4">
        <v>83</v>
      </c>
      <c r="P57" s="4">
        <v>575900</v>
      </c>
      <c r="Q57" s="4">
        <v>591300</v>
      </c>
      <c r="R57" s="5">
        <v>3.04E-2</v>
      </c>
      <c r="S57" s="4">
        <v>1427407</v>
      </c>
      <c r="T57" s="4">
        <f t="shared" si="13"/>
        <v>1669988.4</v>
      </c>
      <c r="U57" s="4">
        <f t="shared" si="17"/>
        <v>1089400</v>
      </c>
      <c r="V57" s="5">
        <v>2.9500000000000002E-2</v>
      </c>
    </row>
    <row r="58" spans="1:22" x14ac:dyDescent="0.2">
      <c r="A58" s="16" t="s">
        <v>275</v>
      </c>
      <c r="B58" s="4">
        <v>300</v>
      </c>
      <c r="C58" s="4">
        <v>18600</v>
      </c>
      <c r="D58" s="4">
        <v>-18300</v>
      </c>
      <c r="E58" s="4">
        <v>-1236210000</v>
      </c>
      <c r="F58" s="4">
        <f t="shared" si="15"/>
        <v>-56277633043</v>
      </c>
      <c r="K58" s="24">
        <f t="shared" si="16"/>
        <v>7514100000</v>
      </c>
      <c r="L58" s="4">
        <v>578</v>
      </c>
      <c r="M58" s="4">
        <v>1459</v>
      </c>
      <c r="N58" s="4">
        <v>56</v>
      </c>
      <c r="O58" s="4">
        <v>150</v>
      </c>
      <c r="P58" s="4">
        <v>368000</v>
      </c>
      <c r="Q58" s="4">
        <v>923300</v>
      </c>
      <c r="R58" s="5">
        <v>-2.3599999999999999E-2</v>
      </c>
      <c r="S58" s="4">
        <v>1635271</v>
      </c>
      <c r="T58" s="4">
        <f t="shared" si="13"/>
        <v>1613729.8</v>
      </c>
      <c r="U58" s="4">
        <f t="shared" si="17"/>
        <v>1089400</v>
      </c>
      <c r="V58" s="5">
        <v>4.0999999999999995E-2</v>
      </c>
    </row>
    <row r="59" spans="1:22" x14ac:dyDescent="0.2">
      <c r="A59" s="16" t="s">
        <v>274</v>
      </c>
      <c r="B59" s="4">
        <v>5200</v>
      </c>
      <c r="C59" s="4">
        <v>6800</v>
      </c>
      <c r="D59" s="4">
        <v>-1600</v>
      </c>
      <c r="E59" s="4">
        <v>-111790000</v>
      </c>
      <c r="F59" s="4">
        <f t="shared" si="15"/>
        <v>-55041423043</v>
      </c>
      <c r="K59" s="24">
        <f t="shared" si="16"/>
        <v>7514100000</v>
      </c>
      <c r="L59" s="4">
        <v>801</v>
      </c>
      <c r="M59" s="4">
        <v>1651</v>
      </c>
      <c r="N59" s="4">
        <v>102</v>
      </c>
      <c r="O59" s="4">
        <v>177</v>
      </c>
      <c r="P59" s="4">
        <v>621600</v>
      </c>
      <c r="Q59" s="4">
        <v>1229200</v>
      </c>
      <c r="R59" s="5">
        <v>-2.0199999999999999E-2</v>
      </c>
      <c r="S59" s="4">
        <v>2061308</v>
      </c>
      <c r="T59" s="4">
        <f t="shared" si="13"/>
        <v>1555068.9</v>
      </c>
      <c r="U59" s="4">
        <f t="shared" si="17"/>
        <v>914316</v>
      </c>
      <c r="V59" s="5">
        <v>2.92E-2</v>
      </c>
    </row>
    <row r="60" spans="1:22" x14ac:dyDescent="0.2">
      <c r="A60" s="16" t="s">
        <v>273</v>
      </c>
      <c r="B60" s="4">
        <v>100</v>
      </c>
      <c r="C60" s="4">
        <v>30200</v>
      </c>
      <c r="D60" s="4">
        <v>-30100</v>
      </c>
      <c r="E60" s="4">
        <v>-2031160000</v>
      </c>
      <c r="F60" s="4">
        <f t="shared" si="15"/>
        <v>-54929633043</v>
      </c>
      <c r="K60" s="24">
        <f t="shared" si="16"/>
        <v>7514100000</v>
      </c>
      <c r="L60" s="43">
        <v>827</v>
      </c>
      <c r="M60" s="43">
        <v>1241</v>
      </c>
      <c r="N60" s="43">
        <v>95</v>
      </c>
      <c r="O60" s="43">
        <v>149</v>
      </c>
      <c r="P60" s="43">
        <v>579100</v>
      </c>
      <c r="Q60" s="43">
        <v>876000</v>
      </c>
      <c r="R60" s="44">
        <v>1.9299999999999998E-2</v>
      </c>
      <c r="S60" s="4">
        <v>1596123</v>
      </c>
      <c r="T60" s="4">
        <f t="shared" si="13"/>
        <v>1517020.6</v>
      </c>
      <c r="U60" s="4">
        <f t="shared" si="17"/>
        <v>914316</v>
      </c>
      <c r="V60" s="5">
        <v>2.8999999999999998E-2</v>
      </c>
    </row>
    <row r="61" spans="1:22" x14ac:dyDescent="0.2">
      <c r="A61" s="16" t="s">
        <v>268</v>
      </c>
      <c r="B61" s="4">
        <v>21200</v>
      </c>
      <c r="C61" s="4">
        <v>32900</v>
      </c>
      <c r="D61" s="4">
        <v>-11700</v>
      </c>
      <c r="E61" s="4">
        <v>-818480000</v>
      </c>
      <c r="F61" s="4">
        <f t="shared" si="15"/>
        <v>-52898473043</v>
      </c>
      <c r="K61" s="24">
        <f t="shared" si="16"/>
        <v>7514100000</v>
      </c>
      <c r="L61" s="4">
        <v>1223</v>
      </c>
      <c r="M61" s="4">
        <v>2620</v>
      </c>
      <c r="N61" s="4">
        <v>132</v>
      </c>
      <c r="O61" s="4">
        <v>320</v>
      </c>
      <c r="P61" s="4">
        <v>975200</v>
      </c>
      <c r="Q61" s="4">
        <v>1928900</v>
      </c>
      <c r="R61" s="5">
        <v>-0.03</v>
      </c>
      <c r="S61" s="4">
        <v>2921628</v>
      </c>
      <c r="T61" s="4">
        <f t="shared" si="13"/>
        <v>1737535.8</v>
      </c>
      <c r="U61" s="4">
        <f t="shared" si="17"/>
        <v>914316</v>
      </c>
      <c r="V61" s="5">
        <v>4.4299999999999999E-2</v>
      </c>
    </row>
    <row r="62" spans="1:22" x14ac:dyDescent="0.2">
      <c r="A62" s="16" t="s">
        <v>266</v>
      </c>
      <c r="B62" s="4">
        <v>4000</v>
      </c>
      <c r="C62" s="4">
        <v>7933</v>
      </c>
      <c r="D62" s="4">
        <v>-3933</v>
      </c>
      <c r="E62" s="4">
        <v>-268330000</v>
      </c>
      <c r="F62" s="4">
        <f t="shared" si="15"/>
        <v>-52079993043</v>
      </c>
      <c r="K62" s="24">
        <f t="shared" si="16"/>
        <v>7514100000</v>
      </c>
      <c r="L62" s="4">
        <v>699</v>
      </c>
      <c r="M62" s="4">
        <v>831</v>
      </c>
      <c r="N62" s="4">
        <v>74</v>
      </c>
      <c r="O62" s="4">
        <v>113</v>
      </c>
      <c r="P62" s="4">
        <v>485500</v>
      </c>
      <c r="Q62" s="4">
        <v>603800</v>
      </c>
      <c r="R62" s="5">
        <v>-1.4000000000000002E-3</v>
      </c>
      <c r="S62" s="4">
        <v>1089400</v>
      </c>
      <c r="T62" s="4">
        <f t="shared" ref="T62:T115" si="18">AVERAGE(S63:S72)</f>
        <v>1744745.8</v>
      </c>
      <c r="U62" s="4">
        <f t="shared" si="17"/>
        <v>914316</v>
      </c>
      <c r="V62" s="5">
        <v>2.6800000000000001E-2</v>
      </c>
    </row>
    <row r="63" spans="1:22" x14ac:dyDescent="0.2">
      <c r="A63" s="16" t="s">
        <v>265</v>
      </c>
      <c r="B63" s="4">
        <v>0</v>
      </c>
      <c r="C63" s="4">
        <v>11200</v>
      </c>
      <c r="D63" s="4">
        <v>-11200</v>
      </c>
      <c r="E63" s="4">
        <v>-777340000</v>
      </c>
      <c r="F63" s="4">
        <f t="shared" si="15"/>
        <v>-51811663043</v>
      </c>
      <c r="K63" s="24">
        <f t="shared" si="16"/>
        <v>7514100000</v>
      </c>
      <c r="L63" s="43">
        <v>525</v>
      </c>
      <c r="M63" s="43">
        <v>1155</v>
      </c>
      <c r="N63" s="43">
        <v>63</v>
      </c>
      <c r="O63" s="43">
        <v>134</v>
      </c>
      <c r="P63" s="43">
        <v>403100</v>
      </c>
      <c r="Q63" s="43">
        <v>803700</v>
      </c>
      <c r="R63" s="44">
        <v>-1.4000000000000002E-3</v>
      </c>
      <c r="S63" s="4">
        <v>1239608</v>
      </c>
      <c r="T63" s="4">
        <f t="shared" si="18"/>
        <v>1898043.6</v>
      </c>
      <c r="U63" s="4">
        <f t="shared" si="17"/>
        <v>914316</v>
      </c>
      <c r="V63" s="5">
        <v>2.2599999999999999E-2</v>
      </c>
    </row>
    <row r="64" spans="1:22" x14ac:dyDescent="0.2">
      <c r="A64" s="16" t="s">
        <v>247</v>
      </c>
      <c r="B64" s="4">
        <v>200</v>
      </c>
      <c r="C64" s="4">
        <v>169</v>
      </c>
      <c r="D64" s="4">
        <v>31</v>
      </c>
      <c r="E64" s="4">
        <v>2130000</v>
      </c>
      <c r="F64" s="4">
        <f t="shared" si="15"/>
        <v>-51034323043</v>
      </c>
      <c r="K64" s="24">
        <f t="shared" si="16"/>
        <v>7514100000</v>
      </c>
      <c r="L64" s="4">
        <v>472</v>
      </c>
      <c r="M64" s="4">
        <v>746</v>
      </c>
      <c r="N64" s="4">
        <v>65</v>
      </c>
      <c r="O64" s="4">
        <v>84</v>
      </c>
      <c r="P64" s="4">
        <v>359400</v>
      </c>
      <c r="Q64" s="4">
        <v>494400</v>
      </c>
      <c r="R64" s="5">
        <v>0</v>
      </c>
      <c r="S64" s="4">
        <v>914316</v>
      </c>
      <c r="T64" s="4">
        <f t="shared" si="18"/>
        <v>1895522.7</v>
      </c>
      <c r="U64" s="4">
        <f t="shared" si="17"/>
        <v>1072685</v>
      </c>
      <c r="V64" s="5">
        <v>1.5600000000000001E-2</v>
      </c>
    </row>
    <row r="65" spans="1:22" x14ac:dyDescent="0.2">
      <c r="A65" s="16" t="s">
        <v>239</v>
      </c>
      <c r="B65" s="4">
        <v>153400</v>
      </c>
      <c r="C65" s="4">
        <v>12903</v>
      </c>
      <c r="D65" s="4">
        <v>140497</v>
      </c>
      <c r="E65" s="4">
        <v>9913970000</v>
      </c>
      <c r="F65" s="4">
        <f t="shared" si="15"/>
        <v>-51036453043</v>
      </c>
      <c r="K65" s="24">
        <f t="shared" si="16"/>
        <v>7514100000</v>
      </c>
      <c r="L65" s="4">
        <v>713</v>
      </c>
      <c r="M65" s="4">
        <v>1376</v>
      </c>
      <c r="N65" s="4">
        <v>81</v>
      </c>
      <c r="O65" s="4">
        <v>137</v>
      </c>
      <c r="P65" s="4">
        <v>499000</v>
      </c>
      <c r="Q65" s="4">
        <v>978800</v>
      </c>
      <c r="R65" s="5">
        <v>-1.3999999999999999E-2</v>
      </c>
      <c r="S65" s="4">
        <v>1490467</v>
      </c>
      <c r="T65" s="4">
        <f t="shared" si="18"/>
        <v>1821721.4</v>
      </c>
      <c r="U65" s="4">
        <f t="shared" si="17"/>
        <v>1072685</v>
      </c>
      <c r="V65" s="5">
        <v>2.3799999999999998E-2</v>
      </c>
    </row>
    <row r="66" spans="1:22" x14ac:dyDescent="0.2">
      <c r="A66" s="16" t="s">
        <v>238</v>
      </c>
      <c r="B66" s="4">
        <v>11200</v>
      </c>
      <c r="C66" s="4">
        <v>12700</v>
      </c>
      <c r="D66" s="4">
        <v>-1500</v>
      </c>
      <c r="E66" s="4">
        <v>-97830000</v>
      </c>
      <c r="F66" s="4">
        <f t="shared" si="15"/>
        <v>-60950423043</v>
      </c>
      <c r="K66" s="24">
        <f t="shared" si="16"/>
        <v>7514100000</v>
      </c>
      <c r="L66" s="4">
        <v>1527</v>
      </c>
      <c r="M66" s="4">
        <v>1087</v>
      </c>
      <c r="N66" s="4">
        <v>169</v>
      </c>
      <c r="O66" s="4">
        <v>104</v>
      </c>
      <c r="P66" s="4">
        <v>1064000</v>
      </c>
      <c r="Q66" s="4">
        <v>687600</v>
      </c>
      <c r="R66" s="5">
        <v>4.8799999999999996E-2</v>
      </c>
      <c r="S66" s="4">
        <v>1882631</v>
      </c>
      <c r="T66" s="4">
        <f t="shared" si="18"/>
        <v>1708742.1</v>
      </c>
      <c r="U66" s="4">
        <f t="shared" si="17"/>
        <v>1072685</v>
      </c>
      <c r="V66" s="5">
        <v>5.45E-2</v>
      </c>
    </row>
    <row r="67" spans="1:22" x14ac:dyDescent="0.2">
      <c r="A67" s="16" t="s">
        <v>237</v>
      </c>
      <c r="B67" s="4">
        <v>9100</v>
      </c>
      <c r="C67" s="4">
        <v>44400</v>
      </c>
      <c r="D67" s="4">
        <v>-35300</v>
      </c>
      <c r="E67" s="4">
        <v>-2428740000</v>
      </c>
      <c r="F67" s="4">
        <f t="shared" si="15"/>
        <v>-60852593043</v>
      </c>
      <c r="G67" s="4">
        <v>110000</v>
      </c>
      <c r="H67" s="4">
        <v>0</v>
      </c>
      <c r="I67" s="4">
        <v>110000</v>
      </c>
      <c r="J67" s="4">
        <v>7514100000</v>
      </c>
      <c r="K67" s="24">
        <f t="shared" si="16"/>
        <v>7514100000</v>
      </c>
      <c r="L67" s="4">
        <v>981</v>
      </c>
      <c r="M67" s="4">
        <v>1302</v>
      </c>
      <c r="N67" s="4">
        <v>114</v>
      </c>
      <c r="O67" s="4">
        <v>180</v>
      </c>
      <c r="P67" s="4">
        <v>721400</v>
      </c>
      <c r="Q67" s="4">
        <v>1027800</v>
      </c>
      <c r="R67" s="5">
        <v>-1.5900000000000001E-2</v>
      </c>
      <c r="S67" s="4">
        <v>1869132</v>
      </c>
      <c r="T67" s="4">
        <f t="shared" si="18"/>
        <v>1660411.5</v>
      </c>
      <c r="U67" s="4">
        <f t="shared" si="17"/>
        <v>1072685</v>
      </c>
      <c r="V67" s="5">
        <v>3.7200000000000004E-2</v>
      </c>
    </row>
    <row r="68" spans="1:22" x14ac:dyDescent="0.2">
      <c r="A68" s="16" t="s">
        <v>233</v>
      </c>
      <c r="B68" s="4">
        <v>30000</v>
      </c>
      <c r="C68" s="4">
        <v>39433</v>
      </c>
      <c r="D68" s="4">
        <v>-9433</v>
      </c>
      <c r="E68" s="4">
        <v>-641870000</v>
      </c>
      <c r="F68" s="4">
        <f t="shared" si="15"/>
        <v>-58423853043</v>
      </c>
      <c r="K68">
        <f t="shared" si="16"/>
        <v>0</v>
      </c>
      <c r="L68" s="4">
        <v>614</v>
      </c>
      <c r="M68" s="4">
        <v>780</v>
      </c>
      <c r="N68" s="4">
        <v>57</v>
      </c>
      <c r="O68" s="4">
        <v>82</v>
      </c>
      <c r="P68" s="4">
        <v>37300</v>
      </c>
      <c r="Q68" s="4">
        <v>50500</v>
      </c>
      <c r="R68" s="5">
        <v>3.0000000000000001E-3</v>
      </c>
      <c r="S68" s="4">
        <v>1072685</v>
      </c>
      <c r="T68" s="4">
        <f t="shared" si="18"/>
        <v>1651684.9</v>
      </c>
      <c r="U68" s="4">
        <f t="shared" si="17"/>
        <v>1161500</v>
      </c>
    </row>
    <row r="69" spans="1:22" x14ac:dyDescent="0.2">
      <c r="A69" s="16" t="s">
        <v>232</v>
      </c>
      <c r="B69" s="4">
        <v>32200</v>
      </c>
      <c r="C69" s="4">
        <v>16000</v>
      </c>
      <c r="D69" s="4">
        <v>16200</v>
      </c>
      <c r="E69" s="4">
        <v>1109440000</v>
      </c>
      <c r="F69" s="4">
        <f t="shared" si="15"/>
        <v>-57781983043</v>
      </c>
      <c r="K69">
        <f t="shared" si="16"/>
        <v>0</v>
      </c>
      <c r="L69" s="4"/>
      <c r="M69" s="4"/>
      <c r="N69" s="4"/>
      <c r="O69" s="4"/>
      <c r="P69" s="4">
        <v>486600</v>
      </c>
      <c r="Q69" s="4">
        <v>846300</v>
      </c>
      <c r="R69" s="5">
        <v>-1.5700000000000002E-2</v>
      </c>
      <c r="S69" s="4">
        <v>1474699</v>
      </c>
      <c r="T69" s="4">
        <f t="shared" si="18"/>
        <v>1586131</v>
      </c>
      <c r="U69" s="4">
        <f t="shared" si="17"/>
        <v>889107</v>
      </c>
    </row>
    <row r="70" spans="1:22" x14ac:dyDescent="0.2">
      <c r="A70" s="16" t="s">
        <v>231</v>
      </c>
      <c r="B70" s="4">
        <v>109800</v>
      </c>
      <c r="C70" s="4">
        <v>17200</v>
      </c>
      <c r="D70" s="4">
        <v>92600</v>
      </c>
      <c r="E70" s="4">
        <v>6440420000</v>
      </c>
      <c r="F70" s="4">
        <f t="shared" si="15"/>
        <v>-58891423043</v>
      </c>
      <c r="K70">
        <f t="shared" si="16"/>
        <v>0</v>
      </c>
      <c r="L70" s="4"/>
      <c r="M70" s="4"/>
      <c r="N70" s="4"/>
      <c r="O70" s="4"/>
      <c r="P70" s="4">
        <v>678800</v>
      </c>
      <c r="Q70" s="4">
        <v>438100</v>
      </c>
      <c r="R70" s="5">
        <v>2.8999999999999998E-3</v>
      </c>
      <c r="S70" s="4">
        <v>1215640</v>
      </c>
      <c r="T70" s="4">
        <f t="shared" si="18"/>
        <v>1631879.5</v>
      </c>
      <c r="U70" s="4">
        <f t="shared" si="17"/>
        <v>752454</v>
      </c>
    </row>
    <row r="71" spans="1:22" x14ac:dyDescent="0.2">
      <c r="A71" s="16" t="s">
        <v>230</v>
      </c>
      <c r="B71" s="4">
        <v>150900</v>
      </c>
      <c r="C71" s="4">
        <v>416633</v>
      </c>
      <c r="D71" s="4">
        <v>-265733</v>
      </c>
      <c r="E71" s="4">
        <v>-18176020000</v>
      </c>
      <c r="F71" s="4">
        <f t="shared" si="15"/>
        <v>-65331843043</v>
      </c>
      <c r="K71">
        <f t="shared" si="16"/>
        <v>0</v>
      </c>
      <c r="L71" s="4"/>
      <c r="M71" s="4"/>
      <c r="N71" s="4"/>
      <c r="O71" s="4"/>
      <c r="P71" s="4">
        <v>3323400</v>
      </c>
      <c r="Q71" s="4">
        <v>1673800</v>
      </c>
      <c r="R71" s="5">
        <v>5.6299999999999996E-2</v>
      </c>
      <c r="S71" s="4">
        <v>5126780</v>
      </c>
      <c r="T71" s="4">
        <f t="shared" si="18"/>
        <v>1188918.3</v>
      </c>
      <c r="U71" s="4">
        <f t="shared" si="17"/>
        <v>752454</v>
      </c>
    </row>
    <row r="72" spans="1:22" x14ac:dyDescent="0.2">
      <c r="A72" s="16" t="s">
        <v>229</v>
      </c>
      <c r="B72" s="4">
        <v>6466</v>
      </c>
      <c r="C72" s="4">
        <v>68845</v>
      </c>
      <c r="D72" s="4">
        <v>-62379</v>
      </c>
      <c r="E72" s="4">
        <v>-4094680000</v>
      </c>
      <c r="F72" s="4">
        <f t="shared" si="15"/>
        <v>-47155823043</v>
      </c>
      <c r="K72">
        <f t="shared" si="16"/>
        <v>0</v>
      </c>
      <c r="L72" s="4"/>
      <c r="M72" s="4"/>
      <c r="N72" s="4"/>
      <c r="O72" s="4"/>
      <c r="P72" s="4">
        <v>556000</v>
      </c>
      <c r="Q72" s="4">
        <v>554500</v>
      </c>
      <c r="R72" s="5">
        <v>9.300000000000001E-3</v>
      </c>
      <c r="S72" s="4">
        <v>1161500</v>
      </c>
      <c r="T72" s="4">
        <f t="shared" si="18"/>
        <v>1174288.3</v>
      </c>
      <c r="U72" s="4">
        <f t="shared" si="17"/>
        <v>752454</v>
      </c>
    </row>
    <row r="73" spans="1:22" x14ac:dyDescent="0.2">
      <c r="A73" s="16" t="s">
        <v>228</v>
      </c>
      <c r="B73" s="4">
        <v>9600</v>
      </c>
      <c r="C73" s="4">
        <v>175400</v>
      </c>
      <c r="D73" s="4">
        <v>-165800</v>
      </c>
      <c r="E73" s="4">
        <v>-10868580000</v>
      </c>
      <c r="F73" s="4">
        <f t="shared" si="15"/>
        <v>-43061143043</v>
      </c>
      <c r="K73">
        <f t="shared" si="16"/>
        <v>0</v>
      </c>
      <c r="L73" s="4"/>
      <c r="M73" s="4"/>
      <c r="N73" s="4"/>
      <c r="O73" s="4"/>
      <c r="P73" s="4">
        <v>1652600</v>
      </c>
      <c r="Q73" s="4">
        <v>1027500</v>
      </c>
      <c r="R73" s="5">
        <v>2.0400000000000001E-2</v>
      </c>
      <c r="S73" s="4">
        <v>2772586</v>
      </c>
      <c r="T73" s="4">
        <f t="shared" si="18"/>
        <v>989398</v>
      </c>
      <c r="U73" s="4">
        <f t="shared" si="17"/>
        <v>752454</v>
      </c>
    </row>
    <row r="74" spans="1:22" x14ac:dyDescent="0.2">
      <c r="A74" s="16" t="s">
        <v>227</v>
      </c>
      <c r="B74" s="4">
        <v>34600</v>
      </c>
      <c r="C74" s="4">
        <v>28900</v>
      </c>
      <c r="D74" s="4">
        <v>5700</v>
      </c>
      <c r="E74" s="4">
        <v>358650000</v>
      </c>
      <c r="F74" s="4">
        <f t="shared" si="15"/>
        <v>-32192563043</v>
      </c>
      <c r="K74">
        <f t="shared" si="16"/>
        <v>0</v>
      </c>
      <c r="L74" s="4"/>
      <c r="M74" s="4"/>
      <c r="N74" s="4"/>
      <c r="O74" s="4"/>
      <c r="P74" s="4">
        <v>409200</v>
      </c>
      <c r="Q74" s="4">
        <v>443000</v>
      </c>
      <c r="R74" s="5">
        <v>1.6000000000000001E-3</v>
      </c>
      <c r="S74" s="4">
        <v>889107</v>
      </c>
      <c r="T74" s="4">
        <f t="shared" si="18"/>
        <v>1176325.1000000001</v>
      </c>
      <c r="U74" s="4">
        <f t="shared" si="17"/>
        <v>752454</v>
      </c>
    </row>
    <row r="75" spans="1:22" x14ac:dyDescent="0.2">
      <c r="A75" s="16" t="s">
        <v>221</v>
      </c>
      <c r="B75" s="4">
        <v>7700</v>
      </c>
      <c r="C75" s="4">
        <v>100400</v>
      </c>
      <c r="D75" s="4">
        <v>-92700</v>
      </c>
      <c r="E75" s="4">
        <v>-5935660000</v>
      </c>
      <c r="F75" s="4">
        <f t="shared" si="15"/>
        <v>-32551213043</v>
      </c>
      <c r="K75">
        <f t="shared" si="16"/>
        <v>0</v>
      </c>
      <c r="L75" s="4"/>
      <c r="M75" s="4"/>
      <c r="N75" s="4"/>
      <c r="O75" s="4"/>
      <c r="P75" s="4">
        <v>344500</v>
      </c>
      <c r="Q75" s="4">
        <v>358100</v>
      </c>
      <c r="R75" s="5">
        <v>0</v>
      </c>
      <c r="S75" s="4">
        <v>752454</v>
      </c>
      <c r="T75" s="4">
        <f t="shared" si="18"/>
        <v>1229846.7</v>
      </c>
      <c r="U75" s="4">
        <f t="shared" si="17"/>
        <v>752838</v>
      </c>
    </row>
    <row r="76" spans="1:22" x14ac:dyDescent="0.2">
      <c r="A76" s="16" t="s">
        <v>212</v>
      </c>
      <c r="B76" s="4">
        <v>0</v>
      </c>
      <c r="C76" s="4">
        <v>174200</v>
      </c>
      <c r="D76" s="4">
        <v>-174200</v>
      </c>
      <c r="E76" s="4">
        <v>-11041050000</v>
      </c>
      <c r="F76" s="4">
        <f t="shared" si="15"/>
        <v>-26615553043</v>
      </c>
      <c r="K76">
        <f t="shared" si="16"/>
        <v>0</v>
      </c>
      <c r="L76" s="4"/>
      <c r="M76" s="4"/>
      <c r="N76" s="4"/>
      <c r="O76" s="4"/>
      <c r="P76" s="4">
        <v>286000</v>
      </c>
      <c r="Q76" s="4">
        <v>413700</v>
      </c>
      <c r="R76" s="5">
        <v>3.2000000000000002E-3</v>
      </c>
      <c r="S76" s="4">
        <v>752838</v>
      </c>
      <c r="T76" s="4">
        <f t="shared" si="18"/>
        <v>1268405.6000000001</v>
      </c>
      <c r="U76" s="4">
        <f t="shared" si="17"/>
        <v>697168</v>
      </c>
    </row>
    <row r="77" spans="1:22" x14ac:dyDescent="0.2">
      <c r="A77" s="16" t="s">
        <v>211</v>
      </c>
      <c r="B77" s="4">
        <v>42300</v>
      </c>
      <c r="C77" s="4">
        <v>26200</v>
      </c>
      <c r="D77" s="4">
        <v>16100</v>
      </c>
      <c r="E77" s="4">
        <v>1037790000</v>
      </c>
      <c r="F77" s="4">
        <f t="shared" si="15"/>
        <v>-15574503043</v>
      </c>
      <c r="K77">
        <f>K78+J77</f>
        <v>0</v>
      </c>
      <c r="L77" s="4"/>
      <c r="M77" s="4"/>
      <c r="N77" s="4"/>
      <c r="O77" s="4"/>
      <c r="P77" s="4">
        <v>780300</v>
      </c>
      <c r="Q77" s="4">
        <v>557600</v>
      </c>
      <c r="R77" s="5">
        <v>2.5899999999999999E-2</v>
      </c>
      <c r="S77" s="4">
        <v>1385826</v>
      </c>
      <c r="T77" s="4">
        <f t="shared" si="18"/>
        <v>1393575.1</v>
      </c>
      <c r="U77" s="4">
        <f t="shared" si="17"/>
        <v>697168</v>
      </c>
    </row>
    <row r="78" spans="1:22" x14ac:dyDescent="0.2">
      <c r="A78" s="16" t="s">
        <v>210</v>
      </c>
      <c r="B78" s="4">
        <v>32300</v>
      </c>
      <c r="C78" s="4">
        <v>700</v>
      </c>
      <c r="D78" s="4">
        <v>31600</v>
      </c>
      <c r="E78" s="4">
        <v>1968540000</v>
      </c>
      <c r="F78" s="4">
        <f t="shared" si="15"/>
        <v>-16612293043</v>
      </c>
      <c r="K78">
        <f>J78+K80</f>
        <v>0</v>
      </c>
      <c r="R78" s="5">
        <v>-1.6000000000000001E-3</v>
      </c>
      <c r="S78" s="4">
        <v>985419</v>
      </c>
      <c r="T78" s="4">
        <f t="shared" si="18"/>
        <v>1451694.4</v>
      </c>
      <c r="U78" s="4">
        <f t="shared" si="17"/>
        <v>697168</v>
      </c>
    </row>
    <row r="79" spans="1:22" x14ac:dyDescent="0.2">
      <c r="A79" s="16" t="s">
        <v>209</v>
      </c>
      <c r="B79" s="4">
        <v>10000</v>
      </c>
      <c r="C79" s="4">
        <v>14800</v>
      </c>
      <c r="D79" s="4">
        <v>-4800</v>
      </c>
      <c r="E79" s="4">
        <v>-299960000</v>
      </c>
      <c r="F79" s="4">
        <f t="shared" si="15"/>
        <v>-18580833043</v>
      </c>
      <c r="L79" s="4"/>
      <c r="M79" s="4"/>
      <c r="N79" s="4"/>
      <c r="O79" s="4"/>
      <c r="P79" s="4">
        <v>249600</v>
      </c>
      <c r="Q79" s="4">
        <v>469900</v>
      </c>
      <c r="R79" s="5">
        <v>-4.7999999999999996E-3</v>
      </c>
      <c r="S79" s="4">
        <v>819160</v>
      </c>
      <c r="T79" s="4">
        <f t="shared" si="18"/>
        <v>1521779.9</v>
      </c>
      <c r="U79" s="4">
        <f t="shared" si="17"/>
        <v>697168</v>
      </c>
    </row>
    <row r="80" spans="1:22" x14ac:dyDescent="0.2">
      <c r="A80" s="16" t="s">
        <v>208</v>
      </c>
      <c r="B80" s="4">
        <v>17500</v>
      </c>
      <c r="C80" s="4">
        <v>8527</v>
      </c>
      <c r="D80" s="4">
        <v>8973</v>
      </c>
      <c r="E80" s="4">
        <v>578980000</v>
      </c>
      <c r="F80" s="4">
        <f t="shared" si="15"/>
        <v>-18280873043</v>
      </c>
      <c r="K80">
        <f>J80</f>
        <v>0</v>
      </c>
      <c r="R80" s="5">
        <v>-2.6499999999999999E-2</v>
      </c>
      <c r="S80" s="4">
        <v>1673125</v>
      </c>
      <c r="T80" s="4">
        <f t="shared" si="18"/>
        <v>1459947.6</v>
      </c>
      <c r="U80" s="4">
        <f t="shared" si="17"/>
        <v>697168</v>
      </c>
    </row>
    <row r="81" spans="1:21" x14ac:dyDescent="0.2">
      <c r="A81" s="16" t="s">
        <v>207</v>
      </c>
      <c r="B81" s="4">
        <v>200</v>
      </c>
      <c r="C81" s="4">
        <v>6932</v>
      </c>
      <c r="D81" s="4">
        <v>-6732</v>
      </c>
      <c r="E81" s="4">
        <v>-430440000</v>
      </c>
      <c r="F81" s="4">
        <f t="shared" si="15"/>
        <v>-18859853043</v>
      </c>
      <c r="R81" s="5">
        <v>4.7999999999999996E-3</v>
      </c>
      <c r="S81" s="4">
        <v>697168</v>
      </c>
      <c r="T81" s="4">
        <f t="shared" si="18"/>
        <v>1544182.2</v>
      </c>
      <c r="U81" s="4">
        <f t="shared" si="17"/>
        <v>923683</v>
      </c>
    </row>
    <row r="82" spans="1:21" x14ac:dyDescent="0.2">
      <c r="A82" s="16" t="s">
        <v>206</v>
      </c>
      <c r="B82" s="4">
        <v>100</v>
      </c>
      <c r="C82" s="4">
        <v>3700</v>
      </c>
      <c r="D82" s="4">
        <v>-3600</v>
      </c>
      <c r="E82" s="4">
        <v>-229660000</v>
      </c>
      <c r="F82" s="4">
        <f t="shared" si="15"/>
        <v>-18429413043</v>
      </c>
      <c r="R82" s="5">
        <v>-7.7000000000000002E-3</v>
      </c>
      <c r="S82" s="4">
        <v>1015200</v>
      </c>
      <c r="T82" s="4">
        <f t="shared" si="18"/>
        <v>1552887</v>
      </c>
      <c r="U82" s="4">
        <f t="shared" si="17"/>
        <v>923683</v>
      </c>
    </row>
    <row r="83" spans="1:21" x14ac:dyDescent="0.2">
      <c r="A83" s="16" t="s">
        <v>205</v>
      </c>
      <c r="B83" s="4">
        <v>3500</v>
      </c>
      <c r="C83" s="4">
        <v>30</v>
      </c>
      <c r="D83" s="4">
        <v>3470</v>
      </c>
      <c r="E83" s="4">
        <v>229470000</v>
      </c>
      <c r="F83" s="4">
        <f t="shared" si="15"/>
        <v>-18199753043</v>
      </c>
      <c r="R83" s="5">
        <v>-2.1299999999999999E-2</v>
      </c>
      <c r="S83" s="4">
        <v>923683</v>
      </c>
      <c r="T83" s="4">
        <f t="shared" si="18"/>
        <v>1841123.2</v>
      </c>
      <c r="U83" s="4">
        <f t="shared" si="17"/>
        <v>1138427</v>
      </c>
    </row>
    <row r="84" spans="1:21" x14ac:dyDescent="0.2">
      <c r="A84" s="16" t="s">
        <v>204</v>
      </c>
      <c r="B84" s="4">
        <v>72200</v>
      </c>
      <c r="C84" s="4">
        <v>74100</v>
      </c>
      <c r="D84" s="4">
        <v>-1900</v>
      </c>
      <c r="E84" s="4">
        <v>-97530000</v>
      </c>
      <c r="F84" s="4">
        <f t="shared" si="15"/>
        <v>-18429223043</v>
      </c>
      <c r="R84" s="5">
        <v>0</v>
      </c>
      <c r="S84" s="4">
        <v>2758378</v>
      </c>
      <c r="T84" s="4">
        <f t="shared" si="18"/>
        <v>1777172.7</v>
      </c>
      <c r="U84" s="4">
        <f t="shared" si="17"/>
        <v>1138427</v>
      </c>
    </row>
    <row r="85" spans="1:21" x14ac:dyDescent="0.2">
      <c r="A85" s="16" t="s">
        <v>203</v>
      </c>
      <c r="B85" s="4">
        <v>3300</v>
      </c>
      <c r="C85" s="4">
        <v>100</v>
      </c>
      <c r="D85" s="4">
        <v>3200</v>
      </c>
      <c r="E85" s="4">
        <v>208870000</v>
      </c>
      <c r="F85" s="4">
        <f t="shared" si="15"/>
        <v>-18331693043</v>
      </c>
      <c r="R85" s="5">
        <v>2.0199999999999999E-2</v>
      </c>
      <c r="S85" s="4">
        <v>1287670</v>
      </c>
      <c r="T85" s="4">
        <f t="shared" si="18"/>
        <v>1816245.8</v>
      </c>
      <c r="U85" s="4">
        <f t="shared" si="17"/>
        <v>1054802</v>
      </c>
    </row>
    <row r="86" spans="1:21" x14ac:dyDescent="0.2">
      <c r="A86" s="16" t="s">
        <v>202</v>
      </c>
      <c r="B86" s="4">
        <v>7500</v>
      </c>
      <c r="C86" s="4">
        <v>41200</v>
      </c>
      <c r="D86" s="4">
        <v>-33700</v>
      </c>
      <c r="E86" s="4">
        <v>-2186870000</v>
      </c>
      <c r="F86" s="4">
        <f t="shared" si="15"/>
        <v>-18540563043</v>
      </c>
      <c r="R86" s="5">
        <v>-1.67E-2</v>
      </c>
      <c r="S86" s="4">
        <v>1138427</v>
      </c>
      <c r="T86" s="4">
        <f t="shared" si="18"/>
        <v>2052339.1</v>
      </c>
      <c r="U86" s="4">
        <f t="shared" si="17"/>
        <v>1054802</v>
      </c>
    </row>
    <row r="87" spans="1:21" x14ac:dyDescent="0.2">
      <c r="A87" s="16" t="s">
        <v>201</v>
      </c>
      <c r="B87" s="4">
        <v>97600</v>
      </c>
      <c r="C87" s="4">
        <v>9200</v>
      </c>
      <c r="D87" s="4">
        <v>88400</v>
      </c>
      <c r="E87" s="4">
        <v>5790720000</v>
      </c>
      <c r="F87" s="4">
        <f t="shared" si="15"/>
        <v>-16353693043</v>
      </c>
      <c r="R87" s="5">
        <v>4.8000000000000001E-2</v>
      </c>
      <c r="S87" s="4">
        <v>2637521</v>
      </c>
      <c r="T87" s="4">
        <f t="shared" si="18"/>
        <v>1973094.6</v>
      </c>
      <c r="U87" s="4">
        <f t="shared" si="17"/>
        <v>1054802</v>
      </c>
    </row>
    <row r="88" spans="1:21" x14ac:dyDescent="0.2">
      <c r="A88" s="16" t="s">
        <v>200</v>
      </c>
      <c r="B88" s="4">
        <v>25100</v>
      </c>
      <c r="C88" s="4">
        <v>8300</v>
      </c>
      <c r="D88" s="4">
        <v>16800</v>
      </c>
      <c r="E88" s="4">
        <v>1058580000</v>
      </c>
      <c r="F88" s="4">
        <f t="shared" si="15"/>
        <v>-22144413043</v>
      </c>
      <c r="R88" s="5">
        <v>8.1000000000000013E-3</v>
      </c>
      <c r="S88" s="4">
        <v>1566612</v>
      </c>
      <c r="T88" s="4">
        <f t="shared" si="18"/>
        <v>2104013.7000000002</v>
      </c>
      <c r="U88" s="4">
        <f t="shared" si="17"/>
        <v>1054802</v>
      </c>
    </row>
    <row r="89" spans="1:21" x14ac:dyDescent="0.2">
      <c r="A89" s="16" t="s">
        <v>199</v>
      </c>
      <c r="B89" s="4">
        <v>35510</v>
      </c>
      <c r="C89" s="4">
        <v>6100</v>
      </c>
      <c r="D89" s="4">
        <v>29410</v>
      </c>
      <c r="E89" s="4">
        <v>1832720000</v>
      </c>
      <c r="F89" s="4">
        <f t="shared" si="15"/>
        <v>-23202993043</v>
      </c>
      <c r="R89" s="5">
        <v>1.7000000000000001E-3</v>
      </c>
      <c r="S89" s="4">
        <v>1520015</v>
      </c>
      <c r="T89" s="4">
        <f t="shared" si="18"/>
        <v>2050233.6</v>
      </c>
      <c r="U89" s="4">
        <f t="shared" si="17"/>
        <v>1054802</v>
      </c>
    </row>
    <row r="90" spans="1:21" x14ac:dyDescent="0.2">
      <c r="A90" s="16" t="s">
        <v>198</v>
      </c>
      <c r="B90" s="4">
        <v>82357</v>
      </c>
      <c r="C90" s="4">
        <v>7200</v>
      </c>
      <c r="D90" s="4">
        <v>75157</v>
      </c>
      <c r="E90" s="4">
        <v>4675960000</v>
      </c>
      <c r="F90" s="4">
        <f t="shared" si="15"/>
        <v>-25035713043</v>
      </c>
      <c r="R90" s="5">
        <v>0</v>
      </c>
      <c r="S90" s="4">
        <v>1054802</v>
      </c>
      <c r="T90" s="4">
        <f t="shared" si="18"/>
        <v>2313801.1</v>
      </c>
      <c r="U90" s="4">
        <f t="shared" si="17"/>
        <v>1102248</v>
      </c>
    </row>
    <row r="91" spans="1:21" x14ac:dyDescent="0.2">
      <c r="A91" s="16" t="s">
        <v>197</v>
      </c>
      <c r="B91" s="4">
        <v>117300</v>
      </c>
      <c r="C91" s="4">
        <v>7098</v>
      </c>
      <c r="D91" s="4">
        <v>110202</v>
      </c>
      <c r="E91" s="4">
        <v>6743820000</v>
      </c>
      <c r="F91" s="4">
        <f t="shared" si="15"/>
        <v>-29711673043</v>
      </c>
      <c r="R91" s="5">
        <v>3.1699999999999999E-2</v>
      </c>
      <c r="S91" s="4">
        <v>1539514</v>
      </c>
      <c r="T91" s="4">
        <f t="shared" si="18"/>
        <v>2359270.7999999998</v>
      </c>
      <c r="U91" s="4">
        <f t="shared" si="17"/>
        <v>1102248</v>
      </c>
    </row>
    <row r="92" spans="1:21" x14ac:dyDescent="0.2">
      <c r="A92" s="16" t="s">
        <v>196</v>
      </c>
      <c r="B92" s="4">
        <v>4900</v>
      </c>
      <c r="C92" s="4">
        <v>7666</v>
      </c>
      <c r="D92" s="4">
        <v>-2766</v>
      </c>
      <c r="E92" s="4">
        <v>-173710000</v>
      </c>
      <c r="F92" s="4">
        <f t="shared" si="15"/>
        <v>-36455493043</v>
      </c>
      <c r="R92" s="5">
        <v>-0.04</v>
      </c>
      <c r="S92" s="4">
        <v>1102248</v>
      </c>
      <c r="T92" s="4">
        <f t="shared" si="18"/>
        <v>2397837.2999999998</v>
      </c>
      <c r="U92" s="4">
        <f t="shared" si="17"/>
        <v>1678401</v>
      </c>
    </row>
    <row r="93" spans="1:21" x14ac:dyDescent="0.2">
      <c r="A93" s="16" t="s">
        <v>195</v>
      </c>
      <c r="B93" s="4">
        <v>10200</v>
      </c>
      <c r="C93" s="4">
        <v>7000</v>
      </c>
      <c r="D93" s="4">
        <v>3200</v>
      </c>
      <c r="E93" s="4">
        <v>192760000</v>
      </c>
      <c r="F93" s="4">
        <f t="shared" si="15"/>
        <v>-36281783043</v>
      </c>
      <c r="R93" s="5">
        <v>1.8000000000000002E-2</v>
      </c>
      <c r="S93" s="4">
        <v>3806045</v>
      </c>
      <c r="T93" s="4">
        <f t="shared" si="18"/>
        <v>2331211.6</v>
      </c>
      <c r="U93" s="4">
        <f t="shared" si="17"/>
        <v>1678401</v>
      </c>
    </row>
    <row r="94" spans="1:21" x14ac:dyDescent="0.2">
      <c r="A94" s="16" t="s">
        <v>194</v>
      </c>
      <c r="B94" s="4">
        <v>12500</v>
      </c>
      <c r="C94" s="4">
        <v>76900</v>
      </c>
      <c r="D94" s="4">
        <v>-64400</v>
      </c>
      <c r="E94" s="4">
        <v>-4189350000</v>
      </c>
      <c r="F94" s="4">
        <f t="shared" si="15"/>
        <v>-36474543043</v>
      </c>
      <c r="R94" s="5">
        <v>-6.9599999999999995E-2</v>
      </c>
      <c r="S94" s="4">
        <v>2118873</v>
      </c>
      <c r="T94" s="4">
        <f t="shared" si="18"/>
        <v>2337861.7000000002</v>
      </c>
      <c r="U94" s="4">
        <f t="shared" si="17"/>
        <v>982214</v>
      </c>
    </row>
    <row r="95" spans="1:21" x14ac:dyDescent="0.2">
      <c r="A95" s="16" t="s">
        <v>193</v>
      </c>
      <c r="B95" s="4">
        <v>0</v>
      </c>
      <c r="C95" s="4">
        <v>11813</v>
      </c>
      <c r="D95" s="4">
        <v>-11813</v>
      </c>
      <c r="E95" s="4">
        <v>-779380000</v>
      </c>
      <c r="F95" s="4">
        <f t="shared" si="15"/>
        <v>-32285193043</v>
      </c>
      <c r="R95" s="5">
        <v>3.0999999999999999E-3</v>
      </c>
      <c r="S95" s="4">
        <v>1678401</v>
      </c>
      <c r="T95" s="4">
        <f t="shared" si="18"/>
        <v>2342018.6</v>
      </c>
      <c r="U95" s="4">
        <f t="shared" si="17"/>
        <v>982214</v>
      </c>
    </row>
    <row r="96" spans="1:21" x14ac:dyDescent="0.2">
      <c r="A96" s="16" t="s">
        <v>192</v>
      </c>
      <c r="B96" s="4">
        <v>600</v>
      </c>
      <c r="C96" s="4">
        <v>171999</v>
      </c>
      <c r="D96" s="4">
        <v>-171399</v>
      </c>
      <c r="E96" s="4">
        <v>-11148960000</v>
      </c>
      <c r="F96" s="4">
        <f t="shared" si="15"/>
        <v>-31505813043</v>
      </c>
      <c r="R96" s="5">
        <v>5.28E-2</v>
      </c>
      <c r="S96" s="4">
        <v>3499360</v>
      </c>
      <c r="T96" s="4">
        <f t="shared" si="18"/>
        <v>2357911.6</v>
      </c>
      <c r="U96" s="4">
        <f t="shared" si="17"/>
        <v>982214</v>
      </c>
    </row>
    <row r="97" spans="1:21" x14ac:dyDescent="0.2">
      <c r="A97" s="16" t="s">
        <v>191</v>
      </c>
      <c r="B97" s="4">
        <v>70267</v>
      </c>
      <c r="C97" s="4">
        <v>3004</v>
      </c>
      <c r="D97" s="4">
        <v>67263</v>
      </c>
      <c r="E97" s="4">
        <v>4189120000</v>
      </c>
      <c r="F97" s="4">
        <f t="shared" si="15"/>
        <v>-20356853043</v>
      </c>
      <c r="R97" s="5">
        <v>8.1000000000000013E-3</v>
      </c>
      <c r="S97" s="4">
        <v>1845076</v>
      </c>
      <c r="T97" s="4">
        <f t="shared" si="18"/>
        <v>2296036.9</v>
      </c>
      <c r="U97" s="4">
        <f t="shared" si="17"/>
        <v>982214</v>
      </c>
    </row>
    <row r="98" spans="1:21" x14ac:dyDescent="0.2">
      <c r="A98" s="16" t="s">
        <v>190</v>
      </c>
      <c r="B98" s="4">
        <v>0</v>
      </c>
      <c r="C98" s="4">
        <v>2133</v>
      </c>
      <c r="D98" s="4">
        <v>-2133</v>
      </c>
      <c r="E98" s="4">
        <v>-136450000</v>
      </c>
      <c r="F98" s="4">
        <f t="shared" si="15"/>
        <v>-24545973043</v>
      </c>
      <c r="R98" s="5">
        <v>-1.5800000000000002E-2</v>
      </c>
      <c r="S98" s="4">
        <v>2875803</v>
      </c>
      <c r="T98" s="4">
        <f t="shared" si="18"/>
        <v>2368437.7999999998</v>
      </c>
      <c r="U98" s="4">
        <f t="shared" si="17"/>
        <v>982214</v>
      </c>
    </row>
    <row r="99" spans="1:21" x14ac:dyDescent="0.2">
      <c r="A99" s="16" t="s">
        <v>189</v>
      </c>
      <c r="B99" s="4">
        <v>13100</v>
      </c>
      <c r="C99" s="4">
        <v>44600</v>
      </c>
      <c r="D99" s="4">
        <v>-31500</v>
      </c>
      <c r="E99" s="4">
        <v>-1957490000</v>
      </c>
      <c r="F99" s="4">
        <f t="shared" si="15"/>
        <v>-24409523043</v>
      </c>
      <c r="R99" s="5">
        <v>1.95E-2</v>
      </c>
      <c r="S99" s="4">
        <v>982214</v>
      </c>
      <c r="T99" s="4">
        <f t="shared" si="18"/>
        <v>2373559.7000000002</v>
      </c>
      <c r="U99" s="4">
        <f t="shared" si="17"/>
        <v>1487913</v>
      </c>
    </row>
    <row r="100" spans="1:21" x14ac:dyDescent="0.2">
      <c r="A100" s="16" t="s">
        <v>188</v>
      </c>
      <c r="B100" s="4">
        <v>8100</v>
      </c>
      <c r="C100" s="4">
        <v>72817</v>
      </c>
      <c r="D100" s="4">
        <v>-64717</v>
      </c>
      <c r="E100" s="4">
        <v>-4086470000</v>
      </c>
      <c r="F100" s="4">
        <f t="shared" si="15"/>
        <v>-22452033043</v>
      </c>
      <c r="R100" s="5">
        <v>-2.52E-2</v>
      </c>
      <c r="S100" s="4">
        <v>3690477</v>
      </c>
      <c r="T100" s="4">
        <f t="shared" si="18"/>
        <v>2091068.9</v>
      </c>
      <c r="U100" s="4">
        <f t="shared" si="17"/>
        <v>1487913</v>
      </c>
    </row>
    <row r="101" spans="1:21" x14ac:dyDescent="0.2">
      <c r="A101" s="16" t="s">
        <v>187</v>
      </c>
      <c r="B101" s="4">
        <v>3007</v>
      </c>
      <c r="C101" s="4">
        <v>22666</v>
      </c>
      <c r="D101" s="4">
        <v>-19659</v>
      </c>
      <c r="E101" s="4">
        <v>-1248690000</v>
      </c>
      <c r="F101" s="4">
        <f t="shared" si="15"/>
        <v>-18365563043</v>
      </c>
      <c r="R101" s="5">
        <v>1.77E-2</v>
      </c>
      <c r="S101" s="4">
        <v>1994211</v>
      </c>
      <c r="T101" s="4">
        <f t="shared" si="18"/>
        <v>2017883.1</v>
      </c>
      <c r="U101" s="4">
        <f t="shared" si="17"/>
        <v>1487913</v>
      </c>
    </row>
    <row r="102" spans="1:21" x14ac:dyDescent="0.2">
      <c r="A102" s="16" t="s">
        <v>186</v>
      </c>
      <c r="B102" s="4">
        <v>500</v>
      </c>
      <c r="C102" s="4">
        <v>22333</v>
      </c>
      <c r="D102" s="4">
        <v>-21833</v>
      </c>
      <c r="E102" s="4">
        <v>-1381890000</v>
      </c>
      <c r="F102" s="4">
        <f t="shared" si="15"/>
        <v>-17116873043</v>
      </c>
      <c r="R102" s="5">
        <v>-1.11E-2</v>
      </c>
      <c r="S102" s="4">
        <v>1487913</v>
      </c>
      <c r="T102" s="4">
        <f t="shared" si="18"/>
        <v>2031633.5</v>
      </c>
      <c r="U102" s="4">
        <f t="shared" si="17"/>
        <v>1226329</v>
      </c>
    </row>
    <row r="103" spans="1:21" x14ac:dyDescent="0.2">
      <c r="A103" s="16" t="s">
        <v>185</v>
      </c>
      <c r="B103" s="4">
        <v>13800</v>
      </c>
      <c r="C103" s="4">
        <v>86925</v>
      </c>
      <c r="D103" s="4">
        <v>-73125</v>
      </c>
      <c r="E103" s="4">
        <v>-4538000000</v>
      </c>
      <c r="F103" s="4">
        <f t="shared" si="15"/>
        <v>-15734983043</v>
      </c>
      <c r="R103" s="5">
        <v>1.6200000000000003E-2</v>
      </c>
      <c r="S103" s="4">
        <v>3139788</v>
      </c>
      <c r="T103" s="4">
        <f t="shared" si="18"/>
        <v>1918431.9</v>
      </c>
      <c r="U103" s="4">
        <f t="shared" si="17"/>
        <v>1226329</v>
      </c>
    </row>
    <row r="104" spans="1:21" x14ac:dyDescent="0.2">
      <c r="A104" s="16" t="s">
        <v>184</v>
      </c>
      <c r="B104" s="4">
        <v>48800</v>
      </c>
      <c r="C104" s="4">
        <v>247475</v>
      </c>
      <c r="D104" s="4">
        <v>-198675</v>
      </c>
      <c r="E104" s="4">
        <v>-12502390000</v>
      </c>
      <c r="F104" s="4">
        <f t="shared" si="15"/>
        <v>-11196983043</v>
      </c>
      <c r="R104" s="5">
        <v>-1.5800000000000002E-2</v>
      </c>
      <c r="S104" s="4">
        <v>2185374</v>
      </c>
      <c r="T104" s="4">
        <f t="shared" si="18"/>
        <v>1912078.4</v>
      </c>
      <c r="U104" s="4">
        <f t="shared" si="17"/>
        <v>1033433</v>
      </c>
    </row>
    <row r="105" spans="1:21" x14ac:dyDescent="0.2">
      <c r="A105" s="16" t="s">
        <v>183</v>
      </c>
      <c r="B105" s="4">
        <v>32600</v>
      </c>
      <c r="C105" s="4">
        <v>70340</v>
      </c>
      <c r="D105" s="4">
        <v>-37740</v>
      </c>
      <c r="E105" s="4">
        <v>-2357310000</v>
      </c>
      <c r="F105" s="4">
        <f t="shared" si="15"/>
        <v>1305406957</v>
      </c>
      <c r="R105" s="5">
        <v>3.1099999999999999E-2</v>
      </c>
      <c r="S105" s="4">
        <v>1719970</v>
      </c>
      <c r="T105" s="4">
        <f t="shared" si="18"/>
        <v>1890226.3</v>
      </c>
      <c r="U105" s="4">
        <f t="shared" si="17"/>
        <v>865569</v>
      </c>
    </row>
    <row r="106" spans="1:21" x14ac:dyDescent="0.2">
      <c r="A106" s="16" t="s">
        <v>182</v>
      </c>
      <c r="B106" s="4">
        <v>59900</v>
      </c>
      <c r="C106" s="4">
        <v>187420</v>
      </c>
      <c r="D106" s="4">
        <v>-127520</v>
      </c>
      <c r="E106" s="4">
        <v>-7850810000</v>
      </c>
      <c r="F106" s="4">
        <f t="shared" si="15"/>
        <v>3662716957</v>
      </c>
      <c r="R106" s="5">
        <v>4.0899999999999999E-2</v>
      </c>
      <c r="S106" s="4">
        <v>3658290</v>
      </c>
      <c r="T106" s="4">
        <f t="shared" si="18"/>
        <v>1684856.9</v>
      </c>
      <c r="U106" s="4">
        <f t="shared" si="17"/>
        <v>865569</v>
      </c>
    </row>
    <row r="107" spans="1:21" x14ac:dyDescent="0.2">
      <c r="A107" s="16" t="s">
        <v>181</v>
      </c>
      <c r="B107" s="4">
        <v>24305</v>
      </c>
      <c r="C107" s="4">
        <v>600</v>
      </c>
      <c r="D107" s="4">
        <v>23705</v>
      </c>
      <c r="E107" s="4">
        <v>1382940000</v>
      </c>
      <c r="F107" s="4">
        <f t="shared" si="15"/>
        <v>11513526957</v>
      </c>
      <c r="R107" s="5">
        <v>2.0899999999999998E-2</v>
      </c>
      <c r="S107" s="4">
        <v>1226329</v>
      </c>
      <c r="T107" s="4">
        <f t="shared" si="18"/>
        <v>1608416.3</v>
      </c>
      <c r="U107" s="4">
        <f t="shared" si="17"/>
        <v>865569</v>
      </c>
    </row>
    <row r="108" spans="1:21" x14ac:dyDescent="0.2">
      <c r="A108" s="16" t="s">
        <v>180</v>
      </c>
      <c r="B108" s="4">
        <v>127700</v>
      </c>
      <c r="C108" s="4">
        <v>55800</v>
      </c>
      <c r="D108" s="4">
        <v>71900</v>
      </c>
      <c r="E108" s="4">
        <v>4108990000</v>
      </c>
      <c r="F108" s="4">
        <f t="shared" si="15"/>
        <v>10130586957</v>
      </c>
      <c r="R108" s="5">
        <v>6.88E-2</v>
      </c>
      <c r="S108" s="4">
        <v>3599812</v>
      </c>
      <c r="T108" s="4">
        <f t="shared" si="18"/>
        <v>1312082.2</v>
      </c>
      <c r="U108" s="4">
        <f t="shared" si="17"/>
        <v>865569</v>
      </c>
    </row>
    <row r="109" spans="1:21" x14ac:dyDescent="0.2">
      <c r="A109" s="16" t="s">
        <v>179</v>
      </c>
      <c r="B109" s="4">
        <v>0</v>
      </c>
      <c r="C109" s="4">
        <v>6600</v>
      </c>
      <c r="D109" s="4">
        <v>-6600</v>
      </c>
      <c r="E109" s="4">
        <v>-349617270</v>
      </c>
      <c r="F109" s="4">
        <f t="shared" si="15"/>
        <v>6021596957</v>
      </c>
      <c r="R109" s="5">
        <v>6.9599999999999995E-2</v>
      </c>
      <c r="S109" s="4">
        <v>1033433</v>
      </c>
      <c r="T109" s="4">
        <f t="shared" si="18"/>
        <v>1281337.1000000001</v>
      </c>
      <c r="U109" s="4">
        <f t="shared" si="17"/>
        <v>865569</v>
      </c>
    </row>
    <row r="110" spans="1:21" x14ac:dyDescent="0.2">
      <c r="A110" s="16" t="s">
        <v>178</v>
      </c>
      <c r="B110" s="4">
        <v>2827</v>
      </c>
      <c r="C110" s="4">
        <v>10700</v>
      </c>
      <c r="D110" s="4">
        <v>-7873</v>
      </c>
      <c r="E110" s="4">
        <v>-399310000</v>
      </c>
      <c r="F110" s="4">
        <f t="shared" si="15"/>
        <v>6371214227</v>
      </c>
      <c r="R110" s="5">
        <v>-5.8999999999999999E-3</v>
      </c>
      <c r="S110" s="4">
        <v>865569</v>
      </c>
      <c r="T110" s="4">
        <f t="shared" si="18"/>
        <v>1339993.1000000001</v>
      </c>
      <c r="U110" s="4">
        <f t="shared" si="17"/>
        <v>1262353</v>
      </c>
    </row>
    <row r="111" spans="1:21" x14ac:dyDescent="0.2">
      <c r="A111" s="16" t="s">
        <v>177</v>
      </c>
      <c r="B111" s="4">
        <v>47800</v>
      </c>
      <c r="C111" s="4">
        <v>4000</v>
      </c>
      <c r="D111" s="4">
        <v>43800</v>
      </c>
      <c r="E111" s="4">
        <v>2238470000</v>
      </c>
      <c r="F111" s="4">
        <f t="shared" si="15"/>
        <v>6770524227</v>
      </c>
      <c r="R111" s="5">
        <v>-2.87E-2</v>
      </c>
      <c r="S111" s="4">
        <v>1262353</v>
      </c>
      <c r="T111" s="4">
        <f t="shared" si="18"/>
        <v>1326100.7</v>
      </c>
      <c r="U111" s="4">
        <f t="shared" si="17"/>
        <v>1501449</v>
      </c>
    </row>
    <row r="112" spans="1:21" x14ac:dyDescent="0.2">
      <c r="A112" s="16" t="s">
        <v>176</v>
      </c>
      <c r="B112" s="4">
        <v>9500</v>
      </c>
      <c r="C112" s="4">
        <v>500</v>
      </c>
      <c r="D112" s="4">
        <v>9000</v>
      </c>
      <c r="E112" s="4">
        <v>501460000</v>
      </c>
      <c r="F112" s="4">
        <f t="shared" si="15"/>
        <v>4532054227</v>
      </c>
      <c r="R112" s="5">
        <v>-4.9200000000000001E-2</v>
      </c>
      <c r="S112" s="4">
        <v>1625417</v>
      </c>
      <c r="T112" s="4">
        <f t="shared" si="18"/>
        <v>1242385.3</v>
      </c>
      <c r="U112" s="4">
        <f t="shared" si="17"/>
        <v>461923</v>
      </c>
    </row>
    <row r="113" spans="1:21" x14ac:dyDescent="0.2">
      <c r="A113" s="16" t="s">
        <v>175</v>
      </c>
      <c r="B113" s="4">
        <v>35700</v>
      </c>
      <c r="C113" s="4">
        <v>8100</v>
      </c>
      <c r="D113" s="4">
        <v>27600</v>
      </c>
      <c r="E113" s="4">
        <v>1517520000</v>
      </c>
      <c r="F113" s="4">
        <f t="shared" si="15"/>
        <v>4030594227</v>
      </c>
      <c r="R113" s="5">
        <v>6.83E-2</v>
      </c>
      <c r="S113" s="4">
        <v>2007772</v>
      </c>
      <c r="T113" s="4">
        <f t="shared" si="18"/>
        <v>1132519.7</v>
      </c>
      <c r="U113" s="4">
        <f t="shared" si="17"/>
        <v>461923</v>
      </c>
    </row>
    <row r="114" spans="1:21" x14ac:dyDescent="0.2">
      <c r="A114" s="16" t="s">
        <v>174</v>
      </c>
      <c r="B114" s="4">
        <v>5334</v>
      </c>
      <c r="C114" s="4">
        <v>6500</v>
      </c>
      <c r="D114" s="4">
        <v>-1166</v>
      </c>
      <c r="E114" s="4">
        <v>-65210000</v>
      </c>
      <c r="F114" s="4">
        <f t="shared" si="15"/>
        <v>2513074227</v>
      </c>
      <c r="R114" s="5">
        <v>-6.7199999999999996E-2</v>
      </c>
      <c r="S114" s="4">
        <v>2121839</v>
      </c>
      <c r="T114" s="4">
        <f t="shared" si="18"/>
        <v>1015148.1</v>
      </c>
      <c r="U114" s="4">
        <f t="shared" si="17"/>
        <v>461923</v>
      </c>
    </row>
    <row r="115" spans="1:21" x14ac:dyDescent="0.2">
      <c r="A115" s="16" t="s">
        <v>173</v>
      </c>
      <c r="B115" s="4">
        <v>68400</v>
      </c>
      <c r="C115" s="4">
        <v>21100</v>
      </c>
      <c r="D115" s="4">
        <v>47300</v>
      </c>
      <c r="E115" s="4">
        <v>2585220000</v>
      </c>
      <c r="F115" s="4">
        <f t="shared" si="15"/>
        <v>2578284227</v>
      </c>
      <c r="R115" s="5">
        <v>3.9699999999999999E-2</v>
      </c>
      <c r="S115" s="4">
        <v>1501449</v>
      </c>
      <c r="T115" s="4">
        <f t="shared" si="18"/>
        <v>1003287.1</v>
      </c>
      <c r="U115" s="4">
        <f t="shared" si="17"/>
        <v>461923</v>
      </c>
    </row>
    <row r="116" spans="1:21" x14ac:dyDescent="0.2">
      <c r="A116" s="16" t="s">
        <v>172</v>
      </c>
      <c r="B116" s="4">
        <v>4700</v>
      </c>
      <c r="C116" s="4">
        <v>7400</v>
      </c>
      <c r="D116" s="4">
        <v>-2700</v>
      </c>
      <c r="E116" s="4">
        <v>-139160000</v>
      </c>
      <c r="F116" s="4">
        <f t="shared" si="15"/>
        <v>-6935773</v>
      </c>
      <c r="R116" s="5">
        <v>6.8699999999999997E-2</v>
      </c>
      <c r="S116" s="4">
        <v>1604596</v>
      </c>
      <c r="T116" s="4">
        <f t="shared" ref="T116:T121" si="19">AVERAGE(S117:S126)</f>
        <v>960458.3</v>
      </c>
      <c r="U116" s="4">
        <f t="shared" si="17"/>
        <v>461923</v>
      </c>
    </row>
    <row r="117" spans="1:21" x14ac:dyDescent="0.2">
      <c r="A117" s="16" t="s">
        <v>171</v>
      </c>
      <c r="B117" s="4">
        <v>0</v>
      </c>
      <c r="C117" s="4">
        <v>33250</v>
      </c>
      <c r="D117" s="4">
        <v>-33250</v>
      </c>
      <c r="E117" s="4">
        <v>-1664080401</v>
      </c>
      <c r="F117" s="4">
        <f t="shared" si="15"/>
        <v>132224227</v>
      </c>
      <c r="R117" s="5">
        <v>-2.9399999999999999E-2</v>
      </c>
      <c r="S117" s="4">
        <v>461923</v>
      </c>
      <c r="T117" s="4">
        <f t="shared" si="19"/>
        <v>974949.7</v>
      </c>
      <c r="U117" s="4">
        <f t="shared" si="17"/>
        <v>636471</v>
      </c>
    </row>
    <row r="118" spans="1:21" x14ac:dyDescent="0.2">
      <c r="A118" s="16" t="s">
        <v>170</v>
      </c>
      <c r="B118" s="4">
        <v>22100</v>
      </c>
      <c r="C118" s="4">
        <v>1500</v>
      </c>
      <c r="D118" s="4">
        <v>20600</v>
      </c>
      <c r="E118" s="4">
        <v>1015790000</v>
      </c>
      <c r="F118" s="4">
        <f t="shared" si="15"/>
        <v>1796304628</v>
      </c>
      <c r="R118" s="5">
        <v>3.6600000000000001E-2</v>
      </c>
      <c r="S118" s="4">
        <v>636471</v>
      </c>
      <c r="T118" s="4">
        <f t="shared" si="19"/>
        <v>1007317.8</v>
      </c>
      <c r="U118" s="4">
        <f t="shared" si="17"/>
        <v>725982</v>
      </c>
    </row>
    <row r="119" spans="1:21" x14ac:dyDescent="0.2">
      <c r="A119" s="16" t="s">
        <v>169</v>
      </c>
      <c r="B119" s="4">
        <v>26500</v>
      </c>
      <c r="C119" s="4">
        <v>2300</v>
      </c>
      <c r="D119" s="4">
        <v>24200</v>
      </c>
      <c r="E119" s="4">
        <v>1167380000</v>
      </c>
      <c r="F119" s="4">
        <f t="shared" si="15"/>
        <v>780514628</v>
      </c>
      <c r="R119" s="5">
        <v>-6.0000000000000001E-3</v>
      </c>
      <c r="S119" s="4">
        <v>725982</v>
      </c>
      <c r="T119" s="4">
        <f t="shared" si="19"/>
        <v>1005204.4</v>
      </c>
      <c r="U119" s="4">
        <f t="shared" si="17"/>
        <v>788263</v>
      </c>
    </row>
    <row r="120" spans="1:21" x14ac:dyDescent="0.2">
      <c r="A120" s="16" t="s">
        <v>168</v>
      </c>
      <c r="B120" s="4">
        <v>43200</v>
      </c>
      <c r="C120" s="4">
        <v>7400</v>
      </c>
      <c r="D120" s="4">
        <v>35800</v>
      </c>
      <c r="E120" s="4">
        <v>1801530000</v>
      </c>
      <c r="F120" s="4">
        <f t="shared" si="15"/>
        <v>-386865372</v>
      </c>
      <c r="R120" s="5">
        <v>-3.32E-2</v>
      </c>
      <c r="S120" s="4">
        <v>1452129</v>
      </c>
      <c r="T120" s="4">
        <f t="shared" si="19"/>
        <v>890435.7</v>
      </c>
      <c r="U120" s="4">
        <f t="shared" si="17"/>
        <v>788263</v>
      </c>
    </row>
    <row r="121" spans="1:21" x14ac:dyDescent="0.2">
      <c r="A121" s="16" t="s">
        <v>167</v>
      </c>
      <c r="B121" s="4">
        <v>1100</v>
      </c>
      <c r="C121" s="4">
        <v>0</v>
      </c>
      <c r="D121" s="4">
        <v>1100</v>
      </c>
      <c r="E121" s="4">
        <v>57570000</v>
      </c>
      <c r="F121" s="4">
        <f t="shared" si="15"/>
        <v>-2188395372</v>
      </c>
      <c r="R121" s="5">
        <v>-6.3899999999999998E-2</v>
      </c>
      <c r="S121" s="4">
        <v>1123429</v>
      </c>
      <c r="T121" s="4">
        <f t="shared" si="19"/>
        <v>810760.5</v>
      </c>
      <c r="U121" s="4">
        <f t="shared" si="17"/>
        <v>788263</v>
      </c>
    </row>
    <row r="122" spans="1:21" x14ac:dyDescent="0.2">
      <c r="A122" s="16" t="s">
        <v>166</v>
      </c>
      <c r="B122" s="4">
        <v>0</v>
      </c>
      <c r="C122" s="4">
        <v>9700</v>
      </c>
      <c r="D122" s="4">
        <v>-9700</v>
      </c>
      <c r="E122" s="4">
        <v>-533920000</v>
      </c>
      <c r="F122" s="4">
        <f t="shared" si="15"/>
        <v>-2245965372</v>
      </c>
      <c r="R122" s="5">
        <v>-3.5999999999999999E-3</v>
      </c>
      <c r="S122" s="4">
        <v>788263</v>
      </c>
      <c r="T122" s="4">
        <f>AVERAGE(S123:S132)</f>
        <v>755878.1</v>
      </c>
      <c r="U122" s="4">
        <f t="shared" si="17"/>
        <v>606837</v>
      </c>
    </row>
    <row r="123" spans="1:21" x14ac:dyDescent="0.2">
      <c r="A123" s="16" t="s">
        <v>165</v>
      </c>
      <c r="B123" s="4">
        <v>9100</v>
      </c>
      <c r="C123" s="4">
        <v>14600</v>
      </c>
      <c r="D123" s="4">
        <v>-5500</v>
      </c>
      <c r="E123" s="4">
        <v>-292400000</v>
      </c>
      <c r="F123" s="4">
        <f t="shared" si="15"/>
        <v>-1712045372</v>
      </c>
      <c r="R123" s="5">
        <v>2.0499999999999997E-2</v>
      </c>
      <c r="S123" s="4">
        <v>909116</v>
      </c>
      <c r="U123" s="4">
        <f t="shared" si="17"/>
        <v>606837</v>
      </c>
    </row>
    <row r="124" spans="1:21" x14ac:dyDescent="0.2">
      <c r="A124" s="16" t="s">
        <v>164</v>
      </c>
      <c r="B124" s="4">
        <v>0</v>
      </c>
      <c r="C124" s="4">
        <v>17100</v>
      </c>
      <c r="D124" s="4">
        <v>-17100</v>
      </c>
      <c r="E124" s="4">
        <v>-921380000</v>
      </c>
      <c r="F124" s="4">
        <f t="shared" si="15"/>
        <v>-1419645372</v>
      </c>
      <c r="R124" s="5">
        <v>-9.1999999999999998E-3</v>
      </c>
      <c r="S124" s="4">
        <v>948123</v>
      </c>
      <c r="U124" s="4">
        <f t="shared" ref="U124:U126" si="20">MIN(S125:S129)</f>
        <v>606837</v>
      </c>
    </row>
    <row r="125" spans="1:21" x14ac:dyDescent="0.2">
      <c r="A125" s="16" t="s">
        <v>163</v>
      </c>
      <c r="B125" s="4">
        <v>9600</v>
      </c>
      <c r="C125" s="4">
        <v>3500</v>
      </c>
      <c r="D125" s="4">
        <v>6100</v>
      </c>
      <c r="E125" s="4">
        <v>317700000</v>
      </c>
      <c r="F125" s="4">
        <f t="shared" si="15"/>
        <v>-498265372</v>
      </c>
      <c r="R125" s="5">
        <v>6.2699999999999992E-2</v>
      </c>
      <c r="S125" s="4">
        <v>1382839</v>
      </c>
      <c r="U125" s="4">
        <f t="shared" si="20"/>
        <v>304442</v>
      </c>
    </row>
    <row r="126" spans="1:21" x14ac:dyDescent="0.2">
      <c r="A126" s="16" t="s">
        <v>162</v>
      </c>
      <c r="B126" s="4">
        <v>1700</v>
      </c>
      <c r="C126" s="4">
        <v>2400</v>
      </c>
      <c r="D126" s="4">
        <v>-700</v>
      </c>
      <c r="E126" s="4">
        <v>-37490000</v>
      </c>
      <c r="F126" s="4">
        <f t="shared" si="15"/>
        <v>-815965372</v>
      </c>
      <c r="R126" s="5">
        <v>-1.1599999999999999E-2</v>
      </c>
      <c r="S126" s="4">
        <v>1176308</v>
      </c>
      <c r="U126" s="4">
        <f t="shared" si="20"/>
        <v>304442</v>
      </c>
    </row>
    <row r="127" spans="1:21" x14ac:dyDescent="0.2">
      <c r="A127" s="16" t="s">
        <v>161</v>
      </c>
      <c r="B127" s="4">
        <v>0</v>
      </c>
      <c r="C127" s="4">
        <v>500</v>
      </c>
      <c r="D127" s="4">
        <v>-500</v>
      </c>
      <c r="E127" s="4">
        <v>-26000000</v>
      </c>
      <c r="F127" s="4">
        <f t="shared" si="15"/>
        <v>-778475372</v>
      </c>
      <c r="R127" s="5">
        <v>3.9000000000000003E-3</v>
      </c>
      <c r="S127" s="4">
        <v>606837</v>
      </c>
      <c r="U127" s="4">
        <f>MIN(S128:S132)</f>
        <v>239439</v>
      </c>
    </row>
    <row r="128" spans="1:21" x14ac:dyDescent="0.2">
      <c r="A128" s="16" t="s">
        <v>160</v>
      </c>
      <c r="B128" s="4">
        <v>0</v>
      </c>
      <c r="C128" s="4">
        <v>6600</v>
      </c>
      <c r="D128" s="4">
        <v>-6600</v>
      </c>
      <c r="E128" s="4">
        <v>-326040000</v>
      </c>
      <c r="F128" s="4">
        <f t="shared" si="15"/>
        <v>-752475372</v>
      </c>
      <c r="R128" s="5">
        <v>4.2599999999999999E-2</v>
      </c>
      <c r="S128" s="4">
        <v>960152</v>
      </c>
    </row>
    <row r="129" spans="1:22" x14ac:dyDescent="0.2">
      <c r="A129" s="16" t="s">
        <v>159</v>
      </c>
      <c r="B129" s="4">
        <v>0</v>
      </c>
      <c r="C129" s="4">
        <v>1300</v>
      </c>
      <c r="D129" s="4">
        <v>-1300</v>
      </c>
      <c r="E129" s="4">
        <v>-64030000</v>
      </c>
      <c r="F129" s="4">
        <f t="shared" si="15"/>
        <v>-426435372</v>
      </c>
      <c r="R129" s="5">
        <v>4.2199999999999994E-2</v>
      </c>
      <c r="S129" s="4">
        <v>704848</v>
      </c>
    </row>
    <row r="130" spans="1:22" x14ac:dyDescent="0.2">
      <c r="A130" s="16" t="s">
        <v>158</v>
      </c>
      <c r="B130" s="4">
        <v>1201</v>
      </c>
      <c r="C130" s="4">
        <v>0</v>
      </c>
      <c r="D130" s="4">
        <v>1201</v>
      </c>
      <c r="E130" s="4">
        <v>55790000</v>
      </c>
      <c r="F130" s="4">
        <f t="shared" si="15"/>
        <v>-362405372</v>
      </c>
      <c r="R130" s="5">
        <v>2.8199999999999999E-2</v>
      </c>
      <c r="S130" s="4">
        <v>304442</v>
      </c>
    </row>
    <row r="131" spans="1:22" x14ac:dyDescent="0.2">
      <c r="A131" s="16" t="s">
        <v>157</v>
      </c>
      <c r="B131" s="4">
        <v>400</v>
      </c>
      <c r="C131" s="4">
        <v>900</v>
      </c>
      <c r="D131" s="4">
        <v>-500</v>
      </c>
      <c r="E131" s="4">
        <v>-23460000</v>
      </c>
      <c r="F131" s="4">
        <f>E131+F132</f>
        <v>-418195372</v>
      </c>
      <c r="R131" s="5">
        <v>-3.5499999999999997E-2</v>
      </c>
      <c r="S131" s="4">
        <v>326677</v>
      </c>
    </row>
    <row r="132" spans="1:22" x14ac:dyDescent="0.2">
      <c r="A132" s="16" t="s">
        <v>156</v>
      </c>
      <c r="B132" s="4">
        <v>0</v>
      </c>
      <c r="C132" s="4">
        <v>8200</v>
      </c>
      <c r="D132" s="4">
        <v>-8200</v>
      </c>
      <c r="E132" s="4">
        <v>-394735372</v>
      </c>
      <c r="F132" s="4">
        <f>E132</f>
        <v>-394735372</v>
      </c>
      <c r="R132" s="5">
        <v>0</v>
      </c>
      <c r="S132" s="4">
        <v>239439</v>
      </c>
    </row>
    <row r="133" spans="1:22" x14ac:dyDescent="0.2">
      <c r="A133" s="2"/>
      <c r="B133" s="4"/>
      <c r="C133" s="4"/>
      <c r="D133" s="4"/>
      <c r="E133" s="4"/>
      <c r="F133" s="4">
        <f>E133</f>
        <v>0</v>
      </c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6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6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6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6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6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5"/>
    </row>
    <row r="150" spans="1:22" x14ac:dyDescent="0.2">
      <c r="A150" s="6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5"/>
    </row>
    <row r="151" spans="1:22" x14ac:dyDescent="0.2">
      <c r="A151" s="6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5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5"/>
    </row>
    <row r="153" spans="1:22" x14ac:dyDescent="0.2">
      <c r="A153" s="2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5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5"/>
    </row>
    <row r="155" spans="1:22" x14ac:dyDescent="0.2">
      <c r="A155" s="6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5"/>
    </row>
    <row r="156" spans="1:22" x14ac:dyDescent="0.2">
      <c r="A156" s="6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5"/>
    </row>
    <row r="157" spans="1:22" x14ac:dyDescent="0.2">
      <c r="A157" s="6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5"/>
    </row>
    <row r="158" spans="1:22" x14ac:dyDescent="0.2">
      <c r="A158" s="6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5"/>
    </row>
    <row r="159" spans="1:22" x14ac:dyDescent="0.2">
      <c r="A159" s="6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5"/>
    </row>
    <row r="160" spans="1:22" x14ac:dyDescent="0.2">
      <c r="A160" s="6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5"/>
    </row>
    <row r="161" spans="1:22" x14ac:dyDescent="0.2">
      <c r="A161" s="6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5"/>
    </row>
    <row r="162" spans="1:22" x14ac:dyDescent="0.2">
      <c r="A162" s="6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5"/>
      <c r="U162" s="5"/>
      <c r="V162" s="5"/>
    </row>
    <row r="163" spans="1:22" x14ac:dyDescent="0.2">
      <c r="A163" s="6"/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5"/>
      <c r="U163" s="5"/>
      <c r="V163" s="5"/>
    </row>
    <row r="164" spans="1:22" x14ac:dyDescent="0.2">
      <c r="A164" s="6"/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5"/>
      <c r="U164" s="5"/>
      <c r="V164" s="5"/>
    </row>
    <row r="165" spans="1:22" x14ac:dyDescent="0.2">
      <c r="A165" s="6"/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5"/>
      <c r="U165" s="5"/>
      <c r="V165" s="5"/>
    </row>
    <row r="166" spans="1:22" x14ac:dyDescent="0.2">
      <c r="A166" s="6"/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5"/>
      <c r="U166" s="5"/>
      <c r="V166" s="5"/>
    </row>
    <row r="167" spans="1:22" x14ac:dyDescent="0.2">
      <c r="A167" s="6"/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5"/>
      <c r="U167" s="5"/>
      <c r="V167" s="5"/>
    </row>
    <row r="168" spans="1:22" x14ac:dyDescent="0.2">
      <c r="A168" s="2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5"/>
    </row>
    <row r="169" spans="1:22" x14ac:dyDescent="0.2">
      <c r="A169" s="2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5"/>
    </row>
    <row r="170" spans="1:22" x14ac:dyDescent="0.2">
      <c r="A170" s="2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5"/>
    </row>
    <row r="171" spans="1:22" x14ac:dyDescent="0.2">
      <c r="A171" s="2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5"/>
    </row>
    <row r="172" spans="1:22" x14ac:dyDescent="0.2">
      <c r="A172" s="2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5"/>
    </row>
    <row r="173" spans="1:22" x14ac:dyDescent="0.2">
      <c r="A173" s="2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5"/>
    </row>
    <row r="174" spans="1:22" x14ac:dyDescent="0.2">
      <c r="A174" s="2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5"/>
    </row>
    <row r="175" spans="1:22" x14ac:dyDescent="0.2">
      <c r="A175" s="2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5"/>
    </row>
    <row r="176" spans="1:22" x14ac:dyDescent="0.2">
      <c r="A176" s="2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5"/>
    </row>
    <row r="177" spans="1:22" x14ac:dyDescent="0.2">
      <c r="A177" s="2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5"/>
      <c r="U177" s="5"/>
      <c r="V177" s="5"/>
    </row>
    <row r="178" spans="1:22" x14ac:dyDescent="0.2">
      <c r="A178" s="2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5"/>
      <c r="U178" s="5"/>
      <c r="V178" s="5"/>
    </row>
    <row r="179" spans="1:22" x14ac:dyDescent="0.2">
      <c r="A179" s="2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5"/>
      <c r="U179" s="5"/>
      <c r="V179" s="5"/>
    </row>
    <row r="180" spans="1:22" x14ac:dyDescent="0.2">
      <c r="A180" s="2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5"/>
      <c r="U180" s="5"/>
      <c r="V180" s="5"/>
    </row>
    <row r="181" spans="1:22" x14ac:dyDescent="0.2">
      <c r="A181" s="2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5"/>
      <c r="U181" s="5"/>
      <c r="V181" s="5"/>
    </row>
    <row r="182" spans="1:22" x14ac:dyDescent="0.2">
      <c r="A182" s="2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5"/>
      <c r="U182" s="5"/>
      <c r="V182" s="5"/>
    </row>
    <row r="183" spans="1:22" x14ac:dyDescent="0.2">
      <c r="A183" s="2"/>
      <c r="B183" s="4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5"/>
      <c r="U183" s="5"/>
      <c r="V183" s="5"/>
    </row>
    <row r="184" spans="1:22" x14ac:dyDescent="0.2">
      <c r="A184" s="2"/>
      <c r="B184" s="4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5"/>
      <c r="U184" s="5"/>
      <c r="V184" s="5"/>
    </row>
    <row r="185" spans="1:22" x14ac:dyDescent="0.2">
      <c r="A185" s="2"/>
      <c r="B185" s="4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5"/>
      <c r="U185" s="5"/>
      <c r="V185" s="8"/>
    </row>
    <row r="186" spans="1:22" x14ac:dyDescent="0.2">
      <c r="A186" s="2"/>
      <c r="B186" s="4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5"/>
      <c r="U186" s="5"/>
      <c r="V186" s="8"/>
    </row>
    <row r="187" spans="1:22" x14ac:dyDescent="0.2">
      <c r="A187" s="2"/>
      <c r="B187" s="4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5"/>
      <c r="U187" s="5"/>
      <c r="V187" s="8"/>
    </row>
    <row r="188" spans="1:22" x14ac:dyDescent="0.2">
      <c r="A188" s="6"/>
      <c r="B188" s="4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5"/>
      <c r="U188" s="5"/>
      <c r="V188" s="8"/>
    </row>
    <row r="189" spans="1:22" x14ac:dyDescent="0.2">
      <c r="A189" s="6"/>
      <c r="B189" s="4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5"/>
      <c r="U189" s="5"/>
      <c r="V189" s="8"/>
    </row>
    <row r="190" spans="1:22" x14ac:dyDescent="0.2">
      <c r="A190" s="6"/>
      <c r="B190" s="4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5"/>
      <c r="U190" s="5"/>
      <c r="V190" s="8"/>
    </row>
    <row r="191" spans="1:22" x14ac:dyDescent="0.2">
      <c r="A191" s="6"/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5"/>
      <c r="U191" s="5"/>
      <c r="V191" s="8"/>
    </row>
    <row r="192" spans="1:22" x14ac:dyDescent="0.2">
      <c r="A192" s="6"/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5"/>
      <c r="U192" s="5"/>
      <c r="V192" s="8"/>
    </row>
    <row r="193" spans="1:22" x14ac:dyDescent="0.2">
      <c r="A193" s="2"/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5"/>
      <c r="U193" s="5"/>
      <c r="V193" s="8"/>
    </row>
    <row r="194" spans="1:22" x14ac:dyDescent="0.2">
      <c r="A194" s="2"/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5"/>
      <c r="U194" s="5"/>
      <c r="V194" s="8"/>
    </row>
    <row r="195" spans="1:22" x14ac:dyDescent="0.2">
      <c r="A195" s="2"/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5"/>
      <c r="U195" s="5"/>
      <c r="V195" s="8"/>
    </row>
    <row r="196" spans="1:22" x14ac:dyDescent="0.2">
      <c r="A196" s="2"/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5"/>
      <c r="U196" s="5"/>
      <c r="V196" s="8"/>
    </row>
    <row r="197" spans="1:22" x14ac:dyDescent="0.2">
      <c r="A197" s="2"/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5"/>
      <c r="U197" s="5"/>
      <c r="V197" s="8"/>
    </row>
    <row r="223" spans="1:3" x14ac:dyDescent="0.2">
      <c r="A223" t="e" cm="1">
        <f t="array" aca="1" ref="A223" ca="1">INDIRECT("'" &amp; E1 &amp; "'!$A$2:$A$66")</f>
        <v>#REF!</v>
      </c>
      <c r="B223" t="e" cm="1">
        <f t="array" aca="1" ref="B223" ca="1">INDIRECT("'" &amp; E1 &amp; "'!$B$2:$B$66")</f>
        <v>#REF!</v>
      </c>
      <c r="C223" t="e" cm="1">
        <f t="array" aca="1" ref="C223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AEBAE0-65C7-144E-AEDD-3461FAF8882C}">
  <sheetPr codeName="Sheet73"/>
  <dimension ref="A1:V223"/>
  <sheetViews>
    <sheetView workbookViewId="0">
      <pane ySplit="2" topLeftCell="A3" activePane="bottomLeft" state="frozen"/>
      <selection activeCell="F17" sqref="F17"/>
      <selection pane="bottomLeft" activeCell="F17" sqref="F17"/>
    </sheetView>
  </sheetViews>
  <sheetFormatPr baseColWidth="10" defaultRowHeight="16" x14ac:dyDescent="0.2"/>
  <cols>
    <col min="1" max="1" width="21.1640625" customWidth="1"/>
    <col min="2" max="3" width="15.33203125" customWidth="1"/>
    <col min="4" max="4" width="14.6640625" customWidth="1"/>
    <col min="5" max="5" width="16.66406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4.8320312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252</v>
      </c>
      <c r="U2" s="1" t="s">
        <v>253</v>
      </c>
      <c r="V2" s="1" t="s">
        <v>236</v>
      </c>
    </row>
    <row r="3" spans="1:22" x14ac:dyDescent="0.2">
      <c r="A3" s="16" t="s">
        <v>357</v>
      </c>
      <c r="B3" s="4">
        <v>0</v>
      </c>
      <c r="C3" s="4">
        <v>100</v>
      </c>
      <c r="D3" s="4">
        <v>-100</v>
      </c>
      <c r="E3" s="4">
        <v>-4180000</v>
      </c>
      <c r="F3" s="4">
        <f t="shared" ref="F3:F11" si="0">E3+F4</f>
        <v>1172951394</v>
      </c>
      <c r="K3">
        <f t="shared" ref="K3:K11" si="1">K4+J3</f>
        <v>0</v>
      </c>
      <c r="L3" s="4">
        <v>15</v>
      </c>
      <c r="M3" s="4">
        <v>11</v>
      </c>
      <c r="N3" s="4">
        <v>1</v>
      </c>
      <c r="O3" s="4">
        <v>1</v>
      </c>
      <c r="P3" s="4">
        <v>10100</v>
      </c>
      <c r="Q3" s="4">
        <v>6300</v>
      </c>
      <c r="R3" s="5">
        <v>-5.8999999999999999E-3</v>
      </c>
      <c r="S3" s="4">
        <v>18000</v>
      </c>
      <c r="T3" s="4">
        <f t="shared" ref="T3:T38" si="2">AVERAGE(S4:S13)</f>
        <v>34677.777777777781</v>
      </c>
      <c r="U3" s="4">
        <f t="shared" ref="U3:U11" si="3">MIN(S4:S8)</f>
        <v>12200</v>
      </c>
      <c r="V3" s="5">
        <v>7.1999999999999998E-3</v>
      </c>
    </row>
    <row r="4" spans="1:22" x14ac:dyDescent="0.2">
      <c r="A4" s="16" t="s">
        <v>356</v>
      </c>
      <c r="B4" s="4">
        <v>0</v>
      </c>
      <c r="C4" s="4">
        <v>600</v>
      </c>
      <c r="D4" s="4">
        <v>-600</v>
      </c>
      <c r="E4" s="4">
        <v>-25230000</v>
      </c>
      <c r="F4" s="4">
        <f t="shared" si="0"/>
        <v>1177131394</v>
      </c>
      <c r="K4">
        <f t="shared" si="1"/>
        <v>0</v>
      </c>
      <c r="L4" s="4">
        <v>15</v>
      </c>
      <c r="M4" s="4">
        <v>29</v>
      </c>
      <c r="N4" s="4">
        <v>0</v>
      </c>
      <c r="O4" s="4">
        <v>0</v>
      </c>
      <c r="P4" s="4">
        <v>3900</v>
      </c>
      <c r="Q4" s="4">
        <v>8300</v>
      </c>
      <c r="R4" s="5">
        <v>-9.4999999999999998E-3</v>
      </c>
      <c r="S4" s="4">
        <v>12200</v>
      </c>
      <c r="T4" s="4">
        <f t="shared" si="2"/>
        <v>37487.5</v>
      </c>
      <c r="U4" s="4">
        <f t="shared" si="3"/>
        <v>13200</v>
      </c>
      <c r="V4" s="5">
        <v>1.1899999999999999E-2</v>
      </c>
    </row>
    <row r="5" spans="1:22" x14ac:dyDescent="0.2">
      <c r="A5" s="16" t="s">
        <v>355</v>
      </c>
      <c r="B5" s="4">
        <v>100</v>
      </c>
      <c r="C5" s="4">
        <v>0</v>
      </c>
      <c r="D5" s="4">
        <v>100</v>
      </c>
      <c r="E5" s="4">
        <v>4220000</v>
      </c>
      <c r="F5" s="4">
        <f t="shared" si="0"/>
        <v>1202361394</v>
      </c>
      <c r="K5">
        <f t="shared" si="1"/>
        <v>0</v>
      </c>
      <c r="L5" s="4">
        <v>27</v>
      </c>
      <c r="M5" s="4">
        <v>11</v>
      </c>
      <c r="N5" s="4">
        <v>1</v>
      </c>
      <c r="O5" s="4">
        <v>0</v>
      </c>
      <c r="P5" s="4">
        <v>12300</v>
      </c>
      <c r="Q5" s="4">
        <v>4600</v>
      </c>
      <c r="R5" s="5">
        <v>7.1999999999999998E-3</v>
      </c>
      <c r="S5" s="4">
        <v>22800</v>
      </c>
      <c r="T5" s="4">
        <f t="shared" si="2"/>
        <v>39585.714285714283</v>
      </c>
      <c r="U5" s="4">
        <f t="shared" si="3"/>
        <v>13200</v>
      </c>
      <c r="V5" s="5">
        <v>1.8700000000000001E-2</v>
      </c>
    </row>
    <row r="6" spans="1:22" x14ac:dyDescent="0.2">
      <c r="A6" s="16" t="s">
        <v>354</v>
      </c>
      <c r="B6" s="4">
        <v>900</v>
      </c>
      <c r="C6" s="4">
        <v>100</v>
      </c>
      <c r="D6" s="4">
        <v>800</v>
      </c>
      <c r="E6" s="4">
        <v>33550000</v>
      </c>
      <c r="F6" s="4">
        <f t="shared" si="0"/>
        <v>1198141394</v>
      </c>
      <c r="K6">
        <f t="shared" si="1"/>
        <v>0</v>
      </c>
      <c r="L6" s="4">
        <v>74</v>
      </c>
      <c r="M6" s="4">
        <v>24</v>
      </c>
      <c r="N6" s="4">
        <v>1</v>
      </c>
      <c r="O6" s="4">
        <v>2</v>
      </c>
      <c r="P6" s="4">
        <v>29200</v>
      </c>
      <c r="Q6" s="4">
        <v>22900</v>
      </c>
      <c r="R6" s="5">
        <v>1.6899999999999998E-2</v>
      </c>
      <c r="S6" s="4">
        <v>52100</v>
      </c>
      <c r="T6" s="4">
        <f t="shared" si="2"/>
        <v>34614.285714285717</v>
      </c>
      <c r="U6" s="4">
        <f t="shared" si="3"/>
        <v>13200</v>
      </c>
      <c r="V6" s="5">
        <v>2.3700000000000002E-2</v>
      </c>
    </row>
    <row r="7" spans="1:22" x14ac:dyDescent="0.2">
      <c r="F7" s="4">
        <f t="shared" si="0"/>
        <v>1164591394</v>
      </c>
      <c r="K7">
        <f t="shared" si="1"/>
        <v>0</v>
      </c>
      <c r="L7" s="4">
        <v>27</v>
      </c>
      <c r="M7" s="4">
        <v>23</v>
      </c>
      <c r="N7" s="4">
        <v>2</v>
      </c>
      <c r="O7" s="4">
        <v>2</v>
      </c>
      <c r="P7" s="4">
        <v>15900</v>
      </c>
      <c r="Q7" s="4">
        <v>15800</v>
      </c>
      <c r="R7" s="5">
        <v>3.7000000000000002E-3</v>
      </c>
      <c r="S7" s="4">
        <v>31700</v>
      </c>
      <c r="T7" s="4">
        <f t="shared" si="2"/>
        <v>35100</v>
      </c>
      <c r="U7" s="4">
        <f t="shared" si="3"/>
        <v>13200</v>
      </c>
      <c r="V7" s="5">
        <v>7.3000000000000001E-3</v>
      </c>
    </row>
    <row r="8" spans="1:22" x14ac:dyDescent="0.2">
      <c r="A8" s="16" t="s">
        <v>352</v>
      </c>
      <c r="B8" s="4">
        <v>0</v>
      </c>
      <c r="C8" s="4">
        <v>18</v>
      </c>
      <c r="D8" s="4">
        <v>-18</v>
      </c>
      <c r="E8" s="4">
        <v>-740000</v>
      </c>
      <c r="F8" s="4">
        <f t="shared" si="0"/>
        <v>1164591394</v>
      </c>
      <c r="K8">
        <f t="shared" si="1"/>
        <v>0</v>
      </c>
      <c r="L8" s="4">
        <v>24</v>
      </c>
      <c r="M8" s="4">
        <v>14</v>
      </c>
      <c r="N8" s="4">
        <v>2</v>
      </c>
      <c r="O8" s="4">
        <v>0</v>
      </c>
      <c r="P8" s="4">
        <v>18400</v>
      </c>
      <c r="Q8" s="4">
        <v>4500</v>
      </c>
      <c r="R8" s="5">
        <v>0</v>
      </c>
      <c r="S8" s="4">
        <v>24200</v>
      </c>
      <c r="T8" s="4">
        <f t="shared" si="2"/>
        <v>44816.666666666664</v>
      </c>
      <c r="U8" s="4">
        <f t="shared" si="3"/>
        <v>13200</v>
      </c>
      <c r="V8" s="5">
        <v>6.0999999999999995E-3</v>
      </c>
    </row>
    <row r="9" spans="1:22" x14ac:dyDescent="0.2">
      <c r="F9" s="4">
        <f t="shared" si="0"/>
        <v>1165331394</v>
      </c>
      <c r="K9">
        <f t="shared" si="1"/>
        <v>0</v>
      </c>
      <c r="L9" s="4">
        <v>12</v>
      </c>
      <c r="M9" s="4">
        <v>3</v>
      </c>
      <c r="N9" s="4">
        <v>2</v>
      </c>
      <c r="O9" s="4">
        <v>0</v>
      </c>
      <c r="P9" s="4">
        <v>11900</v>
      </c>
      <c r="Q9" s="4">
        <v>1300</v>
      </c>
      <c r="R9" s="5">
        <v>0</v>
      </c>
      <c r="S9" s="4">
        <v>13200</v>
      </c>
      <c r="T9" s="4">
        <f t="shared" si="2"/>
        <v>51140</v>
      </c>
      <c r="U9" s="4">
        <f t="shared" si="3"/>
        <v>27300</v>
      </c>
      <c r="V9" s="5">
        <v>6.0999999999999995E-3</v>
      </c>
    </row>
    <row r="10" spans="1:22" x14ac:dyDescent="0.2">
      <c r="F10" s="4">
        <f t="shared" si="0"/>
        <v>1165331394</v>
      </c>
      <c r="K10">
        <f t="shared" si="1"/>
        <v>0</v>
      </c>
      <c r="L10" s="4">
        <v>16</v>
      </c>
      <c r="M10" s="4">
        <v>19</v>
      </c>
      <c r="N10" s="4">
        <v>1</v>
      </c>
      <c r="O10" s="4">
        <v>0</v>
      </c>
      <c r="P10" s="4">
        <v>21700</v>
      </c>
      <c r="Q10" s="4">
        <v>5600</v>
      </c>
      <c r="R10" s="5">
        <v>1.2999999999999999E-3</v>
      </c>
      <c r="S10" s="4">
        <v>27300</v>
      </c>
      <c r="T10" s="4">
        <f t="shared" si="2"/>
        <v>57100</v>
      </c>
      <c r="U10" s="4">
        <f t="shared" si="3"/>
        <v>33100</v>
      </c>
      <c r="V10" s="5">
        <v>1.2E-2</v>
      </c>
    </row>
    <row r="11" spans="1:22" x14ac:dyDescent="0.2">
      <c r="F11" s="4">
        <f t="shared" si="0"/>
        <v>1165331394</v>
      </c>
      <c r="K11">
        <f t="shared" si="1"/>
        <v>0</v>
      </c>
      <c r="L11" s="4">
        <v>53</v>
      </c>
      <c r="M11" s="4">
        <v>43</v>
      </c>
      <c r="N11" s="4">
        <v>3</v>
      </c>
      <c r="O11" s="4">
        <v>9</v>
      </c>
      <c r="P11" s="4">
        <v>34000</v>
      </c>
      <c r="Q11" s="4">
        <v>61500</v>
      </c>
      <c r="R11" s="5">
        <v>1.11E-2</v>
      </c>
      <c r="S11" s="4">
        <v>95500</v>
      </c>
      <c r="T11" s="4">
        <f t="shared" si="2"/>
        <v>44300</v>
      </c>
      <c r="U11" s="4">
        <f t="shared" si="3"/>
        <v>17300</v>
      </c>
      <c r="V11" s="5">
        <v>1.09E-2</v>
      </c>
    </row>
    <row r="12" spans="1:22" x14ac:dyDescent="0.2">
      <c r="F12" s="4">
        <f t="shared" ref="F12:F38" si="4">E12+F13</f>
        <v>1165331394</v>
      </c>
      <c r="K12">
        <f t="shared" ref="K12:K38" si="5">K13+J12</f>
        <v>0</v>
      </c>
      <c r="L12" s="4">
        <v>36</v>
      </c>
      <c r="M12" s="4">
        <v>20</v>
      </c>
      <c r="N12" s="4">
        <v>1</v>
      </c>
      <c r="O12" s="4">
        <v>2</v>
      </c>
      <c r="P12" s="4">
        <v>18400</v>
      </c>
      <c r="Q12" s="4">
        <v>14600</v>
      </c>
      <c r="R12" s="5">
        <v>1.2999999999999999E-3</v>
      </c>
      <c r="S12" s="4">
        <v>33100</v>
      </c>
      <c r="T12" s="4">
        <f t="shared" si="2"/>
        <v>49900</v>
      </c>
      <c r="U12" s="4">
        <f t="shared" ref="U12:U38" si="6">MIN(S13:S17)</f>
        <v>17300</v>
      </c>
      <c r="V12" s="5">
        <v>6.1999999999999998E-3</v>
      </c>
    </row>
    <row r="13" spans="1:22" x14ac:dyDescent="0.2">
      <c r="F13" s="4">
        <f t="shared" si="4"/>
        <v>1165331394</v>
      </c>
      <c r="K13">
        <f t="shared" si="5"/>
        <v>0</v>
      </c>
      <c r="L13" s="4">
        <v>22</v>
      </c>
      <c r="M13" s="4">
        <v>18</v>
      </c>
      <c r="N13" s="4">
        <v>0</v>
      </c>
      <c r="O13" s="4">
        <v>2</v>
      </c>
      <c r="P13" s="4">
        <v>5800</v>
      </c>
      <c r="Q13" s="4">
        <v>15500</v>
      </c>
      <c r="T13" s="4">
        <f t="shared" si="2"/>
        <v>59033.333333333336</v>
      </c>
      <c r="U13" s="4">
        <f t="shared" si="6"/>
        <v>17300</v>
      </c>
    </row>
    <row r="14" spans="1:22" x14ac:dyDescent="0.2">
      <c r="F14" s="4">
        <f t="shared" si="4"/>
        <v>1165331394</v>
      </c>
      <c r="K14">
        <f t="shared" si="5"/>
        <v>0</v>
      </c>
      <c r="L14" s="4">
        <v>20</v>
      </c>
      <c r="M14" s="4">
        <v>71</v>
      </c>
      <c r="N14" s="4">
        <v>0</v>
      </c>
      <c r="O14" s="4">
        <v>1</v>
      </c>
      <c r="P14" s="4">
        <v>8800</v>
      </c>
      <c r="Q14" s="4">
        <v>49500</v>
      </c>
      <c r="T14" s="4">
        <f t="shared" si="2"/>
        <v>51675</v>
      </c>
      <c r="U14" s="4">
        <f t="shared" si="6"/>
        <v>17300</v>
      </c>
    </row>
    <row r="15" spans="1:22" x14ac:dyDescent="0.2">
      <c r="F15" s="4">
        <f t="shared" si="4"/>
        <v>1165331394</v>
      </c>
      <c r="K15">
        <f t="shared" si="5"/>
        <v>0</v>
      </c>
      <c r="L15" s="4">
        <v>18</v>
      </c>
      <c r="M15" s="4">
        <v>14</v>
      </c>
      <c r="N15" s="4">
        <v>1</v>
      </c>
      <c r="O15" s="4">
        <v>0</v>
      </c>
      <c r="P15" s="4">
        <v>10700</v>
      </c>
      <c r="Q15" s="4">
        <v>4100</v>
      </c>
      <c r="T15" s="4">
        <f t="shared" si="2"/>
        <v>51675</v>
      </c>
      <c r="U15" s="4">
        <f t="shared" si="6"/>
        <v>17300</v>
      </c>
    </row>
    <row r="16" spans="1:22" x14ac:dyDescent="0.2">
      <c r="A16" s="16" t="s">
        <v>338</v>
      </c>
      <c r="B16" s="4">
        <v>0</v>
      </c>
      <c r="C16" s="4">
        <v>400</v>
      </c>
      <c r="D16" s="4">
        <v>-400</v>
      </c>
      <c r="E16" s="4">
        <v>-16340000</v>
      </c>
      <c r="F16" s="4">
        <f t="shared" si="4"/>
        <v>1165331394</v>
      </c>
      <c r="K16">
        <f t="shared" si="5"/>
        <v>0</v>
      </c>
      <c r="L16" s="4">
        <v>17</v>
      </c>
      <c r="M16" s="4">
        <v>21</v>
      </c>
      <c r="N16" s="4">
        <v>0</v>
      </c>
      <c r="O16" s="4">
        <v>1</v>
      </c>
      <c r="P16" s="4">
        <v>6500</v>
      </c>
      <c r="Q16" s="4">
        <v>10800</v>
      </c>
      <c r="R16" s="5">
        <v>0</v>
      </c>
      <c r="S16" s="4">
        <v>17300</v>
      </c>
      <c r="T16" s="4">
        <f t="shared" si="2"/>
        <v>63133.333333333336</v>
      </c>
      <c r="U16" s="4">
        <f t="shared" si="6"/>
        <v>82500</v>
      </c>
      <c r="V16" s="5">
        <v>1.2199999999999999E-2</v>
      </c>
    </row>
    <row r="17" spans="1:22" x14ac:dyDescent="0.2">
      <c r="F17" s="4">
        <f t="shared" si="4"/>
        <v>1181671394</v>
      </c>
      <c r="K17">
        <f t="shared" si="5"/>
        <v>0</v>
      </c>
      <c r="L17" s="4">
        <v>14</v>
      </c>
      <c r="M17" s="4">
        <v>24</v>
      </c>
      <c r="N17" s="4">
        <v>0</v>
      </c>
      <c r="O17" s="4">
        <v>1</v>
      </c>
      <c r="P17" s="4">
        <v>2400</v>
      </c>
      <c r="Q17" s="4">
        <v>14500</v>
      </c>
      <c r="T17" s="4">
        <f t="shared" si="2"/>
        <v>63133.333333333336</v>
      </c>
      <c r="U17" s="4">
        <f t="shared" si="6"/>
        <v>82500</v>
      </c>
    </row>
    <row r="18" spans="1:22" x14ac:dyDescent="0.2">
      <c r="A18" s="16" t="s">
        <v>336</v>
      </c>
      <c r="B18" s="4">
        <v>1400</v>
      </c>
      <c r="C18" s="4">
        <v>0</v>
      </c>
      <c r="D18" s="4">
        <v>1400</v>
      </c>
      <c r="E18" s="4">
        <v>59150000</v>
      </c>
      <c r="F18" s="4">
        <f t="shared" si="4"/>
        <v>1181671394</v>
      </c>
      <c r="K18">
        <f t="shared" si="5"/>
        <v>0</v>
      </c>
      <c r="L18" s="4">
        <v>32</v>
      </c>
      <c r="M18" s="4">
        <v>63</v>
      </c>
      <c r="N18" s="4">
        <v>2</v>
      </c>
      <c r="O18" s="4">
        <v>5</v>
      </c>
      <c r="P18" s="4">
        <v>21900</v>
      </c>
      <c r="Q18" s="4">
        <v>60600</v>
      </c>
      <c r="R18" s="5">
        <v>-9.3999999999999986E-3</v>
      </c>
      <c r="S18" s="4">
        <v>82500</v>
      </c>
      <c r="T18" s="4">
        <f t="shared" si="2"/>
        <v>73300</v>
      </c>
      <c r="U18" s="4">
        <f t="shared" si="6"/>
        <v>77300</v>
      </c>
      <c r="V18" s="5">
        <v>2.23E-2</v>
      </c>
    </row>
    <row r="19" spans="1:22" x14ac:dyDescent="0.2">
      <c r="F19" s="4">
        <f t="shared" si="4"/>
        <v>1122521394</v>
      </c>
      <c r="K19">
        <f t="shared" si="5"/>
        <v>0</v>
      </c>
      <c r="L19" s="4">
        <v>18</v>
      </c>
      <c r="M19" s="4">
        <v>27</v>
      </c>
      <c r="N19" s="4">
        <v>1</v>
      </c>
      <c r="O19" s="4">
        <v>6</v>
      </c>
      <c r="P19" s="4">
        <v>18500</v>
      </c>
      <c r="Q19" s="4">
        <v>35600</v>
      </c>
      <c r="T19" s="4">
        <f t="shared" si="2"/>
        <v>62025</v>
      </c>
      <c r="U19" s="4">
        <f t="shared" si="6"/>
        <v>29600</v>
      </c>
    </row>
    <row r="20" spans="1:22" x14ac:dyDescent="0.2">
      <c r="F20" s="4">
        <f t="shared" si="4"/>
        <v>1122521394</v>
      </c>
      <c r="K20">
        <f t="shared" si="5"/>
        <v>0</v>
      </c>
      <c r="L20" s="4">
        <v>33</v>
      </c>
      <c r="M20" s="4">
        <v>25</v>
      </c>
      <c r="N20" s="4">
        <v>0</v>
      </c>
      <c r="O20" s="4">
        <v>1</v>
      </c>
      <c r="P20" s="4">
        <v>15800</v>
      </c>
      <c r="Q20" s="4">
        <v>10500</v>
      </c>
      <c r="T20" s="4">
        <f t="shared" si="2"/>
        <v>55000</v>
      </c>
      <c r="U20" s="4">
        <f t="shared" si="6"/>
        <v>29600</v>
      </c>
    </row>
    <row r="21" spans="1:22" x14ac:dyDescent="0.2">
      <c r="F21" s="4">
        <f t="shared" si="4"/>
        <v>1122521394</v>
      </c>
      <c r="K21">
        <f t="shared" si="5"/>
        <v>0</v>
      </c>
      <c r="L21" s="4">
        <v>65</v>
      </c>
      <c r="M21" s="4">
        <v>71</v>
      </c>
      <c r="N21" s="4">
        <v>5</v>
      </c>
      <c r="O21" s="4">
        <v>1</v>
      </c>
      <c r="P21" s="4">
        <v>43900</v>
      </c>
      <c r="Q21" s="4">
        <v>56400</v>
      </c>
      <c r="T21" s="4">
        <f t="shared" si="2"/>
        <v>50883.333333333336</v>
      </c>
      <c r="U21" s="4">
        <f t="shared" si="6"/>
        <v>29600</v>
      </c>
    </row>
    <row r="22" spans="1:22" x14ac:dyDescent="0.2">
      <c r="F22" s="4">
        <f t="shared" si="4"/>
        <v>1122521394</v>
      </c>
      <c r="K22">
        <f t="shared" si="5"/>
        <v>0</v>
      </c>
      <c r="L22" s="4">
        <v>36</v>
      </c>
      <c r="M22" s="4">
        <v>64</v>
      </c>
      <c r="N22" s="4">
        <v>1</v>
      </c>
      <c r="O22" s="4">
        <v>3</v>
      </c>
      <c r="P22" s="4">
        <v>18800</v>
      </c>
      <c r="Q22" s="4">
        <v>51900</v>
      </c>
      <c r="T22" s="4">
        <f t="shared" si="2"/>
        <v>53114.285714285717</v>
      </c>
      <c r="U22" s="4">
        <f t="shared" si="6"/>
        <v>29600</v>
      </c>
    </row>
    <row r="23" spans="1:22" x14ac:dyDescent="0.2">
      <c r="A23" s="16" t="s">
        <v>331</v>
      </c>
      <c r="B23" s="4">
        <v>3200</v>
      </c>
      <c r="C23" s="4">
        <v>0</v>
      </c>
      <c r="D23" s="4">
        <v>3200</v>
      </c>
      <c r="E23" s="4">
        <v>134400000</v>
      </c>
      <c r="F23" s="4">
        <f t="shared" si="4"/>
        <v>1122521394</v>
      </c>
      <c r="K23">
        <f t="shared" si="5"/>
        <v>0</v>
      </c>
      <c r="L23" s="4">
        <v>65</v>
      </c>
      <c r="M23" s="4">
        <v>47</v>
      </c>
      <c r="N23" s="4">
        <v>1</v>
      </c>
      <c r="O23" s="4">
        <v>4</v>
      </c>
      <c r="P23" s="4">
        <v>43000</v>
      </c>
      <c r="Q23" s="4">
        <v>34300</v>
      </c>
      <c r="R23" s="5">
        <v>8.3999999999999995E-3</v>
      </c>
      <c r="S23" s="4">
        <v>77300</v>
      </c>
      <c r="T23" s="4">
        <f t="shared" si="2"/>
        <v>49083.333333333336</v>
      </c>
      <c r="U23" s="4">
        <f t="shared" si="6"/>
        <v>29600</v>
      </c>
      <c r="V23" s="5">
        <v>1.6500000000000001E-2</v>
      </c>
    </row>
    <row r="24" spans="1:22" x14ac:dyDescent="0.2">
      <c r="A24" s="16" t="s">
        <v>330</v>
      </c>
      <c r="B24" s="4">
        <v>1500</v>
      </c>
      <c r="C24" s="4">
        <v>0</v>
      </c>
      <c r="D24" s="4">
        <v>1500</v>
      </c>
      <c r="E24" s="4">
        <v>62700000</v>
      </c>
      <c r="F24" s="4">
        <f t="shared" si="4"/>
        <v>988121394</v>
      </c>
      <c r="K24">
        <f t="shared" si="5"/>
        <v>0</v>
      </c>
      <c r="L24" s="4">
        <v>18</v>
      </c>
      <c r="M24" s="4">
        <v>45</v>
      </c>
      <c r="N24" s="4">
        <v>0</v>
      </c>
      <c r="O24" s="4">
        <v>1</v>
      </c>
      <c r="P24" s="4">
        <v>5300</v>
      </c>
      <c r="Q24" s="4">
        <v>24300</v>
      </c>
      <c r="R24" s="5">
        <v>-1.1000000000000001E-3</v>
      </c>
      <c r="S24" s="4">
        <v>29600</v>
      </c>
      <c r="T24" s="4">
        <f t="shared" si="2"/>
        <v>51150</v>
      </c>
      <c r="U24" s="4">
        <f t="shared" si="6"/>
        <v>28200</v>
      </c>
      <c r="V24" s="5">
        <v>7.1999999999999998E-3</v>
      </c>
    </row>
    <row r="25" spans="1:22" x14ac:dyDescent="0.2">
      <c r="F25" s="4">
        <f t="shared" si="4"/>
        <v>925421394</v>
      </c>
      <c r="K25">
        <f t="shared" si="5"/>
        <v>0</v>
      </c>
      <c r="L25" s="4">
        <v>21</v>
      </c>
      <c r="M25" s="4">
        <v>38</v>
      </c>
      <c r="N25" s="4">
        <v>0</v>
      </c>
      <c r="O25" s="4">
        <v>4</v>
      </c>
      <c r="P25" s="4">
        <v>10500</v>
      </c>
      <c r="Q25" s="4">
        <v>38100</v>
      </c>
      <c r="T25" s="4">
        <f t="shared" si="2"/>
        <v>46257.142857142855</v>
      </c>
      <c r="U25" s="4">
        <f t="shared" si="6"/>
        <v>26900</v>
      </c>
    </row>
    <row r="26" spans="1:22" x14ac:dyDescent="0.2">
      <c r="F26" s="4">
        <f t="shared" si="4"/>
        <v>925421394</v>
      </c>
      <c r="K26">
        <f t="shared" si="5"/>
        <v>0</v>
      </c>
      <c r="L26" s="4">
        <v>20</v>
      </c>
      <c r="M26" s="4">
        <v>17</v>
      </c>
      <c r="N26" s="4">
        <v>1</v>
      </c>
      <c r="O26" s="4">
        <v>2</v>
      </c>
      <c r="P26" s="4">
        <v>10400</v>
      </c>
      <c r="Q26" s="4">
        <v>21800</v>
      </c>
      <c r="T26" s="4">
        <f t="shared" si="2"/>
        <v>46087.5</v>
      </c>
      <c r="U26" s="4">
        <f t="shared" si="6"/>
        <v>26900</v>
      </c>
    </row>
    <row r="27" spans="1:22" x14ac:dyDescent="0.2">
      <c r="F27" s="4">
        <f t="shared" si="4"/>
        <v>925421394</v>
      </c>
      <c r="K27">
        <f t="shared" si="5"/>
        <v>0</v>
      </c>
      <c r="L27" s="4">
        <v>62</v>
      </c>
      <c r="M27" s="4">
        <v>34</v>
      </c>
      <c r="N27" s="4">
        <v>4</v>
      </c>
      <c r="O27" s="4">
        <v>0</v>
      </c>
      <c r="P27" s="4">
        <v>36700</v>
      </c>
      <c r="Q27" s="4">
        <v>13900</v>
      </c>
      <c r="T27" s="4">
        <f t="shared" si="2"/>
        <v>43533.333333333336</v>
      </c>
      <c r="U27" s="4">
        <f t="shared" si="6"/>
        <v>26900</v>
      </c>
    </row>
    <row r="28" spans="1:22" x14ac:dyDescent="0.2">
      <c r="A28" s="16" t="s">
        <v>326</v>
      </c>
      <c r="B28" s="4">
        <v>20200</v>
      </c>
      <c r="C28" s="4">
        <v>0</v>
      </c>
      <c r="D28" s="4">
        <v>20200</v>
      </c>
      <c r="E28" s="4">
        <v>846550000</v>
      </c>
      <c r="F28" s="4">
        <f t="shared" si="4"/>
        <v>925421394</v>
      </c>
      <c r="K28">
        <f t="shared" si="5"/>
        <v>0</v>
      </c>
      <c r="L28" s="4">
        <v>92</v>
      </c>
      <c r="M28" s="4">
        <v>43</v>
      </c>
      <c r="N28" s="4">
        <v>7</v>
      </c>
      <c r="O28" s="4">
        <v>3</v>
      </c>
      <c r="P28" s="4">
        <v>63500</v>
      </c>
      <c r="Q28" s="4">
        <v>47700</v>
      </c>
      <c r="R28" s="5">
        <v>9.5999999999999992E-3</v>
      </c>
      <c r="S28" s="4">
        <v>113000</v>
      </c>
      <c r="T28" s="4">
        <f t="shared" si="2"/>
        <v>35733.333333333336</v>
      </c>
      <c r="U28" s="4">
        <f t="shared" si="6"/>
        <v>26900</v>
      </c>
      <c r="V28" s="5">
        <v>2.2499999999999999E-2</v>
      </c>
    </row>
    <row r="29" spans="1:22" x14ac:dyDescent="0.2">
      <c r="A29" s="16" t="s">
        <v>325</v>
      </c>
      <c r="B29" s="4">
        <v>4300</v>
      </c>
      <c r="C29" s="4">
        <v>0</v>
      </c>
      <c r="D29" s="4">
        <v>4300</v>
      </c>
      <c r="E29" s="4">
        <v>179240000</v>
      </c>
      <c r="F29" s="4">
        <f t="shared" si="4"/>
        <v>78871394</v>
      </c>
      <c r="K29">
        <f t="shared" si="5"/>
        <v>0</v>
      </c>
      <c r="L29" s="4">
        <v>38</v>
      </c>
      <c r="M29" s="4">
        <v>46</v>
      </c>
      <c r="N29" s="4">
        <v>0</v>
      </c>
      <c r="O29" s="4">
        <v>0</v>
      </c>
      <c r="P29" s="4">
        <v>12500</v>
      </c>
      <c r="Q29" s="4">
        <v>15700</v>
      </c>
      <c r="R29" s="5">
        <v>-4.6999999999999993E-3</v>
      </c>
      <c r="S29" s="4">
        <v>28200</v>
      </c>
      <c r="T29" s="4">
        <f t="shared" si="2"/>
        <v>35333.333333333336</v>
      </c>
      <c r="U29" s="4">
        <f t="shared" si="6"/>
        <v>26900</v>
      </c>
      <c r="V29" s="5">
        <v>1.0800000000000001E-2</v>
      </c>
    </row>
    <row r="30" spans="1:22" x14ac:dyDescent="0.2">
      <c r="A30" s="16" t="s">
        <v>324</v>
      </c>
      <c r="B30" s="4">
        <v>10900</v>
      </c>
      <c r="C30" s="4">
        <v>0</v>
      </c>
      <c r="D30" s="4">
        <v>10900</v>
      </c>
      <c r="E30" s="4">
        <v>455940000</v>
      </c>
      <c r="F30" s="4">
        <f t="shared" si="4"/>
        <v>-100368606</v>
      </c>
      <c r="K30">
        <f t="shared" si="5"/>
        <v>0</v>
      </c>
      <c r="L30" s="4">
        <v>31</v>
      </c>
      <c r="M30" s="4">
        <v>24</v>
      </c>
      <c r="N30" s="4">
        <v>0</v>
      </c>
      <c r="O30" s="4">
        <v>0</v>
      </c>
      <c r="P30" s="4">
        <v>9800</v>
      </c>
      <c r="Q30" s="4">
        <v>13800</v>
      </c>
      <c r="R30" s="5">
        <v>2.3999999999999998E-3</v>
      </c>
      <c r="S30" s="4">
        <v>26900</v>
      </c>
      <c r="T30" s="4">
        <f t="shared" si="2"/>
        <v>37500</v>
      </c>
      <c r="U30" s="4">
        <f t="shared" si="6"/>
        <v>16900</v>
      </c>
      <c r="V30" s="5">
        <v>9.5999999999999992E-3</v>
      </c>
    </row>
    <row r="31" spans="1:22" x14ac:dyDescent="0.2">
      <c r="A31" s="16" t="s">
        <v>323</v>
      </c>
      <c r="B31" s="4">
        <v>7500</v>
      </c>
      <c r="C31" s="4">
        <v>0</v>
      </c>
      <c r="D31" s="4">
        <v>7500</v>
      </c>
      <c r="E31" s="4">
        <v>315150000</v>
      </c>
      <c r="F31" s="4">
        <f t="shared" si="4"/>
        <v>-556308606</v>
      </c>
      <c r="K31">
        <f t="shared" si="5"/>
        <v>0</v>
      </c>
      <c r="L31" s="4">
        <v>27</v>
      </c>
      <c r="M31" s="4">
        <v>29</v>
      </c>
      <c r="N31" s="4">
        <v>0</v>
      </c>
      <c r="O31" s="4">
        <v>1</v>
      </c>
      <c r="P31" s="4">
        <v>11600</v>
      </c>
      <c r="Q31" s="4">
        <v>18700</v>
      </c>
      <c r="R31" s="5">
        <v>1.1999999999999999E-3</v>
      </c>
      <c r="S31" s="4">
        <v>30300</v>
      </c>
      <c r="T31" s="4">
        <f t="shared" si="2"/>
        <v>37555.555555555555</v>
      </c>
      <c r="U31" s="4">
        <f t="shared" si="6"/>
        <v>16900</v>
      </c>
      <c r="V31" s="5">
        <v>1.1899999999999999E-2</v>
      </c>
    </row>
    <row r="32" spans="1:22" x14ac:dyDescent="0.2">
      <c r="A32" s="16" t="s">
        <v>322</v>
      </c>
      <c r="B32" s="4">
        <v>5000</v>
      </c>
      <c r="C32" s="4">
        <v>0</v>
      </c>
      <c r="D32" s="4">
        <v>5000</v>
      </c>
      <c r="E32" s="4">
        <v>208890000</v>
      </c>
      <c r="F32" s="4">
        <f t="shared" si="4"/>
        <v>-871458606</v>
      </c>
      <c r="K32">
        <f t="shared" si="5"/>
        <v>0</v>
      </c>
      <c r="L32" s="4">
        <v>75</v>
      </c>
      <c r="M32" s="4">
        <v>22</v>
      </c>
      <c r="N32" s="4">
        <v>3</v>
      </c>
      <c r="O32" s="4">
        <v>3</v>
      </c>
      <c r="P32" s="4">
        <v>49700</v>
      </c>
      <c r="Q32" s="4">
        <v>16500</v>
      </c>
      <c r="R32" s="5">
        <v>2.0799999999999999E-2</v>
      </c>
      <c r="S32" s="4">
        <v>66500</v>
      </c>
      <c r="T32" s="4">
        <f t="shared" si="2"/>
        <v>35600</v>
      </c>
      <c r="U32" s="4">
        <f t="shared" si="6"/>
        <v>16900</v>
      </c>
      <c r="V32" s="5">
        <v>2.0400000000000001E-2</v>
      </c>
    </row>
    <row r="33" spans="1:22" x14ac:dyDescent="0.2">
      <c r="F33" s="4">
        <f t="shared" si="4"/>
        <v>-1080348606</v>
      </c>
      <c r="K33">
        <f t="shared" si="5"/>
        <v>0</v>
      </c>
      <c r="L33" s="4">
        <v>20</v>
      </c>
      <c r="M33" s="4">
        <v>31</v>
      </c>
      <c r="N33" s="4">
        <v>0</v>
      </c>
      <c r="O33" s="4">
        <v>1</v>
      </c>
      <c r="P33" s="4">
        <v>8200</v>
      </c>
      <c r="Q33" s="4">
        <v>20700</v>
      </c>
      <c r="T33" s="4">
        <f t="shared" si="2"/>
        <v>33680</v>
      </c>
      <c r="U33" s="4">
        <f t="shared" si="6"/>
        <v>16900</v>
      </c>
    </row>
    <row r="34" spans="1:22" x14ac:dyDescent="0.2">
      <c r="A34" s="16" t="s">
        <v>320</v>
      </c>
      <c r="B34" s="4">
        <v>0</v>
      </c>
      <c r="C34" s="4">
        <v>0</v>
      </c>
      <c r="D34" s="4">
        <v>0</v>
      </c>
      <c r="E34" s="4">
        <v>0</v>
      </c>
      <c r="F34" s="4">
        <f t="shared" si="4"/>
        <v>-1080348606</v>
      </c>
      <c r="K34">
        <f t="shared" si="5"/>
        <v>0</v>
      </c>
      <c r="L34" s="4">
        <v>57</v>
      </c>
      <c r="M34" s="4">
        <v>37</v>
      </c>
      <c r="N34" s="4">
        <v>0</v>
      </c>
      <c r="O34" s="4">
        <v>3</v>
      </c>
      <c r="P34" s="4">
        <v>20600</v>
      </c>
      <c r="Q34" s="4">
        <v>20700</v>
      </c>
      <c r="R34" s="5">
        <v>1.4800000000000001E-2</v>
      </c>
      <c r="S34" s="4">
        <v>42000</v>
      </c>
      <c r="T34" s="4">
        <f t="shared" si="2"/>
        <v>31130</v>
      </c>
      <c r="U34" s="4">
        <f t="shared" si="6"/>
        <v>16900</v>
      </c>
      <c r="V34" s="5">
        <v>2.1700000000000001E-2</v>
      </c>
    </row>
    <row r="35" spans="1:22" x14ac:dyDescent="0.2">
      <c r="A35" s="16" t="s">
        <v>319</v>
      </c>
      <c r="B35" s="4">
        <v>0</v>
      </c>
      <c r="C35" s="4">
        <v>0</v>
      </c>
      <c r="D35" s="4">
        <v>0</v>
      </c>
      <c r="E35" s="4">
        <v>0</v>
      </c>
      <c r="F35" s="4">
        <f t="shared" si="4"/>
        <v>-1080348606</v>
      </c>
      <c r="K35">
        <f t="shared" si="5"/>
        <v>0</v>
      </c>
      <c r="L35" s="4">
        <v>18</v>
      </c>
      <c r="M35" s="4">
        <v>18</v>
      </c>
      <c r="N35" s="4">
        <v>0</v>
      </c>
      <c r="O35" s="4">
        <v>1</v>
      </c>
      <c r="P35" s="4">
        <v>8500</v>
      </c>
      <c r="Q35" s="4">
        <v>8200</v>
      </c>
      <c r="R35" s="5">
        <v>2.5000000000000001E-3</v>
      </c>
      <c r="S35" s="4">
        <v>16900</v>
      </c>
      <c r="T35" s="4">
        <f t="shared" si="2"/>
        <v>31680</v>
      </c>
      <c r="U35" s="4">
        <f t="shared" si="6"/>
        <v>23100</v>
      </c>
      <c r="V35" s="5">
        <v>7.4000000000000003E-3</v>
      </c>
    </row>
    <row r="36" spans="1:22" x14ac:dyDescent="0.2">
      <c r="A36" s="16" t="s">
        <v>318</v>
      </c>
      <c r="B36" s="4">
        <v>100</v>
      </c>
      <c r="C36" s="4">
        <v>0</v>
      </c>
      <c r="D36" s="4">
        <v>100</v>
      </c>
      <c r="E36" s="4">
        <v>4020000</v>
      </c>
      <c r="F36" s="4">
        <f t="shared" si="4"/>
        <v>-1080348606</v>
      </c>
      <c r="K36">
        <f t="shared" si="5"/>
        <v>0</v>
      </c>
      <c r="L36" s="4">
        <v>46</v>
      </c>
      <c r="M36" s="4">
        <v>34</v>
      </c>
      <c r="N36" s="4">
        <v>1</v>
      </c>
      <c r="O36" s="4">
        <v>2</v>
      </c>
      <c r="P36" s="4">
        <v>26400</v>
      </c>
      <c r="Q36" s="4">
        <v>18500</v>
      </c>
      <c r="R36" s="5">
        <v>1.7600000000000001E-2</v>
      </c>
      <c r="S36" s="4">
        <v>44900</v>
      </c>
      <c r="T36" s="4">
        <f t="shared" si="2"/>
        <v>33430</v>
      </c>
      <c r="U36" s="4">
        <f t="shared" si="6"/>
        <v>23100</v>
      </c>
      <c r="V36" s="5">
        <v>1.8500000000000003E-2</v>
      </c>
    </row>
    <row r="37" spans="1:22" x14ac:dyDescent="0.2">
      <c r="A37" s="16" t="s">
        <v>317</v>
      </c>
      <c r="B37" s="4">
        <v>0</v>
      </c>
      <c r="C37" s="4">
        <v>0</v>
      </c>
      <c r="D37" s="4">
        <v>0</v>
      </c>
      <c r="E37" s="4">
        <v>0</v>
      </c>
      <c r="F37" s="4">
        <f t="shared" si="4"/>
        <v>-1084368606</v>
      </c>
      <c r="K37">
        <f t="shared" si="5"/>
        <v>0</v>
      </c>
      <c r="L37" s="4">
        <v>16</v>
      </c>
      <c r="M37" s="4">
        <v>26</v>
      </c>
      <c r="N37" s="4">
        <v>0</v>
      </c>
      <c r="O37" s="4">
        <v>0</v>
      </c>
      <c r="P37" s="4">
        <v>7900</v>
      </c>
      <c r="Q37" s="4">
        <v>15200</v>
      </c>
      <c r="R37" s="5">
        <v>-2.5000000000000001E-3</v>
      </c>
      <c r="S37" s="4">
        <v>23100</v>
      </c>
      <c r="T37" s="4">
        <f t="shared" si="2"/>
        <v>33980</v>
      </c>
      <c r="U37" s="4">
        <f t="shared" si="6"/>
        <v>24600</v>
      </c>
      <c r="V37" s="5">
        <v>1.1200000000000002E-2</v>
      </c>
    </row>
    <row r="38" spans="1:22" x14ac:dyDescent="0.2">
      <c r="A38" s="16" t="s">
        <v>316</v>
      </c>
      <c r="B38" s="4">
        <v>0</v>
      </c>
      <c r="C38" s="4">
        <v>0</v>
      </c>
      <c r="D38" s="4">
        <v>0</v>
      </c>
      <c r="E38" s="4">
        <v>0</v>
      </c>
      <c r="F38" s="4">
        <f t="shared" si="4"/>
        <v>-1084368606</v>
      </c>
      <c r="K38">
        <f t="shared" si="5"/>
        <v>0</v>
      </c>
      <c r="L38" s="4">
        <v>22</v>
      </c>
      <c r="M38" s="4">
        <v>42</v>
      </c>
      <c r="N38" s="4">
        <v>0</v>
      </c>
      <c r="O38" s="4">
        <v>3</v>
      </c>
      <c r="P38" s="4">
        <v>8200</v>
      </c>
      <c r="Q38" s="4">
        <v>34600</v>
      </c>
      <c r="R38" s="5">
        <v>-5.0000000000000001E-3</v>
      </c>
      <c r="S38" s="4">
        <v>42800</v>
      </c>
      <c r="T38" s="4">
        <f t="shared" si="2"/>
        <v>32900</v>
      </c>
      <c r="U38" s="4">
        <f t="shared" si="6"/>
        <v>16400</v>
      </c>
      <c r="V38" s="5">
        <v>6.3E-3</v>
      </c>
    </row>
    <row r="39" spans="1:22" x14ac:dyDescent="0.2">
      <c r="A39" s="16" t="s">
        <v>315</v>
      </c>
      <c r="B39" s="4">
        <v>0</v>
      </c>
      <c r="C39" s="4">
        <v>0</v>
      </c>
      <c r="D39" s="4">
        <v>0</v>
      </c>
      <c r="E39" s="4">
        <v>0</v>
      </c>
      <c r="F39" s="4">
        <f t="shared" ref="F39:F44" si="7">E39+F40</f>
        <v>-1084368606</v>
      </c>
      <c r="K39">
        <f t="shared" ref="K39:K44" si="8">K40+J39</f>
        <v>0</v>
      </c>
      <c r="L39" s="4">
        <v>37</v>
      </c>
      <c r="M39" s="4">
        <v>25</v>
      </c>
      <c r="N39" s="4">
        <v>0</v>
      </c>
      <c r="O39" s="4">
        <v>0</v>
      </c>
      <c r="P39" s="4">
        <v>13600</v>
      </c>
      <c r="Q39" s="4">
        <v>10000</v>
      </c>
      <c r="R39" s="5">
        <v>3.8E-3</v>
      </c>
      <c r="S39" s="4">
        <v>24600</v>
      </c>
      <c r="T39" s="4">
        <f t="shared" ref="T39:T44" si="9">AVERAGE(S40:S49)</f>
        <v>41360</v>
      </c>
      <c r="U39" s="4">
        <f t="shared" ref="U39:U44" si="10">MIN(S40:S44)</f>
        <v>16400</v>
      </c>
      <c r="V39" s="5">
        <v>7.4999999999999997E-3</v>
      </c>
    </row>
    <row r="40" spans="1:22" x14ac:dyDescent="0.2">
      <c r="A40" s="16" t="s">
        <v>314</v>
      </c>
      <c r="B40" s="4">
        <v>0</v>
      </c>
      <c r="C40" s="4">
        <v>6600</v>
      </c>
      <c r="D40" s="4">
        <v>-6600</v>
      </c>
      <c r="E40" s="4">
        <v>-263240000</v>
      </c>
      <c r="F40" s="4">
        <f t="shared" si="7"/>
        <v>-1084368606</v>
      </c>
      <c r="K40">
        <f t="shared" si="8"/>
        <v>0</v>
      </c>
      <c r="L40" s="4">
        <v>59</v>
      </c>
      <c r="M40" s="4">
        <v>25</v>
      </c>
      <c r="N40" s="4">
        <v>1</v>
      </c>
      <c r="O40" s="4">
        <v>0</v>
      </c>
      <c r="P40" s="4">
        <v>29300</v>
      </c>
      <c r="Q40" s="4">
        <v>15900</v>
      </c>
      <c r="R40" s="5">
        <v>2.5999999999999999E-3</v>
      </c>
      <c r="S40" s="4">
        <v>46400</v>
      </c>
      <c r="T40" s="4">
        <f t="shared" si="9"/>
        <v>37940</v>
      </c>
      <c r="U40" s="4">
        <f t="shared" si="10"/>
        <v>16400</v>
      </c>
      <c r="V40" s="5">
        <v>8.8000000000000005E-3</v>
      </c>
    </row>
    <row r="41" spans="1:22" x14ac:dyDescent="0.2">
      <c r="A41" s="16" t="s">
        <v>310</v>
      </c>
      <c r="B41" s="4">
        <v>0</v>
      </c>
      <c r="C41" s="4">
        <v>0</v>
      </c>
      <c r="D41" s="4">
        <v>0</v>
      </c>
      <c r="E41" s="4">
        <v>0</v>
      </c>
      <c r="F41" s="4">
        <f t="shared" si="7"/>
        <v>-821128606</v>
      </c>
      <c r="K41">
        <f t="shared" si="8"/>
        <v>0</v>
      </c>
      <c r="L41" s="4">
        <v>45</v>
      </c>
      <c r="M41" s="4">
        <v>11</v>
      </c>
      <c r="N41" s="4">
        <v>1</v>
      </c>
      <c r="O41" s="4">
        <v>0</v>
      </c>
      <c r="P41" s="4">
        <v>24800</v>
      </c>
      <c r="Q41" s="4">
        <v>6000</v>
      </c>
      <c r="R41" s="5">
        <v>8.8999999999999999E-3</v>
      </c>
      <c r="S41" s="4">
        <v>30800</v>
      </c>
      <c r="T41" s="4">
        <f t="shared" si="9"/>
        <v>39900</v>
      </c>
      <c r="U41" s="4">
        <f t="shared" si="10"/>
        <v>16400</v>
      </c>
      <c r="V41" s="5">
        <v>7.6E-3</v>
      </c>
    </row>
    <row r="42" spans="1:22" x14ac:dyDescent="0.2">
      <c r="A42" s="16" t="s">
        <v>309</v>
      </c>
      <c r="B42" s="4">
        <v>0</v>
      </c>
      <c r="C42" s="4">
        <v>0</v>
      </c>
      <c r="D42" s="4">
        <v>0</v>
      </c>
      <c r="E42" s="4">
        <v>0</v>
      </c>
      <c r="F42" s="4">
        <f t="shared" si="7"/>
        <v>-821128606</v>
      </c>
      <c r="K42">
        <f t="shared" si="8"/>
        <v>0</v>
      </c>
      <c r="L42" s="4">
        <v>50</v>
      </c>
      <c r="M42" s="4">
        <v>31</v>
      </c>
      <c r="N42" s="4">
        <v>1</v>
      </c>
      <c r="O42" s="4">
        <v>2</v>
      </c>
      <c r="P42" s="4">
        <v>23500</v>
      </c>
      <c r="Q42" s="4">
        <v>22300</v>
      </c>
      <c r="R42" s="5">
        <v>2.5999999999999999E-3</v>
      </c>
      <c r="S42" s="4">
        <v>48900</v>
      </c>
      <c r="T42" s="4">
        <f t="shared" si="9"/>
        <v>39140</v>
      </c>
      <c r="U42" s="4">
        <f t="shared" si="10"/>
        <v>16400</v>
      </c>
      <c r="V42" s="5">
        <v>6.4000000000000003E-3</v>
      </c>
    </row>
    <row r="43" spans="1:22" x14ac:dyDescent="0.2">
      <c r="A43" s="16" t="s">
        <v>306</v>
      </c>
      <c r="B43" s="4">
        <v>0</v>
      </c>
      <c r="C43" s="4">
        <v>0</v>
      </c>
      <c r="D43" s="4">
        <v>0</v>
      </c>
      <c r="E43" s="4">
        <v>0</v>
      </c>
      <c r="F43" s="4">
        <f t="shared" si="7"/>
        <v>-821128606</v>
      </c>
      <c r="K43">
        <f t="shared" si="8"/>
        <v>0</v>
      </c>
      <c r="L43" s="4">
        <v>25</v>
      </c>
      <c r="M43" s="4">
        <v>11</v>
      </c>
      <c r="N43" s="4">
        <v>1</v>
      </c>
      <c r="O43" s="4">
        <v>0</v>
      </c>
      <c r="P43" s="4">
        <v>12700</v>
      </c>
      <c r="Q43" s="4">
        <v>3700</v>
      </c>
      <c r="R43" s="5">
        <v>-1.1999999999999999E-3</v>
      </c>
      <c r="S43" s="4">
        <v>16400</v>
      </c>
      <c r="T43" s="4">
        <f t="shared" si="9"/>
        <v>41320</v>
      </c>
      <c r="U43" s="4">
        <f t="shared" si="10"/>
        <v>16500</v>
      </c>
      <c r="V43" s="5">
        <v>5.1000000000000004E-3</v>
      </c>
    </row>
    <row r="44" spans="1:22" x14ac:dyDescent="0.2">
      <c r="A44" s="16" t="s">
        <v>305</v>
      </c>
      <c r="B44" s="4">
        <v>0</v>
      </c>
      <c r="C44" s="4">
        <v>0</v>
      </c>
      <c r="D44" s="4">
        <v>0</v>
      </c>
      <c r="E44" s="4">
        <v>0</v>
      </c>
      <c r="F44" s="4">
        <f t="shared" si="7"/>
        <v>-821128606</v>
      </c>
      <c r="K44">
        <f t="shared" si="8"/>
        <v>0</v>
      </c>
      <c r="L44" s="4">
        <v>17</v>
      </c>
      <c r="M44" s="4">
        <v>13</v>
      </c>
      <c r="N44" s="4">
        <v>1</v>
      </c>
      <c r="O44" s="4">
        <v>1</v>
      </c>
      <c r="P44" s="4">
        <v>8300</v>
      </c>
      <c r="Q44" s="4">
        <v>8200</v>
      </c>
      <c r="R44" s="5">
        <v>0</v>
      </c>
      <c r="S44" s="4">
        <v>16500</v>
      </c>
      <c r="T44" s="4">
        <f t="shared" si="9"/>
        <v>45050</v>
      </c>
      <c r="U44" s="4">
        <f t="shared" si="10"/>
        <v>22400</v>
      </c>
      <c r="V44" s="5">
        <v>7.6E-3</v>
      </c>
    </row>
    <row r="45" spans="1:22" x14ac:dyDescent="0.2">
      <c r="A45" s="16" t="s">
        <v>304</v>
      </c>
      <c r="B45" s="4">
        <v>0</v>
      </c>
      <c r="C45" s="4">
        <v>0</v>
      </c>
      <c r="D45" s="4">
        <v>0</v>
      </c>
      <c r="E45" s="4">
        <v>0</v>
      </c>
      <c r="F45" s="4">
        <f t="shared" ref="F45:F55" si="11">E45+F46</f>
        <v>-821128606</v>
      </c>
      <c r="K45">
        <f t="shared" ref="K45:K55" si="12">K46+J45</f>
        <v>0</v>
      </c>
      <c r="L45" s="4">
        <v>27</v>
      </c>
      <c r="M45" s="4">
        <v>17</v>
      </c>
      <c r="N45" s="4">
        <v>0</v>
      </c>
      <c r="O45" s="4">
        <v>2</v>
      </c>
      <c r="P45" s="4">
        <v>6800</v>
      </c>
      <c r="Q45" s="4">
        <v>15600</v>
      </c>
      <c r="R45" s="5">
        <v>3.9000000000000003E-3</v>
      </c>
      <c r="S45" s="4">
        <v>22400</v>
      </c>
      <c r="T45" s="4">
        <f t="shared" ref="T45:T61" si="13">AVERAGE(S46:S55)</f>
        <v>43320</v>
      </c>
      <c r="U45" s="4">
        <f t="shared" ref="U45:U55" si="14">MIN(S46:S50)</f>
        <v>12200</v>
      </c>
      <c r="V45" s="5">
        <v>6.4000000000000003E-3</v>
      </c>
    </row>
    <row r="46" spans="1:22" x14ac:dyDescent="0.2">
      <c r="A46" s="16" t="s">
        <v>303</v>
      </c>
      <c r="B46" s="4">
        <v>600</v>
      </c>
      <c r="C46" s="4">
        <v>0</v>
      </c>
      <c r="D46" s="4">
        <v>600</v>
      </c>
      <c r="E46" s="4">
        <v>23581394</v>
      </c>
      <c r="F46" s="4">
        <f t="shared" si="11"/>
        <v>-821128606</v>
      </c>
      <c r="K46">
        <f t="shared" si="12"/>
        <v>0</v>
      </c>
      <c r="L46" s="4">
        <v>48</v>
      </c>
      <c r="M46" s="4">
        <v>46</v>
      </c>
      <c r="N46" s="4">
        <v>0</v>
      </c>
      <c r="O46" s="4">
        <v>5</v>
      </c>
      <c r="P46" s="4">
        <v>22200</v>
      </c>
      <c r="Q46" s="4">
        <v>40200</v>
      </c>
      <c r="R46" s="5">
        <v>3.9000000000000003E-3</v>
      </c>
      <c r="S46" s="4">
        <v>62400</v>
      </c>
      <c r="T46" s="4">
        <f t="shared" si="13"/>
        <v>39320.9</v>
      </c>
      <c r="U46" s="4">
        <f t="shared" si="14"/>
        <v>12200</v>
      </c>
      <c r="V46" s="5">
        <v>6.4000000000000003E-3</v>
      </c>
    </row>
    <row r="47" spans="1:22" x14ac:dyDescent="0.2">
      <c r="A47" s="16" t="s">
        <v>299</v>
      </c>
      <c r="B47" s="4">
        <v>0</v>
      </c>
      <c r="C47" s="4">
        <v>0</v>
      </c>
      <c r="D47" s="4">
        <v>0</v>
      </c>
      <c r="E47" s="4">
        <v>0</v>
      </c>
      <c r="F47" s="4">
        <f t="shared" si="11"/>
        <v>-844710000</v>
      </c>
      <c r="K47">
        <f t="shared" si="12"/>
        <v>0</v>
      </c>
      <c r="L47" s="4">
        <v>29</v>
      </c>
      <c r="M47" s="4">
        <v>12</v>
      </c>
      <c r="N47" s="4">
        <v>0</v>
      </c>
      <c r="O47" s="4">
        <v>2</v>
      </c>
      <c r="P47" s="4">
        <v>13800</v>
      </c>
      <c r="Q47" s="4">
        <v>14000</v>
      </c>
      <c r="R47" s="5">
        <v>3.9000000000000003E-3</v>
      </c>
      <c r="S47" s="4">
        <v>28600</v>
      </c>
      <c r="T47" s="4">
        <f t="shared" si="13"/>
        <v>37861</v>
      </c>
      <c r="U47" s="4">
        <f t="shared" si="14"/>
        <v>12200</v>
      </c>
      <c r="V47" s="5">
        <v>5.1999999999999998E-3</v>
      </c>
    </row>
    <row r="48" spans="1:22" x14ac:dyDescent="0.2">
      <c r="A48" s="16" t="s">
        <v>298</v>
      </c>
      <c r="B48" s="4">
        <v>0</v>
      </c>
      <c r="C48" s="4">
        <v>0</v>
      </c>
      <c r="D48" s="4">
        <v>0</v>
      </c>
      <c r="E48" s="4">
        <v>0</v>
      </c>
      <c r="F48" s="4">
        <f t="shared" si="11"/>
        <v>-844710000</v>
      </c>
      <c r="K48">
        <f t="shared" si="12"/>
        <v>0</v>
      </c>
      <c r="L48" s="4">
        <v>19</v>
      </c>
      <c r="M48" s="4">
        <v>42</v>
      </c>
      <c r="N48" s="4">
        <v>0</v>
      </c>
      <c r="O48" s="4">
        <v>1</v>
      </c>
      <c r="P48" s="4">
        <v>5600</v>
      </c>
      <c r="Q48" s="4">
        <v>26400</v>
      </c>
      <c r="R48" s="5">
        <v>0</v>
      </c>
      <c r="S48" s="4">
        <v>32000</v>
      </c>
      <c r="T48" s="4">
        <f t="shared" si="13"/>
        <v>36914.800000000003</v>
      </c>
      <c r="U48" s="4">
        <f t="shared" si="14"/>
        <v>12200</v>
      </c>
      <c r="V48" s="5">
        <v>1.2800000000000001E-2</v>
      </c>
    </row>
    <row r="49" spans="1:22" x14ac:dyDescent="0.2">
      <c r="A49" s="16" t="s">
        <v>286</v>
      </c>
      <c r="B49" s="4">
        <v>0</v>
      </c>
      <c r="C49" s="4">
        <v>0</v>
      </c>
      <c r="D49" s="4">
        <v>0</v>
      </c>
      <c r="E49" s="4">
        <v>0</v>
      </c>
      <c r="F49" s="4">
        <f t="shared" si="11"/>
        <v>-844710000</v>
      </c>
      <c r="K49">
        <f t="shared" si="12"/>
        <v>0</v>
      </c>
      <c r="L49" s="4">
        <v>60</v>
      </c>
      <c r="M49" s="4">
        <v>127</v>
      </c>
      <c r="N49" s="4">
        <v>1</v>
      </c>
      <c r="O49" s="4">
        <v>5</v>
      </c>
      <c r="P49" s="4">
        <v>29700</v>
      </c>
      <c r="Q49" s="4">
        <v>79300</v>
      </c>
      <c r="R49" s="5">
        <v>-2.0499999999999997E-2</v>
      </c>
      <c r="S49" s="4">
        <v>109200</v>
      </c>
      <c r="T49" s="4">
        <f t="shared" si="13"/>
        <v>28697.4</v>
      </c>
      <c r="U49" s="4">
        <f t="shared" si="14"/>
        <v>12200</v>
      </c>
      <c r="V49" s="5">
        <v>1.52E-2</v>
      </c>
    </row>
    <row r="50" spans="1:22" x14ac:dyDescent="0.2">
      <c r="A50" s="16" t="s">
        <v>285</v>
      </c>
      <c r="B50" s="4">
        <v>0</v>
      </c>
      <c r="C50" s="4">
        <v>27</v>
      </c>
      <c r="D50" s="4">
        <v>-27</v>
      </c>
      <c r="E50" s="4">
        <v>-1060000</v>
      </c>
      <c r="F50" s="4">
        <f t="shared" si="11"/>
        <v>-844710000</v>
      </c>
      <c r="K50">
        <f t="shared" si="12"/>
        <v>0</v>
      </c>
      <c r="L50" s="4">
        <v>15</v>
      </c>
      <c r="M50" s="4">
        <v>15</v>
      </c>
      <c r="N50" s="4">
        <v>0</v>
      </c>
      <c r="O50" s="4">
        <v>0</v>
      </c>
      <c r="P50" s="4">
        <v>4100</v>
      </c>
      <c r="Q50" s="4">
        <v>8100</v>
      </c>
      <c r="R50" s="5">
        <v>-3.7000000000000002E-3</v>
      </c>
      <c r="S50" s="4">
        <v>12200</v>
      </c>
      <c r="T50" s="4">
        <f t="shared" si="13"/>
        <v>29282.7</v>
      </c>
      <c r="U50" s="4">
        <f t="shared" si="14"/>
        <v>5100</v>
      </c>
      <c r="V50" s="5">
        <v>7.4999999999999997E-3</v>
      </c>
    </row>
    <row r="51" spans="1:22" x14ac:dyDescent="0.2">
      <c r="A51" s="16" t="s">
        <v>284</v>
      </c>
      <c r="B51" s="4">
        <v>0</v>
      </c>
      <c r="C51" s="4">
        <v>13600</v>
      </c>
      <c r="D51" s="4">
        <v>-13600</v>
      </c>
      <c r="E51" s="4">
        <v>-540820000</v>
      </c>
      <c r="F51" s="4">
        <f t="shared" si="11"/>
        <v>-843650000</v>
      </c>
      <c r="K51">
        <f t="shared" si="12"/>
        <v>0</v>
      </c>
      <c r="L51" s="4">
        <v>41</v>
      </c>
      <c r="M51" s="4">
        <v>20</v>
      </c>
      <c r="N51" s="4">
        <v>2</v>
      </c>
      <c r="O51" s="4">
        <v>2</v>
      </c>
      <c r="P51" s="4">
        <v>21900</v>
      </c>
      <c r="Q51" s="4">
        <v>28500</v>
      </c>
      <c r="R51" s="5">
        <v>1.2999999999999999E-3</v>
      </c>
      <c r="S51" s="4">
        <v>50400</v>
      </c>
      <c r="T51" s="4">
        <f t="shared" si="13"/>
        <v>27155.599999999999</v>
      </c>
      <c r="U51" s="4">
        <f t="shared" si="14"/>
        <v>5100</v>
      </c>
      <c r="V51" s="5">
        <v>7.4999999999999997E-3</v>
      </c>
    </row>
    <row r="52" spans="1:22" x14ac:dyDescent="0.2">
      <c r="A52" s="16" t="s">
        <v>283</v>
      </c>
      <c r="B52" s="4">
        <v>0</v>
      </c>
      <c r="C52" s="4">
        <v>5000</v>
      </c>
      <c r="D52" s="4">
        <v>-5000</v>
      </c>
      <c r="E52" s="4">
        <v>-199000000</v>
      </c>
      <c r="F52" s="4">
        <f t="shared" si="11"/>
        <v>-302830000</v>
      </c>
      <c r="K52">
        <f t="shared" si="12"/>
        <v>0</v>
      </c>
      <c r="L52" s="4">
        <v>28</v>
      </c>
      <c r="M52" s="4">
        <v>27</v>
      </c>
      <c r="N52" s="4">
        <v>1</v>
      </c>
      <c r="O52" s="4">
        <v>4</v>
      </c>
      <c r="P52" s="4">
        <v>13300</v>
      </c>
      <c r="Q52" s="4">
        <v>28000</v>
      </c>
      <c r="R52" s="5">
        <v>2.5999999999999999E-3</v>
      </c>
      <c r="S52" s="4">
        <v>41300</v>
      </c>
      <c r="T52" s="4">
        <f t="shared" si="13"/>
        <v>26425.599999999999</v>
      </c>
      <c r="U52" s="4">
        <f t="shared" si="14"/>
        <v>5100</v>
      </c>
      <c r="V52" s="5">
        <v>1.01E-2</v>
      </c>
    </row>
    <row r="53" spans="1:22" x14ac:dyDescent="0.2">
      <c r="A53" s="16" t="s">
        <v>282</v>
      </c>
      <c r="B53" s="4">
        <v>100</v>
      </c>
      <c r="C53" s="4">
        <v>17700</v>
      </c>
      <c r="D53" s="4">
        <v>-17600</v>
      </c>
      <c r="E53" s="4">
        <v>-697850000</v>
      </c>
      <c r="F53" s="4">
        <f t="shared" si="11"/>
        <v>-103830000</v>
      </c>
      <c r="K53">
        <f t="shared" si="12"/>
        <v>0</v>
      </c>
      <c r="L53" s="4">
        <v>34</v>
      </c>
      <c r="M53" s="4">
        <v>36</v>
      </c>
      <c r="N53" s="4">
        <v>1</v>
      </c>
      <c r="O53" s="4">
        <v>0</v>
      </c>
      <c r="P53" s="4">
        <v>16200</v>
      </c>
      <c r="Q53" s="4">
        <v>22000</v>
      </c>
      <c r="R53" s="5">
        <v>2.5999999999999999E-3</v>
      </c>
      <c r="S53" s="4">
        <v>38200</v>
      </c>
      <c r="T53" s="4">
        <f t="shared" si="13"/>
        <v>24770.7</v>
      </c>
      <c r="U53" s="4">
        <f t="shared" si="14"/>
        <v>5100</v>
      </c>
      <c r="V53" s="5">
        <v>0.01</v>
      </c>
    </row>
    <row r="54" spans="1:22" x14ac:dyDescent="0.2">
      <c r="A54" s="16" t="s">
        <v>281</v>
      </c>
      <c r="B54" s="4">
        <v>0</v>
      </c>
      <c r="C54" s="4">
        <v>16200</v>
      </c>
      <c r="D54" s="4">
        <v>-16200</v>
      </c>
      <c r="E54" s="4">
        <v>-643710000</v>
      </c>
      <c r="F54" s="4">
        <f t="shared" si="11"/>
        <v>594020000</v>
      </c>
      <c r="K54">
        <f t="shared" si="12"/>
        <v>0</v>
      </c>
      <c r="L54" s="4">
        <v>44</v>
      </c>
      <c r="M54" s="4">
        <v>36</v>
      </c>
      <c r="N54" s="4">
        <v>3</v>
      </c>
      <c r="O54" s="4">
        <v>1</v>
      </c>
      <c r="P54" s="4">
        <v>27300</v>
      </c>
      <c r="Q54" s="4">
        <v>25400</v>
      </c>
      <c r="R54" s="5">
        <v>0</v>
      </c>
      <c r="S54" s="4">
        <v>53800</v>
      </c>
      <c r="T54" s="4">
        <f t="shared" si="13"/>
        <v>20842.8</v>
      </c>
      <c r="U54" s="4">
        <f t="shared" si="14"/>
        <v>5100</v>
      </c>
      <c r="V54" s="5">
        <v>1.4999999999999999E-2</v>
      </c>
    </row>
    <row r="55" spans="1:22" x14ac:dyDescent="0.2">
      <c r="A55" s="16" t="s">
        <v>280</v>
      </c>
      <c r="B55" s="4">
        <v>0</v>
      </c>
      <c r="C55" s="4">
        <v>0</v>
      </c>
      <c r="D55" s="4">
        <v>0</v>
      </c>
      <c r="E55" s="4">
        <v>0</v>
      </c>
      <c r="F55" s="4">
        <f t="shared" si="11"/>
        <v>1237730000</v>
      </c>
      <c r="K55">
        <f t="shared" si="12"/>
        <v>0</v>
      </c>
      <c r="L55" s="4">
        <v>13</v>
      </c>
      <c r="M55" s="4">
        <v>6</v>
      </c>
      <c r="N55" s="4">
        <v>0</v>
      </c>
      <c r="O55" s="4">
        <v>0</v>
      </c>
      <c r="P55" s="4">
        <v>3400</v>
      </c>
      <c r="Q55" s="4">
        <v>2000</v>
      </c>
      <c r="R55" s="5">
        <v>7.7000000000000002E-3</v>
      </c>
      <c r="S55" s="4">
        <v>5100</v>
      </c>
      <c r="T55" s="4">
        <f t="shared" si="13"/>
        <v>21546.6</v>
      </c>
      <c r="U55" s="4">
        <f t="shared" si="14"/>
        <v>14001</v>
      </c>
      <c r="V55" s="5">
        <v>1.7600000000000001E-2</v>
      </c>
    </row>
    <row r="56" spans="1:22" x14ac:dyDescent="0.2">
      <c r="A56" s="16" t="s">
        <v>279</v>
      </c>
      <c r="B56" s="4">
        <v>300</v>
      </c>
      <c r="C56" s="4">
        <v>4000</v>
      </c>
      <c r="D56" s="4">
        <v>-3700</v>
      </c>
      <c r="E56" s="4">
        <v>-145480000</v>
      </c>
      <c r="F56" s="4">
        <f t="shared" ref="F56:F130" si="15">E56+F57</f>
        <v>1237730000</v>
      </c>
      <c r="K56">
        <f t="shared" ref="K56:K76" si="16">K57+J56</f>
        <v>0</v>
      </c>
      <c r="L56" s="4">
        <v>19</v>
      </c>
      <c r="M56" s="4">
        <v>36</v>
      </c>
      <c r="N56" s="4">
        <v>0</v>
      </c>
      <c r="O56" s="4">
        <v>0</v>
      </c>
      <c r="P56" s="4">
        <v>6100</v>
      </c>
      <c r="Q56" s="4">
        <v>16300</v>
      </c>
      <c r="R56" s="5">
        <v>0</v>
      </c>
      <c r="S56" s="4">
        <v>22409</v>
      </c>
      <c r="T56" s="4">
        <f t="shared" si="13"/>
        <v>19950.099999999999</v>
      </c>
      <c r="U56" s="4">
        <f t="shared" ref="U56:U123" si="17">MIN(S57:S61)</f>
        <v>14001</v>
      </c>
      <c r="V56" s="5">
        <v>1.2699999999999999E-2</v>
      </c>
    </row>
    <row r="57" spans="1:22" x14ac:dyDescent="0.2">
      <c r="A57" s="16" t="s">
        <v>278</v>
      </c>
      <c r="B57" s="4">
        <v>3673</v>
      </c>
      <c r="C57" s="4">
        <v>0</v>
      </c>
      <c r="D57" s="4">
        <v>3673</v>
      </c>
      <c r="E57" s="4">
        <v>144900000</v>
      </c>
      <c r="F57" s="4">
        <f t="shared" si="15"/>
        <v>1383210000</v>
      </c>
      <c r="K57">
        <f t="shared" si="16"/>
        <v>0</v>
      </c>
      <c r="L57" s="4">
        <v>17</v>
      </c>
      <c r="M57" s="4">
        <v>17</v>
      </c>
      <c r="N57" s="4">
        <v>0</v>
      </c>
      <c r="O57" s="4">
        <v>0</v>
      </c>
      <c r="P57" s="4">
        <v>7200</v>
      </c>
      <c r="Q57" s="4">
        <v>6600</v>
      </c>
      <c r="R57" s="5">
        <v>1.2999999999999999E-3</v>
      </c>
      <c r="S57" s="4">
        <v>14001</v>
      </c>
      <c r="T57" s="4">
        <f t="shared" si="13"/>
        <v>21280.5</v>
      </c>
      <c r="U57" s="4">
        <f t="shared" si="17"/>
        <v>18053</v>
      </c>
      <c r="V57" s="5">
        <v>1.2699999999999999E-2</v>
      </c>
    </row>
    <row r="58" spans="1:22" x14ac:dyDescent="0.2">
      <c r="A58" s="16" t="s">
        <v>275</v>
      </c>
      <c r="B58" s="4">
        <v>0</v>
      </c>
      <c r="C58" s="4">
        <v>0</v>
      </c>
      <c r="D58" s="4">
        <v>0</v>
      </c>
      <c r="E58" s="4">
        <v>0</v>
      </c>
      <c r="F58" s="4">
        <f t="shared" si="15"/>
        <v>1238310000</v>
      </c>
      <c r="K58">
        <f t="shared" si="16"/>
        <v>0</v>
      </c>
      <c r="L58" s="4">
        <v>14</v>
      </c>
      <c r="M58" s="4">
        <v>27</v>
      </c>
      <c r="N58" s="4">
        <v>0</v>
      </c>
      <c r="O58" s="4">
        <v>1</v>
      </c>
      <c r="P58" s="4">
        <v>9000</v>
      </c>
      <c r="Q58" s="4">
        <v>13500</v>
      </c>
      <c r="R58" s="5">
        <v>3.9000000000000003E-3</v>
      </c>
      <c r="S58" s="4">
        <v>22538</v>
      </c>
      <c r="T58" s="4">
        <f t="shared" si="13"/>
        <v>19766.900000000001</v>
      </c>
      <c r="U58" s="4">
        <f t="shared" si="17"/>
        <v>18053</v>
      </c>
      <c r="V58" s="5">
        <v>5.1000000000000004E-3</v>
      </c>
    </row>
    <row r="59" spans="1:22" x14ac:dyDescent="0.2">
      <c r="A59" s="16" t="s">
        <v>274</v>
      </c>
      <c r="B59" s="4">
        <v>0</v>
      </c>
      <c r="C59" s="4">
        <v>0</v>
      </c>
      <c r="D59" s="4">
        <v>0</v>
      </c>
      <c r="E59" s="4">
        <v>0</v>
      </c>
      <c r="F59" s="4">
        <f t="shared" si="15"/>
        <v>1238310000</v>
      </c>
      <c r="K59">
        <f t="shared" si="16"/>
        <v>0</v>
      </c>
      <c r="L59" s="4">
        <v>18</v>
      </c>
      <c r="M59" s="4">
        <v>33</v>
      </c>
      <c r="N59" s="4">
        <v>0</v>
      </c>
      <c r="O59" s="4">
        <v>1</v>
      </c>
      <c r="P59" s="4">
        <v>7700</v>
      </c>
      <c r="Q59" s="4">
        <v>17700</v>
      </c>
      <c r="R59" s="5">
        <v>-1.4999999999999999E-2</v>
      </c>
      <c r="S59" s="4">
        <v>27026</v>
      </c>
      <c r="T59" s="4">
        <f t="shared" si="13"/>
        <v>18246.8</v>
      </c>
      <c r="U59" s="4">
        <f t="shared" si="17"/>
        <v>14521</v>
      </c>
      <c r="V59" s="5">
        <v>1.6399999999999998E-2</v>
      </c>
    </row>
    <row r="60" spans="1:22" x14ac:dyDescent="0.2">
      <c r="A60" s="16" t="s">
        <v>273</v>
      </c>
      <c r="B60" s="4">
        <v>0</v>
      </c>
      <c r="C60" s="4">
        <v>0</v>
      </c>
      <c r="D60" s="4">
        <v>0</v>
      </c>
      <c r="E60" s="4">
        <v>0</v>
      </c>
      <c r="F60" s="4">
        <f t="shared" si="15"/>
        <v>1238310000</v>
      </c>
      <c r="K60">
        <f t="shared" si="16"/>
        <v>0</v>
      </c>
      <c r="L60" s="4">
        <v>12</v>
      </c>
      <c r="M60" s="4">
        <v>30</v>
      </c>
      <c r="N60" s="4">
        <v>0</v>
      </c>
      <c r="O60" s="4">
        <v>0</v>
      </c>
      <c r="P60" s="4">
        <v>3500</v>
      </c>
      <c r="Q60" s="4">
        <v>14500</v>
      </c>
      <c r="R60" s="5">
        <v>0</v>
      </c>
      <c r="S60" s="4">
        <v>18053</v>
      </c>
      <c r="T60" s="4">
        <f t="shared" si="13"/>
        <v>17218.7</v>
      </c>
      <c r="U60" s="4">
        <f t="shared" si="17"/>
        <v>12138</v>
      </c>
      <c r="V60" s="5">
        <v>8.8000000000000005E-3</v>
      </c>
    </row>
    <row r="61" spans="1:22" x14ac:dyDescent="0.2">
      <c r="A61" s="16" t="s">
        <v>268</v>
      </c>
      <c r="B61" s="4">
        <v>0</v>
      </c>
      <c r="C61" s="4">
        <v>0</v>
      </c>
      <c r="D61" s="4">
        <v>0</v>
      </c>
      <c r="E61" s="4">
        <v>0</v>
      </c>
      <c r="F61" s="4">
        <f t="shared" si="15"/>
        <v>1238310000</v>
      </c>
      <c r="K61">
        <f t="shared" si="16"/>
        <v>0</v>
      </c>
      <c r="L61" s="4">
        <v>21</v>
      </c>
      <c r="M61" s="4">
        <v>29</v>
      </c>
      <c r="N61" s="4">
        <v>1</v>
      </c>
      <c r="O61" s="4">
        <v>0</v>
      </c>
      <c r="P61" s="4">
        <v>15300</v>
      </c>
      <c r="Q61" s="4">
        <v>13800</v>
      </c>
      <c r="R61" s="5">
        <v>-7.4000000000000003E-3</v>
      </c>
      <c r="S61" s="4">
        <v>29129</v>
      </c>
      <c r="T61" s="4">
        <f t="shared" si="13"/>
        <v>14520.3</v>
      </c>
      <c r="U61" s="4">
        <f t="shared" si="17"/>
        <v>6444</v>
      </c>
      <c r="V61" s="5">
        <v>1.2500000000000001E-2</v>
      </c>
    </row>
    <row r="62" spans="1:22" x14ac:dyDescent="0.2">
      <c r="A62" s="16" t="s">
        <v>266</v>
      </c>
      <c r="B62" s="4">
        <v>0</v>
      </c>
      <c r="C62" s="4">
        <v>0</v>
      </c>
      <c r="D62" s="4">
        <v>0</v>
      </c>
      <c r="E62" s="4">
        <v>0</v>
      </c>
      <c r="F62" s="4">
        <f t="shared" si="15"/>
        <v>1238310000</v>
      </c>
      <c r="K62">
        <f t="shared" si="16"/>
        <v>0</v>
      </c>
      <c r="L62" s="4">
        <v>35</v>
      </c>
      <c r="M62" s="4">
        <v>39</v>
      </c>
      <c r="N62" s="4">
        <v>0</v>
      </c>
      <c r="O62" s="4">
        <v>1</v>
      </c>
      <c r="P62" s="4">
        <v>12600</v>
      </c>
      <c r="Q62" s="4">
        <v>21200</v>
      </c>
      <c r="R62" s="5">
        <v>2.5000000000000001E-3</v>
      </c>
      <c r="S62" s="4">
        <v>34000</v>
      </c>
      <c r="T62" s="4">
        <f t="shared" ref="T62:T115" si="18">AVERAGE(S63:S72)</f>
        <v>12330.3</v>
      </c>
      <c r="U62" s="4">
        <f t="shared" si="17"/>
        <v>6444</v>
      </c>
      <c r="V62" s="5">
        <v>1.4999999999999999E-2</v>
      </c>
    </row>
    <row r="63" spans="1:22" x14ac:dyDescent="0.2">
      <c r="A63" s="16" t="s">
        <v>265</v>
      </c>
      <c r="B63" s="4">
        <v>0</v>
      </c>
      <c r="C63" s="4">
        <v>0</v>
      </c>
      <c r="D63" s="4">
        <v>0</v>
      </c>
      <c r="E63" s="4">
        <v>0</v>
      </c>
      <c r="F63" s="4">
        <f t="shared" si="15"/>
        <v>1238310000</v>
      </c>
      <c r="K63">
        <f t="shared" si="16"/>
        <v>0</v>
      </c>
      <c r="L63" s="4">
        <v>43</v>
      </c>
      <c r="M63" s="4">
        <v>17</v>
      </c>
      <c r="N63" s="4">
        <v>0</v>
      </c>
      <c r="O63" s="4">
        <v>0</v>
      </c>
      <c r="P63" s="4">
        <v>14200</v>
      </c>
      <c r="Q63" s="4">
        <v>7400</v>
      </c>
      <c r="R63" s="5">
        <v>1.1399999999999999E-2</v>
      </c>
      <c r="S63" s="4">
        <v>21651</v>
      </c>
      <c r="T63" s="4">
        <f t="shared" si="18"/>
        <v>12204.3</v>
      </c>
      <c r="U63" s="4">
        <f t="shared" si="17"/>
        <v>6444</v>
      </c>
      <c r="V63" s="5">
        <v>1.38E-2</v>
      </c>
    </row>
    <row r="64" spans="1:22" x14ac:dyDescent="0.2">
      <c r="A64" s="16" t="s">
        <v>247</v>
      </c>
      <c r="B64" s="4">
        <v>0</v>
      </c>
      <c r="C64" s="4">
        <v>0</v>
      </c>
      <c r="D64" s="4">
        <v>0</v>
      </c>
      <c r="E64" s="4">
        <v>0</v>
      </c>
      <c r="F64" s="4">
        <f t="shared" si="15"/>
        <v>1238310000</v>
      </c>
      <c r="K64">
        <f t="shared" si="16"/>
        <v>0</v>
      </c>
      <c r="L64" s="4">
        <v>24</v>
      </c>
      <c r="M64" s="4">
        <v>11</v>
      </c>
      <c r="N64" s="4">
        <v>0</v>
      </c>
      <c r="O64" s="4">
        <v>0</v>
      </c>
      <c r="P64" s="4">
        <v>8700</v>
      </c>
      <c r="Q64" s="4">
        <v>5800</v>
      </c>
      <c r="R64" s="5">
        <v>6.4000000000000003E-3</v>
      </c>
      <c r="S64" s="4">
        <v>14521</v>
      </c>
      <c r="T64" s="4">
        <f t="shared" si="18"/>
        <v>12023.2</v>
      </c>
      <c r="U64" s="4">
        <f t="shared" si="17"/>
        <v>6444</v>
      </c>
      <c r="V64" s="5">
        <v>5.1000000000000004E-3</v>
      </c>
    </row>
    <row r="65" spans="1:22" x14ac:dyDescent="0.2">
      <c r="A65" s="16" t="s">
        <v>239</v>
      </c>
      <c r="B65" s="4">
        <v>0</v>
      </c>
      <c r="C65" s="4">
        <v>0</v>
      </c>
      <c r="D65" s="4">
        <v>0</v>
      </c>
      <c r="E65" s="4">
        <v>0</v>
      </c>
      <c r="F65" s="4">
        <f t="shared" si="15"/>
        <v>1238310000</v>
      </c>
      <c r="K65">
        <f t="shared" si="16"/>
        <v>0</v>
      </c>
      <c r="L65" s="4">
        <v>18</v>
      </c>
      <c r="M65" s="4">
        <v>19</v>
      </c>
      <c r="N65" s="4">
        <v>0</v>
      </c>
      <c r="O65" s="4">
        <v>0</v>
      </c>
      <c r="P65" s="4">
        <v>5900</v>
      </c>
      <c r="Q65" s="4">
        <v>6100</v>
      </c>
      <c r="R65" s="5">
        <v>-5.0000000000000001E-3</v>
      </c>
      <c r="S65" s="4">
        <v>12138</v>
      </c>
      <c r="T65" s="4">
        <f t="shared" si="18"/>
        <v>14646.9</v>
      </c>
      <c r="U65" s="4">
        <f t="shared" si="17"/>
        <v>6444</v>
      </c>
      <c r="V65" s="5">
        <v>7.6E-3</v>
      </c>
    </row>
    <row r="66" spans="1:22" x14ac:dyDescent="0.2">
      <c r="A66" s="16" t="s">
        <v>238</v>
      </c>
      <c r="B66" s="4">
        <v>0</v>
      </c>
      <c r="C66" s="4">
        <v>200</v>
      </c>
      <c r="D66" s="4">
        <v>-200</v>
      </c>
      <c r="E66" s="4">
        <v>-7880000</v>
      </c>
      <c r="F66" s="4">
        <f t="shared" si="15"/>
        <v>1238310000</v>
      </c>
      <c r="K66">
        <f t="shared" si="16"/>
        <v>0</v>
      </c>
      <c r="L66" s="4">
        <v>16</v>
      </c>
      <c r="M66" s="4">
        <v>8</v>
      </c>
      <c r="N66" s="4">
        <v>0</v>
      </c>
      <c r="O66" s="4">
        <v>0</v>
      </c>
      <c r="P66" s="4">
        <v>4900</v>
      </c>
      <c r="Q66" s="4">
        <v>1400</v>
      </c>
      <c r="R66" s="5">
        <v>5.1000000000000004E-3</v>
      </c>
      <c r="S66" s="4">
        <v>6444</v>
      </c>
      <c r="T66" s="4">
        <f t="shared" si="18"/>
        <v>15539.5</v>
      </c>
      <c r="U66" s="4">
        <f t="shared" si="17"/>
        <v>2145</v>
      </c>
      <c r="V66" s="5">
        <v>5.1000000000000004E-3</v>
      </c>
    </row>
    <row r="67" spans="1:22" x14ac:dyDescent="0.2">
      <c r="A67" s="16" t="s">
        <v>237</v>
      </c>
      <c r="B67" s="4">
        <v>0</v>
      </c>
      <c r="C67" s="4">
        <v>29</v>
      </c>
      <c r="D67" s="4">
        <v>-29</v>
      </c>
      <c r="E67" s="4">
        <v>-1130000</v>
      </c>
      <c r="F67" s="4">
        <f t="shared" si="15"/>
        <v>1246190000</v>
      </c>
      <c r="K67">
        <f t="shared" si="16"/>
        <v>0</v>
      </c>
      <c r="L67" s="4">
        <v>25</v>
      </c>
      <c r="M67" s="4">
        <v>23</v>
      </c>
      <c r="N67" s="4">
        <v>1</v>
      </c>
      <c r="O67" s="4">
        <v>0</v>
      </c>
      <c r="P67" s="4">
        <v>9900</v>
      </c>
      <c r="Q67" s="4">
        <v>17300</v>
      </c>
      <c r="R67" s="5">
        <v>1.2999999999999999E-3</v>
      </c>
      <c r="S67" s="4">
        <v>27305</v>
      </c>
      <c r="T67" s="4">
        <f t="shared" si="18"/>
        <v>13259.3</v>
      </c>
      <c r="U67" s="4">
        <f t="shared" si="17"/>
        <v>2145</v>
      </c>
      <c r="V67" s="5">
        <v>6.4000000000000003E-3</v>
      </c>
    </row>
    <row r="68" spans="1:22" x14ac:dyDescent="0.2">
      <c r="A68" s="16" t="s">
        <v>233</v>
      </c>
      <c r="B68" s="4">
        <v>0</v>
      </c>
      <c r="C68" s="4">
        <v>0</v>
      </c>
      <c r="D68" s="4">
        <v>0</v>
      </c>
      <c r="E68" s="4">
        <v>0</v>
      </c>
      <c r="F68" s="4">
        <f t="shared" si="15"/>
        <v>1247320000</v>
      </c>
      <c r="K68">
        <f t="shared" si="16"/>
        <v>0</v>
      </c>
      <c r="L68" s="4">
        <v>14</v>
      </c>
      <c r="M68" s="4">
        <v>11</v>
      </c>
      <c r="N68" s="4">
        <v>0</v>
      </c>
      <c r="O68" s="4">
        <v>0</v>
      </c>
      <c r="P68" s="4">
        <v>200</v>
      </c>
      <c r="Q68" s="4">
        <v>1100</v>
      </c>
      <c r="R68" s="5">
        <v>1.2999999999999999E-3</v>
      </c>
      <c r="S68" s="4">
        <v>7402</v>
      </c>
      <c r="T68" s="4">
        <f t="shared" si="18"/>
        <v>13444.6</v>
      </c>
      <c r="U68" s="4">
        <f t="shared" si="17"/>
        <v>2145</v>
      </c>
    </row>
    <row r="69" spans="1:22" x14ac:dyDescent="0.2">
      <c r="A69" s="16" t="s">
        <v>232</v>
      </c>
      <c r="B69" s="4">
        <v>0</v>
      </c>
      <c r="C69" s="4">
        <v>1</v>
      </c>
      <c r="D69" s="4">
        <v>-1</v>
      </c>
      <c r="E69" s="4">
        <v>-40000</v>
      </c>
      <c r="F69" s="4">
        <f t="shared" si="15"/>
        <v>1247320000</v>
      </c>
      <c r="K69">
        <f t="shared" si="16"/>
        <v>0</v>
      </c>
      <c r="L69" s="4"/>
      <c r="M69" s="4"/>
      <c r="N69" s="4"/>
      <c r="O69" s="4"/>
      <c r="P69" s="4">
        <v>5000</v>
      </c>
      <c r="Q69" s="4">
        <v>4300</v>
      </c>
      <c r="R69" s="5">
        <v>3.9000000000000003E-3</v>
      </c>
      <c r="S69" s="4">
        <v>11825</v>
      </c>
      <c r="T69" s="4">
        <f t="shared" si="18"/>
        <v>14443.4</v>
      </c>
      <c r="U69" s="4">
        <f t="shared" si="17"/>
        <v>2145</v>
      </c>
    </row>
    <row r="70" spans="1:22" x14ac:dyDescent="0.2">
      <c r="A70" s="16" t="s">
        <v>231</v>
      </c>
      <c r="B70" s="4">
        <v>0</v>
      </c>
      <c r="C70" s="4">
        <v>0</v>
      </c>
      <c r="D70" s="4">
        <v>0</v>
      </c>
      <c r="E70" s="4">
        <v>0</v>
      </c>
      <c r="F70" s="4">
        <f t="shared" si="15"/>
        <v>1247360000</v>
      </c>
      <c r="K70">
        <f t="shared" si="16"/>
        <v>0</v>
      </c>
      <c r="L70" s="4"/>
      <c r="M70" s="4"/>
      <c r="N70" s="4"/>
      <c r="O70" s="4"/>
      <c r="P70" s="4">
        <v>2100</v>
      </c>
      <c r="Q70" s="4">
        <v>2800</v>
      </c>
      <c r="R70" s="5">
        <v>0</v>
      </c>
      <c r="S70" s="4">
        <v>7772</v>
      </c>
      <c r="T70" s="4">
        <f t="shared" si="18"/>
        <v>19411.5</v>
      </c>
      <c r="U70" s="4">
        <f t="shared" si="17"/>
        <v>2145</v>
      </c>
    </row>
    <row r="71" spans="1:22" x14ac:dyDescent="0.2">
      <c r="A71" s="16" t="s">
        <v>230</v>
      </c>
      <c r="B71" s="4">
        <v>0</v>
      </c>
      <c r="C71" s="4">
        <v>15</v>
      </c>
      <c r="D71" s="4">
        <v>-15</v>
      </c>
      <c r="E71" s="4">
        <v>-590000</v>
      </c>
      <c r="F71" s="4">
        <f t="shared" si="15"/>
        <v>1247360000</v>
      </c>
      <c r="K71">
        <f t="shared" si="16"/>
        <v>0</v>
      </c>
      <c r="L71" s="4"/>
      <c r="M71" s="4"/>
      <c r="N71" s="4"/>
      <c r="O71" s="4"/>
      <c r="P71" s="4">
        <v>1100</v>
      </c>
      <c r="Q71" s="4">
        <v>800</v>
      </c>
      <c r="R71" s="5">
        <v>-1.1999999999999999E-3</v>
      </c>
      <c r="S71" s="4">
        <v>2145</v>
      </c>
      <c r="T71" s="4">
        <f t="shared" si="18"/>
        <v>23350.1</v>
      </c>
      <c r="U71" s="4">
        <f t="shared" si="17"/>
        <v>12100</v>
      </c>
    </row>
    <row r="72" spans="1:22" x14ac:dyDescent="0.2">
      <c r="A72" s="16" t="s">
        <v>229</v>
      </c>
      <c r="B72" s="4">
        <v>0</v>
      </c>
      <c r="C72" s="4">
        <v>1</v>
      </c>
      <c r="D72" s="4">
        <v>-1</v>
      </c>
      <c r="E72" s="4">
        <v>-40000</v>
      </c>
      <c r="F72" s="4">
        <f t="shared" si="15"/>
        <v>1247950000</v>
      </c>
      <c r="K72">
        <f t="shared" si="16"/>
        <v>0</v>
      </c>
      <c r="L72" s="4"/>
      <c r="M72" s="4"/>
      <c r="N72" s="4"/>
      <c r="O72" s="4"/>
      <c r="P72" s="4">
        <v>5800</v>
      </c>
      <c r="Q72" s="4">
        <v>4800</v>
      </c>
      <c r="R72" s="5">
        <v>2.5999999999999999E-3</v>
      </c>
      <c r="S72" s="4">
        <v>12100</v>
      </c>
      <c r="T72" s="4">
        <f t="shared" si="18"/>
        <v>24751.1</v>
      </c>
      <c r="U72" s="4">
        <f t="shared" si="17"/>
        <v>4503</v>
      </c>
    </row>
    <row r="73" spans="1:22" x14ac:dyDescent="0.2">
      <c r="A73" s="16" t="s">
        <v>228</v>
      </c>
      <c r="B73" s="4">
        <v>0</v>
      </c>
      <c r="C73" s="4">
        <v>500</v>
      </c>
      <c r="D73" s="4">
        <v>-500</v>
      </c>
      <c r="E73" s="4">
        <v>-19400000</v>
      </c>
      <c r="F73" s="4">
        <f t="shared" si="15"/>
        <v>1247990000</v>
      </c>
      <c r="K73">
        <f t="shared" si="16"/>
        <v>0</v>
      </c>
      <c r="L73" s="4"/>
      <c r="M73" s="4"/>
      <c r="N73" s="4"/>
      <c r="O73" s="4"/>
      <c r="P73" s="4">
        <v>12900</v>
      </c>
      <c r="Q73" s="4">
        <v>7300</v>
      </c>
      <c r="R73" s="5">
        <v>5.1999999999999998E-3</v>
      </c>
      <c r="S73" s="4">
        <v>20391</v>
      </c>
      <c r="T73" s="4">
        <f t="shared" si="18"/>
        <v>24273.599999999999</v>
      </c>
      <c r="U73" s="4">
        <f t="shared" si="17"/>
        <v>4503</v>
      </c>
    </row>
    <row r="74" spans="1:22" x14ac:dyDescent="0.2">
      <c r="A74" s="16" t="s">
        <v>227</v>
      </c>
      <c r="B74" s="4">
        <v>0</v>
      </c>
      <c r="C74" s="4">
        <v>0</v>
      </c>
      <c r="D74" s="4">
        <v>0</v>
      </c>
      <c r="E74" s="4">
        <v>0</v>
      </c>
      <c r="F74" s="4">
        <f t="shared" si="15"/>
        <v>1267390000</v>
      </c>
      <c r="K74">
        <f t="shared" si="16"/>
        <v>0</v>
      </c>
      <c r="L74" s="4"/>
      <c r="M74" s="4"/>
      <c r="N74" s="4"/>
      <c r="O74" s="4"/>
      <c r="P74" s="4">
        <v>2900</v>
      </c>
      <c r="Q74" s="4">
        <v>8500</v>
      </c>
      <c r="R74" s="5">
        <v>1.2999999999999999E-3</v>
      </c>
      <c r="S74" s="4">
        <v>12710</v>
      </c>
      <c r="T74" s="4">
        <f t="shared" si="18"/>
        <v>26193.9</v>
      </c>
      <c r="U74" s="4">
        <f t="shared" si="17"/>
        <v>4503</v>
      </c>
    </row>
    <row r="75" spans="1:22" x14ac:dyDescent="0.2">
      <c r="A75" s="16" t="s">
        <v>221</v>
      </c>
      <c r="B75" s="4">
        <v>900</v>
      </c>
      <c r="C75" s="4">
        <v>1848</v>
      </c>
      <c r="D75" s="4">
        <v>-948</v>
      </c>
      <c r="E75" s="4">
        <v>-36660000</v>
      </c>
      <c r="F75" s="4">
        <f t="shared" si="15"/>
        <v>1267390000</v>
      </c>
      <c r="K75">
        <f t="shared" si="16"/>
        <v>0</v>
      </c>
      <c r="L75" s="4"/>
      <c r="M75" s="4"/>
      <c r="N75" s="4"/>
      <c r="O75" s="4"/>
      <c r="P75" s="4">
        <v>15800</v>
      </c>
      <c r="Q75" s="4">
        <v>21000</v>
      </c>
      <c r="R75" s="5">
        <v>-2.5000000000000001E-3</v>
      </c>
      <c r="S75" s="4">
        <v>38375</v>
      </c>
      <c r="T75" s="4">
        <f t="shared" si="18"/>
        <v>26480.400000000001</v>
      </c>
      <c r="U75" s="4">
        <f t="shared" si="17"/>
        <v>4503</v>
      </c>
    </row>
    <row r="76" spans="1:22" x14ac:dyDescent="0.2">
      <c r="A76" s="16" t="s">
        <v>212</v>
      </c>
      <c r="B76" s="4">
        <v>0</v>
      </c>
      <c r="C76" s="4">
        <v>800</v>
      </c>
      <c r="D76" s="4">
        <v>-800</v>
      </c>
      <c r="E76" s="4">
        <v>-31040000</v>
      </c>
      <c r="F76" s="4">
        <f t="shared" si="15"/>
        <v>1304050000</v>
      </c>
      <c r="K76">
        <f t="shared" si="16"/>
        <v>0</v>
      </c>
      <c r="L76" s="4"/>
      <c r="M76" s="4"/>
      <c r="N76" s="4"/>
      <c r="O76" s="4"/>
      <c r="P76" s="4">
        <v>9100</v>
      </c>
      <c r="Q76" s="4">
        <v>5800</v>
      </c>
      <c r="R76" s="5">
        <v>1.2999999999999999E-3</v>
      </c>
      <c r="S76" s="4">
        <v>15370</v>
      </c>
      <c r="T76" s="4">
        <f t="shared" si="18"/>
        <v>28053.4</v>
      </c>
      <c r="U76" s="4">
        <f t="shared" si="17"/>
        <v>4503</v>
      </c>
    </row>
    <row r="77" spans="1:22" x14ac:dyDescent="0.2">
      <c r="A77" s="16" t="s">
        <v>211</v>
      </c>
      <c r="B77" s="4">
        <v>0</v>
      </c>
      <c r="C77" s="4">
        <v>0</v>
      </c>
      <c r="D77" s="4">
        <v>0</v>
      </c>
      <c r="E77" s="4">
        <v>0</v>
      </c>
      <c r="F77" s="4">
        <f t="shared" si="15"/>
        <v>1335090000</v>
      </c>
      <c r="K77">
        <f>K78+J77</f>
        <v>0</v>
      </c>
      <c r="L77" s="4"/>
      <c r="M77" s="4"/>
      <c r="N77" s="4"/>
      <c r="O77" s="4"/>
      <c r="P77" s="4">
        <v>3200</v>
      </c>
      <c r="Q77" s="4">
        <v>1000</v>
      </c>
      <c r="R77" s="5">
        <v>-2.5000000000000001E-3</v>
      </c>
      <c r="S77" s="4">
        <v>4503</v>
      </c>
      <c r="T77" s="4">
        <f t="shared" si="18"/>
        <v>29647.1</v>
      </c>
      <c r="U77" s="4">
        <f t="shared" si="17"/>
        <v>9255</v>
      </c>
    </row>
    <row r="78" spans="1:22" x14ac:dyDescent="0.2">
      <c r="A78" s="16" t="s">
        <v>210</v>
      </c>
      <c r="B78" s="4">
        <v>1750</v>
      </c>
      <c r="C78" s="4">
        <v>0</v>
      </c>
      <c r="D78" s="4">
        <v>1750</v>
      </c>
      <c r="E78" s="4">
        <v>68350000</v>
      </c>
      <c r="F78" s="4">
        <f t="shared" si="15"/>
        <v>1335090000</v>
      </c>
      <c r="K78">
        <f>J78+K80</f>
        <v>0</v>
      </c>
      <c r="R78" s="5">
        <v>-2.5000000000000001E-3</v>
      </c>
      <c r="S78" s="4">
        <v>9255</v>
      </c>
      <c r="T78" s="4">
        <f t="shared" si="18"/>
        <v>29191.7</v>
      </c>
      <c r="U78" s="4">
        <f t="shared" si="17"/>
        <v>15616</v>
      </c>
    </row>
    <row r="79" spans="1:22" x14ac:dyDescent="0.2">
      <c r="A79" s="16" t="s">
        <v>209</v>
      </c>
      <c r="B79" s="4">
        <v>3700</v>
      </c>
      <c r="C79" s="4">
        <v>0</v>
      </c>
      <c r="D79" s="4">
        <v>3700</v>
      </c>
      <c r="E79" s="4">
        <v>143930000</v>
      </c>
      <c r="F79" s="4">
        <f t="shared" si="15"/>
        <v>1266740000</v>
      </c>
      <c r="L79" s="4"/>
      <c r="M79" s="4"/>
      <c r="N79" s="4"/>
      <c r="O79" s="4"/>
      <c r="P79" s="4">
        <v>2300</v>
      </c>
      <c r="Q79" s="4">
        <v>18600</v>
      </c>
      <c r="R79" s="5">
        <v>2.7000000000000001E-3</v>
      </c>
      <c r="S79" s="4">
        <v>21813</v>
      </c>
      <c r="T79" s="4">
        <f t="shared" si="18"/>
        <v>28173.1</v>
      </c>
      <c r="U79" s="4">
        <f t="shared" si="17"/>
        <v>15616</v>
      </c>
    </row>
    <row r="80" spans="1:22" x14ac:dyDescent="0.2">
      <c r="A80" s="16" t="s">
        <v>208</v>
      </c>
      <c r="B80" s="4">
        <v>56527</v>
      </c>
      <c r="C80" s="4">
        <v>56527</v>
      </c>
      <c r="D80" s="4">
        <v>0</v>
      </c>
      <c r="E80" s="4">
        <v>0</v>
      </c>
      <c r="F80" s="4">
        <f t="shared" si="15"/>
        <v>1122810000</v>
      </c>
      <c r="K80">
        <f>J80</f>
        <v>0</v>
      </c>
      <c r="R80" s="5">
        <v>-4.8999999999999998E-3</v>
      </c>
      <c r="S80" s="4">
        <v>57453</v>
      </c>
      <c r="T80" s="4">
        <f t="shared" si="18"/>
        <v>24267.9</v>
      </c>
      <c r="U80" s="4">
        <f t="shared" si="17"/>
        <v>15616</v>
      </c>
    </row>
    <row r="81" spans="1:21" x14ac:dyDescent="0.2">
      <c r="A81" s="16" t="s">
        <v>207</v>
      </c>
      <c r="B81" s="4">
        <v>800</v>
      </c>
      <c r="C81" s="4">
        <v>0</v>
      </c>
      <c r="D81" s="4">
        <v>800</v>
      </c>
      <c r="E81" s="4">
        <v>32160000</v>
      </c>
      <c r="F81" s="4">
        <f t="shared" si="15"/>
        <v>1122810000</v>
      </c>
      <c r="R81" s="5">
        <v>-1.3500000000000002E-2</v>
      </c>
      <c r="S81" s="4">
        <v>41531</v>
      </c>
      <c r="T81" s="4">
        <f t="shared" si="18"/>
        <v>22665</v>
      </c>
      <c r="U81" s="4">
        <f t="shared" si="17"/>
        <v>15616</v>
      </c>
    </row>
    <row r="82" spans="1:21" x14ac:dyDescent="0.2">
      <c r="A82" s="16" t="s">
        <v>206</v>
      </c>
      <c r="B82" s="4">
        <v>0</v>
      </c>
      <c r="C82" s="4">
        <v>0</v>
      </c>
      <c r="D82" s="4">
        <v>0</v>
      </c>
      <c r="E82" s="4">
        <v>0</v>
      </c>
      <c r="F82" s="4">
        <f t="shared" si="15"/>
        <v>1090650000</v>
      </c>
      <c r="R82" s="5">
        <v>1.2999999999999999E-3</v>
      </c>
      <c r="S82" s="4">
        <v>26110</v>
      </c>
      <c r="T82" s="4">
        <f t="shared" si="18"/>
        <v>20634.3</v>
      </c>
      <c r="U82" s="4">
        <f t="shared" si="17"/>
        <v>15616</v>
      </c>
    </row>
    <row r="83" spans="1:21" x14ac:dyDescent="0.2">
      <c r="A83" s="16" t="s">
        <v>205</v>
      </c>
      <c r="B83" s="4">
        <v>0</v>
      </c>
      <c r="C83" s="4">
        <v>0</v>
      </c>
      <c r="D83" s="4">
        <v>0</v>
      </c>
      <c r="E83" s="4">
        <v>0</v>
      </c>
      <c r="F83" s="4">
        <f t="shared" si="15"/>
        <v>1090650000</v>
      </c>
      <c r="R83" s="5">
        <v>-1.1999999999999999E-3</v>
      </c>
      <c r="S83" s="4">
        <v>15616</v>
      </c>
      <c r="T83" s="4">
        <f t="shared" si="18"/>
        <v>21372.2</v>
      </c>
      <c r="U83" s="4">
        <f t="shared" si="17"/>
        <v>4701</v>
      </c>
    </row>
    <row r="84" spans="1:21" x14ac:dyDescent="0.2">
      <c r="A84" s="16" t="s">
        <v>204</v>
      </c>
      <c r="B84" s="4">
        <v>0</v>
      </c>
      <c r="C84" s="4">
        <v>3673</v>
      </c>
      <c r="D84" s="4">
        <v>-3673</v>
      </c>
      <c r="E84" s="4">
        <v>-148430000</v>
      </c>
      <c r="F84" s="4">
        <f t="shared" si="15"/>
        <v>1090650000</v>
      </c>
      <c r="R84" s="5">
        <v>-2.0400000000000001E-2</v>
      </c>
      <c r="S84" s="4">
        <v>31913</v>
      </c>
      <c r="T84" s="4">
        <f t="shared" si="18"/>
        <v>23015.4</v>
      </c>
      <c r="U84" s="4">
        <f t="shared" si="17"/>
        <v>4701</v>
      </c>
    </row>
    <row r="85" spans="1:21" x14ac:dyDescent="0.2">
      <c r="A85" s="16" t="s">
        <v>203</v>
      </c>
      <c r="B85" s="4">
        <v>0</v>
      </c>
      <c r="C85" s="4">
        <v>0</v>
      </c>
      <c r="D85" s="4">
        <v>0</v>
      </c>
      <c r="E85" s="4">
        <v>0</v>
      </c>
      <c r="F85" s="4">
        <f t="shared" si="15"/>
        <v>1239080000</v>
      </c>
      <c r="R85" s="5">
        <v>3.3700000000000001E-2</v>
      </c>
      <c r="S85" s="4">
        <v>41240</v>
      </c>
      <c r="T85" s="4">
        <f t="shared" si="18"/>
        <v>19460.5</v>
      </c>
      <c r="U85" s="4">
        <f t="shared" si="17"/>
        <v>4701</v>
      </c>
    </row>
    <row r="86" spans="1:21" x14ac:dyDescent="0.2">
      <c r="A86" s="16" t="s">
        <v>202</v>
      </c>
      <c r="B86" s="4">
        <v>0</v>
      </c>
      <c r="C86" s="4">
        <v>0</v>
      </c>
      <c r="D86" s="4">
        <v>0</v>
      </c>
      <c r="E86" s="4">
        <v>0</v>
      </c>
      <c r="F86" s="4">
        <f t="shared" si="15"/>
        <v>1239080000</v>
      </c>
      <c r="R86" s="5">
        <v>7.6E-3</v>
      </c>
      <c r="S86" s="4">
        <v>31100</v>
      </c>
      <c r="T86" s="4">
        <f t="shared" si="18"/>
        <v>20686</v>
      </c>
      <c r="U86" s="4">
        <f t="shared" si="17"/>
        <v>4701</v>
      </c>
    </row>
    <row r="87" spans="1:21" x14ac:dyDescent="0.2">
      <c r="A87" s="16" t="s">
        <v>201</v>
      </c>
      <c r="B87" s="4">
        <v>0</v>
      </c>
      <c r="C87" s="4">
        <v>0</v>
      </c>
      <c r="D87" s="4">
        <v>0</v>
      </c>
      <c r="E87" s="4">
        <v>0</v>
      </c>
      <c r="F87" s="4">
        <f t="shared" si="15"/>
        <v>1239080000</v>
      </c>
      <c r="R87" s="5">
        <v>-2.5000000000000001E-3</v>
      </c>
      <c r="S87" s="4">
        <v>20440</v>
      </c>
      <c r="T87" s="4">
        <f t="shared" si="18"/>
        <v>19282.5</v>
      </c>
      <c r="U87" s="4">
        <f t="shared" si="17"/>
        <v>4701</v>
      </c>
    </row>
    <row r="88" spans="1:21" x14ac:dyDescent="0.2">
      <c r="A88" s="16" t="s">
        <v>200</v>
      </c>
      <c r="B88" s="4">
        <v>0</v>
      </c>
      <c r="C88" s="4">
        <v>0</v>
      </c>
      <c r="D88" s="4">
        <v>0</v>
      </c>
      <c r="E88" s="4">
        <v>0</v>
      </c>
      <c r="F88" s="4">
        <f t="shared" si="15"/>
        <v>1239080000</v>
      </c>
      <c r="R88" s="5">
        <v>1.2999999999999999E-3</v>
      </c>
      <c r="S88" s="4">
        <v>4701</v>
      </c>
      <c r="T88" s="4">
        <f t="shared" si="18"/>
        <v>21916.799999999999</v>
      </c>
      <c r="U88" s="4">
        <f t="shared" si="17"/>
        <v>5803</v>
      </c>
    </row>
    <row r="89" spans="1:21" x14ac:dyDescent="0.2">
      <c r="A89" s="16" t="s">
        <v>199</v>
      </c>
      <c r="B89" s="4">
        <v>0</v>
      </c>
      <c r="C89" s="4">
        <v>0</v>
      </c>
      <c r="D89" s="4">
        <v>0</v>
      </c>
      <c r="E89" s="4">
        <v>0</v>
      </c>
      <c r="F89" s="4">
        <f t="shared" si="15"/>
        <v>1239080000</v>
      </c>
      <c r="R89" s="5">
        <v>-2.5000000000000001E-3</v>
      </c>
      <c r="S89" s="4">
        <v>11627</v>
      </c>
      <c r="T89" s="4">
        <f t="shared" si="18"/>
        <v>21497.599999999999</v>
      </c>
      <c r="U89" s="4">
        <f t="shared" si="17"/>
        <v>5803</v>
      </c>
    </row>
    <row r="90" spans="1:21" x14ac:dyDescent="0.2">
      <c r="A90" s="16" t="s">
        <v>198</v>
      </c>
      <c r="B90" s="4">
        <v>0</v>
      </c>
      <c r="C90" s="4">
        <v>0</v>
      </c>
      <c r="D90" s="4">
        <v>0</v>
      </c>
      <c r="E90" s="4">
        <v>0</v>
      </c>
      <c r="F90" s="4">
        <f t="shared" si="15"/>
        <v>1239080000</v>
      </c>
      <c r="R90" s="5">
        <v>1.2699999999999999E-2</v>
      </c>
      <c r="S90" s="4">
        <v>18401</v>
      </c>
      <c r="T90" s="4">
        <f t="shared" si="18"/>
        <v>22479.599999999999</v>
      </c>
      <c r="U90" s="4">
        <f t="shared" si="17"/>
        <v>5691</v>
      </c>
    </row>
    <row r="91" spans="1:21" x14ac:dyDescent="0.2">
      <c r="A91" s="16" t="s">
        <v>197</v>
      </c>
      <c r="B91" s="4">
        <v>0</v>
      </c>
      <c r="C91" s="4">
        <v>0</v>
      </c>
      <c r="D91" s="4">
        <v>0</v>
      </c>
      <c r="E91" s="4">
        <v>0</v>
      </c>
      <c r="F91" s="4">
        <f t="shared" si="15"/>
        <v>1239080000</v>
      </c>
      <c r="R91" s="5">
        <v>3.9000000000000003E-3</v>
      </c>
      <c r="S91" s="4">
        <v>25502</v>
      </c>
      <c r="T91" s="4">
        <f t="shared" si="18"/>
        <v>21439.4</v>
      </c>
      <c r="U91" s="4">
        <f t="shared" si="17"/>
        <v>5691</v>
      </c>
    </row>
    <row r="92" spans="1:21" x14ac:dyDescent="0.2">
      <c r="A92" s="16" t="s">
        <v>196</v>
      </c>
      <c r="B92" s="4">
        <v>0</v>
      </c>
      <c r="C92" s="4">
        <v>0</v>
      </c>
      <c r="D92" s="4">
        <v>0</v>
      </c>
      <c r="E92" s="4">
        <v>0</v>
      </c>
      <c r="F92" s="4">
        <f t="shared" si="15"/>
        <v>1239080000</v>
      </c>
      <c r="R92" s="5">
        <v>-6.3E-3</v>
      </c>
      <c r="S92" s="4">
        <v>5803</v>
      </c>
      <c r="T92" s="4">
        <f t="shared" si="18"/>
        <v>22659.1</v>
      </c>
      <c r="U92" s="4">
        <f t="shared" si="17"/>
        <v>5691</v>
      </c>
    </row>
    <row r="93" spans="1:21" x14ac:dyDescent="0.2">
      <c r="A93" s="16" t="s">
        <v>195</v>
      </c>
      <c r="B93" s="4">
        <v>0</v>
      </c>
      <c r="C93" s="4">
        <v>0</v>
      </c>
      <c r="D93" s="4">
        <v>0</v>
      </c>
      <c r="E93" s="4">
        <v>0</v>
      </c>
      <c r="F93" s="4">
        <f t="shared" si="15"/>
        <v>1239080000</v>
      </c>
      <c r="R93" s="5">
        <v>2.5999999999999999E-3</v>
      </c>
      <c r="S93" s="4">
        <v>22995</v>
      </c>
      <c r="T93" s="4">
        <f t="shared" si="18"/>
        <v>24153.8</v>
      </c>
      <c r="U93" s="4">
        <f t="shared" si="17"/>
        <v>5691</v>
      </c>
    </row>
    <row r="94" spans="1:21" x14ac:dyDescent="0.2">
      <c r="A94" s="16" t="s">
        <v>194</v>
      </c>
      <c r="B94" s="4">
        <v>0</v>
      </c>
      <c r="C94" s="4">
        <v>0</v>
      </c>
      <c r="D94" s="4">
        <v>0</v>
      </c>
      <c r="E94" s="4">
        <v>0</v>
      </c>
      <c r="F94" s="4">
        <f t="shared" si="15"/>
        <v>1239080000</v>
      </c>
      <c r="R94" s="5">
        <v>-1.2500000000000001E-2</v>
      </c>
      <c r="S94" s="4">
        <v>48345</v>
      </c>
      <c r="T94" s="4">
        <f t="shared" si="18"/>
        <v>22460.799999999999</v>
      </c>
      <c r="U94" s="4">
        <f t="shared" si="17"/>
        <v>5691</v>
      </c>
    </row>
    <row r="95" spans="1:21" x14ac:dyDescent="0.2">
      <c r="A95" s="16" t="s">
        <v>193</v>
      </c>
      <c r="B95" s="4">
        <v>1900</v>
      </c>
      <c r="C95" s="4">
        <v>0</v>
      </c>
      <c r="D95" s="4">
        <v>1900</v>
      </c>
      <c r="E95" s="4">
        <v>75970000</v>
      </c>
      <c r="F95" s="4">
        <f t="shared" si="15"/>
        <v>1239080000</v>
      </c>
      <c r="R95" s="5">
        <v>3.8E-3</v>
      </c>
      <c r="S95" s="4">
        <v>5691</v>
      </c>
      <c r="T95" s="4">
        <f t="shared" si="18"/>
        <v>24746.5</v>
      </c>
      <c r="U95" s="4">
        <f t="shared" si="17"/>
        <v>6405</v>
      </c>
    </row>
    <row r="96" spans="1:21" x14ac:dyDescent="0.2">
      <c r="A96" s="16" t="s">
        <v>192</v>
      </c>
      <c r="B96" s="4">
        <v>0</v>
      </c>
      <c r="C96" s="4">
        <v>0</v>
      </c>
      <c r="D96" s="4">
        <v>0</v>
      </c>
      <c r="E96" s="4">
        <v>0</v>
      </c>
      <c r="F96" s="4">
        <f t="shared" si="15"/>
        <v>1163110000</v>
      </c>
      <c r="R96" s="5">
        <v>-6.1999999999999998E-3</v>
      </c>
      <c r="S96" s="4">
        <v>43355</v>
      </c>
      <c r="T96" s="4">
        <f t="shared" si="18"/>
        <v>22707.200000000001</v>
      </c>
      <c r="U96" s="4">
        <f t="shared" si="17"/>
        <v>6405</v>
      </c>
    </row>
    <row r="97" spans="1:21" x14ac:dyDescent="0.2">
      <c r="A97" s="16" t="s">
        <v>191</v>
      </c>
      <c r="B97" s="4">
        <v>0</v>
      </c>
      <c r="C97" s="4">
        <v>0</v>
      </c>
      <c r="D97" s="4">
        <v>0</v>
      </c>
      <c r="E97" s="4">
        <v>0</v>
      </c>
      <c r="F97" s="4">
        <f t="shared" si="15"/>
        <v>1163110000</v>
      </c>
      <c r="R97" s="5">
        <v>-1.3500000000000002E-2</v>
      </c>
      <c r="S97" s="4">
        <v>6405</v>
      </c>
      <c r="T97" s="4">
        <f t="shared" si="18"/>
        <v>23243.5</v>
      </c>
      <c r="U97" s="4">
        <f t="shared" si="17"/>
        <v>7435</v>
      </c>
    </row>
    <row r="98" spans="1:21" x14ac:dyDescent="0.2">
      <c r="A98" s="16" t="s">
        <v>190</v>
      </c>
      <c r="B98" s="4">
        <v>3600</v>
      </c>
      <c r="C98" s="4">
        <v>0</v>
      </c>
      <c r="D98" s="4">
        <v>3600</v>
      </c>
      <c r="E98" s="4">
        <v>144000000</v>
      </c>
      <c r="F98" s="4">
        <f t="shared" si="15"/>
        <v>1163110000</v>
      </c>
      <c r="R98" s="5">
        <v>-2.3999999999999998E-3</v>
      </c>
      <c r="S98" s="4">
        <v>31044</v>
      </c>
      <c r="T98" s="4">
        <f t="shared" si="18"/>
        <v>21619.1</v>
      </c>
      <c r="U98" s="4">
        <f t="shared" si="17"/>
        <v>7435</v>
      </c>
    </row>
    <row r="99" spans="1:21" x14ac:dyDescent="0.2">
      <c r="A99" s="16" t="s">
        <v>189</v>
      </c>
      <c r="B99" s="4">
        <v>0</v>
      </c>
      <c r="C99" s="4">
        <v>0</v>
      </c>
      <c r="D99" s="4">
        <v>0</v>
      </c>
      <c r="E99" s="4">
        <v>0</v>
      </c>
      <c r="F99" s="4">
        <f t="shared" si="15"/>
        <v>1019110000</v>
      </c>
      <c r="R99" s="5">
        <v>-8.5000000000000006E-3</v>
      </c>
      <c r="S99" s="4">
        <v>7435</v>
      </c>
      <c r="T99" s="4">
        <f t="shared" si="18"/>
        <v>25911.200000000001</v>
      </c>
      <c r="U99" s="4">
        <f t="shared" si="17"/>
        <v>15100</v>
      </c>
    </row>
    <row r="100" spans="1:21" x14ac:dyDescent="0.2">
      <c r="A100" s="16" t="s">
        <v>188</v>
      </c>
      <c r="B100" s="4">
        <v>0</v>
      </c>
      <c r="C100" s="4">
        <v>0</v>
      </c>
      <c r="D100" s="4">
        <v>0</v>
      </c>
      <c r="E100" s="4">
        <v>0</v>
      </c>
      <c r="F100" s="4">
        <f t="shared" si="15"/>
        <v>1019110000</v>
      </c>
      <c r="R100" s="5">
        <v>2.5000000000000001E-3</v>
      </c>
      <c r="S100" s="4">
        <v>28221</v>
      </c>
      <c r="T100" s="4">
        <f t="shared" si="18"/>
        <v>25014.2</v>
      </c>
      <c r="U100" s="4">
        <f t="shared" si="17"/>
        <v>15100</v>
      </c>
    </row>
    <row r="101" spans="1:21" x14ac:dyDescent="0.2">
      <c r="A101" s="16" t="s">
        <v>187</v>
      </c>
      <c r="B101" s="4">
        <v>0</v>
      </c>
      <c r="C101" s="4">
        <v>0</v>
      </c>
      <c r="D101" s="4">
        <v>0</v>
      </c>
      <c r="E101" s="4">
        <v>0</v>
      </c>
      <c r="F101" s="4">
        <f t="shared" si="15"/>
        <v>1019110000</v>
      </c>
      <c r="R101" s="5">
        <v>2.5000000000000001E-3</v>
      </c>
      <c r="S101" s="4">
        <v>15100</v>
      </c>
      <c r="T101" s="4">
        <f t="shared" si="18"/>
        <v>25852.400000000001</v>
      </c>
      <c r="U101" s="4">
        <f t="shared" si="17"/>
        <v>18000</v>
      </c>
    </row>
    <row r="102" spans="1:21" x14ac:dyDescent="0.2">
      <c r="A102" s="16" t="s">
        <v>186</v>
      </c>
      <c r="B102" s="4">
        <v>0</v>
      </c>
      <c r="C102" s="4">
        <v>0</v>
      </c>
      <c r="D102" s="4">
        <v>0</v>
      </c>
      <c r="E102" s="4">
        <v>0</v>
      </c>
      <c r="F102" s="4">
        <f t="shared" si="15"/>
        <v>1019110000</v>
      </c>
      <c r="R102" s="5">
        <v>-3.5999999999999999E-3</v>
      </c>
      <c r="S102" s="4">
        <v>18000</v>
      </c>
      <c r="T102" s="4">
        <f t="shared" si="18"/>
        <v>28255</v>
      </c>
      <c r="U102" s="4">
        <f t="shared" si="17"/>
        <v>11768</v>
      </c>
    </row>
    <row r="103" spans="1:21" x14ac:dyDescent="0.2">
      <c r="A103" s="16" t="s">
        <v>185</v>
      </c>
      <c r="B103" s="4">
        <v>0</v>
      </c>
      <c r="C103" s="4">
        <v>0</v>
      </c>
      <c r="D103" s="4">
        <v>0</v>
      </c>
      <c r="E103" s="4">
        <v>0</v>
      </c>
      <c r="F103" s="4">
        <f t="shared" si="15"/>
        <v>1019110000</v>
      </c>
      <c r="R103" s="5">
        <v>1.2999999999999999E-3</v>
      </c>
      <c r="S103" s="4">
        <v>37942</v>
      </c>
      <c r="T103" s="4">
        <f t="shared" si="18"/>
        <v>29658.5</v>
      </c>
      <c r="U103" s="4">
        <f t="shared" si="17"/>
        <v>11768</v>
      </c>
    </row>
    <row r="104" spans="1:21" x14ac:dyDescent="0.2">
      <c r="A104" s="16" t="s">
        <v>184</v>
      </c>
      <c r="B104" s="4">
        <v>0</v>
      </c>
      <c r="C104" s="4">
        <v>0</v>
      </c>
      <c r="D104" s="4">
        <v>0</v>
      </c>
      <c r="E104" s="4">
        <v>0</v>
      </c>
      <c r="F104" s="4">
        <f t="shared" si="15"/>
        <v>1019110000</v>
      </c>
      <c r="R104" s="5">
        <v>5.0000000000000001E-3</v>
      </c>
      <c r="S104" s="4">
        <v>31415</v>
      </c>
      <c r="T104" s="4">
        <f t="shared" si="18"/>
        <v>31208.1</v>
      </c>
      <c r="U104" s="4">
        <f t="shared" si="17"/>
        <v>11768</v>
      </c>
    </row>
    <row r="105" spans="1:21" x14ac:dyDescent="0.2">
      <c r="A105" s="16" t="s">
        <v>183</v>
      </c>
      <c r="B105" s="4">
        <v>0</v>
      </c>
      <c r="C105" s="4">
        <v>0</v>
      </c>
      <c r="D105" s="4">
        <v>0</v>
      </c>
      <c r="E105" s="4">
        <v>0</v>
      </c>
      <c r="F105" s="4">
        <f t="shared" si="15"/>
        <v>1019110000</v>
      </c>
      <c r="R105" s="5">
        <v>0.01</v>
      </c>
      <c r="S105" s="4">
        <v>28548</v>
      </c>
      <c r="T105" s="4">
        <f t="shared" si="18"/>
        <v>30028.2</v>
      </c>
      <c r="U105" s="4">
        <f t="shared" si="17"/>
        <v>11768</v>
      </c>
    </row>
    <row r="106" spans="1:21" x14ac:dyDescent="0.2">
      <c r="A106" s="16" t="s">
        <v>182</v>
      </c>
      <c r="B106" s="4">
        <v>0</v>
      </c>
      <c r="C106" s="4">
        <v>0</v>
      </c>
      <c r="D106" s="4">
        <v>0</v>
      </c>
      <c r="E106" s="4">
        <v>0</v>
      </c>
      <c r="F106" s="4">
        <f t="shared" si="15"/>
        <v>1019110000</v>
      </c>
      <c r="R106" s="5">
        <v>-2.3999999999999998E-3</v>
      </c>
      <c r="S106" s="4">
        <v>22962</v>
      </c>
      <c r="T106" s="4">
        <f t="shared" si="18"/>
        <v>29968</v>
      </c>
      <c r="U106" s="4">
        <f t="shared" si="17"/>
        <v>11768</v>
      </c>
    </row>
    <row r="107" spans="1:21" x14ac:dyDescent="0.2">
      <c r="A107" s="16" t="s">
        <v>181</v>
      </c>
      <c r="B107" s="4">
        <v>200</v>
      </c>
      <c r="C107" s="4">
        <v>0</v>
      </c>
      <c r="D107" s="4">
        <v>200</v>
      </c>
      <c r="E107" s="4">
        <v>8090000</v>
      </c>
      <c r="F107" s="4">
        <f t="shared" si="15"/>
        <v>1019110000</v>
      </c>
      <c r="R107" s="5">
        <v>3.8E-3</v>
      </c>
      <c r="S107" s="4">
        <v>11768</v>
      </c>
      <c r="T107" s="4">
        <f t="shared" si="18"/>
        <v>29639.5</v>
      </c>
      <c r="U107" s="4">
        <f t="shared" si="17"/>
        <v>14800</v>
      </c>
    </row>
    <row r="108" spans="1:21" x14ac:dyDescent="0.2">
      <c r="A108" s="16" t="s">
        <v>180</v>
      </c>
      <c r="B108" s="4">
        <v>0</v>
      </c>
      <c r="C108" s="4">
        <v>0</v>
      </c>
      <c r="D108" s="4">
        <v>0</v>
      </c>
      <c r="E108" s="4">
        <v>0</v>
      </c>
      <c r="F108" s="4">
        <f t="shared" si="15"/>
        <v>1011020000</v>
      </c>
      <c r="R108" s="5">
        <v>3.8E-3</v>
      </c>
      <c r="S108" s="4">
        <v>14800</v>
      </c>
      <c r="T108" s="4">
        <f t="shared" si="18"/>
        <v>32585.7</v>
      </c>
      <c r="U108" s="4">
        <f t="shared" si="17"/>
        <v>19251</v>
      </c>
    </row>
    <row r="109" spans="1:21" x14ac:dyDescent="0.2">
      <c r="A109" s="16" t="s">
        <v>179</v>
      </c>
      <c r="B109" s="4">
        <v>28800</v>
      </c>
      <c r="C109" s="4">
        <v>0</v>
      </c>
      <c r="D109" s="4">
        <v>28800</v>
      </c>
      <c r="E109" s="4">
        <v>1157760000</v>
      </c>
      <c r="F109" s="4">
        <f t="shared" si="15"/>
        <v>1011020000</v>
      </c>
      <c r="R109" s="5">
        <v>1.26E-2</v>
      </c>
      <c r="S109" s="4">
        <v>50356</v>
      </c>
      <c r="T109" s="4">
        <f t="shared" si="18"/>
        <v>29346.9</v>
      </c>
      <c r="U109" s="4">
        <f t="shared" si="17"/>
        <v>19251</v>
      </c>
    </row>
    <row r="110" spans="1:21" x14ac:dyDescent="0.2">
      <c r="A110" s="16" t="s">
        <v>178</v>
      </c>
      <c r="B110" s="4">
        <v>0</v>
      </c>
      <c r="C110" s="4">
        <v>0</v>
      </c>
      <c r="D110" s="4">
        <v>0</v>
      </c>
      <c r="E110" s="4">
        <v>0</v>
      </c>
      <c r="F110" s="4">
        <f t="shared" si="15"/>
        <v>-146740000</v>
      </c>
      <c r="R110" s="5">
        <v>3.1200000000000002E-2</v>
      </c>
      <c r="S110" s="4">
        <v>19251</v>
      </c>
      <c r="T110" s="4">
        <f t="shared" si="18"/>
        <v>33664.9</v>
      </c>
      <c r="U110" s="4">
        <f t="shared" si="17"/>
        <v>16749</v>
      </c>
    </row>
    <row r="111" spans="1:21" x14ac:dyDescent="0.2">
      <c r="A111" s="16" t="s">
        <v>177</v>
      </c>
      <c r="B111" s="4">
        <v>5000</v>
      </c>
      <c r="C111" s="4">
        <v>0</v>
      </c>
      <c r="D111" s="4">
        <v>5000</v>
      </c>
      <c r="E111" s="4">
        <v>199510000</v>
      </c>
      <c r="F111" s="4">
        <f t="shared" si="15"/>
        <v>-146740000</v>
      </c>
      <c r="R111" s="5">
        <v>-3.7499999999999999E-2</v>
      </c>
      <c r="S111" s="4">
        <v>23482</v>
      </c>
      <c r="T111" s="4">
        <f t="shared" si="18"/>
        <v>31929.5</v>
      </c>
      <c r="U111" s="4">
        <f t="shared" si="17"/>
        <v>16749</v>
      </c>
    </row>
    <row r="112" spans="1:21" x14ac:dyDescent="0.2">
      <c r="A112" s="16" t="s">
        <v>176</v>
      </c>
      <c r="B112" s="4">
        <v>200</v>
      </c>
      <c r="C112" s="4">
        <v>0</v>
      </c>
      <c r="D112" s="4">
        <v>200</v>
      </c>
      <c r="E112" s="4">
        <v>7850000</v>
      </c>
      <c r="F112" s="4">
        <f t="shared" si="15"/>
        <v>-346250000</v>
      </c>
      <c r="R112" s="5">
        <v>3.7699999999999997E-2</v>
      </c>
      <c r="S112" s="4">
        <v>42026</v>
      </c>
      <c r="T112" s="4">
        <f t="shared" si="18"/>
        <v>27955.200000000001</v>
      </c>
      <c r="U112" s="4">
        <f t="shared" si="17"/>
        <v>8483</v>
      </c>
    </row>
    <row r="113" spans="1:21" x14ac:dyDescent="0.2">
      <c r="A113" s="16" t="s">
        <v>175</v>
      </c>
      <c r="B113" s="4">
        <v>10000</v>
      </c>
      <c r="C113" s="4">
        <v>0</v>
      </c>
      <c r="D113" s="4">
        <v>10000</v>
      </c>
      <c r="E113" s="4">
        <v>380500000</v>
      </c>
      <c r="F113" s="4">
        <f t="shared" si="15"/>
        <v>-354100000</v>
      </c>
      <c r="R113" s="5">
        <v>1.4499999999999999E-2</v>
      </c>
      <c r="S113" s="4">
        <v>51977</v>
      </c>
      <c r="T113" s="4">
        <f t="shared" si="18"/>
        <v>26233.200000000001</v>
      </c>
      <c r="U113" s="4">
        <f t="shared" si="17"/>
        <v>8483</v>
      </c>
    </row>
    <row r="114" spans="1:21" x14ac:dyDescent="0.2">
      <c r="A114" s="16" t="s">
        <v>174</v>
      </c>
      <c r="B114" s="4">
        <v>0</v>
      </c>
      <c r="C114" s="4">
        <v>0</v>
      </c>
      <c r="D114" s="4">
        <v>0</v>
      </c>
      <c r="E114" s="4">
        <v>0</v>
      </c>
      <c r="F114" s="4">
        <f t="shared" si="15"/>
        <v>-734600000</v>
      </c>
      <c r="R114" s="5">
        <v>-6.6299999999999998E-2</v>
      </c>
      <c r="S114" s="4">
        <v>46911</v>
      </c>
      <c r="T114" s="4">
        <f t="shared" si="18"/>
        <v>23376</v>
      </c>
      <c r="U114" s="4">
        <f t="shared" si="17"/>
        <v>8483</v>
      </c>
    </row>
    <row r="115" spans="1:21" x14ac:dyDescent="0.2">
      <c r="A115" s="16" t="s">
        <v>173</v>
      </c>
      <c r="B115" s="4">
        <v>0</v>
      </c>
      <c r="C115" s="4">
        <v>0</v>
      </c>
      <c r="D115" s="4">
        <v>0</v>
      </c>
      <c r="E115" s="4">
        <v>0</v>
      </c>
      <c r="F115" s="4">
        <f t="shared" si="15"/>
        <v>-734600000</v>
      </c>
      <c r="R115" s="5">
        <v>5.0000000000000001E-3</v>
      </c>
      <c r="S115" s="4">
        <v>16749</v>
      </c>
      <c r="T115" s="4">
        <f t="shared" si="18"/>
        <v>21913.599999999999</v>
      </c>
      <c r="U115" s="4">
        <f t="shared" si="17"/>
        <v>8483</v>
      </c>
    </row>
    <row r="116" spans="1:21" x14ac:dyDescent="0.2">
      <c r="A116" s="16" t="s">
        <v>172</v>
      </c>
      <c r="B116" s="4">
        <v>0</v>
      </c>
      <c r="C116" s="4">
        <v>0</v>
      </c>
      <c r="D116" s="4">
        <v>0</v>
      </c>
      <c r="E116" s="4">
        <v>0</v>
      </c>
      <c r="F116" s="4">
        <f t="shared" si="15"/>
        <v>-734600000</v>
      </c>
      <c r="R116" s="5">
        <v>2.41E-2</v>
      </c>
      <c r="S116" s="4">
        <v>22360</v>
      </c>
      <c r="T116" s="4">
        <f t="shared" ref="T116:T121" si="19">AVERAGE(S117:S126)</f>
        <v>24730.1</v>
      </c>
      <c r="U116" s="4">
        <f t="shared" si="17"/>
        <v>6128</v>
      </c>
    </row>
    <row r="117" spans="1:21" x14ac:dyDescent="0.2">
      <c r="A117" s="16" t="s">
        <v>171</v>
      </c>
      <c r="B117" s="4">
        <v>0</v>
      </c>
      <c r="C117" s="4">
        <v>0</v>
      </c>
      <c r="D117" s="4">
        <v>0</v>
      </c>
      <c r="E117" s="4">
        <v>0</v>
      </c>
      <c r="F117" s="4">
        <f t="shared" si="15"/>
        <v>-734600000</v>
      </c>
      <c r="R117" s="5">
        <v>-1.9799999999999998E-2</v>
      </c>
      <c r="S117" s="4">
        <v>8483</v>
      </c>
      <c r="T117" s="4">
        <f t="shared" si="19"/>
        <v>29865.5</v>
      </c>
      <c r="U117" s="4">
        <f t="shared" si="17"/>
        <v>2283</v>
      </c>
    </row>
    <row r="118" spans="1:21" x14ac:dyDescent="0.2">
      <c r="A118" s="16" t="s">
        <v>170</v>
      </c>
      <c r="B118" s="4">
        <v>0</v>
      </c>
      <c r="C118" s="4">
        <v>0</v>
      </c>
      <c r="D118" s="4">
        <v>0</v>
      </c>
      <c r="E118" s="4">
        <v>0</v>
      </c>
      <c r="F118" s="4">
        <f t="shared" si="15"/>
        <v>-734600000</v>
      </c>
      <c r="R118" s="5">
        <v>8.8000000000000005E-3</v>
      </c>
      <c r="S118" s="4">
        <v>44262</v>
      </c>
      <c r="T118" s="4">
        <f t="shared" si="19"/>
        <v>27783.3</v>
      </c>
      <c r="U118" s="4">
        <f t="shared" si="17"/>
        <v>2283</v>
      </c>
    </row>
    <row r="119" spans="1:21" x14ac:dyDescent="0.2">
      <c r="A119" s="16" t="s">
        <v>169</v>
      </c>
      <c r="B119" s="4">
        <v>1000</v>
      </c>
      <c r="C119" s="4">
        <v>600</v>
      </c>
      <c r="D119" s="4">
        <v>400</v>
      </c>
      <c r="E119" s="4">
        <v>16130000</v>
      </c>
      <c r="F119" s="4">
        <f t="shared" si="15"/>
        <v>-734600000</v>
      </c>
      <c r="R119" s="5">
        <v>0</v>
      </c>
      <c r="S119" s="4">
        <v>17968</v>
      </c>
      <c r="T119" s="4">
        <f t="shared" si="19"/>
        <v>27116.5</v>
      </c>
      <c r="U119" s="4">
        <f t="shared" si="17"/>
        <v>2283</v>
      </c>
    </row>
    <row r="120" spans="1:21" x14ac:dyDescent="0.2">
      <c r="A120" s="16" t="s">
        <v>168</v>
      </c>
      <c r="B120" s="4">
        <v>0</v>
      </c>
      <c r="C120" s="4">
        <v>0</v>
      </c>
      <c r="D120" s="4">
        <v>0</v>
      </c>
      <c r="E120" s="4">
        <v>0</v>
      </c>
      <c r="F120" s="4">
        <f t="shared" si="15"/>
        <v>-750730000</v>
      </c>
      <c r="R120" s="5">
        <v>-4.53E-2</v>
      </c>
      <c r="S120" s="4">
        <v>62431</v>
      </c>
      <c r="T120" s="4">
        <f t="shared" si="19"/>
        <v>21540.9</v>
      </c>
      <c r="U120" s="4">
        <f t="shared" si="17"/>
        <v>2125</v>
      </c>
    </row>
    <row r="121" spans="1:21" x14ac:dyDescent="0.2">
      <c r="A121" s="16" t="s">
        <v>167</v>
      </c>
      <c r="B121" s="4">
        <v>0</v>
      </c>
      <c r="C121" s="4">
        <v>300</v>
      </c>
      <c r="D121" s="4">
        <v>-300</v>
      </c>
      <c r="E121" s="4">
        <v>-12660000</v>
      </c>
      <c r="F121" s="4">
        <f t="shared" si="15"/>
        <v>-750730000</v>
      </c>
      <c r="R121" s="5">
        <v>-7.0999999999999995E-3</v>
      </c>
      <c r="S121" s="4">
        <v>6128</v>
      </c>
      <c r="T121" s="4">
        <f t="shared" si="19"/>
        <v>24428.1</v>
      </c>
      <c r="U121" s="4">
        <f t="shared" si="17"/>
        <v>2125</v>
      </c>
    </row>
    <row r="122" spans="1:21" x14ac:dyDescent="0.2">
      <c r="A122" s="16" t="s">
        <v>166</v>
      </c>
      <c r="B122" s="4">
        <v>0</v>
      </c>
      <c r="C122" s="4">
        <v>100</v>
      </c>
      <c r="D122" s="4">
        <v>-100</v>
      </c>
      <c r="E122" s="4">
        <v>-4230000</v>
      </c>
      <c r="F122" s="4">
        <f t="shared" si="15"/>
        <v>-738070000</v>
      </c>
      <c r="R122" s="5">
        <v>-5.7999999999999996E-3</v>
      </c>
      <c r="S122" s="4">
        <v>2283</v>
      </c>
      <c r="T122" s="4">
        <f>AVERAGE(S123:S132)</f>
        <v>24665.5</v>
      </c>
      <c r="U122" s="4">
        <f t="shared" si="17"/>
        <v>2125</v>
      </c>
    </row>
    <row r="123" spans="1:21" x14ac:dyDescent="0.2">
      <c r="A123" s="16" t="s">
        <v>165</v>
      </c>
      <c r="B123" s="4">
        <v>0</v>
      </c>
      <c r="C123" s="4">
        <v>1000</v>
      </c>
      <c r="D123" s="4">
        <v>-1000</v>
      </c>
      <c r="E123" s="4">
        <v>-41450000</v>
      </c>
      <c r="F123" s="4">
        <f t="shared" si="15"/>
        <v>-733840000</v>
      </c>
      <c r="R123" s="5">
        <v>1.44E-2</v>
      </c>
      <c r="S123" s="4">
        <v>34757</v>
      </c>
      <c r="U123" s="4">
        <f t="shared" si="17"/>
        <v>2125</v>
      </c>
    </row>
    <row r="124" spans="1:21" x14ac:dyDescent="0.2">
      <c r="A124" s="16" t="s">
        <v>164</v>
      </c>
      <c r="B124" s="4">
        <v>0</v>
      </c>
      <c r="C124" s="4">
        <v>0</v>
      </c>
      <c r="D124" s="4">
        <v>0</v>
      </c>
      <c r="E124" s="4">
        <v>0</v>
      </c>
      <c r="F124" s="4">
        <f t="shared" si="15"/>
        <v>-692390000</v>
      </c>
      <c r="R124" s="5">
        <v>-1.9900000000000001E-2</v>
      </c>
      <c r="S124" s="4">
        <v>18339</v>
      </c>
      <c r="U124" s="4">
        <f t="shared" ref="U124:U126" si="20">MIN(S125:S129)</f>
        <v>2125</v>
      </c>
    </row>
    <row r="125" spans="1:21" x14ac:dyDescent="0.2">
      <c r="A125" s="16" t="s">
        <v>163</v>
      </c>
      <c r="B125" s="4">
        <v>0</v>
      </c>
      <c r="C125" s="4">
        <v>0</v>
      </c>
      <c r="D125" s="4">
        <v>0</v>
      </c>
      <c r="E125" s="4">
        <v>0</v>
      </c>
      <c r="F125" s="4">
        <f t="shared" si="15"/>
        <v>-692390000</v>
      </c>
      <c r="R125" s="5">
        <v>2.3999999999999998E-3</v>
      </c>
      <c r="S125" s="4">
        <v>2125</v>
      </c>
      <c r="U125" s="4">
        <f t="shared" si="20"/>
        <v>6675</v>
      </c>
    </row>
    <row r="126" spans="1:21" x14ac:dyDescent="0.2">
      <c r="A126" s="16" t="s">
        <v>162</v>
      </c>
      <c r="B126" s="4">
        <v>1000</v>
      </c>
      <c r="C126" s="4">
        <v>5716</v>
      </c>
      <c r="D126" s="4">
        <v>-4716</v>
      </c>
      <c r="E126" s="4">
        <v>-198270000</v>
      </c>
      <c r="F126" s="4">
        <f t="shared" si="15"/>
        <v>-692390000</v>
      </c>
      <c r="R126" s="5">
        <v>2.3999999999999998E-3</v>
      </c>
      <c r="S126" s="4">
        <v>50525</v>
      </c>
      <c r="U126" s="4">
        <f t="shared" si="20"/>
        <v>6675</v>
      </c>
    </row>
    <row r="127" spans="1:21" x14ac:dyDescent="0.2">
      <c r="A127" s="16" t="s">
        <v>161</v>
      </c>
      <c r="B127" s="4">
        <v>2000</v>
      </c>
      <c r="C127" s="4">
        <v>4900</v>
      </c>
      <c r="D127" s="4">
        <v>-2900</v>
      </c>
      <c r="E127" s="4">
        <v>-121580000</v>
      </c>
      <c r="F127" s="4">
        <f t="shared" si="15"/>
        <v>-494120000</v>
      </c>
      <c r="R127" s="5">
        <v>1.32E-2</v>
      </c>
      <c r="S127" s="4">
        <v>59837</v>
      </c>
      <c r="U127" s="4">
        <f>MIN(S128:S132)</f>
        <v>4657</v>
      </c>
    </row>
    <row r="128" spans="1:21" x14ac:dyDescent="0.2">
      <c r="A128" s="16" t="s">
        <v>160</v>
      </c>
      <c r="B128" s="4">
        <v>0</v>
      </c>
      <c r="C128" s="4">
        <v>6400</v>
      </c>
      <c r="D128" s="4">
        <v>-6400</v>
      </c>
      <c r="E128" s="4">
        <v>-264760000</v>
      </c>
      <c r="F128" s="4">
        <f t="shared" si="15"/>
        <v>-372540000</v>
      </c>
      <c r="R128" s="5">
        <v>3.5999999999999999E-3</v>
      </c>
      <c r="S128" s="4">
        <v>23440</v>
      </c>
    </row>
    <row r="129" spans="1:22" x14ac:dyDescent="0.2">
      <c r="A129" s="16" t="s">
        <v>159</v>
      </c>
      <c r="B129" s="4">
        <v>0</v>
      </c>
      <c r="C129" s="4">
        <v>1000</v>
      </c>
      <c r="D129" s="4">
        <v>-1000</v>
      </c>
      <c r="E129" s="4">
        <v>-41760000</v>
      </c>
      <c r="F129" s="4">
        <f t="shared" si="15"/>
        <v>-107780000</v>
      </c>
      <c r="R129" s="5">
        <v>1.34E-2</v>
      </c>
      <c r="S129" s="4">
        <v>11300</v>
      </c>
    </row>
    <row r="130" spans="1:22" x14ac:dyDescent="0.2">
      <c r="A130" s="16" t="s">
        <v>158</v>
      </c>
      <c r="B130" s="4">
        <v>0</v>
      </c>
      <c r="C130" s="4">
        <v>1600</v>
      </c>
      <c r="D130" s="4">
        <v>-1600</v>
      </c>
      <c r="E130" s="4">
        <v>-66020000</v>
      </c>
      <c r="F130" s="4">
        <f t="shared" si="15"/>
        <v>-66020000</v>
      </c>
      <c r="R130" s="5">
        <v>6.0999999999999995E-3</v>
      </c>
      <c r="S130" s="4">
        <v>6675</v>
      </c>
    </row>
    <row r="131" spans="1:22" x14ac:dyDescent="0.2">
      <c r="A131" s="16" t="s">
        <v>157</v>
      </c>
      <c r="B131" s="4">
        <v>0</v>
      </c>
      <c r="C131" s="4">
        <v>0</v>
      </c>
      <c r="D131" s="4">
        <v>0</v>
      </c>
      <c r="E131" s="4">
        <v>0</v>
      </c>
      <c r="F131" s="4">
        <f>E131+F132</f>
        <v>0</v>
      </c>
      <c r="R131" s="5">
        <v>-1.67E-2</v>
      </c>
      <c r="S131" s="4">
        <v>35000</v>
      </c>
    </row>
    <row r="132" spans="1:22" x14ac:dyDescent="0.2">
      <c r="A132" s="16" t="s">
        <v>156</v>
      </c>
      <c r="B132" s="4">
        <v>0</v>
      </c>
      <c r="C132" s="4">
        <v>0</v>
      </c>
      <c r="D132" s="4">
        <v>0</v>
      </c>
      <c r="E132" s="4">
        <v>0</v>
      </c>
      <c r="F132" s="4">
        <f>E132</f>
        <v>0</v>
      </c>
      <c r="R132" s="5">
        <v>-2.3E-3</v>
      </c>
      <c r="S132" s="4">
        <v>4657</v>
      </c>
    </row>
    <row r="133" spans="1:22" x14ac:dyDescent="0.2">
      <c r="A133" s="2"/>
      <c r="B133" s="4"/>
      <c r="C133" s="4"/>
      <c r="D133" s="4"/>
      <c r="E133" s="4"/>
      <c r="F133" s="4">
        <f>E133</f>
        <v>0</v>
      </c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6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6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6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6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6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5"/>
    </row>
    <row r="150" spans="1:22" x14ac:dyDescent="0.2">
      <c r="A150" s="6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5"/>
    </row>
    <row r="151" spans="1:22" x14ac:dyDescent="0.2">
      <c r="A151" s="6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5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5"/>
    </row>
    <row r="153" spans="1:22" x14ac:dyDescent="0.2">
      <c r="A153" s="2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5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5"/>
    </row>
    <row r="155" spans="1:22" x14ac:dyDescent="0.2">
      <c r="A155" s="6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5"/>
    </row>
    <row r="156" spans="1:22" x14ac:dyDescent="0.2">
      <c r="A156" s="6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5"/>
    </row>
    <row r="157" spans="1:22" x14ac:dyDescent="0.2">
      <c r="A157" s="6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5"/>
    </row>
    <row r="158" spans="1:22" x14ac:dyDescent="0.2">
      <c r="A158" s="6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5"/>
    </row>
    <row r="159" spans="1:22" x14ac:dyDescent="0.2">
      <c r="A159" s="6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5"/>
    </row>
    <row r="160" spans="1:22" x14ac:dyDescent="0.2">
      <c r="A160" s="6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5"/>
    </row>
    <row r="161" spans="1:22" x14ac:dyDescent="0.2">
      <c r="A161" s="6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5"/>
    </row>
    <row r="162" spans="1:22" x14ac:dyDescent="0.2">
      <c r="A162" s="6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5"/>
      <c r="U162" s="5"/>
      <c r="V162" s="5"/>
    </row>
    <row r="163" spans="1:22" x14ac:dyDescent="0.2">
      <c r="A163" s="6"/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5"/>
      <c r="U163" s="5"/>
      <c r="V163" s="5"/>
    </row>
    <row r="164" spans="1:22" x14ac:dyDescent="0.2">
      <c r="A164" s="6"/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5"/>
      <c r="U164" s="5"/>
      <c r="V164" s="5"/>
    </row>
    <row r="165" spans="1:22" x14ac:dyDescent="0.2">
      <c r="A165" s="6"/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5"/>
      <c r="U165" s="5"/>
      <c r="V165" s="5"/>
    </row>
    <row r="166" spans="1:22" x14ac:dyDescent="0.2">
      <c r="A166" s="6"/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5"/>
      <c r="U166" s="5"/>
      <c r="V166" s="5"/>
    </row>
    <row r="167" spans="1:22" x14ac:dyDescent="0.2">
      <c r="A167" s="6"/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5"/>
      <c r="U167" s="5"/>
      <c r="V167" s="5"/>
    </row>
    <row r="168" spans="1:22" x14ac:dyDescent="0.2">
      <c r="A168" s="2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5"/>
    </row>
    <row r="169" spans="1:22" x14ac:dyDescent="0.2">
      <c r="A169" s="2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5"/>
    </row>
    <row r="170" spans="1:22" x14ac:dyDescent="0.2">
      <c r="A170" s="2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5"/>
    </row>
    <row r="171" spans="1:22" x14ac:dyDescent="0.2">
      <c r="A171" s="2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5"/>
    </row>
    <row r="172" spans="1:22" x14ac:dyDescent="0.2">
      <c r="A172" s="2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5"/>
    </row>
    <row r="173" spans="1:22" x14ac:dyDescent="0.2">
      <c r="A173" s="2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5"/>
    </row>
    <row r="174" spans="1:22" x14ac:dyDescent="0.2">
      <c r="A174" s="2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5"/>
    </row>
    <row r="175" spans="1:22" x14ac:dyDescent="0.2">
      <c r="A175" s="2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5"/>
    </row>
    <row r="176" spans="1:22" x14ac:dyDescent="0.2">
      <c r="A176" s="2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5"/>
    </row>
    <row r="177" spans="1:22" x14ac:dyDescent="0.2">
      <c r="A177" s="2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5"/>
      <c r="U177" s="5"/>
      <c r="V177" s="5"/>
    </row>
    <row r="178" spans="1:22" x14ac:dyDescent="0.2">
      <c r="A178" s="2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5"/>
      <c r="U178" s="5"/>
      <c r="V178" s="5"/>
    </row>
    <row r="179" spans="1:22" x14ac:dyDescent="0.2">
      <c r="A179" s="2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5"/>
      <c r="U179" s="5"/>
      <c r="V179" s="5"/>
    </row>
    <row r="180" spans="1:22" x14ac:dyDescent="0.2">
      <c r="A180" s="2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5"/>
      <c r="U180" s="5"/>
      <c r="V180" s="5"/>
    </row>
    <row r="181" spans="1:22" x14ac:dyDescent="0.2">
      <c r="A181" s="2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5"/>
      <c r="U181" s="5"/>
      <c r="V181" s="5"/>
    </row>
    <row r="182" spans="1:22" x14ac:dyDescent="0.2">
      <c r="A182" s="2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5"/>
      <c r="U182" s="5"/>
      <c r="V182" s="5"/>
    </row>
    <row r="183" spans="1:22" x14ac:dyDescent="0.2">
      <c r="A183" s="2"/>
      <c r="B183" s="4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5"/>
      <c r="U183" s="5"/>
      <c r="V183" s="5"/>
    </row>
    <row r="184" spans="1:22" x14ac:dyDescent="0.2">
      <c r="A184" s="2"/>
      <c r="B184" s="4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5"/>
      <c r="U184" s="5"/>
      <c r="V184" s="5"/>
    </row>
    <row r="185" spans="1:22" x14ac:dyDescent="0.2">
      <c r="A185" s="2"/>
      <c r="B185" s="4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5"/>
      <c r="U185" s="5"/>
      <c r="V185" s="8"/>
    </row>
    <row r="186" spans="1:22" x14ac:dyDescent="0.2">
      <c r="A186" s="2"/>
      <c r="B186" s="4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5"/>
      <c r="U186" s="5"/>
      <c r="V186" s="8"/>
    </row>
    <row r="187" spans="1:22" x14ac:dyDescent="0.2">
      <c r="A187" s="2"/>
      <c r="B187" s="4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5"/>
      <c r="U187" s="5"/>
      <c r="V187" s="8"/>
    </row>
    <row r="188" spans="1:22" x14ac:dyDescent="0.2">
      <c r="A188" s="6"/>
      <c r="B188" s="4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5"/>
      <c r="U188" s="5"/>
      <c r="V188" s="8"/>
    </row>
    <row r="189" spans="1:22" x14ac:dyDescent="0.2">
      <c r="A189" s="6"/>
      <c r="B189" s="4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5"/>
      <c r="U189" s="5"/>
      <c r="V189" s="8"/>
    </row>
    <row r="190" spans="1:22" x14ac:dyDescent="0.2">
      <c r="A190" s="6"/>
      <c r="B190" s="4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5"/>
      <c r="U190" s="5"/>
      <c r="V190" s="8"/>
    </row>
    <row r="191" spans="1:22" x14ac:dyDescent="0.2">
      <c r="A191" s="6"/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5"/>
      <c r="U191" s="5"/>
      <c r="V191" s="8"/>
    </row>
    <row r="192" spans="1:22" x14ac:dyDescent="0.2">
      <c r="A192" s="6"/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5"/>
      <c r="U192" s="5"/>
      <c r="V192" s="8"/>
    </row>
    <row r="193" spans="1:22" x14ac:dyDescent="0.2">
      <c r="A193" s="2"/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5"/>
      <c r="U193" s="5"/>
      <c r="V193" s="8"/>
    </row>
    <row r="194" spans="1:22" x14ac:dyDescent="0.2">
      <c r="A194" s="2"/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5"/>
      <c r="U194" s="5"/>
      <c r="V194" s="8"/>
    </row>
    <row r="195" spans="1:22" x14ac:dyDescent="0.2">
      <c r="A195" s="2"/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5"/>
      <c r="U195" s="5"/>
      <c r="V195" s="8"/>
    </row>
    <row r="196" spans="1:22" x14ac:dyDescent="0.2">
      <c r="A196" s="2"/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5"/>
      <c r="U196" s="5"/>
      <c r="V196" s="8"/>
    </row>
    <row r="197" spans="1:22" x14ac:dyDescent="0.2">
      <c r="A197" s="2"/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5"/>
      <c r="U197" s="5"/>
      <c r="V197" s="8"/>
    </row>
    <row r="223" spans="1:3" x14ac:dyDescent="0.2">
      <c r="A223" t="e" cm="1">
        <f t="array" aca="1" ref="A223" ca="1">INDIRECT("'" &amp; E1 &amp; "'!$A$2:$A$66")</f>
        <v>#REF!</v>
      </c>
      <c r="B223" t="e" cm="1">
        <f t="array" aca="1" ref="B223" ca="1">INDIRECT("'" &amp; E1 &amp; "'!$B$2:$B$66")</f>
        <v>#REF!</v>
      </c>
      <c r="C223" t="e" cm="1">
        <f t="array" aca="1" ref="C223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B24136-AE12-024D-98C8-90CEE65D66B2}">
  <sheetPr codeName="Sheet74"/>
  <dimension ref="A1:V223"/>
  <sheetViews>
    <sheetView workbookViewId="0">
      <pane ySplit="2" topLeftCell="A3" activePane="bottomLeft" state="frozen"/>
      <selection activeCell="F17" sqref="F17"/>
      <selection pane="bottomLeft" activeCell="F17" sqref="F17"/>
    </sheetView>
  </sheetViews>
  <sheetFormatPr baseColWidth="10" defaultRowHeight="16" x14ac:dyDescent="0.2"/>
  <cols>
    <col min="1" max="1" width="21.1640625" customWidth="1"/>
    <col min="2" max="2" width="14.1640625" customWidth="1"/>
    <col min="3" max="3" width="14.5" customWidth="1"/>
    <col min="4" max="4" width="14.33203125" customWidth="1"/>
    <col min="5" max="5" width="16.66406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6.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252</v>
      </c>
      <c r="U2" s="1" t="s">
        <v>253</v>
      </c>
      <c r="V2" s="1" t="s">
        <v>236</v>
      </c>
    </row>
    <row r="3" spans="1:22" x14ac:dyDescent="0.2">
      <c r="A3" s="16" t="s">
        <v>357</v>
      </c>
      <c r="B3" s="4">
        <v>63700</v>
      </c>
      <c r="C3" s="4">
        <v>34700</v>
      </c>
      <c r="D3" s="4">
        <v>29000</v>
      </c>
      <c r="E3" s="4">
        <v>716170000</v>
      </c>
      <c r="F3" s="4">
        <f t="shared" ref="F3:F11" si="0">E3+F4</f>
        <v>187583158664</v>
      </c>
      <c r="G3" s="4">
        <v>0</v>
      </c>
      <c r="H3" s="4">
        <v>0</v>
      </c>
      <c r="I3" s="4">
        <v>0</v>
      </c>
      <c r="J3" s="4">
        <v>825555000</v>
      </c>
      <c r="K3" s="4">
        <f t="shared" ref="K3:K11" si="1">K4+J3</f>
        <v>3025286000</v>
      </c>
      <c r="L3" s="4">
        <v>1405</v>
      </c>
      <c r="M3" s="4">
        <v>1633</v>
      </c>
      <c r="N3" s="4">
        <v>95</v>
      </c>
      <c r="O3" s="4">
        <v>108</v>
      </c>
      <c r="P3" s="4">
        <v>1675400</v>
      </c>
      <c r="Q3" s="4">
        <v>1888500</v>
      </c>
      <c r="R3" s="5">
        <v>-8.1000000000000013E-3</v>
      </c>
      <c r="S3" s="4">
        <v>3905500</v>
      </c>
      <c r="T3" s="4">
        <f t="shared" ref="T3:T38" si="2">AVERAGE(S4:S13)</f>
        <v>7886950</v>
      </c>
      <c r="U3" s="4">
        <f t="shared" ref="U3:U11" si="3">MIN(S4:S8)</f>
        <v>5429600</v>
      </c>
      <c r="V3" s="5">
        <v>1.8100000000000002E-2</v>
      </c>
    </row>
    <row r="4" spans="1:22" x14ac:dyDescent="0.2">
      <c r="A4" s="16" t="s">
        <v>356</v>
      </c>
      <c r="B4" s="4">
        <v>29700</v>
      </c>
      <c r="C4" s="4">
        <v>51400</v>
      </c>
      <c r="D4" s="4">
        <v>-21700</v>
      </c>
      <c r="E4" s="4">
        <v>-548680000</v>
      </c>
      <c r="F4" s="4">
        <f t="shared" si="0"/>
        <v>186866988664</v>
      </c>
      <c r="G4" s="4">
        <v>0</v>
      </c>
      <c r="H4" s="4">
        <v>0</v>
      </c>
      <c r="I4" s="4">
        <v>0</v>
      </c>
      <c r="J4" s="4">
        <v>339960000</v>
      </c>
      <c r="K4" s="4">
        <f t="shared" si="1"/>
        <v>2199731000</v>
      </c>
      <c r="L4" s="4">
        <v>1491</v>
      </c>
      <c r="M4" s="4">
        <v>2748</v>
      </c>
      <c r="N4" s="4">
        <v>147</v>
      </c>
      <c r="O4" s="4">
        <v>252</v>
      </c>
      <c r="P4" s="4">
        <v>2146400</v>
      </c>
      <c r="Q4" s="4">
        <v>5535300</v>
      </c>
      <c r="R4" s="5">
        <v>-2.41E-2</v>
      </c>
      <c r="S4" s="4">
        <v>7684400</v>
      </c>
      <c r="T4" s="4">
        <f t="shared" si="2"/>
        <v>8459750</v>
      </c>
      <c r="U4" s="4">
        <f t="shared" si="3"/>
        <v>5429600</v>
      </c>
      <c r="V4" s="5">
        <v>1.9799999999999998E-2</v>
      </c>
    </row>
    <row r="5" spans="1:22" x14ac:dyDescent="0.2">
      <c r="A5" s="16" t="s">
        <v>355</v>
      </c>
      <c r="B5" s="4">
        <v>19600</v>
      </c>
      <c r="C5" s="4">
        <v>77306</v>
      </c>
      <c r="D5" s="4">
        <v>-57706</v>
      </c>
      <c r="E5" s="4">
        <v>-1482860000</v>
      </c>
      <c r="F5" s="4">
        <f t="shared" si="0"/>
        <v>187415668664</v>
      </c>
      <c r="G5" s="4">
        <v>0</v>
      </c>
      <c r="H5" s="4">
        <v>0</v>
      </c>
      <c r="I5" s="4">
        <v>0</v>
      </c>
      <c r="J5" s="4">
        <v>339960000</v>
      </c>
      <c r="K5" s="4">
        <f t="shared" si="1"/>
        <v>1859771000</v>
      </c>
      <c r="L5" s="4">
        <v>1291</v>
      </c>
      <c r="M5" s="4">
        <v>2163</v>
      </c>
      <c r="N5" s="4">
        <v>100</v>
      </c>
      <c r="O5" s="4">
        <v>204</v>
      </c>
      <c r="P5" s="4">
        <v>1748500</v>
      </c>
      <c r="Q5" s="4">
        <v>3781500</v>
      </c>
      <c r="R5" s="5">
        <v>-1.77E-2</v>
      </c>
      <c r="S5" s="4">
        <v>5627300</v>
      </c>
      <c r="T5" s="4">
        <f t="shared" si="2"/>
        <v>9617670</v>
      </c>
      <c r="U5" s="4">
        <f t="shared" si="3"/>
        <v>4505700</v>
      </c>
      <c r="V5" s="5">
        <v>2.3199999999999998E-2</v>
      </c>
    </row>
    <row r="6" spans="1:22" x14ac:dyDescent="0.2">
      <c r="A6" s="16" t="s">
        <v>354</v>
      </c>
      <c r="B6" s="4">
        <v>168800</v>
      </c>
      <c r="C6" s="4">
        <v>694200</v>
      </c>
      <c r="D6" s="4">
        <v>-525400</v>
      </c>
      <c r="E6" s="4">
        <v>-13867610000</v>
      </c>
      <c r="F6" s="4">
        <f t="shared" si="0"/>
        <v>188898528664</v>
      </c>
      <c r="G6" s="4">
        <v>0</v>
      </c>
      <c r="H6" s="4">
        <v>0</v>
      </c>
      <c r="I6" s="4">
        <v>0</v>
      </c>
      <c r="J6" s="4">
        <v>-1125825000</v>
      </c>
      <c r="K6" s="4">
        <f t="shared" si="1"/>
        <v>1519811000</v>
      </c>
      <c r="L6" s="4">
        <v>4510</v>
      </c>
      <c r="M6" s="4">
        <v>4879</v>
      </c>
      <c r="N6" s="4">
        <v>532</v>
      </c>
      <c r="O6" s="4">
        <v>626</v>
      </c>
      <c r="P6" s="4">
        <v>7799000</v>
      </c>
      <c r="Q6" s="4">
        <v>9496500</v>
      </c>
      <c r="R6" s="5">
        <v>2E-3</v>
      </c>
      <c r="S6" s="4">
        <v>18027900</v>
      </c>
      <c r="T6" s="4">
        <f t="shared" si="2"/>
        <v>8460000</v>
      </c>
      <c r="U6" s="4">
        <f t="shared" si="3"/>
        <v>4505700</v>
      </c>
      <c r="V6" s="5">
        <v>3.56E-2</v>
      </c>
    </row>
    <row r="7" spans="1:22" x14ac:dyDescent="0.2">
      <c r="A7" s="16" t="s">
        <v>353</v>
      </c>
      <c r="B7" s="4">
        <v>251700</v>
      </c>
      <c r="C7" s="4">
        <v>230600</v>
      </c>
      <c r="D7" s="4">
        <v>21100</v>
      </c>
      <c r="E7" s="4">
        <v>595340000</v>
      </c>
      <c r="F7" s="4">
        <f t="shared" si="0"/>
        <v>202766138664</v>
      </c>
      <c r="G7" s="4">
        <v>0</v>
      </c>
      <c r="H7" s="4">
        <v>0</v>
      </c>
      <c r="I7" s="4">
        <v>0</v>
      </c>
      <c r="J7" s="4">
        <v>-229050000</v>
      </c>
      <c r="K7" s="4">
        <f t="shared" si="1"/>
        <v>2645636000</v>
      </c>
      <c r="L7" s="4">
        <v>1466</v>
      </c>
      <c r="M7" s="4">
        <v>2165</v>
      </c>
      <c r="N7" s="4">
        <v>124</v>
      </c>
      <c r="O7" s="4">
        <v>193</v>
      </c>
      <c r="P7" s="4">
        <v>1935400</v>
      </c>
      <c r="Q7" s="4">
        <v>2963500</v>
      </c>
      <c r="R7" s="5">
        <v>7.9000000000000008E-3</v>
      </c>
      <c r="S7" s="4">
        <v>5429600</v>
      </c>
      <c r="T7" s="4">
        <f t="shared" si="2"/>
        <v>9101150</v>
      </c>
      <c r="U7" s="4">
        <f t="shared" si="3"/>
        <v>4505700</v>
      </c>
      <c r="V7" s="5">
        <v>2.7200000000000002E-2</v>
      </c>
    </row>
    <row r="8" spans="1:22" x14ac:dyDescent="0.2">
      <c r="A8" s="16" t="s">
        <v>352</v>
      </c>
      <c r="B8" s="4">
        <v>1800</v>
      </c>
      <c r="C8" s="4">
        <v>149500</v>
      </c>
      <c r="D8" s="4">
        <v>-147700</v>
      </c>
      <c r="E8" s="4">
        <v>-3779110000</v>
      </c>
      <c r="F8" s="4">
        <f t="shared" si="0"/>
        <v>202170798664</v>
      </c>
      <c r="G8" s="4">
        <v>0</v>
      </c>
      <c r="H8" s="4">
        <v>0</v>
      </c>
      <c r="I8" s="4">
        <v>0</v>
      </c>
      <c r="J8" s="4">
        <v>-45660000</v>
      </c>
      <c r="K8" s="4">
        <f t="shared" si="1"/>
        <v>2874686000</v>
      </c>
      <c r="L8" s="4">
        <v>2074</v>
      </c>
      <c r="M8" s="4">
        <v>2027</v>
      </c>
      <c r="N8" s="4">
        <v>192</v>
      </c>
      <c r="O8" s="4">
        <v>240</v>
      </c>
      <c r="P8" s="4">
        <v>3163500</v>
      </c>
      <c r="Q8" s="4">
        <v>3572800</v>
      </c>
      <c r="R8" s="5">
        <v>4.0000000000000001E-3</v>
      </c>
      <c r="S8" s="4">
        <v>6896100</v>
      </c>
      <c r="T8" s="4">
        <f t="shared" si="2"/>
        <v>9864800</v>
      </c>
      <c r="U8" s="4">
        <f t="shared" si="3"/>
        <v>4505700</v>
      </c>
      <c r="V8" s="5">
        <v>2.12E-2</v>
      </c>
    </row>
    <row r="9" spans="1:22" x14ac:dyDescent="0.2">
      <c r="A9" s="16" t="s">
        <v>351</v>
      </c>
      <c r="B9" s="4">
        <v>534000</v>
      </c>
      <c r="C9" s="4">
        <v>1500</v>
      </c>
      <c r="D9" s="4">
        <v>532500</v>
      </c>
      <c r="E9" s="4">
        <v>13564670000</v>
      </c>
      <c r="F9" s="4">
        <f t="shared" si="0"/>
        <v>205949908664</v>
      </c>
      <c r="G9" s="4">
        <v>0</v>
      </c>
      <c r="H9" s="4">
        <v>0</v>
      </c>
      <c r="I9" s="4">
        <v>0</v>
      </c>
      <c r="J9" s="4">
        <v>621660000</v>
      </c>
      <c r="K9" s="4">
        <f t="shared" si="1"/>
        <v>2920346000</v>
      </c>
      <c r="L9" s="4">
        <v>1775</v>
      </c>
      <c r="M9" s="4">
        <v>2139</v>
      </c>
      <c r="N9" s="4">
        <v>150</v>
      </c>
      <c r="O9" s="4">
        <v>233</v>
      </c>
      <c r="P9" s="4">
        <v>2778300</v>
      </c>
      <c r="Q9" s="4">
        <v>3502800</v>
      </c>
      <c r="R9" s="5">
        <v>0</v>
      </c>
      <c r="S9" s="4">
        <v>6287700</v>
      </c>
      <c r="T9" s="4">
        <f t="shared" si="2"/>
        <v>9934040</v>
      </c>
      <c r="U9" s="4">
        <f t="shared" si="3"/>
        <v>4505700</v>
      </c>
      <c r="V9" s="5">
        <v>2.1499999999999998E-2</v>
      </c>
    </row>
    <row r="10" spans="1:22" x14ac:dyDescent="0.2">
      <c r="A10" s="16" t="s">
        <v>350</v>
      </c>
      <c r="B10" s="4">
        <v>10800</v>
      </c>
      <c r="C10" s="4">
        <v>75900</v>
      </c>
      <c r="D10" s="4">
        <v>-65100</v>
      </c>
      <c r="E10" s="4">
        <v>-1663507278</v>
      </c>
      <c r="F10" s="4">
        <f t="shared" si="0"/>
        <v>192385238664</v>
      </c>
      <c r="G10" s="4">
        <v>0</v>
      </c>
      <c r="H10" s="4">
        <v>0</v>
      </c>
      <c r="I10" s="4">
        <v>0</v>
      </c>
      <c r="J10" s="4">
        <v>621660000</v>
      </c>
      <c r="K10" s="4">
        <f t="shared" si="1"/>
        <v>2298686000</v>
      </c>
      <c r="L10" s="4">
        <v>846</v>
      </c>
      <c r="M10" s="4">
        <v>1985</v>
      </c>
      <c r="N10" s="4">
        <v>98</v>
      </c>
      <c r="O10" s="4">
        <v>176</v>
      </c>
      <c r="P10" s="4">
        <v>1441600</v>
      </c>
      <c r="Q10" s="4">
        <v>2740500</v>
      </c>
      <c r="R10" s="5">
        <v>-1.9E-3</v>
      </c>
      <c r="S10" s="4">
        <v>4505700</v>
      </c>
      <c r="T10" s="4">
        <f t="shared" si="2"/>
        <v>10151840</v>
      </c>
      <c r="U10" s="4">
        <f t="shared" si="3"/>
        <v>5467500</v>
      </c>
      <c r="V10" s="5">
        <v>1.7500000000000002E-2</v>
      </c>
    </row>
    <row r="11" spans="1:22" x14ac:dyDescent="0.2">
      <c r="A11" s="16" t="s">
        <v>349</v>
      </c>
      <c r="B11" s="4">
        <v>0</v>
      </c>
      <c r="C11" s="4">
        <v>136300</v>
      </c>
      <c r="D11" s="4">
        <v>-136300</v>
      </c>
      <c r="E11" s="4">
        <v>-3514990000</v>
      </c>
      <c r="F11" s="4">
        <f t="shared" si="0"/>
        <v>194048745942</v>
      </c>
      <c r="G11" s="4">
        <v>0</v>
      </c>
      <c r="H11" s="4">
        <v>0</v>
      </c>
      <c r="I11" s="4">
        <v>0</v>
      </c>
      <c r="J11" s="4">
        <v>-536195000</v>
      </c>
      <c r="K11" s="4">
        <f t="shared" si="1"/>
        <v>1677026000</v>
      </c>
      <c r="L11" s="4">
        <v>1830</v>
      </c>
      <c r="M11" s="4">
        <v>2120</v>
      </c>
      <c r="N11" s="4">
        <v>221</v>
      </c>
      <c r="O11" s="4">
        <v>224</v>
      </c>
      <c r="P11" s="4">
        <v>3162100</v>
      </c>
      <c r="Q11" s="4">
        <v>3900000</v>
      </c>
      <c r="R11" s="5">
        <v>-1.9E-3</v>
      </c>
      <c r="S11" s="4">
        <v>7692400</v>
      </c>
      <c r="T11" s="4">
        <f t="shared" si="2"/>
        <v>10003800</v>
      </c>
      <c r="U11" s="4">
        <f t="shared" si="3"/>
        <v>5467500</v>
      </c>
      <c r="V11" s="5">
        <v>2.3E-2</v>
      </c>
    </row>
    <row r="12" spans="1:22" x14ac:dyDescent="0.2">
      <c r="A12" s="16" t="s">
        <v>348</v>
      </c>
      <c r="B12" s="4">
        <v>28700</v>
      </c>
      <c r="C12" s="4">
        <v>43400</v>
      </c>
      <c r="D12" s="4">
        <v>-14700</v>
      </c>
      <c r="E12" s="4">
        <v>-370250000</v>
      </c>
      <c r="F12" s="4">
        <f t="shared" ref="F12:F38" si="4">E12+F13</f>
        <v>197563735942</v>
      </c>
      <c r="G12" s="4">
        <v>0</v>
      </c>
      <c r="H12" s="4">
        <v>0</v>
      </c>
      <c r="I12" s="4">
        <v>0</v>
      </c>
      <c r="J12" s="4">
        <v>30815000</v>
      </c>
      <c r="K12" s="4">
        <f t="shared" ref="K12:K38" si="5">K13+J12</f>
        <v>2213221000</v>
      </c>
      <c r="L12" s="4">
        <v>1571</v>
      </c>
      <c r="M12" s="4">
        <v>1831</v>
      </c>
      <c r="N12" s="4">
        <v>145</v>
      </c>
      <c r="O12" s="4">
        <v>166</v>
      </c>
      <c r="P12" s="4">
        <v>2374100</v>
      </c>
      <c r="Q12" s="4">
        <v>2781100</v>
      </c>
      <c r="R12" s="5">
        <v>9.8999999999999991E-3</v>
      </c>
      <c r="S12" s="4">
        <v>5467500</v>
      </c>
      <c r="T12" s="4">
        <f t="shared" si="2"/>
        <v>9955310</v>
      </c>
      <c r="U12" s="4">
        <f t="shared" ref="U12:U38" si="6">MIN(S13:S17)</f>
        <v>6451200</v>
      </c>
      <c r="V12" s="5">
        <v>2.1499999999999998E-2</v>
      </c>
    </row>
    <row r="13" spans="1:22" x14ac:dyDescent="0.2">
      <c r="A13" s="16" t="s">
        <v>347</v>
      </c>
      <c r="B13" s="4">
        <v>118400</v>
      </c>
      <c r="C13" s="4">
        <v>149668</v>
      </c>
      <c r="D13" s="4">
        <v>-31268</v>
      </c>
      <c r="E13" s="4">
        <v>-783310000</v>
      </c>
      <c r="F13" s="4">
        <f t="shared" si="4"/>
        <v>197933985942</v>
      </c>
      <c r="G13" s="4">
        <v>0</v>
      </c>
      <c r="H13" s="4">
        <v>0</v>
      </c>
      <c r="I13" s="4">
        <v>0</v>
      </c>
      <c r="J13" s="4">
        <v>432385000</v>
      </c>
      <c r="K13" s="4">
        <f t="shared" si="5"/>
        <v>2182406000</v>
      </c>
      <c r="L13" s="4">
        <v>3264</v>
      </c>
      <c r="M13" s="4">
        <v>3345</v>
      </c>
      <c r="N13" s="4">
        <v>291</v>
      </c>
      <c r="O13" s="4">
        <v>365</v>
      </c>
      <c r="P13" s="4">
        <v>4678300</v>
      </c>
      <c r="Q13" s="4">
        <v>5492400</v>
      </c>
      <c r="R13" s="5">
        <v>-1.18E-2</v>
      </c>
      <c r="S13" s="4">
        <v>11250900</v>
      </c>
      <c r="T13" s="4">
        <f t="shared" si="2"/>
        <v>9542260</v>
      </c>
      <c r="U13" s="4">
        <f t="shared" si="6"/>
        <v>6451200</v>
      </c>
      <c r="V13" s="5">
        <v>3.8100000000000002E-2</v>
      </c>
    </row>
    <row r="14" spans="1:22" x14ac:dyDescent="0.2">
      <c r="A14" s="16" t="s">
        <v>340</v>
      </c>
      <c r="B14" s="4">
        <v>181541</v>
      </c>
      <c r="C14" s="4">
        <v>92143</v>
      </c>
      <c r="D14" s="4">
        <v>89398</v>
      </c>
      <c r="E14" s="4">
        <v>2330340000</v>
      </c>
      <c r="F14" s="4">
        <f t="shared" si="4"/>
        <v>198717295942</v>
      </c>
      <c r="G14" s="4">
        <v>0</v>
      </c>
      <c r="H14" s="4">
        <v>0</v>
      </c>
      <c r="I14" s="4">
        <v>0</v>
      </c>
      <c r="J14" s="4">
        <v>432385000</v>
      </c>
      <c r="K14" s="4">
        <f t="shared" si="5"/>
        <v>1750021000</v>
      </c>
      <c r="L14" s="4">
        <v>3659</v>
      </c>
      <c r="M14" s="4">
        <v>4451</v>
      </c>
      <c r="N14" s="4">
        <v>392</v>
      </c>
      <c r="O14" s="4">
        <v>454</v>
      </c>
      <c r="P14" s="4">
        <v>6088200</v>
      </c>
      <c r="Q14" s="4">
        <v>6855300</v>
      </c>
      <c r="R14" s="5">
        <v>4.0000000000000001E-3</v>
      </c>
      <c r="S14" s="4">
        <v>13412400</v>
      </c>
      <c r="T14" s="4">
        <f t="shared" si="2"/>
        <v>9178380</v>
      </c>
      <c r="U14" s="4">
        <f t="shared" si="6"/>
        <v>6451200</v>
      </c>
      <c r="V14" s="5">
        <v>2.86E-2</v>
      </c>
    </row>
    <row r="15" spans="1:22" x14ac:dyDescent="0.2">
      <c r="A15" s="16" t="s">
        <v>339</v>
      </c>
      <c r="B15" s="4">
        <v>975000</v>
      </c>
      <c r="C15" s="4">
        <v>596600</v>
      </c>
      <c r="D15" s="4">
        <v>378400</v>
      </c>
      <c r="E15" s="4">
        <v>9484400000</v>
      </c>
      <c r="F15" s="4">
        <f t="shared" si="4"/>
        <v>196386955942</v>
      </c>
      <c r="G15" s="4">
        <v>0</v>
      </c>
      <c r="H15" s="4">
        <v>0</v>
      </c>
      <c r="I15" s="4">
        <v>0</v>
      </c>
      <c r="J15" s="4">
        <v>492120000</v>
      </c>
      <c r="K15" s="4">
        <f t="shared" si="5"/>
        <v>1317636000</v>
      </c>
      <c r="L15" s="4">
        <v>4901</v>
      </c>
      <c r="M15" s="4">
        <v>4106</v>
      </c>
      <c r="N15" s="4">
        <v>567</v>
      </c>
      <c r="O15" s="4">
        <v>512</v>
      </c>
      <c r="P15" s="4">
        <v>9044300</v>
      </c>
      <c r="Q15" s="4">
        <v>7686000</v>
      </c>
      <c r="R15" s="5">
        <v>1.6E-2</v>
      </c>
      <c r="S15" s="4">
        <v>17206500</v>
      </c>
      <c r="T15" s="4">
        <f t="shared" si="2"/>
        <v>8038780</v>
      </c>
      <c r="U15" s="4">
        <f t="shared" si="6"/>
        <v>6451200</v>
      </c>
      <c r="V15" s="5">
        <v>3.0899999999999997E-2</v>
      </c>
    </row>
    <row r="16" spans="1:22" x14ac:dyDescent="0.2">
      <c r="A16" s="16" t="s">
        <v>338</v>
      </c>
      <c r="B16" s="4">
        <v>27100</v>
      </c>
      <c r="C16" s="4">
        <v>60627</v>
      </c>
      <c r="D16" s="4">
        <v>-33527</v>
      </c>
      <c r="E16" s="4">
        <v>-837460000</v>
      </c>
      <c r="F16" s="4">
        <f t="shared" si="4"/>
        <v>186902555942</v>
      </c>
      <c r="G16" s="4">
        <v>0</v>
      </c>
      <c r="H16" s="4">
        <v>0</v>
      </c>
      <c r="I16" s="4">
        <v>0</v>
      </c>
      <c r="J16" s="4">
        <v>579900000</v>
      </c>
      <c r="K16" s="4">
        <f t="shared" si="5"/>
        <v>825516000</v>
      </c>
      <c r="L16" s="4">
        <v>1508</v>
      </c>
      <c r="M16" s="4">
        <v>1735</v>
      </c>
      <c r="N16" s="4">
        <v>152</v>
      </c>
      <c r="O16" s="4">
        <v>158</v>
      </c>
      <c r="P16" s="4">
        <v>2712800</v>
      </c>
      <c r="Q16" s="4">
        <v>2721700</v>
      </c>
      <c r="R16" s="5">
        <v>-1.9E-3</v>
      </c>
      <c r="S16" s="4">
        <v>6451200</v>
      </c>
      <c r="T16" s="4">
        <f t="shared" si="2"/>
        <v>8224710</v>
      </c>
      <c r="U16" s="4">
        <f t="shared" si="6"/>
        <v>6212000</v>
      </c>
      <c r="V16" s="5">
        <v>1.9799999999999998E-2</v>
      </c>
    </row>
    <row r="17" spans="1:22" x14ac:dyDescent="0.2">
      <c r="A17" s="16" t="s">
        <v>337</v>
      </c>
      <c r="B17" s="4">
        <v>13100</v>
      </c>
      <c r="C17" s="4">
        <v>568500</v>
      </c>
      <c r="D17" s="4">
        <v>-555400</v>
      </c>
      <c r="E17" s="4">
        <v>-14261750000</v>
      </c>
      <c r="F17" s="4">
        <f t="shared" si="4"/>
        <v>187740015942</v>
      </c>
      <c r="G17" s="4">
        <v>0</v>
      </c>
      <c r="H17" s="4">
        <v>0</v>
      </c>
      <c r="I17" s="4">
        <v>0</v>
      </c>
      <c r="J17" s="4">
        <v>75975000</v>
      </c>
      <c r="K17" s="4">
        <f t="shared" si="5"/>
        <v>245616000</v>
      </c>
      <c r="L17" s="4">
        <v>3652</v>
      </c>
      <c r="M17" s="4">
        <v>3968</v>
      </c>
      <c r="N17" s="4">
        <v>319</v>
      </c>
      <c r="O17" s="4">
        <v>401</v>
      </c>
      <c r="P17" s="4">
        <v>5141300</v>
      </c>
      <c r="Q17" s="4">
        <v>6353600</v>
      </c>
      <c r="R17" s="5">
        <v>0</v>
      </c>
      <c r="S17" s="4">
        <v>11841100</v>
      </c>
      <c r="T17" s="4">
        <f t="shared" si="2"/>
        <v>7822640</v>
      </c>
      <c r="U17" s="4">
        <f t="shared" si="6"/>
        <v>4982600</v>
      </c>
      <c r="V17" s="5">
        <v>3.0800000000000001E-2</v>
      </c>
    </row>
    <row r="18" spans="1:22" x14ac:dyDescent="0.2">
      <c r="A18" s="16" t="s">
        <v>336</v>
      </c>
      <c r="B18" s="4">
        <v>78600</v>
      </c>
      <c r="C18" s="4">
        <v>638600</v>
      </c>
      <c r="D18" s="4">
        <v>-560000</v>
      </c>
      <c r="E18" s="4">
        <v>-13790600000</v>
      </c>
      <c r="F18" s="4">
        <f t="shared" si="4"/>
        <v>202001765942</v>
      </c>
      <c r="G18" s="4">
        <v>0</v>
      </c>
      <c r="H18" s="4">
        <v>0</v>
      </c>
      <c r="I18" s="4">
        <v>0</v>
      </c>
      <c r="J18" s="4">
        <v>-363660000</v>
      </c>
      <c r="K18" s="4">
        <f t="shared" si="5"/>
        <v>169641000</v>
      </c>
      <c r="L18" s="4">
        <v>3110</v>
      </c>
      <c r="M18" s="4">
        <v>2851</v>
      </c>
      <c r="N18" s="4">
        <v>362</v>
      </c>
      <c r="O18" s="4">
        <v>372</v>
      </c>
      <c r="P18" s="4">
        <v>5904600</v>
      </c>
      <c r="Q18" s="4">
        <v>6374600</v>
      </c>
      <c r="R18" s="5">
        <v>2.6499999999999999E-2</v>
      </c>
      <c r="S18" s="4">
        <v>14532600</v>
      </c>
      <c r="T18" s="4">
        <f t="shared" si="2"/>
        <v>7165150</v>
      </c>
      <c r="U18" s="4">
        <f t="shared" si="6"/>
        <v>4982600</v>
      </c>
      <c r="V18" s="5">
        <v>5.16E-2</v>
      </c>
    </row>
    <row r="19" spans="1:22" x14ac:dyDescent="0.2">
      <c r="A19" s="16" t="s">
        <v>335</v>
      </c>
      <c r="B19" s="4">
        <v>5000</v>
      </c>
      <c r="C19" s="4">
        <v>519034</v>
      </c>
      <c r="D19" s="4">
        <v>-514034</v>
      </c>
      <c r="E19" s="4">
        <v>-12629980000</v>
      </c>
      <c r="F19" s="4">
        <f t="shared" si="4"/>
        <v>215792365942</v>
      </c>
      <c r="G19" s="4">
        <v>0</v>
      </c>
      <c r="H19" s="4">
        <v>0</v>
      </c>
      <c r="I19" s="4">
        <v>0</v>
      </c>
      <c r="J19" s="4">
        <v>-66180000</v>
      </c>
      <c r="K19" s="4">
        <f t="shared" si="5"/>
        <v>533301000</v>
      </c>
      <c r="L19" s="4">
        <v>1483</v>
      </c>
      <c r="M19" s="4">
        <v>2298</v>
      </c>
      <c r="N19" s="4">
        <v>170</v>
      </c>
      <c r="O19" s="4">
        <v>199</v>
      </c>
      <c r="P19" s="4">
        <v>2903600</v>
      </c>
      <c r="Q19" s="4">
        <v>3249000</v>
      </c>
      <c r="R19" s="5">
        <v>0</v>
      </c>
      <c r="S19" s="4">
        <v>6980100</v>
      </c>
      <c r="T19" s="4">
        <f t="shared" si="2"/>
        <v>7481880</v>
      </c>
      <c r="U19" s="4">
        <f t="shared" si="6"/>
        <v>4982600</v>
      </c>
      <c r="V19" s="5">
        <v>1.8100000000000002E-2</v>
      </c>
    </row>
    <row r="20" spans="1:22" x14ac:dyDescent="0.2">
      <c r="A20" s="16" t="s">
        <v>334</v>
      </c>
      <c r="B20" s="4">
        <v>66900</v>
      </c>
      <c r="C20" s="4">
        <v>173600</v>
      </c>
      <c r="D20" s="4">
        <v>-106700</v>
      </c>
      <c r="E20" s="4">
        <v>-2614290000</v>
      </c>
      <c r="F20" s="4">
        <f t="shared" si="4"/>
        <v>228422345942</v>
      </c>
      <c r="G20" s="4">
        <v>0</v>
      </c>
      <c r="H20" s="4">
        <v>0</v>
      </c>
      <c r="I20" s="4">
        <v>0</v>
      </c>
      <c r="J20" s="4">
        <v>12275000</v>
      </c>
      <c r="K20" s="4">
        <f t="shared" si="5"/>
        <v>599481000</v>
      </c>
      <c r="L20" s="4">
        <v>1722</v>
      </c>
      <c r="M20" s="4">
        <v>2025</v>
      </c>
      <c r="N20" s="4">
        <v>149</v>
      </c>
      <c r="O20" s="4">
        <v>213</v>
      </c>
      <c r="P20" s="4">
        <v>2686400</v>
      </c>
      <c r="Q20" s="4">
        <v>3503100</v>
      </c>
      <c r="R20" s="5">
        <v>6.1999999999999998E-3</v>
      </c>
      <c r="S20" s="4">
        <v>6683700</v>
      </c>
      <c r="T20" s="4">
        <f t="shared" si="2"/>
        <v>7453710</v>
      </c>
      <c r="U20" s="4">
        <f t="shared" si="6"/>
        <v>4982600</v>
      </c>
      <c r="V20" s="5">
        <v>1.6200000000000003E-2</v>
      </c>
    </row>
    <row r="21" spans="1:22" x14ac:dyDescent="0.2">
      <c r="A21" s="16" t="s">
        <v>333</v>
      </c>
      <c r="B21" s="4">
        <v>2200</v>
      </c>
      <c r="C21" s="4">
        <v>1796035</v>
      </c>
      <c r="D21" s="4">
        <v>-1793835</v>
      </c>
      <c r="E21" s="4">
        <v>-43362600000</v>
      </c>
      <c r="F21" s="4">
        <f t="shared" si="4"/>
        <v>231036635942</v>
      </c>
      <c r="G21" s="4">
        <v>0</v>
      </c>
      <c r="H21" s="4">
        <v>0</v>
      </c>
      <c r="I21" s="4">
        <v>0</v>
      </c>
      <c r="J21" s="4">
        <v>12275000</v>
      </c>
      <c r="K21" s="4">
        <f t="shared" si="5"/>
        <v>587206000</v>
      </c>
      <c r="L21" s="4">
        <v>1524</v>
      </c>
      <c r="M21" s="4">
        <v>1492</v>
      </c>
      <c r="N21" s="4">
        <v>144</v>
      </c>
      <c r="O21" s="4">
        <v>183</v>
      </c>
      <c r="P21" s="4">
        <v>2399300</v>
      </c>
      <c r="Q21" s="4">
        <v>2812300</v>
      </c>
      <c r="R21" s="5">
        <v>1.8799999999999997E-2</v>
      </c>
      <c r="S21" s="4">
        <v>6212000</v>
      </c>
      <c r="T21" s="4">
        <f t="shared" si="2"/>
        <v>7384940</v>
      </c>
      <c r="U21" s="4">
        <f t="shared" si="6"/>
        <v>4982600</v>
      </c>
      <c r="V21" s="5">
        <v>2.2499999999999999E-2</v>
      </c>
    </row>
    <row r="22" spans="1:22" x14ac:dyDescent="0.2">
      <c r="A22" s="16" t="s">
        <v>332</v>
      </c>
      <c r="B22" s="4">
        <v>3600</v>
      </c>
      <c r="C22" s="4">
        <v>1036058</v>
      </c>
      <c r="D22" s="4">
        <v>-1032458</v>
      </c>
      <c r="E22" s="4">
        <v>-24761990000</v>
      </c>
      <c r="F22" s="4">
        <f t="shared" si="4"/>
        <v>274399235942</v>
      </c>
      <c r="K22" s="4">
        <f t="shared" si="5"/>
        <v>574931000</v>
      </c>
      <c r="L22" s="4">
        <v>1043</v>
      </c>
      <c r="M22" s="4">
        <v>1845</v>
      </c>
      <c r="N22" s="4">
        <v>96</v>
      </c>
      <c r="O22" s="4">
        <v>197</v>
      </c>
      <c r="P22" s="4">
        <v>1507700</v>
      </c>
      <c r="Q22" s="4">
        <v>2984800</v>
      </c>
      <c r="R22" s="5">
        <v>0</v>
      </c>
      <c r="S22" s="4">
        <v>4982600</v>
      </c>
      <c r="T22" s="4">
        <f t="shared" si="2"/>
        <v>7395020</v>
      </c>
      <c r="U22" s="4">
        <f t="shared" si="6"/>
        <v>5810500</v>
      </c>
      <c r="V22" s="5">
        <v>1.24E-2</v>
      </c>
    </row>
    <row r="23" spans="1:22" x14ac:dyDescent="0.2">
      <c r="A23" s="16" t="s">
        <v>331</v>
      </c>
      <c r="B23" s="4">
        <v>15550</v>
      </c>
      <c r="C23" s="4">
        <v>515159</v>
      </c>
      <c r="D23" s="4">
        <v>-499609</v>
      </c>
      <c r="E23" s="4">
        <v>-12130990000</v>
      </c>
      <c r="F23" s="4">
        <f t="shared" si="4"/>
        <v>299161225942</v>
      </c>
      <c r="G23" s="4">
        <v>0</v>
      </c>
      <c r="H23" s="4">
        <v>0</v>
      </c>
      <c r="I23" s="4">
        <v>0</v>
      </c>
      <c r="J23" s="4">
        <v>160140000</v>
      </c>
      <c r="K23" s="4">
        <f t="shared" si="5"/>
        <v>574931000</v>
      </c>
      <c r="L23" s="4">
        <v>914</v>
      </c>
      <c r="M23" s="4">
        <v>3334</v>
      </c>
      <c r="N23" s="4">
        <v>75</v>
      </c>
      <c r="O23" s="4">
        <v>247</v>
      </c>
      <c r="P23" s="4">
        <v>1193200</v>
      </c>
      <c r="Q23" s="4">
        <v>5448100</v>
      </c>
      <c r="R23" s="5">
        <v>-2.0799999999999999E-2</v>
      </c>
      <c r="S23" s="4">
        <v>7120400</v>
      </c>
      <c r="T23" s="4">
        <f t="shared" si="2"/>
        <v>7279670</v>
      </c>
      <c r="U23" s="4">
        <f t="shared" si="6"/>
        <v>5810500</v>
      </c>
      <c r="V23" s="5">
        <v>2.2499999999999999E-2</v>
      </c>
    </row>
    <row r="24" spans="1:22" x14ac:dyDescent="0.2">
      <c r="A24" s="16" t="s">
        <v>330</v>
      </c>
      <c r="B24" s="4">
        <v>38121</v>
      </c>
      <c r="C24" s="4">
        <v>42422</v>
      </c>
      <c r="D24" s="4">
        <v>-4301</v>
      </c>
      <c r="E24" s="4">
        <v>-100770000</v>
      </c>
      <c r="F24" s="4">
        <f t="shared" si="4"/>
        <v>311292215942</v>
      </c>
      <c r="K24" s="4">
        <f t="shared" si="5"/>
        <v>414791000</v>
      </c>
      <c r="L24" s="4">
        <v>1305</v>
      </c>
      <c r="M24" s="4">
        <v>2829</v>
      </c>
      <c r="N24" s="4">
        <v>189</v>
      </c>
      <c r="O24" s="4">
        <v>347</v>
      </c>
      <c r="P24" s="4">
        <v>2881200</v>
      </c>
      <c r="Q24" s="4">
        <v>6892200</v>
      </c>
      <c r="R24" s="5">
        <v>-1.2199999999999999E-2</v>
      </c>
      <c r="S24" s="4">
        <v>9773600</v>
      </c>
      <c r="T24" s="4">
        <f t="shared" si="2"/>
        <v>7383120</v>
      </c>
      <c r="U24" s="4">
        <f t="shared" si="6"/>
        <v>5810500</v>
      </c>
      <c r="V24" s="5">
        <v>1.61E-2</v>
      </c>
    </row>
    <row r="25" spans="1:22" x14ac:dyDescent="0.2">
      <c r="A25" s="16" t="s">
        <v>329</v>
      </c>
      <c r="B25" s="4">
        <v>72700</v>
      </c>
      <c r="C25" s="4">
        <v>11400</v>
      </c>
      <c r="D25" s="4">
        <v>61300</v>
      </c>
      <c r="E25" s="4">
        <v>1518110000</v>
      </c>
      <c r="F25" s="4">
        <f t="shared" si="4"/>
        <v>311392985942</v>
      </c>
      <c r="G25" s="4">
        <v>0</v>
      </c>
      <c r="H25" s="4">
        <v>0</v>
      </c>
      <c r="I25" s="4">
        <v>0</v>
      </c>
      <c r="J25" s="4">
        <v>-282030000</v>
      </c>
      <c r="K25" s="4">
        <f t="shared" si="5"/>
        <v>414791000</v>
      </c>
      <c r="L25" s="4">
        <v>1508</v>
      </c>
      <c r="M25" s="4">
        <v>1634</v>
      </c>
      <c r="N25" s="4">
        <v>163</v>
      </c>
      <c r="O25" s="4">
        <v>169</v>
      </c>
      <c r="P25" s="4">
        <v>2635100</v>
      </c>
      <c r="Q25" s="4">
        <v>2860800</v>
      </c>
      <c r="R25" s="5">
        <v>6.0999999999999995E-3</v>
      </c>
      <c r="S25" s="4">
        <v>5810500</v>
      </c>
      <c r="T25" s="4">
        <f t="shared" si="2"/>
        <v>7776270</v>
      </c>
      <c r="U25" s="4">
        <f t="shared" si="6"/>
        <v>6402000</v>
      </c>
      <c r="V25" s="5">
        <v>8.1000000000000013E-3</v>
      </c>
    </row>
    <row r="26" spans="1:22" x14ac:dyDescent="0.2">
      <c r="A26" s="16" t="s">
        <v>328</v>
      </c>
      <c r="B26" s="4">
        <v>20300</v>
      </c>
      <c r="C26" s="4">
        <v>80500</v>
      </c>
      <c r="D26" s="4">
        <v>-60200</v>
      </c>
      <c r="E26" s="4">
        <v>-1477550000</v>
      </c>
      <c r="F26" s="4">
        <f t="shared" si="4"/>
        <v>309874875942</v>
      </c>
      <c r="G26" s="4">
        <v>0</v>
      </c>
      <c r="H26" s="4">
        <v>0</v>
      </c>
      <c r="I26" s="4">
        <v>0</v>
      </c>
      <c r="J26" s="4">
        <v>297960000</v>
      </c>
      <c r="K26" s="4">
        <f t="shared" si="5"/>
        <v>696821000</v>
      </c>
      <c r="L26" s="4">
        <v>1306</v>
      </c>
      <c r="M26" s="4">
        <v>3052</v>
      </c>
      <c r="N26" s="4">
        <v>116</v>
      </c>
      <c r="O26" s="4">
        <v>266</v>
      </c>
      <c r="P26" s="4">
        <v>2001700</v>
      </c>
      <c r="Q26" s="4">
        <v>4620600</v>
      </c>
      <c r="R26" s="5">
        <v>-2.0299999999999999E-2</v>
      </c>
      <c r="S26" s="4">
        <v>8310500</v>
      </c>
      <c r="T26" s="4">
        <f t="shared" si="2"/>
        <v>7757830</v>
      </c>
      <c r="U26" s="4">
        <f t="shared" si="6"/>
        <v>5524300</v>
      </c>
      <c r="V26" s="5">
        <v>3.7400000000000003E-2</v>
      </c>
    </row>
    <row r="27" spans="1:22" x14ac:dyDescent="0.2">
      <c r="A27" s="16" t="s">
        <v>327</v>
      </c>
      <c r="B27" s="4">
        <v>49300</v>
      </c>
      <c r="C27" s="4">
        <v>15366</v>
      </c>
      <c r="D27" s="4">
        <v>33934</v>
      </c>
      <c r="E27" s="4">
        <v>849840000</v>
      </c>
      <c r="F27" s="4">
        <f t="shared" si="4"/>
        <v>311352425942</v>
      </c>
      <c r="G27" s="4">
        <v>0</v>
      </c>
      <c r="H27" s="4">
        <v>0</v>
      </c>
      <c r="I27" s="4">
        <v>0</v>
      </c>
      <c r="J27" s="4">
        <v>90250000</v>
      </c>
      <c r="K27" s="4">
        <f t="shared" si="5"/>
        <v>398861000</v>
      </c>
      <c r="L27" s="4">
        <v>1909</v>
      </c>
      <c r="M27" s="4">
        <v>2644</v>
      </c>
      <c r="N27" s="4">
        <v>195</v>
      </c>
      <c r="O27" s="4">
        <v>249</v>
      </c>
      <c r="P27" s="4">
        <v>3194100</v>
      </c>
      <c r="Q27" s="4">
        <v>4242800</v>
      </c>
      <c r="R27" s="5">
        <v>4.0999999999999995E-3</v>
      </c>
      <c r="S27" s="4">
        <v>7820400</v>
      </c>
      <c r="T27" s="4">
        <f t="shared" si="2"/>
        <v>7778880</v>
      </c>
      <c r="U27" s="4">
        <f t="shared" si="6"/>
        <v>5083400</v>
      </c>
      <c r="V27" s="5">
        <v>2.1700000000000001E-2</v>
      </c>
    </row>
    <row r="28" spans="1:22" x14ac:dyDescent="0.2">
      <c r="A28" s="16" t="s">
        <v>326</v>
      </c>
      <c r="B28" s="4">
        <v>67800</v>
      </c>
      <c r="C28" s="4">
        <v>124420</v>
      </c>
      <c r="D28" s="4">
        <v>-56620</v>
      </c>
      <c r="E28" s="4">
        <v>-1423380000</v>
      </c>
      <c r="F28" s="4">
        <f t="shared" si="4"/>
        <v>310502585942</v>
      </c>
      <c r="G28" s="4">
        <v>0</v>
      </c>
      <c r="H28" s="4">
        <v>0</v>
      </c>
      <c r="I28" s="4">
        <v>0</v>
      </c>
      <c r="J28" s="4">
        <v>-315060000</v>
      </c>
      <c r="K28" s="4">
        <f t="shared" si="5"/>
        <v>308611000</v>
      </c>
      <c r="L28" s="4">
        <v>1611</v>
      </c>
      <c r="M28" s="4">
        <v>2576</v>
      </c>
      <c r="N28" s="4">
        <v>199</v>
      </c>
      <c r="O28" s="4">
        <v>289</v>
      </c>
      <c r="P28" s="4">
        <v>3293400</v>
      </c>
      <c r="Q28" s="4">
        <v>4364900</v>
      </c>
      <c r="R28" s="5">
        <v>-4.0000000000000001E-3</v>
      </c>
      <c r="S28" s="4">
        <v>7957700</v>
      </c>
      <c r="T28" s="4">
        <f t="shared" si="2"/>
        <v>7633430</v>
      </c>
      <c r="U28" s="4">
        <f t="shared" si="6"/>
        <v>5083400</v>
      </c>
      <c r="V28" s="5">
        <v>1.9699999999999999E-2</v>
      </c>
    </row>
    <row r="29" spans="1:22" x14ac:dyDescent="0.2">
      <c r="A29" s="16" t="s">
        <v>325</v>
      </c>
      <c r="B29" s="4">
        <v>726900</v>
      </c>
      <c r="C29" s="4">
        <v>96302</v>
      </c>
      <c r="D29" s="4">
        <v>630598</v>
      </c>
      <c r="E29" s="4">
        <v>15751400000</v>
      </c>
      <c r="F29" s="4">
        <f t="shared" si="4"/>
        <v>311925965942</v>
      </c>
      <c r="G29" s="4">
        <v>0</v>
      </c>
      <c r="H29" s="4">
        <v>0</v>
      </c>
      <c r="I29" s="4">
        <v>0</v>
      </c>
      <c r="J29" s="4">
        <v>-413820000</v>
      </c>
      <c r="K29" s="4">
        <f t="shared" si="5"/>
        <v>623671000</v>
      </c>
      <c r="L29" s="4">
        <v>3476</v>
      </c>
      <c r="M29" s="4">
        <v>1889</v>
      </c>
      <c r="N29" s="4">
        <v>339</v>
      </c>
      <c r="O29" s="4">
        <v>190</v>
      </c>
      <c r="P29" s="4">
        <v>6035000</v>
      </c>
      <c r="Q29" s="4">
        <v>3365000</v>
      </c>
      <c r="R29" s="5">
        <v>2.87E-2</v>
      </c>
      <c r="S29" s="4">
        <v>10147400</v>
      </c>
      <c r="T29" s="4">
        <f t="shared" si="2"/>
        <v>7377530</v>
      </c>
      <c r="U29" s="4">
        <f t="shared" si="6"/>
        <v>5083400</v>
      </c>
      <c r="V29" s="5">
        <v>3.1800000000000002E-2</v>
      </c>
    </row>
    <row r="30" spans="1:22" x14ac:dyDescent="0.2">
      <c r="A30" s="16" t="s">
        <v>324</v>
      </c>
      <c r="B30" s="4">
        <v>1000</v>
      </c>
      <c r="C30" s="4">
        <v>174800</v>
      </c>
      <c r="D30" s="4">
        <v>-173800</v>
      </c>
      <c r="E30" s="4">
        <v>-4241000000</v>
      </c>
      <c r="F30" s="4">
        <f t="shared" si="4"/>
        <v>296174565942</v>
      </c>
      <c r="G30" s="4">
        <v>0</v>
      </c>
      <c r="H30" s="4">
        <v>0</v>
      </c>
      <c r="I30" s="4">
        <v>0</v>
      </c>
      <c r="J30" s="4">
        <v>-207060000</v>
      </c>
      <c r="K30" s="4">
        <f t="shared" si="5"/>
        <v>1037491000</v>
      </c>
      <c r="L30" s="4">
        <v>1214</v>
      </c>
      <c r="M30" s="4">
        <v>2042</v>
      </c>
      <c r="N30" s="4">
        <v>145</v>
      </c>
      <c r="O30" s="4">
        <v>229</v>
      </c>
      <c r="P30" s="4">
        <v>2438900</v>
      </c>
      <c r="Q30" s="4">
        <v>3579200</v>
      </c>
      <c r="R30" s="5">
        <v>-4.0000000000000001E-3</v>
      </c>
      <c r="S30" s="4">
        <v>6402000</v>
      </c>
      <c r="T30" s="4">
        <f t="shared" si="2"/>
        <v>7350400</v>
      </c>
      <c r="U30" s="4">
        <f t="shared" si="6"/>
        <v>5083400</v>
      </c>
      <c r="V30" s="5">
        <v>1.6200000000000003E-2</v>
      </c>
    </row>
    <row r="31" spans="1:22" x14ac:dyDescent="0.2">
      <c r="A31" s="16" t="s">
        <v>323</v>
      </c>
      <c r="B31" s="4">
        <v>67100</v>
      </c>
      <c r="C31" s="4">
        <v>567468</v>
      </c>
      <c r="D31" s="4">
        <v>-500368</v>
      </c>
      <c r="E31" s="4">
        <v>-12274570000</v>
      </c>
      <c r="F31" s="4">
        <f t="shared" si="4"/>
        <v>300415565942</v>
      </c>
      <c r="G31" s="4">
        <v>0</v>
      </c>
      <c r="H31" s="4">
        <v>0</v>
      </c>
      <c r="I31" s="4">
        <v>0</v>
      </c>
      <c r="J31" s="4">
        <v>-367040000</v>
      </c>
      <c r="K31" s="4">
        <f t="shared" si="5"/>
        <v>1244551000</v>
      </c>
      <c r="L31" s="4">
        <v>1092</v>
      </c>
      <c r="M31" s="4">
        <v>2125</v>
      </c>
      <c r="N31" s="4">
        <v>102</v>
      </c>
      <c r="O31" s="4">
        <v>164</v>
      </c>
      <c r="P31" s="4">
        <v>1832400</v>
      </c>
      <c r="Q31" s="4">
        <v>3231700</v>
      </c>
      <c r="R31" s="5">
        <v>-4.0000000000000001E-3</v>
      </c>
      <c r="S31" s="4">
        <v>5524300</v>
      </c>
      <c r="T31" s="4">
        <f t="shared" si="2"/>
        <v>7371600</v>
      </c>
      <c r="U31" s="4">
        <f t="shared" si="6"/>
        <v>5083400</v>
      </c>
      <c r="V31" s="5">
        <v>1.8200000000000001E-2</v>
      </c>
    </row>
    <row r="32" spans="1:22" x14ac:dyDescent="0.2">
      <c r="A32" s="16" t="s">
        <v>322</v>
      </c>
      <c r="B32" s="4">
        <v>61800</v>
      </c>
      <c r="C32" s="4">
        <v>1131283</v>
      </c>
      <c r="D32" s="4">
        <v>-1069483</v>
      </c>
      <c r="E32" s="4">
        <v>-26123480000</v>
      </c>
      <c r="F32" s="4">
        <f t="shared" si="4"/>
        <v>312690135942</v>
      </c>
      <c r="G32" s="4">
        <v>0</v>
      </c>
      <c r="H32" s="4">
        <v>0</v>
      </c>
      <c r="I32" s="4">
        <v>0</v>
      </c>
      <c r="J32" s="4">
        <v>-367040000</v>
      </c>
      <c r="K32" s="4">
        <f t="shared" si="5"/>
        <v>1611591000</v>
      </c>
      <c r="L32" s="4">
        <v>1517</v>
      </c>
      <c r="M32" s="4">
        <v>1816</v>
      </c>
      <c r="N32" s="4">
        <v>130</v>
      </c>
      <c r="O32" s="4">
        <v>77</v>
      </c>
      <c r="P32" s="4">
        <v>2104700</v>
      </c>
      <c r="Q32" s="4">
        <v>2546600</v>
      </c>
      <c r="R32" s="5">
        <v>1.66E-2</v>
      </c>
      <c r="S32" s="4">
        <v>5083400</v>
      </c>
      <c r="T32" s="4">
        <f t="shared" si="2"/>
        <v>7189890</v>
      </c>
      <c r="U32" s="4">
        <f t="shared" si="6"/>
        <v>5966900</v>
      </c>
      <c r="V32" s="5">
        <v>1.83E-2</v>
      </c>
    </row>
    <row r="33" spans="1:22" x14ac:dyDescent="0.2">
      <c r="A33" s="16" t="s">
        <v>321</v>
      </c>
      <c r="B33" s="4">
        <v>45150</v>
      </c>
      <c r="C33" s="4">
        <v>529800</v>
      </c>
      <c r="D33" s="4">
        <v>-484650</v>
      </c>
      <c r="E33" s="4">
        <v>-11647890000</v>
      </c>
      <c r="F33" s="4">
        <f t="shared" si="4"/>
        <v>338813615942</v>
      </c>
      <c r="G33" s="4">
        <v>0</v>
      </c>
      <c r="H33" s="4">
        <v>0</v>
      </c>
      <c r="I33" s="4">
        <v>0</v>
      </c>
      <c r="J33" s="4">
        <v>-390180000</v>
      </c>
      <c r="K33" s="4">
        <f t="shared" si="5"/>
        <v>1978631000</v>
      </c>
      <c r="L33" s="4">
        <v>1327</v>
      </c>
      <c r="M33" s="4">
        <v>2745</v>
      </c>
      <c r="N33" s="4">
        <v>119</v>
      </c>
      <c r="O33" s="4">
        <v>145</v>
      </c>
      <c r="P33" s="4">
        <v>2140200</v>
      </c>
      <c r="Q33" s="4">
        <v>3383700</v>
      </c>
      <c r="R33" s="5">
        <v>4.1999999999999997E-3</v>
      </c>
      <c r="S33" s="4">
        <v>5966900</v>
      </c>
      <c r="T33" s="4">
        <f t="shared" si="2"/>
        <v>7121650</v>
      </c>
      <c r="U33" s="4">
        <f t="shared" si="6"/>
        <v>6503200</v>
      </c>
      <c r="V33" s="5">
        <v>2.0499999999999997E-2</v>
      </c>
    </row>
    <row r="34" spans="1:22" x14ac:dyDescent="0.2">
      <c r="A34" s="16" t="s">
        <v>320</v>
      </c>
      <c r="B34" s="4">
        <v>28700</v>
      </c>
      <c r="C34" s="4">
        <v>1833100</v>
      </c>
      <c r="D34" s="4">
        <v>-1804400</v>
      </c>
      <c r="E34" s="4">
        <v>-44572980000</v>
      </c>
      <c r="F34" s="4">
        <f t="shared" si="4"/>
        <v>350461505942</v>
      </c>
      <c r="G34" s="4">
        <v>0</v>
      </c>
      <c r="H34" s="4">
        <v>0</v>
      </c>
      <c r="I34" s="4">
        <v>0</v>
      </c>
      <c r="J34" s="4">
        <v>530580000</v>
      </c>
      <c r="K34" s="4">
        <f t="shared" si="5"/>
        <v>2368811000</v>
      </c>
      <c r="L34" s="4">
        <v>1926</v>
      </c>
      <c r="M34" s="4">
        <v>4650</v>
      </c>
      <c r="N34" s="4">
        <v>148</v>
      </c>
      <c r="O34" s="4">
        <v>406</v>
      </c>
      <c r="P34" s="4">
        <v>2799200</v>
      </c>
      <c r="Q34" s="4">
        <v>7732400</v>
      </c>
      <c r="R34" s="5">
        <v>-2.8999999999999998E-2</v>
      </c>
      <c r="S34" s="4">
        <v>10808100</v>
      </c>
      <c r="T34" s="4">
        <f t="shared" si="2"/>
        <v>6609870</v>
      </c>
      <c r="U34" s="4">
        <f t="shared" si="6"/>
        <v>6503200</v>
      </c>
      <c r="V34" s="5">
        <v>3.7999999999999999E-2</v>
      </c>
    </row>
    <row r="35" spans="1:22" x14ac:dyDescent="0.2">
      <c r="A35" s="16" t="s">
        <v>319</v>
      </c>
      <c r="B35" s="4">
        <v>18600</v>
      </c>
      <c r="C35" s="4">
        <v>2199300</v>
      </c>
      <c r="D35" s="4">
        <v>-2180700</v>
      </c>
      <c r="E35" s="4">
        <v>-54658440000</v>
      </c>
      <c r="F35" s="4">
        <f t="shared" si="4"/>
        <v>395034485942</v>
      </c>
      <c r="G35" s="4">
        <v>0</v>
      </c>
      <c r="H35" s="4">
        <v>0</v>
      </c>
      <c r="I35" s="4">
        <v>0</v>
      </c>
      <c r="J35" s="4">
        <v>-119790000</v>
      </c>
      <c r="K35" s="4">
        <f t="shared" si="5"/>
        <v>1838231000</v>
      </c>
      <c r="L35" s="4">
        <v>2194</v>
      </c>
      <c r="M35" s="4">
        <v>3871</v>
      </c>
      <c r="N35" s="4">
        <v>202</v>
      </c>
      <c r="O35" s="4">
        <v>363</v>
      </c>
      <c r="P35" s="4">
        <v>3174100</v>
      </c>
      <c r="Q35" s="4">
        <v>5815200</v>
      </c>
      <c r="R35" s="5">
        <v>-8.0000000000000002E-3</v>
      </c>
      <c r="S35" s="4">
        <v>9742000</v>
      </c>
      <c r="T35" s="4">
        <f t="shared" si="2"/>
        <v>5963560</v>
      </c>
      <c r="U35" s="4">
        <f t="shared" si="6"/>
        <v>6130700</v>
      </c>
      <c r="V35" s="5">
        <v>2.1700000000000001E-2</v>
      </c>
    </row>
    <row r="36" spans="1:22" x14ac:dyDescent="0.2">
      <c r="A36" s="16" t="s">
        <v>318</v>
      </c>
      <c r="B36" s="4">
        <v>10880</v>
      </c>
      <c r="C36" s="4">
        <v>1370675</v>
      </c>
      <c r="D36" s="4">
        <v>-1359795</v>
      </c>
      <c r="E36" s="4">
        <v>-34298880000</v>
      </c>
      <c r="F36" s="4">
        <f t="shared" si="4"/>
        <v>449692925942</v>
      </c>
      <c r="G36" s="4">
        <v>0</v>
      </c>
      <c r="H36" s="4">
        <v>0</v>
      </c>
      <c r="I36" s="4">
        <v>0</v>
      </c>
      <c r="J36" s="4">
        <v>136590000</v>
      </c>
      <c r="K36" s="4">
        <f t="shared" si="5"/>
        <v>1958021000</v>
      </c>
      <c r="L36" s="4">
        <v>1810</v>
      </c>
      <c r="M36" s="4">
        <v>2933</v>
      </c>
      <c r="N36" s="4">
        <v>154</v>
      </c>
      <c r="O36" s="4">
        <v>277</v>
      </c>
      <c r="P36" s="4">
        <v>2523200</v>
      </c>
      <c r="Q36" s="4">
        <v>4658600</v>
      </c>
      <c r="R36" s="5">
        <v>-1.3999999999999999E-2</v>
      </c>
      <c r="S36" s="4">
        <v>8126100</v>
      </c>
      <c r="T36" s="4">
        <f t="shared" si="2"/>
        <v>6035190</v>
      </c>
      <c r="U36" s="4">
        <f t="shared" si="6"/>
        <v>5736300</v>
      </c>
      <c r="V36" s="5">
        <v>1.5800000000000002E-2</v>
      </c>
    </row>
    <row r="37" spans="1:22" x14ac:dyDescent="0.2">
      <c r="A37" s="16" t="s">
        <v>317</v>
      </c>
      <c r="B37" s="4">
        <v>402300</v>
      </c>
      <c r="C37" s="4">
        <v>1489657</v>
      </c>
      <c r="D37" s="4">
        <v>-1087357</v>
      </c>
      <c r="E37" s="4">
        <v>-27759990000</v>
      </c>
      <c r="F37" s="4">
        <f t="shared" si="4"/>
        <v>483991805942</v>
      </c>
      <c r="K37" s="4">
        <f t="shared" si="5"/>
        <v>1821431000</v>
      </c>
      <c r="L37" s="4">
        <v>1959</v>
      </c>
      <c r="M37" s="4">
        <v>2099</v>
      </c>
      <c r="N37" s="4">
        <v>138</v>
      </c>
      <c r="O37" s="4">
        <v>275</v>
      </c>
      <c r="P37" s="4">
        <v>2892000</v>
      </c>
      <c r="Q37" s="4">
        <v>4232700</v>
      </c>
      <c r="R37" s="5">
        <v>-7.8000000000000005E-3</v>
      </c>
      <c r="S37" s="4">
        <v>8030900</v>
      </c>
      <c r="T37" s="4">
        <f t="shared" si="2"/>
        <v>5792880</v>
      </c>
      <c r="U37" s="4">
        <f t="shared" si="6"/>
        <v>3266300</v>
      </c>
      <c r="V37" s="5">
        <v>1.5600000000000001E-2</v>
      </c>
    </row>
    <row r="38" spans="1:22" x14ac:dyDescent="0.2">
      <c r="A38" s="16" t="s">
        <v>316</v>
      </c>
      <c r="B38" s="4">
        <v>74969</v>
      </c>
      <c r="C38" s="4">
        <v>321000</v>
      </c>
      <c r="D38" s="4">
        <v>-246031</v>
      </c>
      <c r="E38" s="4">
        <v>-6245310000</v>
      </c>
      <c r="F38" s="4">
        <f t="shared" si="4"/>
        <v>511751795942</v>
      </c>
      <c r="G38" s="4">
        <v>0</v>
      </c>
      <c r="H38" s="4">
        <v>0</v>
      </c>
      <c r="I38" s="4">
        <v>0</v>
      </c>
      <c r="J38" s="4">
        <v>-4823490000</v>
      </c>
      <c r="K38" s="4">
        <f t="shared" si="5"/>
        <v>1821431000</v>
      </c>
      <c r="L38" s="4">
        <v>1770</v>
      </c>
      <c r="M38" s="4">
        <v>1968</v>
      </c>
      <c r="N38" s="4">
        <v>195</v>
      </c>
      <c r="O38" s="4">
        <v>181</v>
      </c>
      <c r="P38" s="4">
        <v>2776500</v>
      </c>
      <c r="Q38" s="4">
        <v>2965300</v>
      </c>
      <c r="R38" s="5">
        <v>6.0000000000000001E-3</v>
      </c>
      <c r="S38" s="4">
        <v>6503200</v>
      </c>
      <c r="T38" s="4">
        <f t="shared" si="2"/>
        <v>5657430</v>
      </c>
      <c r="U38" s="4">
        <f t="shared" si="6"/>
        <v>3266300</v>
      </c>
      <c r="V38" s="5">
        <v>1.5700000000000002E-2</v>
      </c>
    </row>
    <row r="39" spans="1:22" x14ac:dyDescent="0.2">
      <c r="A39" s="16" t="s">
        <v>315</v>
      </c>
      <c r="B39" s="4">
        <v>264850</v>
      </c>
      <c r="C39" s="4">
        <v>2111371</v>
      </c>
      <c r="D39" s="4">
        <v>-1846521</v>
      </c>
      <c r="E39" s="4">
        <v>-47128540000</v>
      </c>
      <c r="F39" s="4">
        <f t="shared" ref="F39:F44" si="7">E39+F40</f>
        <v>517997105942</v>
      </c>
      <c r="G39" s="4">
        <v>0</v>
      </c>
      <c r="H39" s="4">
        <v>0</v>
      </c>
      <c r="I39" s="4">
        <v>0</v>
      </c>
      <c r="J39" s="4">
        <v>91230000</v>
      </c>
      <c r="K39" s="4">
        <f t="shared" ref="K39:K44" si="8">K40+J39</f>
        <v>6644921000</v>
      </c>
      <c r="L39" s="4">
        <v>1652</v>
      </c>
      <c r="M39" s="4">
        <v>2432</v>
      </c>
      <c r="N39" s="4">
        <v>171</v>
      </c>
      <c r="O39" s="4">
        <v>253</v>
      </c>
      <c r="P39" s="4">
        <v>2588400</v>
      </c>
      <c r="Q39" s="4">
        <v>4804600</v>
      </c>
      <c r="R39" s="5">
        <v>0</v>
      </c>
      <c r="S39" s="4">
        <v>7588400</v>
      </c>
      <c r="T39" s="4">
        <f t="shared" ref="T39:T44" si="9">AVERAGE(S40:S49)</f>
        <v>5611540</v>
      </c>
      <c r="U39" s="4">
        <f t="shared" ref="U39:U44" si="10">MIN(S40:S44)</f>
        <v>3266300</v>
      </c>
      <c r="V39" s="5">
        <v>1.9400000000000001E-2</v>
      </c>
    </row>
    <row r="40" spans="1:22" x14ac:dyDescent="0.2">
      <c r="A40" s="16" t="s">
        <v>314</v>
      </c>
      <c r="B40" s="4">
        <v>8010</v>
      </c>
      <c r="C40" s="4">
        <v>1003200</v>
      </c>
      <c r="D40" s="4">
        <v>-995190</v>
      </c>
      <c r="E40" s="4">
        <v>-25403790000</v>
      </c>
      <c r="F40" s="4">
        <f t="shared" si="7"/>
        <v>565125645942</v>
      </c>
      <c r="G40" s="4">
        <v>0</v>
      </c>
      <c r="H40" s="4">
        <v>0</v>
      </c>
      <c r="I40" s="4">
        <v>0</v>
      </c>
      <c r="J40" s="4">
        <v>91230000</v>
      </c>
      <c r="K40" s="4">
        <f t="shared" si="8"/>
        <v>6553691000</v>
      </c>
      <c r="L40" s="4">
        <v>1206</v>
      </c>
      <c r="M40" s="4">
        <v>2400</v>
      </c>
      <c r="N40" s="4">
        <v>127</v>
      </c>
      <c r="O40" s="4">
        <v>191</v>
      </c>
      <c r="P40" s="4">
        <v>2025200</v>
      </c>
      <c r="Q40" s="4">
        <v>3703700</v>
      </c>
      <c r="R40" s="5">
        <v>2E-3</v>
      </c>
      <c r="S40" s="4">
        <v>6130700</v>
      </c>
      <c r="T40" s="4">
        <f t="shared" si="9"/>
        <v>5560100</v>
      </c>
      <c r="U40" s="4">
        <f t="shared" si="10"/>
        <v>3266300</v>
      </c>
      <c r="V40" s="5">
        <v>1.1699999999999999E-2</v>
      </c>
    </row>
    <row r="41" spans="1:22" x14ac:dyDescent="0.2">
      <c r="A41" s="16" t="s">
        <v>310</v>
      </c>
      <c r="B41" s="4">
        <v>89300</v>
      </c>
      <c r="C41" s="4">
        <v>514400</v>
      </c>
      <c r="D41" s="4">
        <v>-425100</v>
      </c>
      <c r="E41" s="4">
        <v>-10815180000</v>
      </c>
      <c r="F41" s="4">
        <f t="shared" si="7"/>
        <v>590529435942</v>
      </c>
      <c r="G41" s="4">
        <v>0</v>
      </c>
      <c r="H41" s="4">
        <v>0</v>
      </c>
      <c r="I41" s="4">
        <v>0</v>
      </c>
      <c r="J41" s="4">
        <v>89405000</v>
      </c>
      <c r="K41" s="4">
        <f t="shared" si="8"/>
        <v>6462461000</v>
      </c>
      <c r="L41" s="4">
        <v>2045</v>
      </c>
      <c r="M41" s="4">
        <v>1267</v>
      </c>
      <c r="N41" s="4">
        <v>201</v>
      </c>
      <c r="O41" s="4">
        <v>169</v>
      </c>
      <c r="P41" s="4">
        <v>2977300</v>
      </c>
      <c r="Q41" s="4">
        <v>2757400</v>
      </c>
      <c r="R41" s="5">
        <v>0.01</v>
      </c>
      <c r="S41" s="4">
        <v>5736300</v>
      </c>
      <c r="T41" s="4">
        <f t="shared" si="9"/>
        <v>5631790</v>
      </c>
      <c r="U41" s="4">
        <f t="shared" si="10"/>
        <v>3266300</v>
      </c>
      <c r="V41" s="5">
        <v>2.3399999999999997E-2</v>
      </c>
    </row>
    <row r="42" spans="1:22" x14ac:dyDescent="0.2">
      <c r="A42" s="16" t="s">
        <v>309</v>
      </c>
      <c r="B42" s="4">
        <v>6600</v>
      </c>
      <c r="C42" s="4">
        <v>511345</v>
      </c>
      <c r="D42" s="4">
        <v>-504745</v>
      </c>
      <c r="E42" s="4">
        <v>-12664970000</v>
      </c>
      <c r="F42" s="4">
        <f t="shared" si="7"/>
        <v>601344615942</v>
      </c>
      <c r="G42" s="4">
        <v>51200</v>
      </c>
      <c r="H42" s="4">
        <v>0</v>
      </c>
      <c r="I42" s="4">
        <v>51200</v>
      </c>
      <c r="J42" s="4">
        <v>1285180000</v>
      </c>
      <c r="K42" s="4">
        <f t="shared" si="8"/>
        <v>6373056000</v>
      </c>
      <c r="L42" s="4">
        <v>731</v>
      </c>
      <c r="M42" s="4">
        <v>1539</v>
      </c>
      <c r="N42" s="4">
        <v>65</v>
      </c>
      <c r="O42" s="4">
        <v>110</v>
      </c>
      <c r="P42" s="4">
        <v>995200</v>
      </c>
      <c r="Q42" s="4">
        <v>2103500</v>
      </c>
      <c r="R42" s="5">
        <v>2E-3</v>
      </c>
      <c r="S42" s="4">
        <v>3266300</v>
      </c>
      <c r="T42" s="4">
        <f t="shared" si="9"/>
        <v>6579500</v>
      </c>
      <c r="U42" s="4">
        <f t="shared" si="10"/>
        <v>3278900</v>
      </c>
      <c r="V42" s="5">
        <v>0.01</v>
      </c>
    </row>
    <row r="43" spans="1:22" x14ac:dyDescent="0.2">
      <c r="A43" s="16" t="s">
        <v>306</v>
      </c>
      <c r="B43" s="4">
        <v>82344</v>
      </c>
      <c r="C43" s="4">
        <v>184000</v>
      </c>
      <c r="D43" s="4">
        <v>-101656</v>
      </c>
      <c r="E43" s="4">
        <v>-2569500000</v>
      </c>
      <c r="F43" s="4">
        <f t="shared" si="7"/>
        <v>614009585942</v>
      </c>
      <c r="G43" s="4">
        <v>168000</v>
      </c>
      <c r="H43" s="4">
        <v>0</v>
      </c>
      <c r="I43" s="4">
        <v>168000</v>
      </c>
      <c r="J43" s="4">
        <v>4222340000</v>
      </c>
      <c r="K43" s="4">
        <f t="shared" si="8"/>
        <v>5087876000</v>
      </c>
      <c r="L43" s="4">
        <v>999</v>
      </c>
      <c r="M43" s="4">
        <v>1791</v>
      </c>
      <c r="N43" s="4">
        <v>132</v>
      </c>
      <c r="O43" s="4">
        <v>180</v>
      </c>
      <c r="P43" s="4">
        <v>1894900</v>
      </c>
      <c r="Q43" s="4">
        <v>2989700</v>
      </c>
      <c r="R43" s="5">
        <v>-5.8999999999999999E-3</v>
      </c>
      <c r="S43" s="4">
        <v>5284500</v>
      </c>
      <c r="T43" s="4">
        <f t="shared" si="9"/>
        <v>6909320</v>
      </c>
      <c r="U43" s="4">
        <f t="shared" si="10"/>
        <v>3278900</v>
      </c>
      <c r="V43" s="5">
        <v>1.5800000000000002E-2</v>
      </c>
    </row>
    <row r="44" spans="1:22" x14ac:dyDescent="0.2">
      <c r="A44" s="16" t="s">
        <v>305</v>
      </c>
      <c r="B44" s="4">
        <v>1223</v>
      </c>
      <c r="C44" s="4">
        <v>46500</v>
      </c>
      <c r="D44" s="4">
        <v>-45277</v>
      </c>
      <c r="E44" s="4">
        <v>-1155130000</v>
      </c>
      <c r="F44" s="4">
        <f t="shared" si="7"/>
        <v>616579085942</v>
      </c>
      <c r="G44" s="4">
        <v>0</v>
      </c>
      <c r="H44" s="4">
        <v>0</v>
      </c>
      <c r="I44" s="4">
        <v>0</v>
      </c>
      <c r="J44" s="4">
        <v>-120000</v>
      </c>
      <c r="K44" s="4">
        <f t="shared" si="8"/>
        <v>865536000</v>
      </c>
      <c r="L44" s="4">
        <v>1146</v>
      </c>
      <c r="M44" s="4">
        <v>1613</v>
      </c>
      <c r="N44" s="4">
        <v>164</v>
      </c>
      <c r="O44" s="4">
        <v>200</v>
      </c>
      <c r="P44" s="4">
        <v>2286300</v>
      </c>
      <c r="Q44" s="4">
        <v>3403800</v>
      </c>
      <c r="R44" s="5">
        <v>-7.9000000000000008E-3</v>
      </c>
      <c r="S44" s="4">
        <v>5690300</v>
      </c>
      <c r="T44" s="4">
        <f t="shared" si="9"/>
        <v>6937990</v>
      </c>
      <c r="U44" s="4">
        <f t="shared" si="10"/>
        <v>3278900</v>
      </c>
      <c r="V44" s="5">
        <v>1.95E-2</v>
      </c>
    </row>
    <row r="45" spans="1:22" x14ac:dyDescent="0.2">
      <c r="A45" s="16" t="s">
        <v>304</v>
      </c>
      <c r="B45" s="4">
        <v>37170</v>
      </c>
      <c r="C45" s="4">
        <v>19900</v>
      </c>
      <c r="D45" s="4">
        <v>17270</v>
      </c>
      <c r="E45" s="4">
        <v>439836546</v>
      </c>
      <c r="F45" s="4">
        <f t="shared" ref="F45:F55" si="11">E45+F46</f>
        <v>617734215942</v>
      </c>
      <c r="G45" s="4">
        <v>0</v>
      </c>
      <c r="H45" s="4">
        <v>0</v>
      </c>
      <c r="I45" s="4">
        <v>0</v>
      </c>
      <c r="J45" s="4">
        <v>-31460000</v>
      </c>
      <c r="K45" s="4">
        <f t="shared" ref="K45:K55" si="12">K46+J45</f>
        <v>865656000</v>
      </c>
      <c r="L45" s="4">
        <v>1355</v>
      </c>
      <c r="M45" s="4">
        <v>917</v>
      </c>
      <c r="N45" s="4">
        <v>57</v>
      </c>
      <c r="O45" s="4">
        <v>104</v>
      </c>
      <c r="P45" s="4">
        <v>1383400</v>
      </c>
      <c r="Q45" s="4">
        <v>1892100</v>
      </c>
      <c r="R45" s="5">
        <v>-5.8999999999999999E-3</v>
      </c>
      <c r="S45" s="4">
        <v>3278900</v>
      </c>
      <c r="T45" s="4">
        <f t="shared" ref="T45:T61" si="13">AVERAGE(S46:S55)</f>
        <v>7514890</v>
      </c>
      <c r="U45" s="4">
        <f t="shared" ref="U45:U55" si="14">MIN(S46:S50)</f>
        <v>5148700</v>
      </c>
      <c r="V45" s="5">
        <v>1.18E-2</v>
      </c>
    </row>
    <row r="46" spans="1:22" x14ac:dyDescent="0.2">
      <c r="A46" s="16" t="s">
        <v>303</v>
      </c>
      <c r="B46" s="4">
        <v>1760200</v>
      </c>
      <c r="C46" s="4">
        <v>62800</v>
      </c>
      <c r="D46" s="4">
        <v>1697400</v>
      </c>
      <c r="E46" s="4">
        <v>43428679396</v>
      </c>
      <c r="F46" s="4">
        <f t="shared" si="11"/>
        <v>617294379396</v>
      </c>
      <c r="G46" s="4">
        <v>0</v>
      </c>
      <c r="H46" s="4">
        <v>0</v>
      </c>
      <c r="I46" s="4">
        <v>0</v>
      </c>
      <c r="J46" s="4">
        <v>-114848000</v>
      </c>
      <c r="K46" s="4">
        <f t="shared" si="12"/>
        <v>897116000</v>
      </c>
      <c r="L46" s="4">
        <v>1694</v>
      </c>
      <c r="M46" s="4">
        <v>2265</v>
      </c>
      <c r="N46" s="4">
        <v>217</v>
      </c>
      <c r="O46" s="4">
        <v>256</v>
      </c>
      <c r="P46" s="4">
        <v>3121900</v>
      </c>
      <c r="Q46" s="4">
        <v>3956400</v>
      </c>
      <c r="R46" s="5">
        <v>0</v>
      </c>
      <c r="S46" s="4">
        <v>8842400</v>
      </c>
      <c r="T46" s="4">
        <f t="shared" si="13"/>
        <v>7178078.2000000002</v>
      </c>
      <c r="U46" s="4">
        <f t="shared" si="14"/>
        <v>5148700</v>
      </c>
      <c r="V46" s="5">
        <v>2.7099999999999999E-2</v>
      </c>
    </row>
    <row r="47" spans="1:22" x14ac:dyDescent="0.2">
      <c r="A47" s="16" t="s">
        <v>299</v>
      </c>
      <c r="B47" s="4">
        <v>1319600</v>
      </c>
      <c r="C47" s="4">
        <v>74327</v>
      </c>
      <c r="D47" s="4">
        <v>1245273</v>
      </c>
      <c r="E47" s="4">
        <v>31989140000</v>
      </c>
      <c r="F47" s="4">
        <f t="shared" si="11"/>
        <v>573865700000</v>
      </c>
      <c r="G47" s="4">
        <v>0</v>
      </c>
      <c r="H47" s="4">
        <v>0</v>
      </c>
      <c r="I47" s="4">
        <v>0</v>
      </c>
      <c r="J47" s="4">
        <v>-114848000</v>
      </c>
      <c r="K47" s="4">
        <f t="shared" si="12"/>
        <v>1011964000</v>
      </c>
      <c r="L47" s="4">
        <v>1939</v>
      </c>
      <c r="M47" s="4">
        <v>914</v>
      </c>
      <c r="N47" s="4">
        <v>212</v>
      </c>
      <c r="O47" s="4">
        <v>99</v>
      </c>
      <c r="P47" s="4">
        <v>3339200</v>
      </c>
      <c r="Q47" s="4">
        <v>1491000</v>
      </c>
      <c r="R47" s="5">
        <v>1.8000000000000002E-2</v>
      </c>
      <c r="S47" s="4">
        <v>5607800</v>
      </c>
      <c r="T47" s="4">
        <f t="shared" si="13"/>
        <v>7061332.5</v>
      </c>
      <c r="U47" s="4">
        <f t="shared" si="14"/>
        <v>5148700</v>
      </c>
      <c r="V47" s="5">
        <v>2.3399999999999997E-2</v>
      </c>
    </row>
    <row r="48" spans="1:22" x14ac:dyDescent="0.2">
      <c r="A48" s="16" t="s">
        <v>298</v>
      </c>
      <c r="B48" s="4">
        <v>1000000</v>
      </c>
      <c r="C48" s="4">
        <v>64000</v>
      </c>
      <c r="D48" s="4">
        <v>936000</v>
      </c>
      <c r="E48" s="4">
        <v>24247250000</v>
      </c>
      <c r="F48" s="4">
        <f t="shared" si="11"/>
        <v>541876560000</v>
      </c>
      <c r="G48" s="4">
        <v>0</v>
      </c>
      <c r="H48" s="4">
        <v>0</v>
      </c>
      <c r="I48" s="4">
        <v>0</v>
      </c>
      <c r="J48" s="4">
        <v>-25307350000</v>
      </c>
      <c r="K48" s="4">
        <f t="shared" si="12"/>
        <v>1126812000</v>
      </c>
      <c r="L48" s="4">
        <v>638</v>
      </c>
      <c r="M48" s="4">
        <v>1183</v>
      </c>
      <c r="N48" s="4">
        <v>62</v>
      </c>
      <c r="O48" s="4">
        <v>122</v>
      </c>
      <c r="P48" s="4">
        <v>982200</v>
      </c>
      <c r="Q48" s="4">
        <v>1876300</v>
      </c>
      <c r="R48" s="5">
        <v>-1.3899999999999999E-2</v>
      </c>
      <c r="S48" s="4">
        <v>5148700</v>
      </c>
      <c r="T48" s="4">
        <f t="shared" si="13"/>
        <v>6996643.9000000004</v>
      </c>
      <c r="U48" s="4">
        <f t="shared" si="14"/>
        <v>5616300</v>
      </c>
      <c r="V48" s="5">
        <v>1.77E-2</v>
      </c>
    </row>
    <row r="49" spans="1:22" x14ac:dyDescent="0.2">
      <c r="A49" s="16" t="s">
        <v>286</v>
      </c>
      <c r="B49" s="4">
        <v>3009400</v>
      </c>
      <c r="C49" s="4">
        <v>16000</v>
      </c>
      <c r="D49" s="4">
        <v>2993400</v>
      </c>
      <c r="E49" s="4">
        <v>76915170000</v>
      </c>
      <c r="F49" s="4">
        <f t="shared" si="11"/>
        <v>517629310000</v>
      </c>
      <c r="G49" s="4">
        <v>0</v>
      </c>
      <c r="H49" s="4">
        <v>0</v>
      </c>
      <c r="I49" s="4">
        <v>0</v>
      </c>
      <c r="J49" s="4">
        <v>121740000</v>
      </c>
      <c r="K49" s="4">
        <f t="shared" si="12"/>
        <v>26434162000</v>
      </c>
      <c r="L49" s="4">
        <v>1635</v>
      </c>
      <c r="M49" s="4">
        <v>1138</v>
      </c>
      <c r="N49" s="4">
        <v>222</v>
      </c>
      <c r="O49" s="4">
        <v>132</v>
      </c>
      <c r="P49" s="4">
        <v>3034500</v>
      </c>
      <c r="Q49" s="4">
        <v>1946500</v>
      </c>
      <c r="R49" s="5">
        <v>8.0000000000000002E-3</v>
      </c>
      <c r="S49" s="4">
        <v>7129500</v>
      </c>
      <c r="T49" s="4">
        <f t="shared" si="13"/>
        <v>7308885</v>
      </c>
      <c r="U49" s="4">
        <f t="shared" si="14"/>
        <v>5616300</v>
      </c>
      <c r="V49" s="5">
        <v>1.37E-2</v>
      </c>
    </row>
    <row r="50" spans="1:22" x14ac:dyDescent="0.2">
      <c r="A50" s="16" t="s">
        <v>285</v>
      </c>
      <c r="B50" s="4">
        <v>1250156</v>
      </c>
      <c r="C50" s="4">
        <v>28760</v>
      </c>
      <c r="D50" s="4">
        <v>1221396</v>
      </c>
      <c r="E50" s="4">
        <v>30737620000</v>
      </c>
      <c r="F50" s="4">
        <f t="shared" si="11"/>
        <v>440714140000</v>
      </c>
      <c r="G50" s="4">
        <v>0</v>
      </c>
      <c r="H50" s="4">
        <v>0</v>
      </c>
      <c r="I50" s="4">
        <v>0</v>
      </c>
      <c r="J50" s="4">
        <v>225300000</v>
      </c>
      <c r="K50" s="4">
        <f t="shared" si="12"/>
        <v>26312422000</v>
      </c>
      <c r="L50" s="4">
        <v>1564</v>
      </c>
      <c r="M50" s="4">
        <v>1454</v>
      </c>
      <c r="N50" s="4">
        <v>234</v>
      </c>
      <c r="O50" s="4">
        <v>123</v>
      </c>
      <c r="P50" s="4">
        <v>3086100</v>
      </c>
      <c r="Q50" s="4">
        <v>2081500</v>
      </c>
      <c r="R50" s="5">
        <v>0</v>
      </c>
      <c r="S50" s="4">
        <v>5616300</v>
      </c>
      <c r="T50" s="4">
        <f t="shared" si="13"/>
        <v>7330624.4000000004</v>
      </c>
      <c r="U50" s="4">
        <f t="shared" si="14"/>
        <v>5977000</v>
      </c>
      <c r="V50" s="5">
        <v>1.78E-2</v>
      </c>
    </row>
    <row r="51" spans="1:22" x14ac:dyDescent="0.2">
      <c r="A51" s="16" t="s">
        <v>284</v>
      </c>
      <c r="B51" s="4">
        <v>1500100</v>
      </c>
      <c r="C51" s="4">
        <v>2440</v>
      </c>
      <c r="D51" s="4">
        <v>1497660</v>
      </c>
      <c r="E51" s="4">
        <v>38216160000</v>
      </c>
      <c r="F51" s="4">
        <f t="shared" si="11"/>
        <v>409976520000</v>
      </c>
      <c r="G51" s="4">
        <v>500000</v>
      </c>
      <c r="H51" s="4">
        <v>2500</v>
      </c>
      <c r="I51" s="4">
        <v>497500</v>
      </c>
      <c r="J51" s="4">
        <v>12576660000</v>
      </c>
      <c r="K51" s="4">
        <f t="shared" si="12"/>
        <v>26087122000</v>
      </c>
      <c r="L51" s="4">
        <v>1996</v>
      </c>
      <c r="M51" s="4">
        <v>1241</v>
      </c>
      <c r="N51" s="4">
        <v>131</v>
      </c>
      <c r="O51" s="4">
        <v>132</v>
      </c>
      <c r="P51" s="4">
        <v>2900700</v>
      </c>
      <c r="Q51" s="4">
        <v>1943800</v>
      </c>
      <c r="R51" s="5">
        <v>-5.8999999999999999E-3</v>
      </c>
      <c r="S51" s="4">
        <v>6453200</v>
      </c>
      <c r="T51" s="4">
        <f t="shared" si="13"/>
        <v>7632165.7999999998</v>
      </c>
      <c r="U51" s="4">
        <f t="shared" si="14"/>
        <v>5474282</v>
      </c>
      <c r="V51" s="5">
        <v>1.5800000000000002E-2</v>
      </c>
    </row>
    <row r="52" spans="1:22" x14ac:dyDescent="0.2">
      <c r="A52" s="16" t="s">
        <v>283</v>
      </c>
      <c r="B52" s="4">
        <v>4531500</v>
      </c>
      <c r="C52" s="4">
        <v>85800</v>
      </c>
      <c r="D52" s="4">
        <v>4445700</v>
      </c>
      <c r="E52" s="4">
        <v>113617170000</v>
      </c>
      <c r="F52" s="4">
        <f t="shared" si="11"/>
        <v>371760360000</v>
      </c>
      <c r="G52" s="4">
        <v>0</v>
      </c>
      <c r="H52" s="4">
        <v>0</v>
      </c>
      <c r="I52" s="4">
        <v>0</v>
      </c>
      <c r="J52" s="4">
        <v>-38694768000</v>
      </c>
      <c r="K52" s="4">
        <f t="shared" si="12"/>
        <v>13510462000</v>
      </c>
      <c r="L52" s="4">
        <v>3862</v>
      </c>
      <c r="M52" s="4">
        <v>2077</v>
      </c>
      <c r="N52" s="4">
        <v>422</v>
      </c>
      <c r="O52" s="4">
        <v>239</v>
      </c>
      <c r="P52" s="4">
        <v>6261700</v>
      </c>
      <c r="Q52" s="4">
        <v>3451600</v>
      </c>
      <c r="R52" s="5">
        <v>1.6E-2</v>
      </c>
      <c r="S52" s="4">
        <v>12743400</v>
      </c>
      <c r="T52" s="4">
        <f t="shared" si="13"/>
        <v>6954295.7999999998</v>
      </c>
      <c r="U52" s="4">
        <f t="shared" si="14"/>
        <v>4440343</v>
      </c>
      <c r="V52" s="5">
        <v>2.35E-2</v>
      </c>
    </row>
    <row r="53" spans="1:22" x14ac:dyDescent="0.2">
      <c r="A53" s="16" t="s">
        <v>282</v>
      </c>
      <c r="B53" s="4">
        <v>2516500</v>
      </c>
      <c r="C53" s="4">
        <v>35200</v>
      </c>
      <c r="D53" s="4">
        <v>2481300</v>
      </c>
      <c r="E53" s="4">
        <v>62012510000</v>
      </c>
      <c r="F53" s="4">
        <f t="shared" si="11"/>
        <v>258143190000</v>
      </c>
      <c r="G53" s="4">
        <v>441600</v>
      </c>
      <c r="H53" s="4">
        <v>1000000</v>
      </c>
      <c r="I53" s="4">
        <v>-558400</v>
      </c>
      <c r="J53" s="4">
        <v>-14098070000</v>
      </c>
      <c r="K53" s="4">
        <f t="shared" si="12"/>
        <v>52205230000</v>
      </c>
      <c r="L53" s="4">
        <v>2600</v>
      </c>
      <c r="M53" s="4">
        <v>1227</v>
      </c>
      <c r="N53" s="4">
        <v>299</v>
      </c>
      <c r="O53" s="4">
        <v>147</v>
      </c>
      <c r="P53" s="4">
        <v>5230200</v>
      </c>
      <c r="Q53" s="4">
        <v>2349700</v>
      </c>
      <c r="R53" s="5">
        <v>1.0200000000000001E-2</v>
      </c>
      <c r="S53" s="4">
        <v>8582700</v>
      </c>
      <c r="T53" s="4">
        <f t="shared" si="13"/>
        <v>6954065.0999999996</v>
      </c>
      <c r="U53" s="4">
        <f t="shared" si="14"/>
        <v>4440343</v>
      </c>
      <c r="V53" s="5">
        <v>1.3999999999999999E-2</v>
      </c>
    </row>
    <row r="54" spans="1:22" x14ac:dyDescent="0.2">
      <c r="A54" s="16" t="s">
        <v>281</v>
      </c>
      <c r="B54" s="4">
        <v>9800</v>
      </c>
      <c r="C54" s="4">
        <v>23900</v>
      </c>
      <c r="D54" s="4">
        <v>-14100</v>
      </c>
      <c r="E54" s="4">
        <v>-350540000</v>
      </c>
      <c r="F54" s="4">
        <f t="shared" si="11"/>
        <v>196130680000</v>
      </c>
      <c r="G54" s="4">
        <v>1580900</v>
      </c>
      <c r="H54" s="4">
        <v>300</v>
      </c>
      <c r="I54" s="4">
        <v>1580600</v>
      </c>
      <c r="J54" s="4">
        <v>39200185000</v>
      </c>
      <c r="K54" s="4">
        <f t="shared" si="12"/>
        <v>66303300000</v>
      </c>
      <c r="L54" s="4">
        <v>1893</v>
      </c>
      <c r="M54" s="4">
        <v>1866</v>
      </c>
      <c r="N54" s="4">
        <v>175</v>
      </c>
      <c r="O54" s="4">
        <v>151</v>
      </c>
      <c r="P54" s="4">
        <v>3055900</v>
      </c>
      <c r="Q54" s="4">
        <v>2663300</v>
      </c>
      <c r="R54" s="5">
        <v>-2E-3</v>
      </c>
      <c r="S54" s="4">
        <v>5977000</v>
      </c>
      <c r="T54" s="4">
        <f t="shared" si="13"/>
        <v>7087061.7000000002</v>
      </c>
      <c r="U54" s="4">
        <f t="shared" si="14"/>
        <v>4440343</v>
      </c>
      <c r="V54" s="5">
        <v>1.9900000000000001E-2</v>
      </c>
    </row>
    <row r="55" spans="1:22" x14ac:dyDescent="0.2">
      <c r="A55" s="16" t="s">
        <v>280</v>
      </c>
      <c r="B55" s="4">
        <v>1515300</v>
      </c>
      <c r="C55" s="4">
        <v>43500</v>
      </c>
      <c r="D55" s="4">
        <v>1471800</v>
      </c>
      <c r="E55" s="4">
        <v>36286650000</v>
      </c>
      <c r="F55" s="4">
        <f t="shared" si="11"/>
        <v>196481220000</v>
      </c>
      <c r="G55" s="4">
        <v>1004600</v>
      </c>
      <c r="H55" s="4">
        <v>2100</v>
      </c>
      <c r="I55" s="4">
        <v>1002500</v>
      </c>
      <c r="J55" s="4">
        <v>24722590000</v>
      </c>
      <c r="K55" s="4">
        <f t="shared" si="12"/>
        <v>27103115000</v>
      </c>
      <c r="L55" s="4">
        <v>3014</v>
      </c>
      <c r="M55" s="4">
        <v>1805</v>
      </c>
      <c r="N55" s="4">
        <v>293</v>
      </c>
      <c r="O55" s="4">
        <v>194</v>
      </c>
      <c r="P55" s="4">
        <v>5132900</v>
      </c>
      <c r="Q55" s="4">
        <v>3231400</v>
      </c>
      <c r="R55" s="5">
        <v>1.8500000000000003E-2</v>
      </c>
      <c r="S55" s="4">
        <v>9047900</v>
      </c>
      <c r="T55" s="4">
        <f t="shared" si="13"/>
        <v>7108574</v>
      </c>
      <c r="U55" s="4">
        <f t="shared" si="14"/>
        <v>4440343</v>
      </c>
      <c r="V55" s="5">
        <v>1.8200000000000001E-2</v>
      </c>
    </row>
    <row r="56" spans="1:22" x14ac:dyDescent="0.2">
      <c r="A56" s="16" t="s">
        <v>279</v>
      </c>
      <c r="B56" s="4">
        <v>1000500</v>
      </c>
      <c r="C56" s="4">
        <v>6800</v>
      </c>
      <c r="D56" s="4">
        <v>993700</v>
      </c>
      <c r="E56" s="4">
        <v>24344830000</v>
      </c>
      <c r="F56" s="4">
        <f t="shared" ref="F56:F130" si="15">E56+F57</f>
        <v>160194570000</v>
      </c>
      <c r="G56" s="4">
        <v>0</v>
      </c>
      <c r="H56" s="4">
        <v>0</v>
      </c>
      <c r="I56" s="4">
        <v>0</v>
      </c>
      <c r="J56" s="4">
        <v>-39200000</v>
      </c>
      <c r="K56" s="4">
        <f t="shared" ref="K56:K76" si="16">K57+J56</f>
        <v>2380525000</v>
      </c>
      <c r="L56" s="4">
        <v>2057</v>
      </c>
      <c r="M56" s="4">
        <v>1373</v>
      </c>
      <c r="N56" s="4">
        <v>115</v>
      </c>
      <c r="O56" s="4">
        <v>173</v>
      </c>
      <c r="P56" s="4">
        <v>2833000</v>
      </c>
      <c r="Q56" s="4">
        <v>2480100</v>
      </c>
      <c r="R56" s="5">
        <v>-2E-3</v>
      </c>
      <c r="S56" s="4">
        <v>5474282</v>
      </c>
      <c r="T56" s="4">
        <f t="shared" si="13"/>
        <v>7786206.0999999996</v>
      </c>
      <c r="U56" s="4">
        <f t="shared" ref="U56:U123" si="17">MIN(S57:S61)</f>
        <v>4440343</v>
      </c>
      <c r="V56" s="5">
        <v>1.2199999999999999E-2</v>
      </c>
    </row>
    <row r="57" spans="1:22" x14ac:dyDescent="0.2">
      <c r="A57" s="16" t="s">
        <v>278</v>
      </c>
      <c r="B57" s="4">
        <v>1004500</v>
      </c>
      <c r="C57" s="4">
        <v>300000</v>
      </c>
      <c r="D57" s="4">
        <v>704500</v>
      </c>
      <c r="E57" s="4">
        <v>17015850000</v>
      </c>
      <c r="F57" s="4">
        <f t="shared" si="15"/>
        <v>135849740000</v>
      </c>
      <c r="G57" s="4">
        <v>0</v>
      </c>
      <c r="H57" s="4">
        <v>0</v>
      </c>
      <c r="I57" s="4">
        <v>0</v>
      </c>
      <c r="J57" s="4">
        <v>48400000</v>
      </c>
      <c r="K57" s="4">
        <f t="shared" si="16"/>
        <v>2419725000</v>
      </c>
      <c r="L57" s="4">
        <v>1647</v>
      </c>
      <c r="M57" s="4">
        <v>1268</v>
      </c>
      <c r="N57" s="4">
        <v>139</v>
      </c>
      <c r="O57" s="4">
        <v>83</v>
      </c>
      <c r="P57" s="4">
        <v>2781600</v>
      </c>
      <c r="Q57" s="4">
        <v>1656600</v>
      </c>
      <c r="R57" s="5">
        <v>2.3099999999999999E-2</v>
      </c>
      <c r="S57" s="4">
        <v>4440343</v>
      </c>
      <c r="T57" s="4">
        <f t="shared" si="13"/>
        <v>7918210.2999999998</v>
      </c>
      <c r="U57" s="4">
        <f t="shared" si="17"/>
        <v>4501814</v>
      </c>
      <c r="V57" s="5">
        <v>2.87E-2</v>
      </c>
    </row>
    <row r="58" spans="1:22" x14ac:dyDescent="0.2">
      <c r="A58" s="16" t="s">
        <v>275</v>
      </c>
      <c r="B58" s="4">
        <v>1000800</v>
      </c>
      <c r="C58" s="4">
        <v>0</v>
      </c>
      <c r="D58" s="4">
        <v>1000800</v>
      </c>
      <c r="E58" s="4">
        <v>24064160000</v>
      </c>
      <c r="F58" s="4">
        <f t="shared" si="15"/>
        <v>118833890000</v>
      </c>
      <c r="G58" s="4">
        <v>0</v>
      </c>
      <c r="H58" s="4">
        <v>0</v>
      </c>
      <c r="I58" s="4">
        <v>0</v>
      </c>
      <c r="J58" s="4">
        <v>96050000</v>
      </c>
      <c r="K58" s="4">
        <f t="shared" si="16"/>
        <v>2371325000</v>
      </c>
      <c r="L58" s="4">
        <v>1265</v>
      </c>
      <c r="M58" s="4">
        <v>1263</v>
      </c>
      <c r="N58" s="4">
        <v>155</v>
      </c>
      <c r="O58" s="4">
        <v>131</v>
      </c>
      <c r="P58" s="4">
        <v>2208200</v>
      </c>
      <c r="Q58" s="4">
        <v>2291500</v>
      </c>
      <c r="R58" s="5">
        <v>8.5000000000000006E-3</v>
      </c>
      <c r="S58" s="4">
        <v>4501814</v>
      </c>
      <c r="T58" s="4">
        <f t="shared" si="13"/>
        <v>8101655.2999999998</v>
      </c>
      <c r="U58" s="4">
        <f t="shared" si="17"/>
        <v>5833694</v>
      </c>
      <c r="V58" s="5">
        <v>1.66E-2</v>
      </c>
    </row>
    <row r="59" spans="1:22" x14ac:dyDescent="0.2">
      <c r="A59" s="16" t="s">
        <v>274</v>
      </c>
      <c r="B59" s="4">
        <v>18400</v>
      </c>
      <c r="C59" s="4">
        <v>6200</v>
      </c>
      <c r="D59" s="4">
        <v>12200</v>
      </c>
      <c r="E59" s="4">
        <v>290630000</v>
      </c>
      <c r="F59" s="4">
        <f t="shared" si="15"/>
        <v>94769730000</v>
      </c>
      <c r="G59" s="4">
        <v>0</v>
      </c>
      <c r="H59" s="4">
        <v>0</v>
      </c>
      <c r="I59" s="4">
        <v>0</v>
      </c>
      <c r="J59" s="4">
        <v>-14520000</v>
      </c>
      <c r="K59" s="4">
        <f t="shared" si="16"/>
        <v>2275275000</v>
      </c>
      <c r="L59" s="4">
        <v>2741</v>
      </c>
      <c r="M59" s="4">
        <v>3307</v>
      </c>
      <c r="N59" s="4">
        <v>186</v>
      </c>
      <c r="O59" s="4">
        <v>399</v>
      </c>
      <c r="P59" s="4">
        <v>3667900</v>
      </c>
      <c r="Q59" s="4">
        <v>6060100</v>
      </c>
      <c r="R59" s="5">
        <v>-2.87E-2</v>
      </c>
      <c r="S59" s="4">
        <v>10251911</v>
      </c>
      <c r="T59" s="4">
        <f t="shared" si="13"/>
        <v>7539388</v>
      </c>
      <c r="U59" s="4">
        <f t="shared" si="17"/>
        <v>5833694</v>
      </c>
      <c r="V59" s="5">
        <v>2.7000000000000003E-2</v>
      </c>
    </row>
    <row r="60" spans="1:22" x14ac:dyDescent="0.2">
      <c r="A60" s="16" t="s">
        <v>273</v>
      </c>
      <c r="B60" s="4">
        <v>1100688</v>
      </c>
      <c r="C60" s="4">
        <v>388100</v>
      </c>
      <c r="D60" s="4">
        <v>712588</v>
      </c>
      <c r="E60" s="4">
        <v>17308140000</v>
      </c>
      <c r="F60" s="4">
        <f t="shared" si="15"/>
        <v>94479100000</v>
      </c>
      <c r="K60" s="4">
        <f t="shared" si="16"/>
        <v>2289795000</v>
      </c>
      <c r="L60" s="4">
        <v>1757</v>
      </c>
      <c r="M60" s="4">
        <v>1314</v>
      </c>
      <c r="N60" s="4">
        <v>211</v>
      </c>
      <c r="O60" s="4">
        <v>152</v>
      </c>
      <c r="P60" s="4">
        <v>3131400</v>
      </c>
      <c r="Q60" s="4">
        <v>2429300</v>
      </c>
      <c r="R60" s="5">
        <v>1.46E-2</v>
      </c>
      <c r="S60" s="4">
        <v>5833694</v>
      </c>
      <c r="T60" s="4">
        <f t="shared" si="13"/>
        <v>7448899.4000000004</v>
      </c>
      <c r="U60" s="4">
        <f t="shared" si="17"/>
        <v>5964700</v>
      </c>
      <c r="V60" s="5">
        <v>1.44E-2</v>
      </c>
    </row>
    <row r="61" spans="1:22" x14ac:dyDescent="0.2">
      <c r="A61" s="16" t="s">
        <v>268</v>
      </c>
      <c r="B61" s="4">
        <v>5600</v>
      </c>
      <c r="C61" s="4">
        <v>350200</v>
      </c>
      <c r="D61" s="4">
        <v>-344600</v>
      </c>
      <c r="E61" s="4">
        <v>-8434170000</v>
      </c>
      <c r="F61" s="4">
        <f t="shared" si="15"/>
        <v>77170960000</v>
      </c>
      <c r="K61" s="4">
        <f t="shared" si="16"/>
        <v>2289795000</v>
      </c>
      <c r="L61" s="4">
        <v>1613</v>
      </c>
      <c r="M61" s="4">
        <v>4134</v>
      </c>
      <c r="N61" s="4">
        <v>132</v>
      </c>
      <c r="O61" s="4">
        <v>382</v>
      </c>
      <c r="P61" s="4">
        <v>2348700</v>
      </c>
      <c r="Q61" s="4">
        <v>6360200</v>
      </c>
      <c r="R61" s="5">
        <v>-2.63E-2</v>
      </c>
      <c r="S61" s="4">
        <v>9468614</v>
      </c>
      <c r="T61" s="4">
        <f t="shared" si="13"/>
        <v>7321588.9000000004</v>
      </c>
      <c r="U61" s="4">
        <f t="shared" si="17"/>
        <v>5964700</v>
      </c>
      <c r="V61" s="5">
        <v>3.8399999999999997E-2</v>
      </c>
    </row>
    <row r="62" spans="1:22" x14ac:dyDescent="0.2">
      <c r="A62" s="16" t="s">
        <v>266</v>
      </c>
      <c r="B62" s="4">
        <v>8200</v>
      </c>
      <c r="C62" s="4">
        <v>900000</v>
      </c>
      <c r="D62" s="4">
        <v>-891800</v>
      </c>
      <c r="E62" s="4">
        <v>-22044020000</v>
      </c>
      <c r="F62" s="4">
        <f t="shared" si="15"/>
        <v>85605130000</v>
      </c>
      <c r="K62" s="4">
        <f t="shared" si="16"/>
        <v>2289795000</v>
      </c>
      <c r="L62" s="4">
        <v>1303</v>
      </c>
      <c r="M62" s="4">
        <v>2441</v>
      </c>
      <c r="N62" s="4">
        <v>120</v>
      </c>
      <c r="O62" s="4">
        <v>209</v>
      </c>
      <c r="P62" s="4">
        <v>1992400</v>
      </c>
      <c r="Q62" s="4">
        <v>3970500</v>
      </c>
      <c r="R62" s="5">
        <v>-1.2E-2</v>
      </c>
      <c r="S62" s="4">
        <v>5964700</v>
      </c>
      <c r="T62" s="4">
        <f t="shared" ref="T62:T115" si="18">AVERAGE(S63:S72)</f>
        <v>7211528.9000000004</v>
      </c>
      <c r="U62" s="4">
        <f t="shared" si="17"/>
        <v>5760385</v>
      </c>
      <c r="V62" s="5">
        <v>2.4E-2</v>
      </c>
    </row>
    <row r="63" spans="1:22" x14ac:dyDescent="0.2">
      <c r="A63" s="16" t="s">
        <v>265</v>
      </c>
      <c r="B63" s="4">
        <v>23400</v>
      </c>
      <c r="C63" s="4">
        <v>207021</v>
      </c>
      <c r="D63" s="4">
        <v>-183621</v>
      </c>
      <c r="E63" s="4">
        <v>-4575340000</v>
      </c>
      <c r="F63" s="4">
        <f t="shared" si="15"/>
        <v>107649150000</v>
      </c>
      <c r="K63" s="4">
        <f t="shared" si="16"/>
        <v>2289795000</v>
      </c>
      <c r="L63" s="4">
        <v>1841</v>
      </c>
      <c r="M63" s="4">
        <v>2505</v>
      </c>
      <c r="N63" s="4">
        <v>246</v>
      </c>
      <c r="O63" s="4">
        <v>285</v>
      </c>
      <c r="P63" s="4">
        <v>3433100</v>
      </c>
      <c r="Q63" s="4">
        <v>4781100</v>
      </c>
      <c r="R63" s="5">
        <v>6.0999999999999995E-3</v>
      </c>
      <c r="S63" s="4">
        <v>8580393</v>
      </c>
      <c r="T63" s="4">
        <f t="shared" si="18"/>
        <v>6758607.4000000004</v>
      </c>
      <c r="U63" s="4">
        <f t="shared" si="17"/>
        <v>5760385</v>
      </c>
      <c r="V63" s="5">
        <v>1.5900000000000001E-2</v>
      </c>
    </row>
    <row r="64" spans="1:22" x14ac:dyDescent="0.2">
      <c r="A64" s="16" t="s">
        <v>247</v>
      </c>
      <c r="B64" s="4">
        <v>600</v>
      </c>
      <c r="C64" s="4">
        <v>700</v>
      </c>
      <c r="D64" s="4">
        <v>-100</v>
      </c>
      <c r="E64" s="4">
        <v>-2510000</v>
      </c>
      <c r="F64" s="4">
        <f t="shared" si="15"/>
        <v>112224490000</v>
      </c>
      <c r="K64" s="4">
        <f t="shared" si="16"/>
        <v>2289795000</v>
      </c>
      <c r="L64" s="4">
        <v>1874</v>
      </c>
      <c r="M64" s="4">
        <v>2131</v>
      </c>
      <c r="N64" s="4">
        <v>236</v>
      </c>
      <c r="O64" s="4">
        <v>180</v>
      </c>
      <c r="P64" s="4">
        <v>3306200</v>
      </c>
      <c r="Q64" s="4">
        <v>3440200</v>
      </c>
      <c r="R64" s="5">
        <v>2.0999999999999999E-3</v>
      </c>
      <c r="S64" s="4">
        <v>7306966</v>
      </c>
      <c r="T64" s="4">
        <f t="shared" si="18"/>
        <v>6380474.5999999996</v>
      </c>
      <c r="U64" s="4">
        <f t="shared" si="17"/>
        <v>4629238</v>
      </c>
      <c r="V64" s="5">
        <v>1.8000000000000002E-2</v>
      </c>
    </row>
    <row r="65" spans="1:22" x14ac:dyDescent="0.2">
      <c r="A65" s="16" t="s">
        <v>239</v>
      </c>
      <c r="B65" s="4">
        <v>7500</v>
      </c>
      <c r="C65" s="4">
        <v>95700</v>
      </c>
      <c r="D65" s="4">
        <v>-88200</v>
      </c>
      <c r="E65" s="4">
        <v>-2206830000</v>
      </c>
      <c r="F65" s="4">
        <f t="shared" si="15"/>
        <v>112227000000</v>
      </c>
      <c r="K65" s="4">
        <f t="shared" si="16"/>
        <v>2289795000</v>
      </c>
      <c r="L65" s="4">
        <v>3107</v>
      </c>
      <c r="M65" s="4">
        <v>2845</v>
      </c>
      <c r="N65" s="4">
        <v>226</v>
      </c>
      <c r="O65" s="4">
        <v>287</v>
      </c>
      <c r="P65" s="4">
        <v>4246900</v>
      </c>
      <c r="Q65" s="4">
        <v>4593300</v>
      </c>
      <c r="R65" s="5">
        <v>-1.3899999999999999E-2</v>
      </c>
      <c r="S65" s="4">
        <v>9263023</v>
      </c>
      <c r="T65" s="4">
        <f t="shared" si="18"/>
        <v>5846918</v>
      </c>
      <c r="U65" s="4">
        <f t="shared" si="17"/>
        <v>4629238</v>
      </c>
      <c r="V65" s="5">
        <v>2.1899999999999999E-2</v>
      </c>
    </row>
    <row r="66" spans="1:22" x14ac:dyDescent="0.2">
      <c r="A66" s="16" t="s">
        <v>238</v>
      </c>
      <c r="B66" s="4">
        <v>500000</v>
      </c>
      <c r="C66" s="4">
        <v>64600</v>
      </c>
      <c r="D66" s="4">
        <v>435400</v>
      </c>
      <c r="E66" s="4">
        <v>10978930000</v>
      </c>
      <c r="F66" s="4">
        <f t="shared" si="15"/>
        <v>114433830000</v>
      </c>
      <c r="K66" s="4">
        <f t="shared" si="16"/>
        <v>2289795000</v>
      </c>
      <c r="L66" s="4">
        <v>4061</v>
      </c>
      <c r="M66" s="4">
        <v>2609</v>
      </c>
      <c r="N66" s="4">
        <v>498</v>
      </c>
      <c r="O66" s="4">
        <v>304</v>
      </c>
      <c r="P66" s="4">
        <v>7652100</v>
      </c>
      <c r="Q66" s="4">
        <v>4587400</v>
      </c>
      <c r="R66" s="5">
        <v>2.87E-2</v>
      </c>
      <c r="S66" s="4">
        <v>12250603</v>
      </c>
      <c r="T66" s="4">
        <f t="shared" si="18"/>
        <v>5086654.4000000004</v>
      </c>
      <c r="U66" s="4">
        <f t="shared" si="17"/>
        <v>4629238</v>
      </c>
      <c r="V66" s="5">
        <v>4.7199999999999999E-2</v>
      </c>
    </row>
    <row r="67" spans="1:22" x14ac:dyDescent="0.2">
      <c r="A67" s="16" t="s">
        <v>237</v>
      </c>
      <c r="B67" s="4">
        <v>3600</v>
      </c>
      <c r="C67" s="4">
        <v>0</v>
      </c>
      <c r="D67" s="4">
        <v>3600</v>
      </c>
      <c r="E67" s="4">
        <v>88200000</v>
      </c>
      <c r="F67" s="4">
        <f t="shared" si="15"/>
        <v>103454900000</v>
      </c>
      <c r="K67" s="4">
        <f t="shared" si="16"/>
        <v>2289795000</v>
      </c>
      <c r="L67" s="4">
        <v>983</v>
      </c>
      <c r="M67" s="4">
        <v>2112</v>
      </c>
      <c r="N67" s="4">
        <v>104</v>
      </c>
      <c r="O67" s="4">
        <v>202</v>
      </c>
      <c r="P67" s="4">
        <v>1713300</v>
      </c>
      <c r="Q67" s="4">
        <v>3681400</v>
      </c>
      <c r="R67" s="5">
        <v>-1.21E-2</v>
      </c>
      <c r="S67" s="4">
        <v>5760385</v>
      </c>
      <c r="T67" s="4">
        <f t="shared" si="18"/>
        <v>5025587.5</v>
      </c>
      <c r="U67" s="4">
        <f t="shared" si="17"/>
        <v>4629238</v>
      </c>
      <c r="V67" s="5">
        <v>2.6000000000000002E-2</v>
      </c>
    </row>
    <row r="68" spans="1:22" x14ac:dyDescent="0.2">
      <c r="A68" s="16" t="s">
        <v>233</v>
      </c>
      <c r="B68" s="4">
        <v>750600</v>
      </c>
      <c r="C68" s="4">
        <v>99</v>
      </c>
      <c r="D68" s="4">
        <v>750501</v>
      </c>
      <c r="E68" s="4">
        <v>18537350000</v>
      </c>
      <c r="F68" s="4">
        <f t="shared" si="15"/>
        <v>103366700000</v>
      </c>
      <c r="K68" s="4">
        <f t="shared" si="16"/>
        <v>2289795000</v>
      </c>
      <c r="L68" s="4">
        <v>1290</v>
      </c>
      <c r="M68" s="4">
        <v>1800</v>
      </c>
      <c r="N68" s="4">
        <v>144</v>
      </c>
      <c r="O68" s="4">
        <v>175</v>
      </c>
      <c r="P68" s="4">
        <v>198000</v>
      </c>
      <c r="Q68" s="4">
        <v>330200</v>
      </c>
      <c r="R68" s="5">
        <v>8.199999999999999E-3</v>
      </c>
      <c r="S68" s="4">
        <v>6336264</v>
      </c>
      <c r="T68" s="4">
        <f t="shared" si="18"/>
        <v>5439347.7000000002</v>
      </c>
      <c r="U68" s="4">
        <f t="shared" si="17"/>
        <v>4051178</v>
      </c>
    </row>
    <row r="69" spans="1:22" x14ac:dyDescent="0.2">
      <c r="A69" s="16" t="s">
        <v>232</v>
      </c>
      <c r="B69" s="4">
        <v>573200</v>
      </c>
      <c r="C69" s="4">
        <v>25000</v>
      </c>
      <c r="D69" s="4">
        <v>548200</v>
      </c>
      <c r="E69" s="4">
        <v>13437260000</v>
      </c>
      <c r="F69" s="4">
        <f t="shared" si="15"/>
        <v>84829350000</v>
      </c>
      <c r="K69" s="4">
        <f t="shared" si="16"/>
        <v>2289795000</v>
      </c>
      <c r="L69" s="4"/>
      <c r="M69" s="4"/>
      <c r="N69" s="4"/>
      <c r="O69" s="4"/>
      <c r="P69" s="4">
        <v>1859000</v>
      </c>
      <c r="Q69" s="4">
        <v>2210200</v>
      </c>
      <c r="R69" s="5">
        <v>2.0999999999999999E-3</v>
      </c>
      <c r="S69" s="4">
        <v>4629238</v>
      </c>
      <c r="T69" s="4">
        <f t="shared" si="18"/>
        <v>5821459</v>
      </c>
      <c r="U69" s="4">
        <f t="shared" si="17"/>
        <v>3525638</v>
      </c>
    </row>
    <row r="70" spans="1:22" x14ac:dyDescent="0.2">
      <c r="A70" s="16" t="s">
        <v>231</v>
      </c>
      <c r="B70" s="4">
        <v>25000</v>
      </c>
      <c r="C70" s="4">
        <v>70939</v>
      </c>
      <c r="D70" s="4">
        <v>-45939</v>
      </c>
      <c r="E70" s="4">
        <v>-1132010000</v>
      </c>
      <c r="F70" s="4">
        <f t="shared" si="15"/>
        <v>71392090000</v>
      </c>
      <c r="K70" s="4">
        <f t="shared" si="16"/>
        <v>2289795000</v>
      </c>
      <c r="L70" s="4"/>
      <c r="M70" s="4"/>
      <c r="N70" s="4"/>
      <c r="O70" s="4"/>
      <c r="P70" s="4">
        <v>1571100</v>
      </c>
      <c r="Q70" s="4">
        <v>2691600</v>
      </c>
      <c r="R70" s="5">
        <v>-6.0000000000000001E-3</v>
      </c>
      <c r="S70" s="4">
        <v>4928808</v>
      </c>
      <c r="T70" s="4">
        <f t="shared" si="18"/>
        <v>7079247</v>
      </c>
      <c r="U70" s="4">
        <f t="shared" si="17"/>
        <v>3525638</v>
      </c>
    </row>
    <row r="71" spans="1:22" x14ac:dyDescent="0.2">
      <c r="A71" s="16" t="s">
        <v>230</v>
      </c>
      <c r="B71" s="4">
        <v>0</v>
      </c>
      <c r="C71" s="4">
        <v>34500</v>
      </c>
      <c r="D71" s="4">
        <v>-34500</v>
      </c>
      <c r="E71" s="4">
        <v>-852450000</v>
      </c>
      <c r="F71" s="4">
        <f t="shared" si="15"/>
        <v>72524100000</v>
      </c>
      <c r="K71" s="4">
        <f t="shared" si="16"/>
        <v>2289795000</v>
      </c>
      <c r="L71" s="4"/>
      <c r="M71" s="4"/>
      <c r="N71" s="4"/>
      <c r="O71" s="4"/>
      <c r="P71" s="4">
        <v>3529100</v>
      </c>
      <c r="Q71" s="4">
        <v>4165600</v>
      </c>
      <c r="R71" s="5">
        <v>4.0999999999999995E-3</v>
      </c>
      <c r="S71" s="4">
        <v>8195509</v>
      </c>
      <c r="T71" s="4">
        <f t="shared" si="18"/>
        <v>6677244.9000000004</v>
      </c>
      <c r="U71" s="4">
        <f t="shared" si="17"/>
        <v>3525638</v>
      </c>
    </row>
    <row r="72" spans="1:22" x14ac:dyDescent="0.2">
      <c r="A72" s="16" t="s">
        <v>229</v>
      </c>
      <c r="B72" s="4">
        <v>15800</v>
      </c>
      <c r="C72" s="4">
        <v>3600</v>
      </c>
      <c r="D72" s="4">
        <v>12200</v>
      </c>
      <c r="E72" s="4">
        <v>295370000</v>
      </c>
      <c r="F72" s="4">
        <f t="shared" si="15"/>
        <v>73376550000</v>
      </c>
      <c r="K72" s="4">
        <f t="shared" si="16"/>
        <v>2289795000</v>
      </c>
      <c r="L72" s="4"/>
      <c r="M72" s="4"/>
      <c r="N72" s="4"/>
      <c r="O72" s="4"/>
      <c r="P72" s="4">
        <v>2389400</v>
      </c>
      <c r="Q72" s="4">
        <v>1615900</v>
      </c>
      <c r="R72" s="5">
        <v>1.66E-2</v>
      </c>
      <c r="S72" s="4">
        <v>4864100</v>
      </c>
      <c r="T72" s="4">
        <f t="shared" si="18"/>
        <v>6727860.4000000004</v>
      </c>
      <c r="U72" s="4">
        <f t="shared" si="17"/>
        <v>3525638</v>
      </c>
    </row>
    <row r="73" spans="1:22" x14ac:dyDescent="0.2">
      <c r="A73" s="16" t="s">
        <v>228</v>
      </c>
      <c r="B73" s="4">
        <v>32800</v>
      </c>
      <c r="C73" s="4">
        <v>143400</v>
      </c>
      <c r="D73" s="4">
        <v>-110600</v>
      </c>
      <c r="E73" s="4">
        <v>-2665430000</v>
      </c>
      <c r="F73" s="4">
        <f t="shared" si="15"/>
        <v>73081180000</v>
      </c>
      <c r="K73" s="4">
        <f t="shared" si="16"/>
        <v>2289795000</v>
      </c>
      <c r="L73" s="4"/>
      <c r="M73" s="4"/>
      <c r="N73" s="4"/>
      <c r="O73" s="4"/>
      <c r="P73" s="4">
        <v>1728500</v>
      </c>
      <c r="Q73" s="4">
        <v>1976500</v>
      </c>
      <c r="R73" s="5">
        <v>2.0999999999999999E-3</v>
      </c>
      <c r="S73" s="4">
        <v>4051178</v>
      </c>
      <c r="T73" s="4">
        <f t="shared" si="18"/>
        <v>6967111.2000000002</v>
      </c>
      <c r="U73" s="4">
        <f t="shared" si="17"/>
        <v>3525638</v>
      </c>
    </row>
    <row r="74" spans="1:22" x14ac:dyDescent="0.2">
      <c r="A74" s="16" t="s">
        <v>227</v>
      </c>
      <c r="B74" s="4">
        <v>200</v>
      </c>
      <c r="C74" s="4">
        <v>69100</v>
      </c>
      <c r="D74" s="4">
        <v>-68900</v>
      </c>
      <c r="E74" s="4">
        <v>-1657230000</v>
      </c>
      <c r="F74" s="4">
        <f t="shared" si="15"/>
        <v>75746610000</v>
      </c>
      <c r="K74" s="4">
        <f t="shared" si="16"/>
        <v>2289795000</v>
      </c>
      <c r="L74" s="4"/>
      <c r="M74" s="4"/>
      <c r="N74" s="4"/>
      <c r="O74" s="4"/>
      <c r="P74" s="4">
        <v>1304400</v>
      </c>
      <c r="Q74" s="4">
        <v>1817700</v>
      </c>
      <c r="R74" s="5">
        <v>-6.0999999999999995E-3</v>
      </c>
      <c r="S74" s="4">
        <v>3525638</v>
      </c>
      <c r="T74" s="4">
        <f t="shared" si="18"/>
        <v>8333970.5999999996</v>
      </c>
      <c r="U74" s="4">
        <f t="shared" si="17"/>
        <v>3927457</v>
      </c>
    </row>
    <row r="75" spans="1:22" x14ac:dyDescent="0.2">
      <c r="A75" s="16" t="s">
        <v>221</v>
      </c>
      <c r="B75" s="4">
        <v>53000</v>
      </c>
      <c r="C75" s="4">
        <v>14400</v>
      </c>
      <c r="D75" s="4">
        <v>38600</v>
      </c>
      <c r="E75" s="4">
        <v>930980000</v>
      </c>
      <c r="F75" s="4">
        <f t="shared" si="15"/>
        <v>77403840000</v>
      </c>
      <c r="K75" s="4">
        <f t="shared" si="16"/>
        <v>2289795000</v>
      </c>
      <c r="L75" s="4"/>
      <c r="M75" s="4"/>
      <c r="N75" s="4"/>
      <c r="O75" s="4"/>
      <c r="P75" s="4">
        <v>1782000</v>
      </c>
      <c r="Q75" s="4">
        <v>1454800</v>
      </c>
      <c r="R75" s="5">
        <v>1.6899999999999998E-2</v>
      </c>
      <c r="S75" s="4">
        <v>3927457</v>
      </c>
      <c r="T75" s="4">
        <f t="shared" si="18"/>
        <v>8645463.5999999996</v>
      </c>
      <c r="U75" s="4">
        <f t="shared" si="17"/>
        <v>4647967</v>
      </c>
    </row>
    <row r="76" spans="1:22" x14ac:dyDescent="0.2">
      <c r="A76" s="16" t="s">
        <v>212</v>
      </c>
      <c r="B76" s="4">
        <v>62300</v>
      </c>
      <c r="C76" s="4">
        <v>48166</v>
      </c>
      <c r="D76" s="4">
        <v>14134</v>
      </c>
      <c r="E76" s="4">
        <v>319840000</v>
      </c>
      <c r="F76" s="4">
        <f t="shared" si="15"/>
        <v>76472860000</v>
      </c>
      <c r="K76" s="4">
        <f t="shared" si="16"/>
        <v>2289795000</v>
      </c>
      <c r="L76" s="4"/>
      <c r="M76" s="4"/>
      <c r="N76" s="4"/>
      <c r="O76" s="4"/>
      <c r="P76" s="4">
        <v>1883400</v>
      </c>
      <c r="Q76" s="4">
        <v>2266700</v>
      </c>
      <c r="R76" s="5">
        <v>1.9299999999999998E-2</v>
      </c>
      <c r="S76" s="4">
        <v>4647967</v>
      </c>
      <c r="T76" s="4">
        <f t="shared" si="18"/>
        <v>9343124.5999999996</v>
      </c>
      <c r="U76" s="4">
        <f t="shared" si="17"/>
        <v>4175488</v>
      </c>
    </row>
    <row r="77" spans="1:22" x14ac:dyDescent="0.2">
      <c r="A77" s="16" t="s">
        <v>211</v>
      </c>
      <c r="B77" s="4">
        <v>57900</v>
      </c>
      <c r="C77" s="4">
        <v>54300</v>
      </c>
      <c r="D77" s="4">
        <v>3600</v>
      </c>
      <c r="E77" s="4">
        <v>82920000</v>
      </c>
      <c r="F77" s="4">
        <f t="shared" si="15"/>
        <v>76153020000</v>
      </c>
      <c r="K77" s="4">
        <f>K78+J77</f>
        <v>2289795000</v>
      </c>
      <c r="L77" s="4"/>
      <c r="M77" s="4"/>
      <c r="N77" s="4"/>
      <c r="O77" s="4"/>
      <c r="P77" s="4">
        <v>1879500</v>
      </c>
      <c r="Q77" s="4">
        <v>2732000</v>
      </c>
      <c r="R77" s="5">
        <v>-1.47E-2</v>
      </c>
      <c r="S77" s="4">
        <v>5149716</v>
      </c>
      <c r="T77" s="4">
        <f t="shared" si="18"/>
        <v>10342649.199999999</v>
      </c>
      <c r="U77" s="4">
        <f t="shared" si="17"/>
        <v>4175488</v>
      </c>
    </row>
    <row r="78" spans="1:22" x14ac:dyDescent="0.2">
      <c r="A78" s="16" t="s">
        <v>210</v>
      </c>
      <c r="B78" s="4">
        <v>253408</v>
      </c>
      <c r="C78" s="4">
        <v>1800602</v>
      </c>
      <c r="D78" s="4">
        <v>-1547194</v>
      </c>
      <c r="E78" s="4">
        <v>-36724030000</v>
      </c>
      <c r="F78" s="4">
        <f t="shared" si="15"/>
        <v>76070100000</v>
      </c>
      <c r="G78" s="4">
        <v>0</v>
      </c>
      <c r="H78" s="4">
        <v>120000</v>
      </c>
      <c r="I78" s="4">
        <v>-120000</v>
      </c>
      <c r="J78" s="4">
        <v>-2882780000</v>
      </c>
      <c r="K78" s="4">
        <f>J78+K80</f>
        <v>2289795000</v>
      </c>
      <c r="R78" s="5">
        <v>-1.2500000000000001E-2</v>
      </c>
      <c r="S78" s="4">
        <v>10473866</v>
      </c>
      <c r="T78" s="4">
        <f t="shared" si="18"/>
        <v>9780193.4000000004</v>
      </c>
      <c r="U78" s="4">
        <f t="shared" si="17"/>
        <v>4175488</v>
      </c>
    </row>
    <row r="79" spans="1:22" x14ac:dyDescent="0.2">
      <c r="A79" s="16" t="s">
        <v>209</v>
      </c>
      <c r="B79" s="4">
        <v>20600</v>
      </c>
      <c r="C79" s="4">
        <v>1184400</v>
      </c>
      <c r="D79" s="4">
        <v>-1163800</v>
      </c>
      <c r="E79" s="4">
        <v>-28438810000</v>
      </c>
      <c r="F79" s="4">
        <f t="shared" si="15"/>
        <v>112794130000</v>
      </c>
      <c r="L79" s="4"/>
      <c r="M79" s="4"/>
      <c r="N79" s="4"/>
      <c r="O79" s="4"/>
      <c r="P79" s="4">
        <v>2284800</v>
      </c>
      <c r="Q79" s="4">
        <v>5523700</v>
      </c>
      <c r="R79" s="5">
        <v>-2.4300000000000002E-2</v>
      </c>
      <c r="S79" s="4">
        <v>8450351</v>
      </c>
      <c r="T79" s="4">
        <f t="shared" si="18"/>
        <v>9479913.9000000004</v>
      </c>
      <c r="U79" s="4">
        <f t="shared" si="17"/>
        <v>4175488</v>
      </c>
    </row>
    <row r="80" spans="1:22" x14ac:dyDescent="0.2">
      <c r="A80" s="16" t="s">
        <v>208</v>
      </c>
      <c r="B80" s="4">
        <v>30800</v>
      </c>
      <c r="C80" s="4">
        <v>698110</v>
      </c>
      <c r="D80" s="4">
        <v>-667310</v>
      </c>
      <c r="E80" s="4">
        <v>-16686290000</v>
      </c>
      <c r="F80" s="4">
        <f t="shared" si="15"/>
        <v>141232940000</v>
      </c>
      <c r="G80" s="4">
        <v>226000</v>
      </c>
      <c r="H80" s="4">
        <v>18700</v>
      </c>
      <c r="I80" s="4">
        <v>207300</v>
      </c>
      <c r="J80" s="4">
        <v>5172575000</v>
      </c>
      <c r="K80" s="4">
        <f>J80</f>
        <v>5172575000</v>
      </c>
      <c r="R80" s="5">
        <v>8.199999999999999E-3</v>
      </c>
      <c r="S80" s="4">
        <v>17506688</v>
      </c>
      <c r="T80" s="4">
        <f t="shared" si="18"/>
        <v>8147823.4000000004</v>
      </c>
      <c r="U80" s="4">
        <f t="shared" si="17"/>
        <v>4175488</v>
      </c>
    </row>
    <row r="81" spans="1:21" x14ac:dyDescent="0.2">
      <c r="A81" s="16" t="s">
        <v>207</v>
      </c>
      <c r="B81" s="4">
        <v>0</v>
      </c>
      <c r="C81" s="4">
        <v>51500</v>
      </c>
      <c r="D81" s="4">
        <v>-51500</v>
      </c>
      <c r="E81" s="4">
        <v>-1256520000</v>
      </c>
      <c r="F81" s="4">
        <f t="shared" si="15"/>
        <v>157919230000</v>
      </c>
      <c r="R81" s="5">
        <v>0</v>
      </c>
      <c r="S81" s="4">
        <v>4175488</v>
      </c>
      <c r="T81" s="4">
        <f t="shared" si="18"/>
        <v>8318743.2999999998</v>
      </c>
      <c r="U81" s="4">
        <f t="shared" si="17"/>
        <v>5370255</v>
      </c>
    </row>
    <row r="82" spans="1:21" x14ac:dyDescent="0.2">
      <c r="A82" s="16" t="s">
        <v>206</v>
      </c>
      <c r="B82" s="4">
        <v>114500</v>
      </c>
      <c r="C82" s="4">
        <v>37300</v>
      </c>
      <c r="D82" s="4">
        <v>77200</v>
      </c>
      <c r="E82" s="4">
        <v>1890270000</v>
      </c>
      <c r="F82" s="4">
        <f t="shared" si="15"/>
        <v>159175750000</v>
      </c>
      <c r="R82" s="5">
        <v>8.3000000000000001E-3</v>
      </c>
      <c r="S82" s="4">
        <v>5370255</v>
      </c>
      <c r="T82" s="4">
        <f t="shared" si="18"/>
        <v>8229378.7999999998</v>
      </c>
      <c r="U82" s="4">
        <f t="shared" si="17"/>
        <v>6443686</v>
      </c>
    </row>
    <row r="83" spans="1:21" x14ac:dyDescent="0.2">
      <c r="A83" s="16" t="s">
        <v>205</v>
      </c>
      <c r="B83" s="4">
        <v>20500</v>
      </c>
      <c r="C83" s="4">
        <v>30600</v>
      </c>
      <c r="D83" s="4">
        <v>-10100</v>
      </c>
      <c r="E83" s="4">
        <v>-249920000</v>
      </c>
      <c r="F83" s="4">
        <f t="shared" si="15"/>
        <v>157285480000</v>
      </c>
      <c r="R83" s="5">
        <v>-1.2199999999999999E-2</v>
      </c>
      <c r="S83" s="4">
        <v>6443686</v>
      </c>
      <c r="T83" s="4">
        <f t="shared" si="18"/>
        <v>8542348.5999999996</v>
      </c>
      <c r="U83" s="4">
        <f t="shared" si="17"/>
        <v>4849308</v>
      </c>
    </row>
    <row r="84" spans="1:21" x14ac:dyDescent="0.2">
      <c r="A84" s="16" t="s">
        <v>204</v>
      </c>
      <c r="B84" s="4">
        <v>615200</v>
      </c>
      <c r="C84" s="4">
        <v>452600</v>
      </c>
      <c r="D84" s="4">
        <v>162600</v>
      </c>
      <c r="E84" s="4">
        <v>3964740000</v>
      </c>
      <c r="F84" s="4">
        <f t="shared" si="15"/>
        <v>157535400000</v>
      </c>
      <c r="R84" s="5">
        <v>-1.2E-2</v>
      </c>
      <c r="S84" s="4">
        <v>17194232</v>
      </c>
      <c r="T84" s="4">
        <f t="shared" si="18"/>
        <v>8038338.2999999998</v>
      </c>
      <c r="U84" s="4">
        <f t="shared" si="17"/>
        <v>4849308</v>
      </c>
    </row>
    <row r="85" spans="1:21" x14ac:dyDescent="0.2">
      <c r="A85" s="16" t="s">
        <v>203</v>
      </c>
      <c r="B85" s="4">
        <v>313500</v>
      </c>
      <c r="C85" s="4">
        <v>55600</v>
      </c>
      <c r="D85" s="4">
        <v>257900</v>
      </c>
      <c r="E85" s="4">
        <v>6400680000</v>
      </c>
      <c r="F85" s="4">
        <f t="shared" si="15"/>
        <v>153570660000</v>
      </c>
      <c r="R85" s="5">
        <v>1.23E-2</v>
      </c>
      <c r="S85" s="4">
        <v>7042387</v>
      </c>
      <c r="T85" s="4">
        <f t="shared" si="18"/>
        <v>8513852.1999999993</v>
      </c>
      <c r="U85" s="4">
        <f t="shared" si="17"/>
        <v>4185783</v>
      </c>
    </row>
    <row r="86" spans="1:21" x14ac:dyDescent="0.2">
      <c r="A86" s="16" t="s">
        <v>202</v>
      </c>
      <c r="B86" s="4">
        <v>90200</v>
      </c>
      <c r="C86" s="4">
        <v>258000</v>
      </c>
      <c r="D86" s="4">
        <v>-167800</v>
      </c>
      <c r="E86" s="4">
        <v>-4101900000</v>
      </c>
      <c r="F86" s="4">
        <f t="shared" si="15"/>
        <v>147169980000</v>
      </c>
      <c r="R86" s="5">
        <v>1.04E-2</v>
      </c>
      <c r="S86" s="4">
        <v>11624577</v>
      </c>
      <c r="T86" s="4">
        <f t="shared" si="18"/>
        <v>7938669.2999999998</v>
      </c>
      <c r="U86" s="4">
        <f t="shared" si="17"/>
        <v>4185783</v>
      </c>
    </row>
    <row r="87" spans="1:21" x14ac:dyDescent="0.2">
      <c r="A87" s="16" t="s">
        <v>201</v>
      </c>
      <c r="B87" s="4">
        <v>469800</v>
      </c>
      <c r="C87" s="4">
        <v>33030</v>
      </c>
      <c r="D87" s="4">
        <v>436770</v>
      </c>
      <c r="E87" s="4">
        <v>10373660000</v>
      </c>
      <c r="F87" s="4">
        <f t="shared" si="15"/>
        <v>151271880000</v>
      </c>
      <c r="R87" s="5">
        <v>6.83E-2</v>
      </c>
      <c r="S87" s="4">
        <v>15144962</v>
      </c>
      <c r="T87" s="4">
        <f t="shared" si="18"/>
        <v>7231766.4000000004</v>
      </c>
      <c r="U87" s="4">
        <f t="shared" si="17"/>
        <v>4185783</v>
      </c>
    </row>
    <row r="88" spans="1:21" x14ac:dyDescent="0.2">
      <c r="A88" s="16" t="s">
        <v>200</v>
      </c>
      <c r="B88" s="4">
        <v>31900</v>
      </c>
      <c r="C88" s="4">
        <v>207639</v>
      </c>
      <c r="D88" s="4">
        <v>-175739</v>
      </c>
      <c r="E88" s="4">
        <v>-3982370000</v>
      </c>
      <c r="F88" s="4">
        <f t="shared" si="15"/>
        <v>140898220000</v>
      </c>
      <c r="R88" s="5">
        <v>0</v>
      </c>
      <c r="S88" s="4">
        <v>4849308</v>
      </c>
      <c r="T88" s="4">
        <f t="shared" si="18"/>
        <v>8055298.2999999998</v>
      </c>
      <c r="U88" s="4">
        <f t="shared" si="17"/>
        <v>4185783</v>
      </c>
    </row>
    <row r="89" spans="1:21" x14ac:dyDescent="0.2">
      <c r="A89" s="16" t="s">
        <v>199</v>
      </c>
      <c r="B89" s="4">
        <v>34400</v>
      </c>
      <c r="C89" s="4">
        <v>35228</v>
      </c>
      <c r="D89" s="4">
        <v>-828</v>
      </c>
      <c r="E89" s="4">
        <v>-30370000</v>
      </c>
      <c r="F89" s="4">
        <f t="shared" si="15"/>
        <v>144880590000</v>
      </c>
      <c r="R89" s="5">
        <v>-1.0800000000000001E-2</v>
      </c>
      <c r="S89" s="4">
        <v>5447556</v>
      </c>
      <c r="T89" s="4">
        <f t="shared" si="18"/>
        <v>8242999.5999999996</v>
      </c>
      <c r="U89" s="4">
        <f t="shared" si="17"/>
        <v>4185783</v>
      </c>
    </row>
    <row r="90" spans="1:21" x14ac:dyDescent="0.2">
      <c r="A90" s="16" t="s">
        <v>198</v>
      </c>
      <c r="B90" s="4">
        <v>101439</v>
      </c>
      <c r="C90" s="4">
        <v>76400</v>
      </c>
      <c r="D90" s="4">
        <v>25039</v>
      </c>
      <c r="E90" s="4">
        <v>588770000</v>
      </c>
      <c r="F90" s="4">
        <f t="shared" si="15"/>
        <v>144910960000</v>
      </c>
      <c r="R90" s="5">
        <v>1.3300000000000001E-2</v>
      </c>
      <c r="S90" s="4">
        <v>4185783</v>
      </c>
      <c r="T90" s="4">
        <f t="shared" si="18"/>
        <v>8586594.4000000004</v>
      </c>
      <c r="U90" s="4">
        <f t="shared" si="17"/>
        <v>4476610</v>
      </c>
    </row>
    <row r="91" spans="1:21" x14ac:dyDescent="0.2">
      <c r="A91" s="16" t="s">
        <v>197</v>
      </c>
      <c r="B91" s="4">
        <v>215700</v>
      </c>
      <c r="C91" s="4">
        <v>169700</v>
      </c>
      <c r="D91" s="4">
        <v>46000</v>
      </c>
      <c r="E91" s="4">
        <v>1105400000</v>
      </c>
      <c r="F91" s="4">
        <f t="shared" si="15"/>
        <v>144322190000</v>
      </c>
      <c r="R91" s="5">
        <v>2.4900000000000002E-2</v>
      </c>
      <c r="S91" s="4">
        <v>5884687</v>
      </c>
      <c r="T91" s="4">
        <f t="shared" si="18"/>
        <v>8753932.8000000007</v>
      </c>
      <c r="U91" s="4">
        <f t="shared" si="17"/>
        <v>4476610</v>
      </c>
    </row>
    <row r="92" spans="1:21" x14ac:dyDescent="0.2">
      <c r="A92" s="16" t="s">
        <v>196</v>
      </c>
      <c r="B92" s="4">
        <v>23900</v>
      </c>
      <c r="C92" s="4">
        <v>8400</v>
      </c>
      <c r="D92" s="4">
        <v>15500</v>
      </c>
      <c r="E92" s="4">
        <v>340240000</v>
      </c>
      <c r="F92" s="4">
        <f t="shared" si="15"/>
        <v>143216790000</v>
      </c>
      <c r="R92" s="5">
        <v>-2.4199999999999999E-2</v>
      </c>
      <c r="S92" s="4">
        <v>4476610</v>
      </c>
      <c r="T92" s="4">
        <f t="shared" si="18"/>
        <v>8926414.9000000004</v>
      </c>
      <c r="U92" s="4">
        <f t="shared" si="17"/>
        <v>5872748</v>
      </c>
    </row>
    <row r="93" spans="1:21" x14ac:dyDescent="0.2">
      <c r="A93" s="16" t="s">
        <v>195</v>
      </c>
      <c r="B93" s="4">
        <v>162114</v>
      </c>
      <c r="C93" s="4">
        <v>4200</v>
      </c>
      <c r="D93" s="4">
        <v>157914</v>
      </c>
      <c r="E93" s="4">
        <v>3514900000</v>
      </c>
      <c r="F93" s="4">
        <f t="shared" si="15"/>
        <v>142876550000</v>
      </c>
      <c r="R93" s="5">
        <v>1.1200000000000002E-2</v>
      </c>
      <c r="S93" s="4">
        <v>9573384</v>
      </c>
      <c r="T93" s="4">
        <f t="shared" si="18"/>
        <v>9277062.1999999993</v>
      </c>
      <c r="U93" s="4">
        <f t="shared" si="17"/>
        <v>5872748</v>
      </c>
    </row>
    <row r="94" spans="1:21" x14ac:dyDescent="0.2">
      <c r="A94" s="16" t="s">
        <v>194</v>
      </c>
      <c r="B94" s="4">
        <v>23300</v>
      </c>
      <c r="C94" s="4">
        <v>520700</v>
      </c>
      <c r="D94" s="4">
        <v>-497400</v>
      </c>
      <c r="E94" s="4">
        <v>-11929700000</v>
      </c>
      <c r="F94" s="4">
        <f t="shared" si="15"/>
        <v>139361650000</v>
      </c>
      <c r="R94" s="5">
        <v>-6.6600000000000006E-2</v>
      </c>
      <c r="S94" s="4">
        <v>12154129</v>
      </c>
      <c r="T94" s="4">
        <f t="shared" si="18"/>
        <v>9268827.0999999996</v>
      </c>
      <c r="U94" s="4">
        <f t="shared" si="17"/>
        <v>5872748</v>
      </c>
    </row>
    <row r="95" spans="1:21" x14ac:dyDescent="0.2">
      <c r="A95" s="16" t="s">
        <v>193</v>
      </c>
      <c r="B95" s="4">
        <v>0</v>
      </c>
      <c r="C95" s="4">
        <v>211800</v>
      </c>
      <c r="D95" s="4">
        <v>-211800</v>
      </c>
      <c r="E95" s="4">
        <v>-5098470000</v>
      </c>
      <c r="F95" s="4">
        <f t="shared" si="15"/>
        <v>151291350000</v>
      </c>
      <c r="R95" s="5">
        <v>1.7000000000000001E-2</v>
      </c>
      <c r="S95" s="4">
        <v>11797526</v>
      </c>
      <c r="T95" s="4">
        <f t="shared" si="18"/>
        <v>9125871.5</v>
      </c>
      <c r="U95" s="4">
        <f t="shared" si="17"/>
        <v>5872748</v>
      </c>
    </row>
    <row r="96" spans="1:21" x14ac:dyDescent="0.2">
      <c r="A96" s="16" t="s">
        <v>192</v>
      </c>
      <c r="B96" s="4">
        <v>2000</v>
      </c>
      <c r="C96" s="4">
        <v>196600</v>
      </c>
      <c r="D96" s="4">
        <v>-194600</v>
      </c>
      <c r="E96" s="4">
        <v>-4471310000</v>
      </c>
      <c r="F96" s="4">
        <f t="shared" si="15"/>
        <v>156389820000</v>
      </c>
      <c r="R96" s="5">
        <v>1.95E-2</v>
      </c>
      <c r="S96" s="4">
        <v>5872748</v>
      </c>
      <c r="T96" s="4">
        <f t="shared" si="18"/>
        <v>9508636</v>
      </c>
      <c r="U96" s="4">
        <f t="shared" si="17"/>
        <v>7324569</v>
      </c>
    </row>
    <row r="97" spans="1:21" x14ac:dyDescent="0.2">
      <c r="A97" s="16" t="s">
        <v>191</v>
      </c>
      <c r="B97" s="4">
        <v>241336</v>
      </c>
      <c r="C97" s="4">
        <v>12200</v>
      </c>
      <c r="D97" s="4">
        <v>229136</v>
      </c>
      <c r="E97" s="4">
        <v>5253330000</v>
      </c>
      <c r="F97" s="4">
        <f t="shared" si="15"/>
        <v>160861130000</v>
      </c>
      <c r="R97" s="5">
        <v>2.2000000000000001E-3</v>
      </c>
      <c r="S97" s="4">
        <v>8075933</v>
      </c>
      <c r="T97" s="4">
        <f t="shared" si="18"/>
        <v>9451012.3000000007</v>
      </c>
      <c r="U97" s="4">
        <f t="shared" si="17"/>
        <v>6201431</v>
      </c>
    </row>
    <row r="98" spans="1:21" x14ac:dyDescent="0.2">
      <c r="A98" s="16" t="s">
        <v>190</v>
      </c>
      <c r="B98" s="4">
        <v>5410</v>
      </c>
      <c r="C98" s="4">
        <v>392900</v>
      </c>
      <c r="D98" s="4">
        <v>-387490</v>
      </c>
      <c r="E98" s="4">
        <v>-9117120000</v>
      </c>
      <c r="F98" s="4">
        <f t="shared" si="15"/>
        <v>155607800000</v>
      </c>
      <c r="R98" s="5">
        <v>-1.9099999999999999E-2</v>
      </c>
      <c r="S98" s="4">
        <v>13084627</v>
      </c>
      <c r="T98" s="4">
        <f t="shared" si="18"/>
        <v>9280137.5</v>
      </c>
      <c r="U98" s="4">
        <f t="shared" si="17"/>
        <v>6201431</v>
      </c>
    </row>
    <row r="99" spans="1:21" x14ac:dyDescent="0.2">
      <c r="A99" s="16" t="s">
        <v>189</v>
      </c>
      <c r="B99" s="4">
        <v>108600</v>
      </c>
      <c r="C99" s="4">
        <v>2700</v>
      </c>
      <c r="D99" s="4">
        <v>105900</v>
      </c>
      <c r="E99" s="4">
        <v>2463230000</v>
      </c>
      <c r="F99" s="4">
        <f t="shared" si="15"/>
        <v>164724920000</v>
      </c>
      <c r="R99" s="5">
        <v>1.0800000000000001E-2</v>
      </c>
      <c r="S99" s="4">
        <v>7324569</v>
      </c>
      <c r="T99" s="4">
        <f t="shared" si="18"/>
        <v>9387039.8000000007</v>
      </c>
      <c r="U99" s="4">
        <f t="shared" si="17"/>
        <v>6201431</v>
      </c>
    </row>
    <row r="100" spans="1:21" x14ac:dyDescent="0.2">
      <c r="A100" s="16" t="s">
        <v>188</v>
      </c>
      <c r="B100" s="4">
        <v>321000</v>
      </c>
      <c r="C100" s="4">
        <v>481300</v>
      </c>
      <c r="D100" s="4">
        <v>-160300</v>
      </c>
      <c r="E100" s="4">
        <v>-3829830000</v>
      </c>
      <c r="F100" s="4">
        <f t="shared" si="15"/>
        <v>162261690000</v>
      </c>
      <c r="R100" s="5">
        <v>-6.3E-3</v>
      </c>
      <c r="S100" s="4">
        <v>7621731</v>
      </c>
      <c r="T100" s="4">
        <f t="shared" si="18"/>
        <v>9286826.8000000007</v>
      </c>
      <c r="U100" s="4">
        <f t="shared" si="17"/>
        <v>6201431</v>
      </c>
    </row>
    <row r="101" spans="1:21" x14ac:dyDescent="0.2">
      <c r="A101" s="16" t="s">
        <v>187</v>
      </c>
      <c r="B101" s="4">
        <v>1713600</v>
      </c>
      <c r="C101" s="4">
        <v>292300</v>
      </c>
      <c r="D101" s="4">
        <v>1421300</v>
      </c>
      <c r="E101" s="4">
        <v>33577020000</v>
      </c>
      <c r="F101" s="4">
        <f t="shared" si="15"/>
        <v>166091520000</v>
      </c>
      <c r="R101" s="5">
        <v>8.6999999999999994E-3</v>
      </c>
      <c r="S101" s="4">
        <v>7558071</v>
      </c>
      <c r="T101" s="4">
        <f t="shared" si="18"/>
        <v>9454809.5</v>
      </c>
      <c r="U101" s="4">
        <f t="shared" si="17"/>
        <v>6201431</v>
      </c>
    </row>
    <row r="102" spans="1:21" x14ac:dyDescent="0.2">
      <c r="A102" s="16" t="s">
        <v>186</v>
      </c>
      <c r="B102" s="4">
        <v>22200</v>
      </c>
      <c r="C102" s="4">
        <v>181400</v>
      </c>
      <c r="D102" s="4">
        <v>-159200</v>
      </c>
      <c r="E102" s="4">
        <v>-3694450000</v>
      </c>
      <c r="F102" s="4">
        <f t="shared" si="15"/>
        <v>132514500000</v>
      </c>
      <c r="R102" s="5">
        <v>1.09E-2</v>
      </c>
      <c r="S102" s="4">
        <v>6201431</v>
      </c>
      <c r="T102" s="4">
        <f t="shared" si="18"/>
        <v>9247689.1999999993</v>
      </c>
      <c r="U102" s="4">
        <f t="shared" si="17"/>
        <v>7499696</v>
      </c>
    </row>
    <row r="103" spans="1:21" x14ac:dyDescent="0.2">
      <c r="A103" s="16" t="s">
        <v>185</v>
      </c>
      <c r="B103" s="4">
        <v>492100</v>
      </c>
      <c r="C103" s="4">
        <v>112100</v>
      </c>
      <c r="D103" s="4">
        <v>380000</v>
      </c>
      <c r="E103" s="4">
        <v>8865520000</v>
      </c>
      <c r="F103" s="4">
        <f t="shared" si="15"/>
        <v>136208950000</v>
      </c>
      <c r="R103" s="5">
        <v>-2.0999999999999999E-3</v>
      </c>
      <c r="S103" s="4">
        <v>13079857</v>
      </c>
      <c r="T103" s="4">
        <f t="shared" si="18"/>
        <v>8662833.6999999993</v>
      </c>
      <c r="U103" s="4">
        <f t="shared" si="17"/>
        <v>7499696</v>
      </c>
    </row>
    <row r="104" spans="1:21" x14ac:dyDescent="0.2">
      <c r="A104" s="16" t="s">
        <v>184</v>
      </c>
      <c r="B104" s="4">
        <v>469500</v>
      </c>
      <c r="C104" s="4">
        <v>244510</v>
      </c>
      <c r="D104" s="4">
        <v>224990</v>
      </c>
      <c r="E104" s="4">
        <v>5162250000</v>
      </c>
      <c r="F104" s="4">
        <f t="shared" si="15"/>
        <v>127343430000</v>
      </c>
      <c r="R104" s="5">
        <v>8.8000000000000005E-3</v>
      </c>
      <c r="S104" s="4">
        <v>12071778</v>
      </c>
      <c r="T104" s="4">
        <f t="shared" si="18"/>
        <v>9009997.9000000004</v>
      </c>
      <c r="U104" s="4">
        <f t="shared" si="17"/>
        <v>7499696</v>
      </c>
    </row>
    <row r="105" spans="1:21" x14ac:dyDescent="0.2">
      <c r="A105" s="16" t="s">
        <v>183</v>
      </c>
      <c r="B105" s="4">
        <v>537400</v>
      </c>
      <c r="C105" s="4">
        <v>94200</v>
      </c>
      <c r="D105" s="4">
        <v>443200</v>
      </c>
      <c r="E105" s="4">
        <v>9782530000</v>
      </c>
      <c r="F105" s="4">
        <f t="shared" si="15"/>
        <v>122181180000</v>
      </c>
      <c r="R105" s="5">
        <v>6.7799999999999999E-2</v>
      </c>
      <c r="S105" s="4">
        <v>10367970</v>
      </c>
      <c r="T105" s="4">
        <f t="shared" si="18"/>
        <v>8425199.9000000004</v>
      </c>
      <c r="U105" s="4">
        <f t="shared" si="17"/>
        <v>6619601</v>
      </c>
    </row>
    <row r="106" spans="1:21" x14ac:dyDescent="0.2">
      <c r="A106" s="16" t="s">
        <v>182</v>
      </c>
      <c r="B106" s="4">
        <v>329700</v>
      </c>
      <c r="C106" s="4">
        <v>217900</v>
      </c>
      <c r="D106" s="4">
        <v>111800</v>
      </c>
      <c r="E106" s="4">
        <v>2325760000</v>
      </c>
      <c r="F106" s="4">
        <f t="shared" si="15"/>
        <v>112398650000</v>
      </c>
      <c r="R106" s="5">
        <v>-2.5000000000000001E-2</v>
      </c>
      <c r="S106" s="4">
        <v>9700393</v>
      </c>
      <c r="T106" s="4">
        <f t="shared" si="18"/>
        <v>8021185.9000000004</v>
      </c>
      <c r="U106" s="4">
        <f t="shared" si="17"/>
        <v>6619601</v>
      </c>
    </row>
    <row r="107" spans="1:21" x14ac:dyDescent="0.2">
      <c r="A107" s="16" t="s">
        <v>181</v>
      </c>
      <c r="B107" s="4">
        <v>122900</v>
      </c>
      <c r="C107" s="4">
        <v>248800</v>
      </c>
      <c r="D107" s="4">
        <v>-125900</v>
      </c>
      <c r="E107" s="4">
        <v>-2724010000</v>
      </c>
      <c r="F107" s="4">
        <f t="shared" si="15"/>
        <v>110072890000</v>
      </c>
      <c r="R107" s="5">
        <v>1.3899999999999999E-2</v>
      </c>
      <c r="S107" s="4">
        <v>7499696</v>
      </c>
      <c r="T107" s="4">
        <f t="shared" si="18"/>
        <v>7876021.2000000002</v>
      </c>
      <c r="U107" s="4">
        <f t="shared" si="17"/>
        <v>4130228</v>
      </c>
    </row>
    <row r="108" spans="1:21" x14ac:dyDescent="0.2">
      <c r="A108" s="16" t="s">
        <v>180</v>
      </c>
      <c r="B108" s="4">
        <v>427300</v>
      </c>
      <c r="C108" s="4">
        <v>340000</v>
      </c>
      <c r="D108" s="4">
        <v>87300</v>
      </c>
      <c r="E108" s="4">
        <v>1991490000</v>
      </c>
      <c r="F108" s="4">
        <f t="shared" si="15"/>
        <v>112796900000</v>
      </c>
      <c r="R108" s="5">
        <v>2.6099999999999998E-2</v>
      </c>
      <c r="S108" s="4">
        <v>11375879</v>
      </c>
      <c r="T108" s="4">
        <f t="shared" si="18"/>
        <v>7623536.7999999998</v>
      </c>
      <c r="U108" s="4">
        <f t="shared" si="17"/>
        <v>4130228</v>
      </c>
    </row>
    <row r="109" spans="1:21" x14ac:dyDescent="0.2">
      <c r="A109" s="16" t="s">
        <v>179</v>
      </c>
      <c r="B109" s="4">
        <v>1610000</v>
      </c>
      <c r="C109" s="4">
        <v>19100</v>
      </c>
      <c r="D109" s="4">
        <v>1590900</v>
      </c>
      <c r="E109" s="4">
        <v>33390040000</v>
      </c>
      <c r="F109" s="4">
        <f t="shared" si="15"/>
        <v>110805410000</v>
      </c>
      <c r="R109" s="5">
        <v>6.8400000000000002E-2</v>
      </c>
      <c r="S109" s="4">
        <v>8393592</v>
      </c>
      <c r="T109" s="4">
        <f t="shared" si="18"/>
        <v>7739876.7000000002</v>
      </c>
      <c r="U109" s="4">
        <f t="shared" si="17"/>
        <v>4130228</v>
      </c>
    </row>
    <row r="110" spans="1:21" x14ac:dyDescent="0.2">
      <c r="A110" s="16" t="s">
        <v>178</v>
      </c>
      <c r="B110" s="4">
        <v>1186100</v>
      </c>
      <c r="C110" s="4">
        <v>1000</v>
      </c>
      <c r="D110" s="4">
        <v>1185100</v>
      </c>
      <c r="E110" s="4">
        <v>23038000000</v>
      </c>
      <c r="F110" s="4">
        <f t="shared" si="15"/>
        <v>77415370000</v>
      </c>
      <c r="R110" s="5">
        <v>3.95E-2</v>
      </c>
      <c r="S110" s="4">
        <v>6619601</v>
      </c>
      <c r="T110" s="4">
        <f t="shared" si="18"/>
        <v>8573581.1999999993</v>
      </c>
      <c r="U110" s="4">
        <f t="shared" si="17"/>
        <v>4130228</v>
      </c>
    </row>
    <row r="111" spans="1:21" x14ac:dyDescent="0.2">
      <c r="A111" s="16" t="s">
        <v>177</v>
      </c>
      <c r="B111" s="4">
        <v>749930</v>
      </c>
      <c r="C111" s="4">
        <v>0</v>
      </c>
      <c r="D111" s="4">
        <v>749930</v>
      </c>
      <c r="E111" s="4">
        <v>14901650000</v>
      </c>
      <c r="F111" s="4">
        <f t="shared" si="15"/>
        <v>54377370000</v>
      </c>
      <c r="R111" s="5">
        <v>-0.05</v>
      </c>
      <c r="S111" s="4">
        <v>9237898</v>
      </c>
      <c r="T111" s="4">
        <f t="shared" si="18"/>
        <v>8415692.6999999993</v>
      </c>
      <c r="U111" s="4">
        <f t="shared" si="17"/>
        <v>4130228</v>
      </c>
    </row>
    <row r="112" spans="1:21" x14ac:dyDescent="0.2">
      <c r="A112" s="16" t="s">
        <v>176</v>
      </c>
      <c r="B112" s="4">
        <v>57500</v>
      </c>
      <c r="C112" s="4">
        <v>90</v>
      </c>
      <c r="D112" s="4">
        <v>57410</v>
      </c>
      <c r="E112" s="4">
        <v>1194510000</v>
      </c>
      <c r="F112" s="4">
        <f t="shared" si="15"/>
        <v>39475720000</v>
      </c>
      <c r="R112" s="5">
        <v>-6.54E-2</v>
      </c>
      <c r="S112" s="4">
        <v>4130228</v>
      </c>
      <c r="T112" s="4">
        <f t="shared" si="18"/>
        <v>8719005.8000000007</v>
      </c>
      <c r="U112" s="4">
        <f t="shared" si="17"/>
        <v>4519990</v>
      </c>
    </row>
    <row r="113" spans="1:21" x14ac:dyDescent="0.2">
      <c r="A113" s="16" t="s">
        <v>175</v>
      </c>
      <c r="B113" s="4">
        <v>46300</v>
      </c>
      <c r="C113" s="4">
        <v>22300</v>
      </c>
      <c r="D113" s="4">
        <v>24000</v>
      </c>
      <c r="E113" s="4">
        <v>510440000</v>
      </c>
      <c r="F113" s="4">
        <f t="shared" si="15"/>
        <v>38281210000</v>
      </c>
      <c r="R113" s="5">
        <v>7.0999999999999995E-3</v>
      </c>
      <c r="S113" s="4">
        <v>7231302</v>
      </c>
      <c r="T113" s="4">
        <f t="shared" si="18"/>
        <v>8778074.1999999993</v>
      </c>
      <c r="U113" s="4">
        <f t="shared" si="17"/>
        <v>4519990</v>
      </c>
    </row>
    <row r="114" spans="1:21" x14ac:dyDescent="0.2">
      <c r="A114" s="16" t="s">
        <v>174</v>
      </c>
      <c r="B114" s="4">
        <v>728530</v>
      </c>
      <c r="C114" s="4">
        <v>50846</v>
      </c>
      <c r="D114" s="4">
        <v>677684</v>
      </c>
      <c r="E114" s="4">
        <v>14453640000</v>
      </c>
      <c r="F114" s="4">
        <f t="shared" si="15"/>
        <v>37770770000</v>
      </c>
      <c r="R114" s="5">
        <v>-6.7900000000000002E-2</v>
      </c>
      <c r="S114" s="4">
        <v>15543420</v>
      </c>
      <c r="T114" s="4">
        <f t="shared" si="18"/>
        <v>8012419.9000000004</v>
      </c>
      <c r="U114" s="4">
        <f t="shared" si="17"/>
        <v>4519990</v>
      </c>
    </row>
    <row r="115" spans="1:21" x14ac:dyDescent="0.2">
      <c r="A115" s="16" t="s">
        <v>173</v>
      </c>
      <c r="B115" s="4">
        <v>54400</v>
      </c>
      <c r="C115" s="4">
        <v>152600</v>
      </c>
      <c r="D115" s="4">
        <v>-98200</v>
      </c>
      <c r="E115" s="4">
        <v>-2300450000</v>
      </c>
      <c r="F115" s="4">
        <f t="shared" si="15"/>
        <v>23317130000</v>
      </c>
      <c r="R115" s="5">
        <v>-2.1400000000000002E-2</v>
      </c>
      <c r="S115" s="4">
        <v>4519990</v>
      </c>
      <c r="T115" s="4">
        <f t="shared" si="18"/>
        <v>8295511.0999999996</v>
      </c>
      <c r="U115" s="4">
        <f t="shared" si="17"/>
        <v>5660253</v>
      </c>
    </row>
    <row r="116" spans="1:21" x14ac:dyDescent="0.2">
      <c r="A116" s="16" t="s">
        <v>172</v>
      </c>
      <c r="B116" s="4">
        <v>13600</v>
      </c>
      <c r="C116" s="4">
        <v>166700</v>
      </c>
      <c r="D116" s="4">
        <v>-153100</v>
      </c>
      <c r="E116" s="4">
        <v>-3487480000</v>
      </c>
      <c r="F116" s="4">
        <f t="shared" si="15"/>
        <v>25617580000</v>
      </c>
      <c r="R116" s="5">
        <v>1.7500000000000002E-2</v>
      </c>
      <c r="S116" s="4">
        <v>5660253</v>
      </c>
      <c r="T116" s="4">
        <f t="shared" ref="T116:T121" si="19">AVERAGE(S117:S126)</f>
        <v>8637957.0999999996</v>
      </c>
      <c r="U116" s="4">
        <f t="shared" si="17"/>
        <v>6048049</v>
      </c>
    </row>
    <row r="117" spans="1:21" x14ac:dyDescent="0.2">
      <c r="A117" s="16" t="s">
        <v>171</v>
      </c>
      <c r="B117" s="4">
        <v>61000</v>
      </c>
      <c r="C117" s="4">
        <v>464700</v>
      </c>
      <c r="D117" s="4">
        <v>-403700</v>
      </c>
      <c r="E117" s="4">
        <v>-9184380000</v>
      </c>
      <c r="F117" s="4">
        <f t="shared" si="15"/>
        <v>29105060000</v>
      </c>
      <c r="R117" s="5">
        <v>-2.0999999999999999E-3</v>
      </c>
      <c r="S117" s="4">
        <v>6048049</v>
      </c>
      <c r="T117" s="4">
        <f t="shared" si="19"/>
        <v>8827600.1999999993</v>
      </c>
      <c r="U117" s="4">
        <f t="shared" si="17"/>
        <v>7163359</v>
      </c>
    </row>
    <row r="118" spans="1:21" x14ac:dyDescent="0.2">
      <c r="A118" s="16" t="s">
        <v>170</v>
      </c>
      <c r="B118" s="4">
        <v>656300</v>
      </c>
      <c r="C118" s="4">
        <v>232800</v>
      </c>
      <c r="D118" s="4">
        <v>423500</v>
      </c>
      <c r="E118" s="4">
        <v>9507020000</v>
      </c>
      <c r="F118" s="4">
        <f t="shared" si="15"/>
        <v>38289440000</v>
      </c>
      <c r="R118" s="5">
        <v>6.7500000000000004E-2</v>
      </c>
      <c r="S118" s="4">
        <v>8851035</v>
      </c>
      <c r="T118" s="4">
        <f t="shared" si="19"/>
        <v>9031762.4000000004</v>
      </c>
      <c r="U118" s="4">
        <f t="shared" si="17"/>
        <v>7163359</v>
      </c>
    </row>
    <row r="119" spans="1:21" x14ac:dyDescent="0.2">
      <c r="A119" s="16" t="s">
        <v>169</v>
      </c>
      <c r="B119" s="4">
        <v>736420</v>
      </c>
      <c r="C119" s="4">
        <v>218500</v>
      </c>
      <c r="D119" s="4">
        <v>517920</v>
      </c>
      <c r="E119" s="4">
        <v>11495580000</v>
      </c>
      <c r="F119" s="4">
        <f t="shared" si="15"/>
        <v>28782420000</v>
      </c>
      <c r="R119" s="5">
        <v>-4.0099999999999997E-2</v>
      </c>
      <c r="S119" s="4">
        <v>9556991</v>
      </c>
      <c r="T119" s="4">
        <f t="shared" si="19"/>
        <v>8940440.8000000007</v>
      </c>
      <c r="U119" s="4">
        <f t="shared" si="17"/>
        <v>7163359</v>
      </c>
    </row>
    <row r="120" spans="1:21" x14ac:dyDescent="0.2">
      <c r="A120" s="16" t="s">
        <v>168</v>
      </c>
      <c r="B120" s="4">
        <v>330900</v>
      </c>
      <c r="C120" s="4">
        <v>32900</v>
      </c>
      <c r="D120" s="4">
        <v>298000</v>
      </c>
      <c r="E120" s="4">
        <v>6607050000</v>
      </c>
      <c r="F120" s="4">
        <f t="shared" si="15"/>
        <v>17286840000</v>
      </c>
      <c r="R120" s="5">
        <v>-3.6499999999999998E-2</v>
      </c>
      <c r="S120" s="4">
        <v>14956646</v>
      </c>
      <c r="T120" s="4">
        <f t="shared" si="19"/>
        <v>8573361</v>
      </c>
      <c r="U120" s="4">
        <f t="shared" si="17"/>
        <v>7163359</v>
      </c>
    </row>
    <row r="121" spans="1:21" x14ac:dyDescent="0.2">
      <c r="A121" s="16" t="s">
        <v>167</v>
      </c>
      <c r="B121" s="4">
        <v>285940</v>
      </c>
      <c r="C121" s="4">
        <v>11000</v>
      </c>
      <c r="D121" s="4">
        <v>274940</v>
      </c>
      <c r="E121" s="4">
        <v>6884160000</v>
      </c>
      <c r="F121" s="4">
        <f t="shared" si="15"/>
        <v>10679790000</v>
      </c>
      <c r="R121" s="5">
        <v>-7.0000000000000007E-2</v>
      </c>
      <c r="S121" s="4">
        <v>7659013</v>
      </c>
      <c r="T121" s="4">
        <f t="shared" si="19"/>
        <v>9185182.5</v>
      </c>
      <c r="U121" s="4">
        <f t="shared" si="17"/>
        <v>7163359</v>
      </c>
    </row>
    <row r="122" spans="1:21" x14ac:dyDescent="0.2">
      <c r="A122" s="16" t="s">
        <v>166</v>
      </c>
      <c r="B122" s="4">
        <v>74600</v>
      </c>
      <c r="C122" s="4">
        <v>258600</v>
      </c>
      <c r="D122" s="4">
        <v>-184000</v>
      </c>
      <c r="E122" s="4">
        <v>-4694830000</v>
      </c>
      <c r="F122" s="4">
        <f t="shared" si="15"/>
        <v>3795630000</v>
      </c>
      <c r="R122" s="5">
        <v>-2.3399999999999997E-2</v>
      </c>
      <c r="S122" s="4">
        <v>7163359</v>
      </c>
      <c r="T122" s="4">
        <f>AVERAGE(S123:S132)</f>
        <v>9164410.9000000004</v>
      </c>
      <c r="U122" s="4">
        <f t="shared" si="17"/>
        <v>7350902</v>
      </c>
    </row>
    <row r="123" spans="1:21" x14ac:dyDescent="0.2">
      <c r="A123" s="16" t="s">
        <v>165</v>
      </c>
      <c r="B123" s="4">
        <v>827500</v>
      </c>
      <c r="C123" s="4">
        <v>234300</v>
      </c>
      <c r="D123" s="4">
        <v>593200</v>
      </c>
      <c r="E123" s="4">
        <v>15234830000</v>
      </c>
      <c r="F123" s="4">
        <f t="shared" si="15"/>
        <v>8490460000</v>
      </c>
      <c r="R123" s="5">
        <v>-5.7999999999999996E-3</v>
      </c>
      <c r="S123" s="4">
        <v>7821986</v>
      </c>
      <c r="U123" s="4">
        <f t="shared" si="17"/>
        <v>7350902</v>
      </c>
    </row>
    <row r="124" spans="1:21" x14ac:dyDescent="0.2">
      <c r="A124" s="16" t="s">
        <v>164</v>
      </c>
      <c r="B124" s="4">
        <v>42800</v>
      </c>
      <c r="C124" s="4">
        <v>145600</v>
      </c>
      <c r="D124" s="4">
        <v>-102800</v>
      </c>
      <c r="E124" s="4">
        <v>-2646300000</v>
      </c>
      <c r="F124" s="4">
        <f t="shared" si="15"/>
        <v>-6744370000</v>
      </c>
      <c r="R124" s="5">
        <v>-1.9E-3</v>
      </c>
      <c r="S124" s="4">
        <v>7886877</v>
      </c>
      <c r="U124" s="4">
        <f t="shared" ref="U124:U126" si="20">MIN(S125:S129)</f>
        <v>7350902</v>
      </c>
    </row>
    <row r="125" spans="1:21" x14ac:dyDescent="0.2">
      <c r="A125" s="16" t="s">
        <v>163</v>
      </c>
      <c r="B125" s="4">
        <v>355700</v>
      </c>
      <c r="C125" s="4">
        <v>0</v>
      </c>
      <c r="D125" s="4">
        <v>355700</v>
      </c>
      <c r="E125" s="4">
        <v>9058370000</v>
      </c>
      <c r="F125" s="4">
        <f t="shared" si="15"/>
        <v>-4098070000</v>
      </c>
      <c r="R125" s="5">
        <v>0.03</v>
      </c>
      <c r="S125" s="4">
        <v>7350902</v>
      </c>
      <c r="U125" s="4">
        <f t="shared" si="20"/>
        <v>7944480</v>
      </c>
    </row>
    <row r="126" spans="1:21" x14ac:dyDescent="0.2">
      <c r="A126" s="16" t="s">
        <v>162</v>
      </c>
      <c r="B126" s="4">
        <v>17200</v>
      </c>
      <c r="C126" s="4">
        <v>237800</v>
      </c>
      <c r="D126" s="4">
        <v>-220600</v>
      </c>
      <c r="E126" s="4">
        <v>-5640310000</v>
      </c>
      <c r="F126" s="4">
        <f t="shared" si="15"/>
        <v>-13156440000</v>
      </c>
      <c r="R126" s="5">
        <v>-1.5700000000000002E-2</v>
      </c>
      <c r="S126" s="4">
        <v>9084713</v>
      </c>
      <c r="U126" s="4">
        <f t="shared" si="20"/>
        <v>7944480</v>
      </c>
    </row>
    <row r="127" spans="1:21" x14ac:dyDescent="0.2">
      <c r="A127" s="16" t="s">
        <v>161</v>
      </c>
      <c r="B127" s="4">
        <v>1200</v>
      </c>
      <c r="C127" s="4">
        <v>454400</v>
      </c>
      <c r="D127" s="4">
        <v>-453200</v>
      </c>
      <c r="E127" s="4">
        <v>-11498310000</v>
      </c>
      <c r="F127" s="4">
        <f t="shared" si="15"/>
        <v>-7516130000</v>
      </c>
      <c r="R127" s="5">
        <v>-1.9E-3</v>
      </c>
      <c r="S127" s="4">
        <v>7944480</v>
      </c>
      <c r="U127" s="4">
        <f>MIN(S128:S132)</f>
        <v>6955643</v>
      </c>
    </row>
    <row r="128" spans="1:21" x14ac:dyDescent="0.2">
      <c r="A128" s="16" t="s">
        <v>160</v>
      </c>
      <c r="B128" s="4">
        <v>233500</v>
      </c>
      <c r="C128" s="4">
        <v>2600</v>
      </c>
      <c r="D128" s="4">
        <v>230900</v>
      </c>
      <c r="E128" s="4">
        <v>5800240000</v>
      </c>
      <c r="F128" s="4">
        <f t="shared" si="15"/>
        <v>3982180000</v>
      </c>
      <c r="R128" s="5">
        <v>4.7300000000000002E-2</v>
      </c>
      <c r="S128" s="4">
        <v>10892657</v>
      </c>
    </row>
    <row r="129" spans="1:22" x14ac:dyDescent="0.2">
      <c r="A129" s="16" t="s">
        <v>159</v>
      </c>
      <c r="B129" s="4">
        <v>12900</v>
      </c>
      <c r="C129" s="4">
        <v>144100</v>
      </c>
      <c r="D129" s="4">
        <v>-131200</v>
      </c>
      <c r="E129" s="4">
        <v>-3205480000</v>
      </c>
      <c r="F129" s="4">
        <f t="shared" si="15"/>
        <v>-1818060000</v>
      </c>
      <c r="R129" s="5">
        <v>6.1999999999999998E-3</v>
      </c>
      <c r="S129" s="4">
        <v>8643775</v>
      </c>
    </row>
    <row r="130" spans="1:22" x14ac:dyDescent="0.2">
      <c r="A130" s="16" t="s">
        <v>158</v>
      </c>
      <c r="B130" s="4">
        <v>813600</v>
      </c>
      <c r="C130" s="4">
        <v>610900</v>
      </c>
      <c r="D130" s="4">
        <v>202700</v>
      </c>
      <c r="E130" s="4">
        <v>4881050000</v>
      </c>
      <c r="F130" s="4">
        <f t="shared" si="15"/>
        <v>1387420000</v>
      </c>
      <c r="R130" s="5">
        <v>3.2000000000000001E-2</v>
      </c>
      <c r="S130" s="4">
        <v>11285848</v>
      </c>
    </row>
    <row r="131" spans="1:22" x14ac:dyDescent="0.2">
      <c r="A131" s="16" t="s">
        <v>157</v>
      </c>
      <c r="B131" s="4">
        <v>66400</v>
      </c>
      <c r="C131" s="4">
        <v>1217470</v>
      </c>
      <c r="D131" s="4">
        <v>-1151070</v>
      </c>
      <c r="E131" s="4">
        <v>-27637170000</v>
      </c>
      <c r="F131" s="4">
        <f>E131+F132</f>
        <v>-3493630000</v>
      </c>
      <c r="R131" s="5">
        <v>-5.6299999999999996E-2</v>
      </c>
      <c r="S131" s="4">
        <v>13777228</v>
      </c>
    </row>
    <row r="132" spans="1:22" x14ac:dyDescent="0.2">
      <c r="A132" s="16" t="s">
        <v>156</v>
      </c>
      <c r="B132" s="4">
        <v>1010000</v>
      </c>
      <c r="C132" s="4">
        <v>37306</v>
      </c>
      <c r="D132" s="4">
        <v>972694</v>
      </c>
      <c r="E132" s="4">
        <v>24143540000</v>
      </c>
      <c r="F132" s="4">
        <f>E132</f>
        <v>24143540000</v>
      </c>
      <c r="R132" s="5">
        <v>2.8999999999999998E-2</v>
      </c>
      <c r="S132" s="4">
        <v>6955643</v>
      </c>
    </row>
    <row r="133" spans="1:22" x14ac:dyDescent="0.2">
      <c r="A133" s="2"/>
      <c r="B133" s="4"/>
      <c r="C133" s="4"/>
      <c r="D133" s="4"/>
      <c r="E133" s="4"/>
      <c r="F133" s="4">
        <f>E133</f>
        <v>0</v>
      </c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6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6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6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6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6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5"/>
    </row>
    <row r="150" spans="1:22" x14ac:dyDescent="0.2">
      <c r="A150" s="6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5"/>
    </row>
    <row r="151" spans="1:22" x14ac:dyDescent="0.2">
      <c r="A151" s="6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5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5"/>
    </row>
    <row r="153" spans="1:22" x14ac:dyDescent="0.2">
      <c r="A153" s="2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5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5"/>
    </row>
    <row r="155" spans="1:22" x14ac:dyDescent="0.2">
      <c r="A155" s="6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5"/>
    </row>
    <row r="156" spans="1:22" x14ac:dyDescent="0.2">
      <c r="A156" s="6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5"/>
    </row>
    <row r="157" spans="1:22" x14ac:dyDescent="0.2">
      <c r="A157" s="6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5"/>
    </row>
    <row r="158" spans="1:22" x14ac:dyDescent="0.2">
      <c r="A158" s="6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5"/>
    </row>
    <row r="159" spans="1:22" x14ac:dyDescent="0.2">
      <c r="A159" s="6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5"/>
    </row>
    <row r="160" spans="1:22" x14ac:dyDescent="0.2">
      <c r="A160" s="6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5"/>
    </row>
    <row r="161" spans="1:22" x14ac:dyDescent="0.2">
      <c r="A161" s="6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5"/>
    </row>
    <row r="162" spans="1:22" x14ac:dyDescent="0.2">
      <c r="A162" s="6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5"/>
      <c r="U162" s="5"/>
      <c r="V162" s="5"/>
    </row>
    <row r="163" spans="1:22" x14ac:dyDescent="0.2">
      <c r="A163" s="6"/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5"/>
      <c r="U163" s="5"/>
      <c r="V163" s="5"/>
    </row>
    <row r="164" spans="1:22" x14ac:dyDescent="0.2">
      <c r="A164" s="6"/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5"/>
      <c r="U164" s="5"/>
      <c r="V164" s="5"/>
    </row>
    <row r="165" spans="1:22" x14ac:dyDescent="0.2">
      <c r="A165" s="6"/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5"/>
      <c r="U165" s="5"/>
      <c r="V165" s="5"/>
    </row>
    <row r="166" spans="1:22" x14ac:dyDescent="0.2">
      <c r="A166" s="6"/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5"/>
      <c r="U166" s="5"/>
      <c r="V166" s="5"/>
    </row>
    <row r="167" spans="1:22" x14ac:dyDescent="0.2">
      <c r="A167" s="6"/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5"/>
      <c r="U167" s="5"/>
      <c r="V167" s="5"/>
    </row>
    <row r="168" spans="1:22" x14ac:dyDescent="0.2">
      <c r="A168" s="2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5"/>
    </row>
    <row r="169" spans="1:22" x14ac:dyDescent="0.2">
      <c r="A169" s="2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5"/>
    </row>
    <row r="170" spans="1:22" x14ac:dyDescent="0.2">
      <c r="A170" s="2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5"/>
    </row>
    <row r="171" spans="1:22" x14ac:dyDescent="0.2">
      <c r="A171" s="2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5"/>
    </row>
    <row r="172" spans="1:22" x14ac:dyDescent="0.2">
      <c r="A172" s="2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5"/>
    </row>
    <row r="173" spans="1:22" x14ac:dyDescent="0.2">
      <c r="A173" s="2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5"/>
    </row>
    <row r="174" spans="1:22" x14ac:dyDescent="0.2">
      <c r="A174" s="2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5"/>
    </row>
    <row r="175" spans="1:22" x14ac:dyDescent="0.2">
      <c r="A175" s="2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5"/>
    </row>
    <row r="176" spans="1:22" x14ac:dyDescent="0.2">
      <c r="A176" s="2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5"/>
    </row>
    <row r="177" spans="1:22" x14ac:dyDescent="0.2">
      <c r="A177" s="2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5"/>
      <c r="U177" s="5"/>
      <c r="V177" s="5"/>
    </row>
    <row r="178" spans="1:22" x14ac:dyDescent="0.2">
      <c r="A178" s="2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5"/>
      <c r="U178" s="5"/>
      <c r="V178" s="5"/>
    </row>
    <row r="179" spans="1:22" x14ac:dyDescent="0.2">
      <c r="A179" s="2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5"/>
      <c r="U179" s="5"/>
      <c r="V179" s="5"/>
    </row>
    <row r="180" spans="1:22" x14ac:dyDescent="0.2">
      <c r="A180" s="2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5"/>
      <c r="U180" s="5"/>
      <c r="V180" s="5"/>
    </row>
    <row r="181" spans="1:22" x14ac:dyDescent="0.2">
      <c r="A181" s="2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5"/>
      <c r="U181" s="5"/>
      <c r="V181" s="5"/>
    </row>
    <row r="182" spans="1:22" x14ac:dyDescent="0.2">
      <c r="A182" s="2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5"/>
      <c r="U182" s="5"/>
      <c r="V182" s="5"/>
    </row>
    <row r="183" spans="1:22" x14ac:dyDescent="0.2">
      <c r="A183" s="2"/>
      <c r="B183" s="4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5"/>
      <c r="U183" s="5"/>
      <c r="V183" s="5"/>
    </row>
    <row r="184" spans="1:22" x14ac:dyDescent="0.2">
      <c r="A184" s="2"/>
      <c r="B184" s="4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5"/>
      <c r="U184" s="5"/>
      <c r="V184" s="5"/>
    </row>
    <row r="185" spans="1:22" x14ac:dyDescent="0.2">
      <c r="A185" s="2"/>
      <c r="B185" s="4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5"/>
      <c r="U185" s="5"/>
      <c r="V185" s="8"/>
    </row>
    <row r="186" spans="1:22" x14ac:dyDescent="0.2">
      <c r="A186" s="2"/>
      <c r="B186" s="4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5"/>
      <c r="U186" s="5"/>
      <c r="V186" s="8"/>
    </row>
    <row r="187" spans="1:22" x14ac:dyDescent="0.2">
      <c r="A187" s="2"/>
      <c r="B187" s="4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5"/>
      <c r="U187" s="5"/>
      <c r="V187" s="8"/>
    </row>
    <row r="188" spans="1:22" x14ac:dyDescent="0.2">
      <c r="A188" s="6"/>
      <c r="B188" s="4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5"/>
      <c r="U188" s="5"/>
      <c r="V188" s="8"/>
    </row>
    <row r="189" spans="1:22" x14ac:dyDescent="0.2">
      <c r="A189" s="6"/>
      <c r="B189" s="4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5"/>
      <c r="U189" s="5"/>
      <c r="V189" s="8"/>
    </row>
    <row r="190" spans="1:22" x14ac:dyDescent="0.2">
      <c r="A190" s="6"/>
      <c r="B190" s="4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5"/>
      <c r="U190" s="5"/>
      <c r="V190" s="8"/>
    </row>
    <row r="191" spans="1:22" x14ac:dyDescent="0.2">
      <c r="A191" s="6"/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5"/>
      <c r="U191" s="5"/>
      <c r="V191" s="8"/>
    </row>
    <row r="192" spans="1:22" x14ac:dyDescent="0.2">
      <c r="A192" s="6"/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5"/>
      <c r="U192" s="5"/>
      <c r="V192" s="8"/>
    </row>
    <row r="193" spans="1:22" x14ac:dyDescent="0.2">
      <c r="A193" s="2"/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5"/>
      <c r="U193" s="5"/>
      <c r="V193" s="8"/>
    </row>
    <row r="194" spans="1:22" x14ac:dyDescent="0.2">
      <c r="A194" s="2"/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5"/>
      <c r="U194" s="5"/>
      <c r="V194" s="8"/>
    </row>
    <row r="195" spans="1:22" x14ac:dyDescent="0.2">
      <c r="A195" s="2"/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5"/>
      <c r="U195" s="5"/>
      <c r="V195" s="8"/>
    </row>
    <row r="196" spans="1:22" x14ac:dyDescent="0.2">
      <c r="A196" s="2"/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5"/>
      <c r="U196" s="5"/>
      <c r="V196" s="8"/>
    </row>
    <row r="197" spans="1:22" x14ac:dyDescent="0.2">
      <c r="A197" s="2"/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5"/>
      <c r="U197" s="5"/>
      <c r="V197" s="8"/>
    </row>
    <row r="223" spans="1:3" x14ac:dyDescent="0.2">
      <c r="A223" t="e" cm="1">
        <f t="array" aca="1" ref="A223" ca="1">INDIRECT("'" &amp; E1 &amp; "'!$A$2:$A$66")</f>
        <v>#REF!</v>
      </c>
      <c r="B223" t="e" cm="1">
        <f t="array" aca="1" ref="B223" ca="1">INDIRECT("'" &amp; E1 &amp; "'!$B$2:$B$66")</f>
        <v>#REF!</v>
      </c>
      <c r="C223" t="e" cm="1">
        <f t="array" aca="1" ref="C223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4B014C-29E0-FA4D-A004-D853148A3260}">
  <sheetPr codeName="Sheet75"/>
  <dimension ref="A1:V223"/>
  <sheetViews>
    <sheetView workbookViewId="0">
      <pane ySplit="2" topLeftCell="A9" activePane="bottomLeft" state="frozen"/>
      <selection activeCell="F17" sqref="F17"/>
      <selection pane="bottomLeft" activeCell="F17" sqref="F17"/>
    </sheetView>
  </sheetViews>
  <sheetFormatPr baseColWidth="10" defaultRowHeight="16" x14ac:dyDescent="0.2"/>
  <cols>
    <col min="1" max="1" width="21.1640625" customWidth="1"/>
    <col min="2" max="3" width="15.33203125" customWidth="1"/>
    <col min="4" max="4" width="14.6640625" customWidth="1"/>
    <col min="5" max="5" width="16.66406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4.8320312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252</v>
      </c>
      <c r="U2" s="1" t="s">
        <v>253</v>
      </c>
      <c r="V2" s="1" t="s">
        <v>236</v>
      </c>
    </row>
    <row r="3" spans="1:22" x14ac:dyDescent="0.2">
      <c r="A3" s="16" t="s">
        <v>357</v>
      </c>
      <c r="B3" s="4">
        <v>1520</v>
      </c>
      <c r="C3" s="4">
        <v>6200</v>
      </c>
      <c r="D3" s="4">
        <v>-4680</v>
      </c>
      <c r="E3" s="4">
        <v>-310846676</v>
      </c>
      <c r="F3" s="4">
        <f t="shared" ref="F3:F11" si="0">E3+F4</f>
        <v>-50621293006</v>
      </c>
      <c r="G3" s="4">
        <v>3000</v>
      </c>
      <c r="H3" s="4">
        <v>0</v>
      </c>
      <c r="I3" s="4">
        <v>3000</v>
      </c>
      <c r="J3" s="4">
        <v>198720000</v>
      </c>
      <c r="K3">
        <f t="shared" ref="K3:K11" si="1">K4+J3</f>
        <v>4556380000</v>
      </c>
      <c r="L3" s="4">
        <v>46</v>
      </c>
      <c r="M3" s="4">
        <v>52</v>
      </c>
      <c r="N3" s="4">
        <v>1</v>
      </c>
      <c r="O3" s="4">
        <v>9</v>
      </c>
      <c r="P3" s="4">
        <v>17500</v>
      </c>
      <c r="Q3" s="4">
        <v>55400</v>
      </c>
      <c r="R3" s="5">
        <v>-1.3600000000000001E-2</v>
      </c>
      <c r="S3" s="4">
        <v>87000</v>
      </c>
      <c r="T3" s="4">
        <f t="shared" ref="T3:T38" si="2">AVERAGE(S4:S13)</f>
        <v>171620</v>
      </c>
      <c r="U3" s="4">
        <f t="shared" ref="U3:U11" si="3">MIN(S4:S8)</f>
        <v>95800</v>
      </c>
      <c r="V3" s="5">
        <v>5.7999999999999996E-2</v>
      </c>
    </row>
    <row r="4" spans="1:22" x14ac:dyDescent="0.2">
      <c r="A4" s="16" t="s">
        <v>356</v>
      </c>
      <c r="B4" s="4">
        <v>100</v>
      </c>
      <c r="C4" s="4">
        <v>8000</v>
      </c>
      <c r="D4" s="4">
        <v>-7900</v>
      </c>
      <c r="E4" s="4">
        <v>-530528061</v>
      </c>
      <c r="F4" s="4">
        <f t="shared" si="0"/>
        <v>-50310446330</v>
      </c>
      <c r="G4" s="4">
        <v>5000</v>
      </c>
      <c r="H4" s="4">
        <v>0</v>
      </c>
      <c r="I4" s="4">
        <v>5000</v>
      </c>
      <c r="J4" s="4">
        <v>336500000</v>
      </c>
      <c r="K4">
        <f t="shared" si="1"/>
        <v>4357660000</v>
      </c>
      <c r="L4" s="4">
        <v>83</v>
      </c>
      <c r="M4" s="4">
        <v>94</v>
      </c>
      <c r="N4" s="4">
        <v>13</v>
      </c>
      <c r="O4" s="4">
        <v>17</v>
      </c>
      <c r="P4" s="4">
        <v>62500</v>
      </c>
      <c r="Q4" s="4">
        <v>81100</v>
      </c>
      <c r="R4" s="5">
        <v>-1.7899999999999999E-2</v>
      </c>
      <c r="S4" s="4">
        <v>169700</v>
      </c>
      <c r="T4" s="4">
        <f t="shared" si="2"/>
        <v>177140</v>
      </c>
      <c r="U4" s="4">
        <f t="shared" si="3"/>
        <v>95800</v>
      </c>
      <c r="V4" s="5">
        <v>2.64E-2</v>
      </c>
    </row>
    <row r="5" spans="1:22" x14ac:dyDescent="0.2">
      <c r="A5" s="16" t="s">
        <v>355</v>
      </c>
      <c r="B5" s="4">
        <v>10300</v>
      </c>
      <c r="C5" s="4">
        <v>12800</v>
      </c>
      <c r="D5" s="4">
        <v>-2500</v>
      </c>
      <c r="E5" s="4">
        <v>-170890828</v>
      </c>
      <c r="F5" s="4">
        <f t="shared" si="0"/>
        <v>-49779918269</v>
      </c>
      <c r="K5">
        <f t="shared" si="1"/>
        <v>4021160000</v>
      </c>
      <c r="L5" s="4">
        <v>121</v>
      </c>
      <c r="M5" s="4">
        <v>96</v>
      </c>
      <c r="N5" s="4">
        <v>27</v>
      </c>
      <c r="O5" s="4">
        <v>19</v>
      </c>
      <c r="P5" s="4">
        <v>127400</v>
      </c>
      <c r="Q5" s="4">
        <v>152800</v>
      </c>
      <c r="R5" s="5">
        <v>-2.63E-2</v>
      </c>
      <c r="S5" s="4">
        <v>308000</v>
      </c>
      <c r="T5" s="4">
        <f t="shared" si="2"/>
        <v>174130</v>
      </c>
      <c r="U5" s="4">
        <f t="shared" si="3"/>
        <v>95800</v>
      </c>
      <c r="V5" s="5">
        <v>3.5799999999999998E-2</v>
      </c>
    </row>
    <row r="6" spans="1:22" x14ac:dyDescent="0.2">
      <c r="A6" s="16" t="s">
        <v>354</v>
      </c>
      <c r="B6" s="4">
        <v>0</v>
      </c>
      <c r="C6" s="4">
        <v>15400</v>
      </c>
      <c r="D6" s="4">
        <v>-15400</v>
      </c>
      <c r="E6" s="4">
        <v>-1074960000</v>
      </c>
      <c r="F6" s="4">
        <f t="shared" si="0"/>
        <v>-49609027441</v>
      </c>
      <c r="G6" s="4">
        <v>0</v>
      </c>
      <c r="H6" s="4">
        <v>18800</v>
      </c>
      <c r="I6" s="4">
        <v>-18800</v>
      </c>
      <c r="J6" s="4">
        <v>-1316880000</v>
      </c>
      <c r="K6">
        <f t="shared" si="1"/>
        <v>4021160000</v>
      </c>
      <c r="L6" s="4">
        <v>110</v>
      </c>
      <c r="M6" s="4">
        <v>77</v>
      </c>
      <c r="N6" s="4">
        <v>22</v>
      </c>
      <c r="O6" s="4">
        <v>23</v>
      </c>
      <c r="P6" s="4">
        <v>136000</v>
      </c>
      <c r="Q6" s="4">
        <v>156500</v>
      </c>
      <c r="R6" s="5">
        <v>-1.4199999999999999E-2</v>
      </c>
      <c r="S6" s="4">
        <v>323400</v>
      </c>
      <c r="T6" s="4">
        <f t="shared" si="2"/>
        <v>155340</v>
      </c>
      <c r="U6" s="4">
        <f t="shared" si="3"/>
        <v>95800</v>
      </c>
      <c r="V6" s="5">
        <v>3.9E-2</v>
      </c>
    </row>
    <row r="7" spans="1:22" x14ac:dyDescent="0.2">
      <c r="A7" s="16" t="s">
        <v>353</v>
      </c>
      <c r="B7" s="4">
        <v>10900</v>
      </c>
      <c r="C7" s="4">
        <v>9200</v>
      </c>
      <c r="D7" s="4">
        <v>1700</v>
      </c>
      <c r="E7" s="4">
        <v>119075853</v>
      </c>
      <c r="F7" s="4">
        <f t="shared" si="0"/>
        <v>-48534067441</v>
      </c>
      <c r="K7">
        <f t="shared" si="1"/>
        <v>5338040000</v>
      </c>
      <c r="L7" s="4">
        <v>66</v>
      </c>
      <c r="M7" s="4">
        <v>52</v>
      </c>
      <c r="N7" s="4">
        <v>6</v>
      </c>
      <c r="O7" s="4">
        <v>14</v>
      </c>
      <c r="P7" s="4">
        <v>39100</v>
      </c>
      <c r="Q7" s="4">
        <v>61500</v>
      </c>
      <c r="R7" s="5">
        <v>0</v>
      </c>
      <c r="S7" s="4">
        <v>107800</v>
      </c>
      <c r="T7" s="4">
        <f t="shared" si="2"/>
        <v>155880</v>
      </c>
      <c r="U7" s="4">
        <f t="shared" si="3"/>
        <v>95800</v>
      </c>
      <c r="V7" s="5">
        <v>2.2599999999999999E-2</v>
      </c>
    </row>
    <row r="8" spans="1:22" x14ac:dyDescent="0.2">
      <c r="A8" s="16" t="s">
        <v>352</v>
      </c>
      <c r="B8" s="4">
        <v>2800</v>
      </c>
      <c r="C8" s="4">
        <v>4600</v>
      </c>
      <c r="D8" s="4">
        <v>-1800</v>
      </c>
      <c r="E8" s="4">
        <v>-127841524</v>
      </c>
      <c r="F8" s="4">
        <f t="shared" si="0"/>
        <v>-48653143294</v>
      </c>
      <c r="K8">
        <f t="shared" si="1"/>
        <v>5338040000</v>
      </c>
      <c r="L8" s="4">
        <v>44</v>
      </c>
      <c r="M8" s="4">
        <v>50</v>
      </c>
      <c r="N8" s="4">
        <v>6</v>
      </c>
      <c r="O8" s="4">
        <v>9</v>
      </c>
      <c r="P8" s="4">
        <v>45200</v>
      </c>
      <c r="Q8" s="4">
        <v>46900</v>
      </c>
      <c r="R8" s="5">
        <v>-1.54E-2</v>
      </c>
      <c r="S8" s="4">
        <v>95800</v>
      </c>
      <c r="T8" s="4">
        <f t="shared" si="2"/>
        <v>204630</v>
      </c>
      <c r="U8" s="4">
        <f t="shared" si="3"/>
        <v>104600</v>
      </c>
      <c r="V8" s="5">
        <v>2.92E-2</v>
      </c>
    </row>
    <row r="9" spans="1:22" x14ac:dyDescent="0.2">
      <c r="A9" s="16" t="s">
        <v>351</v>
      </c>
      <c r="B9" s="4">
        <v>13000</v>
      </c>
      <c r="C9" s="4">
        <v>5400</v>
      </c>
      <c r="D9" s="4">
        <v>7600</v>
      </c>
      <c r="E9" s="4">
        <v>549074905</v>
      </c>
      <c r="F9" s="4">
        <f t="shared" si="0"/>
        <v>-48525301770</v>
      </c>
      <c r="K9">
        <f t="shared" si="1"/>
        <v>5338040000</v>
      </c>
      <c r="L9" s="4">
        <v>95</v>
      </c>
      <c r="M9" s="4">
        <v>87</v>
      </c>
      <c r="N9" s="4">
        <v>17</v>
      </c>
      <c r="O9" s="4">
        <v>17</v>
      </c>
      <c r="P9" s="4">
        <v>94000</v>
      </c>
      <c r="Q9" s="4">
        <v>74900</v>
      </c>
      <c r="R9" s="5">
        <v>2.86E-2</v>
      </c>
      <c r="S9" s="4">
        <v>190800</v>
      </c>
      <c r="T9" s="4">
        <f t="shared" si="2"/>
        <v>207390</v>
      </c>
      <c r="U9" s="4">
        <f t="shared" si="3"/>
        <v>104600</v>
      </c>
      <c r="V9" s="5">
        <v>4.6199999999999998E-2</v>
      </c>
    </row>
    <row r="10" spans="1:22" x14ac:dyDescent="0.2">
      <c r="A10" s="16" t="s">
        <v>350</v>
      </c>
      <c r="B10" s="4">
        <v>2900</v>
      </c>
      <c r="C10" s="4">
        <v>1800</v>
      </c>
      <c r="D10" s="4">
        <v>1100</v>
      </c>
      <c r="E10" s="4">
        <v>77158889</v>
      </c>
      <c r="F10" s="4">
        <f t="shared" si="0"/>
        <v>-49074376675</v>
      </c>
      <c r="K10">
        <f t="shared" si="1"/>
        <v>5338040000</v>
      </c>
      <c r="L10" s="4">
        <v>38</v>
      </c>
      <c r="M10" s="4">
        <v>76</v>
      </c>
      <c r="N10" s="4">
        <v>5</v>
      </c>
      <c r="O10" s="4">
        <v>15</v>
      </c>
      <c r="P10" s="4">
        <v>20300</v>
      </c>
      <c r="Q10" s="4">
        <v>96800</v>
      </c>
      <c r="R10" s="5">
        <v>-5.6999999999999993E-3</v>
      </c>
      <c r="S10" s="4">
        <v>133200</v>
      </c>
      <c r="T10" s="4">
        <f t="shared" si="2"/>
        <v>230520</v>
      </c>
      <c r="U10" s="4">
        <f t="shared" si="3"/>
        <v>104600</v>
      </c>
      <c r="V10" s="5">
        <v>1.2800000000000001E-2</v>
      </c>
    </row>
    <row r="11" spans="1:22" x14ac:dyDescent="0.2">
      <c r="A11" s="16" t="s">
        <v>349</v>
      </c>
      <c r="B11" s="4">
        <v>3200</v>
      </c>
      <c r="C11" s="4">
        <v>100</v>
      </c>
      <c r="D11" s="4">
        <v>3100</v>
      </c>
      <c r="E11" s="4">
        <v>216200631</v>
      </c>
      <c r="F11" s="4">
        <f t="shared" si="0"/>
        <v>-49151535564</v>
      </c>
      <c r="K11">
        <f t="shared" si="1"/>
        <v>5338040000</v>
      </c>
      <c r="L11" s="4">
        <v>59</v>
      </c>
      <c r="M11" s="4">
        <v>58</v>
      </c>
      <c r="N11" s="4">
        <v>10</v>
      </c>
      <c r="O11" s="4">
        <v>9</v>
      </c>
      <c r="P11" s="4">
        <v>47600</v>
      </c>
      <c r="Q11" s="4">
        <v>51400</v>
      </c>
      <c r="R11" s="5">
        <v>1.44E-2</v>
      </c>
      <c r="S11" s="4">
        <v>109400</v>
      </c>
      <c r="T11" s="4">
        <f t="shared" si="2"/>
        <v>254090</v>
      </c>
      <c r="U11" s="4">
        <f t="shared" si="3"/>
        <v>104600</v>
      </c>
      <c r="V11" s="5">
        <v>3.1099999999999999E-2</v>
      </c>
    </row>
    <row r="12" spans="1:22" x14ac:dyDescent="0.2">
      <c r="A12" s="16" t="s">
        <v>348</v>
      </c>
      <c r="B12" s="4">
        <v>20</v>
      </c>
      <c r="C12" s="4">
        <v>11800</v>
      </c>
      <c r="D12" s="4">
        <v>-11780</v>
      </c>
      <c r="E12" s="4">
        <v>-811018088</v>
      </c>
      <c r="F12" s="4">
        <f t="shared" ref="F12:F38" si="4">E12+F13</f>
        <v>-49367736195</v>
      </c>
      <c r="K12">
        <f t="shared" ref="K12:K38" si="5">K13+J12</f>
        <v>5338040000</v>
      </c>
      <c r="L12" s="4">
        <v>59</v>
      </c>
      <c r="M12" s="4">
        <v>51</v>
      </c>
      <c r="N12" s="4">
        <v>6</v>
      </c>
      <c r="O12" s="4">
        <v>9</v>
      </c>
      <c r="P12" s="4">
        <v>45400</v>
      </c>
      <c r="Q12" s="4">
        <v>51200</v>
      </c>
      <c r="R12" s="5">
        <v>1.0200000000000001E-2</v>
      </c>
      <c r="S12" s="4">
        <v>104600</v>
      </c>
      <c r="T12" s="4">
        <f t="shared" si="2"/>
        <v>277844.5</v>
      </c>
      <c r="U12" s="4">
        <f t="shared" ref="U12:U38" si="6">MIN(S13:S17)</f>
        <v>113200</v>
      </c>
      <c r="V12" s="5">
        <v>1.8799999999999997E-2</v>
      </c>
    </row>
    <row r="13" spans="1:22" x14ac:dyDescent="0.2">
      <c r="A13" s="16" t="s">
        <v>347</v>
      </c>
      <c r="B13" s="4">
        <v>1000</v>
      </c>
      <c r="C13" s="4">
        <v>3300</v>
      </c>
      <c r="D13" s="4">
        <v>-2300</v>
      </c>
      <c r="E13" s="4">
        <v>-157836208</v>
      </c>
      <c r="F13" s="4">
        <f t="shared" si="4"/>
        <v>-48556718107</v>
      </c>
      <c r="K13">
        <f t="shared" si="5"/>
        <v>5338040000</v>
      </c>
      <c r="L13" s="4">
        <v>44</v>
      </c>
      <c r="M13" s="4">
        <v>74</v>
      </c>
      <c r="N13" s="4">
        <v>8</v>
      </c>
      <c r="O13" s="4">
        <v>21</v>
      </c>
      <c r="P13" s="4">
        <v>44000</v>
      </c>
      <c r="Q13" s="4">
        <v>108600</v>
      </c>
      <c r="R13" s="5">
        <v>-7.1999999999999998E-3</v>
      </c>
      <c r="S13" s="4">
        <v>173500</v>
      </c>
      <c r="T13" s="4">
        <f t="shared" si="2"/>
        <v>313534.5</v>
      </c>
      <c r="U13" s="4">
        <f t="shared" si="6"/>
        <v>113200</v>
      </c>
      <c r="V13" s="5">
        <v>3.5499999999999997E-2</v>
      </c>
    </row>
    <row r="14" spans="1:22" x14ac:dyDescent="0.2">
      <c r="A14" s="16" t="s">
        <v>340</v>
      </c>
      <c r="B14" s="4">
        <v>0</v>
      </c>
      <c r="C14" s="4">
        <v>5110</v>
      </c>
      <c r="D14" s="4">
        <v>-5110</v>
      </c>
      <c r="E14" s="4">
        <v>-355743477</v>
      </c>
      <c r="F14" s="4">
        <f t="shared" si="4"/>
        <v>-48398881899</v>
      </c>
      <c r="K14">
        <f t="shared" si="5"/>
        <v>5338040000</v>
      </c>
      <c r="L14" s="4">
        <v>62</v>
      </c>
      <c r="M14" s="4">
        <v>100</v>
      </c>
      <c r="N14" s="4">
        <v>8</v>
      </c>
      <c r="O14" s="4">
        <v>33</v>
      </c>
      <c r="P14" s="4">
        <v>47900</v>
      </c>
      <c r="Q14" s="4">
        <v>162300</v>
      </c>
      <c r="R14" s="5">
        <v>-1.44E-2</v>
      </c>
      <c r="S14" s="4">
        <v>224900</v>
      </c>
      <c r="T14" s="4">
        <f t="shared" si="2"/>
        <v>354084.5</v>
      </c>
      <c r="U14" s="4">
        <f t="shared" si="6"/>
        <v>113200</v>
      </c>
      <c r="V14" s="5">
        <v>2.9600000000000001E-2</v>
      </c>
    </row>
    <row r="15" spans="1:22" x14ac:dyDescent="0.2">
      <c r="A15" s="16" t="s">
        <v>339</v>
      </c>
      <c r="B15" s="4">
        <v>12000</v>
      </c>
      <c r="C15" s="4">
        <v>100</v>
      </c>
      <c r="D15" s="4">
        <v>11900</v>
      </c>
      <c r="E15" s="4">
        <v>828462241</v>
      </c>
      <c r="F15" s="4">
        <f t="shared" si="4"/>
        <v>-48043138422</v>
      </c>
      <c r="K15">
        <f t="shared" si="5"/>
        <v>5338040000</v>
      </c>
      <c r="L15" s="4">
        <v>71</v>
      </c>
      <c r="M15" s="4">
        <v>96</v>
      </c>
      <c r="N15" s="4">
        <v>21</v>
      </c>
      <c r="O15" s="4">
        <v>28</v>
      </c>
      <c r="P15" s="4">
        <v>95500</v>
      </c>
      <c r="Q15" s="4">
        <v>173900</v>
      </c>
      <c r="R15" s="5">
        <v>1.4499999999999999E-2</v>
      </c>
      <c r="S15" s="4">
        <v>277900</v>
      </c>
      <c r="T15" s="4">
        <f t="shared" si="2"/>
        <v>347144.5</v>
      </c>
      <c r="U15" s="4">
        <f t="shared" si="6"/>
        <v>113200</v>
      </c>
      <c r="V15" s="5">
        <v>1.8500000000000003E-2</v>
      </c>
    </row>
    <row r="16" spans="1:22" x14ac:dyDescent="0.2">
      <c r="A16" s="16" t="s">
        <v>338</v>
      </c>
      <c r="B16" s="4">
        <v>15000</v>
      </c>
      <c r="C16" s="4">
        <v>700</v>
      </c>
      <c r="D16" s="4">
        <v>14300</v>
      </c>
      <c r="E16" s="4">
        <v>979923594</v>
      </c>
      <c r="F16" s="4">
        <f t="shared" si="4"/>
        <v>-48871600663</v>
      </c>
      <c r="G16" s="4">
        <v>0</v>
      </c>
      <c r="H16" s="4">
        <v>5000</v>
      </c>
      <c r="I16" s="4">
        <v>-5000</v>
      </c>
      <c r="J16" s="4">
        <v>-342030000</v>
      </c>
      <c r="K16">
        <f t="shared" si="5"/>
        <v>5338040000</v>
      </c>
      <c r="L16" s="4">
        <v>64</v>
      </c>
      <c r="M16" s="4">
        <v>64</v>
      </c>
      <c r="N16" s="4">
        <v>9</v>
      </c>
      <c r="O16" s="4">
        <v>12</v>
      </c>
      <c r="P16" s="4">
        <v>52700</v>
      </c>
      <c r="Q16" s="4">
        <v>72700</v>
      </c>
      <c r="R16" s="5">
        <v>1.03E-2</v>
      </c>
      <c r="S16" s="4">
        <v>135500</v>
      </c>
      <c r="T16" s="4">
        <f t="shared" si="2"/>
        <v>352214.5</v>
      </c>
      <c r="U16" s="4">
        <f t="shared" si="6"/>
        <v>113200</v>
      </c>
      <c r="V16" s="5">
        <v>2.0199999999999999E-2</v>
      </c>
    </row>
    <row r="17" spans="1:22" x14ac:dyDescent="0.2">
      <c r="A17" s="16" t="s">
        <v>337</v>
      </c>
      <c r="B17" s="4">
        <v>1900</v>
      </c>
      <c r="C17" s="4">
        <v>920</v>
      </c>
      <c r="D17" s="4">
        <v>980</v>
      </c>
      <c r="E17" s="4">
        <v>67197267</v>
      </c>
      <c r="F17" s="4">
        <f t="shared" si="4"/>
        <v>-49851524257</v>
      </c>
      <c r="K17">
        <f t="shared" si="5"/>
        <v>5680070000</v>
      </c>
      <c r="L17" s="4">
        <v>45</v>
      </c>
      <c r="M17" s="4">
        <v>59</v>
      </c>
      <c r="N17" s="4">
        <v>7</v>
      </c>
      <c r="O17" s="4">
        <v>18</v>
      </c>
      <c r="P17" s="4">
        <v>30600</v>
      </c>
      <c r="Q17" s="4">
        <v>77000</v>
      </c>
      <c r="R17" s="5">
        <v>1.6299999999999999E-2</v>
      </c>
      <c r="S17" s="4">
        <v>113200</v>
      </c>
      <c r="T17" s="4">
        <f t="shared" si="2"/>
        <v>361074.5</v>
      </c>
      <c r="U17" s="4">
        <f t="shared" si="6"/>
        <v>218400</v>
      </c>
      <c r="V17" s="5">
        <v>4.1500000000000002E-2</v>
      </c>
    </row>
    <row r="18" spans="1:22" x14ac:dyDescent="0.2">
      <c r="A18" s="16" t="s">
        <v>336</v>
      </c>
      <c r="B18" s="4">
        <v>6330</v>
      </c>
      <c r="C18" s="4">
        <v>3000</v>
      </c>
      <c r="D18" s="4">
        <v>3330</v>
      </c>
      <c r="E18" s="4">
        <v>225182158</v>
      </c>
      <c r="F18" s="4">
        <f t="shared" si="4"/>
        <v>-49918721524</v>
      </c>
      <c r="G18" s="4">
        <v>5000</v>
      </c>
      <c r="H18" s="4">
        <v>0</v>
      </c>
      <c r="I18" s="4">
        <v>5000</v>
      </c>
      <c r="J18" s="4">
        <v>342500000</v>
      </c>
      <c r="K18">
        <f t="shared" si="5"/>
        <v>5680070000</v>
      </c>
      <c r="L18" s="4">
        <v>200</v>
      </c>
      <c r="M18" s="4">
        <v>185</v>
      </c>
      <c r="N18" s="4">
        <v>50</v>
      </c>
      <c r="O18" s="4">
        <v>51</v>
      </c>
      <c r="P18" s="4">
        <v>278100</v>
      </c>
      <c r="Q18" s="4">
        <v>276000</v>
      </c>
      <c r="R18" s="5">
        <v>-5.1799999999999999E-2</v>
      </c>
      <c r="S18" s="4">
        <v>583300</v>
      </c>
      <c r="T18" s="4">
        <f t="shared" si="2"/>
        <v>330514.5</v>
      </c>
      <c r="U18" s="4">
        <f t="shared" si="6"/>
        <v>218400</v>
      </c>
      <c r="V18" s="5">
        <v>8.199999999999999E-2</v>
      </c>
    </row>
    <row r="19" spans="1:22" x14ac:dyDescent="0.2">
      <c r="A19" s="16" t="s">
        <v>335</v>
      </c>
      <c r="B19" s="4">
        <v>400</v>
      </c>
      <c r="C19" s="4">
        <v>3200</v>
      </c>
      <c r="D19" s="4">
        <v>-2800</v>
      </c>
      <c r="E19" s="4">
        <v>-199288589</v>
      </c>
      <c r="F19" s="4">
        <f t="shared" si="4"/>
        <v>-50143903682</v>
      </c>
      <c r="K19">
        <f t="shared" si="5"/>
        <v>5337570000</v>
      </c>
      <c r="L19" s="4">
        <v>65</v>
      </c>
      <c r="M19" s="4">
        <v>100</v>
      </c>
      <c r="N19" s="4">
        <v>11</v>
      </c>
      <c r="O19" s="4">
        <v>35</v>
      </c>
      <c r="P19" s="4">
        <v>60200</v>
      </c>
      <c r="Q19" s="4">
        <v>144300</v>
      </c>
      <c r="R19" s="5">
        <v>-1.26E-2</v>
      </c>
      <c r="S19" s="4">
        <v>218400</v>
      </c>
      <c r="T19" s="4">
        <f t="shared" si="2"/>
        <v>355604.5</v>
      </c>
      <c r="U19" s="4">
        <f t="shared" si="6"/>
        <v>342145</v>
      </c>
      <c r="V19" s="5">
        <v>3.3099999999999997E-2</v>
      </c>
    </row>
    <row r="20" spans="1:22" x14ac:dyDescent="0.2">
      <c r="A20" s="16" t="s">
        <v>334</v>
      </c>
      <c r="B20" s="4">
        <v>21000</v>
      </c>
      <c r="C20" s="4">
        <v>3800</v>
      </c>
      <c r="D20" s="4">
        <v>17200</v>
      </c>
      <c r="E20" s="4">
        <v>1229664099</v>
      </c>
      <c r="F20" s="4">
        <f t="shared" si="4"/>
        <v>-49944615093</v>
      </c>
      <c r="K20">
        <f t="shared" si="5"/>
        <v>5337570000</v>
      </c>
      <c r="L20" s="4">
        <v>152</v>
      </c>
      <c r="M20" s="4">
        <v>139</v>
      </c>
      <c r="N20" s="4">
        <v>26</v>
      </c>
      <c r="O20" s="4">
        <v>33</v>
      </c>
      <c r="P20" s="4">
        <v>164500</v>
      </c>
      <c r="Q20" s="4">
        <v>180300</v>
      </c>
      <c r="R20" s="5">
        <v>3.4599999999999999E-2</v>
      </c>
      <c r="S20" s="4">
        <v>364500</v>
      </c>
      <c r="T20" s="4">
        <f t="shared" si="2"/>
        <v>343864.5</v>
      </c>
      <c r="U20" s="4">
        <f t="shared" si="6"/>
        <v>208500</v>
      </c>
      <c r="V20" s="5">
        <v>3.5900000000000001E-2</v>
      </c>
    </row>
    <row r="21" spans="1:22" x14ac:dyDescent="0.2">
      <c r="A21" s="16" t="s">
        <v>333</v>
      </c>
      <c r="B21" s="4">
        <v>600</v>
      </c>
      <c r="C21" s="4">
        <v>0</v>
      </c>
      <c r="D21" s="4">
        <v>600</v>
      </c>
      <c r="E21" s="4">
        <v>41791660</v>
      </c>
      <c r="F21" s="4">
        <f t="shared" si="4"/>
        <v>-51174279192</v>
      </c>
      <c r="K21">
        <f t="shared" si="5"/>
        <v>5337570000</v>
      </c>
      <c r="L21" s="4">
        <v>101</v>
      </c>
      <c r="M21" s="4">
        <v>98</v>
      </c>
      <c r="N21" s="4">
        <v>27</v>
      </c>
      <c r="O21" s="4">
        <v>22</v>
      </c>
      <c r="P21" s="4">
        <v>113100</v>
      </c>
      <c r="Q21" s="4">
        <v>161200</v>
      </c>
      <c r="R21" s="5">
        <v>1.46E-2</v>
      </c>
      <c r="S21" s="4">
        <v>345100</v>
      </c>
      <c r="T21" s="4">
        <f t="shared" si="2"/>
        <v>323894.5</v>
      </c>
      <c r="U21" s="4">
        <f t="shared" si="6"/>
        <v>186200</v>
      </c>
      <c r="V21" s="5">
        <v>2.4300000000000002E-2</v>
      </c>
    </row>
    <row r="22" spans="1:22" x14ac:dyDescent="0.2">
      <c r="A22" s="16" t="s">
        <v>332</v>
      </c>
      <c r="B22" s="4">
        <v>81350</v>
      </c>
      <c r="C22" s="4">
        <v>76860</v>
      </c>
      <c r="D22" s="4">
        <v>4490</v>
      </c>
      <c r="E22" s="4">
        <v>311953558</v>
      </c>
      <c r="F22" s="4">
        <f t="shared" si="4"/>
        <v>-51216070852</v>
      </c>
      <c r="K22">
        <f t="shared" si="5"/>
        <v>5337570000</v>
      </c>
      <c r="L22" s="4">
        <v>110</v>
      </c>
      <c r="M22" s="4">
        <v>100</v>
      </c>
      <c r="N22" s="4">
        <v>20</v>
      </c>
      <c r="O22" s="4">
        <v>21</v>
      </c>
      <c r="P22" s="4">
        <v>125100</v>
      </c>
      <c r="Q22" s="4">
        <v>115200</v>
      </c>
      <c r="R22" s="5">
        <v>-7.1999999999999998E-3</v>
      </c>
      <c r="S22" s="4">
        <v>342145</v>
      </c>
      <c r="T22" s="4">
        <f t="shared" si="2"/>
        <v>345400</v>
      </c>
      <c r="U22" s="4">
        <f t="shared" si="6"/>
        <v>186200</v>
      </c>
      <c r="V22" s="5">
        <v>2.98E-2</v>
      </c>
    </row>
    <row r="23" spans="1:22" x14ac:dyDescent="0.2">
      <c r="A23" s="16" t="s">
        <v>331</v>
      </c>
      <c r="B23" s="4">
        <v>200</v>
      </c>
      <c r="C23" s="4">
        <v>46230</v>
      </c>
      <c r="D23" s="4">
        <v>-46030</v>
      </c>
      <c r="E23" s="4">
        <v>-3200223601</v>
      </c>
      <c r="F23" s="4">
        <f t="shared" si="4"/>
        <v>-51528024410</v>
      </c>
      <c r="K23">
        <f t="shared" si="5"/>
        <v>5337570000</v>
      </c>
      <c r="L23" s="4">
        <v>174</v>
      </c>
      <c r="M23" s="4">
        <v>150</v>
      </c>
      <c r="N23" s="4">
        <v>48</v>
      </c>
      <c r="O23" s="4">
        <v>35</v>
      </c>
      <c r="P23" s="4">
        <v>313800</v>
      </c>
      <c r="Q23" s="4">
        <v>191900</v>
      </c>
      <c r="R23" s="5">
        <v>2.8399999999999998E-2</v>
      </c>
      <c r="S23" s="4">
        <v>530400</v>
      </c>
      <c r="T23" s="4">
        <f t="shared" si="2"/>
        <v>320750</v>
      </c>
      <c r="U23" s="4">
        <f t="shared" si="6"/>
        <v>186200</v>
      </c>
      <c r="V23" s="5">
        <v>5.3600000000000002E-2</v>
      </c>
    </row>
    <row r="24" spans="1:22" x14ac:dyDescent="0.2">
      <c r="A24" s="16" t="s">
        <v>330</v>
      </c>
      <c r="B24" s="4">
        <v>1400</v>
      </c>
      <c r="C24" s="4">
        <v>140</v>
      </c>
      <c r="D24" s="4">
        <v>1260</v>
      </c>
      <c r="E24" s="4">
        <v>84325940</v>
      </c>
      <c r="F24" s="4">
        <f t="shared" si="4"/>
        <v>-48327800809</v>
      </c>
      <c r="K24">
        <f t="shared" si="5"/>
        <v>5337570000</v>
      </c>
      <c r="L24" s="4">
        <v>191</v>
      </c>
      <c r="M24" s="4">
        <v>225</v>
      </c>
      <c r="N24" s="4">
        <v>66</v>
      </c>
      <c r="O24" s="4">
        <v>59</v>
      </c>
      <c r="P24" s="4">
        <v>327200</v>
      </c>
      <c r="Q24" s="4">
        <v>274600</v>
      </c>
      <c r="R24" s="5">
        <v>3.7100000000000001E-2</v>
      </c>
      <c r="S24" s="4">
        <v>630400</v>
      </c>
      <c r="T24" s="4">
        <f t="shared" si="2"/>
        <v>275450</v>
      </c>
      <c r="U24" s="4">
        <f t="shared" si="6"/>
        <v>186200</v>
      </c>
      <c r="V24" s="5">
        <v>5.8499999999999996E-2</v>
      </c>
    </row>
    <row r="25" spans="1:22" x14ac:dyDescent="0.2">
      <c r="A25" s="16" t="s">
        <v>329</v>
      </c>
      <c r="B25" s="4">
        <v>4300</v>
      </c>
      <c r="C25" s="4">
        <v>100</v>
      </c>
      <c r="D25" s="4">
        <v>4200</v>
      </c>
      <c r="E25" s="4">
        <v>271285755</v>
      </c>
      <c r="F25" s="4">
        <f t="shared" si="4"/>
        <v>-48412126749</v>
      </c>
      <c r="G25" s="4">
        <v>10000</v>
      </c>
      <c r="H25" s="4">
        <v>0</v>
      </c>
      <c r="I25" s="4">
        <v>10000</v>
      </c>
      <c r="J25" s="4">
        <v>649000000</v>
      </c>
      <c r="K25">
        <f t="shared" si="5"/>
        <v>5337570000</v>
      </c>
      <c r="L25" s="4">
        <v>87</v>
      </c>
      <c r="M25" s="4">
        <v>80</v>
      </c>
      <c r="N25" s="4">
        <v>17</v>
      </c>
      <c r="O25" s="4">
        <v>17</v>
      </c>
      <c r="P25" s="4">
        <v>82500</v>
      </c>
      <c r="Q25" s="4">
        <v>120500</v>
      </c>
      <c r="R25" s="5">
        <v>-6.0999999999999995E-3</v>
      </c>
      <c r="S25" s="4">
        <v>208500</v>
      </c>
      <c r="T25" s="4">
        <f t="shared" si="2"/>
        <v>278560</v>
      </c>
      <c r="U25" s="4">
        <f t="shared" si="6"/>
        <v>186200</v>
      </c>
      <c r="V25" s="5">
        <v>1.6899999999999998E-2</v>
      </c>
    </row>
    <row r="26" spans="1:22" x14ac:dyDescent="0.2">
      <c r="A26" s="16" t="s">
        <v>328</v>
      </c>
      <c r="B26" s="4">
        <v>300</v>
      </c>
      <c r="C26" s="4">
        <v>800</v>
      </c>
      <c r="D26" s="4">
        <v>-500</v>
      </c>
      <c r="E26" s="4">
        <v>-32414876</v>
      </c>
      <c r="F26" s="4">
        <f t="shared" si="4"/>
        <v>-48683412504</v>
      </c>
      <c r="K26">
        <f t="shared" si="5"/>
        <v>4688570000</v>
      </c>
      <c r="L26" s="4">
        <v>64</v>
      </c>
      <c r="M26" s="4">
        <v>84</v>
      </c>
      <c r="N26" s="4">
        <v>12</v>
      </c>
      <c r="O26" s="4">
        <v>18</v>
      </c>
      <c r="P26" s="4">
        <v>70800</v>
      </c>
      <c r="Q26" s="4">
        <v>92000</v>
      </c>
      <c r="R26" s="5">
        <v>-4.5999999999999999E-3</v>
      </c>
      <c r="S26" s="4">
        <v>186200</v>
      </c>
      <c r="T26" s="4">
        <f t="shared" si="2"/>
        <v>269430</v>
      </c>
      <c r="U26" s="4">
        <f t="shared" si="6"/>
        <v>145400</v>
      </c>
      <c r="V26" s="5">
        <v>2.8900000000000002E-2</v>
      </c>
    </row>
    <row r="27" spans="1:22" x14ac:dyDescent="0.2">
      <c r="A27" s="16" t="s">
        <v>327</v>
      </c>
      <c r="B27" s="4">
        <v>400</v>
      </c>
      <c r="C27" s="4">
        <v>2030</v>
      </c>
      <c r="D27" s="4">
        <v>-1630</v>
      </c>
      <c r="E27" s="4">
        <v>-106002018</v>
      </c>
      <c r="F27" s="4">
        <f t="shared" si="4"/>
        <v>-48650997628</v>
      </c>
      <c r="K27">
        <f t="shared" si="5"/>
        <v>4688570000</v>
      </c>
      <c r="L27" s="4">
        <v>59</v>
      </c>
      <c r="M27" s="4">
        <v>87</v>
      </c>
      <c r="N27" s="4">
        <v>15</v>
      </c>
      <c r="O27" s="4">
        <v>22</v>
      </c>
      <c r="P27" s="4">
        <v>66400</v>
      </c>
      <c r="Q27" s="4">
        <v>130200</v>
      </c>
      <c r="R27" s="5">
        <v>4.6999999999999993E-3</v>
      </c>
      <c r="S27" s="4">
        <v>201800</v>
      </c>
      <c r="T27" s="4">
        <f t="shared" si="2"/>
        <v>264220</v>
      </c>
      <c r="U27" s="4">
        <f t="shared" si="6"/>
        <v>145400</v>
      </c>
      <c r="V27" s="5">
        <v>2.87E-2</v>
      </c>
    </row>
    <row r="28" spans="1:22" x14ac:dyDescent="0.2">
      <c r="A28" s="16" t="s">
        <v>326</v>
      </c>
      <c r="B28" s="4">
        <v>51700</v>
      </c>
      <c r="C28" s="4">
        <v>96900</v>
      </c>
      <c r="D28" s="4">
        <v>-45200</v>
      </c>
      <c r="E28" s="4">
        <v>-2970698082</v>
      </c>
      <c r="F28" s="4">
        <f t="shared" si="4"/>
        <v>-48544995610</v>
      </c>
      <c r="G28" s="4">
        <v>13800</v>
      </c>
      <c r="H28" s="4">
        <v>0</v>
      </c>
      <c r="I28" s="4">
        <v>13800</v>
      </c>
      <c r="J28" s="4">
        <v>908570000</v>
      </c>
      <c r="K28">
        <f t="shared" si="5"/>
        <v>4688570000</v>
      </c>
      <c r="L28" s="4">
        <v>89</v>
      </c>
      <c r="M28" s="4">
        <v>112</v>
      </c>
      <c r="N28" s="4">
        <v>20</v>
      </c>
      <c r="O28" s="4">
        <v>28</v>
      </c>
      <c r="P28" s="4">
        <v>83500</v>
      </c>
      <c r="Q28" s="4">
        <v>120400</v>
      </c>
      <c r="R28" s="5">
        <v>-1.38E-2</v>
      </c>
      <c r="S28" s="4">
        <v>277700</v>
      </c>
      <c r="T28" s="4">
        <f t="shared" si="2"/>
        <v>247160</v>
      </c>
      <c r="U28" s="4">
        <f t="shared" si="6"/>
        <v>145400</v>
      </c>
      <c r="V28" s="5">
        <v>1.9599999999999999E-2</v>
      </c>
    </row>
    <row r="29" spans="1:22" x14ac:dyDescent="0.2">
      <c r="A29" s="16" t="s">
        <v>325</v>
      </c>
      <c r="B29" s="4">
        <v>1800</v>
      </c>
      <c r="C29" s="4">
        <v>30900</v>
      </c>
      <c r="D29" s="4">
        <v>-29100</v>
      </c>
      <c r="E29" s="4">
        <v>-1914568555</v>
      </c>
      <c r="F29" s="4">
        <f t="shared" si="4"/>
        <v>-45574297528</v>
      </c>
      <c r="K29">
        <f t="shared" si="5"/>
        <v>3780000000</v>
      </c>
      <c r="L29" s="4">
        <v>144</v>
      </c>
      <c r="M29" s="4">
        <v>146</v>
      </c>
      <c r="N29" s="4">
        <v>42</v>
      </c>
      <c r="O29" s="4">
        <v>37</v>
      </c>
      <c r="P29" s="4">
        <v>228700</v>
      </c>
      <c r="Q29" s="4">
        <v>220800</v>
      </c>
      <c r="R29" s="5">
        <v>1.7000000000000001E-2</v>
      </c>
      <c r="S29" s="4">
        <v>469300</v>
      </c>
      <c r="T29" s="4">
        <f t="shared" si="2"/>
        <v>217030</v>
      </c>
      <c r="U29" s="4">
        <f t="shared" si="6"/>
        <v>145400</v>
      </c>
      <c r="V29" s="5">
        <v>4.3400000000000001E-2</v>
      </c>
    </row>
    <row r="30" spans="1:22" x14ac:dyDescent="0.2">
      <c r="A30" s="16" t="s">
        <v>324</v>
      </c>
      <c r="B30" s="4">
        <v>2200</v>
      </c>
      <c r="C30" s="4">
        <v>6300</v>
      </c>
      <c r="D30" s="4">
        <v>-4100</v>
      </c>
      <c r="E30" s="4">
        <v>-262998491</v>
      </c>
      <c r="F30" s="4">
        <f t="shared" si="4"/>
        <v>-43659728973</v>
      </c>
      <c r="K30">
        <f t="shared" si="5"/>
        <v>3780000000</v>
      </c>
      <c r="L30" s="4">
        <v>109</v>
      </c>
      <c r="M30" s="4">
        <v>84</v>
      </c>
      <c r="N30" s="4">
        <v>26</v>
      </c>
      <c r="O30" s="4">
        <v>14</v>
      </c>
      <c r="P30" s="4">
        <v>142400</v>
      </c>
      <c r="Q30" s="4">
        <v>75500</v>
      </c>
      <c r="R30" s="5">
        <v>1.41E-2</v>
      </c>
      <c r="S30" s="4">
        <v>247100</v>
      </c>
      <c r="T30" s="4">
        <f t="shared" si="2"/>
        <v>201920</v>
      </c>
      <c r="U30" s="4">
        <f t="shared" si="6"/>
        <v>145400</v>
      </c>
      <c r="V30" s="5">
        <v>3.5099999999999999E-2</v>
      </c>
    </row>
    <row r="31" spans="1:22" x14ac:dyDescent="0.2">
      <c r="A31" s="16" t="s">
        <v>323</v>
      </c>
      <c r="B31" s="4">
        <v>200</v>
      </c>
      <c r="C31" s="4">
        <v>5700</v>
      </c>
      <c r="D31" s="4">
        <v>-5500</v>
      </c>
      <c r="E31" s="4">
        <v>-353113240</v>
      </c>
      <c r="F31" s="4">
        <f t="shared" si="4"/>
        <v>-43396730482</v>
      </c>
      <c r="G31" s="4">
        <v>0</v>
      </c>
      <c r="H31" s="4">
        <v>0</v>
      </c>
      <c r="I31" s="4">
        <v>0</v>
      </c>
      <c r="J31" s="4">
        <v>1890000000</v>
      </c>
      <c r="K31">
        <f t="shared" si="5"/>
        <v>3780000000</v>
      </c>
      <c r="L31" s="4">
        <v>88</v>
      </c>
      <c r="M31" s="4">
        <v>80</v>
      </c>
      <c r="N31" s="4">
        <v>6</v>
      </c>
      <c r="O31" s="4">
        <v>12</v>
      </c>
      <c r="P31" s="4">
        <v>67700</v>
      </c>
      <c r="Q31" s="4">
        <v>65700</v>
      </c>
      <c r="R31" s="5">
        <v>-9.300000000000001E-3</v>
      </c>
      <c r="S31" s="4">
        <v>145400</v>
      </c>
      <c r="T31" s="4">
        <f t="shared" si="2"/>
        <v>204410</v>
      </c>
      <c r="U31" s="4">
        <f t="shared" si="6"/>
        <v>94900</v>
      </c>
      <c r="V31" s="5">
        <v>2.3099999999999999E-2</v>
      </c>
    </row>
    <row r="32" spans="1:22" x14ac:dyDescent="0.2">
      <c r="A32" s="16" t="s">
        <v>322</v>
      </c>
      <c r="B32" s="4">
        <v>3500</v>
      </c>
      <c r="C32" s="4">
        <v>117720</v>
      </c>
      <c r="D32" s="4">
        <v>-114220</v>
      </c>
      <c r="E32" s="4">
        <v>-7224574892</v>
      </c>
      <c r="F32" s="4">
        <f t="shared" si="4"/>
        <v>-43043617242</v>
      </c>
      <c r="G32" s="4">
        <v>30000</v>
      </c>
      <c r="H32" s="4">
        <v>0</v>
      </c>
      <c r="I32" s="4">
        <v>30000</v>
      </c>
      <c r="J32" s="4">
        <v>1890000000</v>
      </c>
      <c r="K32">
        <f t="shared" si="5"/>
        <v>1890000000</v>
      </c>
      <c r="L32" s="4">
        <v>202</v>
      </c>
      <c r="M32" s="4">
        <v>163</v>
      </c>
      <c r="N32" s="4">
        <v>47</v>
      </c>
      <c r="O32" s="4">
        <v>32</v>
      </c>
      <c r="P32" s="4">
        <v>307900</v>
      </c>
      <c r="Q32" s="4">
        <v>205300</v>
      </c>
      <c r="R32" s="5">
        <v>6.7799999999999999E-2</v>
      </c>
      <c r="S32" s="4">
        <v>557200</v>
      </c>
      <c r="T32" s="4">
        <f t="shared" si="2"/>
        <v>167340</v>
      </c>
      <c r="U32" s="4">
        <f t="shared" si="6"/>
        <v>94900</v>
      </c>
      <c r="V32" s="5">
        <v>6.8099999999999994E-2</v>
      </c>
    </row>
    <row r="33" spans="1:22" x14ac:dyDescent="0.2">
      <c r="A33" s="16" t="s">
        <v>321</v>
      </c>
      <c r="B33" s="4">
        <v>200</v>
      </c>
      <c r="C33" s="4">
        <v>41900</v>
      </c>
      <c r="D33" s="4">
        <v>-41700</v>
      </c>
      <c r="E33" s="4">
        <v>-2503341039</v>
      </c>
      <c r="F33" s="4">
        <f t="shared" si="4"/>
        <v>-35819042350</v>
      </c>
      <c r="K33">
        <f t="shared" si="5"/>
        <v>0</v>
      </c>
      <c r="L33" s="4">
        <v>91</v>
      </c>
      <c r="M33" s="4">
        <v>84</v>
      </c>
      <c r="N33" s="4">
        <v>6</v>
      </c>
      <c r="O33" s="4">
        <v>27</v>
      </c>
      <c r="P33" s="4">
        <v>55900</v>
      </c>
      <c r="Q33" s="4">
        <v>166500</v>
      </c>
      <c r="R33" s="5">
        <v>-4.8999999999999998E-3</v>
      </c>
      <c r="S33" s="4">
        <v>283900</v>
      </c>
      <c r="T33" s="4">
        <f t="shared" si="2"/>
        <v>171390</v>
      </c>
      <c r="U33" s="4">
        <f t="shared" si="6"/>
        <v>94900</v>
      </c>
      <c r="V33" s="5">
        <v>1.9799999999999998E-2</v>
      </c>
    </row>
    <row r="34" spans="1:22" x14ac:dyDescent="0.2">
      <c r="A34" s="16" t="s">
        <v>320</v>
      </c>
      <c r="B34" s="4">
        <v>500</v>
      </c>
      <c r="C34" s="4">
        <v>4000</v>
      </c>
      <c r="D34" s="4">
        <v>-3500</v>
      </c>
      <c r="E34" s="4">
        <v>-215500170</v>
      </c>
      <c r="F34" s="4">
        <f t="shared" si="4"/>
        <v>-33315701311</v>
      </c>
      <c r="K34">
        <f t="shared" si="5"/>
        <v>0</v>
      </c>
      <c r="L34" s="4">
        <v>64</v>
      </c>
      <c r="M34" s="4">
        <v>54</v>
      </c>
      <c r="N34" s="4">
        <v>12</v>
      </c>
      <c r="O34" s="4">
        <v>14</v>
      </c>
      <c r="P34" s="4">
        <v>66200</v>
      </c>
      <c r="Q34" s="4">
        <v>87000</v>
      </c>
      <c r="R34" s="5">
        <v>-2.9600000000000001E-2</v>
      </c>
      <c r="S34" s="4">
        <v>177400</v>
      </c>
      <c r="T34" s="4">
        <f t="shared" si="2"/>
        <v>164280</v>
      </c>
      <c r="U34" s="4">
        <f t="shared" si="6"/>
        <v>94900</v>
      </c>
      <c r="V34" s="5">
        <v>4.4600000000000001E-2</v>
      </c>
    </row>
    <row r="35" spans="1:22" x14ac:dyDescent="0.2">
      <c r="A35" s="16" t="s">
        <v>319</v>
      </c>
      <c r="B35" s="4">
        <v>3400</v>
      </c>
      <c r="C35" s="4">
        <v>50000</v>
      </c>
      <c r="D35" s="4">
        <v>-46600</v>
      </c>
      <c r="E35" s="4">
        <v>-2904730092</v>
      </c>
      <c r="F35" s="4">
        <f t="shared" si="4"/>
        <v>-33100201141</v>
      </c>
      <c r="K35">
        <f t="shared" si="5"/>
        <v>0</v>
      </c>
      <c r="L35" s="4">
        <v>122</v>
      </c>
      <c r="M35" s="4">
        <v>71</v>
      </c>
      <c r="N35" s="4">
        <v>18</v>
      </c>
      <c r="O35" s="4">
        <v>9</v>
      </c>
      <c r="P35" s="4">
        <v>131600</v>
      </c>
      <c r="Q35" s="4">
        <v>64600</v>
      </c>
      <c r="R35" s="5">
        <v>9.7000000000000003E-3</v>
      </c>
      <c r="S35" s="4">
        <v>239600</v>
      </c>
      <c r="T35" s="4">
        <f t="shared" si="2"/>
        <v>167360</v>
      </c>
      <c r="U35" s="4">
        <f t="shared" si="6"/>
        <v>94900</v>
      </c>
      <c r="V35" s="5">
        <v>1.9199999999999998E-2</v>
      </c>
    </row>
    <row r="36" spans="1:22" x14ac:dyDescent="0.2">
      <c r="A36" s="16" t="s">
        <v>318</v>
      </c>
      <c r="B36" s="4">
        <v>500</v>
      </c>
      <c r="C36" s="4">
        <v>20300</v>
      </c>
      <c r="D36" s="4">
        <v>-19800</v>
      </c>
      <c r="E36" s="4">
        <v>-1219427545</v>
      </c>
      <c r="F36" s="4">
        <f t="shared" si="4"/>
        <v>-30195471049</v>
      </c>
      <c r="K36">
        <f t="shared" si="5"/>
        <v>0</v>
      </c>
      <c r="L36" s="4">
        <v>33</v>
      </c>
      <c r="M36" s="4">
        <v>73</v>
      </c>
      <c r="N36" s="4">
        <v>8</v>
      </c>
      <c r="O36" s="4">
        <v>8</v>
      </c>
      <c r="P36" s="4">
        <v>34600</v>
      </c>
      <c r="Q36" s="4">
        <v>57300</v>
      </c>
      <c r="R36" s="5">
        <v>9.7999999999999997E-3</v>
      </c>
      <c r="S36" s="4">
        <v>94900</v>
      </c>
      <c r="T36" s="4">
        <f t="shared" si="2"/>
        <v>205650</v>
      </c>
      <c r="U36" s="4">
        <f t="shared" si="6"/>
        <v>96000</v>
      </c>
      <c r="V36" s="5">
        <v>1.9299999999999998E-2</v>
      </c>
    </row>
    <row r="37" spans="1:22" x14ac:dyDescent="0.2">
      <c r="A37" s="16" t="s">
        <v>317</v>
      </c>
      <c r="B37" s="4">
        <v>0</v>
      </c>
      <c r="C37" s="4">
        <v>20500</v>
      </c>
      <c r="D37" s="4">
        <v>-20500</v>
      </c>
      <c r="E37" s="4">
        <v>-1246430127</v>
      </c>
      <c r="F37" s="4">
        <f t="shared" si="4"/>
        <v>-28976043504</v>
      </c>
      <c r="K37">
        <f t="shared" si="5"/>
        <v>0</v>
      </c>
      <c r="L37" s="4">
        <v>50</v>
      </c>
      <c r="M37" s="4">
        <v>62</v>
      </c>
      <c r="N37" s="4">
        <v>11</v>
      </c>
      <c r="O37" s="4">
        <v>12</v>
      </c>
      <c r="P37" s="4">
        <v>60000</v>
      </c>
      <c r="Q37" s="4">
        <v>71600</v>
      </c>
      <c r="R37" s="5">
        <v>8.3000000000000001E-3</v>
      </c>
      <c r="S37" s="4">
        <v>149700</v>
      </c>
      <c r="T37" s="4">
        <f t="shared" si="2"/>
        <v>194480</v>
      </c>
      <c r="U37" s="4">
        <f t="shared" si="6"/>
        <v>96000</v>
      </c>
      <c r="V37" s="5">
        <v>2.5899999999999999E-2</v>
      </c>
    </row>
    <row r="38" spans="1:22" x14ac:dyDescent="0.2">
      <c r="A38" s="16" t="s">
        <v>316</v>
      </c>
      <c r="B38" s="4">
        <v>5000</v>
      </c>
      <c r="C38" s="4">
        <v>32400</v>
      </c>
      <c r="D38" s="4">
        <v>-27400</v>
      </c>
      <c r="E38" s="4">
        <v>-1667628982</v>
      </c>
      <c r="F38" s="4">
        <f t="shared" si="4"/>
        <v>-27729613377</v>
      </c>
      <c r="K38">
        <f t="shared" si="5"/>
        <v>0</v>
      </c>
      <c r="L38" s="4">
        <v>56</v>
      </c>
      <c r="M38" s="4">
        <v>199</v>
      </c>
      <c r="N38" s="4">
        <v>7</v>
      </c>
      <c r="O38" s="4">
        <v>10</v>
      </c>
      <c r="P38" s="4">
        <v>36000</v>
      </c>
      <c r="Q38" s="4">
        <v>63500</v>
      </c>
      <c r="R38" s="5">
        <v>-4.8999999999999998E-3</v>
      </c>
      <c r="S38" s="4">
        <v>107100</v>
      </c>
      <c r="T38" s="4">
        <f t="shared" si="2"/>
        <v>190630</v>
      </c>
      <c r="U38" s="4">
        <f t="shared" si="6"/>
        <v>96000</v>
      </c>
      <c r="V38" s="5">
        <v>1.95E-2</v>
      </c>
    </row>
    <row r="39" spans="1:22" x14ac:dyDescent="0.2">
      <c r="A39" s="16" t="s">
        <v>315</v>
      </c>
      <c r="B39" s="4">
        <v>0</v>
      </c>
      <c r="C39" s="4">
        <v>22700</v>
      </c>
      <c r="D39" s="4">
        <v>-22700</v>
      </c>
      <c r="E39" s="4">
        <v>-1396599935</v>
      </c>
      <c r="F39" s="4">
        <f t="shared" ref="F39:F44" si="7">E39+F40</f>
        <v>-26061984395</v>
      </c>
      <c r="K39">
        <f t="shared" ref="K39:K44" si="8">K40+J39</f>
        <v>0</v>
      </c>
      <c r="L39" s="4">
        <v>62</v>
      </c>
      <c r="M39" s="4">
        <v>90</v>
      </c>
      <c r="N39" s="4">
        <v>8</v>
      </c>
      <c r="O39" s="4">
        <v>17</v>
      </c>
      <c r="P39" s="4">
        <v>52400</v>
      </c>
      <c r="Q39" s="4">
        <v>86600</v>
      </c>
      <c r="R39" s="5">
        <v>-9.7999999999999997E-3</v>
      </c>
      <c r="S39" s="4">
        <v>168000</v>
      </c>
      <c r="T39" s="4">
        <f t="shared" ref="T39:T44" si="9">AVERAGE(S40:S49)</f>
        <v>175420</v>
      </c>
      <c r="U39" s="4">
        <f t="shared" ref="U39:U44" si="10">MIN(S40:S44)</f>
        <v>96000</v>
      </c>
      <c r="V39" s="5">
        <v>1.61E-2</v>
      </c>
    </row>
    <row r="40" spans="1:22" x14ac:dyDescent="0.2">
      <c r="A40" s="16" t="s">
        <v>314</v>
      </c>
      <c r="B40" s="4">
        <v>1000</v>
      </c>
      <c r="C40" s="4">
        <v>1300</v>
      </c>
      <c r="D40" s="4">
        <v>-300</v>
      </c>
      <c r="E40" s="4">
        <v>-18499625</v>
      </c>
      <c r="F40" s="4">
        <f t="shared" si="7"/>
        <v>-24665384460</v>
      </c>
      <c r="K40">
        <f t="shared" si="8"/>
        <v>0</v>
      </c>
      <c r="L40" s="4">
        <v>43</v>
      </c>
      <c r="M40" s="4">
        <v>57</v>
      </c>
      <c r="N40" s="4">
        <v>8</v>
      </c>
      <c r="O40" s="4">
        <v>7</v>
      </c>
      <c r="P40" s="4">
        <v>37600</v>
      </c>
      <c r="Q40" s="4">
        <v>49600</v>
      </c>
      <c r="R40" s="5">
        <v>0</v>
      </c>
      <c r="S40" s="4">
        <v>96000</v>
      </c>
      <c r="T40" s="4">
        <f t="shared" si="9"/>
        <v>167270</v>
      </c>
      <c r="U40" s="4">
        <f t="shared" si="10"/>
        <v>106300</v>
      </c>
      <c r="V40" s="5">
        <v>1.61E-2</v>
      </c>
    </row>
    <row r="41" spans="1:22" x14ac:dyDescent="0.2">
      <c r="A41" s="16" t="s">
        <v>310</v>
      </c>
      <c r="B41" s="4">
        <v>0</v>
      </c>
      <c r="C41" s="4">
        <v>30500</v>
      </c>
      <c r="D41" s="4">
        <v>-30500</v>
      </c>
      <c r="E41" s="4">
        <v>-1888293864</v>
      </c>
      <c r="F41" s="4">
        <f t="shared" si="7"/>
        <v>-24646884835</v>
      </c>
      <c r="K41">
        <f t="shared" si="8"/>
        <v>0</v>
      </c>
      <c r="L41" s="4">
        <v>54</v>
      </c>
      <c r="M41" s="4">
        <v>66</v>
      </c>
      <c r="N41" s="4">
        <v>16</v>
      </c>
      <c r="O41" s="4">
        <v>11</v>
      </c>
      <c r="P41" s="4">
        <v>93100</v>
      </c>
      <c r="Q41" s="4">
        <v>59400</v>
      </c>
      <c r="R41" s="5">
        <v>1.4800000000000001E-2</v>
      </c>
      <c r="S41" s="4">
        <v>170300</v>
      </c>
      <c r="T41" s="4">
        <f t="shared" si="9"/>
        <v>152330</v>
      </c>
      <c r="U41" s="4">
        <f t="shared" si="10"/>
        <v>106300</v>
      </c>
      <c r="V41" s="5">
        <v>2.4E-2</v>
      </c>
    </row>
    <row r="42" spans="1:22" x14ac:dyDescent="0.2">
      <c r="A42" s="16" t="s">
        <v>309</v>
      </c>
      <c r="B42" s="4">
        <v>100</v>
      </c>
      <c r="C42" s="4">
        <v>21420</v>
      </c>
      <c r="D42" s="4">
        <v>-21320</v>
      </c>
      <c r="E42" s="4">
        <v>-1289654230</v>
      </c>
      <c r="F42" s="4">
        <f t="shared" si="7"/>
        <v>-22758590971</v>
      </c>
      <c r="K42">
        <f t="shared" si="8"/>
        <v>0</v>
      </c>
      <c r="L42" s="4">
        <v>53</v>
      </c>
      <c r="M42" s="4">
        <v>128</v>
      </c>
      <c r="N42" s="4">
        <v>10</v>
      </c>
      <c r="O42" s="4">
        <v>25</v>
      </c>
      <c r="P42" s="4">
        <v>41300</v>
      </c>
      <c r="Q42" s="4">
        <v>113700</v>
      </c>
      <c r="R42" s="5">
        <v>1.7000000000000001E-3</v>
      </c>
      <c r="S42" s="4">
        <v>186500</v>
      </c>
      <c r="T42" s="4">
        <f t="shared" si="9"/>
        <v>135770</v>
      </c>
      <c r="U42" s="4">
        <f t="shared" si="10"/>
        <v>38000</v>
      </c>
      <c r="V42" s="5">
        <v>1.8000000000000002E-2</v>
      </c>
    </row>
    <row r="43" spans="1:22" x14ac:dyDescent="0.2">
      <c r="A43" s="16" t="s">
        <v>306</v>
      </c>
      <c r="B43" s="4">
        <v>0</v>
      </c>
      <c r="C43" s="4">
        <v>62700</v>
      </c>
      <c r="D43" s="4">
        <v>-62700</v>
      </c>
      <c r="E43" s="4">
        <v>-3808955419</v>
      </c>
      <c r="F43" s="4">
        <f t="shared" si="7"/>
        <v>-21468936741</v>
      </c>
      <c r="K43">
        <f t="shared" si="8"/>
        <v>0</v>
      </c>
      <c r="L43" s="4">
        <v>81</v>
      </c>
      <c r="M43" s="4">
        <v>97</v>
      </c>
      <c r="N43" s="4">
        <v>21</v>
      </c>
      <c r="O43" s="4">
        <v>31</v>
      </c>
      <c r="P43" s="4">
        <v>133300</v>
      </c>
      <c r="Q43" s="4">
        <v>165000</v>
      </c>
      <c r="R43" s="5">
        <v>0</v>
      </c>
      <c r="S43" s="4">
        <v>324400</v>
      </c>
      <c r="T43" s="4">
        <f t="shared" si="9"/>
        <v>106540</v>
      </c>
      <c r="U43" s="4">
        <f t="shared" si="10"/>
        <v>38000</v>
      </c>
      <c r="V43" s="5">
        <v>1.47E-2</v>
      </c>
    </row>
    <row r="44" spans="1:22" x14ac:dyDescent="0.2">
      <c r="A44" s="16" t="s">
        <v>305</v>
      </c>
      <c r="B44" s="4">
        <v>5000</v>
      </c>
      <c r="C44" s="4">
        <v>1500</v>
      </c>
      <c r="D44" s="4">
        <v>3500</v>
      </c>
      <c r="E44" s="4">
        <v>212878693</v>
      </c>
      <c r="F44" s="4">
        <f t="shared" si="7"/>
        <v>-17659981322</v>
      </c>
      <c r="K44">
        <f t="shared" si="8"/>
        <v>0</v>
      </c>
      <c r="L44" s="4">
        <v>47</v>
      </c>
      <c r="M44" s="4">
        <v>67</v>
      </c>
      <c r="N44" s="4">
        <v>6</v>
      </c>
      <c r="O44" s="4">
        <v>8</v>
      </c>
      <c r="P44" s="4">
        <v>50100</v>
      </c>
      <c r="Q44" s="4">
        <v>48000</v>
      </c>
      <c r="R44" s="5">
        <v>-3.2000000000000002E-3</v>
      </c>
      <c r="S44" s="4">
        <v>106300</v>
      </c>
      <c r="T44" s="4">
        <f t="shared" si="9"/>
        <v>99110</v>
      </c>
      <c r="U44" s="4">
        <f t="shared" si="10"/>
        <v>15900</v>
      </c>
      <c r="V44" s="5">
        <v>2.2700000000000001E-2</v>
      </c>
    </row>
    <row r="45" spans="1:22" x14ac:dyDescent="0.2">
      <c r="A45" s="16" t="s">
        <v>304</v>
      </c>
      <c r="B45" s="4">
        <v>5100</v>
      </c>
      <c r="C45" s="4">
        <v>68000</v>
      </c>
      <c r="D45" s="4">
        <v>-62900</v>
      </c>
      <c r="E45" s="4">
        <v>-3776926338</v>
      </c>
      <c r="F45" s="4">
        <f t="shared" ref="F45:F55" si="11">E45+F46</f>
        <v>-17872860015</v>
      </c>
      <c r="K45">
        <f t="shared" ref="K45:K55" si="12">K46+J45</f>
        <v>0</v>
      </c>
      <c r="L45" s="4">
        <v>140</v>
      </c>
      <c r="M45" s="4">
        <v>86</v>
      </c>
      <c r="N45" s="4">
        <v>32</v>
      </c>
      <c r="O45" s="4">
        <v>8</v>
      </c>
      <c r="P45" s="4">
        <v>203900</v>
      </c>
      <c r="Q45" s="4">
        <v>50500</v>
      </c>
      <c r="R45" s="5">
        <v>3.5699999999999996E-2</v>
      </c>
      <c r="S45" s="4">
        <v>270400</v>
      </c>
      <c r="T45" s="4">
        <f t="shared" ref="T45:T61" si="13">AVERAGE(S46:S55)</f>
        <v>78100</v>
      </c>
      <c r="U45" s="4">
        <f t="shared" ref="U45:U55" si="14">MIN(S46:S50)</f>
        <v>14500</v>
      </c>
      <c r="V45" s="5">
        <v>6.4600000000000005E-2</v>
      </c>
    </row>
    <row r="46" spans="1:22" x14ac:dyDescent="0.2">
      <c r="A46" s="16" t="s">
        <v>303</v>
      </c>
      <c r="B46" s="4">
        <v>3300</v>
      </c>
      <c r="C46" s="4">
        <v>32300</v>
      </c>
      <c r="D46" s="4">
        <v>-29000</v>
      </c>
      <c r="E46" s="4">
        <v>-1682167518</v>
      </c>
      <c r="F46" s="4">
        <f t="shared" si="11"/>
        <v>-14095933677</v>
      </c>
      <c r="K46">
        <f t="shared" si="12"/>
        <v>0</v>
      </c>
      <c r="L46" s="4">
        <v>128</v>
      </c>
      <c r="M46" s="4">
        <v>163</v>
      </c>
      <c r="N46" s="4">
        <v>34</v>
      </c>
      <c r="O46" s="4">
        <v>36</v>
      </c>
      <c r="P46" s="4">
        <v>260400</v>
      </c>
      <c r="Q46" s="4">
        <v>175000</v>
      </c>
      <c r="R46" s="5">
        <v>5.5599999999999997E-2</v>
      </c>
      <c r="S46" s="4">
        <v>477800</v>
      </c>
      <c r="T46" s="4">
        <f t="shared" si="13"/>
        <v>39216.199999999997</v>
      </c>
      <c r="U46" s="4">
        <f t="shared" si="14"/>
        <v>14500</v>
      </c>
      <c r="V46" s="5">
        <v>4.9299999999999997E-2</v>
      </c>
    </row>
    <row r="47" spans="1:22" x14ac:dyDescent="0.2">
      <c r="A47" s="16" t="s">
        <v>299</v>
      </c>
      <c r="B47" s="4">
        <v>0</v>
      </c>
      <c r="C47" s="4">
        <v>200</v>
      </c>
      <c r="D47" s="4">
        <v>-200</v>
      </c>
      <c r="E47" s="4">
        <v>-11130842</v>
      </c>
      <c r="F47" s="4">
        <f t="shared" si="11"/>
        <v>-12413766159</v>
      </c>
      <c r="K47">
        <f t="shared" si="12"/>
        <v>0</v>
      </c>
      <c r="L47" s="4">
        <v>14</v>
      </c>
      <c r="M47" s="4">
        <v>23</v>
      </c>
      <c r="N47" s="4">
        <v>5</v>
      </c>
      <c r="O47" s="4">
        <v>2</v>
      </c>
      <c r="P47" s="4">
        <v>21400</v>
      </c>
      <c r="Q47" s="4">
        <v>12700</v>
      </c>
      <c r="R47" s="5">
        <v>0</v>
      </c>
      <c r="S47" s="4">
        <v>38000</v>
      </c>
      <c r="T47" s="4">
        <f t="shared" si="13"/>
        <v>37857.9</v>
      </c>
      <c r="U47" s="4">
        <f t="shared" si="14"/>
        <v>14500</v>
      </c>
      <c r="V47" s="5">
        <v>1.44E-2</v>
      </c>
    </row>
    <row r="48" spans="1:22" x14ac:dyDescent="0.2">
      <c r="A48" s="16" t="s">
        <v>298</v>
      </c>
      <c r="B48" s="4">
        <v>100</v>
      </c>
      <c r="C48" s="4">
        <v>400</v>
      </c>
      <c r="D48" s="4">
        <v>-300</v>
      </c>
      <c r="E48" s="4">
        <v>-16650700</v>
      </c>
      <c r="F48" s="4">
        <f t="shared" si="11"/>
        <v>-12402635317</v>
      </c>
      <c r="K48">
        <f t="shared" si="12"/>
        <v>0</v>
      </c>
      <c r="L48" s="4">
        <v>43</v>
      </c>
      <c r="M48" s="4">
        <v>37</v>
      </c>
      <c r="N48" s="4">
        <v>3</v>
      </c>
      <c r="O48" s="4">
        <v>4</v>
      </c>
      <c r="P48" s="4">
        <v>30300</v>
      </c>
      <c r="Q48" s="4">
        <v>23200</v>
      </c>
      <c r="R48" s="5">
        <v>1.6399999999999998E-2</v>
      </c>
      <c r="S48" s="4">
        <v>68600</v>
      </c>
      <c r="T48" s="4">
        <f t="shared" si="13"/>
        <v>44619.7</v>
      </c>
      <c r="U48" s="4">
        <f t="shared" si="14"/>
        <v>14500</v>
      </c>
      <c r="V48" s="5">
        <v>1.9799999999999998E-2</v>
      </c>
    </row>
    <row r="49" spans="1:22" x14ac:dyDescent="0.2">
      <c r="A49" s="16" t="s">
        <v>286</v>
      </c>
      <c r="B49" s="4">
        <v>100</v>
      </c>
      <c r="C49" s="4">
        <v>500</v>
      </c>
      <c r="D49" s="4">
        <v>-400</v>
      </c>
      <c r="E49" s="4">
        <v>-22004277</v>
      </c>
      <c r="F49" s="4">
        <f t="shared" si="11"/>
        <v>-12385984617</v>
      </c>
      <c r="K49">
        <f t="shared" si="12"/>
        <v>0</v>
      </c>
      <c r="L49" s="4">
        <v>7</v>
      </c>
      <c r="M49" s="4">
        <v>20</v>
      </c>
      <c r="N49" s="4">
        <v>0</v>
      </c>
      <c r="O49" s="4">
        <v>0</v>
      </c>
      <c r="P49" s="4">
        <v>2000</v>
      </c>
      <c r="Q49" s="4">
        <v>9800</v>
      </c>
      <c r="R49" s="5">
        <v>-1.8E-3</v>
      </c>
      <c r="S49" s="4">
        <v>15900</v>
      </c>
      <c r="T49" s="4">
        <f t="shared" si="13"/>
        <v>48873.2</v>
      </c>
      <c r="U49" s="4">
        <f t="shared" si="14"/>
        <v>14500</v>
      </c>
      <c r="V49" s="5">
        <v>5.5000000000000005E-3</v>
      </c>
    </row>
    <row r="50" spans="1:22" x14ac:dyDescent="0.2">
      <c r="A50" s="16" t="s">
        <v>285</v>
      </c>
      <c r="B50" s="4">
        <v>800</v>
      </c>
      <c r="C50" s="4">
        <v>310</v>
      </c>
      <c r="D50" s="4">
        <v>490</v>
      </c>
      <c r="E50" s="4">
        <v>26941552</v>
      </c>
      <c r="F50" s="4">
        <f t="shared" si="11"/>
        <v>-12363980340</v>
      </c>
      <c r="K50">
        <f t="shared" si="12"/>
        <v>0</v>
      </c>
      <c r="L50" s="4">
        <v>7</v>
      </c>
      <c r="M50" s="4">
        <v>25</v>
      </c>
      <c r="N50" s="4">
        <v>0</v>
      </c>
      <c r="O50" s="4">
        <v>1</v>
      </c>
      <c r="P50" s="4">
        <v>3100</v>
      </c>
      <c r="Q50" s="4">
        <v>10100</v>
      </c>
      <c r="R50" s="5">
        <v>0</v>
      </c>
      <c r="S50" s="4">
        <v>14500</v>
      </c>
      <c r="T50" s="4">
        <f t="shared" si="13"/>
        <v>55414.400000000001</v>
      </c>
      <c r="U50" s="4">
        <f t="shared" si="14"/>
        <v>20900</v>
      </c>
      <c r="V50" s="5">
        <v>9.1000000000000004E-3</v>
      </c>
    </row>
    <row r="51" spans="1:22" x14ac:dyDescent="0.2">
      <c r="A51" s="16" t="s">
        <v>284</v>
      </c>
      <c r="B51" s="4">
        <v>0</v>
      </c>
      <c r="C51" s="4">
        <v>5100</v>
      </c>
      <c r="D51" s="4">
        <v>-5100</v>
      </c>
      <c r="E51" s="4">
        <v>-281005120</v>
      </c>
      <c r="F51" s="4">
        <f t="shared" si="11"/>
        <v>-12390921892</v>
      </c>
      <c r="K51">
        <f t="shared" si="12"/>
        <v>0</v>
      </c>
      <c r="L51" s="4">
        <v>13</v>
      </c>
      <c r="M51" s="4">
        <v>23</v>
      </c>
      <c r="N51" s="4">
        <v>1</v>
      </c>
      <c r="O51" s="4">
        <v>1</v>
      </c>
      <c r="P51" s="4">
        <v>7600</v>
      </c>
      <c r="Q51" s="4">
        <v>12100</v>
      </c>
      <c r="R51" s="5">
        <v>-5.4000000000000003E-3</v>
      </c>
      <c r="S51" s="4">
        <v>20900</v>
      </c>
      <c r="T51" s="4">
        <f t="shared" si="13"/>
        <v>60253.9</v>
      </c>
      <c r="U51" s="4">
        <f t="shared" si="14"/>
        <v>20900</v>
      </c>
      <c r="V51" s="5">
        <v>9.9499999999999991E-2</v>
      </c>
    </row>
    <row r="52" spans="1:22" x14ac:dyDescent="0.2">
      <c r="A52" s="16" t="s">
        <v>283</v>
      </c>
      <c r="B52" s="4">
        <v>300</v>
      </c>
      <c r="C52" s="4">
        <v>100</v>
      </c>
      <c r="D52" s="4">
        <v>200</v>
      </c>
      <c r="E52" s="4">
        <v>11031483</v>
      </c>
      <c r="F52" s="4">
        <f t="shared" si="11"/>
        <v>-12109916772</v>
      </c>
      <c r="K52">
        <f t="shared" si="12"/>
        <v>0</v>
      </c>
      <c r="L52" s="4">
        <v>15</v>
      </c>
      <c r="M52" s="4">
        <v>14</v>
      </c>
      <c r="N52" s="4">
        <v>0</v>
      </c>
      <c r="O52" s="4">
        <v>2</v>
      </c>
      <c r="P52" s="4">
        <v>6500</v>
      </c>
      <c r="Q52" s="4">
        <v>12700</v>
      </c>
      <c r="R52" s="5">
        <v>-1.8E-3</v>
      </c>
      <c r="S52" s="4">
        <v>20900</v>
      </c>
      <c r="T52" s="4">
        <f t="shared" si="13"/>
        <v>71117.899999999994</v>
      </c>
      <c r="U52" s="4">
        <f t="shared" si="14"/>
        <v>24417</v>
      </c>
      <c r="V52" s="5">
        <v>7.3000000000000001E-3</v>
      </c>
    </row>
    <row r="53" spans="1:22" x14ac:dyDescent="0.2">
      <c r="A53" s="16" t="s">
        <v>282</v>
      </c>
      <c r="B53" s="4">
        <v>0</v>
      </c>
      <c r="C53" s="4">
        <v>0</v>
      </c>
      <c r="D53" s="4">
        <v>0</v>
      </c>
      <c r="E53" s="4">
        <v>0</v>
      </c>
      <c r="F53" s="4">
        <f t="shared" si="11"/>
        <v>-12120948255</v>
      </c>
      <c r="K53">
        <f t="shared" si="12"/>
        <v>0</v>
      </c>
      <c r="L53" s="4">
        <v>25</v>
      </c>
      <c r="M53" s="4">
        <v>26</v>
      </c>
      <c r="N53" s="4">
        <v>0</v>
      </c>
      <c r="O53" s="4">
        <v>2</v>
      </c>
      <c r="P53" s="4">
        <v>8500</v>
      </c>
      <c r="Q53" s="4">
        <v>20900</v>
      </c>
      <c r="R53" s="5">
        <v>3.7000000000000002E-3</v>
      </c>
      <c r="S53" s="4">
        <v>32100</v>
      </c>
      <c r="T53" s="4">
        <f t="shared" si="13"/>
        <v>73949.3</v>
      </c>
      <c r="U53" s="4">
        <f t="shared" si="14"/>
        <v>24417</v>
      </c>
      <c r="V53" s="5">
        <v>1.44E-2</v>
      </c>
    </row>
    <row r="54" spans="1:22" x14ac:dyDescent="0.2">
      <c r="A54" s="16" t="s">
        <v>281</v>
      </c>
      <c r="B54" s="4">
        <v>0</v>
      </c>
      <c r="C54" s="4">
        <v>700</v>
      </c>
      <c r="D54" s="4">
        <v>-700</v>
      </c>
      <c r="E54" s="4">
        <v>-38541344</v>
      </c>
      <c r="F54" s="4">
        <f t="shared" si="11"/>
        <v>-12120948255</v>
      </c>
      <c r="K54">
        <f t="shared" si="12"/>
        <v>0</v>
      </c>
      <c r="L54" s="4">
        <v>25</v>
      </c>
      <c r="M54" s="4">
        <v>25</v>
      </c>
      <c r="N54" s="4">
        <v>2</v>
      </c>
      <c r="O54" s="4">
        <v>0</v>
      </c>
      <c r="P54" s="4">
        <v>17600</v>
      </c>
      <c r="Q54" s="4">
        <v>7400</v>
      </c>
      <c r="R54" s="5">
        <v>9.1999999999999998E-3</v>
      </c>
      <c r="S54" s="4">
        <v>32000</v>
      </c>
      <c r="T54" s="4">
        <f t="shared" si="13"/>
        <v>91452.7</v>
      </c>
      <c r="U54" s="4">
        <f t="shared" si="14"/>
        <v>24417</v>
      </c>
      <c r="V54" s="5">
        <v>1.4499999999999999E-2</v>
      </c>
    </row>
    <row r="55" spans="1:22" x14ac:dyDescent="0.2">
      <c r="A55" s="16" t="s">
        <v>280</v>
      </c>
      <c r="B55" s="4">
        <v>100</v>
      </c>
      <c r="C55" s="4">
        <v>0</v>
      </c>
      <c r="D55" s="4">
        <v>100</v>
      </c>
      <c r="E55" s="4">
        <v>5443300</v>
      </c>
      <c r="F55" s="4">
        <f t="shared" si="11"/>
        <v>-12082406911</v>
      </c>
      <c r="K55">
        <f t="shared" si="12"/>
        <v>0</v>
      </c>
      <c r="L55" s="4">
        <v>17</v>
      </c>
      <c r="M55" s="4">
        <v>25</v>
      </c>
      <c r="N55" s="4">
        <v>1</v>
      </c>
      <c r="O55" s="4">
        <v>5</v>
      </c>
      <c r="P55" s="4">
        <v>6900</v>
      </c>
      <c r="Q55" s="4">
        <v>47100</v>
      </c>
      <c r="R55" s="5">
        <v>0</v>
      </c>
      <c r="S55" s="4">
        <v>60300</v>
      </c>
      <c r="T55" s="4">
        <f t="shared" si="13"/>
        <v>93786.5</v>
      </c>
      <c r="U55" s="4">
        <f t="shared" si="14"/>
        <v>24417</v>
      </c>
      <c r="V55" s="5">
        <v>0.10529999999999999</v>
      </c>
    </row>
    <row r="56" spans="1:22" x14ac:dyDescent="0.2">
      <c r="A56" s="16" t="s">
        <v>279</v>
      </c>
      <c r="B56" s="4">
        <v>1000</v>
      </c>
      <c r="C56" s="4">
        <v>50200</v>
      </c>
      <c r="D56" s="4">
        <v>-49200</v>
      </c>
      <c r="E56" s="4">
        <v>-2714817085</v>
      </c>
      <c r="F56" s="4">
        <f t="shared" ref="F56:F130" si="15">E56+F57</f>
        <v>-12087850211</v>
      </c>
      <c r="K56">
        <f t="shared" ref="K56:K76" si="16">K57+J56</f>
        <v>0</v>
      </c>
      <c r="L56" s="4">
        <v>37</v>
      </c>
      <c r="M56" s="4">
        <v>38</v>
      </c>
      <c r="N56" s="4">
        <v>1</v>
      </c>
      <c r="O56" s="4">
        <v>10</v>
      </c>
      <c r="P56" s="4">
        <v>16100</v>
      </c>
      <c r="Q56" s="4">
        <v>54000</v>
      </c>
      <c r="R56" s="5">
        <v>-9.0000000000000011E-3</v>
      </c>
      <c r="S56" s="4">
        <v>88962</v>
      </c>
      <c r="T56" s="4">
        <f t="shared" si="13"/>
        <v>89412.9</v>
      </c>
      <c r="U56" s="4">
        <f t="shared" ref="U56:U123" si="17">MIN(S57:S61)</f>
        <v>24417</v>
      </c>
      <c r="V56" s="5">
        <v>1.9799999999999998E-2</v>
      </c>
    </row>
    <row r="57" spans="1:22" x14ac:dyDescent="0.2">
      <c r="A57" s="16" t="s">
        <v>278</v>
      </c>
      <c r="B57" s="4">
        <v>700</v>
      </c>
      <c r="C57" s="4">
        <v>0</v>
      </c>
      <c r="D57" s="4">
        <v>700</v>
      </c>
      <c r="E57" s="4">
        <v>38362593</v>
      </c>
      <c r="F57" s="4">
        <f t="shared" si="15"/>
        <v>-9373033126</v>
      </c>
      <c r="K57">
        <f t="shared" si="16"/>
        <v>0</v>
      </c>
      <c r="L57" s="4">
        <v>16</v>
      </c>
      <c r="M57" s="4">
        <v>18</v>
      </c>
      <c r="N57" s="4">
        <v>0</v>
      </c>
      <c r="O57" s="4">
        <v>0</v>
      </c>
      <c r="P57" s="4">
        <v>4400</v>
      </c>
      <c r="Q57" s="4">
        <v>10900</v>
      </c>
      <c r="R57" s="5">
        <v>7.3000000000000001E-3</v>
      </c>
      <c r="S57" s="4">
        <v>24417</v>
      </c>
      <c r="T57" s="4">
        <f t="shared" si="13"/>
        <v>89505.9</v>
      </c>
      <c r="U57" s="4">
        <f t="shared" si="17"/>
        <v>58435</v>
      </c>
      <c r="V57" s="5">
        <v>2.1700000000000001E-2</v>
      </c>
    </row>
    <row r="58" spans="1:22" x14ac:dyDescent="0.2">
      <c r="A58" s="16" t="s">
        <v>275</v>
      </c>
      <c r="B58" s="4">
        <v>2200</v>
      </c>
      <c r="C58" s="4">
        <v>50000</v>
      </c>
      <c r="D58" s="4">
        <v>-47800</v>
      </c>
      <c r="E58" s="4">
        <v>-2633544860</v>
      </c>
      <c r="F58" s="4">
        <f t="shared" si="15"/>
        <v>-9411395719</v>
      </c>
      <c r="K58">
        <f t="shared" si="16"/>
        <v>0</v>
      </c>
      <c r="L58" s="4">
        <v>53</v>
      </c>
      <c r="M58" s="4">
        <v>68</v>
      </c>
      <c r="N58" s="4">
        <v>3</v>
      </c>
      <c r="O58" s="4">
        <v>19</v>
      </c>
      <c r="P58" s="4">
        <v>32600</v>
      </c>
      <c r="Q58" s="4">
        <v>92600</v>
      </c>
      <c r="R58" s="5">
        <v>-1.9599999999999999E-2</v>
      </c>
      <c r="S58" s="4">
        <v>136218</v>
      </c>
      <c r="T58" s="4">
        <f t="shared" si="13"/>
        <v>82002.100000000006</v>
      </c>
      <c r="U58" s="4">
        <f t="shared" si="17"/>
        <v>58435</v>
      </c>
      <c r="V58" s="5">
        <v>1.8000000000000002E-2</v>
      </c>
    </row>
    <row r="59" spans="1:22" x14ac:dyDescent="0.2">
      <c r="A59" s="16" t="s">
        <v>274</v>
      </c>
      <c r="B59" s="4">
        <v>1200</v>
      </c>
      <c r="C59" s="4">
        <v>0</v>
      </c>
      <c r="D59" s="4">
        <v>1200</v>
      </c>
      <c r="E59" s="4">
        <v>66921031</v>
      </c>
      <c r="F59" s="4">
        <f t="shared" si="15"/>
        <v>-6777850859</v>
      </c>
      <c r="K59">
        <f t="shared" si="16"/>
        <v>0</v>
      </c>
      <c r="L59" s="4">
        <v>43</v>
      </c>
      <c r="M59" s="4">
        <v>45</v>
      </c>
      <c r="N59" s="4">
        <v>2</v>
      </c>
      <c r="O59" s="4">
        <v>7</v>
      </c>
      <c r="P59" s="4">
        <v>15400</v>
      </c>
      <c r="Q59" s="4">
        <v>36800</v>
      </c>
      <c r="R59" s="5">
        <v>-1.06E-2</v>
      </c>
      <c r="S59" s="4">
        <v>58435</v>
      </c>
      <c r="T59" s="4">
        <f t="shared" si="13"/>
        <v>79501.600000000006</v>
      </c>
      <c r="U59" s="4">
        <f t="shared" si="17"/>
        <v>60414</v>
      </c>
      <c r="V59" s="5">
        <v>2.3099999999999999E-2</v>
      </c>
    </row>
    <row r="60" spans="1:22" x14ac:dyDescent="0.2">
      <c r="A60" s="16" t="s">
        <v>273</v>
      </c>
      <c r="B60" s="4">
        <v>30300</v>
      </c>
      <c r="C60" s="4">
        <v>100</v>
      </c>
      <c r="D60" s="4">
        <v>30200</v>
      </c>
      <c r="E60" s="4">
        <v>1705151870</v>
      </c>
      <c r="F60" s="4">
        <f t="shared" si="15"/>
        <v>-6844771890</v>
      </c>
      <c r="K60">
        <f t="shared" si="16"/>
        <v>0</v>
      </c>
      <c r="L60" s="4">
        <v>38</v>
      </c>
      <c r="M60" s="4">
        <v>37</v>
      </c>
      <c r="N60" s="4">
        <v>1</v>
      </c>
      <c r="O60" s="4">
        <v>4</v>
      </c>
      <c r="P60" s="4">
        <v>23000</v>
      </c>
      <c r="Q60" s="4">
        <v>34000</v>
      </c>
      <c r="R60" s="5">
        <v>1.8E-3</v>
      </c>
      <c r="S60" s="4">
        <v>79912</v>
      </c>
      <c r="T60" s="4">
        <f t="shared" si="13"/>
        <v>78132.899999999994</v>
      </c>
      <c r="U60" s="4">
        <f t="shared" si="17"/>
        <v>60414</v>
      </c>
      <c r="V60" s="5">
        <v>1.24E-2</v>
      </c>
    </row>
    <row r="61" spans="1:22" x14ac:dyDescent="0.2">
      <c r="A61" s="16" t="s">
        <v>268</v>
      </c>
      <c r="B61" s="4">
        <v>4600</v>
      </c>
      <c r="C61" s="4">
        <v>200</v>
      </c>
      <c r="D61" s="4">
        <v>4400</v>
      </c>
      <c r="E61" s="4">
        <v>250453603</v>
      </c>
      <c r="F61" s="4">
        <f t="shared" si="15"/>
        <v>-8549923760</v>
      </c>
      <c r="K61">
        <f t="shared" si="16"/>
        <v>0</v>
      </c>
      <c r="L61" s="4">
        <v>44</v>
      </c>
      <c r="M61" s="4">
        <v>44</v>
      </c>
      <c r="N61" s="4">
        <v>3</v>
      </c>
      <c r="O61" s="4">
        <v>8</v>
      </c>
      <c r="P61" s="4">
        <v>27300</v>
      </c>
      <c r="Q61" s="4">
        <v>34500</v>
      </c>
      <c r="R61" s="5">
        <v>-1.0500000000000001E-2</v>
      </c>
      <c r="S61" s="4">
        <v>69295</v>
      </c>
      <c r="T61" s="4">
        <f t="shared" si="13"/>
        <v>74073.5</v>
      </c>
      <c r="U61" s="4">
        <f t="shared" si="17"/>
        <v>45226</v>
      </c>
      <c r="V61" s="5">
        <v>3.7699999999999997E-2</v>
      </c>
    </row>
    <row r="62" spans="1:22" x14ac:dyDescent="0.2">
      <c r="A62" s="16" t="s">
        <v>266</v>
      </c>
      <c r="B62" s="4">
        <v>68600</v>
      </c>
      <c r="C62" s="4">
        <v>200</v>
      </c>
      <c r="D62" s="4">
        <v>68400</v>
      </c>
      <c r="E62" s="4">
        <v>3895517434</v>
      </c>
      <c r="F62" s="4">
        <f t="shared" si="15"/>
        <v>-8800377363</v>
      </c>
      <c r="K62">
        <f t="shared" si="16"/>
        <v>0</v>
      </c>
      <c r="L62" s="4">
        <v>44</v>
      </c>
      <c r="M62" s="4">
        <v>61</v>
      </c>
      <c r="N62" s="4">
        <v>6</v>
      </c>
      <c r="O62" s="4">
        <v>15</v>
      </c>
      <c r="P62" s="4">
        <v>33600</v>
      </c>
      <c r="Q62" s="4">
        <v>86300</v>
      </c>
      <c r="R62" s="5">
        <v>-1.04E-2</v>
      </c>
      <c r="S62" s="4">
        <v>129540</v>
      </c>
      <c r="T62" s="4">
        <f t="shared" ref="T62:T115" si="18">AVERAGE(S63:S72)</f>
        <v>67708.2</v>
      </c>
      <c r="U62" s="4">
        <f t="shared" si="17"/>
        <v>25347</v>
      </c>
      <c r="V62" s="5">
        <v>2.0899999999999998E-2</v>
      </c>
    </row>
    <row r="63" spans="1:22" x14ac:dyDescent="0.2">
      <c r="A63" s="16" t="s">
        <v>265</v>
      </c>
      <c r="B63" s="4">
        <v>0</v>
      </c>
      <c r="C63" s="4">
        <v>300</v>
      </c>
      <c r="D63" s="4">
        <v>-300</v>
      </c>
      <c r="E63" s="4">
        <v>-17234603</v>
      </c>
      <c r="F63" s="4">
        <f t="shared" si="15"/>
        <v>-12695894797</v>
      </c>
      <c r="K63">
        <f t="shared" si="16"/>
        <v>0</v>
      </c>
      <c r="L63" s="4">
        <v>29</v>
      </c>
      <c r="M63" s="4">
        <v>39</v>
      </c>
      <c r="N63" s="4">
        <v>4</v>
      </c>
      <c r="O63" s="4">
        <v>3</v>
      </c>
      <c r="P63" s="4">
        <v>20400</v>
      </c>
      <c r="Q63" s="4">
        <v>33900</v>
      </c>
      <c r="R63" s="5">
        <v>3.4999999999999996E-3</v>
      </c>
      <c r="S63" s="4">
        <v>60414</v>
      </c>
      <c r="T63" s="4">
        <f t="shared" si="18"/>
        <v>64097.3</v>
      </c>
      <c r="U63" s="4">
        <f t="shared" si="17"/>
        <v>25347</v>
      </c>
      <c r="V63" s="5">
        <v>1.7299999999999999E-2</v>
      </c>
    </row>
    <row r="64" spans="1:22" x14ac:dyDescent="0.2">
      <c r="A64" s="16" t="s">
        <v>247</v>
      </c>
      <c r="B64" s="4">
        <v>24500</v>
      </c>
      <c r="C64" s="4">
        <v>4300</v>
      </c>
      <c r="D64" s="4">
        <v>20200</v>
      </c>
      <c r="E64" s="4">
        <v>1144341239</v>
      </c>
      <c r="F64" s="4">
        <f t="shared" si="15"/>
        <v>-12678660194</v>
      </c>
      <c r="K64">
        <f t="shared" si="16"/>
        <v>0</v>
      </c>
      <c r="L64" s="4">
        <v>117</v>
      </c>
      <c r="M64" s="4">
        <v>86</v>
      </c>
      <c r="N64" s="4">
        <v>18</v>
      </c>
      <c r="O64" s="4">
        <v>15</v>
      </c>
      <c r="P64" s="4">
        <v>95200</v>
      </c>
      <c r="Q64" s="4">
        <v>92500</v>
      </c>
      <c r="R64" s="5">
        <v>3.9900000000000005E-2</v>
      </c>
      <c r="S64" s="4">
        <v>207034</v>
      </c>
      <c r="T64" s="4">
        <f t="shared" si="18"/>
        <v>45087.5</v>
      </c>
      <c r="U64" s="4">
        <f t="shared" si="17"/>
        <v>25347</v>
      </c>
      <c r="V64" s="5">
        <v>5.1799999999999999E-2</v>
      </c>
    </row>
    <row r="65" spans="1:22" x14ac:dyDescent="0.2">
      <c r="A65" s="16" t="s">
        <v>239</v>
      </c>
      <c r="B65" s="4">
        <v>800</v>
      </c>
      <c r="C65" s="4">
        <v>1100</v>
      </c>
      <c r="D65" s="4">
        <v>-300</v>
      </c>
      <c r="E65" s="4">
        <v>-16539341</v>
      </c>
      <c r="F65" s="4">
        <f t="shared" si="15"/>
        <v>-13823001433</v>
      </c>
      <c r="K65">
        <f t="shared" si="16"/>
        <v>0</v>
      </c>
      <c r="L65" s="4">
        <v>59</v>
      </c>
      <c r="M65" s="4">
        <v>37</v>
      </c>
      <c r="N65" s="4">
        <v>5</v>
      </c>
      <c r="O65" s="4">
        <v>6</v>
      </c>
      <c r="P65" s="4">
        <v>38000</v>
      </c>
      <c r="Q65" s="4">
        <v>30200</v>
      </c>
      <c r="R65" s="5">
        <v>0</v>
      </c>
      <c r="S65" s="4">
        <v>83638</v>
      </c>
      <c r="T65" s="4">
        <f t="shared" si="18"/>
        <v>40831.800000000003</v>
      </c>
      <c r="U65" s="4">
        <f t="shared" si="17"/>
        <v>25347</v>
      </c>
      <c r="V65" s="5">
        <v>1.8000000000000002E-2</v>
      </c>
    </row>
    <row r="66" spans="1:22" x14ac:dyDescent="0.2">
      <c r="A66" s="16" t="s">
        <v>238</v>
      </c>
      <c r="B66" s="4">
        <v>0</v>
      </c>
      <c r="C66" s="4">
        <v>300</v>
      </c>
      <c r="D66" s="4">
        <v>-300</v>
      </c>
      <c r="E66" s="4">
        <v>-16448714</v>
      </c>
      <c r="F66" s="4">
        <f t="shared" si="15"/>
        <v>-13806462092</v>
      </c>
      <c r="K66">
        <f t="shared" si="16"/>
        <v>0</v>
      </c>
      <c r="L66" s="4">
        <v>24</v>
      </c>
      <c r="M66" s="4">
        <v>23</v>
      </c>
      <c r="N66" s="4">
        <v>3</v>
      </c>
      <c r="O66" s="4">
        <v>5</v>
      </c>
      <c r="P66" s="4">
        <v>17400</v>
      </c>
      <c r="Q66" s="4">
        <v>26000</v>
      </c>
      <c r="R66" s="5">
        <v>0</v>
      </c>
      <c r="S66" s="4">
        <v>45226</v>
      </c>
      <c r="T66" s="4">
        <f t="shared" si="18"/>
        <v>38083.4</v>
      </c>
      <c r="U66" s="4">
        <f t="shared" si="17"/>
        <v>25347</v>
      </c>
      <c r="V66" s="5">
        <v>0.10460000000000001</v>
      </c>
    </row>
    <row r="67" spans="1:22" x14ac:dyDescent="0.2">
      <c r="A67" s="16" t="s">
        <v>237</v>
      </c>
      <c r="B67" s="4">
        <v>1000</v>
      </c>
      <c r="C67" s="4">
        <v>0</v>
      </c>
      <c r="D67" s="4">
        <v>1000</v>
      </c>
      <c r="E67" s="4">
        <v>55163889</v>
      </c>
      <c r="F67" s="4">
        <f t="shared" si="15"/>
        <v>-13790013378</v>
      </c>
      <c r="K67">
        <f t="shared" si="16"/>
        <v>0</v>
      </c>
      <c r="L67" s="4">
        <v>17</v>
      </c>
      <c r="M67" s="4">
        <v>21</v>
      </c>
      <c r="N67" s="4">
        <v>0</v>
      </c>
      <c r="O67" s="4">
        <v>1</v>
      </c>
      <c r="P67" s="4">
        <v>6700</v>
      </c>
      <c r="Q67" s="4">
        <v>12100</v>
      </c>
      <c r="R67" s="5">
        <v>3.7000000000000002E-3</v>
      </c>
      <c r="S67" s="4">
        <v>25347</v>
      </c>
      <c r="T67" s="4">
        <f t="shared" si="18"/>
        <v>39213.199999999997</v>
      </c>
      <c r="U67" s="4">
        <f t="shared" si="17"/>
        <v>28701</v>
      </c>
      <c r="V67" s="5">
        <v>1.44E-2</v>
      </c>
    </row>
    <row r="68" spans="1:22" x14ac:dyDescent="0.2">
      <c r="A68" s="16" t="s">
        <v>233</v>
      </c>
      <c r="B68" s="4">
        <v>0</v>
      </c>
      <c r="C68" s="4">
        <v>400</v>
      </c>
      <c r="D68" s="4">
        <v>-400</v>
      </c>
      <c r="E68" s="4">
        <v>-22054403</v>
      </c>
      <c r="F68" s="4">
        <f t="shared" si="15"/>
        <v>-13845177267</v>
      </c>
      <c r="K68">
        <f t="shared" si="16"/>
        <v>0</v>
      </c>
      <c r="L68" s="4">
        <v>40</v>
      </c>
      <c r="M68" s="4">
        <v>24</v>
      </c>
      <c r="N68" s="4">
        <v>6</v>
      </c>
      <c r="O68" s="4">
        <v>2</v>
      </c>
      <c r="R68" s="5">
        <v>0</v>
      </c>
      <c r="S68" s="4">
        <v>61180</v>
      </c>
      <c r="T68" s="4">
        <f t="shared" si="18"/>
        <v>35282</v>
      </c>
      <c r="U68" s="4">
        <f t="shared" si="17"/>
        <v>24305</v>
      </c>
    </row>
    <row r="69" spans="1:22" x14ac:dyDescent="0.2">
      <c r="A69" s="16" t="s">
        <v>232</v>
      </c>
      <c r="B69" s="4">
        <v>0</v>
      </c>
      <c r="C69" s="4">
        <v>4300</v>
      </c>
      <c r="D69" s="4">
        <v>-4300</v>
      </c>
      <c r="E69" s="4">
        <v>-236385075</v>
      </c>
      <c r="F69" s="4">
        <f t="shared" si="15"/>
        <v>-13823122864</v>
      </c>
      <c r="K69">
        <f t="shared" si="16"/>
        <v>0</v>
      </c>
      <c r="R69" s="5">
        <v>1.9E-3</v>
      </c>
      <c r="S69" s="4">
        <v>33430</v>
      </c>
      <c r="T69" s="4">
        <f t="shared" si="18"/>
        <v>35005.599999999999</v>
      </c>
      <c r="U69" s="4">
        <f t="shared" si="17"/>
        <v>16936</v>
      </c>
    </row>
    <row r="70" spans="1:22" x14ac:dyDescent="0.2">
      <c r="A70" s="16" t="s">
        <v>231</v>
      </c>
      <c r="B70" s="4">
        <v>200</v>
      </c>
      <c r="C70" s="4">
        <v>48600</v>
      </c>
      <c r="D70" s="4">
        <v>-48400</v>
      </c>
      <c r="E70" s="4">
        <v>-2655263540</v>
      </c>
      <c r="F70" s="4">
        <f t="shared" si="15"/>
        <v>-13586737789</v>
      </c>
      <c r="K70">
        <f t="shared" si="16"/>
        <v>0</v>
      </c>
      <c r="R70" s="5">
        <v>-3.5999999999999999E-3</v>
      </c>
      <c r="S70" s="4">
        <v>66225</v>
      </c>
      <c r="T70" s="4">
        <f t="shared" si="18"/>
        <v>33149.9</v>
      </c>
      <c r="U70" s="4">
        <f t="shared" si="17"/>
        <v>16936</v>
      </c>
    </row>
    <row r="71" spans="1:22" x14ac:dyDescent="0.2">
      <c r="A71" s="16" t="s">
        <v>230</v>
      </c>
      <c r="B71" s="4">
        <v>1000</v>
      </c>
      <c r="C71" s="4">
        <v>3900</v>
      </c>
      <c r="D71" s="4">
        <v>-2900</v>
      </c>
      <c r="E71" s="4">
        <v>-159640453</v>
      </c>
      <c r="F71" s="4">
        <f t="shared" si="15"/>
        <v>-10931474249</v>
      </c>
      <c r="K71">
        <f t="shared" si="16"/>
        <v>0</v>
      </c>
      <c r="R71" s="5">
        <v>1.9E-3</v>
      </c>
      <c r="S71" s="4">
        <v>28701</v>
      </c>
      <c r="T71" s="4">
        <f t="shared" si="18"/>
        <v>35086.800000000003</v>
      </c>
      <c r="U71" s="4">
        <f t="shared" si="17"/>
        <v>16936</v>
      </c>
    </row>
    <row r="72" spans="1:22" x14ac:dyDescent="0.2">
      <c r="A72" s="16" t="s">
        <v>229</v>
      </c>
      <c r="B72" s="4">
        <v>2300</v>
      </c>
      <c r="C72" s="4">
        <v>7010</v>
      </c>
      <c r="D72" s="4">
        <v>-4710</v>
      </c>
      <c r="E72" s="4">
        <v>-258538914</v>
      </c>
      <c r="F72" s="4">
        <f t="shared" si="15"/>
        <v>-10771833796</v>
      </c>
      <c r="K72">
        <f t="shared" si="16"/>
        <v>0</v>
      </c>
      <c r="R72" s="5">
        <v>9.1999999999999998E-3</v>
      </c>
      <c r="S72" s="4">
        <v>65887</v>
      </c>
      <c r="T72" s="4">
        <f t="shared" si="18"/>
        <v>30507.7</v>
      </c>
      <c r="U72" s="4">
        <f t="shared" si="17"/>
        <v>16936</v>
      </c>
    </row>
    <row r="73" spans="1:22" x14ac:dyDescent="0.2">
      <c r="A73" s="16" t="s">
        <v>228</v>
      </c>
      <c r="B73" s="4">
        <v>0</v>
      </c>
      <c r="C73" s="4">
        <v>400</v>
      </c>
      <c r="D73" s="4">
        <v>-400</v>
      </c>
      <c r="E73" s="4">
        <v>-21755391</v>
      </c>
      <c r="F73" s="4">
        <f t="shared" si="15"/>
        <v>-10513294882</v>
      </c>
      <c r="K73">
        <f t="shared" si="16"/>
        <v>0</v>
      </c>
      <c r="R73" s="5">
        <v>-1.8E-3</v>
      </c>
      <c r="S73" s="4">
        <v>24305</v>
      </c>
      <c r="T73" s="4">
        <f t="shared" si="18"/>
        <v>32844.6</v>
      </c>
      <c r="U73" s="4">
        <f t="shared" si="17"/>
        <v>16936</v>
      </c>
    </row>
    <row r="74" spans="1:22" x14ac:dyDescent="0.2">
      <c r="A74" s="16" t="s">
        <v>227</v>
      </c>
      <c r="B74" s="4">
        <v>2100</v>
      </c>
      <c r="C74" s="4">
        <v>700</v>
      </c>
      <c r="D74" s="4">
        <v>1400</v>
      </c>
      <c r="E74" s="4">
        <v>76545000</v>
      </c>
      <c r="F74" s="4">
        <f t="shared" si="15"/>
        <v>-10491539491</v>
      </c>
      <c r="K74">
        <f t="shared" si="16"/>
        <v>0</v>
      </c>
      <c r="R74" s="5">
        <v>-3.5999999999999999E-3</v>
      </c>
      <c r="S74" s="4">
        <v>16936</v>
      </c>
      <c r="T74" s="4">
        <f t="shared" si="18"/>
        <v>37797.1</v>
      </c>
      <c r="U74" s="4">
        <f t="shared" si="17"/>
        <v>17742</v>
      </c>
    </row>
    <row r="75" spans="1:22" x14ac:dyDescent="0.2">
      <c r="A75" s="16" t="s">
        <v>221</v>
      </c>
      <c r="B75" s="4">
        <v>607000</v>
      </c>
      <c r="C75" s="4">
        <v>607070</v>
      </c>
      <c r="D75" s="4">
        <v>-70</v>
      </c>
      <c r="E75" s="4">
        <v>-3825303</v>
      </c>
      <c r="F75" s="4">
        <f t="shared" si="15"/>
        <v>-10568084491</v>
      </c>
      <c r="K75">
        <f t="shared" si="16"/>
        <v>0</v>
      </c>
      <c r="R75" s="5">
        <v>3.7000000000000002E-3</v>
      </c>
      <c r="S75" s="4">
        <v>41081</v>
      </c>
      <c r="T75" s="4">
        <f t="shared" si="18"/>
        <v>39995</v>
      </c>
      <c r="U75" s="4">
        <f t="shared" si="17"/>
        <v>17742</v>
      </c>
    </row>
    <row r="76" spans="1:22" x14ac:dyDescent="0.2">
      <c r="A76" s="16" t="s">
        <v>212</v>
      </c>
      <c r="B76" s="4">
        <v>3500</v>
      </c>
      <c r="C76" s="4">
        <v>1210</v>
      </c>
      <c r="D76" s="4">
        <v>2290</v>
      </c>
      <c r="E76" s="4">
        <v>124141288</v>
      </c>
      <c r="F76" s="4">
        <f t="shared" si="15"/>
        <v>-10564259188</v>
      </c>
      <c r="K76">
        <f t="shared" si="16"/>
        <v>0</v>
      </c>
      <c r="R76" s="5">
        <v>1.1200000000000002E-2</v>
      </c>
      <c r="S76" s="4">
        <v>17742</v>
      </c>
      <c r="T76" s="4">
        <f t="shared" si="18"/>
        <v>42832.7</v>
      </c>
      <c r="U76" s="4">
        <f t="shared" si="17"/>
        <v>21868</v>
      </c>
    </row>
    <row r="77" spans="1:22" x14ac:dyDescent="0.2">
      <c r="A77" s="16" t="s">
        <v>211</v>
      </c>
      <c r="B77" s="4">
        <v>1080600</v>
      </c>
      <c r="C77" s="4">
        <v>1080000</v>
      </c>
      <c r="D77" s="4">
        <v>600</v>
      </c>
      <c r="E77" s="4">
        <v>32312295</v>
      </c>
      <c r="F77" s="4">
        <f t="shared" si="15"/>
        <v>-10688400476</v>
      </c>
      <c r="K77">
        <f>K78+J77</f>
        <v>0</v>
      </c>
      <c r="R77" s="5">
        <v>-9.1000000000000004E-3</v>
      </c>
      <c r="S77" s="4">
        <v>36645</v>
      </c>
      <c r="T77" s="4">
        <f t="shared" si="18"/>
        <v>46049.9</v>
      </c>
      <c r="U77" s="4">
        <f t="shared" si="17"/>
        <v>20096</v>
      </c>
    </row>
    <row r="78" spans="1:22" x14ac:dyDescent="0.2">
      <c r="A78" s="16" t="s">
        <v>210</v>
      </c>
      <c r="B78" s="4">
        <v>1200</v>
      </c>
      <c r="C78" s="4">
        <v>1000</v>
      </c>
      <c r="D78" s="4">
        <v>200</v>
      </c>
      <c r="E78" s="4">
        <v>10868295</v>
      </c>
      <c r="F78" s="4">
        <f t="shared" si="15"/>
        <v>-10720712771</v>
      </c>
      <c r="K78">
        <f>J78+K80</f>
        <v>0</v>
      </c>
      <c r="R78" s="5">
        <v>5.6000000000000008E-3</v>
      </c>
      <c r="S78" s="4">
        <v>21868</v>
      </c>
      <c r="T78" s="4">
        <f t="shared" si="18"/>
        <v>46010.8</v>
      </c>
      <c r="U78" s="4">
        <f t="shared" si="17"/>
        <v>20096</v>
      </c>
    </row>
    <row r="79" spans="1:22" x14ac:dyDescent="0.2">
      <c r="A79" s="16" t="s">
        <v>209</v>
      </c>
      <c r="B79" s="4">
        <v>535410</v>
      </c>
      <c r="C79" s="4">
        <v>546810</v>
      </c>
      <c r="D79" s="4">
        <v>-11400</v>
      </c>
      <c r="E79" s="4">
        <v>-625398039</v>
      </c>
      <c r="F79" s="4">
        <f t="shared" si="15"/>
        <v>-10731581066</v>
      </c>
      <c r="R79" s="5">
        <v>-7.3000000000000001E-3</v>
      </c>
      <c r="S79" s="4">
        <v>30666</v>
      </c>
      <c r="T79" s="4">
        <f t="shared" si="18"/>
        <v>47903.9</v>
      </c>
      <c r="U79" s="4">
        <f t="shared" si="17"/>
        <v>20096</v>
      </c>
    </row>
    <row r="80" spans="1:22" x14ac:dyDescent="0.2">
      <c r="A80" s="16" t="s">
        <v>208</v>
      </c>
      <c r="B80" s="4">
        <v>10</v>
      </c>
      <c r="C80" s="4">
        <v>1300</v>
      </c>
      <c r="D80" s="4">
        <v>-1290</v>
      </c>
      <c r="E80" s="4">
        <v>-71249639</v>
      </c>
      <c r="F80" s="4">
        <f t="shared" si="15"/>
        <v>-10106183027</v>
      </c>
      <c r="K80">
        <f>J80</f>
        <v>0</v>
      </c>
      <c r="R80" s="5">
        <v>-1.6200000000000003E-2</v>
      </c>
      <c r="S80" s="4">
        <v>47668</v>
      </c>
      <c r="T80" s="4">
        <f t="shared" si="18"/>
        <v>50899.1</v>
      </c>
      <c r="U80" s="4">
        <f t="shared" si="17"/>
        <v>20096</v>
      </c>
    </row>
    <row r="81" spans="1:21" x14ac:dyDescent="0.2">
      <c r="A81" s="16" t="s">
        <v>207</v>
      </c>
      <c r="B81" s="4">
        <v>500</v>
      </c>
      <c r="C81" s="4">
        <v>1000</v>
      </c>
      <c r="D81" s="4">
        <v>-500</v>
      </c>
      <c r="E81" s="4">
        <v>-27975104</v>
      </c>
      <c r="F81" s="4">
        <f t="shared" si="15"/>
        <v>-10034933388</v>
      </c>
      <c r="R81" s="5">
        <v>-1.24E-2</v>
      </c>
      <c r="S81" s="4">
        <v>48070</v>
      </c>
      <c r="T81" s="4">
        <f t="shared" si="18"/>
        <v>54908.7</v>
      </c>
      <c r="U81" s="4">
        <f t="shared" si="17"/>
        <v>20096</v>
      </c>
    </row>
    <row r="82" spans="1:21" x14ac:dyDescent="0.2">
      <c r="A82" s="16" t="s">
        <v>206</v>
      </c>
      <c r="B82" s="4">
        <v>200</v>
      </c>
      <c r="C82" s="4">
        <v>500</v>
      </c>
      <c r="D82" s="4">
        <v>-300</v>
      </c>
      <c r="E82" s="4">
        <v>-16879500</v>
      </c>
      <c r="F82" s="4">
        <f t="shared" si="15"/>
        <v>-10006958284</v>
      </c>
      <c r="R82" s="5">
        <v>-5.3E-3</v>
      </c>
      <c r="S82" s="4">
        <v>20096</v>
      </c>
      <c r="T82" s="4">
        <f t="shared" si="18"/>
        <v>62912.6</v>
      </c>
      <c r="U82" s="4">
        <f t="shared" si="17"/>
        <v>46119</v>
      </c>
    </row>
    <row r="83" spans="1:21" x14ac:dyDescent="0.2">
      <c r="A83" s="16" t="s">
        <v>205</v>
      </c>
      <c r="B83" s="4">
        <v>5200</v>
      </c>
      <c r="C83" s="4">
        <v>16100</v>
      </c>
      <c r="D83" s="4">
        <v>-10900</v>
      </c>
      <c r="E83" s="4">
        <v>-617171769</v>
      </c>
      <c r="F83" s="4">
        <f t="shared" si="15"/>
        <v>-9990078784</v>
      </c>
      <c r="R83" s="5">
        <v>-3.4999999999999996E-3</v>
      </c>
      <c r="S83" s="4">
        <v>47674</v>
      </c>
      <c r="T83" s="4">
        <f t="shared" si="18"/>
        <v>66555.100000000006</v>
      </c>
      <c r="U83" s="4">
        <f t="shared" si="17"/>
        <v>21477</v>
      </c>
    </row>
    <row r="84" spans="1:21" x14ac:dyDescent="0.2">
      <c r="A84" s="16" t="s">
        <v>204</v>
      </c>
      <c r="B84" s="4">
        <v>20600</v>
      </c>
      <c r="C84" s="4">
        <v>0</v>
      </c>
      <c r="D84" s="4">
        <v>20600</v>
      </c>
      <c r="E84" s="4">
        <v>1163564940</v>
      </c>
      <c r="F84" s="4">
        <f t="shared" si="15"/>
        <v>-9372907015</v>
      </c>
      <c r="R84" s="5">
        <v>0</v>
      </c>
      <c r="S84" s="4">
        <v>66461</v>
      </c>
      <c r="T84" s="4">
        <f t="shared" si="18"/>
        <v>67770.3</v>
      </c>
      <c r="U84" s="4">
        <f t="shared" si="17"/>
        <v>21477</v>
      </c>
    </row>
    <row r="85" spans="1:21" x14ac:dyDescent="0.2">
      <c r="A85" s="16" t="s">
        <v>203</v>
      </c>
      <c r="B85" s="4">
        <v>1500</v>
      </c>
      <c r="C85" s="4">
        <v>0</v>
      </c>
      <c r="D85" s="4">
        <v>1500</v>
      </c>
      <c r="E85" s="4">
        <v>84488333</v>
      </c>
      <c r="F85" s="4">
        <f t="shared" si="15"/>
        <v>-10536471955</v>
      </c>
      <c r="R85" s="5">
        <v>0</v>
      </c>
      <c r="S85" s="4">
        <v>63060</v>
      </c>
      <c r="T85" s="4">
        <f t="shared" si="18"/>
        <v>64782.400000000001</v>
      </c>
      <c r="U85" s="4">
        <f t="shared" si="17"/>
        <v>21477</v>
      </c>
    </row>
    <row r="86" spans="1:21" x14ac:dyDescent="0.2">
      <c r="A86" s="16" t="s">
        <v>202</v>
      </c>
      <c r="B86" s="4">
        <v>0</v>
      </c>
      <c r="C86" s="4">
        <v>0</v>
      </c>
      <c r="D86" s="4">
        <v>0</v>
      </c>
      <c r="E86" s="4">
        <v>0</v>
      </c>
      <c r="F86" s="4">
        <f t="shared" si="15"/>
        <v>-10620960288</v>
      </c>
      <c r="R86" s="5">
        <v>-1.04E-2</v>
      </c>
      <c r="S86" s="4">
        <v>46119</v>
      </c>
      <c r="T86" s="4">
        <f t="shared" si="18"/>
        <v>68729</v>
      </c>
      <c r="U86" s="4">
        <f t="shared" si="17"/>
        <v>21477</v>
      </c>
    </row>
    <row r="87" spans="1:21" x14ac:dyDescent="0.2">
      <c r="A87" s="16" t="s">
        <v>201</v>
      </c>
      <c r="B87" s="4">
        <v>0</v>
      </c>
      <c r="C87" s="4">
        <v>500</v>
      </c>
      <c r="D87" s="4">
        <v>-500</v>
      </c>
      <c r="E87" s="4">
        <v>-28464629</v>
      </c>
      <c r="F87" s="4">
        <f t="shared" si="15"/>
        <v>-10620960288</v>
      </c>
      <c r="R87" s="5">
        <v>1.4199999999999999E-2</v>
      </c>
      <c r="S87" s="4">
        <v>68817</v>
      </c>
      <c r="T87" s="4">
        <f t="shared" si="18"/>
        <v>71723.100000000006</v>
      </c>
      <c r="U87" s="4">
        <f t="shared" si="17"/>
        <v>21477</v>
      </c>
    </row>
    <row r="88" spans="1:21" x14ac:dyDescent="0.2">
      <c r="A88" s="16" t="s">
        <v>200</v>
      </c>
      <c r="B88" s="4">
        <v>0</v>
      </c>
      <c r="C88" s="4">
        <v>300</v>
      </c>
      <c r="D88" s="4">
        <v>-300</v>
      </c>
      <c r="E88" s="4">
        <v>-16915775</v>
      </c>
      <c r="F88" s="4">
        <f t="shared" si="15"/>
        <v>-10592495659</v>
      </c>
      <c r="R88" s="5">
        <v>1.26E-2</v>
      </c>
      <c r="S88" s="4">
        <v>21477</v>
      </c>
      <c r="T88" s="4">
        <f t="shared" si="18"/>
        <v>83625.899999999994</v>
      </c>
      <c r="U88" s="4">
        <f t="shared" si="17"/>
        <v>49597</v>
      </c>
    </row>
    <row r="89" spans="1:21" x14ac:dyDescent="0.2">
      <c r="A89" s="16" t="s">
        <v>199</v>
      </c>
      <c r="B89" s="4">
        <v>9000</v>
      </c>
      <c r="C89" s="4">
        <v>7360</v>
      </c>
      <c r="D89" s="4">
        <v>1640</v>
      </c>
      <c r="E89" s="4">
        <v>94402583</v>
      </c>
      <c r="F89" s="4">
        <f t="shared" si="15"/>
        <v>-10575579884</v>
      </c>
      <c r="R89" s="5">
        <v>5.3E-3</v>
      </c>
      <c r="S89" s="4">
        <v>49597</v>
      </c>
      <c r="T89" s="4">
        <f t="shared" si="18"/>
        <v>82644.899999999994</v>
      </c>
      <c r="U89" s="4">
        <f t="shared" si="17"/>
        <v>77620</v>
      </c>
    </row>
    <row r="90" spans="1:21" x14ac:dyDescent="0.2">
      <c r="A90" s="16" t="s">
        <v>198</v>
      </c>
      <c r="B90" s="4">
        <v>2450</v>
      </c>
      <c r="C90" s="4">
        <v>3800</v>
      </c>
      <c r="D90" s="4">
        <v>-1350</v>
      </c>
      <c r="E90" s="4">
        <v>-77704781</v>
      </c>
      <c r="F90" s="4">
        <f t="shared" si="15"/>
        <v>-10669982467</v>
      </c>
      <c r="R90" s="5">
        <v>0</v>
      </c>
      <c r="S90" s="4">
        <v>77620</v>
      </c>
      <c r="T90" s="4">
        <f t="shared" si="18"/>
        <v>80979.3</v>
      </c>
      <c r="U90" s="4">
        <f t="shared" si="17"/>
        <v>33181</v>
      </c>
    </row>
    <row r="91" spans="1:21" x14ac:dyDescent="0.2">
      <c r="A91" s="16" t="s">
        <v>197</v>
      </c>
      <c r="B91" s="4">
        <v>5100</v>
      </c>
      <c r="C91" s="4">
        <v>26260</v>
      </c>
      <c r="D91" s="4">
        <v>-21160</v>
      </c>
      <c r="E91" s="4">
        <v>-1195441301</v>
      </c>
      <c r="F91" s="4">
        <f t="shared" si="15"/>
        <v>-10592277686</v>
      </c>
      <c r="R91" s="5">
        <v>-6.8999999999999999E-3</v>
      </c>
      <c r="S91" s="4">
        <v>88166</v>
      </c>
      <c r="T91" s="4">
        <f t="shared" si="18"/>
        <v>77207.199999999997</v>
      </c>
      <c r="U91" s="4">
        <f t="shared" si="17"/>
        <v>33181</v>
      </c>
    </row>
    <row r="92" spans="1:21" x14ac:dyDescent="0.2">
      <c r="A92" s="16" t="s">
        <v>196</v>
      </c>
      <c r="B92" s="4">
        <v>0</v>
      </c>
      <c r="C92" s="4">
        <v>17000</v>
      </c>
      <c r="D92" s="4">
        <v>-17000</v>
      </c>
      <c r="E92" s="4">
        <v>-987594600</v>
      </c>
      <c r="F92" s="4">
        <f t="shared" si="15"/>
        <v>-9396836385</v>
      </c>
      <c r="R92" s="5">
        <v>1.8E-3</v>
      </c>
      <c r="S92" s="4">
        <v>100135</v>
      </c>
      <c r="T92" s="4">
        <f t="shared" si="18"/>
        <v>75838.600000000006</v>
      </c>
      <c r="U92" s="4">
        <f t="shared" si="17"/>
        <v>33181</v>
      </c>
    </row>
    <row r="93" spans="1:21" x14ac:dyDescent="0.2">
      <c r="A93" s="16" t="s">
        <v>195</v>
      </c>
      <c r="B93" s="4">
        <v>0</v>
      </c>
      <c r="C93" s="4">
        <v>0</v>
      </c>
      <c r="D93" s="4">
        <v>0</v>
      </c>
      <c r="E93" s="4">
        <v>0</v>
      </c>
      <c r="F93" s="4">
        <f t="shared" si="15"/>
        <v>-8409241785</v>
      </c>
      <c r="R93" s="5">
        <v>8.8000000000000005E-3</v>
      </c>
      <c r="S93" s="4">
        <v>84099</v>
      </c>
      <c r="T93" s="4">
        <f t="shared" si="18"/>
        <v>72532.800000000003</v>
      </c>
      <c r="U93" s="4">
        <f t="shared" si="17"/>
        <v>33181</v>
      </c>
    </row>
    <row r="94" spans="1:21" x14ac:dyDescent="0.2">
      <c r="A94" s="16" t="s">
        <v>194</v>
      </c>
      <c r="B94" s="4">
        <v>0</v>
      </c>
      <c r="C94" s="4">
        <v>100</v>
      </c>
      <c r="D94" s="4">
        <v>-100</v>
      </c>
      <c r="E94" s="4">
        <v>-5785529</v>
      </c>
      <c r="F94" s="4">
        <f t="shared" si="15"/>
        <v>-8409241785</v>
      </c>
      <c r="R94" s="5">
        <v>5.3E-3</v>
      </c>
      <c r="S94" s="4">
        <v>78613</v>
      </c>
      <c r="T94" s="4">
        <f t="shared" si="18"/>
        <v>72164.5</v>
      </c>
      <c r="U94" s="4">
        <f t="shared" si="17"/>
        <v>33181</v>
      </c>
    </row>
    <row r="95" spans="1:21" x14ac:dyDescent="0.2">
      <c r="A95" s="16" t="s">
        <v>193</v>
      </c>
      <c r="B95" s="4">
        <v>500</v>
      </c>
      <c r="C95" s="4">
        <v>0</v>
      </c>
      <c r="D95" s="4">
        <v>500</v>
      </c>
      <c r="E95" s="4">
        <v>28664350</v>
      </c>
      <c r="F95" s="4">
        <f t="shared" si="15"/>
        <v>-8403456256</v>
      </c>
      <c r="R95" s="5">
        <v>-8.6E-3</v>
      </c>
      <c r="S95" s="4">
        <v>33181</v>
      </c>
      <c r="T95" s="4">
        <f t="shared" si="18"/>
        <v>73287.600000000006</v>
      </c>
      <c r="U95" s="4">
        <f t="shared" si="17"/>
        <v>39787</v>
      </c>
    </row>
    <row r="96" spans="1:21" x14ac:dyDescent="0.2">
      <c r="A96" s="16" t="s">
        <v>192</v>
      </c>
      <c r="B96" s="4">
        <v>0</v>
      </c>
      <c r="C96" s="4">
        <v>0</v>
      </c>
      <c r="D96" s="4">
        <v>0</v>
      </c>
      <c r="E96" s="4">
        <v>0</v>
      </c>
      <c r="F96" s="4">
        <f t="shared" si="15"/>
        <v>-8432120606</v>
      </c>
      <c r="R96" s="5">
        <v>-1.7000000000000001E-3</v>
      </c>
      <c r="S96" s="4">
        <v>85585</v>
      </c>
      <c r="T96" s="4">
        <f t="shared" si="18"/>
        <v>69950.8</v>
      </c>
      <c r="U96" s="4">
        <f t="shared" si="17"/>
        <v>39787</v>
      </c>
    </row>
    <row r="97" spans="1:21" x14ac:dyDescent="0.2">
      <c r="A97" s="16" t="s">
        <v>191</v>
      </c>
      <c r="B97" s="4">
        <v>400</v>
      </c>
      <c r="C97" s="4">
        <v>0</v>
      </c>
      <c r="D97" s="4">
        <v>400</v>
      </c>
      <c r="E97" s="4">
        <v>22999513</v>
      </c>
      <c r="F97" s="4">
        <f t="shared" si="15"/>
        <v>-8432120606</v>
      </c>
      <c r="R97" s="5">
        <v>1.41E-2</v>
      </c>
      <c r="S97" s="4">
        <v>98758</v>
      </c>
      <c r="T97" s="4">
        <f t="shared" si="18"/>
        <v>62182.400000000001</v>
      </c>
      <c r="U97" s="4">
        <f t="shared" si="17"/>
        <v>39787</v>
      </c>
    </row>
    <row r="98" spans="1:21" x14ac:dyDescent="0.2">
      <c r="A98" s="16" t="s">
        <v>190</v>
      </c>
      <c r="B98" s="4">
        <v>0</v>
      </c>
      <c r="C98" s="4">
        <v>13700</v>
      </c>
      <c r="D98" s="4">
        <v>-13700</v>
      </c>
      <c r="E98" s="4">
        <v>-777541889</v>
      </c>
      <c r="F98" s="4">
        <f t="shared" si="15"/>
        <v>-8455120119</v>
      </c>
      <c r="R98" s="5">
        <v>1.8E-3</v>
      </c>
      <c r="S98" s="4">
        <v>140505</v>
      </c>
      <c r="T98" s="4">
        <f t="shared" si="18"/>
        <v>51294.9</v>
      </c>
      <c r="U98" s="4">
        <f t="shared" si="17"/>
        <v>39787</v>
      </c>
    </row>
    <row r="99" spans="1:21" x14ac:dyDescent="0.2">
      <c r="A99" s="16" t="s">
        <v>189</v>
      </c>
      <c r="B99" s="4">
        <v>3900</v>
      </c>
      <c r="C99" s="4">
        <v>8430</v>
      </c>
      <c r="D99" s="4">
        <v>-4530</v>
      </c>
      <c r="E99" s="4">
        <v>-256688150</v>
      </c>
      <c r="F99" s="4">
        <f t="shared" si="15"/>
        <v>-7677578230</v>
      </c>
      <c r="R99" s="5">
        <v>-1.7000000000000001E-3</v>
      </c>
      <c r="S99" s="4">
        <v>39787</v>
      </c>
      <c r="T99" s="4">
        <f t="shared" si="18"/>
        <v>56582.3</v>
      </c>
      <c r="U99" s="4">
        <f t="shared" si="17"/>
        <v>50445</v>
      </c>
    </row>
    <row r="100" spans="1:21" x14ac:dyDescent="0.2">
      <c r="A100" s="16" t="s">
        <v>188</v>
      </c>
      <c r="B100" s="4">
        <v>0</v>
      </c>
      <c r="C100" s="4">
        <v>10800</v>
      </c>
      <c r="D100" s="4">
        <v>-10800</v>
      </c>
      <c r="E100" s="4">
        <v>-615502303</v>
      </c>
      <c r="F100" s="4">
        <f t="shared" si="15"/>
        <v>-7420890080</v>
      </c>
      <c r="R100" s="5">
        <v>1.9799999999999998E-2</v>
      </c>
      <c r="S100" s="4">
        <v>60964</v>
      </c>
      <c r="T100" s="4">
        <f t="shared" si="18"/>
        <v>55871.4</v>
      </c>
      <c r="U100" s="4">
        <f t="shared" si="17"/>
        <v>44412</v>
      </c>
    </row>
    <row r="101" spans="1:21" x14ac:dyDescent="0.2">
      <c r="A101" s="16" t="s">
        <v>187</v>
      </c>
      <c r="B101" s="4">
        <v>100</v>
      </c>
      <c r="C101" s="4">
        <v>8270</v>
      </c>
      <c r="D101" s="4">
        <v>-8170</v>
      </c>
      <c r="E101" s="4">
        <v>-457692171</v>
      </c>
      <c r="F101" s="4">
        <f t="shared" si="15"/>
        <v>-6805387777</v>
      </c>
      <c r="R101" s="5">
        <v>0</v>
      </c>
      <c r="S101" s="4">
        <v>50445</v>
      </c>
      <c r="T101" s="4">
        <f t="shared" si="18"/>
        <v>64879.3</v>
      </c>
      <c r="U101" s="4">
        <f t="shared" si="17"/>
        <v>44412</v>
      </c>
    </row>
    <row r="102" spans="1:21" x14ac:dyDescent="0.2">
      <c r="A102" s="16" t="s">
        <v>186</v>
      </c>
      <c r="B102" s="4">
        <v>100</v>
      </c>
      <c r="C102" s="4">
        <v>12000</v>
      </c>
      <c r="D102" s="4">
        <v>-11900</v>
      </c>
      <c r="E102" s="4">
        <v>-662879641</v>
      </c>
      <c r="F102" s="4">
        <f t="shared" si="15"/>
        <v>-6347695606</v>
      </c>
      <c r="R102" s="5">
        <v>-1.7600000000000001E-2</v>
      </c>
      <c r="S102" s="4">
        <v>86449</v>
      </c>
      <c r="T102" s="4">
        <f t="shared" si="18"/>
        <v>73159.5</v>
      </c>
      <c r="U102" s="4">
        <f t="shared" si="17"/>
        <v>21074</v>
      </c>
    </row>
    <row r="103" spans="1:21" x14ac:dyDescent="0.2">
      <c r="A103" s="16" t="s">
        <v>185</v>
      </c>
      <c r="B103" s="4">
        <v>0</v>
      </c>
      <c r="C103" s="4">
        <v>8400</v>
      </c>
      <c r="D103" s="4">
        <v>-8400</v>
      </c>
      <c r="E103" s="4">
        <v>-478834724</v>
      </c>
      <c r="F103" s="4">
        <f t="shared" si="15"/>
        <v>-5684815965</v>
      </c>
      <c r="R103" s="5">
        <v>-1.3899999999999999E-2</v>
      </c>
      <c r="S103" s="4">
        <v>51041</v>
      </c>
      <c r="T103" s="4">
        <f t="shared" si="18"/>
        <v>70887.899999999994</v>
      </c>
      <c r="U103" s="4">
        <f t="shared" si="17"/>
        <v>21074</v>
      </c>
    </row>
    <row r="104" spans="1:21" x14ac:dyDescent="0.2">
      <c r="A104" s="16" t="s">
        <v>184</v>
      </c>
      <c r="B104" s="4">
        <v>700</v>
      </c>
      <c r="C104" s="4">
        <v>14600</v>
      </c>
      <c r="D104" s="4">
        <v>-13900</v>
      </c>
      <c r="E104" s="4">
        <v>-795360602</v>
      </c>
      <c r="F104" s="4">
        <f t="shared" si="15"/>
        <v>-5205981241</v>
      </c>
      <c r="R104" s="5">
        <v>5.3E-3</v>
      </c>
      <c r="S104" s="4">
        <v>74930</v>
      </c>
      <c r="T104" s="4">
        <f t="shared" si="18"/>
        <v>78252.899999999994</v>
      </c>
      <c r="U104" s="4">
        <f t="shared" si="17"/>
        <v>21074</v>
      </c>
    </row>
    <row r="105" spans="1:21" x14ac:dyDescent="0.2">
      <c r="A105" s="16" t="s">
        <v>183</v>
      </c>
      <c r="B105" s="4">
        <v>300</v>
      </c>
      <c r="C105" s="4">
        <v>8000</v>
      </c>
      <c r="D105" s="4">
        <v>-7700</v>
      </c>
      <c r="E105" s="4">
        <v>-432687973</v>
      </c>
      <c r="F105" s="4">
        <f t="shared" si="15"/>
        <v>-4410620639</v>
      </c>
      <c r="R105" s="5">
        <v>0.04</v>
      </c>
      <c r="S105" s="4">
        <v>44412</v>
      </c>
      <c r="T105" s="4">
        <f t="shared" si="18"/>
        <v>77142.8</v>
      </c>
      <c r="U105" s="4">
        <f t="shared" si="17"/>
        <v>21074</v>
      </c>
    </row>
    <row r="106" spans="1:21" x14ac:dyDescent="0.2">
      <c r="A106" s="16" t="s">
        <v>182</v>
      </c>
      <c r="B106" s="4">
        <v>0</v>
      </c>
      <c r="C106" s="4">
        <v>11400</v>
      </c>
      <c r="D106" s="4">
        <v>-11400</v>
      </c>
      <c r="E106" s="4">
        <v>-629356437</v>
      </c>
      <c r="F106" s="4">
        <f t="shared" si="15"/>
        <v>-3977932666</v>
      </c>
      <c r="R106" s="5">
        <v>-1.43E-2</v>
      </c>
      <c r="S106" s="4">
        <v>52217</v>
      </c>
      <c r="T106" s="4">
        <f t="shared" si="18"/>
        <v>74786.100000000006</v>
      </c>
      <c r="U106" s="4">
        <f t="shared" si="17"/>
        <v>21074</v>
      </c>
    </row>
    <row r="107" spans="1:21" x14ac:dyDescent="0.2">
      <c r="A107" s="16" t="s">
        <v>181</v>
      </c>
      <c r="B107" s="4">
        <v>200</v>
      </c>
      <c r="C107" s="4">
        <v>500</v>
      </c>
      <c r="D107" s="4">
        <v>-300</v>
      </c>
      <c r="E107" s="4">
        <v>-16675000</v>
      </c>
      <c r="F107" s="4">
        <f t="shared" si="15"/>
        <v>-3348576229</v>
      </c>
      <c r="R107" s="5">
        <v>1.09E-2</v>
      </c>
      <c r="S107" s="4">
        <v>21074</v>
      </c>
      <c r="T107" s="4">
        <f t="shared" si="18"/>
        <v>75442.2</v>
      </c>
      <c r="U107" s="4">
        <f t="shared" si="17"/>
        <v>31630</v>
      </c>
    </row>
    <row r="108" spans="1:21" x14ac:dyDescent="0.2">
      <c r="A108" s="16" t="s">
        <v>180</v>
      </c>
      <c r="B108" s="4">
        <v>100</v>
      </c>
      <c r="C108" s="4">
        <v>2000</v>
      </c>
      <c r="D108" s="4">
        <v>-1900</v>
      </c>
      <c r="E108" s="4">
        <v>-105729270</v>
      </c>
      <c r="F108" s="4">
        <f t="shared" si="15"/>
        <v>-3331901229</v>
      </c>
      <c r="R108" s="5">
        <v>-1.2500000000000001E-2</v>
      </c>
      <c r="S108" s="4">
        <v>31630</v>
      </c>
      <c r="T108" s="4">
        <f t="shared" si="18"/>
        <v>81918.7</v>
      </c>
      <c r="U108" s="4">
        <f t="shared" si="17"/>
        <v>28325</v>
      </c>
    </row>
    <row r="109" spans="1:21" x14ac:dyDescent="0.2">
      <c r="A109" s="16" t="s">
        <v>179</v>
      </c>
      <c r="B109" s="4">
        <v>1000</v>
      </c>
      <c r="C109" s="4">
        <v>7700</v>
      </c>
      <c r="D109" s="4">
        <v>-6700</v>
      </c>
      <c r="E109" s="4">
        <v>-364321544</v>
      </c>
      <c r="F109" s="4">
        <f t="shared" si="15"/>
        <v>-3226171959</v>
      </c>
      <c r="R109" s="5">
        <v>7.4999999999999997E-2</v>
      </c>
      <c r="S109" s="4">
        <v>92661</v>
      </c>
      <c r="T109" s="4">
        <f t="shared" si="18"/>
        <v>85312.6</v>
      </c>
      <c r="U109" s="4">
        <f t="shared" si="17"/>
        <v>28325</v>
      </c>
    </row>
    <row r="110" spans="1:21" x14ac:dyDescent="0.2">
      <c r="A110" s="16" t="s">
        <v>178</v>
      </c>
      <c r="B110" s="4">
        <v>1800</v>
      </c>
      <c r="C110" s="4">
        <v>0</v>
      </c>
      <c r="D110" s="4">
        <v>1800</v>
      </c>
      <c r="E110" s="4">
        <v>92242639</v>
      </c>
      <c r="F110" s="4">
        <f t="shared" si="15"/>
        <v>-2861850415</v>
      </c>
      <c r="R110" s="5">
        <v>3.3799999999999997E-2</v>
      </c>
      <c r="S110" s="4">
        <v>53855</v>
      </c>
      <c r="T110" s="4">
        <f t="shared" si="18"/>
        <v>94375.8</v>
      </c>
      <c r="U110" s="4">
        <f t="shared" si="17"/>
        <v>28325</v>
      </c>
    </row>
    <row r="111" spans="1:21" x14ac:dyDescent="0.2">
      <c r="A111" s="16" t="s">
        <v>177</v>
      </c>
      <c r="B111" s="4">
        <v>5400</v>
      </c>
      <c r="C111" s="4">
        <v>24000</v>
      </c>
      <c r="D111" s="4">
        <v>-18600</v>
      </c>
      <c r="E111" s="4">
        <v>-966542826</v>
      </c>
      <c r="F111" s="4">
        <f t="shared" si="15"/>
        <v>-2954093054</v>
      </c>
      <c r="R111" s="5">
        <v>-5.9800000000000006E-2</v>
      </c>
      <c r="S111" s="4">
        <v>140524</v>
      </c>
      <c r="T111" s="4">
        <f t="shared" si="18"/>
        <v>87946.5</v>
      </c>
      <c r="U111" s="4">
        <f t="shared" si="17"/>
        <v>28325</v>
      </c>
    </row>
    <row r="112" spans="1:21" x14ac:dyDescent="0.2">
      <c r="A112" s="16" t="s">
        <v>176</v>
      </c>
      <c r="B112" s="4">
        <v>600</v>
      </c>
      <c r="C112" s="4">
        <v>24000</v>
      </c>
      <c r="D112" s="4">
        <v>-23400</v>
      </c>
      <c r="E112" s="4">
        <v>-1267964494</v>
      </c>
      <c r="F112" s="4">
        <f t="shared" si="15"/>
        <v>-1987550228</v>
      </c>
      <c r="R112" s="5">
        <v>-4.8000000000000001E-2</v>
      </c>
      <c r="S112" s="4">
        <v>169251</v>
      </c>
      <c r="T112" s="4">
        <f t="shared" si="18"/>
        <v>80149.7</v>
      </c>
      <c r="U112" s="4">
        <f t="shared" si="17"/>
        <v>27635</v>
      </c>
    </row>
    <row r="113" spans="1:21" x14ac:dyDescent="0.2">
      <c r="A113" s="16" t="s">
        <v>175</v>
      </c>
      <c r="B113" s="4">
        <v>500</v>
      </c>
      <c r="C113" s="4">
        <v>0</v>
      </c>
      <c r="D113" s="4">
        <v>500</v>
      </c>
      <c r="E113" s="4">
        <v>28121277</v>
      </c>
      <c r="F113" s="4">
        <f t="shared" si="15"/>
        <v>-719585734</v>
      </c>
      <c r="R113" s="5">
        <v>5.4000000000000003E-3</v>
      </c>
      <c r="S113" s="4">
        <v>28325</v>
      </c>
      <c r="T113" s="4">
        <f t="shared" si="18"/>
        <v>87491.3</v>
      </c>
      <c r="U113" s="4">
        <f t="shared" si="17"/>
        <v>27635</v>
      </c>
    </row>
    <row r="114" spans="1:21" x14ac:dyDescent="0.2">
      <c r="A114" s="16" t="s">
        <v>174</v>
      </c>
      <c r="B114" s="4">
        <v>400</v>
      </c>
      <c r="C114" s="4">
        <v>300</v>
      </c>
      <c r="D114" s="4">
        <v>100</v>
      </c>
      <c r="E114" s="4">
        <v>5579690</v>
      </c>
      <c r="F114" s="4">
        <f t="shared" si="15"/>
        <v>-747707011</v>
      </c>
      <c r="R114" s="5">
        <v>-3.6200000000000003E-2</v>
      </c>
      <c r="S114" s="4">
        <v>148580</v>
      </c>
      <c r="T114" s="4">
        <f t="shared" si="18"/>
        <v>80439</v>
      </c>
      <c r="U114" s="4">
        <f t="shared" si="17"/>
        <v>27635</v>
      </c>
    </row>
    <row r="115" spans="1:21" x14ac:dyDescent="0.2">
      <c r="A115" s="16" t="s">
        <v>173</v>
      </c>
      <c r="B115" s="4">
        <v>0</v>
      </c>
      <c r="C115" s="4">
        <v>0</v>
      </c>
      <c r="D115" s="4">
        <v>0</v>
      </c>
      <c r="E115" s="4">
        <v>0</v>
      </c>
      <c r="F115" s="4">
        <f t="shared" si="15"/>
        <v>-753286701</v>
      </c>
      <c r="R115" s="5">
        <v>3.4999999999999996E-3</v>
      </c>
      <c r="S115" s="4">
        <v>33311</v>
      </c>
      <c r="T115" s="4">
        <f t="shared" si="18"/>
        <v>88982.399999999994</v>
      </c>
      <c r="U115" s="4">
        <f t="shared" si="17"/>
        <v>27635</v>
      </c>
    </row>
    <row r="116" spans="1:21" x14ac:dyDescent="0.2">
      <c r="A116" s="16" t="s">
        <v>172</v>
      </c>
      <c r="B116" s="4">
        <v>100</v>
      </c>
      <c r="C116" s="4">
        <v>0</v>
      </c>
      <c r="D116" s="4">
        <v>100</v>
      </c>
      <c r="E116" s="4">
        <v>5798881</v>
      </c>
      <c r="F116" s="4">
        <f t="shared" si="15"/>
        <v>-753286701</v>
      </c>
      <c r="R116" s="5">
        <v>0</v>
      </c>
      <c r="S116" s="4">
        <v>28650</v>
      </c>
      <c r="T116" s="4">
        <f t="shared" ref="T116:T121" si="19">AVERAGE(S117:S126)</f>
        <v>103470.8</v>
      </c>
      <c r="U116" s="4">
        <f t="shared" si="17"/>
        <v>27635</v>
      </c>
    </row>
    <row r="117" spans="1:21" x14ac:dyDescent="0.2">
      <c r="A117" s="16" t="s">
        <v>171</v>
      </c>
      <c r="B117" s="4">
        <v>1000</v>
      </c>
      <c r="C117" s="4">
        <v>0</v>
      </c>
      <c r="D117" s="4">
        <v>1000</v>
      </c>
      <c r="E117" s="4">
        <v>57958759</v>
      </c>
      <c r="F117" s="4">
        <f t="shared" si="15"/>
        <v>-759085582</v>
      </c>
      <c r="R117" s="5">
        <v>-3.4000000000000002E-3</v>
      </c>
      <c r="S117" s="4">
        <v>27635</v>
      </c>
      <c r="T117" s="4">
        <f t="shared" si="19"/>
        <v>108977.9</v>
      </c>
      <c r="U117" s="4">
        <f t="shared" si="17"/>
        <v>76231</v>
      </c>
    </row>
    <row r="118" spans="1:21" x14ac:dyDescent="0.2">
      <c r="A118" s="16" t="s">
        <v>170</v>
      </c>
      <c r="B118" s="4">
        <v>100</v>
      </c>
      <c r="C118" s="4">
        <v>2400</v>
      </c>
      <c r="D118" s="4">
        <v>-2300</v>
      </c>
      <c r="E118" s="4">
        <v>-131141165</v>
      </c>
      <c r="F118" s="4">
        <f t="shared" si="15"/>
        <v>-817044341</v>
      </c>
      <c r="R118" s="5">
        <v>3.4999999999999996E-3</v>
      </c>
      <c r="S118" s="4">
        <v>96395</v>
      </c>
      <c r="T118" s="4">
        <f t="shared" si="19"/>
        <v>108301.3</v>
      </c>
      <c r="U118" s="4">
        <f t="shared" si="17"/>
        <v>76231</v>
      </c>
    </row>
    <row r="119" spans="1:21" x14ac:dyDescent="0.2">
      <c r="A119" s="16" t="s">
        <v>169</v>
      </c>
      <c r="B119" s="4">
        <v>1500</v>
      </c>
      <c r="C119" s="4">
        <v>800</v>
      </c>
      <c r="D119" s="4">
        <v>700</v>
      </c>
      <c r="E119" s="4">
        <v>40356827</v>
      </c>
      <c r="F119" s="4">
        <f t="shared" si="15"/>
        <v>-685903176</v>
      </c>
      <c r="R119" s="5">
        <v>-2.8500000000000001E-2</v>
      </c>
      <c r="S119" s="4">
        <v>126600</v>
      </c>
      <c r="T119" s="4">
        <f t="shared" si="19"/>
        <v>109299.9</v>
      </c>
      <c r="U119" s="4">
        <f t="shared" si="17"/>
        <v>76231</v>
      </c>
    </row>
    <row r="120" spans="1:21" x14ac:dyDescent="0.2">
      <c r="A120" s="16" t="s">
        <v>168</v>
      </c>
      <c r="B120" s="4">
        <v>100</v>
      </c>
      <c r="C120" s="4">
        <v>1300</v>
      </c>
      <c r="D120" s="4">
        <v>-1200</v>
      </c>
      <c r="E120" s="4">
        <v>-72210790</v>
      </c>
      <c r="F120" s="4">
        <f t="shared" si="15"/>
        <v>-726260003</v>
      </c>
      <c r="R120" s="5">
        <v>-2.7699999999999999E-2</v>
      </c>
      <c r="S120" s="4">
        <v>144487</v>
      </c>
      <c r="T120" s="4">
        <f t="shared" si="19"/>
        <v>100491.2</v>
      </c>
      <c r="U120" s="4">
        <f t="shared" si="17"/>
        <v>76231</v>
      </c>
    </row>
    <row r="121" spans="1:21" x14ac:dyDescent="0.2">
      <c r="A121" s="16" t="s">
        <v>167</v>
      </c>
      <c r="B121" s="4">
        <v>0</v>
      </c>
      <c r="C121" s="4">
        <v>2500</v>
      </c>
      <c r="D121" s="4">
        <v>-2500</v>
      </c>
      <c r="E121" s="4">
        <v>-153747375</v>
      </c>
      <c r="F121" s="4">
        <f t="shared" si="15"/>
        <v>-654049213</v>
      </c>
      <c r="R121" s="5">
        <v>-6.4000000000000003E-3</v>
      </c>
      <c r="S121" s="4">
        <v>76231</v>
      </c>
      <c r="T121" s="4">
        <f t="shared" si="19"/>
        <v>102517.7</v>
      </c>
      <c r="U121" s="4">
        <f t="shared" si="17"/>
        <v>78057</v>
      </c>
    </row>
    <row r="122" spans="1:21" x14ac:dyDescent="0.2">
      <c r="A122" s="16" t="s">
        <v>166</v>
      </c>
      <c r="B122" s="4">
        <v>0</v>
      </c>
      <c r="C122" s="4">
        <v>3000</v>
      </c>
      <c r="D122" s="4">
        <v>-3000</v>
      </c>
      <c r="E122" s="4">
        <v>-186575960</v>
      </c>
      <c r="F122" s="4">
        <f t="shared" si="15"/>
        <v>-500301838</v>
      </c>
      <c r="R122" s="5">
        <v>-2.2200000000000001E-2</v>
      </c>
      <c r="S122" s="4">
        <v>91283</v>
      </c>
      <c r="T122" s="4">
        <f>AVERAGE(S123:S132)</f>
        <v>97975.2</v>
      </c>
      <c r="U122" s="4">
        <f t="shared" si="17"/>
        <v>78057</v>
      </c>
    </row>
    <row r="123" spans="1:21" x14ac:dyDescent="0.2">
      <c r="A123" s="16" t="s">
        <v>165</v>
      </c>
      <c r="B123" s="4">
        <v>0</v>
      </c>
      <c r="C123" s="4">
        <v>0</v>
      </c>
      <c r="D123" s="4">
        <v>0</v>
      </c>
      <c r="E123" s="4">
        <v>0</v>
      </c>
      <c r="F123" s="4">
        <f t="shared" si="15"/>
        <v>-313725878</v>
      </c>
      <c r="R123" s="5">
        <v>-6.3E-3</v>
      </c>
      <c r="S123" s="4">
        <v>101741</v>
      </c>
      <c r="U123" s="4">
        <f t="shared" si="17"/>
        <v>78057</v>
      </c>
    </row>
    <row r="124" spans="1:21" x14ac:dyDescent="0.2">
      <c r="A124" s="16" t="s">
        <v>164</v>
      </c>
      <c r="B124" s="4">
        <v>0</v>
      </c>
      <c r="C124" s="4">
        <v>0</v>
      </c>
      <c r="D124" s="4">
        <v>0</v>
      </c>
      <c r="E124" s="4">
        <v>0</v>
      </c>
      <c r="F124" s="4">
        <f t="shared" si="15"/>
        <v>-313725878</v>
      </c>
      <c r="R124" s="5">
        <v>3.2000000000000002E-3</v>
      </c>
      <c r="S124" s="4">
        <v>78057</v>
      </c>
      <c r="U124" s="4">
        <f t="shared" ref="U124:U126" si="20">MIN(S125:S129)</f>
        <v>82706</v>
      </c>
    </row>
    <row r="125" spans="1:21" x14ac:dyDescent="0.2">
      <c r="A125" s="16" t="s">
        <v>163</v>
      </c>
      <c r="B125" s="4">
        <v>0</v>
      </c>
      <c r="C125" s="4">
        <v>0</v>
      </c>
      <c r="D125" s="4">
        <v>0</v>
      </c>
      <c r="E125" s="4">
        <v>0</v>
      </c>
      <c r="F125" s="4">
        <f t="shared" si="15"/>
        <v>-313725878</v>
      </c>
      <c r="R125" s="5">
        <v>0</v>
      </c>
      <c r="S125" s="4">
        <v>118745</v>
      </c>
      <c r="U125" s="4">
        <f t="shared" si="20"/>
        <v>56400</v>
      </c>
    </row>
    <row r="126" spans="1:21" x14ac:dyDescent="0.2">
      <c r="A126" s="16" t="s">
        <v>162</v>
      </c>
      <c r="B126" s="4">
        <v>900</v>
      </c>
      <c r="C126" s="4">
        <v>32</v>
      </c>
      <c r="D126" s="4">
        <v>868</v>
      </c>
      <c r="E126" s="4">
        <v>54929083</v>
      </c>
      <c r="F126" s="4">
        <f t="shared" si="15"/>
        <v>-313725878</v>
      </c>
      <c r="R126" s="5">
        <v>-4.6999999999999993E-3</v>
      </c>
      <c r="S126" s="4">
        <v>173534</v>
      </c>
      <c r="U126" s="4">
        <f t="shared" si="20"/>
        <v>56400</v>
      </c>
    </row>
    <row r="127" spans="1:21" x14ac:dyDescent="0.2">
      <c r="A127" s="16" t="s">
        <v>161</v>
      </c>
      <c r="B127" s="4">
        <v>0</v>
      </c>
      <c r="C127" s="4">
        <v>0</v>
      </c>
      <c r="D127" s="4">
        <v>0</v>
      </c>
      <c r="E127" s="4">
        <v>0</v>
      </c>
      <c r="F127" s="4">
        <f t="shared" si="15"/>
        <v>-368654961</v>
      </c>
      <c r="R127" s="5">
        <v>0</v>
      </c>
      <c r="S127" s="4">
        <v>82706</v>
      </c>
      <c r="U127" s="4">
        <f>MIN(S128:S132)</f>
        <v>45858</v>
      </c>
    </row>
    <row r="128" spans="1:21" x14ac:dyDescent="0.2">
      <c r="A128" s="16" t="s">
        <v>160</v>
      </c>
      <c r="B128" s="4">
        <v>2800</v>
      </c>
      <c r="C128" s="4">
        <v>0</v>
      </c>
      <c r="D128" s="4">
        <v>2800</v>
      </c>
      <c r="E128" s="4">
        <v>177024206</v>
      </c>
      <c r="F128" s="4">
        <f t="shared" si="15"/>
        <v>-368654961</v>
      </c>
      <c r="R128" s="5">
        <v>8.0000000000000002E-3</v>
      </c>
      <c r="S128" s="4">
        <v>89629</v>
      </c>
    </row>
    <row r="129" spans="1:22" x14ac:dyDescent="0.2">
      <c r="A129" s="16" t="s">
        <v>159</v>
      </c>
      <c r="B129" s="4">
        <v>400</v>
      </c>
      <c r="C129" s="4">
        <v>5100</v>
      </c>
      <c r="D129" s="4">
        <v>-4700</v>
      </c>
      <c r="E129" s="4">
        <v>-296542787</v>
      </c>
      <c r="F129" s="4">
        <f t="shared" si="15"/>
        <v>-545679167</v>
      </c>
      <c r="R129" s="5">
        <v>1.1299999999999999E-2</v>
      </c>
      <c r="S129" s="4">
        <v>136586</v>
      </c>
    </row>
    <row r="130" spans="1:22" x14ac:dyDescent="0.2">
      <c r="A130" s="16" t="s">
        <v>158</v>
      </c>
      <c r="B130" s="4">
        <v>0</v>
      </c>
      <c r="C130" s="4">
        <v>4000</v>
      </c>
      <c r="D130" s="4">
        <v>-4000</v>
      </c>
      <c r="E130" s="4">
        <v>-249087960</v>
      </c>
      <c r="F130" s="4">
        <f t="shared" si="15"/>
        <v>-249136380</v>
      </c>
      <c r="R130" s="5">
        <v>4.8999999999999998E-3</v>
      </c>
      <c r="S130" s="4">
        <v>56400</v>
      </c>
    </row>
    <row r="131" spans="1:22" x14ac:dyDescent="0.2">
      <c r="A131" s="16" t="s">
        <v>157</v>
      </c>
      <c r="B131" s="4">
        <v>200</v>
      </c>
      <c r="C131" s="4">
        <v>99</v>
      </c>
      <c r="D131" s="4">
        <v>101</v>
      </c>
      <c r="E131" s="4">
        <v>6288404</v>
      </c>
      <c r="F131" s="4">
        <f>E131+F132</f>
        <v>-48420</v>
      </c>
      <c r="R131" s="5">
        <v>-2.8199999999999999E-2</v>
      </c>
      <c r="S131" s="4">
        <v>96496</v>
      </c>
    </row>
    <row r="132" spans="1:22" x14ac:dyDescent="0.2">
      <c r="A132" s="16" t="s">
        <v>156</v>
      </c>
      <c r="B132" s="4">
        <v>0</v>
      </c>
      <c r="C132" s="4">
        <v>99</v>
      </c>
      <c r="D132" s="4">
        <v>-99</v>
      </c>
      <c r="E132" s="4">
        <v>-6336824</v>
      </c>
      <c r="F132" s="4">
        <f>E132</f>
        <v>-6336824</v>
      </c>
      <c r="R132" s="5">
        <v>-3.0999999999999999E-3</v>
      </c>
      <c r="S132" s="4">
        <v>45858</v>
      </c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6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6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6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6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6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5"/>
    </row>
    <row r="150" spans="1:22" x14ac:dyDescent="0.2">
      <c r="A150" s="6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5"/>
    </row>
    <row r="151" spans="1:22" x14ac:dyDescent="0.2">
      <c r="A151" s="6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5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5"/>
    </row>
    <row r="153" spans="1:22" x14ac:dyDescent="0.2">
      <c r="A153" s="2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5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5"/>
    </row>
    <row r="155" spans="1:22" x14ac:dyDescent="0.2">
      <c r="A155" s="6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5"/>
    </row>
    <row r="156" spans="1:22" x14ac:dyDescent="0.2">
      <c r="A156" s="6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5"/>
    </row>
    <row r="157" spans="1:22" x14ac:dyDescent="0.2">
      <c r="A157" s="6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5"/>
    </row>
    <row r="158" spans="1:22" x14ac:dyDescent="0.2">
      <c r="A158" s="6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5"/>
    </row>
    <row r="159" spans="1:22" x14ac:dyDescent="0.2">
      <c r="A159" s="6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5"/>
    </row>
    <row r="160" spans="1:22" x14ac:dyDescent="0.2">
      <c r="A160" s="6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5"/>
    </row>
    <row r="161" spans="1:22" x14ac:dyDescent="0.2">
      <c r="A161" s="6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5"/>
    </row>
    <row r="162" spans="1:22" x14ac:dyDescent="0.2">
      <c r="A162" s="6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5"/>
      <c r="U162" s="5"/>
      <c r="V162" s="5"/>
    </row>
    <row r="163" spans="1:22" x14ac:dyDescent="0.2">
      <c r="A163" s="6"/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5"/>
      <c r="U163" s="5"/>
      <c r="V163" s="5"/>
    </row>
    <row r="164" spans="1:22" x14ac:dyDescent="0.2">
      <c r="A164" s="6"/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5"/>
      <c r="U164" s="5"/>
      <c r="V164" s="5"/>
    </row>
    <row r="165" spans="1:22" x14ac:dyDescent="0.2">
      <c r="A165" s="6"/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5"/>
      <c r="U165" s="5"/>
      <c r="V165" s="5"/>
    </row>
    <row r="166" spans="1:22" x14ac:dyDescent="0.2">
      <c r="A166" s="6"/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5"/>
      <c r="U166" s="5"/>
      <c r="V166" s="5"/>
    </row>
    <row r="167" spans="1:22" x14ac:dyDescent="0.2">
      <c r="A167" s="6"/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5"/>
      <c r="U167" s="5"/>
      <c r="V167" s="5"/>
    </row>
    <row r="168" spans="1:22" x14ac:dyDescent="0.2">
      <c r="A168" s="2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5"/>
    </row>
    <row r="169" spans="1:22" x14ac:dyDescent="0.2">
      <c r="A169" s="2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5"/>
    </row>
    <row r="170" spans="1:22" x14ac:dyDescent="0.2">
      <c r="A170" s="2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5"/>
    </row>
    <row r="171" spans="1:22" x14ac:dyDescent="0.2">
      <c r="A171" s="2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5"/>
    </row>
    <row r="172" spans="1:22" x14ac:dyDescent="0.2">
      <c r="A172" s="2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5"/>
    </row>
    <row r="173" spans="1:22" x14ac:dyDescent="0.2">
      <c r="A173" s="2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5"/>
    </row>
    <row r="174" spans="1:22" x14ac:dyDescent="0.2">
      <c r="A174" s="2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5"/>
    </row>
    <row r="175" spans="1:22" x14ac:dyDescent="0.2">
      <c r="A175" s="2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5"/>
    </row>
    <row r="176" spans="1:22" x14ac:dyDescent="0.2">
      <c r="A176" s="2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5"/>
    </row>
    <row r="177" spans="1:22" x14ac:dyDescent="0.2">
      <c r="A177" s="2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5"/>
      <c r="U177" s="5"/>
      <c r="V177" s="5"/>
    </row>
    <row r="178" spans="1:22" x14ac:dyDescent="0.2">
      <c r="A178" s="2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5"/>
      <c r="U178" s="5"/>
      <c r="V178" s="5"/>
    </row>
    <row r="179" spans="1:22" x14ac:dyDescent="0.2">
      <c r="A179" s="2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5"/>
      <c r="U179" s="5"/>
      <c r="V179" s="5"/>
    </row>
    <row r="180" spans="1:22" x14ac:dyDescent="0.2">
      <c r="A180" s="2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5"/>
      <c r="U180" s="5"/>
      <c r="V180" s="5"/>
    </row>
    <row r="181" spans="1:22" x14ac:dyDescent="0.2">
      <c r="A181" s="2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5"/>
      <c r="U181" s="5"/>
      <c r="V181" s="5"/>
    </row>
    <row r="182" spans="1:22" x14ac:dyDescent="0.2">
      <c r="A182" s="2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5"/>
      <c r="U182" s="5"/>
      <c r="V182" s="5"/>
    </row>
    <row r="183" spans="1:22" x14ac:dyDescent="0.2">
      <c r="A183" s="2"/>
      <c r="B183" s="4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5"/>
      <c r="U183" s="5"/>
      <c r="V183" s="5"/>
    </row>
    <row r="184" spans="1:22" x14ac:dyDescent="0.2">
      <c r="A184" s="2"/>
      <c r="B184" s="4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5"/>
      <c r="U184" s="5"/>
      <c r="V184" s="5"/>
    </row>
    <row r="185" spans="1:22" x14ac:dyDescent="0.2">
      <c r="A185" s="2"/>
      <c r="B185" s="4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5"/>
      <c r="U185" s="5"/>
      <c r="V185" s="8"/>
    </row>
    <row r="186" spans="1:22" x14ac:dyDescent="0.2">
      <c r="A186" s="2"/>
      <c r="B186" s="4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5"/>
      <c r="U186" s="5"/>
      <c r="V186" s="8"/>
    </row>
    <row r="187" spans="1:22" x14ac:dyDescent="0.2">
      <c r="A187" s="2"/>
      <c r="B187" s="4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5"/>
      <c r="U187" s="5"/>
      <c r="V187" s="8"/>
    </row>
    <row r="188" spans="1:22" x14ac:dyDescent="0.2">
      <c r="A188" s="6"/>
      <c r="B188" s="4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5"/>
      <c r="U188" s="5"/>
      <c r="V188" s="8"/>
    </row>
    <row r="189" spans="1:22" x14ac:dyDescent="0.2">
      <c r="A189" s="6"/>
      <c r="B189" s="4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5"/>
      <c r="U189" s="5"/>
      <c r="V189" s="8"/>
    </row>
    <row r="190" spans="1:22" x14ac:dyDescent="0.2">
      <c r="A190" s="6"/>
      <c r="B190" s="4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5"/>
      <c r="U190" s="5"/>
      <c r="V190" s="8"/>
    </row>
    <row r="191" spans="1:22" x14ac:dyDescent="0.2">
      <c r="A191" s="6"/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5"/>
      <c r="U191" s="5"/>
      <c r="V191" s="8"/>
    </row>
    <row r="192" spans="1:22" x14ac:dyDescent="0.2">
      <c r="A192" s="6"/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5"/>
      <c r="U192" s="5"/>
      <c r="V192" s="8"/>
    </row>
    <row r="193" spans="1:22" x14ac:dyDescent="0.2">
      <c r="A193" s="2"/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5"/>
      <c r="U193" s="5"/>
      <c r="V193" s="8"/>
    </row>
    <row r="194" spans="1:22" x14ac:dyDescent="0.2">
      <c r="A194" s="2"/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5"/>
      <c r="U194" s="5"/>
      <c r="V194" s="8"/>
    </row>
    <row r="195" spans="1:22" x14ac:dyDescent="0.2">
      <c r="A195" s="2"/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5"/>
      <c r="U195" s="5"/>
      <c r="V195" s="8"/>
    </row>
    <row r="196" spans="1:22" x14ac:dyDescent="0.2">
      <c r="A196" s="2"/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5"/>
      <c r="U196" s="5"/>
      <c r="V196" s="8"/>
    </row>
    <row r="197" spans="1:22" x14ac:dyDescent="0.2">
      <c r="A197" s="2"/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5"/>
      <c r="U197" s="5"/>
      <c r="V197" s="8"/>
    </row>
    <row r="223" spans="1:3" x14ac:dyDescent="0.2">
      <c r="A223" t="e" cm="1">
        <f t="array" aca="1" ref="A223" ca="1">INDIRECT("'" &amp; E1 &amp; "'!$A$2:$A$66")</f>
        <v>#REF!</v>
      </c>
      <c r="B223" t="e" cm="1">
        <f t="array" aca="1" ref="B223" ca="1">INDIRECT("'" &amp; E1 &amp; "'!$B$2:$B$66")</f>
        <v>#REF!</v>
      </c>
      <c r="C223" t="e" cm="1">
        <f t="array" aca="1" ref="C223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EAB627-146B-BE48-9932-4A6ECEEB7991}">
  <sheetPr codeName="Sheet76"/>
  <dimension ref="A1:V223"/>
  <sheetViews>
    <sheetView topLeftCell="B1" zoomScale="88" workbookViewId="0">
      <pane ySplit="2" topLeftCell="A3" activePane="bottomLeft" state="frozen"/>
      <selection activeCell="F17" sqref="F17"/>
      <selection pane="bottomLeft" activeCell="F17" sqref="F17"/>
    </sheetView>
  </sheetViews>
  <sheetFormatPr baseColWidth="10" defaultRowHeight="16" x14ac:dyDescent="0.2"/>
  <cols>
    <col min="1" max="1" width="21.1640625" customWidth="1"/>
    <col min="2" max="3" width="15.33203125" customWidth="1"/>
    <col min="4" max="4" width="14.6640625" customWidth="1"/>
    <col min="5" max="5" width="16.66406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4.8320312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252</v>
      </c>
      <c r="U2" s="1" t="s">
        <v>253</v>
      </c>
      <c r="V2" s="1" t="s">
        <v>236</v>
      </c>
    </row>
    <row r="3" spans="1:22" x14ac:dyDescent="0.2">
      <c r="A3" s="16" t="s">
        <v>357</v>
      </c>
      <c r="B3" s="4">
        <v>48800</v>
      </c>
      <c r="C3" s="4">
        <v>73300</v>
      </c>
      <c r="D3" s="4">
        <v>-24500</v>
      </c>
      <c r="E3" s="4">
        <v>-1542130000</v>
      </c>
      <c r="F3" s="4">
        <f t="shared" ref="F3:F11" si="0">E3+F4</f>
        <v>176533332403</v>
      </c>
      <c r="G3" s="4">
        <v>49000</v>
      </c>
      <c r="H3" s="4">
        <v>500</v>
      </c>
      <c r="I3" s="4">
        <v>48500</v>
      </c>
      <c r="J3" s="4">
        <v>3056270000</v>
      </c>
      <c r="K3" s="4">
        <f t="shared" ref="K3:K11" si="1">K4+J3</f>
        <v>-2347538000</v>
      </c>
      <c r="L3" s="4">
        <v>407</v>
      </c>
      <c r="M3" s="4">
        <v>300</v>
      </c>
      <c r="N3" s="4">
        <v>23</v>
      </c>
      <c r="O3" s="4">
        <v>38</v>
      </c>
      <c r="P3" s="4">
        <v>207500</v>
      </c>
      <c r="Q3" s="4">
        <v>244700</v>
      </c>
      <c r="R3" s="5">
        <v>1.46E-2</v>
      </c>
      <c r="S3" s="4">
        <v>457400</v>
      </c>
      <c r="T3" s="4">
        <f t="shared" ref="T3:T38" si="2">AVERAGE(S4:S13)</f>
        <v>579170</v>
      </c>
      <c r="U3" s="4">
        <f t="shared" ref="U3:U11" si="3">MIN(S4:S8)</f>
        <v>355400</v>
      </c>
      <c r="V3" s="5">
        <v>3.78E-2</v>
      </c>
    </row>
    <row r="4" spans="1:22" x14ac:dyDescent="0.2">
      <c r="A4" s="16" t="s">
        <v>356</v>
      </c>
      <c r="B4" s="4">
        <v>78900</v>
      </c>
      <c r="C4" s="4">
        <v>177929</v>
      </c>
      <c r="D4" s="4">
        <v>-99029</v>
      </c>
      <c r="E4" s="4">
        <v>-6187690000</v>
      </c>
      <c r="F4" s="4">
        <f t="shared" si="0"/>
        <v>178075462403</v>
      </c>
      <c r="G4" s="4">
        <v>0</v>
      </c>
      <c r="H4" s="4">
        <v>0</v>
      </c>
      <c r="I4" s="4">
        <v>0</v>
      </c>
      <c r="J4" s="4">
        <v>125100000</v>
      </c>
      <c r="K4" s="4">
        <f t="shared" si="1"/>
        <v>-5403808000</v>
      </c>
      <c r="L4" s="4">
        <v>336</v>
      </c>
      <c r="M4" s="4">
        <v>391</v>
      </c>
      <c r="N4" s="4">
        <v>36</v>
      </c>
      <c r="O4" s="4">
        <v>43</v>
      </c>
      <c r="P4" s="4">
        <v>271200</v>
      </c>
      <c r="Q4" s="4">
        <v>308400</v>
      </c>
      <c r="R4" s="5">
        <v>1.7000000000000001E-3</v>
      </c>
      <c r="S4" s="4">
        <v>574200</v>
      </c>
      <c r="T4" s="4">
        <f t="shared" si="2"/>
        <v>568450</v>
      </c>
      <c r="U4" s="4">
        <f t="shared" si="3"/>
        <v>355400</v>
      </c>
      <c r="V4" s="5">
        <v>3.9399999999999998E-2</v>
      </c>
    </row>
    <row r="5" spans="1:22" x14ac:dyDescent="0.2">
      <c r="A5" s="16" t="s">
        <v>355</v>
      </c>
      <c r="B5" s="4">
        <v>30900</v>
      </c>
      <c r="C5" s="4">
        <v>33400</v>
      </c>
      <c r="D5" s="4">
        <v>-2500</v>
      </c>
      <c r="E5" s="4">
        <v>-152340000</v>
      </c>
      <c r="F5" s="4">
        <f t="shared" si="0"/>
        <v>184263152403</v>
      </c>
      <c r="G5" s="4">
        <v>0</v>
      </c>
      <c r="H5" s="4">
        <v>0</v>
      </c>
      <c r="I5" s="4">
        <v>0</v>
      </c>
      <c r="J5" s="4">
        <v>125100000</v>
      </c>
      <c r="K5" s="4">
        <f t="shared" si="1"/>
        <v>-5528908000</v>
      </c>
      <c r="L5" s="4">
        <v>218</v>
      </c>
      <c r="M5" s="4">
        <v>422</v>
      </c>
      <c r="N5" s="4">
        <v>22</v>
      </c>
      <c r="O5" s="4">
        <v>17</v>
      </c>
      <c r="P5" s="4">
        <v>133500</v>
      </c>
      <c r="Q5" s="4">
        <v>183000</v>
      </c>
      <c r="R5" s="5">
        <v>-1.77E-2</v>
      </c>
      <c r="S5" s="4">
        <v>355400</v>
      </c>
      <c r="T5" s="4">
        <f t="shared" si="2"/>
        <v>590250</v>
      </c>
      <c r="U5" s="4">
        <f t="shared" si="3"/>
        <v>368700</v>
      </c>
      <c r="V5" s="5">
        <v>1.9099999999999999E-2</v>
      </c>
    </row>
    <row r="6" spans="1:22" x14ac:dyDescent="0.2">
      <c r="A6" s="16" t="s">
        <v>354</v>
      </c>
      <c r="B6" s="4">
        <v>208500</v>
      </c>
      <c r="C6" s="4">
        <v>291200</v>
      </c>
      <c r="D6" s="4">
        <v>-82700</v>
      </c>
      <c r="E6" s="4">
        <v>-5242600000</v>
      </c>
      <c r="F6" s="4">
        <f t="shared" si="0"/>
        <v>184415492403</v>
      </c>
      <c r="G6" s="4">
        <v>0</v>
      </c>
      <c r="H6" s="4">
        <v>0</v>
      </c>
      <c r="I6" s="4">
        <v>0</v>
      </c>
      <c r="J6" s="4">
        <v>-316190000</v>
      </c>
      <c r="K6" s="4">
        <f t="shared" si="1"/>
        <v>-5654008000</v>
      </c>
      <c r="L6" s="4">
        <v>706</v>
      </c>
      <c r="M6" s="4">
        <v>969</v>
      </c>
      <c r="N6" s="4">
        <v>45</v>
      </c>
      <c r="O6" s="4">
        <v>69</v>
      </c>
      <c r="P6" s="4">
        <v>413300</v>
      </c>
      <c r="Q6" s="4">
        <v>561900</v>
      </c>
      <c r="R6" s="5">
        <v>-3.0099999999999998E-2</v>
      </c>
      <c r="S6" s="4">
        <v>984000</v>
      </c>
      <c r="T6" s="4">
        <f t="shared" si="2"/>
        <v>516990</v>
      </c>
      <c r="U6" s="4">
        <f t="shared" si="3"/>
        <v>368700</v>
      </c>
      <c r="V6" s="5">
        <v>2.5099999999999997E-2</v>
      </c>
    </row>
    <row r="7" spans="1:22" x14ac:dyDescent="0.2">
      <c r="A7" s="16" t="s">
        <v>353</v>
      </c>
      <c r="B7" s="4">
        <v>169000</v>
      </c>
      <c r="C7" s="4">
        <v>55700</v>
      </c>
      <c r="D7" s="4">
        <v>113300</v>
      </c>
      <c r="E7" s="4">
        <v>7249950000</v>
      </c>
      <c r="F7" s="4">
        <f t="shared" si="0"/>
        <v>189658092403</v>
      </c>
      <c r="G7" s="4">
        <v>0</v>
      </c>
      <c r="H7" s="4">
        <v>0</v>
      </c>
      <c r="I7" s="4">
        <v>0</v>
      </c>
      <c r="J7" s="4">
        <v>-76740000</v>
      </c>
      <c r="K7" s="4">
        <f t="shared" si="1"/>
        <v>-5337818000</v>
      </c>
      <c r="L7" s="4">
        <v>278</v>
      </c>
      <c r="M7" s="4">
        <v>392</v>
      </c>
      <c r="N7" s="4">
        <v>41</v>
      </c>
      <c r="O7" s="4">
        <v>36</v>
      </c>
      <c r="P7" s="4">
        <v>216200</v>
      </c>
      <c r="Q7" s="4">
        <v>241600</v>
      </c>
      <c r="R7" s="5">
        <v>1.2500000000000001E-2</v>
      </c>
      <c r="S7" s="4">
        <v>501700</v>
      </c>
      <c r="T7" s="4">
        <f t="shared" si="2"/>
        <v>509360</v>
      </c>
      <c r="U7" s="4">
        <f t="shared" si="3"/>
        <v>368700</v>
      </c>
      <c r="V7" s="5">
        <v>2.9300000000000003E-2</v>
      </c>
    </row>
    <row r="8" spans="1:22" x14ac:dyDescent="0.2">
      <c r="A8" s="16" t="s">
        <v>352</v>
      </c>
      <c r="B8" s="4">
        <v>14900</v>
      </c>
      <c r="C8" s="4">
        <v>220400</v>
      </c>
      <c r="D8" s="4">
        <v>-205500</v>
      </c>
      <c r="E8" s="4">
        <v>-13247750000</v>
      </c>
      <c r="F8" s="4">
        <f t="shared" si="0"/>
        <v>182408142403</v>
      </c>
      <c r="G8" s="4">
        <v>0</v>
      </c>
      <c r="H8" s="4">
        <v>0</v>
      </c>
      <c r="I8" s="4">
        <v>0</v>
      </c>
      <c r="J8" s="4">
        <v>-51520000</v>
      </c>
      <c r="K8" s="4">
        <f t="shared" si="1"/>
        <v>-5261078000</v>
      </c>
      <c r="L8" s="4">
        <v>118</v>
      </c>
      <c r="M8" s="4">
        <v>551</v>
      </c>
      <c r="N8" s="4">
        <v>15</v>
      </c>
      <c r="O8" s="4">
        <v>31</v>
      </c>
      <c r="P8" s="4">
        <v>101400</v>
      </c>
      <c r="Q8" s="4">
        <v>262600</v>
      </c>
      <c r="R8" s="5">
        <v>-2.7999999999999997E-2</v>
      </c>
      <c r="S8" s="4">
        <v>368700</v>
      </c>
      <c r="T8" s="4">
        <f t="shared" si="2"/>
        <v>577440</v>
      </c>
      <c r="U8" s="4">
        <f t="shared" si="3"/>
        <v>462000</v>
      </c>
      <c r="V8" s="5">
        <v>3.3500000000000002E-2</v>
      </c>
    </row>
    <row r="9" spans="1:22" x14ac:dyDescent="0.2">
      <c r="A9" s="16" t="s">
        <v>351</v>
      </c>
      <c r="B9" s="4">
        <v>252900</v>
      </c>
      <c r="C9" s="4">
        <v>16900</v>
      </c>
      <c r="D9" s="4">
        <v>236000</v>
      </c>
      <c r="E9" s="4">
        <v>15429890000</v>
      </c>
      <c r="F9" s="4">
        <f t="shared" si="0"/>
        <v>195655892403</v>
      </c>
      <c r="G9" s="4">
        <v>0</v>
      </c>
      <c r="H9" s="4">
        <v>0</v>
      </c>
      <c r="I9" s="4">
        <v>0</v>
      </c>
      <c r="J9" s="4">
        <v>-3637470000</v>
      </c>
      <c r="K9" s="4">
        <f t="shared" si="1"/>
        <v>-5209558000</v>
      </c>
      <c r="L9" s="4">
        <v>484</v>
      </c>
      <c r="M9" s="4">
        <v>181</v>
      </c>
      <c r="N9" s="4">
        <v>67</v>
      </c>
      <c r="O9" s="4">
        <v>19</v>
      </c>
      <c r="P9" s="4">
        <v>353200</v>
      </c>
      <c r="Q9" s="4">
        <v>133000</v>
      </c>
      <c r="R9" s="5">
        <v>2.81E-2</v>
      </c>
      <c r="S9" s="4">
        <v>488100</v>
      </c>
      <c r="T9" s="4">
        <f t="shared" si="2"/>
        <v>577030</v>
      </c>
      <c r="U9" s="4">
        <f t="shared" si="3"/>
        <v>462000</v>
      </c>
      <c r="V9" s="5">
        <v>3.4599999999999999E-2</v>
      </c>
    </row>
    <row r="10" spans="1:22" x14ac:dyDescent="0.2">
      <c r="A10" s="16" t="s">
        <v>350</v>
      </c>
      <c r="B10" s="4">
        <v>291600</v>
      </c>
      <c r="C10" s="4">
        <v>244500</v>
      </c>
      <c r="D10" s="4">
        <v>47100</v>
      </c>
      <c r="E10" s="4">
        <v>3185060000</v>
      </c>
      <c r="F10" s="4">
        <f t="shared" si="0"/>
        <v>180226002403</v>
      </c>
      <c r="G10" s="4">
        <v>0</v>
      </c>
      <c r="H10" s="4">
        <v>0</v>
      </c>
      <c r="I10" s="4">
        <v>0</v>
      </c>
      <c r="J10" s="4">
        <v>-3637470000</v>
      </c>
      <c r="K10" s="4">
        <f t="shared" si="1"/>
        <v>-1572088000</v>
      </c>
      <c r="L10" s="4">
        <v>445</v>
      </c>
      <c r="M10" s="4">
        <v>526</v>
      </c>
      <c r="N10" s="4">
        <v>50</v>
      </c>
      <c r="O10" s="4">
        <v>45</v>
      </c>
      <c r="P10" s="4">
        <v>271100</v>
      </c>
      <c r="Q10" s="4">
        <v>305600</v>
      </c>
      <c r="R10" s="5">
        <v>-2.18E-2</v>
      </c>
      <c r="S10" s="4">
        <v>678200</v>
      </c>
      <c r="T10" s="4">
        <f t="shared" si="2"/>
        <v>614160</v>
      </c>
      <c r="U10" s="4">
        <f t="shared" si="3"/>
        <v>462000</v>
      </c>
      <c r="V10" s="5">
        <v>4.3400000000000001E-2</v>
      </c>
    </row>
    <row r="11" spans="1:22" x14ac:dyDescent="0.2">
      <c r="A11" s="16" t="s">
        <v>349</v>
      </c>
      <c r="B11" s="4">
        <v>267300</v>
      </c>
      <c r="C11" s="4">
        <v>3900</v>
      </c>
      <c r="D11" s="4">
        <v>263400</v>
      </c>
      <c r="E11" s="4">
        <v>17015590000</v>
      </c>
      <c r="F11" s="4">
        <f t="shared" si="0"/>
        <v>177040942403</v>
      </c>
      <c r="G11" s="4">
        <v>0</v>
      </c>
      <c r="H11" s="4">
        <v>0</v>
      </c>
      <c r="I11" s="4">
        <v>0</v>
      </c>
      <c r="J11" s="4">
        <v>-269220000</v>
      </c>
      <c r="K11" s="4">
        <f t="shared" si="1"/>
        <v>2065382000</v>
      </c>
      <c r="L11" s="4">
        <v>391</v>
      </c>
      <c r="M11" s="4">
        <v>258</v>
      </c>
      <c r="N11" s="4">
        <v>53</v>
      </c>
      <c r="O11" s="4">
        <v>17</v>
      </c>
      <c r="P11" s="4">
        <v>301700</v>
      </c>
      <c r="Q11" s="4">
        <v>132800</v>
      </c>
      <c r="R11" s="5">
        <v>4.4699999999999997E-2</v>
      </c>
      <c r="S11" s="4">
        <v>462000</v>
      </c>
      <c r="T11" s="4">
        <f t="shared" si="2"/>
        <v>645350</v>
      </c>
      <c r="U11" s="4">
        <f t="shared" si="3"/>
        <v>251400</v>
      </c>
      <c r="V11" s="5">
        <v>3.5200000000000002E-2</v>
      </c>
    </row>
    <row r="12" spans="1:22" x14ac:dyDescent="0.2">
      <c r="A12" s="16" t="s">
        <v>348</v>
      </c>
      <c r="B12" s="4">
        <v>102400</v>
      </c>
      <c r="C12" s="4">
        <v>230000</v>
      </c>
      <c r="D12" s="4">
        <v>-127600</v>
      </c>
      <c r="E12" s="4">
        <v>-7958490000</v>
      </c>
      <c r="F12" s="4">
        <f t="shared" ref="F12:F38" si="4">E12+F13</f>
        <v>160025352403</v>
      </c>
      <c r="G12" s="4">
        <v>0</v>
      </c>
      <c r="H12" s="4">
        <v>0</v>
      </c>
      <c r="I12" s="4">
        <v>0</v>
      </c>
      <c r="J12" s="4">
        <v>-5761930000</v>
      </c>
      <c r="K12" s="4">
        <f t="shared" ref="K12:K38" si="5">K13+J12</f>
        <v>2334602000</v>
      </c>
      <c r="L12" s="4">
        <v>372</v>
      </c>
      <c r="M12" s="4">
        <v>515</v>
      </c>
      <c r="N12" s="4">
        <v>65</v>
      </c>
      <c r="O12" s="4">
        <v>28</v>
      </c>
      <c r="P12" s="4">
        <v>385500</v>
      </c>
      <c r="Q12" s="4">
        <v>284300</v>
      </c>
      <c r="R12" s="5">
        <v>-1.5E-3</v>
      </c>
      <c r="S12" s="4">
        <v>782300</v>
      </c>
      <c r="T12" s="4">
        <f t="shared" si="2"/>
        <v>742058.4</v>
      </c>
      <c r="U12" s="4">
        <f t="shared" ref="U12:U38" si="6">MIN(S13:S17)</f>
        <v>251400</v>
      </c>
      <c r="V12" s="5">
        <v>2.98E-2</v>
      </c>
    </row>
    <row r="13" spans="1:22" x14ac:dyDescent="0.2">
      <c r="A13" s="16" t="s">
        <v>347</v>
      </c>
      <c r="B13" s="4">
        <v>81500</v>
      </c>
      <c r="C13" s="4">
        <v>210100</v>
      </c>
      <c r="D13" s="4">
        <v>-128600</v>
      </c>
      <c r="E13" s="4">
        <v>-8160610000</v>
      </c>
      <c r="F13" s="4">
        <f t="shared" si="4"/>
        <v>167983842403</v>
      </c>
      <c r="G13" s="4">
        <v>0</v>
      </c>
      <c r="H13" s="4">
        <v>0</v>
      </c>
      <c r="I13" s="4">
        <v>0</v>
      </c>
      <c r="J13" s="4">
        <v>109860000</v>
      </c>
      <c r="K13" s="4">
        <f t="shared" si="5"/>
        <v>8096532000</v>
      </c>
      <c r="L13" s="4">
        <v>177</v>
      </c>
      <c r="M13" s="4">
        <v>447</v>
      </c>
      <c r="N13" s="4">
        <v>23</v>
      </c>
      <c r="O13" s="4">
        <v>59</v>
      </c>
      <c r="P13" s="4">
        <v>152500</v>
      </c>
      <c r="Q13" s="4">
        <v>349700</v>
      </c>
      <c r="R13" s="5">
        <v>-3.0200000000000001E-2</v>
      </c>
      <c r="S13" s="4">
        <v>597100</v>
      </c>
      <c r="T13" s="4">
        <f t="shared" si="2"/>
        <v>815938.4</v>
      </c>
      <c r="U13" s="4">
        <f t="shared" si="6"/>
        <v>251400</v>
      </c>
      <c r="V13" s="5">
        <v>3.0899999999999997E-2</v>
      </c>
    </row>
    <row r="14" spans="1:22" x14ac:dyDescent="0.2">
      <c r="A14" s="16" t="s">
        <v>340</v>
      </c>
      <c r="B14" s="4">
        <v>194400</v>
      </c>
      <c r="C14" s="4">
        <v>243700</v>
      </c>
      <c r="D14" s="4">
        <v>-49300</v>
      </c>
      <c r="E14" s="4">
        <v>-3101000000</v>
      </c>
      <c r="F14" s="4">
        <f t="shared" si="4"/>
        <v>176144452403</v>
      </c>
      <c r="G14" s="4">
        <v>0</v>
      </c>
      <c r="H14" s="4">
        <v>0</v>
      </c>
      <c r="I14" s="4">
        <v>0</v>
      </c>
      <c r="J14" s="4">
        <v>109860000</v>
      </c>
      <c r="K14" s="4">
        <f t="shared" si="5"/>
        <v>7986672000</v>
      </c>
      <c r="L14" s="4">
        <v>376</v>
      </c>
      <c r="M14" s="4">
        <v>544</v>
      </c>
      <c r="N14" s="4">
        <v>17</v>
      </c>
      <c r="O14" s="4">
        <v>27</v>
      </c>
      <c r="P14" s="4">
        <v>176400</v>
      </c>
      <c r="Q14" s="4">
        <v>277600</v>
      </c>
      <c r="R14" s="5">
        <v>0</v>
      </c>
      <c r="S14" s="4">
        <v>467000</v>
      </c>
      <c r="T14" s="4">
        <f t="shared" si="2"/>
        <v>829658.4</v>
      </c>
      <c r="U14" s="4">
        <f t="shared" si="6"/>
        <v>251400</v>
      </c>
      <c r="V14" s="5">
        <v>3.0699999999999998E-2</v>
      </c>
    </row>
    <row r="15" spans="1:22" x14ac:dyDescent="0.2">
      <c r="A15" s="16" t="s">
        <v>339</v>
      </c>
      <c r="B15" s="4">
        <v>199800</v>
      </c>
      <c r="C15" s="4">
        <v>90300</v>
      </c>
      <c r="D15" s="4">
        <v>109500</v>
      </c>
      <c r="E15" s="4">
        <v>7097590000</v>
      </c>
      <c r="F15" s="4">
        <f t="shared" si="4"/>
        <v>179245452403</v>
      </c>
      <c r="G15" s="4">
        <v>155000</v>
      </c>
      <c r="H15" s="4">
        <v>0</v>
      </c>
      <c r="I15" s="4">
        <v>155000</v>
      </c>
      <c r="J15" s="4">
        <v>10086720000</v>
      </c>
      <c r="K15" s="4">
        <f t="shared" si="5"/>
        <v>7876812000</v>
      </c>
      <c r="L15" s="4">
        <v>275</v>
      </c>
      <c r="M15" s="4">
        <v>418</v>
      </c>
      <c r="N15" s="4">
        <v>29</v>
      </c>
      <c r="O15" s="4">
        <v>30</v>
      </c>
      <c r="P15" s="4">
        <v>318700</v>
      </c>
      <c r="Q15" s="4">
        <v>237800</v>
      </c>
      <c r="R15" s="5">
        <v>0</v>
      </c>
      <c r="S15" s="4">
        <v>573400</v>
      </c>
      <c r="T15" s="4">
        <f t="shared" si="2"/>
        <v>813488.4</v>
      </c>
      <c r="U15" s="4">
        <f t="shared" si="6"/>
        <v>251400</v>
      </c>
      <c r="V15" s="5">
        <v>3.7599999999999995E-2</v>
      </c>
    </row>
    <row r="16" spans="1:22" x14ac:dyDescent="0.2">
      <c r="A16" s="16" t="s">
        <v>338</v>
      </c>
      <c r="B16" s="4">
        <v>39400</v>
      </c>
      <c r="C16" s="4">
        <v>21200</v>
      </c>
      <c r="D16" s="4">
        <v>18200</v>
      </c>
      <c r="E16" s="4">
        <v>1162610000</v>
      </c>
      <c r="F16" s="4">
        <f t="shared" si="4"/>
        <v>172147862403</v>
      </c>
      <c r="G16" s="4">
        <v>0</v>
      </c>
      <c r="H16" s="4">
        <v>0</v>
      </c>
      <c r="I16" s="4">
        <v>0</v>
      </c>
      <c r="J16" s="4">
        <v>278090000</v>
      </c>
      <c r="K16" s="4">
        <f t="shared" si="5"/>
        <v>-2209908000</v>
      </c>
      <c r="L16" s="4">
        <v>139</v>
      </c>
      <c r="M16" s="4">
        <v>244</v>
      </c>
      <c r="N16" s="4">
        <v>14</v>
      </c>
      <c r="O16" s="4">
        <v>25</v>
      </c>
      <c r="P16" s="4">
        <v>85300</v>
      </c>
      <c r="Q16" s="4">
        <v>166100</v>
      </c>
      <c r="R16" s="5">
        <v>-1.23E-2</v>
      </c>
      <c r="S16" s="4">
        <v>251400</v>
      </c>
      <c r="T16" s="4">
        <f t="shared" si="2"/>
        <v>810198.4</v>
      </c>
      <c r="U16" s="4">
        <f t="shared" si="6"/>
        <v>425400</v>
      </c>
      <c r="V16" s="5">
        <v>2.1499999999999998E-2</v>
      </c>
    </row>
    <row r="17" spans="1:22" x14ac:dyDescent="0.2">
      <c r="A17" s="16" t="s">
        <v>337</v>
      </c>
      <c r="B17" s="4">
        <v>157700</v>
      </c>
      <c r="C17" s="4">
        <v>58800</v>
      </c>
      <c r="D17" s="4">
        <v>98900</v>
      </c>
      <c r="E17" s="4">
        <v>6516080000</v>
      </c>
      <c r="F17" s="4">
        <f t="shared" si="4"/>
        <v>170985252403</v>
      </c>
      <c r="G17" s="4">
        <v>0</v>
      </c>
      <c r="H17" s="4">
        <v>0</v>
      </c>
      <c r="I17" s="4">
        <v>0</v>
      </c>
      <c r="J17" s="4">
        <v>32820000</v>
      </c>
      <c r="K17" s="4">
        <f t="shared" si="5"/>
        <v>-2487998000</v>
      </c>
      <c r="L17" s="4">
        <v>275</v>
      </c>
      <c r="M17" s="4">
        <v>507</v>
      </c>
      <c r="N17" s="4">
        <v>23</v>
      </c>
      <c r="O17" s="4">
        <v>28</v>
      </c>
      <c r="P17" s="4">
        <v>161000</v>
      </c>
      <c r="Q17" s="4">
        <v>247600</v>
      </c>
      <c r="R17" s="5">
        <v>-7.6E-3</v>
      </c>
      <c r="S17" s="4">
        <v>425400</v>
      </c>
      <c r="T17" s="4">
        <f t="shared" si="2"/>
        <v>813748.4</v>
      </c>
      <c r="U17" s="4">
        <f t="shared" si="6"/>
        <v>484000</v>
      </c>
      <c r="V17" s="5">
        <v>2.9900000000000003E-2</v>
      </c>
    </row>
    <row r="18" spans="1:22" x14ac:dyDescent="0.2">
      <c r="A18" s="16" t="s">
        <v>336</v>
      </c>
      <c r="B18" s="4">
        <v>611400</v>
      </c>
      <c r="C18" s="4">
        <v>60000</v>
      </c>
      <c r="D18" s="4">
        <v>551400</v>
      </c>
      <c r="E18" s="4">
        <v>35229420000</v>
      </c>
      <c r="F18" s="4">
        <f t="shared" si="4"/>
        <v>164469172403</v>
      </c>
      <c r="G18" s="4">
        <v>0</v>
      </c>
      <c r="H18" s="4">
        <v>0</v>
      </c>
      <c r="I18" s="4">
        <v>0</v>
      </c>
      <c r="J18" s="4">
        <v>-158668000</v>
      </c>
      <c r="K18" s="4">
        <f t="shared" si="5"/>
        <v>-2520818000</v>
      </c>
      <c r="L18" s="4">
        <v>588</v>
      </c>
      <c r="M18" s="4">
        <v>689</v>
      </c>
      <c r="N18" s="4">
        <v>69</v>
      </c>
      <c r="O18" s="4">
        <v>101</v>
      </c>
      <c r="P18" s="4">
        <v>417300</v>
      </c>
      <c r="Q18" s="4">
        <v>569000</v>
      </c>
      <c r="R18" s="5">
        <v>2.4900000000000002E-2</v>
      </c>
      <c r="S18" s="4">
        <v>1049500</v>
      </c>
      <c r="T18" s="4">
        <f t="shared" si="2"/>
        <v>849779</v>
      </c>
      <c r="U18" s="4">
        <f t="shared" si="6"/>
        <v>484000</v>
      </c>
      <c r="V18" s="5">
        <v>6.8199999999999997E-2</v>
      </c>
    </row>
    <row r="19" spans="1:22" x14ac:dyDescent="0.2">
      <c r="A19" s="16" t="s">
        <v>335</v>
      </c>
      <c r="B19" s="4">
        <v>103200</v>
      </c>
      <c r="C19" s="4">
        <v>7800</v>
      </c>
      <c r="D19" s="4">
        <v>95400</v>
      </c>
      <c r="E19" s="4">
        <v>6127560000</v>
      </c>
      <c r="F19" s="4">
        <f t="shared" si="4"/>
        <v>129239752403</v>
      </c>
      <c r="G19" s="4">
        <v>0</v>
      </c>
      <c r="H19" s="4">
        <v>0</v>
      </c>
      <c r="I19" s="4">
        <v>0</v>
      </c>
      <c r="J19" s="4">
        <v>-57660000</v>
      </c>
      <c r="K19" s="4">
        <f t="shared" si="5"/>
        <v>-2362150000</v>
      </c>
      <c r="L19" s="4">
        <v>410</v>
      </c>
      <c r="M19" s="4">
        <v>355</v>
      </c>
      <c r="N19" s="4">
        <v>36</v>
      </c>
      <c r="O19" s="4">
        <v>37</v>
      </c>
      <c r="P19" s="4">
        <v>220500</v>
      </c>
      <c r="Q19" s="4">
        <v>233200</v>
      </c>
      <c r="R19" s="5">
        <v>1.6000000000000001E-3</v>
      </c>
      <c r="S19" s="4">
        <v>484000</v>
      </c>
      <c r="T19" s="4">
        <f t="shared" si="2"/>
        <v>940599</v>
      </c>
      <c r="U19" s="4">
        <f t="shared" si="6"/>
        <v>604200</v>
      </c>
      <c r="V19" s="5">
        <v>3.3599999999999998E-2</v>
      </c>
    </row>
    <row r="20" spans="1:22" x14ac:dyDescent="0.2">
      <c r="A20" s="16" t="s">
        <v>334</v>
      </c>
      <c r="B20" s="4">
        <v>462000</v>
      </c>
      <c r="C20" s="4">
        <v>27000</v>
      </c>
      <c r="D20" s="4">
        <v>435000</v>
      </c>
      <c r="E20" s="4">
        <v>28199510000</v>
      </c>
      <c r="F20" s="4">
        <f t="shared" si="4"/>
        <v>123112192403</v>
      </c>
      <c r="G20" s="4">
        <v>0</v>
      </c>
      <c r="H20" s="4">
        <v>0</v>
      </c>
      <c r="I20" s="4">
        <v>0</v>
      </c>
      <c r="J20" s="4">
        <v>-31780000</v>
      </c>
      <c r="K20" s="4">
        <f t="shared" si="5"/>
        <v>-2304490000</v>
      </c>
      <c r="L20" s="4">
        <v>639</v>
      </c>
      <c r="M20" s="4">
        <v>607</v>
      </c>
      <c r="N20" s="4">
        <v>83</v>
      </c>
      <c r="O20" s="4">
        <v>77</v>
      </c>
      <c r="P20" s="4">
        <v>505900</v>
      </c>
      <c r="Q20" s="4">
        <v>536800</v>
      </c>
      <c r="R20" s="5">
        <v>2.07E-2</v>
      </c>
      <c r="S20" s="4">
        <v>1049500</v>
      </c>
      <c r="T20" s="4">
        <f t="shared" si="2"/>
        <v>867529</v>
      </c>
      <c r="U20" s="4">
        <f t="shared" si="6"/>
        <v>411700</v>
      </c>
      <c r="V20" s="5">
        <v>4.1100000000000005E-2</v>
      </c>
    </row>
    <row r="21" spans="1:22" x14ac:dyDescent="0.2">
      <c r="A21" s="16" t="s">
        <v>333</v>
      </c>
      <c r="B21" s="4">
        <v>77800</v>
      </c>
      <c r="C21" s="4">
        <v>51700</v>
      </c>
      <c r="D21" s="4">
        <v>26100</v>
      </c>
      <c r="E21" s="4">
        <v>1670740000</v>
      </c>
      <c r="F21" s="4">
        <f t="shared" si="4"/>
        <v>94912682403</v>
      </c>
      <c r="G21" s="4">
        <v>0</v>
      </c>
      <c r="H21" s="4">
        <v>0</v>
      </c>
      <c r="I21" s="4">
        <v>0</v>
      </c>
      <c r="J21" s="4">
        <v>-31780000</v>
      </c>
      <c r="K21" s="4">
        <f t="shared" si="5"/>
        <v>-2272710000</v>
      </c>
      <c r="L21" s="4">
        <v>303</v>
      </c>
      <c r="M21" s="4">
        <v>417</v>
      </c>
      <c r="N21" s="4">
        <v>45</v>
      </c>
      <c r="O21" s="4">
        <v>96</v>
      </c>
      <c r="P21" s="4">
        <v>259700</v>
      </c>
      <c r="Q21" s="4">
        <v>478500</v>
      </c>
      <c r="R21" s="5">
        <v>1.6000000000000001E-3</v>
      </c>
      <c r="S21" s="4">
        <v>773900</v>
      </c>
      <c r="T21" s="4">
        <f t="shared" si="2"/>
        <v>812689</v>
      </c>
      <c r="U21" s="4">
        <f t="shared" si="6"/>
        <v>218500</v>
      </c>
      <c r="V21" s="5">
        <v>1.5700000000000002E-2</v>
      </c>
    </row>
    <row r="22" spans="1:22" x14ac:dyDescent="0.2">
      <c r="A22" s="16" t="s">
        <v>332</v>
      </c>
      <c r="B22" s="4">
        <v>641484</v>
      </c>
      <c r="C22" s="4">
        <v>657284</v>
      </c>
      <c r="D22" s="4">
        <v>-15800</v>
      </c>
      <c r="E22" s="4">
        <v>-977740000</v>
      </c>
      <c r="F22" s="4">
        <f t="shared" si="4"/>
        <v>93241942403</v>
      </c>
      <c r="K22" s="4">
        <f t="shared" si="5"/>
        <v>-2240930000</v>
      </c>
      <c r="L22" s="4">
        <v>1026</v>
      </c>
      <c r="M22" s="4">
        <v>345</v>
      </c>
      <c r="N22" s="4">
        <v>109</v>
      </c>
      <c r="O22" s="4">
        <v>29</v>
      </c>
      <c r="P22" s="4">
        <v>764100</v>
      </c>
      <c r="Q22" s="4">
        <v>293200</v>
      </c>
      <c r="R22" s="5">
        <v>3.9699999999999999E-2</v>
      </c>
      <c r="S22" s="4">
        <v>1749384</v>
      </c>
      <c r="T22" s="4">
        <f t="shared" si="2"/>
        <v>674160.6</v>
      </c>
      <c r="U22" s="4">
        <f t="shared" si="6"/>
        <v>218500</v>
      </c>
      <c r="V22" s="5">
        <v>4.7599999999999996E-2</v>
      </c>
    </row>
    <row r="23" spans="1:22" x14ac:dyDescent="0.2">
      <c r="A23" s="16" t="s">
        <v>331</v>
      </c>
      <c r="B23" s="4">
        <v>165500</v>
      </c>
      <c r="C23" s="4">
        <v>143000</v>
      </c>
      <c r="D23" s="4">
        <v>22500</v>
      </c>
      <c r="E23" s="4">
        <v>1380980000</v>
      </c>
      <c r="F23" s="4">
        <f t="shared" si="4"/>
        <v>94219682403</v>
      </c>
      <c r="G23" s="4">
        <v>0</v>
      </c>
      <c r="H23" s="4">
        <v>0</v>
      </c>
      <c r="I23" s="4">
        <v>0</v>
      </c>
      <c r="J23" s="4">
        <v>36230000</v>
      </c>
      <c r="K23" s="4">
        <f t="shared" si="5"/>
        <v>-2240930000</v>
      </c>
      <c r="L23" s="4">
        <v>1011</v>
      </c>
      <c r="M23" s="4">
        <v>492</v>
      </c>
      <c r="N23" s="4">
        <v>110</v>
      </c>
      <c r="O23" s="4">
        <v>75</v>
      </c>
      <c r="P23" s="4">
        <v>715400</v>
      </c>
      <c r="Q23" s="4">
        <v>483100</v>
      </c>
      <c r="R23" s="5">
        <v>3.0699999999999998E-2</v>
      </c>
      <c r="S23" s="4">
        <v>1335900</v>
      </c>
      <c r="T23" s="4">
        <f t="shared" si="2"/>
        <v>602770.6</v>
      </c>
      <c r="U23" s="4">
        <f t="shared" si="6"/>
        <v>218500</v>
      </c>
      <c r="V23" s="5">
        <v>4.4000000000000004E-2</v>
      </c>
    </row>
    <row r="24" spans="1:22" x14ac:dyDescent="0.2">
      <c r="A24" s="16" t="s">
        <v>330</v>
      </c>
      <c r="B24" s="4">
        <v>120300</v>
      </c>
      <c r="C24" s="4">
        <v>2800</v>
      </c>
      <c r="D24" s="4">
        <v>117500</v>
      </c>
      <c r="E24" s="4">
        <v>6891270000</v>
      </c>
      <c r="F24" s="4">
        <f t="shared" si="4"/>
        <v>92838702403</v>
      </c>
      <c r="K24" s="4">
        <f t="shared" si="5"/>
        <v>-2277160000</v>
      </c>
      <c r="L24" s="4">
        <v>289</v>
      </c>
      <c r="M24" s="4">
        <v>345</v>
      </c>
      <c r="N24" s="4">
        <v>47</v>
      </c>
      <c r="O24" s="4">
        <v>44</v>
      </c>
      <c r="P24" s="4">
        <v>276200</v>
      </c>
      <c r="Q24" s="4">
        <v>312700</v>
      </c>
      <c r="R24" s="5">
        <v>3.4999999999999996E-3</v>
      </c>
      <c r="S24" s="4">
        <v>604200</v>
      </c>
      <c r="T24" s="4">
        <f t="shared" si="2"/>
        <v>557070.6</v>
      </c>
      <c r="U24" s="4">
        <f t="shared" si="6"/>
        <v>218500</v>
      </c>
      <c r="V24" s="5">
        <v>4.1599999999999998E-2</v>
      </c>
    </row>
    <row r="25" spans="1:22" x14ac:dyDescent="0.2">
      <c r="A25" s="16" t="s">
        <v>329</v>
      </c>
      <c r="B25" s="4">
        <v>21400</v>
      </c>
      <c r="C25" s="4">
        <v>166800</v>
      </c>
      <c r="D25" s="4">
        <v>-145400</v>
      </c>
      <c r="E25" s="4">
        <v>-8478460000</v>
      </c>
      <c r="F25" s="4">
        <f t="shared" si="4"/>
        <v>85947432403</v>
      </c>
      <c r="G25" s="4">
        <v>0</v>
      </c>
      <c r="H25" s="4">
        <v>0</v>
      </c>
      <c r="I25" s="4">
        <v>0</v>
      </c>
      <c r="J25" s="4">
        <v>-110510000</v>
      </c>
      <c r="K25" s="4">
        <f t="shared" si="5"/>
        <v>-2277160000</v>
      </c>
      <c r="L25" s="4">
        <v>119</v>
      </c>
      <c r="M25" s="4">
        <v>317</v>
      </c>
      <c r="N25" s="4">
        <v>18</v>
      </c>
      <c r="O25" s="4">
        <v>45</v>
      </c>
      <c r="P25" s="4">
        <v>98600</v>
      </c>
      <c r="Q25" s="4">
        <v>302900</v>
      </c>
      <c r="R25" s="5">
        <v>-6.8000000000000005E-3</v>
      </c>
      <c r="S25" s="4">
        <v>411700</v>
      </c>
      <c r="T25" s="4">
        <f t="shared" si="2"/>
        <v>521790.6</v>
      </c>
      <c r="U25" s="4">
        <f t="shared" si="6"/>
        <v>218500</v>
      </c>
      <c r="V25" s="5">
        <v>3.8300000000000001E-2</v>
      </c>
    </row>
    <row r="26" spans="1:22" x14ac:dyDescent="0.2">
      <c r="A26" s="16" t="s">
        <v>328</v>
      </c>
      <c r="B26" s="4">
        <v>22900</v>
      </c>
      <c r="C26" s="4">
        <v>1400</v>
      </c>
      <c r="D26" s="4">
        <v>21500</v>
      </c>
      <c r="E26" s="4">
        <v>1264990000</v>
      </c>
      <c r="F26" s="4">
        <f t="shared" si="4"/>
        <v>94425892403</v>
      </c>
      <c r="G26" s="4">
        <v>0</v>
      </c>
      <c r="H26" s="4">
        <v>0</v>
      </c>
      <c r="I26" s="4">
        <v>0</v>
      </c>
      <c r="J26" s="4">
        <v>105800000</v>
      </c>
      <c r="K26" s="4">
        <f t="shared" si="5"/>
        <v>-2166650000</v>
      </c>
      <c r="L26" s="4">
        <v>96</v>
      </c>
      <c r="M26" s="4">
        <v>242</v>
      </c>
      <c r="N26" s="4">
        <v>11</v>
      </c>
      <c r="O26" s="4">
        <v>13</v>
      </c>
      <c r="P26" s="4">
        <v>59100</v>
      </c>
      <c r="Q26" s="4">
        <v>128800</v>
      </c>
      <c r="R26" s="5">
        <v>-1.18E-2</v>
      </c>
      <c r="S26" s="4">
        <v>218500</v>
      </c>
      <c r="T26" s="4">
        <f t="shared" si="2"/>
        <v>505300.6</v>
      </c>
      <c r="U26" s="4">
        <f t="shared" si="6"/>
        <v>225500</v>
      </c>
      <c r="V26" s="5">
        <v>2.0199999999999999E-2</v>
      </c>
    </row>
    <row r="27" spans="1:22" x14ac:dyDescent="0.2">
      <c r="A27" s="16" t="s">
        <v>327</v>
      </c>
      <c r="B27" s="4">
        <v>176400</v>
      </c>
      <c r="C27" s="4">
        <v>81100</v>
      </c>
      <c r="D27" s="4">
        <v>95300</v>
      </c>
      <c r="E27" s="4">
        <v>5619170000</v>
      </c>
      <c r="F27" s="4">
        <f t="shared" si="4"/>
        <v>93160902403</v>
      </c>
      <c r="G27" s="4">
        <v>0</v>
      </c>
      <c r="H27" s="4">
        <v>0</v>
      </c>
      <c r="I27" s="4">
        <v>0</v>
      </c>
      <c r="J27" s="4">
        <v>35730000</v>
      </c>
      <c r="K27" s="4">
        <f t="shared" si="5"/>
        <v>-2272450000</v>
      </c>
      <c r="L27" s="4">
        <v>273</v>
      </c>
      <c r="M27" s="4">
        <v>457</v>
      </c>
      <c r="N27" s="4">
        <v>29</v>
      </c>
      <c r="O27" s="4">
        <v>37</v>
      </c>
      <c r="P27" s="4">
        <v>159600</v>
      </c>
      <c r="Q27" s="4">
        <v>282400</v>
      </c>
      <c r="R27" s="5">
        <v>-3.3E-3</v>
      </c>
      <c r="S27" s="4">
        <v>460900</v>
      </c>
      <c r="T27" s="4">
        <f t="shared" si="2"/>
        <v>464270.6</v>
      </c>
      <c r="U27" s="4">
        <f t="shared" si="6"/>
        <v>225500</v>
      </c>
      <c r="V27" s="5">
        <v>2.5000000000000001E-2</v>
      </c>
    </row>
    <row r="28" spans="1:22" x14ac:dyDescent="0.2">
      <c r="A28" s="16" t="s">
        <v>326</v>
      </c>
      <c r="B28" s="4">
        <v>747486</v>
      </c>
      <c r="C28" s="4">
        <v>724169</v>
      </c>
      <c r="D28" s="4">
        <v>23317</v>
      </c>
      <c r="E28" s="4">
        <v>1387860000</v>
      </c>
      <c r="F28" s="4">
        <f t="shared" si="4"/>
        <v>87541732403</v>
      </c>
      <c r="G28" s="4">
        <v>0</v>
      </c>
      <c r="H28" s="4">
        <v>0</v>
      </c>
      <c r="I28" s="4">
        <v>0</v>
      </c>
      <c r="J28" s="4">
        <v>-125540000</v>
      </c>
      <c r="K28" s="4">
        <f t="shared" si="5"/>
        <v>-2308180000</v>
      </c>
      <c r="L28" s="4">
        <v>244</v>
      </c>
      <c r="M28" s="4">
        <v>342</v>
      </c>
      <c r="N28" s="4">
        <v>45</v>
      </c>
      <c r="O28" s="4">
        <v>32</v>
      </c>
      <c r="P28" s="4">
        <v>269100</v>
      </c>
      <c r="Q28" s="4">
        <v>306500</v>
      </c>
      <c r="R28" s="5">
        <v>0</v>
      </c>
      <c r="S28" s="4">
        <v>1409806</v>
      </c>
      <c r="T28" s="4">
        <f t="shared" si="2"/>
        <v>336850</v>
      </c>
      <c r="U28" s="4">
        <f t="shared" si="6"/>
        <v>225500</v>
      </c>
      <c r="V28" s="5">
        <v>1.1699999999999999E-2</v>
      </c>
    </row>
    <row r="29" spans="1:22" x14ac:dyDescent="0.2">
      <c r="A29" s="16" t="s">
        <v>325</v>
      </c>
      <c r="B29" s="4">
        <v>126700</v>
      </c>
      <c r="C29" s="4">
        <v>57200</v>
      </c>
      <c r="D29" s="4">
        <v>69500</v>
      </c>
      <c r="E29" s="4">
        <v>4102800000</v>
      </c>
      <c r="F29" s="4">
        <f t="shared" si="4"/>
        <v>86153872403</v>
      </c>
      <c r="G29" s="4">
        <v>0</v>
      </c>
      <c r="H29" s="4">
        <v>0</v>
      </c>
      <c r="I29" s="4">
        <v>0</v>
      </c>
      <c r="J29" s="4">
        <v>-165130000</v>
      </c>
      <c r="K29" s="4">
        <f t="shared" si="5"/>
        <v>-2182640000</v>
      </c>
      <c r="L29" s="4">
        <v>709</v>
      </c>
      <c r="M29" s="4">
        <v>508</v>
      </c>
      <c r="N29" s="4">
        <v>146</v>
      </c>
      <c r="O29" s="4">
        <v>89</v>
      </c>
      <c r="P29" s="4">
        <v>828100</v>
      </c>
      <c r="Q29" s="4">
        <v>556000</v>
      </c>
      <c r="R29" s="5">
        <v>3.8199999999999998E-2</v>
      </c>
      <c r="S29" s="4">
        <v>1392200</v>
      </c>
      <c r="T29" s="4">
        <f t="shared" si="2"/>
        <v>214530</v>
      </c>
      <c r="U29" s="4">
        <f t="shared" si="6"/>
        <v>147200</v>
      </c>
      <c r="V29" s="5">
        <v>3.5099999999999999E-2</v>
      </c>
    </row>
    <row r="30" spans="1:22" x14ac:dyDescent="0.2">
      <c r="A30" s="16" t="s">
        <v>324</v>
      </c>
      <c r="B30" s="4">
        <v>67200</v>
      </c>
      <c r="C30" s="4">
        <v>50500</v>
      </c>
      <c r="D30" s="4">
        <v>16700</v>
      </c>
      <c r="E30" s="4">
        <v>974560000</v>
      </c>
      <c r="F30" s="4">
        <f t="shared" si="4"/>
        <v>82051072403</v>
      </c>
      <c r="G30" s="4">
        <v>0</v>
      </c>
      <c r="H30" s="4">
        <v>0</v>
      </c>
      <c r="I30" s="4">
        <v>0</v>
      </c>
      <c r="J30" s="4">
        <v>-80680000</v>
      </c>
      <c r="K30" s="4">
        <f t="shared" si="5"/>
        <v>-2017510000</v>
      </c>
      <c r="L30" s="4">
        <v>276</v>
      </c>
      <c r="M30" s="4">
        <v>195</v>
      </c>
      <c r="N30" s="4">
        <v>19</v>
      </c>
      <c r="O30" s="4">
        <v>25</v>
      </c>
      <c r="P30" s="4">
        <v>162900</v>
      </c>
      <c r="Q30" s="4">
        <v>138900</v>
      </c>
      <c r="R30" s="5">
        <v>8.8000000000000005E-3</v>
      </c>
      <c r="S30" s="4">
        <v>318800</v>
      </c>
      <c r="T30" s="4">
        <f t="shared" si="2"/>
        <v>194090</v>
      </c>
      <c r="U30" s="4">
        <f t="shared" si="6"/>
        <v>58900</v>
      </c>
      <c r="V30" s="5">
        <v>1.9E-2</v>
      </c>
    </row>
    <row r="31" spans="1:22" x14ac:dyDescent="0.2">
      <c r="A31" s="16" t="s">
        <v>323</v>
      </c>
      <c r="B31" s="4">
        <v>66500</v>
      </c>
      <c r="C31" s="4">
        <v>17100</v>
      </c>
      <c r="D31" s="4">
        <v>49400</v>
      </c>
      <c r="E31" s="4">
        <v>2813810000</v>
      </c>
      <c r="F31" s="4">
        <f t="shared" si="4"/>
        <v>81076512403</v>
      </c>
      <c r="G31" s="4">
        <v>0</v>
      </c>
      <c r="H31" s="4">
        <v>0</v>
      </c>
      <c r="I31" s="4">
        <v>0</v>
      </c>
      <c r="J31" s="4">
        <v>-371020000</v>
      </c>
      <c r="K31" s="4">
        <f t="shared" si="5"/>
        <v>-1936830000</v>
      </c>
      <c r="L31" s="4">
        <v>270</v>
      </c>
      <c r="M31" s="4">
        <v>152</v>
      </c>
      <c r="N31" s="4">
        <v>12</v>
      </c>
      <c r="O31" s="4">
        <v>12</v>
      </c>
      <c r="P31" s="4">
        <v>104700</v>
      </c>
      <c r="Q31" s="4">
        <v>120100</v>
      </c>
      <c r="R31" s="5">
        <v>-8.6999999999999994E-3</v>
      </c>
      <c r="S31" s="4">
        <v>225500</v>
      </c>
      <c r="T31" s="4">
        <f t="shared" si="2"/>
        <v>188580</v>
      </c>
      <c r="U31" s="4">
        <f t="shared" si="6"/>
        <v>53600</v>
      </c>
      <c r="V31" s="5">
        <v>2.2400000000000003E-2</v>
      </c>
    </row>
    <row r="32" spans="1:22" x14ac:dyDescent="0.2">
      <c r="A32" s="16" t="s">
        <v>322</v>
      </c>
      <c r="B32" s="4">
        <v>142800</v>
      </c>
      <c r="C32" s="4">
        <v>88807</v>
      </c>
      <c r="D32" s="4">
        <v>53993</v>
      </c>
      <c r="E32" s="4">
        <v>3095560000</v>
      </c>
      <c r="F32" s="4">
        <f t="shared" si="4"/>
        <v>78262702403</v>
      </c>
      <c r="G32" s="4">
        <v>0</v>
      </c>
      <c r="H32" s="4">
        <v>0</v>
      </c>
      <c r="I32" s="4">
        <v>0</v>
      </c>
      <c r="J32" s="4">
        <v>-371020000</v>
      </c>
      <c r="K32" s="4">
        <f t="shared" si="5"/>
        <v>-1565810000</v>
      </c>
      <c r="L32" s="4">
        <v>461</v>
      </c>
      <c r="M32" s="4">
        <v>138</v>
      </c>
      <c r="N32" s="4">
        <v>26</v>
      </c>
      <c r="O32" s="4">
        <v>15</v>
      </c>
      <c r="P32" s="4">
        <v>246200</v>
      </c>
      <c r="Q32" s="4">
        <v>91500</v>
      </c>
      <c r="R32" s="5">
        <v>1.5900000000000001E-2</v>
      </c>
      <c r="S32" s="4">
        <v>364100</v>
      </c>
      <c r="T32" s="4">
        <f t="shared" si="2"/>
        <v>154760</v>
      </c>
      <c r="U32" s="4">
        <f t="shared" si="6"/>
        <v>50600</v>
      </c>
      <c r="V32" s="5">
        <v>1.3899999999999999E-2</v>
      </c>
    </row>
    <row r="33" spans="1:22" x14ac:dyDescent="0.2">
      <c r="A33" s="16" t="s">
        <v>321</v>
      </c>
      <c r="B33" s="4">
        <v>80500</v>
      </c>
      <c r="C33" s="4">
        <v>7400</v>
      </c>
      <c r="D33" s="4">
        <v>73100</v>
      </c>
      <c r="E33" s="4">
        <v>4110650000</v>
      </c>
      <c r="F33" s="4">
        <f t="shared" si="4"/>
        <v>75167142403</v>
      </c>
      <c r="G33" s="4">
        <v>0</v>
      </c>
      <c r="H33" s="4">
        <v>0</v>
      </c>
      <c r="I33" s="4">
        <v>0</v>
      </c>
      <c r="J33" s="4">
        <v>-2231770000</v>
      </c>
      <c r="K33" s="4">
        <f t="shared" si="5"/>
        <v>-1194790000</v>
      </c>
      <c r="L33" s="4">
        <v>471</v>
      </c>
      <c r="M33" s="4">
        <v>223</v>
      </c>
      <c r="N33" s="4">
        <v>57</v>
      </c>
      <c r="O33" s="4">
        <v>30</v>
      </c>
      <c r="P33" s="4">
        <v>412500</v>
      </c>
      <c r="Q33" s="4">
        <v>175400</v>
      </c>
      <c r="R33" s="5">
        <v>4.8099999999999997E-2</v>
      </c>
      <c r="S33" s="4">
        <v>622000</v>
      </c>
      <c r="T33" s="4">
        <f t="shared" si="2"/>
        <v>98010</v>
      </c>
      <c r="U33" s="4">
        <f t="shared" si="6"/>
        <v>50600</v>
      </c>
      <c r="V33" s="5">
        <v>4.7699999999999992E-2</v>
      </c>
    </row>
    <row r="34" spans="1:22" x14ac:dyDescent="0.2">
      <c r="A34" s="16" t="s">
        <v>320</v>
      </c>
      <c r="B34" s="4">
        <v>3900</v>
      </c>
      <c r="C34" s="4">
        <v>16900</v>
      </c>
      <c r="D34" s="4">
        <v>-13000</v>
      </c>
      <c r="E34" s="4">
        <v>-713530000</v>
      </c>
      <c r="F34" s="4">
        <f t="shared" si="4"/>
        <v>71056492403</v>
      </c>
      <c r="G34" s="4">
        <v>0</v>
      </c>
      <c r="H34" s="4">
        <v>0</v>
      </c>
      <c r="I34" s="4">
        <v>0</v>
      </c>
      <c r="J34" s="4">
        <v>196050000</v>
      </c>
      <c r="K34" s="4">
        <f t="shared" si="5"/>
        <v>1036980000</v>
      </c>
      <c r="L34" s="4">
        <v>85</v>
      </c>
      <c r="M34" s="4">
        <v>171</v>
      </c>
      <c r="N34" s="4">
        <v>6</v>
      </c>
      <c r="O34" s="4">
        <v>11</v>
      </c>
      <c r="P34" s="4">
        <v>48600</v>
      </c>
      <c r="Q34" s="4">
        <v>98600</v>
      </c>
      <c r="R34" s="5">
        <v>-9.1999999999999998E-3</v>
      </c>
      <c r="S34" s="4">
        <v>147200</v>
      </c>
      <c r="T34" s="4">
        <f t="shared" si="2"/>
        <v>88100</v>
      </c>
      <c r="U34" s="4">
        <f t="shared" si="6"/>
        <v>50600</v>
      </c>
      <c r="V34" s="5">
        <v>1.8200000000000001E-2</v>
      </c>
    </row>
    <row r="35" spans="1:22" x14ac:dyDescent="0.2">
      <c r="A35" s="16" t="s">
        <v>319</v>
      </c>
      <c r="B35" s="4">
        <v>300</v>
      </c>
      <c r="C35" s="4">
        <v>22800</v>
      </c>
      <c r="D35" s="4">
        <v>-22500</v>
      </c>
      <c r="E35" s="4">
        <v>-1234010000</v>
      </c>
      <c r="F35" s="4">
        <f t="shared" si="4"/>
        <v>71770022403</v>
      </c>
      <c r="G35" s="4">
        <v>0</v>
      </c>
      <c r="H35" s="4">
        <v>0</v>
      </c>
      <c r="I35" s="4">
        <v>0</v>
      </c>
      <c r="J35" s="4">
        <v>-54780000</v>
      </c>
      <c r="K35" s="4">
        <f t="shared" si="5"/>
        <v>840930000</v>
      </c>
      <c r="L35" s="4">
        <v>20</v>
      </c>
      <c r="M35" s="4">
        <v>68</v>
      </c>
      <c r="N35" s="4">
        <v>0</v>
      </c>
      <c r="O35" s="4">
        <v>4</v>
      </c>
      <c r="P35" s="4">
        <v>6500</v>
      </c>
      <c r="Q35" s="4">
        <v>52400</v>
      </c>
      <c r="R35" s="5">
        <v>-5.4000000000000003E-3</v>
      </c>
      <c r="S35" s="4">
        <v>58900</v>
      </c>
      <c r="T35" s="4">
        <f t="shared" si="2"/>
        <v>85870</v>
      </c>
      <c r="U35" s="4">
        <f t="shared" si="6"/>
        <v>50600</v>
      </c>
      <c r="V35" s="5">
        <v>1.09E-2</v>
      </c>
    </row>
    <row r="36" spans="1:22" x14ac:dyDescent="0.2">
      <c r="A36" s="16" t="s">
        <v>318</v>
      </c>
      <c r="B36" s="4">
        <v>0</v>
      </c>
      <c r="C36" s="4">
        <v>3400</v>
      </c>
      <c r="D36" s="4">
        <v>-3400</v>
      </c>
      <c r="E36" s="4">
        <v>-186180000</v>
      </c>
      <c r="F36" s="4">
        <f t="shared" si="4"/>
        <v>73004032403</v>
      </c>
      <c r="G36" s="4">
        <v>0</v>
      </c>
      <c r="H36" s="4">
        <v>0</v>
      </c>
      <c r="I36" s="4">
        <v>0</v>
      </c>
      <c r="J36" s="4">
        <v>-5170000</v>
      </c>
      <c r="K36" s="4">
        <f t="shared" si="5"/>
        <v>895710000</v>
      </c>
      <c r="L36" s="4">
        <v>33</v>
      </c>
      <c r="M36" s="4">
        <v>79</v>
      </c>
      <c r="N36" s="4">
        <v>3</v>
      </c>
      <c r="O36" s="4">
        <v>4</v>
      </c>
      <c r="P36" s="4">
        <v>25300</v>
      </c>
      <c r="Q36" s="4">
        <v>28200</v>
      </c>
      <c r="R36" s="5">
        <v>3.7000000000000002E-3</v>
      </c>
      <c r="S36" s="4">
        <v>53600</v>
      </c>
      <c r="T36" s="4">
        <f t="shared" si="2"/>
        <v>109170</v>
      </c>
      <c r="U36" s="4">
        <f t="shared" si="6"/>
        <v>50600</v>
      </c>
      <c r="V36" s="5">
        <v>9.1000000000000004E-3</v>
      </c>
    </row>
    <row r="37" spans="1:22" x14ac:dyDescent="0.2">
      <c r="A37" s="16" t="s">
        <v>317</v>
      </c>
      <c r="B37" s="4">
        <v>1700</v>
      </c>
      <c r="C37" s="4">
        <v>27254</v>
      </c>
      <c r="D37" s="4">
        <v>-25554</v>
      </c>
      <c r="E37" s="4">
        <v>-1396140000</v>
      </c>
      <c r="F37" s="4">
        <f t="shared" si="4"/>
        <v>73190212403</v>
      </c>
      <c r="K37" s="4">
        <f t="shared" si="5"/>
        <v>900880000</v>
      </c>
      <c r="L37" s="4">
        <v>15</v>
      </c>
      <c r="M37" s="4">
        <v>82</v>
      </c>
      <c r="N37" s="4">
        <v>0</v>
      </c>
      <c r="O37" s="4">
        <v>5</v>
      </c>
      <c r="P37" s="4">
        <v>5700</v>
      </c>
      <c r="Q37" s="4">
        <v>43800</v>
      </c>
      <c r="R37" s="5">
        <v>-5.4000000000000003E-3</v>
      </c>
      <c r="S37" s="4">
        <v>50600</v>
      </c>
      <c r="T37" s="4">
        <f t="shared" si="2"/>
        <v>114400</v>
      </c>
      <c r="U37" s="4">
        <f t="shared" si="6"/>
        <v>25900</v>
      </c>
      <c r="V37" s="5">
        <v>1.1000000000000001E-2</v>
      </c>
    </row>
    <row r="38" spans="1:22" x14ac:dyDescent="0.2">
      <c r="A38" s="16" t="s">
        <v>316</v>
      </c>
      <c r="B38" s="4">
        <v>1600</v>
      </c>
      <c r="C38" s="4">
        <v>83800</v>
      </c>
      <c r="D38" s="4">
        <v>-82200</v>
      </c>
      <c r="E38" s="4">
        <v>-4504010000</v>
      </c>
      <c r="F38" s="4">
        <f t="shared" si="4"/>
        <v>74586352403</v>
      </c>
      <c r="G38" s="4">
        <v>0</v>
      </c>
      <c r="H38" s="4">
        <v>0</v>
      </c>
      <c r="I38" s="4">
        <v>0</v>
      </c>
      <c r="J38" s="4">
        <v>93850000</v>
      </c>
      <c r="K38" s="4">
        <f t="shared" si="5"/>
        <v>900880000</v>
      </c>
      <c r="L38" s="4">
        <v>65</v>
      </c>
      <c r="M38" s="4">
        <v>215</v>
      </c>
      <c r="N38" s="4">
        <v>6</v>
      </c>
      <c r="O38" s="4">
        <v>14</v>
      </c>
      <c r="P38" s="4">
        <v>38800</v>
      </c>
      <c r="Q38" s="4">
        <v>97900</v>
      </c>
      <c r="R38" s="5">
        <v>-9.0000000000000011E-3</v>
      </c>
      <c r="S38" s="4">
        <v>135600</v>
      </c>
      <c r="T38" s="4">
        <f t="shared" si="2"/>
        <v>148330</v>
      </c>
      <c r="U38" s="4">
        <f t="shared" si="6"/>
        <v>25900</v>
      </c>
      <c r="V38" s="5">
        <v>2.35E-2</v>
      </c>
    </row>
    <row r="39" spans="1:22" x14ac:dyDescent="0.2">
      <c r="A39" s="16" t="s">
        <v>315</v>
      </c>
      <c r="B39" s="4">
        <v>4200</v>
      </c>
      <c r="C39" s="4">
        <v>6400</v>
      </c>
      <c r="D39" s="4">
        <v>-2200</v>
      </c>
      <c r="E39" s="4">
        <v>-122680000</v>
      </c>
      <c r="F39" s="4">
        <f t="shared" ref="F39:F44" si="7">E39+F40</f>
        <v>79090362403</v>
      </c>
      <c r="G39" s="4">
        <v>0</v>
      </c>
      <c r="H39" s="4">
        <v>0</v>
      </c>
      <c r="I39" s="4">
        <v>0</v>
      </c>
      <c r="J39" s="4">
        <v>33560000</v>
      </c>
      <c r="K39" s="4">
        <f t="shared" ref="K39:K44" si="8">K40+J39</f>
        <v>807030000</v>
      </c>
      <c r="L39" s="4">
        <v>133</v>
      </c>
      <c r="M39" s="4">
        <v>73</v>
      </c>
      <c r="N39" s="4">
        <v>16</v>
      </c>
      <c r="O39" s="4">
        <v>9</v>
      </c>
      <c r="P39" s="4">
        <v>105700</v>
      </c>
      <c r="Q39" s="4">
        <v>61200</v>
      </c>
      <c r="R39" s="5">
        <v>0</v>
      </c>
      <c r="S39" s="4">
        <v>169000</v>
      </c>
      <c r="T39" s="4">
        <f t="shared" ref="T39:T44" si="9">AVERAGE(S40:S49)</f>
        <v>136980</v>
      </c>
      <c r="U39" s="4">
        <f t="shared" ref="U39:U44" si="10">MIN(S40:S44)</f>
        <v>25900</v>
      </c>
      <c r="V39" s="5">
        <v>1.44E-2</v>
      </c>
    </row>
    <row r="40" spans="1:22" x14ac:dyDescent="0.2">
      <c r="A40" s="16" t="s">
        <v>314</v>
      </c>
      <c r="B40" s="4">
        <v>4200</v>
      </c>
      <c r="C40" s="4">
        <v>3100</v>
      </c>
      <c r="D40" s="4">
        <v>1100</v>
      </c>
      <c r="E40" s="4">
        <v>62170000</v>
      </c>
      <c r="F40" s="4">
        <f t="shared" si="7"/>
        <v>79213042403</v>
      </c>
      <c r="G40" s="4">
        <v>0</v>
      </c>
      <c r="H40" s="4">
        <v>0</v>
      </c>
      <c r="I40" s="4">
        <v>0</v>
      </c>
      <c r="J40" s="4">
        <v>33560000</v>
      </c>
      <c r="K40" s="4">
        <f t="shared" si="8"/>
        <v>773470000</v>
      </c>
      <c r="L40" s="4">
        <v>43</v>
      </c>
      <c r="M40" s="4">
        <v>81</v>
      </c>
      <c r="N40" s="4">
        <v>2</v>
      </c>
      <c r="O40" s="4">
        <v>14</v>
      </c>
      <c r="P40" s="4">
        <v>30500</v>
      </c>
      <c r="Q40" s="4">
        <v>82100</v>
      </c>
      <c r="R40" s="5">
        <v>1.9E-3</v>
      </c>
      <c r="S40" s="4">
        <v>114400</v>
      </c>
      <c r="T40" s="4">
        <f t="shared" si="9"/>
        <v>138970</v>
      </c>
      <c r="U40" s="4">
        <f t="shared" si="10"/>
        <v>25900</v>
      </c>
      <c r="V40" s="5">
        <v>2.3300000000000001E-2</v>
      </c>
    </row>
    <row r="41" spans="1:22" x14ac:dyDescent="0.2">
      <c r="A41" s="16" t="s">
        <v>310</v>
      </c>
      <c r="B41" s="4">
        <v>2800</v>
      </c>
      <c r="C41" s="4">
        <v>0</v>
      </c>
      <c r="D41" s="4">
        <v>2800</v>
      </c>
      <c r="E41" s="4">
        <v>152980000</v>
      </c>
      <c r="F41" s="4">
        <f t="shared" si="7"/>
        <v>79150872403</v>
      </c>
      <c r="G41" s="4">
        <v>0</v>
      </c>
      <c r="H41" s="4">
        <v>0</v>
      </c>
      <c r="I41" s="4">
        <v>0</v>
      </c>
      <c r="J41" s="4">
        <v>32840000</v>
      </c>
      <c r="K41" s="4">
        <f t="shared" si="8"/>
        <v>739910000</v>
      </c>
      <c r="L41" s="4">
        <v>117</v>
      </c>
      <c r="M41" s="4">
        <v>42</v>
      </c>
      <c r="N41" s="4">
        <v>18</v>
      </c>
      <c r="O41" s="4">
        <v>4</v>
      </c>
      <c r="P41" s="4">
        <v>142500</v>
      </c>
      <c r="Q41" s="4">
        <v>27900</v>
      </c>
      <c r="R41" s="5">
        <v>2.2200000000000001E-2</v>
      </c>
      <c r="S41" s="4">
        <v>170400</v>
      </c>
      <c r="T41" s="4">
        <f t="shared" si="9"/>
        <v>172340</v>
      </c>
      <c r="U41" s="4">
        <f t="shared" si="10"/>
        <v>25900</v>
      </c>
      <c r="V41" s="5">
        <v>1.9900000000000001E-2</v>
      </c>
    </row>
    <row r="42" spans="1:22" x14ac:dyDescent="0.2">
      <c r="A42" s="16" t="s">
        <v>309</v>
      </c>
      <c r="B42" s="4">
        <v>200</v>
      </c>
      <c r="C42" s="4">
        <v>0</v>
      </c>
      <c r="D42" s="4">
        <v>200</v>
      </c>
      <c r="E42" s="4">
        <v>10880000</v>
      </c>
      <c r="F42" s="4">
        <f t="shared" si="7"/>
        <v>78997892403</v>
      </c>
      <c r="G42" s="4">
        <v>0</v>
      </c>
      <c r="H42" s="4">
        <v>0</v>
      </c>
      <c r="I42" s="4">
        <v>0</v>
      </c>
      <c r="J42" s="4">
        <v>10880000</v>
      </c>
      <c r="K42" s="4">
        <f t="shared" si="8"/>
        <v>707070000</v>
      </c>
      <c r="L42" s="4">
        <v>19</v>
      </c>
      <c r="M42" s="4">
        <v>39</v>
      </c>
      <c r="N42" s="4">
        <v>1</v>
      </c>
      <c r="O42" s="4">
        <v>2</v>
      </c>
      <c r="P42" s="4">
        <v>8600</v>
      </c>
      <c r="Q42" s="4">
        <v>17200</v>
      </c>
      <c r="R42" s="5">
        <v>-5.5000000000000005E-3</v>
      </c>
      <c r="S42" s="4">
        <v>25900</v>
      </c>
      <c r="T42" s="4">
        <f t="shared" si="9"/>
        <v>181860</v>
      </c>
      <c r="U42" s="4">
        <f t="shared" si="10"/>
        <v>36600</v>
      </c>
      <c r="V42" s="5">
        <v>1.1000000000000001E-2</v>
      </c>
    </row>
    <row r="43" spans="1:22" x14ac:dyDescent="0.2">
      <c r="A43" s="16" t="s">
        <v>306</v>
      </c>
      <c r="B43" s="4">
        <v>3200</v>
      </c>
      <c r="C43" s="4">
        <v>400</v>
      </c>
      <c r="D43" s="4">
        <v>2800</v>
      </c>
      <c r="E43" s="4">
        <v>152800000</v>
      </c>
      <c r="F43" s="4">
        <f t="shared" si="7"/>
        <v>78987012403</v>
      </c>
      <c r="G43" s="4">
        <v>0</v>
      </c>
      <c r="H43" s="4">
        <v>0</v>
      </c>
      <c r="I43" s="4">
        <v>0</v>
      </c>
      <c r="J43" s="4">
        <v>163520000</v>
      </c>
      <c r="K43" s="4">
        <f t="shared" si="8"/>
        <v>696190000</v>
      </c>
      <c r="L43" s="4">
        <v>65</v>
      </c>
      <c r="M43" s="4">
        <v>31</v>
      </c>
      <c r="N43" s="4">
        <v>5</v>
      </c>
      <c r="O43" s="4">
        <v>2</v>
      </c>
      <c r="P43" s="4">
        <v>35900</v>
      </c>
      <c r="Q43" s="4">
        <v>18500</v>
      </c>
      <c r="R43" s="5">
        <v>1.1200000000000002E-2</v>
      </c>
      <c r="S43" s="4">
        <v>54500</v>
      </c>
      <c r="T43" s="4">
        <f t="shared" si="9"/>
        <v>179850</v>
      </c>
      <c r="U43" s="4">
        <f t="shared" si="10"/>
        <v>36600</v>
      </c>
      <c r="V43" s="5">
        <v>1.29E-2</v>
      </c>
    </row>
    <row r="44" spans="1:22" x14ac:dyDescent="0.2">
      <c r="A44" s="16" t="s">
        <v>305</v>
      </c>
      <c r="B44" s="4">
        <v>2100</v>
      </c>
      <c r="C44" s="4">
        <v>2800</v>
      </c>
      <c r="D44" s="4">
        <v>-700</v>
      </c>
      <c r="E44" s="4">
        <v>-37670000</v>
      </c>
      <c r="F44" s="4">
        <f t="shared" si="7"/>
        <v>78834212403</v>
      </c>
      <c r="K44" s="4">
        <f t="shared" si="8"/>
        <v>532670000</v>
      </c>
      <c r="L44" s="4">
        <v>21</v>
      </c>
      <c r="M44" s="4">
        <v>64</v>
      </c>
      <c r="N44" s="4">
        <v>2</v>
      </c>
      <c r="O44" s="4">
        <v>6</v>
      </c>
      <c r="P44" s="4">
        <v>10600</v>
      </c>
      <c r="Q44" s="4">
        <v>37500</v>
      </c>
      <c r="R44" s="5">
        <v>-7.4000000000000003E-3</v>
      </c>
      <c r="S44" s="4">
        <v>48100</v>
      </c>
      <c r="T44" s="4">
        <f t="shared" si="9"/>
        <v>229090</v>
      </c>
      <c r="U44" s="4">
        <f t="shared" si="10"/>
        <v>36600</v>
      </c>
      <c r="V44" s="5">
        <v>1.11E-2</v>
      </c>
    </row>
    <row r="45" spans="1:22" x14ac:dyDescent="0.2">
      <c r="A45" s="16" t="s">
        <v>304</v>
      </c>
      <c r="B45" s="4">
        <v>6100</v>
      </c>
      <c r="C45" s="4">
        <v>2500</v>
      </c>
      <c r="D45" s="4">
        <v>3600</v>
      </c>
      <c r="E45" s="4">
        <v>194607541</v>
      </c>
      <c r="F45" s="4">
        <f t="shared" ref="F45:F55" si="11">E45+F46</f>
        <v>78871882403</v>
      </c>
      <c r="G45" s="4">
        <v>0</v>
      </c>
      <c r="H45" s="4">
        <v>0</v>
      </c>
      <c r="I45" s="4">
        <v>0</v>
      </c>
      <c r="J45" s="4">
        <v>-10830000</v>
      </c>
      <c r="K45" s="4">
        <f t="shared" ref="K45:K55" si="12">K46+J45</f>
        <v>532670000</v>
      </c>
      <c r="L45" s="4">
        <v>42</v>
      </c>
      <c r="M45" s="4">
        <v>26</v>
      </c>
      <c r="N45" s="4">
        <v>3</v>
      </c>
      <c r="O45" s="4">
        <v>1</v>
      </c>
      <c r="P45" s="4">
        <v>28000</v>
      </c>
      <c r="Q45" s="4">
        <v>8700</v>
      </c>
      <c r="R45" s="5">
        <v>7.4999999999999997E-3</v>
      </c>
      <c r="S45" s="4">
        <v>36600</v>
      </c>
      <c r="T45" s="4">
        <f t="shared" ref="T45:T61" si="13">AVERAGE(S46:S55)</f>
        <v>228820</v>
      </c>
      <c r="U45" s="4">
        <f t="shared" ref="U45:U55" si="14">MIN(S46:S50)</f>
        <v>55500</v>
      </c>
      <c r="V45" s="5">
        <v>1.4800000000000001E-2</v>
      </c>
    </row>
    <row r="46" spans="1:22" x14ac:dyDescent="0.2">
      <c r="A46" s="16" t="s">
        <v>303</v>
      </c>
      <c r="B46" s="4">
        <v>2100</v>
      </c>
      <c r="C46" s="4">
        <v>8600</v>
      </c>
      <c r="D46" s="4">
        <v>-6500</v>
      </c>
      <c r="E46" s="4">
        <v>-348090000</v>
      </c>
      <c r="F46" s="4">
        <f t="shared" si="11"/>
        <v>78677274862</v>
      </c>
      <c r="G46" s="4">
        <v>0</v>
      </c>
      <c r="H46" s="4">
        <v>0</v>
      </c>
      <c r="I46" s="4">
        <v>0</v>
      </c>
      <c r="J46" s="4">
        <v>-48450000</v>
      </c>
      <c r="K46" s="4">
        <f t="shared" si="12"/>
        <v>543500000</v>
      </c>
      <c r="L46" s="4">
        <v>95</v>
      </c>
      <c r="M46" s="4">
        <v>133</v>
      </c>
      <c r="N46" s="4">
        <v>25</v>
      </c>
      <c r="O46" s="4">
        <v>19</v>
      </c>
      <c r="P46" s="4">
        <v>145000</v>
      </c>
      <c r="Q46" s="4">
        <v>112100</v>
      </c>
      <c r="R46" s="5">
        <v>-5.5000000000000005E-3</v>
      </c>
      <c r="S46" s="4">
        <v>286600</v>
      </c>
      <c r="T46" s="4">
        <f t="shared" si="13"/>
        <v>206003.9</v>
      </c>
      <c r="U46" s="4">
        <f t="shared" si="14"/>
        <v>55500</v>
      </c>
      <c r="V46" s="5">
        <v>3.4599999999999999E-2</v>
      </c>
    </row>
    <row r="47" spans="1:22" x14ac:dyDescent="0.2">
      <c r="A47" s="16" t="s">
        <v>299</v>
      </c>
      <c r="B47" s="4">
        <v>11800</v>
      </c>
      <c r="C47" s="4">
        <v>960</v>
      </c>
      <c r="D47" s="4">
        <v>10840</v>
      </c>
      <c r="E47" s="4">
        <v>583672373</v>
      </c>
      <c r="F47" s="4">
        <f t="shared" si="11"/>
        <v>79025364862</v>
      </c>
      <c r="G47" s="4">
        <v>0</v>
      </c>
      <c r="H47" s="4">
        <v>0</v>
      </c>
      <c r="I47" s="4">
        <v>0</v>
      </c>
      <c r="J47" s="4">
        <v>-48450000</v>
      </c>
      <c r="K47" s="4">
        <f t="shared" si="12"/>
        <v>591950000</v>
      </c>
      <c r="L47" s="4">
        <v>52</v>
      </c>
      <c r="M47" s="4">
        <v>84</v>
      </c>
      <c r="N47" s="4">
        <v>11</v>
      </c>
      <c r="O47" s="4">
        <v>6</v>
      </c>
      <c r="P47" s="4">
        <v>67100</v>
      </c>
      <c r="Q47" s="4">
        <v>35800</v>
      </c>
      <c r="R47" s="5">
        <v>-1.8E-3</v>
      </c>
      <c r="S47" s="4">
        <v>102900</v>
      </c>
      <c r="T47" s="4">
        <f t="shared" si="13"/>
        <v>213218.2</v>
      </c>
      <c r="U47" s="4">
        <f t="shared" si="14"/>
        <v>55500</v>
      </c>
      <c r="V47" s="5">
        <v>1.4800000000000001E-2</v>
      </c>
    </row>
    <row r="48" spans="1:22" x14ac:dyDescent="0.2">
      <c r="A48" s="16" t="s">
        <v>298</v>
      </c>
      <c r="B48" s="4">
        <v>13700</v>
      </c>
      <c r="C48" s="4">
        <v>7200</v>
      </c>
      <c r="D48" s="4">
        <v>6500</v>
      </c>
      <c r="E48" s="4">
        <v>350800000</v>
      </c>
      <c r="F48" s="4">
        <f t="shared" si="11"/>
        <v>78441692489</v>
      </c>
      <c r="G48" s="4">
        <v>0</v>
      </c>
      <c r="H48" s="4">
        <v>0</v>
      </c>
      <c r="I48" s="4">
        <v>0</v>
      </c>
      <c r="J48" s="4">
        <v>-216820000</v>
      </c>
      <c r="K48" s="4">
        <f t="shared" si="12"/>
        <v>640400000</v>
      </c>
      <c r="L48" s="4">
        <v>98</v>
      </c>
      <c r="M48" s="4">
        <v>342</v>
      </c>
      <c r="N48" s="4">
        <v>16</v>
      </c>
      <c r="O48" s="4">
        <v>53</v>
      </c>
      <c r="P48" s="4">
        <v>80800</v>
      </c>
      <c r="Q48" s="4">
        <v>386500</v>
      </c>
      <c r="R48" s="5">
        <v>-1.2800000000000001E-2</v>
      </c>
      <c r="S48" s="4">
        <v>474900</v>
      </c>
      <c r="T48" s="4">
        <f t="shared" si="13"/>
        <v>174611.3</v>
      </c>
      <c r="U48" s="4">
        <f t="shared" si="14"/>
        <v>34400</v>
      </c>
      <c r="V48" s="5">
        <v>2.3700000000000002E-2</v>
      </c>
    </row>
    <row r="49" spans="1:22" x14ac:dyDescent="0.2">
      <c r="A49" s="16" t="s">
        <v>286</v>
      </c>
      <c r="B49" s="4">
        <v>800</v>
      </c>
      <c r="C49" s="4">
        <v>11100</v>
      </c>
      <c r="D49" s="4">
        <v>-10300</v>
      </c>
      <c r="E49" s="4">
        <v>-569450000</v>
      </c>
      <c r="F49" s="4">
        <f t="shared" si="11"/>
        <v>78090892489</v>
      </c>
      <c r="G49" s="4">
        <v>0</v>
      </c>
      <c r="H49" s="4">
        <v>0</v>
      </c>
      <c r="I49" s="4">
        <v>0</v>
      </c>
      <c r="J49" s="4">
        <v>44800000</v>
      </c>
      <c r="K49" s="4">
        <f t="shared" si="12"/>
        <v>857220000</v>
      </c>
      <c r="L49" s="4">
        <v>20</v>
      </c>
      <c r="M49" s="4">
        <v>77</v>
      </c>
      <c r="N49" s="4">
        <v>1</v>
      </c>
      <c r="O49" s="4">
        <v>3</v>
      </c>
      <c r="P49" s="4">
        <v>27900</v>
      </c>
      <c r="Q49" s="4">
        <v>26600</v>
      </c>
      <c r="R49" s="5">
        <v>-0.02</v>
      </c>
      <c r="S49" s="4">
        <v>55500</v>
      </c>
      <c r="T49" s="4">
        <f t="shared" si="13"/>
        <v>201252.4</v>
      </c>
      <c r="U49" s="4">
        <f t="shared" si="14"/>
        <v>34400</v>
      </c>
      <c r="V49" s="5">
        <v>1.9699999999999999E-2</v>
      </c>
    </row>
    <row r="50" spans="1:22" x14ac:dyDescent="0.2">
      <c r="A50" s="16" t="s">
        <v>285</v>
      </c>
      <c r="B50" s="4">
        <v>77700</v>
      </c>
      <c r="C50" s="4">
        <v>28200</v>
      </c>
      <c r="D50" s="4">
        <v>49500</v>
      </c>
      <c r="E50" s="4">
        <v>2775220000</v>
      </c>
      <c r="F50" s="4">
        <f t="shared" si="11"/>
        <v>78660342489</v>
      </c>
      <c r="K50" s="4">
        <f t="shared" si="12"/>
        <v>812420000</v>
      </c>
      <c r="L50" s="4">
        <v>91</v>
      </c>
      <c r="M50" s="4">
        <v>89</v>
      </c>
      <c r="N50" s="4">
        <v>6</v>
      </c>
      <c r="O50" s="4">
        <v>6</v>
      </c>
      <c r="P50" s="4">
        <v>71700</v>
      </c>
      <c r="Q50" s="4">
        <v>59600</v>
      </c>
      <c r="R50" s="5">
        <v>5.4000000000000003E-3</v>
      </c>
      <c r="S50" s="4">
        <v>134300</v>
      </c>
      <c r="T50" s="4">
        <f t="shared" si="13"/>
        <v>206523.5</v>
      </c>
      <c r="U50" s="4">
        <f t="shared" si="14"/>
        <v>33900</v>
      </c>
      <c r="V50" s="5">
        <v>3.5400000000000001E-2</v>
      </c>
    </row>
    <row r="51" spans="1:22" x14ac:dyDescent="0.2">
      <c r="A51" s="16" t="s">
        <v>284</v>
      </c>
      <c r="B51" s="4">
        <v>1600</v>
      </c>
      <c r="C51" s="4">
        <v>40700</v>
      </c>
      <c r="D51" s="4">
        <v>-39100</v>
      </c>
      <c r="E51" s="4">
        <v>-2182440000</v>
      </c>
      <c r="F51" s="4">
        <f t="shared" si="11"/>
        <v>75885122489</v>
      </c>
      <c r="G51" s="4">
        <v>0</v>
      </c>
      <c r="H51" s="4">
        <v>0</v>
      </c>
      <c r="I51" s="4">
        <v>0</v>
      </c>
      <c r="J51" s="4">
        <v>-22360000</v>
      </c>
      <c r="K51" s="4">
        <f t="shared" si="12"/>
        <v>812420000</v>
      </c>
      <c r="L51" s="4">
        <v>74</v>
      </c>
      <c r="M51" s="4">
        <v>130</v>
      </c>
      <c r="N51" s="4">
        <v>13</v>
      </c>
      <c r="O51" s="4">
        <v>24</v>
      </c>
      <c r="P51" s="4">
        <v>83000</v>
      </c>
      <c r="Q51" s="4">
        <v>115800</v>
      </c>
      <c r="R51" s="5">
        <v>-3.4999999999999996E-3</v>
      </c>
      <c r="S51" s="4">
        <v>504100</v>
      </c>
      <c r="T51" s="4">
        <f t="shared" si="13"/>
        <v>172282.5</v>
      </c>
      <c r="U51" s="4">
        <f t="shared" si="14"/>
        <v>33900</v>
      </c>
      <c r="V51" s="5">
        <v>2.81E-2</v>
      </c>
    </row>
    <row r="52" spans="1:22" x14ac:dyDescent="0.2">
      <c r="A52" s="16" t="s">
        <v>283</v>
      </c>
      <c r="B52" s="4">
        <v>400</v>
      </c>
      <c r="C52" s="4">
        <v>40400</v>
      </c>
      <c r="D52" s="4">
        <v>-40000</v>
      </c>
      <c r="E52" s="4">
        <v>-2248740000</v>
      </c>
      <c r="F52" s="4">
        <f t="shared" si="11"/>
        <v>78067562489</v>
      </c>
      <c r="G52" s="4">
        <v>0</v>
      </c>
      <c r="H52" s="4">
        <v>0</v>
      </c>
      <c r="I52" s="4">
        <v>0</v>
      </c>
      <c r="J52" s="4">
        <v>-16820000</v>
      </c>
      <c r="K52" s="4">
        <f t="shared" si="12"/>
        <v>834780000</v>
      </c>
      <c r="L52" s="4">
        <v>59</v>
      </c>
      <c r="M52" s="4">
        <v>196</v>
      </c>
      <c r="N52" s="4">
        <v>3</v>
      </c>
      <c r="O52" s="4">
        <v>13</v>
      </c>
      <c r="P52" s="4">
        <v>29200</v>
      </c>
      <c r="Q52" s="4">
        <v>83800</v>
      </c>
      <c r="R52" s="5">
        <v>-1.78E-2</v>
      </c>
      <c r="S52" s="4">
        <v>121100</v>
      </c>
      <c r="T52" s="4">
        <f t="shared" si="13"/>
        <v>167812.5</v>
      </c>
      <c r="U52" s="4">
        <f t="shared" si="14"/>
        <v>33900</v>
      </c>
      <c r="V52" s="5">
        <v>1.4199999999999999E-2</v>
      </c>
    </row>
    <row r="53" spans="1:22" x14ac:dyDescent="0.2">
      <c r="A53" s="16" t="s">
        <v>282</v>
      </c>
      <c r="B53" s="4">
        <v>26500</v>
      </c>
      <c r="C53" s="4">
        <v>3000</v>
      </c>
      <c r="D53" s="4">
        <v>23500</v>
      </c>
      <c r="E53" s="4">
        <v>1341430000</v>
      </c>
      <c r="F53" s="4">
        <f t="shared" si="11"/>
        <v>80316302489</v>
      </c>
      <c r="G53" s="4">
        <v>0</v>
      </c>
      <c r="H53" s="4">
        <v>0</v>
      </c>
      <c r="I53" s="4">
        <v>0</v>
      </c>
      <c r="J53" s="4">
        <v>91200000</v>
      </c>
      <c r="K53" s="4">
        <f t="shared" si="12"/>
        <v>851600000</v>
      </c>
      <c r="L53" s="4">
        <v>32</v>
      </c>
      <c r="M53" s="4">
        <v>37</v>
      </c>
      <c r="N53" s="4">
        <v>4</v>
      </c>
      <c r="O53" s="4">
        <v>1</v>
      </c>
      <c r="P53" s="4">
        <v>20100</v>
      </c>
      <c r="Q53" s="4">
        <v>14200</v>
      </c>
      <c r="R53" s="5">
        <v>-3.4999999999999996E-3</v>
      </c>
      <c r="S53" s="4">
        <v>34400</v>
      </c>
      <c r="T53" s="4">
        <f t="shared" si="13"/>
        <v>193110.1</v>
      </c>
      <c r="U53" s="4">
        <f t="shared" si="14"/>
        <v>33900</v>
      </c>
      <c r="V53" s="5">
        <v>1.23E-2</v>
      </c>
    </row>
    <row r="54" spans="1:22" x14ac:dyDescent="0.2">
      <c r="A54" s="16" t="s">
        <v>281</v>
      </c>
      <c r="B54" s="4">
        <v>2700</v>
      </c>
      <c r="C54" s="4">
        <v>0</v>
      </c>
      <c r="D54" s="4">
        <v>2700</v>
      </c>
      <c r="E54" s="4">
        <v>153290000</v>
      </c>
      <c r="F54" s="4">
        <f t="shared" si="11"/>
        <v>78974872489</v>
      </c>
      <c r="K54" s="4">
        <f t="shared" si="12"/>
        <v>760400000</v>
      </c>
      <c r="L54" s="4">
        <v>105</v>
      </c>
      <c r="M54" s="4">
        <v>34</v>
      </c>
      <c r="N54" s="4">
        <v>27</v>
      </c>
      <c r="O54" s="4">
        <v>8</v>
      </c>
      <c r="P54" s="4">
        <v>176100</v>
      </c>
      <c r="Q54" s="4">
        <v>32800</v>
      </c>
      <c r="R54" s="5">
        <v>8.8999999999999999E-3</v>
      </c>
      <c r="S54" s="4">
        <v>540500</v>
      </c>
      <c r="T54" s="4">
        <f t="shared" si="13"/>
        <v>149488.79999999999</v>
      </c>
      <c r="U54" s="4">
        <f t="shared" si="14"/>
        <v>33900</v>
      </c>
      <c r="V54" s="5">
        <v>1.23E-2</v>
      </c>
    </row>
    <row r="55" spans="1:22" x14ac:dyDescent="0.2">
      <c r="A55" s="16" t="s">
        <v>280</v>
      </c>
      <c r="B55" s="4">
        <v>22900</v>
      </c>
      <c r="C55" s="4">
        <v>231</v>
      </c>
      <c r="D55" s="4">
        <v>22669</v>
      </c>
      <c r="E55" s="4">
        <v>1288920000</v>
      </c>
      <c r="F55" s="4">
        <f t="shared" si="11"/>
        <v>78821582489</v>
      </c>
      <c r="G55" s="4">
        <v>0</v>
      </c>
      <c r="H55" s="4">
        <v>0</v>
      </c>
      <c r="I55" s="4">
        <v>0</v>
      </c>
      <c r="J55" s="4">
        <v>-5660000</v>
      </c>
      <c r="K55" s="4">
        <f t="shared" si="12"/>
        <v>760400000</v>
      </c>
      <c r="L55" s="4">
        <v>17</v>
      </c>
      <c r="M55" s="4">
        <v>32</v>
      </c>
      <c r="N55" s="4">
        <v>3</v>
      </c>
      <c r="O55" s="4">
        <v>2</v>
      </c>
      <c r="P55" s="4">
        <v>19700</v>
      </c>
      <c r="Q55" s="4">
        <v>14200</v>
      </c>
      <c r="R55" s="5">
        <v>3.5999999999999999E-3</v>
      </c>
      <c r="S55" s="4">
        <v>33900</v>
      </c>
      <c r="T55" s="4">
        <f t="shared" si="13"/>
        <v>171632.8</v>
      </c>
      <c r="U55" s="4">
        <f t="shared" si="14"/>
        <v>58439</v>
      </c>
      <c r="V55" s="5">
        <v>1.41E-2</v>
      </c>
    </row>
    <row r="56" spans="1:22" x14ac:dyDescent="0.2">
      <c r="A56" s="16" t="s">
        <v>279</v>
      </c>
      <c r="B56" s="4">
        <v>2600</v>
      </c>
      <c r="C56" s="4">
        <v>1102</v>
      </c>
      <c r="D56" s="4">
        <v>1498</v>
      </c>
      <c r="E56" s="4">
        <v>84200000</v>
      </c>
      <c r="F56" s="4">
        <f t="shared" ref="F56:F114" si="15">E56+F57</f>
        <v>77532662489</v>
      </c>
      <c r="G56" s="4">
        <v>0</v>
      </c>
      <c r="H56" s="4">
        <v>0</v>
      </c>
      <c r="I56" s="4">
        <v>0</v>
      </c>
      <c r="J56" s="4">
        <v>-62580000</v>
      </c>
      <c r="K56" s="4">
        <f t="shared" ref="K56:K76" si="16">K57+J56</f>
        <v>766060000</v>
      </c>
      <c r="L56" s="4">
        <v>16</v>
      </c>
      <c r="M56" s="4">
        <v>86</v>
      </c>
      <c r="N56" s="4">
        <v>1</v>
      </c>
      <c r="O56" s="4">
        <v>8</v>
      </c>
      <c r="P56" s="4">
        <v>9000</v>
      </c>
      <c r="Q56" s="4">
        <v>50400</v>
      </c>
      <c r="R56" s="5">
        <v>-1.7299999999999999E-2</v>
      </c>
      <c r="S56" s="4">
        <v>58439</v>
      </c>
      <c r="T56" s="4">
        <f t="shared" si="13"/>
        <v>174506.5</v>
      </c>
      <c r="U56" s="4">
        <f t="shared" ref="U56:U123" si="17">MIN(S57:S61)</f>
        <v>88831</v>
      </c>
      <c r="V56" s="5">
        <v>1.9199999999999998E-2</v>
      </c>
    </row>
    <row r="57" spans="1:22" x14ac:dyDescent="0.2">
      <c r="A57" s="16" t="s">
        <v>278</v>
      </c>
      <c r="B57" s="4">
        <v>25533</v>
      </c>
      <c r="C57" s="4">
        <v>31200</v>
      </c>
      <c r="D57" s="4">
        <v>-5667</v>
      </c>
      <c r="E57" s="4">
        <v>-325930000</v>
      </c>
      <c r="F57" s="4">
        <f t="shared" si="15"/>
        <v>77448462489</v>
      </c>
      <c r="K57" s="4">
        <f t="shared" si="16"/>
        <v>828640000</v>
      </c>
      <c r="L57" s="4">
        <v>73</v>
      </c>
      <c r="M57" s="4">
        <v>40</v>
      </c>
      <c r="N57" s="4">
        <v>25</v>
      </c>
      <c r="O57" s="4">
        <v>12</v>
      </c>
      <c r="P57" s="4">
        <v>122400</v>
      </c>
      <c r="Q57" s="4">
        <v>52600</v>
      </c>
      <c r="R57" s="5">
        <v>8.8000000000000005E-3</v>
      </c>
      <c r="S57" s="4">
        <v>175043</v>
      </c>
      <c r="T57" s="4">
        <f t="shared" si="13"/>
        <v>168852.6</v>
      </c>
      <c r="U57" s="4">
        <f t="shared" si="17"/>
        <v>76400</v>
      </c>
      <c r="V57" s="5">
        <v>1.9199999999999998E-2</v>
      </c>
    </row>
    <row r="58" spans="1:22" x14ac:dyDescent="0.2">
      <c r="A58" s="16" t="s">
        <v>275</v>
      </c>
      <c r="B58" s="4">
        <v>61900</v>
      </c>
      <c r="C58" s="4">
        <v>1500</v>
      </c>
      <c r="D58" s="4">
        <v>60400</v>
      </c>
      <c r="E58" s="4">
        <v>3466460000</v>
      </c>
      <c r="F58" s="4">
        <f t="shared" si="15"/>
        <v>77774392489</v>
      </c>
      <c r="K58" s="4">
        <f t="shared" si="16"/>
        <v>828640000</v>
      </c>
      <c r="L58" s="4">
        <v>72</v>
      </c>
      <c r="M58" s="4">
        <v>50</v>
      </c>
      <c r="N58" s="4">
        <v>9</v>
      </c>
      <c r="O58" s="4">
        <v>4</v>
      </c>
      <c r="P58" s="4">
        <v>64600</v>
      </c>
      <c r="Q58" s="4">
        <v>23500</v>
      </c>
      <c r="R58" s="5">
        <v>0</v>
      </c>
      <c r="S58" s="4">
        <v>88831</v>
      </c>
      <c r="T58" s="4">
        <f t="shared" si="13"/>
        <v>173716.4</v>
      </c>
      <c r="U58" s="4">
        <f t="shared" si="17"/>
        <v>76400</v>
      </c>
      <c r="V58" s="5">
        <v>2.2599999999999999E-2</v>
      </c>
    </row>
    <row r="59" spans="1:22" x14ac:dyDescent="0.2">
      <c r="A59" s="16" t="s">
        <v>274</v>
      </c>
      <c r="B59" s="4">
        <v>2000</v>
      </c>
      <c r="C59" s="4">
        <v>0</v>
      </c>
      <c r="D59" s="4">
        <v>2000</v>
      </c>
      <c r="E59" s="4">
        <v>113640000</v>
      </c>
      <c r="F59" s="4">
        <f t="shared" si="15"/>
        <v>74307932489</v>
      </c>
      <c r="G59" s="4">
        <v>0</v>
      </c>
      <c r="H59" s="4">
        <v>0</v>
      </c>
      <c r="I59" s="4">
        <v>0</v>
      </c>
      <c r="J59" s="4">
        <v>-575680000</v>
      </c>
      <c r="K59" s="4">
        <f t="shared" si="16"/>
        <v>828640000</v>
      </c>
      <c r="L59" s="4">
        <v>172</v>
      </c>
      <c r="M59" s="4">
        <v>124</v>
      </c>
      <c r="N59" s="4">
        <v>39</v>
      </c>
      <c r="O59" s="4">
        <v>18</v>
      </c>
      <c r="P59" s="4">
        <v>221800</v>
      </c>
      <c r="Q59" s="4">
        <v>102100</v>
      </c>
      <c r="R59" s="5">
        <v>3.5999999999999999E-3</v>
      </c>
      <c r="S59" s="4">
        <v>321911</v>
      </c>
      <c r="T59" s="4">
        <f t="shared" si="13"/>
        <v>149828.20000000001</v>
      </c>
      <c r="U59" s="4">
        <f t="shared" si="17"/>
        <v>76400</v>
      </c>
      <c r="V59" s="5">
        <v>3.1099999999999999E-2</v>
      </c>
    </row>
    <row r="60" spans="1:22" x14ac:dyDescent="0.2">
      <c r="A60" s="16" t="s">
        <v>273</v>
      </c>
      <c r="B60" s="4">
        <v>53400</v>
      </c>
      <c r="C60" s="4">
        <v>2300</v>
      </c>
      <c r="D60" s="4">
        <v>51100</v>
      </c>
      <c r="E60" s="4">
        <v>2899920000</v>
      </c>
      <c r="F60" s="4">
        <f t="shared" si="15"/>
        <v>74194292489</v>
      </c>
      <c r="K60" s="4">
        <f t="shared" si="16"/>
        <v>1404320000</v>
      </c>
      <c r="L60" s="4">
        <v>93</v>
      </c>
      <c r="M60" s="4">
        <v>85</v>
      </c>
      <c r="N60" s="4">
        <v>20</v>
      </c>
      <c r="O60" s="4">
        <v>17</v>
      </c>
      <c r="P60" s="4">
        <v>105800</v>
      </c>
      <c r="Q60" s="4">
        <v>81100</v>
      </c>
      <c r="R60" s="5">
        <v>5.4000000000000003E-3</v>
      </c>
      <c r="S60" s="4">
        <v>187011</v>
      </c>
      <c r="T60" s="4">
        <f t="shared" si="13"/>
        <v>148974.29999999999</v>
      </c>
      <c r="U60" s="4">
        <f t="shared" si="17"/>
        <v>76400</v>
      </c>
      <c r="V60" s="5">
        <v>1.41E-2</v>
      </c>
    </row>
    <row r="61" spans="1:22" x14ac:dyDescent="0.2">
      <c r="A61" s="16" t="s">
        <v>268</v>
      </c>
      <c r="B61" s="4">
        <v>5700</v>
      </c>
      <c r="C61" s="4">
        <v>0</v>
      </c>
      <c r="D61" s="4">
        <v>5700</v>
      </c>
      <c r="E61" s="4">
        <v>322960000</v>
      </c>
      <c r="F61" s="4">
        <f t="shared" si="15"/>
        <v>71294372489</v>
      </c>
      <c r="K61" s="4">
        <f t="shared" si="16"/>
        <v>1404320000</v>
      </c>
      <c r="L61" s="4">
        <v>99</v>
      </c>
      <c r="M61" s="4">
        <v>172</v>
      </c>
      <c r="N61" s="4">
        <v>10</v>
      </c>
      <c r="O61" s="4">
        <v>9</v>
      </c>
      <c r="P61" s="4">
        <v>60800</v>
      </c>
      <c r="Q61" s="4">
        <v>100700</v>
      </c>
      <c r="R61" s="5">
        <v>-8.6999999999999994E-3</v>
      </c>
      <c r="S61" s="4">
        <v>161690</v>
      </c>
      <c r="T61" s="4">
        <f t="shared" si="13"/>
        <v>160446.39999999999</v>
      </c>
      <c r="U61" s="4">
        <f t="shared" si="17"/>
        <v>76400</v>
      </c>
      <c r="V61" s="5">
        <v>1.9299999999999998E-2</v>
      </c>
    </row>
    <row r="62" spans="1:22" x14ac:dyDescent="0.2">
      <c r="A62" s="16" t="s">
        <v>266</v>
      </c>
      <c r="B62" s="4">
        <v>39100</v>
      </c>
      <c r="C62" s="4">
        <v>0</v>
      </c>
      <c r="D62" s="4">
        <v>39100</v>
      </c>
      <c r="E62" s="4">
        <v>2222370000</v>
      </c>
      <c r="F62" s="4">
        <f t="shared" si="15"/>
        <v>70971412489</v>
      </c>
      <c r="K62" s="4">
        <f t="shared" si="16"/>
        <v>1404320000</v>
      </c>
      <c r="L62" s="4">
        <v>75</v>
      </c>
      <c r="M62" s="4">
        <v>135</v>
      </c>
      <c r="N62" s="4">
        <v>5</v>
      </c>
      <c r="O62" s="4">
        <v>4</v>
      </c>
      <c r="P62" s="4">
        <v>27200</v>
      </c>
      <c r="Q62" s="4">
        <v>47600</v>
      </c>
      <c r="R62" s="5">
        <v>3.5999999999999999E-3</v>
      </c>
      <c r="S62" s="4">
        <v>76400</v>
      </c>
      <c r="T62" s="4">
        <f t="shared" ref="T62:T115" si="18">AVERAGE(S63:S72)</f>
        <v>192396.4</v>
      </c>
      <c r="U62" s="4">
        <f t="shared" si="17"/>
        <v>87176</v>
      </c>
      <c r="V62" s="5">
        <v>1.7399999999999999E-2</v>
      </c>
    </row>
    <row r="63" spans="1:22" x14ac:dyDescent="0.2">
      <c r="A63" s="16" t="s">
        <v>265</v>
      </c>
      <c r="B63" s="4">
        <v>127500</v>
      </c>
      <c r="C63" s="4">
        <v>1400</v>
      </c>
      <c r="D63" s="4">
        <v>126100</v>
      </c>
      <c r="E63" s="4">
        <v>7168630000</v>
      </c>
      <c r="F63" s="4">
        <f t="shared" si="15"/>
        <v>68749042489</v>
      </c>
      <c r="K63" s="4">
        <f t="shared" si="16"/>
        <v>1404320000</v>
      </c>
      <c r="L63" s="4">
        <v>147</v>
      </c>
      <c r="M63" s="4">
        <v>155</v>
      </c>
      <c r="N63" s="4">
        <v>29</v>
      </c>
      <c r="O63" s="4">
        <v>13</v>
      </c>
      <c r="P63" s="4">
        <v>178700</v>
      </c>
      <c r="Q63" s="4">
        <v>106600</v>
      </c>
      <c r="R63" s="5">
        <v>1.0700000000000001E-2</v>
      </c>
      <c r="S63" s="4">
        <v>287376</v>
      </c>
      <c r="T63" s="4">
        <f t="shared" si="18"/>
        <v>167929.5</v>
      </c>
      <c r="U63" s="4">
        <f t="shared" si="17"/>
        <v>87176</v>
      </c>
      <c r="V63" s="5">
        <v>2.4399999999999998E-2</v>
      </c>
    </row>
    <row r="64" spans="1:22" x14ac:dyDescent="0.2">
      <c r="A64" s="16" t="s">
        <v>247</v>
      </c>
      <c r="B64" s="4">
        <v>100</v>
      </c>
      <c r="C64" s="4">
        <v>100</v>
      </c>
      <c r="D64" s="4">
        <v>0</v>
      </c>
      <c r="E64" s="4">
        <v>-20000</v>
      </c>
      <c r="F64" s="4">
        <f t="shared" si="15"/>
        <v>61580412489</v>
      </c>
      <c r="K64" s="4">
        <f t="shared" si="16"/>
        <v>1404320000</v>
      </c>
      <c r="L64" s="4">
        <v>64</v>
      </c>
      <c r="M64" s="4">
        <v>95</v>
      </c>
      <c r="N64" s="4">
        <v>2</v>
      </c>
      <c r="O64" s="4">
        <v>4</v>
      </c>
      <c r="P64" s="4">
        <v>26300</v>
      </c>
      <c r="Q64" s="4">
        <v>49600</v>
      </c>
      <c r="R64" s="5">
        <v>-1.0500000000000001E-2</v>
      </c>
      <c r="S64" s="4">
        <v>104287</v>
      </c>
      <c r="T64" s="4">
        <f t="shared" si="18"/>
        <v>165808.6</v>
      </c>
      <c r="U64" s="4">
        <f t="shared" si="17"/>
        <v>83029</v>
      </c>
      <c r="V64" s="5">
        <v>2.1000000000000001E-2</v>
      </c>
    </row>
    <row r="65" spans="1:22" x14ac:dyDescent="0.2">
      <c r="A65" s="16" t="s">
        <v>239</v>
      </c>
      <c r="B65" s="4">
        <v>134400</v>
      </c>
      <c r="C65" s="4">
        <v>74200</v>
      </c>
      <c r="D65" s="4">
        <v>60200</v>
      </c>
      <c r="E65" s="4">
        <v>3424950000</v>
      </c>
      <c r="F65" s="4">
        <f t="shared" si="15"/>
        <v>61580432489</v>
      </c>
      <c r="K65" s="4">
        <f t="shared" si="16"/>
        <v>1404320000</v>
      </c>
      <c r="R65" s="5">
        <v>-1.7000000000000001E-3</v>
      </c>
      <c r="S65" s="4">
        <v>255340</v>
      </c>
      <c r="T65" s="4">
        <f t="shared" si="18"/>
        <v>142470.70000000001</v>
      </c>
      <c r="U65" s="4">
        <f t="shared" si="17"/>
        <v>83029</v>
      </c>
      <c r="V65" s="5">
        <v>1.5700000000000002E-2</v>
      </c>
    </row>
    <row r="66" spans="1:22" x14ac:dyDescent="0.2">
      <c r="A66" s="16" t="s">
        <v>238</v>
      </c>
      <c r="B66" s="4">
        <v>0</v>
      </c>
      <c r="C66" s="4">
        <v>13785</v>
      </c>
      <c r="D66" s="4">
        <v>-13785</v>
      </c>
      <c r="E66" s="4">
        <v>-784760000</v>
      </c>
      <c r="F66" s="4">
        <f t="shared" si="15"/>
        <v>58155482489</v>
      </c>
      <c r="K66" s="4">
        <f t="shared" si="16"/>
        <v>1404320000</v>
      </c>
      <c r="R66" s="5">
        <v>-5.1000000000000004E-3</v>
      </c>
      <c r="S66" s="4">
        <v>87176</v>
      </c>
      <c r="T66" s="4">
        <f t="shared" si="18"/>
        <v>136580.6</v>
      </c>
      <c r="U66" s="4">
        <f t="shared" si="17"/>
        <v>83029</v>
      </c>
      <c r="V66" s="5">
        <v>1.3899999999999999E-2</v>
      </c>
    </row>
    <row r="67" spans="1:22" x14ac:dyDescent="0.2">
      <c r="A67" s="16" t="s">
        <v>237</v>
      </c>
      <c r="B67" s="4">
        <v>21200</v>
      </c>
      <c r="C67" s="4">
        <v>27700</v>
      </c>
      <c r="D67" s="4">
        <v>-6500</v>
      </c>
      <c r="E67" s="4">
        <v>-376680000</v>
      </c>
      <c r="F67" s="4">
        <f t="shared" si="15"/>
        <v>58940242489</v>
      </c>
      <c r="K67" s="4">
        <f t="shared" si="16"/>
        <v>1404320000</v>
      </c>
      <c r="R67" s="5">
        <v>-5.0000000000000001E-3</v>
      </c>
      <c r="S67" s="4">
        <v>118504</v>
      </c>
      <c r="T67" s="4">
        <f t="shared" si="18"/>
        <v>133949.4</v>
      </c>
      <c r="U67" s="4">
        <f t="shared" si="17"/>
        <v>83029</v>
      </c>
      <c r="V67" s="5">
        <v>1.0200000000000001E-2</v>
      </c>
    </row>
    <row r="68" spans="1:22" x14ac:dyDescent="0.2">
      <c r="A68" s="16" t="s">
        <v>233</v>
      </c>
      <c r="B68" s="4">
        <v>200</v>
      </c>
      <c r="C68" s="4">
        <v>29500</v>
      </c>
      <c r="D68" s="4">
        <v>-29300</v>
      </c>
      <c r="E68" s="4">
        <v>-1726650000</v>
      </c>
      <c r="F68" s="4">
        <f t="shared" si="15"/>
        <v>59316922489</v>
      </c>
      <c r="K68" s="4">
        <f t="shared" si="16"/>
        <v>1404320000</v>
      </c>
      <c r="L68" s="4"/>
      <c r="M68" s="4"/>
      <c r="P68" s="4"/>
      <c r="Q68" s="4"/>
      <c r="R68" s="5">
        <v>0</v>
      </c>
      <c r="S68" s="4">
        <v>137469</v>
      </c>
      <c r="T68" s="4">
        <f t="shared" si="18"/>
        <v>125843.7</v>
      </c>
      <c r="U68" s="4">
        <f t="shared" si="17"/>
        <v>42707</v>
      </c>
    </row>
    <row r="69" spans="1:22" x14ac:dyDescent="0.2">
      <c r="A69" s="16" t="s">
        <v>232</v>
      </c>
      <c r="B69" s="4">
        <v>6300</v>
      </c>
      <c r="C69" s="4">
        <v>4137</v>
      </c>
      <c r="D69" s="4">
        <v>2163</v>
      </c>
      <c r="E69" s="4">
        <v>128070000</v>
      </c>
      <c r="F69" s="4">
        <f t="shared" si="15"/>
        <v>61043572489</v>
      </c>
      <c r="K69" s="4">
        <f t="shared" si="16"/>
        <v>1404320000</v>
      </c>
      <c r="L69" s="4"/>
      <c r="M69" s="4"/>
      <c r="N69" s="4"/>
      <c r="O69" s="4"/>
      <c r="P69" s="4"/>
      <c r="Q69" s="4"/>
      <c r="R69" s="5">
        <v>0</v>
      </c>
      <c r="S69" s="4">
        <v>83029</v>
      </c>
      <c r="T69" s="4">
        <f t="shared" si="18"/>
        <v>135571.70000000001</v>
      </c>
      <c r="U69" s="4">
        <f t="shared" si="17"/>
        <v>42707</v>
      </c>
    </row>
    <row r="70" spans="1:22" x14ac:dyDescent="0.2">
      <c r="A70" s="16" t="s">
        <v>231</v>
      </c>
      <c r="B70" s="4">
        <v>200</v>
      </c>
      <c r="C70" s="4">
        <v>1771</v>
      </c>
      <c r="D70" s="4">
        <v>-1571</v>
      </c>
      <c r="E70" s="4">
        <v>-94130000</v>
      </c>
      <c r="F70" s="4">
        <f t="shared" si="15"/>
        <v>60915502489</v>
      </c>
      <c r="K70" s="4">
        <f t="shared" si="16"/>
        <v>1404320000</v>
      </c>
      <c r="L70" s="4"/>
      <c r="M70" s="4"/>
      <c r="N70" s="4"/>
      <c r="O70" s="4"/>
      <c r="P70" s="4"/>
      <c r="Q70" s="4"/>
      <c r="R70" s="5">
        <v>-5.0000000000000001E-3</v>
      </c>
      <c r="S70" s="4">
        <v>178472</v>
      </c>
      <c r="T70" s="4">
        <f t="shared" si="18"/>
        <v>165904.6</v>
      </c>
      <c r="U70" s="4">
        <f t="shared" si="17"/>
        <v>21961</v>
      </c>
    </row>
    <row r="71" spans="1:22" x14ac:dyDescent="0.2">
      <c r="A71" s="16" t="s">
        <v>230</v>
      </c>
      <c r="B71" s="4">
        <v>1311905</v>
      </c>
      <c r="C71" s="4">
        <v>1280005</v>
      </c>
      <c r="D71" s="4">
        <v>31900</v>
      </c>
      <c r="E71" s="4">
        <v>1944130000</v>
      </c>
      <c r="F71" s="4">
        <f t="shared" si="15"/>
        <v>61009632489</v>
      </c>
      <c r="K71" s="4">
        <f t="shared" si="16"/>
        <v>1404320000</v>
      </c>
      <c r="L71" s="4"/>
      <c r="M71" s="4"/>
      <c r="N71" s="4"/>
      <c r="O71" s="4"/>
      <c r="P71" s="4"/>
      <c r="Q71" s="4"/>
      <c r="R71" s="5">
        <v>-1.8200000000000001E-2</v>
      </c>
      <c r="S71" s="4">
        <v>276411</v>
      </c>
      <c r="T71" s="4">
        <f t="shared" si="18"/>
        <v>222325.6</v>
      </c>
      <c r="U71" s="4">
        <f t="shared" si="17"/>
        <v>21961</v>
      </c>
    </row>
    <row r="72" spans="1:22" x14ac:dyDescent="0.2">
      <c r="A72" s="16" t="s">
        <v>229</v>
      </c>
      <c r="B72" s="4">
        <v>55100</v>
      </c>
      <c r="C72" s="4">
        <v>1300</v>
      </c>
      <c r="D72" s="4">
        <v>53800</v>
      </c>
      <c r="E72" s="4">
        <v>3257370000</v>
      </c>
      <c r="F72" s="4">
        <f t="shared" si="15"/>
        <v>59065502489</v>
      </c>
      <c r="K72" s="4">
        <f t="shared" si="16"/>
        <v>1404320000</v>
      </c>
      <c r="L72" s="4"/>
      <c r="M72" s="4"/>
      <c r="N72" s="4"/>
      <c r="O72" s="4"/>
      <c r="P72" s="4"/>
      <c r="Q72" s="4"/>
      <c r="R72" s="5">
        <v>3.2500000000000001E-2</v>
      </c>
      <c r="S72" s="4">
        <v>395900</v>
      </c>
      <c r="T72" s="4">
        <f t="shared" si="18"/>
        <v>187366.39999999999</v>
      </c>
      <c r="U72" s="4">
        <f t="shared" si="17"/>
        <v>21961</v>
      </c>
    </row>
    <row r="73" spans="1:22" x14ac:dyDescent="0.2">
      <c r="A73" s="16" t="s">
        <v>228</v>
      </c>
      <c r="B73" s="4">
        <v>522900</v>
      </c>
      <c r="C73" s="4">
        <v>504000</v>
      </c>
      <c r="D73" s="4">
        <v>18900</v>
      </c>
      <c r="E73" s="4">
        <v>1094320000</v>
      </c>
      <c r="F73" s="4">
        <f t="shared" si="15"/>
        <v>55808132489</v>
      </c>
      <c r="K73" s="4">
        <f t="shared" si="16"/>
        <v>1404320000</v>
      </c>
      <c r="L73" s="4"/>
      <c r="M73" s="4"/>
      <c r="N73" s="4"/>
      <c r="O73" s="4"/>
      <c r="P73" s="4"/>
      <c r="Q73" s="4"/>
      <c r="R73" s="5">
        <v>5.1999999999999998E-3</v>
      </c>
      <c r="S73" s="4">
        <v>42707</v>
      </c>
      <c r="T73" s="4">
        <f t="shared" si="18"/>
        <v>192406.1</v>
      </c>
      <c r="U73" s="4">
        <f t="shared" si="17"/>
        <v>21961</v>
      </c>
    </row>
    <row r="74" spans="1:22" x14ac:dyDescent="0.2">
      <c r="A74" s="16" t="s">
        <v>227</v>
      </c>
      <c r="B74" s="4">
        <v>43000</v>
      </c>
      <c r="C74" s="4">
        <v>24332</v>
      </c>
      <c r="D74" s="4">
        <v>18668</v>
      </c>
      <c r="E74" s="4">
        <v>1098030000</v>
      </c>
      <c r="F74" s="4">
        <f t="shared" si="15"/>
        <v>54713812489</v>
      </c>
      <c r="K74" s="4">
        <f t="shared" si="16"/>
        <v>1404320000</v>
      </c>
      <c r="L74" s="4"/>
      <c r="M74" s="4"/>
      <c r="N74" s="4"/>
      <c r="O74" s="4"/>
      <c r="P74" s="4"/>
      <c r="Q74" s="4"/>
      <c r="R74" s="5">
        <v>8.6999999999999994E-3</v>
      </c>
      <c r="S74" s="4">
        <v>83078</v>
      </c>
      <c r="T74" s="4">
        <f t="shared" si="18"/>
        <v>244168.1</v>
      </c>
      <c r="U74" s="4">
        <f t="shared" si="17"/>
        <v>21961</v>
      </c>
    </row>
    <row r="75" spans="1:22" x14ac:dyDescent="0.2">
      <c r="A75" s="16" t="s">
        <v>221</v>
      </c>
      <c r="B75" s="4">
        <v>920000</v>
      </c>
      <c r="C75" s="4">
        <v>920200</v>
      </c>
      <c r="D75" s="4">
        <v>-200</v>
      </c>
      <c r="E75" s="4">
        <v>-11560000</v>
      </c>
      <c r="F75" s="4">
        <f t="shared" si="15"/>
        <v>53615782489</v>
      </c>
      <c r="K75" s="4">
        <f t="shared" si="16"/>
        <v>1404320000</v>
      </c>
      <c r="L75" s="4"/>
      <c r="M75" s="4"/>
      <c r="N75" s="4"/>
      <c r="O75" s="4"/>
      <c r="P75" s="4"/>
      <c r="Q75" s="4"/>
      <c r="R75" s="5">
        <v>0</v>
      </c>
      <c r="S75" s="4">
        <v>21961</v>
      </c>
      <c r="T75" s="4">
        <f t="shared" si="18"/>
        <v>253325.5</v>
      </c>
      <c r="U75" s="4">
        <f t="shared" si="17"/>
        <v>28275</v>
      </c>
    </row>
    <row r="76" spans="1:22" x14ac:dyDescent="0.2">
      <c r="A76" s="16" t="s">
        <v>212</v>
      </c>
      <c r="B76" s="4">
        <v>8500</v>
      </c>
      <c r="C76" s="4">
        <v>6500</v>
      </c>
      <c r="D76" s="4">
        <v>2000</v>
      </c>
      <c r="E76" s="4">
        <v>115970000</v>
      </c>
      <c r="F76" s="4">
        <f t="shared" si="15"/>
        <v>53627342489</v>
      </c>
      <c r="K76" s="4">
        <f t="shared" si="16"/>
        <v>1404320000</v>
      </c>
      <c r="L76" s="4"/>
      <c r="M76" s="4"/>
      <c r="N76" s="4"/>
      <c r="O76" s="4"/>
      <c r="P76" s="4"/>
      <c r="Q76" s="4"/>
      <c r="R76" s="5">
        <v>0</v>
      </c>
      <c r="S76" s="4">
        <v>28275</v>
      </c>
      <c r="T76" s="4">
        <f t="shared" si="18"/>
        <v>292100.3</v>
      </c>
      <c r="U76" s="4">
        <f t="shared" si="17"/>
        <v>56412</v>
      </c>
    </row>
    <row r="77" spans="1:22" x14ac:dyDescent="0.2">
      <c r="A77" s="16" t="s">
        <v>211</v>
      </c>
      <c r="B77" s="4">
        <v>35900</v>
      </c>
      <c r="C77" s="4">
        <v>39268</v>
      </c>
      <c r="D77" s="4">
        <v>-3368</v>
      </c>
      <c r="E77" s="4">
        <v>-186980000</v>
      </c>
      <c r="F77" s="4">
        <f t="shared" si="15"/>
        <v>53511372489</v>
      </c>
      <c r="K77" s="4">
        <f>K78+J77</f>
        <v>1404320000</v>
      </c>
      <c r="L77" s="4"/>
      <c r="M77" s="4"/>
      <c r="N77" s="4"/>
      <c r="O77" s="4"/>
      <c r="P77" s="4"/>
      <c r="Q77" s="4"/>
      <c r="R77" s="5">
        <v>-5.1000000000000004E-3</v>
      </c>
      <c r="S77" s="4">
        <v>92192</v>
      </c>
      <c r="T77" s="4">
        <f t="shared" si="18"/>
        <v>320531.7</v>
      </c>
      <c r="U77" s="4">
        <f t="shared" si="17"/>
        <v>46308</v>
      </c>
    </row>
    <row r="78" spans="1:22" x14ac:dyDescent="0.2">
      <c r="A78" s="16" t="s">
        <v>210</v>
      </c>
      <c r="B78" s="4">
        <v>200</v>
      </c>
      <c r="C78" s="4">
        <v>1300</v>
      </c>
      <c r="D78" s="4">
        <v>-1100</v>
      </c>
      <c r="E78" s="4">
        <v>-63270000</v>
      </c>
      <c r="F78" s="4">
        <f t="shared" si="15"/>
        <v>53698352489</v>
      </c>
      <c r="G78" s="4">
        <v>10000</v>
      </c>
      <c r="H78" s="4">
        <v>0</v>
      </c>
      <c r="I78" s="4">
        <v>10000</v>
      </c>
      <c r="J78" s="4">
        <v>578500000</v>
      </c>
      <c r="K78" s="4">
        <f>J78+K80</f>
        <v>1404320000</v>
      </c>
      <c r="R78" s="5">
        <v>6.9999999999999993E-3</v>
      </c>
      <c r="S78" s="4">
        <v>56412</v>
      </c>
      <c r="T78" s="4">
        <f t="shared" si="18"/>
        <v>316792</v>
      </c>
      <c r="U78" s="4">
        <f t="shared" si="17"/>
        <v>46308</v>
      </c>
    </row>
    <row r="79" spans="1:22" x14ac:dyDescent="0.2">
      <c r="A79" s="16" t="s">
        <v>209</v>
      </c>
      <c r="B79" s="4">
        <v>6600</v>
      </c>
      <c r="C79" s="4">
        <v>8900</v>
      </c>
      <c r="D79" s="4">
        <v>-2300</v>
      </c>
      <c r="E79" s="4">
        <v>-131780000</v>
      </c>
      <c r="F79" s="4">
        <f t="shared" si="15"/>
        <v>53761622489</v>
      </c>
      <c r="L79" s="4"/>
      <c r="M79" s="4"/>
      <c r="N79" s="4"/>
      <c r="O79" s="4"/>
      <c r="P79" s="4"/>
      <c r="Q79" s="4"/>
      <c r="R79" s="5">
        <v>-1.2E-2</v>
      </c>
      <c r="S79" s="4">
        <v>180309</v>
      </c>
      <c r="T79" s="4">
        <f t="shared" si="18"/>
        <v>304304.5</v>
      </c>
      <c r="U79" s="4">
        <f t="shared" si="17"/>
        <v>46308</v>
      </c>
    </row>
    <row r="80" spans="1:22" x14ac:dyDescent="0.2">
      <c r="A80" s="16" t="s">
        <v>208</v>
      </c>
      <c r="B80" s="4">
        <v>1000</v>
      </c>
      <c r="C80" s="4">
        <v>100</v>
      </c>
      <c r="D80" s="4">
        <v>900</v>
      </c>
      <c r="E80" s="4">
        <v>52260000</v>
      </c>
      <c r="F80" s="4">
        <f t="shared" si="15"/>
        <v>53893402489</v>
      </c>
      <c r="G80" s="4">
        <v>14300</v>
      </c>
      <c r="H80" s="4">
        <v>100</v>
      </c>
      <c r="I80" s="4">
        <v>14200</v>
      </c>
      <c r="J80" s="4">
        <v>825820000</v>
      </c>
      <c r="K80" s="4">
        <f>J80</f>
        <v>825820000</v>
      </c>
      <c r="R80" s="5">
        <v>1.8E-3</v>
      </c>
      <c r="S80" s="4">
        <v>481801</v>
      </c>
      <c r="T80" s="4">
        <f t="shared" si="18"/>
        <v>259187.7</v>
      </c>
      <c r="U80" s="4">
        <f t="shared" si="17"/>
        <v>46308</v>
      </c>
    </row>
    <row r="81" spans="1:21" x14ac:dyDescent="0.2">
      <c r="A81" s="16" t="s">
        <v>207</v>
      </c>
      <c r="B81" s="4">
        <v>191000</v>
      </c>
      <c r="C81" s="4">
        <v>354000</v>
      </c>
      <c r="D81" s="4">
        <v>-163000</v>
      </c>
      <c r="E81" s="4">
        <v>-9410060000</v>
      </c>
      <c r="F81" s="4">
        <f t="shared" si="15"/>
        <v>53841142489</v>
      </c>
      <c r="R81" s="5">
        <v>1.0500000000000001E-2</v>
      </c>
      <c r="S81" s="4">
        <v>840621</v>
      </c>
      <c r="T81" s="4">
        <f t="shared" si="18"/>
        <v>184745.3</v>
      </c>
      <c r="U81" s="4">
        <f t="shared" si="17"/>
        <v>46308</v>
      </c>
    </row>
    <row r="82" spans="1:21" x14ac:dyDescent="0.2">
      <c r="A82" s="16" t="s">
        <v>206</v>
      </c>
      <c r="B82" s="4">
        <v>400</v>
      </c>
      <c r="C82" s="4">
        <v>5300</v>
      </c>
      <c r="D82" s="4">
        <v>-4900</v>
      </c>
      <c r="E82" s="4">
        <v>-284210000</v>
      </c>
      <c r="F82" s="4">
        <f t="shared" si="15"/>
        <v>63251202489</v>
      </c>
      <c r="R82" s="5">
        <v>-1.3600000000000001E-2</v>
      </c>
      <c r="S82" s="4">
        <v>46308</v>
      </c>
      <c r="T82" s="4">
        <f t="shared" si="18"/>
        <v>189979.2</v>
      </c>
      <c r="U82" s="4">
        <f t="shared" si="17"/>
        <v>93104</v>
      </c>
    </row>
    <row r="83" spans="1:21" x14ac:dyDescent="0.2">
      <c r="A83" s="16" t="s">
        <v>205</v>
      </c>
      <c r="B83" s="4">
        <v>700</v>
      </c>
      <c r="C83" s="4">
        <v>14600</v>
      </c>
      <c r="D83" s="4">
        <v>-13900</v>
      </c>
      <c r="E83" s="4">
        <v>-814340000</v>
      </c>
      <c r="F83" s="4">
        <f t="shared" si="15"/>
        <v>63535412489</v>
      </c>
      <c r="R83" s="5">
        <v>-8.3999999999999995E-3</v>
      </c>
      <c r="S83" s="4">
        <v>93104</v>
      </c>
      <c r="T83" s="4">
        <f t="shared" si="18"/>
        <v>189151.3</v>
      </c>
      <c r="U83" s="4">
        <f t="shared" si="17"/>
        <v>19015</v>
      </c>
    </row>
    <row r="84" spans="1:21" x14ac:dyDescent="0.2">
      <c r="A84" s="16" t="s">
        <v>204</v>
      </c>
      <c r="B84" s="4">
        <v>115300</v>
      </c>
      <c r="C84" s="4">
        <v>58033</v>
      </c>
      <c r="D84" s="4">
        <v>57267</v>
      </c>
      <c r="E84" s="4">
        <v>3348140000</v>
      </c>
      <c r="F84" s="4">
        <f t="shared" si="15"/>
        <v>64349752489</v>
      </c>
      <c r="R84" s="5">
        <v>-1.6000000000000001E-3</v>
      </c>
      <c r="S84" s="4">
        <v>600698</v>
      </c>
      <c r="T84" s="4">
        <f t="shared" si="18"/>
        <v>149554.6</v>
      </c>
      <c r="U84" s="4">
        <f t="shared" si="17"/>
        <v>19015</v>
      </c>
    </row>
    <row r="85" spans="1:21" x14ac:dyDescent="0.2">
      <c r="A85" s="16" t="s">
        <v>203</v>
      </c>
      <c r="B85" s="4">
        <v>1000</v>
      </c>
      <c r="C85" s="4">
        <v>40300</v>
      </c>
      <c r="D85" s="4">
        <v>-39300</v>
      </c>
      <c r="E85" s="4">
        <v>-2297970000</v>
      </c>
      <c r="F85" s="4">
        <f t="shared" si="15"/>
        <v>61001612489</v>
      </c>
      <c r="R85" s="5">
        <v>6.8999999999999999E-3</v>
      </c>
      <c r="S85" s="4">
        <v>113535</v>
      </c>
      <c r="T85" s="4">
        <f t="shared" si="18"/>
        <v>140985.60000000001</v>
      </c>
      <c r="U85" s="4">
        <f t="shared" si="17"/>
        <v>19015</v>
      </c>
    </row>
    <row r="86" spans="1:21" x14ac:dyDescent="0.2">
      <c r="A86" s="16" t="s">
        <v>202</v>
      </c>
      <c r="B86" s="4">
        <v>3000</v>
      </c>
      <c r="C86" s="4">
        <v>0</v>
      </c>
      <c r="D86" s="4">
        <v>3000</v>
      </c>
      <c r="E86" s="4">
        <v>175220000</v>
      </c>
      <c r="F86" s="4">
        <f t="shared" si="15"/>
        <v>63299582489</v>
      </c>
      <c r="R86" s="5">
        <v>1.5600000000000001E-2</v>
      </c>
      <c r="S86" s="4">
        <v>416023</v>
      </c>
      <c r="T86" s="4">
        <f t="shared" si="18"/>
        <v>107096.6</v>
      </c>
      <c r="U86" s="4">
        <f t="shared" si="17"/>
        <v>19015</v>
      </c>
    </row>
    <row r="87" spans="1:21" x14ac:dyDescent="0.2">
      <c r="A87" s="16" t="s">
        <v>201</v>
      </c>
      <c r="B87" s="4">
        <v>5500</v>
      </c>
      <c r="C87" s="4">
        <v>62190</v>
      </c>
      <c r="D87" s="4">
        <v>-56690</v>
      </c>
      <c r="E87" s="4">
        <v>-3265699442</v>
      </c>
      <c r="F87" s="4">
        <f t="shared" si="15"/>
        <v>63124362489</v>
      </c>
      <c r="R87" s="5">
        <v>3.4999999999999996E-3</v>
      </c>
      <c r="S87" s="4">
        <v>376506</v>
      </c>
      <c r="T87" s="4">
        <f t="shared" si="18"/>
        <v>90042.4</v>
      </c>
      <c r="U87" s="4">
        <f t="shared" si="17"/>
        <v>19015</v>
      </c>
    </row>
    <row r="88" spans="1:21" x14ac:dyDescent="0.2">
      <c r="A88" s="16" t="s">
        <v>200</v>
      </c>
      <c r="B88" s="4">
        <v>4300</v>
      </c>
      <c r="C88" s="4">
        <v>0</v>
      </c>
      <c r="D88" s="4">
        <v>4300</v>
      </c>
      <c r="E88" s="4">
        <v>247600000</v>
      </c>
      <c r="F88" s="4">
        <f t="shared" si="15"/>
        <v>66390061931</v>
      </c>
      <c r="R88" s="5">
        <v>-1.7000000000000001E-3</v>
      </c>
      <c r="S88" s="4">
        <v>19015</v>
      </c>
      <c r="T88" s="4">
        <f t="shared" si="18"/>
        <v>98760.7</v>
      </c>
      <c r="U88" s="4">
        <f t="shared" si="17"/>
        <v>30633</v>
      </c>
    </row>
    <row r="89" spans="1:21" x14ac:dyDescent="0.2">
      <c r="A89" s="16" t="s">
        <v>199</v>
      </c>
      <c r="B89" s="4">
        <v>28500</v>
      </c>
      <c r="C89" s="4">
        <v>16901</v>
      </c>
      <c r="D89" s="4">
        <v>11599</v>
      </c>
      <c r="E89" s="4">
        <v>678200000</v>
      </c>
      <c r="F89" s="4">
        <f t="shared" si="15"/>
        <v>66142461931</v>
      </c>
      <c r="R89" s="5">
        <v>-8.6E-3</v>
      </c>
      <c r="S89" s="4">
        <v>55434</v>
      </c>
      <c r="T89" s="4">
        <f t="shared" si="18"/>
        <v>96548.1</v>
      </c>
      <c r="U89" s="4">
        <f t="shared" si="17"/>
        <v>30633</v>
      </c>
    </row>
    <row r="90" spans="1:21" x14ac:dyDescent="0.2">
      <c r="A90" s="16" t="s">
        <v>198</v>
      </c>
      <c r="B90" s="4">
        <v>1700</v>
      </c>
      <c r="C90" s="4">
        <v>20900</v>
      </c>
      <c r="D90" s="4">
        <v>-19200</v>
      </c>
      <c r="E90" s="4">
        <v>-1113690000</v>
      </c>
      <c r="F90" s="4">
        <f t="shared" si="15"/>
        <v>65464261931</v>
      </c>
      <c r="R90" s="5">
        <v>-6.8000000000000005E-3</v>
      </c>
      <c r="S90" s="4">
        <v>30633</v>
      </c>
      <c r="T90" s="4">
        <f t="shared" si="18"/>
        <v>112346.1</v>
      </c>
      <c r="U90" s="4">
        <f t="shared" si="17"/>
        <v>27845</v>
      </c>
    </row>
    <row r="91" spans="1:21" x14ac:dyDescent="0.2">
      <c r="A91" s="16" t="s">
        <v>197</v>
      </c>
      <c r="B91" s="4">
        <v>56500</v>
      </c>
      <c r="C91" s="4">
        <v>42685</v>
      </c>
      <c r="D91" s="4">
        <v>13815</v>
      </c>
      <c r="E91" s="4">
        <v>824670000</v>
      </c>
      <c r="F91" s="4">
        <f t="shared" si="15"/>
        <v>66577951931</v>
      </c>
      <c r="R91" s="5">
        <v>8.6999999999999994E-3</v>
      </c>
      <c r="S91" s="4">
        <v>96197</v>
      </c>
      <c r="T91" s="4">
        <f t="shared" si="18"/>
        <v>117091.7</v>
      </c>
      <c r="U91" s="4">
        <f t="shared" si="17"/>
        <v>27845</v>
      </c>
    </row>
    <row r="92" spans="1:21" x14ac:dyDescent="0.2">
      <c r="A92" s="16" t="s">
        <v>196</v>
      </c>
      <c r="B92" s="4">
        <v>74700</v>
      </c>
      <c r="C92" s="4">
        <v>15309</v>
      </c>
      <c r="D92" s="4">
        <v>59391</v>
      </c>
      <c r="E92" s="4">
        <v>3453240000</v>
      </c>
      <c r="F92" s="4">
        <f t="shared" si="15"/>
        <v>65753281931</v>
      </c>
      <c r="R92" s="5">
        <v>1.23E-2</v>
      </c>
      <c r="S92" s="4">
        <v>98647</v>
      </c>
      <c r="T92" s="4">
        <f t="shared" si="18"/>
        <v>116377.5</v>
      </c>
      <c r="U92" s="4">
        <f t="shared" si="17"/>
        <v>27845</v>
      </c>
    </row>
    <row r="93" spans="1:21" x14ac:dyDescent="0.2">
      <c r="A93" s="16" t="s">
        <v>195</v>
      </c>
      <c r="B93" s="4">
        <v>5900</v>
      </c>
      <c r="C93" s="4">
        <v>3100</v>
      </c>
      <c r="D93" s="4">
        <v>2800</v>
      </c>
      <c r="E93" s="4">
        <v>159660000</v>
      </c>
      <c r="F93" s="4">
        <f t="shared" si="15"/>
        <v>62300041931</v>
      </c>
      <c r="R93" s="5">
        <v>-3.4000000000000002E-3</v>
      </c>
      <c r="S93" s="4">
        <v>84825</v>
      </c>
      <c r="T93" s="4">
        <f t="shared" si="18"/>
        <v>126334.7</v>
      </c>
      <c r="U93" s="4">
        <f t="shared" si="17"/>
        <v>27845</v>
      </c>
    </row>
    <row r="94" spans="1:21" x14ac:dyDescent="0.2">
      <c r="A94" s="16" t="s">
        <v>194</v>
      </c>
      <c r="B94" s="4">
        <v>49300</v>
      </c>
      <c r="C94" s="4">
        <v>24600</v>
      </c>
      <c r="D94" s="4">
        <v>24700</v>
      </c>
      <c r="E94" s="4">
        <v>1439070000</v>
      </c>
      <c r="F94" s="4">
        <f t="shared" si="15"/>
        <v>62140381931</v>
      </c>
      <c r="R94" s="5">
        <v>-1.7000000000000001E-2</v>
      </c>
      <c r="S94" s="4">
        <v>204731</v>
      </c>
      <c r="T94" s="4">
        <f t="shared" si="18"/>
        <v>115383.9</v>
      </c>
      <c r="U94" s="4">
        <f t="shared" si="17"/>
        <v>27845</v>
      </c>
    </row>
    <row r="95" spans="1:21" x14ac:dyDescent="0.2">
      <c r="A95" s="16" t="s">
        <v>193</v>
      </c>
      <c r="B95" s="4">
        <v>1800</v>
      </c>
      <c r="C95" s="4">
        <v>55</v>
      </c>
      <c r="D95" s="4">
        <v>1745</v>
      </c>
      <c r="E95" s="4">
        <v>102130000</v>
      </c>
      <c r="F95" s="4">
        <f t="shared" si="15"/>
        <v>60701311931</v>
      </c>
      <c r="R95" s="5">
        <v>0</v>
      </c>
      <c r="S95" s="4">
        <v>27845</v>
      </c>
      <c r="T95" s="4">
        <f t="shared" si="18"/>
        <v>123071.9</v>
      </c>
      <c r="U95" s="4">
        <f t="shared" si="17"/>
        <v>33308</v>
      </c>
    </row>
    <row r="96" spans="1:21" x14ac:dyDescent="0.2">
      <c r="A96" s="16" t="s">
        <v>192</v>
      </c>
      <c r="B96" s="4">
        <v>57000</v>
      </c>
      <c r="C96" s="4">
        <v>11900</v>
      </c>
      <c r="D96" s="4">
        <v>45100</v>
      </c>
      <c r="E96" s="4">
        <v>2651290000</v>
      </c>
      <c r="F96" s="4">
        <f t="shared" si="15"/>
        <v>60599181931</v>
      </c>
      <c r="R96" s="5">
        <v>0</v>
      </c>
      <c r="S96" s="4">
        <v>77133</v>
      </c>
      <c r="T96" s="4">
        <f t="shared" si="18"/>
        <v>126563.1</v>
      </c>
      <c r="U96" s="4">
        <f t="shared" si="17"/>
        <v>33308</v>
      </c>
    </row>
    <row r="97" spans="1:21" x14ac:dyDescent="0.2">
      <c r="A97" s="16" t="s">
        <v>191</v>
      </c>
      <c r="B97" s="4">
        <v>185500</v>
      </c>
      <c r="C97" s="4">
        <v>18100</v>
      </c>
      <c r="D97" s="4">
        <v>167400</v>
      </c>
      <c r="E97" s="4">
        <v>9757200000</v>
      </c>
      <c r="F97" s="4">
        <f t="shared" si="15"/>
        <v>57947891931</v>
      </c>
      <c r="R97" s="5">
        <v>1.3899999999999999E-2</v>
      </c>
      <c r="S97" s="4">
        <v>205964</v>
      </c>
      <c r="T97" s="4">
        <f t="shared" si="18"/>
        <v>113188.7</v>
      </c>
      <c r="U97" s="4">
        <f t="shared" si="17"/>
        <v>33308</v>
      </c>
    </row>
    <row r="98" spans="1:21" x14ac:dyDescent="0.2">
      <c r="A98" s="16" t="s">
        <v>190</v>
      </c>
      <c r="B98" s="4">
        <v>80800</v>
      </c>
      <c r="C98" s="4">
        <v>0</v>
      </c>
      <c r="D98" s="4">
        <v>80800</v>
      </c>
      <c r="E98" s="4">
        <v>4674720000</v>
      </c>
      <c r="F98" s="4">
        <f t="shared" si="15"/>
        <v>48190691931</v>
      </c>
      <c r="R98" s="5">
        <v>-5.1000000000000004E-3</v>
      </c>
      <c r="S98" s="4">
        <v>106198</v>
      </c>
      <c r="T98" s="4">
        <f t="shared" si="18"/>
        <v>114482.5</v>
      </c>
      <c r="U98" s="4">
        <f t="shared" si="17"/>
        <v>33308</v>
      </c>
    </row>
    <row r="99" spans="1:21" x14ac:dyDescent="0.2">
      <c r="A99" s="16" t="s">
        <v>189</v>
      </c>
      <c r="B99" s="4">
        <v>3500</v>
      </c>
      <c r="C99" s="4">
        <v>400</v>
      </c>
      <c r="D99" s="4">
        <v>3100</v>
      </c>
      <c r="E99" s="4">
        <v>179680000</v>
      </c>
      <c r="F99" s="4">
        <f t="shared" si="15"/>
        <v>43515971931</v>
      </c>
      <c r="R99" s="5">
        <v>0</v>
      </c>
      <c r="S99" s="4">
        <v>33308</v>
      </c>
      <c r="T99" s="4">
        <f t="shared" si="18"/>
        <v>116395.1</v>
      </c>
      <c r="U99" s="4">
        <f t="shared" si="17"/>
        <v>91505</v>
      </c>
    </row>
    <row r="100" spans="1:21" x14ac:dyDescent="0.2">
      <c r="A100" s="16" t="s">
        <v>188</v>
      </c>
      <c r="B100" s="4">
        <v>100500</v>
      </c>
      <c r="C100" s="4">
        <v>314</v>
      </c>
      <c r="D100" s="4">
        <v>100186</v>
      </c>
      <c r="E100" s="4">
        <v>5820310000</v>
      </c>
      <c r="F100" s="4">
        <f t="shared" si="15"/>
        <v>43336291931</v>
      </c>
      <c r="R100" s="5">
        <v>0</v>
      </c>
      <c r="S100" s="4">
        <v>188613</v>
      </c>
      <c r="T100" s="4">
        <f t="shared" si="18"/>
        <v>122575.5</v>
      </c>
      <c r="U100" s="4">
        <f t="shared" si="17"/>
        <v>91505</v>
      </c>
    </row>
    <row r="101" spans="1:21" x14ac:dyDescent="0.2">
      <c r="A101" s="16" t="s">
        <v>187</v>
      </c>
      <c r="B101" s="4">
        <v>110900</v>
      </c>
      <c r="C101" s="4">
        <v>1400</v>
      </c>
      <c r="D101" s="4">
        <v>109500</v>
      </c>
      <c r="E101" s="4">
        <v>6286960000</v>
      </c>
      <c r="F101" s="4">
        <f t="shared" si="15"/>
        <v>37515981931</v>
      </c>
      <c r="R101" s="5">
        <v>2.3E-2</v>
      </c>
      <c r="S101" s="4">
        <v>143653</v>
      </c>
      <c r="T101" s="4">
        <f t="shared" si="18"/>
        <v>129420.3</v>
      </c>
      <c r="U101" s="4">
        <f t="shared" si="17"/>
        <v>91505</v>
      </c>
    </row>
    <row r="102" spans="1:21" x14ac:dyDescent="0.2">
      <c r="A102" s="16" t="s">
        <v>186</v>
      </c>
      <c r="B102" s="4">
        <v>59900</v>
      </c>
      <c r="C102" s="4">
        <v>1000</v>
      </c>
      <c r="D102" s="4">
        <v>58900</v>
      </c>
      <c r="E102" s="4">
        <v>3388000000</v>
      </c>
      <c r="F102" s="4">
        <f t="shared" si="15"/>
        <v>31229021931</v>
      </c>
      <c r="R102" s="5">
        <v>-8.6999999999999994E-3</v>
      </c>
      <c r="S102" s="4">
        <v>91505</v>
      </c>
      <c r="T102" s="4">
        <f t="shared" si="18"/>
        <v>128752.7</v>
      </c>
      <c r="U102" s="4">
        <f t="shared" si="17"/>
        <v>72220</v>
      </c>
    </row>
    <row r="103" spans="1:21" x14ac:dyDescent="0.2">
      <c r="A103" s="16" t="s">
        <v>185</v>
      </c>
      <c r="B103" s="4">
        <v>100000</v>
      </c>
      <c r="C103" s="4">
        <v>0</v>
      </c>
      <c r="D103" s="4">
        <v>100000</v>
      </c>
      <c r="E103" s="4">
        <v>5715960000</v>
      </c>
      <c r="F103" s="4">
        <f t="shared" si="15"/>
        <v>27841021931</v>
      </c>
      <c r="R103" s="5">
        <v>5.3E-3</v>
      </c>
      <c r="S103" s="4">
        <v>184397</v>
      </c>
      <c r="T103" s="4">
        <f t="shared" si="18"/>
        <v>135203.79999999999</v>
      </c>
      <c r="U103" s="4">
        <f t="shared" si="17"/>
        <v>72220</v>
      </c>
    </row>
    <row r="104" spans="1:21" x14ac:dyDescent="0.2">
      <c r="A104" s="16" t="s">
        <v>184</v>
      </c>
      <c r="B104" s="4">
        <v>51400</v>
      </c>
      <c r="C104" s="4">
        <v>1400</v>
      </c>
      <c r="D104" s="4">
        <v>50000</v>
      </c>
      <c r="E104" s="4">
        <v>2841840000</v>
      </c>
      <c r="F104" s="4">
        <f t="shared" si="15"/>
        <v>22125061931</v>
      </c>
      <c r="R104" s="5">
        <v>1.43E-2</v>
      </c>
      <c r="S104" s="4">
        <v>95223</v>
      </c>
      <c r="T104" s="4">
        <f t="shared" si="18"/>
        <v>258976.7</v>
      </c>
      <c r="U104" s="4">
        <f t="shared" si="17"/>
        <v>52434</v>
      </c>
    </row>
    <row r="105" spans="1:21" x14ac:dyDescent="0.2">
      <c r="A105" s="16" t="s">
        <v>183</v>
      </c>
      <c r="B105" s="4">
        <v>0</v>
      </c>
      <c r="C105" s="4">
        <v>2700</v>
      </c>
      <c r="D105" s="4">
        <v>-2700</v>
      </c>
      <c r="E105" s="4">
        <v>-149470000</v>
      </c>
      <c r="F105" s="4">
        <f t="shared" si="15"/>
        <v>19283221931</v>
      </c>
      <c r="R105" s="5">
        <v>1.09E-2</v>
      </c>
      <c r="S105" s="4">
        <v>104725</v>
      </c>
      <c r="T105" s="4">
        <f t="shared" si="18"/>
        <v>254121</v>
      </c>
      <c r="U105" s="4">
        <f t="shared" si="17"/>
        <v>52434</v>
      </c>
    </row>
    <row r="106" spans="1:21" x14ac:dyDescent="0.2">
      <c r="A106" s="16" t="s">
        <v>182</v>
      </c>
      <c r="B106" s="4">
        <v>100</v>
      </c>
      <c r="C106" s="4">
        <v>5500</v>
      </c>
      <c r="D106" s="4">
        <v>-5400</v>
      </c>
      <c r="E106" s="4">
        <v>-298590000</v>
      </c>
      <c r="F106" s="4">
        <f t="shared" si="15"/>
        <v>19432691931</v>
      </c>
      <c r="R106" s="5">
        <v>0</v>
      </c>
      <c r="S106" s="4">
        <v>112045</v>
      </c>
      <c r="T106" s="4">
        <f t="shared" si="18"/>
        <v>246712.2</v>
      </c>
      <c r="U106" s="4">
        <f t="shared" si="17"/>
        <v>52434</v>
      </c>
    </row>
    <row r="107" spans="1:21" x14ac:dyDescent="0.2">
      <c r="A107" s="16" t="s">
        <v>181</v>
      </c>
      <c r="B107" s="4">
        <v>13200</v>
      </c>
      <c r="C107" s="4">
        <v>14</v>
      </c>
      <c r="D107" s="4">
        <v>13186</v>
      </c>
      <c r="E107" s="4">
        <v>731160000</v>
      </c>
      <c r="F107" s="4">
        <f t="shared" si="15"/>
        <v>19731281931</v>
      </c>
      <c r="R107" s="5">
        <v>9.1000000000000004E-3</v>
      </c>
      <c r="S107" s="4">
        <v>72220</v>
      </c>
      <c r="T107" s="4">
        <f t="shared" si="18"/>
        <v>278801.2</v>
      </c>
      <c r="U107" s="4">
        <f t="shared" si="17"/>
        <v>52434</v>
      </c>
    </row>
    <row r="108" spans="1:21" x14ac:dyDescent="0.2">
      <c r="A108" s="16" t="s">
        <v>180</v>
      </c>
      <c r="B108" s="4">
        <v>62900</v>
      </c>
      <c r="C108" s="4">
        <v>2600</v>
      </c>
      <c r="D108" s="4">
        <v>60300</v>
      </c>
      <c r="E108" s="4">
        <v>3394890000</v>
      </c>
      <c r="F108" s="4">
        <f t="shared" si="15"/>
        <v>19000121931</v>
      </c>
      <c r="R108" s="5">
        <v>-1.78E-2</v>
      </c>
      <c r="S108" s="4">
        <v>119136</v>
      </c>
      <c r="T108" s="4">
        <f t="shared" si="18"/>
        <v>310968.8</v>
      </c>
      <c r="U108" s="4">
        <f t="shared" si="17"/>
        <v>52434</v>
      </c>
    </row>
    <row r="109" spans="1:21" x14ac:dyDescent="0.2">
      <c r="A109" s="16" t="s">
        <v>179</v>
      </c>
      <c r="B109" s="4">
        <v>15500</v>
      </c>
      <c r="C109" s="4">
        <v>3900</v>
      </c>
      <c r="D109" s="4">
        <v>11600</v>
      </c>
      <c r="E109" s="4">
        <v>637870000</v>
      </c>
      <c r="F109" s="4">
        <f t="shared" si="15"/>
        <v>15605231931</v>
      </c>
      <c r="R109" s="5">
        <v>3.7100000000000001E-2</v>
      </c>
      <c r="S109" s="4">
        <v>52434</v>
      </c>
      <c r="T109" s="4">
        <f t="shared" si="18"/>
        <v>323451.8</v>
      </c>
      <c r="U109" s="4">
        <f t="shared" si="17"/>
        <v>84829</v>
      </c>
    </row>
    <row r="110" spans="1:21" x14ac:dyDescent="0.2">
      <c r="A110" s="16" t="s">
        <v>178</v>
      </c>
      <c r="B110" s="4">
        <v>26600</v>
      </c>
      <c r="C110" s="4">
        <v>30960</v>
      </c>
      <c r="D110" s="4">
        <v>-4360</v>
      </c>
      <c r="E110" s="4">
        <v>-201620000</v>
      </c>
      <c r="F110" s="4">
        <f t="shared" si="15"/>
        <v>14967361931</v>
      </c>
      <c r="R110" s="5">
        <v>3.2599999999999997E-2</v>
      </c>
      <c r="S110" s="4">
        <v>250417</v>
      </c>
      <c r="T110" s="4">
        <f t="shared" si="18"/>
        <v>387126.1</v>
      </c>
      <c r="U110" s="4">
        <f t="shared" si="17"/>
        <v>56168</v>
      </c>
    </row>
    <row r="111" spans="1:21" x14ac:dyDescent="0.2">
      <c r="A111" s="16" t="s">
        <v>177</v>
      </c>
      <c r="B111" s="4">
        <v>2000</v>
      </c>
      <c r="C111" s="4">
        <v>7000</v>
      </c>
      <c r="D111" s="4">
        <v>-5000</v>
      </c>
      <c r="E111" s="4">
        <v>-269610000</v>
      </c>
      <c r="F111" s="4">
        <f t="shared" si="15"/>
        <v>15168981931</v>
      </c>
      <c r="R111" s="5">
        <v>-4.3799999999999999E-2</v>
      </c>
      <c r="S111" s="4">
        <v>212101</v>
      </c>
      <c r="T111" s="4">
        <f t="shared" si="18"/>
        <v>392984.2</v>
      </c>
      <c r="U111" s="4">
        <f t="shared" si="17"/>
        <v>37957</v>
      </c>
    </row>
    <row r="112" spans="1:21" x14ac:dyDescent="0.2">
      <c r="A112" s="16" t="s">
        <v>176</v>
      </c>
      <c r="B112" s="4">
        <v>4800</v>
      </c>
      <c r="C112" s="4">
        <v>0</v>
      </c>
      <c r="D112" s="4">
        <v>4800</v>
      </c>
      <c r="E112" s="4">
        <v>264004534</v>
      </c>
      <c r="F112" s="4">
        <f t="shared" si="15"/>
        <v>15438591931</v>
      </c>
      <c r="R112" s="5">
        <v>-1.44E-2</v>
      </c>
      <c r="S112" s="4">
        <v>84829</v>
      </c>
      <c r="T112" s="4">
        <f t="shared" si="18"/>
        <v>408301</v>
      </c>
      <c r="U112" s="4">
        <f t="shared" si="17"/>
        <v>37957</v>
      </c>
    </row>
    <row r="113" spans="1:21" x14ac:dyDescent="0.2">
      <c r="A113" s="16" t="s">
        <v>175</v>
      </c>
      <c r="B113" s="4">
        <v>0</v>
      </c>
      <c r="C113" s="4">
        <v>600</v>
      </c>
      <c r="D113" s="4">
        <v>-600</v>
      </c>
      <c r="E113" s="4">
        <v>-33300000</v>
      </c>
      <c r="F113" s="4">
        <f t="shared" si="15"/>
        <v>15174587397</v>
      </c>
      <c r="R113" s="5">
        <v>-8.8999999999999999E-3</v>
      </c>
      <c r="S113" s="4">
        <v>248908</v>
      </c>
      <c r="T113" s="4">
        <f t="shared" si="18"/>
        <v>408598.2</v>
      </c>
      <c r="U113" s="4">
        <f t="shared" si="17"/>
        <v>37957</v>
      </c>
    </row>
    <row r="114" spans="1:21" x14ac:dyDescent="0.2">
      <c r="A114" s="16" t="s">
        <v>174</v>
      </c>
      <c r="B114" s="4">
        <v>5900</v>
      </c>
      <c r="C114" s="4">
        <v>59420</v>
      </c>
      <c r="D114" s="4">
        <v>-53520</v>
      </c>
      <c r="E114" s="4">
        <v>-2983320000</v>
      </c>
      <c r="F114" s="4">
        <f t="shared" si="15"/>
        <v>15207887397</v>
      </c>
      <c r="R114" s="5">
        <v>-2.0899999999999998E-2</v>
      </c>
      <c r="S114" s="4">
        <v>1332952</v>
      </c>
      <c r="T114" s="4">
        <f t="shared" si="18"/>
        <v>305909.90000000002</v>
      </c>
      <c r="U114" s="4">
        <f t="shared" si="17"/>
        <v>37957</v>
      </c>
    </row>
    <row r="115" spans="1:21" x14ac:dyDescent="0.2">
      <c r="A115" s="16" t="s">
        <v>173</v>
      </c>
      <c r="B115" s="4">
        <v>1100</v>
      </c>
      <c r="C115" s="4">
        <v>0</v>
      </c>
      <c r="D115" s="4">
        <v>1100</v>
      </c>
      <c r="E115" s="4">
        <v>63080000</v>
      </c>
      <c r="F115" s="4">
        <f t="shared" ref="F115:F130" si="19">E115+F116</f>
        <v>18191207397</v>
      </c>
      <c r="R115" s="5">
        <v>-3.4000000000000002E-3</v>
      </c>
      <c r="S115" s="4">
        <v>56168</v>
      </c>
      <c r="T115" s="4">
        <f t="shared" si="18"/>
        <v>318847.2</v>
      </c>
      <c r="U115" s="4">
        <f t="shared" si="17"/>
        <v>37957</v>
      </c>
    </row>
    <row r="116" spans="1:21" x14ac:dyDescent="0.2">
      <c r="A116" s="16" t="s">
        <v>172</v>
      </c>
      <c r="B116" s="4">
        <v>600</v>
      </c>
      <c r="C116" s="4">
        <v>5030</v>
      </c>
      <c r="D116" s="4">
        <v>-4430</v>
      </c>
      <c r="E116" s="4">
        <v>-254560000</v>
      </c>
      <c r="F116" s="4">
        <f t="shared" si="19"/>
        <v>18128127397</v>
      </c>
      <c r="R116" s="5">
        <v>1.8E-3</v>
      </c>
      <c r="S116" s="4">
        <v>37957</v>
      </c>
      <c r="T116" s="4">
        <f t="shared" ref="T116:T121" si="20">AVERAGE(S117:S126)</f>
        <v>493723.8</v>
      </c>
      <c r="U116" s="4">
        <f t="shared" si="17"/>
        <v>177264</v>
      </c>
    </row>
    <row r="117" spans="1:21" x14ac:dyDescent="0.2">
      <c r="A117" s="16" t="s">
        <v>171</v>
      </c>
      <c r="B117" s="4">
        <v>1100</v>
      </c>
      <c r="C117" s="4">
        <v>2000</v>
      </c>
      <c r="D117" s="4">
        <v>-900</v>
      </c>
      <c r="E117" s="4">
        <v>-51230000</v>
      </c>
      <c r="F117" s="4">
        <f t="shared" si="19"/>
        <v>18382687397</v>
      </c>
      <c r="R117" s="5">
        <v>-3.4000000000000002E-3</v>
      </c>
      <c r="S117" s="4">
        <v>393110</v>
      </c>
      <c r="T117" s="4">
        <f t="shared" si="20"/>
        <v>519744.5</v>
      </c>
      <c r="U117" s="4">
        <f t="shared" si="17"/>
        <v>177264</v>
      </c>
    </row>
    <row r="118" spans="1:21" x14ac:dyDescent="0.2">
      <c r="A118" s="16" t="s">
        <v>170</v>
      </c>
      <c r="B118" s="4">
        <v>154900</v>
      </c>
      <c r="C118" s="4">
        <v>0</v>
      </c>
      <c r="D118" s="4">
        <v>154900</v>
      </c>
      <c r="E118" s="4">
        <v>8900590000</v>
      </c>
      <c r="F118" s="4">
        <f t="shared" si="19"/>
        <v>18433917397</v>
      </c>
      <c r="R118" s="5">
        <v>3.4999999999999996E-3</v>
      </c>
      <c r="S118" s="4">
        <v>440812</v>
      </c>
      <c r="T118" s="4">
        <f t="shared" si="20"/>
        <v>534221.30000000005</v>
      </c>
      <c r="U118" s="4">
        <f t="shared" si="17"/>
        <v>177264</v>
      </c>
    </row>
    <row r="119" spans="1:21" x14ac:dyDescent="0.2">
      <c r="A119" s="16" t="s">
        <v>169</v>
      </c>
      <c r="B119" s="4">
        <v>900</v>
      </c>
      <c r="C119" s="4">
        <v>13000</v>
      </c>
      <c r="D119" s="4">
        <v>-12100</v>
      </c>
      <c r="E119" s="4">
        <v>-693490000</v>
      </c>
      <c r="F119" s="4">
        <f t="shared" si="19"/>
        <v>9533327397</v>
      </c>
      <c r="R119" s="5">
        <v>-8.6E-3</v>
      </c>
      <c r="S119" s="4">
        <v>177264</v>
      </c>
      <c r="T119" s="4">
        <f t="shared" si="20"/>
        <v>614900.6</v>
      </c>
      <c r="U119" s="4">
        <f t="shared" si="17"/>
        <v>237997</v>
      </c>
    </row>
    <row r="120" spans="1:21" x14ac:dyDescent="0.2">
      <c r="A120" s="16" t="s">
        <v>168</v>
      </c>
      <c r="B120" s="4">
        <v>23300</v>
      </c>
      <c r="C120" s="4">
        <v>25200</v>
      </c>
      <c r="D120" s="4">
        <v>-1900</v>
      </c>
      <c r="E120" s="4">
        <v>-112400000</v>
      </c>
      <c r="F120" s="4">
        <f t="shared" si="19"/>
        <v>10226817397</v>
      </c>
      <c r="R120" s="5">
        <v>6.9999999999999993E-3</v>
      </c>
      <c r="S120" s="4">
        <v>887160</v>
      </c>
      <c r="T120" s="4">
        <f t="shared" si="20"/>
        <v>594224.5</v>
      </c>
      <c r="U120" s="4">
        <f t="shared" si="17"/>
        <v>185541</v>
      </c>
    </row>
    <row r="121" spans="1:21" x14ac:dyDescent="0.2">
      <c r="A121" s="16" t="s">
        <v>167</v>
      </c>
      <c r="B121" s="4">
        <v>2300</v>
      </c>
      <c r="C121" s="4">
        <v>0</v>
      </c>
      <c r="D121" s="4">
        <v>2300</v>
      </c>
      <c r="E121" s="4">
        <v>131710000</v>
      </c>
      <c r="F121" s="4">
        <f t="shared" si="19"/>
        <v>10339217397</v>
      </c>
      <c r="R121" s="5">
        <v>1.8E-3</v>
      </c>
      <c r="S121" s="4">
        <v>270682</v>
      </c>
      <c r="T121" s="4">
        <f t="shared" si="20"/>
        <v>645964.19999999995</v>
      </c>
      <c r="U121" s="4">
        <f t="shared" si="17"/>
        <v>185541</v>
      </c>
    </row>
    <row r="122" spans="1:21" x14ac:dyDescent="0.2">
      <c r="A122" s="16" t="s">
        <v>166</v>
      </c>
      <c r="B122" s="4">
        <v>100</v>
      </c>
      <c r="C122" s="4">
        <v>20500</v>
      </c>
      <c r="D122" s="4">
        <v>-20400</v>
      </c>
      <c r="E122" s="4">
        <v>-1171650000</v>
      </c>
      <c r="F122" s="4">
        <f t="shared" si="19"/>
        <v>10207507397</v>
      </c>
      <c r="R122" s="5">
        <v>-1.54E-2</v>
      </c>
      <c r="S122" s="4">
        <v>237997</v>
      </c>
      <c r="T122" s="4">
        <f>AVERAGE(S123:S132)</f>
        <v>637778.69999999995</v>
      </c>
      <c r="U122" s="4">
        <f t="shared" si="17"/>
        <v>185541</v>
      </c>
    </row>
    <row r="123" spans="1:21" x14ac:dyDescent="0.2">
      <c r="A123" s="16" t="s">
        <v>165</v>
      </c>
      <c r="B123" s="4">
        <v>2500</v>
      </c>
      <c r="C123" s="4">
        <v>1700</v>
      </c>
      <c r="D123" s="4">
        <v>800</v>
      </c>
      <c r="E123" s="4">
        <v>45050000</v>
      </c>
      <c r="F123" s="4">
        <f t="shared" si="19"/>
        <v>11379157397</v>
      </c>
      <c r="R123" s="5">
        <v>0</v>
      </c>
      <c r="S123" s="4">
        <v>251880</v>
      </c>
      <c r="U123" s="4">
        <f t="shared" si="17"/>
        <v>185541</v>
      </c>
    </row>
    <row r="124" spans="1:21" x14ac:dyDescent="0.2">
      <c r="A124" s="16" t="s">
        <v>164</v>
      </c>
      <c r="B124" s="4">
        <v>9100</v>
      </c>
      <c r="C124" s="4">
        <v>500</v>
      </c>
      <c r="D124" s="4">
        <v>8600</v>
      </c>
      <c r="E124" s="4">
        <v>499240000</v>
      </c>
      <c r="F124" s="4">
        <f t="shared" si="19"/>
        <v>11334107397</v>
      </c>
      <c r="R124" s="5">
        <v>-1.6799999999999999E-2</v>
      </c>
      <c r="S124" s="4">
        <v>306069</v>
      </c>
      <c r="U124" s="4">
        <f t="shared" ref="U124:U126" si="21">MIN(S125:S129)</f>
        <v>185541</v>
      </c>
    </row>
    <row r="125" spans="1:21" x14ac:dyDescent="0.2">
      <c r="A125" s="16" t="s">
        <v>163</v>
      </c>
      <c r="B125" s="4">
        <v>3000</v>
      </c>
      <c r="C125" s="4">
        <v>800</v>
      </c>
      <c r="D125" s="4">
        <v>2200</v>
      </c>
      <c r="E125" s="4">
        <v>129630000</v>
      </c>
      <c r="F125" s="4">
        <f t="shared" si="19"/>
        <v>10834867397</v>
      </c>
      <c r="R125" s="5">
        <v>0</v>
      </c>
      <c r="S125" s="4">
        <v>185541</v>
      </c>
      <c r="U125" s="4">
        <f t="shared" si="21"/>
        <v>585580</v>
      </c>
    </row>
    <row r="126" spans="1:21" x14ac:dyDescent="0.2">
      <c r="A126" s="16" t="s">
        <v>162</v>
      </c>
      <c r="B126" s="4">
        <v>10700</v>
      </c>
      <c r="C126" s="4">
        <v>18700</v>
      </c>
      <c r="D126" s="4">
        <v>-8000</v>
      </c>
      <c r="E126" s="4">
        <v>-460710000</v>
      </c>
      <c r="F126" s="4">
        <f t="shared" si="19"/>
        <v>10705237397</v>
      </c>
      <c r="R126" s="5">
        <v>-8.3000000000000001E-3</v>
      </c>
      <c r="S126" s="4">
        <v>1786723</v>
      </c>
      <c r="U126" s="4">
        <f t="shared" si="21"/>
        <v>585580</v>
      </c>
    </row>
    <row r="127" spans="1:21" x14ac:dyDescent="0.2">
      <c r="A127" s="16" t="s">
        <v>161</v>
      </c>
      <c r="B127" s="4">
        <v>81300</v>
      </c>
      <c r="C127" s="4">
        <v>167600</v>
      </c>
      <c r="D127" s="4">
        <v>-86300</v>
      </c>
      <c r="E127" s="4">
        <v>-5053330000</v>
      </c>
      <c r="F127" s="4">
        <f t="shared" si="19"/>
        <v>11165947397</v>
      </c>
      <c r="R127" s="5">
        <v>-4.3200000000000002E-2</v>
      </c>
      <c r="S127" s="4">
        <v>653317</v>
      </c>
      <c r="U127" s="4">
        <f>MIN(S128:S132)</f>
        <v>156142</v>
      </c>
    </row>
    <row r="128" spans="1:21" x14ac:dyDescent="0.2">
      <c r="A128" s="16" t="s">
        <v>160</v>
      </c>
      <c r="B128" s="4">
        <v>113700</v>
      </c>
      <c r="C128" s="4">
        <v>54023</v>
      </c>
      <c r="D128" s="4">
        <v>59677</v>
      </c>
      <c r="E128" s="4">
        <v>3644550000</v>
      </c>
      <c r="F128" s="4">
        <f t="shared" si="19"/>
        <v>16219277397</v>
      </c>
      <c r="R128" s="5">
        <v>9.7999999999999997E-3</v>
      </c>
      <c r="S128" s="4">
        <v>585580</v>
      </c>
    </row>
    <row r="129" spans="1:22" x14ac:dyDescent="0.2">
      <c r="A129" s="16" t="s">
        <v>159</v>
      </c>
      <c r="B129" s="4">
        <v>176600</v>
      </c>
      <c r="C129" s="4">
        <v>45200</v>
      </c>
      <c r="D129" s="4">
        <v>131400</v>
      </c>
      <c r="E129" s="4">
        <v>7934230000</v>
      </c>
      <c r="F129" s="4">
        <f t="shared" si="19"/>
        <v>12574727397</v>
      </c>
      <c r="R129" s="5">
        <v>4.2199999999999994E-2</v>
      </c>
      <c r="S129" s="4">
        <v>984057</v>
      </c>
    </row>
    <row r="130" spans="1:22" x14ac:dyDescent="0.2">
      <c r="A130" s="16" t="s">
        <v>158</v>
      </c>
      <c r="B130" s="4">
        <v>106400</v>
      </c>
      <c r="C130" s="4">
        <v>124000</v>
      </c>
      <c r="D130" s="4">
        <v>-17600</v>
      </c>
      <c r="E130" s="4">
        <v>-1024890000</v>
      </c>
      <c r="F130" s="4">
        <f t="shared" si="19"/>
        <v>4640497397</v>
      </c>
      <c r="R130" s="5">
        <v>2.2499999999999999E-2</v>
      </c>
      <c r="S130" s="4">
        <v>680399</v>
      </c>
    </row>
    <row r="131" spans="1:22" x14ac:dyDescent="0.2">
      <c r="A131" s="16" t="s">
        <v>157</v>
      </c>
      <c r="B131" s="4">
        <v>104000</v>
      </c>
      <c r="C131" s="4">
        <v>8000</v>
      </c>
      <c r="D131" s="4">
        <v>96000</v>
      </c>
      <c r="E131" s="4">
        <v>5671220000</v>
      </c>
      <c r="F131" s="4">
        <f>E131+F132</f>
        <v>5665387397</v>
      </c>
      <c r="R131" s="5">
        <v>-8.5000000000000006E-3</v>
      </c>
      <c r="S131" s="4">
        <v>788079</v>
      </c>
    </row>
    <row r="132" spans="1:22" x14ac:dyDescent="0.2">
      <c r="A132" s="16" t="s">
        <v>156</v>
      </c>
      <c r="B132" s="4">
        <v>0</v>
      </c>
      <c r="C132" s="4">
        <v>100</v>
      </c>
      <c r="D132" s="4">
        <v>-100</v>
      </c>
      <c r="E132" s="4">
        <v>-5832603</v>
      </c>
      <c r="F132" s="4">
        <f>E132</f>
        <v>-5832603</v>
      </c>
      <c r="R132" s="5">
        <v>3.4999999999999996E-3</v>
      </c>
      <c r="S132" s="4">
        <v>156142</v>
      </c>
    </row>
    <row r="133" spans="1:22" x14ac:dyDescent="0.2">
      <c r="A133" s="2"/>
      <c r="B133" s="4"/>
      <c r="C133" s="4"/>
      <c r="D133" s="4"/>
      <c r="E133" s="4"/>
      <c r="F133" s="4">
        <f t="shared" ref="F133:F174" si="22">E133+F134</f>
        <v>0</v>
      </c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>
        <f t="shared" si="22"/>
        <v>0</v>
      </c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>
        <f t="shared" si="22"/>
        <v>0</v>
      </c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>
        <f t="shared" si="22"/>
        <v>0</v>
      </c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>
        <f t="shared" si="22"/>
        <v>0</v>
      </c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>
        <f t="shared" si="22"/>
        <v>0</v>
      </c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>
        <f t="shared" si="22"/>
        <v>0</v>
      </c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>
        <f t="shared" si="22"/>
        <v>0</v>
      </c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>
        <f t="shared" si="22"/>
        <v>0</v>
      </c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>
        <f t="shared" si="22"/>
        <v>0</v>
      </c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6"/>
      <c r="B143" s="4"/>
      <c r="C143" s="4"/>
      <c r="D143" s="4"/>
      <c r="E143" s="4"/>
      <c r="F143" s="4">
        <f t="shared" si="22"/>
        <v>0</v>
      </c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6"/>
      <c r="B144" s="4"/>
      <c r="C144" s="4"/>
      <c r="D144" s="4"/>
      <c r="E144" s="4"/>
      <c r="F144" s="4">
        <f t="shared" si="22"/>
        <v>0</v>
      </c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6"/>
      <c r="B145" s="4"/>
      <c r="C145" s="4"/>
      <c r="D145" s="4"/>
      <c r="E145" s="4"/>
      <c r="F145" s="4">
        <f t="shared" si="22"/>
        <v>0</v>
      </c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6"/>
      <c r="B146" s="4"/>
      <c r="C146" s="4"/>
      <c r="D146" s="4"/>
      <c r="E146" s="4"/>
      <c r="F146" s="4">
        <f t="shared" si="22"/>
        <v>0</v>
      </c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6"/>
      <c r="B147" s="4"/>
      <c r="C147" s="4"/>
      <c r="D147" s="4"/>
      <c r="E147" s="4"/>
      <c r="F147" s="4">
        <f t="shared" si="22"/>
        <v>0</v>
      </c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6"/>
      <c r="B148" s="4"/>
      <c r="C148" s="4"/>
      <c r="D148" s="4"/>
      <c r="E148" s="4"/>
      <c r="F148" s="4">
        <f t="shared" si="22"/>
        <v>0</v>
      </c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6"/>
      <c r="B149" s="4"/>
      <c r="C149" s="4"/>
      <c r="D149" s="4"/>
      <c r="E149" s="4"/>
      <c r="F149" s="4">
        <f t="shared" si="22"/>
        <v>0</v>
      </c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5"/>
    </row>
    <row r="150" spans="1:22" x14ac:dyDescent="0.2">
      <c r="A150" s="6"/>
      <c r="B150" s="4"/>
      <c r="C150" s="4"/>
      <c r="D150" s="4"/>
      <c r="E150" s="4"/>
      <c r="F150" s="4">
        <f t="shared" si="22"/>
        <v>0</v>
      </c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5"/>
    </row>
    <row r="151" spans="1:22" x14ac:dyDescent="0.2">
      <c r="A151" s="6"/>
      <c r="B151" s="4"/>
      <c r="C151" s="4"/>
      <c r="D151" s="4"/>
      <c r="E151" s="4"/>
      <c r="F151" s="4">
        <f t="shared" si="22"/>
        <v>0</v>
      </c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5"/>
    </row>
    <row r="152" spans="1:22" x14ac:dyDescent="0.2">
      <c r="A152" s="6"/>
      <c r="B152" s="4"/>
      <c r="C152" s="4"/>
      <c r="D152" s="4"/>
      <c r="E152" s="4"/>
      <c r="F152" s="4">
        <f t="shared" si="22"/>
        <v>0</v>
      </c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5"/>
    </row>
    <row r="153" spans="1:22" x14ac:dyDescent="0.2">
      <c r="A153" s="2"/>
      <c r="B153" s="4"/>
      <c r="C153" s="4"/>
      <c r="D153" s="4"/>
      <c r="E153" s="4"/>
      <c r="F153" s="4">
        <f t="shared" si="22"/>
        <v>0</v>
      </c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5"/>
    </row>
    <row r="154" spans="1:22" x14ac:dyDescent="0.2">
      <c r="A154" s="2"/>
      <c r="B154" s="4"/>
      <c r="C154" s="4"/>
      <c r="D154" s="4"/>
      <c r="E154" s="4"/>
      <c r="F154" s="4">
        <f t="shared" si="22"/>
        <v>0</v>
      </c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5"/>
    </row>
    <row r="155" spans="1:22" x14ac:dyDescent="0.2">
      <c r="A155" s="6"/>
      <c r="B155" s="4"/>
      <c r="C155" s="4"/>
      <c r="D155" s="4"/>
      <c r="E155" s="4"/>
      <c r="F155" s="4">
        <f t="shared" si="22"/>
        <v>0</v>
      </c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5"/>
    </row>
    <row r="156" spans="1:22" x14ac:dyDescent="0.2">
      <c r="A156" s="6"/>
      <c r="B156" s="4"/>
      <c r="C156" s="4"/>
      <c r="D156" s="4"/>
      <c r="E156" s="4"/>
      <c r="F156" s="4">
        <f t="shared" si="22"/>
        <v>0</v>
      </c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5"/>
    </row>
    <row r="157" spans="1:22" x14ac:dyDescent="0.2">
      <c r="A157" s="6"/>
      <c r="B157" s="4"/>
      <c r="C157" s="4"/>
      <c r="D157" s="4"/>
      <c r="E157" s="4"/>
      <c r="F157" s="4">
        <f t="shared" si="22"/>
        <v>0</v>
      </c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5"/>
    </row>
    <row r="158" spans="1:22" x14ac:dyDescent="0.2">
      <c r="A158" s="6"/>
      <c r="B158" s="4"/>
      <c r="C158" s="4"/>
      <c r="D158" s="4"/>
      <c r="E158" s="4"/>
      <c r="F158" s="4">
        <f t="shared" si="22"/>
        <v>0</v>
      </c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5"/>
    </row>
    <row r="159" spans="1:22" x14ac:dyDescent="0.2">
      <c r="A159" s="6"/>
      <c r="B159" s="4"/>
      <c r="C159" s="4"/>
      <c r="D159" s="4"/>
      <c r="E159" s="4"/>
      <c r="F159" s="4">
        <f t="shared" si="22"/>
        <v>0</v>
      </c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5"/>
    </row>
    <row r="160" spans="1:22" x14ac:dyDescent="0.2">
      <c r="A160" s="6"/>
      <c r="B160" s="4"/>
      <c r="C160" s="4"/>
      <c r="D160" s="4"/>
      <c r="E160" s="4"/>
      <c r="F160" s="4">
        <f t="shared" si="22"/>
        <v>0</v>
      </c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5"/>
    </row>
    <row r="161" spans="1:22" x14ac:dyDescent="0.2">
      <c r="A161" s="6"/>
      <c r="B161" s="4"/>
      <c r="C161" s="4"/>
      <c r="D161" s="4"/>
      <c r="E161" s="4"/>
      <c r="F161" s="4">
        <f t="shared" si="22"/>
        <v>0</v>
      </c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5"/>
    </row>
    <row r="162" spans="1:22" x14ac:dyDescent="0.2">
      <c r="A162" s="6"/>
      <c r="B162" s="4"/>
      <c r="C162" s="4"/>
      <c r="D162" s="4"/>
      <c r="E162" s="4"/>
      <c r="F162" s="4">
        <f t="shared" si="22"/>
        <v>0</v>
      </c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5"/>
      <c r="U162" s="5"/>
      <c r="V162" s="5"/>
    </row>
    <row r="163" spans="1:22" x14ac:dyDescent="0.2">
      <c r="A163" s="6"/>
      <c r="B163" s="4"/>
      <c r="C163" s="4"/>
      <c r="D163" s="4"/>
      <c r="E163" s="4"/>
      <c r="F163" s="4">
        <f t="shared" si="22"/>
        <v>0</v>
      </c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5"/>
      <c r="U163" s="5"/>
      <c r="V163" s="5"/>
    </row>
    <row r="164" spans="1:22" x14ac:dyDescent="0.2">
      <c r="A164" s="6"/>
      <c r="B164" s="4"/>
      <c r="C164" s="4"/>
      <c r="D164" s="4"/>
      <c r="E164" s="4"/>
      <c r="F164" s="4">
        <f t="shared" si="22"/>
        <v>0</v>
      </c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5"/>
      <c r="U164" s="5"/>
      <c r="V164" s="5"/>
    </row>
    <row r="165" spans="1:22" x14ac:dyDescent="0.2">
      <c r="A165" s="6"/>
      <c r="B165" s="4"/>
      <c r="C165" s="4"/>
      <c r="D165" s="4"/>
      <c r="E165" s="4"/>
      <c r="F165" s="4">
        <f t="shared" si="22"/>
        <v>0</v>
      </c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5"/>
      <c r="U165" s="5"/>
      <c r="V165" s="5"/>
    </row>
    <row r="166" spans="1:22" x14ac:dyDescent="0.2">
      <c r="A166" s="6"/>
      <c r="B166" s="4"/>
      <c r="C166" s="4"/>
      <c r="D166" s="4"/>
      <c r="E166" s="4"/>
      <c r="F166" s="4">
        <f t="shared" si="22"/>
        <v>0</v>
      </c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5"/>
      <c r="U166" s="5"/>
      <c r="V166" s="5"/>
    </row>
    <row r="167" spans="1:22" x14ac:dyDescent="0.2">
      <c r="A167" s="6"/>
      <c r="B167" s="4"/>
      <c r="C167" s="4"/>
      <c r="D167" s="4"/>
      <c r="E167" s="4"/>
      <c r="F167" s="4">
        <f t="shared" si="22"/>
        <v>0</v>
      </c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5"/>
      <c r="U167" s="5"/>
      <c r="V167" s="5"/>
    </row>
    <row r="168" spans="1:22" x14ac:dyDescent="0.2">
      <c r="A168" s="2"/>
      <c r="B168" s="4"/>
      <c r="C168" s="4"/>
      <c r="D168" s="4"/>
      <c r="E168" s="4"/>
      <c r="F168" s="4">
        <f t="shared" si="22"/>
        <v>0</v>
      </c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5"/>
    </row>
    <row r="169" spans="1:22" x14ac:dyDescent="0.2">
      <c r="A169" s="2"/>
      <c r="B169" s="4"/>
      <c r="C169" s="4"/>
      <c r="D169" s="4"/>
      <c r="E169" s="4"/>
      <c r="F169" s="4">
        <f t="shared" si="22"/>
        <v>0</v>
      </c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5"/>
    </row>
    <row r="170" spans="1:22" x14ac:dyDescent="0.2">
      <c r="A170" s="2"/>
      <c r="B170" s="4"/>
      <c r="C170" s="4"/>
      <c r="D170" s="4"/>
      <c r="E170" s="4"/>
      <c r="F170" s="4">
        <f t="shared" si="22"/>
        <v>0</v>
      </c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5"/>
    </row>
    <row r="171" spans="1:22" x14ac:dyDescent="0.2">
      <c r="A171" s="2"/>
      <c r="B171" s="4"/>
      <c r="C171" s="4"/>
      <c r="D171" s="4"/>
      <c r="E171" s="4"/>
      <c r="F171" s="4">
        <f t="shared" si="22"/>
        <v>0</v>
      </c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5"/>
    </row>
    <row r="172" spans="1:22" x14ac:dyDescent="0.2">
      <c r="A172" s="2"/>
      <c r="B172" s="4"/>
      <c r="C172" s="4"/>
      <c r="D172" s="4"/>
      <c r="E172" s="4"/>
      <c r="F172" s="4">
        <f t="shared" si="22"/>
        <v>0</v>
      </c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5"/>
    </row>
    <row r="173" spans="1:22" x14ac:dyDescent="0.2">
      <c r="A173" s="2"/>
      <c r="B173" s="4"/>
      <c r="C173" s="4"/>
      <c r="D173" s="4"/>
      <c r="E173" s="4"/>
      <c r="F173" s="4">
        <f t="shared" si="22"/>
        <v>0</v>
      </c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5"/>
    </row>
    <row r="174" spans="1:22" x14ac:dyDescent="0.2">
      <c r="A174" s="2"/>
      <c r="B174" s="4"/>
      <c r="C174" s="4"/>
      <c r="D174" s="4"/>
      <c r="E174" s="4"/>
      <c r="F174" s="4">
        <f t="shared" si="22"/>
        <v>0</v>
      </c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5"/>
    </row>
    <row r="175" spans="1:22" x14ac:dyDescent="0.2">
      <c r="A175" s="2"/>
      <c r="B175" s="4"/>
      <c r="C175" s="4"/>
      <c r="D175" s="4"/>
      <c r="E175" s="4"/>
      <c r="F175" s="4">
        <f t="shared" ref="F175:F188" si="23">E175+F176</f>
        <v>0</v>
      </c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5"/>
    </row>
    <row r="176" spans="1:22" x14ac:dyDescent="0.2">
      <c r="A176" s="2"/>
      <c r="B176" s="4"/>
      <c r="C176" s="4"/>
      <c r="D176" s="4"/>
      <c r="E176" s="4"/>
      <c r="F176" s="4">
        <f t="shared" si="23"/>
        <v>0</v>
      </c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5"/>
    </row>
    <row r="177" spans="1:22" x14ac:dyDescent="0.2">
      <c r="A177" s="2"/>
      <c r="B177" s="4"/>
      <c r="C177" s="4"/>
      <c r="D177" s="4"/>
      <c r="E177" s="4"/>
      <c r="F177" s="4">
        <f t="shared" si="23"/>
        <v>0</v>
      </c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5"/>
      <c r="U177" s="5"/>
      <c r="V177" s="5"/>
    </row>
    <row r="178" spans="1:22" x14ac:dyDescent="0.2">
      <c r="A178" s="2"/>
      <c r="B178" s="4"/>
      <c r="C178" s="4"/>
      <c r="D178" s="4"/>
      <c r="E178" s="4"/>
      <c r="F178" s="4">
        <f t="shared" si="23"/>
        <v>0</v>
      </c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5"/>
      <c r="U178" s="5"/>
      <c r="V178" s="5"/>
    </row>
    <row r="179" spans="1:22" x14ac:dyDescent="0.2">
      <c r="A179" s="2"/>
      <c r="B179" s="4"/>
      <c r="C179" s="4"/>
      <c r="D179" s="4"/>
      <c r="E179" s="4"/>
      <c r="F179" s="4">
        <f t="shared" si="23"/>
        <v>0</v>
      </c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5"/>
      <c r="U179" s="5"/>
      <c r="V179" s="5"/>
    </row>
    <row r="180" spans="1:22" x14ac:dyDescent="0.2">
      <c r="A180" s="2"/>
      <c r="B180" s="4"/>
      <c r="C180" s="4"/>
      <c r="D180" s="4"/>
      <c r="E180" s="4"/>
      <c r="F180" s="4">
        <f t="shared" si="23"/>
        <v>0</v>
      </c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5"/>
      <c r="U180" s="5"/>
      <c r="V180" s="5"/>
    </row>
    <row r="181" spans="1:22" x14ac:dyDescent="0.2">
      <c r="A181" s="2"/>
      <c r="B181" s="4"/>
      <c r="C181" s="4"/>
      <c r="D181" s="4"/>
      <c r="E181" s="4"/>
      <c r="F181" s="4">
        <f t="shared" si="23"/>
        <v>0</v>
      </c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5"/>
      <c r="U181" s="5"/>
      <c r="V181" s="5"/>
    </row>
    <row r="182" spans="1:22" x14ac:dyDescent="0.2">
      <c r="A182" s="2"/>
      <c r="B182" s="4"/>
      <c r="C182" s="4"/>
      <c r="D182" s="4"/>
      <c r="E182" s="4"/>
      <c r="F182" s="4">
        <f t="shared" si="23"/>
        <v>0</v>
      </c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5"/>
      <c r="U182" s="5"/>
      <c r="V182" s="5"/>
    </row>
    <row r="183" spans="1:22" x14ac:dyDescent="0.2">
      <c r="A183" s="2"/>
      <c r="B183" s="4"/>
      <c r="C183" s="4"/>
      <c r="D183" s="4"/>
      <c r="E183" s="4"/>
      <c r="F183" s="4">
        <f t="shared" si="23"/>
        <v>0</v>
      </c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5"/>
      <c r="U183" s="5"/>
      <c r="V183" s="5"/>
    </row>
    <row r="184" spans="1:22" x14ac:dyDescent="0.2">
      <c r="A184" s="2"/>
      <c r="B184" s="4"/>
      <c r="C184" s="4"/>
      <c r="D184" s="4"/>
      <c r="E184" s="4"/>
      <c r="F184" s="4">
        <f t="shared" si="23"/>
        <v>0</v>
      </c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5"/>
      <c r="U184" s="5"/>
      <c r="V184" s="5"/>
    </row>
    <row r="185" spans="1:22" x14ac:dyDescent="0.2">
      <c r="A185" s="2"/>
      <c r="B185" s="4"/>
      <c r="C185" s="4"/>
      <c r="D185" s="4"/>
      <c r="E185" s="4"/>
      <c r="F185" s="4">
        <f t="shared" si="23"/>
        <v>0</v>
      </c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5"/>
      <c r="U185" s="5"/>
      <c r="V185" s="8"/>
    </row>
    <row r="186" spans="1:22" x14ac:dyDescent="0.2">
      <c r="A186" s="2"/>
      <c r="B186" s="4"/>
      <c r="C186" s="4"/>
      <c r="D186" s="4"/>
      <c r="E186" s="4"/>
      <c r="F186" s="4">
        <f t="shared" si="23"/>
        <v>0</v>
      </c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5"/>
      <c r="U186" s="5"/>
      <c r="V186" s="8"/>
    </row>
    <row r="187" spans="1:22" x14ac:dyDescent="0.2">
      <c r="A187" s="2"/>
      <c r="B187" s="4"/>
      <c r="C187" s="4"/>
      <c r="D187" s="4"/>
      <c r="E187" s="4"/>
      <c r="F187" s="4">
        <f t="shared" si="23"/>
        <v>0</v>
      </c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5"/>
      <c r="U187" s="5"/>
      <c r="V187" s="8"/>
    </row>
    <row r="188" spans="1:22" x14ac:dyDescent="0.2">
      <c r="A188" s="6"/>
      <c r="B188" s="4"/>
      <c r="C188" s="4"/>
      <c r="D188" s="4"/>
      <c r="E188" s="4"/>
      <c r="F188" s="4">
        <f t="shared" si="23"/>
        <v>0</v>
      </c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5"/>
      <c r="U188" s="5"/>
      <c r="V188" s="8"/>
    </row>
    <row r="189" spans="1:22" x14ac:dyDescent="0.2">
      <c r="A189" s="6"/>
      <c r="B189" s="4"/>
      <c r="C189" s="4"/>
      <c r="D189" s="4"/>
      <c r="E189" s="4"/>
      <c r="F189" s="4">
        <f>E189+F190</f>
        <v>0</v>
      </c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5"/>
      <c r="U189" s="5"/>
      <c r="V189" s="8"/>
    </row>
    <row r="190" spans="1:22" x14ac:dyDescent="0.2">
      <c r="A190" s="6"/>
      <c r="B190" s="4"/>
      <c r="C190" s="4"/>
      <c r="D190" s="4"/>
      <c r="E190" s="4"/>
      <c r="F190" s="4">
        <f>E190</f>
        <v>0</v>
      </c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5"/>
      <c r="U190" s="5"/>
      <c r="V190" s="8"/>
    </row>
    <row r="191" spans="1:22" x14ac:dyDescent="0.2">
      <c r="A191" s="6"/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5"/>
      <c r="U191" s="5"/>
      <c r="V191" s="8"/>
    </row>
    <row r="192" spans="1:22" x14ac:dyDescent="0.2">
      <c r="A192" s="6"/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5"/>
      <c r="U192" s="5"/>
      <c r="V192" s="8"/>
    </row>
    <row r="193" spans="1:22" x14ac:dyDescent="0.2">
      <c r="A193" s="2"/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5"/>
      <c r="U193" s="5"/>
      <c r="V193" s="8"/>
    </row>
    <row r="194" spans="1:22" x14ac:dyDescent="0.2">
      <c r="A194" s="2"/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5"/>
      <c r="U194" s="5"/>
      <c r="V194" s="8"/>
    </row>
    <row r="195" spans="1:22" x14ac:dyDescent="0.2">
      <c r="A195" s="2"/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5"/>
      <c r="U195" s="5"/>
      <c r="V195" s="8"/>
    </row>
    <row r="196" spans="1:22" x14ac:dyDescent="0.2">
      <c r="A196" s="2"/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5"/>
      <c r="U196" s="5"/>
      <c r="V196" s="8"/>
    </row>
    <row r="197" spans="1:22" x14ac:dyDescent="0.2">
      <c r="A197" s="2"/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5"/>
      <c r="U197" s="5"/>
      <c r="V197" s="8"/>
    </row>
    <row r="223" spans="1:3" x14ac:dyDescent="0.2">
      <c r="A223" t="e" cm="1">
        <f t="array" aca="1" ref="A223" ca="1">INDIRECT("'" &amp; E1 &amp; "'!$A$2:$A$66")</f>
        <v>#REF!</v>
      </c>
      <c r="B223" t="e" cm="1">
        <f t="array" aca="1" ref="B223" ca="1">INDIRECT("'" &amp; E1 &amp; "'!$B$2:$B$66")</f>
        <v>#REF!</v>
      </c>
      <c r="C223" t="e" cm="1">
        <f t="array" aca="1" ref="C223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35FD56-3F97-1345-8CB4-D7FE26903CAD}">
  <sheetPr codeName="Sheet77"/>
  <dimension ref="A1:V223"/>
  <sheetViews>
    <sheetView workbookViewId="0">
      <pane ySplit="2" topLeftCell="A3" activePane="bottomLeft" state="frozen"/>
      <selection activeCell="F17" sqref="F17"/>
      <selection pane="bottomLeft" activeCell="F17" sqref="F17"/>
    </sheetView>
  </sheetViews>
  <sheetFormatPr baseColWidth="10" defaultRowHeight="16" x14ac:dyDescent="0.2"/>
  <cols>
    <col min="1" max="1" width="21.1640625" customWidth="1"/>
    <col min="2" max="2" width="14" customWidth="1"/>
    <col min="3" max="3" width="13.33203125" customWidth="1"/>
    <col min="4" max="5" width="15.66406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3.8320312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252</v>
      </c>
      <c r="U2" s="1" t="s">
        <v>253</v>
      </c>
      <c r="V2" s="1" t="s">
        <v>236</v>
      </c>
    </row>
    <row r="3" spans="1:22" x14ac:dyDescent="0.2">
      <c r="A3" s="16" t="s">
        <v>357</v>
      </c>
      <c r="B3" s="4">
        <v>7200</v>
      </c>
      <c r="C3" s="4">
        <v>4100</v>
      </c>
      <c r="D3" s="4">
        <v>3100</v>
      </c>
      <c r="E3" s="4">
        <v>88080000</v>
      </c>
      <c r="F3" s="4">
        <f t="shared" ref="F3:F11" si="0">E3+F4</f>
        <v>-439683874730</v>
      </c>
      <c r="G3" s="4">
        <v>0</v>
      </c>
      <c r="H3" s="4">
        <v>0</v>
      </c>
      <c r="I3" s="4">
        <v>0</v>
      </c>
      <c r="J3" s="4">
        <v>504150000</v>
      </c>
      <c r="K3">
        <f t="shared" ref="K3:K11" si="1">K4+J3</f>
        <v>61253277000</v>
      </c>
      <c r="L3" s="4">
        <v>540</v>
      </c>
      <c r="M3" s="4">
        <v>793</v>
      </c>
      <c r="N3" s="4">
        <v>38</v>
      </c>
      <c r="O3" s="4">
        <v>45</v>
      </c>
      <c r="P3" s="4">
        <v>653000</v>
      </c>
      <c r="Q3" s="4">
        <v>931300</v>
      </c>
      <c r="R3" s="5">
        <v>-1.06E-2</v>
      </c>
      <c r="S3" s="4">
        <v>1807300</v>
      </c>
      <c r="T3" s="4">
        <f t="shared" ref="T3:T38" si="2">AVERAGE(S4:S13)</f>
        <v>3158110</v>
      </c>
      <c r="U3" s="4">
        <f t="shared" ref="U3:U11" si="3">MIN(S4:S8)</f>
        <v>2516000</v>
      </c>
      <c r="V3" s="5">
        <v>1.3999999999999999E-2</v>
      </c>
    </row>
    <row r="4" spans="1:22" x14ac:dyDescent="0.2">
      <c r="A4" s="16" t="s">
        <v>356</v>
      </c>
      <c r="B4" s="4">
        <v>218300</v>
      </c>
      <c r="C4" s="4">
        <v>125100</v>
      </c>
      <c r="D4" s="4">
        <v>93200</v>
      </c>
      <c r="E4" s="4">
        <v>2689630000</v>
      </c>
      <c r="F4" s="4">
        <f t="shared" si="0"/>
        <v>-439771954730</v>
      </c>
      <c r="G4" s="4">
        <v>0</v>
      </c>
      <c r="H4" s="4">
        <v>0</v>
      </c>
      <c r="I4" s="4">
        <v>0</v>
      </c>
      <c r="J4" s="4">
        <v>-1326015000</v>
      </c>
      <c r="K4">
        <f t="shared" si="1"/>
        <v>60749127000</v>
      </c>
      <c r="L4" s="4">
        <v>841</v>
      </c>
      <c r="M4" s="4">
        <v>1212</v>
      </c>
      <c r="N4" s="4">
        <v>87</v>
      </c>
      <c r="O4" s="4">
        <v>102</v>
      </c>
      <c r="P4" s="4">
        <v>1204200</v>
      </c>
      <c r="Q4" s="4">
        <v>1812900</v>
      </c>
      <c r="R4" s="5">
        <v>-3.5000000000000003E-2</v>
      </c>
      <c r="S4" s="4">
        <v>3017100</v>
      </c>
      <c r="T4" s="4">
        <f t="shared" si="2"/>
        <v>3170340</v>
      </c>
      <c r="U4" s="4">
        <f t="shared" si="3"/>
        <v>2440300</v>
      </c>
      <c r="V4" s="5">
        <v>2.4E-2</v>
      </c>
    </row>
    <row r="5" spans="1:22" x14ac:dyDescent="0.2">
      <c r="A5" s="16" t="s">
        <v>355</v>
      </c>
      <c r="B5" s="4">
        <v>407400</v>
      </c>
      <c r="C5" s="4">
        <v>32200</v>
      </c>
      <c r="D5" s="4">
        <v>375200</v>
      </c>
      <c r="E5" s="4">
        <v>11041890000</v>
      </c>
      <c r="F5" s="4">
        <f t="shared" si="0"/>
        <v>-442461584730</v>
      </c>
      <c r="G5" s="4">
        <v>0</v>
      </c>
      <c r="H5" s="4">
        <v>0</v>
      </c>
      <c r="I5" s="4">
        <v>0</v>
      </c>
      <c r="J5" s="4">
        <v>-1326015000</v>
      </c>
      <c r="K5">
        <f t="shared" si="1"/>
        <v>62075142000</v>
      </c>
      <c r="L5" s="4">
        <v>1102</v>
      </c>
      <c r="M5" s="4">
        <v>1346</v>
      </c>
      <c r="N5" s="4">
        <v>124</v>
      </c>
      <c r="O5" s="4">
        <v>118</v>
      </c>
      <c r="P5" s="4">
        <v>1635400</v>
      </c>
      <c r="Q5" s="4">
        <v>1756900</v>
      </c>
      <c r="R5" s="5">
        <v>-6.7000000000000002E-3</v>
      </c>
      <c r="S5" s="4">
        <v>3565600</v>
      </c>
      <c r="T5" s="4">
        <f t="shared" si="2"/>
        <v>3160320</v>
      </c>
      <c r="U5" s="4">
        <f t="shared" si="3"/>
        <v>1792200</v>
      </c>
      <c r="V5" s="5">
        <v>2.53E-2</v>
      </c>
    </row>
    <row r="6" spans="1:22" x14ac:dyDescent="0.2">
      <c r="A6" s="16" t="s">
        <v>354</v>
      </c>
      <c r="B6" s="4">
        <v>240100</v>
      </c>
      <c r="C6" s="4">
        <v>130600</v>
      </c>
      <c r="D6" s="4">
        <v>109500</v>
      </c>
      <c r="E6" s="4">
        <v>3248960000</v>
      </c>
      <c r="F6" s="4">
        <f t="shared" si="0"/>
        <v>-453503474730</v>
      </c>
      <c r="G6" s="4">
        <v>0</v>
      </c>
      <c r="H6" s="4">
        <v>0</v>
      </c>
      <c r="I6" s="4">
        <v>0</v>
      </c>
      <c r="J6" s="4">
        <v>-13005225000</v>
      </c>
      <c r="K6">
        <f t="shared" si="1"/>
        <v>63401157000</v>
      </c>
      <c r="L6" s="4">
        <v>1573</v>
      </c>
      <c r="M6" s="4">
        <v>1643</v>
      </c>
      <c r="N6" s="4">
        <v>200</v>
      </c>
      <c r="O6" s="4">
        <v>181</v>
      </c>
      <c r="P6" s="4">
        <v>2970900</v>
      </c>
      <c r="Q6" s="4">
        <v>2683800</v>
      </c>
      <c r="R6" s="5">
        <v>-8.3999999999999995E-3</v>
      </c>
      <c r="S6" s="4">
        <v>5657600</v>
      </c>
      <c r="T6" s="4">
        <f t="shared" si="2"/>
        <v>2846580</v>
      </c>
      <c r="U6" s="4">
        <f t="shared" si="3"/>
        <v>1792200</v>
      </c>
      <c r="V6" s="5">
        <v>2.9700000000000001E-2</v>
      </c>
    </row>
    <row r="7" spans="1:22" x14ac:dyDescent="0.2">
      <c r="A7" s="16" t="s">
        <v>353</v>
      </c>
      <c r="B7" s="4">
        <v>305500</v>
      </c>
      <c r="C7" s="4">
        <v>125200</v>
      </c>
      <c r="D7" s="4">
        <v>180300</v>
      </c>
      <c r="E7" s="4">
        <v>5366520000</v>
      </c>
      <c r="F7" s="4">
        <f t="shared" si="0"/>
        <v>-456752434730</v>
      </c>
      <c r="G7" s="4">
        <v>0</v>
      </c>
      <c r="H7" s="4">
        <v>0</v>
      </c>
      <c r="I7" s="4">
        <v>0</v>
      </c>
      <c r="J7" s="4">
        <v>-142960000</v>
      </c>
      <c r="K7">
        <f t="shared" si="1"/>
        <v>76406382000</v>
      </c>
      <c r="L7" s="4">
        <v>1334</v>
      </c>
      <c r="M7" s="4">
        <v>1240</v>
      </c>
      <c r="N7" s="4">
        <v>129</v>
      </c>
      <c r="O7" s="4">
        <v>118</v>
      </c>
      <c r="P7" s="4">
        <v>1720000</v>
      </c>
      <c r="Q7" s="4">
        <v>1656200</v>
      </c>
      <c r="R7" s="5">
        <v>1.5300000000000001E-2</v>
      </c>
      <c r="S7" s="4">
        <v>3838900</v>
      </c>
      <c r="T7" s="4">
        <f t="shared" si="2"/>
        <v>2802770</v>
      </c>
      <c r="U7" s="4">
        <f t="shared" si="3"/>
        <v>1792200</v>
      </c>
      <c r="V7" s="5">
        <v>3.32E-2</v>
      </c>
    </row>
    <row r="8" spans="1:22" x14ac:dyDescent="0.2">
      <c r="A8" s="16" t="s">
        <v>352</v>
      </c>
      <c r="B8" s="4">
        <v>243300</v>
      </c>
      <c r="C8" s="4">
        <v>414600</v>
      </c>
      <c r="D8" s="4">
        <v>-171300</v>
      </c>
      <c r="E8" s="4">
        <v>-5019410000</v>
      </c>
      <c r="F8" s="4">
        <f t="shared" si="0"/>
        <v>-462118954730</v>
      </c>
      <c r="G8" s="4">
        <v>0</v>
      </c>
      <c r="H8" s="4">
        <v>0</v>
      </c>
      <c r="I8" s="4">
        <v>0</v>
      </c>
      <c r="J8" s="4">
        <v>-11480000</v>
      </c>
      <c r="K8">
        <f t="shared" si="1"/>
        <v>76549342000</v>
      </c>
      <c r="L8" s="4">
        <v>870</v>
      </c>
      <c r="M8" s="4">
        <v>957</v>
      </c>
      <c r="N8" s="4">
        <v>62</v>
      </c>
      <c r="O8" s="4">
        <v>103</v>
      </c>
      <c r="P8" s="4">
        <v>954300</v>
      </c>
      <c r="Q8" s="4">
        <v>1449500</v>
      </c>
      <c r="R8" s="5">
        <v>8.6E-3</v>
      </c>
      <c r="S8" s="4">
        <v>2516000</v>
      </c>
      <c r="T8" s="4">
        <f t="shared" si="2"/>
        <v>3344570</v>
      </c>
      <c r="U8" s="4">
        <f t="shared" si="3"/>
        <v>1792200</v>
      </c>
      <c r="V8" s="5">
        <v>1.8600000000000002E-2</v>
      </c>
    </row>
    <row r="9" spans="1:22" x14ac:dyDescent="0.2">
      <c r="A9" s="16" t="s">
        <v>351</v>
      </c>
      <c r="B9" s="4">
        <v>255200</v>
      </c>
      <c r="C9" s="4">
        <v>108100</v>
      </c>
      <c r="D9" s="4">
        <v>147100</v>
      </c>
      <c r="E9" s="4">
        <v>4341970000</v>
      </c>
      <c r="F9" s="4">
        <f t="shared" si="0"/>
        <v>-457099544730</v>
      </c>
      <c r="G9" s="4">
        <v>0</v>
      </c>
      <c r="H9" s="4">
        <v>0</v>
      </c>
      <c r="I9" s="4">
        <v>0</v>
      </c>
      <c r="J9" s="4">
        <v>374445000</v>
      </c>
      <c r="K9">
        <f t="shared" si="1"/>
        <v>76560822000</v>
      </c>
      <c r="L9" s="4">
        <v>656</v>
      </c>
      <c r="M9" s="4">
        <v>1154</v>
      </c>
      <c r="N9" s="4">
        <v>66</v>
      </c>
      <c r="O9" s="4">
        <v>79</v>
      </c>
      <c r="P9" s="4">
        <v>916500</v>
      </c>
      <c r="Q9" s="4">
        <v>1274100</v>
      </c>
      <c r="R9" s="5">
        <v>-6.8000000000000005E-3</v>
      </c>
      <c r="S9" s="4">
        <v>2440300</v>
      </c>
      <c r="T9" s="4">
        <f t="shared" si="2"/>
        <v>3710480</v>
      </c>
      <c r="U9" s="4">
        <f t="shared" si="3"/>
        <v>1792200</v>
      </c>
      <c r="V9" s="5">
        <v>1.8500000000000003E-2</v>
      </c>
    </row>
    <row r="10" spans="1:22" x14ac:dyDescent="0.2">
      <c r="A10" s="16" t="s">
        <v>350</v>
      </c>
      <c r="B10" s="4">
        <v>182500</v>
      </c>
      <c r="C10" s="4">
        <v>274200</v>
      </c>
      <c r="D10" s="4">
        <v>-91700</v>
      </c>
      <c r="E10" s="4">
        <v>-2713757683</v>
      </c>
      <c r="F10" s="4">
        <f t="shared" si="0"/>
        <v>-461441514730</v>
      </c>
      <c r="G10" s="4">
        <v>0</v>
      </c>
      <c r="H10" s="4">
        <v>0</v>
      </c>
      <c r="I10" s="4">
        <v>0</v>
      </c>
      <c r="J10" s="4">
        <v>374445000</v>
      </c>
      <c r="K10">
        <f t="shared" si="1"/>
        <v>76186377000</v>
      </c>
      <c r="L10" s="4">
        <v>808</v>
      </c>
      <c r="M10" s="4">
        <v>858</v>
      </c>
      <c r="N10" s="4">
        <v>31</v>
      </c>
      <c r="O10" s="4">
        <v>65</v>
      </c>
      <c r="P10" s="4">
        <v>657000</v>
      </c>
      <c r="Q10" s="4">
        <v>1034400</v>
      </c>
      <c r="R10" s="5">
        <v>-1.01E-2</v>
      </c>
      <c r="S10" s="4">
        <v>1792200</v>
      </c>
      <c r="T10" s="4">
        <f t="shared" si="2"/>
        <v>4188050</v>
      </c>
      <c r="U10" s="4">
        <f t="shared" si="3"/>
        <v>1922200</v>
      </c>
      <c r="V10" s="5">
        <v>2.6600000000000002E-2</v>
      </c>
    </row>
    <row r="11" spans="1:22" x14ac:dyDescent="0.2">
      <c r="A11" s="16" t="s">
        <v>349</v>
      </c>
      <c r="B11" s="4">
        <v>535300</v>
      </c>
      <c r="C11" s="4">
        <v>499400</v>
      </c>
      <c r="D11" s="4">
        <v>35900</v>
      </c>
      <c r="E11" s="4">
        <v>1131760000</v>
      </c>
      <c r="F11" s="4">
        <f t="shared" si="0"/>
        <v>-458727757047</v>
      </c>
      <c r="G11" s="4">
        <v>0</v>
      </c>
      <c r="H11" s="4">
        <v>0</v>
      </c>
      <c r="I11" s="4">
        <v>0</v>
      </c>
      <c r="J11" s="4">
        <v>-400520000</v>
      </c>
      <c r="K11">
        <f t="shared" si="1"/>
        <v>75811932000</v>
      </c>
      <c r="L11" s="4">
        <v>1629</v>
      </c>
      <c r="M11" s="4">
        <v>1385</v>
      </c>
      <c r="N11" s="4">
        <v>182</v>
      </c>
      <c r="O11" s="4">
        <v>137</v>
      </c>
      <c r="P11" s="4">
        <v>2339300</v>
      </c>
      <c r="Q11" s="4">
        <v>1981700</v>
      </c>
      <c r="R11" s="5">
        <v>2.06E-2</v>
      </c>
      <c r="S11" s="4">
        <v>4415200</v>
      </c>
      <c r="T11" s="4">
        <f t="shared" si="2"/>
        <v>4422950</v>
      </c>
      <c r="U11" s="4">
        <f t="shared" si="3"/>
        <v>1922200</v>
      </c>
      <c r="V11" s="5">
        <v>4.1200000000000001E-2</v>
      </c>
    </row>
    <row r="12" spans="1:22" x14ac:dyDescent="0.2">
      <c r="A12" s="16" t="s">
        <v>348</v>
      </c>
      <c r="B12" s="4">
        <v>24900</v>
      </c>
      <c r="C12" s="4">
        <v>40100</v>
      </c>
      <c r="D12" s="4">
        <v>-15200</v>
      </c>
      <c r="E12" s="4">
        <v>-441780000</v>
      </c>
      <c r="F12" s="4">
        <f t="shared" ref="F12:F38" si="4">E12+F13</f>
        <v>-459859517047</v>
      </c>
      <c r="G12" s="4">
        <v>0</v>
      </c>
      <c r="H12" s="4">
        <v>0</v>
      </c>
      <c r="I12" s="4">
        <v>0</v>
      </c>
      <c r="J12" s="4">
        <v>865000</v>
      </c>
      <c r="K12">
        <f t="shared" ref="K12:K38" si="5">K13+J12</f>
        <v>76212452000</v>
      </c>
      <c r="L12" s="4">
        <v>730</v>
      </c>
      <c r="M12" s="4">
        <v>740</v>
      </c>
      <c r="N12" s="4">
        <v>73</v>
      </c>
      <c r="O12" s="4">
        <v>63</v>
      </c>
      <c r="P12" s="4">
        <v>1083800</v>
      </c>
      <c r="Q12" s="4">
        <v>837900</v>
      </c>
      <c r="R12" s="5">
        <v>1.2199999999999999E-2</v>
      </c>
      <c r="S12" s="4">
        <v>1922200</v>
      </c>
      <c r="T12" s="4">
        <f t="shared" si="2"/>
        <v>4497360</v>
      </c>
      <c r="U12" s="4">
        <f t="shared" ref="U12:U38" si="6">MIN(S13:S17)</f>
        <v>2416000</v>
      </c>
      <c r="V12" s="5">
        <v>2.5600000000000001E-2</v>
      </c>
    </row>
    <row r="13" spans="1:22" x14ac:dyDescent="0.2">
      <c r="A13" s="16" t="s">
        <v>347</v>
      </c>
      <c r="B13" s="4">
        <v>47725</v>
      </c>
      <c r="C13" s="4">
        <v>154700</v>
      </c>
      <c r="D13" s="4">
        <v>-106975</v>
      </c>
      <c r="E13" s="4">
        <v>-3166090000</v>
      </c>
      <c r="F13" s="4">
        <f t="shared" si="4"/>
        <v>-459417737047</v>
      </c>
      <c r="G13" s="4">
        <v>0</v>
      </c>
      <c r="H13" s="4">
        <v>0</v>
      </c>
      <c r="I13" s="4">
        <v>0</v>
      </c>
      <c r="J13" s="4">
        <v>180110000</v>
      </c>
      <c r="K13">
        <f t="shared" si="5"/>
        <v>76211587000</v>
      </c>
      <c r="L13" s="4">
        <v>690</v>
      </c>
      <c r="M13" s="4">
        <v>1311</v>
      </c>
      <c r="N13" s="4">
        <v>56</v>
      </c>
      <c r="O13" s="4">
        <v>104</v>
      </c>
      <c r="P13" s="4">
        <v>700700</v>
      </c>
      <c r="Q13" s="4">
        <v>1591300</v>
      </c>
      <c r="R13" s="5">
        <v>-1.38E-2</v>
      </c>
      <c r="S13" s="4">
        <v>2416000</v>
      </c>
      <c r="T13" s="4">
        <f t="shared" si="2"/>
        <v>4592990</v>
      </c>
      <c r="U13" s="4">
        <f t="shared" si="6"/>
        <v>2520200</v>
      </c>
      <c r="V13" s="5">
        <v>3.3799999999999997E-2</v>
      </c>
    </row>
    <row r="14" spans="1:22" x14ac:dyDescent="0.2">
      <c r="A14" s="16" t="s">
        <v>340</v>
      </c>
      <c r="B14" s="4">
        <v>135500</v>
      </c>
      <c r="C14" s="4">
        <v>473400</v>
      </c>
      <c r="D14" s="4">
        <v>-337900</v>
      </c>
      <c r="E14" s="4">
        <v>-9953950000</v>
      </c>
      <c r="F14" s="4">
        <f t="shared" si="4"/>
        <v>-456251647047</v>
      </c>
      <c r="G14" s="4">
        <v>0</v>
      </c>
      <c r="H14" s="4">
        <v>0</v>
      </c>
      <c r="I14" s="4">
        <v>0</v>
      </c>
      <c r="J14" s="4">
        <v>180110000</v>
      </c>
      <c r="K14">
        <f t="shared" si="5"/>
        <v>76031477000</v>
      </c>
      <c r="L14" s="4">
        <v>958</v>
      </c>
      <c r="M14" s="4">
        <v>1744</v>
      </c>
      <c r="N14" s="4">
        <v>65</v>
      </c>
      <c r="O14" s="4">
        <v>128</v>
      </c>
      <c r="P14" s="4">
        <v>964900</v>
      </c>
      <c r="Q14" s="4">
        <v>2048800</v>
      </c>
      <c r="R14" s="5">
        <v>-6.8000000000000005E-3</v>
      </c>
      <c r="S14" s="4">
        <v>3139400</v>
      </c>
      <c r="T14" s="4">
        <f t="shared" si="2"/>
        <v>4876580</v>
      </c>
      <c r="U14" s="4">
        <f t="shared" si="6"/>
        <v>2520200</v>
      </c>
      <c r="V14" s="5">
        <v>2.6800000000000001E-2</v>
      </c>
    </row>
    <row r="15" spans="1:22" x14ac:dyDescent="0.2">
      <c r="A15" s="16" t="s">
        <v>339</v>
      </c>
      <c r="B15" s="4">
        <v>50900</v>
      </c>
      <c r="C15" s="4">
        <v>276000</v>
      </c>
      <c r="D15" s="4">
        <v>-225100</v>
      </c>
      <c r="E15" s="4">
        <v>-6603550000</v>
      </c>
      <c r="F15" s="4">
        <f t="shared" si="4"/>
        <v>-446297697047</v>
      </c>
      <c r="G15" s="4">
        <v>0</v>
      </c>
      <c r="H15" s="4">
        <v>0</v>
      </c>
      <c r="I15" s="4">
        <v>0</v>
      </c>
      <c r="J15" s="4">
        <v>214715000</v>
      </c>
      <c r="K15">
        <f t="shared" si="5"/>
        <v>75851367000</v>
      </c>
      <c r="L15" s="4">
        <v>1281</v>
      </c>
      <c r="M15" s="4">
        <v>956</v>
      </c>
      <c r="N15" s="4">
        <v>145</v>
      </c>
      <c r="O15" s="4">
        <v>150</v>
      </c>
      <c r="P15" s="4">
        <v>1809900</v>
      </c>
      <c r="Q15" s="4">
        <v>1634600</v>
      </c>
      <c r="R15" s="5">
        <v>1.04E-2</v>
      </c>
      <c r="S15" s="4">
        <v>3465400</v>
      </c>
      <c r="T15" s="4">
        <f t="shared" si="2"/>
        <v>4773980</v>
      </c>
      <c r="U15" s="4">
        <f t="shared" si="6"/>
        <v>2520200</v>
      </c>
      <c r="V15" s="5">
        <v>2.6800000000000001E-2</v>
      </c>
    </row>
    <row r="16" spans="1:22" x14ac:dyDescent="0.2">
      <c r="A16" s="16" t="s">
        <v>338</v>
      </c>
      <c r="B16" s="4">
        <v>127100</v>
      </c>
      <c r="C16" s="4">
        <v>237750</v>
      </c>
      <c r="D16" s="4">
        <v>-110650</v>
      </c>
      <c r="E16" s="4">
        <v>-3215220000</v>
      </c>
      <c r="F16" s="4">
        <f t="shared" si="4"/>
        <v>-439694147047</v>
      </c>
      <c r="G16" s="4">
        <v>0</v>
      </c>
      <c r="H16" s="4">
        <v>0</v>
      </c>
      <c r="I16" s="4">
        <v>0</v>
      </c>
      <c r="J16" s="4">
        <v>-1495048000</v>
      </c>
      <c r="K16">
        <f t="shared" si="5"/>
        <v>75636652000</v>
      </c>
      <c r="L16" s="4">
        <v>718</v>
      </c>
      <c r="M16" s="4">
        <v>1038</v>
      </c>
      <c r="N16" s="4">
        <v>63</v>
      </c>
      <c r="O16" s="4">
        <v>81</v>
      </c>
      <c r="P16" s="4">
        <v>1044600</v>
      </c>
      <c r="Q16" s="4">
        <v>1317300</v>
      </c>
      <c r="R16" s="5">
        <v>8.6999999999999994E-3</v>
      </c>
      <c r="S16" s="4">
        <v>2520200</v>
      </c>
      <c r="T16" s="4">
        <f t="shared" si="2"/>
        <v>4767620</v>
      </c>
      <c r="U16" s="4">
        <f t="shared" si="6"/>
        <v>3400800</v>
      </c>
      <c r="V16" s="5">
        <v>2.06E-2</v>
      </c>
    </row>
    <row r="17" spans="1:22" x14ac:dyDescent="0.2">
      <c r="A17" s="16" t="s">
        <v>337</v>
      </c>
      <c r="B17" s="4">
        <v>162300</v>
      </c>
      <c r="C17" s="4">
        <v>362100</v>
      </c>
      <c r="D17" s="4">
        <v>-199800</v>
      </c>
      <c r="E17" s="4">
        <v>-5827840000</v>
      </c>
      <c r="F17" s="4">
        <f t="shared" si="4"/>
        <v>-436478927047</v>
      </c>
      <c r="G17" s="4">
        <v>101500</v>
      </c>
      <c r="H17" s="4">
        <v>0</v>
      </c>
      <c r="I17" s="4">
        <v>101500</v>
      </c>
      <c r="J17" s="4">
        <v>2933505000</v>
      </c>
      <c r="K17">
        <f t="shared" si="5"/>
        <v>77131700000</v>
      </c>
      <c r="L17" s="4">
        <v>774</v>
      </c>
      <c r="M17" s="4">
        <v>1142</v>
      </c>
      <c r="N17" s="4">
        <v>91</v>
      </c>
      <c r="O17" s="4">
        <v>158</v>
      </c>
      <c r="P17" s="4">
        <v>1276500</v>
      </c>
      <c r="Q17" s="4">
        <v>2097000</v>
      </c>
      <c r="R17" s="5">
        <v>-1.7000000000000001E-3</v>
      </c>
      <c r="S17" s="4">
        <v>3400800</v>
      </c>
      <c r="T17" s="4">
        <f t="shared" si="2"/>
        <v>4915060</v>
      </c>
      <c r="U17" s="4">
        <f t="shared" si="6"/>
        <v>2666300</v>
      </c>
      <c r="V17" s="5">
        <v>3.3599999999999998E-2</v>
      </c>
    </row>
    <row r="18" spans="1:22" x14ac:dyDescent="0.2">
      <c r="A18" s="16" t="s">
        <v>336</v>
      </c>
      <c r="B18" s="4">
        <v>129600</v>
      </c>
      <c r="C18" s="4">
        <v>584700</v>
      </c>
      <c r="D18" s="4">
        <v>-455100</v>
      </c>
      <c r="E18" s="4">
        <v>-13424450000</v>
      </c>
      <c r="F18" s="4">
        <f t="shared" si="4"/>
        <v>-430651087047</v>
      </c>
      <c r="G18" s="4">
        <v>1009600</v>
      </c>
      <c r="H18" s="4">
        <v>165300</v>
      </c>
      <c r="I18" s="4">
        <v>844300</v>
      </c>
      <c r="J18" s="4">
        <v>23899220000</v>
      </c>
      <c r="K18">
        <f t="shared" si="5"/>
        <v>74198195000</v>
      </c>
      <c r="L18" s="4">
        <v>1993</v>
      </c>
      <c r="M18" s="4">
        <v>2571</v>
      </c>
      <c r="N18" s="4">
        <v>223</v>
      </c>
      <c r="O18" s="4">
        <v>304</v>
      </c>
      <c r="P18" s="4">
        <v>3163700</v>
      </c>
      <c r="Q18" s="4">
        <v>4588200</v>
      </c>
      <c r="R18" s="5">
        <v>-3.1099999999999999E-2</v>
      </c>
      <c r="S18" s="4">
        <v>7934000</v>
      </c>
      <c r="T18" s="4">
        <f t="shared" si="2"/>
        <v>4845340</v>
      </c>
      <c r="U18" s="4">
        <f t="shared" si="6"/>
        <v>2666300</v>
      </c>
      <c r="V18" s="5">
        <v>9.0200000000000002E-2</v>
      </c>
    </row>
    <row r="19" spans="1:22" x14ac:dyDescent="0.2">
      <c r="A19" s="16" t="s">
        <v>335</v>
      </c>
      <c r="B19" s="4">
        <v>500000</v>
      </c>
      <c r="C19" s="4">
        <v>104800</v>
      </c>
      <c r="D19" s="4">
        <v>395200</v>
      </c>
      <c r="E19" s="4">
        <v>11744830000</v>
      </c>
      <c r="F19" s="4">
        <f t="shared" si="4"/>
        <v>-417226637047</v>
      </c>
      <c r="G19" s="4">
        <v>53300</v>
      </c>
      <c r="H19" s="4">
        <v>4200</v>
      </c>
      <c r="I19" s="4">
        <v>49100</v>
      </c>
      <c r="J19" s="4">
        <v>1490495000</v>
      </c>
      <c r="K19">
        <f t="shared" si="5"/>
        <v>50298975000</v>
      </c>
      <c r="L19" s="4">
        <v>1812</v>
      </c>
      <c r="M19" s="4">
        <v>1859</v>
      </c>
      <c r="N19" s="4">
        <v>189</v>
      </c>
      <c r="O19" s="4">
        <v>216</v>
      </c>
      <c r="P19" s="4">
        <v>2589100</v>
      </c>
      <c r="Q19" s="4">
        <v>3015500</v>
      </c>
      <c r="R19" s="5">
        <v>0</v>
      </c>
      <c r="S19" s="4">
        <v>6099400</v>
      </c>
      <c r="T19" s="4">
        <f t="shared" si="2"/>
        <v>4921060</v>
      </c>
      <c r="U19" s="4">
        <f t="shared" si="6"/>
        <v>2666300</v>
      </c>
      <c r="V19" s="5">
        <v>3.7599999999999995E-2</v>
      </c>
    </row>
    <row r="20" spans="1:22" x14ac:dyDescent="0.2">
      <c r="A20" s="16" t="s">
        <v>334</v>
      </c>
      <c r="B20" s="4">
        <v>417400</v>
      </c>
      <c r="C20" s="4">
        <v>1098800</v>
      </c>
      <c r="D20" s="4">
        <v>-681400</v>
      </c>
      <c r="E20" s="4">
        <v>-20315430000</v>
      </c>
      <c r="F20" s="4">
        <f t="shared" si="4"/>
        <v>-428971467047</v>
      </c>
      <c r="G20" s="4">
        <v>0</v>
      </c>
      <c r="H20" s="4">
        <v>0</v>
      </c>
      <c r="I20" s="4">
        <v>0</v>
      </c>
      <c r="J20" s="4">
        <v>17387015000</v>
      </c>
      <c r="K20">
        <f t="shared" si="5"/>
        <v>48808480000</v>
      </c>
      <c r="L20" s="4">
        <v>1938</v>
      </c>
      <c r="M20" s="4">
        <v>2352</v>
      </c>
      <c r="N20" s="4">
        <v>185</v>
      </c>
      <c r="O20" s="4">
        <v>216</v>
      </c>
      <c r="P20" s="4">
        <v>3020600</v>
      </c>
      <c r="Q20" s="4">
        <v>3546300</v>
      </c>
      <c r="R20" s="5">
        <v>2.06E-2</v>
      </c>
      <c r="S20" s="4">
        <v>6567900</v>
      </c>
      <c r="T20" s="4">
        <f t="shared" si="2"/>
        <v>4434370</v>
      </c>
      <c r="U20" s="4">
        <f t="shared" si="6"/>
        <v>2439400</v>
      </c>
      <c r="V20" s="5">
        <v>2.4799999999999999E-2</v>
      </c>
    </row>
    <row r="21" spans="1:22" x14ac:dyDescent="0.2">
      <c r="A21" s="16" t="s">
        <v>333</v>
      </c>
      <c r="B21" s="4">
        <v>533500</v>
      </c>
      <c r="C21" s="4">
        <v>646100</v>
      </c>
      <c r="D21" s="4">
        <v>-112600</v>
      </c>
      <c r="E21" s="4">
        <v>-3272700000</v>
      </c>
      <c r="F21" s="4">
        <f t="shared" si="4"/>
        <v>-408656037047</v>
      </c>
      <c r="G21" s="4">
        <v>602400</v>
      </c>
      <c r="H21" s="4">
        <v>1500</v>
      </c>
      <c r="I21" s="4">
        <v>600900</v>
      </c>
      <c r="J21" s="4">
        <v>17387015000</v>
      </c>
      <c r="K21">
        <f t="shared" si="5"/>
        <v>31421465000</v>
      </c>
      <c r="L21" s="4">
        <v>1627</v>
      </c>
      <c r="M21" s="4">
        <v>1487</v>
      </c>
      <c r="N21" s="4">
        <v>235</v>
      </c>
      <c r="O21" s="4">
        <v>227</v>
      </c>
      <c r="P21" s="4">
        <v>2929000</v>
      </c>
      <c r="Q21" s="4">
        <v>3243900</v>
      </c>
      <c r="R21" s="5">
        <v>3.7400000000000003E-2</v>
      </c>
      <c r="S21" s="4">
        <v>6764200</v>
      </c>
      <c r="T21" s="4">
        <f t="shared" si="2"/>
        <v>3947300</v>
      </c>
      <c r="U21" s="4">
        <f t="shared" si="6"/>
        <v>2439400</v>
      </c>
      <c r="V21" s="5">
        <v>3.4200000000000001E-2</v>
      </c>
    </row>
    <row r="22" spans="1:22" x14ac:dyDescent="0.2">
      <c r="A22" s="16" t="s">
        <v>332</v>
      </c>
      <c r="B22" s="4">
        <v>130800</v>
      </c>
      <c r="C22" s="4">
        <v>82000</v>
      </c>
      <c r="D22" s="4">
        <v>48800</v>
      </c>
      <c r="E22" s="4">
        <v>1373790000</v>
      </c>
      <c r="F22" s="4">
        <f t="shared" si="4"/>
        <v>-405383337047</v>
      </c>
      <c r="G22" s="4">
        <v>305300</v>
      </c>
      <c r="H22" s="4">
        <v>300</v>
      </c>
      <c r="I22" s="4">
        <v>305000</v>
      </c>
      <c r="J22" s="4">
        <v>8629205000</v>
      </c>
      <c r="K22">
        <f t="shared" si="5"/>
        <v>14034450000</v>
      </c>
      <c r="L22" s="4">
        <v>699</v>
      </c>
      <c r="M22" s="4">
        <v>800</v>
      </c>
      <c r="N22" s="4">
        <v>83</v>
      </c>
      <c r="O22" s="4">
        <v>104</v>
      </c>
      <c r="P22" s="4">
        <v>1073700</v>
      </c>
      <c r="Q22" s="4">
        <v>1418200</v>
      </c>
      <c r="R22" s="5">
        <v>-3.4999999999999996E-3</v>
      </c>
      <c r="S22" s="4">
        <v>2666300</v>
      </c>
      <c r="T22" s="4">
        <f t="shared" si="2"/>
        <v>3837890</v>
      </c>
      <c r="U22" s="4">
        <f t="shared" si="6"/>
        <v>2439400</v>
      </c>
      <c r="V22" s="5">
        <v>1.41E-2</v>
      </c>
    </row>
    <row r="23" spans="1:22" x14ac:dyDescent="0.2">
      <c r="A23" s="16" t="s">
        <v>331</v>
      </c>
      <c r="B23" s="4">
        <v>1200</v>
      </c>
      <c r="C23" s="4">
        <v>211700</v>
      </c>
      <c r="D23" s="4">
        <v>-210500</v>
      </c>
      <c r="E23" s="4">
        <v>-6110920000</v>
      </c>
      <c r="F23" s="4">
        <f t="shared" si="4"/>
        <v>-406757127047</v>
      </c>
      <c r="G23" s="4">
        <v>68900</v>
      </c>
      <c r="H23" s="4">
        <v>300</v>
      </c>
      <c r="I23" s="4">
        <v>68600</v>
      </c>
      <c r="J23" s="4">
        <v>1978950000</v>
      </c>
      <c r="K23">
        <f t="shared" si="5"/>
        <v>5405245000</v>
      </c>
      <c r="L23" s="4">
        <v>858</v>
      </c>
      <c r="M23" s="4">
        <v>1412</v>
      </c>
      <c r="N23" s="4">
        <v>64</v>
      </c>
      <c r="O23" s="4">
        <v>143</v>
      </c>
      <c r="P23" s="4">
        <v>982700</v>
      </c>
      <c r="Q23" s="4">
        <v>2137500</v>
      </c>
      <c r="R23" s="5">
        <v>-3.3599999999999998E-2</v>
      </c>
      <c r="S23" s="4">
        <v>3372300</v>
      </c>
      <c r="T23" s="4">
        <f t="shared" si="2"/>
        <v>3678710</v>
      </c>
      <c r="U23" s="4">
        <f t="shared" si="6"/>
        <v>2439400</v>
      </c>
      <c r="V23" s="5">
        <v>5.0499999999999996E-2</v>
      </c>
    </row>
    <row r="24" spans="1:22" x14ac:dyDescent="0.2">
      <c r="A24" s="16" t="s">
        <v>330</v>
      </c>
      <c r="B24" s="4">
        <v>170900</v>
      </c>
      <c r="C24" s="4">
        <v>395300</v>
      </c>
      <c r="D24" s="4">
        <v>-224400</v>
      </c>
      <c r="E24" s="4">
        <v>-6496810000</v>
      </c>
      <c r="F24" s="4">
        <f t="shared" si="4"/>
        <v>-400646207047</v>
      </c>
      <c r="K24">
        <f t="shared" si="5"/>
        <v>3426295000</v>
      </c>
      <c r="L24" s="4">
        <v>2228</v>
      </c>
      <c r="M24" s="4">
        <v>1622</v>
      </c>
      <c r="N24" s="4">
        <v>215</v>
      </c>
      <c r="O24" s="4">
        <v>172</v>
      </c>
      <c r="P24" s="4">
        <v>3157500</v>
      </c>
      <c r="Q24" s="4">
        <v>2767600</v>
      </c>
      <c r="R24" s="5">
        <v>2.8199999999999999E-2</v>
      </c>
      <c r="S24" s="4">
        <v>5975300</v>
      </c>
      <c r="T24" s="4">
        <f t="shared" si="2"/>
        <v>3377070</v>
      </c>
      <c r="U24" s="4">
        <f t="shared" si="6"/>
        <v>2439400</v>
      </c>
      <c r="V24" s="5">
        <v>4.9000000000000002E-2</v>
      </c>
    </row>
    <row r="25" spans="1:22" x14ac:dyDescent="0.2">
      <c r="A25" s="16" t="s">
        <v>329</v>
      </c>
      <c r="B25" s="4">
        <v>34100</v>
      </c>
      <c r="C25" s="4">
        <v>172500</v>
      </c>
      <c r="D25" s="4">
        <v>-138400</v>
      </c>
      <c r="E25" s="4">
        <v>-3922370000</v>
      </c>
      <c r="F25" s="4">
        <f t="shared" si="4"/>
        <v>-394149397047</v>
      </c>
      <c r="G25" s="4">
        <v>0</v>
      </c>
      <c r="H25" s="4">
        <v>0</v>
      </c>
      <c r="I25" s="4">
        <v>0</v>
      </c>
      <c r="J25" s="4">
        <v>-161355000</v>
      </c>
      <c r="K25">
        <f t="shared" si="5"/>
        <v>3426295000</v>
      </c>
      <c r="L25" s="4">
        <v>808</v>
      </c>
      <c r="M25" s="4">
        <v>813</v>
      </c>
      <c r="N25" s="4">
        <v>93</v>
      </c>
      <c r="O25" s="4">
        <v>79</v>
      </c>
      <c r="P25" s="4">
        <v>1204800</v>
      </c>
      <c r="Q25" s="4">
        <v>1234500</v>
      </c>
      <c r="R25" s="5">
        <v>7.0999999999999995E-3</v>
      </c>
      <c r="S25" s="4">
        <v>2439400</v>
      </c>
      <c r="T25" s="4">
        <f t="shared" si="2"/>
        <v>3304460</v>
      </c>
      <c r="U25" s="4">
        <f t="shared" si="6"/>
        <v>1701000</v>
      </c>
      <c r="V25" s="5">
        <v>1.7600000000000001E-2</v>
      </c>
    </row>
    <row r="26" spans="1:22" x14ac:dyDescent="0.2">
      <c r="A26" s="16" t="s">
        <v>328</v>
      </c>
      <c r="B26" s="4">
        <v>12600</v>
      </c>
      <c r="C26" s="4">
        <v>221500</v>
      </c>
      <c r="D26" s="4">
        <v>-208900</v>
      </c>
      <c r="E26" s="4">
        <v>-5979740000</v>
      </c>
      <c r="F26" s="4">
        <f t="shared" si="4"/>
        <v>-390227027047</v>
      </c>
      <c r="G26" s="4">
        <v>0</v>
      </c>
      <c r="H26" s="4">
        <v>0</v>
      </c>
      <c r="I26" s="4">
        <v>0</v>
      </c>
      <c r="J26" s="4">
        <v>153060000</v>
      </c>
      <c r="K26">
        <f t="shared" si="5"/>
        <v>3587650000</v>
      </c>
      <c r="L26" s="4">
        <v>559</v>
      </c>
      <c r="M26" s="4">
        <v>1054</v>
      </c>
      <c r="N26" s="4">
        <v>62</v>
      </c>
      <c r="O26" s="4">
        <v>102</v>
      </c>
      <c r="P26" s="4">
        <v>779800</v>
      </c>
      <c r="Q26" s="4">
        <v>1307100</v>
      </c>
      <c r="R26" s="5">
        <v>-2.4799999999999999E-2</v>
      </c>
      <c r="S26" s="4">
        <v>2456600</v>
      </c>
      <c r="T26" s="4">
        <f t="shared" si="2"/>
        <v>3256960</v>
      </c>
      <c r="U26" s="4">
        <f t="shared" si="6"/>
        <v>1701000</v>
      </c>
      <c r="V26" s="5">
        <v>3.2799999999999996E-2</v>
      </c>
    </row>
    <row r="27" spans="1:22" x14ac:dyDescent="0.2">
      <c r="A27" s="16" t="s">
        <v>327</v>
      </c>
      <c r="B27" s="4">
        <v>115000</v>
      </c>
      <c r="C27" s="4">
        <v>297200</v>
      </c>
      <c r="D27" s="4">
        <v>-182200</v>
      </c>
      <c r="E27" s="4">
        <v>-5246010000</v>
      </c>
      <c r="F27" s="4">
        <f t="shared" si="4"/>
        <v>-384247287047</v>
      </c>
      <c r="G27" s="4">
        <v>0</v>
      </c>
      <c r="H27" s="4">
        <v>0</v>
      </c>
      <c r="I27" s="4">
        <v>0</v>
      </c>
      <c r="J27" s="4">
        <v>51975000</v>
      </c>
      <c r="K27">
        <f t="shared" si="5"/>
        <v>3434590000</v>
      </c>
      <c r="L27" s="4">
        <v>1591</v>
      </c>
      <c r="M27" s="4">
        <v>1110</v>
      </c>
      <c r="N27" s="4">
        <v>197</v>
      </c>
      <c r="O27" s="4">
        <v>177</v>
      </c>
      <c r="P27" s="4">
        <v>2550900</v>
      </c>
      <c r="Q27" s="4">
        <v>2272200</v>
      </c>
      <c r="R27" s="5">
        <v>2.1299999999999999E-2</v>
      </c>
      <c r="S27" s="4">
        <v>4875200</v>
      </c>
      <c r="T27" s="4">
        <f t="shared" si="2"/>
        <v>3016030</v>
      </c>
      <c r="U27" s="4">
        <f t="shared" si="6"/>
        <v>1572200</v>
      </c>
      <c r="V27" s="5">
        <v>3.5900000000000001E-2</v>
      </c>
    </row>
    <row r="28" spans="1:22" x14ac:dyDescent="0.2">
      <c r="A28" s="16" t="s">
        <v>326</v>
      </c>
      <c r="B28" s="4">
        <v>27700</v>
      </c>
      <c r="C28" s="4">
        <v>768800</v>
      </c>
      <c r="D28" s="4">
        <v>-741100</v>
      </c>
      <c r="E28" s="4">
        <v>-21282780000</v>
      </c>
      <c r="F28" s="4">
        <f t="shared" si="4"/>
        <v>-379001277047</v>
      </c>
      <c r="G28" s="4">
        <v>0</v>
      </c>
      <c r="H28" s="4">
        <v>0</v>
      </c>
      <c r="I28" s="4">
        <v>0</v>
      </c>
      <c r="J28" s="4">
        <v>-178065000</v>
      </c>
      <c r="K28">
        <f t="shared" si="5"/>
        <v>3382615000</v>
      </c>
      <c r="L28" s="4">
        <v>1885</v>
      </c>
      <c r="M28" s="4">
        <v>2586</v>
      </c>
      <c r="N28" s="4">
        <v>177</v>
      </c>
      <c r="O28" s="4">
        <v>270</v>
      </c>
      <c r="P28" s="4">
        <v>3062500</v>
      </c>
      <c r="Q28" s="4">
        <v>3855100</v>
      </c>
      <c r="R28" s="5">
        <v>-3.4999999999999996E-3</v>
      </c>
      <c r="S28" s="4">
        <v>7236800</v>
      </c>
      <c r="T28" s="4">
        <f t="shared" si="2"/>
        <v>2476420</v>
      </c>
      <c r="U28" s="4">
        <f t="shared" si="6"/>
        <v>1572200</v>
      </c>
      <c r="V28" s="5">
        <v>3.5900000000000001E-2</v>
      </c>
    </row>
    <row r="29" spans="1:22" x14ac:dyDescent="0.2">
      <c r="A29" s="16" t="s">
        <v>325</v>
      </c>
      <c r="B29" s="4">
        <v>514400</v>
      </c>
      <c r="C29" s="4">
        <v>24400</v>
      </c>
      <c r="D29" s="4">
        <v>490000</v>
      </c>
      <c r="E29" s="4">
        <v>13367530000</v>
      </c>
      <c r="F29" s="4">
        <f t="shared" si="4"/>
        <v>-357718497047</v>
      </c>
      <c r="G29" s="4">
        <v>0</v>
      </c>
      <c r="H29" s="4">
        <v>0</v>
      </c>
      <c r="I29" s="4">
        <v>0</v>
      </c>
      <c r="J29" s="4">
        <v>-225735000</v>
      </c>
      <c r="K29">
        <f t="shared" si="5"/>
        <v>3560680000</v>
      </c>
      <c r="L29" s="4">
        <v>2570</v>
      </c>
      <c r="M29" s="4">
        <v>1444</v>
      </c>
      <c r="N29" s="4">
        <v>246</v>
      </c>
      <c r="O29" s="4">
        <v>115</v>
      </c>
      <c r="P29" s="4">
        <v>3562400</v>
      </c>
      <c r="Q29" s="4">
        <v>1722300</v>
      </c>
      <c r="R29" s="5">
        <v>6.9699999999999998E-2</v>
      </c>
      <c r="S29" s="4">
        <v>6856600</v>
      </c>
      <c r="T29" s="4">
        <f t="shared" si="2"/>
        <v>1943380</v>
      </c>
      <c r="U29" s="4">
        <f t="shared" si="6"/>
        <v>1572200</v>
      </c>
      <c r="V29" s="5">
        <v>6.7000000000000004E-2</v>
      </c>
    </row>
    <row r="30" spans="1:22" x14ac:dyDescent="0.2">
      <c r="A30" s="16" t="s">
        <v>324</v>
      </c>
      <c r="B30" s="4">
        <v>5400</v>
      </c>
      <c r="C30" s="4">
        <v>27325</v>
      </c>
      <c r="D30" s="4">
        <v>-21925</v>
      </c>
      <c r="E30" s="4">
        <v>-581800000</v>
      </c>
      <c r="F30" s="4">
        <f t="shared" si="4"/>
        <v>-371086027047</v>
      </c>
      <c r="G30" s="4">
        <v>0</v>
      </c>
      <c r="H30" s="4">
        <v>0</v>
      </c>
      <c r="I30" s="4">
        <v>0</v>
      </c>
      <c r="J30" s="4">
        <v>-111600000</v>
      </c>
      <c r="K30">
        <f t="shared" si="5"/>
        <v>3786415000</v>
      </c>
      <c r="L30" s="4">
        <v>424</v>
      </c>
      <c r="M30" s="4">
        <v>700</v>
      </c>
      <c r="N30" s="4">
        <v>43</v>
      </c>
      <c r="O30" s="4">
        <v>55</v>
      </c>
      <c r="P30" s="4">
        <v>618800</v>
      </c>
      <c r="Q30" s="4">
        <v>877200</v>
      </c>
      <c r="R30" s="5">
        <v>-3.7000000000000002E-3</v>
      </c>
      <c r="S30" s="4">
        <v>1701000</v>
      </c>
      <c r="T30" s="4">
        <f t="shared" si="2"/>
        <v>1958440</v>
      </c>
      <c r="U30" s="4">
        <f t="shared" si="6"/>
        <v>1572200</v>
      </c>
      <c r="V30" s="5">
        <v>1.3100000000000001E-2</v>
      </c>
    </row>
    <row r="31" spans="1:22" x14ac:dyDescent="0.2">
      <c r="A31" s="16" t="s">
        <v>323</v>
      </c>
      <c r="B31" s="4">
        <v>19100</v>
      </c>
      <c r="C31" s="4">
        <v>69000</v>
      </c>
      <c r="D31" s="4">
        <v>-49900</v>
      </c>
      <c r="E31" s="4">
        <v>-1354860000</v>
      </c>
      <c r="F31" s="4">
        <f t="shared" si="4"/>
        <v>-370504227047</v>
      </c>
      <c r="G31" s="4">
        <v>0</v>
      </c>
      <c r="H31" s="4">
        <v>0</v>
      </c>
      <c r="I31" s="4">
        <v>0</v>
      </c>
      <c r="J31" s="4">
        <v>-117755000</v>
      </c>
      <c r="K31">
        <f t="shared" si="5"/>
        <v>3898015000</v>
      </c>
      <c r="L31" s="4">
        <v>762</v>
      </c>
      <c r="M31" s="4">
        <v>751</v>
      </c>
      <c r="N31" s="4">
        <v>60</v>
      </c>
      <c r="O31" s="4">
        <v>63</v>
      </c>
      <c r="P31" s="4">
        <v>888900</v>
      </c>
      <c r="Q31" s="4">
        <v>953300</v>
      </c>
      <c r="R31" s="5">
        <v>1.9E-3</v>
      </c>
      <c r="S31" s="4">
        <v>1893500</v>
      </c>
      <c r="T31" s="4">
        <f t="shared" si="2"/>
        <v>1948080</v>
      </c>
      <c r="U31" s="4">
        <f t="shared" si="6"/>
        <v>1572200</v>
      </c>
      <c r="V31" s="5">
        <v>2.76E-2</v>
      </c>
    </row>
    <row r="32" spans="1:22" x14ac:dyDescent="0.2">
      <c r="A32" s="16" t="s">
        <v>322</v>
      </c>
      <c r="B32" s="4">
        <v>6601</v>
      </c>
      <c r="C32" s="4">
        <v>710400</v>
      </c>
      <c r="D32" s="4">
        <v>-703799</v>
      </c>
      <c r="E32" s="4">
        <v>-18374730000</v>
      </c>
      <c r="F32" s="4">
        <f t="shared" si="4"/>
        <v>-369149367047</v>
      </c>
      <c r="G32" s="4">
        <v>0</v>
      </c>
      <c r="H32" s="4">
        <v>0</v>
      </c>
      <c r="I32" s="4">
        <v>0</v>
      </c>
      <c r="J32" s="4">
        <v>-117755000</v>
      </c>
      <c r="K32">
        <f t="shared" si="5"/>
        <v>4015770000</v>
      </c>
      <c r="L32" s="4">
        <v>447</v>
      </c>
      <c r="M32" s="4">
        <v>1012</v>
      </c>
      <c r="N32" s="4">
        <v>18</v>
      </c>
      <c r="O32" s="4">
        <v>37</v>
      </c>
      <c r="P32" s="4">
        <v>441500</v>
      </c>
      <c r="Q32" s="4">
        <v>1129300</v>
      </c>
      <c r="R32" s="5">
        <v>1.9199999999999998E-2</v>
      </c>
      <c r="S32" s="4">
        <v>1572200</v>
      </c>
      <c r="T32" s="4">
        <f t="shared" si="2"/>
        <v>2007560</v>
      </c>
      <c r="U32" s="4">
        <f t="shared" si="6"/>
        <v>1713300</v>
      </c>
      <c r="V32" s="5">
        <v>2.2599999999999999E-2</v>
      </c>
    </row>
    <row r="33" spans="1:22" x14ac:dyDescent="0.2">
      <c r="A33" s="16" t="s">
        <v>321</v>
      </c>
      <c r="B33" s="4">
        <v>33000</v>
      </c>
      <c r="C33" s="4">
        <v>655050</v>
      </c>
      <c r="D33" s="4">
        <v>-622050</v>
      </c>
      <c r="E33" s="4">
        <v>-16106140000</v>
      </c>
      <c r="F33" s="4">
        <f t="shared" si="4"/>
        <v>-350774637047</v>
      </c>
      <c r="G33" s="4">
        <v>0</v>
      </c>
      <c r="H33" s="4">
        <v>0</v>
      </c>
      <c r="I33" s="4">
        <v>0</v>
      </c>
      <c r="J33" s="4">
        <v>-209715000</v>
      </c>
      <c r="K33">
        <f t="shared" si="5"/>
        <v>4133525000</v>
      </c>
      <c r="L33" s="4">
        <v>686</v>
      </c>
      <c r="M33" s="4">
        <v>836</v>
      </c>
      <c r="N33" s="4">
        <v>63</v>
      </c>
      <c r="O33" s="4">
        <v>40</v>
      </c>
      <c r="P33" s="4">
        <v>864700</v>
      </c>
      <c r="Q33" s="4">
        <v>876700</v>
      </c>
      <c r="R33" s="5">
        <v>7.8000000000000005E-3</v>
      </c>
      <c r="S33" s="4">
        <v>1780500</v>
      </c>
      <c r="T33" s="4">
        <f t="shared" si="2"/>
        <v>1967940</v>
      </c>
      <c r="U33" s="4">
        <f t="shared" si="6"/>
        <v>1713300</v>
      </c>
      <c r="V33" s="5">
        <v>1.5300000000000001E-2</v>
      </c>
    </row>
    <row r="34" spans="1:22" x14ac:dyDescent="0.2">
      <c r="A34" s="16" t="s">
        <v>320</v>
      </c>
      <c r="B34" s="4">
        <v>15600</v>
      </c>
      <c r="C34" s="4">
        <v>421900</v>
      </c>
      <c r="D34" s="4">
        <v>-406300</v>
      </c>
      <c r="E34" s="4">
        <v>-10778790000</v>
      </c>
      <c r="F34" s="4">
        <f t="shared" si="4"/>
        <v>-334668497047</v>
      </c>
      <c r="G34" s="4">
        <v>0</v>
      </c>
      <c r="H34" s="4">
        <v>0</v>
      </c>
      <c r="I34" s="4">
        <v>0</v>
      </c>
      <c r="J34" s="4">
        <v>286320000</v>
      </c>
      <c r="K34">
        <f t="shared" si="5"/>
        <v>4343240000</v>
      </c>
      <c r="L34" s="4">
        <v>677</v>
      </c>
      <c r="M34" s="4">
        <v>1614</v>
      </c>
      <c r="N34" s="4">
        <v>65</v>
      </c>
      <c r="O34" s="4">
        <v>105</v>
      </c>
      <c r="P34" s="4">
        <v>950800</v>
      </c>
      <c r="Q34" s="4">
        <v>1763300</v>
      </c>
      <c r="R34" s="5">
        <v>-3.4700000000000002E-2</v>
      </c>
      <c r="S34" s="4">
        <v>2958900</v>
      </c>
      <c r="T34" s="4">
        <f t="shared" si="2"/>
        <v>1948860</v>
      </c>
      <c r="U34" s="4">
        <f t="shared" si="6"/>
        <v>1526200</v>
      </c>
      <c r="V34" s="5">
        <v>3.5400000000000001E-2</v>
      </c>
    </row>
    <row r="35" spans="1:22" x14ac:dyDescent="0.2">
      <c r="A35" s="16" t="s">
        <v>319</v>
      </c>
      <c r="B35" s="4">
        <v>223707</v>
      </c>
      <c r="C35" s="4">
        <v>305000</v>
      </c>
      <c r="D35" s="4">
        <v>-81293</v>
      </c>
      <c r="E35" s="4">
        <v>-2174160000</v>
      </c>
      <c r="F35" s="4">
        <f t="shared" si="4"/>
        <v>-323889707047</v>
      </c>
      <c r="G35" s="4">
        <v>0</v>
      </c>
      <c r="H35" s="4">
        <v>0</v>
      </c>
      <c r="I35" s="4">
        <v>0</v>
      </c>
      <c r="J35" s="4">
        <v>-64740000</v>
      </c>
      <c r="K35">
        <f t="shared" si="5"/>
        <v>4056920000</v>
      </c>
      <c r="L35" s="4">
        <v>509</v>
      </c>
      <c r="M35" s="4">
        <v>644</v>
      </c>
      <c r="N35" s="4">
        <v>52</v>
      </c>
      <c r="O35" s="4">
        <v>54</v>
      </c>
      <c r="P35" s="4">
        <v>758800</v>
      </c>
      <c r="Q35" s="4">
        <v>861900</v>
      </c>
      <c r="R35" s="5">
        <v>-3.7000000000000002E-3</v>
      </c>
      <c r="S35" s="4">
        <v>1713300</v>
      </c>
      <c r="T35" s="4">
        <f t="shared" si="2"/>
        <v>1913530</v>
      </c>
      <c r="U35" s="4">
        <f t="shared" si="6"/>
        <v>1526200</v>
      </c>
      <c r="V35" s="5">
        <v>1.29E-2</v>
      </c>
    </row>
    <row r="36" spans="1:22" x14ac:dyDescent="0.2">
      <c r="A36" s="16" t="s">
        <v>318</v>
      </c>
      <c r="B36" s="4">
        <v>53942</v>
      </c>
      <c r="C36" s="4">
        <v>336400</v>
      </c>
      <c r="D36" s="4">
        <v>-282458</v>
      </c>
      <c r="E36" s="4">
        <v>-7557410000</v>
      </c>
      <c r="F36" s="4">
        <f t="shared" si="4"/>
        <v>-321715547047</v>
      </c>
      <c r="G36" s="4">
        <v>0</v>
      </c>
      <c r="H36" s="4">
        <v>0</v>
      </c>
      <c r="I36" s="4">
        <v>0</v>
      </c>
      <c r="J36" s="4">
        <v>-4310585000</v>
      </c>
      <c r="K36">
        <f t="shared" si="5"/>
        <v>4121660000</v>
      </c>
      <c r="L36" s="4">
        <v>846</v>
      </c>
      <c r="M36" s="4">
        <v>1092</v>
      </c>
      <c r="N36" s="4">
        <v>42</v>
      </c>
      <c r="O36" s="4">
        <v>65</v>
      </c>
      <c r="P36" s="4">
        <v>803200</v>
      </c>
      <c r="Q36" s="4">
        <v>1086800</v>
      </c>
      <c r="R36" s="5">
        <v>5.6999999999999993E-3</v>
      </c>
      <c r="S36" s="4">
        <v>1981600</v>
      </c>
      <c r="T36" s="4">
        <f t="shared" si="2"/>
        <v>1897290</v>
      </c>
      <c r="U36" s="4">
        <f t="shared" si="6"/>
        <v>1526200</v>
      </c>
      <c r="V36" s="5">
        <v>1.67E-2</v>
      </c>
    </row>
    <row r="37" spans="1:22" x14ac:dyDescent="0.2">
      <c r="A37" s="16" t="s">
        <v>317</v>
      </c>
      <c r="B37" s="4">
        <v>21600</v>
      </c>
      <c r="C37" s="4">
        <v>820150</v>
      </c>
      <c r="D37" s="4">
        <v>-798550</v>
      </c>
      <c r="E37" s="4">
        <v>-21432020000</v>
      </c>
      <c r="F37" s="4">
        <f t="shared" si="4"/>
        <v>-314158137047</v>
      </c>
      <c r="K37">
        <f t="shared" si="5"/>
        <v>8432245000</v>
      </c>
      <c r="L37" s="4">
        <v>660</v>
      </c>
      <c r="M37" s="4">
        <v>1406</v>
      </c>
      <c r="N37" s="4">
        <v>47</v>
      </c>
      <c r="O37" s="4">
        <v>89</v>
      </c>
      <c r="P37" s="4">
        <v>663300</v>
      </c>
      <c r="Q37" s="4">
        <v>1643400</v>
      </c>
      <c r="R37" s="5">
        <v>-1.1200000000000002E-2</v>
      </c>
      <c r="S37" s="4">
        <v>2465900</v>
      </c>
      <c r="T37" s="4">
        <f t="shared" si="2"/>
        <v>1838280</v>
      </c>
      <c r="U37" s="4">
        <f t="shared" si="6"/>
        <v>1526200</v>
      </c>
      <c r="V37" s="5">
        <v>2.2000000000000002E-2</v>
      </c>
    </row>
    <row r="38" spans="1:22" x14ac:dyDescent="0.2">
      <c r="A38" s="16" t="s">
        <v>316</v>
      </c>
      <c r="B38" s="4">
        <v>132720</v>
      </c>
      <c r="C38" s="4">
        <v>368100</v>
      </c>
      <c r="D38" s="4">
        <v>-235380</v>
      </c>
      <c r="E38" s="4">
        <v>-6336360000</v>
      </c>
      <c r="F38" s="4">
        <f t="shared" si="4"/>
        <v>-292726117047</v>
      </c>
      <c r="G38" s="4">
        <v>0</v>
      </c>
      <c r="H38" s="4">
        <v>0</v>
      </c>
      <c r="I38" s="4">
        <v>0</v>
      </c>
      <c r="J38" s="4">
        <v>-4293065000</v>
      </c>
      <c r="K38">
        <f t="shared" si="5"/>
        <v>8432245000</v>
      </c>
      <c r="L38" s="4">
        <v>422</v>
      </c>
      <c r="M38" s="4">
        <v>1426</v>
      </c>
      <c r="N38" s="4">
        <v>35</v>
      </c>
      <c r="O38" s="4">
        <v>53</v>
      </c>
      <c r="P38" s="4">
        <v>558100</v>
      </c>
      <c r="Q38" s="4">
        <v>1282600</v>
      </c>
      <c r="R38" s="5">
        <v>0</v>
      </c>
      <c r="S38" s="4">
        <v>1840700</v>
      </c>
      <c r="T38" s="4">
        <f t="shared" si="2"/>
        <v>1850400</v>
      </c>
      <c r="U38" s="4">
        <f t="shared" si="6"/>
        <v>1384300</v>
      </c>
      <c r="V38" s="5">
        <v>1.11E-2</v>
      </c>
    </row>
    <row r="39" spans="1:22" x14ac:dyDescent="0.2">
      <c r="A39" s="16" t="s">
        <v>315</v>
      </c>
      <c r="B39" s="4">
        <v>22400</v>
      </c>
      <c r="C39" s="4">
        <v>200000</v>
      </c>
      <c r="D39" s="4">
        <v>-177600</v>
      </c>
      <c r="E39" s="4">
        <v>-4813230000</v>
      </c>
      <c r="F39" s="4">
        <f t="shared" ref="F39:F44" si="7">E39+F40</f>
        <v>-286389757047</v>
      </c>
      <c r="G39" s="4">
        <v>0</v>
      </c>
      <c r="H39" s="4">
        <v>0</v>
      </c>
      <c r="I39" s="4">
        <v>0</v>
      </c>
      <c r="J39" s="4">
        <v>32625000</v>
      </c>
      <c r="K39">
        <f t="shared" ref="K39:K44" si="8">K40+J39</f>
        <v>12725310000</v>
      </c>
      <c r="L39" s="4">
        <v>543</v>
      </c>
      <c r="M39" s="4">
        <v>769</v>
      </c>
      <c r="N39" s="4">
        <v>23</v>
      </c>
      <c r="O39" s="4">
        <v>64</v>
      </c>
      <c r="P39" s="4">
        <v>527300</v>
      </c>
      <c r="Q39" s="4">
        <v>998900</v>
      </c>
      <c r="R39" s="5">
        <v>-5.5000000000000005E-3</v>
      </c>
      <c r="S39" s="4">
        <v>1526200</v>
      </c>
      <c r="T39" s="4">
        <f t="shared" ref="T39:T44" si="9">AVERAGE(S40:S49)</f>
        <v>1814160</v>
      </c>
      <c r="U39" s="4">
        <f t="shared" ref="U39:U44" si="10">MIN(S40:S44)</f>
        <v>1384300</v>
      </c>
      <c r="V39" s="5">
        <v>1.6399999999999998E-2</v>
      </c>
    </row>
    <row r="40" spans="1:22" x14ac:dyDescent="0.2">
      <c r="A40" s="16" t="s">
        <v>314</v>
      </c>
      <c r="B40" s="4">
        <v>105700</v>
      </c>
      <c r="C40" s="4">
        <v>71600</v>
      </c>
      <c r="D40" s="4">
        <v>34100</v>
      </c>
      <c r="E40" s="4">
        <v>912080000</v>
      </c>
      <c r="F40" s="4">
        <f t="shared" si="7"/>
        <v>-281576527047</v>
      </c>
      <c r="G40" s="4">
        <v>0</v>
      </c>
      <c r="H40" s="4">
        <v>0</v>
      </c>
      <c r="I40" s="4">
        <v>0</v>
      </c>
      <c r="J40" s="4">
        <v>32625000</v>
      </c>
      <c r="K40">
        <f t="shared" si="8"/>
        <v>12692685000</v>
      </c>
      <c r="L40" s="4">
        <v>631</v>
      </c>
      <c r="M40" s="4">
        <v>695</v>
      </c>
      <c r="N40" s="4">
        <v>59</v>
      </c>
      <c r="O40" s="4">
        <v>58</v>
      </c>
      <c r="P40" s="4">
        <v>921200</v>
      </c>
      <c r="Q40" s="4">
        <v>863400</v>
      </c>
      <c r="R40" s="5">
        <v>1.4999999999999999E-2</v>
      </c>
      <c r="S40" s="4">
        <v>1851600</v>
      </c>
      <c r="T40" s="4">
        <f t="shared" si="9"/>
        <v>1695300</v>
      </c>
      <c r="U40" s="4">
        <f t="shared" si="10"/>
        <v>1360000</v>
      </c>
      <c r="V40" s="5">
        <v>2.3599999999999999E-2</v>
      </c>
    </row>
    <row r="41" spans="1:22" x14ac:dyDescent="0.2">
      <c r="A41" s="16" t="s">
        <v>310</v>
      </c>
      <c r="B41" s="4">
        <v>114700</v>
      </c>
      <c r="C41" s="4">
        <v>155400</v>
      </c>
      <c r="D41" s="4">
        <v>-40700</v>
      </c>
      <c r="E41" s="4">
        <v>-1100690000</v>
      </c>
      <c r="F41" s="4">
        <f t="shared" si="7"/>
        <v>-282488607047</v>
      </c>
      <c r="G41" s="4">
        <v>0</v>
      </c>
      <c r="H41" s="4">
        <v>0</v>
      </c>
      <c r="I41" s="4">
        <v>0</v>
      </c>
      <c r="J41" s="4">
        <v>48480000</v>
      </c>
      <c r="K41">
        <f t="shared" si="8"/>
        <v>12660060000</v>
      </c>
      <c r="L41" s="4">
        <v>739</v>
      </c>
      <c r="M41" s="4">
        <v>501</v>
      </c>
      <c r="N41" s="4">
        <v>54</v>
      </c>
      <c r="O41" s="4">
        <v>46</v>
      </c>
      <c r="P41" s="4">
        <v>967600</v>
      </c>
      <c r="Q41" s="4">
        <v>822300</v>
      </c>
      <c r="R41" s="5">
        <v>1.7100000000000001E-2</v>
      </c>
      <c r="S41" s="4">
        <v>1789900</v>
      </c>
      <c r="T41" s="4">
        <f t="shared" si="9"/>
        <v>1686670</v>
      </c>
      <c r="U41" s="4">
        <f t="shared" si="10"/>
        <v>1360000</v>
      </c>
      <c r="V41" s="5">
        <v>2.2200000000000001E-2</v>
      </c>
    </row>
    <row r="42" spans="1:22" x14ac:dyDescent="0.2">
      <c r="A42" s="16" t="s">
        <v>309</v>
      </c>
      <c r="B42" s="4">
        <v>29900</v>
      </c>
      <c r="C42" s="4">
        <v>375600</v>
      </c>
      <c r="D42" s="4">
        <v>-345700</v>
      </c>
      <c r="E42" s="4">
        <v>-9131910000</v>
      </c>
      <c r="F42" s="4">
        <f t="shared" si="7"/>
        <v>-281387917047</v>
      </c>
      <c r="G42" s="4">
        <v>0</v>
      </c>
      <c r="H42" s="4">
        <v>0</v>
      </c>
      <c r="I42" s="4">
        <v>0</v>
      </c>
      <c r="J42" s="4">
        <v>15840000</v>
      </c>
      <c r="K42">
        <f t="shared" si="8"/>
        <v>12611580000</v>
      </c>
      <c r="L42" s="4">
        <v>214</v>
      </c>
      <c r="M42" s="4">
        <v>1117</v>
      </c>
      <c r="N42" s="4">
        <v>23</v>
      </c>
      <c r="O42" s="4">
        <v>67</v>
      </c>
      <c r="P42" s="4">
        <v>401100</v>
      </c>
      <c r="Q42" s="4">
        <v>1165400</v>
      </c>
      <c r="R42" s="5">
        <v>-5.6000000000000008E-3</v>
      </c>
      <c r="S42" s="4">
        <v>2167000</v>
      </c>
      <c r="T42" s="4">
        <f t="shared" si="9"/>
        <v>1587840</v>
      </c>
      <c r="U42" s="4">
        <f t="shared" si="10"/>
        <v>1360000</v>
      </c>
      <c r="V42" s="5">
        <v>1.1299999999999999E-2</v>
      </c>
    </row>
    <row r="43" spans="1:22" x14ac:dyDescent="0.2">
      <c r="A43" s="16" t="s">
        <v>306</v>
      </c>
      <c r="B43" s="4">
        <v>30300</v>
      </c>
      <c r="C43" s="4">
        <v>1100</v>
      </c>
      <c r="D43" s="4">
        <v>29200</v>
      </c>
      <c r="E43" s="4">
        <v>776070000</v>
      </c>
      <c r="F43" s="4">
        <f t="shared" si="7"/>
        <v>-272256007047</v>
      </c>
      <c r="G43" s="4">
        <v>59000</v>
      </c>
      <c r="H43" s="4">
        <v>0</v>
      </c>
      <c r="I43" s="4">
        <v>59000</v>
      </c>
      <c r="J43" s="4">
        <v>1571660000</v>
      </c>
      <c r="K43">
        <f t="shared" si="8"/>
        <v>12595740000</v>
      </c>
      <c r="L43" s="4">
        <v>356</v>
      </c>
      <c r="M43" s="4">
        <v>476</v>
      </c>
      <c r="N43" s="4">
        <v>48</v>
      </c>
      <c r="O43" s="4">
        <v>50</v>
      </c>
      <c r="P43" s="4">
        <v>664800</v>
      </c>
      <c r="Q43" s="4">
        <v>651200</v>
      </c>
      <c r="R43" s="5">
        <v>-5.6000000000000008E-3</v>
      </c>
      <c r="S43" s="4">
        <v>1384300</v>
      </c>
      <c r="T43" s="4">
        <f t="shared" si="9"/>
        <v>1677500</v>
      </c>
      <c r="U43" s="4">
        <f t="shared" si="10"/>
        <v>1360000</v>
      </c>
      <c r="V43" s="5">
        <v>1.3100000000000001E-2</v>
      </c>
    </row>
    <row r="44" spans="1:22" x14ac:dyDescent="0.2">
      <c r="A44" s="16" t="s">
        <v>305</v>
      </c>
      <c r="B44" s="4">
        <v>44000</v>
      </c>
      <c r="C44" s="4">
        <v>892300</v>
      </c>
      <c r="D44" s="4">
        <v>-848300</v>
      </c>
      <c r="E44" s="4">
        <v>-22525230000</v>
      </c>
      <c r="F44" s="4">
        <f t="shared" si="7"/>
        <v>-273032077047</v>
      </c>
      <c r="G44" s="4">
        <v>0</v>
      </c>
      <c r="H44" s="4">
        <v>0</v>
      </c>
      <c r="I44" s="4">
        <v>0</v>
      </c>
      <c r="J44" s="4">
        <v>4040245000</v>
      </c>
      <c r="K44">
        <f t="shared" si="8"/>
        <v>11024080000</v>
      </c>
      <c r="L44" s="4">
        <v>1002</v>
      </c>
      <c r="M44" s="4">
        <v>830</v>
      </c>
      <c r="N44" s="4">
        <v>111</v>
      </c>
      <c r="O44" s="4">
        <v>93</v>
      </c>
      <c r="P44" s="4">
        <v>1417300</v>
      </c>
      <c r="Q44" s="4">
        <v>1146100</v>
      </c>
      <c r="R44" s="5">
        <v>1.5300000000000001E-2</v>
      </c>
      <c r="S44" s="4">
        <v>2768100</v>
      </c>
      <c r="T44" s="4">
        <f t="shared" si="9"/>
        <v>1568940</v>
      </c>
      <c r="U44" s="4">
        <f t="shared" si="10"/>
        <v>1163800</v>
      </c>
      <c r="V44" s="5">
        <v>2.4199999999999999E-2</v>
      </c>
    </row>
    <row r="45" spans="1:22" x14ac:dyDescent="0.2">
      <c r="A45" s="16" t="s">
        <v>304</v>
      </c>
      <c r="B45" s="4">
        <v>17550</v>
      </c>
      <c r="C45" s="4">
        <v>71900</v>
      </c>
      <c r="D45" s="4">
        <v>-54350</v>
      </c>
      <c r="E45" s="4">
        <v>-1423704045</v>
      </c>
      <c r="F45" s="4">
        <f t="shared" ref="F45:F55" si="11">E45+F46</f>
        <v>-250506847047</v>
      </c>
      <c r="G45" s="4">
        <v>154700</v>
      </c>
      <c r="H45" s="4">
        <v>1200</v>
      </c>
      <c r="I45" s="4">
        <v>153500</v>
      </c>
      <c r="J45" s="4">
        <v>4040245000</v>
      </c>
      <c r="K45">
        <f t="shared" ref="K45:K55" si="12">K46+J45</f>
        <v>6983835000</v>
      </c>
      <c r="L45" s="4">
        <v>459</v>
      </c>
      <c r="M45" s="4">
        <v>625</v>
      </c>
      <c r="N45" s="4">
        <v>28</v>
      </c>
      <c r="O45" s="4">
        <v>50</v>
      </c>
      <c r="P45" s="4">
        <v>500700</v>
      </c>
      <c r="Q45" s="4">
        <v>800400</v>
      </c>
      <c r="R45" s="5">
        <v>2E-3</v>
      </c>
      <c r="S45" s="4">
        <v>1360000</v>
      </c>
      <c r="T45" s="4">
        <f t="shared" ref="T45:T61" si="13">AVERAGE(S46:S55)</f>
        <v>1673070</v>
      </c>
      <c r="U45" s="4">
        <f t="shared" ref="U45:U55" si="14">MIN(S46:S50)</f>
        <v>663000</v>
      </c>
      <c r="V45" s="5">
        <v>1.7100000000000001E-2</v>
      </c>
    </row>
    <row r="46" spans="1:22" x14ac:dyDescent="0.2">
      <c r="A46" s="16" t="s">
        <v>303</v>
      </c>
      <c r="B46" s="4">
        <v>3800</v>
      </c>
      <c r="C46" s="4">
        <v>15400</v>
      </c>
      <c r="D46" s="4">
        <v>-11600</v>
      </c>
      <c r="E46" s="4">
        <v>-304020000</v>
      </c>
      <c r="F46" s="4">
        <f t="shared" si="11"/>
        <v>-249083143002</v>
      </c>
      <c r="G46" s="4">
        <v>126800</v>
      </c>
      <c r="H46" s="4">
        <v>900</v>
      </c>
      <c r="I46" s="4">
        <v>125900</v>
      </c>
      <c r="J46" s="4">
        <v>3295785000</v>
      </c>
      <c r="K46">
        <f t="shared" si="12"/>
        <v>2943590000</v>
      </c>
      <c r="L46" s="4">
        <v>363</v>
      </c>
      <c r="M46" s="4">
        <v>871</v>
      </c>
      <c r="N46" s="4">
        <v>32</v>
      </c>
      <c r="O46" s="4">
        <v>80</v>
      </c>
      <c r="P46" s="4">
        <v>499200</v>
      </c>
      <c r="Q46" s="4">
        <v>1161500</v>
      </c>
      <c r="R46" s="5">
        <v>-9.4999999999999998E-3</v>
      </c>
      <c r="S46" s="4">
        <v>1819200</v>
      </c>
      <c r="T46" s="4">
        <f t="shared" si="13"/>
        <v>1688066.4</v>
      </c>
      <c r="U46" s="4">
        <f t="shared" si="14"/>
        <v>663000</v>
      </c>
      <c r="V46" s="5">
        <v>2.07E-2</v>
      </c>
    </row>
    <row r="47" spans="1:22" x14ac:dyDescent="0.2">
      <c r="A47" s="16" t="s">
        <v>299</v>
      </c>
      <c r="B47" s="4">
        <v>8900</v>
      </c>
      <c r="C47" s="4">
        <v>62900</v>
      </c>
      <c r="D47" s="4">
        <v>-54000</v>
      </c>
      <c r="E47" s="4">
        <v>-1427619171</v>
      </c>
      <c r="F47" s="4">
        <f t="shared" si="11"/>
        <v>-248779123002</v>
      </c>
      <c r="G47" s="4">
        <v>0</v>
      </c>
      <c r="H47" s="4">
        <v>0</v>
      </c>
      <c r="I47" s="4">
        <v>0</v>
      </c>
      <c r="J47" s="4">
        <v>-71175000</v>
      </c>
      <c r="K47">
        <f t="shared" si="12"/>
        <v>-352195000</v>
      </c>
      <c r="L47" s="4">
        <v>942</v>
      </c>
      <c r="M47" s="4">
        <v>687</v>
      </c>
      <c r="N47" s="4">
        <v>56</v>
      </c>
      <c r="O47" s="4">
        <v>46</v>
      </c>
      <c r="P47" s="4">
        <v>1064700</v>
      </c>
      <c r="Q47" s="4">
        <v>811000</v>
      </c>
      <c r="R47" s="5">
        <v>1.3500000000000002E-2</v>
      </c>
      <c r="S47" s="4">
        <v>1875800</v>
      </c>
      <c r="T47" s="4">
        <f t="shared" si="13"/>
        <v>1821187.9</v>
      </c>
      <c r="U47" s="4">
        <f t="shared" si="14"/>
        <v>663000</v>
      </c>
      <c r="V47" s="5">
        <v>2.07E-2</v>
      </c>
    </row>
    <row r="48" spans="1:22" x14ac:dyDescent="0.2">
      <c r="A48" s="16" t="s">
        <v>298</v>
      </c>
      <c r="B48" s="4">
        <v>96300</v>
      </c>
      <c r="C48" s="4">
        <v>126200</v>
      </c>
      <c r="D48" s="4">
        <v>-29900</v>
      </c>
      <c r="E48" s="4">
        <v>-759450000</v>
      </c>
      <c r="F48" s="4">
        <f t="shared" si="11"/>
        <v>-247351503831</v>
      </c>
      <c r="G48" s="4">
        <v>0</v>
      </c>
      <c r="H48" s="4">
        <v>0</v>
      </c>
      <c r="I48" s="4">
        <v>0</v>
      </c>
      <c r="J48" s="4">
        <v>-311695000</v>
      </c>
      <c r="K48">
        <f t="shared" si="12"/>
        <v>-281020000</v>
      </c>
      <c r="L48" s="4">
        <v>767</v>
      </c>
      <c r="M48" s="4">
        <v>1133</v>
      </c>
      <c r="N48" s="4">
        <v>57</v>
      </c>
      <c r="O48" s="4">
        <v>42</v>
      </c>
      <c r="P48" s="4">
        <v>938200</v>
      </c>
      <c r="Q48" s="4">
        <v>880500</v>
      </c>
      <c r="R48" s="5">
        <v>1.3600000000000001E-2</v>
      </c>
      <c r="S48" s="4">
        <v>1961900</v>
      </c>
      <c r="T48" s="4">
        <f t="shared" si="13"/>
        <v>1862034.1</v>
      </c>
      <c r="U48" s="4">
        <f t="shared" si="14"/>
        <v>663000</v>
      </c>
      <c r="V48" s="5">
        <v>2.2799999999999997E-2</v>
      </c>
    </row>
    <row r="49" spans="1:22" x14ac:dyDescent="0.2">
      <c r="A49" s="16" t="s">
        <v>286</v>
      </c>
      <c r="B49" s="4">
        <v>12100</v>
      </c>
      <c r="C49" s="4">
        <v>200000</v>
      </c>
      <c r="D49" s="4">
        <v>-187900</v>
      </c>
      <c r="E49" s="4">
        <v>-4837080000</v>
      </c>
      <c r="F49" s="4">
        <f t="shared" si="11"/>
        <v>-246592053831</v>
      </c>
      <c r="G49" s="4">
        <v>0</v>
      </c>
      <c r="H49" s="4">
        <v>0</v>
      </c>
      <c r="I49" s="4">
        <v>0</v>
      </c>
      <c r="J49" s="4">
        <v>61815000</v>
      </c>
      <c r="K49">
        <f t="shared" si="12"/>
        <v>30675000</v>
      </c>
      <c r="L49" s="4">
        <v>437</v>
      </c>
      <c r="M49" s="4">
        <v>487</v>
      </c>
      <c r="N49" s="4">
        <v>32</v>
      </c>
      <c r="O49" s="4">
        <v>37</v>
      </c>
      <c r="P49" s="4">
        <v>497100</v>
      </c>
      <c r="Q49" s="4">
        <v>590800</v>
      </c>
      <c r="R49" s="5">
        <v>0</v>
      </c>
      <c r="S49" s="4">
        <v>1163800</v>
      </c>
      <c r="T49" s="4">
        <f t="shared" si="13"/>
        <v>2090288.7</v>
      </c>
      <c r="U49" s="4">
        <f t="shared" si="14"/>
        <v>663000</v>
      </c>
      <c r="V49" s="5">
        <v>9.7000000000000003E-3</v>
      </c>
    </row>
    <row r="50" spans="1:22" x14ac:dyDescent="0.2">
      <c r="A50" s="16" t="s">
        <v>285</v>
      </c>
      <c r="B50" s="4">
        <v>2000</v>
      </c>
      <c r="C50" s="4">
        <v>7200</v>
      </c>
      <c r="D50" s="4">
        <v>-5200</v>
      </c>
      <c r="E50" s="4">
        <v>-134990000</v>
      </c>
      <c r="F50" s="4">
        <f t="shared" si="11"/>
        <v>-241754973831</v>
      </c>
      <c r="K50">
        <f t="shared" si="12"/>
        <v>-31140000</v>
      </c>
      <c r="L50" s="4">
        <v>182</v>
      </c>
      <c r="M50" s="4">
        <v>335</v>
      </c>
      <c r="N50" s="4">
        <v>18</v>
      </c>
      <c r="O50" s="4">
        <v>25</v>
      </c>
      <c r="P50" s="4">
        <v>222100</v>
      </c>
      <c r="Q50" s="4">
        <v>331300</v>
      </c>
      <c r="R50" s="5">
        <v>-1.9E-3</v>
      </c>
      <c r="S50" s="4">
        <v>663000</v>
      </c>
      <c r="T50" s="4">
        <f t="shared" si="13"/>
        <v>2271373.2999999998</v>
      </c>
      <c r="U50" s="4">
        <f t="shared" si="14"/>
        <v>1178700</v>
      </c>
      <c r="V50" s="5">
        <v>1.1599999999999999E-2</v>
      </c>
    </row>
    <row r="51" spans="1:22" x14ac:dyDescent="0.2">
      <c r="A51" s="16" t="s">
        <v>284</v>
      </c>
      <c r="B51" s="4">
        <v>0</v>
      </c>
      <c r="C51" s="4">
        <v>42300</v>
      </c>
      <c r="D51" s="4">
        <v>-42300</v>
      </c>
      <c r="E51" s="4">
        <v>-1092070000</v>
      </c>
      <c r="F51" s="4">
        <f t="shared" si="11"/>
        <v>-241619983831</v>
      </c>
      <c r="G51" s="4">
        <v>0</v>
      </c>
      <c r="H51" s="4">
        <v>0</v>
      </c>
      <c r="I51" s="4">
        <v>0</v>
      </c>
      <c r="J51" s="4">
        <v>-31035000</v>
      </c>
      <c r="K51">
        <f t="shared" si="12"/>
        <v>-31140000</v>
      </c>
      <c r="L51" s="4">
        <v>387</v>
      </c>
      <c r="M51" s="4">
        <v>819</v>
      </c>
      <c r="N51" s="4">
        <v>28</v>
      </c>
      <c r="O51" s="4">
        <v>79</v>
      </c>
      <c r="P51" s="4">
        <v>439200</v>
      </c>
      <c r="Q51" s="4">
        <v>1124800</v>
      </c>
      <c r="R51" s="5">
        <v>-7.7000000000000002E-3</v>
      </c>
      <c r="S51" s="4">
        <v>1703600</v>
      </c>
      <c r="T51" s="4">
        <f t="shared" si="13"/>
        <v>2486296.4</v>
      </c>
      <c r="U51" s="4">
        <f t="shared" si="14"/>
        <v>1178700</v>
      </c>
      <c r="V51" s="5">
        <v>2.1000000000000001E-2</v>
      </c>
    </row>
    <row r="52" spans="1:22" x14ac:dyDescent="0.2">
      <c r="A52" s="16" t="s">
        <v>283</v>
      </c>
      <c r="B52" s="4">
        <v>0</v>
      </c>
      <c r="C52" s="4">
        <v>301100</v>
      </c>
      <c r="D52" s="4">
        <v>-301100</v>
      </c>
      <c r="E52" s="4">
        <v>-7836560000</v>
      </c>
      <c r="F52" s="4">
        <f t="shared" si="11"/>
        <v>-240527913831</v>
      </c>
      <c r="G52" s="4">
        <v>0</v>
      </c>
      <c r="H52" s="4">
        <v>0</v>
      </c>
      <c r="I52" s="4">
        <v>0</v>
      </c>
      <c r="J52" s="4">
        <v>-23415000</v>
      </c>
      <c r="K52">
        <f t="shared" si="12"/>
        <v>-105000</v>
      </c>
      <c r="L52" s="4">
        <v>477</v>
      </c>
      <c r="M52" s="4">
        <v>745</v>
      </c>
      <c r="N52" s="4">
        <v>18</v>
      </c>
      <c r="O52" s="4">
        <v>32</v>
      </c>
      <c r="P52" s="4">
        <v>477000</v>
      </c>
      <c r="Q52" s="4">
        <v>641200</v>
      </c>
      <c r="R52" s="5">
        <v>-1.34E-2</v>
      </c>
      <c r="S52" s="4">
        <v>1178700</v>
      </c>
      <c r="T52" s="4">
        <f t="shared" si="13"/>
        <v>2548656.4</v>
      </c>
      <c r="U52" s="4">
        <f t="shared" si="14"/>
        <v>1682500</v>
      </c>
      <c r="V52" s="5">
        <v>1.7100000000000001E-2</v>
      </c>
    </row>
    <row r="53" spans="1:22" x14ac:dyDescent="0.2">
      <c r="A53" s="16" t="s">
        <v>282</v>
      </c>
      <c r="B53" s="4">
        <v>102900</v>
      </c>
      <c r="C53" s="4">
        <v>3000</v>
      </c>
      <c r="D53" s="4">
        <v>99900</v>
      </c>
      <c r="E53" s="4">
        <v>2605290000</v>
      </c>
      <c r="F53" s="4">
        <f t="shared" si="11"/>
        <v>-232691353831</v>
      </c>
      <c r="G53" s="4">
        <v>0</v>
      </c>
      <c r="H53" s="4">
        <v>0</v>
      </c>
      <c r="I53" s="4">
        <v>0</v>
      </c>
      <c r="J53" s="4">
        <v>124050000</v>
      </c>
      <c r="K53">
        <f t="shared" si="12"/>
        <v>23310000</v>
      </c>
      <c r="L53" s="4">
        <v>991</v>
      </c>
      <c r="M53" s="4">
        <v>648</v>
      </c>
      <c r="N53" s="4">
        <v>92</v>
      </c>
      <c r="O53" s="4">
        <v>50</v>
      </c>
      <c r="P53" s="4">
        <v>1413600</v>
      </c>
      <c r="Q53" s="4">
        <v>836000</v>
      </c>
      <c r="R53" s="5">
        <v>2.7300000000000001E-2</v>
      </c>
      <c r="S53" s="4">
        <v>2280900</v>
      </c>
      <c r="T53" s="4">
        <f t="shared" si="13"/>
        <v>2485501.1</v>
      </c>
      <c r="U53" s="4">
        <f t="shared" si="14"/>
        <v>1682500</v>
      </c>
      <c r="V53" s="5">
        <v>2.4700000000000003E-2</v>
      </c>
    </row>
    <row r="54" spans="1:22" x14ac:dyDescent="0.2">
      <c r="A54" s="16" t="s">
        <v>281</v>
      </c>
      <c r="B54" s="4">
        <v>5800</v>
      </c>
      <c r="C54" s="4">
        <v>738400</v>
      </c>
      <c r="D54" s="4">
        <v>-732600</v>
      </c>
      <c r="E54" s="4">
        <v>-18844420000</v>
      </c>
      <c r="F54" s="4">
        <f t="shared" si="11"/>
        <v>-235296643831</v>
      </c>
      <c r="K54">
        <f t="shared" si="12"/>
        <v>-100740000</v>
      </c>
      <c r="L54" s="4">
        <v>413</v>
      </c>
      <c r="M54" s="4">
        <v>1245</v>
      </c>
      <c r="N54" s="4">
        <v>25</v>
      </c>
      <c r="O54" s="4">
        <v>55</v>
      </c>
      <c r="P54" s="4">
        <v>387200</v>
      </c>
      <c r="Q54" s="4">
        <v>1295300</v>
      </c>
      <c r="R54" s="5">
        <v>-9.7000000000000003E-3</v>
      </c>
      <c r="S54" s="4">
        <v>1682500</v>
      </c>
      <c r="T54" s="4">
        <f t="shared" si="13"/>
        <v>2460503.6</v>
      </c>
      <c r="U54" s="4">
        <f t="shared" si="14"/>
        <v>1969164</v>
      </c>
      <c r="V54" s="5">
        <v>2.3E-2</v>
      </c>
    </row>
    <row r="55" spans="1:22" x14ac:dyDescent="0.2">
      <c r="A55" s="16" t="s">
        <v>280</v>
      </c>
      <c r="B55" s="4">
        <v>56200</v>
      </c>
      <c r="C55" s="4">
        <v>777500</v>
      </c>
      <c r="D55" s="4">
        <v>-721300</v>
      </c>
      <c r="E55" s="4">
        <v>-18578470000</v>
      </c>
      <c r="F55" s="4">
        <f t="shared" si="11"/>
        <v>-216452223831</v>
      </c>
      <c r="G55" s="4">
        <v>0</v>
      </c>
      <c r="H55" s="4">
        <v>0</v>
      </c>
      <c r="I55" s="4">
        <v>0</v>
      </c>
      <c r="J55" s="4">
        <v>-7680000</v>
      </c>
      <c r="K55">
        <f t="shared" si="12"/>
        <v>-100740000</v>
      </c>
      <c r="L55" s="4">
        <v>625</v>
      </c>
      <c r="M55" s="4">
        <v>1463</v>
      </c>
      <c r="N55" s="4">
        <v>53</v>
      </c>
      <c r="O55" s="4">
        <v>67</v>
      </c>
      <c r="P55" s="4">
        <v>844100</v>
      </c>
      <c r="Q55" s="4">
        <v>1471700</v>
      </c>
      <c r="R55" s="5">
        <v>9.7999999999999997E-3</v>
      </c>
      <c r="S55" s="4">
        <v>2401300</v>
      </c>
      <c r="T55" s="4">
        <f t="shared" si="13"/>
        <v>2434172.5</v>
      </c>
      <c r="U55" s="4">
        <f t="shared" si="14"/>
        <v>1969164</v>
      </c>
      <c r="V55" s="5">
        <v>3.2300000000000002E-2</v>
      </c>
    </row>
    <row r="56" spans="1:22" x14ac:dyDescent="0.2">
      <c r="A56" s="16" t="s">
        <v>279</v>
      </c>
      <c r="B56" s="4">
        <v>0</v>
      </c>
      <c r="C56" s="4">
        <v>793300</v>
      </c>
      <c r="D56" s="4">
        <v>-793300</v>
      </c>
      <c r="E56" s="4">
        <v>-20495530000</v>
      </c>
      <c r="F56" s="4">
        <f t="shared" ref="F56:F114" si="15">E56+F57</f>
        <v>-197873753831</v>
      </c>
      <c r="G56" s="4">
        <v>0</v>
      </c>
      <c r="H56" s="4">
        <v>0</v>
      </c>
      <c r="I56" s="4">
        <v>0</v>
      </c>
      <c r="J56" s="4">
        <v>-85425000</v>
      </c>
      <c r="K56">
        <f t="shared" ref="K56:K76" si="16">K57+J56</f>
        <v>-93060000</v>
      </c>
      <c r="L56" s="4">
        <v>577</v>
      </c>
      <c r="M56" s="4">
        <v>1640</v>
      </c>
      <c r="N56" s="4">
        <v>21</v>
      </c>
      <c r="O56" s="4">
        <v>41</v>
      </c>
      <c r="P56" s="4">
        <v>519200</v>
      </c>
      <c r="Q56" s="4">
        <v>1315700</v>
      </c>
      <c r="R56" s="5">
        <v>-1.9099999999999999E-2</v>
      </c>
      <c r="S56" s="4">
        <v>1969164</v>
      </c>
      <c r="T56" s="4">
        <f t="shared" si="13"/>
        <v>2544857.5</v>
      </c>
      <c r="U56" s="4">
        <f t="shared" ref="U56:U123" si="17">MIN(S57:S61)</f>
        <v>2370362</v>
      </c>
      <c r="V56" s="5">
        <v>2.29E-2</v>
      </c>
    </row>
    <row r="57" spans="1:22" x14ac:dyDescent="0.2">
      <c r="A57" s="16" t="s">
        <v>278</v>
      </c>
      <c r="B57" s="4">
        <v>2800</v>
      </c>
      <c r="C57" s="4">
        <v>929700</v>
      </c>
      <c r="D57" s="4">
        <v>-926900</v>
      </c>
      <c r="E57" s="4">
        <v>-23280030000</v>
      </c>
      <c r="F57" s="4">
        <f t="shared" si="15"/>
        <v>-177378223831</v>
      </c>
      <c r="K57">
        <f t="shared" si="16"/>
        <v>-7635000</v>
      </c>
      <c r="L57" s="4">
        <v>1277</v>
      </c>
      <c r="M57" s="4">
        <v>966</v>
      </c>
      <c r="N57" s="4">
        <v>103</v>
      </c>
      <c r="O57" s="4">
        <v>77</v>
      </c>
      <c r="P57" s="4">
        <v>2002600</v>
      </c>
      <c r="Q57" s="4">
        <v>1172600</v>
      </c>
      <c r="R57" s="5">
        <v>6.5199999999999994E-2</v>
      </c>
      <c r="S57" s="4">
        <v>3207015</v>
      </c>
      <c r="T57" s="4">
        <f t="shared" si="13"/>
        <v>2471589.9</v>
      </c>
      <c r="U57" s="4">
        <f t="shared" si="17"/>
        <v>1802300</v>
      </c>
      <c r="V57" s="5">
        <v>6.1200000000000004E-2</v>
      </c>
    </row>
    <row r="58" spans="1:22" x14ac:dyDescent="0.2">
      <c r="A58" s="16" t="s">
        <v>275</v>
      </c>
      <c r="B58" s="4">
        <v>400</v>
      </c>
      <c r="C58" s="4">
        <v>1401300</v>
      </c>
      <c r="D58" s="4">
        <v>-1400900</v>
      </c>
      <c r="E58" s="4">
        <v>-34858400000</v>
      </c>
      <c r="F58" s="4">
        <f t="shared" si="15"/>
        <v>-154098193831</v>
      </c>
      <c r="K58">
        <f t="shared" si="16"/>
        <v>-7635000</v>
      </c>
      <c r="L58" s="4">
        <v>669</v>
      </c>
      <c r="M58" s="4">
        <v>1439</v>
      </c>
      <c r="N58" s="4">
        <v>21</v>
      </c>
      <c r="O58" s="4">
        <v>88</v>
      </c>
      <c r="P58" s="4">
        <v>541200</v>
      </c>
      <c r="Q58" s="4">
        <v>1827300</v>
      </c>
      <c r="R58" s="5">
        <v>-1.7899999999999999E-2</v>
      </c>
      <c r="S58" s="4">
        <v>2370362</v>
      </c>
      <c r="T58" s="4">
        <f t="shared" si="13"/>
        <v>2352460.5</v>
      </c>
      <c r="U58" s="4">
        <f t="shared" si="17"/>
        <v>1649347</v>
      </c>
      <c r="V58" s="5">
        <v>3.73E-2</v>
      </c>
    </row>
    <row r="59" spans="1:22" x14ac:dyDescent="0.2">
      <c r="A59" s="16" t="s">
        <v>274</v>
      </c>
      <c r="B59" s="4">
        <v>10100</v>
      </c>
      <c r="C59" s="4">
        <v>1305700</v>
      </c>
      <c r="D59" s="4">
        <v>-1295600</v>
      </c>
      <c r="E59" s="4">
        <v>-32625720000</v>
      </c>
      <c r="F59" s="4">
        <f t="shared" si="15"/>
        <v>-119239793831</v>
      </c>
      <c r="G59" s="4">
        <v>0</v>
      </c>
      <c r="H59" s="4">
        <v>0</v>
      </c>
      <c r="I59" s="4">
        <v>0</v>
      </c>
      <c r="J59" s="4">
        <v>-7635000</v>
      </c>
      <c r="K59">
        <f t="shared" si="16"/>
        <v>-7635000</v>
      </c>
      <c r="L59" s="4">
        <v>746</v>
      </c>
      <c r="M59" s="4">
        <v>2246</v>
      </c>
      <c r="N59" s="4">
        <v>64</v>
      </c>
      <c r="O59" s="4">
        <v>122</v>
      </c>
      <c r="P59" s="4">
        <v>983800</v>
      </c>
      <c r="Q59" s="4">
        <v>2454900</v>
      </c>
      <c r="R59" s="5">
        <v>-2.3399999999999997E-2</v>
      </c>
      <c r="S59" s="4">
        <v>3446346</v>
      </c>
      <c r="T59" s="4">
        <f t="shared" si="13"/>
        <v>2363750.3999999999</v>
      </c>
      <c r="U59" s="4">
        <f t="shared" si="17"/>
        <v>1432525</v>
      </c>
      <c r="V59" s="5">
        <v>2.3599999999999999E-2</v>
      </c>
    </row>
    <row r="60" spans="1:22" x14ac:dyDescent="0.2">
      <c r="A60" s="16" t="s">
        <v>273</v>
      </c>
      <c r="B60" s="4">
        <v>11000</v>
      </c>
      <c r="C60" s="4">
        <v>1023100</v>
      </c>
      <c r="D60" s="4">
        <v>-1012100</v>
      </c>
      <c r="E60" s="4">
        <v>-26081750000</v>
      </c>
      <c r="F60" s="4">
        <f t="shared" si="15"/>
        <v>-86614073831</v>
      </c>
      <c r="K60">
        <f t="shared" si="16"/>
        <v>0</v>
      </c>
      <c r="L60" s="4">
        <v>521</v>
      </c>
      <c r="M60" s="4">
        <v>2114</v>
      </c>
      <c r="N60" s="4">
        <v>19</v>
      </c>
      <c r="O60" s="4">
        <v>54</v>
      </c>
      <c r="P60" s="4">
        <v>443600</v>
      </c>
      <c r="Q60" s="4">
        <v>2009600</v>
      </c>
      <c r="R60" s="5">
        <v>-1.5300000000000001E-2</v>
      </c>
      <c r="S60" s="4">
        <v>2473846</v>
      </c>
      <c r="T60" s="4">
        <f t="shared" si="13"/>
        <v>2542496.7000000002</v>
      </c>
      <c r="U60" s="4">
        <f t="shared" si="17"/>
        <v>1432525</v>
      </c>
      <c r="V60" s="5">
        <v>2.6699999999999998E-2</v>
      </c>
    </row>
    <row r="61" spans="1:22" x14ac:dyDescent="0.2">
      <c r="A61" s="16" t="s">
        <v>268</v>
      </c>
      <c r="B61" s="4">
        <v>16100</v>
      </c>
      <c r="C61" s="4">
        <v>1270000</v>
      </c>
      <c r="D61" s="4">
        <v>-1253900</v>
      </c>
      <c r="E61" s="4">
        <v>-33028900000</v>
      </c>
      <c r="F61" s="4">
        <f t="shared" si="15"/>
        <v>-60532323831</v>
      </c>
      <c r="K61">
        <f t="shared" si="16"/>
        <v>0</v>
      </c>
      <c r="L61" s="4">
        <v>797</v>
      </c>
      <c r="M61" s="4">
        <v>2565</v>
      </c>
      <c r="N61" s="4">
        <v>42</v>
      </c>
      <c r="O61" s="4">
        <v>176</v>
      </c>
      <c r="P61" s="4">
        <v>765400</v>
      </c>
      <c r="Q61" s="4">
        <v>2904400</v>
      </c>
      <c r="R61" s="5">
        <v>-2.6200000000000001E-2</v>
      </c>
      <c r="S61" s="4">
        <v>3852831</v>
      </c>
      <c r="T61" s="4">
        <f t="shared" si="13"/>
        <v>2441828.4</v>
      </c>
      <c r="U61" s="4">
        <f t="shared" si="17"/>
        <v>1432525</v>
      </c>
      <c r="V61" s="5">
        <v>3.9199999999999999E-2</v>
      </c>
    </row>
    <row r="62" spans="1:22" x14ac:dyDescent="0.2">
      <c r="A62" s="16" t="s">
        <v>266</v>
      </c>
      <c r="B62" s="4">
        <v>16000</v>
      </c>
      <c r="C62" s="4">
        <v>800000</v>
      </c>
      <c r="D62" s="4">
        <v>-784000</v>
      </c>
      <c r="E62" s="4">
        <v>-20995430000</v>
      </c>
      <c r="F62" s="4">
        <f t="shared" si="15"/>
        <v>-27503423831</v>
      </c>
      <c r="K62">
        <f t="shared" si="16"/>
        <v>0</v>
      </c>
      <c r="L62" s="4">
        <v>586</v>
      </c>
      <c r="M62" s="4">
        <v>964</v>
      </c>
      <c r="N62" s="4">
        <v>50</v>
      </c>
      <c r="O62" s="4">
        <v>65</v>
      </c>
      <c r="P62" s="4">
        <v>658200</v>
      </c>
      <c r="Q62" s="4">
        <v>1092900</v>
      </c>
      <c r="R62" s="5">
        <v>-3.7000000000000002E-3</v>
      </c>
      <c r="S62" s="4">
        <v>1802300</v>
      </c>
      <c r="T62" s="4">
        <f t="shared" ref="T62:T115" si="18">AVERAGE(S63:S72)</f>
        <v>2419378.4</v>
      </c>
      <c r="U62" s="4">
        <f t="shared" si="17"/>
        <v>1432525</v>
      </c>
      <c r="V62" s="5">
        <v>1.8500000000000003E-2</v>
      </c>
    </row>
    <row r="63" spans="1:22" x14ac:dyDescent="0.2">
      <c r="A63" s="16" t="s">
        <v>265</v>
      </c>
      <c r="B63" s="4">
        <v>81000</v>
      </c>
      <c r="C63" s="4">
        <v>702950</v>
      </c>
      <c r="D63" s="4">
        <v>-621950</v>
      </c>
      <c r="E63" s="4">
        <v>-16712530000</v>
      </c>
      <c r="F63" s="4">
        <f t="shared" si="15"/>
        <v>-6507993831</v>
      </c>
      <c r="K63">
        <f t="shared" si="16"/>
        <v>0</v>
      </c>
      <c r="L63" s="4">
        <v>456</v>
      </c>
      <c r="M63" s="4">
        <v>1000</v>
      </c>
      <c r="N63" s="4">
        <v>31</v>
      </c>
      <c r="O63" s="4">
        <v>78</v>
      </c>
      <c r="P63" s="4">
        <v>470600</v>
      </c>
      <c r="Q63" s="4">
        <v>1132700</v>
      </c>
      <c r="R63" s="5">
        <v>-3.7000000000000002E-3</v>
      </c>
      <c r="S63" s="4">
        <v>1649347</v>
      </c>
      <c r="T63" s="4">
        <f t="shared" si="18"/>
        <v>2455487.6</v>
      </c>
      <c r="U63" s="4">
        <f t="shared" si="17"/>
        <v>1179068</v>
      </c>
      <c r="V63" s="5">
        <v>1.66E-2</v>
      </c>
    </row>
    <row r="64" spans="1:22" x14ac:dyDescent="0.2">
      <c r="A64" s="16" t="s">
        <v>247</v>
      </c>
      <c r="B64" s="4">
        <v>300</v>
      </c>
      <c r="C64" s="4">
        <v>458495</v>
      </c>
      <c r="D64" s="4">
        <v>-458195</v>
      </c>
      <c r="E64" s="4">
        <v>-12297580000</v>
      </c>
      <c r="F64" s="4">
        <f t="shared" si="15"/>
        <v>10204536169</v>
      </c>
      <c r="K64">
        <f t="shared" si="16"/>
        <v>0</v>
      </c>
      <c r="L64" s="4">
        <v>537</v>
      </c>
      <c r="M64" s="4">
        <v>646</v>
      </c>
      <c r="N64" s="4">
        <v>29</v>
      </c>
      <c r="O64" s="4">
        <v>55</v>
      </c>
      <c r="P64" s="4">
        <v>591600</v>
      </c>
      <c r="Q64" s="4">
        <v>793100</v>
      </c>
      <c r="R64" s="5">
        <v>9.3999999999999986E-3</v>
      </c>
      <c r="S64" s="4">
        <v>1432525</v>
      </c>
      <c r="T64" s="4">
        <f t="shared" si="18"/>
        <v>2485609.2999999998</v>
      </c>
      <c r="U64" s="4">
        <f t="shared" si="17"/>
        <v>1179068</v>
      </c>
      <c r="V64" s="5">
        <v>1.84E-2</v>
      </c>
    </row>
    <row r="65" spans="1:22" x14ac:dyDescent="0.2">
      <c r="A65" s="16" t="s">
        <v>239</v>
      </c>
      <c r="B65" s="4">
        <v>3600</v>
      </c>
      <c r="C65" s="4">
        <v>741510</v>
      </c>
      <c r="D65" s="4">
        <v>-737910</v>
      </c>
      <c r="E65" s="4">
        <v>-19814300000</v>
      </c>
      <c r="F65" s="4">
        <f t="shared" si="15"/>
        <v>22502116169</v>
      </c>
      <c r="K65">
        <f t="shared" si="16"/>
        <v>0</v>
      </c>
      <c r="L65" s="4">
        <v>644</v>
      </c>
      <c r="M65" s="4">
        <v>1549</v>
      </c>
      <c r="N65" s="4">
        <v>31</v>
      </c>
      <c r="O65" s="4">
        <v>74</v>
      </c>
      <c r="P65" s="4">
        <v>575300</v>
      </c>
      <c r="Q65" s="4">
        <v>1400000</v>
      </c>
      <c r="R65" s="5">
        <v>5.6999999999999993E-3</v>
      </c>
      <c r="S65" s="4">
        <v>2137989</v>
      </c>
      <c r="T65" s="4">
        <f t="shared" si="18"/>
        <v>2314963.2000000002</v>
      </c>
      <c r="U65" s="4">
        <f t="shared" si="17"/>
        <v>1179068</v>
      </c>
      <c r="V65" s="5">
        <v>2.0299999999999999E-2</v>
      </c>
    </row>
    <row r="66" spans="1:22" x14ac:dyDescent="0.2">
      <c r="A66" s="16" t="s">
        <v>238</v>
      </c>
      <c r="B66" s="4">
        <v>2000</v>
      </c>
      <c r="C66" s="4">
        <v>689150</v>
      </c>
      <c r="D66" s="4">
        <v>-687150</v>
      </c>
      <c r="E66" s="4">
        <v>-18282350000</v>
      </c>
      <c r="F66" s="4">
        <f t="shared" si="15"/>
        <v>42316416169</v>
      </c>
      <c r="K66">
        <f t="shared" si="16"/>
        <v>0</v>
      </c>
      <c r="L66" s="4">
        <v>905</v>
      </c>
      <c r="M66" s="4">
        <v>1638</v>
      </c>
      <c r="N66" s="4">
        <v>61</v>
      </c>
      <c r="O66" s="4">
        <v>116</v>
      </c>
      <c r="P66" s="4">
        <v>1087800</v>
      </c>
      <c r="Q66" s="4">
        <v>2094100</v>
      </c>
      <c r="R66" s="5">
        <v>-1.8500000000000003E-2</v>
      </c>
      <c r="S66" s="4">
        <v>3076014</v>
      </c>
      <c r="T66" s="4">
        <f t="shared" si="18"/>
        <v>2075104.4</v>
      </c>
      <c r="U66" s="4">
        <f t="shared" si="17"/>
        <v>1179068</v>
      </c>
      <c r="V66" s="5">
        <v>1.67E-2</v>
      </c>
    </row>
    <row r="67" spans="1:22" x14ac:dyDescent="0.2">
      <c r="A67" s="16" t="s">
        <v>237</v>
      </c>
      <c r="B67" s="4">
        <v>9800</v>
      </c>
      <c r="C67" s="4">
        <v>96000</v>
      </c>
      <c r="D67" s="4">
        <v>-86200</v>
      </c>
      <c r="E67" s="4">
        <v>-2368910000</v>
      </c>
      <c r="F67" s="4">
        <f t="shared" si="15"/>
        <v>60598766169</v>
      </c>
      <c r="K67">
        <f t="shared" si="16"/>
        <v>0</v>
      </c>
      <c r="L67" s="4">
        <v>552</v>
      </c>
      <c r="M67" s="4">
        <v>1205</v>
      </c>
      <c r="N67" s="4">
        <v>44</v>
      </c>
      <c r="O67" s="4">
        <v>109</v>
      </c>
      <c r="P67" s="4">
        <v>677600</v>
      </c>
      <c r="Q67" s="4">
        <v>1505000</v>
      </c>
      <c r="R67" s="5">
        <v>-2.1700000000000001E-2</v>
      </c>
      <c r="S67" s="4">
        <v>2474339</v>
      </c>
      <c r="T67" s="4">
        <f t="shared" si="18"/>
        <v>1896941.7</v>
      </c>
      <c r="U67" s="4">
        <f t="shared" si="17"/>
        <v>1179068</v>
      </c>
      <c r="V67" s="5">
        <v>2.8799999999999999E-2</v>
      </c>
    </row>
    <row r="68" spans="1:22" x14ac:dyDescent="0.2">
      <c r="A68" s="16" t="s">
        <v>233</v>
      </c>
      <c r="B68" s="4">
        <v>210000</v>
      </c>
      <c r="C68" s="4">
        <v>106000</v>
      </c>
      <c r="D68" s="4">
        <v>104000</v>
      </c>
      <c r="E68" s="4">
        <v>2868360000</v>
      </c>
      <c r="F68" s="4">
        <f t="shared" si="15"/>
        <v>62967676169</v>
      </c>
      <c r="K68">
        <f t="shared" si="16"/>
        <v>0</v>
      </c>
      <c r="L68" s="4">
        <v>454</v>
      </c>
      <c r="M68" s="4">
        <v>560</v>
      </c>
      <c r="N68" s="4">
        <v>33</v>
      </c>
      <c r="O68" s="4">
        <v>24</v>
      </c>
      <c r="P68" s="4">
        <v>44300</v>
      </c>
      <c r="Q68" s="4">
        <v>67600</v>
      </c>
      <c r="R68" s="5">
        <v>1.9E-3</v>
      </c>
      <c r="S68" s="4">
        <v>1179068</v>
      </c>
      <c r="T68" s="4">
        <f t="shared" si="18"/>
        <v>1907610.8</v>
      </c>
      <c r="U68" s="4">
        <f t="shared" si="17"/>
        <v>1577800</v>
      </c>
    </row>
    <row r="69" spans="1:22" x14ac:dyDescent="0.2">
      <c r="A69" s="16" t="s">
        <v>232</v>
      </c>
      <c r="B69" s="4">
        <v>214600</v>
      </c>
      <c r="C69" s="4">
        <v>739000</v>
      </c>
      <c r="D69" s="4">
        <v>-524400</v>
      </c>
      <c r="E69" s="4">
        <v>-14259790000</v>
      </c>
      <c r="F69" s="4">
        <f t="shared" si="15"/>
        <v>60099316169</v>
      </c>
      <c r="K69">
        <f t="shared" si="16"/>
        <v>0</v>
      </c>
      <c r="L69" s="4"/>
      <c r="M69" s="4"/>
      <c r="N69" s="4"/>
      <c r="O69" s="4"/>
      <c r="P69" s="4">
        <v>1341000</v>
      </c>
      <c r="Q69" s="4">
        <v>1880900</v>
      </c>
      <c r="R69" s="5">
        <v>-1.8E-3</v>
      </c>
      <c r="S69" s="4">
        <v>3559245</v>
      </c>
      <c r="T69" s="4">
        <f t="shared" si="18"/>
        <v>1694897.1</v>
      </c>
      <c r="U69" s="4">
        <f t="shared" si="17"/>
        <v>1577800</v>
      </c>
    </row>
    <row r="70" spans="1:22" x14ac:dyDescent="0.2">
      <c r="A70" s="16" t="s">
        <v>231</v>
      </c>
      <c r="B70" s="4">
        <v>43000</v>
      </c>
      <c r="C70" s="4">
        <v>832500</v>
      </c>
      <c r="D70" s="4">
        <v>-789500</v>
      </c>
      <c r="E70" s="4">
        <v>-22207960000</v>
      </c>
      <c r="F70" s="4">
        <f t="shared" si="15"/>
        <v>74359106169</v>
      </c>
      <c r="K70">
        <f t="shared" si="16"/>
        <v>0</v>
      </c>
      <c r="L70" s="4"/>
      <c r="M70" s="4"/>
      <c r="N70" s="4"/>
      <c r="O70" s="4"/>
      <c r="P70" s="4">
        <v>955900</v>
      </c>
      <c r="Q70" s="4">
        <v>2881900</v>
      </c>
      <c r="R70" s="5">
        <v>-3.8300000000000001E-2</v>
      </c>
      <c r="S70" s="4">
        <v>4261309</v>
      </c>
      <c r="T70" s="4">
        <f t="shared" si="18"/>
        <v>1390061.4</v>
      </c>
      <c r="U70" s="4">
        <f t="shared" si="17"/>
        <v>431528</v>
      </c>
    </row>
    <row r="71" spans="1:22" x14ac:dyDescent="0.2">
      <c r="A71" s="16" t="s">
        <v>230</v>
      </c>
      <c r="B71" s="4">
        <v>311000</v>
      </c>
      <c r="C71" s="4">
        <v>787200</v>
      </c>
      <c r="D71" s="4">
        <v>-476200</v>
      </c>
      <c r="E71" s="4">
        <v>-13700590000</v>
      </c>
      <c r="F71" s="4">
        <f t="shared" si="15"/>
        <v>96567066169</v>
      </c>
      <c r="K71">
        <f t="shared" si="16"/>
        <v>0</v>
      </c>
      <c r="L71" s="4"/>
      <c r="M71" s="4"/>
      <c r="N71" s="4"/>
      <c r="O71" s="4"/>
      <c r="P71" s="4">
        <v>802900</v>
      </c>
      <c r="Q71" s="4">
        <v>1747400</v>
      </c>
      <c r="R71" s="5">
        <v>-1.8799999999999997E-2</v>
      </c>
      <c r="S71" s="4">
        <v>2846148</v>
      </c>
      <c r="T71" s="4">
        <f t="shared" si="18"/>
        <v>1221536.5</v>
      </c>
      <c r="U71" s="4">
        <f t="shared" si="17"/>
        <v>431528</v>
      </c>
    </row>
    <row r="72" spans="1:22" x14ac:dyDescent="0.2">
      <c r="A72" s="16" t="s">
        <v>229</v>
      </c>
      <c r="B72" s="4">
        <v>488200</v>
      </c>
      <c r="C72" s="4">
        <v>324800</v>
      </c>
      <c r="D72" s="4">
        <v>163400</v>
      </c>
      <c r="E72" s="4">
        <v>4854550000</v>
      </c>
      <c r="F72" s="4">
        <f t="shared" si="15"/>
        <v>110267656169</v>
      </c>
      <c r="K72">
        <f t="shared" si="16"/>
        <v>0</v>
      </c>
      <c r="L72" s="4"/>
      <c r="M72" s="4"/>
      <c r="N72" s="4"/>
      <c r="O72" s="4"/>
      <c r="P72" s="4">
        <v>541900</v>
      </c>
      <c r="Q72" s="4">
        <v>636900</v>
      </c>
      <c r="R72" s="5">
        <v>5.1999999999999998E-3</v>
      </c>
      <c r="S72" s="4">
        <v>1577800</v>
      </c>
      <c r="T72" s="4">
        <f t="shared" si="18"/>
        <v>1173360.2</v>
      </c>
      <c r="U72" s="4">
        <f t="shared" si="17"/>
        <v>431528</v>
      </c>
    </row>
    <row r="73" spans="1:22" x14ac:dyDescent="0.2">
      <c r="A73" s="16" t="s">
        <v>228</v>
      </c>
      <c r="B73" s="4">
        <v>494400</v>
      </c>
      <c r="C73" s="4">
        <v>12003</v>
      </c>
      <c r="D73" s="4">
        <v>482397</v>
      </c>
      <c r="E73" s="4">
        <v>13962440000</v>
      </c>
      <c r="F73" s="4">
        <f t="shared" si="15"/>
        <v>105413106169</v>
      </c>
      <c r="K73">
        <f t="shared" si="16"/>
        <v>0</v>
      </c>
      <c r="L73" s="4"/>
      <c r="M73" s="4"/>
      <c r="N73" s="4"/>
      <c r="O73" s="4"/>
      <c r="P73" s="4">
        <v>1166400</v>
      </c>
      <c r="Q73" s="4">
        <v>652100</v>
      </c>
      <c r="R73" s="5">
        <v>1.0500000000000001E-2</v>
      </c>
      <c r="S73" s="4">
        <v>2010439</v>
      </c>
      <c r="T73" s="4">
        <f t="shared" si="18"/>
        <v>1167726.1000000001</v>
      </c>
      <c r="U73" s="4">
        <f t="shared" si="17"/>
        <v>431528</v>
      </c>
    </row>
    <row r="74" spans="1:22" x14ac:dyDescent="0.2">
      <c r="A74" s="16" t="s">
        <v>227</v>
      </c>
      <c r="B74" s="4">
        <v>600000</v>
      </c>
      <c r="C74" s="4">
        <v>86750</v>
      </c>
      <c r="D74" s="4">
        <v>513250</v>
      </c>
      <c r="E74" s="4">
        <v>14661660000</v>
      </c>
      <c r="F74" s="4">
        <f t="shared" si="15"/>
        <v>91450666169</v>
      </c>
      <c r="K74">
        <f t="shared" si="16"/>
        <v>0</v>
      </c>
      <c r="L74" s="4"/>
      <c r="M74" s="4"/>
      <c r="N74" s="4"/>
      <c r="O74" s="4"/>
      <c r="P74" s="4">
        <v>865700</v>
      </c>
      <c r="Q74" s="4">
        <v>512600</v>
      </c>
      <c r="R74" s="5">
        <v>3.7900000000000003E-2</v>
      </c>
      <c r="S74" s="4">
        <v>1733742</v>
      </c>
      <c r="T74" s="4">
        <f t="shared" si="18"/>
        <v>1221983.7</v>
      </c>
      <c r="U74" s="4">
        <f t="shared" si="17"/>
        <v>431528</v>
      </c>
    </row>
    <row r="75" spans="1:22" x14ac:dyDescent="0.2">
      <c r="A75" s="16" t="s">
        <v>221</v>
      </c>
      <c r="B75" s="4">
        <v>32100</v>
      </c>
      <c r="C75" s="4">
        <v>25830</v>
      </c>
      <c r="D75" s="4">
        <v>6270</v>
      </c>
      <c r="E75" s="4">
        <v>174660000</v>
      </c>
      <c r="F75" s="4">
        <f t="shared" si="15"/>
        <v>76789006169</v>
      </c>
      <c r="K75">
        <f t="shared" si="16"/>
        <v>0</v>
      </c>
      <c r="L75" s="4"/>
      <c r="M75" s="4"/>
      <c r="N75" s="4"/>
      <c r="O75" s="4"/>
      <c r="P75" s="4">
        <v>142200</v>
      </c>
      <c r="Q75" s="4">
        <v>241900</v>
      </c>
      <c r="R75" s="5">
        <v>-1.7000000000000001E-3</v>
      </c>
      <c r="S75" s="4">
        <v>431528</v>
      </c>
      <c r="T75" s="4">
        <f t="shared" si="18"/>
        <v>1412567.6</v>
      </c>
      <c r="U75" s="4">
        <f t="shared" si="17"/>
        <v>677426</v>
      </c>
    </row>
    <row r="76" spans="1:22" x14ac:dyDescent="0.2">
      <c r="A76" s="16" t="s">
        <v>212</v>
      </c>
      <c r="B76" s="4">
        <v>300</v>
      </c>
      <c r="C76" s="4">
        <v>8800</v>
      </c>
      <c r="D76" s="4">
        <v>-8500</v>
      </c>
      <c r="E76" s="4">
        <v>-235670000</v>
      </c>
      <c r="F76" s="4">
        <f t="shared" si="15"/>
        <v>76614346169</v>
      </c>
      <c r="K76">
        <f t="shared" si="16"/>
        <v>0</v>
      </c>
      <c r="L76" s="4"/>
      <c r="M76" s="4"/>
      <c r="N76" s="4"/>
      <c r="O76" s="4"/>
      <c r="P76" s="4">
        <v>229500</v>
      </c>
      <c r="Q76" s="4">
        <v>378700</v>
      </c>
      <c r="R76" s="5">
        <v>0</v>
      </c>
      <c r="S76" s="4">
        <v>677426</v>
      </c>
      <c r="T76" s="4">
        <f t="shared" si="18"/>
        <v>1567196.2</v>
      </c>
      <c r="U76" s="4">
        <f t="shared" si="17"/>
        <v>692712</v>
      </c>
    </row>
    <row r="77" spans="1:22" x14ac:dyDescent="0.2">
      <c r="A77" s="16" t="s">
        <v>211</v>
      </c>
      <c r="B77" s="4">
        <v>300000</v>
      </c>
      <c r="C77" s="4">
        <v>161400</v>
      </c>
      <c r="D77" s="4">
        <v>138600</v>
      </c>
      <c r="E77" s="4">
        <v>3850880000</v>
      </c>
      <c r="F77" s="4">
        <f t="shared" si="15"/>
        <v>76850016169</v>
      </c>
      <c r="K77">
        <f>K78+J77</f>
        <v>0</v>
      </c>
      <c r="L77" s="4"/>
      <c r="M77" s="4"/>
      <c r="N77" s="4"/>
      <c r="O77" s="4"/>
      <c r="P77" s="4">
        <v>239300</v>
      </c>
      <c r="Q77" s="4">
        <v>329700</v>
      </c>
      <c r="R77" s="5">
        <v>-1.7000000000000001E-3</v>
      </c>
      <c r="S77" s="4">
        <v>692712</v>
      </c>
      <c r="T77" s="4">
        <f t="shared" si="18"/>
        <v>1639587.5</v>
      </c>
      <c r="U77" s="4">
        <f t="shared" si="17"/>
        <v>1096037</v>
      </c>
    </row>
    <row r="78" spans="1:22" x14ac:dyDescent="0.2">
      <c r="A78" s="16" t="s">
        <v>210</v>
      </c>
      <c r="B78" s="4">
        <v>600000</v>
      </c>
      <c r="C78" s="4">
        <v>458400</v>
      </c>
      <c r="D78" s="4">
        <v>141600</v>
      </c>
      <c r="E78" s="4">
        <v>3944530000</v>
      </c>
      <c r="F78" s="4">
        <f t="shared" si="15"/>
        <v>72999136169</v>
      </c>
      <c r="K78">
        <f>J78+K80</f>
        <v>0</v>
      </c>
      <c r="R78" s="5">
        <v>-1.7000000000000001E-3</v>
      </c>
      <c r="S78" s="4">
        <v>1285759</v>
      </c>
      <c r="T78" s="4">
        <f t="shared" si="18"/>
        <v>1597756.7</v>
      </c>
      <c r="U78" s="4">
        <f t="shared" si="17"/>
        <v>1096037</v>
      </c>
    </row>
    <row r="79" spans="1:22" x14ac:dyDescent="0.2">
      <c r="A79" s="16" t="s">
        <v>209</v>
      </c>
      <c r="B79" s="4">
        <v>226100</v>
      </c>
      <c r="C79" s="4">
        <v>26400</v>
      </c>
      <c r="D79" s="4">
        <v>199700</v>
      </c>
      <c r="E79" s="4">
        <v>5564970000</v>
      </c>
      <c r="F79" s="4">
        <f t="shared" si="15"/>
        <v>69054606169</v>
      </c>
      <c r="L79" s="4"/>
      <c r="M79" s="4"/>
      <c r="N79" s="4"/>
      <c r="O79" s="4"/>
      <c r="P79" s="4">
        <v>340500</v>
      </c>
      <c r="Q79" s="4">
        <v>849200</v>
      </c>
      <c r="R79" s="5">
        <v>-3.4999999999999996E-3</v>
      </c>
      <c r="S79" s="4">
        <v>1432108</v>
      </c>
      <c r="T79" s="4">
        <f t="shared" si="18"/>
        <v>1562597.6</v>
      </c>
      <c r="U79" s="4">
        <f t="shared" si="17"/>
        <v>1096037</v>
      </c>
    </row>
    <row r="80" spans="1:22" x14ac:dyDescent="0.2">
      <c r="A80" s="16" t="s">
        <v>208</v>
      </c>
      <c r="B80" s="4">
        <v>293300</v>
      </c>
      <c r="C80" s="4">
        <v>29500</v>
      </c>
      <c r="D80" s="4">
        <v>263800</v>
      </c>
      <c r="E80" s="4">
        <v>7494730000</v>
      </c>
      <c r="F80" s="4">
        <f t="shared" si="15"/>
        <v>63489636169</v>
      </c>
      <c r="K80">
        <f>J80</f>
        <v>0</v>
      </c>
      <c r="R80" s="5">
        <v>-1.3999999999999999E-2</v>
      </c>
      <c r="S80" s="4">
        <v>1212952</v>
      </c>
      <c r="T80" s="4">
        <f t="shared" si="18"/>
        <v>1501436.6</v>
      </c>
      <c r="U80" s="4">
        <f t="shared" si="17"/>
        <v>1096037</v>
      </c>
    </row>
    <row r="81" spans="1:21" x14ac:dyDescent="0.2">
      <c r="A81" s="16" t="s">
        <v>207</v>
      </c>
      <c r="B81" s="4">
        <v>250010</v>
      </c>
      <c r="C81" s="4">
        <v>350300</v>
      </c>
      <c r="D81" s="4">
        <v>-100290</v>
      </c>
      <c r="E81" s="4">
        <v>-2796220000</v>
      </c>
      <c r="F81" s="4">
        <f t="shared" si="15"/>
        <v>55994906169</v>
      </c>
      <c r="R81" s="5">
        <v>1.0700000000000001E-2</v>
      </c>
      <c r="S81" s="4">
        <v>1160899</v>
      </c>
      <c r="T81" s="4">
        <f t="shared" si="18"/>
        <v>1499319.8</v>
      </c>
      <c r="U81" s="4">
        <f t="shared" si="17"/>
        <v>1096037</v>
      </c>
    </row>
    <row r="82" spans="1:21" x14ac:dyDescent="0.2">
      <c r="A82" s="16" t="s">
        <v>206</v>
      </c>
      <c r="B82" s="4">
        <v>4400</v>
      </c>
      <c r="C82" s="4">
        <v>338400</v>
      </c>
      <c r="D82" s="4">
        <v>-334000</v>
      </c>
      <c r="E82" s="4">
        <v>-9416880000</v>
      </c>
      <c r="F82" s="4">
        <f t="shared" si="15"/>
        <v>58791126169</v>
      </c>
      <c r="R82" s="5">
        <v>-2.0899999999999998E-2</v>
      </c>
      <c r="S82" s="4">
        <v>1096037</v>
      </c>
      <c r="T82" s="4">
        <f t="shared" si="18"/>
        <v>1504701.8</v>
      </c>
      <c r="U82" s="4">
        <f t="shared" si="17"/>
        <v>1416625</v>
      </c>
    </row>
    <row r="83" spans="1:21" x14ac:dyDescent="0.2">
      <c r="A83" s="16" t="s">
        <v>205</v>
      </c>
      <c r="B83" s="4">
        <v>300600</v>
      </c>
      <c r="C83" s="4">
        <v>210750</v>
      </c>
      <c r="D83" s="4">
        <v>89850</v>
      </c>
      <c r="E83" s="4">
        <v>2574410000</v>
      </c>
      <c r="F83" s="4">
        <f t="shared" si="15"/>
        <v>68208006169</v>
      </c>
      <c r="R83" s="5">
        <v>-1.03E-2</v>
      </c>
      <c r="S83" s="4">
        <v>1954098</v>
      </c>
      <c r="T83" s="4">
        <f t="shared" si="18"/>
        <v>1496932.3</v>
      </c>
      <c r="U83" s="4">
        <f t="shared" si="17"/>
        <v>867451</v>
      </c>
    </row>
    <row r="84" spans="1:21" x14ac:dyDescent="0.2">
      <c r="A84" s="16" t="s">
        <v>204</v>
      </c>
      <c r="B84" s="4">
        <v>374700</v>
      </c>
      <c r="C84" s="4">
        <v>193250</v>
      </c>
      <c r="D84" s="4">
        <v>181450</v>
      </c>
      <c r="E84" s="4">
        <v>5295780000</v>
      </c>
      <c r="F84" s="4">
        <f t="shared" si="15"/>
        <v>65633596169</v>
      </c>
      <c r="R84" s="5">
        <v>-1.0200000000000001E-2</v>
      </c>
      <c r="S84" s="4">
        <v>2276318</v>
      </c>
      <c r="T84" s="4">
        <f t="shared" si="18"/>
        <v>1664473.8</v>
      </c>
      <c r="U84" s="4">
        <f t="shared" si="17"/>
        <v>867451</v>
      </c>
    </row>
    <row r="85" spans="1:21" x14ac:dyDescent="0.2">
      <c r="A85" s="16" t="s">
        <v>203</v>
      </c>
      <c r="B85" s="4">
        <v>104900</v>
      </c>
      <c r="C85" s="4">
        <v>432705</v>
      </c>
      <c r="D85" s="4">
        <v>-327805</v>
      </c>
      <c r="E85" s="4">
        <v>-9469860000</v>
      </c>
      <c r="F85" s="4">
        <f t="shared" si="15"/>
        <v>60337816169</v>
      </c>
      <c r="R85" s="5">
        <v>3.5400000000000001E-2</v>
      </c>
      <c r="S85" s="4">
        <v>2337367</v>
      </c>
      <c r="T85" s="4">
        <f t="shared" si="18"/>
        <v>1571179.8</v>
      </c>
      <c r="U85" s="4">
        <f t="shared" si="17"/>
        <v>601342</v>
      </c>
    </row>
    <row r="86" spans="1:21" x14ac:dyDescent="0.2">
      <c r="A86" s="16" t="s">
        <v>202</v>
      </c>
      <c r="B86" s="4">
        <v>132700</v>
      </c>
      <c r="C86" s="4">
        <v>466100</v>
      </c>
      <c r="D86" s="4">
        <v>-333400</v>
      </c>
      <c r="E86" s="4">
        <v>-9456830000</v>
      </c>
      <c r="F86" s="4">
        <f t="shared" si="15"/>
        <v>69807676169</v>
      </c>
      <c r="R86" s="5">
        <v>1.44E-2</v>
      </c>
      <c r="S86" s="4">
        <v>2223712</v>
      </c>
      <c r="T86" s="4">
        <f t="shared" si="18"/>
        <v>1422715.8</v>
      </c>
      <c r="U86" s="4">
        <f t="shared" si="17"/>
        <v>601342</v>
      </c>
    </row>
    <row r="87" spans="1:21" x14ac:dyDescent="0.2">
      <c r="A87" s="16" t="s">
        <v>201</v>
      </c>
      <c r="B87" s="4">
        <v>34400</v>
      </c>
      <c r="C87" s="4">
        <v>2600</v>
      </c>
      <c r="D87" s="4">
        <v>31800</v>
      </c>
      <c r="E87" s="4">
        <v>888850000</v>
      </c>
      <c r="F87" s="4">
        <f t="shared" si="15"/>
        <v>79264506169</v>
      </c>
      <c r="R87" s="5">
        <v>2.0199999999999999E-2</v>
      </c>
      <c r="S87" s="4">
        <v>1416625</v>
      </c>
      <c r="T87" s="4">
        <f t="shared" si="18"/>
        <v>1378711.2</v>
      </c>
      <c r="U87" s="4">
        <f t="shared" si="17"/>
        <v>601342</v>
      </c>
    </row>
    <row r="88" spans="1:21" x14ac:dyDescent="0.2">
      <c r="A88" s="16" t="s">
        <v>200</v>
      </c>
      <c r="B88" s="4">
        <v>4800</v>
      </c>
      <c r="C88" s="4">
        <v>176000</v>
      </c>
      <c r="D88" s="4">
        <v>-171200</v>
      </c>
      <c r="E88" s="4">
        <v>-4659390000</v>
      </c>
      <c r="F88" s="4">
        <f t="shared" si="15"/>
        <v>78375656169</v>
      </c>
      <c r="R88" s="5">
        <v>-9.0000000000000011E-3</v>
      </c>
      <c r="S88" s="4">
        <v>867451</v>
      </c>
      <c r="T88" s="4">
        <f t="shared" si="18"/>
        <v>1456489.7</v>
      </c>
      <c r="U88" s="4">
        <f t="shared" si="17"/>
        <v>601342</v>
      </c>
    </row>
    <row r="89" spans="1:21" x14ac:dyDescent="0.2">
      <c r="A89" s="16" t="s">
        <v>199</v>
      </c>
      <c r="B89" s="4">
        <v>187200</v>
      </c>
      <c r="C89" s="4">
        <v>53154</v>
      </c>
      <c r="D89" s="4">
        <v>134046</v>
      </c>
      <c r="E89" s="4">
        <v>3699430000</v>
      </c>
      <c r="F89" s="4">
        <f t="shared" si="15"/>
        <v>83035046169</v>
      </c>
      <c r="R89" s="5">
        <v>-1.8E-3</v>
      </c>
      <c r="S89" s="4">
        <v>1080517</v>
      </c>
      <c r="T89" s="4">
        <f t="shared" si="18"/>
        <v>1446877.4</v>
      </c>
      <c r="U89" s="4">
        <f t="shared" si="17"/>
        <v>601342</v>
      </c>
    </row>
    <row r="90" spans="1:21" x14ac:dyDescent="0.2">
      <c r="A90" s="16" t="s">
        <v>198</v>
      </c>
      <c r="B90" s="4">
        <v>0</v>
      </c>
      <c r="C90" s="4">
        <v>12600</v>
      </c>
      <c r="D90" s="4">
        <v>-12600</v>
      </c>
      <c r="E90" s="4">
        <v>-348620000</v>
      </c>
      <c r="F90" s="4">
        <f t="shared" si="15"/>
        <v>79335616169</v>
      </c>
      <c r="R90" s="5">
        <v>5.5000000000000005E-3</v>
      </c>
      <c r="S90" s="4">
        <v>601342</v>
      </c>
      <c r="T90" s="4">
        <f t="shared" si="18"/>
        <v>1506716.2</v>
      </c>
      <c r="U90" s="4">
        <f t="shared" si="17"/>
        <v>1139731</v>
      </c>
    </row>
    <row r="91" spans="1:21" x14ac:dyDescent="0.2">
      <c r="A91" s="16" t="s">
        <v>197</v>
      </c>
      <c r="B91" s="4">
        <v>27900</v>
      </c>
      <c r="C91" s="4">
        <v>296000</v>
      </c>
      <c r="D91" s="4">
        <v>-268100</v>
      </c>
      <c r="E91" s="4">
        <v>-7259860000</v>
      </c>
      <c r="F91" s="4">
        <f t="shared" si="15"/>
        <v>79684236169</v>
      </c>
      <c r="R91" s="5">
        <v>-7.1999999999999998E-3</v>
      </c>
      <c r="S91" s="4">
        <v>1139731</v>
      </c>
      <c r="T91" s="4">
        <f t="shared" si="18"/>
        <v>1511075.5</v>
      </c>
      <c r="U91" s="4">
        <f t="shared" si="17"/>
        <v>739072</v>
      </c>
    </row>
    <row r="92" spans="1:21" x14ac:dyDescent="0.2">
      <c r="A92" s="16" t="s">
        <v>196</v>
      </c>
      <c r="B92" s="4">
        <v>122100</v>
      </c>
      <c r="C92" s="4">
        <v>106000</v>
      </c>
      <c r="D92" s="4">
        <v>16100</v>
      </c>
      <c r="E92" s="4">
        <v>442530000</v>
      </c>
      <c r="F92" s="4">
        <f t="shared" si="15"/>
        <v>86944096169</v>
      </c>
      <c r="R92" s="5">
        <v>-1.4199999999999999E-2</v>
      </c>
      <c r="S92" s="4">
        <v>1149857</v>
      </c>
      <c r="T92" s="4">
        <f t="shared" si="18"/>
        <v>1511623.1</v>
      </c>
      <c r="U92" s="4">
        <f t="shared" si="17"/>
        <v>739072</v>
      </c>
    </row>
    <row r="93" spans="1:21" x14ac:dyDescent="0.2">
      <c r="A93" s="16" t="s">
        <v>195</v>
      </c>
      <c r="B93" s="4">
        <v>101200</v>
      </c>
      <c r="C93" s="4">
        <v>37900</v>
      </c>
      <c r="D93" s="4">
        <v>63300</v>
      </c>
      <c r="E93" s="4">
        <v>1787720000</v>
      </c>
      <c r="F93" s="4">
        <f t="shared" si="15"/>
        <v>86501566169</v>
      </c>
      <c r="R93" s="5">
        <v>-3.4999999999999996E-3</v>
      </c>
      <c r="S93" s="4">
        <v>1876403</v>
      </c>
      <c r="T93" s="4">
        <f t="shared" si="18"/>
        <v>1623042.3</v>
      </c>
      <c r="U93" s="4">
        <f t="shared" si="17"/>
        <v>739072</v>
      </c>
    </row>
    <row r="94" spans="1:21" x14ac:dyDescent="0.2">
      <c r="A94" s="16" t="s">
        <v>194</v>
      </c>
      <c r="B94" s="4">
        <v>0</v>
      </c>
      <c r="C94" s="4">
        <v>61300</v>
      </c>
      <c r="D94" s="4">
        <v>-61300</v>
      </c>
      <c r="E94" s="4">
        <v>-1772180000</v>
      </c>
      <c r="F94" s="4">
        <f t="shared" si="15"/>
        <v>84713846169</v>
      </c>
      <c r="R94" s="5">
        <v>0</v>
      </c>
      <c r="S94" s="4">
        <v>3951733</v>
      </c>
      <c r="T94" s="4">
        <f t="shared" si="18"/>
        <v>1401590.8</v>
      </c>
      <c r="U94" s="4">
        <f t="shared" si="17"/>
        <v>739072</v>
      </c>
    </row>
    <row r="95" spans="1:21" x14ac:dyDescent="0.2">
      <c r="A95" s="16" t="s">
        <v>193</v>
      </c>
      <c r="B95" s="4">
        <v>0</v>
      </c>
      <c r="C95" s="4">
        <v>107600</v>
      </c>
      <c r="D95" s="4">
        <v>-107600</v>
      </c>
      <c r="E95" s="4">
        <v>-3006110000</v>
      </c>
      <c r="F95" s="4">
        <f t="shared" si="15"/>
        <v>86486026169</v>
      </c>
      <c r="R95" s="5">
        <v>1.26E-2</v>
      </c>
      <c r="S95" s="4">
        <v>1404427</v>
      </c>
      <c r="T95" s="4">
        <f t="shared" si="18"/>
        <v>1405812.1</v>
      </c>
      <c r="U95" s="4">
        <f t="shared" si="17"/>
        <v>739072</v>
      </c>
    </row>
    <row r="96" spans="1:21" x14ac:dyDescent="0.2">
      <c r="A96" s="16" t="s">
        <v>192</v>
      </c>
      <c r="B96" s="4">
        <v>50000</v>
      </c>
      <c r="C96" s="4">
        <v>25100</v>
      </c>
      <c r="D96" s="4">
        <v>24900</v>
      </c>
      <c r="E96" s="4">
        <v>694620000</v>
      </c>
      <c r="F96" s="4">
        <f t="shared" si="15"/>
        <v>89492136169</v>
      </c>
      <c r="R96" s="5">
        <v>1.8E-3</v>
      </c>
      <c r="S96" s="4">
        <v>739072</v>
      </c>
      <c r="T96" s="4">
        <f t="shared" si="18"/>
        <v>1395660.8</v>
      </c>
      <c r="U96" s="4">
        <f t="shared" si="17"/>
        <v>976579</v>
      </c>
    </row>
    <row r="97" spans="1:21" x14ac:dyDescent="0.2">
      <c r="A97" s="16" t="s">
        <v>191</v>
      </c>
      <c r="B97" s="4">
        <v>90300</v>
      </c>
      <c r="C97" s="4">
        <v>2225</v>
      </c>
      <c r="D97" s="4">
        <v>88075</v>
      </c>
      <c r="E97" s="4">
        <v>2441770000</v>
      </c>
      <c r="F97" s="4">
        <f t="shared" si="15"/>
        <v>88797516169</v>
      </c>
      <c r="R97" s="5">
        <v>3.7000000000000002E-3</v>
      </c>
      <c r="S97" s="4">
        <v>976579</v>
      </c>
      <c r="T97" s="4">
        <f t="shared" si="18"/>
        <v>1372531.2</v>
      </c>
      <c r="U97" s="4">
        <f t="shared" si="17"/>
        <v>984394</v>
      </c>
    </row>
    <row r="98" spans="1:21" x14ac:dyDescent="0.2">
      <c r="A98" s="16" t="s">
        <v>190</v>
      </c>
      <c r="B98" s="4">
        <v>52400</v>
      </c>
      <c r="C98" s="4">
        <v>200000</v>
      </c>
      <c r="D98" s="4">
        <v>-147600</v>
      </c>
      <c r="E98" s="4">
        <v>-4184680000</v>
      </c>
      <c r="F98" s="4">
        <f t="shared" si="15"/>
        <v>86355746169</v>
      </c>
      <c r="R98" s="5">
        <v>-2.46E-2</v>
      </c>
      <c r="S98" s="4">
        <v>1645236</v>
      </c>
      <c r="T98" s="4">
        <f t="shared" si="18"/>
        <v>1278082</v>
      </c>
      <c r="U98" s="4">
        <f t="shared" si="17"/>
        <v>984394</v>
      </c>
    </row>
    <row r="99" spans="1:21" x14ac:dyDescent="0.2">
      <c r="A99" s="16" t="s">
        <v>189</v>
      </c>
      <c r="B99" s="4">
        <v>100900</v>
      </c>
      <c r="C99" s="4">
        <v>3375</v>
      </c>
      <c r="D99" s="4">
        <v>97525</v>
      </c>
      <c r="E99" s="4">
        <v>2747720000</v>
      </c>
      <c r="F99" s="4">
        <f t="shared" si="15"/>
        <v>90540426169</v>
      </c>
      <c r="R99" s="5">
        <v>8.8999999999999999E-3</v>
      </c>
      <c r="S99" s="4">
        <v>984394</v>
      </c>
      <c r="T99" s="4">
        <f t="shared" si="18"/>
        <v>1298933.8999999999</v>
      </c>
      <c r="U99" s="4">
        <f t="shared" si="17"/>
        <v>1155333</v>
      </c>
    </row>
    <row r="100" spans="1:21" x14ac:dyDescent="0.2">
      <c r="A100" s="16" t="s">
        <v>188</v>
      </c>
      <c r="B100" s="4">
        <v>207300</v>
      </c>
      <c r="C100" s="4">
        <v>18900</v>
      </c>
      <c r="D100" s="4">
        <v>188400</v>
      </c>
      <c r="E100" s="4">
        <v>5303800000</v>
      </c>
      <c r="F100" s="4">
        <f t="shared" si="15"/>
        <v>87792706169</v>
      </c>
      <c r="R100" s="5">
        <v>7.1999999999999998E-3</v>
      </c>
      <c r="S100" s="4">
        <v>1199730</v>
      </c>
      <c r="T100" s="4">
        <f t="shared" si="18"/>
        <v>1240067.2</v>
      </c>
      <c r="U100" s="4">
        <f t="shared" si="17"/>
        <v>1155333</v>
      </c>
    </row>
    <row r="101" spans="1:21" x14ac:dyDescent="0.2">
      <c r="A101" s="16" t="s">
        <v>187</v>
      </c>
      <c r="B101" s="4">
        <v>50000</v>
      </c>
      <c r="C101" s="4">
        <v>46800</v>
      </c>
      <c r="D101" s="4">
        <v>3200</v>
      </c>
      <c r="E101" s="4">
        <v>84070000</v>
      </c>
      <c r="F101" s="4">
        <f t="shared" si="15"/>
        <v>82488906169</v>
      </c>
      <c r="R101" s="5">
        <v>0</v>
      </c>
      <c r="S101" s="4">
        <v>1183324</v>
      </c>
      <c r="T101" s="4">
        <f t="shared" si="18"/>
        <v>1222800.2</v>
      </c>
      <c r="U101" s="4">
        <f t="shared" si="17"/>
        <v>637559</v>
      </c>
    </row>
    <row r="102" spans="1:21" x14ac:dyDescent="0.2">
      <c r="A102" s="16" t="s">
        <v>186</v>
      </c>
      <c r="B102" s="4">
        <v>50000</v>
      </c>
      <c r="C102" s="4">
        <v>59200</v>
      </c>
      <c r="D102" s="4">
        <v>-9200</v>
      </c>
      <c r="E102" s="4">
        <v>-254430000</v>
      </c>
      <c r="F102" s="4">
        <f t="shared" si="15"/>
        <v>82404836169</v>
      </c>
      <c r="R102" s="5">
        <v>-1.7000000000000001E-3</v>
      </c>
      <c r="S102" s="4">
        <v>1155333</v>
      </c>
      <c r="T102" s="4">
        <f t="shared" si="18"/>
        <v>1156884.1000000001</v>
      </c>
      <c r="U102" s="4">
        <f t="shared" si="17"/>
        <v>637559</v>
      </c>
    </row>
    <row r="103" spans="1:21" x14ac:dyDescent="0.2">
      <c r="A103" s="16" t="s">
        <v>185</v>
      </c>
      <c r="B103" s="4">
        <v>103500</v>
      </c>
      <c r="C103" s="4">
        <v>126900</v>
      </c>
      <c r="D103" s="4">
        <v>-23400</v>
      </c>
      <c r="E103" s="4">
        <v>-663600000</v>
      </c>
      <c r="F103" s="4">
        <f t="shared" si="15"/>
        <v>82659266169</v>
      </c>
      <c r="R103" s="5">
        <v>7.1999999999999998E-3</v>
      </c>
      <c r="S103" s="4">
        <v>2990595</v>
      </c>
      <c r="T103" s="4">
        <f t="shared" si="18"/>
        <v>934297.8</v>
      </c>
      <c r="U103" s="4">
        <f t="shared" si="17"/>
        <v>637559</v>
      </c>
    </row>
    <row r="104" spans="1:21" x14ac:dyDescent="0.2">
      <c r="A104" s="16" t="s">
        <v>184</v>
      </c>
      <c r="B104" s="4">
        <v>139000</v>
      </c>
      <c r="C104" s="4">
        <v>39200</v>
      </c>
      <c r="D104" s="4">
        <v>99800</v>
      </c>
      <c r="E104" s="4">
        <v>2780070000</v>
      </c>
      <c r="F104" s="4">
        <f t="shared" si="15"/>
        <v>83322866169</v>
      </c>
      <c r="R104" s="5">
        <v>3.7000000000000002E-3</v>
      </c>
      <c r="S104" s="4">
        <v>1737218</v>
      </c>
      <c r="T104" s="4">
        <f t="shared" si="18"/>
        <v>918995.1</v>
      </c>
      <c r="U104" s="4">
        <f t="shared" si="17"/>
        <v>637559</v>
      </c>
    </row>
    <row r="105" spans="1:21" x14ac:dyDescent="0.2">
      <c r="A105" s="16" t="s">
        <v>183</v>
      </c>
      <c r="B105" s="4">
        <v>67700</v>
      </c>
      <c r="C105" s="4">
        <v>800</v>
      </c>
      <c r="D105" s="4">
        <v>66900</v>
      </c>
      <c r="E105" s="4">
        <v>1800360000</v>
      </c>
      <c r="F105" s="4">
        <f t="shared" si="15"/>
        <v>80542796169</v>
      </c>
      <c r="R105" s="5">
        <v>6.1399999999999996E-2</v>
      </c>
      <c r="S105" s="4">
        <v>1446640</v>
      </c>
      <c r="T105" s="4">
        <f t="shared" si="18"/>
        <v>850269.9</v>
      </c>
      <c r="U105" s="4">
        <f t="shared" si="17"/>
        <v>611063</v>
      </c>
    </row>
    <row r="106" spans="1:21" x14ac:dyDescent="0.2">
      <c r="A106" s="16" t="s">
        <v>182</v>
      </c>
      <c r="B106" s="4">
        <v>19100</v>
      </c>
      <c r="C106" s="4">
        <v>2000</v>
      </c>
      <c r="D106" s="4">
        <v>17100</v>
      </c>
      <c r="E106" s="4">
        <v>454920000</v>
      </c>
      <c r="F106" s="4">
        <f t="shared" si="15"/>
        <v>78742436169</v>
      </c>
      <c r="R106" s="5">
        <v>-1.4999999999999999E-2</v>
      </c>
      <c r="S106" s="4">
        <v>637559</v>
      </c>
      <c r="T106" s="4">
        <f t="shared" si="18"/>
        <v>844560.9</v>
      </c>
      <c r="U106" s="4">
        <f t="shared" si="17"/>
        <v>611063</v>
      </c>
    </row>
    <row r="107" spans="1:21" x14ac:dyDescent="0.2">
      <c r="A107" s="16" t="s">
        <v>181</v>
      </c>
      <c r="B107" s="4">
        <v>7000</v>
      </c>
      <c r="C107" s="4">
        <v>150600</v>
      </c>
      <c r="D107" s="4">
        <v>-143600</v>
      </c>
      <c r="E107" s="4">
        <v>-3813354966</v>
      </c>
      <c r="F107" s="4">
        <f t="shared" si="15"/>
        <v>78287516169</v>
      </c>
      <c r="R107" s="5">
        <v>-3.7000000000000002E-3</v>
      </c>
      <c r="S107" s="4">
        <v>745283</v>
      </c>
      <c r="T107" s="4">
        <f t="shared" si="18"/>
        <v>839538.2</v>
      </c>
      <c r="U107" s="4">
        <f t="shared" si="17"/>
        <v>496172</v>
      </c>
    </row>
    <row r="108" spans="1:21" x14ac:dyDescent="0.2">
      <c r="A108" s="16" t="s">
        <v>180</v>
      </c>
      <c r="B108" s="4">
        <v>6000</v>
      </c>
      <c r="C108" s="4">
        <v>81300</v>
      </c>
      <c r="D108" s="4">
        <v>-75300</v>
      </c>
      <c r="E108" s="4">
        <v>-2001850000</v>
      </c>
      <c r="F108" s="4">
        <f t="shared" si="15"/>
        <v>82100871135</v>
      </c>
      <c r="R108" s="5">
        <v>-1.11E-2</v>
      </c>
      <c r="S108" s="4">
        <v>700744</v>
      </c>
      <c r="T108" s="4">
        <f t="shared" si="18"/>
        <v>891334.8</v>
      </c>
      <c r="U108" s="4">
        <f t="shared" si="17"/>
        <v>496172</v>
      </c>
    </row>
    <row r="109" spans="1:21" x14ac:dyDescent="0.2">
      <c r="A109" s="16" t="s">
        <v>179</v>
      </c>
      <c r="B109" s="4">
        <v>97900</v>
      </c>
      <c r="C109" s="4">
        <v>23550</v>
      </c>
      <c r="D109" s="4">
        <v>74350</v>
      </c>
      <c r="E109" s="4">
        <v>1990370000</v>
      </c>
      <c r="F109" s="4">
        <f t="shared" si="15"/>
        <v>84102721135</v>
      </c>
      <c r="R109" s="5">
        <v>5.2900000000000003E-2</v>
      </c>
      <c r="S109" s="4">
        <v>1192913</v>
      </c>
      <c r="T109" s="4">
        <f t="shared" si="18"/>
        <v>908752.7</v>
      </c>
      <c r="U109" s="4">
        <f t="shared" si="17"/>
        <v>496172</v>
      </c>
    </row>
    <row r="110" spans="1:21" x14ac:dyDescent="0.2">
      <c r="A110" s="16" t="s">
        <v>178</v>
      </c>
      <c r="B110" s="4">
        <v>101500</v>
      </c>
      <c r="C110" s="4">
        <v>15800</v>
      </c>
      <c r="D110" s="4">
        <v>85700</v>
      </c>
      <c r="E110" s="4">
        <v>2198080000</v>
      </c>
      <c r="F110" s="4">
        <f t="shared" si="15"/>
        <v>82112351135</v>
      </c>
      <c r="R110" s="5">
        <v>1.3899999999999999E-2</v>
      </c>
      <c r="S110" s="4">
        <v>611063</v>
      </c>
      <c r="T110" s="4">
        <f t="shared" si="18"/>
        <v>1052368.3</v>
      </c>
      <c r="U110" s="4">
        <f t="shared" si="17"/>
        <v>496172</v>
      </c>
    </row>
    <row r="111" spans="1:21" x14ac:dyDescent="0.2">
      <c r="A111" s="16" t="s">
        <v>177</v>
      </c>
      <c r="B111" s="4">
        <v>321400</v>
      </c>
      <c r="C111" s="4">
        <v>1300</v>
      </c>
      <c r="D111" s="4">
        <v>320100</v>
      </c>
      <c r="E111" s="4">
        <v>8107826905</v>
      </c>
      <c r="F111" s="4">
        <f t="shared" si="15"/>
        <v>79914271135</v>
      </c>
      <c r="R111" s="5">
        <v>-2.7000000000000003E-2</v>
      </c>
      <c r="S111" s="4">
        <v>1010654</v>
      </c>
      <c r="T111" s="4">
        <f t="shared" si="18"/>
        <v>1036356.2</v>
      </c>
      <c r="U111" s="4">
        <f t="shared" si="17"/>
        <v>496172</v>
      </c>
    </row>
    <row r="112" spans="1:21" x14ac:dyDescent="0.2">
      <c r="A112" s="16" t="s">
        <v>176</v>
      </c>
      <c r="B112" s="4">
        <v>217500</v>
      </c>
      <c r="C112" s="4">
        <v>30535</v>
      </c>
      <c r="D112" s="4">
        <v>186965</v>
      </c>
      <c r="E112" s="4">
        <v>4843770000</v>
      </c>
      <c r="F112" s="4">
        <f t="shared" si="15"/>
        <v>71806444230</v>
      </c>
      <c r="R112" s="5">
        <v>0</v>
      </c>
      <c r="S112" s="4">
        <v>496172</v>
      </c>
      <c r="T112" s="4">
        <f t="shared" si="18"/>
        <v>1091279.3999999999</v>
      </c>
      <c r="U112" s="4">
        <f t="shared" si="17"/>
        <v>580469</v>
      </c>
    </row>
    <row r="113" spans="1:21" x14ac:dyDescent="0.2">
      <c r="A113" s="16" t="s">
        <v>175</v>
      </c>
      <c r="B113" s="4">
        <v>392200</v>
      </c>
      <c r="C113" s="4">
        <v>0</v>
      </c>
      <c r="D113" s="4">
        <v>392200</v>
      </c>
      <c r="E113" s="4">
        <v>10084350000</v>
      </c>
      <c r="F113" s="4">
        <f t="shared" si="15"/>
        <v>66962674230</v>
      </c>
      <c r="R113" s="5">
        <v>1.77E-2</v>
      </c>
      <c r="S113" s="4">
        <v>764732</v>
      </c>
      <c r="T113" s="4">
        <f t="shared" si="18"/>
        <v>1130635.3</v>
      </c>
      <c r="U113" s="4">
        <f t="shared" si="17"/>
        <v>580469</v>
      </c>
    </row>
    <row r="114" spans="1:21" x14ac:dyDescent="0.2">
      <c r="A114" s="16" t="s">
        <v>174</v>
      </c>
      <c r="B114" s="4">
        <v>561800</v>
      </c>
      <c r="C114" s="4">
        <v>14000</v>
      </c>
      <c r="D114" s="4">
        <v>547800</v>
      </c>
      <c r="E114" s="4">
        <v>13803450000</v>
      </c>
      <c r="F114" s="4">
        <f t="shared" si="15"/>
        <v>56878324230</v>
      </c>
      <c r="R114" s="5">
        <v>-3.5900000000000001E-2</v>
      </c>
      <c r="S114" s="4">
        <v>1584191</v>
      </c>
      <c r="T114" s="4">
        <f t="shared" si="18"/>
        <v>1095540.6000000001</v>
      </c>
      <c r="U114" s="4">
        <f t="shared" si="17"/>
        <v>580469</v>
      </c>
    </row>
    <row r="115" spans="1:21" x14ac:dyDescent="0.2">
      <c r="A115" s="16" t="s">
        <v>173</v>
      </c>
      <c r="B115" s="4">
        <v>203300</v>
      </c>
      <c r="C115" s="4">
        <v>40600</v>
      </c>
      <c r="D115" s="4">
        <v>162700</v>
      </c>
      <c r="E115" s="4">
        <v>4349770000</v>
      </c>
      <c r="F115" s="4">
        <f t="shared" ref="F115:F130" si="19">E115+F116</f>
        <v>43074874230</v>
      </c>
      <c r="R115" s="5">
        <v>-3.7000000000000002E-3</v>
      </c>
      <c r="S115" s="4">
        <v>759388</v>
      </c>
      <c r="T115" s="4">
        <f t="shared" si="18"/>
        <v>1105679.6000000001</v>
      </c>
      <c r="U115" s="4">
        <f t="shared" si="17"/>
        <v>580469</v>
      </c>
    </row>
    <row r="116" spans="1:21" x14ac:dyDescent="0.2">
      <c r="A116" s="16" t="s">
        <v>172</v>
      </c>
      <c r="B116" s="4">
        <v>96800</v>
      </c>
      <c r="C116" s="4">
        <v>107050</v>
      </c>
      <c r="D116" s="4">
        <v>-10250</v>
      </c>
      <c r="E116" s="4">
        <v>-227190000</v>
      </c>
      <c r="F116" s="4">
        <f t="shared" si="19"/>
        <v>38725104230</v>
      </c>
      <c r="R116" s="5">
        <v>1.9299999999999998E-2</v>
      </c>
      <c r="S116" s="4">
        <v>580469</v>
      </c>
      <c r="T116" s="4">
        <f t="shared" ref="T116:T121" si="20">AVERAGE(S117:S126)</f>
        <v>1173741.6000000001</v>
      </c>
      <c r="U116" s="4">
        <f t="shared" si="17"/>
        <v>695056</v>
      </c>
    </row>
    <row r="117" spans="1:21" x14ac:dyDescent="0.2">
      <c r="A117" s="16" t="s">
        <v>171</v>
      </c>
      <c r="B117" s="4">
        <v>200600</v>
      </c>
      <c r="C117" s="4">
        <v>70900</v>
      </c>
      <c r="D117" s="4">
        <v>129700</v>
      </c>
      <c r="E117" s="4">
        <v>3412300000</v>
      </c>
      <c r="F117" s="4">
        <f t="shared" si="19"/>
        <v>38952294230</v>
      </c>
      <c r="R117" s="5">
        <v>-1.7000000000000001E-2</v>
      </c>
      <c r="S117" s="4">
        <v>695056</v>
      </c>
      <c r="T117" s="4">
        <f t="shared" si="20"/>
        <v>1181751</v>
      </c>
      <c r="U117" s="4">
        <f t="shared" si="17"/>
        <v>850533</v>
      </c>
    </row>
    <row r="118" spans="1:21" x14ac:dyDescent="0.2">
      <c r="A118" s="16" t="s">
        <v>170</v>
      </c>
      <c r="B118" s="4">
        <v>563900</v>
      </c>
      <c r="C118" s="4">
        <v>10100</v>
      </c>
      <c r="D118" s="4">
        <v>553800</v>
      </c>
      <c r="E118" s="4">
        <v>14363540000</v>
      </c>
      <c r="F118" s="4">
        <f t="shared" si="19"/>
        <v>35539994230</v>
      </c>
      <c r="R118" s="5">
        <v>6.8699999999999997E-2</v>
      </c>
      <c r="S118" s="4">
        <v>1218710</v>
      </c>
      <c r="T118" s="4">
        <f t="shared" si="20"/>
        <v>1140684.1000000001</v>
      </c>
      <c r="U118" s="4">
        <f t="shared" si="17"/>
        <v>850533</v>
      </c>
    </row>
    <row r="119" spans="1:21" x14ac:dyDescent="0.2">
      <c r="A119" s="16" t="s">
        <v>169</v>
      </c>
      <c r="B119" s="4">
        <v>366200</v>
      </c>
      <c r="C119" s="4">
        <v>50975</v>
      </c>
      <c r="D119" s="4">
        <v>315225</v>
      </c>
      <c r="E119" s="4">
        <v>7828200000</v>
      </c>
      <c r="F119" s="4">
        <f t="shared" si="19"/>
        <v>21176454230</v>
      </c>
      <c r="R119" s="5">
        <v>-0.01</v>
      </c>
      <c r="S119" s="4">
        <v>1367092</v>
      </c>
      <c r="T119" s="4">
        <f t="shared" si="20"/>
        <v>1145918.8999999999</v>
      </c>
      <c r="U119" s="4">
        <f t="shared" si="17"/>
        <v>850533</v>
      </c>
    </row>
    <row r="120" spans="1:21" x14ac:dyDescent="0.2">
      <c r="A120" s="16" t="s">
        <v>168</v>
      </c>
      <c r="B120" s="4">
        <v>183700</v>
      </c>
      <c r="C120" s="4">
        <v>8100</v>
      </c>
      <c r="D120" s="4">
        <v>175600</v>
      </c>
      <c r="E120" s="4">
        <v>4400690000</v>
      </c>
      <c r="F120" s="4">
        <f t="shared" si="19"/>
        <v>13348254230</v>
      </c>
      <c r="R120" s="5">
        <v>-3.8399999999999997E-2</v>
      </c>
      <c r="S120" s="4">
        <v>2047219</v>
      </c>
      <c r="T120" s="4">
        <f t="shared" si="20"/>
        <v>1069530.5</v>
      </c>
      <c r="U120" s="4">
        <f t="shared" si="17"/>
        <v>850533</v>
      </c>
    </row>
    <row r="121" spans="1:21" x14ac:dyDescent="0.2">
      <c r="A121" s="16" t="s">
        <v>167</v>
      </c>
      <c r="B121" s="4">
        <v>20100</v>
      </c>
      <c r="C121" s="4">
        <v>124850</v>
      </c>
      <c r="D121" s="4">
        <v>-104750</v>
      </c>
      <c r="E121" s="4">
        <v>-2915250000</v>
      </c>
      <c r="F121" s="4">
        <f t="shared" si="19"/>
        <v>8947564230</v>
      </c>
      <c r="R121" s="5">
        <v>-5.45E-2</v>
      </c>
      <c r="S121" s="4">
        <v>850533</v>
      </c>
      <c r="T121" s="4">
        <f t="shared" si="20"/>
        <v>1180893.3999999999</v>
      </c>
      <c r="U121" s="4">
        <f t="shared" si="17"/>
        <v>860778</v>
      </c>
    </row>
    <row r="122" spans="1:21" x14ac:dyDescent="0.2">
      <c r="A122" s="16" t="s">
        <v>166</v>
      </c>
      <c r="B122" s="4">
        <v>0</v>
      </c>
      <c r="C122" s="4">
        <v>174725</v>
      </c>
      <c r="D122" s="4">
        <v>-174725</v>
      </c>
      <c r="E122" s="4">
        <v>-4866140000</v>
      </c>
      <c r="F122" s="4">
        <f t="shared" si="19"/>
        <v>11862814230</v>
      </c>
      <c r="R122" s="5">
        <v>-2.8199999999999999E-2</v>
      </c>
      <c r="S122" s="4">
        <v>1045404</v>
      </c>
      <c r="T122" s="4">
        <f>AVERAGE(S123:S132)</f>
        <v>1152333.5</v>
      </c>
      <c r="U122" s="4">
        <f t="shared" si="17"/>
        <v>775150</v>
      </c>
    </row>
    <row r="123" spans="1:21" x14ac:dyDescent="0.2">
      <c r="A123" s="16" t="s">
        <v>165</v>
      </c>
      <c r="B123" s="4">
        <v>219900</v>
      </c>
      <c r="C123" s="4">
        <v>4800</v>
      </c>
      <c r="D123" s="4">
        <v>215100</v>
      </c>
      <c r="E123" s="4">
        <v>6059510000</v>
      </c>
      <c r="F123" s="4">
        <f t="shared" si="19"/>
        <v>16728954230</v>
      </c>
      <c r="R123" s="5">
        <v>3.5999999999999999E-3</v>
      </c>
      <c r="S123" s="4">
        <v>1158291</v>
      </c>
      <c r="U123" s="4">
        <f t="shared" si="17"/>
        <v>775150</v>
      </c>
    </row>
    <row r="124" spans="1:21" x14ac:dyDescent="0.2">
      <c r="A124" s="16" t="s">
        <v>164</v>
      </c>
      <c r="B124" s="4">
        <v>28800</v>
      </c>
      <c r="C124" s="4">
        <v>67000</v>
      </c>
      <c r="D124" s="4">
        <v>-38200</v>
      </c>
      <c r="E124" s="4">
        <v>-1072870000</v>
      </c>
      <c r="F124" s="4">
        <f t="shared" si="19"/>
        <v>10669444230</v>
      </c>
      <c r="R124" s="5">
        <v>0</v>
      </c>
      <c r="S124" s="4">
        <v>1233244</v>
      </c>
      <c r="U124" s="4">
        <f t="shared" ref="U124:U126" si="21">MIN(S125:S129)</f>
        <v>775150</v>
      </c>
    </row>
    <row r="125" spans="1:21" x14ac:dyDescent="0.2">
      <c r="A125" s="16" t="s">
        <v>163</v>
      </c>
      <c r="B125" s="4">
        <v>27300</v>
      </c>
      <c r="C125" s="4">
        <v>22100</v>
      </c>
      <c r="D125" s="4">
        <v>5200</v>
      </c>
      <c r="E125" s="4">
        <v>139280000</v>
      </c>
      <c r="F125" s="4">
        <f t="shared" si="19"/>
        <v>11742314230</v>
      </c>
      <c r="R125" s="5">
        <v>-1.7000000000000001E-3</v>
      </c>
      <c r="S125" s="4">
        <v>860778</v>
      </c>
      <c r="U125" s="4">
        <f t="shared" si="21"/>
        <v>775150</v>
      </c>
    </row>
    <row r="126" spans="1:21" x14ac:dyDescent="0.2">
      <c r="A126" s="16" t="s">
        <v>162</v>
      </c>
      <c r="B126" s="4">
        <v>6500</v>
      </c>
      <c r="C126" s="4">
        <v>82725</v>
      </c>
      <c r="D126" s="4">
        <v>-76225</v>
      </c>
      <c r="E126" s="4">
        <v>-2144680000</v>
      </c>
      <c r="F126" s="4">
        <f t="shared" si="19"/>
        <v>11603034230</v>
      </c>
      <c r="R126" s="5">
        <v>1.0800000000000001E-2</v>
      </c>
      <c r="S126" s="4">
        <v>1261089</v>
      </c>
      <c r="U126" s="4">
        <f t="shared" si="21"/>
        <v>775150</v>
      </c>
    </row>
    <row r="127" spans="1:21" x14ac:dyDescent="0.2">
      <c r="A127" s="16" t="s">
        <v>161</v>
      </c>
      <c r="B127" s="4">
        <v>46060</v>
      </c>
      <c r="C127" s="4">
        <v>269525</v>
      </c>
      <c r="D127" s="4">
        <v>-223465</v>
      </c>
      <c r="E127" s="4">
        <v>-6211420000</v>
      </c>
      <c r="F127" s="4">
        <f t="shared" si="19"/>
        <v>13747714230</v>
      </c>
      <c r="R127" s="5">
        <v>9.1000000000000004E-3</v>
      </c>
      <c r="S127" s="4">
        <v>775150</v>
      </c>
      <c r="U127" s="4">
        <f>MIN(S128:S132)</f>
        <v>759805</v>
      </c>
    </row>
    <row r="128" spans="1:21" x14ac:dyDescent="0.2">
      <c r="A128" s="16" t="s">
        <v>160</v>
      </c>
      <c r="B128" s="4">
        <v>234500</v>
      </c>
      <c r="C128" s="4">
        <v>1000</v>
      </c>
      <c r="D128" s="4">
        <v>233500</v>
      </c>
      <c r="E128" s="4">
        <v>6354190000</v>
      </c>
      <c r="F128" s="4">
        <f t="shared" si="19"/>
        <v>19959134230</v>
      </c>
      <c r="R128" s="5">
        <v>2.41E-2</v>
      </c>
      <c r="S128" s="4">
        <v>808041</v>
      </c>
    </row>
    <row r="129" spans="1:22" x14ac:dyDescent="0.2">
      <c r="A129" s="16" t="s">
        <v>159</v>
      </c>
      <c r="B129" s="4">
        <v>1400</v>
      </c>
      <c r="C129" s="4">
        <v>266625</v>
      </c>
      <c r="D129" s="4">
        <v>-265225</v>
      </c>
      <c r="E129" s="4">
        <v>-7161340000</v>
      </c>
      <c r="F129" s="4">
        <f t="shared" si="19"/>
        <v>13604944230</v>
      </c>
      <c r="R129" s="5">
        <v>3.8E-3</v>
      </c>
      <c r="S129" s="4">
        <v>1419440</v>
      </c>
    </row>
    <row r="130" spans="1:22" x14ac:dyDescent="0.2">
      <c r="A130" s="16" t="s">
        <v>158</v>
      </c>
      <c r="B130" s="4">
        <v>234400</v>
      </c>
      <c r="C130" s="4">
        <v>5900</v>
      </c>
      <c r="D130" s="4">
        <v>228500</v>
      </c>
      <c r="E130" s="4">
        <v>6121580000</v>
      </c>
      <c r="F130" s="4">
        <f t="shared" si="19"/>
        <v>20766284230</v>
      </c>
      <c r="R130" s="5">
        <v>1.9E-3</v>
      </c>
      <c r="S130" s="4">
        <v>1283335</v>
      </c>
    </row>
    <row r="131" spans="1:22" x14ac:dyDescent="0.2">
      <c r="A131" s="16" t="s">
        <v>157</v>
      </c>
      <c r="B131" s="4">
        <v>585300</v>
      </c>
      <c r="C131" s="4">
        <v>25525</v>
      </c>
      <c r="D131" s="4">
        <v>559775</v>
      </c>
      <c r="E131" s="4">
        <v>15408350000</v>
      </c>
      <c r="F131" s="4">
        <f>E131+F132</f>
        <v>14644704230</v>
      </c>
      <c r="R131" s="5">
        <v>-4.5999999999999999E-2</v>
      </c>
      <c r="S131" s="4">
        <v>1964162</v>
      </c>
    </row>
    <row r="132" spans="1:22" x14ac:dyDescent="0.2">
      <c r="A132" s="16" t="s">
        <v>156</v>
      </c>
      <c r="B132" s="4">
        <v>50000</v>
      </c>
      <c r="C132" s="4">
        <v>77160</v>
      </c>
      <c r="D132" s="4">
        <v>-27160</v>
      </c>
      <c r="E132" s="4">
        <v>-763645770</v>
      </c>
      <c r="F132" s="4">
        <f>E132</f>
        <v>-763645770</v>
      </c>
      <c r="R132" s="5">
        <v>1.8E-3</v>
      </c>
      <c r="S132" s="4">
        <v>759805</v>
      </c>
    </row>
    <row r="133" spans="1:22" x14ac:dyDescent="0.2">
      <c r="A133" s="2"/>
      <c r="B133" s="4"/>
      <c r="C133" s="4"/>
      <c r="D133" s="4"/>
      <c r="E133" s="4"/>
      <c r="F133" s="4">
        <f t="shared" ref="F133:F188" si="22">E133+F134</f>
        <v>0</v>
      </c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>
        <f t="shared" si="22"/>
        <v>0</v>
      </c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>
        <f t="shared" si="22"/>
        <v>0</v>
      </c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>
        <f t="shared" si="22"/>
        <v>0</v>
      </c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>
        <f t="shared" si="22"/>
        <v>0</v>
      </c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>
        <f t="shared" si="22"/>
        <v>0</v>
      </c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>
        <f t="shared" si="22"/>
        <v>0</v>
      </c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>
        <f t="shared" si="22"/>
        <v>0</v>
      </c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>
        <f t="shared" si="22"/>
        <v>0</v>
      </c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>
        <f t="shared" si="22"/>
        <v>0</v>
      </c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6"/>
      <c r="B143" s="4"/>
      <c r="C143" s="4"/>
      <c r="D143" s="4"/>
      <c r="E143" s="4"/>
      <c r="F143" s="4">
        <f t="shared" si="22"/>
        <v>0</v>
      </c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6"/>
      <c r="B144" s="4"/>
      <c r="C144" s="4"/>
      <c r="D144" s="4"/>
      <c r="E144" s="4"/>
      <c r="F144" s="4">
        <f t="shared" si="22"/>
        <v>0</v>
      </c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6"/>
      <c r="B145" s="4"/>
      <c r="C145" s="4"/>
      <c r="D145" s="4"/>
      <c r="E145" s="4"/>
      <c r="F145" s="4">
        <f t="shared" si="22"/>
        <v>0</v>
      </c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6"/>
      <c r="B146" s="4"/>
      <c r="C146" s="4"/>
      <c r="D146" s="4"/>
      <c r="E146" s="4"/>
      <c r="F146" s="4">
        <f t="shared" si="22"/>
        <v>0</v>
      </c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6"/>
      <c r="B147" s="4"/>
      <c r="C147" s="4"/>
      <c r="D147" s="4"/>
      <c r="E147" s="4"/>
      <c r="F147" s="4">
        <f t="shared" si="22"/>
        <v>0</v>
      </c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6"/>
      <c r="B148" s="4"/>
      <c r="C148" s="4"/>
      <c r="D148" s="4"/>
      <c r="E148" s="4"/>
      <c r="F148" s="4">
        <f t="shared" si="22"/>
        <v>0</v>
      </c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6"/>
      <c r="B149" s="4"/>
      <c r="C149" s="4"/>
      <c r="D149" s="4"/>
      <c r="E149" s="4"/>
      <c r="F149" s="4">
        <f t="shared" si="22"/>
        <v>0</v>
      </c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5"/>
    </row>
    <row r="150" spans="1:22" x14ac:dyDescent="0.2">
      <c r="A150" s="6"/>
      <c r="B150" s="4"/>
      <c r="C150" s="4"/>
      <c r="D150" s="4"/>
      <c r="E150" s="4"/>
      <c r="F150" s="4">
        <f t="shared" si="22"/>
        <v>0</v>
      </c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5"/>
    </row>
    <row r="151" spans="1:22" x14ac:dyDescent="0.2">
      <c r="A151" s="6"/>
      <c r="B151" s="4"/>
      <c r="C151" s="4"/>
      <c r="D151" s="4"/>
      <c r="E151" s="4"/>
      <c r="F151" s="4">
        <f t="shared" si="22"/>
        <v>0</v>
      </c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5"/>
    </row>
    <row r="152" spans="1:22" x14ac:dyDescent="0.2">
      <c r="A152" s="6"/>
      <c r="B152" s="4"/>
      <c r="C152" s="4"/>
      <c r="D152" s="4"/>
      <c r="E152" s="4"/>
      <c r="F152" s="4">
        <f t="shared" si="22"/>
        <v>0</v>
      </c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5"/>
    </row>
    <row r="153" spans="1:22" x14ac:dyDescent="0.2">
      <c r="A153" s="2"/>
      <c r="B153" s="4"/>
      <c r="C153" s="4"/>
      <c r="D153" s="4"/>
      <c r="E153" s="4"/>
      <c r="F153" s="4">
        <f t="shared" si="22"/>
        <v>0</v>
      </c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5"/>
    </row>
    <row r="154" spans="1:22" x14ac:dyDescent="0.2">
      <c r="A154" s="2"/>
      <c r="B154" s="4"/>
      <c r="C154" s="4"/>
      <c r="D154" s="4"/>
      <c r="E154" s="4"/>
      <c r="F154" s="4">
        <f t="shared" si="22"/>
        <v>0</v>
      </c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5"/>
    </row>
    <row r="155" spans="1:22" x14ac:dyDescent="0.2">
      <c r="A155" s="6"/>
      <c r="B155" s="4"/>
      <c r="C155" s="4"/>
      <c r="D155" s="4"/>
      <c r="E155" s="4"/>
      <c r="F155" s="4">
        <f t="shared" si="22"/>
        <v>0</v>
      </c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5"/>
    </row>
    <row r="156" spans="1:22" x14ac:dyDescent="0.2">
      <c r="A156" s="6"/>
      <c r="B156" s="4"/>
      <c r="C156" s="4"/>
      <c r="D156" s="4"/>
      <c r="E156" s="4"/>
      <c r="F156" s="4">
        <f t="shared" si="22"/>
        <v>0</v>
      </c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5"/>
    </row>
    <row r="157" spans="1:22" x14ac:dyDescent="0.2">
      <c r="A157" s="6"/>
      <c r="B157" s="4"/>
      <c r="C157" s="4"/>
      <c r="D157" s="4"/>
      <c r="E157" s="4"/>
      <c r="F157" s="4">
        <f t="shared" si="22"/>
        <v>0</v>
      </c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5"/>
    </row>
    <row r="158" spans="1:22" x14ac:dyDescent="0.2">
      <c r="A158" s="6"/>
      <c r="B158" s="4"/>
      <c r="C158" s="4"/>
      <c r="D158" s="4"/>
      <c r="E158" s="4"/>
      <c r="F158" s="4">
        <f t="shared" si="22"/>
        <v>0</v>
      </c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5"/>
    </row>
    <row r="159" spans="1:22" x14ac:dyDescent="0.2">
      <c r="A159" s="6"/>
      <c r="B159" s="4"/>
      <c r="C159" s="4"/>
      <c r="D159" s="4"/>
      <c r="E159" s="4"/>
      <c r="F159" s="4">
        <f t="shared" si="22"/>
        <v>0</v>
      </c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5"/>
    </row>
    <row r="160" spans="1:22" x14ac:dyDescent="0.2">
      <c r="A160" s="6"/>
      <c r="B160" s="4"/>
      <c r="C160" s="4"/>
      <c r="D160" s="4"/>
      <c r="E160" s="4"/>
      <c r="F160" s="4">
        <f t="shared" si="22"/>
        <v>0</v>
      </c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5"/>
    </row>
    <row r="161" spans="1:22" x14ac:dyDescent="0.2">
      <c r="A161" s="6"/>
      <c r="B161" s="4"/>
      <c r="C161" s="4"/>
      <c r="D161" s="4"/>
      <c r="E161" s="4"/>
      <c r="F161" s="4">
        <f t="shared" si="22"/>
        <v>0</v>
      </c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5"/>
    </row>
    <row r="162" spans="1:22" x14ac:dyDescent="0.2">
      <c r="A162" s="6"/>
      <c r="B162" s="4"/>
      <c r="C162" s="4"/>
      <c r="D162" s="4"/>
      <c r="E162" s="4"/>
      <c r="F162" s="4">
        <f t="shared" si="22"/>
        <v>0</v>
      </c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5"/>
      <c r="U162" s="5"/>
      <c r="V162" s="5"/>
    </row>
    <row r="163" spans="1:22" x14ac:dyDescent="0.2">
      <c r="A163" s="6"/>
      <c r="B163" s="4"/>
      <c r="C163" s="4"/>
      <c r="D163" s="4"/>
      <c r="E163" s="4"/>
      <c r="F163" s="4">
        <f t="shared" si="22"/>
        <v>0</v>
      </c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5"/>
      <c r="U163" s="5"/>
      <c r="V163" s="5"/>
    </row>
    <row r="164" spans="1:22" x14ac:dyDescent="0.2">
      <c r="A164" s="6"/>
      <c r="B164" s="4"/>
      <c r="C164" s="4"/>
      <c r="D164" s="4"/>
      <c r="E164" s="4"/>
      <c r="F164" s="4">
        <f t="shared" si="22"/>
        <v>0</v>
      </c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5"/>
      <c r="U164" s="5"/>
      <c r="V164" s="5"/>
    </row>
    <row r="165" spans="1:22" x14ac:dyDescent="0.2">
      <c r="A165" s="6"/>
      <c r="B165" s="4"/>
      <c r="C165" s="4"/>
      <c r="D165" s="4"/>
      <c r="E165" s="4"/>
      <c r="F165" s="4">
        <f t="shared" si="22"/>
        <v>0</v>
      </c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5"/>
      <c r="U165" s="5"/>
      <c r="V165" s="5"/>
    </row>
    <row r="166" spans="1:22" x14ac:dyDescent="0.2">
      <c r="A166" s="6"/>
      <c r="B166" s="4"/>
      <c r="C166" s="4"/>
      <c r="D166" s="4"/>
      <c r="E166" s="4"/>
      <c r="F166" s="4">
        <f t="shared" si="22"/>
        <v>0</v>
      </c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5"/>
      <c r="U166" s="5"/>
      <c r="V166" s="5"/>
    </row>
    <row r="167" spans="1:22" x14ac:dyDescent="0.2">
      <c r="A167" s="6"/>
      <c r="B167" s="4"/>
      <c r="C167" s="4"/>
      <c r="D167" s="4"/>
      <c r="E167" s="4"/>
      <c r="F167" s="4">
        <f t="shared" si="22"/>
        <v>0</v>
      </c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5"/>
      <c r="U167" s="5"/>
      <c r="V167" s="5"/>
    </row>
    <row r="168" spans="1:22" x14ac:dyDescent="0.2">
      <c r="A168" s="2"/>
      <c r="B168" s="4"/>
      <c r="C168" s="4"/>
      <c r="D168" s="4"/>
      <c r="E168" s="4"/>
      <c r="F168" s="4">
        <f t="shared" si="22"/>
        <v>0</v>
      </c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5"/>
    </row>
    <row r="169" spans="1:22" x14ac:dyDescent="0.2">
      <c r="A169" s="2"/>
      <c r="B169" s="4"/>
      <c r="C169" s="4"/>
      <c r="D169" s="4"/>
      <c r="E169" s="4"/>
      <c r="F169" s="4">
        <f t="shared" si="22"/>
        <v>0</v>
      </c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5"/>
    </row>
    <row r="170" spans="1:22" x14ac:dyDescent="0.2">
      <c r="A170" s="2"/>
      <c r="B170" s="4"/>
      <c r="C170" s="4"/>
      <c r="D170" s="4"/>
      <c r="E170" s="4"/>
      <c r="F170" s="4">
        <f t="shared" si="22"/>
        <v>0</v>
      </c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5"/>
    </row>
    <row r="171" spans="1:22" x14ac:dyDescent="0.2">
      <c r="A171" s="2"/>
      <c r="B171" s="4"/>
      <c r="C171" s="4"/>
      <c r="D171" s="4"/>
      <c r="E171" s="4"/>
      <c r="F171" s="4">
        <f t="shared" si="22"/>
        <v>0</v>
      </c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5"/>
    </row>
    <row r="172" spans="1:22" x14ac:dyDescent="0.2">
      <c r="A172" s="2"/>
      <c r="B172" s="4"/>
      <c r="C172" s="4"/>
      <c r="D172" s="4"/>
      <c r="E172" s="4"/>
      <c r="F172" s="4">
        <f t="shared" si="22"/>
        <v>0</v>
      </c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5"/>
    </row>
    <row r="173" spans="1:22" x14ac:dyDescent="0.2">
      <c r="A173" s="2"/>
      <c r="B173" s="4"/>
      <c r="C173" s="4"/>
      <c r="D173" s="4"/>
      <c r="E173" s="4"/>
      <c r="F173" s="4">
        <f t="shared" si="22"/>
        <v>0</v>
      </c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5"/>
    </row>
    <row r="174" spans="1:22" x14ac:dyDescent="0.2">
      <c r="A174" s="2"/>
      <c r="B174" s="4"/>
      <c r="C174" s="4"/>
      <c r="D174" s="4"/>
      <c r="E174" s="4"/>
      <c r="F174" s="4">
        <f t="shared" si="22"/>
        <v>0</v>
      </c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5"/>
    </row>
    <row r="175" spans="1:22" x14ac:dyDescent="0.2">
      <c r="A175" s="2"/>
      <c r="B175" s="4"/>
      <c r="C175" s="4"/>
      <c r="D175" s="4"/>
      <c r="E175" s="4"/>
      <c r="F175" s="4">
        <f t="shared" si="22"/>
        <v>0</v>
      </c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5"/>
    </row>
    <row r="176" spans="1:22" x14ac:dyDescent="0.2">
      <c r="A176" s="2"/>
      <c r="B176" s="4"/>
      <c r="C176" s="4"/>
      <c r="D176" s="4"/>
      <c r="E176" s="4"/>
      <c r="F176" s="4">
        <f t="shared" si="22"/>
        <v>0</v>
      </c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5"/>
    </row>
    <row r="177" spans="1:22" x14ac:dyDescent="0.2">
      <c r="A177" s="2"/>
      <c r="B177" s="4"/>
      <c r="C177" s="4"/>
      <c r="D177" s="4"/>
      <c r="E177" s="4"/>
      <c r="F177" s="4">
        <f t="shared" si="22"/>
        <v>0</v>
      </c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5"/>
      <c r="U177" s="5"/>
      <c r="V177" s="5"/>
    </row>
    <row r="178" spans="1:22" x14ac:dyDescent="0.2">
      <c r="A178" s="2"/>
      <c r="B178" s="4"/>
      <c r="C178" s="4"/>
      <c r="D178" s="4"/>
      <c r="E178" s="4"/>
      <c r="F178" s="4">
        <f t="shared" si="22"/>
        <v>0</v>
      </c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5"/>
      <c r="U178" s="5"/>
      <c r="V178" s="5"/>
    </row>
    <row r="179" spans="1:22" x14ac:dyDescent="0.2">
      <c r="A179" s="2"/>
      <c r="B179" s="4"/>
      <c r="C179" s="4"/>
      <c r="D179" s="4"/>
      <c r="E179" s="4"/>
      <c r="F179" s="4">
        <f t="shared" si="22"/>
        <v>0</v>
      </c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5"/>
      <c r="U179" s="5"/>
      <c r="V179" s="5"/>
    </row>
    <row r="180" spans="1:22" x14ac:dyDescent="0.2">
      <c r="A180" s="2"/>
      <c r="B180" s="4"/>
      <c r="C180" s="4"/>
      <c r="D180" s="4"/>
      <c r="E180" s="4"/>
      <c r="F180" s="4">
        <f t="shared" si="22"/>
        <v>0</v>
      </c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5"/>
      <c r="U180" s="5"/>
      <c r="V180" s="5"/>
    </row>
    <row r="181" spans="1:22" x14ac:dyDescent="0.2">
      <c r="A181" s="2"/>
      <c r="B181" s="4"/>
      <c r="C181" s="4"/>
      <c r="D181" s="4"/>
      <c r="E181" s="4"/>
      <c r="F181" s="4">
        <f t="shared" si="22"/>
        <v>0</v>
      </c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5"/>
      <c r="U181" s="5"/>
      <c r="V181" s="5"/>
    </row>
    <row r="182" spans="1:22" x14ac:dyDescent="0.2">
      <c r="A182" s="2"/>
      <c r="B182" s="4"/>
      <c r="C182" s="4"/>
      <c r="D182" s="4"/>
      <c r="E182" s="4"/>
      <c r="F182" s="4">
        <f t="shared" si="22"/>
        <v>0</v>
      </c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5"/>
      <c r="U182" s="5"/>
      <c r="V182" s="5"/>
    </row>
    <row r="183" spans="1:22" x14ac:dyDescent="0.2">
      <c r="A183" s="2"/>
      <c r="B183" s="4"/>
      <c r="C183" s="4"/>
      <c r="D183" s="4"/>
      <c r="E183" s="4"/>
      <c r="F183" s="4">
        <f t="shared" si="22"/>
        <v>0</v>
      </c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5"/>
      <c r="U183" s="5"/>
      <c r="V183" s="5"/>
    </row>
    <row r="184" spans="1:22" x14ac:dyDescent="0.2">
      <c r="A184" s="2"/>
      <c r="B184" s="4"/>
      <c r="C184" s="4"/>
      <c r="D184" s="4"/>
      <c r="E184" s="4"/>
      <c r="F184" s="4">
        <f t="shared" si="22"/>
        <v>0</v>
      </c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5"/>
      <c r="U184" s="5"/>
      <c r="V184" s="5"/>
    </row>
    <row r="185" spans="1:22" x14ac:dyDescent="0.2">
      <c r="A185" s="2"/>
      <c r="B185" s="4"/>
      <c r="C185" s="4"/>
      <c r="D185" s="4"/>
      <c r="E185" s="4"/>
      <c r="F185" s="4">
        <f t="shared" si="22"/>
        <v>0</v>
      </c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5"/>
      <c r="U185" s="5"/>
      <c r="V185" s="8"/>
    </row>
    <row r="186" spans="1:22" x14ac:dyDescent="0.2">
      <c r="A186" s="2"/>
      <c r="B186" s="4"/>
      <c r="C186" s="4"/>
      <c r="D186" s="4"/>
      <c r="E186" s="4"/>
      <c r="F186" s="4">
        <f t="shared" si="22"/>
        <v>0</v>
      </c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5"/>
      <c r="U186" s="5"/>
      <c r="V186" s="8"/>
    </row>
    <row r="187" spans="1:22" x14ac:dyDescent="0.2">
      <c r="A187" s="2"/>
      <c r="B187" s="4"/>
      <c r="C187" s="4"/>
      <c r="D187" s="4"/>
      <c r="E187" s="4"/>
      <c r="F187" s="4">
        <f t="shared" si="22"/>
        <v>0</v>
      </c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5"/>
      <c r="U187" s="5"/>
      <c r="V187" s="8"/>
    </row>
    <row r="188" spans="1:22" x14ac:dyDescent="0.2">
      <c r="A188" s="6"/>
      <c r="B188" s="4"/>
      <c r="C188" s="4"/>
      <c r="D188" s="4"/>
      <c r="E188" s="4"/>
      <c r="F188" s="4">
        <f t="shared" si="22"/>
        <v>0</v>
      </c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5"/>
      <c r="U188" s="5"/>
      <c r="V188" s="8"/>
    </row>
    <row r="189" spans="1:22" x14ac:dyDescent="0.2">
      <c r="A189" s="6"/>
      <c r="B189" s="4"/>
      <c r="C189" s="4"/>
      <c r="D189" s="4"/>
      <c r="E189" s="4"/>
      <c r="F189" s="4">
        <f>E189+F190</f>
        <v>0</v>
      </c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5"/>
      <c r="U189" s="5"/>
      <c r="V189" s="8"/>
    </row>
    <row r="190" spans="1:22" x14ac:dyDescent="0.2">
      <c r="A190" s="6"/>
      <c r="B190" s="4"/>
      <c r="C190" s="4"/>
      <c r="D190" s="4"/>
      <c r="E190" s="4"/>
      <c r="F190" s="4">
        <f>E190</f>
        <v>0</v>
      </c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5"/>
      <c r="U190" s="5"/>
      <c r="V190" s="8"/>
    </row>
    <row r="191" spans="1:22" x14ac:dyDescent="0.2">
      <c r="A191" s="6"/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5"/>
      <c r="U191" s="5"/>
      <c r="V191" s="8"/>
    </row>
    <row r="192" spans="1:22" x14ac:dyDescent="0.2">
      <c r="A192" s="6"/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5"/>
      <c r="U192" s="5"/>
      <c r="V192" s="8"/>
    </row>
    <row r="193" spans="1:22" x14ac:dyDescent="0.2">
      <c r="A193" s="2"/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5"/>
      <c r="U193" s="5"/>
      <c r="V193" s="8"/>
    </row>
    <row r="194" spans="1:22" x14ac:dyDescent="0.2">
      <c r="A194" s="2"/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5"/>
      <c r="U194" s="5"/>
      <c r="V194" s="8"/>
    </row>
    <row r="195" spans="1:22" x14ac:dyDescent="0.2">
      <c r="A195" s="2"/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5"/>
      <c r="U195" s="5"/>
      <c r="V195" s="8"/>
    </row>
    <row r="196" spans="1:22" x14ac:dyDescent="0.2">
      <c r="A196" s="2"/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5"/>
      <c r="U196" s="5"/>
      <c r="V196" s="8"/>
    </row>
    <row r="197" spans="1:22" x14ac:dyDescent="0.2">
      <c r="A197" s="2"/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5"/>
      <c r="U197" s="5"/>
      <c r="V197" s="8"/>
    </row>
    <row r="223" spans="1:3" x14ac:dyDescent="0.2">
      <c r="A223" t="e" cm="1">
        <f t="array" aca="1" ref="A223" ca="1">INDIRECT("'" &amp; E1 &amp; "'!$A$2:$A$66")</f>
        <v>#REF!</v>
      </c>
      <c r="B223" t="e" cm="1">
        <f t="array" aca="1" ref="B223" ca="1">INDIRECT("'" &amp; E1 &amp; "'!$B$2:$B$66")</f>
        <v>#REF!</v>
      </c>
      <c r="C223" t="e" cm="1">
        <f t="array" aca="1" ref="C223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F03CB1-45FD-4E48-97F7-1CAAE5441DDC}">
  <sheetPr codeName="Sheet78"/>
  <dimension ref="A1:V223"/>
  <sheetViews>
    <sheetView workbookViewId="0">
      <pane ySplit="2" topLeftCell="A3" activePane="bottomLeft" state="frozen"/>
      <selection activeCell="F17" sqref="F17"/>
      <selection pane="bottomLeft" activeCell="F17" sqref="F17"/>
    </sheetView>
  </sheetViews>
  <sheetFormatPr baseColWidth="10" defaultRowHeight="16" x14ac:dyDescent="0.2"/>
  <cols>
    <col min="1" max="1" width="21.1640625" customWidth="1"/>
    <col min="2" max="2" width="14" customWidth="1"/>
    <col min="3" max="3" width="13.33203125" customWidth="1"/>
    <col min="4" max="5" width="15.66406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3.8320312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252</v>
      </c>
      <c r="U2" s="1" t="s">
        <v>253</v>
      </c>
      <c r="V2" s="1" t="s">
        <v>236</v>
      </c>
    </row>
    <row r="3" spans="1:22" x14ac:dyDescent="0.2">
      <c r="F3" s="4">
        <f t="shared" ref="F3:F11" si="0">E3+F4</f>
        <v>-5616191046</v>
      </c>
      <c r="G3" s="4">
        <v>65000</v>
      </c>
      <c r="H3" s="4">
        <v>54100</v>
      </c>
      <c r="I3" s="4">
        <v>10900</v>
      </c>
      <c r="J3" s="4">
        <v>676430000</v>
      </c>
      <c r="K3" s="4">
        <f t="shared" ref="K3:K11" si="1">K4+J3</f>
        <v>-69349576000</v>
      </c>
      <c r="L3" s="4">
        <v>408</v>
      </c>
      <c r="M3" s="4">
        <v>541</v>
      </c>
      <c r="N3" s="4">
        <v>48</v>
      </c>
      <c r="O3" s="4">
        <v>69</v>
      </c>
      <c r="P3" s="4">
        <v>330800</v>
      </c>
      <c r="Q3" s="4">
        <v>432400</v>
      </c>
      <c r="R3" s="5">
        <v>-1.6000000000000001E-3</v>
      </c>
      <c r="S3" s="4">
        <v>959700</v>
      </c>
      <c r="T3" s="4">
        <f t="shared" ref="T3:T38" si="2">AVERAGE(S4:S13)</f>
        <v>861144.4444444445</v>
      </c>
      <c r="U3" s="4">
        <f t="shared" ref="U3:U11" si="3">MIN(S4:S8)</f>
        <v>620100</v>
      </c>
      <c r="V3" s="5">
        <v>1.44E-2</v>
      </c>
    </row>
    <row r="4" spans="1:22" x14ac:dyDescent="0.2">
      <c r="F4" s="4">
        <f t="shared" si="0"/>
        <v>-5616191046</v>
      </c>
      <c r="G4" s="4">
        <v>36000</v>
      </c>
      <c r="H4" s="4">
        <v>30000</v>
      </c>
      <c r="I4" s="4">
        <v>6000</v>
      </c>
      <c r="J4" s="4">
        <v>370100000</v>
      </c>
      <c r="K4" s="4">
        <f t="shared" si="1"/>
        <v>-70026006000</v>
      </c>
      <c r="L4" s="4">
        <v>345</v>
      </c>
      <c r="M4" s="4">
        <v>427</v>
      </c>
      <c r="N4" s="4">
        <v>29</v>
      </c>
      <c r="O4" s="4">
        <v>47</v>
      </c>
      <c r="P4" s="4">
        <v>306800</v>
      </c>
      <c r="Q4" s="4">
        <v>313200</v>
      </c>
      <c r="R4" s="5">
        <v>-4.6999999999999993E-3</v>
      </c>
      <c r="S4" s="4">
        <v>620100</v>
      </c>
      <c r="T4" s="4">
        <f t="shared" si="2"/>
        <v>992739</v>
      </c>
      <c r="U4" s="4">
        <f t="shared" si="3"/>
        <v>883900</v>
      </c>
      <c r="V4" s="5">
        <v>1.11E-2</v>
      </c>
    </row>
    <row r="5" spans="1:22" x14ac:dyDescent="0.2">
      <c r="A5" s="16" t="s">
        <v>355</v>
      </c>
      <c r="B5" s="4">
        <v>608</v>
      </c>
      <c r="C5" s="4">
        <v>0</v>
      </c>
      <c r="D5" s="4">
        <v>608</v>
      </c>
      <c r="E5" s="4">
        <v>38630000</v>
      </c>
      <c r="F5" s="4">
        <f t="shared" si="0"/>
        <v>-5616191046</v>
      </c>
      <c r="G5" s="4">
        <v>108000</v>
      </c>
      <c r="H5" s="4">
        <v>258500</v>
      </c>
      <c r="I5" s="4">
        <v>-150500</v>
      </c>
      <c r="J5" s="4">
        <v>-9515820000</v>
      </c>
      <c r="K5" s="4">
        <f t="shared" si="1"/>
        <v>-70396106000</v>
      </c>
      <c r="L5" s="4">
        <v>416</v>
      </c>
      <c r="M5" s="4">
        <v>727</v>
      </c>
      <c r="N5" s="4">
        <v>38</v>
      </c>
      <c r="O5" s="4">
        <v>90</v>
      </c>
      <c r="P5" s="4">
        <v>284900</v>
      </c>
      <c r="Q5" s="4">
        <v>654300</v>
      </c>
      <c r="R5" s="5">
        <v>-1.2699999999999999E-2</v>
      </c>
      <c r="S5" s="4">
        <v>943000</v>
      </c>
      <c r="T5" s="4">
        <f t="shared" si="2"/>
        <v>1009894.5555555555</v>
      </c>
      <c r="U5" s="4">
        <f t="shared" si="3"/>
        <v>535800</v>
      </c>
      <c r="V5" s="5">
        <v>1.4199999999999999E-2</v>
      </c>
    </row>
    <row r="6" spans="1:22" x14ac:dyDescent="0.2">
      <c r="A6" s="16" t="s">
        <v>354</v>
      </c>
      <c r="B6" s="4">
        <v>10014</v>
      </c>
      <c r="C6" s="4">
        <v>0</v>
      </c>
      <c r="D6" s="4">
        <v>10014</v>
      </c>
      <c r="E6" s="4">
        <v>642950000</v>
      </c>
      <c r="F6" s="4">
        <f t="shared" si="0"/>
        <v>-5654821046</v>
      </c>
      <c r="G6" s="4">
        <v>0</v>
      </c>
      <c r="H6" s="4">
        <v>0</v>
      </c>
      <c r="I6" s="4">
        <v>0</v>
      </c>
      <c r="J6" s="4">
        <v>-2368030000</v>
      </c>
      <c r="K6" s="4">
        <f t="shared" si="1"/>
        <v>-60880286000</v>
      </c>
      <c r="L6" s="4">
        <v>523</v>
      </c>
      <c r="M6" s="4">
        <v>837</v>
      </c>
      <c r="N6" s="4">
        <v>65</v>
      </c>
      <c r="O6" s="4">
        <v>120</v>
      </c>
      <c r="P6" s="4">
        <v>373000</v>
      </c>
      <c r="Q6" s="4">
        <v>808100</v>
      </c>
      <c r="R6" s="5">
        <v>-6.1999999999999998E-3</v>
      </c>
      <c r="S6" s="4">
        <v>1201200</v>
      </c>
      <c r="T6" s="4">
        <f t="shared" si="2"/>
        <v>1000027.8888888889</v>
      </c>
      <c r="U6" s="4">
        <f t="shared" si="3"/>
        <v>535800</v>
      </c>
      <c r="V6" s="5">
        <v>2.46E-2</v>
      </c>
    </row>
    <row r="7" spans="1:22" x14ac:dyDescent="0.2">
      <c r="A7" s="16" t="s">
        <v>353</v>
      </c>
      <c r="B7" s="4">
        <v>3300</v>
      </c>
      <c r="C7" s="4">
        <v>0</v>
      </c>
      <c r="D7" s="4">
        <v>3300</v>
      </c>
      <c r="E7" s="4">
        <v>209550000</v>
      </c>
      <c r="F7" s="4">
        <f t="shared" si="0"/>
        <v>-6297771046</v>
      </c>
      <c r="G7" s="4">
        <v>36000</v>
      </c>
      <c r="H7" s="4">
        <v>70200</v>
      </c>
      <c r="I7" s="4">
        <v>-34200</v>
      </c>
      <c r="J7" s="4">
        <v>-2178070000</v>
      </c>
      <c r="K7" s="4">
        <f t="shared" si="1"/>
        <v>-58512256000</v>
      </c>
      <c r="L7" s="4">
        <v>594</v>
      </c>
      <c r="M7" s="4">
        <v>481</v>
      </c>
      <c r="N7" s="4">
        <v>107</v>
      </c>
      <c r="O7" s="4">
        <v>57</v>
      </c>
      <c r="P7" s="4">
        <v>595400</v>
      </c>
      <c r="Q7" s="4">
        <v>370800</v>
      </c>
      <c r="R7" s="5">
        <v>1.2699999999999999E-2</v>
      </c>
      <c r="S7" s="4">
        <v>987000</v>
      </c>
      <c r="T7" s="4">
        <f t="shared" si="2"/>
        <v>990972.33333333337</v>
      </c>
      <c r="U7" s="4">
        <f t="shared" si="3"/>
        <v>535800</v>
      </c>
      <c r="V7" s="5">
        <v>1.72E-2</v>
      </c>
    </row>
    <row r="8" spans="1:22" x14ac:dyDescent="0.2">
      <c r="A8" s="16" t="s">
        <v>352</v>
      </c>
      <c r="B8" s="4">
        <v>0</v>
      </c>
      <c r="C8" s="4">
        <v>608</v>
      </c>
      <c r="D8" s="4">
        <v>-608</v>
      </c>
      <c r="E8" s="4">
        <v>-38790000</v>
      </c>
      <c r="F8" s="4">
        <f t="shared" si="0"/>
        <v>-6507321046</v>
      </c>
      <c r="G8" s="4">
        <v>118400</v>
      </c>
      <c r="H8" s="4">
        <v>12400</v>
      </c>
      <c r="I8" s="4">
        <v>106000</v>
      </c>
      <c r="J8" s="4">
        <v>6700230000</v>
      </c>
      <c r="K8" s="4">
        <f t="shared" si="1"/>
        <v>-56334186000</v>
      </c>
      <c r="L8" s="4">
        <v>510</v>
      </c>
      <c r="M8" s="4">
        <v>737</v>
      </c>
      <c r="N8" s="4">
        <v>77</v>
      </c>
      <c r="O8" s="4">
        <v>98</v>
      </c>
      <c r="P8" s="4">
        <v>486200</v>
      </c>
      <c r="Q8" s="4">
        <v>618600</v>
      </c>
      <c r="R8" s="5">
        <v>-7.8000000000000005E-3</v>
      </c>
      <c r="S8" s="4">
        <v>1124800</v>
      </c>
      <c r="T8" s="4">
        <f t="shared" si="2"/>
        <v>1047527.8888888889</v>
      </c>
      <c r="U8" s="4">
        <f t="shared" si="3"/>
        <v>535800</v>
      </c>
      <c r="V8" s="5">
        <v>2.5000000000000001E-2</v>
      </c>
    </row>
    <row r="9" spans="1:22" x14ac:dyDescent="0.2">
      <c r="A9" s="16" t="s">
        <v>351</v>
      </c>
      <c r="B9" s="4">
        <v>0</v>
      </c>
      <c r="C9" s="4">
        <v>10014</v>
      </c>
      <c r="D9" s="4">
        <v>-10014</v>
      </c>
      <c r="E9" s="4">
        <v>-641800000</v>
      </c>
      <c r="F9" s="4">
        <f t="shared" si="0"/>
        <v>-6468531046</v>
      </c>
      <c r="G9" s="4">
        <v>0</v>
      </c>
      <c r="H9" s="4">
        <v>0</v>
      </c>
      <c r="I9" s="4">
        <v>0</v>
      </c>
      <c r="J9" s="4">
        <v>1904770000</v>
      </c>
      <c r="K9" s="4">
        <f t="shared" si="1"/>
        <v>-63034416000</v>
      </c>
      <c r="L9" s="4">
        <v>420</v>
      </c>
      <c r="M9" s="4">
        <v>381</v>
      </c>
      <c r="N9" s="4">
        <v>79</v>
      </c>
      <c r="O9" s="4">
        <v>72</v>
      </c>
      <c r="P9" s="4">
        <v>430400</v>
      </c>
      <c r="Q9" s="4">
        <v>454500</v>
      </c>
      <c r="R9" s="5">
        <v>-1.5E-3</v>
      </c>
      <c r="S9" s="4">
        <v>883900</v>
      </c>
      <c r="T9" s="4">
        <f t="shared" si="2"/>
        <v>1039139</v>
      </c>
      <c r="U9" s="4">
        <f t="shared" si="3"/>
        <v>535800</v>
      </c>
      <c r="V9" s="5">
        <v>1.55E-2</v>
      </c>
    </row>
    <row r="10" spans="1:22" x14ac:dyDescent="0.2">
      <c r="A10" s="16" t="s">
        <v>350</v>
      </c>
      <c r="B10" s="4">
        <v>0</v>
      </c>
      <c r="C10" s="4">
        <v>3300</v>
      </c>
      <c r="D10" s="4">
        <v>-3300</v>
      </c>
      <c r="E10" s="4">
        <v>-210870000</v>
      </c>
      <c r="F10" s="4">
        <f t="shared" si="0"/>
        <v>-5826731046</v>
      </c>
      <c r="G10" s="4">
        <v>0</v>
      </c>
      <c r="H10" s="4">
        <v>0</v>
      </c>
      <c r="I10" s="4">
        <v>0</v>
      </c>
      <c r="J10" s="4">
        <v>1904770000</v>
      </c>
      <c r="K10" s="4">
        <f t="shared" si="1"/>
        <v>-64939186000</v>
      </c>
      <c r="L10" s="4">
        <v>204</v>
      </c>
      <c r="M10" s="4">
        <v>364</v>
      </c>
      <c r="N10" s="4">
        <v>33</v>
      </c>
      <c r="O10" s="4">
        <v>52</v>
      </c>
      <c r="P10" s="4">
        <v>176900</v>
      </c>
      <c r="Q10" s="4">
        <v>303500</v>
      </c>
      <c r="R10" s="5">
        <v>0</v>
      </c>
      <c r="S10" s="4">
        <v>535800</v>
      </c>
      <c r="T10" s="4">
        <f t="shared" si="2"/>
        <v>1121394.5555555555</v>
      </c>
      <c r="U10" s="4">
        <f t="shared" si="3"/>
        <v>725100</v>
      </c>
      <c r="V10" s="5">
        <v>9.3999999999999986E-3</v>
      </c>
    </row>
    <row r="11" spans="1:22" x14ac:dyDescent="0.2">
      <c r="F11" s="4">
        <f t="shared" si="0"/>
        <v>-5615861046</v>
      </c>
      <c r="G11" s="4">
        <v>20000</v>
      </c>
      <c r="H11" s="4">
        <v>103600</v>
      </c>
      <c r="I11" s="4">
        <v>-83600</v>
      </c>
      <c r="J11" s="4">
        <v>-5374220000</v>
      </c>
      <c r="K11" s="4">
        <f t="shared" si="1"/>
        <v>-66843956000</v>
      </c>
      <c r="L11" s="4">
        <v>301</v>
      </c>
      <c r="M11" s="4">
        <v>391</v>
      </c>
      <c r="N11" s="4">
        <v>48</v>
      </c>
      <c r="O11" s="4">
        <v>48</v>
      </c>
      <c r="P11" s="4">
        <v>305100</v>
      </c>
      <c r="Q11" s="4">
        <v>301300</v>
      </c>
      <c r="R11" s="5">
        <v>-3.0999999999999999E-3</v>
      </c>
      <c r="S11" s="4">
        <v>729400</v>
      </c>
      <c r="T11" s="4">
        <f t="shared" si="2"/>
        <v>1202516.7777777778</v>
      </c>
      <c r="U11" s="4">
        <f t="shared" si="3"/>
        <v>725100</v>
      </c>
      <c r="V11" s="5">
        <v>1.2500000000000001E-2</v>
      </c>
    </row>
    <row r="12" spans="1:22" x14ac:dyDescent="0.2">
      <c r="F12" s="4">
        <f t="shared" ref="F12:F38" si="4">E12+F13</f>
        <v>-5615861046</v>
      </c>
      <c r="G12" s="4">
        <v>18000</v>
      </c>
      <c r="H12" s="4">
        <v>70400</v>
      </c>
      <c r="I12" s="4">
        <v>-52400</v>
      </c>
      <c r="J12" s="4">
        <v>-3358240000</v>
      </c>
      <c r="K12" s="4">
        <f t="shared" ref="K12:K38" si="5">K13+J12</f>
        <v>-61469736000</v>
      </c>
      <c r="L12" s="4">
        <v>394</v>
      </c>
      <c r="M12" s="4">
        <v>340</v>
      </c>
      <c r="N12" s="4">
        <v>57</v>
      </c>
      <c r="O12" s="4">
        <v>58</v>
      </c>
      <c r="P12" s="4">
        <v>338400</v>
      </c>
      <c r="Q12" s="4">
        <v>345000</v>
      </c>
      <c r="R12" s="5">
        <v>9.4999999999999998E-3</v>
      </c>
      <c r="S12" s="4">
        <v>725100</v>
      </c>
      <c r="T12" s="4">
        <f t="shared" si="2"/>
        <v>1235283.4444444445</v>
      </c>
      <c r="U12" s="4">
        <f t="shared" ref="U12:U38" si="6">MIN(S13:S17)</f>
        <v>905500</v>
      </c>
      <c r="V12" s="5">
        <v>1.8700000000000001E-2</v>
      </c>
    </row>
    <row r="13" spans="1:22" x14ac:dyDescent="0.2">
      <c r="F13" s="4">
        <f t="shared" si="4"/>
        <v>-5615861046</v>
      </c>
      <c r="G13" s="4">
        <v>38800</v>
      </c>
      <c r="H13" s="4">
        <v>49700</v>
      </c>
      <c r="I13" s="4">
        <v>-10900</v>
      </c>
      <c r="J13" s="4">
        <v>-695740000</v>
      </c>
      <c r="K13" s="4">
        <f t="shared" si="5"/>
        <v>-58111496000</v>
      </c>
      <c r="L13" s="4">
        <v>499</v>
      </c>
      <c r="M13" s="4">
        <v>863</v>
      </c>
      <c r="N13" s="4">
        <v>62</v>
      </c>
      <c r="O13" s="4">
        <v>91</v>
      </c>
      <c r="P13" s="4">
        <v>400000</v>
      </c>
      <c r="Q13" s="4">
        <v>615600</v>
      </c>
      <c r="T13" s="4">
        <f t="shared" si="2"/>
        <v>1219365.1000000001</v>
      </c>
      <c r="U13" s="4">
        <f t="shared" si="6"/>
        <v>905500</v>
      </c>
    </row>
    <row r="14" spans="1:22" x14ac:dyDescent="0.2">
      <c r="A14" s="16" t="s">
        <v>340</v>
      </c>
      <c r="B14" s="4">
        <v>105351</v>
      </c>
      <c r="C14" s="4">
        <v>105351</v>
      </c>
      <c r="D14" s="4">
        <v>0</v>
      </c>
      <c r="E14" s="4">
        <v>0</v>
      </c>
      <c r="F14" s="4">
        <f t="shared" si="4"/>
        <v>-5615861046</v>
      </c>
      <c r="G14" s="4">
        <v>39300</v>
      </c>
      <c r="H14" s="4">
        <v>141500</v>
      </c>
      <c r="I14" s="4">
        <v>-102200</v>
      </c>
      <c r="J14" s="4">
        <v>-6568650000</v>
      </c>
      <c r="K14" s="4">
        <f t="shared" si="5"/>
        <v>-57415756000</v>
      </c>
      <c r="L14" s="4">
        <v>993</v>
      </c>
      <c r="M14" s="4">
        <v>788</v>
      </c>
      <c r="N14" s="4">
        <v>164</v>
      </c>
      <c r="O14" s="4">
        <v>136</v>
      </c>
      <c r="P14" s="4">
        <v>906100</v>
      </c>
      <c r="Q14" s="4">
        <v>772100</v>
      </c>
      <c r="R14" s="5">
        <v>1.9099999999999999E-2</v>
      </c>
      <c r="S14" s="4">
        <v>1804451</v>
      </c>
      <c r="T14" s="4">
        <f t="shared" si="2"/>
        <v>1225540</v>
      </c>
      <c r="U14" s="4">
        <f t="shared" si="6"/>
        <v>808400</v>
      </c>
      <c r="V14" s="5">
        <v>2.6200000000000001E-2</v>
      </c>
    </row>
    <row r="15" spans="1:22" x14ac:dyDescent="0.2">
      <c r="A15" s="16">
        <v>45372</v>
      </c>
      <c r="B15">
        <v>0</v>
      </c>
      <c r="C15">
        <v>0</v>
      </c>
      <c r="D15">
        <v>0</v>
      </c>
      <c r="E15">
        <v>0</v>
      </c>
      <c r="F15" s="4">
        <f t="shared" si="4"/>
        <v>-5615861046</v>
      </c>
      <c r="G15" s="4">
        <v>52200</v>
      </c>
      <c r="H15" s="4">
        <v>94700</v>
      </c>
      <c r="I15" s="4">
        <v>-42500</v>
      </c>
      <c r="J15" s="4">
        <v>-2640140000</v>
      </c>
      <c r="K15" s="4">
        <f t="shared" si="5"/>
        <v>-50847106000</v>
      </c>
      <c r="L15" s="4">
        <v>375</v>
      </c>
      <c r="M15" s="4">
        <v>634</v>
      </c>
      <c r="N15" s="4">
        <v>61</v>
      </c>
      <c r="O15" s="4">
        <v>63</v>
      </c>
      <c r="P15" s="4">
        <v>374000</v>
      </c>
      <c r="Q15" s="4">
        <v>593200</v>
      </c>
      <c r="R15" s="5">
        <v>1.29E-2</v>
      </c>
      <c r="S15" s="4">
        <v>1097400</v>
      </c>
      <c r="T15" s="4">
        <f t="shared" si="2"/>
        <v>1228540</v>
      </c>
      <c r="U15" s="4">
        <f t="shared" si="6"/>
        <v>808400</v>
      </c>
    </row>
    <row r="16" spans="1:22" x14ac:dyDescent="0.2">
      <c r="A16" s="16">
        <v>45371</v>
      </c>
      <c r="B16">
        <v>0</v>
      </c>
      <c r="C16">
        <v>0</v>
      </c>
      <c r="D16">
        <v>0</v>
      </c>
      <c r="E16">
        <v>0</v>
      </c>
      <c r="F16" s="4">
        <f t="shared" si="4"/>
        <v>-5615861046</v>
      </c>
      <c r="G16" s="4">
        <v>0</v>
      </c>
      <c r="H16" s="4">
        <v>0</v>
      </c>
      <c r="I16" s="4">
        <v>0</v>
      </c>
      <c r="J16" s="4">
        <v>-20401510000</v>
      </c>
      <c r="K16" s="4">
        <f t="shared" si="5"/>
        <v>-48206966000</v>
      </c>
      <c r="L16" s="4">
        <v>436</v>
      </c>
      <c r="M16" s="4">
        <v>1121</v>
      </c>
      <c r="N16" s="4">
        <v>28</v>
      </c>
      <c r="O16" s="4">
        <v>50</v>
      </c>
      <c r="P16" s="4">
        <v>289800</v>
      </c>
      <c r="Q16" s="4">
        <v>531200</v>
      </c>
      <c r="R16" s="5">
        <v>4.8999999999999998E-3</v>
      </c>
      <c r="S16" s="4">
        <v>1112400</v>
      </c>
      <c r="T16" s="4">
        <f t="shared" si="2"/>
        <v>1192940</v>
      </c>
      <c r="U16" s="4">
        <f t="shared" si="6"/>
        <v>808400</v>
      </c>
    </row>
    <row r="17" spans="1:22" x14ac:dyDescent="0.2">
      <c r="A17" s="16">
        <v>45370</v>
      </c>
      <c r="B17" s="4">
        <v>2</v>
      </c>
      <c r="C17" s="4">
        <v>0</v>
      </c>
      <c r="D17" s="4">
        <v>2</v>
      </c>
      <c r="E17" s="4">
        <v>130000</v>
      </c>
      <c r="F17" s="4">
        <f t="shared" si="4"/>
        <v>-5615861046</v>
      </c>
      <c r="G17" s="4">
        <v>21400</v>
      </c>
      <c r="H17" s="4">
        <v>611700</v>
      </c>
      <c r="I17" s="4">
        <v>-590300</v>
      </c>
      <c r="J17" s="4">
        <v>-36313470000</v>
      </c>
      <c r="K17" s="4">
        <f t="shared" si="5"/>
        <v>-27805456000</v>
      </c>
      <c r="L17" s="4">
        <v>312</v>
      </c>
      <c r="M17" s="4">
        <v>1293</v>
      </c>
      <c r="N17" s="4">
        <v>30</v>
      </c>
      <c r="O17" s="4">
        <v>104</v>
      </c>
      <c r="P17" s="4">
        <v>192700</v>
      </c>
      <c r="Q17" s="4">
        <v>679400</v>
      </c>
      <c r="R17" s="5">
        <v>1.7000000000000001E-3</v>
      </c>
      <c r="S17" s="4">
        <v>905500</v>
      </c>
      <c r="T17" s="4">
        <f t="shared" si="2"/>
        <v>1217280</v>
      </c>
      <c r="U17" s="4">
        <f t="shared" si="6"/>
        <v>808400</v>
      </c>
      <c r="V17" s="5">
        <v>1.9299999999999998E-2</v>
      </c>
    </row>
    <row r="18" spans="1:22" x14ac:dyDescent="0.2">
      <c r="A18" s="16" t="s">
        <v>336</v>
      </c>
      <c r="B18" s="4">
        <v>60000</v>
      </c>
      <c r="C18" s="4">
        <v>60000</v>
      </c>
      <c r="D18" s="4">
        <v>0</v>
      </c>
      <c r="E18" s="4">
        <v>0</v>
      </c>
      <c r="F18" s="4">
        <f t="shared" si="4"/>
        <v>-5615991046</v>
      </c>
      <c r="G18" s="4">
        <v>233500</v>
      </c>
      <c r="H18" s="4">
        <v>43500</v>
      </c>
      <c r="I18" s="4">
        <v>190000</v>
      </c>
      <c r="J18" s="4">
        <v>11709890000</v>
      </c>
      <c r="K18" s="4">
        <f t="shared" si="5"/>
        <v>8508014000</v>
      </c>
      <c r="L18" s="4">
        <v>718</v>
      </c>
      <c r="M18" s="4">
        <v>1446</v>
      </c>
      <c r="N18" s="4">
        <v>75</v>
      </c>
      <c r="O18" s="4">
        <v>142</v>
      </c>
      <c r="P18" s="4">
        <v>546300</v>
      </c>
      <c r="Q18" s="4">
        <v>1002000</v>
      </c>
      <c r="R18" s="5">
        <v>-3.7200000000000004E-2</v>
      </c>
      <c r="S18" s="4">
        <v>1633800</v>
      </c>
      <c r="T18" s="4">
        <f t="shared" si="2"/>
        <v>1196210</v>
      </c>
      <c r="U18" s="4">
        <f t="shared" si="6"/>
        <v>808400</v>
      </c>
      <c r="V18" s="5">
        <v>5.3200000000000004E-2</v>
      </c>
    </row>
    <row r="19" spans="1:22" x14ac:dyDescent="0.2">
      <c r="A19" s="16" t="s">
        <v>335</v>
      </c>
      <c r="B19" s="4">
        <v>6</v>
      </c>
      <c r="C19" s="4">
        <v>0</v>
      </c>
      <c r="D19" s="4">
        <v>6</v>
      </c>
      <c r="E19" s="4">
        <v>390000</v>
      </c>
      <c r="F19" s="4">
        <f t="shared" si="4"/>
        <v>-5615991046</v>
      </c>
      <c r="G19" s="4">
        <v>0</v>
      </c>
      <c r="H19" s="4">
        <v>0</v>
      </c>
      <c r="I19" s="4">
        <v>0</v>
      </c>
      <c r="J19" s="4">
        <v>-3417970000</v>
      </c>
      <c r="K19" s="4">
        <f t="shared" si="5"/>
        <v>-3201876000</v>
      </c>
      <c r="L19" s="4">
        <v>342</v>
      </c>
      <c r="M19" s="4">
        <v>692</v>
      </c>
      <c r="N19" s="4">
        <v>60</v>
      </c>
      <c r="O19" s="4">
        <v>80</v>
      </c>
      <c r="P19" s="4">
        <v>277800</v>
      </c>
      <c r="Q19" s="4">
        <v>508300</v>
      </c>
      <c r="R19" s="5">
        <v>-4.5999999999999999E-3</v>
      </c>
      <c r="S19" s="4">
        <v>808400</v>
      </c>
      <c r="T19" s="4">
        <f t="shared" si="2"/>
        <v>1239160</v>
      </c>
      <c r="U19" s="4">
        <f t="shared" si="6"/>
        <v>1020000</v>
      </c>
      <c r="V19" s="5">
        <v>2.3300000000000001E-2</v>
      </c>
    </row>
    <row r="20" spans="1:22" x14ac:dyDescent="0.2">
      <c r="A20" s="16" t="s">
        <v>334</v>
      </c>
      <c r="B20" s="4">
        <v>0</v>
      </c>
      <c r="C20" s="4">
        <v>2</v>
      </c>
      <c r="D20" s="4">
        <v>-2</v>
      </c>
      <c r="E20" s="4">
        <v>-130000</v>
      </c>
      <c r="F20" s="4">
        <f t="shared" si="4"/>
        <v>-5616381046</v>
      </c>
      <c r="G20" s="4">
        <v>0</v>
      </c>
      <c r="H20" s="4">
        <v>0</v>
      </c>
      <c r="I20" s="4">
        <v>0</v>
      </c>
      <c r="J20" s="4">
        <v>2431680000</v>
      </c>
      <c r="K20" s="4">
        <f t="shared" si="5"/>
        <v>216094000</v>
      </c>
      <c r="L20" s="4">
        <v>643</v>
      </c>
      <c r="M20" s="4">
        <v>651</v>
      </c>
      <c r="N20" s="4">
        <v>86</v>
      </c>
      <c r="O20" s="4">
        <v>93</v>
      </c>
      <c r="P20" s="4">
        <v>634900</v>
      </c>
      <c r="Q20" s="4">
        <v>621000</v>
      </c>
      <c r="R20" s="5">
        <v>1.11E-2</v>
      </c>
      <c r="S20" s="4">
        <v>1276100</v>
      </c>
      <c r="T20" s="4">
        <f t="shared" si="2"/>
        <v>1209530</v>
      </c>
      <c r="U20" s="4">
        <f t="shared" si="6"/>
        <v>1020000</v>
      </c>
      <c r="V20" s="5">
        <v>1.7000000000000001E-2</v>
      </c>
    </row>
    <row r="21" spans="1:22" x14ac:dyDescent="0.2">
      <c r="A21" s="16" t="s">
        <v>333</v>
      </c>
      <c r="F21" s="4">
        <f t="shared" si="4"/>
        <v>-5616251046</v>
      </c>
      <c r="G21" s="4">
        <v>38400</v>
      </c>
      <c r="H21" s="4">
        <v>0</v>
      </c>
      <c r="I21" s="4">
        <v>38400</v>
      </c>
      <c r="J21" s="4">
        <v>2431680000</v>
      </c>
      <c r="K21" s="4">
        <f t="shared" si="5"/>
        <v>-2215586000</v>
      </c>
      <c r="L21" s="4">
        <v>853</v>
      </c>
      <c r="M21" s="4">
        <v>544</v>
      </c>
      <c r="N21" s="4">
        <v>140</v>
      </c>
      <c r="O21" s="4">
        <v>103</v>
      </c>
      <c r="P21" s="4">
        <v>830000</v>
      </c>
      <c r="Q21" s="4">
        <v>638600</v>
      </c>
      <c r="R21" s="5">
        <v>2.5899999999999999E-2</v>
      </c>
      <c r="S21" s="4">
        <v>1459500</v>
      </c>
      <c r="T21" s="4">
        <f t="shared" si="2"/>
        <v>1220010</v>
      </c>
      <c r="U21" s="4">
        <f t="shared" si="6"/>
        <v>756400</v>
      </c>
    </row>
    <row r="22" spans="1:22" x14ac:dyDescent="0.2">
      <c r="A22" s="16" t="s">
        <v>332</v>
      </c>
      <c r="B22" s="4">
        <v>0</v>
      </c>
      <c r="C22" s="4">
        <v>6</v>
      </c>
      <c r="D22" s="4">
        <v>-6</v>
      </c>
      <c r="E22" s="4">
        <v>-380000</v>
      </c>
      <c r="F22" s="4">
        <f t="shared" si="4"/>
        <v>-5616251046</v>
      </c>
      <c r="G22" s="4">
        <v>42000</v>
      </c>
      <c r="H22" s="4">
        <v>24000</v>
      </c>
      <c r="I22" s="4">
        <v>18000</v>
      </c>
      <c r="J22" s="4">
        <v>1113180000</v>
      </c>
      <c r="K22" s="4">
        <f t="shared" si="5"/>
        <v>-4647266000</v>
      </c>
      <c r="L22" s="4">
        <v>425</v>
      </c>
      <c r="M22" s="4">
        <v>705</v>
      </c>
      <c r="N22" s="4">
        <v>69</v>
      </c>
      <c r="O22" s="4">
        <v>90</v>
      </c>
      <c r="P22" s="4">
        <v>401700</v>
      </c>
      <c r="Q22" s="4">
        <v>584300</v>
      </c>
      <c r="R22" s="5">
        <v>0</v>
      </c>
      <c r="S22" s="4">
        <v>1020000</v>
      </c>
      <c r="T22" s="4">
        <f t="shared" si="2"/>
        <v>1183430</v>
      </c>
      <c r="U22" s="4">
        <f t="shared" si="6"/>
        <v>756400</v>
      </c>
      <c r="V22" s="5">
        <v>2.07E-2</v>
      </c>
    </row>
    <row r="23" spans="1:22" x14ac:dyDescent="0.2">
      <c r="A23" s="16" t="s">
        <v>331</v>
      </c>
      <c r="F23" s="4">
        <f t="shared" si="4"/>
        <v>-5615871046</v>
      </c>
      <c r="G23" s="4">
        <v>0</v>
      </c>
      <c r="H23" s="4">
        <v>0</v>
      </c>
      <c r="I23" s="4">
        <v>0</v>
      </c>
      <c r="J23" s="4">
        <v>802180000</v>
      </c>
      <c r="K23" s="4">
        <f t="shared" si="5"/>
        <v>-5760446000</v>
      </c>
      <c r="L23" s="4">
        <v>376</v>
      </c>
      <c r="M23" s="4">
        <v>851</v>
      </c>
      <c r="N23" s="4">
        <v>59</v>
      </c>
      <c r="O23" s="4">
        <v>100</v>
      </c>
      <c r="P23" s="4">
        <v>380300</v>
      </c>
      <c r="Q23" s="4">
        <v>673400</v>
      </c>
      <c r="R23" s="5">
        <v>-1.77E-2</v>
      </c>
      <c r="S23" s="4">
        <v>1076100</v>
      </c>
      <c r="T23" s="4">
        <f t="shared" si="2"/>
        <v>1159760</v>
      </c>
      <c r="U23" s="4">
        <f t="shared" si="6"/>
        <v>756400</v>
      </c>
    </row>
    <row r="24" spans="1:22" x14ac:dyDescent="0.2">
      <c r="A24" s="16" t="s">
        <v>330</v>
      </c>
      <c r="F24" s="4">
        <f t="shared" si="4"/>
        <v>-5615871046</v>
      </c>
      <c r="G24" s="4">
        <v>68700</v>
      </c>
      <c r="H24" s="4">
        <v>275800</v>
      </c>
      <c r="I24" s="4">
        <v>-207100</v>
      </c>
      <c r="J24" s="4">
        <v>-12892299000</v>
      </c>
      <c r="K24" s="4">
        <f t="shared" si="5"/>
        <v>-6562626000</v>
      </c>
      <c r="L24" s="4">
        <v>777</v>
      </c>
      <c r="M24" s="4">
        <v>1129</v>
      </c>
      <c r="N24" s="4">
        <v>95</v>
      </c>
      <c r="O24" s="4">
        <v>153</v>
      </c>
      <c r="P24" s="4">
        <v>654500</v>
      </c>
      <c r="Q24" s="4">
        <v>1029200</v>
      </c>
      <c r="R24" s="5">
        <v>1.6000000000000001E-3</v>
      </c>
      <c r="S24" s="4">
        <v>1866200</v>
      </c>
      <c r="T24" s="4">
        <f t="shared" si="2"/>
        <v>1078130</v>
      </c>
      <c r="U24" s="4">
        <f t="shared" si="6"/>
        <v>756400</v>
      </c>
    </row>
    <row r="25" spans="1:22" x14ac:dyDescent="0.2">
      <c r="A25" s="16" t="s">
        <v>329</v>
      </c>
      <c r="F25" s="4">
        <f t="shared" si="4"/>
        <v>-5615871046</v>
      </c>
      <c r="G25" s="4">
        <v>61200</v>
      </c>
      <c r="H25" s="4">
        <v>79600</v>
      </c>
      <c r="I25" s="4">
        <v>-18400</v>
      </c>
      <c r="J25" s="4">
        <v>-1165190000</v>
      </c>
      <c r="K25" s="4">
        <f t="shared" si="5"/>
        <v>6329673000</v>
      </c>
      <c r="L25" s="4">
        <v>503</v>
      </c>
      <c r="M25" s="4">
        <v>532</v>
      </c>
      <c r="N25" s="4">
        <v>74</v>
      </c>
      <c r="O25" s="4">
        <v>105</v>
      </c>
      <c r="P25" s="4">
        <v>445200</v>
      </c>
      <c r="Q25" s="4">
        <v>564900</v>
      </c>
      <c r="R25" s="5">
        <v>9.7000000000000003E-3</v>
      </c>
      <c r="S25" s="4">
        <v>1127400</v>
      </c>
      <c r="T25" s="4">
        <f t="shared" si="2"/>
        <v>1011950</v>
      </c>
      <c r="U25" s="4">
        <f t="shared" si="6"/>
        <v>756400</v>
      </c>
    </row>
    <row r="26" spans="1:22" x14ac:dyDescent="0.2">
      <c r="A26" s="16" t="s">
        <v>328</v>
      </c>
      <c r="F26" s="4">
        <f t="shared" si="4"/>
        <v>-5615871046</v>
      </c>
      <c r="G26" s="4">
        <v>158100</v>
      </c>
      <c r="H26" s="4">
        <v>72400</v>
      </c>
      <c r="I26" s="4">
        <v>85700</v>
      </c>
      <c r="J26" s="4">
        <v>5354330000</v>
      </c>
      <c r="K26" s="4">
        <f t="shared" si="5"/>
        <v>7494863000</v>
      </c>
      <c r="L26" s="4">
        <v>264</v>
      </c>
      <c r="M26" s="4">
        <v>591</v>
      </c>
      <c r="N26" s="4">
        <v>29</v>
      </c>
      <c r="O26" s="4">
        <v>66</v>
      </c>
      <c r="P26" s="4">
        <v>179100</v>
      </c>
      <c r="Q26" s="4">
        <v>450800</v>
      </c>
      <c r="R26" s="5">
        <v>-1.44E-2</v>
      </c>
      <c r="S26" s="4">
        <v>756400</v>
      </c>
      <c r="T26" s="4">
        <f t="shared" si="2"/>
        <v>1043680</v>
      </c>
      <c r="U26" s="4">
        <f t="shared" si="6"/>
        <v>979800</v>
      </c>
    </row>
    <row r="27" spans="1:22" x14ac:dyDescent="0.2">
      <c r="A27" s="16" t="s">
        <v>327</v>
      </c>
      <c r="F27" s="4">
        <f t="shared" si="4"/>
        <v>-5615871046</v>
      </c>
      <c r="G27" s="4">
        <v>25000</v>
      </c>
      <c r="H27" s="4">
        <v>124000</v>
      </c>
      <c r="I27" s="4">
        <v>-99000</v>
      </c>
      <c r="J27" s="4">
        <v>-6225750000</v>
      </c>
      <c r="K27" s="4">
        <f t="shared" si="5"/>
        <v>2140533000</v>
      </c>
      <c r="L27" s="4">
        <v>696</v>
      </c>
      <c r="M27" s="4">
        <v>563</v>
      </c>
      <c r="N27" s="4">
        <v>92</v>
      </c>
      <c r="O27" s="4">
        <v>113</v>
      </c>
      <c r="P27" s="4">
        <v>512900</v>
      </c>
      <c r="Q27" s="4">
        <v>524800</v>
      </c>
      <c r="R27" s="5">
        <v>1.77E-2</v>
      </c>
      <c r="S27" s="4">
        <v>1148900</v>
      </c>
      <c r="T27" s="4">
        <f t="shared" si="2"/>
        <v>991340</v>
      </c>
      <c r="U27" s="4">
        <f t="shared" si="6"/>
        <v>654200</v>
      </c>
    </row>
    <row r="28" spans="1:22" x14ac:dyDescent="0.2">
      <c r="A28" s="16" t="s">
        <v>326</v>
      </c>
      <c r="F28" s="4">
        <f t="shared" si="4"/>
        <v>-5615871046</v>
      </c>
      <c r="G28" s="4">
        <v>213900</v>
      </c>
      <c r="H28" s="4">
        <v>116000</v>
      </c>
      <c r="I28" s="4">
        <v>97900</v>
      </c>
      <c r="J28" s="4">
        <v>6136400000</v>
      </c>
      <c r="K28" s="4">
        <f t="shared" si="5"/>
        <v>8366283000</v>
      </c>
      <c r="L28" s="4">
        <v>522</v>
      </c>
      <c r="M28" s="4">
        <v>897</v>
      </c>
      <c r="N28" s="4">
        <v>78</v>
      </c>
      <c r="O28" s="4">
        <v>143</v>
      </c>
      <c r="P28" s="4">
        <v>476400</v>
      </c>
      <c r="Q28" s="4">
        <v>875200</v>
      </c>
      <c r="R28" s="5">
        <f>-0.16%%</f>
        <v>-1.5999999999999999E-5</v>
      </c>
      <c r="S28" s="4">
        <v>1423100</v>
      </c>
      <c r="T28" s="4">
        <f t="shared" si="2"/>
        <v>957740</v>
      </c>
      <c r="U28" s="4">
        <f t="shared" si="6"/>
        <v>654200</v>
      </c>
    </row>
    <row r="29" spans="1:22" x14ac:dyDescent="0.2">
      <c r="A29" s="16" t="s">
        <v>325</v>
      </c>
      <c r="F29" s="4">
        <f t="shared" si="4"/>
        <v>-5615871046</v>
      </c>
      <c r="G29" s="4">
        <v>100400</v>
      </c>
      <c r="H29" s="4">
        <v>124000</v>
      </c>
      <c r="I29" s="4">
        <v>-23600</v>
      </c>
      <c r="J29" s="4">
        <v>-1442010000</v>
      </c>
      <c r="K29" s="4">
        <f t="shared" si="5"/>
        <v>2229883000</v>
      </c>
      <c r="L29" s="4">
        <v>901</v>
      </c>
      <c r="M29" s="4">
        <v>1590</v>
      </c>
      <c r="N29" s="4">
        <v>90</v>
      </c>
      <c r="O29" s="4">
        <v>96</v>
      </c>
      <c r="P29" s="4">
        <v>525000</v>
      </c>
      <c r="Q29" s="4">
        <v>631300</v>
      </c>
      <c r="R29" s="5">
        <v>1.7999999999999999E-2</v>
      </c>
      <c r="S29" s="4">
        <v>1237900</v>
      </c>
      <c r="T29" s="4">
        <f t="shared" si="2"/>
        <v>922980</v>
      </c>
      <c r="U29" s="4">
        <f t="shared" si="6"/>
        <v>654200</v>
      </c>
    </row>
    <row r="30" spans="1:22" x14ac:dyDescent="0.2">
      <c r="A30" s="16" t="s">
        <v>324</v>
      </c>
      <c r="F30" s="4">
        <f t="shared" si="4"/>
        <v>-5615871046</v>
      </c>
      <c r="G30" s="4">
        <v>44000</v>
      </c>
      <c r="H30" s="4">
        <v>38000</v>
      </c>
      <c r="I30" s="4">
        <v>6000</v>
      </c>
      <c r="J30" s="4">
        <v>368220000</v>
      </c>
      <c r="K30" s="4">
        <f t="shared" si="5"/>
        <v>3671893000</v>
      </c>
      <c r="L30" s="4">
        <v>611</v>
      </c>
      <c r="M30" s="4">
        <v>671</v>
      </c>
      <c r="N30" s="4">
        <v>63</v>
      </c>
      <c r="O30" s="4">
        <v>87</v>
      </c>
      <c r="P30" s="4">
        <v>411100</v>
      </c>
      <c r="Q30" s="4">
        <v>552400</v>
      </c>
      <c r="R30" s="5">
        <f>0%%</f>
        <v>0</v>
      </c>
      <c r="S30" s="4">
        <v>979800</v>
      </c>
      <c r="T30" s="4">
        <f t="shared" si="2"/>
        <v>953990</v>
      </c>
      <c r="U30" s="4">
        <f t="shared" si="6"/>
        <v>465600</v>
      </c>
    </row>
    <row r="31" spans="1:22" x14ac:dyDescent="0.2">
      <c r="A31" s="16" t="s">
        <v>323</v>
      </c>
      <c r="B31" s="4">
        <v>1</v>
      </c>
      <c r="C31" s="4">
        <v>0</v>
      </c>
      <c r="D31" s="4">
        <v>1</v>
      </c>
      <c r="E31" s="4">
        <v>60000</v>
      </c>
      <c r="F31" s="4">
        <f t="shared" si="4"/>
        <v>-5615871046</v>
      </c>
      <c r="G31" s="4">
        <v>101000</v>
      </c>
      <c r="H31" s="4">
        <v>2300</v>
      </c>
      <c r="I31" s="4">
        <v>98700</v>
      </c>
      <c r="J31" s="4">
        <v>5955030000</v>
      </c>
      <c r="K31" s="4">
        <f t="shared" si="5"/>
        <v>3303673000</v>
      </c>
      <c r="L31" s="4">
        <v>1012</v>
      </c>
      <c r="M31" s="4">
        <v>834</v>
      </c>
      <c r="N31" s="4">
        <v>135</v>
      </c>
      <c r="O31" s="4">
        <v>104</v>
      </c>
      <c r="P31" s="4">
        <v>888000</v>
      </c>
      <c r="Q31" s="4">
        <v>671800</v>
      </c>
      <c r="R31" s="5">
        <v>3.56E-2</v>
      </c>
      <c r="S31" s="4">
        <v>1564300</v>
      </c>
      <c r="T31" s="4">
        <f t="shared" si="2"/>
        <v>829900</v>
      </c>
      <c r="U31" s="4">
        <f t="shared" si="6"/>
        <v>465600</v>
      </c>
      <c r="V31" s="5">
        <v>3.4300000000000004E-2</v>
      </c>
    </row>
    <row r="32" spans="1:22" x14ac:dyDescent="0.2">
      <c r="A32" s="16" t="s">
        <v>322</v>
      </c>
      <c r="F32" s="4">
        <f t="shared" si="4"/>
        <v>-5615931046</v>
      </c>
      <c r="G32" s="4">
        <v>0</v>
      </c>
      <c r="H32" s="4">
        <v>0</v>
      </c>
      <c r="I32" s="4">
        <v>0</v>
      </c>
      <c r="J32" s="4">
        <v>-1771177000</v>
      </c>
      <c r="K32" s="4">
        <f t="shared" si="5"/>
        <v>-2651357000</v>
      </c>
      <c r="L32" s="4">
        <v>412</v>
      </c>
      <c r="M32" s="4">
        <v>401</v>
      </c>
      <c r="N32" s="4">
        <v>50</v>
      </c>
      <c r="O32" s="4">
        <v>50</v>
      </c>
      <c r="P32" s="4">
        <v>313700</v>
      </c>
      <c r="Q32" s="4">
        <v>308900</v>
      </c>
      <c r="R32" s="5">
        <v>1.7299999999999999E-2</v>
      </c>
      <c r="S32" s="4">
        <v>654200</v>
      </c>
      <c r="T32" s="4">
        <f t="shared" si="2"/>
        <v>830510</v>
      </c>
      <c r="U32" s="4">
        <f t="shared" si="6"/>
        <v>465600</v>
      </c>
    </row>
    <row r="33" spans="1:22" x14ac:dyDescent="0.2">
      <c r="A33" s="16" t="s">
        <v>321</v>
      </c>
      <c r="F33" s="4">
        <f t="shared" si="4"/>
        <v>-5615931046</v>
      </c>
      <c r="G33" s="4">
        <v>0</v>
      </c>
      <c r="H33" s="4">
        <v>0</v>
      </c>
      <c r="I33" s="4">
        <v>0</v>
      </c>
      <c r="J33" s="4">
        <v>-2676890000</v>
      </c>
      <c r="K33" s="4">
        <f t="shared" si="5"/>
        <v>-880180000</v>
      </c>
      <c r="L33" s="4">
        <v>325</v>
      </c>
      <c r="M33" s="4">
        <v>788</v>
      </c>
      <c r="N33" s="4">
        <v>24</v>
      </c>
      <c r="O33" s="4">
        <v>66</v>
      </c>
      <c r="P33" s="4">
        <v>215700</v>
      </c>
      <c r="Q33" s="4">
        <v>547800</v>
      </c>
      <c r="R33" s="5">
        <v>-6.7999999999999996E-3</v>
      </c>
      <c r="S33" s="4">
        <v>839400</v>
      </c>
      <c r="T33" s="4">
        <f t="shared" si="2"/>
        <v>806020</v>
      </c>
      <c r="U33" s="4">
        <f t="shared" si="6"/>
        <v>465600</v>
      </c>
    </row>
    <row r="34" spans="1:22" x14ac:dyDescent="0.2">
      <c r="A34" s="16" t="s">
        <v>320</v>
      </c>
      <c r="B34" s="4">
        <v>208</v>
      </c>
      <c r="C34" s="4">
        <v>1</v>
      </c>
      <c r="D34" s="4">
        <v>207</v>
      </c>
      <c r="E34" s="4">
        <v>12360000</v>
      </c>
      <c r="F34" s="4">
        <f t="shared" si="4"/>
        <v>-5615931046</v>
      </c>
      <c r="G34" s="4">
        <v>0</v>
      </c>
      <c r="H34" s="4">
        <v>0</v>
      </c>
      <c r="I34" s="4">
        <v>0</v>
      </c>
      <c r="J34" s="4">
        <v>-617360000</v>
      </c>
      <c r="K34" s="4">
        <f t="shared" si="5"/>
        <v>1796710000</v>
      </c>
      <c r="L34" s="4">
        <v>428</v>
      </c>
      <c r="M34" s="4">
        <v>920</v>
      </c>
      <c r="N34" s="4">
        <v>43</v>
      </c>
      <c r="O34" s="4">
        <v>86</v>
      </c>
      <c r="P34" s="4">
        <v>303500</v>
      </c>
      <c r="Q34" s="4">
        <v>744400</v>
      </c>
      <c r="R34" s="5">
        <v>-1.8799999999999997E-2</v>
      </c>
      <c r="S34" s="4">
        <v>1049900</v>
      </c>
      <c r="T34" s="4">
        <f t="shared" si="2"/>
        <v>781590</v>
      </c>
      <c r="U34" s="4">
        <f t="shared" si="6"/>
        <v>465600</v>
      </c>
      <c r="V34" s="5">
        <v>2.5000000000000001E-2</v>
      </c>
    </row>
    <row r="35" spans="1:22" x14ac:dyDescent="0.2">
      <c r="A35" s="16" t="s">
        <v>319</v>
      </c>
      <c r="B35" s="4">
        <v>622</v>
      </c>
      <c r="C35" s="4">
        <v>1100</v>
      </c>
      <c r="D35" s="4">
        <v>-478</v>
      </c>
      <c r="E35" s="4">
        <v>-28510000</v>
      </c>
      <c r="F35" s="4">
        <f t="shared" si="4"/>
        <v>-5628291046</v>
      </c>
      <c r="G35" s="4">
        <v>0</v>
      </c>
      <c r="H35" s="4">
        <v>0</v>
      </c>
      <c r="I35" s="4">
        <v>0</v>
      </c>
      <c r="J35" s="4">
        <v>-2610880000</v>
      </c>
      <c r="K35" s="4">
        <f t="shared" si="5"/>
        <v>2414070000</v>
      </c>
      <c r="L35" s="4">
        <v>255</v>
      </c>
      <c r="M35" s="4">
        <v>508</v>
      </c>
      <c r="N35" s="4">
        <v>22</v>
      </c>
      <c r="O35" s="4">
        <v>37</v>
      </c>
      <c r="P35" s="4">
        <v>171400</v>
      </c>
      <c r="Q35" s="4">
        <v>294100</v>
      </c>
      <c r="R35" s="5">
        <v>-0.01</v>
      </c>
      <c r="S35" s="4">
        <v>465600</v>
      </c>
      <c r="T35" s="4">
        <f t="shared" si="2"/>
        <v>825930</v>
      </c>
      <c r="U35" s="4">
        <f t="shared" si="6"/>
        <v>625500</v>
      </c>
      <c r="V35" s="5">
        <v>1.3300000000000001E-2</v>
      </c>
    </row>
    <row r="36" spans="1:22" x14ac:dyDescent="0.2">
      <c r="A36" s="16" t="s">
        <v>318</v>
      </c>
      <c r="B36" s="4">
        <v>0</v>
      </c>
      <c r="C36" s="4">
        <v>0</v>
      </c>
      <c r="D36" s="4">
        <v>0</v>
      </c>
      <c r="E36" s="4">
        <v>0</v>
      </c>
      <c r="F36" s="4">
        <f t="shared" si="4"/>
        <v>-5599781046</v>
      </c>
      <c r="G36" s="4">
        <v>18200</v>
      </c>
      <c r="H36" s="4">
        <v>28000</v>
      </c>
      <c r="I36" s="4">
        <v>-9800</v>
      </c>
      <c r="J36" s="4">
        <v>-599930000</v>
      </c>
      <c r="K36" s="4">
        <f t="shared" si="5"/>
        <v>5024950000</v>
      </c>
      <c r="L36" s="4">
        <v>812</v>
      </c>
      <c r="M36" s="4">
        <v>528</v>
      </c>
      <c r="N36" s="4">
        <v>95</v>
      </c>
      <c r="O36" s="4">
        <v>60</v>
      </c>
      <c r="P36" s="4">
        <v>632000</v>
      </c>
      <c r="Q36" s="4">
        <v>387000</v>
      </c>
      <c r="R36" s="5">
        <v>2.3900000000000001E-2</v>
      </c>
      <c r="S36" s="4">
        <v>1073700</v>
      </c>
      <c r="T36" s="4">
        <f t="shared" si="2"/>
        <v>777770</v>
      </c>
      <c r="U36" s="4">
        <f t="shared" si="6"/>
        <v>323400</v>
      </c>
      <c r="V36" s="5">
        <v>3.15E-2</v>
      </c>
    </row>
    <row r="37" spans="1:22" x14ac:dyDescent="0.2">
      <c r="A37" s="16" t="s">
        <v>317</v>
      </c>
      <c r="B37" s="4">
        <v>200</v>
      </c>
      <c r="C37" s="4">
        <v>208</v>
      </c>
      <c r="D37" s="4">
        <v>-8</v>
      </c>
      <c r="E37" s="4">
        <v>-380000</v>
      </c>
      <c r="F37" s="4">
        <f t="shared" si="4"/>
        <v>-5599781046</v>
      </c>
      <c r="G37" s="4">
        <v>0</v>
      </c>
      <c r="H37" s="4">
        <v>0</v>
      </c>
      <c r="I37" s="4">
        <v>0</v>
      </c>
      <c r="J37" s="4">
        <v>236400000</v>
      </c>
      <c r="K37" s="4">
        <f t="shared" si="5"/>
        <v>5624880000</v>
      </c>
      <c r="L37" s="4">
        <v>280</v>
      </c>
      <c r="M37" s="4">
        <v>474</v>
      </c>
      <c r="N37" s="4">
        <v>35</v>
      </c>
      <c r="O37" s="4">
        <v>52</v>
      </c>
      <c r="P37" s="4">
        <v>235000</v>
      </c>
      <c r="Q37" s="4">
        <v>370500</v>
      </c>
      <c r="R37" s="5">
        <v>-6.8000000000000005E-3</v>
      </c>
      <c r="S37" s="4">
        <v>625500</v>
      </c>
      <c r="T37" s="4">
        <f t="shared" si="2"/>
        <v>786220</v>
      </c>
      <c r="U37" s="4">
        <f t="shared" si="6"/>
        <v>323400</v>
      </c>
      <c r="V37" s="5">
        <v>1.3500000000000002E-2</v>
      </c>
    </row>
    <row r="38" spans="1:22" x14ac:dyDescent="0.2">
      <c r="A38" s="16" t="s">
        <v>316</v>
      </c>
      <c r="B38" s="4">
        <v>100</v>
      </c>
      <c r="C38" s="4">
        <v>622</v>
      </c>
      <c r="D38" s="4">
        <v>-522</v>
      </c>
      <c r="E38" s="4">
        <v>-30490000</v>
      </c>
      <c r="F38" s="4">
        <f t="shared" si="4"/>
        <v>-5599401046</v>
      </c>
      <c r="G38" s="4">
        <v>0</v>
      </c>
      <c r="H38" s="4">
        <v>0</v>
      </c>
      <c r="I38" s="4">
        <v>0</v>
      </c>
      <c r="J38" s="4">
        <v>-213300000</v>
      </c>
      <c r="K38" s="4">
        <f t="shared" si="5"/>
        <v>5388480000</v>
      </c>
      <c r="L38" s="4">
        <v>523</v>
      </c>
      <c r="M38" s="4">
        <v>603</v>
      </c>
      <c r="N38" s="4">
        <v>70</v>
      </c>
      <c r="O38" s="4">
        <v>76</v>
      </c>
      <c r="P38" s="4">
        <v>443300</v>
      </c>
      <c r="Q38" s="4">
        <v>641100</v>
      </c>
      <c r="R38" s="5">
        <v>8.6E-3</v>
      </c>
      <c r="S38" s="4">
        <v>1087100</v>
      </c>
      <c r="T38" s="4">
        <f t="shared" si="2"/>
        <v>711310</v>
      </c>
      <c r="U38" s="4">
        <f t="shared" si="6"/>
        <v>323400</v>
      </c>
      <c r="V38" s="5">
        <v>1.52E-2</v>
      </c>
    </row>
    <row r="39" spans="1:22" x14ac:dyDescent="0.2">
      <c r="A39" s="16" t="s">
        <v>315</v>
      </c>
      <c r="B39" s="4">
        <v>0</v>
      </c>
      <c r="C39" s="4">
        <v>0</v>
      </c>
      <c r="D39" s="4">
        <v>0</v>
      </c>
      <c r="E39" s="4">
        <v>0</v>
      </c>
      <c r="F39" s="4">
        <f t="shared" ref="F39:F44" si="7">E39+F40</f>
        <v>-5568911046</v>
      </c>
      <c r="G39" s="4">
        <v>29200</v>
      </c>
      <c r="H39" s="4">
        <v>0</v>
      </c>
      <c r="I39" s="4">
        <v>29200</v>
      </c>
      <c r="J39" s="4">
        <v>1723770000</v>
      </c>
      <c r="K39" s="4">
        <f t="shared" ref="K39:K44" si="8">K40+J39</f>
        <v>5601780000</v>
      </c>
      <c r="L39" s="4">
        <v>477</v>
      </c>
      <c r="M39" s="4">
        <v>506</v>
      </c>
      <c r="N39" s="4">
        <v>61</v>
      </c>
      <c r="O39" s="4">
        <v>68</v>
      </c>
      <c r="P39" s="4">
        <v>388200</v>
      </c>
      <c r="Q39" s="4">
        <v>501800</v>
      </c>
      <c r="R39" s="5">
        <v>6.8999999999999999E-3</v>
      </c>
      <c r="S39" s="4">
        <v>890300</v>
      </c>
      <c r="T39" s="4">
        <f t="shared" ref="T39:T44" si="9">AVERAGE(S40:S49)</f>
        <v>663840</v>
      </c>
      <c r="U39" s="4">
        <f t="shared" ref="U39:U44" si="10">MIN(S40:S44)</f>
        <v>323400</v>
      </c>
      <c r="V39" s="5">
        <v>2.5099999999999997E-2</v>
      </c>
    </row>
    <row r="40" spans="1:22" x14ac:dyDescent="0.2">
      <c r="A40" s="16" t="s">
        <v>314</v>
      </c>
      <c r="B40" s="4">
        <v>0</v>
      </c>
      <c r="C40" s="4">
        <v>200</v>
      </c>
      <c r="D40" s="4">
        <v>-200</v>
      </c>
      <c r="E40" s="4">
        <v>-11320000</v>
      </c>
      <c r="F40" s="4">
        <f t="shared" si="7"/>
        <v>-5568911046</v>
      </c>
      <c r="G40" s="4">
        <v>40500</v>
      </c>
      <c r="H40" s="4">
        <v>0</v>
      </c>
      <c r="I40" s="4">
        <v>40500</v>
      </c>
      <c r="J40" s="4">
        <v>2362670000</v>
      </c>
      <c r="K40" s="4">
        <f t="shared" si="8"/>
        <v>3878010000</v>
      </c>
      <c r="L40" s="4">
        <v>1034</v>
      </c>
      <c r="M40" s="4">
        <v>681</v>
      </c>
      <c r="N40" s="4">
        <v>111</v>
      </c>
      <c r="O40" s="4">
        <v>58</v>
      </c>
      <c r="P40" s="4">
        <v>808100</v>
      </c>
      <c r="Q40" s="4">
        <v>451200</v>
      </c>
      <c r="R40" s="5">
        <v>3.1899999999999998E-2</v>
      </c>
      <c r="S40" s="4">
        <v>1289900</v>
      </c>
      <c r="T40" s="4">
        <f t="shared" si="9"/>
        <v>570550</v>
      </c>
      <c r="U40" s="4">
        <f t="shared" si="10"/>
        <v>323400</v>
      </c>
      <c r="V40" s="5">
        <v>4.07E-2</v>
      </c>
    </row>
    <row r="41" spans="1:22" x14ac:dyDescent="0.2">
      <c r="A41" s="16" t="s">
        <v>310</v>
      </c>
      <c r="B41" s="4">
        <v>0</v>
      </c>
      <c r="C41" s="4">
        <v>100</v>
      </c>
      <c r="D41" s="4">
        <v>-100</v>
      </c>
      <c r="E41" s="4">
        <v>-5650000</v>
      </c>
      <c r="F41" s="4">
        <f t="shared" si="7"/>
        <v>-5557591046</v>
      </c>
      <c r="G41" s="4">
        <v>24700</v>
      </c>
      <c r="H41" s="4">
        <v>0</v>
      </c>
      <c r="I41" s="4">
        <v>24700</v>
      </c>
      <c r="J41" s="4">
        <v>1397550000</v>
      </c>
      <c r="K41" s="4">
        <f t="shared" si="8"/>
        <v>1515340000</v>
      </c>
      <c r="L41" s="4">
        <v>218</v>
      </c>
      <c r="M41" s="4">
        <v>201</v>
      </c>
      <c r="N41" s="4">
        <v>28</v>
      </c>
      <c r="O41" s="4">
        <v>25</v>
      </c>
      <c r="P41" s="4">
        <v>174200</v>
      </c>
      <c r="Q41" s="4">
        <v>149200</v>
      </c>
      <c r="R41" s="5">
        <v>5.4000000000000003E-3</v>
      </c>
      <c r="S41" s="4">
        <v>323400</v>
      </c>
      <c r="T41" s="4">
        <f t="shared" si="9"/>
        <v>573700</v>
      </c>
      <c r="U41" s="4">
        <f t="shared" si="10"/>
        <v>592100</v>
      </c>
      <c r="V41" s="5">
        <v>7.0999999999999995E-3</v>
      </c>
    </row>
    <row r="42" spans="1:22" x14ac:dyDescent="0.2">
      <c r="A42" s="16" t="s">
        <v>309</v>
      </c>
      <c r="B42" s="4">
        <v>0</v>
      </c>
      <c r="C42" s="4">
        <v>147</v>
      </c>
      <c r="D42" s="4">
        <v>-147</v>
      </c>
      <c r="E42" s="4">
        <v>-8200000</v>
      </c>
      <c r="F42" s="4">
        <f t="shared" si="7"/>
        <v>-5551941046</v>
      </c>
      <c r="G42" s="4">
        <v>53000</v>
      </c>
      <c r="H42" s="4">
        <v>0</v>
      </c>
      <c r="I42" s="4">
        <v>53000</v>
      </c>
      <c r="J42" s="4">
        <v>2989240000</v>
      </c>
      <c r="K42" s="4">
        <f t="shared" si="8"/>
        <v>117790000</v>
      </c>
      <c r="L42" s="4">
        <v>426</v>
      </c>
      <c r="M42" s="4">
        <v>214</v>
      </c>
      <c r="N42" s="4">
        <v>74</v>
      </c>
      <c r="O42" s="4">
        <v>40</v>
      </c>
      <c r="P42" s="4">
        <v>364800</v>
      </c>
      <c r="Q42" s="4">
        <v>244500</v>
      </c>
      <c r="R42" s="5">
        <v>1.2699999999999999E-2</v>
      </c>
      <c r="S42" s="4">
        <v>660300</v>
      </c>
      <c r="T42" s="4">
        <f t="shared" si="9"/>
        <v>557160</v>
      </c>
      <c r="U42" s="4">
        <f t="shared" si="10"/>
        <v>592100</v>
      </c>
      <c r="V42" s="5">
        <v>1.95E-2</v>
      </c>
    </row>
    <row r="43" spans="1:22" x14ac:dyDescent="0.2">
      <c r="A43" s="16" t="s">
        <v>306</v>
      </c>
      <c r="B43" s="4">
        <v>0</v>
      </c>
      <c r="C43" s="4">
        <v>0</v>
      </c>
      <c r="D43" s="4">
        <v>0</v>
      </c>
      <c r="E43" s="4">
        <v>0</v>
      </c>
      <c r="F43" s="4">
        <f t="shared" si="7"/>
        <v>-5543741046</v>
      </c>
      <c r="G43" s="4">
        <v>32700</v>
      </c>
      <c r="H43" s="4">
        <v>64000</v>
      </c>
      <c r="I43" s="4">
        <v>-31300</v>
      </c>
      <c r="J43" s="4">
        <v>-1731240000</v>
      </c>
      <c r="K43" s="4">
        <f t="shared" si="8"/>
        <v>-2871450000</v>
      </c>
      <c r="L43" s="4">
        <v>322</v>
      </c>
      <c r="M43" s="4">
        <v>434</v>
      </c>
      <c r="N43" s="4">
        <v>43</v>
      </c>
      <c r="O43" s="4">
        <v>41</v>
      </c>
      <c r="P43" s="4">
        <v>284900</v>
      </c>
      <c r="Q43" s="4">
        <v>299000</v>
      </c>
      <c r="R43" s="5">
        <v>9.1000000000000004E-3</v>
      </c>
      <c r="S43" s="4">
        <v>594500</v>
      </c>
      <c r="T43" s="4">
        <f t="shared" si="9"/>
        <v>519520</v>
      </c>
      <c r="U43" s="4">
        <f t="shared" si="10"/>
        <v>338000</v>
      </c>
      <c r="V43" s="5">
        <v>1.78E-2</v>
      </c>
    </row>
    <row r="44" spans="1:22" x14ac:dyDescent="0.2">
      <c r="A44" s="16" t="s">
        <v>305</v>
      </c>
      <c r="B44" s="4">
        <v>83900</v>
      </c>
      <c r="C44" s="4">
        <v>81000</v>
      </c>
      <c r="D44" s="4">
        <v>2900</v>
      </c>
      <c r="E44" s="4">
        <v>160370000</v>
      </c>
      <c r="F44" s="4">
        <f t="shared" si="7"/>
        <v>-5543741046</v>
      </c>
      <c r="G44" s="4">
        <v>0</v>
      </c>
      <c r="H44" s="4">
        <v>0</v>
      </c>
      <c r="I44" s="4">
        <v>0</v>
      </c>
      <c r="J44" s="4">
        <v>-1685270000</v>
      </c>
      <c r="K44" s="4">
        <f t="shared" si="8"/>
        <v>-1140210000</v>
      </c>
      <c r="L44" s="4">
        <v>151</v>
      </c>
      <c r="M44" s="4">
        <v>294</v>
      </c>
      <c r="N44" s="4">
        <v>6</v>
      </c>
      <c r="O44" s="4">
        <v>22</v>
      </c>
      <c r="P44" s="4">
        <v>67800</v>
      </c>
      <c r="Q44" s="4">
        <v>193900</v>
      </c>
      <c r="R44" s="5">
        <v>-7.1999999999999998E-3</v>
      </c>
      <c r="S44" s="4">
        <v>805600</v>
      </c>
      <c r="T44" s="4">
        <f t="shared" si="9"/>
        <v>467760</v>
      </c>
      <c r="U44" s="4">
        <f t="shared" si="10"/>
        <v>338000</v>
      </c>
      <c r="V44" s="5">
        <v>1.9699999999999999E-2</v>
      </c>
    </row>
    <row r="45" spans="1:22" x14ac:dyDescent="0.2">
      <c r="A45" s="16" t="s">
        <v>304</v>
      </c>
      <c r="B45" s="4">
        <v>0</v>
      </c>
      <c r="C45" s="4">
        <v>0</v>
      </c>
      <c r="D45" s="4">
        <v>0</v>
      </c>
      <c r="E45" s="4">
        <v>0</v>
      </c>
      <c r="F45" s="4">
        <f t="shared" ref="F45:F55" si="11">E45+F46</f>
        <v>-5704111046</v>
      </c>
      <c r="G45" s="4">
        <v>0</v>
      </c>
      <c r="H45" s="4">
        <v>0</v>
      </c>
      <c r="I45" s="4">
        <v>0</v>
      </c>
      <c r="J45" s="4">
        <v>258060000</v>
      </c>
      <c r="K45" s="4">
        <f t="shared" ref="K45:K55" si="12">K46+J45</f>
        <v>545060000</v>
      </c>
      <c r="L45" s="4">
        <v>274</v>
      </c>
      <c r="M45" s="4">
        <v>1418</v>
      </c>
      <c r="N45" s="4">
        <v>25</v>
      </c>
      <c r="O45" s="4">
        <v>54</v>
      </c>
      <c r="P45" s="4">
        <v>166400</v>
      </c>
      <c r="Q45" s="4">
        <v>695600</v>
      </c>
      <c r="R45" s="5">
        <v>-1.0800000000000001E-2</v>
      </c>
      <c r="S45" s="4">
        <v>909000</v>
      </c>
      <c r="T45" s="4">
        <f t="shared" ref="T45:T61" si="13">AVERAGE(S46:S55)</f>
        <v>406510</v>
      </c>
      <c r="U45" s="4">
        <f t="shared" ref="U45:U55" si="14">MIN(S46:S50)</f>
        <v>338000</v>
      </c>
      <c r="V45" s="5">
        <v>1.9599999999999999E-2</v>
      </c>
    </row>
    <row r="46" spans="1:22" x14ac:dyDescent="0.2">
      <c r="A46" s="16" t="s">
        <v>303</v>
      </c>
      <c r="B46" s="4">
        <v>1500</v>
      </c>
      <c r="C46" s="4">
        <v>0</v>
      </c>
      <c r="D46" s="4">
        <v>1500</v>
      </c>
      <c r="E46" s="4">
        <v>85050000</v>
      </c>
      <c r="F46" s="4">
        <f t="shared" si="11"/>
        <v>-5704111046</v>
      </c>
      <c r="G46" s="4">
        <v>0</v>
      </c>
      <c r="H46" s="4">
        <v>0</v>
      </c>
      <c r="I46" s="4">
        <v>0</v>
      </c>
      <c r="J46" s="4">
        <v>-1819759000</v>
      </c>
      <c r="K46" s="4">
        <f t="shared" si="12"/>
        <v>287000000</v>
      </c>
      <c r="L46" s="4">
        <v>169</v>
      </c>
      <c r="M46" s="4">
        <v>788</v>
      </c>
      <c r="N46" s="4">
        <v>15</v>
      </c>
      <c r="O46" s="4">
        <v>49</v>
      </c>
      <c r="P46" s="4">
        <v>113500</v>
      </c>
      <c r="Q46" s="4">
        <v>466100</v>
      </c>
      <c r="R46" s="5">
        <v>-7.0999999999999995E-3</v>
      </c>
      <c r="S46" s="4">
        <v>592100</v>
      </c>
      <c r="T46" s="4">
        <f t="shared" si="13"/>
        <v>382308.2</v>
      </c>
      <c r="U46" s="4">
        <f t="shared" si="14"/>
        <v>338000</v>
      </c>
      <c r="V46" s="5">
        <v>1.9400000000000001E-2</v>
      </c>
    </row>
    <row r="47" spans="1:22" x14ac:dyDescent="0.2">
      <c r="A47" s="16" t="s">
        <v>299</v>
      </c>
      <c r="B47" s="4">
        <v>19011</v>
      </c>
      <c r="C47" s="4">
        <v>2900</v>
      </c>
      <c r="D47" s="4">
        <v>16111</v>
      </c>
      <c r="E47" s="4">
        <v>907570000</v>
      </c>
      <c r="F47" s="4">
        <f t="shared" si="11"/>
        <v>-5789161046</v>
      </c>
      <c r="G47" s="4">
        <v>6900</v>
      </c>
      <c r="H47" s="4">
        <v>39145</v>
      </c>
      <c r="I47" s="4">
        <v>-32245</v>
      </c>
      <c r="J47" s="4">
        <v>-1819759000</v>
      </c>
      <c r="K47" s="4">
        <f t="shared" si="12"/>
        <v>2106759000</v>
      </c>
      <c r="L47" s="4">
        <v>193</v>
      </c>
      <c r="M47" s="4">
        <v>506</v>
      </c>
      <c r="N47" s="4">
        <v>21</v>
      </c>
      <c r="O47" s="4">
        <v>37</v>
      </c>
      <c r="P47" s="4">
        <v>232100</v>
      </c>
      <c r="Q47" s="4">
        <v>477200</v>
      </c>
      <c r="R47" s="5">
        <v>-1.7000000000000001E-3</v>
      </c>
      <c r="S47" s="4">
        <v>710000</v>
      </c>
      <c r="T47" s="4">
        <f t="shared" si="13"/>
        <v>342447.8</v>
      </c>
      <c r="U47" s="4">
        <f t="shared" si="14"/>
        <v>338000</v>
      </c>
      <c r="V47" s="5">
        <v>1.0700000000000001E-2</v>
      </c>
    </row>
    <row r="48" spans="1:22" x14ac:dyDescent="0.2">
      <c r="A48" s="16" t="s">
        <v>298</v>
      </c>
      <c r="B48" s="4">
        <v>0</v>
      </c>
      <c r="C48" s="4">
        <v>23068</v>
      </c>
      <c r="D48" s="4">
        <v>-23068</v>
      </c>
      <c r="E48" s="4">
        <v>-1301360000</v>
      </c>
      <c r="F48" s="4">
        <f t="shared" si="11"/>
        <v>-6696731046</v>
      </c>
      <c r="K48" s="4">
        <f t="shared" si="12"/>
        <v>3926518000</v>
      </c>
      <c r="L48" s="4">
        <v>556</v>
      </c>
      <c r="M48" s="4">
        <v>256</v>
      </c>
      <c r="N48" s="4">
        <v>9</v>
      </c>
      <c r="O48" s="4">
        <v>7</v>
      </c>
      <c r="P48" s="4">
        <v>184400</v>
      </c>
      <c r="Q48" s="4">
        <v>128400</v>
      </c>
      <c r="R48" s="5">
        <v>5.4000000000000003E-3</v>
      </c>
      <c r="S48" s="4">
        <v>338000</v>
      </c>
      <c r="T48" s="4">
        <f t="shared" si="13"/>
        <v>328007.09999999998</v>
      </c>
      <c r="U48" s="4">
        <f t="shared" si="14"/>
        <v>218100</v>
      </c>
      <c r="V48" s="5">
        <v>1.24E-2</v>
      </c>
    </row>
    <row r="49" spans="1:22" x14ac:dyDescent="0.2">
      <c r="A49" s="16" t="s">
        <v>286</v>
      </c>
      <c r="B49" s="4">
        <v>0</v>
      </c>
      <c r="C49" s="4">
        <v>1500</v>
      </c>
      <c r="D49" s="4">
        <v>-1500</v>
      </c>
      <c r="E49" s="4">
        <v>-84150000</v>
      </c>
      <c r="F49" s="4">
        <f t="shared" si="11"/>
        <v>-5395371046</v>
      </c>
      <c r="G49" s="4">
        <v>0</v>
      </c>
      <c r="H49" s="4">
        <v>0</v>
      </c>
      <c r="I49" s="4">
        <v>0</v>
      </c>
      <c r="J49" s="4">
        <v>129260000</v>
      </c>
      <c r="K49" s="4">
        <f t="shared" si="12"/>
        <v>3926518000</v>
      </c>
      <c r="L49" s="4">
        <v>141</v>
      </c>
      <c r="M49" s="4">
        <v>136</v>
      </c>
      <c r="N49" s="4">
        <v>29</v>
      </c>
      <c r="O49" s="4">
        <v>39</v>
      </c>
      <c r="P49" s="4">
        <v>138600</v>
      </c>
      <c r="Q49" s="4">
        <v>259200</v>
      </c>
      <c r="R49" s="5">
        <v>-1.7000000000000001E-3</v>
      </c>
      <c r="S49" s="4">
        <v>415600</v>
      </c>
      <c r="T49" s="4">
        <f t="shared" si="13"/>
        <v>365714.4</v>
      </c>
      <c r="U49" s="4">
        <f t="shared" si="14"/>
        <v>218100</v>
      </c>
      <c r="V49" s="5">
        <v>8.8999999999999999E-3</v>
      </c>
    </row>
    <row r="50" spans="1:22" x14ac:dyDescent="0.2">
      <c r="A50" s="16" t="s">
        <v>285</v>
      </c>
      <c r="B50" s="4">
        <v>0</v>
      </c>
      <c r="C50" s="4">
        <v>19011</v>
      </c>
      <c r="D50" s="4">
        <v>-19011</v>
      </c>
      <c r="E50" s="4">
        <v>-1074120000</v>
      </c>
      <c r="F50" s="4">
        <f t="shared" si="11"/>
        <v>-5311221046</v>
      </c>
      <c r="G50" s="4">
        <v>24200</v>
      </c>
      <c r="H50" s="4">
        <v>0</v>
      </c>
      <c r="I50" s="4">
        <v>24200</v>
      </c>
      <c r="J50" s="4">
        <v>1360040000</v>
      </c>
      <c r="K50" s="4">
        <f t="shared" si="12"/>
        <v>3797258000</v>
      </c>
      <c r="L50" s="4">
        <v>91</v>
      </c>
      <c r="M50" s="4">
        <v>303</v>
      </c>
      <c r="N50" s="4">
        <v>12</v>
      </c>
      <c r="O50" s="4">
        <v>46</v>
      </c>
      <c r="P50" s="4">
        <v>111400</v>
      </c>
      <c r="Q50" s="4">
        <v>237400</v>
      </c>
      <c r="R50" s="5">
        <v>-8.8000000000000005E-3</v>
      </c>
      <c r="S50" s="4">
        <v>357000</v>
      </c>
      <c r="T50" s="4">
        <f t="shared" si="13"/>
        <v>373054.8</v>
      </c>
      <c r="U50" s="4">
        <f t="shared" si="14"/>
        <v>218100</v>
      </c>
      <c r="V50" s="5">
        <v>1.77E-2</v>
      </c>
    </row>
    <row r="51" spans="1:22" x14ac:dyDescent="0.2">
      <c r="A51" s="16" t="s">
        <v>284</v>
      </c>
      <c r="B51" s="4">
        <v>123000</v>
      </c>
      <c r="C51" s="4">
        <v>123000</v>
      </c>
      <c r="D51" s="4">
        <v>0</v>
      </c>
      <c r="E51" s="4">
        <v>0</v>
      </c>
      <c r="F51" s="4">
        <f t="shared" si="11"/>
        <v>-4237101046</v>
      </c>
      <c r="G51" s="4">
        <v>54600</v>
      </c>
      <c r="H51" s="4">
        <v>123300</v>
      </c>
      <c r="I51" s="4">
        <v>-68700</v>
      </c>
      <c r="J51" s="4">
        <v>-4395340000</v>
      </c>
      <c r="K51" s="4">
        <f t="shared" si="12"/>
        <v>2437218000</v>
      </c>
      <c r="L51" s="4">
        <v>158</v>
      </c>
      <c r="M51" s="4">
        <v>207</v>
      </c>
      <c r="N51" s="4">
        <v>14</v>
      </c>
      <c r="O51" s="4">
        <v>21</v>
      </c>
      <c r="P51" s="4">
        <v>87000</v>
      </c>
      <c r="Q51" s="4">
        <v>131500</v>
      </c>
      <c r="R51" s="5">
        <v>-1.7000000000000001E-3</v>
      </c>
      <c r="S51" s="4">
        <v>354900</v>
      </c>
      <c r="T51" s="4">
        <f t="shared" si="13"/>
        <v>406013.2</v>
      </c>
      <c r="U51" s="4">
        <f t="shared" si="14"/>
        <v>218100</v>
      </c>
      <c r="V51" s="5">
        <v>1.23E-2</v>
      </c>
    </row>
    <row r="52" spans="1:22" x14ac:dyDescent="0.2">
      <c r="A52" s="16" t="s">
        <v>283</v>
      </c>
      <c r="B52" s="4">
        <v>0</v>
      </c>
      <c r="C52" s="4">
        <v>0</v>
      </c>
      <c r="D52" s="4">
        <v>0</v>
      </c>
      <c r="E52" s="4">
        <v>0</v>
      </c>
      <c r="F52" s="4">
        <f t="shared" si="11"/>
        <v>-4237101046</v>
      </c>
      <c r="G52" s="4">
        <v>107300</v>
      </c>
      <c r="H52" s="4">
        <v>34200</v>
      </c>
      <c r="I52" s="4">
        <v>73100</v>
      </c>
      <c r="J52" s="4">
        <v>4178340000</v>
      </c>
      <c r="K52" s="4">
        <f t="shared" si="12"/>
        <v>6832558000</v>
      </c>
      <c r="L52" s="4">
        <v>435</v>
      </c>
      <c r="M52" s="4">
        <v>204</v>
      </c>
      <c r="N52" s="4">
        <v>50</v>
      </c>
      <c r="O52" s="4">
        <v>27</v>
      </c>
      <c r="P52" s="4">
        <v>309000</v>
      </c>
      <c r="Q52" s="4">
        <v>152600</v>
      </c>
      <c r="R52" s="5">
        <v>1.43E-2</v>
      </c>
      <c r="S52" s="4">
        <v>494900</v>
      </c>
      <c r="T52" s="4">
        <f t="shared" si="13"/>
        <v>465243.2</v>
      </c>
      <c r="U52" s="4">
        <f t="shared" si="14"/>
        <v>218100</v>
      </c>
      <c r="V52" s="5">
        <v>2.4399999999999998E-2</v>
      </c>
    </row>
    <row r="53" spans="1:22" x14ac:dyDescent="0.2">
      <c r="A53" s="16" t="s">
        <v>282</v>
      </c>
      <c r="B53" s="4">
        <v>6000</v>
      </c>
      <c r="C53" s="4">
        <v>0</v>
      </c>
      <c r="D53" s="4">
        <v>6000</v>
      </c>
      <c r="E53" s="4">
        <v>339000000</v>
      </c>
      <c r="F53" s="4">
        <f t="shared" si="11"/>
        <v>-4237101046</v>
      </c>
      <c r="G53" s="4">
        <v>28800</v>
      </c>
      <c r="H53" s="4">
        <v>6900</v>
      </c>
      <c r="I53" s="4">
        <v>21900</v>
      </c>
      <c r="J53" s="4">
        <v>1228660000</v>
      </c>
      <c r="K53" s="4">
        <f t="shared" si="12"/>
        <v>2654218000</v>
      </c>
      <c r="L53" s="4">
        <v>109</v>
      </c>
      <c r="M53" s="4">
        <v>252</v>
      </c>
      <c r="N53" s="4">
        <v>11</v>
      </c>
      <c r="O53" s="4">
        <v>22</v>
      </c>
      <c r="P53" s="4">
        <v>79200</v>
      </c>
      <c r="Q53" s="4">
        <v>138900</v>
      </c>
      <c r="R53" s="5">
        <v>1.8E-3</v>
      </c>
      <c r="S53" s="4">
        <v>218100</v>
      </c>
      <c r="T53" s="4">
        <f t="shared" si="13"/>
        <v>535483.80000000005</v>
      </c>
      <c r="U53" s="4">
        <f t="shared" si="14"/>
        <v>193593</v>
      </c>
      <c r="V53" s="5">
        <v>1.0700000000000001E-2</v>
      </c>
    </row>
    <row r="54" spans="1:22" x14ac:dyDescent="0.2">
      <c r="A54" s="16" t="s">
        <v>281</v>
      </c>
      <c r="B54" s="4">
        <v>0</v>
      </c>
      <c r="C54" s="4">
        <v>0</v>
      </c>
      <c r="D54" s="4">
        <v>0</v>
      </c>
      <c r="E54" s="4">
        <v>0</v>
      </c>
      <c r="F54" s="4">
        <f t="shared" si="11"/>
        <v>-4576101046</v>
      </c>
      <c r="G54" s="4">
        <v>25000</v>
      </c>
      <c r="H54" s="4">
        <v>6900</v>
      </c>
      <c r="I54" s="4">
        <v>18100</v>
      </c>
      <c r="J54" s="4">
        <v>1019200000</v>
      </c>
      <c r="K54" s="4">
        <f t="shared" si="12"/>
        <v>1425558000</v>
      </c>
      <c r="L54" s="4">
        <v>166</v>
      </c>
      <c r="M54" s="4">
        <v>228</v>
      </c>
      <c r="N54" s="4">
        <v>8</v>
      </c>
      <c r="O54" s="4">
        <v>37</v>
      </c>
      <c r="P54" s="4">
        <v>80800</v>
      </c>
      <c r="Q54" s="4">
        <v>190000</v>
      </c>
      <c r="R54" s="5">
        <v>5.4000000000000003E-3</v>
      </c>
      <c r="S54" s="4">
        <v>288000</v>
      </c>
      <c r="T54" s="4">
        <f t="shared" si="13"/>
        <v>562193.80000000005</v>
      </c>
      <c r="U54" s="4">
        <f t="shared" si="14"/>
        <v>193593</v>
      </c>
      <c r="V54" s="5">
        <v>1.6E-2</v>
      </c>
    </row>
    <row r="55" spans="1:22" x14ac:dyDescent="0.2">
      <c r="A55" s="16" t="s">
        <v>280</v>
      </c>
      <c r="B55" s="4">
        <v>0</v>
      </c>
      <c r="C55" s="4">
        <v>0</v>
      </c>
      <c r="D55" s="4">
        <v>0</v>
      </c>
      <c r="E55" s="4">
        <v>0</v>
      </c>
      <c r="F55" s="4">
        <f t="shared" si="11"/>
        <v>-4576101046</v>
      </c>
      <c r="G55" s="4">
        <v>20000</v>
      </c>
      <c r="H55" s="4">
        <v>11500</v>
      </c>
      <c r="I55" s="4">
        <v>8500</v>
      </c>
      <c r="J55" s="4">
        <v>476650000</v>
      </c>
      <c r="K55" s="4">
        <f t="shared" si="12"/>
        <v>406358000</v>
      </c>
      <c r="L55" s="4">
        <v>207</v>
      </c>
      <c r="M55" s="4">
        <v>305</v>
      </c>
      <c r="N55" s="4">
        <v>13</v>
      </c>
      <c r="O55" s="4">
        <v>30</v>
      </c>
      <c r="P55" s="4">
        <v>83400</v>
      </c>
      <c r="Q55" s="4">
        <v>202100</v>
      </c>
      <c r="R55" s="5">
        <v>-7.0999999999999995E-3</v>
      </c>
      <c r="S55" s="4">
        <v>296500</v>
      </c>
      <c r="T55" s="4">
        <f t="shared" si="13"/>
        <v>622456.6</v>
      </c>
      <c r="U55" s="4">
        <f t="shared" si="14"/>
        <v>193593</v>
      </c>
      <c r="V55" s="5">
        <v>1.2500000000000001E-2</v>
      </c>
    </row>
    <row r="56" spans="1:22" x14ac:dyDescent="0.2">
      <c r="A56" s="16" t="s">
        <v>279</v>
      </c>
      <c r="B56" s="4">
        <v>0</v>
      </c>
      <c r="C56" s="4">
        <v>6000</v>
      </c>
      <c r="D56" s="4">
        <v>-6000</v>
      </c>
      <c r="E56" s="4">
        <v>-332700000</v>
      </c>
      <c r="F56" s="4">
        <f t="shared" ref="F56:F114" si="15">E56+F57</f>
        <v>-4576101046</v>
      </c>
      <c r="G56" s="4">
        <v>65300</v>
      </c>
      <c r="H56" s="4">
        <v>21200</v>
      </c>
      <c r="I56" s="4">
        <v>44100</v>
      </c>
      <c r="J56" s="4">
        <v>2470160000</v>
      </c>
      <c r="K56" s="4">
        <f t="shared" ref="K56:K76" si="16">K57+J56</f>
        <v>-70292000</v>
      </c>
      <c r="L56" s="4">
        <v>242</v>
      </c>
      <c r="M56" s="4">
        <v>298</v>
      </c>
      <c r="N56" s="4">
        <v>22</v>
      </c>
      <c r="O56" s="4">
        <v>29</v>
      </c>
      <c r="P56" s="4">
        <v>143900</v>
      </c>
      <c r="Q56" s="4">
        <v>186300</v>
      </c>
      <c r="R56" s="5">
        <v>9.0000000000000011E-3</v>
      </c>
      <c r="S56" s="4">
        <v>350082</v>
      </c>
      <c r="T56" s="4">
        <f t="shared" si="13"/>
        <v>625063.6</v>
      </c>
      <c r="U56" s="4">
        <f t="shared" ref="U56:U123" si="17">MIN(S57:S61)</f>
        <v>193593</v>
      </c>
      <c r="V56" s="5">
        <v>1.9599999999999999E-2</v>
      </c>
    </row>
    <row r="57" spans="1:22" x14ac:dyDescent="0.2">
      <c r="A57" s="16" t="s">
        <v>278</v>
      </c>
      <c r="B57" s="4">
        <v>0</v>
      </c>
      <c r="C57" s="4">
        <v>0</v>
      </c>
      <c r="D57" s="4">
        <v>0</v>
      </c>
      <c r="E57" s="4">
        <v>0</v>
      </c>
      <c r="F57" s="4">
        <f t="shared" si="15"/>
        <v>-4243401046</v>
      </c>
      <c r="G57" s="4">
        <v>61900</v>
      </c>
      <c r="H57" s="4">
        <v>17500</v>
      </c>
      <c r="I57" s="4">
        <v>44400</v>
      </c>
      <c r="J57" s="4">
        <v>2465000000</v>
      </c>
      <c r="K57" s="4">
        <f t="shared" si="16"/>
        <v>-2540452000</v>
      </c>
      <c r="L57" s="4">
        <v>168</v>
      </c>
      <c r="M57" s="4">
        <v>297</v>
      </c>
      <c r="N57" s="4">
        <v>12</v>
      </c>
      <c r="O57" s="4">
        <v>24</v>
      </c>
      <c r="P57" s="4">
        <v>100500</v>
      </c>
      <c r="Q57" s="4">
        <v>191600</v>
      </c>
      <c r="R57" s="5">
        <v>7.3000000000000001E-3</v>
      </c>
      <c r="S57" s="4">
        <v>311396</v>
      </c>
      <c r="T57" s="4">
        <f t="shared" si="13"/>
        <v>671883</v>
      </c>
      <c r="U57" s="4">
        <f t="shared" si="17"/>
        <v>193593</v>
      </c>
      <c r="V57" s="5">
        <v>1.7899999999999999E-2</v>
      </c>
    </row>
    <row r="58" spans="1:22" x14ac:dyDescent="0.2">
      <c r="A58" s="16" t="s">
        <v>275</v>
      </c>
      <c r="B58" s="4">
        <v>0</v>
      </c>
      <c r="C58" s="4">
        <v>1600</v>
      </c>
      <c r="D58" s="4">
        <v>-1600</v>
      </c>
      <c r="E58" s="4">
        <v>-88600000</v>
      </c>
      <c r="F58" s="4">
        <f t="shared" si="15"/>
        <v>-4243401046</v>
      </c>
      <c r="G58" s="4">
        <v>41900</v>
      </c>
      <c r="H58" s="4">
        <v>300</v>
      </c>
      <c r="I58" s="4">
        <v>41600</v>
      </c>
      <c r="J58" s="4">
        <v>2307280000</v>
      </c>
      <c r="K58" s="4">
        <f t="shared" si="16"/>
        <v>-5005452000</v>
      </c>
      <c r="L58" s="4">
        <v>102</v>
      </c>
      <c r="M58" s="4">
        <v>228</v>
      </c>
      <c r="N58" s="4">
        <v>5</v>
      </c>
      <c r="O58" s="4">
        <v>14</v>
      </c>
      <c r="P58" s="4">
        <v>58500</v>
      </c>
      <c r="Q58" s="4">
        <v>134600</v>
      </c>
      <c r="R58" s="5">
        <v>1.9E-3</v>
      </c>
      <c r="S58" s="4">
        <v>193593</v>
      </c>
      <c r="T58" s="4">
        <f t="shared" si="13"/>
        <v>723803.5</v>
      </c>
      <c r="U58" s="4">
        <f t="shared" si="17"/>
        <v>430404</v>
      </c>
      <c r="V58" s="5">
        <v>1.26E-2</v>
      </c>
    </row>
    <row r="59" spans="1:22" x14ac:dyDescent="0.2">
      <c r="A59" s="16" t="s">
        <v>274</v>
      </c>
      <c r="B59" s="4">
        <v>100000</v>
      </c>
      <c r="C59" s="4">
        <v>100000</v>
      </c>
      <c r="D59" s="4">
        <v>0</v>
      </c>
      <c r="E59" s="4">
        <v>0</v>
      </c>
      <c r="F59" s="4">
        <f t="shared" si="15"/>
        <v>-4154801046</v>
      </c>
      <c r="G59" s="4">
        <v>30600</v>
      </c>
      <c r="H59" s="4">
        <v>197000</v>
      </c>
      <c r="I59" s="4">
        <v>-166400</v>
      </c>
      <c r="J59" s="4">
        <v>-9198100000</v>
      </c>
      <c r="K59" s="4">
        <f t="shared" si="16"/>
        <v>-7312732000</v>
      </c>
      <c r="L59" s="4">
        <v>292</v>
      </c>
      <c r="M59" s="4">
        <v>1291</v>
      </c>
      <c r="N59" s="4">
        <v>27</v>
      </c>
      <c r="O59" s="4">
        <v>96</v>
      </c>
      <c r="P59" s="4">
        <v>163000</v>
      </c>
      <c r="Q59" s="4">
        <v>587400</v>
      </c>
      <c r="R59" s="5">
        <v>-1.2500000000000001E-2</v>
      </c>
      <c r="S59" s="4">
        <v>792673</v>
      </c>
      <c r="T59" s="4">
        <f t="shared" si="13"/>
        <v>679230.7</v>
      </c>
      <c r="U59" s="4">
        <f t="shared" si="17"/>
        <v>430404</v>
      </c>
      <c r="V59" s="5">
        <v>1.44E-2</v>
      </c>
    </row>
    <row r="60" spans="1:22" x14ac:dyDescent="0.2">
      <c r="A60" s="16" t="s">
        <v>273</v>
      </c>
      <c r="B60" s="4">
        <v>100000</v>
      </c>
      <c r="C60" s="4">
        <v>100000</v>
      </c>
      <c r="D60" s="4">
        <v>0</v>
      </c>
      <c r="E60" s="4">
        <v>0</v>
      </c>
      <c r="F60" s="4">
        <f t="shared" si="15"/>
        <v>-4154801046</v>
      </c>
      <c r="G60" s="4">
        <v>20000</v>
      </c>
      <c r="H60" s="4">
        <v>0</v>
      </c>
      <c r="I60" s="4">
        <v>20000</v>
      </c>
      <c r="J60" s="4">
        <v>1118500000</v>
      </c>
      <c r="K60" s="4">
        <f t="shared" si="16"/>
        <v>1885368000</v>
      </c>
      <c r="L60" s="4">
        <v>196</v>
      </c>
      <c r="M60" s="4">
        <v>552</v>
      </c>
      <c r="N60" s="4">
        <v>18</v>
      </c>
      <c r="O60" s="4">
        <v>35</v>
      </c>
      <c r="P60" s="4">
        <v>137300</v>
      </c>
      <c r="Q60" s="4">
        <v>288800</v>
      </c>
      <c r="R60" s="5">
        <v>0</v>
      </c>
      <c r="S60" s="4">
        <v>430404</v>
      </c>
      <c r="T60" s="4">
        <f t="shared" si="13"/>
        <v>688968.1</v>
      </c>
      <c r="U60" s="4">
        <f t="shared" si="17"/>
        <v>555100</v>
      </c>
      <c r="V60" s="5">
        <v>9.0000000000000011E-3</v>
      </c>
    </row>
    <row r="61" spans="1:22" x14ac:dyDescent="0.2">
      <c r="A61" s="16" t="s">
        <v>268</v>
      </c>
      <c r="B61" s="4">
        <v>200</v>
      </c>
      <c r="C61" s="4">
        <v>32000</v>
      </c>
      <c r="D61" s="4">
        <v>-31800</v>
      </c>
      <c r="E61" s="4">
        <v>-1783060000</v>
      </c>
      <c r="F61" s="4">
        <f t="shared" si="15"/>
        <v>-4154801046</v>
      </c>
      <c r="G61" s="4">
        <v>17200</v>
      </c>
      <c r="H61" s="4">
        <v>139200</v>
      </c>
      <c r="I61" s="4">
        <v>-122000</v>
      </c>
      <c r="J61" s="4">
        <v>-6823000000</v>
      </c>
      <c r="K61" s="4">
        <f t="shared" si="16"/>
        <v>766868000</v>
      </c>
      <c r="L61" s="4">
        <v>359</v>
      </c>
      <c r="M61" s="4">
        <v>837</v>
      </c>
      <c r="N61" s="4">
        <v>27</v>
      </c>
      <c r="O61" s="4">
        <v>77</v>
      </c>
      <c r="P61" s="4">
        <v>191900</v>
      </c>
      <c r="Q61" s="4">
        <v>478100</v>
      </c>
      <c r="R61" s="5">
        <v>-5.3E-3</v>
      </c>
      <c r="S61" s="4">
        <v>684484</v>
      </c>
      <c r="T61" s="4">
        <f t="shared" si="13"/>
        <v>682834.4</v>
      </c>
      <c r="U61" s="4">
        <f t="shared" si="17"/>
        <v>376152</v>
      </c>
      <c r="V61" s="5">
        <v>1.4199999999999999E-2</v>
      </c>
    </row>
    <row r="62" spans="1:22" x14ac:dyDescent="0.2">
      <c r="A62" s="16" t="s">
        <v>266</v>
      </c>
      <c r="B62" s="4">
        <v>100000</v>
      </c>
      <c r="C62" s="4">
        <v>100000</v>
      </c>
      <c r="D62" s="4">
        <v>0</v>
      </c>
      <c r="E62" s="4">
        <v>0</v>
      </c>
      <c r="F62" s="4">
        <f t="shared" si="15"/>
        <v>-2371741046</v>
      </c>
      <c r="G62" s="4">
        <v>113700</v>
      </c>
      <c r="H62" s="4">
        <v>28700</v>
      </c>
      <c r="I62" s="4">
        <v>85000</v>
      </c>
      <c r="J62" s="4">
        <v>4798710000</v>
      </c>
      <c r="K62" s="4">
        <f t="shared" si="16"/>
        <v>7589868000</v>
      </c>
      <c r="L62" s="4">
        <v>541</v>
      </c>
      <c r="M62" s="4">
        <v>1001</v>
      </c>
      <c r="N62" s="4">
        <v>49</v>
      </c>
      <c r="O62" s="4">
        <v>94</v>
      </c>
      <c r="P62" s="4">
        <v>365000</v>
      </c>
      <c r="Q62" s="4">
        <v>665000</v>
      </c>
      <c r="R62" s="5">
        <v>-1.23E-2</v>
      </c>
      <c r="S62" s="4">
        <v>1087200</v>
      </c>
      <c r="T62" s="4">
        <f t="shared" ref="T62:T115" si="18">AVERAGE(S63:S72)</f>
        <v>622134.4</v>
      </c>
      <c r="U62" s="4">
        <f t="shared" si="17"/>
        <v>376152</v>
      </c>
      <c r="V62" s="5">
        <v>1.24E-2</v>
      </c>
    </row>
    <row r="63" spans="1:22" x14ac:dyDescent="0.2">
      <c r="A63" s="16" t="s">
        <v>265</v>
      </c>
      <c r="B63" s="4">
        <v>639412</v>
      </c>
      <c r="C63" s="4">
        <v>639412</v>
      </c>
      <c r="D63" s="4">
        <v>0</v>
      </c>
      <c r="E63" s="4">
        <v>0</v>
      </c>
      <c r="F63" s="4">
        <f t="shared" si="15"/>
        <v>-2371741046</v>
      </c>
      <c r="G63" s="4">
        <v>40000</v>
      </c>
      <c r="H63" s="4">
        <v>92000</v>
      </c>
      <c r="I63" s="4">
        <v>-52000</v>
      </c>
      <c r="J63" s="4">
        <v>-2996990000</v>
      </c>
      <c r="K63" s="4">
        <f t="shared" si="16"/>
        <v>2791158000</v>
      </c>
      <c r="L63" s="4">
        <v>348</v>
      </c>
      <c r="M63" s="4">
        <v>561</v>
      </c>
      <c r="N63" s="4">
        <v>57</v>
      </c>
      <c r="O63" s="4">
        <v>94</v>
      </c>
      <c r="P63" s="4">
        <v>315700</v>
      </c>
      <c r="Q63" s="4">
        <v>557500</v>
      </c>
      <c r="R63" s="5">
        <v>-1.04E-2</v>
      </c>
      <c r="S63" s="4">
        <v>920506</v>
      </c>
      <c r="T63" s="4">
        <f t="shared" si="18"/>
        <v>568425.6</v>
      </c>
      <c r="U63" s="4">
        <f t="shared" si="17"/>
        <v>376152</v>
      </c>
      <c r="V63" s="5">
        <v>1.7399999999999999E-2</v>
      </c>
    </row>
    <row r="64" spans="1:22" x14ac:dyDescent="0.2">
      <c r="A64" s="16" t="s">
        <v>247</v>
      </c>
      <c r="B64" s="4">
        <v>0</v>
      </c>
      <c r="C64" s="4">
        <v>200</v>
      </c>
      <c r="D64" s="4">
        <v>-200</v>
      </c>
      <c r="E64" s="4">
        <v>-11480000</v>
      </c>
      <c r="F64" s="4">
        <f t="shared" si="15"/>
        <v>-2371741046</v>
      </c>
      <c r="G64" s="4">
        <v>40000</v>
      </c>
      <c r="H64" s="4">
        <v>41400</v>
      </c>
      <c r="I64" s="4">
        <v>-1400</v>
      </c>
      <c r="J64" s="4">
        <v>-72360000</v>
      </c>
      <c r="K64" s="4">
        <f t="shared" si="16"/>
        <v>5788148000</v>
      </c>
      <c r="L64" s="4">
        <v>253</v>
      </c>
      <c r="M64" s="4">
        <v>592</v>
      </c>
      <c r="N64" s="4">
        <v>23</v>
      </c>
      <c r="O64" s="4">
        <v>41</v>
      </c>
      <c r="P64" s="4">
        <v>173800</v>
      </c>
      <c r="Q64" s="4">
        <v>314100</v>
      </c>
      <c r="R64" s="5">
        <v>-5.1000000000000004E-3</v>
      </c>
      <c r="S64" s="4">
        <v>555100</v>
      </c>
      <c r="T64" s="4">
        <f t="shared" si="18"/>
        <v>566314.1</v>
      </c>
      <c r="U64" s="4">
        <f t="shared" si="17"/>
        <v>346945</v>
      </c>
      <c r="V64" s="5">
        <v>8.6999999999999994E-3</v>
      </c>
    </row>
    <row r="65" spans="1:22" x14ac:dyDescent="0.2">
      <c r="A65" s="16" t="s">
        <v>239</v>
      </c>
      <c r="B65" s="4">
        <v>0</v>
      </c>
      <c r="C65" s="4">
        <v>0</v>
      </c>
      <c r="D65" s="4">
        <v>0</v>
      </c>
      <c r="E65" s="4">
        <v>0</v>
      </c>
      <c r="F65" s="4">
        <f t="shared" si="15"/>
        <v>-2360261046</v>
      </c>
      <c r="G65" s="4">
        <v>46000</v>
      </c>
      <c r="H65" s="4">
        <v>0</v>
      </c>
      <c r="I65" s="4">
        <v>46000</v>
      </c>
      <c r="J65" s="4">
        <v>2675850000</v>
      </c>
      <c r="K65" s="4">
        <f t="shared" si="16"/>
        <v>5860508000</v>
      </c>
      <c r="L65" s="4">
        <v>441</v>
      </c>
      <c r="M65" s="4">
        <v>1338</v>
      </c>
      <c r="N65" s="4">
        <v>57</v>
      </c>
      <c r="O65" s="4">
        <v>79</v>
      </c>
      <c r="P65" s="4">
        <v>372400</v>
      </c>
      <c r="Q65" s="4">
        <v>525900</v>
      </c>
      <c r="R65" s="5">
        <v>1.8E-3</v>
      </c>
      <c r="S65" s="4">
        <v>899128</v>
      </c>
      <c r="T65" s="4">
        <f t="shared" si="18"/>
        <v>517268.6</v>
      </c>
      <c r="U65" s="4">
        <f t="shared" si="17"/>
        <v>346945</v>
      </c>
      <c r="V65" s="5">
        <v>2.2200000000000001E-2</v>
      </c>
    </row>
    <row r="66" spans="1:22" x14ac:dyDescent="0.2">
      <c r="A66" s="16" t="s">
        <v>238</v>
      </c>
      <c r="B66" s="4">
        <v>0</v>
      </c>
      <c r="C66" s="4">
        <v>0</v>
      </c>
      <c r="D66" s="4">
        <v>0</v>
      </c>
      <c r="E66" s="4">
        <v>0</v>
      </c>
      <c r="F66" s="4">
        <f t="shared" si="15"/>
        <v>-2360261046</v>
      </c>
      <c r="K66" s="4">
        <f t="shared" si="16"/>
        <v>3184658000</v>
      </c>
      <c r="L66" s="4">
        <v>167</v>
      </c>
      <c r="M66" s="4">
        <v>274</v>
      </c>
      <c r="N66" s="4">
        <v>24</v>
      </c>
      <c r="O66" s="4">
        <v>39</v>
      </c>
      <c r="P66" s="4">
        <v>158100</v>
      </c>
      <c r="Q66" s="4">
        <v>217200</v>
      </c>
      <c r="R66" s="5">
        <v>1.8E-3</v>
      </c>
      <c r="S66" s="4">
        <v>376152</v>
      </c>
      <c r="T66" s="4">
        <f t="shared" si="18"/>
        <v>508522.4</v>
      </c>
      <c r="U66" s="4">
        <f t="shared" si="17"/>
        <v>346945</v>
      </c>
      <c r="V66" s="5">
        <v>1.2199999999999999E-2</v>
      </c>
    </row>
    <row r="67" spans="1:22" x14ac:dyDescent="0.2">
      <c r="A67" s="16" t="s">
        <v>237</v>
      </c>
      <c r="B67" s="4">
        <v>50084</v>
      </c>
      <c r="C67" s="4">
        <v>0</v>
      </c>
      <c r="D67" s="4">
        <v>50084</v>
      </c>
      <c r="E67" s="4">
        <v>2880090000</v>
      </c>
      <c r="F67" s="4">
        <f t="shared" si="15"/>
        <v>-2360261046</v>
      </c>
      <c r="K67" s="4">
        <f t="shared" si="16"/>
        <v>3184658000</v>
      </c>
      <c r="L67" s="4">
        <v>442</v>
      </c>
      <c r="M67" s="4">
        <v>404</v>
      </c>
      <c r="N67" s="4">
        <v>60</v>
      </c>
      <c r="O67" s="4">
        <v>46</v>
      </c>
      <c r="P67" s="4">
        <v>430800</v>
      </c>
      <c r="Q67" s="4">
        <v>348000</v>
      </c>
      <c r="R67" s="5">
        <v>1.24E-2</v>
      </c>
      <c r="S67" s="4">
        <v>779590</v>
      </c>
      <c r="T67" s="4">
        <f t="shared" si="18"/>
        <v>480312.9</v>
      </c>
      <c r="U67" s="4">
        <f t="shared" si="17"/>
        <v>346945</v>
      </c>
      <c r="V67" s="5">
        <v>2.06E-2</v>
      </c>
    </row>
    <row r="68" spans="1:22" x14ac:dyDescent="0.2">
      <c r="A68" s="16" t="s">
        <v>233</v>
      </c>
      <c r="B68" s="4">
        <v>116871</v>
      </c>
      <c r="C68" s="4">
        <v>0</v>
      </c>
      <c r="D68" s="4">
        <v>116871</v>
      </c>
      <c r="E68" s="4">
        <v>6662590000</v>
      </c>
      <c r="F68" s="4">
        <f t="shared" si="15"/>
        <v>-5240351046</v>
      </c>
      <c r="G68" s="4">
        <v>27600</v>
      </c>
      <c r="H68" s="4">
        <v>23000</v>
      </c>
      <c r="I68" s="4">
        <v>4600</v>
      </c>
      <c r="J68" s="4">
        <v>275080000</v>
      </c>
      <c r="K68" s="4">
        <f t="shared" si="16"/>
        <v>3184658000</v>
      </c>
      <c r="L68" s="4">
        <v>477</v>
      </c>
      <c r="M68" s="4">
        <v>398</v>
      </c>
      <c r="N68" s="4">
        <v>60</v>
      </c>
      <c r="O68" s="4">
        <v>51</v>
      </c>
      <c r="P68" s="4">
        <v>18500</v>
      </c>
      <c r="Q68" s="4">
        <v>58000</v>
      </c>
      <c r="R68" s="5">
        <v>7.0999999999999995E-3</v>
      </c>
      <c r="S68" s="4">
        <v>712798</v>
      </c>
      <c r="T68" s="4">
        <f t="shared" si="18"/>
        <v>460389.5</v>
      </c>
      <c r="U68" s="4">
        <f t="shared" si="17"/>
        <v>346945</v>
      </c>
    </row>
    <row r="69" spans="1:22" x14ac:dyDescent="0.2">
      <c r="A69" s="16" t="s">
        <v>232</v>
      </c>
      <c r="B69" s="4">
        <v>18700</v>
      </c>
      <c r="C69" s="4">
        <v>0</v>
      </c>
      <c r="D69" s="4">
        <v>18700</v>
      </c>
      <c r="E69" s="4">
        <v>1060290000</v>
      </c>
      <c r="F69" s="4">
        <f t="shared" si="15"/>
        <v>-11902941046</v>
      </c>
      <c r="G69" s="4">
        <v>25300</v>
      </c>
      <c r="H69" s="4">
        <v>2305</v>
      </c>
      <c r="I69" s="4">
        <v>22995</v>
      </c>
      <c r="J69" s="4">
        <v>1299218000</v>
      </c>
      <c r="K69" s="4">
        <f t="shared" si="16"/>
        <v>2909578000</v>
      </c>
      <c r="L69" s="4"/>
      <c r="M69" s="4"/>
      <c r="N69" s="4"/>
      <c r="O69" s="4"/>
      <c r="P69" s="4">
        <v>67500</v>
      </c>
      <c r="Q69" s="4">
        <v>229400</v>
      </c>
      <c r="R69" s="5">
        <v>0</v>
      </c>
      <c r="S69" s="4">
        <v>346945</v>
      </c>
      <c r="T69" s="4">
        <f t="shared" si="18"/>
        <v>453548.7</v>
      </c>
      <c r="U69" s="4">
        <f t="shared" si="17"/>
        <v>383418</v>
      </c>
    </row>
    <row r="70" spans="1:22" x14ac:dyDescent="0.2">
      <c r="A70" s="16" t="s">
        <v>231</v>
      </c>
      <c r="B70" s="4">
        <v>0</v>
      </c>
      <c r="C70" s="4">
        <v>50084</v>
      </c>
      <c r="D70" s="4">
        <v>-50084</v>
      </c>
      <c r="E70" s="4">
        <v>-2814250000</v>
      </c>
      <c r="F70" s="4">
        <f t="shared" si="15"/>
        <v>-12963231046</v>
      </c>
      <c r="K70" s="4">
        <f t="shared" si="16"/>
        <v>1610360000</v>
      </c>
      <c r="L70" s="4"/>
      <c r="M70" s="4"/>
      <c r="N70" s="4"/>
      <c r="O70" s="4"/>
      <c r="P70" s="4">
        <v>207900</v>
      </c>
      <c r="Q70" s="4">
        <v>295000</v>
      </c>
      <c r="R70" s="5">
        <v>1.0800000000000001E-2</v>
      </c>
      <c r="S70" s="4">
        <v>527778</v>
      </c>
      <c r="T70" s="4">
        <f t="shared" si="18"/>
        <v>459615.3</v>
      </c>
      <c r="U70" s="4">
        <f t="shared" si="17"/>
        <v>383418</v>
      </c>
    </row>
    <row r="71" spans="1:22" x14ac:dyDescent="0.2">
      <c r="A71" s="16" t="s">
        <v>230</v>
      </c>
      <c r="B71" s="4">
        <v>500</v>
      </c>
      <c r="C71" s="4">
        <v>139871</v>
      </c>
      <c r="D71" s="4">
        <v>-139371</v>
      </c>
      <c r="E71" s="4">
        <v>-7797900000</v>
      </c>
      <c r="F71" s="4">
        <f t="shared" si="15"/>
        <v>-10148981046</v>
      </c>
      <c r="K71" s="4">
        <f t="shared" si="16"/>
        <v>1610360000</v>
      </c>
      <c r="L71" s="4"/>
      <c r="M71" s="4"/>
      <c r="N71" s="4"/>
      <c r="O71" s="4"/>
      <c r="P71" s="4">
        <v>156300</v>
      </c>
      <c r="Q71" s="4">
        <v>398600</v>
      </c>
      <c r="R71" s="5">
        <v>-5.3E-3</v>
      </c>
      <c r="S71" s="4">
        <v>623147</v>
      </c>
      <c r="T71" s="4">
        <f t="shared" si="18"/>
        <v>426038.9</v>
      </c>
      <c r="U71" s="4">
        <f t="shared" si="17"/>
        <v>288690</v>
      </c>
    </row>
    <row r="72" spans="1:22" x14ac:dyDescent="0.2">
      <c r="A72" s="16" t="s">
        <v>229</v>
      </c>
      <c r="B72" s="4">
        <v>43000</v>
      </c>
      <c r="C72" s="4">
        <v>84700</v>
      </c>
      <c r="D72" s="4">
        <v>-41700</v>
      </c>
      <c r="E72" s="4">
        <v>-2331870000</v>
      </c>
      <c r="F72" s="4">
        <f t="shared" si="15"/>
        <v>-2351081046</v>
      </c>
      <c r="K72" s="4">
        <f t="shared" si="16"/>
        <v>1610360000</v>
      </c>
      <c r="L72" s="4"/>
      <c r="M72" s="4"/>
      <c r="N72" s="4"/>
      <c r="O72" s="4"/>
      <c r="P72" s="4">
        <v>192000</v>
      </c>
      <c r="Q72" s="4">
        <v>271800</v>
      </c>
      <c r="R72" s="5">
        <v>5.4000000000000003E-3</v>
      </c>
      <c r="S72" s="4">
        <v>480200</v>
      </c>
      <c r="T72" s="4">
        <f t="shared" si="18"/>
        <v>401752.1</v>
      </c>
      <c r="U72" s="4">
        <f t="shared" si="17"/>
        <v>288690</v>
      </c>
    </row>
    <row r="73" spans="1:22" x14ac:dyDescent="0.2">
      <c r="A73" s="16" t="s">
        <v>228</v>
      </c>
      <c r="B73" s="4">
        <v>115</v>
      </c>
      <c r="C73" s="4">
        <v>0</v>
      </c>
      <c r="D73" s="4">
        <v>115</v>
      </c>
      <c r="E73" s="4">
        <v>6570000</v>
      </c>
      <c r="F73" s="4">
        <f t="shared" si="15"/>
        <v>-19211046</v>
      </c>
      <c r="K73" s="4">
        <f t="shared" si="16"/>
        <v>1610360000</v>
      </c>
      <c r="L73" s="4"/>
      <c r="M73" s="4"/>
      <c r="N73" s="4"/>
      <c r="O73" s="4"/>
      <c r="P73" s="4">
        <v>79200</v>
      </c>
      <c r="Q73" s="4">
        <v>234800</v>
      </c>
      <c r="R73" s="5">
        <v>-1.23E-2</v>
      </c>
      <c r="S73" s="4">
        <v>383418</v>
      </c>
      <c r="T73" s="4">
        <f t="shared" si="18"/>
        <v>417367.2</v>
      </c>
      <c r="U73" s="4">
        <f t="shared" si="17"/>
        <v>288690</v>
      </c>
    </row>
    <row r="74" spans="1:22" x14ac:dyDescent="0.2">
      <c r="A74" s="16" t="s">
        <v>227</v>
      </c>
      <c r="B74" s="4">
        <v>462</v>
      </c>
      <c r="C74" s="4">
        <v>500</v>
      </c>
      <c r="D74" s="4">
        <v>-38</v>
      </c>
      <c r="E74" s="4">
        <v>-1830000</v>
      </c>
      <c r="F74" s="4">
        <f t="shared" si="15"/>
        <v>-25781046</v>
      </c>
      <c r="K74" s="4">
        <f t="shared" si="16"/>
        <v>1610360000</v>
      </c>
      <c r="L74" s="4"/>
      <c r="M74" s="4"/>
      <c r="N74" s="4"/>
      <c r="O74" s="4"/>
      <c r="P74" s="4">
        <v>211500</v>
      </c>
      <c r="Q74" s="4">
        <v>280500</v>
      </c>
      <c r="R74" s="5">
        <v>3.5999999999999999E-3</v>
      </c>
      <c r="S74" s="4">
        <v>533985</v>
      </c>
      <c r="T74" s="4">
        <f t="shared" si="18"/>
        <v>408352.3</v>
      </c>
      <c r="U74" s="4">
        <f t="shared" si="17"/>
        <v>278537</v>
      </c>
    </row>
    <row r="75" spans="1:22" x14ac:dyDescent="0.2">
      <c r="A75" s="16" t="s">
        <v>221</v>
      </c>
      <c r="B75" s="4">
        <v>930000</v>
      </c>
      <c r="C75" s="4">
        <v>930000</v>
      </c>
      <c r="D75" s="4">
        <v>0</v>
      </c>
      <c r="E75" s="4">
        <v>0</v>
      </c>
      <c r="F75" s="4">
        <f t="shared" si="15"/>
        <v>-23951046</v>
      </c>
      <c r="K75" s="4">
        <f t="shared" si="16"/>
        <v>1610360000</v>
      </c>
      <c r="L75" s="4"/>
      <c r="M75" s="4"/>
      <c r="N75" s="4"/>
      <c r="O75" s="4"/>
      <c r="P75" s="4">
        <v>106000</v>
      </c>
      <c r="Q75" s="4">
        <v>292400</v>
      </c>
      <c r="R75" s="5">
        <v>0</v>
      </c>
      <c r="S75" s="4">
        <v>408673</v>
      </c>
      <c r="T75" s="4">
        <f t="shared" si="18"/>
        <v>389754.7</v>
      </c>
      <c r="U75" s="4">
        <f t="shared" si="17"/>
        <v>278537</v>
      </c>
    </row>
    <row r="76" spans="1:22" x14ac:dyDescent="0.2">
      <c r="A76" s="16" t="s">
        <v>212</v>
      </c>
      <c r="B76" s="4">
        <v>4497</v>
      </c>
      <c r="C76" s="4">
        <v>115</v>
      </c>
      <c r="D76" s="4">
        <v>4382</v>
      </c>
      <c r="E76" s="4">
        <v>247080000</v>
      </c>
      <c r="F76" s="4">
        <f t="shared" si="15"/>
        <v>-23951046</v>
      </c>
      <c r="G76" s="4">
        <v>145900</v>
      </c>
      <c r="H76" s="4">
        <v>131300</v>
      </c>
      <c r="I76" s="4">
        <v>14600</v>
      </c>
      <c r="J76" s="4">
        <v>833280000</v>
      </c>
      <c r="K76" s="4">
        <f t="shared" si="16"/>
        <v>1610360000</v>
      </c>
      <c r="L76" s="4"/>
      <c r="M76" s="4"/>
      <c r="N76" s="4"/>
      <c r="O76" s="4"/>
      <c r="P76" s="4">
        <v>106900</v>
      </c>
      <c r="Q76" s="4">
        <v>159600</v>
      </c>
      <c r="R76" s="5">
        <v>-8.8000000000000005E-3</v>
      </c>
      <c r="S76" s="4">
        <v>288690</v>
      </c>
      <c r="T76" s="4">
        <f t="shared" si="18"/>
        <v>419311.9</v>
      </c>
      <c r="U76" s="4">
        <f t="shared" si="17"/>
        <v>278537</v>
      </c>
    </row>
    <row r="77" spans="1:22" x14ac:dyDescent="0.2">
      <c r="A77" s="16" t="s">
        <v>211</v>
      </c>
      <c r="B77" s="4">
        <v>5000</v>
      </c>
      <c r="C77" s="4">
        <v>462</v>
      </c>
      <c r="D77" s="4">
        <v>4538</v>
      </c>
      <c r="E77" s="4">
        <v>260060000</v>
      </c>
      <c r="F77" s="4">
        <f t="shared" si="15"/>
        <v>-271031046</v>
      </c>
      <c r="G77" s="4">
        <v>144900</v>
      </c>
      <c r="H77" s="4">
        <v>131300</v>
      </c>
      <c r="I77" s="4">
        <v>13600</v>
      </c>
      <c r="J77" s="4">
        <v>777080000</v>
      </c>
      <c r="K77" s="4">
        <f>K78+J77</f>
        <v>777080000</v>
      </c>
      <c r="L77" s="4"/>
      <c r="M77" s="4"/>
      <c r="N77" s="4"/>
      <c r="O77" s="4"/>
      <c r="P77" s="4">
        <v>167300</v>
      </c>
      <c r="Q77" s="4">
        <v>298000</v>
      </c>
      <c r="R77" s="5">
        <v>1.8E-3</v>
      </c>
      <c r="S77" s="4">
        <v>497495</v>
      </c>
      <c r="T77" s="4">
        <f t="shared" si="18"/>
        <v>431819</v>
      </c>
      <c r="U77" s="4">
        <f t="shared" si="17"/>
        <v>237332</v>
      </c>
    </row>
    <row r="78" spans="1:22" x14ac:dyDescent="0.2">
      <c r="A78" s="16" t="s">
        <v>210</v>
      </c>
      <c r="B78" s="4">
        <v>0</v>
      </c>
      <c r="C78" s="4">
        <v>0</v>
      </c>
      <c r="D78" s="4">
        <v>0</v>
      </c>
      <c r="E78" s="4">
        <v>0</v>
      </c>
      <c r="F78" s="4">
        <f t="shared" si="15"/>
        <v>-531091046</v>
      </c>
      <c r="K78">
        <f>J78+K80</f>
        <v>0</v>
      </c>
      <c r="R78" s="5">
        <v>-6.9999999999999993E-3</v>
      </c>
      <c r="S78" s="4">
        <v>513564</v>
      </c>
      <c r="T78" s="4">
        <f t="shared" si="18"/>
        <v>392942.2</v>
      </c>
      <c r="U78" s="4">
        <f t="shared" si="17"/>
        <v>237332</v>
      </c>
    </row>
    <row r="79" spans="1:22" x14ac:dyDescent="0.2">
      <c r="A79" s="16" t="s">
        <v>209</v>
      </c>
      <c r="B79" s="4">
        <v>2360249</v>
      </c>
      <c r="C79" s="4">
        <v>2364746</v>
      </c>
      <c r="D79" s="4">
        <v>-4497</v>
      </c>
      <c r="E79" s="4">
        <v>-258140000</v>
      </c>
      <c r="F79" s="4">
        <f t="shared" si="15"/>
        <v>-531091046</v>
      </c>
      <c r="G79" s="4">
        <v>20700</v>
      </c>
      <c r="H79" s="4">
        <v>11500</v>
      </c>
      <c r="I79" s="4">
        <v>9200</v>
      </c>
      <c r="J79" s="4">
        <v>528040000</v>
      </c>
      <c r="L79" s="4"/>
      <c r="M79" s="4"/>
      <c r="N79" s="4"/>
      <c r="O79" s="4"/>
      <c r="P79" s="4">
        <v>74300</v>
      </c>
      <c r="Q79" s="4">
        <v>173400</v>
      </c>
      <c r="R79" s="5">
        <v>-1.03E-2</v>
      </c>
      <c r="S79" s="4">
        <v>278537</v>
      </c>
      <c r="T79" s="4">
        <f t="shared" si="18"/>
        <v>378776.6</v>
      </c>
      <c r="U79" s="4">
        <f t="shared" si="17"/>
        <v>237332</v>
      </c>
    </row>
    <row r="80" spans="1:22" x14ac:dyDescent="0.2">
      <c r="A80" s="16" t="s">
        <v>208</v>
      </c>
      <c r="B80" s="4">
        <v>1483227</v>
      </c>
      <c r="C80" s="4">
        <v>1473227</v>
      </c>
      <c r="D80" s="4">
        <v>10000</v>
      </c>
      <c r="E80" s="4">
        <v>598000000</v>
      </c>
      <c r="F80" s="4">
        <f t="shared" si="15"/>
        <v>-272951046</v>
      </c>
      <c r="K80">
        <f>J80</f>
        <v>0</v>
      </c>
      <c r="R80" s="5">
        <v>-2.2000000000000002E-2</v>
      </c>
      <c r="S80" s="4">
        <v>588444</v>
      </c>
      <c r="T80" s="4">
        <f t="shared" si="18"/>
        <v>337964.5</v>
      </c>
      <c r="U80" s="4">
        <f t="shared" si="17"/>
        <v>222697</v>
      </c>
    </row>
    <row r="81" spans="1:21" x14ac:dyDescent="0.2">
      <c r="A81" s="16" t="s">
        <v>207</v>
      </c>
      <c r="B81" s="4">
        <v>33</v>
      </c>
      <c r="C81" s="4">
        <v>0</v>
      </c>
      <c r="D81" s="4">
        <v>33</v>
      </c>
      <c r="E81" s="4">
        <v>2070000</v>
      </c>
      <c r="F81" s="4">
        <f t="shared" si="15"/>
        <v>-870951046</v>
      </c>
      <c r="R81" s="5">
        <v>5.1999999999999998E-3</v>
      </c>
      <c r="S81" s="4">
        <v>287383</v>
      </c>
      <c r="T81" s="4">
        <f t="shared" si="18"/>
        <v>323889.09999999998</v>
      </c>
      <c r="U81" s="4">
        <f t="shared" si="17"/>
        <v>222697</v>
      </c>
    </row>
    <row r="82" spans="1:21" x14ac:dyDescent="0.2">
      <c r="A82" s="16" t="s">
        <v>206</v>
      </c>
      <c r="B82" s="4">
        <v>39735</v>
      </c>
      <c r="C82" s="4">
        <v>39735</v>
      </c>
      <c r="D82" s="4">
        <v>0</v>
      </c>
      <c r="E82" s="4">
        <v>0</v>
      </c>
      <c r="F82" s="4">
        <f t="shared" si="15"/>
        <v>-873021046</v>
      </c>
      <c r="R82" s="5">
        <v>-8.3999999999999995E-3</v>
      </c>
      <c r="S82" s="4">
        <v>237332</v>
      </c>
      <c r="T82" s="4">
        <f t="shared" si="18"/>
        <v>316708.09999999998</v>
      </c>
      <c r="U82" s="4">
        <f t="shared" si="17"/>
        <v>222697</v>
      </c>
    </row>
    <row r="83" spans="1:21" x14ac:dyDescent="0.2">
      <c r="A83" s="16" t="s">
        <v>205</v>
      </c>
      <c r="B83" s="4">
        <v>0</v>
      </c>
      <c r="C83" s="4">
        <v>15000</v>
      </c>
      <c r="D83" s="4">
        <v>-15000</v>
      </c>
      <c r="E83" s="4">
        <v>-868590000</v>
      </c>
      <c r="F83" s="4">
        <f t="shared" si="15"/>
        <v>-873021046</v>
      </c>
      <c r="R83" s="5">
        <v>2.07E-2</v>
      </c>
      <c r="S83" s="4">
        <v>539569</v>
      </c>
      <c r="T83" s="4">
        <f t="shared" si="18"/>
        <v>292713.7</v>
      </c>
      <c r="U83" s="4">
        <f t="shared" si="17"/>
        <v>124796</v>
      </c>
    </row>
    <row r="84" spans="1:21" x14ac:dyDescent="0.2">
      <c r="A84" s="16" t="s">
        <v>204</v>
      </c>
      <c r="B84" s="4">
        <v>792967</v>
      </c>
      <c r="C84" s="4">
        <v>793000</v>
      </c>
      <c r="D84" s="4">
        <v>-33</v>
      </c>
      <c r="E84" s="4">
        <v>-2080000</v>
      </c>
      <c r="F84" s="4">
        <f t="shared" si="15"/>
        <v>-4431046</v>
      </c>
      <c r="R84" s="5">
        <v>-1.3600000000000001E-2</v>
      </c>
      <c r="S84" s="4">
        <v>443836</v>
      </c>
      <c r="T84" s="4">
        <f t="shared" si="18"/>
        <v>267381.2</v>
      </c>
      <c r="U84" s="4">
        <f t="shared" si="17"/>
        <v>124796</v>
      </c>
    </row>
    <row r="85" spans="1:21" x14ac:dyDescent="0.2">
      <c r="A85" s="16" t="s">
        <v>203</v>
      </c>
      <c r="B85" s="4">
        <v>0</v>
      </c>
      <c r="C85" s="4">
        <v>0</v>
      </c>
      <c r="D85" s="4">
        <v>0</v>
      </c>
      <c r="E85" s="4">
        <v>0</v>
      </c>
      <c r="F85" s="4">
        <f t="shared" si="15"/>
        <v>-2351046</v>
      </c>
      <c r="R85" s="5">
        <v>-8.3999999999999995E-3</v>
      </c>
      <c r="S85" s="4">
        <v>222697</v>
      </c>
      <c r="T85" s="4">
        <f t="shared" si="18"/>
        <v>265262.5</v>
      </c>
      <c r="U85" s="4">
        <f t="shared" si="17"/>
        <v>124796</v>
      </c>
    </row>
    <row r="86" spans="1:21" x14ac:dyDescent="0.2">
      <c r="A86" s="16" t="s">
        <v>202</v>
      </c>
      <c r="B86" s="4">
        <v>6016</v>
      </c>
      <c r="C86" s="4">
        <v>0</v>
      </c>
      <c r="D86" s="4">
        <v>6016</v>
      </c>
      <c r="E86" s="4">
        <v>351980000</v>
      </c>
      <c r="F86" s="4">
        <f t="shared" si="15"/>
        <v>-2351046</v>
      </c>
      <c r="R86" s="5">
        <v>2.2499999999999999E-2</v>
      </c>
      <c r="S86" s="4">
        <v>584262</v>
      </c>
      <c r="T86" s="4">
        <f t="shared" si="18"/>
        <v>227269.2</v>
      </c>
      <c r="U86" s="4">
        <f t="shared" si="17"/>
        <v>124796</v>
      </c>
    </row>
    <row r="87" spans="1:21" x14ac:dyDescent="0.2">
      <c r="A87" s="16" t="s">
        <v>201</v>
      </c>
      <c r="B87" s="4">
        <v>0</v>
      </c>
      <c r="C87" s="4">
        <v>0</v>
      </c>
      <c r="D87" s="4">
        <v>0</v>
      </c>
      <c r="E87" s="4">
        <v>0</v>
      </c>
      <c r="F87" s="4">
        <f t="shared" si="15"/>
        <v>-354331046</v>
      </c>
      <c r="R87" s="5">
        <v>1.23E-2</v>
      </c>
      <c r="S87" s="4">
        <v>622566</v>
      </c>
      <c r="T87" s="4">
        <f t="shared" si="18"/>
        <v>210062.5</v>
      </c>
      <c r="U87" s="4">
        <f t="shared" si="17"/>
        <v>124796</v>
      </c>
    </row>
    <row r="88" spans="1:21" x14ac:dyDescent="0.2">
      <c r="A88" s="16" t="s">
        <v>200</v>
      </c>
      <c r="B88" s="4">
        <v>26265</v>
      </c>
      <c r="C88" s="4">
        <v>26265</v>
      </c>
      <c r="D88" s="4">
        <v>0</v>
      </c>
      <c r="E88" s="4">
        <v>0</v>
      </c>
      <c r="F88" s="4">
        <f t="shared" si="15"/>
        <v>-354331046</v>
      </c>
      <c r="R88" s="5">
        <v>3.5999999999999999E-3</v>
      </c>
      <c r="S88" s="4">
        <v>124796</v>
      </c>
      <c r="T88" s="4">
        <f t="shared" si="18"/>
        <v>246502.5</v>
      </c>
      <c r="U88" s="4">
        <f t="shared" si="17"/>
        <v>136881</v>
      </c>
    </row>
    <row r="89" spans="1:21" x14ac:dyDescent="0.2">
      <c r="A89" s="16" t="s">
        <v>199</v>
      </c>
      <c r="B89" s="4">
        <v>0</v>
      </c>
      <c r="C89" s="4">
        <v>6016</v>
      </c>
      <c r="D89" s="4">
        <v>-6016</v>
      </c>
      <c r="E89" s="4">
        <v>-344720000</v>
      </c>
      <c r="F89" s="4">
        <f t="shared" si="15"/>
        <v>-354331046</v>
      </c>
      <c r="R89" s="5">
        <v>-8.6E-3</v>
      </c>
      <c r="S89" s="4">
        <v>136881</v>
      </c>
      <c r="T89" s="4">
        <f t="shared" si="18"/>
        <v>248113.4</v>
      </c>
      <c r="U89" s="4">
        <f t="shared" si="17"/>
        <v>146629</v>
      </c>
    </row>
    <row r="90" spans="1:21" x14ac:dyDescent="0.2">
      <c r="A90" s="16" t="s">
        <v>198</v>
      </c>
      <c r="B90" s="4">
        <v>0</v>
      </c>
      <c r="C90" s="4">
        <v>0</v>
      </c>
      <c r="D90" s="4">
        <v>0</v>
      </c>
      <c r="E90" s="4">
        <v>0</v>
      </c>
      <c r="F90" s="4">
        <f t="shared" si="15"/>
        <v>-9611046</v>
      </c>
      <c r="R90" s="5">
        <v>6.9999999999999993E-3</v>
      </c>
      <c r="S90" s="4">
        <v>180323</v>
      </c>
      <c r="T90" s="4">
        <f t="shared" si="18"/>
        <v>257600.5</v>
      </c>
      <c r="U90" s="4">
        <f t="shared" si="17"/>
        <v>146629</v>
      </c>
    </row>
    <row r="91" spans="1:21" x14ac:dyDescent="0.2">
      <c r="A91" s="16" t="s">
        <v>197</v>
      </c>
      <c r="B91" s="4">
        <v>16600</v>
      </c>
      <c r="C91" s="4">
        <v>0</v>
      </c>
      <c r="D91" s="4">
        <v>16600</v>
      </c>
      <c r="E91" s="4">
        <v>954500000</v>
      </c>
      <c r="F91" s="4">
        <f t="shared" si="15"/>
        <v>-9611046</v>
      </c>
      <c r="R91" s="5">
        <v>5.3E-3</v>
      </c>
      <c r="S91" s="4">
        <v>146629</v>
      </c>
      <c r="T91" s="4">
        <f t="shared" si="18"/>
        <v>279413</v>
      </c>
      <c r="U91" s="4">
        <f t="shared" si="17"/>
        <v>165522</v>
      </c>
    </row>
    <row r="92" spans="1:21" x14ac:dyDescent="0.2">
      <c r="A92" s="16" t="s">
        <v>196</v>
      </c>
      <c r="B92" s="4">
        <v>10</v>
      </c>
      <c r="C92" s="4">
        <v>0</v>
      </c>
      <c r="D92" s="4">
        <v>10</v>
      </c>
      <c r="E92" s="4">
        <v>610000</v>
      </c>
      <c r="F92" s="4">
        <f t="shared" si="15"/>
        <v>-964111046</v>
      </c>
      <c r="R92" s="5">
        <v>-3.4999999999999996E-3</v>
      </c>
      <c r="S92" s="4">
        <v>165522</v>
      </c>
      <c r="T92" s="4">
        <f t="shared" si="18"/>
        <v>287831.7</v>
      </c>
      <c r="U92" s="4">
        <f t="shared" si="17"/>
        <v>190511</v>
      </c>
    </row>
    <row r="93" spans="1:21" x14ac:dyDescent="0.2">
      <c r="A93" s="16" t="s">
        <v>195</v>
      </c>
      <c r="B93" s="4">
        <v>1900</v>
      </c>
      <c r="C93" s="4">
        <v>0</v>
      </c>
      <c r="D93" s="4">
        <v>1900</v>
      </c>
      <c r="E93" s="4">
        <v>109060000</v>
      </c>
      <c r="F93" s="4">
        <f t="shared" si="15"/>
        <v>-964721046</v>
      </c>
      <c r="R93" s="5">
        <v>-6.8999999999999999E-3</v>
      </c>
      <c r="S93" s="4">
        <v>299625</v>
      </c>
      <c r="T93" s="4">
        <f t="shared" si="18"/>
        <v>297755.59999999998</v>
      </c>
      <c r="U93" s="4">
        <f t="shared" si="17"/>
        <v>190511</v>
      </c>
    </row>
    <row r="94" spans="1:21" x14ac:dyDescent="0.2">
      <c r="A94" s="16" t="s">
        <v>194</v>
      </c>
      <c r="B94" s="4">
        <v>7000</v>
      </c>
      <c r="C94" s="4">
        <v>16600</v>
      </c>
      <c r="D94" s="4">
        <v>-9600</v>
      </c>
      <c r="E94" s="4">
        <v>-554340000</v>
      </c>
      <c r="F94" s="4">
        <f t="shared" si="15"/>
        <v>-1073781046</v>
      </c>
      <c r="R94" s="5">
        <v>0</v>
      </c>
      <c r="S94" s="4">
        <v>190511</v>
      </c>
      <c r="T94" s="4">
        <f t="shared" si="18"/>
        <v>311211</v>
      </c>
      <c r="U94" s="4">
        <f t="shared" si="17"/>
        <v>152990</v>
      </c>
    </row>
    <row r="95" spans="1:21" x14ac:dyDescent="0.2">
      <c r="A95" s="16" t="s">
        <v>193</v>
      </c>
      <c r="B95" s="4">
        <v>1750</v>
      </c>
      <c r="C95" s="4">
        <v>10</v>
      </c>
      <c r="D95" s="4">
        <v>1740</v>
      </c>
      <c r="E95" s="4">
        <v>101610000</v>
      </c>
      <c r="F95" s="4">
        <f t="shared" si="15"/>
        <v>-519441046</v>
      </c>
      <c r="R95" s="5">
        <v>-3.4000000000000002E-3</v>
      </c>
      <c r="S95" s="4">
        <v>201510</v>
      </c>
      <c r="T95" s="4">
        <f t="shared" si="18"/>
        <v>343191.1</v>
      </c>
      <c r="U95" s="4">
        <f t="shared" si="17"/>
        <v>152990</v>
      </c>
    </row>
    <row r="96" spans="1:21" x14ac:dyDescent="0.2">
      <c r="A96" s="16" t="s">
        <v>192</v>
      </c>
      <c r="B96" s="4">
        <v>0</v>
      </c>
      <c r="C96" s="4">
        <v>1900</v>
      </c>
      <c r="D96" s="4">
        <v>-1900</v>
      </c>
      <c r="E96" s="4">
        <v>-109621046</v>
      </c>
      <c r="F96" s="4">
        <f t="shared" si="15"/>
        <v>-621051046</v>
      </c>
      <c r="R96" s="5">
        <v>-1.7000000000000001E-3</v>
      </c>
      <c r="S96" s="4">
        <v>204329</v>
      </c>
      <c r="T96" s="4">
        <f t="shared" si="18"/>
        <v>362458.9</v>
      </c>
      <c r="U96" s="4">
        <f t="shared" si="17"/>
        <v>152990</v>
      </c>
    </row>
    <row r="97" spans="1:21" x14ac:dyDescent="0.2">
      <c r="A97" s="16" t="s">
        <v>191</v>
      </c>
      <c r="B97" s="4">
        <v>0</v>
      </c>
      <c r="C97" s="4">
        <v>7000</v>
      </c>
      <c r="D97" s="4">
        <v>-7000</v>
      </c>
      <c r="E97" s="4">
        <v>-406700000</v>
      </c>
      <c r="F97" s="4">
        <f t="shared" si="15"/>
        <v>-511430000</v>
      </c>
      <c r="R97" s="5">
        <v>-3.4000000000000002E-3</v>
      </c>
      <c r="S97" s="4">
        <v>450499</v>
      </c>
      <c r="T97" s="4">
        <f t="shared" si="18"/>
        <v>358144</v>
      </c>
      <c r="U97" s="4">
        <f t="shared" si="17"/>
        <v>152990</v>
      </c>
    </row>
    <row r="98" spans="1:21" x14ac:dyDescent="0.2">
      <c r="A98" s="16" t="s">
        <v>190</v>
      </c>
      <c r="B98" s="4">
        <v>0</v>
      </c>
      <c r="C98" s="4">
        <v>1750</v>
      </c>
      <c r="D98" s="4">
        <v>-1750</v>
      </c>
      <c r="E98" s="4">
        <v>-101920000</v>
      </c>
      <c r="F98" s="4">
        <f t="shared" si="15"/>
        <v>-104730000</v>
      </c>
      <c r="R98" s="5">
        <v>1.8E-3</v>
      </c>
      <c r="S98" s="4">
        <v>489196</v>
      </c>
      <c r="T98" s="4">
        <f t="shared" si="18"/>
        <v>398123</v>
      </c>
      <c r="U98" s="4">
        <f t="shared" si="17"/>
        <v>152990</v>
      </c>
    </row>
    <row r="99" spans="1:21" x14ac:dyDescent="0.2">
      <c r="A99" s="16" t="s">
        <v>189</v>
      </c>
      <c r="B99" s="4">
        <v>300</v>
      </c>
      <c r="C99" s="4">
        <v>0</v>
      </c>
      <c r="D99" s="4">
        <v>300</v>
      </c>
      <c r="E99" s="4">
        <v>17430000</v>
      </c>
      <c r="F99" s="4">
        <f t="shared" si="15"/>
        <v>-2810000</v>
      </c>
      <c r="R99" s="5">
        <v>-6.8000000000000005E-3</v>
      </c>
      <c r="S99" s="4">
        <v>152990</v>
      </c>
      <c r="T99" s="4">
        <f t="shared" si="18"/>
        <v>427358</v>
      </c>
      <c r="U99" s="4">
        <f t="shared" si="17"/>
        <v>249709</v>
      </c>
    </row>
    <row r="100" spans="1:21" x14ac:dyDescent="0.2">
      <c r="A100" s="16" t="s">
        <v>188</v>
      </c>
      <c r="B100" s="4">
        <v>600</v>
      </c>
      <c r="C100" s="4">
        <v>0</v>
      </c>
      <c r="D100" s="4">
        <v>600</v>
      </c>
      <c r="E100" s="4">
        <v>35280000</v>
      </c>
      <c r="F100" s="4">
        <f t="shared" si="15"/>
        <v>-20240000</v>
      </c>
      <c r="R100" s="5">
        <v>6.9999999999999993E-3</v>
      </c>
      <c r="S100" s="4">
        <v>275194</v>
      </c>
      <c r="T100" s="4">
        <f t="shared" si="18"/>
        <v>448075.2</v>
      </c>
      <c r="U100" s="4">
        <f t="shared" si="17"/>
        <v>249709</v>
      </c>
    </row>
    <row r="101" spans="1:21" x14ac:dyDescent="0.2">
      <c r="A101" s="16" t="s">
        <v>187</v>
      </c>
      <c r="B101" s="4">
        <v>0</v>
      </c>
      <c r="C101" s="4">
        <v>0</v>
      </c>
      <c r="D101" s="4">
        <v>0</v>
      </c>
      <c r="E101" s="4">
        <v>0</v>
      </c>
      <c r="F101" s="4">
        <f t="shared" si="15"/>
        <v>-55520000</v>
      </c>
      <c r="R101" s="5">
        <v>1.0500000000000001E-2</v>
      </c>
      <c r="S101" s="4">
        <v>364754</v>
      </c>
      <c r="T101" s="4">
        <f t="shared" si="18"/>
        <v>450812.3</v>
      </c>
      <c r="U101" s="4">
        <f t="shared" si="17"/>
        <v>249709</v>
      </c>
    </row>
    <row r="102" spans="1:21" x14ac:dyDescent="0.2">
      <c r="A102" s="16" t="s">
        <v>186</v>
      </c>
      <c r="B102" s="4">
        <v>0</v>
      </c>
      <c r="C102" s="4">
        <v>300</v>
      </c>
      <c r="D102" s="4">
        <v>-300</v>
      </c>
      <c r="E102" s="4">
        <v>-17400000</v>
      </c>
      <c r="F102" s="4">
        <f t="shared" si="15"/>
        <v>-55520000</v>
      </c>
      <c r="R102" s="5">
        <v>-1.7000000000000001E-3</v>
      </c>
      <c r="S102" s="4">
        <v>249709</v>
      </c>
      <c r="T102" s="4">
        <f t="shared" si="18"/>
        <v>448594.8</v>
      </c>
      <c r="U102" s="4">
        <f t="shared" si="17"/>
        <v>325065</v>
      </c>
    </row>
    <row r="103" spans="1:21" x14ac:dyDescent="0.2">
      <c r="A103" s="16" t="s">
        <v>185</v>
      </c>
      <c r="B103" s="4">
        <v>0</v>
      </c>
      <c r="C103" s="4">
        <v>600</v>
      </c>
      <c r="D103" s="4">
        <v>-600</v>
      </c>
      <c r="E103" s="4">
        <v>-34050000</v>
      </c>
      <c r="F103" s="4">
        <f t="shared" si="15"/>
        <v>-38120000</v>
      </c>
      <c r="R103" s="5">
        <v>7.0999999999999995E-3</v>
      </c>
      <c r="S103" s="4">
        <v>398864</v>
      </c>
      <c r="T103" s="4">
        <f t="shared" si="18"/>
        <v>470530.3</v>
      </c>
      <c r="U103" s="4">
        <f t="shared" si="17"/>
        <v>325065</v>
      </c>
    </row>
    <row r="104" spans="1:21" x14ac:dyDescent="0.2">
      <c r="A104" s="16" t="s">
        <v>184</v>
      </c>
      <c r="B104" s="4">
        <v>465720</v>
      </c>
      <c r="C104" s="4">
        <v>465720</v>
      </c>
      <c r="D104" s="4">
        <v>0</v>
      </c>
      <c r="E104" s="4">
        <v>0</v>
      </c>
      <c r="F104" s="4">
        <f t="shared" si="15"/>
        <v>-4070000</v>
      </c>
      <c r="R104" s="5">
        <v>0</v>
      </c>
      <c r="S104" s="4">
        <v>325065</v>
      </c>
      <c r="T104" s="4">
        <f t="shared" si="18"/>
        <v>517978.4</v>
      </c>
      <c r="U104" s="4">
        <f t="shared" si="17"/>
        <v>397007</v>
      </c>
    </row>
    <row r="105" spans="1:21" x14ac:dyDescent="0.2">
      <c r="A105" s="16" t="s">
        <v>183</v>
      </c>
      <c r="B105" s="4">
        <v>0</v>
      </c>
      <c r="C105" s="4">
        <v>0</v>
      </c>
      <c r="D105" s="4">
        <v>0</v>
      </c>
      <c r="E105" s="4">
        <v>0</v>
      </c>
      <c r="F105" s="4">
        <f t="shared" si="15"/>
        <v>-4070000</v>
      </c>
      <c r="R105" s="5">
        <v>3.27E-2</v>
      </c>
      <c r="S105" s="4">
        <v>521311</v>
      </c>
      <c r="T105" s="4">
        <f t="shared" si="18"/>
        <v>492762.8</v>
      </c>
      <c r="U105" s="4">
        <f t="shared" si="17"/>
        <v>397007</v>
      </c>
    </row>
    <row r="106" spans="1:21" x14ac:dyDescent="0.2">
      <c r="A106" s="16" t="s">
        <v>182</v>
      </c>
      <c r="B106" s="4">
        <v>100000</v>
      </c>
      <c r="C106" s="4">
        <v>100000</v>
      </c>
      <c r="D106" s="4">
        <v>0</v>
      </c>
      <c r="E106" s="4">
        <v>0</v>
      </c>
      <c r="F106" s="4">
        <f t="shared" si="15"/>
        <v>-4070000</v>
      </c>
      <c r="R106" s="5">
        <v>-3.5999999999999999E-3</v>
      </c>
      <c r="S106" s="4">
        <v>397007</v>
      </c>
      <c r="T106" s="4">
        <f t="shared" si="18"/>
        <v>470400</v>
      </c>
      <c r="U106" s="4">
        <f t="shared" si="17"/>
        <v>392125</v>
      </c>
    </row>
    <row r="107" spans="1:21" x14ac:dyDescent="0.2">
      <c r="A107" s="16" t="s">
        <v>181</v>
      </c>
      <c r="B107" s="4">
        <v>0</v>
      </c>
      <c r="C107" s="4">
        <v>0</v>
      </c>
      <c r="D107" s="4">
        <v>0</v>
      </c>
      <c r="E107" s="4">
        <v>0</v>
      </c>
      <c r="F107" s="4">
        <f t="shared" si="15"/>
        <v>-4070000</v>
      </c>
      <c r="R107" s="5">
        <v>4.53E-2</v>
      </c>
      <c r="S107" s="4">
        <v>407350</v>
      </c>
      <c r="T107" s="4">
        <f t="shared" si="18"/>
        <v>450650.2</v>
      </c>
      <c r="U107" s="4">
        <f t="shared" si="17"/>
        <v>227534</v>
      </c>
    </row>
    <row r="108" spans="1:21" x14ac:dyDescent="0.2">
      <c r="A108" s="16" t="s">
        <v>180</v>
      </c>
      <c r="B108" s="4">
        <v>0</v>
      </c>
      <c r="C108" s="4">
        <v>0</v>
      </c>
      <c r="D108" s="4">
        <v>0</v>
      </c>
      <c r="E108" s="4">
        <v>0</v>
      </c>
      <c r="F108" s="4">
        <f t="shared" si="15"/>
        <v>-4070000</v>
      </c>
      <c r="R108" s="5">
        <v>-2.9300000000000003E-2</v>
      </c>
      <c r="S108" s="4">
        <v>888986</v>
      </c>
      <c r="T108" s="4">
        <f t="shared" si="18"/>
        <v>381714.1</v>
      </c>
      <c r="U108" s="4">
        <f t="shared" si="17"/>
        <v>227534</v>
      </c>
    </row>
    <row r="109" spans="1:21" x14ac:dyDescent="0.2">
      <c r="A109" s="16" t="s">
        <v>179</v>
      </c>
      <c r="B109" s="4">
        <v>0</v>
      </c>
      <c r="C109" s="4">
        <v>0</v>
      </c>
      <c r="D109" s="4">
        <v>0</v>
      </c>
      <c r="E109" s="4">
        <v>0</v>
      </c>
      <c r="F109" s="4">
        <f t="shared" si="15"/>
        <v>-4070000</v>
      </c>
      <c r="R109" s="5">
        <v>4.8000000000000001E-2</v>
      </c>
      <c r="S109" s="4">
        <v>445340</v>
      </c>
      <c r="T109" s="4">
        <f t="shared" si="18"/>
        <v>362394.2</v>
      </c>
      <c r="U109" s="4">
        <f t="shared" si="17"/>
        <v>227534</v>
      </c>
    </row>
    <row r="110" spans="1:21" x14ac:dyDescent="0.2">
      <c r="A110" s="16" t="s">
        <v>178</v>
      </c>
      <c r="B110" s="4">
        <v>0</v>
      </c>
      <c r="C110" s="4">
        <v>0</v>
      </c>
      <c r="D110" s="4">
        <v>0</v>
      </c>
      <c r="E110" s="4">
        <v>0</v>
      </c>
      <c r="F110" s="4">
        <f t="shared" si="15"/>
        <v>-4070000</v>
      </c>
      <c r="R110" s="5">
        <v>-9.4999999999999998E-3</v>
      </c>
      <c r="S110" s="4">
        <v>482366</v>
      </c>
      <c r="T110" s="4">
        <f t="shared" si="18"/>
        <v>381003.4</v>
      </c>
      <c r="U110" s="4">
        <f t="shared" si="17"/>
        <v>227534</v>
      </c>
    </row>
    <row r="111" spans="1:21" x14ac:dyDescent="0.2">
      <c r="A111" s="16" t="s">
        <v>177</v>
      </c>
      <c r="B111" s="4">
        <v>500</v>
      </c>
      <c r="C111" s="4">
        <v>0</v>
      </c>
      <c r="D111" s="4">
        <v>500</v>
      </c>
      <c r="E111" s="4">
        <v>27350000</v>
      </c>
      <c r="F111" s="4">
        <f t="shared" si="15"/>
        <v>-4070000</v>
      </c>
      <c r="R111" s="5">
        <v>-3.6600000000000001E-2</v>
      </c>
      <c r="S111" s="4">
        <v>392125</v>
      </c>
      <c r="T111" s="4">
        <f t="shared" si="18"/>
        <v>374216.5</v>
      </c>
      <c r="U111" s="4">
        <f t="shared" si="17"/>
        <v>173379</v>
      </c>
    </row>
    <row r="112" spans="1:21" x14ac:dyDescent="0.2">
      <c r="A112" s="16" t="s">
        <v>176</v>
      </c>
      <c r="B112" s="4">
        <v>60000</v>
      </c>
      <c r="C112" s="4">
        <v>60000</v>
      </c>
      <c r="D112" s="4">
        <v>0</v>
      </c>
      <c r="E112" s="4">
        <v>0</v>
      </c>
      <c r="F112" s="4">
        <f t="shared" si="15"/>
        <v>-31420000</v>
      </c>
      <c r="R112" s="5">
        <v>-7.1999999999999998E-3</v>
      </c>
      <c r="S112" s="4">
        <v>227534</v>
      </c>
      <c r="T112" s="4">
        <f t="shared" si="18"/>
        <v>383830.3</v>
      </c>
      <c r="U112" s="4">
        <f t="shared" si="17"/>
        <v>173379</v>
      </c>
    </row>
    <row r="113" spans="1:21" x14ac:dyDescent="0.2">
      <c r="A113" s="16" t="s">
        <v>175</v>
      </c>
      <c r="B113" s="4">
        <v>0</v>
      </c>
      <c r="C113" s="4">
        <v>0</v>
      </c>
      <c r="D113" s="4">
        <v>0</v>
      </c>
      <c r="E113" s="4">
        <v>0</v>
      </c>
      <c r="F113" s="4">
        <f t="shared" si="15"/>
        <v>-31420000</v>
      </c>
      <c r="R113" s="5">
        <v>-1.78E-2</v>
      </c>
      <c r="S113" s="4">
        <v>618219</v>
      </c>
      <c r="T113" s="4">
        <f t="shared" si="18"/>
        <v>351795.3</v>
      </c>
      <c r="U113" s="4">
        <f t="shared" si="17"/>
        <v>173379</v>
      </c>
    </row>
    <row r="114" spans="1:21" x14ac:dyDescent="0.2">
      <c r="A114" s="16" t="s">
        <v>174</v>
      </c>
      <c r="B114" s="4">
        <v>800</v>
      </c>
      <c r="C114" s="4">
        <v>500</v>
      </c>
      <c r="D114" s="4">
        <v>300</v>
      </c>
      <c r="E114" s="4">
        <v>18080000</v>
      </c>
      <c r="F114" s="4">
        <f t="shared" si="15"/>
        <v>-31420000</v>
      </c>
      <c r="R114" s="5">
        <v>-5.0799999999999998E-2</v>
      </c>
      <c r="S114" s="4">
        <v>799546</v>
      </c>
      <c r="T114" s="4">
        <f t="shared" si="18"/>
        <v>318408.59999999998</v>
      </c>
      <c r="U114" s="4">
        <f t="shared" si="17"/>
        <v>173379</v>
      </c>
    </row>
    <row r="115" spans="1:21" x14ac:dyDescent="0.2">
      <c r="A115" s="16" t="s">
        <v>173</v>
      </c>
      <c r="B115" s="4">
        <v>0</v>
      </c>
      <c r="C115" s="4">
        <v>0</v>
      </c>
      <c r="D115" s="4">
        <v>0</v>
      </c>
      <c r="E115" s="4">
        <v>0</v>
      </c>
      <c r="F115" s="4">
        <f t="shared" ref="F115:F130" si="19">E115+F116</f>
        <v>-49500000</v>
      </c>
      <c r="R115" s="5">
        <v>-0.01</v>
      </c>
      <c r="S115" s="4">
        <v>269155</v>
      </c>
      <c r="T115" s="4">
        <f t="shared" si="18"/>
        <v>318407</v>
      </c>
      <c r="U115" s="4">
        <f t="shared" si="17"/>
        <v>173379</v>
      </c>
    </row>
    <row r="116" spans="1:21" x14ac:dyDescent="0.2">
      <c r="A116" s="16" t="s">
        <v>172</v>
      </c>
      <c r="B116" s="4">
        <v>1087</v>
      </c>
      <c r="C116" s="4">
        <v>0</v>
      </c>
      <c r="D116" s="4">
        <v>1087</v>
      </c>
      <c r="E116" s="4">
        <v>64500000</v>
      </c>
      <c r="F116" s="4">
        <f t="shared" si="19"/>
        <v>-49500000</v>
      </c>
      <c r="R116" s="5">
        <v>6.8000000000000005E-3</v>
      </c>
      <c r="S116" s="4">
        <v>173379</v>
      </c>
      <c r="T116" s="4">
        <f t="shared" ref="T116:T121" si="20">AVERAGE(S117:S126)</f>
        <v>353387.8</v>
      </c>
      <c r="U116" s="4">
        <f t="shared" si="17"/>
        <v>199625</v>
      </c>
    </row>
    <row r="117" spans="1:21" x14ac:dyDescent="0.2">
      <c r="A117" s="16" t="s">
        <v>171</v>
      </c>
      <c r="B117" s="4">
        <v>0</v>
      </c>
      <c r="C117" s="4">
        <v>800</v>
      </c>
      <c r="D117" s="4">
        <v>-800</v>
      </c>
      <c r="E117" s="4">
        <v>-48320000</v>
      </c>
      <c r="F117" s="4">
        <f t="shared" si="19"/>
        <v>-114000000</v>
      </c>
      <c r="R117" s="5">
        <v>-1.9799999999999998E-2</v>
      </c>
      <c r="S117" s="4">
        <v>209852</v>
      </c>
      <c r="T117" s="4">
        <f t="shared" si="20"/>
        <v>377635.1</v>
      </c>
      <c r="U117" s="4">
        <f t="shared" si="17"/>
        <v>199625</v>
      </c>
    </row>
    <row r="118" spans="1:21" x14ac:dyDescent="0.2">
      <c r="A118" s="16" t="s">
        <v>170</v>
      </c>
      <c r="B118" s="4">
        <v>0</v>
      </c>
      <c r="C118" s="4">
        <v>0</v>
      </c>
      <c r="D118" s="4">
        <v>0</v>
      </c>
      <c r="E118" s="4">
        <v>0</v>
      </c>
      <c r="F118" s="4">
        <f t="shared" si="19"/>
        <v>-65680000</v>
      </c>
      <c r="R118" s="5">
        <v>1.3500000000000002E-2</v>
      </c>
      <c r="S118" s="4">
        <v>199625</v>
      </c>
      <c r="T118" s="4">
        <f t="shared" si="20"/>
        <v>397480.3</v>
      </c>
      <c r="U118" s="4">
        <f t="shared" si="17"/>
        <v>252141</v>
      </c>
    </row>
    <row r="119" spans="1:21" x14ac:dyDescent="0.2">
      <c r="A119" s="16" t="s">
        <v>169</v>
      </c>
      <c r="B119" s="4">
        <v>350000</v>
      </c>
      <c r="C119" s="4">
        <v>351087</v>
      </c>
      <c r="D119" s="4">
        <v>-1087</v>
      </c>
      <c r="E119" s="4">
        <v>-65550000</v>
      </c>
      <c r="F119" s="4">
        <f t="shared" si="19"/>
        <v>-65680000</v>
      </c>
      <c r="R119" s="5">
        <v>-1.32E-2</v>
      </c>
      <c r="S119" s="4">
        <v>252141</v>
      </c>
      <c r="T119" s="4">
        <f t="shared" si="20"/>
        <v>403387.6</v>
      </c>
      <c r="U119" s="4">
        <f t="shared" si="17"/>
        <v>297869</v>
      </c>
    </row>
    <row r="120" spans="1:21" x14ac:dyDescent="0.2">
      <c r="A120" s="16" t="s">
        <v>168</v>
      </c>
      <c r="B120" s="4">
        <v>0</v>
      </c>
      <c r="C120" s="4">
        <v>0</v>
      </c>
      <c r="D120" s="4">
        <v>0</v>
      </c>
      <c r="E120" s="4">
        <v>0</v>
      </c>
      <c r="F120" s="4">
        <f t="shared" si="19"/>
        <v>-130000</v>
      </c>
      <c r="R120" s="5">
        <v>-1.9400000000000001E-2</v>
      </c>
      <c r="S120" s="4">
        <v>668458</v>
      </c>
      <c r="T120" s="4">
        <f t="shared" si="20"/>
        <v>398083.1</v>
      </c>
      <c r="U120" s="4">
        <f t="shared" si="17"/>
        <v>269139</v>
      </c>
    </row>
    <row r="121" spans="1:21" x14ac:dyDescent="0.2">
      <c r="A121" s="16" t="s">
        <v>167</v>
      </c>
      <c r="B121" s="4">
        <v>0</v>
      </c>
      <c r="C121" s="4">
        <v>0</v>
      </c>
      <c r="D121" s="4">
        <v>0</v>
      </c>
      <c r="E121" s="4">
        <v>0</v>
      </c>
      <c r="F121" s="4">
        <f t="shared" si="19"/>
        <v>-130000</v>
      </c>
      <c r="R121" s="5">
        <v>-9.5999999999999992E-3</v>
      </c>
      <c r="S121" s="4">
        <v>324256</v>
      </c>
      <c r="T121" s="4">
        <f t="shared" si="20"/>
        <v>434215.8</v>
      </c>
      <c r="U121" s="4">
        <f t="shared" si="17"/>
        <v>269139</v>
      </c>
    </row>
    <row r="122" spans="1:21" x14ac:dyDescent="0.2">
      <c r="A122" s="16" t="s">
        <v>166</v>
      </c>
      <c r="B122" s="4">
        <v>0</v>
      </c>
      <c r="C122" s="4">
        <v>0</v>
      </c>
      <c r="D122" s="4">
        <v>0</v>
      </c>
      <c r="E122" s="4">
        <v>0</v>
      </c>
      <c r="F122" s="4">
        <f t="shared" si="19"/>
        <v>-130000</v>
      </c>
      <c r="R122" s="5">
        <v>-9.4999999999999998E-3</v>
      </c>
      <c r="S122" s="4">
        <v>323672</v>
      </c>
      <c r="T122" s="4">
        <f>AVERAGE(S123:S132)</f>
        <v>437806.8</v>
      </c>
      <c r="U122" s="4">
        <f t="shared" si="17"/>
        <v>269139</v>
      </c>
    </row>
    <row r="123" spans="1:21" x14ac:dyDescent="0.2">
      <c r="A123" s="16" t="s">
        <v>165</v>
      </c>
      <c r="B123" s="4">
        <v>460</v>
      </c>
      <c r="C123" s="4">
        <v>0</v>
      </c>
      <c r="D123" s="4">
        <v>460</v>
      </c>
      <c r="E123" s="4">
        <v>28910000</v>
      </c>
      <c r="F123" s="4">
        <f t="shared" si="19"/>
        <v>-130000</v>
      </c>
      <c r="R123" s="5">
        <v>-1.5E-3</v>
      </c>
      <c r="S123" s="4">
        <v>297869</v>
      </c>
      <c r="U123" s="4">
        <f t="shared" si="17"/>
        <v>269139</v>
      </c>
    </row>
    <row r="124" spans="1:21" x14ac:dyDescent="0.2">
      <c r="A124" s="16" t="s">
        <v>164</v>
      </c>
      <c r="B124" s="4">
        <v>0</v>
      </c>
      <c r="C124" s="4">
        <v>0</v>
      </c>
      <c r="D124" s="4">
        <v>0</v>
      </c>
      <c r="E124" s="4">
        <v>0</v>
      </c>
      <c r="F124" s="4">
        <f t="shared" si="19"/>
        <v>-29040000</v>
      </c>
      <c r="R124" s="5">
        <v>4.7999999999999996E-3</v>
      </c>
      <c r="S124" s="4">
        <v>465679</v>
      </c>
      <c r="U124" s="4">
        <f t="shared" ref="U124:U126" si="21">MIN(S125:S129)</f>
        <v>269139</v>
      </c>
    </row>
    <row r="125" spans="1:21" x14ac:dyDescent="0.2">
      <c r="A125" s="16" t="s">
        <v>163</v>
      </c>
      <c r="B125" s="4">
        <v>0</v>
      </c>
      <c r="C125" s="4">
        <v>0</v>
      </c>
      <c r="D125" s="4">
        <v>0</v>
      </c>
      <c r="E125" s="4">
        <v>0</v>
      </c>
      <c r="F125" s="4">
        <f t="shared" si="19"/>
        <v>-29040000</v>
      </c>
      <c r="R125" s="5">
        <v>0</v>
      </c>
      <c r="S125" s="4">
        <v>269139</v>
      </c>
      <c r="U125" s="4">
        <f t="shared" si="21"/>
        <v>311214</v>
      </c>
    </row>
    <row r="126" spans="1:21" x14ac:dyDescent="0.2">
      <c r="A126" s="16" t="s">
        <v>162</v>
      </c>
      <c r="B126" s="4">
        <v>0</v>
      </c>
      <c r="C126" s="4">
        <v>460</v>
      </c>
      <c r="D126" s="4">
        <v>-460</v>
      </c>
      <c r="E126" s="4">
        <v>-28800000</v>
      </c>
      <c r="F126" s="4">
        <f t="shared" si="19"/>
        <v>-29040000</v>
      </c>
      <c r="R126" s="5">
        <v>1.1399999999999999E-2</v>
      </c>
      <c r="S126" s="4">
        <v>523187</v>
      </c>
      <c r="U126" s="4">
        <f t="shared" si="21"/>
        <v>311214</v>
      </c>
    </row>
    <row r="127" spans="1:21" x14ac:dyDescent="0.2">
      <c r="A127" s="16" t="s">
        <v>161</v>
      </c>
      <c r="B127" s="4">
        <v>0</v>
      </c>
      <c r="C127" s="4">
        <v>0</v>
      </c>
      <c r="D127" s="4">
        <v>0</v>
      </c>
      <c r="E127" s="4">
        <v>0</v>
      </c>
      <c r="F127" s="4">
        <f t="shared" si="19"/>
        <v>-240000</v>
      </c>
      <c r="R127" s="5">
        <v>-4.7999999999999996E-3</v>
      </c>
      <c r="S127" s="4">
        <v>452325</v>
      </c>
      <c r="U127" s="4">
        <f>MIN(S128:S132)</f>
        <v>311214</v>
      </c>
    </row>
    <row r="128" spans="1:21" x14ac:dyDescent="0.2">
      <c r="A128" s="16" t="s">
        <v>160</v>
      </c>
      <c r="B128" s="4">
        <v>4258</v>
      </c>
      <c r="C128" s="4">
        <v>0</v>
      </c>
      <c r="D128" s="4">
        <v>4258</v>
      </c>
      <c r="E128" s="4">
        <v>266750000</v>
      </c>
      <c r="F128" s="4">
        <f t="shared" si="19"/>
        <v>-240000</v>
      </c>
      <c r="R128" s="5">
        <v>3.3E-3</v>
      </c>
      <c r="S128" s="4">
        <v>398077</v>
      </c>
    </row>
    <row r="129" spans="1:22" x14ac:dyDescent="0.2">
      <c r="A129" s="16" t="s">
        <v>159</v>
      </c>
      <c r="B129" s="4">
        <v>569566</v>
      </c>
      <c r="C129" s="4">
        <v>569566</v>
      </c>
      <c r="D129" s="4">
        <v>0</v>
      </c>
      <c r="E129" s="4">
        <v>0</v>
      </c>
      <c r="F129" s="4">
        <f t="shared" si="19"/>
        <v>-266990000</v>
      </c>
      <c r="R129" s="5">
        <v>-1.2699999999999999E-2</v>
      </c>
      <c r="S129" s="4">
        <v>311214</v>
      </c>
    </row>
    <row r="130" spans="1:22" x14ac:dyDescent="0.2">
      <c r="A130" s="16" t="s">
        <v>158</v>
      </c>
      <c r="B130" s="4">
        <v>0</v>
      </c>
      <c r="C130" s="4">
        <v>0</v>
      </c>
      <c r="D130" s="4">
        <v>0</v>
      </c>
      <c r="E130" s="4">
        <v>0</v>
      </c>
      <c r="F130" s="4">
        <f t="shared" si="19"/>
        <v>-266990000</v>
      </c>
      <c r="R130" s="5">
        <v>1.3000000000000001E-2</v>
      </c>
      <c r="S130" s="4">
        <v>615413</v>
      </c>
    </row>
    <row r="131" spans="1:22" x14ac:dyDescent="0.2">
      <c r="A131" s="16" t="s">
        <v>157</v>
      </c>
      <c r="B131" s="4">
        <v>0</v>
      </c>
      <c r="C131" s="4">
        <v>4258</v>
      </c>
      <c r="D131" s="4">
        <v>-4258</v>
      </c>
      <c r="E131" s="4">
        <v>-266990000</v>
      </c>
      <c r="F131" s="4">
        <f>E131+F132</f>
        <v>-266990000</v>
      </c>
      <c r="R131" s="5">
        <v>-2.3599999999999999E-2</v>
      </c>
      <c r="S131" s="4">
        <v>685583</v>
      </c>
    </row>
    <row r="132" spans="1:22" x14ac:dyDescent="0.2">
      <c r="A132" s="16" t="s">
        <v>156</v>
      </c>
      <c r="B132" s="4">
        <v>0</v>
      </c>
      <c r="C132" s="4">
        <v>0</v>
      </c>
      <c r="D132" s="4">
        <v>0</v>
      </c>
      <c r="E132" s="4">
        <v>0</v>
      </c>
      <c r="F132" s="4">
        <f>E132</f>
        <v>0</v>
      </c>
      <c r="R132" s="5">
        <v>4.7999999999999996E-3</v>
      </c>
      <c r="S132" s="4">
        <v>359582</v>
      </c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6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6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6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6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6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5"/>
    </row>
    <row r="150" spans="1:22" x14ac:dyDescent="0.2">
      <c r="A150" s="6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5"/>
    </row>
    <row r="151" spans="1:22" x14ac:dyDescent="0.2">
      <c r="A151" s="6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5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5"/>
    </row>
    <row r="153" spans="1:22" x14ac:dyDescent="0.2">
      <c r="A153" s="2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5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5"/>
    </row>
    <row r="155" spans="1:22" x14ac:dyDescent="0.2">
      <c r="A155" s="6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5"/>
    </row>
    <row r="156" spans="1:22" x14ac:dyDescent="0.2">
      <c r="A156" s="6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5"/>
    </row>
    <row r="157" spans="1:22" x14ac:dyDescent="0.2">
      <c r="A157" s="6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5"/>
    </row>
    <row r="158" spans="1:22" x14ac:dyDescent="0.2">
      <c r="A158" s="6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5"/>
    </row>
    <row r="159" spans="1:22" x14ac:dyDescent="0.2">
      <c r="A159" s="6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5"/>
    </row>
    <row r="160" spans="1:22" x14ac:dyDescent="0.2">
      <c r="A160" s="6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5"/>
    </row>
    <row r="161" spans="1:22" x14ac:dyDescent="0.2">
      <c r="A161" s="6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5"/>
    </row>
    <row r="162" spans="1:22" x14ac:dyDescent="0.2">
      <c r="A162" s="6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5"/>
      <c r="U162" s="5"/>
      <c r="V162" s="5"/>
    </row>
    <row r="163" spans="1:22" x14ac:dyDescent="0.2">
      <c r="A163" s="6"/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5"/>
      <c r="U163" s="5"/>
      <c r="V163" s="5"/>
    </row>
    <row r="164" spans="1:22" x14ac:dyDescent="0.2">
      <c r="A164" s="6"/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5"/>
      <c r="U164" s="5"/>
      <c r="V164" s="5"/>
    </row>
    <row r="165" spans="1:22" x14ac:dyDescent="0.2">
      <c r="A165" s="6"/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5"/>
      <c r="U165" s="5"/>
      <c r="V165" s="5"/>
    </row>
    <row r="166" spans="1:22" x14ac:dyDescent="0.2">
      <c r="A166" s="6"/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5"/>
      <c r="U166" s="5"/>
      <c r="V166" s="5"/>
    </row>
    <row r="167" spans="1:22" x14ac:dyDescent="0.2">
      <c r="A167" s="6"/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5"/>
      <c r="U167" s="5"/>
      <c r="V167" s="5"/>
    </row>
    <row r="168" spans="1:22" x14ac:dyDescent="0.2">
      <c r="A168" s="2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5"/>
    </row>
    <row r="169" spans="1:22" x14ac:dyDescent="0.2">
      <c r="A169" s="2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5"/>
    </row>
    <row r="170" spans="1:22" x14ac:dyDescent="0.2">
      <c r="A170" s="2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5"/>
    </row>
    <row r="171" spans="1:22" x14ac:dyDescent="0.2">
      <c r="A171" s="2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5"/>
    </row>
    <row r="172" spans="1:22" x14ac:dyDescent="0.2">
      <c r="A172" s="2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5"/>
    </row>
    <row r="173" spans="1:22" x14ac:dyDescent="0.2">
      <c r="A173" s="2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5"/>
    </row>
    <row r="174" spans="1:22" x14ac:dyDescent="0.2">
      <c r="A174" s="2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5"/>
    </row>
    <row r="175" spans="1:22" x14ac:dyDescent="0.2">
      <c r="A175" s="2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5"/>
    </row>
    <row r="176" spans="1:22" x14ac:dyDescent="0.2">
      <c r="A176" s="2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5"/>
    </row>
    <row r="177" spans="1:22" x14ac:dyDescent="0.2">
      <c r="A177" s="2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5"/>
      <c r="U177" s="5"/>
      <c r="V177" s="5"/>
    </row>
    <row r="178" spans="1:22" x14ac:dyDescent="0.2">
      <c r="A178" s="2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5"/>
      <c r="U178" s="5"/>
      <c r="V178" s="5"/>
    </row>
    <row r="179" spans="1:22" x14ac:dyDescent="0.2">
      <c r="A179" s="2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5"/>
      <c r="U179" s="5"/>
      <c r="V179" s="5"/>
    </row>
    <row r="180" spans="1:22" x14ac:dyDescent="0.2">
      <c r="A180" s="2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5"/>
      <c r="U180" s="5"/>
      <c r="V180" s="5"/>
    </row>
    <row r="181" spans="1:22" x14ac:dyDescent="0.2">
      <c r="A181" s="2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5"/>
      <c r="U181" s="5"/>
      <c r="V181" s="5"/>
    </row>
    <row r="182" spans="1:22" x14ac:dyDescent="0.2">
      <c r="A182" s="2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5"/>
      <c r="U182" s="5"/>
      <c r="V182" s="5"/>
    </row>
    <row r="183" spans="1:22" x14ac:dyDescent="0.2">
      <c r="A183" s="2"/>
      <c r="B183" s="4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5"/>
      <c r="U183" s="5"/>
      <c r="V183" s="5"/>
    </row>
    <row r="184" spans="1:22" x14ac:dyDescent="0.2">
      <c r="A184" s="2"/>
      <c r="B184" s="4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5"/>
      <c r="U184" s="5"/>
      <c r="V184" s="5"/>
    </row>
    <row r="185" spans="1:22" x14ac:dyDescent="0.2">
      <c r="A185" s="2"/>
      <c r="B185" s="4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5"/>
      <c r="U185" s="5"/>
      <c r="V185" s="8"/>
    </row>
    <row r="186" spans="1:22" x14ac:dyDescent="0.2">
      <c r="A186" s="2"/>
      <c r="B186" s="4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5"/>
      <c r="U186" s="5"/>
      <c r="V186" s="8"/>
    </row>
    <row r="187" spans="1:22" x14ac:dyDescent="0.2">
      <c r="A187" s="2"/>
      <c r="B187" s="4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5"/>
      <c r="U187" s="5"/>
      <c r="V187" s="8"/>
    </row>
    <row r="188" spans="1:22" x14ac:dyDescent="0.2">
      <c r="A188" s="6"/>
      <c r="B188" s="4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5"/>
      <c r="U188" s="5"/>
      <c r="V188" s="8"/>
    </row>
    <row r="189" spans="1:22" x14ac:dyDescent="0.2">
      <c r="A189" s="6"/>
      <c r="B189" s="4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5"/>
      <c r="U189" s="5"/>
      <c r="V189" s="8"/>
    </row>
    <row r="190" spans="1:22" x14ac:dyDescent="0.2">
      <c r="A190" s="6"/>
      <c r="B190" s="4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5"/>
      <c r="U190" s="5"/>
      <c r="V190" s="8"/>
    </row>
    <row r="191" spans="1:22" x14ac:dyDescent="0.2">
      <c r="A191" s="6"/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5"/>
      <c r="U191" s="5"/>
      <c r="V191" s="8"/>
    </row>
    <row r="192" spans="1:22" x14ac:dyDescent="0.2">
      <c r="A192" s="6"/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5"/>
      <c r="U192" s="5"/>
      <c r="V192" s="8"/>
    </row>
    <row r="193" spans="1:22" x14ac:dyDescent="0.2">
      <c r="A193" s="2"/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5"/>
      <c r="U193" s="5"/>
      <c r="V193" s="8"/>
    </row>
    <row r="194" spans="1:22" x14ac:dyDescent="0.2">
      <c r="A194" s="2"/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5"/>
      <c r="U194" s="5"/>
      <c r="V194" s="8"/>
    </row>
    <row r="195" spans="1:22" x14ac:dyDescent="0.2">
      <c r="A195" s="2"/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5"/>
      <c r="U195" s="5"/>
      <c r="V195" s="8"/>
    </row>
    <row r="196" spans="1:22" x14ac:dyDescent="0.2">
      <c r="A196" s="2"/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5"/>
      <c r="U196" s="5"/>
      <c r="V196" s="8"/>
    </row>
    <row r="197" spans="1:22" x14ac:dyDescent="0.2">
      <c r="A197" s="2"/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5"/>
      <c r="U197" s="5"/>
      <c r="V197" s="8"/>
    </row>
    <row r="223" spans="1:3" x14ac:dyDescent="0.2">
      <c r="A223" t="e" cm="1">
        <f t="array" aca="1" ref="A223" ca="1">INDIRECT("'" &amp; E1 &amp; "'!$A$2:$A$66")</f>
        <v>#REF!</v>
      </c>
      <c r="B223" t="e" cm="1">
        <f t="array" aca="1" ref="B223" ca="1">INDIRECT("'" &amp; E1 &amp; "'!$B$2:$B$66")</f>
        <v>#REF!</v>
      </c>
      <c r="C223" t="e" cm="1">
        <f t="array" aca="1" ref="C223" ca="1">INDIRECT("'" &amp; E1 &amp; "'!$C$2:$C$66")</f>
        <v>#REF!</v>
      </c>
    </row>
  </sheetData>
  <mergeCells count="3">
    <mergeCell ref="B1:F1"/>
    <mergeCell ref="G1:K1"/>
    <mergeCell ref="L1:U1"/>
  </mergeCells>
  <phoneticPr fontId="1" type="noConversion"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5033D1-BB2E-474D-A992-22038D5C26CB}">
  <sheetPr codeName="Sheet79"/>
  <dimension ref="A1:V223"/>
  <sheetViews>
    <sheetView workbookViewId="0">
      <pane ySplit="2" topLeftCell="A3" activePane="bottomLeft" state="frozen"/>
      <selection activeCell="F17" sqref="F17"/>
      <selection pane="bottomLeft" activeCell="F17" sqref="F17"/>
    </sheetView>
  </sheetViews>
  <sheetFormatPr baseColWidth="10" defaultRowHeight="16" x14ac:dyDescent="0.2"/>
  <cols>
    <col min="1" max="1" width="21.1640625" customWidth="1"/>
    <col min="2" max="2" width="15" customWidth="1"/>
    <col min="3" max="3" width="13.6640625" customWidth="1"/>
    <col min="4" max="4" width="13.83203125" customWidth="1"/>
    <col min="5" max="5" width="15.832031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4.164062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252</v>
      </c>
      <c r="U2" s="1" t="s">
        <v>253</v>
      </c>
      <c r="V2" s="1" t="s">
        <v>236</v>
      </c>
    </row>
    <row r="3" spans="1:22" x14ac:dyDescent="0.2">
      <c r="A3" s="16" t="s">
        <v>357</v>
      </c>
      <c r="B3" s="4">
        <v>10300</v>
      </c>
      <c r="C3" s="4">
        <v>33400</v>
      </c>
      <c r="D3" s="4">
        <v>-23100</v>
      </c>
      <c r="E3" s="4">
        <v>-643970000</v>
      </c>
      <c r="F3" s="4">
        <f t="shared" ref="F3:F11" si="0">E3+F4</f>
        <v>95815141476</v>
      </c>
      <c r="G3" s="4">
        <v>0</v>
      </c>
      <c r="H3" s="4">
        <v>0</v>
      </c>
      <c r="I3" s="4">
        <v>0</v>
      </c>
      <c r="J3" s="4">
        <v>32343480000</v>
      </c>
      <c r="K3" s="24">
        <f t="shared" ref="K3:K11" si="1">K4+J3</f>
        <v>-3998029000</v>
      </c>
      <c r="L3" s="4">
        <v>1084</v>
      </c>
      <c r="M3" s="4">
        <v>1265</v>
      </c>
      <c r="N3" s="4">
        <v>116</v>
      </c>
      <c r="O3" s="4">
        <v>99</v>
      </c>
      <c r="P3" s="4">
        <v>1472100</v>
      </c>
      <c r="Q3" s="4">
        <v>1651400</v>
      </c>
      <c r="R3" s="5">
        <v>1.9E-3</v>
      </c>
      <c r="S3" s="4">
        <v>3123800</v>
      </c>
      <c r="T3" s="4">
        <f t="shared" ref="T3:T38" si="2">AVERAGE(S4:S13)</f>
        <v>5543150</v>
      </c>
      <c r="U3" s="4">
        <f t="shared" ref="U3:U11" si="3">MIN(S4:S8)</f>
        <v>3962100</v>
      </c>
      <c r="V3" s="5">
        <v>1.7899999999999999E-2</v>
      </c>
    </row>
    <row r="4" spans="1:22" x14ac:dyDescent="0.2">
      <c r="A4" s="16" t="s">
        <v>356</v>
      </c>
      <c r="B4" s="4">
        <v>11300</v>
      </c>
      <c r="C4" s="4">
        <v>784500</v>
      </c>
      <c r="D4" s="4">
        <v>-773200</v>
      </c>
      <c r="E4" s="4">
        <v>-21543620000</v>
      </c>
      <c r="F4" s="4">
        <f t="shared" si="0"/>
        <v>96459111476</v>
      </c>
      <c r="G4" s="4">
        <v>0</v>
      </c>
      <c r="H4" s="4">
        <v>0</v>
      </c>
      <c r="I4" s="4">
        <v>0</v>
      </c>
      <c r="J4" s="4">
        <v>1620880000</v>
      </c>
      <c r="K4" s="24">
        <f t="shared" si="1"/>
        <v>-36341509000</v>
      </c>
      <c r="L4" s="4">
        <v>1488</v>
      </c>
      <c r="M4" s="4">
        <v>2446</v>
      </c>
      <c r="N4" s="4">
        <v>149</v>
      </c>
      <c r="O4" s="4">
        <v>242</v>
      </c>
      <c r="P4" s="4">
        <v>2177000</v>
      </c>
      <c r="Q4" s="4">
        <v>4017200</v>
      </c>
      <c r="R4" s="5">
        <v>-1.8000000000000002E-2</v>
      </c>
      <c r="S4" s="4">
        <v>6244100</v>
      </c>
      <c r="T4" s="4">
        <f t="shared" si="2"/>
        <v>5805250</v>
      </c>
      <c r="U4" s="4">
        <f t="shared" si="3"/>
        <v>3962100</v>
      </c>
      <c r="V4" s="5">
        <v>1.43E-2</v>
      </c>
    </row>
    <row r="5" spans="1:22" x14ac:dyDescent="0.2">
      <c r="A5" s="16" t="s">
        <v>355</v>
      </c>
      <c r="B5" s="4">
        <v>30100</v>
      </c>
      <c r="C5" s="4">
        <v>2400</v>
      </c>
      <c r="D5" s="4">
        <v>27700</v>
      </c>
      <c r="E5" s="4">
        <v>789080000</v>
      </c>
      <c r="F5" s="4">
        <f t="shared" si="0"/>
        <v>118002731476</v>
      </c>
      <c r="G5" s="4">
        <v>0</v>
      </c>
      <c r="H5" s="4">
        <v>0</v>
      </c>
      <c r="I5" s="4">
        <v>0</v>
      </c>
      <c r="J5" s="4">
        <v>1620880000</v>
      </c>
      <c r="K5" s="24">
        <f t="shared" si="1"/>
        <v>-37962389000</v>
      </c>
      <c r="L5" s="4">
        <v>1278</v>
      </c>
      <c r="M5" s="4">
        <v>2373</v>
      </c>
      <c r="N5" s="4">
        <v>90</v>
      </c>
      <c r="O5" s="4">
        <v>150</v>
      </c>
      <c r="P5" s="4">
        <v>1431600</v>
      </c>
      <c r="Q5" s="4">
        <v>2456100</v>
      </c>
      <c r="R5" s="5">
        <v>-1.24E-2</v>
      </c>
      <c r="S5" s="4">
        <v>4219200</v>
      </c>
      <c r="T5" s="4">
        <f t="shared" si="2"/>
        <v>5889380</v>
      </c>
      <c r="U5" s="4">
        <f t="shared" si="3"/>
        <v>3461700</v>
      </c>
      <c r="V5" s="5">
        <v>1.9199999999999998E-2</v>
      </c>
    </row>
    <row r="6" spans="1:22" x14ac:dyDescent="0.2">
      <c r="A6" s="16" t="s">
        <v>354</v>
      </c>
      <c r="B6" s="4">
        <v>200</v>
      </c>
      <c r="C6" s="4">
        <v>37292</v>
      </c>
      <c r="D6" s="4">
        <v>-37092</v>
      </c>
      <c r="E6" s="4">
        <v>-1068500000</v>
      </c>
      <c r="F6" s="4">
        <f t="shared" si="0"/>
        <v>117213651476</v>
      </c>
      <c r="G6" s="4">
        <v>0</v>
      </c>
      <c r="H6" s="4">
        <v>0</v>
      </c>
      <c r="I6" s="4">
        <v>0</v>
      </c>
      <c r="J6" s="4">
        <v>651240000</v>
      </c>
      <c r="K6" s="24">
        <f t="shared" si="1"/>
        <v>-39583269000</v>
      </c>
      <c r="L6" s="4">
        <v>1495</v>
      </c>
      <c r="M6" s="4">
        <v>2589</v>
      </c>
      <c r="N6" s="4">
        <v>107</v>
      </c>
      <c r="O6" s="4">
        <v>179</v>
      </c>
      <c r="P6" s="4">
        <v>1712200</v>
      </c>
      <c r="Q6" s="4">
        <v>3233500</v>
      </c>
      <c r="R6" s="5">
        <v>-1.5700000000000002E-2</v>
      </c>
      <c r="S6" s="4">
        <v>5089900</v>
      </c>
      <c r="T6" s="4">
        <f t="shared" si="2"/>
        <v>5971470</v>
      </c>
      <c r="U6" s="4">
        <f t="shared" si="3"/>
        <v>3461700</v>
      </c>
      <c r="V6" s="5">
        <v>2.06E-2</v>
      </c>
    </row>
    <row r="7" spans="1:22" x14ac:dyDescent="0.2">
      <c r="A7" s="16" t="s">
        <v>353</v>
      </c>
      <c r="B7" s="4">
        <v>1163100</v>
      </c>
      <c r="C7" s="4">
        <v>21446</v>
      </c>
      <c r="D7" s="4">
        <v>1141654</v>
      </c>
      <c r="E7" s="4">
        <v>32976830000</v>
      </c>
      <c r="F7" s="4">
        <f t="shared" si="0"/>
        <v>118282151476</v>
      </c>
      <c r="G7" s="4">
        <v>0</v>
      </c>
      <c r="H7" s="4">
        <v>0</v>
      </c>
      <c r="I7" s="4">
        <v>0</v>
      </c>
      <c r="J7" s="4">
        <v>-18598360000</v>
      </c>
      <c r="K7" s="24">
        <f t="shared" si="1"/>
        <v>-40234509000</v>
      </c>
      <c r="L7" s="4">
        <v>3425</v>
      </c>
      <c r="M7" s="4">
        <v>2797</v>
      </c>
      <c r="N7" s="4">
        <v>426</v>
      </c>
      <c r="O7" s="4">
        <v>297</v>
      </c>
      <c r="P7" s="4">
        <v>6085000</v>
      </c>
      <c r="Q7" s="4">
        <v>4302000</v>
      </c>
      <c r="R7" s="5">
        <v>2.6600000000000002E-2</v>
      </c>
      <c r="S7" s="4">
        <v>10984100</v>
      </c>
      <c r="T7" s="4">
        <f t="shared" si="2"/>
        <v>5274440</v>
      </c>
      <c r="U7" s="4">
        <f t="shared" si="3"/>
        <v>3461700</v>
      </c>
      <c r="V7" s="5">
        <v>2.07E-2</v>
      </c>
    </row>
    <row r="8" spans="1:22" x14ac:dyDescent="0.2">
      <c r="A8" s="16" t="s">
        <v>352</v>
      </c>
      <c r="B8" s="4">
        <v>48400</v>
      </c>
      <c r="C8" s="4">
        <v>47000</v>
      </c>
      <c r="D8" s="4">
        <v>1400</v>
      </c>
      <c r="E8" s="4">
        <v>36870000</v>
      </c>
      <c r="F8" s="4">
        <f t="shared" si="0"/>
        <v>85305321476</v>
      </c>
      <c r="G8" s="4">
        <v>0</v>
      </c>
      <c r="H8" s="4">
        <v>0</v>
      </c>
      <c r="I8" s="4">
        <v>0</v>
      </c>
      <c r="J8" s="4">
        <v>34180000</v>
      </c>
      <c r="K8" s="24">
        <f t="shared" si="1"/>
        <v>-21636149000</v>
      </c>
      <c r="L8" s="4">
        <v>1195</v>
      </c>
      <c r="M8" s="4">
        <v>2078</v>
      </c>
      <c r="N8" s="4">
        <v>92</v>
      </c>
      <c r="O8" s="4">
        <v>135</v>
      </c>
      <c r="P8" s="4">
        <v>1460100</v>
      </c>
      <c r="Q8" s="4">
        <v>2242000</v>
      </c>
      <c r="R8" s="5">
        <v>-6.9999999999999993E-3</v>
      </c>
      <c r="S8" s="4">
        <v>3962100</v>
      </c>
      <c r="T8" s="4">
        <f t="shared" si="2"/>
        <v>6265090</v>
      </c>
      <c r="U8" s="4">
        <f t="shared" si="3"/>
        <v>3461700</v>
      </c>
      <c r="V8" s="5">
        <v>1.7600000000000001E-2</v>
      </c>
    </row>
    <row r="9" spans="1:22" x14ac:dyDescent="0.2">
      <c r="A9" s="16" t="s">
        <v>351</v>
      </c>
      <c r="B9" s="4">
        <v>106600</v>
      </c>
      <c r="C9" s="4">
        <v>53800</v>
      </c>
      <c r="D9" s="4">
        <v>52800</v>
      </c>
      <c r="E9" s="4">
        <v>1506430000</v>
      </c>
      <c r="F9" s="4">
        <f t="shared" si="0"/>
        <v>85268451476</v>
      </c>
      <c r="G9" s="4">
        <v>0</v>
      </c>
      <c r="H9" s="4">
        <v>0</v>
      </c>
      <c r="I9" s="4">
        <v>0</v>
      </c>
      <c r="J9" s="4">
        <v>462800000</v>
      </c>
      <c r="K9" s="24">
        <f t="shared" si="1"/>
        <v>-21670329000</v>
      </c>
      <c r="L9" s="4">
        <v>1765</v>
      </c>
      <c r="M9" s="4">
        <v>2109</v>
      </c>
      <c r="N9" s="4">
        <v>135</v>
      </c>
      <c r="O9" s="4">
        <v>191</v>
      </c>
      <c r="P9" s="4">
        <v>2119700</v>
      </c>
      <c r="Q9" s="4">
        <v>2888000</v>
      </c>
      <c r="R9" s="5">
        <v>0</v>
      </c>
      <c r="S9" s="4">
        <v>5403100</v>
      </c>
      <c r="T9" s="4">
        <f t="shared" si="2"/>
        <v>6712490</v>
      </c>
      <c r="U9" s="4">
        <f t="shared" si="3"/>
        <v>3461700</v>
      </c>
      <c r="V9" s="5">
        <v>1.5600000000000001E-2</v>
      </c>
    </row>
    <row r="10" spans="1:22" x14ac:dyDescent="0.2">
      <c r="A10" s="16" t="s">
        <v>350</v>
      </c>
      <c r="B10" s="4">
        <v>6800</v>
      </c>
      <c r="C10" s="4">
        <v>77700</v>
      </c>
      <c r="D10" s="4">
        <v>-70900</v>
      </c>
      <c r="E10" s="4">
        <v>-2029850000</v>
      </c>
      <c r="F10" s="4">
        <f t="shared" si="0"/>
        <v>83762021476</v>
      </c>
      <c r="G10" s="4">
        <v>0</v>
      </c>
      <c r="H10" s="4">
        <v>0</v>
      </c>
      <c r="I10" s="4">
        <v>0</v>
      </c>
      <c r="J10" s="4">
        <v>462800000</v>
      </c>
      <c r="K10" s="24">
        <f t="shared" si="1"/>
        <v>-22133129000</v>
      </c>
      <c r="L10" s="4">
        <v>867</v>
      </c>
      <c r="M10" s="4">
        <v>1497</v>
      </c>
      <c r="N10" s="4">
        <v>75</v>
      </c>
      <c r="O10" s="4">
        <v>136</v>
      </c>
      <c r="P10" s="4">
        <v>1146000</v>
      </c>
      <c r="Q10" s="4">
        <v>2096800</v>
      </c>
      <c r="R10" s="5">
        <v>-3.4999999999999996E-3</v>
      </c>
      <c r="S10" s="4">
        <v>3461700</v>
      </c>
      <c r="T10" s="4">
        <f t="shared" si="2"/>
        <v>7753930</v>
      </c>
      <c r="U10" s="4">
        <f t="shared" si="3"/>
        <v>3550200</v>
      </c>
      <c r="V10" s="5">
        <v>1.3899999999999999E-2</v>
      </c>
    </row>
    <row r="11" spans="1:22" x14ac:dyDescent="0.2">
      <c r="A11" s="16" t="s">
        <v>349</v>
      </c>
      <c r="B11" s="4">
        <v>41900</v>
      </c>
      <c r="C11" s="4">
        <v>45650</v>
      </c>
      <c r="D11" s="4">
        <v>-3750</v>
      </c>
      <c r="E11" s="4">
        <v>-122050000</v>
      </c>
      <c r="F11" s="4">
        <f t="shared" si="0"/>
        <v>85791871476</v>
      </c>
      <c r="G11" s="4">
        <v>0</v>
      </c>
      <c r="H11" s="4">
        <v>0</v>
      </c>
      <c r="I11" s="4">
        <v>0</v>
      </c>
      <c r="J11" s="4">
        <v>-508400000</v>
      </c>
      <c r="K11" s="24">
        <f t="shared" si="1"/>
        <v>-22595929000</v>
      </c>
      <c r="L11" s="4">
        <v>1616</v>
      </c>
      <c r="M11" s="4">
        <v>2289</v>
      </c>
      <c r="N11" s="4">
        <v>167</v>
      </c>
      <c r="O11" s="4">
        <v>226</v>
      </c>
      <c r="P11" s="4">
        <v>2516400</v>
      </c>
      <c r="Q11" s="4">
        <v>3251200</v>
      </c>
      <c r="R11" s="5">
        <v>8.8999999999999999E-3</v>
      </c>
      <c r="S11" s="4">
        <v>5965900</v>
      </c>
      <c r="T11" s="4">
        <f t="shared" si="2"/>
        <v>8527340</v>
      </c>
      <c r="U11" s="4">
        <f t="shared" si="3"/>
        <v>3550200</v>
      </c>
      <c r="V11" s="5">
        <v>2.2599999999999999E-2</v>
      </c>
    </row>
    <row r="12" spans="1:22" x14ac:dyDescent="0.2">
      <c r="A12" s="16" t="s">
        <v>348</v>
      </c>
      <c r="B12" s="4">
        <v>46200</v>
      </c>
      <c r="C12" s="4">
        <v>3650</v>
      </c>
      <c r="D12" s="4">
        <v>42550</v>
      </c>
      <c r="E12" s="4">
        <v>1195510000</v>
      </c>
      <c r="F12" s="4">
        <f t="shared" ref="F12:F38" si="4">E12+F13</f>
        <v>85913921476</v>
      </c>
      <c r="G12" s="4">
        <v>0</v>
      </c>
      <c r="H12" s="4">
        <v>0</v>
      </c>
      <c r="I12" s="4">
        <v>0</v>
      </c>
      <c r="J12" s="4">
        <v>22570000</v>
      </c>
      <c r="K12" s="24">
        <f t="shared" ref="K12:K38" si="5">K13+J12</f>
        <v>-22087529000</v>
      </c>
      <c r="L12" s="4">
        <v>1157</v>
      </c>
      <c r="M12" s="4">
        <v>1157</v>
      </c>
      <c r="N12" s="4">
        <v>124</v>
      </c>
      <c r="O12" s="4">
        <v>115</v>
      </c>
      <c r="P12" s="4">
        <v>1611300</v>
      </c>
      <c r="Q12" s="4">
        <v>1691000</v>
      </c>
      <c r="R12" s="5">
        <v>7.1999999999999998E-3</v>
      </c>
      <c r="S12" s="4">
        <v>3550200</v>
      </c>
      <c r="T12" s="4">
        <f t="shared" si="2"/>
        <v>9092130</v>
      </c>
      <c r="U12" s="4">
        <f t="shared" ref="U12:U38" si="6">MIN(S13:S17)</f>
        <v>4013800</v>
      </c>
      <c r="V12" s="5">
        <v>1.4199999999999999E-2</v>
      </c>
    </row>
    <row r="13" spans="1:22" x14ac:dyDescent="0.2">
      <c r="A13" s="16" t="s">
        <v>347</v>
      </c>
      <c r="B13" s="4">
        <v>264400</v>
      </c>
      <c r="C13" s="4">
        <v>71700</v>
      </c>
      <c r="D13" s="4">
        <v>192700</v>
      </c>
      <c r="E13" s="4">
        <v>5502570000</v>
      </c>
      <c r="F13" s="4">
        <f t="shared" si="4"/>
        <v>84718411476</v>
      </c>
      <c r="G13" s="4">
        <v>0</v>
      </c>
      <c r="H13" s="4">
        <v>0</v>
      </c>
      <c r="I13" s="4">
        <v>0</v>
      </c>
      <c r="J13" s="4">
        <v>223980000</v>
      </c>
      <c r="K13" s="24">
        <f t="shared" si="5"/>
        <v>-22110099000</v>
      </c>
      <c r="L13" s="4">
        <v>1309</v>
      </c>
      <c r="M13" s="4">
        <v>3570</v>
      </c>
      <c r="N13" s="4">
        <v>98</v>
      </c>
      <c r="O13" s="4">
        <v>288</v>
      </c>
      <c r="P13" s="4">
        <v>1697900</v>
      </c>
      <c r="Q13" s="4">
        <v>4622000</v>
      </c>
      <c r="R13" s="5">
        <v>-1.4199999999999999E-2</v>
      </c>
      <c r="S13" s="4">
        <v>6551200</v>
      </c>
      <c r="T13" s="4">
        <f t="shared" si="2"/>
        <v>8983320</v>
      </c>
      <c r="U13" s="4">
        <f t="shared" si="6"/>
        <v>4013800</v>
      </c>
      <c r="V13" s="5">
        <v>3.1300000000000001E-2</v>
      </c>
    </row>
    <row r="14" spans="1:22" x14ac:dyDescent="0.2">
      <c r="A14" s="16" t="s">
        <v>340</v>
      </c>
      <c r="B14" s="4">
        <v>278700</v>
      </c>
      <c r="C14" s="4">
        <v>376900</v>
      </c>
      <c r="D14" s="4">
        <v>-98200</v>
      </c>
      <c r="E14" s="4">
        <v>-2763600000</v>
      </c>
      <c r="F14" s="4">
        <f t="shared" si="4"/>
        <v>79215841476</v>
      </c>
      <c r="G14" s="4">
        <v>0</v>
      </c>
      <c r="H14" s="4">
        <v>0</v>
      </c>
      <c r="I14" s="4">
        <v>0</v>
      </c>
      <c r="J14" s="4">
        <v>223980000</v>
      </c>
      <c r="K14" s="24">
        <f t="shared" si="5"/>
        <v>-22334079000</v>
      </c>
      <c r="L14" s="4">
        <v>2127</v>
      </c>
      <c r="M14" s="4">
        <v>3209</v>
      </c>
      <c r="N14" s="4">
        <v>258</v>
      </c>
      <c r="O14" s="4">
        <v>322</v>
      </c>
      <c r="P14" s="4">
        <v>3727300</v>
      </c>
      <c r="Q14" s="4">
        <v>4907600</v>
      </c>
      <c r="R14" s="5">
        <v>-1.7000000000000001E-3</v>
      </c>
      <c r="S14" s="4">
        <v>8865100</v>
      </c>
      <c r="T14" s="4">
        <f t="shared" si="2"/>
        <v>9150850</v>
      </c>
      <c r="U14" s="4">
        <f t="shared" si="6"/>
        <v>4013800</v>
      </c>
      <c r="V14" s="5">
        <v>2.75E-2</v>
      </c>
    </row>
    <row r="15" spans="1:22" x14ac:dyDescent="0.2">
      <c r="A15" s="16" t="s">
        <v>339</v>
      </c>
      <c r="B15" s="4">
        <v>18500</v>
      </c>
      <c r="C15" s="4">
        <v>49400</v>
      </c>
      <c r="D15" s="4">
        <v>-30900</v>
      </c>
      <c r="E15" s="4">
        <v>-878600000</v>
      </c>
      <c r="F15" s="4">
        <f t="shared" si="4"/>
        <v>81979441476</v>
      </c>
      <c r="G15" s="4">
        <v>0</v>
      </c>
      <c r="H15" s="4">
        <v>0</v>
      </c>
      <c r="I15" s="4">
        <v>0</v>
      </c>
      <c r="J15" s="4">
        <v>284840000</v>
      </c>
      <c r="K15" s="24">
        <f t="shared" si="5"/>
        <v>-22558059000</v>
      </c>
      <c r="L15" s="4">
        <v>1636</v>
      </c>
      <c r="M15" s="4">
        <v>1672</v>
      </c>
      <c r="N15" s="4">
        <v>147</v>
      </c>
      <c r="O15" s="4">
        <v>159</v>
      </c>
      <c r="P15" s="4">
        <v>2372500</v>
      </c>
      <c r="Q15" s="4">
        <v>2404900</v>
      </c>
      <c r="R15" s="5">
        <v>1.8E-3</v>
      </c>
      <c r="S15" s="4">
        <v>5060500</v>
      </c>
      <c r="T15" s="4">
        <f t="shared" si="2"/>
        <v>9184550</v>
      </c>
      <c r="U15" s="4">
        <f t="shared" si="6"/>
        <v>4013800</v>
      </c>
      <c r="V15" s="5">
        <v>1.23E-2</v>
      </c>
    </row>
    <row r="16" spans="1:22" x14ac:dyDescent="0.2">
      <c r="A16" s="16" t="s">
        <v>338</v>
      </c>
      <c r="B16" s="4">
        <v>424800</v>
      </c>
      <c r="C16" s="4">
        <v>335100</v>
      </c>
      <c r="D16" s="4">
        <v>89700</v>
      </c>
      <c r="E16" s="4">
        <v>2574070000</v>
      </c>
      <c r="F16" s="4">
        <f t="shared" si="4"/>
        <v>82858041476</v>
      </c>
      <c r="G16" s="4">
        <v>0</v>
      </c>
      <c r="H16" s="4">
        <v>0</v>
      </c>
      <c r="I16" s="4">
        <v>0</v>
      </c>
      <c r="J16" s="4">
        <v>-2242460000</v>
      </c>
      <c r="K16" s="24">
        <f t="shared" si="5"/>
        <v>-22842899000</v>
      </c>
      <c r="L16" s="4">
        <v>2369</v>
      </c>
      <c r="M16" s="4">
        <v>1509</v>
      </c>
      <c r="N16" s="4">
        <v>229</v>
      </c>
      <c r="O16" s="4">
        <v>178</v>
      </c>
      <c r="P16" s="4">
        <v>3193400</v>
      </c>
      <c r="Q16" s="4">
        <v>2463900</v>
      </c>
      <c r="R16" s="5">
        <v>2.1600000000000001E-2</v>
      </c>
      <c r="S16" s="4">
        <v>5910800</v>
      </c>
      <c r="T16" s="4">
        <f t="shared" si="2"/>
        <v>9580800</v>
      </c>
      <c r="U16" s="4">
        <f t="shared" si="6"/>
        <v>4013800</v>
      </c>
      <c r="V16" s="5">
        <v>2.9600000000000001E-2</v>
      </c>
    </row>
    <row r="17" spans="1:22" x14ac:dyDescent="0.2">
      <c r="A17" s="16" t="s">
        <v>337</v>
      </c>
      <c r="B17" s="4">
        <v>204000</v>
      </c>
      <c r="C17" s="4">
        <v>43100</v>
      </c>
      <c r="D17" s="4">
        <v>160900</v>
      </c>
      <c r="E17" s="4">
        <v>4525600000</v>
      </c>
      <c r="F17" s="4">
        <f t="shared" si="4"/>
        <v>80283971476</v>
      </c>
      <c r="G17" s="4">
        <v>0</v>
      </c>
      <c r="H17" s="4">
        <v>0</v>
      </c>
      <c r="I17" s="4">
        <v>0</v>
      </c>
      <c r="J17" s="4">
        <v>56260000</v>
      </c>
      <c r="K17" s="24">
        <f t="shared" si="5"/>
        <v>-20600439000</v>
      </c>
      <c r="L17" s="4">
        <v>1478</v>
      </c>
      <c r="M17" s="4">
        <v>1576</v>
      </c>
      <c r="N17" s="4">
        <v>92</v>
      </c>
      <c r="O17" s="4">
        <v>128</v>
      </c>
      <c r="P17" s="4">
        <v>1680800</v>
      </c>
      <c r="Q17" s="4">
        <v>2222800</v>
      </c>
      <c r="R17" s="5">
        <v>7.3000000000000001E-3</v>
      </c>
      <c r="S17" s="4">
        <v>4013800</v>
      </c>
      <c r="T17" s="4">
        <f t="shared" si="2"/>
        <v>10098540</v>
      </c>
      <c r="U17" s="4">
        <f t="shared" si="6"/>
        <v>9198100</v>
      </c>
      <c r="V17" s="5">
        <v>2.8300000000000002E-2</v>
      </c>
    </row>
    <row r="18" spans="1:22" x14ac:dyDescent="0.2">
      <c r="A18" s="16" t="s">
        <v>336</v>
      </c>
      <c r="B18" s="4">
        <v>377600</v>
      </c>
      <c r="C18" s="4">
        <v>1619200</v>
      </c>
      <c r="D18" s="4">
        <v>-1241600</v>
      </c>
      <c r="E18" s="4">
        <v>-34396170000</v>
      </c>
      <c r="F18" s="4">
        <f t="shared" si="4"/>
        <v>75758371476</v>
      </c>
      <c r="G18" s="4">
        <v>0</v>
      </c>
      <c r="H18" s="4">
        <v>0</v>
      </c>
      <c r="I18" s="4">
        <v>0</v>
      </c>
      <c r="J18" s="4">
        <v>-1717350000</v>
      </c>
      <c r="K18" s="24">
        <f t="shared" si="5"/>
        <v>-20656699000</v>
      </c>
      <c r="L18" s="4">
        <v>3660</v>
      </c>
      <c r="M18" s="4">
        <v>5911</v>
      </c>
      <c r="N18" s="4">
        <v>325</v>
      </c>
      <c r="O18" s="4">
        <v>561</v>
      </c>
      <c r="P18" s="4">
        <v>4876700</v>
      </c>
      <c r="Q18" s="4">
        <v>8588800</v>
      </c>
      <c r="R18" s="5">
        <v>-3.7900000000000003E-2</v>
      </c>
      <c r="S18" s="4">
        <v>13868600</v>
      </c>
      <c r="T18" s="4">
        <f t="shared" si="2"/>
        <v>9405920</v>
      </c>
      <c r="U18" s="4">
        <f t="shared" si="6"/>
        <v>5463100</v>
      </c>
      <c r="V18" s="5">
        <v>6.7400000000000002E-2</v>
      </c>
    </row>
    <row r="19" spans="1:22" x14ac:dyDescent="0.2">
      <c r="A19" s="16" t="s">
        <v>335</v>
      </c>
      <c r="B19" s="4">
        <v>656200</v>
      </c>
      <c r="C19" s="4">
        <v>1201800</v>
      </c>
      <c r="D19" s="4">
        <v>-545600</v>
      </c>
      <c r="E19" s="4">
        <v>-15735440000</v>
      </c>
      <c r="F19" s="4">
        <f t="shared" si="4"/>
        <v>110154541476</v>
      </c>
      <c r="G19" s="4">
        <v>0</v>
      </c>
      <c r="H19" s="4">
        <v>0</v>
      </c>
      <c r="I19" s="4">
        <v>0</v>
      </c>
      <c r="J19" s="4">
        <v>-52610000</v>
      </c>
      <c r="K19" s="24">
        <f t="shared" si="5"/>
        <v>-18939349000</v>
      </c>
      <c r="L19" s="4">
        <v>2173</v>
      </c>
      <c r="M19" s="4">
        <v>3942</v>
      </c>
      <c r="N19" s="4">
        <v>253</v>
      </c>
      <c r="O19" s="4">
        <v>384</v>
      </c>
      <c r="P19" s="4">
        <v>3447900</v>
      </c>
      <c r="Q19" s="4">
        <v>6010500</v>
      </c>
      <c r="R19" s="5">
        <v>-1.21E-2</v>
      </c>
      <c r="S19" s="4">
        <v>9877100</v>
      </c>
      <c r="T19" s="4">
        <f t="shared" si="2"/>
        <v>9297890</v>
      </c>
      <c r="U19" s="4">
        <f t="shared" si="6"/>
        <v>5463100</v>
      </c>
      <c r="V19" s="5">
        <v>2.7300000000000001E-2</v>
      </c>
    </row>
    <row r="20" spans="1:22" x14ac:dyDescent="0.2">
      <c r="A20" s="16" t="s">
        <v>334</v>
      </c>
      <c r="B20" s="4">
        <v>15400</v>
      </c>
      <c r="C20" s="4">
        <v>687500</v>
      </c>
      <c r="D20" s="4">
        <v>-672100</v>
      </c>
      <c r="E20" s="4">
        <v>-19735160000</v>
      </c>
      <c r="F20" s="4">
        <f t="shared" si="4"/>
        <v>125889981476</v>
      </c>
      <c r="G20" s="4">
        <v>0</v>
      </c>
      <c r="H20" s="4">
        <v>0</v>
      </c>
      <c r="I20" s="4">
        <v>0</v>
      </c>
      <c r="J20" s="4">
        <v>-1439320000</v>
      </c>
      <c r="K20" s="24">
        <f t="shared" si="5"/>
        <v>-18886739000</v>
      </c>
      <c r="L20" s="4">
        <v>2829</v>
      </c>
      <c r="M20" s="4">
        <v>5278</v>
      </c>
      <c r="N20" s="4">
        <v>294</v>
      </c>
      <c r="O20" s="4">
        <v>493</v>
      </c>
      <c r="P20" s="4">
        <v>4612300</v>
      </c>
      <c r="Q20" s="4">
        <v>7761500</v>
      </c>
      <c r="R20" s="5">
        <v>-1.03E-2</v>
      </c>
      <c r="S20" s="4">
        <v>13876100</v>
      </c>
      <c r="T20" s="4">
        <f t="shared" si="2"/>
        <v>8495070</v>
      </c>
      <c r="U20" s="4">
        <f t="shared" si="6"/>
        <v>5397500</v>
      </c>
      <c r="V20" s="5">
        <v>3.0299999999999997E-2</v>
      </c>
    </row>
    <row r="21" spans="1:22" x14ac:dyDescent="0.2">
      <c r="A21" s="16" t="s">
        <v>333</v>
      </c>
      <c r="B21" s="4">
        <v>16500</v>
      </c>
      <c r="C21" s="4">
        <v>7100</v>
      </c>
      <c r="D21" s="4">
        <v>9400</v>
      </c>
      <c r="E21" s="4">
        <v>274340000</v>
      </c>
      <c r="F21" s="4">
        <f t="shared" si="4"/>
        <v>145625141476</v>
      </c>
      <c r="G21" s="4">
        <v>0</v>
      </c>
      <c r="H21" s="4">
        <v>0</v>
      </c>
      <c r="I21" s="4">
        <v>0</v>
      </c>
      <c r="J21" s="4">
        <v>-1439320000</v>
      </c>
      <c r="K21" s="24">
        <f t="shared" si="5"/>
        <v>-17447419000</v>
      </c>
      <c r="L21" s="4">
        <v>4586</v>
      </c>
      <c r="M21" s="4">
        <v>3532</v>
      </c>
      <c r="N21" s="4">
        <v>510</v>
      </c>
      <c r="O21" s="4">
        <v>404</v>
      </c>
      <c r="P21" s="4">
        <v>7273400</v>
      </c>
      <c r="Q21" s="4">
        <v>6270800</v>
      </c>
      <c r="R21" s="5">
        <v>2.7999999999999997E-2</v>
      </c>
      <c r="S21" s="4">
        <v>13700000</v>
      </c>
      <c r="T21" s="4">
        <f t="shared" si="2"/>
        <v>8021540</v>
      </c>
      <c r="U21" s="4">
        <f t="shared" si="6"/>
        <v>5397500</v>
      </c>
      <c r="V21" s="5">
        <v>2.0499999999999997E-2</v>
      </c>
    </row>
    <row r="22" spans="1:22" x14ac:dyDescent="0.2">
      <c r="A22" s="16" t="s">
        <v>332</v>
      </c>
      <c r="B22" s="4">
        <v>423200</v>
      </c>
      <c r="C22" s="4">
        <v>248855</v>
      </c>
      <c r="D22" s="4">
        <v>174345</v>
      </c>
      <c r="E22" s="4">
        <v>4891710000</v>
      </c>
      <c r="F22" s="4">
        <f t="shared" si="4"/>
        <v>145350801476</v>
      </c>
      <c r="K22" s="24">
        <f t="shared" si="5"/>
        <v>-16008099000</v>
      </c>
      <c r="L22" s="4">
        <v>2629</v>
      </c>
      <c r="M22" s="4">
        <v>2271</v>
      </c>
      <c r="N22" s="4">
        <v>346</v>
      </c>
      <c r="O22" s="4">
        <v>307</v>
      </c>
      <c r="P22" s="4">
        <v>4850900</v>
      </c>
      <c r="Q22" s="4">
        <v>3934500</v>
      </c>
      <c r="R22" s="5">
        <v>2.5099999999999997E-2</v>
      </c>
      <c r="S22" s="4">
        <v>9198100</v>
      </c>
      <c r="T22" s="4">
        <f t="shared" si="2"/>
        <v>7982270</v>
      </c>
      <c r="U22" s="4">
        <f t="shared" si="6"/>
        <v>5397500</v>
      </c>
      <c r="V22" s="5">
        <v>3.3099999999999997E-2</v>
      </c>
    </row>
    <row r="23" spans="1:22" x14ac:dyDescent="0.2">
      <c r="A23" s="16" t="s">
        <v>331</v>
      </c>
      <c r="B23" s="4">
        <v>101600</v>
      </c>
      <c r="C23" s="4">
        <v>293100</v>
      </c>
      <c r="D23" s="4">
        <v>-191500</v>
      </c>
      <c r="E23" s="4">
        <v>-5394020000</v>
      </c>
      <c r="F23" s="4">
        <f t="shared" si="4"/>
        <v>140459091476</v>
      </c>
      <c r="G23" s="4">
        <v>0</v>
      </c>
      <c r="H23" s="4">
        <v>0</v>
      </c>
      <c r="I23" s="4">
        <v>0</v>
      </c>
      <c r="J23" s="4">
        <v>10075200000</v>
      </c>
      <c r="K23" s="24">
        <f t="shared" si="5"/>
        <v>-16008099000</v>
      </c>
      <c r="L23" s="4">
        <v>1576</v>
      </c>
      <c r="M23" s="4">
        <v>2728</v>
      </c>
      <c r="N23" s="4">
        <v>109</v>
      </c>
      <c r="O23" s="4">
        <v>174</v>
      </c>
      <c r="P23" s="4">
        <v>1739600</v>
      </c>
      <c r="Q23" s="4">
        <v>3005600</v>
      </c>
      <c r="R23" s="5">
        <v>-1.2500000000000001E-2</v>
      </c>
      <c r="S23" s="4">
        <v>5463100</v>
      </c>
      <c r="T23" s="4">
        <f t="shared" si="2"/>
        <v>8125550</v>
      </c>
      <c r="U23" s="4">
        <f t="shared" si="6"/>
        <v>5397500</v>
      </c>
      <c r="V23" s="5">
        <v>3.49E-2</v>
      </c>
    </row>
    <row r="24" spans="1:22" x14ac:dyDescent="0.2">
      <c r="A24" s="16" t="s">
        <v>330</v>
      </c>
      <c r="B24" s="4">
        <v>269000</v>
      </c>
      <c r="C24" s="4">
        <v>13600</v>
      </c>
      <c r="D24" s="4">
        <v>255400</v>
      </c>
      <c r="E24" s="4">
        <v>7207690000</v>
      </c>
      <c r="F24" s="4">
        <f t="shared" si="4"/>
        <v>145853111476</v>
      </c>
      <c r="K24" s="24">
        <f t="shared" si="5"/>
        <v>-26083299000</v>
      </c>
      <c r="L24" s="4">
        <v>3054</v>
      </c>
      <c r="M24" s="4">
        <v>2980</v>
      </c>
      <c r="N24" s="4">
        <v>340</v>
      </c>
      <c r="O24" s="4">
        <v>331</v>
      </c>
      <c r="P24" s="4">
        <v>4910000</v>
      </c>
      <c r="Q24" s="4">
        <v>5573600</v>
      </c>
      <c r="R24" s="5">
        <v>9.0000000000000011E-3</v>
      </c>
      <c r="S24" s="4">
        <v>10540400</v>
      </c>
      <c r="T24" s="4">
        <f t="shared" si="2"/>
        <v>8519530</v>
      </c>
      <c r="U24" s="4">
        <f t="shared" si="6"/>
        <v>5397500</v>
      </c>
      <c r="V24" s="5">
        <v>3.3000000000000002E-2</v>
      </c>
    </row>
    <row r="25" spans="1:22" x14ac:dyDescent="0.2">
      <c r="A25" s="16" t="s">
        <v>329</v>
      </c>
      <c r="B25" s="4">
        <v>61000</v>
      </c>
      <c r="C25" s="4">
        <v>17400</v>
      </c>
      <c r="D25" s="4">
        <v>43600</v>
      </c>
      <c r="E25" s="4">
        <v>1218920000</v>
      </c>
      <c r="F25" s="4">
        <f t="shared" si="4"/>
        <v>138645421476</v>
      </c>
      <c r="G25" s="4">
        <v>0</v>
      </c>
      <c r="H25" s="4">
        <v>0</v>
      </c>
      <c r="I25" s="4">
        <v>0</v>
      </c>
      <c r="J25" s="4">
        <v>19884865000</v>
      </c>
      <c r="K25" s="24">
        <f t="shared" si="5"/>
        <v>-26083299000</v>
      </c>
      <c r="L25" s="4">
        <v>1322</v>
      </c>
      <c r="M25" s="4">
        <v>2017</v>
      </c>
      <c r="N25" s="4">
        <v>124</v>
      </c>
      <c r="O25" s="4">
        <v>198</v>
      </c>
      <c r="P25" s="4">
        <v>1893000</v>
      </c>
      <c r="Q25" s="4">
        <v>3104800</v>
      </c>
      <c r="R25" s="5">
        <v>0</v>
      </c>
      <c r="S25" s="4">
        <v>5397500</v>
      </c>
      <c r="T25" s="4">
        <f t="shared" si="2"/>
        <v>9275420</v>
      </c>
      <c r="U25" s="4">
        <f t="shared" si="6"/>
        <v>5847900</v>
      </c>
      <c r="V25" s="5">
        <v>1.77E-2</v>
      </c>
    </row>
    <row r="26" spans="1:22" x14ac:dyDescent="0.2">
      <c r="A26" s="16" t="s">
        <v>328</v>
      </c>
      <c r="B26" s="4">
        <v>178500</v>
      </c>
      <c r="C26" s="4">
        <v>10000</v>
      </c>
      <c r="D26" s="4">
        <v>168500</v>
      </c>
      <c r="E26" s="4">
        <v>4779830000</v>
      </c>
      <c r="F26" s="4">
        <f t="shared" si="4"/>
        <v>137426501476</v>
      </c>
      <c r="G26" s="4">
        <v>0</v>
      </c>
      <c r="H26" s="4">
        <v>0</v>
      </c>
      <c r="I26" s="4">
        <v>0</v>
      </c>
      <c r="J26" s="4">
        <v>1054940000</v>
      </c>
      <c r="K26" s="24">
        <f t="shared" si="5"/>
        <v>-45968164000</v>
      </c>
      <c r="L26" s="4">
        <v>1590</v>
      </c>
      <c r="M26" s="4">
        <v>3678</v>
      </c>
      <c r="N26" s="4">
        <v>164</v>
      </c>
      <c r="O26" s="4">
        <v>416</v>
      </c>
      <c r="P26" s="4">
        <v>2533300</v>
      </c>
      <c r="Q26" s="4">
        <v>5771900</v>
      </c>
      <c r="R26" s="5">
        <v>-2.4900000000000002E-2</v>
      </c>
      <c r="S26" s="4">
        <v>9873300</v>
      </c>
      <c r="T26" s="4">
        <f t="shared" si="2"/>
        <v>9036890</v>
      </c>
      <c r="U26" s="4">
        <f t="shared" si="6"/>
        <v>5847900</v>
      </c>
      <c r="V26" s="5">
        <v>3.1400000000000004E-2</v>
      </c>
    </row>
    <row r="27" spans="1:22" x14ac:dyDescent="0.2">
      <c r="A27" s="16" t="s">
        <v>327</v>
      </c>
      <c r="B27" s="4">
        <v>48600</v>
      </c>
      <c r="C27" s="4">
        <v>920</v>
      </c>
      <c r="D27" s="4">
        <v>47680</v>
      </c>
      <c r="E27" s="4">
        <v>1364160000</v>
      </c>
      <c r="F27" s="4">
        <f t="shared" si="4"/>
        <v>132646671476</v>
      </c>
      <c r="G27" s="4">
        <v>0</v>
      </c>
      <c r="H27" s="4">
        <v>0</v>
      </c>
      <c r="I27" s="4">
        <v>0</v>
      </c>
      <c r="J27" s="4">
        <v>-786380000</v>
      </c>
      <c r="K27" s="24">
        <f t="shared" si="5"/>
        <v>-47023104000</v>
      </c>
      <c r="L27" s="4">
        <v>2627</v>
      </c>
      <c r="M27" s="4">
        <v>2729</v>
      </c>
      <c r="N27" s="4">
        <v>309</v>
      </c>
      <c r="O27" s="4">
        <v>299</v>
      </c>
      <c r="P27" s="4">
        <v>4391000</v>
      </c>
      <c r="Q27" s="4">
        <v>4223800</v>
      </c>
      <c r="R27" s="5">
        <v>1.4199999999999999E-2</v>
      </c>
      <c r="S27" s="4">
        <v>9191200</v>
      </c>
      <c r="T27" s="4">
        <f t="shared" si="2"/>
        <v>8877750</v>
      </c>
      <c r="U27" s="4">
        <f t="shared" si="6"/>
        <v>5847900</v>
      </c>
      <c r="V27" s="5">
        <v>2.58E-2</v>
      </c>
    </row>
    <row r="28" spans="1:22" x14ac:dyDescent="0.2">
      <c r="A28" s="16" t="s">
        <v>326</v>
      </c>
      <c r="B28" s="4">
        <v>11500</v>
      </c>
      <c r="C28" s="4">
        <v>76268</v>
      </c>
      <c r="D28" s="4">
        <v>-64768</v>
      </c>
      <c r="E28" s="4">
        <v>-1854240000</v>
      </c>
      <c r="F28" s="4">
        <f t="shared" si="4"/>
        <v>131282511476</v>
      </c>
      <c r="G28" s="4">
        <v>0</v>
      </c>
      <c r="H28" s="4">
        <v>0</v>
      </c>
      <c r="I28" s="4">
        <v>0</v>
      </c>
      <c r="J28" s="4">
        <v>-237720000</v>
      </c>
      <c r="K28" s="24">
        <f t="shared" si="5"/>
        <v>-46236724000</v>
      </c>
      <c r="L28" s="4">
        <v>1826</v>
      </c>
      <c r="M28" s="4">
        <v>2943</v>
      </c>
      <c r="N28" s="4">
        <v>180</v>
      </c>
      <c r="O28" s="4">
        <v>268</v>
      </c>
      <c r="P28" s="4">
        <v>2620100</v>
      </c>
      <c r="Q28" s="4">
        <v>4249800</v>
      </c>
      <c r="R28" s="5">
        <v>-3.4999999999999996E-3</v>
      </c>
      <c r="S28" s="4">
        <v>6942400</v>
      </c>
      <c r="T28" s="4">
        <f t="shared" si="2"/>
        <v>9115080</v>
      </c>
      <c r="U28" s="4">
        <f t="shared" si="6"/>
        <v>5847900</v>
      </c>
      <c r="V28" s="5">
        <v>2.2700000000000001E-2</v>
      </c>
    </row>
    <row r="29" spans="1:22" x14ac:dyDescent="0.2">
      <c r="A29" s="16" t="s">
        <v>325</v>
      </c>
      <c r="B29" s="4">
        <v>26500</v>
      </c>
      <c r="C29" s="4">
        <v>89500</v>
      </c>
      <c r="D29" s="4">
        <v>-63000</v>
      </c>
      <c r="E29" s="4">
        <v>-1766290000</v>
      </c>
      <c r="F29" s="4">
        <f t="shared" si="4"/>
        <v>133136751476</v>
      </c>
      <c r="G29" s="4">
        <v>0</v>
      </c>
      <c r="H29" s="4">
        <v>0</v>
      </c>
      <c r="I29" s="4">
        <v>0</v>
      </c>
      <c r="J29" s="4">
        <v>973260000</v>
      </c>
      <c r="K29" s="24">
        <f t="shared" si="5"/>
        <v>-45999004000</v>
      </c>
      <c r="L29" s="4">
        <v>2839</v>
      </c>
      <c r="M29" s="4">
        <v>1992</v>
      </c>
      <c r="N29" s="4">
        <v>371</v>
      </c>
      <c r="O29" s="4">
        <v>226</v>
      </c>
      <c r="P29" s="4">
        <v>4881400</v>
      </c>
      <c r="Q29" s="4">
        <v>3212000</v>
      </c>
      <c r="R29" s="5">
        <v>2.35E-2</v>
      </c>
      <c r="S29" s="4">
        <v>8796800</v>
      </c>
      <c r="T29" s="4">
        <f t="shared" si="2"/>
        <v>9219240</v>
      </c>
      <c r="U29" s="4">
        <f t="shared" si="6"/>
        <v>5847900</v>
      </c>
      <c r="V29" s="5">
        <v>2.8199999999999999E-2</v>
      </c>
    </row>
    <row r="30" spans="1:22" x14ac:dyDescent="0.2">
      <c r="A30" s="16" t="s">
        <v>324</v>
      </c>
      <c r="B30" s="4">
        <v>11300</v>
      </c>
      <c r="C30" s="4">
        <v>77810</v>
      </c>
      <c r="D30" s="4">
        <v>-66510</v>
      </c>
      <c r="E30" s="4">
        <v>-1861280000</v>
      </c>
      <c r="F30" s="4">
        <f t="shared" si="4"/>
        <v>134903041476</v>
      </c>
      <c r="G30" s="4">
        <v>0</v>
      </c>
      <c r="H30" s="4">
        <v>0</v>
      </c>
      <c r="I30" s="4">
        <v>0</v>
      </c>
      <c r="J30" s="4">
        <v>1354845000</v>
      </c>
      <c r="K30" s="24">
        <f t="shared" si="5"/>
        <v>-46972264000</v>
      </c>
      <c r="L30" s="4">
        <v>1561</v>
      </c>
      <c r="M30" s="4">
        <v>2366</v>
      </c>
      <c r="N30" s="4">
        <v>146</v>
      </c>
      <c r="O30" s="4">
        <v>214</v>
      </c>
      <c r="P30" s="4">
        <v>2200900</v>
      </c>
      <c r="Q30" s="4">
        <v>3446500</v>
      </c>
      <c r="R30" s="5">
        <v>1.9E-3</v>
      </c>
      <c r="S30" s="4">
        <v>5847900</v>
      </c>
      <c r="T30" s="4">
        <f t="shared" si="2"/>
        <v>9342490</v>
      </c>
      <c r="U30" s="4">
        <f t="shared" si="6"/>
        <v>6895900</v>
      </c>
      <c r="V30" s="5">
        <v>2.5000000000000001E-2</v>
      </c>
    </row>
    <row r="31" spans="1:22" x14ac:dyDescent="0.2">
      <c r="A31" s="16" t="s">
        <v>323</v>
      </c>
      <c r="B31" s="4">
        <v>80800</v>
      </c>
      <c r="C31" s="4">
        <v>115200</v>
      </c>
      <c r="D31" s="4">
        <v>-34400</v>
      </c>
      <c r="E31" s="4">
        <v>-980950000</v>
      </c>
      <c r="F31" s="4">
        <f t="shared" si="4"/>
        <v>136764321476</v>
      </c>
      <c r="G31" s="4">
        <v>0</v>
      </c>
      <c r="H31" s="4">
        <v>0</v>
      </c>
      <c r="I31" s="4">
        <v>0</v>
      </c>
      <c r="J31" s="4">
        <v>18511433000</v>
      </c>
      <c r="K31" s="24">
        <f t="shared" si="5"/>
        <v>-48327109000</v>
      </c>
      <c r="L31" s="4">
        <v>2131</v>
      </c>
      <c r="M31" s="4">
        <v>2959</v>
      </c>
      <c r="N31" s="4">
        <v>243</v>
      </c>
      <c r="O31" s="4">
        <v>394</v>
      </c>
      <c r="P31" s="4">
        <v>3267100</v>
      </c>
      <c r="Q31" s="4">
        <v>5483700</v>
      </c>
      <c r="R31" s="5">
        <v>1.9E-3</v>
      </c>
      <c r="S31" s="4">
        <v>8964700</v>
      </c>
      <c r="T31" s="4">
        <f t="shared" si="2"/>
        <v>9500970</v>
      </c>
      <c r="U31" s="4">
        <f t="shared" si="6"/>
        <v>6895900</v>
      </c>
      <c r="V31" s="5">
        <v>2.4900000000000002E-2</v>
      </c>
    </row>
    <row r="32" spans="1:22" x14ac:dyDescent="0.2">
      <c r="A32" s="16" t="s">
        <v>322</v>
      </c>
      <c r="B32" s="4">
        <v>9800</v>
      </c>
      <c r="C32" s="4">
        <v>1306912</v>
      </c>
      <c r="D32" s="4">
        <v>-1297112</v>
      </c>
      <c r="E32" s="4">
        <v>-35853160000</v>
      </c>
      <c r="F32" s="4">
        <f t="shared" si="4"/>
        <v>137745271476</v>
      </c>
      <c r="G32" s="4">
        <v>0</v>
      </c>
      <c r="H32" s="4">
        <v>0</v>
      </c>
      <c r="I32" s="4">
        <v>0</v>
      </c>
      <c r="J32" s="4">
        <v>18511433000</v>
      </c>
      <c r="K32" s="24">
        <f t="shared" si="5"/>
        <v>-66838542000</v>
      </c>
      <c r="L32" s="4">
        <v>1679</v>
      </c>
      <c r="M32" s="4">
        <v>4073</v>
      </c>
      <c r="N32" s="4">
        <v>206</v>
      </c>
      <c r="O32" s="4">
        <v>304</v>
      </c>
      <c r="P32" s="4">
        <v>3016100</v>
      </c>
      <c r="Q32" s="4">
        <v>5374900</v>
      </c>
      <c r="R32" s="5">
        <v>9.1999999999999998E-3</v>
      </c>
      <c r="S32" s="4">
        <v>8805400</v>
      </c>
      <c r="T32" s="4">
        <f t="shared" si="2"/>
        <v>9163160</v>
      </c>
      <c r="U32" s="4">
        <f t="shared" si="6"/>
        <v>6895900</v>
      </c>
      <c r="V32" s="5">
        <v>2.8399999999999998E-2</v>
      </c>
    </row>
    <row r="33" spans="1:22" x14ac:dyDescent="0.2">
      <c r="A33" s="16" t="s">
        <v>321</v>
      </c>
      <c r="B33" s="4">
        <v>30600</v>
      </c>
      <c r="C33" s="4">
        <v>30730</v>
      </c>
      <c r="D33" s="4">
        <v>-130</v>
      </c>
      <c r="E33" s="4">
        <v>-1270000</v>
      </c>
      <c r="F33" s="4">
        <f t="shared" si="4"/>
        <v>173598431476</v>
      </c>
      <c r="G33" s="4">
        <v>0</v>
      </c>
      <c r="H33" s="4">
        <v>0</v>
      </c>
      <c r="I33" s="4">
        <v>0</v>
      </c>
      <c r="J33" s="4">
        <v>-299140000</v>
      </c>
      <c r="K33" s="24">
        <f t="shared" si="5"/>
        <v>-85349975000</v>
      </c>
      <c r="L33" s="4">
        <v>1740</v>
      </c>
      <c r="M33" s="4">
        <v>2997</v>
      </c>
      <c r="N33" s="4">
        <v>132</v>
      </c>
      <c r="O33" s="4">
        <v>276</v>
      </c>
      <c r="P33" s="4">
        <v>2467900</v>
      </c>
      <c r="Q33" s="4">
        <v>4009400</v>
      </c>
      <c r="R33" s="5">
        <v>-1.09E-2</v>
      </c>
      <c r="S33" s="4">
        <v>6895900</v>
      </c>
      <c r="T33" s="4">
        <f t="shared" si="2"/>
        <v>9350780</v>
      </c>
      <c r="U33" s="4">
        <f t="shared" si="6"/>
        <v>7488000</v>
      </c>
      <c r="V33" s="5">
        <v>2.5000000000000001E-2</v>
      </c>
    </row>
    <row r="34" spans="1:22" x14ac:dyDescent="0.2">
      <c r="A34" s="16" t="s">
        <v>320</v>
      </c>
      <c r="B34" s="4">
        <v>132900</v>
      </c>
      <c r="C34" s="4">
        <v>481100</v>
      </c>
      <c r="D34" s="4">
        <v>-348200</v>
      </c>
      <c r="E34" s="4">
        <v>-9826490000</v>
      </c>
      <c r="F34" s="4">
        <f t="shared" si="4"/>
        <v>173599701476</v>
      </c>
      <c r="G34" s="4">
        <v>0</v>
      </c>
      <c r="H34" s="4">
        <v>0</v>
      </c>
      <c r="I34" s="4">
        <v>0</v>
      </c>
      <c r="J34" s="4">
        <v>-97804460000</v>
      </c>
      <c r="K34" s="24">
        <f t="shared" si="5"/>
        <v>-85050835000</v>
      </c>
      <c r="L34" s="4">
        <v>2604</v>
      </c>
      <c r="M34" s="4">
        <v>6539</v>
      </c>
      <c r="N34" s="4">
        <v>230</v>
      </c>
      <c r="O34" s="4">
        <v>671</v>
      </c>
      <c r="P34" s="4">
        <v>3409500</v>
      </c>
      <c r="Q34" s="4">
        <v>11028500</v>
      </c>
      <c r="R34" s="5">
        <v>-5.5899999999999998E-2</v>
      </c>
      <c r="S34" s="4">
        <v>14480200</v>
      </c>
      <c r="T34" s="4">
        <f t="shared" si="2"/>
        <v>8978390</v>
      </c>
      <c r="U34" s="4">
        <f t="shared" si="6"/>
        <v>7488000</v>
      </c>
      <c r="V34" s="5">
        <v>5.79E-2</v>
      </c>
    </row>
    <row r="35" spans="1:22" x14ac:dyDescent="0.2">
      <c r="A35" s="16" t="s">
        <v>319</v>
      </c>
      <c r="B35" s="4">
        <v>206600</v>
      </c>
      <c r="C35" s="4">
        <v>122250</v>
      </c>
      <c r="D35" s="4">
        <v>84350</v>
      </c>
      <c r="E35" s="4">
        <v>2465230000</v>
      </c>
      <c r="F35" s="4">
        <f t="shared" si="4"/>
        <v>183426191476</v>
      </c>
      <c r="G35" s="4">
        <v>0</v>
      </c>
      <c r="H35" s="4">
        <v>0</v>
      </c>
      <c r="I35" s="4">
        <v>0</v>
      </c>
      <c r="J35" s="4">
        <v>-138123040000</v>
      </c>
      <c r="K35" s="24">
        <f t="shared" si="5"/>
        <v>12753625000</v>
      </c>
      <c r="L35" s="4">
        <v>3396</v>
      </c>
      <c r="M35" s="4">
        <v>2957</v>
      </c>
      <c r="N35" s="4">
        <v>384</v>
      </c>
      <c r="O35" s="4">
        <v>318</v>
      </c>
      <c r="P35" s="4">
        <v>5239300</v>
      </c>
      <c r="Q35" s="4">
        <v>5399800</v>
      </c>
      <c r="R35" s="5">
        <v>1.9199999999999998E-2</v>
      </c>
      <c r="S35" s="4">
        <v>12956400</v>
      </c>
      <c r="T35" s="4">
        <f t="shared" si="2"/>
        <v>8424060</v>
      </c>
      <c r="U35" s="4">
        <f t="shared" si="6"/>
        <v>7080400</v>
      </c>
      <c r="V35" s="5">
        <v>2.3700000000000002E-2</v>
      </c>
    </row>
    <row r="36" spans="1:22" x14ac:dyDescent="0.2">
      <c r="A36" s="16" t="s">
        <v>318</v>
      </c>
      <c r="B36" s="4">
        <v>6600</v>
      </c>
      <c r="C36" s="4">
        <v>29800</v>
      </c>
      <c r="D36" s="4">
        <v>-23200</v>
      </c>
      <c r="E36" s="4">
        <v>-674180000</v>
      </c>
      <c r="F36" s="4">
        <f t="shared" si="4"/>
        <v>180960961476</v>
      </c>
      <c r="G36" s="4">
        <v>0</v>
      </c>
      <c r="H36" s="4">
        <v>0</v>
      </c>
      <c r="I36" s="4">
        <v>0</v>
      </c>
      <c r="J36" s="4">
        <v>-90739600000</v>
      </c>
      <c r="K36" s="24">
        <f t="shared" si="5"/>
        <v>150876665000</v>
      </c>
      <c r="L36" s="4">
        <v>1320</v>
      </c>
      <c r="M36" s="4">
        <v>1786</v>
      </c>
      <c r="N36" s="4">
        <v>170</v>
      </c>
      <c r="O36" s="4">
        <v>181</v>
      </c>
      <c r="P36" s="4">
        <v>2077500</v>
      </c>
      <c r="Q36" s="4">
        <v>2763600</v>
      </c>
      <c r="R36" s="5">
        <v>-3.4000000000000002E-3</v>
      </c>
      <c r="S36" s="4">
        <v>7488000</v>
      </c>
      <c r="T36" s="4">
        <f t="shared" si="2"/>
        <v>8650240</v>
      </c>
      <c r="U36" s="4">
        <f t="shared" si="6"/>
        <v>7080400</v>
      </c>
      <c r="V36" s="5">
        <v>1.55E-2</v>
      </c>
    </row>
    <row r="37" spans="1:22" x14ac:dyDescent="0.2">
      <c r="A37" s="16" t="s">
        <v>317</v>
      </c>
      <c r="B37" s="4">
        <v>18500</v>
      </c>
      <c r="C37" s="4">
        <v>188500</v>
      </c>
      <c r="D37" s="4">
        <v>-170000</v>
      </c>
      <c r="E37" s="4">
        <v>-4888870000</v>
      </c>
      <c r="F37" s="4">
        <f t="shared" si="4"/>
        <v>181635141476</v>
      </c>
      <c r="G37" s="4">
        <v>0</v>
      </c>
      <c r="H37" s="4">
        <v>0</v>
      </c>
      <c r="I37" s="4">
        <v>0</v>
      </c>
      <c r="J37" s="4">
        <v>-24006320000</v>
      </c>
      <c r="K37" s="24">
        <f t="shared" si="5"/>
        <v>241616265000</v>
      </c>
      <c r="L37" s="4">
        <v>1800</v>
      </c>
      <c r="M37" s="4">
        <v>2770</v>
      </c>
      <c r="N37" s="4">
        <v>183</v>
      </c>
      <c r="O37" s="4">
        <v>348</v>
      </c>
      <c r="P37" s="4">
        <v>2443400</v>
      </c>
      <c r="Q37" s="4">
        <v>4905500</v>
      </c>
      <c r="R37" s="5">
        <v>6.9999999999999993E-3</v>
      </c>
      <c r="S37" s="4">
        <v>7599800</v>
      </c>
      <c r="T37" s="4">
        <f t="shared" si="2"/>
        <v>9904130</v>
      </c>
      <c r="U37" s="4">
        <f t="shared" si="6"/>
        <v>5427300</v>
      </c>
      <c r="V37" s="5">
        <v>2.2400000000000003E-2</v>
      </c>
    </row>
    <row r="38" spans="1:22" x14ac:dyDescent="0.2">
      <c r="A38" s="16" t="s">
        <v>316</v>
      </c>
      <c r="B38" s="4">
        <v>28164</v>
      </c>
      <c r="C38" s="4">
        <v>136500</v>
      </c>
      <c r="D38" s="4">
        <v>-108336</v>
      </c>
      <c r="E38" s="4">
        <v>-3158710000</v>
      </c>
      <c r="F38" s="4">
        <f t="shared" si="4"/>
        <v>186524011476</v>
      </c>
      <c r="G38" s="4">
        <v>0</v>
      </c>
      <c r="H38" s="4">
        <v>0</v>
      </c>
      <c r="I38" s="4">
        <v>0</v>
      </c>
      <c r="J38" s="4">
        <v>196640000</v>
      </c>
      <c r="K38" s="24">
        <f t="shared" si="5"/>
        <v>265622585000</v>
      </c>
      <c r="L38" s="4">
        <v>1943</v>
      </c>
      <c r="M38" s="4">
        <v>3216</v>
      </c>
      <c r="N38" s="4">
        <v>235</v>
      </c>
      <c r="O38" s="4">
        <v>367</v>
      </c>
      <c r="P38" s="4">
        <v>3029300</v>
      </c>
      <c r="Q38" s="4">
        <v>5311600</v>
      </c>
      <c r="R38" s="5">
        <v>-1.9199999999999998E-2</v>
      </c>
      <c r="S38" s="4">
        <v>9315700</v>
      </c>
      <c r="T38" s="4">
        <f t="shared" si="2"/>
        <v>11398790</v>
      </c>
      <c r="U38" s="4">
        <f t="shared" si="6"/>
        <v>5427300</v>
      </c>
      <c r="V38" s="5">
        <v>2.23E-2</v>
      </c>
    </row>
    <row r="39" spans="1:22" x14ac:dyDescent="0.2">
      <c r="A39" s="16" t="s">
        <v>315</v>
      </c>
      <c r="B39" s="4">
        <v>23900</v>
      </c>
      <c r="C39" s="4">
        <v>10700</v>
      </c>
      <c r="D39" s="4">
        <v>13200</v>
      </c>
      <c r="E39" s="4">
        <v>382530000</v>
      </c>
      <c r="F39" s="4">
        <f t="shared" ref="F39:F44" si="7">E39+F40</f>
        <v>189682721476</v>
      </c>
      <c r="G39" s="4">
        <v>0</v>
      </c>
      <c r="H39" s="4">
        <v>0</v>
      </c>
      <c r="I39" s="4">
        <v>0</v>
      </c>
      <c r="J39" s="4">
        <v>95160000</v>
      </c>
      <c r="K39" s="24">
        <f t="shared" ref="K39:K44" si="8">K40+J39</f>
        <v>265425945000</v>
      </c>
      <c r="L39" s="4">
        <v>1639</v>
      </c>
      <c r="M39" s="4">
        <v>3924</v>
      </c>
      <c r="N39" s="4">
        <v>187</v>
      </c>
      <c r="O39" s="4">
        <v>548</v>
      </c>
      <c r="P39" s="4">
        <v>2533400</v>
      </c>
      <c r="Q39" s="4">
        <v>7276800</v>
      </c>
      <c r="R39" s="5">
        <v>-2.0499999999999997E-2</v>
      </c>
      <c r="S39" s="4">
        <v>9838400</v>
      </c>
      <c r="T39" s="4">
        <f t="shared" ref="T39:T44" si="9">AVERAGE(S40:S49)</f>
        <v>11131340</v>
      </c>
      <c r="U39" s="4">
        <f t="shared" ref="U39:U44" si="10">MIN(S40:S44)</f>
        <v>5427300</v>
      </c>
      <c r="V39" s="5">
        <v>2.8500000000000001E-2</v>
      </c>
    </row>
    <row r="40" spans="1:22" x14ac:dyDescent="0.2">
      <c r="A40" s="16" t="s">
        <v>314</v>
      </c>
      <c r="B40" s="4">
        <v>131100</v>
      </c>
      <c r="C40" s="4">
        <v>48200</v>
      </c>
      <c r="D40" s="4">
        <v>82900</v>
      </c>
      <c r="E40" s="4">
        <v>2451250000</v>
      </c>
      <c r="F40" s="4">
        <f t="shared" si="7"/>
        <v>189300191476</v>
      </c>
      <c r="G40" s="4">
        <v>0</v>
      </c>
      <c r="H40" s="4">
        <v>0</v>
      </c>
      <c r="I40" s="4">
        <v>0</v>
      </c>
      <c r="J40" s="4">
        <v>95160000</v>
      </c>
      <c r="K40" s="24">
        <f t="shared" si="8"/>
        <v>265330785000</v>
      </c>
      <c r="L40" s="4">
        <v>985</v>
      </c>
      <c r="M40" s="4">
        <v>1864</v>
      </c>
      <c r="N40" s="4">
        <v>155</v>
      </c>
      <c r="O40" s="4">
        <v>314</v>
      </c>
      <c r="P40" s="4">
        <v>2087300</v>
      </c>
      <c r="Q40" s="4">
        <v>4754500</v>
      </c>
      <c r="R40" s="5">
        <v>-6.7000000000000002E-3</v>
      </c>
      <c r="S40" s="4">
        <v>7080400</v>
      </c>
      <c r="T40" s="4">
        <f t="shared" si="9"/>
        <v>10844040</v>
      </c>
      <c r="U40" s="4">
        <f t="shared" si="10"/>
        <v>5427300</v>
      </c>
      <c r="V40" s="5">
        <v>3.2799999999999996E-2</v>
      </c>
    </row>
    <row r="41" spans="1:22" x14ac:dyDescent="0.2">
      <c r="A41" s="16" t="s">
        <v>310</v>
      </c>
      <c r="B41" s="4">
        <v>138400</v>
      </c>
      <c r="C41" s="4">
        <v>127200</v>
      </c>
      <c r="D41" s="4">
        <v>11200</v>
      </c>
      <c r="E41" s="4">
        <v>316280000</v>
      </c>
      <c r="F41" s="4">
        <f t="shared" si="7"/>
        <v>186848941476</v>
      </c>
      <c r="G41" s="4">
        <v>0</v>
      </c>
      <c r="H41" s="4">
        <v>0</v>
      </c>
      <c r="I41" s="4">
        <v>0</v>
      </c>
      <c r="J41" s="4">
        <v>68910000</v>
      </c>
      <c r="K41" s="24">
        <f t="shared" si="8"/>
        <v>265235625000</v>
      </c>
      <c r="L41" s="4">
        <v>2053</v>
      </c>
      <c r="M41" s="4">
        <v>1399</v>
      </c>
      <c r="N41" s="4">
        <v>430</v>
      </c>
      <c r="O41" s="4">
        <v>292</v>
      </c>
      <c r="P41" s="4">
        <v>5742400</v>
      </c>
      <c r="Q41" s="4">
        <v>4805300</v>
      </c>
      <c r="R41" s="5">
        <v>1.5300000000000001E-2</v>
      </c>
      <c r="S41" s="4">
        <v>10549500</v>
      </c>
      <c r="T41" s="4">
        <f t="shared" si="9"/>
        <v>11220469.9</v>
      </c>
      <c r="U41" s="4">
        <f t="shared" si="10"/>
        <v>5427300</v>
      </c>
      <c r="V41" s="5">
        <v>0.02</v>
      </c>
    </row>
    <row r="42" spans="1:22" x14ac:dyDescent="0.2">
      <c r="A42" s="16" t="s">
        <v>309</v>
      </c>
      <c r="B42" s="4">
        <v>9400</v>
      </c>
      <c r="C42" s="4">
        <v>279480</v>
      </c>
      <c r="D42" s="4">
        <v>-270080</v>
      </c>
      <c r="E42" s="4">
        <v>-7924190000</v>
      </c>
      <c r="F42" s="4">
        <f t="shared" si="7"/>
        <v>186532661476</v>
      </c>
      <c r="G42" s="4">
        <v>0</v>
      </c>
      <c r="H42" s="4">
        <v>0</v>
      </c>
      <c r="I42" s="4">
        <v>0</v>
      </c>
      <c r="J42" s="4">
        <v>17610000</v>
      </c>
      <c r="K42" s="24">
        <f t="shared" si="8"/>
        <v>265166715000</v>
      </c>
      <c r="L42" s="4">
        <v>798</v>
      </c>
      <c r="M42" s="4">
        <v>1298</v>
      </c>
      <c r="N42" s="4">
        <v>115</v>
      </c>
      <c r="O42" s="4">
        <v>230</v>
      </c>
      <c r="P42" s="4">
        <v>1494000</v>
      </c>
      <c r="Q42" s="4">
        <v>3684200</v>
      </c>
      <c r="R42" s="5">
        <v>6.8999999999999999E-3</v>
      </c>
      <c r="S42" s="4">
        <v>5427300</v>
      </c>
      <c r="T42" s="4">
        <f t="shared" si="9"/>
        <v>14259784.9</v>
      </c>
      <c r="U42" s="4">
        <f t="shared" si="10"/>
        <v>7413100</v>
      </c>
      <c r="V42" s="5">
        <v>1.8600000000000002E-2</v>
      </c>
    </row>
    <row r="43" spans="1:22" x14ac:dyDescent="0.2">
      <c r="A43" s="16" t="s">
        <v>306</v>
      </c>
      <c r="B43" s="4">
        <v>86400</v>
      </c>
      <c r="C43" s="4">
        <v>999160</v>
      </c>
      <c r="D43" s="4">
        <v>-912760</v>
      </c>
      <c r="E43" s="4">
        <v>-26967190000</v>
      </c>
      <c r="F43" s="4">
        <f t="shared" si="7"/>
        <v>194456851476</v>
      </c>
      <c r="G43" s="4">
        <v>0</v>
      </c>
      <c r="H43" s="4">
        <v>0</v>
      </c>
      <c r="I43" s="4">
        <v>0</v>
      </c>
      <c r="J43" s="4">
        <v>263460000</v>
      </c>
      <c r="K43" s="24">
        <f t="shared" si="8"/>
        <v>265149105000</v>
      </c>
      <c r="L43" s="4">
        <v>1072</v>
      </c>
      <c r="M43" s="4">
        <v>1954</v>
      </c>
      <c r="N43" s="4">
        <v>196</v>
      </c>
      <c r="O43" s="4">
        <v>408</v>
      </c>
      <c r="P43" s="4">
        <v>2281400</v>
      </c>
      <c r="Q43" s="4">
        <v>5976100</v>
      </c>
      <c r="R43" s="5">
        <v>-6.8000000000000005E-3</v>
      </c>
      <c r="S43" s="4">
        <v>8772100</v>
      </c>
      <c r="T43" s="4">
        <f t="shared" si="9"/>
        <v>17449364.899999999</v>
      </c>
      <c r="U43" s="4">
        <f t="shared" si="10"/>
        <v>7413100</v>
      </c>
      <c r="V43" s="5">
        <v>3.6600000000000001E-2</v>
      </c>
    </row>
    <row r="44" spans="1:22" x14ac:dyDescent="0.2">
      <c r="A44" s="16" t="s">
        <v>305</v>
      </c>
      <c r="B44" s="4">
        <v>54800</v>
      </c>
      <c r="C44" s="4">
        <v>1853277</v>
      </c>
      <c r="D44" s="4">
        <v>-1798477</v>
      </c>
      <c r="E44" s="4">
        <v>-53712820000</v>
      </c>
      <c r="F44" s="4">
        <f t="shared" si="7"/>
        <v>221424041476</v>
      </c>
      <c r="G44" s="4">
        <v>0</v>
      </c>
      <c r="H44" s="4">
        <v>0</v>
      </c>
      <c r="I44" s="4">
        <v>0</v>
      </c>
      <c r="J44" s="4">
        <v>-240000</v>
      </c>
      <c r="K44" s="24">
        <f t="shared" si="8"/>
        <v>264885645000</v>
      </c>
      <c r="L44" s="4">
        <v>1517</v>
      </c>
      <c r="M44" s="4">
        <v>2552</v>
      </c>
      <c r="N44" s="4">
        <v>299</v>
      </c>
      <c r="O44" s="4">
        <v>484</v>
      </c>
      <c r="P44" s="4">
        <v>3288700</v>
      </c>
      <c r="Q44" s="4">
        <v>7079200</v>
      </c>
      <c r="R44" s="5">
        <v>-2.3700000000000002E-2</v>
      </c>
      <c r="S44" s="4">
        <v>10756300</v>
      </c>
      <c r="T44" s="4">
        <f t="shared" si="9"/>
        <v>16542784.9</v>
      </c>
      <c r="U44" s="4">
        <f t="shared" si="10"/>
        <v>7163900</v>
      </c>
      <c r="V44" s="5">
        <v>3.3000000000000002E-2</v>
      </c>
    </row>
    <row r="45" spans="1:22" x14ac:dyDescent="0.2">
      <c r="A45" s="16" t="s">
        <v>304</v>
      </c>
      <c r="B45" s="4">
        <v>38030</v>
      </c>
      <c r="C45" s="4">
        <v>314790</v>
      </c>
      <c r="D45" s="4">
        <v>-276760</v>
      </c>
      <c r="E45" s="4">
        <v>-8323683469</v>
      </c>
      <c r="F45" s="4">
        <f t="shared" ref="F45:F55" si="11">E45+F46</f>
        <v>275136861476</v>
      </c>
      <c r="G45" s="4">
        <v>0</v>
      </c>
      <c r="H45" s="4">
        <v>0</v>
      </c>
      <c r="I45" s="4">
        <v>0</v>
      </c>
      <c r="J45" s="4">
        <v>-24370000</v>
      </c>
      <c r="K45" s="24">
        <f t="shared" ref="K45:K55" si="12">K46+J45</f>
        <v>264885885000</v>
      </c>
      <c r="L45" s="4">
        <v>1191</v>
      </c>
      <c r="M45" s="4">
        <v>1012</v>
      </c>
      <c r="N45" s="4">
        <v>258</v>
      </c>
      <c r="O45" s="4">
        <v>238</v>
      </c>
      <c r="P45" s="4">
        <v>3288400</v>
      </c>
      <c r="Q45" s="4">
        <v>3706400</v>
      </c>
      <c r="R45" s="5">
        <v>1.01E-2</v>
      </c>
      <c r="S45" s="4">
        <v>7413100</v>
      </c>
      <c r="T45" s="4">
        <f t="shared" ref="T45:T61" si="13">AVERAGE(S46:S55)</f>
        <v>16042384.9</v>
      </c>
      <c r="U45" s="4">
        <f t="shared" ref="U45:U55" si="14">MIN(S46:S50)</f>
        <v>4207400</v>
      </c>
      <c r="V45" s="5">
        <v>2.1400000000000002E-2</v>
      </c>
    </row>
    <row r="46" spans="1:22" x14ac:dyDescent="0.2">
      <c r="A46" s="16" t="s">
        <v>303</v>
      </c>
      <c r="B46" s="4">
        <v>8400</v>
      </c>
      <c r="C46" s="4">
        <v>94600</v>
      </c>
      <c r="D46" s="4">
        <v>-86200</v>
      </c>
      <c r="E46" s="4">
        <v>-2603312277</v>
      </c>
      <c r="F46" s="4">
        <f t="shared" si="11"/>
        <v>283460544945</v>
      </c>
      <c r="G46" s="4">
        <v>0</v>
      </c>
      <c r="H46" s="4">
        <v>0</v>
      </c>
      <c r="I46" s="4">
        <v>0</v>
      </c>
      <c r="J46" s="4">
        <v>-66923800000</v>
      </c>
      <c r="K46" s="24">
        <f t="shared" si="12"/>
        <v>264910255000</v>
      </c>
      <c r="L46" s="4">
        <v>1323</v>
      </c>
      <c r="M46" s="4">
        <v>2317</v>
      </c>
      <c r="N46" s="4">
        <v>224</v>
      </c>
      <c r="O46" s="4">
        <v>408</v>
      </c>
      <c r="P46" s="4">
        <v>2884500</v>
      </c>
      <c r="Q46" s="4">
        <v>6478700</v>
      </c>
      <c r="R46" s="5">
        <v>-2.8399999999999998E-2</v>
      </c>
      <c r="S46" s="4">
        <v>9749800</v>
      </c>
      <c r="T46" s="4">
        <f t="shared" si="13"/>
        <v>15316659.4</v>
      </c>
      <c r="U46" s="4">
        <f t="shared" si="14"/>
        <v>4207400</v>
      </c>
      <c r="V46" s="5">
        <v>4.9800000000000004E-2</v>
      </c>
    </row>
    <row r="47" spans="1:22" x14ac:dyDescent="0.2">
      <c r="A47" s="16" t="s">
        <v>299</v>
      </c>
      <c r="B47" s="4">
        <v>2932900</v>
      </c>
      <c r="C47" s="4">
        <v>121100</v>
      </c>
      <c r="D47" s="4">
        <v>2811800</v>
      </c>
      <c r="E47" s="4">
        <v>84516830000</v>
      </c>
      <c r="F47" s="4">
        <f t="shared" si="11"/>
        <v>286063857222</v>
      </c>
      <c r="G47" s="4">
        <v>0</v>
      </c>
      <c r="H47" s="4">
        <v>0</v>
      </c>
      <c r="I47" s="4">
        <v>0</v>
      </c>
      <c r="J47" s="4">
        <v>-66923800000</v>
      </c>
      <c r="K47" s="24">
        <f t="shared" si="12"/>
        <v>331834055000</v>
      </c>
      <c r="L47" s="4">
        <v>3973</v>
      </c>
      <c r="M47" s="4">
        <v>1508</v>
      </c>
      <c r="N47" s="4">
        <v>864</v>
      </c>
      <c r="O47" s="4">
        <v>351</v>
      </c>
      <c r="P47" s="4">
        <v>13384100</v>
      </c>
      <c r="Q47" s="4">
        <v>6750400</v>
      </c>
      <c r="R47" s="5">
        <v>6.7799999999999999E-2</v>
      </c>
      <c r="S47" s="4">
        <v>20138700</v>
      </c>
      <c r="T47" s="4">
        <f t="shared" si="13"/>
        <v>13466709.800000001</v>
      </c>
      <c r="U47" s="4">
        <f t="shared" si="14"/>
        <v>4207400</v>
      </c>
      <c r="V47" s="5">
        <v>7.1599999999999997E-2</v>
      </c>
    </row>
    <row r="48" spans="1:22" x14ac:dyDescent="0.2">
      <c r="A48" s="16" t="s">
        <v>298</v>
      </c>
      <c r="B48" s="4">
        <v>186300</v>
      </c>
      <c r="C48" s="4">
        <v>5120660</v>
      </c>
      <c r="D48" s="4">
        <v>-4934360</v>
      </c>
      <c r="E48" s="4">
        <v>-148170660000</v>
      </c>
      <c r="F48" s="4">
        <f t="shared" si="11"/>
        <v>201547027222</v>
      </c>
      <c r="G48" s="4">
        <v>0</v>
      </c>
      <c r="H48" s="4">
        <v>0</v>
      </c>
      <c r="I48" s="4">
        <v>0</v>
      </c>
      <c r="J48" s="4">
        <v>-345555000</v>
      </c>
      <c r="K48" s="24">
        <f t="shared" si="12"/>
        <v>398757855000</v>
      </c>
      <c r="L48" s="4">
        <v>1863</v>
      </c>
      <c r="M48" s="4">
        <v>1109</v>
      </c>
      <c r="N48" s="4">
        <v>308</v>
      </c>
      <c r="O48" s="4">
        <v>223</v>
      </c>
      <c r="P48" s="4">
        <v>5083500</v>
      </c>
      <c r="Q48" s="4">
        <v>4173000</v>
      </c>
      <c r="R48" s="5">
        <v>1.41E-2</v>
      </c>
      <c r="S48" s="4">
        <v>24262300</v>
      </c>
      <c r="T48" s="4">
        <f t="shared" si="13"/>
        <v>11253835</v>
      </c>
      <c r="U48" s="4">
        <f t="shared" si="14"/>
        <v>4207400</v>
      </c>
      <c r="V48" s="5">
        <v>2.92E-2</v>
      </c>
    </row>
    <row r="49" spans="1:22" x14ac:dyDescent="0.2">
      <c r="A49" s="16" t="s">
        <v>286</v>
      </c>
      <c r="B49" s="4">
        <v>5000</v>
      </c>
      <c r="C49" s="4">
        <v>48509</v>
      </c>
      <c r="D49" s="4">
        <v>-43509</v>
      </c>
      <c r="E49" s="4">
        <v>-1235130000</v>
      </c>
      <c r="F49" s="4">
        <f t="shared" si="11"/>
        <v>349717687222</v>
      </c>
      <c r="G49" s="4">
        <v>0</v>
      </c>
      <c r="H49" s="4">
        <v>0</v>
      </c>
      <c r="I49" s="4">
        <v>0</v>
      </c>
      <c r="J49" s="4">
        <v>68085000</v>
      </c>
      <c r="K49" s="24">
        <f t="shared" si="12"/>
        <v>399103410000</v>
      </c>
      <c r="L49" s="4">
        <v>1041</v>
      </c>
      <c r="M49" s="4">
        <v>585</v>
      </c>
      <c r="N49" s="4">
        <v>234</v>
      </c>
      <c r="O49" s="4">
        <v>180</v>
      </c>
      <c r="P49" s="4">
        <v>2846600</v>
      </c>
      <c r="Q49" s="4">
        <v>3832900</v>
      </c>
      <c r="R49" s="5">
        <v>1.0700000000000001E-2</v>
      </c>
      <c r="S49" s="4">
        <v>7163900</v>
      </c>
      <c r="T49" s="4">
        <f t="shared" si="13"/>
        <v>10867938.6</v>
      </c>
      <c r="U49" s="4">
        <f t="shared" si="14"/>
        <v>1690500</v>
      </c>
      <c r="V49" s="5">
        <v>1.3999999999999999E-2</v>
      </c>
    </row>
    <row r="50" spans="1:22" x14ac:dyDescent="0.2">
      <c r="A50" s="16" t="s">
        <v>285</v>
      </c>
      <c r="B50" s="4">
        <v>100</v>
      </c>
      <c r="C50" s="4">
        <v>132000</v>
      </c>
      <c r="D50" s="4">
        <v>-131900</v>
      </c>
      <c r="E50" s="4">
        <v>-3717850000</v>
      </c>
      <c r="F50" s="4">
        <f t="shared" si="11"/>
        <v>350952817222</v>
      </c>
      <c r="K50" s="24">
        <f t="shared" si="12"/>
        <v>399035325000</v>
      </c>
      <c r="L50" s="4">
        <v>705</v>
      </c>
      <c r="M50" s="4">
        <v>815</v>
      </c>
      <c r="N50" s="4">
        <v>112</v>
      </c>
      <c r="O50" s="4">
        <v>170</v>
      </c>
      <c r="P50" s="4">
        <v>1517200</v>
      </c>
      <c r="Q50" s="4">
        <v>2473400</v>
      </c>
      <c r="R50" s="5">
        <v>-1.7000000000000001E-3</v>
      </c>
      <c r="S50" s="4">
        <v>4207400</v>
      </c>
      <c r="T50" s="4">
        <f t="shared" si="13"/>
        <v>10532082.699999999</v>
      </c>
      <c r="U50" s="4">
        <f t="shared" si="14"/>
        <v>1690500</v>
      </c>
      <c r="V50" s="5">
        <v>1.9400000000000001E-2</v>
      </c>
    </row>
    <row r="51" spans="1:22" x14ac:dyDescent="0.2">
      <c r="A51" s="16" t="s">
        <v>284</v>
      </c>
      <c r="B51" s="4">
        <v>4700</v>
      </c>
      <c r="C51" s="4">
        <v>209518</v>
      </c>
      <c r="D51" s="4">
        <v>-204818</v>
      </c>
      <c r="E51" s="4">
        <v>-5838940000</v>
      </c>
      <c r="F51" s="4">
        <f t="shared" si="11"/>
        <v>354670667222</v>
      </c>
      <c r="G51" s="4">
        <v>0</v>
      </c>
      <c r="H51" s="4">
        <v>0</v>
      </c>
      <c r="I51" s="4">
        <v>0</v>
      </c>
      <c r="J51" s="4">
        <v>-36540000</v>
      </c>
      <c r="K51" s="24">
        <f t="shared" si="12"/>
        <v>399035325000</v>
      </c>
      <c r="L51" s="4">
        <v>1078</v>
      </c>
      <c r="M51" s="4">
        <v>959</v>
      </c>
      <c r="N51" s="4">
        <v>130</v>
      </c>
      <c r="O51" s="4">
        <v>131</v>
      </c>
      <c r="P51" s="4">
        <v>2092200</v>
      </c>
      <c r="Q51" s="4">
        <v>2419400</v>
      </c>
      <c r="R51" s="5">
        <v>-3.4999999999999996E-3</v>
      </c>
      <c r="S51" s="4">
        <v>14313799</v>
      </c>
      <c r="T51" s="4">
        <f t="shared" si="13"/>
        <v>9216344.8000000007</v>
      </c>
      <c r="U51" s="4">
        <f t="shared" si="14"/>
        <v>1690500</v>
      </c>
      <c r="V51" s="5">
        <v>3.2899999999999999E-2</v>
      </c>
    </row>
    <row r="52" spans="1:22" x14ac:dyDescent="0.2">
      <c r="A52" s="16" t="s">
        <v>283</v>
      </c>
      <c r="B52" s="4">
        <v>195900</v>
      </c>
      <c r="C52" s="4">
        <v>104414</v>
      </c>
      <c r="D52" s="4">
        <v>91486</v>
      </c>
      <c r="E52" s="4">
        <v>2528270000</v>
      </c>
      <c r="F52" s="4">
        <f t="shared" si="11"/>
        <v>360509607222</v>
      </c>
      <c r="G52" s="4">
        <v>0</v>
      </c>
      <c r="H52" s="4">
        <v>0</v>
      </c>
      <c r="I52" s="4">
        <v>0</v>
      </c>
      <c r="J52" s="4">
        <v>39494995000</v>
      </c>
      <c r="K52" s="24">
        <f t="shared" si="12"/>
        <v>399071865000</v>
      </c>
      <c r="L52" s="4">
        <v>2680</v>
      </c>
      <c r="M52" s="4">
        <v>1523</v>
      </c>
      <c r="N52" s="4">
        <v>371</v>
      </c>
      <c r="O52" s="4">
        <v>222</v>
      </c>
      <c r="P52" s="4">
        <v>4787000</v>
      </c>
      <c r="Q52" s="4">
        <v>3171400</v>
      </c>
      <c r="R52" s="5">
        <v>6.6100000000000006E-2</v>
      </c>
      <c r="S52" s="4">
        <v>35820450</v>
      </c>
      <c r="T52" s="4">
        <f t="shared" si="13"/>
        <v>5780779.7999999998</v>
      </c>
      <c r="U52" s="4">
        <f t="shared" si="14"/>
        <v>1639204</v>
      </c>
      <c r="V52" s="5">
        <v>4.41E-2</v>
      </c>
    </row>
    <row r="53" spans="1:22" x14ac:dyDescent="0.2">
      <c r="A53" s="16" t="s">
        <v>282</v>
      </c>
      <c r="B53" s="4">
        <v>5198010</v>
      </c>
      <c r="C53" s="4">
        <v>150790</v>
      </c>
      <c r="D53" s="4">
        <v>5047220</v>
      </c>
      <c r="E53" s="4">
        <v>126333210000</v>
      </c>
      <c r="F53" s="4">
        <f t="shared" si="11"/>
        <v>357981337222</v>
      </c>
      <c r="G53" s="4">
        <v>0</v>
      </c>
      <c r="H53" s="4">
        <v>0</v>
      </c>
      <c r="I53" s="4">
        <v>0</v>
      </c>
      <c r="J53" s="4">
        <v>347303795000</v>
      </c>
      <c r="K53" s="24">
        <f t="shared" si="12"/>
        <v>359576870000</v>
      </c>
      <c r="L53" s="4">
        <v>1305</v>
      </c>
      <c r="M53" s="4">
        <v>844</v>
      </c>
      <c r="N53" s="4">
        <v>149</v>
      </c>
      <c r="O53" s="4">
        <v>85</v>
      </c>
      <c r="P53" s="4">
        <v>2042300</v>
      </c>
      <c r="Q53" s="4">
        <v>1160600</v>
      </c>
      <c r="R53" s="5">
        <v>-1.4999999999999999E-2</v>
      </c>
      <c r="S53" s="4">
        <v>40667900</v>
      </c>
      <c r="T53" s="4">
        <f t="shared" si="13"/>
        <v>1880332.4</v>
      </c>
      <c r="U53" s="4">
        <f t="shared" si="14"/>
        <v>1639204</v>
      </c>
      <c r="V53" s="5">
        <v>4.8499999999999995E-2</v>
      </c>
    </row>
    <row r="54" spans="1:22" x14ac:dyDescent="0.2">
      <c r="A54" s="16" t="s">
        <v>281</v>
      </c>
      <c r="B54" s="4">
        <v>4800</v>
      </c>
      <c r="C54" s="4">
        <v>20500</v>
      </c>
      <c r="D54" s="4">
        <v>-15700</v>
      </c>
      <c r="E54" s="4">
        <v>-421660000</v>
      </c>
      <c r="F54" s="4">
        <f t="shared" si="11"/>
        <v>231648127222</v>
      </c>
      <c r="K54" s="24">
        <f t="shared" si="12"/>
        <v>12273075000</v>
      </c>
      <c r="L54" s="4">
        <v>446</v>
      </c>
      <c r="M54" s="4">
        <v>621</v>
      </c>
      <c r="N54" s="4">
        <v>45</v>
      </c>
      <c r="O54" s="4">
        <v>71</v>
      </c>
      <c r="P54" s="4">
        <v>611600</v>
      </c>
      <c r="Q54" s="4">
        <v>1078900</v>
      </c>
      <c r="R54" s="5">
        <v>0</v>
      </c>
      <c r="S54" s="4">
        <v>1690500</v>
      </c>
      <c r="T54" s="4">
        <f t="shared" si="13"/>
        <v>1951079.7</v>
      </c>
      <c r="U54" s="4">
        <f t="shared" si="14"/>
        <v>1639204</v>
      </c>
      <c r="V54" s="5">
        <v>1.11E-2</v>
      </c>
    </row>
    <row r="55" spans="1:22" x14ac:dyDescent="0.2">
      <c r="A55" s="16" t="s">
        <v>280</v>
      </c>
      <c r="B55" s="4">
        <v>112600</v>
      </c>
      <c r="C55" s="4">
        <v>85000</v>
      </c>
      <c r="D55" s="4">
        <v>27600</v>
      </c>
      <c r="E55" s="4">
        <v>753810000</v>
      </c>
      <c r="F55" s="4">
        <f t="shared" si="11"/>
        <v>232069787222</v>
      </c>
      <c r="G55" s="4">
        <v>0</v>
      </c>
      <c r="H55" s="4">
        <v>0</v>
      </c>
      <c r="I55" s="4">
        <v>0</v>
      </c>
      <c r="J55" s="4">
        <v>5388385000</v>
      </c>
      <c r="K55" s="24">
        <f t="shared" si="12"/>
        <v>12273075000</v>
      </c>
      <c r="L55" s="4">
        <v>478</v>
      </c>
      <c r="M55" s="4">
        <v>874</v>
      </c>
      <c r="N55" s="4">
        <v>49</v>
      </c>
      <c r="O55" s="4">
        <v>95</v>
      </c>
      <c r="P55" s="4">
        <v>705800</v>
      </c>
      <c r="Q55" s="4">
        <v>1485600</v>
      </c>
      <c r="R55" s="5">
        <v>-1.3000000000000001E-2</v>
      </c>
      <c r="S55" s="4">
        <v>2409100</v>
      </c>
      <c r="T55" s="4">
        <f t="shared" si="13"/>
        <v>1931753.4</v>
      </c>
      <c r="U55" s="4">
        <f t="shared" si="14"/>
        <v>848841</v>
      </c>
      <c r="V55" s="5">
        <v>1.11E-2</v>
      </c>
    </row>
    <row r="56" spans="1:22" x14ac:dyDescent="0.2">
      <c r="A56" s="16" t="s">
        <v>279</v>
      </c>
      <c r="B56" s="4">
        <v>223500</v>
      </c>
      <c r="C56" s="4">
        <v>4300</v>
      </c>
      <c r="D56" s="4">
        <v>219200</v>
      </c>
      <c r="E56" s="4">
        <v>5957970000</v>
      </c>
      <c r="F56" s="4">
        <f t="shared" ref="F56:F130" si="15">E56+F57</f>
        <v>231315977222</v>
      </c>
      <c r="G56" s="4">
        <v>0</v>
      </c>
      <c r="H56" s="4">
        <v>0</v>
      </c>
      <c r="I56" s="4">
        <v>0</v>
      </c>
      <c r="J56" s="4">
        <v>-91810000</v>
      </c>
      <c r="K56" s="24">
        <f t="shared" ref="K56:K76" si="16">K57+J56</f>
        <v>6884690000</v>
      </c>
      <c r="L56" s="4">
        <v>995</v>
      </c>
      <c r="M56" s="4">
        <v>707</v>
      </c>
      <c r="N56" s="4">
        <v>78</v>
      </c>
      <c r="O56" s="4">
        <v>52</v>
      </c>
      <c r="P56" s="4">
        <v>1400700</v>
      </c>
      <c r="Q56" s="4">
        <v>976700</v>
      </c>
      <c r="R56" s="5">
        <v>3.0299999999999997E-2</v>
      </c>
      <c r="S56" s="4">
        <v>2492545</v>
      </c>
      <c r="T56" s="4">
        <f t="shared" si="13"/>
        <v>1804750</v>
      </c>
      <c r="U56" s="4">
        <f t="shared" ref="U56:U123" si="17">MIN(S57:S61)</f>
        <v>848841</v>
      </c>
      <c r="V56" s="5">
        <v>3.2799999999999996E-2</v>
      </c>
    </row>
    <row r="57" spans="1:22" x14ac:dyDescent="0.2">
      <c r="A57" s="16" t="s">
        <v>278</v>
      </c>
      <c r="B57" s="4">
        <v>44100</v>
      </c>
      <c r="C57" s="4">
        <v>272528</v>
      </c>
      <c r="D57" s="4">
        <v>-228428</v>
      </c>
      <c r="E57" s="4">
        <v>-5967010000</v>
      </c>
      <c r="F57" s="4">
        <f t="shared" si="15"/>
        <v>225358007222</v>
      </c>
      <c r="G57" s="4">
        <v>0</v>
      </c>
      <c r="H57" s="4">
        <v>0</v>
      </c>
      <c r="I57" s="4">
        <v>0</v>
      </c>
      <c r="J57" s="4">
        <v>1699550000</v>
      </c>
      <c r="K57" s="24">
        <f t="shared" si="16"/>
        <v>6976500000</v>
      </c>
      <c r="L57" s="4">
        <v>671</v>
      </c>
      <c r="M57" s="4">
        <v>679</v>
      </c>
      <c r="N57" s="4">
        <v>37</v>
      </c>
      <c r="O57" s="4">
        <v>49</v>
      </c>
      <c r="P57" s="4">
        <v>762900</v>
      </c>
      <c r="Q57" s="4">
        <v>777000</v>
      </c>
      <c r="R57" s="5">
        <v>1.3500000000000002E-2</v>
      </c>
      <c r="S57" s="4">
        <v>1639204</v>
      </c>
      <c r="T57" s="4">
        <f t="shared" si="13"/>
        <v>1914037.2</v>
      </c>
      <c r="U57" s="4">
        <f t="shared" si="17"/>
        <v>848841</v>
      </c>
      <c r="V57" s="5">
        <v>2.0799999999999999E-2</v>
      </c>
    </row>
    <row r="58" spans="1:22" x14ac:dyDescent="0.2">
      <c r="A58" s="16" t="s">
        <v>275</v>
      </c>
      <c r="B58" s="4">
        <v>3200</v>
      </c>
      <c r="C58" s="4">
        <v>200600</v>
      </c>
      <c r="D58" s="4">
        <v>-197400</v>
      </c>
      <c r="E58" s="4">
        <v>-5232450000</v>
      </c>
      <c r="F58" s="4">
        <f t="shared" si="15"/>
        <v>231325017222</v>
      </c>
      <c r="G58" s="4">
        <v>0</v>
      </c>
      <c r="H58" s="4">
        <v>0</v>
      </c>
      <c r="I58" s="4">
        <v>0</v>
      </c>
      <c r="J58" s="4">
        <v>5285200000</v>
      </c>
      <c r="K58" s="24">
        <f t="shared" si="16"/>
        <v>5276950000</v>
      </c>
      <c r="L58" s="4">
        <v>624</v>
      </c>
      <c r="M58" s="4">
        <v>1342</v>
      </c>
      <c r="N58" s="4">
        <v>28</v>
      </c>
      <c r="O58" s="4">
        <v>71</v>
      </c>
      <c r="P58" s="4">
        <v>592000</v>
      </c>
      <c r="Q58" s="4">
        <v>1537500</v>
      </c>
      <c r="R58" s="5">
        <v>-2.6099999999999998E-2</v>
      </c>
      <c r="S58" s="4">
        <v>2133552</v>
      </c>
      <c r="T58" s="4">
        <f t="shared" si="13"/>
        <v>1984758.9</v>
      </c>
      <c r="U58" s="4">
        <f t="shared" si="17"/>
        <v>848841</v>
      </c>
      <c r="V58" s="5">
        <v>4.4000000000000004E-2</v>
      </c>
    </row>
    <row r="59" spans="1:22" x14ac:dyDescent="0.2">
      <c r="A59" s="16" t="s">
        <v>274</v>
      </c>
      <c r="B59" s="4">
        <v>8200</v>
      </c>
      <c r="C59" s="4">
        <v>1830</v>
      </c>
      <c r="D59" s="4">
        <v>6370</v>
      </c>
      <c r="E59" s="4">
        <v>171960000</v>
      </c>
      <c r="F59" s="4">
        <f t="shared" si="15"/>
        <v>236557467222</v>
      </c>
      <c r="G59" s="4">
        <v>0</v>
      </c>
      <c r="H59" s="4">
        <v>0</v>
      </c>
      <c r="I59" s="4">
        <v>0</v>
      </c>
      <c r="J59" s="4">
        <v>-8250000</v>
      </c>
      <c r="K59" s="4">
        <f t="shared" si="16"/>
        <v>-8250000</v>
      </c>
      <c r="L59" s="4">
        <v>598</v>
      </c>
      <c r="M59" s="4">
        <v>1739</v>
      </c>
      <c r="N59" s="4">
        <v>33</v>
      </c>
      <c r="O59" s="4">
        <v>162</v>
      </c>
      <c r="P59" s="4">
        <v>617000</v>
      </c>
      <c r="Q59" s="4">
        <v>2476300</v>
      </c>
      <c r="R59" s="5">
        <v>-3.2400000000000005E-2</v>
      </c>
      <c r="S59" s="4">
        <v>3304936</v>
      </c>
      <c r="T59" s="4">
        <f t="shared" si="13"/>
        <v>1835933.5</v>
      </c>
      <c r="U59" s="4">
        <f t="shared" si="17"/>
        <v>848841</v>
      </c>
      <c r="V59" s="5">
        <v>2.5499999999999998E-2</v>
      </c>
    </row>
    <row r="60" spans="1:22" x14ac:dyDescent="0.2">
      <c r="A60" s="16" t="s">
        <v>273</v>
      </c>
      <c r="B60" s="4">
        <v>15300</v>
      </c>
      <c r="C60" s="4">
        <v>52664</v>
      </c>
      <c r="D60" s="4">
        <v>-37364</v>
      </c>
      <c r="E60" s="4">
        <v>-1028940000</v>
      </c>
      <c r="F60" s="4">
        <f t="shared" si="15"/>
        <v>236385507222</v>
      </c>
      <c r="K60">
        <f t="shared" si="16"/>
        <v>0</v>
      </c>
      <c r="L60" s="4">
        <v>254</v>
      </c>
      <c r="M60" s="4">
        <v>485</v>
      </c>
      <c r="N60" s="4">
        <v>19</v>
      </c>
      <c r="O60" s="4">
        <v>34</v>
      </c>
      <c r="P60" s="4">
        <v>321800</v>
      </c>
      <c r="Q60" s="4">
        <v>522800</v>
      </c>
      <c r="R60" s="5">
        <v>5.5000000000000005E-3</v>
      </c>
      <c r="S60" s="4">
        <v>848841</v>
      </c>
      <c r="T60" s="4">
        <f t="shared" si="13"/>
        <v>1939036.8</v>
      </c>
      <c r="U60" s="4">
        <f t="shared" si="17"/>
        <v>1156420</v>
      </c>
      <c r="V60" s="5">
        <v>7.3000000000000001E-3</v>
      </c>
    </row>
    <row r="61" spans="1:22" x14ac:dyDescent="0.2">
      <c r="A61" s="16" t="s">
        <v>268</v>
      </c>
      <c r="B61" s="4">
        <v>17300</v>
      </c>
      <c r="C61" s="4">
        <v>25016</v>
      </c>
      <c r="D61" s="4">
        <v>-7716</v>
      </c>
      <c r="E61" s="4">
        <v>-211680000</v>
      </c>
      <c r="F61" s="4">
        <f t="shared" si="15"/>
        <v>237414447222</v>
      </c>
      <c r="K61">
        <f t="shared" si="16"/>
        <v>0</v>
      </c>
      <c r="L61" s="4">
        <v>373</v>
      </c>
      <c r="M61" s="4">
        <v>568</v>
      </c>
      <c r="N61" s="4">
        <v>28</v>
      </c>
      <c r="O61" s="4">
        <v>48</v>
      </c>
      <c r="P61" s="4">
        <v>395800</v>
      </c>
      <c r="Q61" s="4">
        <v>695800</v>
      </c>
      <c r="R61" s="5">
        <v>-5.4000000000000003E-3</v>
      </c>
      <c r="S61" s="4">
        <v>1156420</v>
      </c>
      <c r="T61" s="4">
        <f t="shared" si="13"/>
        <v>2000653.6</v>
      </c>
      <c r="U61" s="4">
        <f t="shared" si="17"/>
        <v>1222511</v>
      </c>
      <c r="V61" s="5">
        <v>1.7899999999999999E-2</v>
      </c>
    </row>
    <row r="62" spans="1:22" x14ac:dyDescent="0.2">
      <c r="A62" s="16" t="s">
        <v>266</v>
      </c>
      <c r="B62" s="4">
        <v>216000</v>
      </c>
      <c r="C62" s="4">
        <v>12300</v>
      </c>
      <c r="D62" s="4">
        <v>203700</v>
      </c>
      <c r="E62" s="4">
        <v>5684540000</v>
      </c>
      <c r="F62" s="4">
        <f t="shared" si="15"/>
        <v>237626127222</v>
      </c>
      <c r="K62">
        <f t="shared" si="16"/>
        <v>0</v>
      </c>
      <c r="L62" s="4">
        <v>760</v>
      </c>
      <c r="M62" s="4">
        <v>574</v>
      </c>
      <c r="N62" s="4">
        <v>27</v>
      </c>
      <c r="O62" s="4">
        <v>40</v>
      </c>
      <c r="P62" s="4">
        <v>622100</v>
      </c>
      <c r="Q62" s="4">
        <v>729000</v>
      </c>
      <c r="R62" s="5">
        <v>1.9E-3</v>
      </c>
      <c r="S62" s="4">
        <v>1464800</v>
      </c>
      <c r="T62" s="4">
        <f t="shared" ref="T62:T115" si="18">AVERAGE(S63:S72)</f>
        <v>2026993.6</v>
      </c>
      <c r="U62" s="4">
        <f t="shared" si="17"/>
        <v>1222511</v>
      </c>
      <c r="V62" s="5">
        <v>1.9599999999999999E-2</v>
      </c>
    </row>
    <row r="63" spans="1:22" x14ac:dyDescent="0.2">
      <c r="A63" s="16" t="s">
        <v>265</v>
      </c>
      <c r="B63" s="4">
        <v>4700</v>
      </c>
      <c r="C63" s="4">
        <v>219000</v>
      </c>
      <c r="D63" s="4">
        <v>-214300</v>
      </c>
      <c r="E63" s="4">
        <v>-5946330000</v>
      </c>
      <c r="F63" s="4">
        <f t="shared" si="15"/>
        <v>231941587222</v>
      </c>
      <c r="K63">
        <f t="shared" si="16"/>
        <v>0</v>
      </c>
      <c r="L63" s="4">
        <v>441</v>
      </c>
      <c r="M63" s="4">
        <v>955</v>
      </c>
      <c r="N63" s="4">
        <v>34</v>
      </c>
      <c r="O63" s="4">
        <v>62</v>
      </c>
      <c r="P63" s="4">
        <v>498000</v>
      </c>
      <c r="Q63" s="4">
        <v>1099300</v>
      </c>
      <c r="R63" s="5">
        <v>-5.3E-3</v>
      </c>
      <c r="S63" s="4">
        <v>1663426</v>
      </c>
      <c r="T63" s="4">
        <f t="shared" si="18"/>
        <v>2047046.3</v>
      </c>
      <c r="U63" s="4">
        <f t="shared" si="17"/>
        <v>1222511</v>
      </c>
      <c r="V63" s="5">
        <v>1.2500000000000001E-2</v>
      </c>
    </row>
    <row r="64" spans="1:22" x14ac:dyDescent="0.2">
      <c r="A64" s="16" t="s">
        <v>247</v>
      </c>
      <c r="B64" s="4">
        <v>97500</v>
      </c>
      <c r="C64" s="4">
        <v>328663</v>
      </c>
      <c r="D64" s="4">
        <v>-231163</v>
      </c>
      <c r="E64" s="4">
        <v>-6443340000</v>
      </c>
      <c r="F64" s="4">
        <f t="shared" si="15"/>
        <v>237887917222</v>
      </c>
      <c r="K64">
        <f t="shared" si="16"/>
        <v>0</v>
      </c>
      <c r="L64" s="4">
        <v>782</v>
      </c>
      <c r="M64" s="4">
        <v>1432</v>
      </c>
      <c r="N64" s="4">
        <v>32</v>
      </c>
      <c r="O64" s="4">
        <v>103</v>
      </c>
      <c r="P64" s="4">
        <v>707500</v>
      </c>
      <c r="Q64" s="4">
        <v>1561700</v>
      </c>
      <c r="R64" s="5">
        <v>-1.41E-2</v>
      </c>
      <c r="S64" s="4">
        <v>2397973</v>
      </c>
      <c r="T64" s="4">
        <f t="shared" si="18"/>
        <v>2020884</v>
      </c>
      <c r="U64" s="4">
        <f t="shared" si="17"/>
        <v>1222511</v>
      </c>
      <c r="V64" s="5">
        <v>2.1299999999999999E-2</v>
      </c>
    </row>
    <row r="65" spans="1:22" x14ac:dyDescent="0.2">
      <c r="A65" s="16" t="s">
        <v>239</v>
      </c>
      <c r="B65" s="4">
        <v>259700</v>
      </c>
      <c r="C65" s="4">
        <v>25325</v>
      </c>
      <c r="D65" s="4">
        <v>234375</v>
      </c>
      <c r="E65" s="4">
        <v>6659120000</v>
      </c>
      <c r="F65" s="4">
        <f t="shared" si="15"/>
        <v>244331257222</v>
      </c>
      <c r="K65">
        <f t="shared" si="16"/>
        <v>0</v>
      </c>
      <c r="L65" s="4">
        <v>897</v>
      </c>
      <c r="M65" s="4">
        <v>1406</v>
      </c>
      <c r="N65" s="4">
        <v>53</v>
      </c>
      <c r="O65" s="4">
        <v>74</v>
      </c>
      <c r="P65" s="4">
        <v>849300</v>
      </c>
      <c r="Q65" s="4">
        <v>1243900</v>
      </c>
      <c r="R65" s="5">
        <v>-8.6999999999999994E-3</v>
      </c>
      <c r="S65" s="4">
        <v>2215837</v>
      </c>
      <c r="T65" s="4">
        <f t="shared" si="18"/>
        <v>1901059.1</v>
      </c>
      <c r="U65" s="4">
        <f t="shared" si="17"/>
        <v>1222511</v>
      </c>
      <c r="V65" s="5">
        <v>1.41E-2</v>
      </c>
    </row>
    <row r="66" spans="1:22" x14ac:dyDescent="0.2">
      <c r="A66" s="16" t="s">
        <v>238</v>
      </c>
      <c r="B66" s="4">
        <v>300</v>
      </c>
      <c r="C66" s="4">
        <v>82800</v>
      </c>
      <c r="D66" s="4">
        <v>-82500</v>
      </c>
      <c r="E66" s="4">
        <v>-2331160000</v>
      </c>
      <c r="F66" s="4">
        <f t="shared" si="15"/>
        <v>237672137222</v>
      </c>
      <c r="K66">
        <f t="shared" si="16"/>
        <v>0</v>
      </c>
      <c r="L66" s="4">
        <v>460</v>
      </c>
      <c r="M66" s="4">
        <v>386</v>
      </c>
      <c r="N66" s="4">
        <v>36</v>
      </c>
      <c r="O66" s="4">
        <v>31</v>
      </c>
      <c r="P66" s="4">
        <v>735600</v>
      </c>
      <c r="Q66" s="4">
        <v>485900</v>
      </c>
      <c r="R66" s="5">
        <v>8.8999999999999999E-3</v>
      </c>
      <c r="S66" s="4">
        <v>1222511</v>
      </c>
      <c r="T66" s="4">
        <f t="shared" si="18"/>
        <v>1905169.6</v>
      </c>
      <c r="U66" s="4">
        <f t="shared" si="17"/>
        <v>1772588</v>
      </c>
      <c r="V66" s="5">
        <v>1.41E-2</v>
      </c>
    </row>
    <row r="67" spans="1:22" x14ac:dyDescent="0.2">
      <c r="A67" s="16" t="s">
        <v>237</v>
      </c>
      <c r="B67" s="4">
        <v>133900</v>
      </c>
      <c r="C67" s="4">
        <v>149800</v>
      </c>
      <c r="D67" s="4">
        <v>-15900</v>
      </c>
      <c r="E67" s="4">
        <v>-411660000</v>
      </c>
      <c r="F67" s="4">
        <f t="shared" si="15"/>
        <v>240003297222</v>
      </c>
      <c r="K67">
        <f t="shared" si="16"/>
        <v>0</v>
      </c>
      <c r="L67" s="4">
        <v>877</v>
      </c>
      <c r="M67" s="4">
        <v>1046</v>
      </c>
      <c r="N67" s="4">
        <v>92</v>
      </c>
      <c r="O67" s="4">
        <v>104</v>
      </c>
      <c r="P67" s="4">
        <v>1177500</v>
      </c>
      <c r="Q67" s="4">
        <v>1419100</v>
      </c>
      <c r="R67" s="5">
        <v>-2.0799999999999999E-2</v>
      </c>
      <c r="S67" s="4">
        <v>2732076</v>
      </c>
      <c r="T67" s="4">
        <f t="shared" si="18"/>
        <v>1760625.9</v>
      </c>
      <c r="U67" s="4">
        <f t="shared" si="17"/>
        <v>1728200</v>
      </c>
      <c r="V67" s="5">
        <v>4.6300000000000001E-2</v>
      </c>
    </row>
    <row r="68" spans="1:22" x14ac:dyDescent="0.2">
      <c r="A68" s="16" t="s">
        <v>233</v>
      </c>
      <c r="B68" s="4">
        <v>604500</v>
      </c>
      <c r="C68" s="4">
        <v>240900</v>
      </c>
      <c r="D68" s="4">
        <v>363600</v>
      </c>
      <c r="E68" s="4">
        <v>10497900000</v>
      </c>
      <c r="F68" s="4">
        <f t="shared" si="15"/>
        <v>240414957222</v>
      </c>
      <c r="K68">
        <f t="shared" si="16"/>
        <v>0</v>
      </c>
      <c r="L68" s="4">
        <v>803</v>
      </c>
      <c r="M68" s="4">
        <v>1108</v>
      </c>
      <c r="N68" s="4">
        <v>69</v>
      </c>
      <c r="O68" s="4">
        <v>58</v>
      </c>
      <c r="P68" s="4">
        <v>190100</v>
      </c>
      <c r="Q68" s="4">
        <v>107800</v>
      </c>
      <c r="R68" s="5">
        <v>3.6000000000000004E-2</v>
      </c>
      <c r="S68" s="4">
        <v>2840769</v>
      </c>
      <c r="T68" s="4">
        <f t="shared" si="18"/>
        <v>1561781.1</v>
      </c>
      <c r="U68" s="4">
        <f t="shared" si="17"/>
        <v>1728200</v>
      </c>
    </row>
    <row r="69" spans="1:22" x14ac:dyDescent="0.2">
      <c r="A69" s="16" t="s">
        <v>232</v>
      </c>
      <c r="B69" s="4">
        <v>11625</v>
      </c>
      <c r="C69" s="4">
        <v>12500</v>
      </c>
      <c r="D69" s="4">
        <v>-875</v>
      </c>
      <c r="E69" s="4">
        <v>-25870000</v>
      </c>
      <c r="F69" s="4">
        <f t="shared" si="15"/>
        <v>229917057222</v>
      </c>
      <c r="K69">
        <f t="shared" si="16"/>
        <v>0</v>
      </c>
      <c r="L69" s="4"/>
      <c r="M69" s="4"/>
      <c r="N69" s="4"/>
      <c r="O69" s="4"/>
      <c r="P69" s="4">
        <v>543600</v>
      </c>
      <c r="Q69" s="4">
        <v>1154000</v>
      </c>
      <c r="R69" s="5">
        <v>-1.41E-2</v>
      </c>
      <c r="S69" s="4">
        <v>1816682</v>
      </c>
      <c r="T69" s="4">
        <f t="shared" si="18"/>
        <v>1501107.7</v>
      </c>
      <c r="U69" s="4">
        <f t="shared" si="17"/>
        <v>1728200</v>
      </c>
    </row>
    <row r="70" spans="1:22" x14ac:dyDescent="0.2">
      <c r="A70" s="16" t="s">
        <v>231</v>
      </c>
      <c r="B70" s="4">
        <v>403900</v>
      </c>
      <c r="C70" s="4">
        <v>331400</v>
      </c>
      <c r="D70" s="4">
        <v>72500</v>
      </c>
      <c r="E70" s="4">
        <v>2000570000</v>
      </c>
      <c r="F70" s="4">
        <f t="shared" si="15"/>
        <v>229942927222</v>
      </c>
      <c r="K70">
        <f t="shared" si="16"/>
        <v>0</v>
      </c>
      <c r="L70" s="4"/>
      <c r="M70" s="4"/>
      <c r="N70" s="4"/>
      <c r="O70" s="4"/>
      <c r="P70" s="4">
        <v>497300</v>
      </c>
      <c r="Q70" s="4">
        <v>1069600</v>
      </c>
      <c r="R70" s="5">
        <v>-1.9099999999999999E-2</v>
      </c>
      <c r="S70" s="4">
        <v>1879874</v>
      </c>
      <c r="T70" s="4">
        <f t="shared" si="18"/>
        <v>1466504.7</v>
      </c>
      <c r="U70" s="4">
        <f t="shared" si="17"/>
        <v>1017588</v>
      </c>
    </row>
    <row r="71" spans="1:22" x14ac:dyDescent="0.2">
      <c r="A71" s="16" t="s">
        <v>230</v>
      </c>
      <c r="B71" s="4">
        <v>409000</v>
      </c>
      <c r="C71" s="4">
        <v>107800</v>
      </c>
      <c r="D71" s="4">
        <v>301200</v>
      </c>
      <c r="E71" s="4">
        <v>8662970000</v>
      </c>
      <c r="F71" s="4">
        <f t="shared" si="15"/>
        <v>227942357222</v>
      </c>
      <c r="K71">
        <f t="shared" si="16"/>
        <v>0</v>
      </c>
      <c r="L71" s="4"/>
      <c r="M71" s="4"/>
      <c r="N71" s="4"/>
      <c r="O71" s="4"/>
      <c r="P71" s="4">
        <v>705700</v>
      </c>
      <c r="Q71" s="4">
        <v>741700</v>
      </c>
      <c r="R71" s="5">
        <v>1.8E-3</v>
      </c>
      <c r="S71" s="4">
        <v>1772588</v>
      </c>
      <c r="T71" s="4">
        <f t="shared" si="18"/>
        <v>1576113.3</v>
      </c>
      <c r="U71" s="4">
        <f t="shared" si="17"/>
        <v>1017588</v>
      </c>
    </row>
    <row r="72" spans="1:22" x14ac:dyDescent="0.2">
      <c r="A72" s="16" t="s">
        <v>229</v>
      </c>
      <c r="B72" s="4">
        <v>410400</v>
      </c>
      <c r="C72" s="4">
        <v>7700</v>
      </c>
      <c r="D72" s="4">
        <v>402700</v>
      </c>
      <c r="E72" s="4">
        <v>11533830000</v>
      </c>
      <c r="F72" s="4">
        <f t="shared" si="15"/>
        <v>219279387222</v>
      </c>
      <c r="K72">
        <f t="shared" si="16"/>
        <v>0</v>
      </c>
      <c r="L72" s="4"/>
      <c r="M72" s="4"/>
      <c r="N72" s="4"/>
      <c r="O72" s="4"/>
      <c r="P72" s="4">
        <v>715100</v>
      </c>
      <c r="Q72" s="4">
        <v>740900</v>
      </c>
      <c r="R72" s="5">
        <v>7.0999999999999995E-3</v>
      </c>
      <c r="S72" s="4">
        <v>1728200</v>
      </c>
      <c r="T72" s="4">
        <f t="shared" si="18"/>
        <v>1464087.3</v>
      </c>
      <c r="U72" s="4">
        <f t="shared" si="17"/>
        <v>1017588</v>
      </c>
    </row>
    <row r="73" spans="1:22" x14ac:dyDescent="0.2">
      <c r="A73" s="16" t="s">
        <v>228</v>
      </c>
      <c r="B73" s="4">
        <v>400900</v>
      </c>
      <c r="C73" s="4">
        <v>80704</v>
      </c>
      <c r="D73" s="4">
        <v>320196</v>
      </c>
      <c r="E73" s="4">
        <v>9153270000</v>
      </c>
      <c r="F73" s="4">
        <f t="shared" si="15"/>
        <v>207745557222</v>
      </c>
      <c r="K73">
        <f t="shared" si="16"/>
        <v>0</v>
      </c>
      <c r="L73" s="4"/>
      <c r="M73" s="4"/>
      <c r="N73" s="4"/>
      <c r="O73" s="4"/>
      <c r="P73" s="4">
        <v>1176500</v>
      </c>
      <c r="Q73" s="4">
        <v>586600</v>
      </c>
      <c r="R73" s="5">
        <v>1.8E-3</v>
      </c>
      <c r="S73" s="4">
        <v>1863953</v>
      </c>
      <c r="T73" s="4">
        <f t="shared" si="18"/>
        <v>1433199.9</v>
      </c>
      <c r="U73" s="4">
        <f t="shared" si="17"/>
        <v>852321</v>
      </c>
    </row>
    <row r="74" spans="1:22" x14ac:dyDescent="0.2">
      <c r="A74" s="16" t="s">
        <v>227</v>
      </c>
      <c r="B74" s="4">
        <v>400500</v>
      </c>
      <c r="C74" s="4">
        <v>45500</v>
      </c>
      <c r="D74" s="4">
        <v>355000</v>
      </c>
      <c r="E74" s="4">
        <v>10033930000</v>
      </c>
      <c r="F74" s="4">
        <f t="shared" si="15"/>
        <v>198592287222</v>
      </c>
      <c r="K74">
        <f t="shared" si="16"/>
        <v>0</v>
      </c>
      <c r="L74" s="4"/>
      <c r="M74" s="4"/>
      <c r="N74" s="4"/>
      <c r="O74" s="4"/>
      <c r="P74" s="4">
        <v>1268200</v>
      </c>
      <c r="Q74" s="4">
        <v>602400</v>
      </c>
      <c r="R74" s="5">
        <v>2.3399999999999997E-2</v>
      </c>
      <c r="S74" s="4">
        <v>2136350</v>
      </c>
      <c r="T74" s="4">
        <f t="shared" si="18"/>
        <v>1448129.8</v>
      </c>
      <c r="U74" s="4">
        <f t="shared" si="17"/>
        <v>852321</v>
      </c>
    </row>
    <row r="75" spans="1:22" x14ac:dyDescent="0.2">
      <c r="A75" s="16" t="s">
        <v>221</v>
      </c>
      <c r="B75" s="4">
        <v>0</v>
      </c>
      <c r="C75" s="4">
        <v>208297</v>
      </c>
      <c r="D75" s="4">
        <v>-208297</v>
      </c>
      <c r="E75" s="4">
        <v>-5793110000</v>
      </c>
      <c r="F75" s="4">
        <f t="shared" si="15"/>
        <v>188558357222</v>
      </c>
      <c r="K75">
        <f t="shared" si="16"/>
        <v>0</v>
      </c>
      <c r="L75" s="4"/>
      <c r="M75" s="4"/>
      <c r="N75" s="4"/>
      <c r="O75" s="4"/>
      <c r="P75" s="4">
        <v>475000</v>
      </c>
      <c r="Q75" s="4">
        <v>357800</v>
      </c>
      <c r="R75" s="5">
        <v>-3.4999999999999996E-3</v>
      </c>
      <c r="S75" s="4">
        <v>1017588</v>
      </c>
      <c r="T75" s="4">
        <f t="shared" si="18"/>
        <v>1489437.7</v>
      </c>
      <c r="U75" s="4">
        <f t="shared" si="17"/>
        <v>852321</v>
      </c>
    </row>
    <row r="76" spans="1:22" x14ac:dyDescent="0.2">
      <c r="A76" s="16" t="s">
        <v>212</v>
      </c>
      <c r="B76" s="4">
        <v>239200</v>
      </c>
      <c r="C76" s="4">
        <v>121400</v>
      </c>
      <c r="D76" s="4">
        <v>117800</v>
      </c>
      <c r="E76" s="4">
        <v>3253140000</v>
      </c>
      <c r="F76" s="4">
        <f t="shared" si="15"/>
        <v>194351467222</v>
      </c>
      <c r="K76">
        <f t="shared" si="16"/>
        <v>0</v>
      </c>
      <c r="L76" s="4"/>
      <c r="M76" s="4"/>
      <c r="N76" s="4"/>
      <c r="O76" s="4"/>
      <c r="P76" s="4">
        <v>629600</v>
      </c>
      <c r="Q76" s="4">
        <v>502200</v>
      </c>
      <c r="R76" s="5">
        <v>1.83E-2</v>
      </c>
      <c r="S76" s="4">
        <v>1263616</v>
      </c>
      <c r="T76" s="4">
        <f t="shared" si="18"/>
        <v>1614372</v>
      </c>
      <c r="U76" s="4">
        <f t="shared" si="17"/>
        <v>852321</v>
      </c>
    </row>
    <row r="77" spans="1:22" x14ac:dyDescent="0.2">
      <c r="A77" s="16" t="s">
        <v>211</v>
      </c>
      <c r="B77" s="4">
        <v>79600</v>
      </c>
      <c r="C77" s="4">
        <v>17000</v>
      </c>
      <c r="D77" s="4">
        <v>62600</v>
      </c>
      <c r="E77" s="4">
        <v>1731460000</v>
      </c>
      <c r="F77" s="4">
        <f t="shared" si="15"/>
        <v>191098327222</v>
      </c>
      <c r="K77">
        <f>K78+J77</f>
        <v>0</v>
      </c>
      <c r="L77" s="4"/>
      <c r="M77" s="4"/>
      <c r="N77" s="4"/>
      <c r="O77" s="4"/>
      <c r="P77" s="4">
        <v>617400</v>
      </c>
      <c r="Q77" s="4">
        <v>637700</v>
      </c>
      <c r="R77" s="5">
        <v>1.9E-3</v>
      </c>
      <c r="S77" s="4">
        <v>1286639</v>
      </c>
      <c r="T77" s="4">
        <f t="shared" si="18"/>
        <v>1791795.2</v>
      </c>
      <c r="U77" s="4">
        <f t="shared" si="17"/>
        <v>607940</v>
      </c>
    </row>
    <row r="78" spans="1:22" x14ac:dyDescent="0.2">
      <c r="A78" s="16" t="s">
        <v>210</v>
      </c>
      <c r="B78" s="4">
        <v>67100</v>
      </c>
      <c r="C78" s="4">
        <v>0</v>
      </c>
      <c r="D78" s="4">
        <v>67100</v>
      </c>
      <c r="E78" s="4">
        <v>1853260000</v>
      </c>
      <c r="F78" s="4">
        <f t="shared" si="15"/>
        <v>189366867222</v>
      </c>
      <c r="K78">
        <f>J78+K80</f>
        <v>0</v>
      </c>
      <c r="R78" s="5">
        <v>0</v>
      </c>
      <c r="S78" s="4">
        <v>852321</v>
      </c>
      <c r="T78" s="4">
        <f t="shared" si="18"/>
        <v>1863554.9</v>
      </c>
      <c r="U78" s="4">
        <f t="shared" si="17"/>
        <v>607940</v>
      </c>
    </row>
    <row r="79" spans="1:22" x14ac:dyDescent="0.2">
      <c r="A79" s="16" t="s">
        <v>209</v>
      </c>
      <c r="B79" s="4">
        <v>275968</v>
      </c>
      <c r="C79" s="4">
        <v>380968</v>
      </c>
      <c r="D79" s="4">
        <v>-105000</v>
      </c>
      <c r="E79" s="4">
        <v>-2883780000</v>
      </c>
      <c r="F79" s="4">
        <f t="shared" si="15"/>
        <v>187513607222</v>
      </c>
      <c r="L79" s="4"/>
      <c r="M79" s="4"/>
      <c r="N79" s="4"/>
      <c r="O79" s="4"/>
      <c r="P79" s="4">
        <v>397900</v>
      </c>
      <c r="Q79" s="4">
        <v>692800</v>
      </c>
      <c r="R79" s="5">
        <v>-3.5999999999999999E-3</v>
      </c>
      <c r="S79" s="4">
        <v>1209948</v>
      </c>
      <c r="T79" s="4">
        <f t="shared" si="18"/>
        <v>1992641.8</v>
      </c>
      <c r="U79" s="4">
        <f t="shared" si="17"/>
        <v>607940</v>
      </c>
    </row>
    <row r="80" spans="1:22" x14ac:dyDescent="0.2">
      <c r="A80" s="16" t="s">
        <v>208</v>
      </c>
      <c r="B80" s="4">
        <v>18700</v>
      </c>
      <c r="C80" s="4">
        <v>102600</v>
      </c>
      <c r="D80" s="4">
        <v>-83900</v>
      </c>
      <c r="E80" s="4">
        <v>-2335700000</v>
      </c>
      <c r="F80" s="4">
        <f t="shared" si="15"/>
        <v>190397387222</v>
      </c>
      <c r="K80">
        <f>J80</f>
        <v>0</v>
      </c>
      <c r="R80" s="5">
        <v>-1.9599999999999999E-2</v>
      </c>
      <c r="S80" s="4">
        <v>1533844</v>
      </c>
      <c r="T80" s="4">
        <f t="shared" si="18"/>
        <v>2148786</v>
      </c>
      <c r="U80" s="4">
        <f t="shared" si="17"/>
        <v>607940</v>
      </c>
    </row>
    <row r="81" spans="1:21" x14ac:dyDescent="0.2">
      <c r="A81" s="16" t="s">
        <v>207</v>
      </c>
      <c r="B81" s="4">
        <v>577200</v>
      </c>
      <c r="C81" s="4">
        <v>1200</v>
      </c>
      <c r="D81" s="4">
        <v>576000</v>
      </c>
      <c r="E81" s="4">
        <v>16124690000</v>
      </c>
      <c r="F81" s="4">
        <f t="shared" si="15"/>
        <v>192733087222</v>
      </c>
      <c r="R81" s="5">
        <v>2.76E-2</v>
      </c>
      <c r="S81" s="4">
        <v>2868674</v>
      </c>
      <c r="T81" s="4">
        <f t="shared" si="18"/>
        <v>2005681.6</v>
      </c>
      <c r="U81" s="4">
        <f t="shared" si="17"/>
        <v>607940</v>
      </c>
    </row>
    <row r="82" spans="1:21" x14ac:dyDescent="0.2">
      <c r="A82" s="16" t="s">
        <v>206</v>
      </c>
      <c r="B82" s="4">
        <v>1600</v>
      </c>
      <c r="C82" s="4">
        <v>49000</v>
      </c>
      <c r="D82" s="4">
        <v>-47400</v>
      </c>
      <c r="E82" s="4">
        <v>-1288660000</v>
      </c>
      <c r="F82" s="4">
        <f t="shared" si="15"/>
        <v>176608397222</v>
      </c>
      <c r="R82" s="5">
        <v>-9.0000000000000011E-3</v>
      </c>
      <c r="S82" s="4">
        <v>607940</v>
      </c>
      <c r="T82" s="4">
        <f t="shared" si="18"/>
        <v>2038052.2</v>
      </c>
      <c r="U82" s="4">
        <f t="shared" si="17"/>
        <v>1430667</v>
      </c>
    </row>
    <row r="83" spans="1:21" x14ac:dyDescent="0.2">
      <c r="A83" s="16" t="s">
        <v>205</v>
      </c>
      <c r="B83" s="4">
        <v>61600</v>
      </c>
      <c r="C83" s="4">
        <v>20000</v>
      </c>
      <c r="D83" s="4">
        <v>41600</v>
      </c>
      <c r="E83" s="4">
        <v>1157870000</v>
      </c>
      <c r="F83" s="4">
        <f t="shared" si="15"/>
        <v>177897057222</v>
      </c>
      <c r="R83" s="5">
        <v>1.8600000000000002E-2</v>
      </c>
      <c r="S83" s="4">
        <v>1555079</v>
      </c>
      <c r="T83" s="4">
        <f t="shared" si="18"/>
        <v>2149775.2999999998</v>
      </c>
      <c r="U83" s="4">
        <f t="shared" si="17"/>
        <v>1430667</v>
      </c>
    </row>
    <row r="84" spans="1:21" x14ac:dyDescent="0.2">
      <c r="A84" s="16" t="s">
        <v>204</v>
      </c>
      <c r="B84" s="4">
        <v>20600</v>
      </c>
      <c r="C84" s="4">
        <v>283200</v>
      </c>
      <c r="D84" s="4">
        <v>-262600</v>
      </c>
      <c r="E84" s="4">
        <v>-7104600000</v>
      </c>
      <c r="F84" s="4">
        <f t="shared" si="15"/>
        <v>176739187222</v>
      </c>
      <c r="R84" s="5">
        <v>-3.0499999999999999E-2</v>
      </c>
      <c r="S84" s="4">
        <v>2285649</v>
      </c>
      <c r="T84" s="4">
        <f t="shared" si="18"/>
        <v>2160801.4</v>
      </c>
      <c r="U84" s="4">
        <f t="shared" si="17"/>
        <v>1430667</v>
      </c>
    </row>
    <row r="85" spans="1:21" x14ac:dyDescent="0.2">
      <c r="A85" s="16" t="s">
        <v>203</v>
      </c>
      <c r="B85" s="4">
        <v>38900</v>
      </c>
      <c r="C85" s="4">
        <v>41969</v>
      </c>
      <c r="D85" s="4">
        <v>-3069</v>
      </c>
      <c r="E85" s="4">
        <v>-84960000</v>
      </c>
      <c r="F85" s="4">
        <f t="shared" si="15"/>
        <v>183843787222</v>
      </c>
      <c r="R85" s="5">
        <v>1.2800000000000001E-2</v>
      </c>
      <c r="S85" s="4">
        <v>1430667</v>
      </c>
      <c r="T85" s="4">
        <f t="shared" si="18"/>
        <v>2299356.5</v>
      </c>
      <c r="U85" s="4">
        <f t="shared" si="17"/>
        <v>1569918</v>
      </c>
    </row>
    <row r="86" spans="1:21" x14ac:dyDescent="0.2">
      <c r="A86" s="16" t="s">
        <v>202</v>
      </c>
      <c r="B86" s="4">
        <v>400</v>
      </c>
      <c r="C86" s="4">
        <v>243300</v>
      </c>
      <c r="D86" s="4">
        <v>-242900</v>
      </c>
      <c r="E86" s="4">
        <v>-6738820000</v>
      </c>
      <c r="F86" s="4">
        <f t="shared" si="15"/>
        <v>183928747222</v>
      </c>
      <c r="R86" s="5">
        <v>-1.78E-2</v>
      </c>
      <c r="S86" s="4">
        <v>2512959</v>
      </c>
      <c r="T86" s="4">
        <f t="shared" si="18"/>
        <v>2356949.9</v>
      </c>
      <c r="U86" s="4">
        <f t="shared" si="17"/>
        <v>1437630</v>
      </c>
    </row>
    <row r="87" spans="1:21" x14ac:dyDescent="0.2">
      <c r="A87" s="16" t="s">
        <v>201</v>
      </c>
      <c r="B87" s="4">
        <v>29400</v>
      </c>
      <c r="C87" s="4">
        <v>17300</v>
      </c>
      <c r="D87" s="4">
        <v>12100</v>
      </c>
      <c r="E87" s="4">
        <v>334159603</v>
      </c>
      <c r="F87" s="4">
        <f t="shared" si="15"/>
        <v>190667567222</v>
      </c>
      <c r="R87" s="5">
        <v>3.9E-2</v>
      </c>
      <c r="S87" s="4">
        <v>3060871</v>
      </c>
      <c r="T87" s="4">
        <f t="shared" si="18"/>
        <v>2297059.5</v>
      </c>
      <c r="U87" s="4">
        <f t="shared" si="17"/>
        <v>931646</v>
      </c>
    </row>
    <row r="88" spans="1:21" x14ac:dyDescent="0.2">
      <c r="A88" s="16" t="s">
        <v>200</v>
      </c>
      <c r="B88" s="4">
        <v>40500</v>
      </c>
      <c r="C88" s="4">
        <v>100</v>
      </c>
      <c r="D88" s="4">
        <v>40400</v>
      </c>
      <c r="E88" s="4">
        <v>1085730000</v>
      </c>
      <c r="F88" s="4">
        <f t="shared" si="15"/>
        <v>190333407619</v>
      </c>
      <c r="R88" s="5">
        <v>9.3999999999999986E-3</v>
      </c>
      <c r="S88" s="4">
        <v>1569918</v>
      </c>
      <c r="T88" s="4">
        <f t="shared" si="18"/>
        <v>2440327.6</v>
      </c>
      <c r="U88" s="4">
        <f t="shared" si="17"/>
        <v>931646</v>
      </c>
    </row>
    <row r="89" spans="1:21" x14ac:dyDescent="0.2">
      <c r="A89" s="16" t="s">
        <v>199</v>
      </c>
      <c r="B89" s="4">
        <v>420400</v>
      </c>
      <c r="C89" s="4">
        <v>23200</v>
      </c>
      <c r="D89" s="4">
        <v>397200</v>
      </c>
      <c r="E89" s="4">
        <v>10699470000</v>
      </c>
      <c r="F89" s="4">
        <f t="shared" si="15"/>
        <v>189247677619</v>
      </c>
      <c r="R89" s="5">
        <v>-9.1999999999999998E-3</v>
      </c>
      <c r="S89" s="4">
        <v>2500817</v>
      </c>
      <c r="T89" s="4">
        <f t="shared" si="18"/>
        <v>2345005.2999999998</v>
      </c>
      <c r="U89" s="4">
        <f t="shared" si="17"/>
        <v>931646</v>
      </c>
    </row>
    <row r="90" spans="1:21" x14ac:dyDescent="0.2">
      <c r="A90" s="16" t="s">
        <v>198</v>
      </c>
      <c r="B90" s="4">
        <v>504300</v>
      </c>
      <c r="C90" s="4">
        <v>31000</v>
      </c>
      <c r="D90" s="4">
        <v>473300</v>
      </c>
      <c r="E90" s="4">
        <v>12614360000</v>
      </c>
      <c r="F90" s="4">
        <f t="shared" si="15"/>
        <v>178548207619</v>
      </c>
      <c r="R90" s="5">
        <v>5.4800000000000001E-2</v>
      </c>
      <c r="S90" s="4">
        <v>3095286</v>
      </c>
      <c r="T90" s="4">
        <f t="shared" si="18"/>
        <v>2296161</v>
      </c>
      <c r="U90" s="4">
        <f t="shared" si="17"/>
        <v>931646</v>
      </c>
    </row>
    <row r="91" spans="1:21" x14ac:dyDescent="0.2">
      <c r="A91" s="16" t="s">
        <v>197</v>
      </c>
      <c r="B91" s="4">
        <v>161840</v>
      </c>
      <c r="C91" s="4">
        <v>33800</v>
      </c>
      <c r="D91" s="4">
        <v>128040</v>
      </c>
      <c r="E91" s="4">
        <v>3243690000</v>
      </c>
      <c r="F91" s="4">
        <f t="shared" si="15"/>
        <v>165933847619</v>
      </c>
      <c r="R91" s="5">
        <v>2E-3</v>
      </c>
      <c r="S91" s="4">
        <v>1437630</v>
      </c>
      <c r="T91" s="4">
        <f t="shared" si="18"/>
        <v>2442330.9</v>
      </c>
      <c r="U91" s="4">
        <f t="shared" si="17"/>
        <v>931646</v>
      </c>
    </row>
    <row r="92" spans="1:21" x14ac:dyDescent="0.2">
      <c r="A92" s="16" t="s">
        <v>196</v>
      </c>
      <c r="B92" s="4">
        <v>4100</v>
      </c>
      <c r="C92" s="4">
        <v>23700</v>
      </c>
      <c r="D92" s="4">
        <v>-19600</v>
      </c>
      <c r="E92" s="4">
        <v>-506340000</v>
      </c>
      <c r="F92" s="4">
        <f t="shared" si="15"/>
        <v>162690157619</v>
      </c>
      <c r="R92" s="5">
        <v>-1.54E-2</v>
      </c>
      <c r="S92" s="4">
        <v>931646</v>
      </c>
      <c r="T92" s="4">
        <f t="shared" si="18"/>
        <v>2602166.1</v>
      </c>
      <c r="U92" s="4">
        <f t="shared" si="17"/>
        <v>2395910</v>
      </c>
    </row>
    <row r="93" spans="1:21" x14ac:dyDescent="0.2">
      <c r="A93" s="16" t="s">
        <v>195</v>
      </c>
      <c r="B93" s="4">
        <v>24100</v>
      </c>
      <c r="C93" s="4">
        <v>38555</v>
      </c>
      <c r="D93" s="4">
        <v>-14455</v>
      </c>
      <c r="E93" s="4">
        <v>-367110000</v>
      </c>
      <c r="F93" s="4">
        <f t="shared" si="15"/>
        <v>163196497619</v>
      </c>
      <c r="R93" s="5">
        <v>-3.8E-3</v>
      </c>
      <c r="S93" s="4">
        <v>2672310</v>
      </c>
      <c r="T93" s="4">
        <f t="shared" si="18"/>
        <v>2748073.6</v>
      </c>
      <c r="U93" s="4">
        <f t="shared" si="17"/>
        <v>2395910</v>
      </c>
    </row>
    <row r="94" spans="1:21" x14ac:dyDescent="0.2">
      <c r="A94" s="16" t="s">
        <v>194</v>
      </c>
      <c r="B94" s="4">
        <v>100000</v>
      </c>
      <c r="C94" s="4">
        <v>79400</v>
      </c>
      <c r="D94" s="4">
        <v>20600</v>
      </c>
      <c r="E94" s="4">
        <v>556130000</v>
      </c>
      <c r="F94" s="4">
        <f t="shared" si="15"/>
        <v>163563607619</v>
      </c>
      <c r="R94" s="5">
        <v>-3.1600000000000003E-2</v>
      </c>
      <c r="S94" s="4">
        <v>2395910</v>
      </c>
      <c r="T94" s="4">
        <f t="shared" si="18"/>
        <v>2892923.8</v>
      </c>
      <c r="U94" s="4">
        <f t="shared" si="17"/>
        <v>1547594</v>
      </c>
    </row>
    <row r="95" spans="1:21" x14ac:dyDescent="0.2">
      <c r="A95" s="16" t="s">
        <v>193</v>
      </c>
      <c r="B95" s="4">
        <v>14070</v>
      </c>
      <c r="C95" s="4">
        <v>39180</v>
      </c>
      <c r="D95" s="4">
        <v>-25110</v>
      </c>
      <c r="E95" s="4">
        <v>-673690000</v>
      </c>
      <c r="F95" s="4">
        <f t="shared" si="15"/>
        <v>163007477619</v>
      </c>
      <c r="R95" s="5">
        <v>2.2499999999999999E-2</v>
      </c>
      <c r="S95" s="4">
        <v>2816218</v>
      </c>
      <c r="T95" s="4">
        <f t="shared" si="18"/>
        <v>2945890.8</v>
      </c>
      <c r="U95" s="4">
        <f t="shared" si="17"/>
        <v>1547594</v>
      </c>
    </row>
    <row r="96" spans="1:21" x14ac:dyDescent="0.2">
      <c r="A96" s="16" t="s">
        <v>192</v>
      </c>
      <c r="B96" s="4">
        <v>71500</v>
      </c>
      <c r="C96" s="4">
        <v>15850</v>
      </c>
      <c r="D96" s="4">
        <v>55650</v>
      </c>
      <c r="E96" s="4">
        <v>1668721207</v>
      </c>
      <c r="F96" s="4">
        <f t="shared" si="15"/>
        <v>163681167619</v>
      </c>
      <c r="R96" s="5">
        <v>1.01E-2</v>
      </c>
      <c r="S96" s="4">
        <v>3088893</v>
      </c>
      <c r="T96" s="4">
        <f t="shared" si="18"/>
        <v>2976330.8</v>
      </c>
      <c r="U96" s="4">
        <f t="shared" si="17"/>
        <v>1547594</v>
      </c>
    </row>
    <row r="97" spans="1:21" x14ac:dyDescent="0.2">
      <c r="A97" s="16" t="s">
        <v>191</v>
      </c>
      <c r="B97" s="4">
        <v>220100</v>
      </c>
      <c r="C97" s="4">
        <v>26400</v>
      </c>
      <c r="D97" s="4">
        <v>193700</v>
      </c>
      <c r="E97" s="4">
        <v>5691220000</v>
      </c>
      <c r="F97" s="4">
        <f t="shared" si="15"/>
        <v>162012446412</v>
      </c>
      <c r="R97" s="5">
        <v>2.23E-2</v>
      </c>
      <c r="S97" s="4">
        <v>2461967</v>
      </c>
      <c r="T97" s="4">
        <f t="shared" si="18"/>
        <v>2887203.5</v>
      </c>
      <c r="U97" s="4">
        <f t="shared" si="17"/>
        <v>1547594</v>
      </c>
    </row>
    <row r="98" spans="1:21" x14ac:dyDescent="0.2">
      <c r="A98" s="16" t="s">
        <v>190</v>
      </c>
      <c r="B98" s="4">
        <v>22100</v>
      </c>
      <c r="C98" s="4">
        <v>19600</v>
      </c>
      <c r="D98" s="4">
        <v>2500</v>
      </c>
      <c r="E98" s="4">
        <v>63780000</v>
      </c>
      <c r="F98" s="4">
        <f t="shared" si="15"/>
        <v>156321226412</v>
      </c>
      <c r="R98" s="5">
        <v>-2.8199999999999999E-2</v>
      </c>
      <c r="S98" s="4">
        <v>3002599</v>
      </c>
      <c r="T98" s="4">
        <f t="shared" si="18"/>
        <v>2796546.4</v>
      </c>
      <c r="U98" s="4">
        <f t="shared" si="17"/>
        <v>1547594</v>
      </c>
    </row>
    <row r="99" spans="1:21" x14ac:dyDescent="0.2">
      <c r="A99" s="16" t="s">
        <v>189</v>
      </c>
      <c r="B99" s="4">
        <v>91300</v>
      </c>
      <c r="C99" s="4">
        <v>30800</v>
      </c>
      <c r="D99" s="4">
        <v>60500</v>
      </c>
      <c r="E99" s="4">
        <v>1816630000</v>
      </c>
      <c r="F99" s="4">
        <f t="shared" si="15"/>
        <v>156257446412</v>
      </c>
      <c r="R99" s="5">
        <v>-3.3E-3</v>
      </c>
      <c r="S99" s="4">
        <v>1547594</v>
      </c>
      <c r="T99" s="4">
        <f t="shared" si="18"/>
        <v>2916454.5</v>
      </c>
      <c r="U99" s="4">
        <f t="shared" si="17"/>
        <v>2529998</v>
      </c>
    </row>
    <row r="100" spans="1:21" x14ac:dyDescent="0.2">
      <c r="A100" s="16" t="s">
        <v>188</v>
      </c>
      <c r="B100" s="4">
        <v>845600</v>
      </c>
      <c r="C100" s="4">
        <v>104900</v>
      </c>
      <c r="D100" s="4">
        <v>740700</v>
      </c>
      <c r="E100" s="4">
        <v>22413300000</v>
      </c>
      <c r="F100" s="4">
        <f t="shared" si="15"/>
        <v>154440816412</v>
      </c>
      <c r="R100" s="5">
        <v>8.3999999999999995E-3</v>
      </c>
      <c r="S100" s="4">
        <v>2606843</v>
      </c>
      <c r="T100" s="4">
        <f t="shared" si="18"/>
        <v>2838950.8</v>
      </c>
      <c r="U100" s="4">
        <f t="shared" si="17"/>
        <v>2529998</v>
      </c>
    </row>
    <row r="101" spans="1:21" x14ac:dyDescent="0.2">
      <c r="A101" s="16" t="s">
        <v>187</v>
      </c>
      <c r="B101" s="4">
        <v>515700</v>
      </c>
      <c r="C101" s="4">
        <v>31200</v>
      </c>
      <c r="D101" s="4">
        <v>484500</v>
      </c>
      <c r="E101" s="4">
        <v>14385910000</v>
      </c>
      <c r="F101" s="4">
        <f t="shared" si="15"/>
        <v>132027516412</v>
      </c>
      <c r="R101" s="5">
        <v>1.8799999999999997E-2</v>
      </c>
      <c r="S101" s="4">
        <v>2899329</v>
      </c>
      <c r="T101" s="4">
        <f t="shared" si="18"/>
        <v>2901535.7</v>
      </c>
      <c r="U101" s="4">
        <f t="shared" si="17"/>
        <v>2529998</v>
      </c>
    </row>
    <row r="102" spans="1:21" x14ac:dyDescent="0.2">
      <c r="A102" s="16" t="s">
        <v>186</v>
      </c>
      <c r="B102" s="4">
        <v>74000</v>
      </c>
      <c r="C102" s="4">
        <v>3000</v>
      </c>
      <c r="D102" s="4">
        <v>71000</v>
      </c>
      <c r="E102" s="4">
        <v>2101520000</v>
      </c>
      <c r="F102" s="4">
        <f t="shared" si="15"/>
        <v>117641606412</v>
      </c>
      <c r="R102" s="5">
        <v>-8.3999999999999995E-3</v>
      </c>
      <c r="S102" s="4">
        <v>2529998</v>
      </c>
      <c r="T102" s="4">
        <f t="shared" si="18"/>
        <v>2815749.3</v>
      </c>
      <c r="U102" s="4">
        <f t="shared" si="17"/>
        <v>1570694</v>
      </c>
    </row>
    <row r="103" spans="1:21" x14ac:dyDescent="0.2">
      <c r="A103" s="16" t="s">
        <v>185</v>
      </c>
      <c r="B103" s="4">
        <v>735900</v>
      </c>
      <c r="C103" s="4">
        <v>28800</v>
      </c>
      <c r="D103" s="4">
        <v>707100</v>
      </c>
      <c r="E103" s="4">
        <v>21182980000</v>
      </c>
      <c r="F103" s="4">
        <f t="shared" si="15"/>
        <v>115540086412</v>
      </c>
      <c r="R103" s="5">
        <v>2.6000000000000002E-2</v>
      </c>
      <c r="S103" s="4">
        <v>4131385</v>
      </c>
      <c r="T103" s="4">
        <f t="shared" si="18"/>
        <v>2628784.6</v>
      </c>
      <c r="U103" s="4">
        <f t="shared" si="17"/>
        <v>1570694</v>
      </c>
    </row>
    <row r="104" spans="1:21" x14ac:dyDescent="0.2">
      <c r="A104" s="16" t="s">
        <v>184</v>
      </c>
      <c r="B104" s="4">
        <v>569600</v>
      </c>
      <c r="C104" s="4">
        <v>14000</v>
      </c>
      <c r="D104" s="4">
        <v>555600</v>
      </c>
      <c r="E104" s="4">
        <v>16145320000</v>
      </c>
      <c r="F104" s="4">
        <f t="shared" si="15"/>
        <v>94357106412</v>
      </c>
      <c r="R104" s="5">
        <v>-3.4000000000000002E-3</v>
      </c>
      <c r="S104" s="4">
        <v>3844412</v>
      </c>
      <c r="T104" s="4">
        <f t="shared" si="18"/>
        <v>2849147.2</v>
      </c>
      <c r="U104" s="4">
        <f t="shared" si="17"/>
        <v>1570694</v>
      </c>
    </row>
    <row r="105" spans="1:21" x14ac:dyDescent="0.2">
      <c r="A105" s="16" t="s">
        <v>183</v>
      </c>
      <c r="B105" s="4">
        <v>536000</v>
      </c>
      <c r="C105" s="4">
        <v>26600</v>
      </c>
      <c r="D105" s="4">
        <v>509400</v>
      </c>
      <c r="E105" s="4">
        <v>14263820000</v>
      </c>
      <c r="F105" s="4">
        <f t="shared" si="15"/>
        <v>78211786412</v>
      </c>
      <c r="R105" s="5">
        <v>4.8899999999999999E-2</v>
      </c>
      <c r="S105" s="4">
        <v>3345888</v>
      </c>
      <c r="T105" s="4">
        <f t="shared" si="18"/>
        <v>2819140.4</v>
      </c>
      <c r="U105" s="4">
        <f t="shared" si="17"/>
        <v>1570694</v>
      </c>
    </row>
    <row r="106" spans="1:21" x14ac:dyDescent="0.2">
      <c r="A106" s="16" t="s">
        <v>182</v>
      </c>
      <c r="B106" s="4">
        <v>746400</v>
      </c>
      <c r="C106" s="4">
        <v>7900</v>
      </c>
      <c r="D106" s="4">
        <v>738500</v>
      </c>
      <c r="E106" s="4">
        <v>20390280000</v>
      </c>
      <c r="F106" s="4">
        <f t="shared" si="15"/>
        <v>63947966412</v>
      </c>
      <c r="R106" s="5">
        <v>3.7599999999999995E-2</v>
      </c>
      <c r="S106" s="4">
        <v>3393293</v>
      </c>
      <c r="T106" s="4">
        <f t="shared" si="18"/>
        <v>2671087.2999999998</v>
      </c>
      <c r="U106" s="4">
        <f t="shared" si="17"/>
        <v>1570694</v>
      </c>
    </row>
    <row r="107" spans="1:21" x14ac:dyDescent="0.2">
      <c r="A107" s="16" t="s">
        <v>181</v>
      </c>
      <c r="B107" s="4">
        <v>81200</v>
      </c>
      <c r="C107" s="4">
        <v>176300</v>
      </c>
      <c r="D107" s="4">
        <v>-95100</v>
      </c>
      <c r="E107" s="4">
        <v>-2529225415</v>
      </c>
      <c r="F107" s="4">
        <f t="shared" si="15"/>
        <v>43557686412</v>
      </c>
      <c r="R107" s="5">
        <v>5.6999999999999993E-3</v>
      </c>
      <c r="S107" s="4">
        <v>1570694</v>
      </c>
      <c r="T107" s="4">
        <f t="shared" si="18"/>
        <v>2744618.7</v>
      </c>
      <c r="U107" s="4">
        <f t="shared" si="17"/>
        <v>1672134</v>
      </c>
    </row>
    <row r="108" spans="1:21" x14ac:dyDescent="0.2">
      <c r="A108" s="16" t="s">
        <v>180</v>
      </c>
      <c r="B108" s="4">
        <v>111800</v>
      </c>
      <c r="C108" s="4">
        <v>62500</v>
      </c>
      <c r="D108" s="4">
        <v>49300</v>
      </c>
      <c r="E108" s="4">
        <v>1279410000</v>
      </c>
      <c r="F108" s="4">
        <f t="shared" si="15"/>
        <v>46086911827</v>
      </c>
      <c r="R108" s="5">
        <v>7.7000000000000002E-3</v>
      </c>
      <c r="S108" s="4">
        <v>2096028</v>
      </c>
      <c r="T108" s="4">
        <f t="shared" si="18"/>
        <v>2943605.3</v>
      </c>
      <c r="U108" s="4">
        <f t="shared" si="17"/>
        <v>1672134</v>
      </c>
    </row>
    <row r="109" spans="1:21" x14ac:dyDescent="0.2">
      <c r="A109" s="16" t="s">
        <v>179</v>
      </c>
      <c r="B109" s="4">
        <v>83000</v>
      </c>
      <c r="C109" s="4">
        <v>78500</v>
      </c>
      <c r="D109" s="4">
        <v>4500</v>
      </c>
      <c r="E109" s="4">
        <v>131060000</v>
      </c>
      <c r="F109" s="4">
        <f t="shared" si="15"/>
        <v>44807501827</v>
      </c>
      <c r="R109" s="5">
        <v>6.9199999999999998E-2</v>
      </c>
      <c r="S109" s="4">
        <v>2746675</v>
      </c>
      <c r="T109" s="4">
        <f t="shared" si="18"/>
        <v>3065386.4</v>
      </c>
      <c r="U109" s="4">
        <f t="shared" si="17"/>
        <v>1672134</v>
      </c>
    </row>
    <row r="110" spans="1:21" x14ac:dyDescent="0.2">
      <c r="A110" s="16" t="s">
        <v>178</v>
      </c>
      <c r="B110" s="4">
        <v>216100</v>
      </c>
      <c r="C110" s="4">
        <v>0</v>
      </c>
      <c r="D110" s="4">
        <v>216100</v>
      </c>
      <c r="E110" s="4">
        <v>5103920000</v>
      </c>
      <c r="F110" s="4">
        <f t="shared" si="15"/>
        <v>44676441827</v>
      </c>
      <c r="R110" s="5">
        <v>3.7999999999999999E-2</v>
      </c>
      <c r="S110" s="4">
        <v>1831806</v>
      </c>
      <c r="T110" s="4">
        <f t="shared" si="18"/>
        <v>3654140</v>
      </c>
      <c r="U110" s="4">
        <f t="shared" si="17"/>
        <v>1672134</v>
      </c>
    </row>
    <row r="111" spans="1:21" x14ac:dyDescent="0.2">
      <c r="A111" s="16" t="s">
        <v>177</v>
      </c>
      <c r="B111" s="4">
        <v>64300</v>
      </c>
      <c r="C111" s="4">
        <v>210800</v>
      </c>
      <c r="D111" s="4">
        <v>-146500</v>
      </c>
      <c r="E111" s="4">
        <v>-3728750000</v>
      </c>
      <c r="F111" s="4">
        <f t="shared" si="15"/>
        <v>39572521827</v>
      </c>
      <c r="R111" s="5">
        <v>-6.6900000000000001E-2</v>
      </c>
      <c r="S111" s="4">
        <v>3525178</v>
      </c>
      <c r="T111" s="4">
        <f t="shared" si="18"/>
        <v>4050780.5</v>
      </c>
      <c r="U111" s="4">
        <f t="shared" si="17"/>
        <v>1672134</v>
      </c>
    </row>
    <row r="112" spans="1:21" x14ac:dyDescent="0.2">
      <c r="A112" s="16" t="s">
        <v>176</v>
      </c>
      <c r="B112" s="4">
        <v>97600</v>
      </c>
      <c r="C112" s="4">
        <v>2800</v>
      </c>
      <c r="D112" s="4">
        <v>94800</v>
      </c>
      <c r="E112" s="4">
        <v>2408080000</v>
      </c>
      <c r="F112" s="4">
        <f t="shared" si="15"/>
        <v>43301271827</v>
      </c>
      <c r="R112" s="5">
        <v>-3.9599999999999996E-2</v>
      </c>
      <c r="S112" s="4">
        <v>1672134</v>
      </c>
      <c r="T112" s="4">
        <f t="shared" si="18"/>
        <v>4337233</v>
      </c>
      <c r="U112" s="4">
        <f t="shared" si="17"/>
        <v>1912762</v>
      </c>
    </row>
    <row r="113" spans="1:21" x14ac:dyDescent="0.2">
      <c r="A113" s="16" t="s">
        <v>175</v>
      </c>
      <c r="B113" s="4">
        <v>37000</v>
      </c>
      <c r="C113" s="4">
        <v>3000</v>
      </c>
      <c r="D113" s="4">
        <v>34000</v>
      </c>
      <c r="E113" s="4">
        <v>886350000</v>
      </c>
      <c r="F113" s="4">
        <f t="shared" si="15"/>
        <v>40893191827</v>
      </c>
      <c r="R113" s="5">
        <v>2.1299999999999999E-2</v>
      </c>
      <c r="S113" s="4">
        <v>2261738</v>
      </c>
      <c r="T113" s="4">
        <f t="shared" si="18"/>
        <v>4509431.9000000004</v>
      </c>
      <c r="U113" s="4">
        <f t="shared" si="17"/>
        <v>1912762</v>
      </c>
    </row>
    <row r="114" spans="1:21" x14ac:dyDescent="0.2">
      <c r="A114" s="16" t="s">
        <v>174</v>
      </c>
      <c r="B114" s="4">
        <v>822500</v>
      </c>
      <c r="C114" s="4">
        <v>63900</v>
      </c>
      <c r="D114" s="4">
        <v>758600</v>
      </c>
      <c r="E114" s="4">
        <v>19890141827</v>
      </c>
      <c r="F114" s="4">
        <f t="shared" si="15"/>
        <v>40006841827</v>
      </c>
      <c r="R114" s="5">
        <v>-6.83E-2</v>
      </c>
      <c r="S114" s="4">
        <v>6048038</v>
      </c>
      <c r="T114" s="4">
        <f t="shared" si="18"/>
        <v>4372660.0999999996</v>
      </c>
      <c r="U114" s="4">
        <f t="shared" si="17"/>
        <v>1912762</v>
      </c>
    </row>
    <row r="115" spans="1:21" x14ac:dyDescent="0.2">
      <c r="A115" s="16" t="s">
        <v>173</v>
      </c>
      <c r="B115" s="4">
        <v>603300</v>
      </c>
      <c r="C115" s="4">
        <v>82600</v>
      </c>
      <c r="D115" s="4">
        <v>520700</v>
      </c>
      <c r="E115" s="4">
        <v>14685930000</v>
      </c>
      <c r="F115" s="4">
        <f t="shared" si="15"/>
        <v>20116700000</v>
      </c>
      <c r="R115" s="5">
        <v>2.2099999999999998E-2</v>
      </c>
      <c r="S115" s="4">
        <v>3045820</v>
      </c>
      <c r="T115" s="4">
        <f t="shared" si="18"/>
        <v>4433770.8</v>
      </c>
      <c r="U115" s="4">
        <f t="shared" si="17"/>
        <v>1912762</v>
      </c>
    </row>
    <row r="116" spans="1:21" x14ac:dyDescent="0.2">
      <c r="A116" s="16" t="s">
        <v>172</v>
      </c>
      <c r="B116" s="4">
        <v>37700</v>
      </c>
      <c r="C116" s="4">
        <v>111700</v>
      </c>
      <c r="D116" s="4">
        <v>-74000</v>
      </c>
      <c r="E116" s="4">
        <v>-2005360000</v>
      </c>
      <c r="F116" s="4">
        <f t="shared" si="15"/>
        <v>5430770000</v>
      </c>
      <c r="R116" s="5">
        <v>7.4999999999999997E-3</v>
      </c>
      <c r="S116" s="4">
        <v>1912762</v>
      </c>
      <c r="T116" s="4">
        <f t="shared" ref="T116:T121" si="19">AVERAGE(S117:S126)</f>
        <v>5327762.2</v>
      </c>
      <c r="U116" s="4">
        <f t="shared" si="17"/>
        <v>2306008</v>
      </c>
    </row>
    <row r="117" spans="1:21" x14ac:dyDescent="0.2">
      <c r="A117" s="16" t="s">
        <v>171</v>
      </c>
      <c r="B117" s="4">
        <v>2500</v>
      </c>
      <c r="C117" s="4">
        <v>371900</v>
      </c>
      <c r="D117" s="4">
        <v>-369400</v>
      </c>
      <c r="E117" s="4">
        <v>-10292880000</v>
      </c>
      <c r="F117" s="4">
        <f t="shared" si="15"/>
        <v>7436130000</v>
      </c>
      <c r="R117" s="5">
        <v>-3.5699999999999996E-2</v>
      </c>
      <c r="S117" s="4">
        <v>2306008</v>
      </c>
      <c r="T117" s="4">
        <f t="shared" si="19"/>
        <v>5498159.2000000002</v>
      </c>
      <c r="U117" s="4">
        <f t="shared" si="17"/>
        <v>3964486</v>
      </c>
    </row>
    <row r="118" spans="1:21" x14ac:dyDescent="0.2">
      <c r="A118" s="16" t="s">
        <v>170</v>
      </c>
      <c r="B118" s="4">
        <v>83500</v>
      </c>
      <c r="C118" s="4">
        <v>26400</v>
      </c>
      <c r="D118" s="4">
        <v>57100</v>
      </c>
      <c r="E118" s="4">
        <v>1545110000</v>
      </c>
      <c r="F118" s="4">
        <f t="shared" si="15"/>
        <v>17729010000</v>
      </c>
      <c r="R118" s="5">
        <v>2.5699999999999997E-2</v>
      </c>
      <c r="S118" s="4">
        <v>4085894</v>
      </c>
      <c r="T118" s="4">
        <f t="shared" si="19"/>
        <v>5360066.5</v>
      </c>
      <c r="U118" s="4">
        <f t="shared" si="17"/>
        <v>3964486</v>
      </c>
    </row>
    <row r="119" spans="1:21" x14ac:dyDescent="0.2">
      <c r="A119" s="16" t="s">
        <v>169</v>
      </c>
      <c r="B119" s="4">
        <v>15400</v>
      </c>
      <c r="C119" s="4">
        <v>73069</v>
      </c>
      <c r="D119" s="4">
        <v>-57669</v>
      </c>
      <c r="E119" s="4">
        <v>-1666400000</v>
      </c>
      <c r="F119" s="4">
        <f t="shared" si="15"/>
        <v>16183900000</v>
      </c>
      <c r="R119" s="5">
        <v>-5.2000000000000005E-2</v>
      </c>
      <c r="S119" s="4">
        <v>3964486</v>
      </c>
      <c r="T119" s="4">
        <f t="shared" si="19"/>
        <v>5274674.2</v>
      </c>
      <c r="U119" s="4">
        <f t="shared" si="17"/>
        <v>3983727</v>
      </c>
    </row>
    <row r="120" spans="1:21" x14ac:dyDescent="0.2">
      <c r="A120" s="16" t="s">
        <v>168</v>
      </c>
      <c r="B120" s="4">
        <v>333700</v>
      </c>
      <c r="C120" s="4">
        <v>6500</v>
      </c>
      <c r="D120" s="4">
        <v>327200</v>
      </c>
      <c r="E120" s="4">
        <v>9483440000</v>
      </c>
      <c r="F120" s="4">
        <f t="shared" si="15"/>
        <v>17850300000</v>
      </c>
      <c r="R120" s="5">
        <v>-3.6699999999999997E-2</v>
      </c>
      <c r="S120" s="4">
        <v>7719342</v>
      </c>
      <c r="T120" s="4">
        <f t="shared" si="19"/>
        <v>4850070.9000000004</v>
      </c>
      <c r="U120" s="4">
        <f t="shared" si="17"/>
        <v>3656927</v>
      </c>
    </row>
    <row r="121" spans="1:21" x14ac:dyDescent="0.2">
      <c r="A121" s="16" t="s">
        <v>167</v>
      </c>
      <c r="B121" s="4">
        <v>231900</v>
      </c>
      <c r="C121" s="4">
        <v>3625</v>
      </c>
      <c r="D121" s="4">
        <v>228275</v>
      </c>
      <c r="E121" s="4">
        <v>7081810000</v>
      </c>
      <c r="F121" s="4">
        <f t="shared" si="15"/>
        <v>8366860000</v>
      </c>
      <c r="R121" s="5">
        <v>-6.8499999999999991E-2</v>
      </c>
      <c r="S121" s="4">
        <v>7491583</v>
      </c>
      <c r="T121" s="4">
        <f t="shared" si="19"/>
        <v>4555666.2</v>
      </c>
      <c r="U121" s="4">
        <f t="shared" si="17"/>
        <v>3656927</v>
      </c>
    </row>
    <row r="122" spans="1:21" x14ac:dyDescent="0.2">
      <c r="A122" s="16" t="s">
        <v>166</v>
      </c>
      <c r="B122" s="4">
        <v>28000</v>
      </c>
      <c r="C122" s="4">
        <v>85900</v>
      </c>
      <c r="D122" s="4">
        <v>-57900</v>
      </c>
      <c r="E122" s="4">
        <v>-1920630000</v>
      </c>
      <c r="F122" s="4">
        <f t="shared" si="15"/>
        <v>1285050000</v>
      </c>
      <c r="R122" s="5">
        <v>-4.7400000000000005E-2</v>
      </c>
      <c r="S122" s="4">
        <v>4536659</v>
      </c>
      <c r="T122" s="4">
        <f>AVERAGE(S123:S132)</f>
        <v>4459720.7</v>
      </c>
      <c r="U122" s="4">
        <f t="shared" si="17"/>
        <v>3656927</v>
      </c>
    </row>
    <row r="123" spans="1:21" x14ac:dyDescent="0.2">
      <c r="A123" s="16" t="s">
        <v>165</v>
      </c>
      <c r="B123" s="4">
        <v>237000</v>
      </c>
      <c r="C123" s="4">
        <v>5200</v>
      </c>
      <c r="D123" s="4">
        <v>231800</v>
      </c>
      <c r="E123" s="4">
        <v>7702230000</v>
      </c>
      <c r="F123" s="4">
        <f t="shared" si="15"/>
        <v>3205680000</v>
      </c>
      <c r="R123" s="5">
        <v>3.0600000000000002E-2</v>
      </c>
      <c r="S123" s="4">
        <v>3983727</v>
      </c>
      <c r="U123" s="4">
        <f t="shared" si="17"/>
        <v>2704967</v>
      </c>
    </row>
    <row r="124" spans="1:21" x14ac:dyDescent="0.2">
      <c r="A124" s="16" t="s">
        <v>164</v>
      </c>
      <c r="B124" s="4">
        <v>24300</v>
      </c>
      <c r="C124" s="4">
        <v>221000</v>
      </c>
      <c r="D124" s="4">
        <v>-196700</v>
      </c>
      <c r="E124" s="4">
        <v>-6528960000</v>
      </c>
      <c r="F124" s="4">
        <f t="shared" si="15"/>
        <v>-4496550000</v>
      </c>
      <c r="R124" s="5">
        <v>-2.2400000000000003E-2</v>
      </c>
      <c r="S124" s="4">
        <v>4680320</v>
      </c>
      <c r="U124" s="4">
        <f t="shared" ref="U124:U126" si="20">MIN(S125:S129)</f>
        <v>2704967</v>
      </c>
    </row>
    <row r="125" spans="1:21" x14ac:dyDescent="0.2">
      <c r="A125" s="16" t="s">
        <v>163</v>
      </c>
      <c r="B125" s="4">
        <v>610400</v>
      </c>
      <c r="C125" s="4">
        <v>10900</v>
      </c>
      <c r="D125" s="4">
        <v>599500</v>
      </c>
      <c r="E125" s="4">
        <v>19887310000</v>
      </c>
      <c r="F125" s="4">
        <f t="shared" si="15"/>
        <v>2032410000</v>
      </c>
      <c r="R125" s="5">
        <v>2.3E-2</v>
      </c>
      <c r="S125" s="4">
        <v>3656927</v>
      </c>
      <c r="U125" s="4">
        <f t="shared" si="20"/>
        <v>2704967</v>
      </c>
    </row>
    <row r="126" spans="1:21" x14ac:dyDescent="0.2">
      <c r="A126" s="16" t="s">
        <v>162</v>
      </c>
      <c r="B126" s="4">
        <v>3100</v>
      </c>
      <c r="C126" s="4">
        <v>40075</v>
      </c>
      <c r="D126" s="4">
        <v>-36975</v>
      </c>
      <c r="E126" s="4">
        <v>-1255190000</v>
      </c>
      <c r="F126" s="4">
        <f t="shared" si="15"/>
        <v>-17854900000</v>
      </c>
      <c r="R126" s="5">
        <v>3.1600000000000003E-2</v>
      </c>
      <c r="S126" s="4">
        <v>10852676</v>
      </c>
      <c r="U126" s="4">
        <f t="shared" si="20"/>
        <v>2704967</v>
      </c>
    </row>
    <row r="127" spans="1:21" x14ac:dyDescent="0.2">
      <c r="A127" s="16" t="s">
        <v>161</v>
      </c>
      <c r="B127" s="4">
        <v>800</v>
      </c>
      <c r="C127" s="4">
        <v>106600</v>
      </c>
      <c r="D127" s="4">
        <v>-105800</v>
      </c>
      <c r="E127" s="4">
        <v>-3302490000</v>
      </c>
      <c r="F127" s="4">
        <f t="shared" si="15"/>
        <v>-16599710000</v>
      </c>
      <c r="R127" s="5">
        <v>2.76E-2</v>
      </c>
      <c r="S127" s="4">
        <v>4009978</v>
      </c>
      <c r="U127" s="4">
        <f>MIN(S128:S132)</f>
        <v>2704967</v>
      </c>
    </row>
    <row r="128" spans="1:21" x14ac:dyDescent="0.2">
      <c r="A128" s="16" t="s">
        <v>160</v>
      </c>
      <c r="B128" s="4">
        <v>2300</v>
      </c>
      <c r="C128" s="4">
        <v>2100</v>
      </c>
      <c r="D128" s="4">
        <v>200</v>
      </c>
      <c r="E128" s="4">
        <v>4910000</v>
      </c>
      <c r="F128" s="4">
        <f t="shared" si="15"/>
        <v>-13297220000</v>
      </c>
      <c r="R128" s="5">
        <v>2.8399999999999998E-2</v>
      </c>
      <c r="S128" s="4">
        <v>2704967</v>
      </c>
    </row>
    <row r="129" spans="1:22" x14ac:dyDescent="0.2">
      <c r="A129" s="16" t="s">
        <v>159</v>
      </c>
      <c r="B129" s="4">
        <v>1200</v>
      </c>
      <c r="C129" s="4">
        <v>278000</v>
      </c>
      <c r="D129" s="4">
        <v>-276800</v>
      </c>
      <c r="E129" s="4">
        <v>-8517280000</v>
      </c>
      <c r="F129" s="4">
        <f t="shared" si="15"/>
        <v>-13302130000</v>
      </c>
      <c r="R129" s="5">
        <v>-3.2199999999999999E-2</v>
      </c>
      <c r="S129" s="4">
        <v>3110563</v>
      </c>
    </row>
    <row r="130" spans="1:22" x14ac:dyDescent="0.2">
      <c r="A130" s="16" t="s">
        <v>158</v>
      </c>
      <c r="B130" s="4">
        <v>77700</v>
      </c>
      <c r="C130" s="4">
        <v>73500</v>
      </c>
      <c r="D130" s="4">
        <v>4200</v>
      </c>
      <c r="E130" s="4">
        <v>81770000</v>
      </c>
      <c r="F130" s="4">
        <f t="shared" si="15"/>
        <v>-4784850000</v>
      </c>
      <c r="R130" s="5">
        <v>6.1699999999999998E-2</v>
      </c>
      <c r="S130" s="4">
        <v>3473309</v>
      </c>
    </row>
    <row r="131" spans="1:22" x14ac:dyDescent="0.2">
      <c r="A131" s="16" t="s">
        <v>157</v>
      </c>
      <c r="B131" s="4">
        <v>16400</v>
      </c>
      <c r="C131" s="4">
        <v>154800</v>
      </c>
      <c r="D131" s="4">
        <v>-138400</v>
      </c>
      <c r="E131" s="4">
        <v>-4164240000</v>
      </c>
      <c r="F131" s="4">
        <f>E131+F132</f>
        <v>-4866620000</v>
      </c>
      <c r="R131" s="5">
        <v>-5.7999999999999996E-2</v>
      </c>
      <c r="S131" s="4">
        <v>4547536</v>
      </c>
    </row>
    <row r="132" spans="1:22" x14ac:dyDescent="0.2">
      <c r="A132" s="16" t="s">
        <v>156</v>
      </c>
      <c r="B132" s="4">
        <v>13800</v>
      </c>
      <c r="C132" s="4">
        <v>36193</v>
      </c>
      <c r="D132" s="4">
        <v>-22393</v>
      </c>
      <c r="E132" s="4">
        <v>-702380000</v>
      </c>
      <c r="F132" s="4">
        <f>E132</f>
        <v>-702380000</v>
      </c>
      <c r="R132" s="5">
        <v>3.3E-3</v>
      </c>
      <c r="S132" s="4">
        <v>3577204</v>
      </c>
    </row>
    <row r="133" spans="1:22" x14ac:dyDescent="0.2">
      <c r="A133" s="2"/>
      <c r="B133" s="4"/>
      <c r="C133" s="4"/>
      <c r="D133" s="4"/>
      <c r="E133" s="4"/>
      <c r="F133" s="4">
        <f t="shared" ref="F133:F187" si="21">E133+F134</f>
        <v>0</v>
      </c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>
        <f t="shared" si="21"/>
        <v>0</v>
      </c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>
        <f t="shared" si="21"/>
        <v>0</v>
      </c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>
        <f t="shared" si="21"/>
        <v>0</v>
      </c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>
        <f t="shared" si="21"/>
        <v>0</v>
      </c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>
        <f t="shared" si="21"/>
        <v>0</v>
      </c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>
        <f t="shared" si="21"/>
        <v>0</v>
      </c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>
        <f t="shared" si="21"/>
        <v>0</v>
      </c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>
        <f t="shared" si="21"/>
        <v>0</v>
      </c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>
        <f t="shared" si="21"/>
        <v>0</v>
      </c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6"/>
      <c r="B143" s="4"/>
      <c r="C143" s="4"/>
      <c r="D143" s="4"/>
      <c r="E143" s="4"/>
      <c r="F143" s="4">
        <f t="shared" si="21"/>
        <v>0</v>
      </c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6"/>
      <c r="B144" s="4"/>
      <c r="C144" s="4"/>
      <c r="D144" s="4"/>
      <c r="E144" s="4"/>
      <c r="F144" s="4">
        <f t="shared" si="21"/>
        <v>0</v>
      </c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6"/>
      <c r="B145" s="4"/>
      <c r="C145" s="4"/>
      <c r="D145" s="4"/>
      <c r="E145" s="4"/>
      <c r="F145" s="4">
        <f t="shared" si="21"/>
        <v>0</v>
      </c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6"/>
      <c r="B146" s="4"/>
      <c r="C146" s="4"/>
      <c r="D146" s="4"/>
      <c r="E146" s="4"/>
      <c r="F146" s="4">
        <f t="shared" si="21"/>
        <v>0</v>
      </c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6"/>
      <c r="B147" s="4"/>
      <c r="C147" s="4"/>
      <c r="D147" s="4"/>
      <c r="E147" s="4"/>
      <c r="F147" s="4">
        <f t="shared" si="21"/>
        <v>0</v>
      </c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6"/>
      <c r="B148" s="4"/>
      <c r="C148" s="4"/>
      <c r="D148" s="4"/>
      <c r="E148" s="4"/>
      <c r="F148" s="4">
        <f t="shared" si="21"/>
        <v>0</v>
      </c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6"/>
      <c r="B149" s="4"/>
      <c r="C149" s="4"/>
      <c r="D149" s="4"/>
      <c r="E149" s="4"/>
      <c r="F149" s="4">
        <f t="shared" si="21"/>
        <v>0</v>
      </c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5"/>
    </row>
    <row r="150" spans="1:22" x14ac:dyDescent="0.2">
      <c r="A150" s="6"/>
      <c r="B150" s="4"/>
      <c r="C150" s="4"/>
      <c r="D150" s="4"/>
      <c r="E150" s="4"/>
      <c r="F150" s="4">
        <f t="shared" si="21"/>
        <v>0</v>
      </c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5"/>
    </row>
    <row r="151" spans="1:22" x14ac:dyDescent="0.2">
      <c r="A151" s="6"/>
      <c r="B151" s="4"/>
      <c r="C151" s="4"/>
      <c r="D151" s="4"/>
      <c r="E151" s="4"/>
      <c r="F151" s="4">
        <f t="shared" si="21"/>
        <v>0</v>
      </c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5"/>
    </row>
    <row r="152" spans="1:22" x14ac:dyDescent="0.2">
      <c r="A152" s="6"/>
      <c r="B152" s="4"/>
      <c r="C152" s="4"/>
      <c r="D152" s="4"/>
      <c r="E152" s="4"/>
      <c r="F152" s="4">
        <f t="shared" si="21"/>
        <v>0</v>
      </c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5"/>
    </row>
    <row r="153" spans="1:22" x14ac:dyDescent="0.2">
      <c r="A153" s="2"/>
      <c r="B153" s="4"/>
      <c r="C153" s="4"/>
      <c r="D153" s="4"/>
      <c r="E153" s="4"/>
      <c r="F153" s="4">
        <f t="shared" si="21"/>
        <v>0</v>
      </c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5"/>
    </row>
    <row r="154" spans="1:22" x14ac:dyDescent="0.2">
      <c r="A154" s="2"/>
      <c r="B154" s="4"/>
      <c r="C154" s="4"/>
      <c r="D154" s="4"/>
      <c r="E154" s="4"/>
      <c r="F154" s="4">
        <f t="shared" si="21"/>
        <v>0</v>
      </c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5"/>
    </row>
    <row r="155" spans="1:22" x14ac:dyDescent="0.2">
      <c r="A155" s="6"/>
      <c r="B155" s="4"/>
      <c r="C155" s="4"/>
      <c r="D155" s="4"/>
      <c r="E155" s="4"/>
      <c r="F155" s="4">
        <f t="shared" si="21"/>
        <v>0</v>
      </c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5"/>
    </row>
    <row r="156" spans="1:22" x14ac:dyDescent="0.2">
      <c r="A156" s="6"/>
      <c r="B156" s="4"/>
      <c r="C156" s="4"/>
      <c r="D156" s="4"/>
      <c r="E156" s="4"/>
      <c r="F156" s="4">
        <f t="shared" si="21"/>
        <v>0</v>
      </c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5"/>
    </row>
    <row r="157" spans="1:22" x14ac:dyDescent="0.2">
      <c r="A157" s="6"/>
      <c r="B157" s="4"/>
      <c r="C157" s="4"/>
      <c r="D157" s="4"/>
      <c r="E157" s="4"/>
      <c r="F157" s="4">
        <f t="shared" si="21"/>
        <v>0</v>
      </c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5"/>
    </row>
    <row r="158" spans="1:22" x14ac:dyDescent="0.2">
      <c r="A158" s="6"/>
      <c r="B158" s="4"/>
      <c r="C158" s="4"/>
      <c r="D158" s="4"/>
      <c r="E158" s="4"/>
      <c r="F158" s="4">
        <f t="shared" si="21"/>
        <v>0</v>
      </c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5"/>
    </row>
    <row r="159" spans="1:22" x14ac:dyDescent="0.2">
      <c r="A159" s="6"/>
      <c r="B159" s="4"/>
      <c r="C159" s="4"/>
      <c r="D159" s="4"/>
      <c r="E159" s="4"/>
      <c r="F159" s="4">
        <f t="shared" si="21"/>
        <v>0</v>
      </c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5"/>
    </row>
    <row r="160" spans="1:22" x14ac:dyDescent="0.2">
      <c r="A160" s="6"/>
      <c r="B160" s="4"/>
      <c r="C160" s="4"/>
      <c r="D160" s="4"/>
      <c r="E160" s="4"/>
      <c r="F160" s="4">
        <f t="shared" si="21"/>
        <v>0</v>
      </c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5"/>
    </row>
    <row r="161" spans="1:22" x14ac:dyDescent="0.2">
      <c r="A161" s="6"/>
      <c r="B161" s="4"/>
      <c r="C161" s="4"/>
      <c r="D161" s="4"/>
      <c r="E161" s="4"/>
      <c r="F161" s="4">
        <f t="shared" si="21"/>
        <v>0</v>
      </c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5"/>
    </row>
    <row r="162" spans="1:22" x14ac:dyDescent="0.2">
      <c r="A162" s="6"/>
      <c r="B162" s="4"/>
      <c r="C162" s="4"/>
      <c r="D162" s="4"/>
      <c r="E162" s="4"/>
      <c r="F162" s="4">
        <f t="shared" si="21"/>
        <v>0</v>
      </c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5"/>
      <c r="U162" s="5"/>
      <c r="V162" s="5"/>
    </row>
    <row r="163" spans="1:22" x14ac:dyDescent="0.2">
      <c r="A163" s="6"/>
      <c r="B163" s="4"/>
      <c r="C163" s="4"/>
      <c r="D163" s="4"/>
      <c r="E163" s="4"/>
      <c r="F163" s="4">
        <f t="shared" si="21"/>
        <v>0</v>
      </c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5"/>
      <c r="U163" s="5"/>
      <c r="V163" s="5"/>
    </row>
    <row r="164" spans="1:22" x14ac:dyDescent="0.2">
      <c r="A164" s="6"/>
      <c r="B164" s="4"/>
      <c r="C164" s="4"/>
      <c r="D164" s="4"/>
      <c r="E164" s="4"/>
      <c r="F164" s="4">
        <f t="shared" si="21"/>
        <v>0</v>
      </c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5"/>
      <c r="U164" s="5"/>
      <c r="V164" s="5"/>
    </row>
    <row r="165" spans="1:22" x14ac:dyDescent="0.2">
      <c r="A165" s="6"/>
      <c r="B165" s="4"/>
      <c r="C165" s="4"/>
      <c r="D165" s="4"/>
      <c r="E165" s="4"/>
      <c r="F165" s="4">
        <f t="shared" si="21"/>
        <v>0</v>
      </c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5"/>
      <c r="U165" s="5"/>
      <c r="V165" s="5"/>
    </row>
    <row r="166" spans="1:22" x14ac:dyDescent="0.2">
      <c r="A166" s="6"/>
      <c r="B166" s="4"/>
      <c r="C166" s="4"/>
      <c r="D166" s="4"/>
      <c r="E166" s="4"/>
      <c r="F166" s="4">
        <f t="shared" si="21"/>
        <v>0</v>
      </c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5"/>
      <c r="U166" s="5"/>
      <c r="V166" s="5"/>
    </row>
    <row r="167" spans="1:22" x14ac:dyDescent="0.2">
      <c r="A167" s="6"/>
      <c r="B167" s="4"/>
      <c r="C167" s="4"/>
      <c r="D167" s="4"/>
      <c r="E167" s="4"/>
      <c r="F167" s="4">
        <f t="shared" si="21"/>
        <v>0</v>
      </c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5"/>
      <c r="U167" s="5"/>
      <c r="V167" s="5"/>
    </row>
    <row r="168" spans="1:22" x14ac:dyDescent="0.2">
      <c r="A168" s="2"/>
      <c r="B168" s="4"/>
      <c r="C168" s="4"/>
      <c r="D168" s="4"/>
      <c r="E168" s="4"/>
      <c r="F168" s="4">
        <f t="shared" si="21"/>
        <v>0</v>
      </c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5"/>
    </row>
    <row r="169" spans="1:22" x14ac:dyDescent="0.2">
      <c r="A169" s="2"/>
      <c r="B169" s="4"/>
      <c r="C169" s="4"/>
      <c r="D169" s="4"/>
      <c r="E169" s="4"/>
      <c r="F169" s="4">
        <f t="shared" si="21"/>
        <v>0</v>
      </c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5"/>
    </row>
    <row r="170" spans="1:22" x14ac:dyDescent="0.2">
      <c r="A170" s="2"/>
      <c r="B170" s="4"/>
      <c r="C170" s="4"/>
      <c r="D170" s="4"/>
      <c r="E170" s="4"/>
      <c r="F170" s="4">
        <f t="shared" si="21"/>
        <v>0</v>
      </c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5"/>
    </row>
    <row r="171" spans="1:22" x14ac:dyDescent="0.2">
      <c r="A171" s="2"/>
      <c r="B171" s="4"/>
      <c r="C171" s="4"/>
      <c r="D171" s="4"/>
      <c r="E171" s="4"/>
      <c r="F171" s="4">
        <f t="shared" si="21"/>
        <v>0</v>
      </c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5"/>
    </row>
    <row r="172" spans="1:22" x14ac:dyDescent="0.2">
      <c r="A172" s="2"/>
      <c r="B172" s="4"/>
      <c r="C172" s="4"/>
      <c r="D172" s="4"/>
      <c r="E172" s="4"/>
      <c r="F172" s="4">
        <f t="shared" si="21"/>
        <v>0</v>
      </c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5"/>
    </row>
    <row r="173" spans="1:22" x14ac:dyDescent="0.2">
      <c r="A173" s="2"/>
      <c r="B173" s="4"/>
      <c r="C173" s="4"/>
      <c r="D173" s="4"/>
      <c r="E173" s="4"/>
      <c r="F173" s="4">
        <f t="shared" si="21"/>
        <v>0</v>
      </c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5"/>
    </row>
    <row r="174" spans="1:22" x14ac:dyDescent="0.2">
      <c r="A174" s="2"/>
      <c r="B174" s="4"/>
      <c r="C174" s="4"/>
      <c r="D174" s="4"/>
      <c r="E174" s="4"/>
      <c r="F174" s="4">
        <f t="shared" si="21"/>
        <v>0</v>
      </c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5"/>
    </row>
    <row r="175" spans="1:22" x14ac:dyDescent="0.2">
      <c r="A175" s="2"/>
      <c r="B175" s="4"/>
      <c r="C175" s="4"/>
      <c r="D175" s="4"/>
      <c r="E175" s="4"/>
      <c r="F175" s="4">
        <f t="shared" si="21"/>
        <v>0</v>
      </c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5"/>
    </row>
    <row r="176" spans="1:22" x14ac:dyDescent="0.2">
      <c r="A176" s="2"/>
      <c r="B176" s="4"/>
      <c r="C176" s="4"/>
      <c r="D176" s="4"/>
      <c r="E176" s="4"/>
      <c r="F176" s="4">
        <f t="shared" si="21"/>
        <v>0</v>
      </c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5"/>
    </row>
    <row r="177" spans="1:22" x14ac:dyDescent="0.2">
      <c r="A177" s="2"/>
      <c r="B177" s="4"/>
      <c r="C177" s="4"/>
      <c r="D177" s="4"/>
      <c r="E177" s="4"/>
      <c r="F177" s="4">
        <f t="shared" si="21"/>
        <v>0</v>
      </c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5"/>
      <c r="U177" s="5"/>
      <c r="V177" s="5"/>
    </row>
    <row r="178" spans="1:22" x14ac:dyDescent="0.2">
      <c r="A178" s="2"/>
      <c r="B178" s="4"/>
      <c r="C178" s="4"/>
      <c r="D178" s="4"/>
      <c r="E178" s="4"/>
      <c r="F178" s="4">
        <f t="shared" si="21"/>
        <v>0</v>
      </c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5"/>
      <c r="U178" s="5"/>
      <c r="V178" s="5"/>
    </row>
    <row r="179" spans="1:22" x14ac:dyDescent="0.2">
      <c r="A179" s="2"/>
      <c r="B179" s="4"/>
      <c r="C179" s="4"/>
      <c r="D179" s="4"/>
      <c r="E179" s="4"/>
      <c r="F179" s="4">
        <f t="shared" si="21"/>
        <v>0</v>
      </c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5"/>
      <c r="U179" s="5"/>
      <c r="V179" s="5"/>
    </row>
    <row r="180" spans="1:22" x14ac:dyDescent="0.2">
      <c r="A180" s="2"/>
      <c r="B180" s="4"/>
      <c r="C180" s="4"/>
      <c r="D180" s="4"/>
      <c r="E180" s="4"/>
      <c r="F180" s="4">
        <f t="shared" si="21"/>
        <v>0</v>
      </c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5"/>
      <c r="U180" s="5"/>
      <c r="V180" s="5"/>
    </row>
    <row r="181" spans="1:22" x14ac:dyDescent="0.2">
      <c r="A181" s="2"/>
      <c r="B181" s="4"/>
      <c r="C181" s="4"/>
      <c r="D181" s="4"/>
      <c r="E181" s="4"/>
      <c r="F181" s="4">
        <f t="shared" si="21"/>
        <v>0</v>
      </c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5"/>
      <c r="U181" s="5"/>
      <c r="V181" s="5"/>
    </row>
    <row r="182" spans="1:22" x14ac:dyDescent="0.2">
      <c r="A182" s="2"/>
      <c r="B182" s="4"/>
      <c r="C182" s="4"/>
      <c r="D182" s="4"/>
      <c r="E182" s="4"/>
      <c r="F182" s="4">
        <f t="shared" si="21"/>
        <v>0</v>
      </c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5"/>
      <c r="U182" s="5"/>
      <c r="V182" s="5"/>
    </row>
    <row r="183" spans="1:22" x14ac:dyDescent="0.2">
      <c r="A183" s="2"/>
      <c r="B183" s="4"/>
      <c r="C183" s="4"/>
      <c r="D183" s="4"/>
      <c r="E183" s="4"/>
      <c r="F183" s="4">
        <f t="shared" si="21"/>
        <v>0</v>
      </c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5"/>
      <c r="U183" s="5"/>
      <c r="V183" s="5"/>
    </row>
    <row r="184" spans="1:22" x14ac:dyDescent="0.2">
      <c r="A184" s="2"/>
      <c r="B184" s="4"/>
      <c r="C184" s="4"/>
      <c r="D184" s="4"/>
      <c r="E184" s="4"/>
      <c r="F184" s="4">
        <f t="shared" si="21"/>
        <v>0</v>
      </c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5"/>
      <c r="U184" s="5"/>
      <c r="V184" s="5"/>
    </row>
    <row r="185" spans="1:22" x14ac:dyDescent="0.2">
      <c r="A185" s="2"/>
      <c r="B185" s="4"/>
      <c r="C185" s="4"/>
      <c r="D185" s="4"/>
      <c r="E185" s="4"/>
      <c r="F185" s="4">
        <f t="shared" si="21"/>
        <v>0</v>
      </c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5"/>
      <c r="U185" s="5"/>
      <c r="V185" s="8"/>
    </row>
    <row r="186" spans="1:22" x14ac:dyDescent="0.2">
      <c r="A186" s="2"/>
      <c r="B186" s="4"/>
      <c r="C186" s="4"/>
      <c r="D186" s="4"/>
      <c r="E186" s="4"/>
      <c r="F186" s="4">
        <f t="shared" si="21"/>
        <v>0</v>
      </c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5"/>
      <c r="U186" s="5"/>
      <c r="V186" s="8"/>
    </row>
    <row r="187" spans="1:22" x14ac:dyDescent="0.2">
      <c r="A187" s="2"/>
      <c r="B187" s="4"/>
      <c r="C187" s="4"/>
      <c r="D187" s="4"/>
      <c r="E187" s="4"/>
      <c r="F187" s="4">
        <f t="shared" si="21"/>
        <v>0</v>
      </c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5"/>
      <c r="U187" s="5"/>
      <c r="V187" s="8"/>
    </row>
    <row r="188" spans="1:22" x14ac:dyDescent="0.2">
      <c r="A188" s="6"/>
      <c r="B188" s="4"/>
      <c r="C188" s="4"/>
      <c r="D188" s="4"/>
      <c r="E188" s="4"/>
      <c r="F188" s="4">
        <f>E188+F189</f>
        <v>0</v>
      </c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5"/>
      <c r="U188" s="5"/>
      <c r="V188" s="8"/>
    </row>
    <row r="189" spans="1:22" x14ac:dyDescent="0.2">
      <c r="A189" s="6"/>
      <c r="B189" s="4"/>
      <c r="C189" s="4"/>
      <c r="D189" s="4"/>
      <c r="E189" s="4"/>
      <c r="F189" s="4">
        <f>E189</f>
        <v>0</v>
      </c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5"/>
      <c r="U189" s="5"/>
      <c r="V189" s="8"/>
    </row>
    <row r="190" spans="1:22" x14ac:dyDescent="0.2">
      <c r="A190" s="6"/>
      <c r="B190" s="4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5"/>
      <c r="U190" s="5"/>
      <c r="V190" s="8"/>
    </row>
    <row r="191" spans="1:22" x14ac:dyDescent="0.2">
      <c r="A191" s="6"/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5"/>
      <c r="U191" s="5"/>
      <c r="V191" s="8"/>
    </row>
    <row r="192" spans="1:22" x14ac:dyDescent="0.2">
      <c r="A192" s="6"/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5"/>
      <c r="U192" s="5"/>
      <c r="V192" s="8"/>
    </row>
    <row r="193" spans="1:22" x14ac:dyDescent="0.2">
      <c r="A193" s="2"/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5"/>
      <c r="U193" s="5"/>
      <c r="V193" s="8"/>
    </row>
    <row r="194" spans="1:22" x14ac:dyDescent="0.2">
      <c r="A194" s="2"/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5"/>
      <c r="U194" s="5"/>
      <c r="V194" s="8"/>
    </row>
    <row r="195" spans="1:22" x14ac:dyDescent="0.2">
      <c r="A195" s="2"/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5"/>
      <c r="U195" s="5"/>
      <c r="V195" s="8"/>
    </row>
    <row r="196" spans="1:22" x14ac:dyDescent="0.2">
      <c r="A196" s="2"/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5"/>
      <c r="U196" s="5"/>
      <c r="V196" s="8"/>
    </row>
    <row r="197" spans="1:22" x14ac:dyDescent="0.2">
      <c r="A197" s="2"/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5"/>
      <c r="U197" s="5"/>
      <c r="V197" s="8"/>
    </row>
    <row r="223" spans="1:3" x14ac:dyDescent="0.2">
      <c r="A223" t="e" cm="1">
        <f t="array" aca="1" ref="A223" ca="1">INDIRECT("'" &amp; E1 &amp; "'!$A$2:$A$66")</f>
        <v>#REF!</v>
      </c>
      <c r="B223" t="e" cm="1">
        <f t="array" aca="1" ref="B223" ca="1">INDIRECT("'" &amp; E1 &amp; "'!$B$2:$B$66")</f>
        <v>#REF!</v>
      </c>
      <c r="C223" t="e" cm="1">
        <f t="array" aca="1" ref="C223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228923-D1E7-CB48-8DCB-D3DE4FB63106}">
  <sheetPr codeName="Sheet80"/>
  <dimension ref="A1:V223"/>
  <sheetViews>
    <sheetView workbookViewId="0">
      <pane ySplit="2" topLeftCell="A3" activePane="bottomLeft" state="frozen"/>
      <selection activeCell="F17" sqref="F17"/>
      <selection pane="bottomLeft" activeCell="F17" sqref="F17"/>
    </sheetView>
  </sheetViews>
  <sheetFormatPr baseColWidth="10" defaultRowHeight="16" x14ac:dyDescent="0.2"/>
  <cols>
    <col min="1" max="1" width="21.1640625" customWidth="1"/>
    <col min="2" max="2" width="13" customWidth="1"/>
    <col min="3" max="3" width="15.1640625" customWidth="1"/>
    <col min="4" max="4" width="13.6640625" customWidth="1"/>
    <col min="5" max="5" width="16.66406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6.8320312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252</v>
      </c>
      <c r="U2" s="1" t="s">
        <v>253</v>
      </c>
      <c r="V2" s="1" t="s">
        <v>236</v>
      </c>
    </row>
    <row r="3" spans="1:22" x14ac:dyDescent="0.2">
      <c r="A3" s="16" t="s">
        <v>357</v>
      </c>
      <c r="B3" s="4">
        <v>3200</v>
      </c>
      <c r="C3" s="4">
        <v>153350</v>
      </c>
      <c r="D3" s="4">
        <v>-150150</v>
      </c>
      <c r="E3" s="4">
        <v>-5598030000</v>
      </c>
      <c r="F3" s="4">
        <f t="shared" ref="F3:F11" si="0">E3+F4</f>
        <v>578537945</v>
      </c>
      <c r="G3" s="4">
        <v>0</v>
      </c>
      <c r="H3" s="4">
        <v>0</v>
      </c>
      <c r="I3" s="4">
        <v>0</v>
      </c>
      <c r="J3" s="4">
        <v>-7440000000</v>
      </c>
      <c r="K3" s="24">
        <f t="shared" ref="K3:K11" si="1">K4+J3</f>
        <v>12460172000</v>
      </c>
      <c r="L3" s="4">
        <v>677</v>
      </c>
      <c r="M3" s="4">
        <v>542</v>
      </c>
      <c r="N3" s="4">
        <v>35</v>
      </c>
      <c r="O3" s="4">
        <v>48</v>
      </c>
      <c r="P3" s="4">
        <v>633500</v>
      </c>
      <c r="Q3" s="4">
        <v>1197800</v>
      </c>
      <c r="R3" s="5">
        <v>-7.5199999999999989E-2</v>
      </c>
      <c r="S3" s="4">
        <v>1516200</v>
      </c>
      <c r="T3" s="4">
        <f t="shared" ref="T3:T38" si="2">AVERAGE(S4:S13)</f>
        <v>832670</v>
      </c>
      <c r="U3" s="4">
        <f t="shared" ref="U3:U11" si="3">MIN(S4:S8)</f>
        <v>511800</v>
      </c>
      <c r="V3" s="5">
        <v>2.1099999999999997E-2</v>
      </c>
    </row>
    <row r="4" spans="1:22" x14ac:dyDescent="0.2">
      <c r="A4" s="16" t="s">
        <v>356</v>
      </c>
      <c r="B4" s="4">
        <v>94600</v>
      </c>
      <c r="C4" s="4">
        <v>10400</v>
      </c>
      <c r="D4" s="4">
        <v>84200</v>
      </c>
      <c r="E4" s="4">
        <v>3366000000</v>
      </c>
      <c r="F4" s="4">
        <f t="shared" si="0"/>
        <v>6176567945</v>
      </c>
      <c r="K4" s="24">
        <f t="shared" si="1"/>
        <v>19900172000</v>
      </c>
      <c r="L4" s="4">
        <v>1061</v>
      </c>
      <c r="M4" s="4">
        <v>576</v>
      </c>
      <c r="N4" s="4">
        <v>73</v>
      </c>
      <c r="O4" s="4">
        <v>46</v>
      </c>
      <c r="P4" s="4">
        <v>1325100</v>
      </c>
      <c r="Q4" s="4">
        <v>2477100</v>
      </c>
      <c r="R4" s="5">
        <v>-7.4999999999999997E-2</v>
      </c>
      <c r="S4" s="4">
        <v>1940400</v>
      </c>
      <c r="T4" s="4">
        <f t="shared" si="2"/>
        <v>729160</v>
      </c>
      <c r="U4" s="4">
        <f t="shared" si="3"/>
        <v>413900</v>
      </c>
      <c r="V4" s="5">
        <v>3.39E-2</v>
      </c>
    </row>
    <row r="5" spans="1:22" x14ac:dyDescent="0.2">
      <c r="A5" s="16" t="s">
        <v>355</v>
      </c>
      <c r="B5" s="4">
        <v>38300</v>
      </c>
      <c r="C5" s="4">
        <v>21800</v>
      </c>
      <c r="D5" s="4">
        <v>16500</v>
      </c>
      <c r="E5" s="4">
        <v>702300000</v>
      </c>
      <c r="F5" s="4">
        <f t="shared" si="0"/>
        <v>2810567945</v>
      </c>
      <c r="K5" s="24">
        <f t="shared" si="1"/>
        <v>19900172000</v>
      </c>
      <c r="L5" s="4">
        <v>287</v>
      </c>
      <c r="M5" s="4">
        <v>640</v>
      </c>
      <c r="N5" s="4">
        <v>15</v>
      </c>
      <c r="O5" s="4">
        <v>48</v>
      </c>
      <c r="P5" s="4">
        <v>189000</v>
      </c>
      <c r="Q5" s="4">
        <v>514800</v>
      </c>
      <c r="R5" s="5">
        <v>-1.6200000000000003E-2</v>
      </c>
      <c r="S5" s="4">
        <v>759700</v>
      </c>
      <c r="T5" s="4">
        <f t="shared" si="2"/>
        <v>794920</v>
      </c>
      <c r="U5" s="4">
        <f t="shared" si="3"/>
        <v>413900</v>
      </c>
      <c r="V5" s="5">
        <v>2.52E-2</v>
      </c>
    </row>
    <row r="6" spans="1:22" x14ac:dyDescent="0.2">
      <c r="A6" s="16" t="s">
        <v>354</v>
      </c>
      <c r="B6" s="4">
        <v>2100</v>
      </c>
      <c r="C6" s="4">
        <v>22200</v>
      </c>
      <c r="D6" s="4">
        <v>-20100</v>
      </c>
      <c r="E6" s="4">
        <v>-889010000</v>
      </c>
      <c r="F6" s="4">
        <f t="shared" si="0"/>
        <v>2108267945</v>
      </c>
      <c r="K6" s="24">
        <f t="shared" si="1"/>
        <v>19900172000</v>
      </c>
      <c r="L6" s="4">
        <v>180</v>
      </c>
      <c r="M6" s="4">
        <v>463</v>
      </c>
      <c r="N6" s="4">
        <v>7</v>
      </c>
      <c r="O6" s="4">
        <v>40</v>
      </c>
      <c r="P6" s="4">
        <v>120500</v>
      </c>
      <c r="Q6" s="4">
        <v>419400</v>
      </c>
      <c r="R6" s="5">
        <v>-2.0499999999999997E-2</v>
      </c>
      <c r="S6" s="4">
        <v>540700</v>
      </c>
      <c r="T6" s="4">
        <f t="shared" si="2"/>
        <v>809630</v>
      </c>
      <c r="U6" s="4">
        <f t="shared" si="3"/>
        <v>413900</v>
      </c>
      <c r="V6" s="5">
        <v>2.46E-2</v>
      </c>
    </row>
    <row r="7" spans="1:22" x14ac:dyDescent="0.2">
      <c r="A7" s="16" t="s">
        <v>353</v>
      </c>
      <c r="B7" s="4">
        <v>154100</v>
      </c>
      <c r="C7" s="4">
        <v>66600</v>
      </c>
      <c r="D7" s="4">
        <v>87500</v>
      </c>
      <c r="E7" s="4">
        <v>3917860000</v>
      </c>
      <c r="F7" s="4">
        <f t="shared" si="0"/>
        <v>2997277945</v>
      </c>
      <c r="K7" s="24">
        <f t="shared" si="1"/>
        <v>19900172000</v>
      </c>
      <c r="L7" s="4">
        <v>864</v>
      </c>
      <c r="M7" s="4">
        <v>609</v>
      </c>
      <c r="N7" s="4">
        <v>63</v>
      </c>
      <c r="O7" s="4">
        <v>51</v>
      </c>
      <c r="P7" s="4">
        <v>735800</v>
      </c>
      <c r="Q7" s="4">
        <v>495400</v>
      </c>
      <c r="R7" s="5">
        <v>2.7699999999999999E-2</v>
      </c>
      <c r="S7" s="4">
        <v>1294000</v>
      </c>
      <c r="T7" s="4">
        <f t="shared" si="2"/>
        <v>812460</v>
      </c>
      <c r="U7" s="4">
        <f t="shared" si="3"/>
        <v>413900</v>
      </c>
      <c r="V7" s="5">
        <v>4.3700000000000003E-2</v>
      </c>
    </row>
    <row r="8" spans="1:22" x14ac:dyDescent="0.2">
      <c r="A8" s="16" t="s">
        <v>352</v>
      </c>
      <c r="B8" s="4">
        <v>24700</v>
      </c>
      <c r="C8" s="4">
        <v>8500</v>
      </c>
      <c r="D8" s="4">
        <v>16200</v>
      </c>
      <c r="E8" s="4">
        <v>702820000</v>
      </c>
      <c r="F8" s="4">
        <f t="shared" si="0"/>
        <v>-920582055</v>
      </c>
      <c r="K8" s="24">
        <f t="shared" si="1"/>
        <v>19900172000</v>
      </c>
      <c r="L8" s="4">
        <v>273</v>
      </c>
      <c r="M8" s="4">
        <v>553</v>
      </c>
      <c r="N8" s="4">
        <v>10</v>
      </c>
      <c r="O8" s="4">
        <v>26</v>
      </c>
      <c r="P8" s="4">
        <v>159500</v>
      </c>
      <c r="Q8" s="4">
        <v>343600</v>
      </c>
      <c r="R8" s="5">
        <v>-5.6999999999999993E-3</v>
      </c>
      <c r="S8" s="4">
        <v>511800</v>
      </c>
      <c r="T8" s="4">
        <f t="shared" si="2"/>
        <v>904190</v>
      </c>
      <c r="U8" s="4">
        <f t="shared" si="3"/>
        <v>413900</v>
      </c>
      <c r="V8" s="5">
        <v>2.1700000000000001E-2</v>
      </c>
    </row>
    <row r="9" spans="1:22" x14ac:dyDescent="0.2">
      <c r="A9" s="16" t="s">
        <v>351</v>
      </c>
      <c r="B9" s="4">
        <v>14200</v>
      </c>
      <c r="C9" s="4">
        <v>71600</v>
      </c>
      <c r="D9" s="4">
        <v>-57400</v>
      </c>
      <c r="E9" s="4">
        <v>-2526360000</v>
      </c>
      <c r="F9" s="4">
        <f t="shared" si="0"/>
        <v>-1623402055</v>
      </c>
      <c r="K9" s="24">
        <f t="shared" si="1"/>
        <v>19900172000</v>
      </c>
      <c r="L9" s="4">
        <v>221</v>
      </c>
      <c r="M9" s="4">
        <v>319</v>
      </c>
      <c r="N9" s="4">
        <v>12</v>
      </c>
      <c r="O9" s="4">
        <v>24</v>
      </c>
      <c r="P9" s="4">
        <v>148600</v>
      </c>
      <c r="Q9" s="4">
        <v>213700</v>
      </c>
      <c r="R9" s="5">
        <v>-4.5000000000000005E-3</v>
      </c>
      <c r="S9" s="4">
        <v>413900</v>
      </c>
      <c r="T9" s="4">
        <f t="shared" si="2"/>
        <v>1000670</v>
      </c>
      <c r="U9" s="4">
        <f t="shared" si="3"/>
        <v>513000</v>
      </c>
      <c r="V9" s="5">
        <v>1.7000000000000001E-2</v>
      </c>
    </row>
    <row r="10" spans="1:22" x14ac:dyDescent="0.2">
      <c r="A10" s="16" t="s">
        <v>350</v>
      </c>
      <c r="B10" s="4">
        <v>11600</v>
      </c>
      <c r="C10" s="4">
        <v>113640</v>
      </c>
      <c r="D10" s="4">
        <v>-102040</v>
      </c>
      <c r="E10" s="4">
        <v>-4494534620</v>
      </c>
      <c r="F10" s="4">
        <f t="shared" si="0"/>
        <v>902957945</v>
      </c>
      <c r="K10" s="24">
        <f t="shared" si="1"/>
        <v>19900172000</v>
      </c>
      <c r="L10" s="4">
        <v>289</v>
      </c>
      <c r="M10" s="4">
        <v>281</v>
      </c>
      <c r="N10" s="4">
        <v>23</v>
      </c>
      <c r="O10" s="4">
        <v>25</v>
      </c>
      <c r="P10" s="4">
        <v>262700</v>
      </c>
      <c r="Q10" s="4">
        <v>253100</v>
      </c>
      <c r="R10" s="5">
        <v>5.7999999999999996E-3</v>
      </c>
      <c r="S10" s="4">
        <v>763700</v>
      </c>
      <c r="T10" s="4">
        <f t="shared" si="2"/>
        <v>1108290</v>
      </c>
      <c r="U10" s="4">
        <f t="shared" si="3"/>
        <v>513000</v>
      </c>
      <c r="V10" s="5">
        <v>3.2400000000000005E-2</v>
      </c>
    </row>
    <row r="11" spans="1:22" x14ac:dyDescent="0.2">
      <c r="A11" s="16" t="s">
        <v>349</v>
      </c>
      <c r="B11" s="4">
        <v>21039</v>
      </c>
      <c r="C11" s="4">
        <v>38000</v>
      </c>
      <c r="D11" s="4">
        <v>-16961</v>
      </c>
      <c r="E11" s="4">
        <v>-744410000</v>
      </c>
      <c r="F11" s="4">
        <f t="shared" si="0"/>
        <v>5397492565</v>
      </c>
      <c r="K11" s="24">
        <f t="shared" si="1"/>
        <v>19900172000</v>
      </c>
      <c r="L11" s="4">
        <v>259</v>
      </c>
      <c r="M11" s="4">
        <v>448</v>
      </c>
      <c r="N11" s="4">
        <v>16</v>
      </c>
      <c r="O11" s="4">
        <v>25</v>
      </c>
      <c r="P11" s="4">
        <v>159400</v>
      </c>
      <c r="Q11" s="4">
        <v>320700</v>
      </c>
      <c r="R11" s="5">
        <v>-9.1000000000000004E-3</v>
      </c>
      <c r="S11" s="4">
        <v>513000</v>
      </c>
      <c r="T11" s="4">
        <f t="shared" si="2"/>
        <v>1272000</v>
      </c>
      <c r="U11" s="4">
        <f t="shared" si="3"/>
        <v>565800</v>
      </c>
      <c r="V11" s="5">
        <v>2.3700000000000002E-2</v>
      </c>
    </row>
    <row r="12" spans="1:22" x14ac:dyDescent="0.2">
      <c r="A12" s="16" t="s">
        <v>348</v>
      </c>
      <c r="B12" s="4">
        <v>47400</v>
      </c>
      <c r="C12" s="4">
        <v>43300</v>
      </c>
      <c r="D12" s="4">
        <v>4100</v>
      </c>
      <c r="E12" s="4">
        <v>178300000</v>
      </c>
      <c r="F12" s="4">
        <f t="shared" ref="F12:F38" si="4">E12+F13</f>
        <v>6141902565</v>
      </c>
      <c r="K12" s="24">
        <f t="shared" ref="K12:K38" si="5">K13+J12</f>
        <v>19900172000</v>
      </c>
      <c r="L12" s="4">
        <v>221</v>
      </c>
      <c r="M12" s="4">
        <v>367</v>
      </c>
      <c r="N12" s="4">
        <v>26</v>
      </c>
      <c r="O12" s="4">
        <v>32</v>
      </c>
      <c r="P12" s="4">
        <v>229400</v>
      </c>
      <c r="Q12" s="4">
        <v>333800</v>
      </c>
      <c r="R12" s="5">
        <v>2.5699999999999997E-2</v>
      </c>
      <c r="S12" s="4">
        <v>565800</v>
      </c>
      <c r="T12" s="4">
        <f t="shared" si="2"/>
        <v>1271685</v>
      </c>
      <c r="U12" s="4">
        <f t="shared" ref="U12:U38" si="6">MIN(S13:S17)</f>
        <v>687800</v>
      </c>
      <c r="V12" s="5">
        <v>2.5099999999999997E-2</v>
      </c>
    </row>
    <row r="13" spans="1:22" x14ac:dyDescent="0.2">
      <c r="A13" s="16" t="s">
        <v>347</v>
      </c>
      <c r="B13" s="4">
        <v>26400</v>
      </c>
      <c r="C13" s="4">
        <v>173400</v>
      </c>
      <c r="D13" s="4">
        <v>-147000</v>
      </c>
      <c r="E13" s="4">
        <v>-6419610000</v>
      </c>
      <c r="F13" s="4">
        <f t="shared" si="4"/>
        <v>5963602565</v>
      </c>
      <c r="K13" s="24">
        <f t="shared" si="5"/>
        <v>19900172000</v>
      </c>
      <c r="L13" s="4">
        <v>309</v>
      </c>
      <c r="M13" s="4">
        <v>847</v>
      </c>
      <c r="N13" s="4">
        <v>24</v>
      </c>
      <c r="O13" s="4">
        <v>66</v>
      </c>
      <c r="P13" s="4">
        <v>255800</v>
      </c>
      <c r="Q13" s="4">
        <v>723500</v>
      </c>
      <c r="R13" s="5">
        <v>-2.5600000000000001E-2</v>
      </c>
      <c r="S13" s="4">
        <v>1023700</v>
      </c>
      <c r="T13" s="4">
        <f t="shared" si="2"/>
        <v>1209405</v>
      </c>
      <c r="U13" s="4">
        <f t="shared" si="6"/>
        <v>687800</v>
      </c>
      <c r="V13" s="5">
        <v>4.1700000000000001E-2</v>
      </c>
    </row>
    <row r="14" spans="1:22" x14ac:dyDescent="0.2">
      <c r="A14" s="16" t="s">
        <v>340</v>
      </c>
      <c r="B14" s="4">
        <v>36800</v>
      </c>
      <c r="C14" s="4">
        <v>44700</v>
      </c>
      <c r="D14" s="4">
        <v>-7900</v>
      </c>
      <c r="E14" s="4">
        <v>-362020000</v>
      </c>
      <c r="F14" s="4">
        <f t="shared" si="4"/>
        <v>12383212565</v>
      </c>
      <c r="K14" s="24">
        <f t="shared" si="5"/>
        <v>19900172000</v>
      </c>
      <c r="L14" s="4">
        <v>307</v>
      </c>
      <c r="M14" s="4">
        <v>884</v>
      </c>
      <c r="N14" s="4">
        <v>15</v>
      </c>
      <c r="O14" s="4">
        <v>56</v>
      </c>
      <c r="P14" s="4">
        <v>201000</v>
      </c>
      <c r="Q14" s="4">
        <v>675300</v>
      </c>
      <c r="R14" s="5">
        <v>-1.1299999999999999E-2</v>
      </c>
      <c r="S14" s="4">
        <v>905300</v>
      </c>
      <c r="T14" s="4">
        <f t="shared" si="2"/>
        <v>1196765</v>
      </c>
      <c r="U14" s="4">
        <f t="shared" si="6"/>
        <v>687800</v>
      </c>
      <c r="V14" s="5">
        <v>2.6699999999999998E-2</v>
      </c>
    </row>
    <row r="15" spans="1:22" x14ac:dyDescent="0.2">
      <c r="A15" s="16" t="s">
        <v>339</v>
      </c>
      <c r="B15" s="4">
        <v>47800</v>
      </c>
      <c r="C15" s="4">
        <v>196700</v>
      </c>
      <c r="D15" s="4">
        <v>-148900</v>
      </c>
      <c r="E15" s="4">
        <v>-6796050000</v>
      </c>
      <c r="F15" s="4">
        <f t="shared" si="4"/>
        <v>12745232565</v>
      </c>
      <c r="K15" s="24">
        <f t="shared" si="5"/>
        <v>19900172000</v>
      </c>
      <c r="L15" s="4">
        <v>571</v>
      </c>
      <c r="M15" s="4">
        <v>992</v>
      </c>
      <c r="N15" s="4">
        <v>45</v>
      </c>
      <c r="O15" s="4">
        <v>93</v>
      </c>
      <c r="P15" s="4">
        <v>526500</v>
      </c>
      <c r="Q15" s="4">
        <v>860200</v>
      </c>
      <c r="R15" s="5">
        <v>-1.7899999999999999E-2</v>
      </c>
      <c r="S15" s="4">
        <v>1417300</v>
      </c>
      <c r="T15" s="4">
        <f t="shared" si="2"/>
        <v>1107965</v>
      </c>
      <c r="U15" s="4">
        <f t="shared" si="6"/>
        <v>687800</v>
      </c>
      <c r="V15" s="5">
        <v>6.2100000000000002E-2</v>
      </c>
    </row>
    <row r="16" spans="1:22" x14ac:dyDescent="0.2">
      <c r="A16" s="16" t="s">
        <v>338</v>
      </c>
      <c r="B16" s="4">
        <v>97800</v>
      </c>
      <c r="C16" s="4">
        <v>317200</v>
      </c>
      <c r="D16" s="4">
        <v>-219400</v>
      </c>
      <c r="E16" s="4">
        <v>-9951600000</v>
      </c>
      <c r="F16" s="4">
        <f t="shared" si="4"/>
        <v>19541282565</v>
      </c>
      <c r="K16" s="24">
        <f t="shared" si="5"/>
        <v>19900172000</v>
      </c>
      <c r="L16" s="4">
        <v>499</v>
      </c>
      <c r="M16" s="4">
        <v>355</v>
      </c>
      <c r="N16" s="4">
        <v>35</v>
      </c>
      <c r="O16" s="4">
        <v>35</v>
      </c>
      <c r="P16" s="4">
        <v>328100</v>
      </c>
      <c r="Q16" s="4">
        <v>358300</v>
      </c>
      <c r="R16" s="5">
        <v>-1.54E-2</v>
      </c>
      <c r="S16" s="4">
        <v>687800</v>
      </c>
      <c r="T16" s="4">
        <f t="shared" si="2"/>
        <v>1113075</v>
      </c>
      <c r="U16" s="4">
        <f t="shared" si="6"/>
        <v>1322300</v>
      </c>
      <c r="V16" s="5">
        <v>2.07E-2</v>
      </c>
    </row>
    <row r="17" spans="1:22" x14ac:dyDescent="0.2">
      <c r="A17" s="16" t="s">
        <v>337</v>
      </c>
      <c r="B17" s="4">
        <v>244200</v>
      </c>
      <c r="C17" s="4">
        <v>225100</v>
      </c>
      <c r="D17" s="4">
        <v>19100</v>
      </c>
      <c r="E17" s="4">
        <v>881010000</v>
      </c>
      <c r="F17" s="4">
        <f t="shared" si="4"/>
        <v>29492882565</v>
      </c>
      <c r="K17" s="24">
        <f t="shared" si="5"/>
        <v>19900172000</v>
      </c>
      <c r="L17" s="4">
        <v>1154</v>
      </c>
      <c r="M17" s="4">
        <v>574</v>
      </c>
      <c r="N17" s="4">
        <v>82</v>
      </c>
      <c r="O17" s="4">
        <v>42</v>
      </c>
      <c r="P17" s="4">
        <v>835800</v>
      </c>
      <c r="Q17" s="4">
        <v>485600</v>
      </c>
      <c r="R17" s="5">
        <v>4.7899999999999998E-2</v>
      </c>
      <c r="S17" s="4">
        <v>1322300</v>
      </c>
      <c r="T17" s="4">
        <f t="shared" si="2"/>
        <v>1037965</v>
      </c>
      <c r="U17" s="4">
        <f t="shared" si="6"/>
        <v>562650</v>
      </c>
      <c r="V17" s="5">
        <v>6.9000000000000006E-2</v>
      </c>
    </row>
    <row r="18" spans="1:22" x14ac:dyDescent="0.2">
      <c r="A18" s="16" t="s">
        <v>336</v>
      </c>
      <c r="B18" s="4">
        <v>144100</v>
      </c>
      <c r="C18" s="4">
        <v>159900</v>
      </c>
      <c r="D18" s="4">
        <v>-15800</v>
      </c>
      <c r="E18" s="4">
        <v>-698220000</v>
      </c>
      <c r="F18" s="4">
        <f t="shared" si="4"/>
        <v>28611872565</v>
      </c>
      <c r="K18" s="24">
        <f t="shared" si="5"/>
        <v>19900172000</v>
      </c>
      <c r="L18" s="4">
        <v>612</v>
      </c>
      <c r="M18" s="4">
        <v>1122</v>
      </c>
      <c r="N18" s="4">
        <v>35</v>
      </c>
      <c r="O18" s="4">
        <v>89</v>
      </c>
      <c r="P18" s="4">
        <v>427600</v>
      </c>
      <c r="Q18" s="4">
        <v>969100</v>
      </c>
      <c r="R18" s="5">
        <v>-2.6099999999999998E-2</v>
      </c>
      <c r="S18" s="4">
        <v>1429100</v>
      </c>
      <c r="T18" s="4">
        <f t="shared" si="2"/>
        <v>973275</v>
      </c>
      <c r="U18" s="4">
        <f t="shared" si="6"/>
        <v>400900</v>
      </c>
      <c r="V18" s="5">
        <v>7.2599999999999998E-2</v>
      </c>
    </row>
    <row r="19" spans="1:22" x14ac:dyDescent="0.2">
      <c r="A19" s="16" t="s">
        <v>335</v>
      </c>
      <c r="B19" s="4">
        <v>304100</v>
      </c>
      <c r="C19" s="4">
        <v>202000</v>
      </c>
      <c r="D19" s="4">
        <v>102100</v>
      </c>
      <c r="E19" s="4">
        <v>4520750000</v>
      </c>
      <c r="F19" s="4">
        <f t="shared" si="4"/>
        <v>29310092565</v>
      </c>
      <c r="K19" s="24">
        <f t="shared" si="5"/>
        <v>19900172000</v>
      </c>
      <c r="L19" s="4">
        <v>1024</v>
      </c>
      <c r="M19" s="4">
        <v>529</v>
      </c>
      <c r="N19" s="4">
        <v>98</v>
      </c>
      <c r="O19" s="4">
        <v>40</v>
      </c>
      <c r="P19" s="4">
        <v>927700</v>
      </c>
      <c r="Q19" s="4">
        <v>448700</v>
      </c>
      <c r="R19" s="5">
        <v>3.5699999999999996E-2</v>
      </c>
      <c r="S19" s="4">
        <v>1378700</v>
      </c>
      <c r="T19" s="4">
        <f t="shared" si="2"/>
        <v>914645</v>
      </c>
      <c r="U19" s="4">
        <f t="shared" si="6"/>
        <v>400900</v>
      </c>
      <c r="V19" s="5">
        <v>5.28E-2</v>
      </c>
    </row>
    <row r="20" spans="1:22" x14ac:dyDescent="0.2">
      <c r="A20" s="16" t="s">
        <v>334</v>
      </c>
      <c r="B20" s="4">
        <v>308400</v>
      </c>
      <c r="C20" s="4">
        <v>140200</v>
      </c>
      <c r="D20" s="4">
        <v>168200</v>
      </c>
      <c r="E20" s="4">
        <v>7387280000</v>
      </c>
      <c r="F20" s="4">
        <f t="shared" si="4"/>
        <v>24789342565</v>
      </c>
      <c r="K20" s="24">
        <f t="shared" si="5"/>
        <v>19900172000</v>
      </c>
      <c r="L20" s="4">
        <v>1232</v>
      </c>
      <c r="M20" s="4">
        <v>1160</v>
      </c>
      <c r="N20" s="4">
        <v>80</v>
      </c>
      <c r="O20" s="4">
        <v>81</v>
      </c>
      <c r="P20" s="4">
        <v>956600</v>
      </c>
      <c r="Q20" s="4">
        <v>852700</v>
      </c>
      <c r="R20" s="5">
        <v>2.9600000000000001E-2</v>
      </c>
      <c r="S20" s="4">
        <v>1839900</v>
      </c>
      <c r="T20" s="4">
        <f t="shared" si="2"/>
        <v>767145</v>
      </c>
      <c r="U20" s="4">
        <f t="shared" si="6"/>
        <v>400900</v>
      </c>
      <c r="V20" s="5">
        <v>2.4799999999999999E-2</v>
      </c>
    </row>
    <row r="21" spans="1:22" x14ac:dyDescent="0.2">
      <c r="A21" s="16" t="s">
        <v>333</v>
      </c>
      <c r="B21" s="4">
        <v>60300</v>
      </c>
      <c r="C21" s="4">
        <v>20910</v>
      </c>
      <c r="D21" s="4">
        <v>39390</v>
      </c>
      <c r="E21" s="4">
        <v>1580690000</v>
      </c>
      <c r="F21" s="4">
        <f t="shared" si="4"/>
        <v>17402062565</v>
      </c>
      <c r="K21" s="24">
        <f t="shared" si="5"/>
        <v>19900172000</v>
      </c>
      <c r="L21" s="4">
        <v>1275</v>
      </c>
      <c r="M21" s="4">
        <v>816</v>
      </c>
      <c r="N21" s="4">
        <v>143</v>
      </c>
      <c r="O21" s="4">
        <v>64</v>
      </c>
      <c r="P21" s="4">
        <v>1435600</v>
      </c>
      <c r="Q21" s="4">
        <v>715300</v>
      </c>
      <c r="R21" s="5">
        <v>6.9699999999999998E-2</v>
      </c>
      <c r="S21" s="4">
        <v>2150100</v>
      </c>
      <c r="T21" s="4">
        <f t="shared" si="2"/>
        <v>585535</v>
      </c>
      <c r="U21" s="4">
        <f t="shared" si="6"/>
        <v>400900</v>
      </c>
      <c r="V21" s="5">
        <v>6.4000000000000001E-2</v>
      </c>
    </row>
    <row r="22" spans="1:22" x14ac:dyDescent="0.2">
      <c r="A22" s="16" t="s">
        <v>332</v>
      </c>
      <c r="B22" s="4">
        <v>118850</v>
      </c>
      <c r="C22" s="4">
        <v>114350</v>
      </c>
      <c r="D22" s="4">
        <v>4500</v>
      </c>
      <c r="E22" s="4">
        <v>178330000</v>
      </c>
      <c r="F22" s="4">
        <f t="shared" si="4"/>
        <v>15821372565</v>
      </c>
      <c r="K22" s="24">
        <f t="shared" si="5"/>
        <v>19900172000</v>
      </c>
      <c r="L22" s="4">
        <v>241</v>
      </c>
      <c r="M22" s="4">
        <v>340</v>
      </c>
      <c r="N22" s="4">
        <v>4</v>
      </c>
      <c r="O22" s="4">
        <v>22</v>
      </c>
      <c r="P22" s="4">
        <v>139600</v>
      </c>
      <c r="Q22" s="4">
        <v>277500</v>
      </c>
      <c r="R22" s="5">
        <v>0</v>
      </c>
      <c r="S22" s="4">
        <v>562650</v>
      </c>
      <c r="T22" s="4">
        <f t="shared" si="2"/>
        <v>563090</v>
      </c>
      <c r="U22" s="4">
        <f t="shared" si="6"/>
        <v>400900</v>
      </c>
      <c r="V22" s="5">
        <v>2.3799999999999998E-2</v>
      </c>
    </row>
    <row r="23" spans="1:22" x14ac:dyDescent="0.2">
      <c r="A23" s="16" t="s">
        <v>331</v>
      </c>
      <c r="B23" s="4">
        <v>0</v>
      </c>
      <c r="C23" s="4">
        <v>22300</v>
      </c>
      <c r="D23" s="4">
        <v>-22300</v>
      </c>
      <c r="E23" s="4">
        <v>-890340000</v>
      </c>
      <c r="F23" s="4">
        <f t="shared" si="4"/>
        <v>15643042565</v>
      </c>
      <c r="K23" s="24">
        <f t="shared" si="5"/>
        <v>19900172000</v>
      </c>
      <c r="L23" s="4">
        <v>123</v>
      </c>
      <c r="M23" s="4">
        <v>377</v>
      </c>
      <c r="N23" s="4">
        <v>9</v>
      </c>
      <c r="O23" s="4">
        <v>19</v>
      </c>
      <c r="P23" s="4">
        <v>100500</v>
      </c>
      <c r="Q23" s="4">
        <v>300400</v>
      </c>
      <c r="R23" s="5">
        <v>-1.01E-2</v>
      </c>
      <c r="S23" s="4">
        <v>400900</v>
      </c>
      <c r="T23" s="4">
        <f t="shared" si="2"/>
        <v>562400</v>
      </c>
      <c r="U23" s="4">
        <f t="shared" si="6"/>
        <v>529300</v>
      </c>
      <c r="V23" s="5">
        <v>3.3500000000000002E-2</v>
      </c>
    </row>
    <row r="24" spans="1:22" x14ac:dyDescent="0.2">
      <c r="A24" s="16" t="s">
        <v>330</v>
      </c>
      <c r="B24" s="4">
        <v>100</v>
      </c>
      <c r="C24" s="4">
        <v>22800</v>
      </c>
      <c r="D24" s="4">
        <v>-22700</v>
      </c>
      <c r="E24" s="4">
        <v>-912970000</v>
      </c>
      <c r="F24" s="4">
        <f t="shared" si="4"/>
        <v>16533382565</v>
      </c>
      <c r="K24" s="24">
        <f t="shared" si="5"/>
        <v>19900172000</v>
      </c>
      <c r="L24" s="4">
        <v>410</v>
      </c>
      <c r="M24" s="4">
        <v>507</v>
      </c>
      <c r="N24" s="4">
        <v>33</v>
      </c>
      <c r="O24" s="4">
        <v>34</v>
      </c>
      <c r="P24" s="4">
        <v>384700</v>
      </c>
      <c r="Q24" s="4">
        <v>393600</v>
      </c>
      <c r="R24" s="5">
        <v>2.5999999999999999E-3</v>
      </c>
      <c r="S24" s="4">
        <v>778900</v>
      </c>
      <c r="T24" s="4">
        <f t="shared" si="2"/>
        <v>588810</v>
      </c>
      <c r="U24" s="4">
        <f t="shared" si="6"/>
        <v>529300</v>
      </c>
      <c r="V24" s="5">
        <v>4.36E-2</v>
      </c>
    </row>
    <row r="25" spans="1:22" x14ac:dyDescent="0.2">
      <c r="A25" s="16" t="s">
        <v>329</v>
      </c>
      <c r="B25" s="4">
        <v>0</v>
      </c>
      <c r="C25" s="4">
        <v>18500</v>
      </c>
      <c r="D25" s="4">
        <v>-18500</v>
      </c>
      <c r="E25" s="4">
        <v>-738600000</v>
      </c>
      <c r="F25" s="4">
        <f t="shared" si="4"/>
        <v>17446352565</v>
      </c>
      <c r="K25" s="24">
        <f t="shared" si="5"/>
        <v>19900172000</v>
      </c>
      <c r="L25" s="4">
        <v>233</v>
      </c>
      <c r="M25" s="4">
        <v>457</v>
      </c>
      <c r="N25" s="4">
        <v>15</v>
      </c>
      <c r="O25" s="4">
        <v>31</v>
      </c>
      <c r="P25" s="4">
        <v>167400</v>
      </c>
      <c r="Q25" s="4">
        <v>342000</v>
      </c>
      <c r="R25" s="5">
        <v>-1.2500000000000001E-2</v>
      </c>
      <c r="S25" s="4">
        <v>529300</v>
      </c>
      <c r="T25" s="4">
        <f t="shared" si="2"/>
        <v>585430</v>
      </c>
      <c r="U25" s="4">
        <f t="shared" si="6"/>
        <v>364900</v>
      </c>
      <c r="V25" s="5">
        <v>1.49E-2</v>
      </c>
    </row>
    <row r="26" spans="1:22" x14ac:dyDescent="0.2">
      <c r="A26" s="16" t="s">
        <v>328</v>
      </c>
      <c r="B26" s="4">
        <v>500</v>
      </c>
      <c r="C26" s="4">
        <v>32000</v>
      </c>
      <c r="D26" s="4">
        <v>-31500</v>
      </c>
      <c r="E26" s="4">
        <v>-1267450000</v>
      </c>
      <c r="F26" s="4">
        <f t="shared" si="4"/>
        <v>18184952565</v>
      </c>
      <c r="K26" s="24">
        <f t="shared" si="5"/>
        <v>19900172000</v>
      </c>
      <c r="L26" s="4">
        <v>236</v>
      </c>
      <c r="M26" s="4">
        <v>656</v>
      </c>
      <c r="N26" s="4">
        <v>12</v>
      </c>
      <c r="O26" s="4">
        <v>47</v>
      </c>
      <c r="P26" s="4">
        <v>172700</v>
      </c>
      <c r="Q26" s="4">
        <v>497700</v>
      </c>
      <c r="R26" s="5">
        <v>-1.24E-2</v>
      </c>
      <c r="S26" s="4">
        <v>738900</v>
      </c>
      <c r="T26" s="4">
        <f t="shared" si="2"/>
        <v>582160</v>
      </c>
      <c r="U26" s="4">
        <f t="shared" si="6"/>
        <v>334000</v>
      </c>
      <c r="V26" s="5">
        <v>3.0699999999999998E-2</v>
      </c>
    </row>
    <row r="27" spans="1:22" x14ac:dyDescent="0.2">
      <c r="A27" s="16" t="s">
        <v>327</v>
      </c>
      <c r="B27" s="4">
        <v>0</v>
      </c>
      <c r="C27" s="4">
        <v>33210</v>
      </c>
      <c r="D27" s="4">
        <v>-33210</v>
      </c>
      <c r="E27" s="4">
        <v>-1373260000</v>
      </c>
      <c r="F27" s="4">
        <f t="shared" si="4"/>
        <v>19452402565</v>
      </c>
      <c r="K27" s="24">
        <f t="shared" si="5"/>
        <v>19900172000</v>
      </c>
      <c r="L27" s="4">
        <v>316</v>
      </c>
      <c r="M27" s="4">
        <v>391</v>
      </c>
      <c r="N27" s="4">
        <v>19</v>
      </c>
      <c r="O27" s="4">
        <v>24</v>
      </c>
      <c r="P27" s="4">
        <v>237400</v>
      </c>
      <c r="Q27" s="4">
        <v>329700</v>
      </c>
      <c r="R27" s="5">
        <v>-6.0999999999999995E-3</v>
      </c>
      <c r="S27" s="4">
        <v>571200</v>
      </c>
      <c r="T27" s="4">
        <f t="shared" si="2"/>
        <v>577610</v>
      </c>
      <c r="U27" s="4">
        <f t="shared" si="6"/>
        <v>334000</v>
      </c>
      <c r="V27" s="5">
        <v>2.2799999999999997E-2</v>
      </c>
    </row>
    <row r="28" spans="1:22" x14ac:dyDescent="0.2">
      <c r="A28" s="16" t="s">
        <v>326</v>
      </c>
      <c r="B28" s="4">
        <v>0</v>
      </c>
      <c r="C28" s="4">
        <v>13210</v>
      </c>
      <c r="D28" s="4">
        <v>-13210</v>
      </c>
      <c r="E28" s="4">
        <v>-545870000</v>
      </c>
      <c r="F28" s="4">
        <f t="shared" si="4"/>
        <v>20825662565</v>
      </c>
      <c r="K28" s="24">
        <f t="shared" si="5"/>
        <v>19900172000</v>
      </c>
      <c r="L28" s="4">
        <v>400</v>
      </c>
      <c r="M28" s="4">
        <v>606</v>
      </c>
      <c r="N28" s="4">
        <v>9</v>
      </c>
      <c r="O28" s="4">
        <v>35</v>
      </c>
      <c r="P28" s="4">
        <v>243700</v>
      </c>
      <c r="Q28" s="4">
        <v>498000</v>
      </c>
      <c r="R28" s="5">
        <v>3.7000000000000002E-3</v>
      </c>
      <c r="S28" s="4">
        <v>782200</v>
      </c>
      <c r="T28" s="4">
        <f t="shared" si="2"/>
        <v>595290</v>
      </c>
      <c r="U28" s="4">
        <f t="shared" si="6"/>
        <v>334000</v>
      </c>
      <c r="V28" s="5">
        <v>2.4E-2</v>
      </c>
    </row>
    <row r="29" spans="1:22" x14ac:dyDescent="0.2">
      <c r="A29" s="16" t="s">
        <v>325</v>
      </c>
      <c r="B29" s="4">
        <v>49100</v>
      </c>
      <c r="C29" s="4">
        <v>2600</v>
      </c>
      <c r="D29" s="4">
        <v>46500</v>
      </c>
      <c r="E29" s="4">
        <v>1886830000</v>
      </c>
      <c r="F29" s="4">
        <f t="shared" si="4"/>
        <v>21371532565</v>
      </c>
      <c r="K29" s="24">
        <f t="shared" si="5"/>
        <v>19900172000</v>
      </c>
      <c r="L29" s="4">
        <v>610</v>
      </c>
      <c r="M29" s="4">
        <v>329</v>
      </c>
      <c r="N29" s="4">
        <v>47</v>
      </c>
      <c r="O29" s="4">
        <v>24</v>
      </c>
      <c r="P29" s="4">
        <v>499100</v>
      </c>
      <c r="Q29" s="4">
        <v>263800</v>
      </c>
      <c r="R29" s="5">
        <v>3.2899999999999999E-2</v>
      </c>
      <c r="S29" s="4">
        <v>792400</v>
      </c>
      <c r="T29" s="4">
        <f t="shared" si="2"/>
        <v>567860</v>
      </c>
      <c r="U29" s="4">
        <f t="shared" si="6"/>
        <v>334000</v>
      </c>
      <c r="V29" s="5">
        <v>4.6199999999999998E-2</v>
      </c>
    </row>
    <row r="30" spans="1:22" x14ac:dyDescent="0.2">
      <c r="A30" s="16" t="s">
        <v>324</v>
      </c>
      <c r="B30" s="4">
        <v>200</v>
      </c>
      <c r="C30" s="4">
        <v>27490</v>
      </c>
      <c r="D30" s="4">
        <v>-27290</v>
      </c>
      <c r="E30" s="4">
        <v>-1077640000</v>
      </c>
      <c r="F30" s="4">
        <f t="shared" si="4"/>
        <v>19484702565</v>
      </c>
      <c r="K30" s="24">
        <f t="shared" si="5"/>
        <v>19900172000</v>
      </c>
      <c r="L30" s="4">
        <v>166</v>
      </c>
      <c r="M30" s="4">
        <v>415</v>
      </c>
      <c r="N30" s="4">
        <v>6</v>
      </c>
      <c r="O30" s="4">
        <v>22</v>
      </c>
      <c r="P30" s="4">
        <v>103800</v>
      </c>
      <c r="Q30" s="4">
        <v>252800</v>
      </c>
      <c r="R30" s="5">
        <v>0</v>
      </c>
      <c r="S30" s="4">
        <v>364900</v>
      </c>
      <c r="T30" s="4">
        <f t="shared" si="2"/>
        <v>570180</v>
      </c>
      <c r="U30" s="4">
        <f t="shared" si="6"/>
        <v>334000</v>
      </c>
      <c r="V30" s="5">
        <v>4.4999999999999998E-2</v>
      </c>
    </row>
    <row r="31" spans="1:22" x14ac:dyDescent="0.2">
      <c r="A31" s="16" t="s">
        <v>323</v>
      </c>
      <c r="B31" s="4">
        <v>15000</v>
      </c>
      <c r="C31" s="4">
        <v>23173</v>
      </c>
      <c r="D31" s="4">
        <v>-8173</v>
      </c>
      <c r="E31" s="4">
        <v>-329770000</v>
      </c>
      <c r="F31" s="4">
        <f t="shared" si="4"/>
        <v>20562342565</v>
      </c>
      <c r="G31" s="4">
        <v>0</v>
      </c>
      <c r="H31" s="4">
        <v>0</v>
      </c>
      <c r="I31" s="4">
        <v>0</v>
      </c>
      <c r="J31" s="4">
        <v>-44139000</v>
      </c>
      <c r="K31" s="24">
        <f t="shared" si="5"/>
        <v>19900172000</v>
      </c>
      <c r="L31" s="4">
        <v>146</v>
      </c>
      <c r="M31" s="4">
        <v>339</v>
      </c>
      <c r="N31" s="4">
        <v>7</v>
      </c>
      <c r="O31" s="4">
        <v>21</v>
      </c>
      <c r="P31" s="4">
        <v>74700</v>
      </c>
      <c r="Q31" s="4">
        <v>259300</v>
      </c>
      <c r="R31" s="5">
        <v>-8.8000000000000005E-3</v>
      </c>
      <c r="S31" s="4">
        <v>334000</v>
      </c>
      <c r="T31" s="4">
        <f t="shared" si="2"/>
        <v>627960</v>
      </c>
      <c r="U31" s="4">
        <f t="shared" si="6"/>
        <v>338200</v>
      </c>
      <c r="V31" s="5">
        <v>2.7099999999999999E-2</v>
      </c>
    </row>
    <row r="32" spans="1:22" x14ac:dyDescent="0.2">
      <c r="A32" s="16" t="s">
        <v>322</v>
      </c>
      <c r="B32" s="4">
        <v>2800</v>
      </c>
      <c r="C32" s="4">
        <v>8463</v>
      </c>
      <c r="D32" s="4">
        <v>-5663</v>
      </c>
      <c r="E32" s="4">
        <v>-224430000</v>
      </c>
      <c r="F32" s="4">
        <f t="shared" si="4"/>
        <v>20892112565</v>
      </c>
      <c r="G32" s="4">
        <v>0</v>
      </c>
      <c r="H32" s="4">
        <v>0</v>
      </c>
      <c r="I32" s="4">
        <v>0</v>
      </c>
      <c r="J32" s="4">
        <v>-44139000</v>
      </c>
      <c r="K32" s="24">
        <f t="shared" si="5"/>
        <v>19944311000</v>
      </c>
      <c r="L32" s="4">
        <v>187</v>
      </c>
      <c r="M32" s="4">
        <v>273</v>
      </c>
      <c r="N32" s="4">
        <v>10</v>
      </c>
      <c r="O32" s="4">
        <v>18</v>
      </c>
      <c r="P32" s="4">
        <v>133100</v>
      </c>
      <c r="Q32" s="4">
        <v>204200</v>
      </c>
      <c r="R32" s="5">
        <v>1.2699999999999999E-2</v>
      </c>
      <c r="S32" s="4">
        <v>338200</v>
      </c>
      <c r="T32" s="4">
        <f t="shared" si="2"/>
        <v>636860</v>
      </c>
      <c r="U32" s="4">
        <f t="shared" si="6"/>
        <v>394000</v>
      </c>
      <c r="V32" s="5">
        <v>2.2400000000000003E-2</v>
      </c>
    </row>
    <row r="33" spans="1:22" x14ac:dyDescent="0.2">
      <c r="A33" s="16" t="s">
        <v>321</v>
      </c>
      <c r="B33" s="4">
        <v>51400</v>
      </c>
      <c r="C33" s="4">
        <v>7200</v>
      </c>
      <c r="D33" s="4">
        <v>44200</v>
      </c>
      <c r="E33" s="4">
        <v>1734090000</v>
      </c>
      <c r="F33" s="4">
        <f t="shared" si="4"/>
        <v>21116542565</v>
      </c>
      <c r="K33" s="24">
        <f t="shared" si="5"/>
        <v>19988450000</v>
      </c>
      <c r="L33" s="4">
        <v>217</v>
      </c>
      <c r="M33" s="4">
        <v>293</v>
      </c>
      <c r="N33" s="4">
        <v>16</v>
      </c>
      <c r="O33" s="4">
        <v>11</v>
      </c>
      <c r="P33" s="4">
        <v>179900</v>
      </c>
      <c r="Q33" s="4">
        <v>205800</v>
      </c>
      <c r="R33" s="5">
        <v>1.1599999999999999E-2</v>
      </c>
      <c r="S33" s="4">
        <v>394000</v>
      </c>
      <c r="T33" s="4">
        <f t="shared" si="2"/>
        <v>639160</v>
      </c>
      <c r="U33" s="4">
        <f t="shared" si="6"/>
        <v>495500</v>
      </c>
      <c r="V33" s="5">
        <v>1.52E-2</v>
      </c>
    </row>
    <row r="34" spans="1:22" x14ac:dyDescent="0.2">
      <c r="A34" s="16" t="s">
        <v>320</v>
      </c>
      <c r="B34" s="4">
        <v>430</v>
      </c>
      <c r="C34" s="4">
        <v>22000</v>
      </c>
      <c r="D34" s="4">
        <v>-21570</v>
      </c>
      <c r="E34" s="4">
        <v>-870830000</v>
      </c>
      <c r="F34" s="4">
        <f t="shared" si="4"/>
        <v>19382452565</v>
      </c>
      <c r="K34" s="24">
        <f t="shared" si="5"/>
        <v>19988450000</v>
      </c>
      <c r="L34" s="4">
        <v>309</v>
      </c>
      <c r="M34" s="4">
        <v>956</v>
      </c>
      <c r="N34" s="4">
        <v>11</v>
      </c>
      <c r="O34" s="4">
        <v>54</v>
      </c>
      <c r="P34" s="4">
        <v>176400</v>
      </c>
      <c r="Q34" s="4">
        <v>863900</v>
      </c>
      <c r="R34" s="5">
        <v>-4.3499999999999997E-2</v>
      </c>
      <c r="S34" s="4">
        <v>1043000</v>
      </c>
      <c r="T34" s="4">
        <f t="shared" si="2"/>
        <v>617810</v>
      </c>
      <c r="U34" s="4">
        <f t="shared" si="6"/>
        <v>495500</v>
      </c>
      <c r="V34" s="5">
        <v>4.6500000000000007E-2</v>
      </c>
    </row>
    <row r="35" spans="1:22" x14ac:dyDescent="0.2">
      <c r="A35" s="16" t="s">
        <v>319</v>
      </c>
      <c r="B35" s="4">
        <v>8400</v>
      </c>
      <c r="C35" s="4">
        <v>9500</v>
      </c>
      <c r="D35" s="4">
        <v>-1100</v>
      </c>
      <c r="E35" s="4">
        <v>-39470000</v>
      </c>
      <c r="F35" s="4">
        <f t="shared" si="4"/>
        <v>20253282565</v>
      </c>
      <c r="K35" s="24">
        <f t="shared" si="5"/>
        <v>19988450000</v>
      </c>
      <c r="L35" s="4">
        <v>229</v>
      </c>
      <c r="M35" s="4">
        <v>317</v>
      </c>
      <c r="N35" s="4">
        <v>24</v>
      </c>
      <c r="O35" s="4">
        <v>16</v>
      </c>
      <c r="P35" s="4">
        <v>244200</v>
      </c>
      <c r="Q35" s="4">
        <v>242900</v>
      </c>
      <c r="R35" s="5">
        <v>-2.3999999999999998E-3</v>
      </c>
      <c r="S35" s="4">
        <v>495500</v>
      </c>
      <c r="T35" s="4">
        <f t="shared" si="2"/>
        <v>617120</v>
      </c>
      <c r="U35" s="4">
        <f t="shared" si="6"/>
        <v>388100</v>
      </c>
      <c r="V35" s="5">
        <v>2.53E-2</v>
      </c>
    </row>
    <row r="36" spans="1:22" x14ac:dyDescent="0.2">
      <c r="A36" s="16" t="s">
        <v>318</v>
      </c>
      <c r="B36" s="4">
        <v>12000</v>
      </c>
      <c r="C36" s="4">
        <v>22100</v>
      </c>
      <c r="D36" s="4">
        <v>-10100</v>
      </c>
      <c r="E36" s="4">
        <v>-411990000</v>
      </c>
      <c r="F36" s="4">
        <f t="shared" si="4"/>
        <v>20292752565</v>
      </c>
      <c r="K36" s="24">
        <f t="shared" si="5"/>
        <v>19988450000</v>
      </c>
      <c r="L36" s="4">
        <v>300</v>
      </c>
      <c r="M36" s="4">
        <v>413</v>
      </c>
      <c r="N36" s="4">
        <v>34</v>
      </c>
      <c r="O36" s="4">
        <v>32</v>
      </c>
      <c r="P36" s="4">
        <v>332200</v>
      </c>
      <c r="Q36" s="4">
        <v>358100</v>
      </c>
      <c r="R36" s="5">
        <v>3.7000000000000002E-3</v>
      </c>
      <c r="S36" s="4">
        <v>706200</v>
      </c>
      <c r="T36" s="4">
        <f t="shared" si="2"/>
        <v>615020</v>
      </c>
      <c r="U36" s="4">
        <f t="shared" si="6"/>
        <v>388100</v>
      </c>
      <c r="V36" s="5">
        <v>2.63E-2</v>
      </c>
    </row>
    <row r="37" spans="1:22" x14ac:dyDescent="0.2">
      <c r="A37" s="16" t="s">
        <v>317</v>
      </c>
      <c r="B37" s="4">
        <v>33270</v>
      </c>
      <c r="C37" s="4">
        <v>100</v>
      </c>
      <c r="D37" s="4">
        <v>33170</v>
      </c>
      <c r="E37" s="4">
        <v>1348710000</v>
      </c>
      <c r="F37" s="4">
        <f t="shared" si="4"/>
        <v>20704742565</v>
      </c>
      <c r="K37" s="24">
        <f t="shared" si="5"/>
        <v>19988450000</v>
      </c>
      <c r="L37" s="4">
        <v>304</v>
      </c>
      <c r="M37" s="4">
        <v>421</v>
      </c>
      <c r="N37" s="4">
        <v>19</v>
      </c>
      <c r="O37" s="4">
        <v>23</v>
      </c>
      <c r="P37" s="4">
        <v>229400</v>
      </c>
      <c r="Q37" s="4">
        <v>288500</v>
      </c>
      <c r="R37" s="5">
        <v>3.8E-3</v>
      </c>
      <c r="S37" s="4">
        <v>525700</v>
      </c>
      <c r="T37" s="4">
        <f t="shared" si="2"/>
        <v>755830</v>
      </c>
      <c r="U37" s="4">
        <f t="shared" si="6"/>
        <v>388100</v>
      </c>
      <c r="V37" s="5">
        <v>2.4300000000000002E-2</v>
      </c>
    </row>
    <row r="38" spans="1:22" x14ac:dyDescent="0.2">
      <c r="A38" s="16" t="s">
        <v>316</v>
      </c>
      <c r="B38" s="4">
        <v>32000</v>
      </c>
      <c r="C38" s="4">
        <v>104200</v>
      </c>
      <c r="D38" s="4">
        <v>-72200</v>
      </c>
      <c r="E38" s="4">
        <v>-2969770000</v>
      </c>
      <c r="F38" s="4">
        <f t="shared" si="4"/>
        <v>19356032565</v>
      </c>
      <c r="K38" s="24">
        <f t="shared" si="5"/>
        <v>19988450000</v>
      </c>
      <c r="L38" s="4">
        <v>314</v>
      </c>
      <c r="M38" s="4">
        <v>764</v>
      </c>
      <c r="N38" s="4">
        <v>20</v>
      </c>
      <c r="O38" s="4">
        <v>41</v>
      </c>
      <c r="P38" s="4">
        <v>233800</v>
      </c>
      <c r="Q38" s="4">
        <v>590800</v>
      </c>
      <c r="R38" s="5">
        <v>-2.7099999999999999E-2</v>
      </c>
      <c r="S38" s="4">
        <v>959000</v>
      </c>
      <c r="T38" s="4">
        <f t="shared" si="2"/>
        <v>720810</v>
      </c>
      <c r="U38" s="4">
        <f t="shared" si="6"/>
        <v>388100</v>
      </c>
      <c r="V38" s="5">
        <v>3.8100000000000002E-2</v>
      </c>
    </row>
    <row r="39" spans="1:22" x14ac:dyDescent="0.2">
      <c r="A39" s="16" t="s">
        <v>315</v>
      </c>
      <c r="B39" s="4">
        <v>10000</v>
      </c>
      <c r="C39" s="4">
        <v>0</v>
      </c>
      <c r="D39" s="4">
        <v>10000</v>
      </c>
      <c r="E39" s="4">
        <v>416000000</v>
      </c>
      <c r="F39" s="4">
        <f t="shared" ref="F39:F44" si="7">E39+F40</f>
        <v>22325802565</v>
      </c>
      <c r="K39" s="24">
        <f t="shared" ref="K39:K44" si="8">K40+J39</f>
        <v>19988450000</v>
      </c>
      <c r="L39" s="4">
        <v>186</v>
      </c>
      <c r="M39" s="4">
        <v>360</v>
      </c>
      <c r="N39" s="4">
        <v>14</v>
      </c>
      <c r="O39" s="4">
        <v>34</v>
      </c>
      <c r="P39" s="4">
        <v>142400</v>
      </c>
      <c r="Q39" s="4">
        <v>371400</v>
      </c>
      <c r="R39" s="5">
        <v>-7.1999999999999998E-3</v>
      </c>
      <c r="S39" s="4">
        <v>518100</v>
      </c>
      <c r="T39" s="4">
        <f t="shared" ref="T39:T44" si="9">AVERAGE(S40:S49)</f>
        <v>677490</v>
      </c>
      <c r="U39" s="4">
        <f t="shared" ref="U39:U44" si="10">MIN(S40:S44)</f>
        <v>388100</v>
      </c>
      <c r="V39" s="5">
        <v>1.67E-2</v>
      </c>
    </row>
    <row r="40" spans="1:22" x14ac:dyDescent="0.2">
      <c r="A40" s="16" t="s">
        <v>314</v>
      </c>
      <c r="B40" s="4">
        <v>14500</v>
      </c>
      <c r="C40" s="4">
        <v>43900</v>
      </c>
      <c r="D40" s="4">
        <v>-29400</v>
      </c>
      <c r="E40" s="4">
        <v>-1237800000</v>
      </c>
      <c r="F40" s="4">
        <f t="shared" si="7"/>
        <v>21909802565</v>
      </c>
      <c r="K40" s="24">
        <f t="shared" si="8"/>
        <v>19988450000</v>
      </c>
      <c r="L40" s="4">
        <v>156</v>
      </c>
      <c r="M40" s="4">
        <v>263</v>
      </c>
      <c r="N40" s="4">
        <v>10</v>
      </c>
      <c r="O40" s="4">
        <v>18</v>
      </c>
      <c r="P40" s="4">
        <v>103000</v>
      </c>
      <c r="Q40" s="4">
        <v>208900</v>
      </c>
      <c r="R40" s="5">
        <v>-9.4999999999999998E-3</v>
      </c>
      <c r="S40" s="4">
        <v>388100</v>
      </c>
      <c r="T40" s="4">
        <f t="shared" si="9"/>
        <v>644300</v>
      </c>
      <c r="U40" s="4">
        <f t="shared" si="10"/>
        <v>417000</v>
      </c>
      <c r="V40" s="5">
        <v>2.1099999999999997E-2</v>
      </c>
    </row>
    <row r="41" spans="1:22" x14ac:dyDescent="0.2">
      <c r="A41" s="16" t="s">
        <v>310</v>
      </c>
      <c r="B41" s="4">
        <v>42000</v>
      </c>
      <c r="C41" s="4">
        <v>40900</v>
      </c>
      <c r="D41" s="4">
        <v>1100</v>
      </c>
      <c r="E41" s="4">
        <v>52870000</v>
      </c>
      <c r="F41" s="4">
        <f t="shared" si="7"/>
        <v>23147602565</v>
      </c>
      <c r="K41" s="24">
        <f t="shared" si="8"/>
        <v>19988450000</v>
      </c>
      <c r="L41" s="4">
        <v>620</v>
      </c>
      <c r="M41" s="4">
        <v>406</v>
      </c>
      <c r="N41" s="4">
        <v>54</v>
      </c>
      <c r="O41" s="4">
        <v>36</v>
      </c>
      <c r="P41" s="4">
        <v>569500</v>
      </c>
      <c r="Q41" s="4">
        <v>337200</v>
      </c>
      <c r="R41" s="5">
        <v>3.1800000000000002E-2</v>
      </c>
      <c r="S41" s="4">
        <v>911800</v>
      </c>
      <c r="T41" s="4">
        <f t="shared" si="9"/>
        <v>580430</v>
      </c>
      <c r="U41" s="4">
        <f t="shared" si="10"/>
        <v>417000</v>
      </c>
      <c r="V41" s="5">
        <v>4.99E-2</v>
      </c>
    </row>
    <row r="42" spans="1:22" x14ac:dyDescent="0.2">
      <c r="A42" s="16" t="s">
        <v>309</v>
      </c>
      <c r="B42" s="4">
        <v>8000</v>
      </c>
      <c r="C42" s="4">
        <v>48000</v>
      </c>
      <c r="D42" s="4">
        <v>-40000</v>
      </c>
      <c r="E42" s="4">
        <v>-1637870000</v>
      </c>
      <c r="F42" s="4">
        <f t="shared" si="7"/>
        <v>23094732565</v>
      </c>
      <c r="K42" s="24">
        <f t="shared" si="8"/>
        <v>19988450000</v>
      </c>
      <c r="L42" s="4">
        <v>291</v>
      </c>
      <c r="M42" s="4">
        <v>351</v>
      </c>
      <c r="N42" s="4">
        <v>12</v>
      </c>
      <c r="O42" s="4">
        <v>9</v>
      </c>
      <c r="P42" s="4">
        <v>189500</v>
      </c>
      <c r="Q42" s="4">
        <v>217300</v>
      </c>
      <c r="R42" s="5">
        <v>1.2999999999999999E-3</v>
      </c>
      <c r="S42" s="4">
        <v>427200</v>
      </c>
      <c r="T42" s="4">
        <f t="shared" si="9"/>
        <v>563370</v>
      </c>
      <c r="U42" s="4">
        <f t="shared" si="10"/>
        <v>417000</v>
      </c>
      <c r="V42" s="5">
        <v>2.3E-2</v>
      </c>
    </row>
    <row r="43" spans="1:22" x14ac:dyDescent="0.2">
      <c r="A43" s="16" t="s">
        <v>306</v>
      </c>
      <c r="B43" s="4">
        <v>7900</v>
      </c>
      <c r="C43" s="4">
        <v>74300</v>
      </c>
      <c r="D43" s="4">
        <v>-66400</v>
      </c>
      <c r="E43" s="4">
        <v>-2751810000</v>
      </c>
      <c r="F43" s="4">
        <f t="shared" si="7"/>
        <v>24732602565</v>
      </c>
      <c r="G43" s="4">
        <v>40000</v>
      </c>
      <c r="H43" s="4">
        <v>0</v>
      </c>
      <c r="I43" s="4">
        <v>40000</v>
      </c>
      <c r="J43" s="4">
        <v>1658000000</v>
      </c>
      <c r="K43" s="24">
        <f t="shared" si="8"/>
        <v>19988450000</v>
      </c>
      <c r="L43" s="4">
        <v>133</v>
      </c>
      <c r="M43" s="4">
        <v>302</v>
      </c>
      <c r="N43" s="4">
        <v>2</v>
      </c>
      <c r="O43" s="4">
        <v>19</v>
      </c>
      <c r="P43" s="4">
        <v>63600</v>
      </c>
      <c r="Q43" s="4">
        <v>346900</v>
      </c>
      <c r="R43" s="5">
        <v>-2.5600000000000001E-2</v>
      </c>
      <c r="S43" s="4">
        <v>417000</v>
      </c>
      <c r="T43" s="4">
        <f t="shared" si="9"/>
        <v>533120</v>
      </c>
      <c r="U43" s="4">
        <f t="shared" si="10"/>
        <v>488600</v>
      </c>
      <c r="V43" s="5">
        <v>2.3900000000000001E-2</v>
      </c>
    </row>
    <row r="44" spans="1:22" x14ac:dyDescent="0.2">
      <c r="A44" s="16" t="s">
        <v>305</v>
      </c>
      <c r="B44" s="4">
        <v>7304</v>
      </c>
      <c r="C44" s="4">
        <v>142100</v>
      </c>
      <c r="D44" s="4">
        <v>-134796</v>
      </c>
      <c r="E44" s="4">
        <v>-5598250000</v>
      </c>
      <c r="F44" s="4">
        <f t="shared" si="7"/>
        <v>27484412565</v>
      </c>
      <c r="G44" s="4">
        <v>120000</v>
      </c>
      <c r="H44" s="4">
        <v>0</v>
      </c>
      <c r="I44" s="4">
        <v>120000</v>
      </c>
      <c r="J44" s="4">
        <v>4979600000</v>
      </c>
      <c r="K44" s="24">
        <f t="shared" si="8"/>
        <v>18330450000</v>
      </c>
      <c r="L44" s="4">
        <v>368</v>
      </c>
      <c r="M44" s="4">
        <v>389</v>
      </c>
      <c r="N44" s="4">
        <v>40</v>
      </c>
      <c r="O44" s="4">
        <v>44</v>
      </c>
      <c r="P44" s="4">
        <v>390000</v>
      </c>
      <c r="Q44" s="4">
        <v>430300</v>
      </c>
      <c r="R44" s="5">
        <v>1.4499999999999999E-2</v>
      </c>
      <c r="S44" s="4">
        <v>829500</v>
      </c>
      <c r="T44" s="4">
        <f t="shared" si="9"/>
        <v>464280</v>
      </c>
      <c r="U44" s="4">
        <f t="shared" si="10"/>
        <v>84900</v>
      </c>
      <c r="V44" s="5">
        <v>3.2000000000000001E-2</v>
      </c>
    </row>
    <row r="45" spans="1:22" x14ac:dyDescent="0.2">
      <c r="A45" s="16" t="s">
        <v>304</v>
      </c>
      <c r="B45" s="4">
        <v>7500</v>
      </c>
      <c r="C45" s="4">
        <v>50000</v>
      </c>
      <c r="D45" s="4">
        <v>-42500</v>
      </c>
      <c r="E45" s="4">
        <v>-1750061016</v>
      </c>
      <c r="F45" s="4">
        <f t="shared" ref="F45:F55" si="11">E45+F46</f>
        <v>33082662565</v>
      </c>
      <c r="G45" s="4">
        <v>84000</v>
      </c>
      <c r="H45" s="4">
        <v>0</v>
      </c>
      <c r="I45" s="4">
        <v>84000</v>
      </c>
      <c r="J45" s="4">
        <v>3455765000</v>
      </c>
      <c r="K45" s="24">
        <f t="shared" ref="K45:K55" si="12">K46+J45</f>
        <v>13350850000</v>
      </c>
      <c r="L45" s="4">
        <v>221</v>
      </c>
      <c r="M45" s="4">
        <v>272</v>
      </c>
      <c r="N45" s="4">
        <v>21</v>
      </c>
      <c r="O45" s="4">
        <v>26</v>
      </c>
      <c r="P45" s="4">
        <v>224300</v>
      </c>
      <c r="Q45" s="4">
        <v>263300</v>
      </c>
      <c r="R45" s="5">
        <v>1.1000000000000001E-2</v>
      </c>
      <c r="S45" s="4">
        <v>488600</v>
      </c>
      <c r="T45" s="4">
        <f t="shared" ref="T45:T61" si="13">AVERAGE(S46:S55)</f>
        <v>422210</v>
      </c>
      <c r="U45" s="4">
        <f t="shared" ref="U45:U55" si="14">MIN(S46:S50)</f>
        <v>56200</v>
      </c>
      <c r="V45" s="5">
        <v>1.21E-2</v>
      </c>
    </row>
    <row r="46" spans="1:22" x14ac:dyDescent="0.2">
      <c r="A46" s="16" t="s">
        <v>303</v>
      </c>
      <c r="B46" s="4">
        <v>40600</v>
      </c>
      <c r="C46" s="4">
        <v>60500</v>
      </c>
      <c r="D46" s="4">
        <v>-19900</v>
      </c>
      <c r="E46" s="4">
        <v>-820784387</v>
      </c>
      <c r="F46" s="4">
        <f t="shared" si="11"/>
        <v>34832723581</v>
      </c>
      <c r="G46" s="4">
        <v>70000</v>
      </c>
      <c r="H46" s="4">
        <v>0</v>
      </c>
      <c r="I46" s="4">
        <v>70000</v>
      </c>
      <c r="J46" s="4">
        <v>2900500000</v>
      </c>
      <c r="K46" s="24">
        <f t="shared" si="12"/>
        <v>9895085000</v>
      </c>
      <c r="L46" s="4">
        <v>238</v>
      </c>
      <c r="M46" s="4">
        <v>464</v>
      </c>
      <c r="N46" s="4">
        <v>17</v>
      </c>
      <c r="O46" s="4">
        <v>36</v>
      </c>
      <c r="P46" s="4">
        <v>180800</v>
      </c>
      <c r="Q46" s="4">
        <v>473600</v>
      </c>
      <c r="R46" s="5">
        <v>-1.83E-2</v>
      </c>
      <c r="S46" s="4">
        <v>685200</v>
      </c>
      <c r="T46" s="4">
        <f t="shared" si="13"/>
        <v>366428.9</v>
      </c>
      <c r="U46" s="4">
        <f t="shared" si="14"/>
        <v>56200</v>
      </c>
      <c r="V46" s="5">
        <v>4.3799999999999999E-2</v>
      </c>
    </row>
    <row r="47" spans="1:22" x14ac:dyDescent="0.2">
      <c r="A47" s="16" t="s">
        <v>299</v>
      </c>
      <c r="B47" s="4">
        <v>259600</v>
      </c>
      <c r="C47" s="4">
        <v>63000</v>
      </c>
      <c r="D47" s="4">
        <v>196600</v>
      </c>
      <c r="E47" s="4">
        <v>8063540000</v>
      </c>
      <c r="F47" s="4">
        <f t="shared" si="11"/>
        <v>35653507968</v>
      </c>
      <c r="G47" s="4">
        <v>100000</v>
      </c>
      <c r="H47" s="4">
        <v>0</v>
      </c>
      <c r="I47" s="4">
        <v>100000</v>
      </c>
      <c r="J47" s="4">
        <v>4090930000</v>
      </c>
      <c r="K47" s="24">
        <f t="shared" si="12"/>
        <v>6994585000</v>
      </c>
      <c r="L47" s="4">
        <v>1478</v>
      </c>
      <c r="M47" s="4">
        <v>508</v>
      </c>
      <c r="N47" s="4">
        <v>133</v>
      </c>
      <c r="O47" s="4">
        <v>46</v>
      </c>
      <c r="P47" s="4">
        <v>1405800</v>
      </c>
      <c r="Q47" s="4">
        <v>526500</v>
      </c>
      <c r="R47" s="5">
        <v>6.93E-2</v>
      </c>
      <c r="S47" s="4">
        <v>1933800</v>
      </c>
      <c r="T47" s="4">
        <f t="shared" si="13"/>
        <v>184781.5</v>
      </c>
      <c r="U47" s="4">
        <f t="shared" si="14"/>
        <v>56200</v>
      </c>
      <c r="V47" s="5">
        <v>7.5600000000000001E-2</v>
      </c>
    </row>
    <row r="48" spans="1:22" x14ac:dyDescent="0.2">
      <c r="A48" s="16" t="s">
        <v>298</v>
      </c>
      <c r="B48" s="4">
        <v>0</v>
      </c>
      <c r="C48" s="4">
        <v>52200</v>
      </c>
      <c r="D48" s="4">
        <v>-52200</v>
      </c>
      <c r="E48" s="4">
        <v>-2007190000</v>
      </c>
      <c r="F48" s="4">
        <f t="shared" si="11"/>
        <v>27589967968</v>
      </c>
      <c r="G48" s="4">
        <v>75000</v>
      </c>
      <c r="H48" s="4">
        <v>0</v>
      </c>
      <c r="I48" s="4">
        <v>75000</v>
      </c>
      <c r="J48" s="4">
        <v>2903655000</v>
      </c>
      <c r="K48" s="24">
        <f t="shared" si="12"/>
        <v>2903655000</v>
      </c>
      <c r="L48" s="4">
        <v>534</v>
      </c>
      <c r="M48" s="4">
        <v>224</v>
      </c>
      <c r="N48" s="4">
        <v>28</v>
      </c>
      <c r="O48" s="4">
        <v>12</v>
      </c>
      <c r="P48" s="4">
        <v>446700</v>
      </c>
      <c r="Q48" s="4">
        <v>157100</v>
      </c>
      <c r="R48" s="5">
        <v>3.1800000000000002E-2</v>
      </c>
      <c r="S48" s="4">
        <v>608800</v>
      </c>
      <c r="T48" s="4">
        <f t="shared" si="13"/>
        <v>141377</v>
      </c>
      <c r="U48" s="4">
        <f t="shared" si="14"/>
        <v>56200</v>
      </c>
      <c r="V48" s="5">
        <v>3.0800000000000001E-2</v>
      </c>
    </row>
    <row r="49" spans="1:22" x14ac:dyDescent="0.2">
      <c r="A49" s="16" t="s">
        <v>286</v>
      </c>
      <c r="B49" s="4">
        <v>0</v>
      </c>
      <c r="C49" s="4">
        <v>4000</v>
      </c>
      <c r="D49" s="4">
        <v>-4000</v>
      </c>
      <c r="E49" s="4">
        <v>-151720000</v>
      </c>
      <c r="F49" s="4">
        <f t="shared" si="11"/>
        <v>29597157968</v>
      </c>
      <c r="K49" s="24">
        <f t="shared" si="12"/>
        <v>0</v>
      </c>
      <c r="L49" s="4">
        <v>54</v>
      </c>
      <c r="M49" s="4">
        <v>96</v>
      </c>
      <c r="N49" s="4">
        <v>1</v>
      </c>
      <c r="O49" s="4">
        <v>4</v>
      </c>
      <c r="P49" s="4">
        <v>31100</v>
      </c>
      <c r="Q49" s="4">
        <v>53800</v>
      </c>
      <c r="R49" s="5">
        <v>0</v>
      </c>
      <c r="S49" s="4">
        <v>84900</v>
      </c>
      <c r="T49" s="4">
        <f t="shared" si="13"/>
        <v>155572.1</v>
      </c>
      <c r="U49" s="4">
        <f t="shared" si="14"/>
        <v>56200</v>
      </c>
      <c r="V49" s="5">
        <v>1.84E-2</v>
      </c>
    </row>
    <row r="50" spans="1:22" x14ac:dyDescent="0.2">
      <c r="A50" s="16" t="s">
        <v>285</v>
      </c>
      <c r="B50" s="4">
        <v>0</v>
      </c>
      <c r="C50" s="4">
        <v>1000</v>
      </c>
      <c r="D50" s="4">
        <v>-1000</v>
      </c>
      <c r="E50" s="4">
        <v>-37740000</v>
      </c>
      <c r="F50" s="4">
        <f t="shared" si="11"/>
        <v>29748877968</v>
      </c>
      <c r="K50" s="24">
        <f t="shared" si="12"/>
        <v>0</v>
      </c>
      <c r="L50" s="4">
        <v>46</v>
      </c>
      <c r="M50" s="4">
        <v>47</v>
      </c>
      <c r="N50" s="4">
        <v>0</v>
      </c>
      <c r="O50" s="4">
        <v>1</v>
      </c>
      <c r="P50" s="4">
        <v>19400</v>
      </c>
      <c r="Q50" s="4">
        <v>26400</v>
      </c>
      <c r="R50" s="5">
        <v>4.0000000000000001E-3</v>
      </c>
      <c r="S50" s="4">
        <v>56200</v>
      </c>
      <c r="T50" s="4">
        <f t="shared" si="13"/>
        <v>178292.1</v>
      </c>
      <c r="U50" s="4">
        <f t="shared" si="14"/>
        <v>67900</v>
      </c>
      <c r="V50" s="5">
        <v>5.3E-3</v>
      </c>
    </row>
    <row r="51" spans="1:22" x14ac:dyDescent="0.2">
      <c r="A51" s="16" t="s">
        <v>284</v>
      </c>
      <c r="B51" s="4">
        <v>200</v>
      </c>
      <c r="C51" s="4">
        <v>36900</v>
      </c>
      <c r="D51" s="4">
        <v>-36700</v>
      </c>
      <c r="E51" s="4">
        <v>-1404710000</v>
      </c>
      <c r="F51" s="4">
        <f t="shared" si="11"/>
        <v>29786617968</v>
      </c>
      <c r="K51" s="24">
        <f t="shared" si="12"/>
        <v>0</v>
      </c>
      <c r="L51" s="4">
        <v>154</v>
      </c>
      <c r="M51" s="4">
        <v>217</v>
      </c>
      <c r="N51" s="4">
        <v>7</v>
      </c>
      <c r="O51" s="4">
        <v>9</v>
      </c>
      <c r="P51" s="4">
        <v>97100</v>
      </c>
      <c r="Q51" s="4">
        <v>145000</v>
      </c>
      <c r="R51" s="5">
        <v>-6.6E-3</v>
      </c>
      <c r="S51" s="4">
        <v>273100</v>
      </c>
      <c r="T51" s="4">
        <f t="shared" si="13"/>
        <v>185704.8</v>
      </c>
      <c r="U51" s="4">
        <f t="shared" si="14"/>
        <v>67900</v>
      </c>
      <c r="V51" s="5">
        <v>2.5899999999999999E-2</v>
      </c>
    </row>
    <row r="52" spans="1:22" x14ac:dyDescent="0.2">
      <c r="A52" s="16" t="s">
        <v>283</v>
      </c>
      <c r="B52" s="4">
        <v>27300</v>
      </c>
      <c r="C52" s="4">
        <v>11300</v>
      </c>
      <c r="D52" s="4">
        <v>16000</v>
      </c>
      <c r="E52" s="4">
        <v>608180000</v>
      </c>
      <c r="F52" s="4">
        <f t="shared" si="11"/>
        <v>31191327968</v>
      </c>
      <c r="K52" s="24">
        <f t="shared" si="12"/>
        <v>0</v>
      </c>
      <c r="L52" s="4">
        <v>195</v>
      </c>
      <c r="M52" s="4">
        <v>148</v>
      </c>
      <c r="N52" s="4">
        <v>9</v>
      </c>
      <c r="O52" s="4">
        <v>6</v>
      </c>
      <c r="P52" s="4">
        <v>138000</v>
      </c>
      <c r="Q52" s="4">
        <v>107700</v>
      </c>
      <c r="R52" s="5">
        <v>1.7500000000000002E-2</v>
      </c>
      <c r="S52" s="4">
        <v>256600</v>
      </c>
      <c r="T52" s="4">
        <f t="shared" si="13"/>
        <v>192054.8</v>
      </c>
      <c r="U52" s="4">
        <f t="shared" si="14"/>
        <v>67900</v>
      </c>
      <c r="V52" s="5">
        <v>3.3799999999999997E-2</v>
      </c>
    </row>
    <row r="53" spans="1:22" x14ac:dyDescent="0.2">
      <c r="A53" s="16" t="s">
        <v>282</v>
      </c>
      <c r="B53" s="4">
        <v>2230</v>
      </c>
      <c r="C53" s="4">
        <v>400</v>
      </c>
      <c r="D53" s="4">
        <v>1830</v>
      </c>
      <c r="E53" s="4">
        <v>68246054</v>
      </c>
      <c r="F53" s="4">
        <f t="shared" si="11"/>
        <v>30583147968</v>
      </c>
      <c r="K53" s="24">
        <f t="shared" si="12"/>
        <v>0</v>
      </c>
      <c r="L53" s="4">
        <v>68</v>
      </c>
      <c r="M53" s="4">
        <v>109</v>
      </c>
      <c r="N53" s="4">
        <v>3</v>
      </c>
      <c r="O53" s="4">
        <v>5</v>
      </c>
      <c r="P53" s="4">
        <v>45900</v>
      </c>
      <c r="Q53" s="4">
        <v>68600</v>
      </c>
      <c r="R53" s="5">
        <v>-4.0000000000000001E-3</v>
      </c>
      <c r="S53" s="4">
        <v>114500</v>
      </c>
      <c r="T53" s="4">
        <f t="shared" si="13"/>
        <v>214644.5</v>
      </c>
      <c r="U53" s="4">
        <f t="shared" si="14"/>
        <v>67900</v>
      </c>
      <c r="V53" s="5">
        <v>1.8600000000000002E-2</v>
      </c>
    </row>
    <row r="54" spans="1:22" x14ac:dyDescent="0.2">
      <c r="A54" s="16" t="s">
        <v>281</v>
      </c>
      <c r="B54" s="4">
        <v>0</v>
      </c>
      <c r="C54" s="4">
        <v>1300</v>
      </c>
      <c r="D54" s="4">
        <v>-1300</v>
      </c>
      <c r="E54" s="4">
        <v>-49120000</v>
      </c>
      <c r="F54" s="4">
        <f t="shared" si="11"/>
        <v>30514901914</v>
      </c>
      <c r="K54" s="24">
        <f t="shared" si="12"/>
        <v>0</v>
      </c>
      <c r="L54" s="4">
        <v>127</v>
      </c>
      <c r="M54" s="4">
        <v>118</v>
      </c>
      <c r="N54" s="4">
        <v>2</v>
      </c>
      <c r="O54" s="4">
        <v>4</v>
      </c>
      <c r="P54" s="4">
        <v>63600</v>
      </c>
      <c r="Q54" s="4">
        <v>77400</v>
      </c>
      <c r="R54" s="5">
        <v>4.0999999999999995E-3</v>
      </c>
      <c r="S54" s="4">
        <v>141100</v>
      </c>
      <c r="T54" s="4">
        <f t="shared" si="13"/>
        <v>211966.3</v>
      </c>
      <c r="U54" s="4">
        <f t="shared" si="14"/>
        <v>67900</v>
      </c>
      <c r="V54" s="5">
        <v>1.72E-2</v>
      </c>
    </row>
    <row r="55" spans="1:22" x14ac:dyDescent="0.2">
      <c r="A55" s="16" t="s">
        <v>280</v>
      </c>
      <c r="B55" s="4">
        <v>3761</v>
      </c>
      <c r="C55" s="4">
        <v>0</v>
      </c>
      <c r="D55" s="4">
        <v>3761</v>
      </c>
      <c r="E55" s="4">
        <v>139870000</v>
      </c>
      <c r="F55" s="4">
        <f t="shared" si="11"/>
        <v>30564021914</v>
      </c>
      <c r="K55" s="24">
        <f t="shared" si="12"/>
        <v>0</v>
      </c>
      <c r="L55" s="4">
        <v>49</v>
      </c>
      <c r="M55" s="4">
        <v>90</v>
      </c>
      <c r="N55" s="4">
        <v>1</v>
      </c>
      <c r="O55" s="4">
        <v>3</v>
      </c>
      <c r="P55" s="4">
        <v>17700</v>
      </c>
      <c r="Q55" s="4">
        <v>48700</v>
      </c>
      <c r="R55" s="5">
        <v>6.8000000000000005E-3</v>
      </c>
      <c r="S55" s="4">
        <v>67900</v>
      </c>
      <c r="T55" s="4">
        <f t="shared" si="13"/>
        <v>225198.2</v>
      </c>
      <c r="U55" s="4">
        <f t="shared" si="14"/>
        <v>117326</v>
      </c>
      <c r="V55" s="5">
        <v>1.34E-2</v>
      </c>
    </row>
    <row r="56" spans="1:22" x14ac:dyDescent="0.2">
      <c r="A56" s="16" t="s">
        <v>279</v>
      </c>
      <c r="B56" s="4">
        <v>0</v>
      </c>
      <c r="C56" s="4">
        <v>200</v>
      </c>
      <c r="D56" s="4">
        <v>-200</v>
      </c>
      <c r="E56" s="4">
        <v>-7500000</v>
      </c>
      <c r="F56" s="4">
        <f t="shared" ref="F56:F130" si="15">E56+F57</f>
        <v>30424151914</v>
      </c>
      <c r="K56">
        <f t="shared" ref="K56:K76" si="16">K57+J56</f>
        <v>0</v>
      </c>
      <c r="L56" s="4">
        <v>76</v>
      </c>
      <c r="M56" s="4">
        <v>214</v>
      </c>
      <c r="N56" s="4">
        <v>1</v>
      </c>
      <c r="O56" s="4">
        <v>3</v>
      </c>
      <c r="P56" s="4">
        <v>32100</v>
      </c>
      <c r="Q56" s="4">
        <v>68100</v>
      </c>
      <c r="R56" s="5">
        <v>-1.3300000000000001E-2</v>
      </c>
      <c r="S56" s="4">
        <v>127389</v>
      </c>
      <c r="T56" s="4">
        <f t="shared" si="13"/>
        <v>241051.4</v>
      </c>
      <c r="U56" s="4">
        <f t="shared" ref="U56:U123" si="17">MIN(S57:S61)</f>
        <v>117326</v>
      </c>
      <c r="V56" s="5">
        <v>2.76E-2</v>
      </c>
    </row>
    <row r="57" spans="1:22" x14ac:dyDescent="0.2">
      <c r="A57" s="16" t="s">
        <v>278</v>
      </c>
      <c r="B57" s="4">
        <v>203</v>
      </c>
      <c r="C57" s="4">
        <v>100</v>
      </c>
      <c r="D57" s="4">
        <v>103</v>
      </c>
      <c r="E57" s="4">
        <v>3880000</v>
      </c>
      <c r="F57" s="4">
        <f t="shared" si="15"/>
        <v>30431651914</v>
      </c>
      <c r="K57">
        <f t="shared" si="16"/>
        <v>0</v>
      </c>
      <c r="L57" s="4">
        <v>83</v>
      </c>
      <c r="M57" s="4">
        <v>103</v>
      </c>
      <c r="N57" s="4">
        <v>4</v>
      </c>
      <c r="O57" s="4">
        <v>6</v>
      </c>
      <c r="P57" s="4">
        <v>42700</v>
      </c>
      <c r="Q57" s="4">
        <v>74300</v>
      </c>
      <c r="R57" s="5">
        <v>1.6299999999999999E-2</v>
      </c>
      <c r="S57" s="4">
        <v>117326</v>
      </c>
      <c r="T57" s="4">
        <f t="shared" si="13"/>
        <v>294456.90000000002</v>
      </c>
      <c r="U57" s="4">
        <f t="shared" si="17"/>
        <v>174755</v>
      </c>
      <c r="V57" s="5">
        <v>1.7299999999999999E-2</v>
      </c>
    </row>
    <row r="58" spans="1:22" x14ac:dyDescent="0.2">
      <c r="A58" s="16" t="s">
        <v>275</v>
      </c>
      <c r="B58" s="4">
        <v>357</v>
      </c>
      <c r="C58" s="4">
        <v>50000</v>
      </c>
      <c r="D58" s="4">
        <v>-49643</v>
      </c>
      <c r="E58" s="4">
        <v>-1856690000</v>
      </c>
      <c r="F58" s="4">
        <f t="shared" si="15"/>
        <v>30427771914</v>
      </c>
      <c r="K58">
        <f t="shared" si="16"/>
        <v>0</v>
      </c>
      <c r="L58" s="4">
        <v>111</v>
      </c>
      <c r="M58" s="4">
        <v>238</v>
      </c>
      <c r="N58" s="4">
        <v>0</v>
      </c>
      <c r="O58" s="4">
        <v>6</v>
      </c>
      <c r="P58" s="4">
        <v>47200</v>
      </c>
      <c r="Q58" s="4">
        <v>127300</v>
      </c>
      <c r="R58" s="5">
        <v>-2.7000000000000001E-3</v>
      </c>
      <c r="S58" s="4">
        <v>174755</v>
      </c>
      <c r="T58" s="4">
        <f t="shared" si="13"/>
        <v>296913.7</v>
      </c>
      <c r="U58" s="4">
        <f t="shared" si="17"/>
        <v>226851</v>
      </c>
      <c r="V58" s="5">
        <v>5.3899999999999997E-2</v>
      </c>
    </row>
    <row r="59" spans="1:22" x14ac:dyDescent="0.2">
      <c r="A59" s="16" t="s">
        <v>274</v>
      </c>
      <c r="B59" s="4">
        <v>10000</v>
      </c>
      <c r="C59" s="4">
        <v>1000</v>
      </c>
      <c r="D59" s="4">
        <v>9000</v>
      </c>
      <c r="E59" s="4">
        <v>336500000</v>
      </c>
      <c r="F59" s="4">
        <f t="shared" si="15"/>
        <v>32284461914</v>
      </c>
      <c r="K59">
        <f t="shared" si="16"/>
        <v>0</v>
      </c>
      <c r="L59" s="4">
        <v>121</v>
      </c>
      <c r="M59" s="4">
        <v>239</v>
      </c>
      <c r="N59" s="4">
        <v>4</v>
      </c>
      <c r="O59" s="4">
        <v>16</v>
      </c>
      <c r="P59" s="4">
        <v>65100</v>
      </c>
      <c r="Q59" s="4">
        <v>150200</v>
      </c>
      <c r="R59" s="5">
        <v>-1.5900000000000001E-2</v>
      </c>
      <c r="S59" s="4">
        <v>226851</v>
      </c>
      <c r="T59" s="4">
        <f t="shared" si="13"/>
        <v>293899</v>
      </c>
      <c r="U59" s="4">
        <f t="shared" si="17"/>
        <v>114318</v>
      </c>
      <c r="V59" s="5">
        <v>2.4E-2</v>
      </c>
    </row>
    <row r="60" spans="1:22" x14ac:dyDescent="0.2">
      <c r="A60" s="16" t="s">
        <v>273</v>
      </c>
      <c r="B60" s="4">
        <v>10300</v>
      </c>
      <c r="C60" s="4">
        <v>0</v>
      </c>
      <c r="D60" s="4">
        <v>10300</v>
      </c>
      <c r="E60" s="4">
        <v>388440000</v>
      </c>
      <c r="F60" s="4">
        <f t="shared" si="15"/>
        <v>31947961914</v>
      </c>
      <c r="K60">
        <f t="shared" si="16"/>
        <v>0</v>
      </c>
      <c r="L60" s="4">
        <v>142</v>
      </c>
      <c r="M60" s="4">
        <v>309</v>
      </c>
      <c r="N60" s="4">
        <v>6</v>
      </c>
      <c r="O60" s="4">
        <v>16</v>
      </c>
      <c r="P60" s="4">
        <v>81200</v>
      </c>
      <c r="Q60" s="4">
        <v>202000</v>
      </c>
      <c r="R60" s="5">
        <v>-3.9000000000000003E-3</v>
      </c>
      <c r="S60" s="4">
        <v>283400</v>
      </c>
      <c r="T60" s="4">
        <f t="shared" si="13"/>
        <v>278980.59999999998</v>
      </c>
      <c r="U60" s="4">
        <f t="shared" si="17"/>
        <v>114318</v>
      </c>
      <c r="V60" s="5">
        <v>1.84E-2</v>
      </c>
    </row>
    <row r="61" spans="1:22" x14ac:dyDescent="0.2">
      <c r="A61" s="16" t="s">
        <v>268</v>
      </c>
      <c r="B61" s="4">
        <v>900</v>
      </c>
      <c r="C61" s="4">
        <v>0</v>
      </c>
      <c r="D61" s="4">
        <v>900</v>
      </c>
      <c r="E61" s="4">
        <v>34460000</v>
      </c>
      <c r="F61" s="4">
        <f t="shared" si="15"/>
        <v>31559521914</v>
      </c>
      <c r="K61">
        <f t="shared" si="16"/>
        <v>0</v>
      </c>
      <c r="L61" s="4">
        <v>138</v>
      </c>
      <c r="M61" s="4">
        <v>364</v>
      </c>
      <c r="N61" s="4">
        <v>1</v>
      </c>
      <c r="O61" s="4">
        <v>21</v>
      </c>
      <c r="P61" s="4">
        <v>61700</v>
      </c>
      <c r="Q61" s="4">
        <v>284800</v>
      </c>
      <c r="R61" s="5">
        <v>-1.9400000000000001E-2</v>
      </c>
      <c r="S61" s="4">
        <v>347227</v>
      </c>
      <c r="T61" s="4">
        <f t="shared" si="13"/>
        <v>272218.09999999998</v>
      </c>
      <c r="U61" s="4">
        <f t="shared" si="17"/>
        <v>114318</v>
      </c>
      <c r="V61" s="5">
        <v>2.3399999999999997E-2</v>
      </c>
    </row>
    <row r="62" spans="1:22" x14ac:dyDescent="0.2">
      <c r="A62" s="16" t="s">
        <v>266</v>
      </c>
      <c r="B62" s="4">
        <v>900</v>
      </c>
      <c r="C62" s="4">
        <v>0</v>
      </c>
      <c r="D62" s="4">
        <v>900</v>
      </c>
      <c r="E62" s="4">
        <v>34900000</v>
      </c>
      <c r="F62" s="4">
        <f t="shared" si="15"/>
        <v>31525061914</v>
      </c>
      <c r="K62">
        <f t="shared" si="16"/>
        <v>0</v>
      </c>
      <c r="L62" s="4">
        <v>134</v>
      </c>
      <c r="M62" s="4">
        <v>306</v>
      </c>
      <c r="N62" s="4">
        <v>5</v>
      </c>
      <c r="O62" s="4">
        <v>19</v>
      </c>
      <c r="P62" s="4">
        <v>72900</v>
      </c>
      <c r="Q62" s="4">
        <v>247000</v>
      </c>
      <c r="R62" s="5">
        <v>-1.2800000000000001E-2</v>
      </c>
      <c r="S62" s="4">
        <v>320100</v>
      </c>
      <c r="T62" s="4">
        <f t="shared" ref="T62:T115" si="18">AVERAGE(S63:S72)</f>
        <v>252758.1</v>
      </c>
      <c r="U62" s="4">
        <f t="shared" si="17"/>
        <v>114318</v>
      </c>
      <c r="V62" s="5">
        <v>2.3E-2</v>
      </c>
    </row>
    <row r="63" spans="1:22" x14ac:dyDescent="0.2">
      <c r="A63" s="16" t="s">
        <v>265</v>
      </c>
      <c r="B63" s="4">
        <v>0</v>
      </c>
      <c r="C63" s="4">
        <v>23700</v>
      </c>
      <c r="D63" s="4">
        <v>-23700</v>
      </c>
      <c r="E63" s="4">
        <v>-933040000</v>
      </c>
      <c r="F63" s="4">
        <f t="shared" si="15"/>
        <v>31490161914</v>
      </c>
      <c r="K63">
        <f t="shared" si="16"/>
        <v>0</v>
      </c>
      <c r="L63" s="4">
        <v>150</v>
      </c>
      <c r="M63" s="4">
        <v>275</v>
      </c>
      <c r="N63" s="4">
        <v>12</v>
      </c>
      <c r="O63" s="4">
        <v>11</v>
      </c>
      <c r="P63" s="4">
        <v>126200</v>
      </c>
      <c r="Q63" s="4">
        <v>213400</v>
      </c>
      <c r="R63" s="5">
        <v>-5.1000000000000004E-3</v>
      </c>
      <c r="S63" s="4">
        <v>340397</v>
      </c>
      <c r="T63" s="4">
        <f t="shared" si="18"/>
        <v>235978.1</v>
      </c>
      <c r="U63" s="4">
        <f t="shared" si="17"/>
        <v>114318</v>
      </c>
      <c r="V63" s="5">
        <v>1.52E-2</v>
      </c>
    </row>
    <row r="64" spans="1:22" x14ac:dyDescent="0.2">
      <c r="A64" s="16" t="s">
        <v>247</v>
      </c>
      <c r="B64" s="4">
        <v>900</v>
      </c>
      <c r="C64" s="4">
        <v>8</v>
      </c>
      <c r="D64" s="4">
        <v>892</v>
      </c>
      <c r="E64" s="4">
        <v>34690000</v>
      </c>
      <c r="F64" s="4">
        <f t="shared" si="15"/>
        <v>32423201914</v>
      </c>
      <c r="K64">
        <f t="shared" si="16"/>
        <v>0</v>
      </c>
      <c r="L64" s="4">
        <v>82</v>
      </c>
      <c r="M64" s="4">
        <v>112</v>
      </c>
      <c r="N64" s="4">
        <v>2</v>
      </c>
      <c r="O64" s="4">
        <v>1</v>
      </c>
      <c r="P64" s="4">
        <v>43800</v>
      </c>
      <c r="Q64" s="4">
        <v>53200</v>
      </c>
      <c r="R64" s="5">
        <v>1.04E-2</v>
      </c>
      <c r="S64" s="4">
        <v>114318</v>
      </c>
      <c r="T64" s="4">
        <f t="shared" si="18"/>
        <v>244857.4</v>
      </c>
      <c r="U64" s="4">
        <f t="shared" si="17"/>
        <v>196704</v>
      </c>
      <c r="V64" s="5">
        <v>1.2800000000000001E-2</v>
      </c>
    </row>
    <row r="65" spans="1:22" x14ac:dyDescent="0.2">
      <c r="A65" s="16" t="s">
        <v>239</v>
      </c>
      <c r="B65" s="4">
        <v>1000</v>
      </c>
      <c r="C65" s="4">
        <v>300</v>
      </c>
      <c r="D65" s="4">
        <v>700</v>
      </c>
      <c r="E65" s="4">
        <v>27420000</v>
      </c>
      <c r="F65" s="4">
        <f t="shared" si="15"/>
        <v>32388511914</v>
      </c>
      <c r="K65">
        <f t="shared" si="16"/>
        <v>0</v>
      </c>
      <c r="L65" s="4">
        <v>90</v>
      </c>
      <c r="M65" s="4">
        <v>196</v>
      </c>
      <c r="N65" s="4">
        <v>1</v>
      </c>
      <c r="O65" s="4">
        <v>9</v>
      </c>
      <c r="P65" s="4">
        <v>48600</v>
      </c>
      <c r="Q65" s="4">
        <v>119500</v>
      </c>
      <c r="R65" s="5">
        <v>-1.3899999999999999E-2</v>
      </c>
      <c r="S65" s="4">
        <v>200219</v>
      </c>
      <c r="T65" s="4">
        <f t="shared" si="18"/>
        <v>238166.8</v>
      </c>
      <c r="U65" s="4">
        <f t="shared" si="17"/>
        <v>134216</v>
      </c>
      <c r="V65" s="5">
        <v>2.0299999999999999E-2</v>
      </c>
    </row>
    <row r="66" spans="1:22" x14ac:dyDescent="0.2">
      <c r="A66" s="16" t="s">
        <v>238</v>
      </c>
      <c r="B66" s="4">
        <v>1100</v>
      </c>
      <c r="C66" s="4">
        <v>200</v>
      </c>
      <c r="D66" s="4">
        <v>900</v>
      </c>
      <c r="E66" s="4">
        <v>35390000</v>
      </c>
      <c r="F66" s="4">
        <f t="shared" si="15"/>
        <v>32361091914</v>
      </c>
      <c r="K66">
        <f t="shared" si="16"/>
        <v>0</v>
      </c>
      <c r="L66" s="4">
        <v>225</v>
      </c>
      <c r="M66" s="4">
        <v>201</v>
      </c>
      <c r="N66" s="4">
        <v>3</v>
      </c>
      <c r="O66" s="4">
        <v>11</v>
      </c>
      <c r="P66" s="4">
        <v>123300</v>
      </c>
      <c r="Q66" s="4">
        <v>162400</v>
      </c>
      <c r="R66" s="5">
        <v>0</v>
      </c>
      <c r="S66" s="4">
        <v>285921</v>
      </c>
      <c r="T66" s="4">
        <f t="shared" si="18"/>
        <v>236073.2</v>
      </c>
      <c r="U66" s="4">
        <f t="shared" si="17"/>
        <v>134216</v>
      </c>
      <c r="V66" s="5">
        <v>1.7600000000000001E-2</v>
      </c>
    </row>
    <row r="67" spans="1:22" x14ac:dyDescent="0.2">
      <c r="A67" s="16" t="s">
        <v>237</v>
      </c>
      <c r="B67" s="4">
        <v>17100</v>
      </c>
      <c r="C67" s="4">
        <v>800</v>
      </c>
      <c r="D67" s="4">
        <v>16300</v>
      </c>
      <c r="E67" s="4">
        <v>639480000</v>
      </c>
      <c r="F67" s="4">
        <f t="shared" si="15"/>
        <v>32325701914</v>
      </c>
      <c r="K67">
        <f t="shared" si="16"/>
        <v>0</v>
      </c>
      <c r="L67" s="4">
        <v>422</v>
      </c>
      <c r="M67" s="4">
        <v>321</v>
      </c>
      <c r="N67" s="4">
        <v>25</v>
      </c>
      <c r="O67" s="4">
        <v>26</v>
      </c>
      <c r="P67" s="4">
        <v>323900</v>
      </c>
      <c r="Q67" s="4">
        <v>283400</v>
      </c>
      <c r="R67" s="5">
        <v>4.1100000000000005E-2</v>
      </c>
      <c r="S67" s="4">
        <v>651381</v>
      </c>
      <c r="T67" s="4">
        <f t="shared" si="18"/>
        <v>198906.1</v>
      </c>
      <c r="U67" s="4">
        <f t="shared" si="17"/>
        <v>125500</v>
      </c>
      <c r="V67" s="5">
        <v>4.7899999999999998E-2</v>
      </c>
    </row>
    <row r="68" spans="1:22" x14ac:dyDescent="0.2">
      <c r="A68" s="16" t="s">
        <v>233</v>
      </c>
      <c r="B68" s="4">
        <v>500</v>
      </c>
      <c r="C68" s="4">
        <v>0</v>
      </c>
      <c r="D68" s="4">
        <v>500</v>
      </c>
      <c r="E68" s="4">
        <v>19020000</v>
      </c>
      <c r="F68" s="4">
        <f t="shared" si="15"/>
        <v>31686221914</v>
      </c>
      <c r="K68">
        <f t="shared" si="16"/>
        <v>0</v>
      </c>
      <c r="L68" s="4">
        <v>86</v>
      </c>
      <c r="M68" s="4">
        <v>121</v>
      </c>
      <c r="N68" s="4">
        <v>10</v>
      </c>
      <c r="O68" s="4">
        <v>5</v>
      </c>
      <c r="P68" s="4">
        <v>3700</v>
      </c>
      <c r="Q68" s="4">
        <v>9800</v>
      </c>
      <c r="R68" s="5">
        <v>-5.1999999999999998E-3</v>
      </c>
      <c r="S68" s="4">
        <v>199323</v>
      </c>
      <c r="T68" s="4">
        <f t="shared" si="18"/>
        <v>207087.6</v>
      </c>
      <c r="U68" s="4">
        <f t="shared" si="17"/>
        <v>125500</v>
      </c>
    </row>
    <row r="69" spans="1:22" x14ac:dyDescent="0.2">
      <c r="A69" s="16" t="s">
        <v>232</v>
      </c>
      <c r="B69" s="4">
        <v>500</v>
      </c>
      <c r="C69" s="4">
        <v>3553</v>
      </c>
      <c r="D69" s="4">
        <v>-3053</v>
      </c>
      <c r="E69" s="4">
        <v>-116840000</v>
      </c>
      <c r="F69" s="4">
        <f t="shared" si="15"/>
        <v>31667201914</v>
      </c>
      <c r="K69">
        <f t="shared" si="16"/>
        <v>0</v>
      </c>
      <c r="L69" s="4"/>
      <c r="M69" s="4"/>
      <c r="N69" s="4"/>
      <c r="O69" s="4"/>
      <c r="P69" s="4">
        <v>85000</v>
      </c>
      <c r="Q69" s="4">
        <v>82600</v>
      </c>
      <c r="R69" s="5">
        <v>-7.8000000000000005E-3</v>
      </c>
      <c r="S69" s="4">
        <v>196704</v>
      </c>
      <c r="T69" s="4">
        <f t="shared" si="18"/>
        <v>217619.20000000001</v>
      </c>
      <c r="U69" s="4">
        <f t="shared" si="17"/>
        <v>125500</v>
      </c>
    </row>
    <row r="70" spans="1:22" x14ac:dyDescent="0.2">
      <c r="A70" s="16" t="s">
        <v>231</v>
      </c>
      <c r="B70" s="4">
        <v>0</v>
      </c>
      <c r="C70" s="4">
        <v>3502</v>
      </c>
      <c r="D70" s="4">
        <v>-3502</v>
      </c>
      <c r="E70" s="4">
        <v>-134760000</v>
      </c>
      <c r="F70" s="4">
        <f t="shared" si="15"/>
        <v>31784041914</v>
      </c>
      <c r="K70">
        <f t="shared" si="16"/>
        <v>0</v>
      </c>
      <c r="L70" s="4"/>
      <c r="M70" s="4"/>
      <c r="N70" s="4"/>
      <c r="O70" s="4"/>
      <c r="P70" s="4">
        <v>30600</v>
      </c>
      <c r="Q70" s="4">
        <v>86300</v>
      </c>
      <c r="R70" s="5">
        <v>0</v>
      </c>
      <c r="S70" s="4">
        <v>134216</v>
      </c>
      <c r="T70" s="4">
        <f t="shared" si="18"/>
        <v>256558.9</v>
      </c>
      <c r="U70" s="4">
        <f t="shared" si="17"/>
        <v>125500</v>
      </c>
    </row>
    <row r="71" spans="1:22" x14ac:dyDescent="0.2">
      <c r="A71" s="16" t="s">
        <v>230</v>
      </c>
      <c r="B71" s="4">
        <v>300</v>
      </c>
      <c r="C71" s="4">
        <v>5300</v>
      </c>
      <c r="D71" s="4">
        <v>-5000</v>
      </c>
      <c r="E71" s="4">
        <v>-193590000</v>
      </c>
      <c r="F71" s="4">
        <f t="shared" si="15"/>
        <v>31918801914</v>
      </c>
      <c r="K71">
        <f t="shared" si="16"/>
        <v>0</v>
      </c>
      <c r="L71" s="4"/>
      <c r="M71" s="4"/>
      <c r="N71" s="4"/>
      <c r="O71" s="4"/>
      <c r="P71" s="4">
        <v>67200</v>
      </c>
      <c r="Q71" s="4">
        <v>161400</v>
      </c>
      <c r="R71" s="5">
        <v>-9.0000000000000011E-3</v>
      </c>
      <c r="S71" s="4">
        <v>279602</v>
      </c>
      <c r="T71" s="4">
        <f t="shared" si="18"/>
        <v>250614.5</v>
      </c>
      <c r="U71" s="4">
        <f t="shared" si="17"/>
        <v>125500</v>
      </c>
    </row>
    <row r="72" spans="1:22" x14ac:dyDescent="0.2">
      <c r="A72" s="16" t="s">
        <v>229</v>
      </c>
      <c r="B72" s="4">
        <v>0</v>
      </c>
      <c r="C72" s="4">
        <v>2315</v>
      </c>
      <c r="D72" s="4">
        <v>-2315</v>
      </c>
      <c r="E72" s="4">
        <v>-90120000</v>
      </c>
      <c r="F72" s="4">
        <f t="shared" si="15"/>
        <v>32112391914</v>
      </c>
      <c r="K72">
        <f t="shared" si="16"/>
        <v>0</v>
      </c>
      <c r="L72" s="4"/>
      <c r="M72" s="4"/>
      <c r="N72" s="4"/>
      <c r="O72" s="4"/>
      <c r="P72" s="4">
        <v>42400</v>
      </c>
      <c r="Q72" s="4">
        <v>62500</v>
      </c>
      <c r="R72" s="5">
        <v>-3.8E-3</v>
      </c>
      <c r="S72" s="4">
        <v>125500</v>
      </c>
      <c r="T72" s="4">
        <f t="shared" si="18"/>
        <v>252143.7</v>
      </c>
      <c r="U72" s="4">
        <f t="shared" si="17"/>
        <v>133313</v>
      </c>
    </row>
    <row r="73" spans="1:22" x14ac:dyDescent="0.2">
      <c r="A73" s="16" t="s">
        <v>228</v>
      </c>
      <c r="B73" s="4">
        <v>23400</v>
      </c>
      <c r="C73" s="4">
        <v>2900</v>
      </c>
      <c r="D73" s="4">
        <v>20500</v>
      </c>
      <c r="E73" s="4">
        <v>798340000</v>
      </c>
      <c r="F73" s="4">
        <f t="shared" si="15"/>
        <v>32202511914</v>
      </c>
      <c r="K73">
        <f t="shared" si="16"/>
        <v>0</v>
      </c>
      <c r="L73" s="4"/>
      <c r="M73" s="4"/>
      <c r="N73" s="4"/>
      <c r="O73" s="4"/>
      <c r="P73" s="4">
        <v>57600</v>
      </c>
      <c r="Q73" s="4">
        <v>101600</v>
      </c>
      <c r="R73" s="5">
        <v>-2.5000000000000001E-3</v>
      </c>
      <c r="S73" s="4">
        <v>172597</v>
      </c>
      <c r="T73" s="4">
        <f t="shared" si="18"/>
        <v>281070</v>
      </c>
      <c r="U73" s="4">
        <f t="shared" si="17"/>
        <v>133313</v>
      </c>
    </row>
    <row r="74" spans="1:22" x14ac:dyDescent="0.2">
      <c r="A74" s="16" t="s">
        <v>227</v>
      </c>
      <c r="B74" s="4">
        <v>0</v>
      </c>
      <c r="C74" s="4">
        <v>203</v>
      </c>
      <c r="D74" s="4">
        <v>-203</v>
      </c>
      <c r="E74" s="4">
        <v>-7760000</v>
      </c>
      <c r="F74" s="4">
        <f t="shared" si="15"/>
        <v>31404171914</v>
      </c>
      <c r="K74">
        <f t="shared" si="16"/>
        <v>0</v>
      </c>
      <c r="L74" s="4"/>
      <c r="M74" s="4"/>
      <c r="N74" s="4"/>
      <c r="O74" s="4"/>
      <c r="P74" s="4">
        <v>100600</v>
      </c>
      <c r="Q74" s="4">
        <v>93300</v>
      </c>
      <c r="R74" s="5">
        <v>1.9699999999999999E-2</v>
      </c>
      <c r="S74" s="4">
        <v>203111</v>
      </c>
      <c r="T74" s="4">
        <f t="shared" si="18"/>
        <v>314684.59999999998</v>
      </c>
      <c r="U74" s="4">
        <f t="shared" si="17"/>
        <v>133313</v>
      </c>
    </row>
    <row r="75" spans="1:22" x14ac:dyDescent="0.2">
      <c r="A75" s="16" t="s">
        <v>221</v>
      </c>
      <c r="B75" s="4">
        <v>100</v>
      </c>
      <c r="C75" s="4">
        <v>3100</v>
      </c>
      <c r="D75" s="4">
        <v>-3000</v>
      </c>
      <c r="E75" s="4">
        <v>-114830000</v>
      </c>
      <c r="F75" s="4">
        <f t="shared" si="15"/>
        <v>31411931914</v>
      </c>
      <c r="K75">
        <f t="shared" si="16"/>
        <v>0</v>
      </c>
      <c r="L75" s="4"/>
      <c r="M75" s="4"/>
      <c r="N75" s="4"/>
      <c r="O75" s="4"/>
      <c r="P75" s="4">
        <v>74400</v>
      </c>
      <c r="Q75" s="4">
        <v>39500</v>
      </c>
      <c r="R75" s="5">
        <v>-1.2999999999999999E-3</v>
      </c>
      <c r="S75" s="4">
        <v>133313</v>
      </c>
      <c r="T75" s="4">
        <f t="shared" si="18"/>
        <v>330173.90000000002</v>
      </c>
      <c r="U75" s="4">
        <f t="shared" si="17"/>
        <v>264985</v>
      </c>
    </row>
    <row r="76" spans="1:22" x14ac:dyDescent="0.2">
      <c r="A76" s="16" t="s">
        <v>212</v>
      </c>
      <c r="B76" s="4">
        <v>500</v>
      </c>
      <c r="C76" s="4">
        <v>0</v>
      </c>
      <c r="D76" s="4">
        <v>500</v>
      </c>
      <c r="E76" s="4">
        <v>18950000</v>
      </c>
      <c r="F76" s="4">
        <f t="shared" si="15"/>
        <v>31526761914</v>
      </c>
      <c r="K76">
        <f t="shared" si="16"/>
        <v>0</v>
      </c>
      <c r="L76" s="4"/>
      <c r="M76" s="4"/>
      <c r="N76" s="4"/>
      <c r="O76" s="4"/>
      <c r="P76" s="4">
        <v>89800</v>
      </c>
      <c r="Q76" s="4">
        <v>169900</v>
      </c>
      <c r="R76" s="5">
        <v>-7.7000000000000002E-3</v>
      </c>
      <c r="S76" s="4">
        <v>264985</v>
      </c>
      <c r="T76" s="4">
        <f t="shared" si="18"/>
        <v>346088.8</v>
      </c>
      <c r="U76" s="4">
        <f t="shared" si="17"/>
        <v>220158</v>
      </c>
    </row>
    <row r="77" spans="1:22" x14ac:dyDescent="0.2">
      <c r="A77" s="16" t="s">
        <v>211</v>
      </c>
      <c r="B77" s="4">
        <v>100000</v>
      </c>
      <c r="C77" s="4">
        <v>100</v>
      </c>
      <c r="D77" s="4">
        <v>99900</v>
      </c>
      <c r="E77" s="4">
        <v>3828650000</v>
      </c>
      <c r="F77" s="4">
        <f t="shared" si="15"/>
        <v>31507811914</v>
      </c>
      <c r="K77">
        <f>K78+J77</f>
        <v>0</v>
      </c>
      <c r="L77" s="4"/>
      <c r="M77" s="4"/>
      <c r="N77" s="4"/>
      <c r="O77" s="4"/>
      <c r="P77" s="4">
        <v>133900</v>
      </c>
      <c r="Q77" s="4">
        <v>119700</v>
      </c>
      <c r="R77" s="5">
        <v>-6.4000000000000003E-3</v>
      </c>
      <c r="S77" s="4">
        <v>279710</v>
      </c>
      <c r="T77" s="4">
        <f t="shared" si="18"/>
        <v>375531.9</v>
      </c>
      <c r="U77" s="4">
        <f t="shared" si="17"/>
        <v>140792</v>
      </c>
    </row>
    <row r="78" spans="1:22" x14ac:dyDescent="0.2">
      <c r="A78" s="16" t="s">
        <v>210</v>
      </c>
      <c r="B78" s="4">
        <v>112200</v>
      </c>
      <c r="C78" s="4">
        <v>6250</v>
      </c>
      <c r="D78" s="4">
        <v>105950</v>
      </c>
      <c r="E78" s="4">
        <v>4061630000</v>
      </c>
      <c r="F78" s="4">
        <f t="shared" si="15"/>
        <v>27679161914</v>
      </c>
      <c r="K78">
        <f>J78+K80</f>
        <v>0</v>
      </c>
      <c r="R78" s="5">
        <v>1.9799999999999998E-2</v>
      </c>
      <c r="S78" s="4">
        <v>281138</v>
      </c>
      <c r="T78" s="4">
        <f t="shared" si="18"/>
        <v>390912</v>
      </c>
      <c r="U78" s="4">
        <f t="shared" si="17"/>
        <v>140792</v>
      </c>
    </row>
    <row r="79" spans="1:22" x14ac:dyDescent="0.2">
      <c r="A79" s="16" t="s">
        <v>209</v>
      </c>
      <c r="B79" s="4">
        <v>100100</v>
      </c>
      <c r="C79" s="4">
        <v>0</v>
      </c>
      <c r="D79" s="4">
        <v>100100</v>
      </c>
      <c r="E79" s="4">
        <v>3792630000</v>
      </c>
      <c r="F79" s="4">
        <f t="shared" si="15"/>
        <v>23617531914</v>
      </c>
      <c r="L79" s="4"/>
      <c r="M79" s="4"/>
      <c r="N79" s="4"/>
      <c r="O79" s="4"/>
      <c r="P79" s="4">
        <v>114900</v>
      </c>
      <c r="Q79" s="4">
        <v>161200</v>
      </c>
      <c r="R79" s="5">
        <v>8.0000000000000002E-3</v>
      </c>
      <c r="S79" s="4">
        <v>302020</v>
      </c>
      <c r="T79" s="4">
        <f t="shared" si="18"/>
        <v>409073.1</v>
      </c>
      <c r="U79" s="4">
        <f t="shared" si="17"/>
        <v>140792</v>
      </c>
    </row>
    <row r="80" spans="1:22" x14ac:dyDescent="0.2">
      <c r="A80" s="16" t="s">
        <v>208</v>
      </c>
      <c r="B80" s="4">
        <v>34900</v>
      </c>
      <c r="C80" s="4">
        <v>390</v>
      </c>
      <c r="D80" s="4">
        <v>34510</v>
      </c>
      <c r="E80" s="4">
        <v>1338110000</v>
      </c>
      <c r="F80" s="4">
        <f t="shared" si="15"/>
        <v>19824901914</v>
      </c>
      <c r="K80">
        <f>J80</f>
        <v>0</v>
      </c>
      <c r="R80" s="5">
        <v>-3.0800000000000001E-2</v>
      </c>
      <c r="S80" s="4">
        <v>523613</v>
      </c>
      <c r="T80" s="4">
        <f t="shared" si="18"/>
        <v>480304.3</v>
      </c>
      <c r="U80" s="4">
        <f t="shared" si="17"/>
        <v>140792</v>
      </c>
    </row>
    <row r="81" spans="1:21" x14ac:dyDescent="0.2">
      <c r="A81" s="16" t="s">
        <v>207</v>
      </c>
      <c r="B81" s="4">
        <v>0</v>
      </c>
      <c r="C81" s="4">
        <v>1600</v>
      </c>
      <c r="D81" s="4">
        <v>-1600</v>
      </c>
      <c r="E81" s="4">
        <v>-63130000</v>
      </c>
      <c r="F81" s="4">
        <f t="shared" si="15"/>
        <v>18486791914</v>
      </c>
      <c r="R81" s="5">
        <v>-5.1000000000000004E-3</v>
      </c>
      <c r="S81" s="4">
        <v>220158</v>
      </c>
      <c r="T81" s="4">
        <f t="shared" si="18"/>
        <v>505838.9</v>
      </c>
      <c r="U81" s="4">
        <f t="shared" si="17"/>
        <v>140792</v>
      </c>
    </row>
    <row r="82" spans="1:21" x14ac:dyDescent="0.2">
      <c r="A82" s="16" t="s">
        <v>206</v>
      </c>
      <c r="B82" s="4">
        <v>100</v>
      </c>
      <c r="C82" s="4">
        <v>1800</v>
      </c>
      <c r="D82" s="4">
        <v>-1700</v>
      </c>
      <c r="E82" s="4">
        <v>-66840000</v>
      </c>
      <c r="F82" s="4">
        <f t="shared" si="15"/>
        <v>18549921914</v>
      </c>
      <c r="R82" s="5">
        <v>-7.4999999999999997E-3</v>
      </c>
      <c r="S82" s="4">
        <v>140792</v>
      </c>
      <c r="T82" s="4">
        <f t="shared" si="18"/>
        <v>510053.4</v>
      </c>
      <c r="U82" s="4">
        <f t="shared" si="17"/>
        <v>288206</v>
      </c>
    </row>
    <row r="83" spans="1:21" x14ac:dyDescent="0.2">
      <c r="A83" s="16" t="s">
        <v>205</v>
      </c>
      <c r="B83" s="4">
        <v>300</v>
      </c>
      <c r="C83" s="4">
        <v>6600</v>
      </c>
      <c r="D83" s="4">
        <v>-6300</v>
      </c>
      <c r="E83" s="4">
        <v>-252850000</v>
      </c>
      <c r="F83" s="4">
        <f t="shared" si="15"/>
        <v>18616761914</v>
      </c>
      <c r="R83" s="5">
        <v>0.01</v>
      </c>
      <c r="S83" s="4">
        <v>461860</v>
      </c>
      <c r="T83" s="4">
        <f t="shared" si="18"/>
        <v>504186.4</v>
      </c>
      <c r="U83" s="4">
        <f t="shared" si="17"/>
        <v>288206</v>
      </c>
    </row>
    <row r="84" spans="1:21" x14ac:dyDescent="0.2">
      <c r="A84" s="16" t="s">
        <v>204</v>
      </c>
      <c r="B84" s="4">
        <v>1300</v>
      </c>
      <c r="C84" s="4">
        <v>2800</v>
      </c>
      <c r="D84" s="4">
        <v>-1500</v>
      </c>
      <c r="E84" s="4">
        <v>-60810000</v>
      </c>
      <c r="F84" s="4">
        <f t="shared" si="15"/>
        <v>18869611914</v>
      </c>
      <c r="R84" s="5">
        <v>-6.1999999999999998E-3</v>
      </c>
      <c r="S84" s="4">
        <v>539257</v>
      </c>
      <c r="T84" s="4">
        <f t="shared" si="18"/>
        <v>509334.6</v>
      </c>
      <c r="U84" s="4">
        <f t="shared" si="17"/>
        <v>288206</v>
      </c>
    </row>
    <row r="85" spans="1:21" x14ac:dyDescent="0.2">
      <c r="A85" s="16" t="s">
        <v>203</v>
      </c>
      <c r="B85" s="4">
        <v>0</v>
      </c>
      <c r="C85" s="4">
        <v>3600</v>
      </c>
      <c r="D85" s="4">
        <v>-3600</v>
      </c>
      <c r="E85" s="4">
        <v>-143800000</v>
      </c>
      <c r="F85" s="4">
        <f t="shared" si="15"/>
        <v>18930421914</v>
      </c>
      <c r="R85" s="5">
        <v>7.6E-3</v>
      </c>
      <c r="S85" s="4">
        <v>288206</v>
      </c>
      <c r="T85" s="4">
        <f t="shared" si="18"/>
        <v>506329</v>
      </c>
      <c r="U85" s="4">
        <f t="shared" si="17"/>
        <v>424134</v>
      </c>
    </row>
    <row r="86" spans="1:21" x14ac:dyDescent="0.2">
      <c r="A86" s="16" t="s">
        <v>202</v>
      </c>
      <c r="B86" s="4">
        <v>3100</v>
      </c>
      <c r="C86" s="4">
        <v>700</v>
      </c>
      <c r="D86" s="4">
        <v>2400</v>
      </c>
      <c r="E86" s="4">
        <v>96310000</v>
      </c>
      <c r="F86" s="4">
        <f t="shared" si="15"/>
        <v>19074221914</v>
      </c>
      <c r="R86" s="5">
        <v>-1.1999999999999999E-3</v>
      </c>
      <c r="S86" s="4">
        <v>424134</v>
      </c>
      <c r="T86" s="4">
        <f t="shared" si="18"/>
        <v>523126.2</v>
      </c>
      <c r="U86" s="4">
        <f t="shared" si="17"/>
        <v>434939</v>
      </c>
    </row>
    <row r="87" spans="1:21" x14ac:dyDescent="0.2">
      <c r="A87" s="16" t="s">
        <v>201</v>
      </c>
      <c r="B87" s="4">
        <v>0</v>
      </c>
      <c r="C87" s="4">
        <v>7600</v>
      </c>
      <c r="D87" s="4">
        <v>-7600</v>
      </c>
      <c r="E87" s="4">
        <v>-305199063</v>
      </c>
      <c r="F87" s="4">
        <f t="shared" si="15"/>
        <v>18977911914</v>
      </c>
      <c r="R87" s="5">
        <v>-2.3999999999999998E-3</v>
      </c>
      <c r="S87" s="4">
        <v>574141</v>
      </c>
      <c r="T87" s="4">
        <f t="shared" si="18"/>
        <v>490040.1</v>
      </c>
      <c r="U87" s="4">
        <f t="shared" si="17"/>
        <v>182937</v>
      </c>
    </row>
    <row r="88" spans="1:21" x14ac:dyDescent="0.2">
      <c r="A88" s="16" t="s">
        <v>200</v>
      </c>
      <c r="B88" s="4">
        <v>6200</v>
      </c>
      <c r="C88" s="4">
        <v>800</v>
      </c>
      <c r="D88" s="4">
        <v>5400</v>
      </c>
      <c r="E88" s="4">
        <v>215980000</v>
      </c>
      <c r="F88" s="4">
        <f t="shared" si="15"/>
        <v>19283110977</v>
      </c>
      <c r="R88" s="5">
        <v>1.52E-2</v>
      </c>
      <c r="S88" s="4">
        <v>434939</v>
      </c>
      <c r="T88" s="4">
        <f t="shared" si="18"/>
        <v>482863.3</v>
      </c>
      <c r="U88" s="4">
        <f t="shared" si="17"/>
        <v>182937</v>
      </c>
    </row>
    <row r="89" spans="1:21" x14ac:dyDescent="0.2">
      <c r="A89" s="16" t="s">
        <v>199</v>
      </c>
      <c r="B89" s="4">
        <v>600</v>
      </c>
      <c r="C89" s="4">
        <v>407</v>
      </c>
      <c r="D89" s="4">
        <v>193</v>
      </c>
      <c r="E89" s="4">
        <v>7580000</v>
      </c>
      <c r="F89" s="4">
        <f t="shared" si="15"/>
        <v>19067130977</v>
      </c>
      <c r="R89" s="5">
        <v>-8.6999999999999994E-3</v>
      </c>
      <c r="S89" s="4">
        <v>483631</v>
      </c>
      <c r="T89" s="4">
        <f t="shared" si="18"/>
        <v>457418.8</v>
      </c>
      <c r="U89" s="4">
        <f t="shared" si="17"/>
        <v>182937</v>
      </c>
    </row>
    <row r="90" spans="1:21" x14ac:dyDescent="0.2">
      <c r="A90" s="16" t="s">
        <v>198</v>
      </c>
      <c r="B90" s="4">
        <v>0</v>
      </c>
      <c r="C90" s="4">
        <v>5700</v>
      </c>
      <c r="D90" s="4">
        <v>-5700</v>
      </c>
      <c r="E90" s="4">
        <v>-224820000</v>
      </c>
      <c r="F90" s="4">
        <f t="shared" si="15"/>
        <v>19059550977</v>
      </c>
      <c r="R90" s="5">
        <v>6.9800000000000001E-2</v>
      </c>
      <c r="S90" s="4">
        <v>1235925</v>
      </c>
      <c r="T90" s="4">
        <f t="shared" si="18"/>
        <v>360138.3</v>
      </c>
      <c r="U90" s="4">
        <f t="shared" si="17"/>
        <v>182937</v>
      </c>
    </row>
    <row r="91" spans="1:21" x14ac:dyDescent="0.2">
      <c r="A91" s="16" t="s">
        <v>197</v>
      </c>
      <c r="B91" s="4">
        <v>90900</v>
      </c>
      <c r="C91" s="4">
        <v>0</v>
      </c>
      <c r="D91" s="4">
        <v>90900</v>
      </c>
      <c r="E91" s="4">
        <v>3274570000</v>
      </c>
      <c r="F91" s="4">
        <f t="shared" si="15"/>
        <v>19284370977</v>
      </c>
      <c r="R91" s="5">
        <v>1.09E-2</v>
      </c>
      <c r="S91" s="4">
        <v>475504</v>
      </c>
      <c r="T91" s="4">
        <f t="shared" si="18"/>
        <v>330526.2</v>
      </c>
      <c r="U91" s="4">
        <f t="shared" si="17"/>
        <v>182937</v>
      </c>
    </row>
    <row r="92" spans="1:21" x14ac:dyDescent="0.2">
      <c r="A92" s="16" t="s">
        <v>196</v>
      </c>
      <c r="B92" s="4">
        <v>80000</v>
      </c>
      <c r="C92" s="4">
        <v>500</v>
      </c>
      <c r="D92" s="4">
        <v>79500</v>
      </c>
      <c r="E92" s="4">
        <v>2933710000</v>
      </c>
      <c r="F92" s="4">
        <f t="shared" si="15"/>
        <v>16009800977</v>
      </c>
      <c r="R92" s="5">
        <v>-1.2999999999999999E-3</v>
      </c>
      <c r="S92" s="4">
        <v>182937</v>
      </c>
      <c r="T92" s="4">
        <f t="shared" si="18"/>
        <v>331802.7</v>
      </c>
      <c r="U92" s="4">
        <f t="shared" si="17"/>
        <v>243280</v>
      </c>
    </row>
    <row r="93" spans="1:21" x14ac:dyDescent="0.2">
      <c r="A93" s="16" t="s">
        <v>195</v>
      </c>
      <c r="B93" s="4">
        <v>0</v>
      </c>
      <c r="C93" s="4">
        <v>6500</v>
      </c>
      <c r="D93" s="4">
        <v>-6500</v>
      </c>
      <c r="E93" s="4">
        <v>-238300000</v>
      </c>
      <c r="F93" s="4">
        <f t="shared" si="15"/>
        <v>13076090977</v>
      </c>
      <c r="R93" s="5">
        <v>-1.6E-2</v>
      </c>
      <c r="S93" s="4">
        <v>403190</v>
      </c>
      <c r="T93" s="4">
        <f t="shared" si="18"/>
        <v>332420</v>
      </c>
      <c r="U93" s="4">
        <f t="shared" si="17"/>
        <v>243280</v>
      </c>
    </row>
    <row r="94" spans="1:21" x14ac:dyDescent="0.2">
      <c r="A94" s="16" t="s">
        <v>194</v>
      </c>
      <c r="B94" s="4">
        <v>247500</v>
      </c>
      <c r="C94" s="4">
        <v>4000</v>
      </c>
      <c r="D94" s="4">
        <v>243500</v>
      </c>
      <c r="E94" s="4">
        <v>9120480000</v>
      </c>
      <c r="F94" s="4">
        <f t="shared" si="15"/>
        <v>13314390977</v>
      </c>
      <c r="R94" s="5">
        <v>6.8000000000000005E-3</v>
      </c>
      <c r="S94" s="4">
        <v>590739</v>
      </c>
      <c r="T94" s="4">
        <f t="shared" si="18"/>
        <v>316211</v>
      </c>
      <c r="U94" s="4">
        <f t="shared" si="17"/>
        <v>229186</v>
      </c>
    </row>
    <row r="95" spans="1:21" x14ac:dyDescent="0.2">
      <c r="A95" s="16" t="s">
        <v>193</v>
      </c>
      <c r="B95" s="4">
        <v>500</v>
      </c>
      <c r="C95" s="4">
        <v>24113</v>
      </c>
      <c r="D95" s="4">
        <v>-23613</v>
      </c>
      <c r="E95" s="4">
        <v>-879570000</v>
      </c>
      <c r="F95" s="4">
        <f t="shared" si="15"/>
        <v>4193910977</v>
      </c>
      <c r="R95" s="5">
        <v>9.4999999999999998E-3</v>
      </c>
      <c r="S95" s="4">
        <v>258150</v>
      </c>
      <c r="T95" s="4">
        <f t="shared" si="18"/>
        <v>319310.2</v>
      </c>
      <c r="U95" s="4">
        <f t="shared" si="17"/>
        <v>229186</v>
      </c>
    </row>
    <row r="96" spans="1:21" x14ac:dyDescent="0.2">
      <c r="A96" s="16" t="s">
        <v>192</v>
      </c>
      <c r="B96" s="4">
        <v>90000</v>
      </c>
      <c r="C96" s="4">
        <v>1700</v>
      </c>
      <c r="D96" s="4">
        <v>88300</v>
      </c>
      <c r="E96" s="4">
        <v>3139660977</v>
      </c>
      <c r="F96" s="4">
        <f t="shared" si="15"/>
        <v>5073480977</v>
      </c>
      <c r="R96" s="5">
        <v>6.9599999999999995E-2</v>
      </c>
      <c r="S96" s="4">
        <v>592106</v>
      </c>
      <c r="T96" s="4">
        <f t="shared" si="18"/>
        <v>295100.59999999998</v>
      </c>
      <c r="U96" s="4">
        <f t="shared" si="17"/>
        <v>179383</v>
      </c>
    </row>
    <row r="97" spans="1:21" x14ac:dyDescent="0.2">
      <c r="A97" s="16" t="s">
        <v>191</v>
      </c>
      <c r="B97" s="4">
        <v>73000</v>
      </c>
      <c r="C97" s="4">
        <v>0</v>
      </c>
      <c r="D97" s="4">
        <v>73000</v>
      </c>
      <c r="E97" s="4">
        <v>2523120000</v>
      </c>
      <c r="F97" s="4">
        <f t="shared" si="15"/>
        <v>1933820000</v>
      </c>
      <c r="R97" s="5">
        <v>0</v>
      </c>
      <c r="S97" s="4">
        <v>243280</v>
      </c>
      <c r="T97" s="4">
        <f t="shared" si="18"/>
        <v>301300.2</v>
      </c>
      <c r="U97" s="4">
        <f t="shared" si="17"/>
        <v>179383</v>
      </c>
    </row>
    <row r="98" spans="1:21" x14ac:dyDescent="0.2">
      <c r="A98" s="16" t="s">
        <v>190</v>
      </c>
      <c r="B98" s="4">
        <v>70000</v>
      </c>
      <c r="C98" s="4">
        <v>5400</v>
      </c>
      <c r="D98" s="4">
        <v>64600</v>
      </c>
      <c r="E98" s="4">
        <v>2260830000</v>
      </c>
      <c r="F98" s="4">
        <f t="shared" si="15"/>
        <v>-589300000</v>
      </c>
      <c r="R98" s="5">
        <v>-1.2800000000000001E-2</v>
      </c>
      <c r="S98" s="4">
        <v>363171</v>
      </c>
      <c r="T98" s="4">
        <f t="shared" si="18"/>
        <v>280537.90000000002</v>
      </c>
      <c r="U98" s="4">
        <f t="shared" si="17"/>
        <v>179383</v>
      </c>
    </row>
    <row r="99" spans="1:21" x14ac:dyDescent="0.2">
      <c r="A99" s="16" t="s">
        <v>189</v>
      </c>
      <c r="B99" s="4">
        <v>76000</v>
      </c>
      <c r="C99" s="4">
        <v>900</v>
      </c>
      <c r="D99" s="4">
        <v>75100</v>
      </c>
      <c r="E99" s="4">
        <v>2594770000</v>
      </c>
      <c r="F99" s="4">
        <f t="shared" si="15"/>
        <v>-2850130000</v>
      </c>
      <c r="R99" s="5">
        <v>2.0499999999999997E-2</v>
      </c>
      <c r="S99" s="4">
        <v>229186</v>
      </c>
      <c r="T99" s="4">
        <f t="shared" si="18"/>
        <v>297982.3</v>
      </c>
      <c r="U99" s="4">
        <f t="shared" si="17"/>
        <v>179383</v>
      </c>
    </row>
    <row r="100" spans="1:21" x14ac:dyDescent="0.2">
      <c r="A100" s="16" t="s">
        <v>188</v>
      </c>
      <c r="B100" s="4">
        <v>200</v>
      </c>
      <c r="C100" s="4">
        <v>11000</v>
      </c>
      <c r="D100" s="4">
        <v>-10800</v>
      </c>
      <c r="E100" s="4">
        <v>-375900000</v>
      </c>
      <c r="F100" s="4">
        <f t="shared" si="15"/>
        <v>-5444900000</v>
      </c>
      <c r="R100" s="5">
        <v>-1.15E-2</v>
      </c>
      <c r="S100" s="4">
        <v>263120</v>
      </c>
      <c r="T100" s="4">
        <f t="shared" si="18"/>
        <v>300816.59999999998</v>
      </c>
      <c r="U100" s="4">
        <f t="shared" si="17"/>
        <v>179383</v>
      </c>
    </row>
    <row r="101" spans="1:21" x14ac:dyDescent="0.2">
      <c r="A101" s="16" t="s">
        <v>187</v>
      </c>
      <c r="B101" s="4">
        <v>700</v>
      </c>
      <c r="C101" s="4">
        <v>2900</v>
      </c>
      <c r="D101" s="4">
        <v>-2200</v>
      </c>
      <c r="E101" s="4">
        <v>-75290000</v>
      </c>
      <c r="F101" s="4">
        <f t="shared" si="15"/>
        <v>-5069000000</v>
      </c>
      <c r="R101" s="5">
        <v>1.9199999999999998E-2</v>
      </c>
      <c r="S101" s="4">
        <v>179383</v>
      </c>
      <c r="T101" s="4">
        <f t="shared" si="18"/>
        <v>339502.7</v>
      </c>
      <c r="U101" s="4">
        <f t="shared" si="17"/>
        <v>195702</v>
      </c>
    </row>
    <row r="102" spans="1:21" x14ac:dyDescent="0.2">
      <c r="A102" s="16" t="s">
        <v>186</v>
      </c>
      <c r="B102" s="4">
        <v>0</v>
      </c>
      <c r="C102" s="4">
        <v>33800</v>
      </c>
      <c r="D102" s="4">
        <v>-33800</v>
      </c>
      <c r="E102" s="4">
        <v>-1175390000</v>
      </c>
      <c r="F102" s="4">
        <f t="shared" si="15"/>
        <v>-4993710000</v>
      </c>
      <c r="R102" s="5">
        <v>-2.5699999999999997E-2</v>
      </c>
      <c r="S102" s="4">
        <v>195702</v>
      </c>
      <c r="T102" s="4">
        <f t="shared" si="18"/>
        <v>342376.9</v>
      </c>
      <c r="U102" s="4">
        <f t="shared" si="17"/>
        <v>289142</v>
      </c>
    </row>
    <row r="103" spans="1:21" x14ac:dyDescent="0.2">
      <c r="A103" s="16" t="s">
        <v>185</v>
      </c>
      <c r="B103" s="4">
        <v>500</v>
      </c>
      <c r="C103" s="4">
        <v>27500</v>
      </c>
      <c r="D103" s="4">
        <v>-27000</v>
      </c>
      <c r="E103" s="4">
        <v>-947190000</v>
      </c>
      <c r="F103" s="4">
        <f t="shared" si="15"/>
        <v>-3818320000</v>
      </c>
      <c r="R103" s="5">
        <v>2.8999999999999998E-3</v>
      </c>
      <c r="S103" s="4">
        <v>409363</v>
      </c>
      <c r="T103" s="4">
        <f t="shared" si="18"/>
        <v>328203.3</v>
      </c>
      <c r="U103" s="4">
        <f t="shared" si="17"/>
        <v>155548</v>
      </c>
    </row>
    <row r="104" spans="1:21" x14ac:dyDescent="0.2">
      <c r="A104" s="16" t="s">
        <v>184</v>
      </c>
      <c r="B104" s="4">
        <v>10700</v>
      </c>
      <c r="C104" s="4">
        <v>27400</v>
      </c>
      <c r="D104" s="4">
        <v>-16700</v>
      </c>
      <c r="E104" s="4">
        <v>-581200000</v>
      </c>
      <c r="F104" s="4">
        <f t="shared" si="15"/>
        <v>-2871130000</v>
      </c>
      <c r="R104" s="5">
        <v>8.6999999999999994E-3</v>
      </c>
      <c r="S104" s="4">
        <v>428649</v>
      </c>
      <c r="T104" s="4">
        <f t="shared" si="18"/>
        <v>348187.1</v>
      </c>
      <c r="U104" s="4">
        <f t="shared" si="17"/>
        <v>155548</v>
      </c>
    </row>
    <row r="105" spans="1:21" x14ac:dyDescent="0.2">
      <c r="A105" s="16" t="s">
        <v>183</v>
      </c>
      <c r="B105" s="4">
        <v>16800</v>
      </c>
      <c r="C105" s="4">
        <v>10600</v>
      </c>
      <c r="D105" s="4">
        <v>6200</v>
      </c>
      <c r="E105" s="4">
        <v>210750000</v>
      </c>
      <c r="F105" s="4">
        <f t="shared" si="15"/>
        <v>-2289930000</v>
      </c>
      <c r="R105" s="5">
        <v>4.2300000000000004E-2</v>
      </c>
      <c r="S105" s="4">
        <v>289142</v>
      </c>
      <c r="T105" s="4">
        <f t="shared" si="18"/>
        <v>363535.3</v>
      </c>
      <c r="U105" s="4">
        <f t="shared" si="17"/>
        <v>155548</v>
      </c>
    </row>
    <row r="106" spans="1:21" x14ac:dyDescent="0.2">
      <c r="A106" s="16" t="s">
        <v>182</v>
      </c>
      <c r="B106" s="4">
        <v>3100</v>
      </c>
      <c r="C106" s="4">
        <v>20500</v>
      </c>
      <c r="D106" s="4">
        <v>-17400</v>
      </c>
      <c r="E106" s="4">
        <v>-584520000</v>
      </c>
      <c r="F106" s="4">
        <f t="shared" si="15"/>
        <v>-2500680000</v>
      </c>
      <c r="R106" s="5">
        <v>4.5999999999999999E-3</v>
      </c>
      <c r="S106" s="4">
        <v>350010</v>
      </c>
      <c r="T106" s="4">
        <f t="shared" si="18"/>
        <v>346815.1</v>
      </c>
      <c r="U106" s="4">
        <f t="shared" si="17"/>
        <v>155548</v>
      </c>
    </row>
    <row r="107" spans="1:21" x14ac:dyDescent="0.2">
      <c r="A107" s="16" t="s">
        <v>181</v>
      </c>
      <c r="B107" s="4">
        <v>31800</v>
      </c>
      <c r="C107" s="4">
        <v>17500</v>
      </c>
      <c r="D107" s="4">
        <v>14300</v>
      </c>
      <c r="E107" s="4">
        <v>439300000</v>
      </c>
      <c r="F107" s="4">
        <f t="shared" si="15"/>
        <v>-1916160000</v>
      </c>
      <c r="R107" s="5">
        <v>3.95E-2</v>
      </c>
      <c r="S107" s="4">
        <v>305276</v>
      </c>
      <c r="T107" s="4">
        <f t="shared" si="18"/>
        <v>343487.1</v>
      </c>
      <c r="U107" s="4">
        <f t="shared" si="17"/>
        <v>155548</v>
      </c>
    </row>
    <row r="108" spans="1:21" x14ac:dyDescent="0.2">
      <c r="A108" s="16" t="s">
        <v>180</v>
      </c>
      <c r="B108" s="4">
        <v>100</v>
      </c>
      <c r="C108" s="4">
        <v>25600</v>
      </c>
      <c r="D108" s="4">
        <v>-25500</v>
      </c>
      <c r="E108" s="4">
        <v>-812800000</v>
      </c>
      <c r="F108" s="4">
        <f t="shared" si="15"/>
        <v>-2355460000</v>
      </c>
      <c r="R108" s="5">
        <v>-6.1999999999999998E-3</v>
      </c>
      <c r="S108" s="4">
        <v>155548</v>
      </c>
      <c r="T108" s="4">
        <f t="shared" si="18"/>
        <v>391041.2</v>
      </c>
      <c r="U108" s="4">
        <f t="shared" si="17"/>
        <v>224444</v>
      </c>
    </row>
    <row r="109" spans="1:21" x14ac:dyDescent="0.2">
      <c r="A109" s="16" t="s">
        <v>179</v>
      </c>
      <c r="B109" s="4">
        <v>7100</v>
      </c>
      <c r="C109" s="4">
        <v>4000</v>
      </c>
      <c r="D109" s="4">
        <v>3100</v>
      </c>
      <c r="E109" s="4">
        <v>98260000</v>
      </c>
      <c r="F109" s="4">
        <f t="shared" si="15"/>
        <v>-1542660000</v>
      </c>
      <c r="R109" s="5">
        <v>6.8699999999999997E-2</v>
      </c>
      <c r="S109" s="4">
        <v>403630</v>
      </c>
      <c r="T109" s="4">
        <f t="shared" si="18"/>
        <v>406516</v>
      </c>
      <c r="U109" s="4">
        <f t="shared" si="17"/>
        <v>224444</v>
      </c>
    </row>
    <row r="110" spans="1:21" x14ac:dyDescent="0.2">
      <c r="A110" s="16" t="s">
        <v>178</v>
      </c>
      <c r="B110" s="4">
        <v>69100</v>
      </c>
      <c r="C110" s="4">
        <v>2600</v>
      </c>
      <c r="D110" s="4">
        <v>66500</v>
      </c>
      <c r="E110" s="4">
        <v>1925640000</v>
      </c>
      <c r="F110" s="4">
        <f t="shared" si="15"/>
        <v>-1640920000</v>
      </c>
      <c r="R110" s="5">
        <v>3.8300000000000001E-2</v>
      </c>
      <c r="S110" s="4">
        <v>291463</v>
      </c>
      <c r="T110" s="4">
        <f t="shared" si="18"/>
        <v>472521.1</v>
      </c>
      <c r="U110" s="4">
        <f t="shared" si="17"/>
        <v>224444</v>
      </c>
    </row>
    <row r="111" spans="1:21" x14ac:dyDescent="0.2">
      <c r="A111" s="16" t="s">
        <v>177</v>
      </c>
      <c r="B111" s="4">
        <v>60800</v>
      </c>
      <c r="C111" s="4">
        <v>0</v>
      </c>
      <c r="D111" s="4">
        <v>60800</v>
      </c>
      <c r="E111" s="4">
        <v>1817000000</v>
      </c>
      <c r="F111" s="4">
        <f t="shared" si="15"/>
        <v>-3566560000</v>
      </c>
      <c r="R111" s="5">
        <v>-6.9500000000000006E-2</v>
      </c>
      <c r="S111" s="4">
        <v>566244</v>
      </c>
      <c r="T111" s="4">
        <f t="shared" si="18"/>
        <v>489314.1</v>
      </c>
      <c r="U111" s="4">
        <f t="shared" si="17"/>
        <v>182808</v>
      </c>
    </row>
    <row r="112" spans="1:21" x14ac:dyDescent="0.2">
      <c r="A112" s="16" t="s">
        <v>176</v>
      </c>
      <c r="B112" s="4">
        <v>28300</v>
      </c>
      <c r="C112" s="4">
        <v>3300</v>
      </c>
      <c r="D112" s="4">
        <v>25000</v>
      </c>
      <c r="E112" s="4">
        <v>795010000</v>
      </c>
      <c r="F112" s="4">
        <f t="shared" si="15"/>
        <v>-5383560000</v>
      </c>
      <c r="R112" s="5">
        <v>-4.4800000000000006E-2</v>
      </c>
      <c r="S112" s="4">
        <v>224444</v>
      </c>
      <c r="T112" s="4">
        <f t="shared" si="18"/>
        <v>549666.1</v>
      </c>
      <c r="U112" s="4">
        <f t="shared" si="17"/>
        <v>182808</v>
      </c>
    </row>
    <row r="113" spans="1:21" x14ac:dyDescent="0.2">
      <c r="A113" s="16" t="s">
        <v>175</v>
      </c>
      <c r="B113" s="4">
        <v>26700</v>
      </c>
      <c r="C113" s="4">
        <v>1200</v>
      </c>
      <c r="D113" s="4">
        <v>25500</v>
      </c>
      <c r="E113" s="4">
        <v>821250000</v>
      </c>
      <c r="F113" s="4">
        <f t="shared" si="15"/>
        <v>-6178570000</v>
      </c>
      <c r="R113" s="5">
        <v>0</v>
      </c>
      <c r="S113" s="4">
        <v>267627</v>
      </c>
      <c r="T113" s="4">
        <f t="shared" si="18"/>
        <v>580512.69999999995</v>
      </c>
      <c r="U113" s="4">
        <f t="shared" si="17"/>
        <v>182808</v>
      </c>
    </row>
    <row r="114" spans="1:21" x14ac:dyDescent="0.2">
      <c r="A114" s="16" t="s">
        <v>174</v>
      </c>
      <c r="B114" s="4">
        <v>2400</v>
      </c>
      <c r="C114" s="4">
        <v>11800</v>
      </c>
      <c r="D114" s="4">
        <v>-9400</v>
      </c>
      <c r="E114" s="4">
        <v>-305860000</v>
      </c>
      <c r="F114" s="4">
        <f t="shared" si="15"/>
        <v>-6999820000</v>
      </c>
      <c r="R114" s="5">
        <v>-6.9000000000000006E-2</v>
      </c>
      <c r="S114" s="4">
        <v>628487</v>
      </c>
      <c r="T114" s="4">
        <f t="shared" si="18"/>
        <v>600221.6</v>
      </c>
      <c r="U114" s="4">
        <f t="shared" si="17"/>
        <v>182808</v>
      </c>
    </row>
    <row r="115" spans="1:21" x14ac:dyDescent="0.2">
      <c r="A115" s="16" t="s">
        <v>173</v>
      </c>
      <c r="B115" s="4">
        <v>100</v>
      </c>
      <c r="C115" s="4">
        <v>19300</v>
      </c>
      <c r="D115" s="4">
        <v>-19200</v>
      </c>
      <c r="E115" s="4">
        <v>-675120000</v>
      </c>
      <c r="F115" s="4">
        <f t="shared" si="15"/>
        <v>-6693960000</v>
      </c>
      <c r="R115" s="5">
        <v>0</v>
      </c>
      <c r="S115" s="4">
        <v>442624</v>
      </c>
      <c r="T115" s="4">
        <f t="shared" si="18"/>
        <v>591850.69999999995</v>
      </c>
      <c r="U115" s="4">
        <f t="shared" si="17"/>
        <v>182808</v>
      </c>
    </row>
    <row r="116" spans="1:21" x14ac:dyDescent="0.2">
      <c r="A116" s="16" t="s">
        <v>172</v>
      </c>
      <c r="B116" s="4">
        <v>1300</v>
      </c>
      <c r="C116" s="4">
        <v>6100</v>
      </c>
      <c r="D116" s="4">
        <v>-4800</v>
      </c>
      <c r="E116" s="4">
        <v>-162860000</v>
      </c>
      <c r="F116" s="4">
        <f t="shared" si="15"/>
        <v>-6018840000</v>
      </c>
      <c r="R116" s="5">
        <v>2.3599999999999999E-2</v>
      </c>
      <c r="S116" s="4">
        <v>182808</v>
      </c>
      <c r="T116" s="4">
        <f t="shared" ref="T116:T121" si="19">AVERAGE(S117:S126)</f>
        <v>688412.4</v>
      </c>
      <c r="U116" s="4">
        <f t="shared" si="17"/>
        <v>271996</v>
      </c>
    </row>
    <row r="117" spans="1:21" x14ac:dyDescent="0.2">
      <c r="A117" s="16" t="s">
        <v>171</v>
      </c>
      <c r="B117" s="4">
        <v>200</v>
      </c>
      <c r="C117" s="4">
        <v>39400</v>
      </c>
      <c r="D117" s="4">
        <v>-39200</v>
      </c>
      <c r="E117" s="4">
        <v>-1364880000</v>
      </c>
      <c r="F117" s="4">
        <f t="shared" si="15"/>
        <v>-5855980000</v>
      </c>
      <c r="R117" s="5">
        <v>-4.36E-2</v>
      </c>
      <c r="S117" s="4">
        <v>271996</v>
      </c>
      <c r="T117" s="4">
        <f t="shared" si="19"/>
        <v>675547.7</v>
      </c>
      <c r="U117" s="4">
        <f t="shared" si="17"/>
        <v>558378</v>
      </c>
    </row>
    <row r="118" spans="1:21" x14ac:dyDescent="0.2">
      <c r="A118" s="16" t="s">
        <v>170</v>
      </c>
      <c r="B118" s="4">
        <v>7600</v>
      </c>
      <c r="C118" s="4">
        <v>9300</v>
      </c>
      <c r="D118" s="4">
        <v>-1700</v>
      </c>
      <c r="E118" s="4">
        <v>-65800000</v>
      </c>
      <c r="F118" s="4">
        <f t="shared" si="15"/>
        <v>-4491100000</v>
      </c>
      <c r="R118" s="5">
        <v>2.0199999999999999E-2</v>
      </c>
      <c r="S118" s="4">
        <v>631089</v>
      </c>
      <c r="T118" s="4">
        <f t="shared" si="19"/>
        <v>624400.9</v>
      </c>
      <c r="U118" s="4">
        <f t="shared" si="17"/>
        <v>558378</v>
      </c>
    </row>
    <row r="119" spans="1:21" x14ac:dyDescent="0.2">
      <c r="A119" s="16" t="s">
        <v>169</v>
      </c>
      <c r="B119" s="4">
        <v>200</v>
      </c>
      <c r="C119" s="4">
        <v>45900</v>
      </c>
      <c r="D119" s="4">
        <v>-45700</v>
      </c>
      <c r="E119" s="4">
        <v>-1652590000</v>
      </c>
      <c r="F119" s="4">
        <f t="shared" si="15"/>
        <v>-4425300000</v>
      </c>
      <c r="R119" s="5">
        <v>-5.4299999999999994E-2</v>
      </c>
      <c r="S119" s="4">
        <v>558378</v>
      </c>
      <c r="T119" s="4">
        <f t="shared" si="19"/>
        <v>589376.30000000005</v>
      </c>
      <c r="U119" s="4">
        <f t="shared" si="17"/>
        <v>576093</v>
      </c>
    </row>
    <row r="120" spans="1:21" x14ac:dyDescent="0.2">
      <c r="A120" s="16" t="s">
        <v>168</v>
      </c>
      <c r="B120" s="4">
        <v>10700</v>
      </c>
      <c r="C120" s="4">
        <v>1914</v>
      </c>
      <c r="D120" s="4">
        <v>8786</v>
      </c>
      <c r="E120" s="4">
        <v>332480000</v>
      </c>
      <c r="F120" s="4">
        <f t="shared" si="15"/>
        <v>-2772710000</v>
      </c>
      <c r="R120" s="5">
        <v>-3.4099999999999998E-2</v>
      </c>
      <c r="S120" s="4">
        <v>951514</v>
      </c>
      <c r="T120" s="4">
        <f t="shared" si="19"/>
        <v>512052.1</v>
      </c>
      <c r="U120" s="4">
        <f t="shared" si="17"/>
        <v>358915</v>
      </c>
    </row>
    <row r="121" spans="1:21" x14ac:dyDescent="0.2">
      <c r="A121" s="16" t="s">
        <v>167</v>
      </c>
      <c r="B121" s="4">
        <v>20200</v>
      </c>
      <c r="C121" s="4">
        <v>12200</v>
      </c>
      <c r="D121" s="4">
        <v>8000</v>
      </c>
      <c r="E121" s="4">
        <v>329860000</v>
      </c>
      <c r="F121" s="4">
        <f t="shared" si="15"/>
        <v>-3105190000</v>
      </c>
      <c r="R121" s="5">
        <v>-6.6100000000000006E-2</v>
      </c>
      <c r="S121" s="4">
        <v>734174</v>
      </c>
      <c r="T121" s="4">
        <f t="shared" si="19"/>
        <v>472651.9</v>
      </c>
      <c r="U121" s="4">
        <f t="shared" si="17"/>
        <v>358915</v>
      </c>
    </row>
    <row r="122" spans="1:21" x14ac:dyDescent="0.2">
      <c r="A122" s="16" t="s">
        <v>166</v>
      </c>
      <c r="B122" s="4">
        <v>6600</v>
      </c>
      <c r="C122" s="4">
        <v>15300</v>
      </c>
      <c r="D122" s="4">
        <v>-8700</v>
      </c>
      <c r="E122" s="4">
        <v>-364140000</v>
      </c>
      <c r="F122" s="4">
        <f t="shared" si="15"/>
        <v>-3435050000</v>
      </c>
      <c r="R122" s="5">
        <v>-4.7999999999999996E-3</v>
      </c>
      <c r="S122" s="4">
        <v>827964</v>
      </c>
      <c r="T122" s="4">
        <f>AVERAGE(S123:S132)</f>
        <v>404439.2</v>
      </c>
      <c r="U122" s="4">
        <f t="shared" si="17"/>
        <v>143349</v>
      </c>
    </row>
    <row r="123" spans="1:21" x14ac:dyDescent="0.2">
      <c r="A123" s="16" t="s">
        <v>165</v>
      </c>
      <c r="B123" s="4">
        <v>2600</v>
      </c>
      <c r="C123" s="4">
        <v>4300</v>
      </c>
      <c r="D123" s="4">
        <v>-1700</v>
      </c>
      <c r="E123" s="4">
        <v>-69820000</v>
      </c>
      <c r="F123" s="4">
        <f t="shared" si="15"/>
        <v>-3070910000</v>
      </c>
      <c r="R123" s="5">
        <v>-1.1999999999999999E-3</v>
      </c>
      <c r="S123" s="4">
        <v>576093</v>
      </c>
      <c r="U123" s="4">
        <f t="shared" si="17"/>
        <v>119621</v>
      </c>
    </row>
    <row r="124" spans="1:21" x14ac:dyDescent="0.2">
      <c r="A124" s="16" t="s">
        <v>164</v>
      </c>
      <c r="B124" s="4">
        <v>1600</v>
      </c>
      <c r="C124" s="4">
        <v>60100</v>
      </c>
      <c r="D124" s="4">
        <v>-58500</v>
      </c>
      <c r="E124" s="4">
        <v>-2360740000</v>
      </c>
      <c r="F124" s="4">
        <f t="shared" si="15"/>
        <v>-3001090000</v>
      </c>
      <c r="R124" s="5">
        <v>1.8700000000000001E-2</v>
      </c>
      <c r="S124" s="4">
        <v>825576</v>
      </c>
      <c r="U124" s="4">
        <f t="shared" ref="U124:U126" si="20">MIN(S125:S129)</f>
        <v>119621</v>
      </c>
    </row>
    <row r="125" spans="1:21" x14ac:dyDescent="0.2">
      <c r="A125" s="16" t="s">
        <v>163</v>
      </c>
      <c r="B125" s="4">
        <v>2300</v>
      </c>
      <c r="C125" s="4">
        <v>1500</v>
      </c>
      <c r="D125" s="4">
        <v>800</v>
      </c>
      <c r="E125" s="4">
        <v>31880000</v>
      </c>
      <c r="F125" s="4">
        <f t="shared" si="15"/>
        <v>-640350000</v>
      </c>
      <c r="R125" s="5">
        <v>0</v>
      </c>
      <c r="S125" s="4">
        <v>358915</v>
      </c>
      <c r="U125" s="4">
        <f t="shared" si="20"/>
        <v>119621</v>
      </c>
    </row>
    <row r="126" spans="1:21" x14ac:dyDescent="0.2">
      <c r="A126" s="16" t="s">
        <v>162</v>
      </c>
      <c r="B126" s="4">
        <v>1300</v>
      </c>
      <c r="C126" s="4">
        <v>3711</v>
      </c>
      <c r="D126" s="4">
        <v>-2411</v>
      </c>
      <c r="E126" s="4">
        <v>-99580000</v>
      </c>
      <c r="F126" s="4">
        <f t="shared" si="15"/>
        <v>-672230000</v>
      </c>
      <c r="R126" s="5">
        <v>5.3600000000000002E-2</v>
      </c>
      <c r="S126" s="4">
        <v>1148425</v>
      </c>
      <c r="U126" s="4">
        <f t="shared" si="20"/>
        <v>119621</v>
      </c>
    </row>
    <row r="127" spans="1:21" x14ac:dyDescent="0.2">
      <c r="A127" s="16" t="s">
        <v>161</v>
      </c>
      <c r="B127" s="4">
        <v>0</v>
      </c>
      <c r="C127" s="4">
        <v>5141</v>
      </c>
      <c r="D127" s="4">
        <v>-5141</v>
      </c>
      <c r="E127" s="4">
        <v>-195730000</v>
      </c>
      <c r="F127" s="4">
        <f t="shared" si="15"/>
        <v>-572650000</v>
      </c>
      <c r="R127" s="5">
        <v>1.4000000000000002E-3</v>
      </c>
      <c r="S127" s="4">
        <v>143349</v>
      </c>
      <c r="U127" s="4">
        <f>MIN(S128:S132)</f>
        <v>119621</v>
      </c>
    </row>
    <row r="128" spans="1:21" x14ac:dyDescent="0.2">
      <c r="A128" s="16" t="s">
        <v>160</v>
      </c>
      <c r="B128" s="4">
        <v>3900</v>
      </c>
      <c r="C128" s="4">
        <v>8700</v>
      </c>
      <c r="D128" s="4">
        <v>-4800</v>
      </c>
      <c r="E128" s="4">
        <v>-179610000</v>
      </c>
      <c r="F128" s="4">
        <f t="shared" si="15"/>
        <v>-376920000</v>
      </c>
      <c r="R128" s="5">
        <v>1.06E-2</v>
      </c>
      <c r="S128" s="4">
        <v>119621</v>
      </c>
    </row>
    <row r="129" spans="1:22" x14ac:dyDescent="0.2">
      <c r="A129" s="16" t="s">
        <v>159</v>
      </c>
      <c r="B129" s="4">
        <v>900</v>
      </c>
      <c r="C129" s="4">
        <v>3400</v>
      </c>
      <c r="D129" s="4">
        <v>-2500</v>
      </c>
      <c r="E129" s="4">
        <v>-95420000</v>
      </c>
      <c r="F129" s="4">
        <f t="shared" si="15"/>
        <v>-197310000</v>
      </c>
      <c r="R129" s="5">
        <v>-2.5999999999999999E-3</v>
      </c>
      <c r="S129" s="4">
        <v>208132</v>
      </c>
    </row>
    <row r="130" spans="1:22" x14ac:dyDescent="0.2">
      <c r="A130" s="16" t="s">
        <v>158</v>
      </c>
      <c r="B130" s="4">
        <v>10800</v>
      </c>
      <c r="C130" s="4">
        <v>9061</v>
      </c>
      <c r="D130" s="4">
        <v>1739</v>
      </c>
      <c r="E130" s="4">
        <v>67810000</v>
      </c>
      <c r="F130" s="4">
        <f t="shared" si="15"/>
        <v>-101890000</v>
      </c>
      <c r="R130" s="5">
        <v>1.89E-2</v>
      </c>
      <c r="S130" s="4">
        <v>178272</v>
      </c>
    </row>
    <row r="131" spans="1:22" x14ac:dyDescent="0.2">
      <c r="A131" s="16" t="s">
        <v>157</v>
      </c>
      <c r="B131" s="4">
        <v>2000</v>
      </c>
      <c r="C131" s="4">
        <v>8300</v>
      </c>
      <c r="D131" s="4">
        <v>-6300</v>
      </c>
      <c r="E131" s="4">
        <v>-236990000</v>
      </c>
      <c r="F131" s="4">
        <f>E131+F132</f>
        <v>-169700000</v>
      </c>
      <c r="R131" s="5">
        <v>-1.5800000000000002E-2</v>
      </c>
      <c r="S131" s="4">
        <v>340172</v>
      </c>
    </row>
    <row r="132" spans="1:22" x14ac:dyDescent="0.2">
      <c r="A132" s="16" t="s">
        <v>156</v>
      </c>
      <c r="B132" s="4">
        <v>6300</v>
      </c>
      <c r="C132" s="4">
        <v>4500</v>
      </c>
      <c r="D132" s="4">
        <v>1800</v>
      </c>
      <c r="E132" s="4">
        <v>67290000</v>
      </c>
      <c r="F132" s="4">
        <f>E132</f>
        <v>67290000</v>
      </c>
      <c r="R132" s="5">
        <v>0</v>
      </c>
      <c r="S132" s="4">
        <v>145837</v>
      </c>
    </row>
    <row r="133" spans="1:22" x14ac:dyDescent="0.2">
      <c r="A133" s="2"/>
      <c r="B133" s="4"/>
      <c r="C133" s="4"/>
      <c r="D133" s="4"/>
      <c r="E133" s="4"/>
      <c r="F133" s="4">
        <f t="shared" ref="F133:F187" si="21">E133+F134</f>
        <v>0</v>
      </c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>
        <f t="shared" si="21"/>
        <v>0</v>
      </c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>
        <f t="shared" si="21"/>
        <v>0</v>
      </c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>
        <f t="shared" si="21"/>
        <v>0</v>
      </c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>
        <f t="shared" si="21"/>
        <v>0</v>
      </c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>
        <f t="shared" si="21"/>
        <v>0</v>
      </c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>
        <f t="shared" si="21"/>
        <v>0</v>
      </c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>
        <f t="shared" si="21"/>
        <v>0</v>
      </c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>
        <f t="shared" si="21"/>
        <v>0</v>
      </c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>
        <f t="shared" si="21"/>
        <v>0</v>
      </c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6"/>
      <c r="B143" s="4"/>
      <c r="C143" s="4"/>
      <c r="D143" s="4"/>
      <c r="E143" s="4"/>
      <c r="F143" s="4">
        <f t="shared" si="21"/>
        <v>0</v>
      </c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6"/>
      <c r="B144" s="4"/>
      <c r="C144" s="4"/>
      <c r="D144" s="4"/>
      <c r="E144" s="4"/>
      <c r="F144" s="4">
        <f t="shared" si="21"/>
        <v>0</v>
      </c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6"/>
      <c r="B145" s="4"/>
      <c r="C145" s="4"/>
      <c r="D145" s="4"/>
      <c r="E145" s="4"/>
      <c r="F145" s="4">
        <f t="shared" si="21"/>
        <v>0</v>
      </c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6"/>
      <c r="B146" s="4"/>
      <c r="C146" s="4"/>
      <c r="D146" s="4"/>
      <c r="E146" s="4"/>
      <c r="F146" s="4">
        <f t="shared" si="21"/>
        <v>0</v>
      </c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6"/>
      <c r="B147" s="4"/>
      <c r="C147" s="4"/>
      <c r="D147" s="4"/>
      <c r="E147" s="4"/>
      <c r="F147" s="4">
        <f t="shared" si="21"/>
        <v>0</v>
      </c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6"/>
      <c r="B148" s="4"/>
      <c r="C148" s="4"/>
      <c r="D148" s="4"/>
      <c r="E148" s="4"/>
      <c r="F148" s="4">
        <f t="shared" si="21"/>
        <v>0</v>
      </c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6"/>
      <c r="B149" s="4"/>
      <c r="C149" s="4"/>
      <c r="D149" s="4"/>
      <c r="E149" s="4"/>
      <c r="F149" s="4">
        <f t="shared" si="21"/>
        <v>0</v>
      </c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5"/>
    </row>
    <row r="150" spans="1:22" x14ac:dyDescent="0.2">
      <c r="A150" s="6"/>
      <c r="B150" s="4"/>
      <c r="C150" s="4"/>
      <c r="D150" s="4"/>
      <c r="E150" s="4"/>
      <c r="F150" s="4">
        <f t="shared" si="21"/>
        <v>0</v>
      </c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5"/>
    </row>
    <row r="151" spans="1:22" x14ac:dyDescent="0.2">
      <c r="A151" s="6"/>
      <c r="B151" s="4"/>
      <c r="C151" s="4"/>
      <c r="D151" s="4"/>
      <c r="E151" s="4"/>
      <c r="F151" s="4">
        <f t="shared" si="21"/>
        <v>0</v>
      </c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5"/>
    </row>
    <row r="152" spans="1:22" x14ac:dyDescent="0.2">
      <c r="A152" s="6"/>
      <c r="B152" s="4"/>
      <c r="C152" s="4"/>
      <c r="D152" s="4"/>
      <c r="E152" s="4"/>
      <c r="F152" s="4">
        <f t="shared" si="21"/>
        <v>0</v>
      </c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5"/>
    </row>
    <row r="153" spans="1:22" x14ac:dyDescent="0.2">
      <c r="A153" s="2"/>
      <c r="B153" s="4"/>
      <c r="C153" s="4"/>
      <c r="D153" s="4"/>
      <c r="E153" s="4"/>
      <c r="F153" s="4">
        <f t="shared" si="21"/>
        <v>0</v>
      </c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5"/>
    </row>
    <row r="154" spans="1:22" x14ac:dyDescent="0.2">
      <c r="A154" s="2"/>
      <c r="B154" s="4"/>
      <c r="C154" s="4"/>
      <c r="D154" s="4"/>
      <c r="E154" s="4"/>
      <c r="F154" s="4">
        <f t="shared" si="21"/>
        <v>0</v>
      </c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5"/>
    </row>
    <row r="155" spans="1:22" x14ac:dyDescent="0.2">
      <c r="A155" s="6"/>
      <c r="B155" s="4"/>
      <c r="C155" s="4"/>
      <c r="D155" s="4"/>
      <c r="E155" s="4"/>
      <c r="F155" s="4">
        <f t="shared" si="21"/>
        <v>0</v>
      </c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5"/>
    </row>
    <row r="156" spans="1:22" x14ac:dyDescent="0.2">
      <c r="A156" s="6"/>
      <c r="B156" s="4"/>
      <c r="C156" s="4"/>
      <c r="D156" s="4"/>
      <c r="E156" s="4"/>
      <c r="F156" s="4">
        <f t="shared" si="21"/>
        <v>0</v>
      </c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5"/>
    </row>
    <row r="157" spans="1:22" x14ac:dyDescent="0.2">
      <c r="A157" s="6"/>
      <c r="B157" s="4"/>
      <c r="C157" s="4"/>
      <c r="D157" s="4"/>
      <c r="E157" s="4"/>
      <c r="F157" s="4">
        <f t="shared" si="21"/>
        <v>0</v>
      </c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5"/>
    </row>
    <row r="158" spans="1:22" x14ac:dyDescent="0.2">
      <c r="A158" s="6"/>
      <c r="B158" s="4"/>
      <c r="C158" s="4"/>
      <c r="D158" s="4"/>
      <c r="E158" s="4"/>
      <c r="F158" s="4">
        <f t="shared" si="21"/>
        <v>0</v>
      </c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5"/>
    </row>
    <row r="159" spans="1:22" x14ac:dyDescent="0.2">
      <c r="A159" s="6"/>
      <c r="B159" s="4"/>
      <c r="C159" s="4"/>
      <c r="D159" s="4"/>
      <c r="E159" s="4"/>
      <c r="F159" s="4">
        <f t="shared" si="21"/>
        <v>0</v>
      </c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5"/>
    </row>
    <row r="160" spans="1:22" x14ac:dyDescent="0.2">
      <c r="A160" s="6"/>
      <c r="B160" s="4"/>
      <c r="C160" s="4"/>
      <c r="D160" s="4"/>
      <c r="E160" s="4"/>
      <c r="F160" s="4">
        <f t="shared" si="21"/>
        <v>0</v>
      </c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5"/>
    </row>
    <row r="161" spans="1:22" x14ac:dyDescent="0.2">
      <c r="A161" s="6"/>
      <c r="B161" s="4"/>
      <c r="C161" s="4"/>
      <c r="D161" s="4"/>
      <c r="E161" s="4"/>
      <c r="F161" s="4">
        <f t="shared" si="21"/>
        <v>0</v>
      </c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5"/>
    </row>
    <row r="162" spans="1:22" x14ac:dyDescent="0.2">
      <c r="A162" s="6"/>
      <c r="B162" s="4"/>
      <c r="C162" s="4"/>
      <c r="D162" s="4"/>
      <c r="E162" s="4"/>
      <c r="F162" s="4">
        <f t="shared" si="21"/>
        <v>0</v>
      </c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5"/>
      <c r="U162" s="5"/>
      <c r="V162" s="5"/>
    </row>
    <row r="163" spans="1:22" x14ac:dyDescent="0.2">
      <c r="A163" s="6"/>
      <c r="B163" s="4"/>
      <c r="C163" s="4"/>
      <c r="D163" s="4"/>
      <c r="E163" s="4"/>
      <c r="F163" s="4">
        <f t="shared" si="21"/>
        <v>0</v>
      </c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5"/>
      <c r="U163" s="5"/>
      <c r="V163" s="5"/>
    </row>
    <row r="164" spans="1:22" x14ac:dyDescent="0.2">
      <c r="A164" s="6"/>
      <c r="B164" s="4"/>
      <c r="C164" s="4"/>
      <c r="D164" s="4"/>
      <c r="E164" s="4"/>
      <c r="F164" s="4">
        <f t="shared" si="21"/>
        <v>0</v>
      </c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5"/>
      <c r="U164" s="5"/>
      <c r="V164" s="5"/>
    </row>
    <row r="165" spans="1:22" x14ac:dyDescent="0.2">
      <c r="A165" s="6"/>
      <c r="B165" s="4"/>
      <c r="C165" s="4"/>
      <c r="D165" s="4"/>
      <c r="E165" s="4"/>
      <c r="F165" s="4">
        <f t="shared" si="21"/>
        <v>0</v>
      </c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5"/>
      <c r="U165" s="5"/>
      <c r="V165" s="5"/>
    </row>
    <row r="166" spans="1:22" x14ac:dyDescent="0.2">
      <c r="A166" s="6"/>
      <c r="B166" s="4"/>
      <c r="C166" s="4"/>
      <c r="D166" s="4"/>
      <c r="E166" s="4"/>
      <c r="F166" s="4">
        <f t="shared" si="21"/>
        <v>0</v>
      </c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5"/>
      <c r="U166" s="5"/>
      <c r="V166" s="5"/>
    </row>
    <row r="167" spans="1:22" x14ac:dyDescent="0.2">
      <c r="A167" s="6"/>
      <c r="B167" s="4"/>
      <c r="C167" s="4"/>
      <c r="D167" s="4"/>
      <c r="E167" s="4"/>
      <c r="F167" s="4">
        <f t="shared" si="21"/>
        <v>0</v>
      </c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5"/>
      <c r="U167" s="5"/>
      <c r="V167" s="5"/>
    </row>
    <row r="168" spans="1:22" x14ac:dyDescent="0.2">
      <c r="A168" s="2"/>
      <c r="B168" s="4"/>
      <c r="C168" s="4"/>
      <c r="D168" s="4"/>
      <c r="E168" s="4"/>
      <c r="F168" s="4">
        <f t="shared" si="21"/>
        <v>0</v>
      </c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5"/>
    </row>
    <row r="169" spans="1:22" x14ac:dyDescent="0.2">
      <c r="A169" s="2"/>
      <c r="B169" s="4"/>
      <c r="C169" s="4"/>
      <c r="D169" s="4"/>
      <c r="E169" s="4"/>
      <c r="F169" s="4">
        <f t="shared" si="21"/>
        <v>0</v>
      </c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5"/>
    </row>
    <row r="170" spans="1:22" x14ac:dyDescent="0.2">
      <c r="A170" s="2"/>
      <c r="B170" s="4"/>
      <c r="C170" s="4"/>
      <c r="D170" s="4"/>
      <c r="E170" s="4"/>
      <c r="F170" s="4">
        <f t="shared" si="21"/>
        <v>0</v>
      </c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5"/>
    </row>
    <row r="171" spans="1:22" x14ac:dyDescent="0.2">
      <c r="A171" s="2"/>
      <c r="B171" s="4"/>
      <c r="C171" s="4"/>
      <c r="D171" s="4"/>
      <c r="E171" s="4"/>
      <c r="F171" s="4">
        <f t="shared" si="21"/>
        <v>0</v>
      </c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5"/>
    </row>
    <row r="172" spans="1:22" x14ac:dyDescent="0.2">
      <c r="A172" s="2"/>
      <c r="B172" s="4"/>
      <c r="C172" s="4"/>
      <c r="D172" s="4"/>
      <c r="E172" s="4"/>
      <c r="F172" s="4">
        <f t="shared" si="21"/>
        <v>0</v>
      </c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5"/>
    </row>
    <row r="173" spans="1:22" x14ac:dyDescent="0.2">
      <c r="A173" s="2"/>
      <c r="B173" s="4"/>
      <c r="C173" s="4"/>
      <c r="D173" s="4"/>
      <c r="E173" s="4"/>
      <c r="F173" s="4">
        <f t="shared" si="21"/>
        <v>0</v>
      </c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5"/>
    </row>
    <row r="174" spans="1:22" x14ac:dyDescent="0.2">
      <c r="A174" s="2"/>
      <c r="B174" s="4"/>
      <c r="C174" s="4"/>
      <c r="D174" s="4"/>
      <c r="E174" s="4"/>
      <c r="F174" s="4">
        <f t="shared" si="21"/>
        <v>0</v>
      </c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5"/>
    </row>
    <row r="175" spans="1:22" x14ac:dyDescent="0.2">
      <c r="A175" s="2"/>
      <c r="B175" s="4"/>
      <c r="C175" s="4"/>
      <c r="D175" s="4"/>
      <c r="E175" s="4"/>
      <c r="F175" s="4">
        <f t="shared" si="21"/>
        <v>0</v>
      </c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5"/>
    </row>
    <row r="176" spans="1:22" x14ac:dyDescent="0.2">
      <c r="A176" s="2"/>
      <c r="B176" s="4"/>
      <c r="C176" s="4"/>
      <c r="D176" s="4"/>
      <c r="E176" s="4"/>
      <c r="F176" s="4">
        <f t="shared" si="21"/>
        <v>0</v>
      </c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5"/>
    </row>
    <row r="177" spans="1:22" x14ac:dyDescent="0.2">
      <c r="A177" s="2"/>
      <c r="B177" s="4"/>
      <c r="C177" s="4"/>
      <c r="D177" s="4"/>
      <c r="E177" s="4"/>
      <c r="F177" s="4">
        <f t="shared" si="21"/>
        <v>0</v>
      </c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5"/>
      <c r="U177" s="5"/>
      <c r="V177" s="5"/>
    </row>
    <row r="178" spans="1:22" x14ac:dyDescent="0.2">
      <c r="A178" s="2"/>
      <c r="B178" s="4"/>
      <c r="C178" s="4"/>
      <c r="D178" s="4"/>
      <c r="E178" s="4"/>
      <c r="F178" s="4">
        <f t="shared" si="21"/>
        <v>0</v>
      </c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5"/>
      <c r="U178" s="5"/>
      <c r="V178" s="5"/>
    </row>
    <row r="179" spans="1:22" x14ac:dyDescent="0.2">
      <c r="A179" s="2"/>
      <c r="B179" s="4"/>
      <c r="C179" s="4"/>
      <c r="D179" s="4"/>
      <c r="E179" s="4"/>
      <c r="F179" s="4">
        <f t="shared" si="21"/>
        <v>0</v>
      </c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5"/>
      <c r="U179" s="5"/>
      <c r="V179" s="5"/>
    </row>
    <row r="180" spans="1:22" x14ac:dyDescent="0.2">
      <c r="A180" s="2"/>
      <c r="B180" s="4"/>
      <c r="C180" s="4"/>
      <c r="D180" s="4"/>
      <c r="E180" s="4"/>
      <c r="F180" s="4">
        <f t="shared" si="21"/>
        <v>0</v>
      </c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5"/>
      <c r="U180" s="5"/>
      <c r="V180" s="5"/>
    </row>
    <row r="181" spans="1:22" x14ac:dyDescent="0.2">
      <c r="A181" s="2"/>
      <c r="B181" s="4"/>
      <c r="C181" s="4"/>
      <c r="D181" s="4"/>
      <c r="E181" s="4"/>
      <c r="F181" s="4">
        <f t="shared" si="21"/>
        <v>0</v>
      </c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5"/>
      <c r="U181" s="5"/>
      <c r="V181" s="5"/>
    </row>
    <row r="182" spans="1:22" x14ac:dyDescent="0.2">
      <c r="A182" s="2"/>
      <c r="B182" s="4"/>
      <c r="C182" s="4"/>
      <c r="D182" s="4"/>
      <c r="E182" s="4"/>
      <c r="F182" s="4">
        <f t="shared" si="21"/>
        <v>0</v>
      </c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5"/>
      <c r="U182" s="5"/>
      <c r="V182" s="5"/>
    </row>
    <row r="183" spans="1:22" x14ac:dyDescent="0.2">
      <c r="A183" s="2"/>
      <c r="B183" s="4"/>
      <c r="C183" s="4"/>
      <c r="D183" s="4"/>
      <c r="E183" s="4"/>
      <c r="F183" s="4">
        <f t="shared" si="21"/>
        <v>0</v>
      </c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5"/>
      <c r="U183" s="5"/>
      <c r="V183" s="5"/>
    </row>
    <row r="184" spans="1:22" x14ac:dyDescent="0.2">
      <c r="A184" s="2"/>
      <c r="B184" s="4"/>
      <c r="C184" s="4"/>
      <c r="D184" s="4"/>
      <c r="E184" s="4"/>
      <c r="F184" s="4">
        <f t="shared" si="21"/>
        <v>0</v>
      </c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5"/>
      <c r="U184" s="5"/>
      <c r="V184" s="5"/>
    </row>
    <row r="185" spans="1:22" x14ac:dyDescent="0.2">
      <c r="A185" s="2"/>
      <c r="B185" s="4"/>
      <c r="C185" s="4"/>
      <c r="D185" s="4"/>
      <c r="E185" s="4"/>
      <c r="F185" s="4">
        <f t="shared" si="21"/>
        <v>0</v>
      </c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5"/>
      <c r="U185" s="5"/>
      <c r="V185" s="8"/>
    </row>
    <row r="186" spans="1:22" x14ac:dyDescent="0.2">
      <c r="A186" s="2"/>
      <c r="B186" s="4"/>
      <c r="C186" s="4"/>
      <c r="D186" s="4"/>
      <c r="E186" s="4"/>
      <c r="F186" s="4">
        <f t="shared" si="21"/>
        <v>0</v>
      </c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5"/>
      <c r="U186" s="5"/>
      <c r="V186" s="8"/>
    </row>
    <row r="187" spans="1:22" x14ac:dyDescent="0.2">
      <c r="A187" s="2"/>
      <c r="B187" s="4"/>
      <c r="C187" s="4"/>
      <c r="D187" s="4"/>
      <c r="E187" s="4"/>
      <c r="F187" s="4">
        <f t="shared" si="21"/>
        <v>0</v>
      </c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5"/>
      <c r="U187" s="5"/>
      <c r="V187" s="8"/>
    </row>
    <row r="188" spans="1:22" x14ac:dyDescent="0.2">
      <c r="A188" s="6"/>
      <c r="B188" s="4"/>
      <c r="C188" s="4"/>
      <c r="D188" s="4"/>
      <c r="E188" s="4"/>
      <c r="F188" s="4">
        <f>E188+F189</f>
        <v>0</v>
      </c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5"/>
      <c r="U188" s="5"/>
      <c r="V188" s="8"/>
    </row>
    <row r="189" spans="1:22" x14ac:dyDescent="0.2">
      <c r="A189" s="6"/>
      <c r="B189" s="4"/>
      <c r="C189" s="4"/>
      <c r="D189" s="4"/>
      <c r="E189" s="4"/>
      <c r="F189" s="4">
        <f>E189</f>
        <v>0</v>
      </c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5"/>
      <c r="U189" s="5"/>
      <c r="V189" s="8"/>
    </row>
    <row r="190" spans="1:22" x14ac:dyDescent="0.2">
      <c r="A190" s="6"/>
      <c r="B190" s="4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5"/>
      <c r="U190" s="5"/>
      <c r="V190" s="8"/>
    </row>
    <row r="191" spans="1:22" x14ac:dyDescent="0.2">
      <c r="A191" s="6"/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5"/>
      <c r="U191" s="5"/>
      <c r="V191" s="8"/>
    </row>
    <row r="192" spans="1:22" x14ac:dyDescent="0.2">
      <c r="A192" s="6"/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5"/>
      <c r="U192" s="5"/>
      <c r="V192" s="8"/>
    </row>
    <row r="193" spans="1:22" x14ac:dyDescent="0.2">
      <c r="A193" s="2"/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5"/>
      <c r="U193" s="5"/>
      <c r="V193" s="8"/>
    </row>
    <row r="194" spans="1:22" x14ac:dyDescent="0.2">
      <c r="A194" s="2"/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5"/>
      <c r="U194" s="5"/>
      <c r="V194" s="8"/>
    </row>
    <row r="195" spans="1:22" x14ac:dyDescent="0.2">
      <c r="A195" s="2"/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5"/>
      <c r="U195" s="5"/>
      <c r="V195" s="8"/>
    </row>
    <row r="196" spans="1:22" x14ac:dyDescent="0.2">
      <c r="A196" s="2"/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5"/>
      <c r="U196" s="5"/>
      <c r="V196" s="8"/>
    </row>
    <row r="197" spans="1:22" x14ac:dyDescent="0.2">
      <c r="A197" s="2"/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5"/>
      <c r="U197" s="5"/>
      <c r="V197" s="8"/>
    </row>
    <row r="223" spans="1:3" x14ac:dyDescent="0.2">
      <c r="A223" t="e" cm="1">
        <f t="array" aca="1" ref="A223" ca="1">INDIRECT("'" &amp; E1 &amp; "'!$A$2:$A$66")</f>
        <v>#REF!</v>
      </c>
      <c r="B223" t="e" cm="1">
        <f t="array" aca="1" ref="B223" ca="1">INDIRECT("'" &amp; E1 &amp; "'!$B$2:$B$66")</f>
        <v>#REF!</v>
      </c>
      <c r="C223" t="e" cm="1">
        <f t="array" aca="1" ref="C223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CDBC33-7390-5146-9F3C-8C15F1B8B058}">
  <sheetPr codeName="Sheet81"/>
  <dimension ref="A1:V223"/>
  <sheetViews>
    <sheetView topLeftCell="E1" workbookViewId="0">
      <pane ySplit="2" topLeftCell="A3" activePane="bottomLeft" state="frozen"/>
      <selection activeCell="F17" sqref="F17"/>
      <selection pane="bottomLeft" activeCell="F17" sqref="F17"/>
    </sheetView>
  </sheetViews>
  <sheetFormatPr baseColWidth="10" defaultRowHeight="16" x14ac:dyDescent="0.2"/>
  <cols>
    <col min="1" max="1" width="21.1640625" customWidth="1"/>
    <col min="2" max="2" width="16.5" customWidth="1"/>
    <col min="3" max="3" width="15" customWidth="1"/>
    <col min="4" max="4" width="15.1640625" customWidth="1"/>
    <col min="5" max="5" width="16.16406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4.8320312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252</v>
      </c>
      <c r="U2" s="1" t="s">
        <v>253</v>
      </c>
      <c r="V2" s="1" t="s">
        <v>236</v>
      </c>
    </row>
    <row r="3" spans="1:22" x14ac:dyDescent="0.2">
      <c r="A3" s="16" t="s">
        <v>357</v>
      </c>
      <c r="B3" s="4">
        <v>1586900</v>
      </c>
      <c r="C3" s="4">
        <v>74400</v>
      </c>
      <c r="D3" s="4">
        <v>1512500</v>
      </c>
      <c r="E3" s="4">
        <v>64244168735</v>
      </c>
      <c r="F3" s="4">
        <f t="shared" ref="F3:F11" si="0">E3+F4</f>
        <v>-243832726451</v>
      </c>
      <c r="G3" s="4">
        <v>400000</v>
      </c>
      <c r="H3" s="4">
        <v>50000</v>
      </c>
      <c r="I3" s="4">
        <v>350000</v>
      </c>
      <c r="J3" s="4">
        <v>14805000000</v>
      </c>
      <c r="K3" s="4">
        <f t="shared" ref="K3:K11" si="1">K4+J3</f>
        <v>40272150000</v>
      </c>
      <c r="L3" s="4">
        <v>1031</v>
      </c>
      <c r="M3" s="4">
        <v>787</v>
      </c>
      <c r="N3" s="4">
        <v>241</v>
      </c>
      <c r="O3" s="4">
        <v>277</v>
      </c>
      <c r="P3" s="4">
        <v>3115400</v>
      </c>
      <c r="Q3" s="4">
        <v>4292400</v>
      </c>
      <c r="R3" s="5">
        <v>-4.6999999999999993E-3</v>
      </c>
      <c r="S3" s="4">
        <v>8501200</v>
      </c>
      <c r="T3" s="4">
        <f t="shared" ref="T3:T38" si="2">AVERAGE(S4:S13)</f>
        <v>10920720</v>
      </c>
      <c r="U3" s="4">
        <f t="shared" ref="U3:U11" si="3">MIN(S4:S8)</f>
        <v>10874600</v>
      </c>
      <c r="V3" s="5">
        <v>2.5600000000000001E-2</v>
      </c>
    </row>
    <row r="4" spans="1:22" x14ac:dyDescent="0.2">
      <c r="A4" s="16" t="s">
        <v>356</v>
      </c>
      <c r="B4" s="4">
        <v>701600</v>
      </c>
      <c r="C4" s="4">
        <v>987300</v>
      </c>
      <c r="D4" s="4">
        <v>-285700</v>
      </c>
      <c r="E4" s="4">
        <v>-12416297462</v>
      </c>
      <c r="F4" s="4">
        <f t="shared" si="0"/>
        <v>-308076895186</v>
      </c>
      <c r="G4" s="4">
        <v>320000</v>
      </c>
      <c r="H4" s="4">
        <v>0</v>
      </c>
      <c r="I4" s="4">
        <v>320000</v>
      </c>
      <c r="J4" s="4">
        <v>13748000000</v>
      </c>
      <c r="K4" s="4">
        <f t="shared" si="1"/>
        <v>25467150000</v>
      </c>
      <c r="L4" s="4">
        <v>2067</v>
      </c>
      <c r="M4" s="4">
        <v>738</v>
      </c>
      <c r="N4" s="4">
        <v>475</v>
      </c>
      <c r="O4" s="4">
        <v>307</v>
      </c>
      <c r="P4" s="4">
        <v>5943700</v>
      </c>
      <c r="Q4" s="4">
        <v>5079400</v>
      </c>
      <c r="R4" s="5">
        <v>-1.6500000000000001E-2</v>
      </c>
      <c r="S4" s="4">
        <v>13099600</v>
      </c>
      <c r="T4" s="4">
        <f t="shared" si="2"/>
        <v>10350590</v>
      </c>
      <c r="U4" s="4">
        <f t="shared" si="3"/>
        <v>6763100</v>
      </c>
      <c r="V4" s="5">
        <v>5.8099999999999999E-2</v>
      </c>
    </row>
    <row r="5" spans="1:22" x14ac:dyDescent="0.2">
      <c r="A5" s="16" t="s">
        <v>355</v>
      </c>
      <c r="B5" s="4">
        <v>428800</v>
      </c>
      <c r="C5" s="4">
        <v>341300</v>
      </c>
      <c r="D5" s="4">
        <v>87500</v>
      </c>
      <c r="E5" s="4">
        <v>3785947473</v>
      </c>
      <c r="F5" s="4">
        <f t="shared" si="0"/>
        <v>-295660597724</v>
      </c>
      <c r="G5" s="4">
        <v>1000</v>
      </c>
      <c r="H5" s="4">
        <v>0</v>
      </c>
      <c r="I5" s="4">
        <v>1000</v>
      </c>
      <c r="J5" s="4">
        <v>43400000</v>
      </c>
      <c r="K5" s="4">
        <f t="shared" si="1"/>
        <v>11719150000</v>
      </c>
      <c r="L5" s="4">
        <v>1175</v>
      </c>
      <c r="M5" s="4">
        <v>894</v>
      </c>
      <c r="N5" s="4">
        <v>420</v>
      </c>
      <c r="O5" s="4">
        <v>302</v>
      </c>
      <c r="P5" s="4">
        <v>6415200</v>
      </c>
      <c r="Q5" s="4">
        <v>3765200</v>
      </c>
      <c r="R5" s="5">
        <v>2.3999999999999998E-3</v>
      </c>
      <c r="S5" s="4">
        <v>10874600</v>
      </c>
      <c r="T5" s="4">
        <f t="shared" si="2"/>
        <v>10708200</v>
      </c>
      <c r="U5" s="4">
        <f t="shared" si="3"/>
        <v>6760600</v>
      </c>
      <c r="V5" s="5">
        <v>4.0599999999999997E-2</v>
      </c>
    </row>
    <row r="6" spans="1:22" x14ac:dyDescent="0.2">
      <c r="A6" s="16" t="s">
        <v>354</v>
      </c>
      <c r="B6" s="4">
        <v>1017700</v>
      </c>
      <c r="C6" s="4">
        <v>1108600</v>
      </c>
      <c r="D6" s="4">
        <v>-90900</v>
      </c>
      <c r="E6" s="4">
        <v>-3939697671</v>
      </c>
      <c r="F6" s="4">
        <f t="shared" si="0"/>
        <v>-299446545197</v>
      </c>
      <c r="G6" s="4">
        <v>200</v>
      </c>
      <c r="H6" s="4">
        <v>450000</v>
      </c>
      <c r="I6" s="4">
        <v>-449800</v>
      </c>
      <c r="J6" s="4">
        <v>-19371130000</v>
      </c>
      <c r="K6" s="4">
        <f t="shared" si="1"/>
        <v>11675750000</v>
      </c>
      <c r="L6" s="4">
        <v>1390</v>
      </c>
      <c r="M6" s="4">
        <v>832</v>
      </c>
      <c r="N6" s="4">
        <v>339</v>
      </c>
      <c r="O6" s="4">
        <v>305</v>
      </c>
      <c r="P6" s="4">
        <v>5344300</v>
      </c>
      <c r="Q6" s="4">
        <v>5165700</v>
      </c>
      <c r="R6" s="5">
        <v>-2.1000000000000001E-2</v>
      </c>
      <c r="S6" s="4">
        <v>11506400</v>
      </c>
      <c r="T6" s="4">
        <f t="shared" si="2"/>
        <v>9980170</v>
      </c>
      <c r="U6" s="4">
        <f t="shared" si="3"/>
        <v>6760600</v>
      </c>
      <c r="V6" s="5">
        <v>4.2999999999999997E-2</v>
      </c>
    </row>
    <row r="7" spans="1:22" x14ac:dyDescent="0.2">
      <c r="A7" s="16" t="s">
        <v>353</v>
      </c>
      <c r="B7" s="4">
        <v>3941300</v>
      </c>
      <c r="C7" s="4">
        <v>49380</v>
      </c>
      <c r="D7" s="4">
        <v>3891920</v>
      </c>
      <c r="E7" s="4">
        <v>162556294427</v>
      </c>
      <c r="F7" s="4">
        <f t="shared" si="0"/>
        <v>-295506847526</v>
      </c>
      <c r="G7" s="4">
        <v>0</v>
      </c>
      <c r="H7" s="4">
        <v>550000</v>
      </c>
      <c r="I7" s="4">
        <v>-550000</v>
      </c>
      <c r="J7" s="4">
        <v>-22282170000</v>
      </c>
      <c r="K7" s="4">
        <f t="shared" si="1"/>
        <v>31046880000</v>
      </c>
      <c r="L7" s="4">
        <v>1425</v>
      </c>
      <c r="M7" s="4">
        <v>1053</v>
      </c>
      <c r="N7" s="4">
        <v>565</v>
      </c>
      <c r="O7" s="4">
        <v>394</v>
      </c>
      <c r="P7" s="4">
        <v>9307200</v>
      </c>
      <c r="Q7" s="4">
        <v>6741800</v>
      </c>
      <c r="R7" s="5">
        <v>7.3800000000000004E-2</v>
      </c>
      <c r="S7" s="4">
        <v>17056900</v>
      </c>
      <c r="T7" s="4">
        <f t="shared" si="2"/>
        <v>8605930</v>
      </c>
      <c r="U7" s="4">
        <f t="shared" si="3"/>
        <v>6597600</v>
      </c>
      <c r="V7" s="5">
        <v>8.4499999999999992E-2</v>
      </c>
    </row>
    <row r="8" spans="1:22" x14ac:dyDescent="0.2">
      <c r="A8" s="16" t="s">
        <v>352</v>
      </c>
      <c r="B8" s="4">
        <v>1868000</v>
      </c>
      <c r="C8" s="4">
        <v>115500</v>
      </c>
      <c r="D8" s="4">
        <v>1752500</v>
      </c>
      <c r="E8" s="4">
        <v>70447947659</v>
      </c>
      <c r="F8" s="4">
        <f t="shared" si="0"/>
        <v>-458063141953</v>
      </c>
      <c r="G8" s="4">
        <v>70000</v>
      </c>
      <c r="H8" s="4">
        <v>70000</v>
      </c>
      <c r="I8" s="4">
        <v>0</v>
      </c>
      <c r="J8" s="4">
        <v>-37000000</v>
      </c>
      <c r="K8" s="4">
        <f t="shared" si="1"/>
        <v>53329050000</v>
      </c>
      <c r="L8" s="4">
        <v>1390</v>
      </c>
      <c r="M8" s="4">
        <v>1087</v>
      </c>
      <c r="N8" s="4">
        <v>434</v>
      </c>
      <c r="O8" s="4">
        <v>391</v>
      </c>
      <c r="P8" s="4">
        <v>9424100</v>
      </c>
      <c r="Q8" s="4">
        <v>5473600</v>
      </c>
      <c r="R8" s="5">
        <v>3.8300000000000001E-2</v>
      </c>
      <c r="S8" s="4">
        <v>15236200</v>
      </c>
      <c r="T8" s="4">
        <f t="shared" si="2"/>
        <v>7982070</v>
      </c>
      <c r="U8" s="4">
        <f t="shared" si="3"/>
        <v>6597600</v>
      </c>
      <c r="V8" s="5">
        <v>4.6199999999999998E-2</v>
      </c>
    </row>
    <row r="9" spans="1:22" x14ac:dyDescent="0.2">
      <c r="A9" s="16" t="s">
        <v>351</v>
      </c>
      <c r="B9" s="4">
        <v>1300400</v>
      </c>
      <c r="C9" s="4">
        <v>2020</v>
      </c>
      <c r="D9" s="4">
        <v>1298380</v>
      </c>
      <c r="E9" s="4">
        <v>51280267066</v>
      </c>
      <c r="F9" s="4">
        <f t="shared" si="0"/>
        <v>-528511089612</v>
      </c>
      <c r="G9" s="4">
        <v>50100</v>
      </c>
      <c r="H9" s="4">
        <v>100000</v>
      </c>
      <c r="I9" s="4">
        <v>-49900</v>
      </c>
      <c r="J9" s="4">
        <v>-1989080000</v>
      </c>
      <c r="K9" s="4">
        <f t="shared" si="1"/>
        <v>53366050000</v>
      </c>
      <c r="L9" s="4">
        <v>583</v>
      </c>
      <c r="M9" s="4">
        <v>599</v>
      </c>
      <c r="N9" s="4">
        <v>198</v>
      </c>
      <c r="O9" s="4">
        <v>196</v>
      </c>
      <c r="P9" s="4">
        <v>3143300</v>
      </c>
      <c r="Q9" s="4">
        <v>2964600</v>
      </c>
      <c r="R9" s="5">
        <v>5.1999999999999998E-3</v>
      </c>
      <c r="S9" s="4">
        <v>6763100</v>
      </c>
      <c r="T9" s="4">
        <f t="shared" si="2"/>
        <v>7843830</v>
      </c>
      <c r="U9" s="4">
        <f t="shared" si="3"/>
        <v>6597600</v>
      </c>
      <c r="V9" s="5">
        <v>0.02</v>
      </c>
    </row>
    <row r="10" spans="1:22" x14ac:dyDescent="0.2">
      <c r="A10" s="16" t="s">
        <v>350</v>
      </c>
      <c r="B10" s="4">
        <v>602000</v>
      </c>
      <c r="C10" s="4">
        <v>589620</v>
      </c>
      <c r="D10" s="4">
        <v>12380</v>
      </c>
      <c r="E10" s="4">
        <v>481761808</v>
      </c>
      <c r="F10" s="4">
        <f t="shared" si="0"/>
        <v>-579791356678</v>
      </c>
      <c r="G10" s="4">
        <v>275100</v>
      </c>
      <c r="H10" s="4">
        <v>50000</v>
      </c>
      <c r="I10" s="4">
        <v>225100</v>
      </c>
      <c r="J10" s="4">
        <v>8761390000</v>
      </c>
      <c r="K10" s="4">
        <f t="shared" si="1"/>
        <v>55355130000</v>
      </c>
      <c r="L10" s="4">
        <v>613</v>
      </c>
      <c r="M10" s="4">
        <v>633</v>
      </c>
      <c r="N10" s="4">
        <v>134</v>
      </c>
      <c r="O10" s="4">
        <v>223</v>
      </c>
      <c r="P10" s="4">
        <v>1836100</v>
      </c>
      <c r="Q10" s="4">
        <v>4453200</v>
      </c>
      <c r="R10" s="5">
        <v>-5.1000000000000004E-3</v>
      </c>
      <c r="S10" s="4">
        <v>6760600</v>
      </c>
      <c r="T10" s="4">
        <f t="shared" si="2"/>
        <v>9006550</v>
      </c>
      <c r="U10" s="4">
        <f t="shared" si="3"/>
        <v>6597600</v>
      </c>
      <c r="V10" s="5">
        <v>2.7799999999999998E-2</v>
      </c>
    </row>
    <row r="11" spans="1:22" x14ac:dyDescent="0.2">
      <c r="A11" s="16" t="s">
        <v>349</v>
      </c>
      <c r="B11" s="4">
        <v>11700</v>
      </c>
      <c r="C11" s="4">
        <v>16400</v>
      </c>
      <c r="D11" s="4">
        <v>-4700</v>
      </c>
      <c r="E11" s="4">
        <v>-186609290</v>
      </c>
      <c r="F11" s="4">
        <f t="shared" si="0"/>
        <v>-580273118486</v>
      </c>
      <c r="G11" s="4">
        <v>1400</v>
      </c>
      <c r="H11" s="4">
        <v>175000</v>
      </c>
      <c r="I11" s="4">
        <v>-173600</v>
      </c>
      <c r="J11" s="4">
        <v>-6873890000</v>
      </c>
      <c r="K11" s="4">
        <f t="shared" si="1"/>
        <v>46593740000</v>
      </c>
      <c r="L11" s="4">
        <v>748</v>
      </c>
      <c r="M11" s="4">
        <v>827</v>
      </c>
      <c r="N11" s="4">
        <v>196</v>
      </c>
      <c r="O11" s="4">
        <v>244</v>
      </c>
      <c r="P11" s="4">
        <v>3000900</v>
      </c>
      <c r="Q11" s="4">
        <v>3532000</v>
      </c>
      <c r="R11" s="5">
        <v>2.5999999999999999E-3</v>
      </c>
      <c r="S11" s="4">
        <v>7116400</v>
      </c>
      <c r="T11" s="4">
        <f t="shared" si="2"/>
        <v>8813830</v>
      </c>
      <c r="U11" s="4">
        <f t="shared" si="3"/>
        <v>4226100</v>
      </c>
      <c r="V11" s="5">
        <v>2.7300000000000001E-2</v>
      </c>
    </row>
    <row r="12" spans="1:22" x14ac:dyDescent="0.2">
      <c r="A12" s="16" t="s">
        <v>348</v>
      </c>
      <c r="B12" s="4">
        <v>778400</v>
      </c>
      <c r="C12" s="4">
        <v>1303200</v>
      </c>
      <c r="D12" s="4">
        <v>-524800</v>
      </c>
      <c r="E12" s="4">
        <v>-20470117161</v>
      </c>
      <c r="F12" s="4">
        <f t="shared" ref="F12:F38" si="4">E12+F13</f>
        <v>-580086509196</v>
      </c>
      <c r="G12" s="4">
        <v>150000</v>
      </c>
      <c r="H12" s="4">
        <v>0</v>
      </c>
      <c r="I12" s="4">
        <v>150000</v>
      </c>
      <c r="J12" s="4">
        <v>5845000000</v>
      </c>
      <c r="K12" s="4">
        <f t="shared" ref="K12:K38" si="5">K13+J12</f>
        <v>53467630000</v>
      </c>
      <c r="L12" s="4">
        <v>498</v>
      </c>
      <c r="M12" s="4">
        <v>973</v>
      </c>
      <c r="N12" s="4">
        <v>190</v>
      </c>
      <c r="O12" s="4">
        <v>213</v>
      </c>
      <c r="P12" s="4">
        <v>2769100</v>
      </c>
      <c r="Q12" s="4">
        <v>3481400</v>
      </c>
      <c r="R12" s="5">
        <v>5.1999999999999998E-3</v>
      </c>
      <c r="S12" s="4">
        <v>6597600</v>
      </c>
      <c r="T12" s="4">
        <f t="shared" si="2"/>
        <v>8681640</v>
      </c>
      <c r="U12" s="4">
        <f t="shared" ref="U12:U38" si="6">MIN(S13:S17)</f>
        <v>3314500</v>
      </c>
      <c r="V12" s="5">
        <v>0.1016</v>
      </c>
    </row>
    <row r="13" spans="1:22" x14ac:dyDescent="0.2">
      <c r="A13" s="16" t="s">
        <v>347</v>
      </c>
      <c r="B13" s="4">
        <v>1879000</v>
      </c>
      <c r="C13" s="4">
        <v>1045300</v>
      </c>
      <c r="D13" s="4">
        <v>833700</v>
      </c>
      <c r="E13" s="4">
        <v>32919770302</v>
      </c>
      <c r="F13" s="4">
        <f t="shared" si="4"/>
        <v>-559616392035</v>
      </c>
      <c r="G13" s="4">
        <v>0</v>
      </c>
      <c r="H13" s="4">
        <v>150000</v>
      </c>
      <c r="I13" s="4">
        <v>-150000</v>
      </c>
      <c r="J13" s="4">
        <v>-5899580000</v>
      </c>
      <c r="K13" s="4">
        <f t="shared" si="5"/>
        <v>47622630000</v>
      </c>
      <c r="L13" s="4">
        <v>1006</v>
      </c>
      <c r="M13" s="4">
        <v>2148</v>
      </c>
      <c r="N13" s="4">
        <v>341</v>
      </c>
      <c r="O13" s="4">
        <v>500</v>
      </c>
      <c r="P13" s="4">
        <v>5342500</v>
      </c>
      <c r="Q13" s="4">
        <v>8676700</v>
      </c>
      <c r="R13" s="5">
        <v>1.04E-2</v>
      </c>
      <c r="S13" s="4">
        <v>14195800</v>
      </c>
      <c r="T13" s="4">
        <f t="shared" si="2"/>
        <v>8186180</v>
      </c>
      <c r="U13" s="4">
        <f t="shared" si="6"/>
        <v>3314500</v>
      </c>
      <c r="V13" s="5">
        <v>4.7199999999999999E-2</v>
      </c>
    </row>
    <row r="14" spans="1:22" x14ac:dyDescent="0.2">
      <c r="A14" s="16" t="s">
        <v>340</v>
      </c>
      <c r="B14" s="4">
        <v>7200</v>
      </c>
      <c r="C14" s="4">
        <v>297800</v>
      </c>
      <c r="D14" s="4">
        <v>-290600</v>
      </c>
      <c r="E14" s="4">
        <v>-11158593002</v>
      </c>
      <c r="F14" s="4">
        <f t="shared" si="4"/>
        <v>-592536162337</v>
      </c>
      <c r="G14" s="4">
        <v>270000</v>
      </c>
      <c r="H14" s="4">
        <v>70000</v>
      </c>
      <c r="I14" s="4">
        <v>200000</v>
      </c>
      <c r="J14" s="4">
        <v>7636000000</v>
      </c>
      <c r="K14" s="4">
        <f t="shared" si="5"/>
        <v>53522210000</v>
      </c>
      <c r="L14" s="4">
        <v>792</v>
      </c>
      <c r="M14" s="4">
        <v>911</v>
      </c>
      <c r="N14" s="4">
        <v>185</v>
      </c>
      <c r="O14" s="4">
        <v>271</v>
      </c>
      <c r="P14" s="4">
        <v>2734000</v>
      </c>
      <c r="Q14" s="4">
        <v>4305900</v>
      </c>
      <c r="R14" s="5">
        <v>2.7000000000000001E-3</v>
      </c>
      <c r="S14" s="4">
        <v>7398300</v>
      </c>
      <c r="T14" s="4">
        <f t="shared" si="2"/>
        <v>8092250</v>
      </c>
      <c r="U14" s="4">
        <f t="shared" si="6"/>
        <v>3314500</v>
      </c>
      <c r="V14" s="5">
        <v>2.3199999999999998E-2</v>
      </c>
    </row>
    <row r="15" spans="1:22" x14ac:dyDescent="0.2">
      <c r="A15" s="16" t="s">
        <v>339</v>
      </c>
      <c r="B15" s="4">
        <v>561600</v>
      </c>
      <c r="C15" s="4">
        <v>178900</v>
      </c>
      <c r="D15" s="4">
        <v>382700</v>
      </c>
      <c r="E15" s="4">
        <v>14627788337</v>
      </c>
      <c r="F15" s="4">
        <f t="shared" si="4"/>
        <v>-581377569335</v>
      </c>
      <c r="G15" s="4">
        <v>300000</v>
      </c>
      <c r="H15" s="4">
        <v>800000</v>
      </c>
      <c r="I15" s="4">
        <v>-500000</v>
      </c>
      <c r="J15" s="4">
        <v>-19230360000</v>
      </c>
      <c r="K15" s="4">
        <f t="shared" si="5"/>
        <v>45886210000</v>
      </c>
      <c r="L15" s="4">
        <v>1376</v>
      </c>
      <c r="M15" s="4">
        <v>1041</v>
      </c>
      <c r="N15" s="4">
        <v>466</v>
      </c>
      <c r="O15" s="4">
        <v>360</v>
      </c>
      <c r="P15" s="4">
        <v>8026500</v>
      </c>
      <c r="Q15" s="4">
        <v>6417900</v>
      </c>
      <c r="R15" s="5">
        <v>2.1299999999999999E-2</v>
      </c>
      <c r="S15" s="4">
        <v>14450700</v>
      </c>
      <c r="T15" s="4">
        <f t="shared" si="2"/>
        <v>7823290</v>
      </c>
      <c r="U15" s="4">
        <f t="shared" si="6"/>
        <v>3314500</v>
      </c>
      <c r="V15" s="5">
        <v>3.61E-2</v>
      </c>
    </row>
    <row r="16" spans="1:22" x14ac:dyDescent="0.2">
      <c r="A16" s="16" t="s">
        <v>338</v>
      </c>
      <c r="B16" s="4">
        <v>333500</v>
      </c>
      <c r="C16" s="4">
        <v>397170</v>
      </c>
      <c r="D16" s="4">
        <v>-63670</v>
      </c>
      <c r="E16" s="4">
        <v>-2378272240</v>
      </c>
      <c r="F16" s="4">
        <f t="shared" si="4"/>
        <v>-596005357672</v>
      </c>
      <c r="G16" s="4">
        <v>0</v>
      </c>
      <c r="H16" s="4">
        <v>50000</v>
      </c>
      <c r="I16" s="4">
        <v>-50000</v>
      </c>
      <c r="J16" s="4">
        <v>-1874000000</v>
      </c>
      <c r="K16" s="4">
        <f t="shared" si="5"/>
        <v>65116570000</v>
      </c>
      <c r="L16" s="4">
        <v>678</v>
      </c>
      <c r="M16" s="4">
        <v>427</v>
      </c>
      <c r="N16" s="4">
        <v>131</v>
      </c>
      <c r="O16" s="4">
        <v>138</v>
      </c>
      <c r="P16" s="4">
        <v>2476400</v>
      </c>
      <c r="Q16" s="4">
        <v>1725700</v>
      </c>
      <c r="R16" s="5">
        <v>1.0800000000000001E-2</v>
      </c>
      <c r="S16" s="4">
        <v>4226100</v>
      </c>
      <c r="T16" s="4">
        <f t="shared" si="2"/>
        <v>8531100</v>
      </c>
      <c r="U16" s="4">
        <f t="shared" si="6"/>
        <v>3314500</v>
      </c>
      <c r="V16" s="5">
        <v>1.6E-2</v>
      </c>
    </row>
    <row r="17" spans="1:22" x14ac:dyDescent="0.2">
      <c r="A17" s="16" t="s">
        <v>337</v>
      </c>
      <c r="B17" s="4">
        <v>10200</v>
      </c>
      <c r="C17" s="4">
        <v>490000</v>
      </c>
      <c r="D17" s="4">
        <v>-479800</v>
      </c>
      <c r="E17" s="4">
        <v>-17892944214</v>
      </c>
      <c r="F17" s="4">
        <f t="shared" si="4"/>
        <v>-593627085432</v>
      </c>
      <c r="G17" s="4">
        <v>0</v>
      </c>
      <c r="H17" s="4">
        <v>50000</v>
      </c>
      <c r="I17" s="4">
        <v>-50000</v>
      </c>
      <c r="J17" s="4">
        <v>-1866000000</v>
      </c>
      <c r="K17" s="4">
        <f t="shared" si="5"/>
        <v>66990570000</v>
      </c>
      <c r="L17" s="4">
        <v>465</v>
      </c>
      <c r="M17" s="4">
        <v>470</v>
      </c>
      <c r="N17" s="4">
        <v>140</v>
      </c>
      <c r="O17" s="4">
        <v>129</v>
      </c>
      <c r="P17" s="4">
        <v>1593100</v>
      </c>
      <c r="Q17" s="4">
        <v>1529100</v>
      </c>
      <c r="R17" s="5">
        <v>1.09E-2</v>
      </c>
      <c r="S17" s="4">
        <v>3314500</v>
      </c>
      <c r="T17" s="4">
        <f t="shared" si="2"/>
        <v>8563930</v>
      </c>
      <c r="U17" s="4">
        <f t="shared" si="6"/>
        <v>5189200</v>
      </c>
      <c r="V17" s="5">
        <v>1.8700000000000001E-2</v>
      </c>
    </row>
    <row r="18" spans="1:22" x14ac:dyDescent="0.2">
      <c r="A18" s="16" t="s">
        <v>336</v>
      </c>
      <c r="B18" s="4">
        <v>322400</v>
      </c>
      <c r="C18" s="4">
        <v>300500</v>
      </c>
      <c r="D18" s="4">
        <v>21900</v>
      </c>
      <c r="E18" s="4">
        <v>811227235</v>
      </c>
      <c r="F18" s="4">
        <f t="shared" si="4"/>
        <v>-575734141218</v>
      </c>
      <c r="G18" s="4">
        <v>820200</v>
      </c>
      <c r="H18" s="4">
        <v>70200</v>
      </c>
      <c r="I18" s="4">
        <v>750000</v>
      </c>
      <c r="J18" s="4">
        <v>27720080000</v>
      </c>
      <c r="K18" s="4">
        <f t="shared" si="5"/>
        <v>68856570000</v>
      </c>
      <c r="L18" s="4">
        <v>1620</v>
      </c>
      <c r="M18" s="4">
        <v>925</v>
      </c>
      <c r="N18" s="4">
        <v>268</v>
      </c>
      <c r="O18" s="4">
        <v>336</v>
      </c>
      <c r="P18" s="4">
        <v>3988100</v>
      </c>
      <c r="Q18" s="4">
        <v>4867600</v>
      </c>
      <c r="R18" s="5">
        <v>-2.98E-2</v>
      </c>
      <c r="S18" s="4">
        <v>8997600</v>
      </c>
      <c r="T18" s="4">
        <f t="shared" si="2"/>
        <v>8384980</v>
      </c>
      <c r="U18" s="4">
        <f t="shared" si="6"/>
        <v>5189200</v>
      </c>
      <c r="V18" s="5">
        <v>4.7E-2</v>
      </c>
    </row>
    <row r="19" spans="1:22" x14ac:dyDescent="0.2">
      <c r="A19" s="16" t="s">
        <v>335</v>
      </c>
      <c r="B19" s="4">
        <v>547000</v>
      </c>
      <c r="C19" s="4">
        <v>39000</v>
      </c>
      <c r="D19" s="4">
        <v>508000</v>
      </c>
      <c r="E19" s="4">
        <v>19276991700</v>
      </c>
      <c r="F19" s="4">
        <f t="shared" si="4"/>
        <v>-576545368453</v>
      </c>
      <c r="G19" s="4">
        <v>100000</v>
      </c>
      <c r="H19" s="4">
        <v>100000</v>
      </c>
      <c r="I19" s="4">
        <v>0</v>
      </c>
      <c r="J19" s="4">
        <v>-35000000</v>
      </c>
      <c r="K19" s="4">
        <f t="shared" si="5"/>
        <v>41136490000</v>
      </c>
      <c r="L19" s="4">
        <v>922</v>
      </c>
      <c r="M19" s="4">
        <v>751</v>
      </c>
      <c r="N19" s="4">
        <v>175</v>
      </c>
      <c r="O19" s="4">
        <v>230</v>
      </c>
      <c r="P19" s="4">
        <v>1947900</v>
      </c>
      <c r="Q19" s="4">
        <v>3023000</v>
      </c>
      <c r="R19" s="5">
        <v>0</v>
      </c>
      <c r="S19" s="4">
        <v>5380700</v>
      </c>
      <c r="T19" s="4">
        <f t="shared" si="2"/>
        <v>8490510</v>
      </c>
      <c r="U19" s="4">
        <f t="shared" si="6"/>
        <v>5189200</v>
      </c>
      <c r="V19" s="5">
        <v>3.1099999999999999E-2</v>
      </c>
    </row>
    <row r="20" spans="1:22" x14ac:dyDescent="0.2">
      <c r="A20" s="16" t="s">
        <v>334</v>
      </c>
      <c r="B20" s="4">
        <v>1435600</v>
      </c>
      <c r="C20" s="4">
        <v>2300</v>
      </c>
      <c r="D20" s="4">
        <v>1433300</v>
      </c>
      <c r="E20" s="4">
        <v>54450977103</v>
      </c>
      <c r="F20" s="4">
        <f t="shared" si="4"/>
        <v>-595822360153</v>
      </c>
      <c r="G20" s="4">
        <v>0</v>
      </c>
      <c r="H20" s="4">
        <v>210000</v>
      </c>
      <c r="I20" s="4">
        <v>-210000</v>
      </c>
      <c r="J20" s="4">
        <v>-7976000000</v>
      </c>
      <c r="K20" s="4">
        <f t="shared" si="5"/>
        <v>41171490000</v>
      </c>
      <c r="L20" s="4">
        <v>1739</v>
      </c>
      <c r="M20" s="4">
        <v>1515</v>
      </c>
      <c r="N20" s="4">
        <v>669</v>
      </c>
      <c r="O20" s="4">
        <v>455</v>
      </c>
      <c r="P20" s="4">
        <v>10682100</v>
      </c>
      <c r="Q20" s="4">
        <v>7236000</v>
      </c>
      <c r="R20" s="5">
        <v>2.7200000000000002E-2</v>
      </c>
      <c r="S20" s="4">
        <v>18387800</v>
      </c>
      <c r="T20" s="4">
        <f t="shared" si="2"/>
        <v>7170650</v>
      </c>
      <c r="U20" s="4">
        <f t="shared" si="6"/>
        <v>5189200</v>
      </c>
      <c r="V20" s="5">
        <v>4.8899999999999999E-2</v>
      </c>
    </row>
    <row r="21" spans="1:22" x14ac:dyDescent="0.2">
      <c r="A21" s="16" t="s">
        <v>333</v>
      </c>
      <c r="B21" s="4">
        <v>362100</v>
      </c>
      <c r="C21" s="4">
        <v>900400</v>
      </c>
      <c r="D21" s="4">
        <v>-538300</v>
      </c>
      <c r="E21" s="4">
        <v>-19700245764</v>
      </c>
      <c r="F21" s="4">
        <f t="shared" si="4"/>
        <v>-650273337256</v>
      </c>
      <c r="G21" s="4">
        <v>0</v>
      </c>
      <c r="H21" s="4">
        <v>30000</v>
      </c>
      <c r="I21" s="4">
        <v>-30000</v>
      </c>
      <c r="J21" s="4">
        <v>-1107000000</v>
      </c>
      <c r="K21" s="4">
        <f t="shared" si="5"/>
        <v>49147490000</v>
      </c>
      <c r="L21" s="4">
        <v>725</v>
      </c>
      <c r="M21" s="4">
        <v>495</v>
      </c>
      <c r="N21" s="4">
        <v>185</v>
      </c>
      <c r="O21" s="4">
        <v>159</v>
      </c>
      <c r="P21" s="4">
        <v>2471000</v>
      </c>
      <c r="Q21" s="4">
        <v>2464200</v>
      </c>
      <c r="R21" s="5">
        <v>1.66E-2</v>
      </c>
      <c r="S21" s="4">
        <v>5189200</v>
      </c>
      <c r="T21" s="4">
        <f t="shared" si="2"/>
        <v>7975150</v>
      </c>
      <c r="U21" s="4">
        <f t="shared" si="6"/>
        <v>5275700</v>
      </c>
      <c r="V21" s="5">
        <v>9.2200000000000004E-2</v>
      </c>
    </row>
    <row r="22" spans="1:22" x14ac:dyDescent="0.2">
      <c r="A22" s="16" t="s">
        <v>332</v>
      </c>
      <c r="B22" s="4">
        <v>56800</v>
      </c>
      <c r="C22" s="4">
        <v>543200</v>
      </c>
      <c r="D22" s="4">
        <v>-486400</v>
      </c>
      <c r="E22" s="4">
        <v>-17653364187</v>
      </c>
      <c r="F22" s="4">
        <f t="shared" si="4"/>
        <v>-630573091492</v>
      </c>
      <c r="G22" s="4">
        <v>30000</v>
      </c>
      <c r="H22" s="4">
        <v>0</v>
      </c>
      <c r="I22" s="4">
        <v>30000</v>
      </c>
      <c r="J22" s="4">
        <v>1086000000</v>
      </c>
      <c r="K22" s="4">
        <f t="shared" si="5"/>
        <v>50254490000</v>
      </c>
      <c r="L22" s="4">
        <v>845</v>
      </c>
      <c r="M22" s="4">
        <v>477</v>
      </c>
      <c r="N22" s="4">
        <v>163</v>
      </c>
      <c r="O22" s="4">
        <v>187</v>
      </c>
      <c r="P22" s="4">
        <v>2371800</v>
      </c>
      <c r="Q22" s="4">
        <v>2692800</v>
      </c>
      <c r="R22" s="5">
        <v>0</v>
      </c>
      <c r="S22" s="4">
        <v>5275700</v>
      </c>
      <c r="T22" s="4">
        <f t="shared" si="2"/>
        <v>7925320</v>
      </c>
      <c r="U22" s="4">
        <f t="shared" si="6"/>
        <v>3642800</v>
      </c>
      <c r="V22" s="5">
        <v>1.37E-2</v>
      </c>
    </row>
    <row r="23" spans="1:22" x14ac:dyDescent="0.2">
      <c r="A23" s="16" t="s">
        <v>331</v>
      </c>
      <c r="B23" s="4">
        <v>200400</v>
      </c>
      <c r="C23" s="4">
        <v>2869500</v>
      </c>
      <c r="D23" s="4">
        <v>-2669100</v>
      </c>
      <c r="E23" s="4">
        <v>-98016386649</v>
      </c>
      <c r="F23" s="4">
        <f t="shared" si="4"/>
        <v>-612919727305</v>
      </c>
      <c r="G23" s="4">
        <v>490000</v>
      </c>
      <c r="H23" s="4">
        <v>0</v>
      </c>
      <c r="I23" s="4">
        <v>490000</v>
      </c>
      <c r="J23" s="4">
        <v>17971000000</v>
      </c>
      <c r="K23" s="4">
        <f t="shared" si="5"/>
        <v>49168490000</v>
      </c>
      <c r="L23" s="4">
        <v>703</v>
      </c>
      <c r="M23" s="4">
        <v>1794</v>
      </c>
      <c r="N23" s="4">
        <v>195</v>
      </c>
      <c r="O23" s="4">
        <v>383</v>
      </c>
      <c r="P23" s="4">
        <v>2671200</v>
      </c>
      <c r="Q23" s="4">
        <v>6077200</v>
      </c>
      <c r="R23" s="5">
        <v>-2.4700000000000003E-2</v>
      </c>
      <c r="S23" s="4">
        <v>9241200</v>
      </c>
      <c r="T23" s="4">
        <f t="shared" si="2"/>
        <v>7446420</v>
      </c>
      <c r="U23" s="4">
        <f t="shared" si="6"/>
        <v>3642800</v>
      </c>
      <c r="V23" s="5">
        <v>2.9500000000000002E-2</v>
      </c>
    </row>
    <row r="24" spans="1:22" x14ac:dyDescent="0.2">
      <c r="A24" s="16" t="s">
        <v>330</v>
      </c>
      <c r="B24" s="4">
        <v>303700</v>
      </c>
      <c r="C24" s="4">
        <v>213100</v>
      </c>
      <c r="D24" s="4">
        <v>90600</v>
      </c>
      <c r="E24" s="4">
        <v>3402416723</v>
      </c>
      <c r="F24" s="4">
        <f t="shared" si="4"/>
        <v>-514903340656</v>
      </c>
      <c r="G24" s="4">
        <v>170000</v>
      </c>
      <c r="H24" s="4">
        <v>0</v>
      </c>
      <c r="I24" s="4">
        <v>170000</v>
      </c>
      <c r="J24" s="4">
        <v>6393000000</v>
      </c>
      <c r="K24" s="4">
        <f t="shared" si="5"/>
        <v>31197490000</v>
      </c>
      <c r="L24" s="4">
        <v>794</v>
      </c>
      <c r="M24" s="4">
        <v>747</v>
      </c>
      <c r="N24" s="4">
        <v>224</v>
      </c>
      <c r="O24" s="4">
        <v>263</v>
      </c>
      <c r="P24" s="4">
        <v>2646200</v>
      </c>
      <c r="Q24" s="4">
        <v>3799200</v>
      </c>
      <c r="R24" s="5">
        <v>-1.8799999999999997E-2</v>
      </c>
      <c r="S24" s="4">
        <v>6459000</v>
      </c>
      <c r="T24" s="4">
        <f t="shared" si="2"/>
        <v>7606060</v>
      </c>
      <c r="U24" s="4">
        <f t="shared" si="6"/>
        <v>3642800</v>
      </c>
      <c r="V24" s="5">
        <v>2.6200000000000001E-2</v>
      </c>
    </row>
    <row r="25" spans="1:22" x14ac:dyDescent="0.2">
      <c r="A25" s="16" t="s">
        <v>329</v>
      </c>
      <c r="B25" s="4">
        <v>580800</v>
      </c>
      <c r="C25" s="4">
        <v>528300</v>
      </c>
      <c r="D25" s="4">
        <v>52500</v>
      </c>
      <c r="E25" s="4">
        <v>1998948336</v>
      </c>
      <c r="F25" s="4">
        <f t="shared" si="4"/>
        <v>-518305757379</v>
      </c>
      <c r="G25" s="4">
        <v>0</v>
      </c>
      <c r="H25" s="4">
        <v>206300</v>
      </c>
      <c r="I25" s="4">
        <v>-206300</v>
      </c>
      <c r="J25" s="4">
        <v>-7854400000</v>
      </c>
      <c r="K25" s="4">
        <f t="shared" si="5"/>
        <v>24804490000</v>
      </c>
      <c r="L25" s="4">
        <v>1181</v>
      </c>
      <c r="M25" s="4">
        <v>1122</v>
      </c>
      <c r="N25" s="4">
        <v>373</v>
      </c>
      <c r="O25" s="4">
        <v>310</v>
      </c>
      <c r="P25" s="4">
        <v>6183000</v>
      </c>
      <c r="Q25" s="4">
        <v>5024200</v>
      </c>
      <c r="R25" s="5">
        <v>1.0700000000000001E-2</v>
      </c>
      <c r="S25" s="4">
        <v>11761100</v>
      </c>
      <c r="T25" s="4">
        <f t="shared" si="2"/>
        <v>6957960</v>
      </c>
      <c r="U25" s="4">
        <f t="shared" si="6"/>
        <v>3642800</v>
      </c>
      <c r="V25" s="5">
        <v>2.6000000000000002E-2</v>
      </c>
    </row>
    <row r="26" spans="1:22" x14ac:dyDescent="0.2">
      <c r="A26" s="16" t="s">
        <v>328</v>
      </c>
      <c r="B26" s="4">
        <v>150900</v>
      </c>
      <c r="C26" s="4">
        <v>1171200</v>
      </c>
      <c r="D26" s="4">
        <v>-1020300</v>
      </c>
      <c r="E26" s="4">
        <v>-38347735901</v>
      </c>
      <c r="F26" s="4">
        <f t="shared" si="4"/>
        <v>-520304705715</v>
      </c>
      <c r="G26" s="4">
        <v>6300</v>
      </c>
      <c r="H26" s="4">
        <v>130000</v>
      </c>
      <c r="I26" s="4">
        <v>-123700</v>
      </c>
      <c r="J26" s="4">
        <v>-4674720000</v>
      </c>
      <c r="K26" s="4">
        <f t="shared" si="5"/>
        <v>32658890000</v>
      </c>
      <c r="L26" s="4">
        <v>1087</v>
      </c>
      <c r="M26" s="4">
        <v>1207</v>
      </c>
      <c r="N26" s="4">
        <v>300</v>
      </c>
      <c r="O26" s="4">
        <v>498</v>
      </c>
      <c r="P26" s="4">
        <v>5057600</v>
      </c>
      <c r="Q26" s="4">
        <v>5781900</v>
      </c>
      <c r="R26" s="5">
        <v>5.4000000000000003E-3</v>
      </c>
      <c r="S26" s="4">
        <v>11304200</v>
      </c>
      <c r="T26" s="4">
        <f t="shared" si="2"/>
        <v>6336080</v>
      </c>
      <c r="U26" s="4">
        <f t="shared" si="6"/>
        <v>3642800</v>
      </c>
      <c r="V26" s="5">
        <v>2.63E-2</v>
      </c>
    </row>
    <row r="27" spans="1:22" x14ac:dyDescent="0.2">
      <c r="A27" s="16" t="s">
        <v>327</v>
      </c>
      <c r="B27" s="4">
        <v>20900</v>
      </c>
      <c r="C27" s="4">
        <v>0</v>
      </c>
      <c r="D27" s="4">
        <v>20900</v>
      </c>
      <c r="E27" s="4">
        <v>778291088</v>
      </c>
      <c r="F27" s="4">
        <f t="shared" si="4"/>
        <v>-481956969814</v>
      </c>
      <c r="K27" s="4">
        <f t="shared" si="5"/>
        <v>37333610000</v>
      </c>
      <c r="L27" s="4">
        <v>424</v>
      </c>
      <c r="M27" s="4">
        <v>592</v>
      </c>
      <c r="N27" s="4">
        <v>107</v>
      </c>
      <c r="O27" s="4">
        <v>168</v>
      </c>
      <c r="P27" s="4">
        <v>1254500</v>
      </c>
      <c r="Q27" s="4">
        <v>1963400</v>
      </c>
      <c r="R27" s="5">
        <v>0</v>
      </c>
      <c r="S27" s="4">
        <v>3642800</v>
      </c>
      <c r="T27" s="4">
        <f t="shared" si="2"/>
        <v>6500220</v>
      </c>
      <c r="U27" s="4">
        <f t="shared" si="6"/>
        <v>4777400</v>
      </c>
      <c r="V27" s="5">
        <v>1.34E-2</v>
      </c>
    </row>
    <row r="28" spans="1:22" x14ac:dyDescent="0.2">
      <c r="A28" s="16" t="s">
        <v>326</v>
      </c>
      <c r="B28" s="4">
        <v>224600</v>
      </c>
      <c r="C28" s="4">
        <v>1221900</v>
      </c>
      <c r="D28" s="4">
        <v>-997300</v>
      </c>
      <c r="E28" s="4">
        <v>-37165624674</v>
      </c>
      <c r="F28" s="4">
        <f t="shared" si="4"/>
        <v>-482735260902</v>
      </c>
      <c r="G28" s="4">
        <v>0</v>
      </c>
      <c r="H28" s="4">
        <v>40000</v>
      </c>
      <c r="I28" s="4">
        <v>-40000</v>
      </c>
      <c r="J28" s="4">
        <v>-1500000000</v>
      </c>
      <c r="K28" s="4">
        <f t="shared" si="5"/>
        <v>37333610000</v>
      </c>
      <c r="L28" s="4">
        <v>633</v>
      </c>
      <c r="M28" s="4">
        <v>1669</v>
      </c>
      <c r="N28" s="4">
        <v>202</v>
      </c>
      <c r="O28" s="4">
        <v>249</v>
      </c>
      <c r="P28" s="4">
        <v>3155300</v>
      </c>
      <c r="Q28" s="4">
        <v>4050600</v>
      </c>
      <c r="R28" s="5">
        <v>1.09E-2</v>
      </c>
      <c r="S28" s="4">
        <v>7208100</v>
      </c>
      <c r="T28" s="4">
        <f t="shared" si="2"/>
        <v>6384580</v>
      </c>
      <c r="U28" s="4">
        <f t="shared" si="6"/>
        <v>4452200</v>
      </c>
      <c r="V28" s="5">
        <v>2.1299999999999999E-2</v>
      </c>
    </row>
    <row r="29" spans="1:22" x14ac:dyDescent="0.2">
      <c r="A29" s="16" t="s">
        <v>325</v>
      </c>
      <c r="B29" s="4">
        <v>10900</v>
      </c>
      <c r="C29" s="4">
        <v>1044600</v>
      </c>
      <c r="D29" s="4">
        <v>-1033700</v>
      </c>
      <c r="E29" s="4">
        <v>-38060857054</v>
      </c>
      <c r="F29" s="4">
        <f t="shared" si="4"/>
        <v>-445569636228</v>
      </c>
      <c r="G29" s="4">
        <v>130000</v>
      </c>
      <c r="H29" s="4">
        <v>0</v>
      </c>
      <c r="I29" s="4">
        <v>130000</v>
      </c>
      <c r="J29" s="4">
        <v>4782000000</v>
      </c>
      <c r="K29" s="4">
        <f t="shared" si="5"/>
        <v>38833610000</v>
      </c>
      <c r="L29" s="4">
        <v>769</v>
      </c>
      <c r="M29" s="4">
        <v>608</v>
      </c>
      <c r="N29" s="4">
        <v>217</v>
      </c>
      <c r="O29" s="4">
        <v>286</v>
      </c>
      <c r="P29" s="4">
        <v>2224800</v>
      </c>
      <c r="Q29" s="4">
        <v>3538200</v>
      </c>
      <c r="R29" s="5">
        <v>2.8000000000000004E-3</v>
      </c>
      <c r="S29" s="4">
        <v>6436000</v>
      </c>
      <c r="T29" s="4">
        <f t="shared" si="2"/>
        <v>6222570</v>
      </c>
      <c r="U29" s="4">
        <f t="shared" si="6"/>
        <v>4452200</v>
      </c>
      <c r="V29" s="5">
        <v>1.8799999999999997E-2</v>
      </c>
    </row>
    <row r="30" spans="1:22" x14ac:dyDescent="0.2">
      <c r="A30" s="16" t="s">
        <v>324</v>
      </c>
      <c r="B30" s="4">
        <v>1000</v>
      </c>
      <c r="C30" s="4">
        <v>1292200</v>
      </c>
      <c r="D30" s="4">
        <v>-1291200</v>
      </c>
      <c r="E30" s="4">
        <v>-47760816672</v>
      </c>
      <c r="F30" s="4">
        <f t="shared" si="4"/>
        <v>-407508779174</v>
      </c>
      <c r="G30" s="4">
        <v>50000</v>
      </c>
      <c r="H30" s="4">
        <v>30000</v>
      </c>
      <c r="I30" s="4">
        <v>20000</v>
      </c>
      <c r="J30" s="4">
        <v>747890000</v>
      </c>
      <c r="K30" s="4">
        <f t="shared" si="5"/>
        <v>34051610000</v>
      </c>
      <c r="L30" s="4">
        <v>600</v>
      </c>
      <c r="M30" s="4">
        <v>669</v>
      </c>
      <c r="N30" s="4">
        <v>131</v>
      </c>
      <c r="O30" s="4">
        <v>199</v>
      </c>
      <c r="P30" s="4">
        <v>1730800</v>
      </c>
      <c r="Q30" s="4">
        <v>3457000</v>
      </c>
      <c r="R30" s="5">
        <v>-1.0800000000000001E-2</v>
      </c>
      <c r="S30" s="4">
        <v>5189200</v>
      </c>
      <c r="T30" s="4">
        <f t="shared" si="2"/>
        <v>6185480</v>
      </c>
      <c r="U30" s="4">
        <f t="shared" si="6"/>
        <v>4452200</v>
      </c>
      <c r="V30" s="5">
        <v>2.4E-2</v>
      </c>
    </row>
    <row r="31" spans="1:22" x14ac:dyDescent="0.2">
      <c r="A31" s="16" t="s">
        <v>323</v>
      </c>
      <c r="B31" s="4">
        <v>339900</v>
      </c>
      <c r="C31" s="4">
        <v>393200</v>
      </c>
      <c r="D31" s="4">
        <v>-53300</v>
      </c>
      <c r="E31" s="4">
        <v>-2005201639</v>
      </c>
      <c r="F31" s="4">
        <f t="shared" si="4"/>
        <v>-359747962502</v>
      </c>
      <c r="G31" s="4">
        <v>50000</v>
      </c>
      <c r="H31" s="4">
        <v>350000</v>
      </c>
      <c r="I31" s="4">
        <v>-300000</v>
      </c>
      <c r="J31" s="4">
        <v>-11342510000</v>
      </c>
      <c r="K31" s="4">
        <f t="shared" si="5"/>
        <v>33303720000</v>
      </c>
      <c r="L31" s="4">
        <v>1226</v>
      </c>
      <c r="M31" s="4">
        <v>1213</v>
      </c>
      <c r="N31" s="4">
        <v>426</v>
      </c>
      <c r="O31" s="4">
        <v>361</v>
      </c>
      <c r="P31" s="4">
        <v>6898100</v>
      </c>
      <c r="Q31" s="4">
        <v>5339200</v>
      </c>
      <c r="R31" s="5">
        <v>1.9199999999999998E-2</v>
      </c>
      <c r="S31" s="4">
        <v>13234200</v>
      </c>
      <c r="T31" s="4">
        <f t="shared" si="2"/>
        <v>5258780</v>
      </c>
      <c r="U31" s="4">
        <f t="shared" si="6"/>
        <v>4452200</v>
      </c>
      <c r="V31" s="5">
        <v>5.2000000000000005E-2</v>
      </c>
    </row>
    <row r="32" spans="1:22" x14ac:dyDescent="0.2">
      <c r="A32" s="16" t="s">
        <v>322</v>
      </c>
      <c r="B32" s="4">
        <v>44600</v>
      </c>
      <c r="C32" s="4">
        <v>1243900</v>
      </c>
      <c r="D32" s="4">
        <v>-1199300</v>
      </c>
      <c r="E32" s="4">
        <v>-43440143298</v>
      </c>
      <c r="F32" s="4">
        <f t="shared" si="4"/>
        <v>-357742760863</v>
      </c>
      <c r="G32" s="4">
        <v>30000</v>
      </c>
      <c r="H32" s="4">
        <v>20000</v>
      </c>
      <c r="I32" s="4">
        <v>10000</v>
      </c>
      <c r="J32" s="4">
        <v>361000000</v>
      </c>
      <c r="K32" s="4">
        <f t="shared" si="5"/>
        <v>44646230000</v>
      </c>
      <c r="L32" s="4">
        <v>553</v>
      </c>
      <c r="M32" s="4">
        <v>719</v>
      </c>
      <c r="N32" s="4">
        <v>134</v>
      </c>
      <c r="O32" s="4">
        <v>397</v>
      </c>
      <c r="P32" s="4">
        <v>2364800</v>
      </c>
      <c r="Q32" s="4">
        <v>2390500</v>
      </c>
      <c r="R32" s="5">
        <v>1.11E-2</v>
      </c>
      <c r="S32" s="4">
        <v>4777400</v>
      </c>
      <c r="T32" s="4">
        <f t="shared" si="2"/>
        <v>5737450</v>
      </c>
      <c r="U32" s="4">
        <f t="shared" si="6"/>
        <v>4452200</v>
      </c>
      <c r="V32" s="5">
        <v>1.6399999999999998E-2</v>
      </c>
    </row>
    <row r="33" spans="1:22" x14ac:dyDescent="0.2">
      <c r="A33" s="16" t="s">
        <v>321</v>
      </c>
      <c r="B33" s="4">
        <v>17600</v>
      </c>
      <c r="C33" s="4">
        <v>81300</v>
      </c>
      <c r="D33" s="4">
        <v>-63700</v>
      </c>
      <c r="E33" s="4">
        <v>-2284764073</v>
      </c>
      <c r="F33" s="4">
        <f t="shared" si="4"/>
        <v>-314302617565</v>
      </c>
      <c r="G33" s="4">
        <v>20000</v>
      </c>
      <c r="H33" s="4">
        <v>0</v>
      </c>
      <c r="I33" s="4">
        <v>20000</v>
      </c>
      <c r="J33" s="4">
        <v>715000000</v>
      </c>
      <c r="K33" s="4">
        <f t="shared" si="5"/>
        <v>44285230000</v>
      </c>
      <c r="L33" s="4">
        <v>782</v>
      </c>
      <c r="M33" s="4">
        <v>479</v>
      </c>
      <c r="N33" s="4">
        <v>142</v>
      </c>
      <c r="O33" s="4">
        <v>162</v>
      </c>
      <c r="P33" s="4">
        <v>1755800</v>
      </c>
      <c r="Q33" s="4">
        <v>2519000</v>
      </c>
      <c r="R33" s="5">
        <v>2.8000000000000004E-3</v>
      </c>
      <c r="S33" s="4">
        <v>4452200</v>
      </c>
      <c r="T33" s="4">
        <f t="shared" si="2"/>
        <v>5671340</v>
      </c>
      <c r="U33" s="4">
        <f t="shared" si="6"/>
        <v>5085400</v>
      </c>
      <c r="V33" s="5">
        <v>1.9299999999999998E-2</v>
      </c>
    </row>
    <row r="34" spans="1:22" x14ac:dyDescent="0.2">
      <c r="A34" s="16" t="s">
        <v>320</v>
      </c>
      <c r="B34" s="4">
        <v>18600</v>
      </c>
      <c r="C34" s="4">
        <v>1189400</v>
      </c>
      <c r="D34" s="4">
        <v>-1170800</v>
      </c>
      <c r="E34" s="4">
        <v>-42868786624</v>
      </c>
      <c r="F34" s="4">
        <f t="shared" si="4"/>
        <v>-312017853492</v>
      </c>
      <c r="G34" s="4">
        <v>120000</v>
      </c>
      <c r="H34" s="4">
        <v>0</v>
      </c>
      <c r="I34" s="4">
        <v>120000</v>
      </c>
      <c r="J34" s="4">
        <v>4377000000</v>
      </c>
      <c r="K34" s="4">
        <f t="shared" si="5"/>
        <v>43570230000</v>
      </c>
      <c r="L34" s="4">
        <v>954</v>
      </c>
      <c r="M34" s="4">
        <v>727</v>
      </c>
      <c r="N34" s="4">
        <v>151</v>
      </c>
      <c r="O34" s="4">
        <v>331</v>
      </c>
      <c r="P34" s="4">
        <v>2550400</v>
      </c>
      <c r="Q34" s="4">
        <v>5409600</v>
      </c>
      <c r="R34" s="5">
        <v>-2.7699999999999999E-2</v>
      </c>
      <c r="S34" s="4">
        <v>8055400</v>
      </c>
      <c r="T34" s="4">
        <f t="shared" si="2"/>
        <v>5200250</v>
      </c>
      <c r="U34" s="4">
        <f t="shared" si="6"/>
        <v>4815900</v>
      </c>
      <c r="V34" s="5">
        <v>3.49E-2</v>
      </c>
    </row>
    <row r="35" spans="1:22" x14ac:dyDescent="0.2">
      <c r="A35" s="16" t="s">
        <v>319</v>
      </c>
      <c r="B35" s="4">
        <v>4900</v>
      </c>
      <c r="C35" s="4">
        <v>83700</v>
      </c>
      <c r="D35" s="4">
        <v>-78800</v>
      </c>
      <c r="E35" s="4">
        <v>-2937297155</v>
      </c>
      <c r="F35" s="4">
        <f t="shared" si="4"/>
        <v>-269149066868</v>
      </c>
      <c r="G35" s="4">
        <v>20000</v>
      </c>
      <c r="H35" s="4">
        <v>30000</v>
      </c>
      <c r="I35" s="4">
        <v>-10000</v>
      </c>
      <c r="J35" s="4">
        <v>-374000000</v>
      </c>
      <c r="K35" s="4">
        <f t="shared" si="5"/>
        <v>39193230000</v>
      </c>
      <c r="L35" s="4">
        <v>720</v>
      </c>
      <c r="M35" s="4">
        <v>441</v>
      </c>
      <c r="N35" s="4">
        <v>179</v>
      </c>
      <c r="O35" s="4">
        <v>149</v>
      </c>
      <c r="P35" s="4">
        <v>2287300</v>
      </c>
      <c r="Q35" s="4">
        <v>2803800</v>
      </c>
      <c r="R35" s="5">
        <v>2.8000000000000004E-3</v>
      </c>
      <c r="S35" s="4">
        <v>5280100</v>
      </c>
      <c r="T35" s="4">
        <f t="shared" si="2"/>
        <v>4916730</v>
      </c>
      <c r="U35" s="4">
        <f t="shared" si="6"/>
        <v>4815900</v>
      </c>
      <c r="V35" s="5">
        <v>0.1168</v>
      </c>
    </row>
    <row r="36" spans="1:22" x14ac:dyDescent="0.2">
      <c r="A36" s="16" t="s">
        <v>318</v>
      </c>
      <c r="B36" s="4">
        <v>200</v>
      </c>
      <c r="C36" s="4">
        <v>533000</v>
      </c>
      <c r="D36" s="4">
        <v>-532800</v>
      </c>
      <c r="E36" s="4">
        <v>-19763870991</v>
      </c>
      <c r="F36" s="4">
        <f t="shared" si="4"/>
        <v>-266211769713</v>
      </c>
      <c r="G36" s="4">
        <v>50000</v>
      </c>
      <c r="H36" s="4">
        <v>0</v>
      </c>
      <c r="I36" s="4">
        <v>50000</v>
      </c>
      <c r="J36" s="4">
        <v>1850000000</v>
      </c>
      <c r="K36" s="4">
        <f t="shared" si="5"/>
        <v>39567230000</v>
      </c>
      <c r="L36" s="4">
        <v>541</v>
      </c>
      <c r="M36" s="4">
        <v>525</v>
      </c>
      <c r="N36" s="4">
        <v>108</v>
      </c>
      <c r="O36" s="4">
        <v>222</v>
      </c>
      <c r="P36" s="4">
        <v>1457400</v>
      </c>
      <c r="Q36" s="4">
        <v>3193600</v>
      </c>
      <c r="R36" s="5">
        <v>-1.0800000000000001E-2</v>
      </c>
      <c r="S36" s="4">
        <v>5085400</v>
      </c>
      <c r="T36" s="4">
        <f t="shared" si="2"/>
        <v>4816570</v>
      </c>
      <c r="U36" s="4">
        <f t="shared" si="6"/>
        <v>3967200</v>
      </c>
      <c r="V36" s="5">
        <v>1.61E-2</v>
      </c>
    </row>
    <row r="37" spans="1:22" x14ac:dyDescent="0.2">
      <c r="A37" s="16" t="s">
        <v>317</v>
      </c>
      <c r="B37" s="4">
        <v>132400</v>
      </c>
      <c r="C37" s="4">
        <v>552200</v>
      </c>
      <c r="D37" s="4">
        <v>-419800</v>
      </c>
      <c r="E37" s="4">
        <v>-15761878868</v>
      </c>
      <c r="F37" s="4">
        <f t="shared" si="4"/>
        <v>-246447898722</v>
      </c>
      <c r="G37" s="4">
        <v>20000</v>
      </c>
      <c r="H37" s="4">
        <v>20000</v>
      </c>
      <c r="I37" s="4">
        <v>0</v>
      </c>
      <c r="J37" s="4">
        <v>-6000000</v>
      </c>
      <c r="K37" s="4">
        <f t="shared" si="5"/>
        <v>37717230000</v>
      </c>
      <c r="L37" s="4">
        <v>518</v>
      </c>
      <c r="M37" s="4">
        <v>748</v>
      </c>
      <c r="N37" s="4">
        <v>127</v>
      </c>
      <c r="O37" s="4">
        <v>243</v>
      </c>
      <c r="P37" s="4">
        <v>1806000</v>
      </c>
      <c r="Q37" s="4">
        <v>3141100</v>
      </c>
      <c r="R37" s="5">
        <v>-5.3E-3</v>
      </c>
      <c r="S37" s="4">
        <v>5284200</v>
      </c>
      <c r="T37" s="4">
        <f t="shared" si="2"/>
        <v>4730280</v>
      </c>
      <c r="U37" s="4">
        <f t="shared" si="6"/>
        <v>3967200</v>
      </c>
      <c r="V37" s="5">
        <v>0.1106</v>
      </c>
    </row>
    <row r="38" spans="1:22" x14ac:dyDescent="0.2">
      <c r="A38" s="16" t="s">
        <v>316</v>
      </c>
      <c r="B38" s="4">
        <v>192280</v>
      </c>
      <c r="C38" s="4">
        <v>556200</v>
      </c>
      <c r="D38" s="4">
        <v>-363920</v>
      </c>
      <c r="E38" s="4">
        <v>-13665860795</v>
      </c>
      <c r="F38" s="4">
        <f t="shared" si="4"/>
        <v>-230686019854</v>
      </c>
      <c r="K38" s="4">
        <f t="shared" si="5"/>
        <v>37723230000</v>
      </c>
      <c r="L38" s="4">
        <v>870</v>
      </c>
      <c r="M38" s="4">
        <v>569</v>
      </c>
      <c r="N38" s="4">
        <v>218</v>
      </c>
      <c r="O38" s="4">
        <v>161</v>
      </c>
      <c r="P38" s="4">
        <v>3525900</v>
      </c>
      <c r="Q38" s="4">
        <v>2125900</v>
      </c>
      <c r="R38" s="5">
        <v>8.1000000000000013E-3</v>
      </c>
      <c r="S38" s="4">
        <v>6051700</v>
      </c>
      <c r="T38" s="4">
        <f t="shared" si="2"/>
        <v>4327380</v>
      </c>
      <c r="U38" s="4">
        <f t="shared" si="6"/>
        <v>3791100</v>
      </c>
      <c r="V38" s="5">
        <v>2.3700000000000002E-2</v>
      </c>
    </row>
    <row r="39" spans="1:22" x14ac:dyDescent="0.2">
      <c r="A39" s="16" t="s">
        <v>315</v>
      </c>
      <c r="B39" s="4">
        <v>40600</v>
      </c>
      <c r="C39" s="4">
        <v>1591800</v>
      </c>
      <c r="D39" s="4">
        <v>-1551200</v>
      </c>
      <c r="E39" s="4">
        <v>-57943461238</v>
      </c>
      <c r="F39" s="4">
        <f t="shared" ref="F39:F44" si="7">E39+F40</f>
        <v>-217020159059</v>
      </c>
      <c r="G39" s="4">
        <v>0</v>
      </c>
      <c r="H39" s="4">
        <v>59300</v>
      </c>
      <c r="I39" s="4">
        <v>-59300</v>
      </c>
      <c r="J39" s="4">
        <v>-2217890000</v>
      </c>
      <c r="K39" s="4">
        <f t="shared" ref="K39:K44" si="8">K40+J39</f>
        <v>37723230000</v>
      </c>
      <c r="L39" s="4">
        <v>626</v>
      </c>
      <c r="M39" s="4">
        <v>995</v>
      </c>
      <c r="N39" s="4">
        <v>160</v>
      </c>
      <c r="O39" s="4">
        <v>157</v>
      </c>
      <c r="P39" s="4">
        <v>2110900</v>
      </c>
      <c r="Q39" s="4">
        <v>2340200</v>
      </c>
      <c r="R39" s="5">
        <v>-5.3E-3</v>
      </c>
      <c r="S39" s="4">
        <v>4815900</v>
      </c>
      <c r="T39" s="4">
        <f t="shared" ref="T39:T44" si="9">AVERAGE(S40:S49)</f>
        <v>4161720</v>
      </c>
      <c r="U39" s="4">
        <f t="shared" ref="U39:U44" si="10">MIN(S40:S44)</f>
        <v>3344500</v>
      </c>
      <c r="V39" s="5">
        <v>2.6600000000000002E-2</v>
      </c>
    </row>
    <row r="40" spans="1:22" x14ac:dyDescent="0.2">
      <c r="A40" s="16" t="s">
        <v>314</v>
      </c>
      <c r="B40" s="4">
        <v>100</v>
      </c>
      <c r="C40" s="4">
        <v>565780</v>
      </c>
      <c r="D40" s="4">
        <v>-565680</v>
      </c>
      <c r="E40" s="4">
        <v>-21193212004</v>
      </c>
      <c r="F40" s="4">
        <f t="shared" si="7"/>
        <v>-159076697821</v>
      </c>
      <c r="G40" s="4">
        <v>100000</v>
      </c>
      <c r="H40" s="4">
        <v>80000</v>
      </c>
      <c r="I40" s="4">
        <v>20000</v>
      </c>
      <c r="J40" s="4">
        <v>790250000</v>
      </c>
      <c r="K40" s="4">
        <f t="shared" si="8"/>
        <v>39941120000</v>
      </c>
      <c r="L40" s="4">
        <v>480</v>
      </c>
      <c r="M40" s="4">
        <v>478</v>
      </c>
      <c r="N40" s="4">
        <v>105</v>
      </c>
      <c r="O40" s="4">
        <v>187</v>
      </c>
      <c r="P40" s="4">
        <v>1631300</v>
      </c>
      <c r="Q40" s="4">
        <v>2829600</v>
      </c>
      <c r="R40" s="5">
        <v>-5.3E-3</v>
      </c>
      <c r="S40" s="4">
        <v>4818300</v>
      </c>
      <c r="T40" s="4">
        <f t="shared" si="9"/>
        <v>3905060</v>
      </c>
      <c r="U40" s="4">
        <f t="shared" si="10"/>
        <v>2444900</v>
      </c>
      <c r="V40" s="5">
        <v>5.3800000000000001E-2</v>
      </c>
    </row>
    <row r="41" spans="1:22" x14ac:dyDescent="0.2">
      <c r="A41" s="16" t="s">
        <v>310</v>
      </c>
      <c r="B41" s="4">
        <v>1000</v>
      </c>
      <c r="C41" s="4">
        <v>700</v>
      </c>
      <c r="D41" s="4">
        <v>300</v>
      </c>
      <c r="E41" s="4">
        <v>11258581</v>
      </c>
      <c r="F41" s="4">
        <f t="shared" si="7"/>
        <v>-137883485817</v>
      </c>
      <c r="G41" s="4">
        <v>0</v>
      </c>
      <c r="H41" s="4">
        <v>30000</v>
      </c>
      <c r="I41" s="4">
        <v>-30000</v>
      </c>
      <c r="J41" s="4">
        <v>-1128000000</v>
      </c>
      <c r="K41" s="4">
        <f t="shared" si="8"/>
        <v>39150870000</v>
      </c>
      <c r="L41" s="4">
        <v>390</v>
      </c>
      <c r="M41" s="4">
        <v>425</v>
      </c>
      <c r="N41" s="4">
        <v>75</v>
      </c>
      <c r="O41" s="4">
        <v>132</v>
      </c>
      <c r="P41" s="4">
        <v>1587600</v>
      </c>
      <c r="Q41" s="4">
        <v>2378300</v>
      </c>
      <c r="R41" s="5">
        <v>0</v>
      </c>
      <c r="S41" s="4">
        <v>3967200</v>
      </c>
      <c r="T41" s="4">
        <f t="shared" si="9"/>
        <v>3702160</v>
      </c>
      <c r="U41" s="4">
        <f t="shared" si="10"/>
        <v>2444900</v>
      </c>
      <c r="V41" s="5">
        <v>1.5900000000000001E-2</v>
      </c>
    </row>
    <row r="42" spans="1:22" x14ac:dyDescent="0.2">
      <c r="A42" s="16" t="s">
        <v>309</v>
      </c>
      <c r="B42" s="4">
        <v>780800</v>
      </c>
      <c r="C42" s="4">
        <v>858900</v>
      </c>
      <c r="D42" s="4">
        <v>-78100</v>
      </c>
      <c r="E42" s="4">
        <v>-2913819533</v>
      </c>
      <c r="F42" s="4">
        <f t="shared" si="7"/>
        <v>-137894744398</v>
      </c>
      <c r="G42" s="4">
        <v>149300</v>
      </c>
      <c r="H42" s="4">
        <v>150000</v>
      </c>
      <c r="I42" s="4">
        <v>-700</v>
      </c>
      <c r="J42" s="4">
        <v>-41830000</v>
      </c>
      <c r="K42" s="4">
        <f t="shared" si="8"/>
        <v>40278870000</v>
      </c>
      <c r="L42" s="4">
        <v>842</v>
      </c>
      <c r="M42" s="4">
        <v>1044</v>
      </c>
      <c r="N42" s="4">
        <v>351</v>
      </c>
      <c r="O42" s="4">
        <v>171</v>
      </c>
      <c r="P42" s="4">
        <v>5706100</v>
      </c>
      <c r="Q42" s="4">
        <v>3609600</v>
      </c>
      <c r="R42" s="5">
        <v>2.46E-2</v>
      </c>
      <c r="S42" s="4">
        <v>9564100</v>
      </c>
      <c r="T42" s="4">
        <f t="shared" si="9"/>
        <v>3315910</v>
      </c>
      <c r="U42" s="4">
        <f t="shared" si="10"/>
        <v>2444900</v>
      </c>
      <c r="V42" s="5">
        <v>2.6600000000000002E-2</v>
      </c>
    </row>
    <row r="43" spans="1:22" x14ac:dyDescent="0.2">
      <c r="A43" s="16" t="s">
        <v>306</v>
      </c>
      <c r="B43" s="4">
        <v>0</v>
      </c>
      <c r="C43" s="4">
        <v>8900</v>
      </c>
      <c r="D43" s="4">
        <v>-8900</v>
      </c>
      <c r="E43" s="4">
        <v>-327636089</v>
      </c>
      <c r="F43" s="4">
        <f t="shared" si="7"/>
        <v>-134980924865</v>
      </c>
      <c r="G43" s="4">
        <v>35000</v>
      </c>
      <c r="H43" s="4">
        <v>30000</v>
      </c>
      <c r="I43" s="4">
        <v>5000</v>
      </c>
      <c r="J43" s="4">
        <v>182000000</v>
      </c>
      <c r="K43" s="4">
        <f t="shared" si="8"/>
        <v>40320700000</v>
      </c>
      <c r="L43" s="4">
        <v>414</v>
      </c>
      <c r="M43" s="4">
        <v>319</v>
      </c>
      <c r="N43" s="4">
        <v>115</v>
      </c>
      <c r="O43" s="4">
        <v>125</v>
      </c>
      <c r="P43" s="4">
        <v>1906700</v>
      </c>
      <c r="Q43" s="4">
        <v>1881300</v>
      </c>
      <c r="R43" s="5">
        <v>0</v>
      </c>
      <c r="S43" s="4">
        <v>3791100</v>
      </c>
      <c r="T43" s="4">
        <f t="shared" si="9"/>
        <v>3214130</v>
      </c>
      <c r="U43" s="4">
        <f t="shared" si="10"/>
        <v>2022700</v>
      </c>
      <c r="V43" s="5">
        <v>1.3500000000000002E-2</v>
      </c>
    </row>
    <row r="44" spans="1:22" x14ac:dyDescent="0.2">
      <c r="A44" s="16" t="s">
        <v>305</v>
      </c>
      <c r="B44" s="4">
        <v>214300</v>
      </c>
      <c r="C44" s="4">
        <v>251100</v>
      </c>
      <c r="D44" s="4">
        <v>-36800</v>
      </c>
      <c r="E44" s="4">
        <v>-1355637219</v>
      </c>
      <c r="F44" s="4">
        <f t="shared" si="7"/>
        <v>-134653288776</v>
      </c>
      <c r="G44" s="4">
        <v>100000</v>
      </c>
      <c r="H44" s="4">
        <v>30000</v>
      </c>
      <c r="I44" s="4">
        <v>70000</v>
      </c>
      <c r="J44" s="4">
        <v>2565000000</v>
      </c>
      <c r="K44" s="4">
        <f t="shared" si="8"/>
        <v>40138700000</v>
      </c>
      <c r="L44" s="4">
        <v>1570</v>
      </c>
      <c r="M44" s="4">
        <v>354</v>
      </c>
      <c r="N44" s="4">
        <v>94</v>
      </c>
      <c r="O44" s="4">
        <v>118</v>
      </c>
      <c r="P44" s="4">
        <v>1343500</v>
      </c>
      <c r="Q44" s="4">
        <v>1592000</v>
      </c>
      <c r="R44" s="5">
        <v>-5.4000000000000003E-3</v>
      </c>
      <c r="S44" s="4">
        <v>3344500</v>
      </c>
      <c r="T44" s="4">
        <f t="shared" si="9"/>
        <v>3284730</v>
      </c>
      <c r="U44" s="4">
        <f t="shared" si="10"/>
        <v>2022700</v>
      </c>
      <c r="V44" s="5">
        <v>8.199999999999999E-3</v>
      </c>
    </row>
    <row r="45" spans="1:22" x14ac:dyDescent="0.2">
      <c r="A45" s="16" t="s">
        <v>304</v>
      </c>
      <c r="B45" s="4">
        <v>25200</v>
      </c>
      <c r="C45" s="4">
        <v>15700</v>
      </c>
      <c r="D45" s="4">
        <v>9500</v>
      </c>
      <c r="E45" s="4">
        <v>350930327</v>
      </c>
      <c r="F45" s="4">
        <f t="shared" ref="F45:F55" si="11">E45+F46</f>
        <v>-133297651557</v>
      </c>
      <c r="G45" s="4">
        <v>0</v>
      </c>
      <c r="H45" s="4">
        <v>30000</v>
      </c>
      <c r="I45" s="4">
        <v>-30000</v>
      </c>
      <c r="J45" s="4">
        <v>-1116000000</v>
      </c>
      <c r="K45" s="4">
        <f t="shared" ref="K45:K55" si="12">K46+J45</f>
        <v>37573700000</v>
      </c>
      <c r="L45" s="4">
        <v>326</v>
      </c>
      <c r="M45" s="4">
        <v>276</v>
      </c>
      <c r="N45" s="4">
        <v>66</v>
      </c>
      <c r="O45" s="4">
        <v>90</v>
      </c>
      <c r="P45" s="4">
        <v>834700</v>
      </c>
      <c r="Q45" s="4">
        <v>1596600</v>
      </c>
      <c r="R45" s="5">
        <v>5.5000000000000005E-3</v>
      </c>
      <c r="S45" s="4">
        <v>2444900</v>
      </c>
      <c r="T45" s="4">
        <f t="shared" ref="T45:T61" si="13">AVERAGE(S46:S55)</f>
        <v>3318620</v>
      </c>
      <c r="U45" s="4">
        <f t="shared" ref="U45:U55" si="14">MIN(S46:S50)</f>
        <v>2022700</v>
      </c>
      <c r="V45" s="5">
        <v>2.1499999999999998E-2</v>
      </c>
    </row>
    <row r="46" spans="1:22" x14ac:dyDescent="0.2">
      <c r="A46" s="16" t="s">
        <v>303</v>
      </c>
      <c r="B46" s="4">
        <v>73900</v>
      </c>
      <c r="C46" s="4">
        <v>156100</v>
      </c>
      <c r="D46" s="4">
        <v>-82200</v>
      </c>
      <c r="E46" s="4">
        <v>-3034232308</v>
      </c>
      <c r="F46" s="4">
        <f t="shared" si="11"/>
        <v>-133648581884</v>
      </c>
      <c r="G46" s="4">
        <v>173400</v>
      </c>
      <c r="H46" s="4">
        <v>2600</v>
      </c>
      <c r="I46" s="4">
        <v>170800</v>
      </c>
      <c r="J46" s="4">
        <v>6284660000</v>
      </c>
      <c r="K46" s="4">
        <f t="shared" si="12"/>
        <v>38689700000</v>
      </c>
      <c r="L46" s="4">
        <v>388</v>
      </c>
      <c r="M46" s="4">
        <v>495</v>
      </c>
      <c r="N46" s="4">
        <v>90</v>
      </c>
      <c r="O46" s="4">
        <v>169</v>
      </c>
      <c r="P46" s="4">
        <v>1114000</v>
      </c>
      <c r="Q46" s="4">
        <v>2947200</v>
      </c>
      <c r="R46" s="5">
        <v>-1.3600000000000001E-2</v>
      </c>
      <c r="S46" s="4">
        <v>4083800</v>
      </c>
      <c r="T46" s="4">
        <f t="shared" si="13"/>
        <v>3275593</v>
      </c>
      <c r="U46" s="4">
        <f t="shared" si="14"/>
        <v>1938200</v>
      </c>
      <c r="V46" s="5">
        <v>1.8799999999999997E-2</v>
      </c>
    </row>
    <row r="47" spans="1:22" x14ac:dyDescent="0.2">
      <c r="A47" s="16" t="s">
        <v>299</v>
      </c>
      <c r="B47" s="4">
        <v>444200</v>
      </c>
      <c r="C47" s="4">
        <v>92240</v>
      </c>
      <c r="D47" s="4">
        <v>351960</v>
      </c>
      <c r="E47" s="4">
        <v>13121988104</v>
      </c>
      <c r="F47" s="4">
        <f t="shared" si="11"/>
        <v>-130614349576</v>
      </c>
      <c r="G47" s="4">
        <v>116600</v>
      </c>
      <c r="H47" s="4">
        <v>29200</v>
      </c>
      <c r="I47" s="4">
        <v>87400</v>
      </c>
      <c r="J47" s="4">
        <v>3282600000</v>
      </c>
      <c r="K47" s="4">
        <f t="shared" si="12"/>
        <v>32405040000</v>
      </c>
      <c r="L47" s="4">
        <v>565</v>
      </c>
      <c r="M47" s="4">
        <v>339</v>
      </c>
      <c r="N47" s="4">
        <v>174</v>
      </c>
      <c r="O47" s="4">
        <v>109</v>
      </c>
      <c r="P47" s="4">
        <v>2356200</v>
      </c>
      <c r="Q47" s="4">
        <v>1805600</v>
      </c>
      <c r="R47" s="5">
        <v>8.199999999999999E-3</v>
      </c>
      <c r="S47" s="4">
        <v>4421300</v>
      </c>
      <c r="T47" s="4">
        <f t="shared" si="13"/>
        <v>2992829.3</v>
      </c>
      <c r="U47" s="4">
        <f t="shared" si="14"/>
        <v>1938200</v>
      </c>
      <c r="V47" s="5">
        <v>1.6E-2</v>
      </c>
    </row>
    <row r="48" spans="1:22" x14ac:dyDescent="0.2">
      <c r="A48" s="16" t="s">
        <v>298</v>
      </c>
      <c r="B48" s="4">
        <v>0</v>
      </c>
      <c r="C48" s="4">
        <v>31000</v>
      </c>
      <c r="D48" s="4">
        <v>-31000</v>
      </c>
      <c r="E48" s="4">
        <v>-1147251041</v>
      </c>
      <c r="F48" s="4">
        <f t="shared" si="11"/>
        <v>-143736337680</v>
      </c>
      <c r="K48" s="4">
        <f t="shared" si="12"/>
        <v>29122440000</v>
      </c>
      <c r="L48" s="4">
        <v>310</v>
      </c>
      <c r="M48" s="4">
        <v>277</v>
      </c>
      <c r="N48" s="4">
        <v>69</v>
      </c>
      <c r="O48" s="4">
        <v>65</v>
      </c>
      <c r="P48" s="4">
        <v>765900</v>
      </c>
      <c r="Q48" s="4">
        <v>1107100</v>
      </c>
      <c r="R48" s="5">
        <v>0</v>
      </c>
      <c r="S48" s="4">
        <v>2022700</v>
      </c>
      <c r="T48" s="4">
        <f t="shared" si="13"/>
        <v>3085381.2</v>
      </c>
      <c r="U48" s="4">
        <f t="shared" si="14"/>
        <v>1938200</v>
      </c>
      <c r="V48" s="5">
        <v>1.0800000000000001E-2</v>
      </c>
    </row>
    <row r="49" spans="1:22" x14ac:dyDescent="0.2">
      <c r="A49" s="16" t="s">
        <v>286</v>
      </c>
      <c r="B49" s="4">
        <v>25000</v>
      </c>
      <c r="C49" s="4">
        <v>400</v>
      </c>
      <c r="D49" s="4">
        <v>24600</v>
      </c>
      <c r="E49" s="4">
        <v>911869422</v>
      </c>
      <c r="F49" s="4">
        <f t="shared" si="11"/>
        <v>-142589086639</v>
      </c>
      <c r="G49" s="4">
        <v>9000</v>
      </c>
      <c r="H49" s="4">
        <v>9800</v>
      </c>
      <c r="I49" s="4">
        <v>-800</v>
      </c>
      <c r="J49" s="4">
        <v>-32540000</v>
      </c>
      <c r="K49" s="4">
        <f t="shared" si="12"/>
        <v>29122440000</v>
      </c>
      <c r="L49" s="4">
        <v>364</v>
      </c>
      <c r="M49" s="4">
        <v>226</v>
      </c>
      <c r="N49" s="4">
        <v>99</v>
      </c>
      <c r="O49" s="4">
        <v>68</v>
      </c>
      <c r="P49" s="4">
        <v>1638300</v>
      </c>
      <c r="Q49" s="4">
        <v>1314600</v>
      </c>
      <c r="R49" s="5">
        <v>2.8000000000000004E-3</v>
      </c>
      <c r="S49" s="4">
        <v>3159300</v>
      </c>
      <c r="T49" s="4">
        <f t="shared" si="13"/>
        <v>3195287.1</v>
      </c>
      <c r="U49" s="4">
        <f t="shared" si="14"/>
        <v>1938200</v>
      </c>
      <c r="V49" s="5">
        <v>1.8799999999999997E-2</v>
      </c>
    </row>
    <row r="50" spans="1:22" x14ac:dyDescent="0.2">
      <c r="A50" s="16" t="s">
        <v>285</v>
      </c>
      <c r="B50" s="4">
        <v>70000</v>
      </c>
      <c r="C50" s="4">
        <v>0</v>
      </c>
      <c r="D50" s="4">
        <v>70000</v>
      </c>
      <c r="E50" s="4">
        <v>2584780699</v>
      </c>
      <c r="F50" s="4">
        <f t="shared" si="11"/>
        <v>-143500956061</v>
      </c>
      <c r="G50" s="4">
        <v>30000</v>
      </c>
      <c r="H50" s="4">
        <v>5000</v>
      </c>
      <c r="I50" s="4">
        <v>25000</v>
      </c>
      <c r="J50" s="4">
        <v>921000000</v>
      </c>
      <c r="K50" s="4">
        <f t="shared" si="12"/>
        <v>29154980000</v>
      </c>
      <c r="L50" s="4">
        <v>246</v>
      </c>
      <c r="M50" s="4">
        <v>211</v>
      </c>
      <c r="N50" s="4">
        <v>72</v>
      </c>
      <c r="O50" s="4">
        <v>55</v>
      </c>
      <c r="P50" s="4">
        <v>1060900</v>
      </c>
      <c r="Q50" s="4">
        <v>1160600</v>
      </c>
      <c r="R50" s="5">
        <v>-2.7000000000000001E-3</v>
      </c>
      <c r="S50" s="4">
        <v>2251700</v>
      </c>
      <c r="T50" s="4">
        <f t="shared" si="13"/>
        <v>3342608.9</v>
      </c>
      <c r="U50" s="4">
        <f t="shared" si="14"/>
        <v>1938200</v>
      </c>
      <c r="V50" s="5">
        <v>1.3500000000000002E-2</v>
      </c>
    </row>
    <row r="51" spans="1:22" x14ac:dyDescent="0.2">
      <c r="A51" s="16" t="s">
        <v>284</v>
      </c>
      <c r="B51" s="4">
        <v>100</v>
      </c>
      <c r="C51" s="4">
        <v>21100</v>
      </c>
      <c r="D51" s="4">
        <v>-21000</v>
      </c>
      <c r="E51" s="4">
        <v>-778355229</v>
      </c>
      <c r="F51" s="4">
        <f t="shared" si="11"/>
        <v>-146085736760</v>
      </c>
      <c r="G51" s="4">
        <v>10000</v>
      </c>
      <c r="H51" s="4">
        <v>10000</v>
      </c>
      <c r="I51" s="4">
        <v>0</v>
      </c>
      <c r="J51" s="4">
        <v>-4000000</v>
      </c>
      <c r="K51" s="4">
        <f t="shared" si="12"/>
        <v>28233980000</v>
      </c>
      <c r="L51" s="4">
        <v>173</v>
      </c>
      <c r="M51" s="4">
        <v>451</v>
      </c>
      <c r="N51" s="4">
        <v>52</v>
      </c>
      <c r="O51" s="4">
        <v>74</v>
      </c>
      <c r="P51" s="4">
        <v>668100</v>
      </c>
      <c r="Q51" s="4">
        <v>995000</v>
      </c>
      <c r="R51" s="5">
        <v>-5.4000000000000003E-3</v>
      </c>
      <c r="S51" s="4">
        <v>1938200</v>
      </c>
      <c r="T51" s="4">
        <f t="shared" si="13"/>
        <v>3648182.1</v>
      </c>
      <c r="U51" s="4">
        <f t="shared" si="14"/>
        <v>2773300</v>
      </c>
      <c r="V51" s="5">
        <v>1.34E-2</v>
      </c>
    </row>
    <row r="52" spans="1:22" x14ac:dyDescent="0.2">
      <c r="A52" s="16" t="s">
        <v>283</v>
      </c>
      <c r="B52" s="4">
        <v>355000</v>
      </c>
      <c r="C52" s="4">
        <v>49800</v>
      </c>
      <c r="D52" s="4">
        <v>305200</v>
      </c>
      <c r="E52" s="4">
        <v>11308333392</v>
      </c>
      <c r="F52" s="4">
        <f t="shared" si="11"/>
        <v>-145307381531</v>
      </c>
      <c r="G52" s="4">
        <v>20000</v>
      </c>
      <c r="H52" s="4">
        <v>30000</v>
      </c>
      <c r="I52" s="4">
        <v>-10000</v>
      </c>
      <c r="J52" s="4">
        <v>-377000000</v>
      </c>
      <c r="K52" s="4">
        <f t="shared" si="12"/>
        <v>28237980000</v>
      </c>
      <c r="L52" s="4">
        <v>482</v>
      </c>
      <c r="M52" s="4">
        <v>421</v>
      </c>
      <c r="N52" s="4">
        <v>170</v>
      </c>
      <c r="O52" s="4">
        <v>137</v>
      </c>
      <c r="P52" s="4">
        <v>2730000</v>
      </c>
      <c r="Q52" s="4">
        <v>2967400</v>
      </c>
      <c r="R52" s="5">
        <v>1.09E-2</v>
      </c>
      <c r="S52" s="4">
        <v>5701600</v>
      </c>
      <c r="T52" s="4">
        <f t="shared" si="13"/>
        <v>3964246.4</v>
      </c>
      <c r="U52" s="4">
        <f t="shared" si="14"/>
        <v>1593663</v>
      </c>
      <c r="V52" s="5">
        <v>1.8799999999999997E-2</v>
      </c>
    </row>
    <row r="53" spans="1:22" x14ac:dyDescent="0.2">
      <c r="A53" s="16" t="s">
        <v>282</v>
      </c>
      <c r="B53" s="4">
        <v>0</v>
      </c>
      <c r="C53" s="4">
        <v>179400</v>
      </c>
      <c r="D53" s="4">
        <v>-179400</v>
      </c>
      <c r="E53" s="4">
        <v>-6596102762</v>
      </c>
      <c r="F53" s="4">
        <f t="shared" si="11"/>
        <v>-156615714923</v>
      </c>
      <c r="G53" s="4">
        <v>60000</v>
      </c>
      <c r="H53" s="4">
        <v>0</v>
      </c>
      <c r="I53" s="4">
        <v>60000</v>
      </c>
      <c r="J53" s="4">
        <v>2202000000</v>
      </c>
      <c r="K53" s="4">
        <f t="shared" si="12"/>
        <v>28614980000</v>
      </c>
      <c r="L53" s="4">
        <v>360</v>
      </c>
      <c r="M53" s="4">
        <v>323</v>
      </c>
      <c r="N53" s="4">
        <v>72</v>
      </c>
      <c r="O53" s="4">
        <v>106</v>
      </c>
      <c r="P53" s="4">
        <v>895000</v>
      </c>
      <c r="Q53" s="4">
        <v>1702600</v>
      </c>
      <c r="R53" s="5">
        <v>-5.4000000000000003E-3</v>
      </c>
      <c r="S53" s="4">
        <v>2773300</v>
      </c>
      <c r="T53" s="4">
        <f t="shared" si="13"/>
        <v>4197397.5</v>
      </c>
      <c r="U53" s="4">
        <f t="shared" si="14"/>
        <v>1593663</v>
      </c>
      <c r="V53" s="5">
        <v>1.6200000000000003E-2</v>
      </c>
    </row>
    <row r="54" spans="1:22" x14ac:dyDescent="0.2">
      <c r="A54" s="16" t="s">
        <v>281</v>
      </c>
      <c r="B54" s="4">
        <v>237900</v>
      </c>
      <c r="C54" s="4">
        <v>1145400</v>
      </c>
      <c r="D54" s="4">
        <v>-907500</v>
      </c>
      <c r="E54" s="4">
        <v>-33667365016</v>
      </c>
      <c r="F54" s="4">
        <f t="shared" si="11"/>
        <v>-150019612161</v>
      </c>
      <c r="G54" s="4">
        <v>25000</v>
      </c>
      <c r="H54" s="4">
        <v>20200</v>
      </c>
      <c r="I54" s="4">
        <v>4800</v>
      </c>
      <c r="J54" s="4">
        <v>169890000</v>
      </c>
      <c r="K54" s="4">
        <f t="shared" si="12"/>
        <v>26412980000</v>
      </c>
      <c r="L54" s="4">
        <v>555</v>
      </c>
      <c r="M54" s="4">
        <v>465</v>
      </c>
      <c r="N54" s="4">
        <v>117</v>
      </c>
      <c r="O54" s="4">
        <v>156</v>
      </c>
      <c r="P54" s="4">
        <v>1395500</v>
      </c>
      <c r="Q54" s="4">
        <v>2394100</v>
      </c>
      <c r="R54" s="5">
        <v>-5.4000000000000003E-3</v>
      </c>
      <c r="S54" s="4">
        <v>4050500</v>
      </c>
      <c r="T54" s="4">
        <f t="shared" si="13"/>
        <v>4010204.6</v>
      </c>
      <c r="U54" s="4">
        <f t="shared" si="14"/>
        <v>1593663</v>
      </c>
      <c r="V54" s="5">
        <v>1.61E-2</v>
      </c>
    </row>
    <row r="55" spans="1:22" x14ac:dyDescent="0.2">
      <c r="A55" s="16" t="s">
        <v>280</v>
      </c>
      <c r="B55" s="4">
        <v>100</v>
      </c>
      <c r="C55" s="4">
        <v>1040000</v>
      </c>
      <c r="D55" s="4">
        <v>-1039900</v>
      </c>
      <c r="E55" s="4">
        <v>-38531668194</v>
      </c>
      <c r="F55" s="4">
        <f t="shared" si="11"/>
        <v>-116352247145</v>
      </c>
      <c r="G55" s="4">
        <v>0</v>
      </c>
      <c r="H55" s="4">
        <v>600</v>
      </c>
      <c r="I55" s="4">
        <v>-600</v>
      </c>
      <c r="J55" s="4">
        <v>-22260000</v>
      </c>
      <c r="K55" s="4">
        <f t="shared" si="12"/>
        <v>26243090000</v>
      </c>
      <c r="L55" s="4">
        <v>346</v>
      </c>
      <c r="M55" s="4">
        <v>290</v>
      </c>
      <c r="N55" s="4">
        <v>66</v>
      </c>
      <c r="O55" s="4">
        <v>110</v>
      </c>
      <c r="P55" s="4">
        <v>946500</v>
      </c>
      <c r="Q55" s="4">
        <v>1686800</v>
      </c>
      <c r="R55" s="5">
        <v>0</v>
      </c>
      <c r="S55" s="4">
        <v>2783800</v>
      </c>
      <c r="T55" s="4">
        <f t="shared" si="13"/>
        <v>4149245.5</v>
      </c>
      <c r="U55" s="4">
        <f t="shared" si="14"/>
        <v>1593663</v>
      </c>
      <c r="V55" s="5">
        <v>1.34E-2</v>
      </c>
    </row>
    <row r="56" spans="1:22" x14ac:dyDescent="0.2">
      <c r="A56" s="16" t="s">
        <v>279</v>
      </c>
      <c r="B56" s="4">
        <v>62200</v>
      </c>
      <c r="C56" s="4">
        <v>67300</v>
      </c>
      <c r="D56" s="4">
        <v>-5100</v>
      </c>
      <c r="E56" s="4">
        <v>-190811218</v>
      </c>
      <c r="F56" s="4">
        <f t="shared" ref="F56:F130" si="15">E56+F57</f>
        <v>-77820578951</v>
      </c>
      <c r="G56" s="4">
        <v>35000</v>
      </c>
      <c r="H56" s="4">
        <v>30000</v>
      </c>
      <c r="I56" s="4">
        <v>5000</v>
      </c>
      <c r="J56" s="4">
        <v>181500000</v>
      </c>
      <c r="K56" s="4">
        <f t="shared" ref="K56:K76" si="16">K57+J56</f>
        <v>26265350000</v>
      </c>
      <c r="L56" s="4">
        <v>467</v>
      </c>
      <c r="M56" s="4">
        <v>567</v>
      </c>
      <c r="N56" s="4">
        <v>92</v>
      </c>
      <c r="O56" s="4">
        <v>141</v>
      </c>
      <c r="P56" s="4">
        <v>1493200</v>
      </c>
      <c r="Q56" s="4">
        <v>2145100</v>
      </c>
      <c r="R56" s="5">
        <v>0</v>
      </c>
      <c r="S56" s="4">
        <v>3653530</v>
      </c>
      <c r="T56" s="4">
        <f t="shared" si="13"/>
        <v>4028812.2</v>
      </c>
      <c r="U56" s="4">
        <f t="shared" ref="U56:U123" si="17">MIN(S57:S61)</f>
        <v>1593663</v>
      </c>
      <c r="V56" s="5">
        <v>5.3099999999999994E-2</v>
      </c>
    </row>
    <row r="57" spans="1:22" x14ac:dyDescent="0.2">
      <c r="A57" s="16" t="s">
        <v>278</v>
      </c>
      <c r="B57" s="4">
        <v>0</v>
      </c>
      <c r="C57" s="4">
        <v>34700</v>
      </c>
      <c r="D57" s="4">
        <v>-34700</v>
      </c>
      <c r="E57" s="4">
        <v>-1278620730</v>
      </c>
      <c r="F57" s="4">
        <f t="shared" si="15"/>
        <v>-77629767733</v>
      </c>
      <c r="G57" s="4">
        <v>30000</v>
      </c>
      <c r="H57" s="4">
        <v>0</v>
      </c>
      <c r="I57" s="4">
        <v>30000</v>
      </c>
      <c r="J57" s="4">
        <v>1107000000</v>
      </c>
      <c r="K57" s="4">
        <f t="shared" si="16"/>
        <v>26083850000</v>
      </c>
      <c r="L57" s="4">
        <v>246</v>
      </c>
      <c r="M57" s="4">
        <v>331</v>
      </c>
      <c r="N57" s="4">
        <v>54</v>
      </c>
      <c r="O57" s="4">
        <v>67</v>
      </c>
      <c r="P57" s="4">
        <v>653100</v>
      </c>
      <c r="Q57" s="4">
        <v>838500</v>
      </c>
      <c r="R57" s="5">
        <v>8.199999999999999E-3</v>
      </c>
      <c r="S57" s="4">
        <v>1593663</v>
      </c>
      <c r="T57" s="4">
        <f t="shared" si="13"/>
        <v>4101676.5</v>
      </c>
      <c r="U57" s="4">
        <f t="shared" si="17"/>
        <v>2948219</v>
      </c>
      <c r="V57" s="5">
        <v>1.3500000000000002E-2</v>
      </c>
    </row>
    <row r="58" spans="1:22" x14ac:dyDescent="0.2">
      <c r="A58" s="16" t="s">
        <v>275</v>
      </c>
      <c r="B58" s="4">
        <v>0</v>
      </c>
      <c r="C58" s="4">
        <v>74680</v>
      </c>
      <c r="D58" s="4">
        <v>-74680</v>
      </c>
      <c r="E58" s="4">
        <v>-2768454510</v>
      </c>
      <c r="F58" s="4">
        <f t="shared" si="15"/>
        <v>-76351147003</v>
      </c>
      <c r="G58" s="4">
        <v>0</v>
      </c>
      <c r="H58" s="4">
        <v>11300</v>
      </c>
      <c r="I58" s="4">
        <v>-11300</v>
      </c>
      <c r="J58" s="4">
        <v>-419100000</v>
      </c>
      <c r="K58" s="4">
        <f t="shared" si="16"/>
        <v>24976850000</v>
      </c>
      <c r="L58" s="4">
        <v>822</v>
      </c>
      <c r="M58" s="4">
        <v>330</v>
      </c>
      <c r="N58" s="4">
        <v>101</v>
      </c>
      <c r="O58" s="4">
        <v>80</v>
      </c>
      <c r="P58" s="4">
        <v>1638200</v>
      </c>
      <c r="Q58" s="4">
        <v>1306300</v>
      </c>
      <c r="R58" s="5">
        <v>0</v>
      </c>
      <c r="S58" s="4">
        <v>2948219</v>
      </c>
      <c r="T58" s="4">
        <f t="shared" si="13"/>
        <v>4010175.9</v>
      </c>
      <c r="U58" s="4">
        <f t="shared" si="17"/>
        <v>3724918</v>
      </c>
      <c r="V58" s="5">
        <v>1.3500000000000002E-2</v>
      </c>
    </row>
    <row r="59" spans="1:22" x14ac:dyDescent="0.2">
      <c r="A59" s="16" t="s">
        <v>274</v>
      </c>
      <c r="B59" s="4">
        <v>163900</v>
      </c>
      <c r="C59" s="4">
        <v>190100</v>
      </c>
      <c r="D59" s="4">
        <v>-26200</v>
      </c>
      <c r="E59" s="4">
        <v>-973730178</v>
      </c>
      <c r="F59" s="4">
        <f t="shared" si="15"/>
        <v>-73582692493</v>
      </c>
      <c r="G59" s="4">
        <v>31300</v>
      </c>
      <c r="H59" s="4">
        <v>0</v>
      </c>
      <c r="I59" s="4">
        <v>31300</v>
      </c>
      <c r="J59" s="4">
        <v>1154840000</v>
      </c>
      <c r="K59" s="4">
        <f t="shared" si="16"/>
        <v>25395950000</v>
      </c>
      <c r="L59" s="4">
        <v>467</v>
      </c>
      <c r="M59" s="4">
        <v>541</v>
      </c>
      <c r="N59" s="4">
        <v>132</v>
      </c>
      <c r="O59" s="4">
        <v>170</v>
      </c>
      <c r="P59" s="4">
        <v>1841000</v>
      </c>
      <c r="Q59" s="4">
        <v>2175100</v>
      </c>
      <c r="R59" s="5">
        <v>-1.0700000000000001E-2</v>
      </c>
      <c r="S59" s="4">
        <v>4258359</v>
      </c>
      <c r="T59" s="4">
        <f t="shared" si="13"/>
        <v>3855661.6</v>
      </c>
      <c r="U59" s="4">
        <f t="shared" si="17"/>
        <v>2178571</v>
      </c>
      <c r="V59" s="5">
        <v>2.4E-2</v>
      </c>
    </row>
    <row r="60" spans="1:22" x14ac:dyDescent="0.2">
      <c r="A60" s="16" t="s">
        <v>273</v>
      </c>
      <c r="B60" s="4">
        <v>5900</v>
      </c>
      <c r="C60" s="4">
        <v>465740</v>
      </c>
      <c r="D60" s="4">
        <v>-459840</v>
      </c>
      <c r="E60" s="4">
        <v>-16867636500</v>
      </c>
      <c r="F60" s="4">
        <f t="shared" si="15"/>
        <v>-72608962315</v>
      </c>
      <c r="G60" s="4">
        <v>0</v>
      </c>
      <c r="H60" s="4">
        <v>50000</v>
      </c>
      <c r="I60" s="4">
        <v>-50000</v>
      </c>
      <c r="J60" s="4">
        <v>-1860000000</v>
      </c>
      <c r="K60" s="4">
        <f t="shared" si="16"/>
        <v>24241110000</v>
      </c>
      <c r="L60" s="4">
        <v>497</v>
      </c>
      <c r="M60" s="4">
        <v>561</v>
      </c>
      <c r="N60" s="4">
        <v>92</v>
      </c>
      <c r="O60" s="4">
        <v>118</v>
      </c>
      <c r="P60" s="4">
        <v>1905300</v>
      </c>
      <c r="Q60" s="4">
        <v>1806100</v>
      </c>
      <c r="R60" s="5">
        <v>1.9199999999999998E-2</v>
      </c>
      <c r="S60" s="4">
        <v>3724918</v>
      </c>
      <c r="T60" s="4">
        <f t="shared" si="13"/>
        <v>3779854.1</v>
      </c>
      <c r="U60" s="4">
        <f t="shared" si="17"/>
        <v>2178571</v>
      </c>
      <c r="V60" s="5">
        <v>2.1600000000000001E-2</v>
      </c>
    </row>
    <row r="61" spans="1:22" x14ac:dyDescent="0.2">
      <c r="A61" s="16" t="s">
        <v>268</v>
      </c>
      <c r="B61" s="4">
        <v>76500</v>
      </c>
      <c r="C61" s="4">
        <v>1569200</v>
      </c>
      <c r="D61" s="4">
        <v>-1492700</v>
      </c>
      <c r="E61" s="4">
        <v>-54911198640</v>
      </c>
      <c r="F61" s="4">
        <f t="shared" si="15"/>
        <v>-55741325815</v>
      </c>
      <c r="G61" s="4">
        <v>20000</v>
      </c>
      <c r="H61" s="4">
        <v>0</v>
      </c>
      <c r="I61" s="4">
        <v>20000</v>
      </c>
      <c r="J61" s="4">
        <v>736000000</v>
      </c>
      <c r="K61" s="4">
        <f t="shared" si="16"/>
        <v>26101110000</v>
      </c>
      <c r="L61" s="4">
        <v>773</v>
      </c>
      <c r="M61" s="4">
        <v>792</v>
      </c>
      <c r="N61" s="4">
        <v>163</v>
      </c>
      <c r="O61" s="4">
        <v>213</v>
      </c>
      <c r="P61" s="4">
        <v>2209000</v>
      </c>
      <c r="Q61" s="4">
        <v>2477000</v>
      </c>
      <c r="R61" s="5">
        <v>-8.1000000000000013E-3</v>
      </c>
      <c r="S61" s="4">
        <v>4993932</v>
      </c>
      <c r="T61" s="4">
        <f t="shared" si="13"/>
        <v>3589185.7</v>
      </c>
      <c r="U61" s="4">
        <f t="shared" si="17"/>
        <v>2178571</v>
      </c>
      <c r="V61" s="5">
        <v>1.89E-2</v>
      </c>
    </row>
    <row r="62" spans="1:22" x14ac:dyDescent="0.2">
      <c r="A62" s="16" t="s">
        <v>266</v>
      </c>
      <c r="B62" s="4">
        <v>8900</v>
      </c>
      <c r="C62" s="4">
        <v>1410100</v>
      </c>
      <c r="D62" s="4">
        <v>-1401200</v>
      </c>
      <c r="E62" s="4">
        <v>-52038307572</v>
      </c>
      <c r="F62" s="4">
        <f t="shared" si="15"/>
        <v>-830127175</v>
      </c>
      <c r="G62" s="4">
        <v>10000</v>
      </c>
      <c r="H62" s="4">
        <v>0</v>
      </c>
      <c r="I62" s="4">
        <v>10000</v>
      </c>
      <c r="J62" s="4">
        <v>369000000</v>
      </c>
      <c r="K62" s="4">
        <f t="shared" si="16"/>
        <v>25365110000</v>
      </c>
      <c r="L62" s="4">
        <v>1129</v>
      </c>
      <c r="M62" s="4">
        <v>1034</v>
      </c>
      <c r="N62" s="4">
        <v>223</v>
      </c>
      <c r="O62" s="4">
        <v>265</v>
      </c>
      <c r="P62" s="4">
        <v>3016800</v>
      </c>
      <c r="Q62" s="4">
        <v>5278700</v>
      </c>
      <c r="R62" s="5">
        <v>-2.3799999999999998E-2</v>
      </c>
      <c r="S62" s="4">
        <v>8862243</v>
      </c>
      <c r="T62" s="4">
        <f t="shared" ref="T62:T115" si="18">AVERAGE(S63:S72)</f>
        <v>2957487.7</v>
      </c>
      <c r="U62" s="4">
        <f t="shared" si="17"/>
        <v>2178571</v>
      </c>
      <c r="V62" s="5">
        <v>2.92E-2</v>
      </c>
    </row>
    <row r="63" spans="1:22" x14ac:dyDescent="0.2">
      <c r="A63" s="16" t="s">
        <v>265</v>
      </c>
      <c r="B63" s="4">
        <v>2500</v>
      </c>
      <c r="C63" s="4">
        <v>16200</v>
      </c>
      <c r="D63" s="4">
        <v>-13700</v>
      </c>
      <c r="E63" s="4">
        <v>-521156755</v>
      </c>
      <c r="F63" s="4">
        <f t="shared" si="15"/>
        <v>51208180397</v>
      </c>
      <c r="G63" s="4">
        <v>49300</v>
      </c>
      <c r="H63" s="4">
        <v>0</v>
      </c>
      <c r="I63" s="4">
        <v>49300</v>
      </c>
      <c r="J63" s="4">
        <v>1876110000</v>
      </c>
      <c r="K63" s="4">
        <f t="shared" si="16"/>
        <v>24996110000</v>
      </c>
      <c r="L63" s="4">
        <v>551</v>
      </c>
      <c r="M63" s="4">
        <v>500</v>
      </c>
      <c r="N63" s="4">
        <v>128</v>
      </c>
      <c r="O63" s="4">
        <v>173</v>
      </c>
      <c r="P63" s="4">
        <v>1567400</v>
      </c>
      <c r="Q63" s="4">
        <v>3022400</v>
      </c>
      <c r="R63" s="5">
        <v>-1.3000000000000001E-2</v>
      </c>
      <c r="S63" s="4">
        <v>5104811</v>
      </c>
      <c r="T63" s="4">
        <f t="shared" si="18"/>
        <v>2680881.4</v>
      </c>
      <c r="U63" s="4">
        <f t="shared" si="17"/>
        <v>2033213</v>
      </c>
      <c r="V63" s="5">
        <v>2.6000000000000002E-2</v>
      </c>
    </row>
    <row r="64" spans="1:22" x14ac:dyDescent="0.2">
      <c r="A64" s="16" t="s">
        <v>247</v>
      </c>
      <c r="B64" s="4">
        <v>70000</v>
      </c>
      <c r="C64" s="4">
        <v>39750</v>
      </c>
      <c r="D64" s="4">
        <v>30250</v>
      </c>
      <c r="E64" s="4">
        <v>1158122264</v>
      </c>
      <c r="F64" s="4">
        <f t="shared" si="15"/>
        <v>51729337152</v>
      </c>
      <c r="G64" s="4">
        <v>30700</v>
      </c>
      <c r="H64" s="4">
        <v>0</v>
      </c>
      <c r="I64" s="4">
        <v>30700</v>
      </c>
      <c r="J64" s="4">
        <v>1172740000</v>
      </c>
      <c r="K64" s="4">
        <f t="shared" si="16"/>
        <v>23120000000</v>
      </c>
      <c r="L64" s="4">
        <v>326</v>
      </c>
      <c r="M64" s="4">
        <v>317</v>
      </c>
      <c r="N64" s="4">
        <v>66</v>
      </c>
      <c r="O64" s="4">
        <v>100</v>
      </c>
      <c r="P64" s="4">
        <v>699200</v>
      </c>
      <c r="Q64" s="4">
        <v>1294300</v>
      </c>
      <c r="R64" s="5">
        <v>-2.5999999999999999E-3</v>
      </c>
      <c r="S64" s="4">
        <v>2178571</v>
      </c>
      <c r="T64" s="4">
        <f t="shared" si="18"/>
        <v>2607494.1</v>
      </c>
      <c r="U64" s="4">
        <f t="shared" si="17"/>
        <v>2033213</v>
      </c>
      <c r="V64" s="5">
        <v>2.5899999999999999E-2</v>
      </c>
    </row>
    <row r="65" spans="1:22" x14ac:dyDescent="0.2">
      <c r="A65" s="16" t="s">
        <v>239</v>
      </c>
      <c r="B65" s="4">
        <v>31300</v>
      </c>
      <c r="C65" s="4">
        <v>330200</v>
      </c>
      <c r="D65" s="4">
        <v>-298900</v>
      </c>
      <c r="E65" s="4">
        <v>-11491659727</v>
      </c>
      <c r="F65" s="4">
        <f t="shared" si="15"/>
        <v>50571214888</v>
      </c>
      <c r="G65" s="4">
        <v>180000</v>
      </c>
      <c r="H65" s="4">
        <v>32200</v>
      </c>
      <c r="I65" s="4">
        <v>147800</v>
      </c>
      <c r="J65" s="4">
        <v>5667300000</v>
      </c>
      <c r="K65" s="4">
        <f t="shared" si="16"/>
        <v>21947260000</v>
      </c>
      <c r="L65" s="4">
        <v>485</v>
      </c>
      <c r="M65" s="4">
        <v>477</v>
      </c>
      <c r="N65" s="4">
        <v>118</v>
      </c>
      <c r="O65" s="4">
        <v>154</v>
      </c>
      <c r="P65" s="4">
        <v>1687800</v>
      </c>
      <c r="Q65" s="4">
        <v>2481300</v>
      </c>
      <c r="R65" s="5">
        <v>2.7000000000000001E-3</v>
      </c>
      <c r="S65" s="4">
        <v>4174209</v>
      </c>
      <c r="T65" s="4">
        <f t="shared" si="18"/>
        <v>2494368</v>
      </c>
      <c r="U65" s="4">
        <f t="shared" si="17"/>
        <v>2033213</v>
      </c>
      <c r="V65" s="5">
        <v>1.55E-2</v>
      </c>
    </row>
    <row r="66" spans="1:22" x14ac:dyDescent="0.2">
      <c r="A66" s="16" t="s">
        <v>238</v>
      </c>
      <c r="B66" s="4">
        <v>0</v>
      </c>
      <c r="C66" s="4">
        <v>702400</v>
      </c>
      <c r="D66" s="4">
        <v>-702400</v>
      </c>
      <c r="E66" s="4">
        <v>-26677412998</v>
      </c>
      <c r="F66" s="4">
        <f t="shared" si="15"/>
        <v>62062874615</v>
      </c>
      <c r="G66" s="4">
        <v>22200</v>
      </c>
      <c r="H66" s="4">
        <v>0</v>
      </c>
      <c r="I66" s="4">
        <v>22200</v>
      </c>
      <c r="J66" s="4">
        <v>842040000</v>
      </c>
      <c r="K66" s="4">
        <f t="shared" si="16"/>
        <v>16279960000</v>
      </c>
      <c r="L66" s="4">
        <v>396</v>
      </c>
      <c r="M66" s="4">
        <v>278</v>
      </c>
      <c r="N66" s="4">
        <v>82</v>
      </c>
      <c r="O66" s="4">
        <v>96</v>
      </c>
      <c r="P66" s="4">
        <v>990000</v>
      </c>
      <c r="Q66" s="4">
        <v>1271600</v>
      </c>
      <c r="R66" s="5">
        <v>8.0000000000000002E-3</v>
      </c>
      <c r="S66" s="4">
        <v>2449197</v>
      </c>
      <c r="T66" s="4">
        <f t="shared" si="18"/>
        <v>2503016.9</v>
      </c>
      <c r="U66" s="4">
        <f t="shared" si="17"/>
        <v>2033213</v>
      </c>
      <c r="V66" s="5">
        <v>1.3100000000000001E-2</v>
      </c>
    </row>
    <row r="67" spans="1:22" x14ac:dyDescent="0.2">
      <c r="A67" s="16" t="s">
        <v>237</v>
      </c>
      <c r="B67" s="4">
        <v>100</v>
      </c>
      <c r="C67" s="4">
        <v>470000</v>
      </c>
      <c r="D67" s="4">
        <v>-469900</v>
      </c>
      <c r="E67" s="4">
        <v>-17940316127</v>
      </c>
      <c r="F67" s="4">
        <f t="shared" si="15"/>
        <v>88740287613</v>
      </c>
      <c r="G67" s="4">
        <v>370000</v>
      </c>
      <c r="H67" s="4">
        <v>0</v>
      </c>
      <c r="I67" s="4">
        <v>370000</v>
      </c>
      <c r="J67" s="4">
        <v>14163000000</v>
      </c>
      <c r="K67" s="4">
        <f t="shared" si="16"/>
        <v>15437920000</v>
      </c>
      <c r="L67" s="4">
        <v>354</v>
      </c>
      <c r="M67" s="4">
        <v>266</v>
      </c>
      <c r="N67" s="4">
        <v>80</v>
      </c>
      <c r="O67" s="4">
        <v>106</v>
      </c>
      <c r="P67" s="4">
        <v>940200</v>
      </c>
      <c r="Q67" s="4">
        <v>1375900</v>
      </c>
      <c r="R67" s="5">
        <v>-2.5999999999999999E-3</v>
      </c>
      <c r="S67" s="4">
        <v>2322306</v>
      </c>
      <c r="T67" s="4">
        <f t="shared" si="18"/>
        <v>2454664.2999999998</v>
      </c>
      <c r="U67" s="4">
        <f t="shared" si="17"/>
        <v>2033213</v>
      </c>
      <c r="V67" s="5">
        <v>1.8200000000000001E-2</v>
      </c>
    </row>
    <row r="68" spans="1:22" x14ac:dyDescent="0.2">
      <c r="A68" s="16" t="s">
        <v>233</v>
      </c>
      <c r="B68" s="4">
        <v>400</v>
      </c>
      <c r="C68" s="4">
        <v>76000</v>
      </c>
      <c r="D68" s="4">
        <v>-75600</v>
      </c>
      <c r="E68" s="4">
        <v>-2884941536</v>
      </c>
      <c r="F68" s="4">
        <f t="shared" si="15"/>
        <v>106680603740</v>
      </c>
      <c r="K68" s="4">
        <f t="shared" si="16"/>
        <v>1274920000</v>
      </c>
      <c r="L68" s="4">
        <v>282</v>
      </c>
      <c r="M68" s="4">
        <v>449</v>
      </c>
      <c r="N68" s="4">
        <v>41</v>
      </c>
      <c r="O68" s="4">
        <v>87</v>
      </c>
      <c r="R68" s="5">
        <v>-7.8000000000000005E-3</v>
      </c>
      <c r="S68" s="4">
        <v>2033213</v>
      </c>
      <c r="T68" s="4">
        <f t="shared" si="18"/>
        <v>2706406.1</v>
      </c>
      <c r="U68" s="4">
        <f t="shared" si="17"/>
        <v>2338748</v>
      </c>
    </row>
    <row r="69" spans="1:22" x14ac:dyDescent="0.2">
      <c r="A69" s="16" t="s">
        <v>232</v>
      </c>
      <c r="B69" s="4">
        <v>6000</v>
      </c>
      <c r="C69" s="4">
        <v>2410</v>
      </c>
      <c r="D69" s="4">
        <v>3590</v>
      </c>
      <c r="E69" s="4">
        <v>138180499</v>
      </c>
      <c r="F69" s="4">
        <f t="shared" si="15"/>
        <v>109565545276</v>
      </c>
      <c r="G69" s="4">
        <v>0</v>
      </c>
      <c r="H69" s="4">
        <v>40000</v>
      </c>
      <c r="I69" s="4">
        <v>-40000</v>
      </c>
      <c r="J69" s="4">
        <v>-1548000000</v>
      </c>
      <c r="K69" s="4">
        <f t="shared" si="16"/>
        <v>1274920000</v>
      </c>
      <c r="R69" s="5">
        <v>-1.03E-2</v>
      </c>
      <c r="S69" s="4">
        <v>2713216</v>
      </c>
      <c r="T69" s="4">
        <f t="shared" si="18"/>
        <v>2703912.4</v>
      </c>
      <c r="U69" s="4">
        <f t="shared" si="17"/>
        <v>1444698</v>
      </c>
    </row>
    <row r="70" spans="1:22" x14ac:dyDescent="0.2">
      <c r="A70" s="16" t="s">
        <v>231</v>
      </c>
      <c r="B70" s="4">
        <v>130000</v>
      </c>
      <c r="C70" s="4">
        <v>250500</v>
      </c>
      <c r="D70" s="4">
        <v>-120500</v>
      </c>
      <c r="E70" s="4">
        <v>-4683968320</v>
      </c>
      <c r="F70" s="4">
        <f t="shared" si="15"/>
        <v>109427364777</v>
      </c>
      <c r="G70" s="4">
        <v>600</v>
      </c>
      <c r="H70" s="4">
        <v>80000</v>
      </c>
      <c r="I70" s="4">
        <v>-79400</v>
      </c>
      <c r="J70" s="4">
        <v>-3095780000</v>
      </c>
      <c r="K70" s="4">
        <f t="shared" si="16"/>
        <v>2822920000</v>
      </c>
      <c r="R70" s="5">
        <v>-2.5000000000000001E-3</v>
      </c>
      <c r="S70" s="4">
        <v>2966843</v>
      </c>
      <c r="T70" s="4">
        <f t="shared" si="18"/>
        <v>3374477.4</v>
      </c>
      <c r="U70" s="4">
        <f t="shared" si="17"/>
        <v>1444698</v>
      </c>
    </row>
    <row r="71" spans="1:22" x14ac:dyDescent="0.2">
      <c r="A71" s="16" t="s">
        <v>230</v>
      </c>
      <c r="B71" s="4">
        <v>103500</v>
      </c>
      <c r="C71" s="4">
        <v>330340</v>
      </c>
      <c r="D71" s="4">
        <v>-226840</v>
      </c>
      <c r="E71" s="4">
        <v>-8825240884</v>
      </c>
      <c r="F71" s="4">
        <f t="shared" si="15"/>
        <v>114111333097</v>
      </c>
      <c r="G71" s="4">
        <v>0</v>
      </c>
      <c r="H71" s="4">
        <v>70000</v>
      </c>
      <c r="I71" s="4">
        <v>-70000</v>
      </c>
      <c r="J71" s="4">
        <v>-2728000000</v>
      </c>
      <c r="K71" s="4">
        <f t="shared" si="16"/>
        <v>5918700000</v>
      </c>
      <c r="R71" s="5">
        <v>7.8000000000000005E-3</v>
      </c>
      <c r="S71" s="4">
        <v>3087248</v>
      </c>
      <c r="T71" s="4">
        <f t="shared" si="18"/>
        <v>3247491</v>
      </c>
      <c r="U71" s="4">
        <f t="shared" si="17"/>
        <v>1444698</v>
      </c>
    </row>
    <row r="72" spans="1:22" x14ac:dyDescent="0.2">
      <c r="A72" s="16" t="s">
        <v>229</v>
      </c>
      <c r="B72" s="4">
        <v>1200</v>
      </c>
      <c r="C72" s="4">
        <v>0</v>
      </c>
      <c r="D72" s="4">
        <v>1200</v>
      </c>
      <c r="E72" s="4">
        <v>46452320</v>
      </c>
      <c r="F72" s="4">
        <f t="shared" si="15"/>
        <v>122936573981</v>
      </c>
      <c r="G72" s="4">
        <v>50000</v>
      </c>
      <c r="H72" s="4">
        <v>0</v>
      </c>
      <c r="I72" s="4">
        <v>50000</v>
      </c>
      <c r="J72" s="4">
        <v>1935000000</v>
      </c>
      <c r="K72" s="4">
        <f t="shared" si="16"/>
        <v>8646700000</v>
      </c>
      <c r="R72" s="5">
        <v>5.3E-3</v>
      </c>
      <c r="S72" s="4">
        <v>2545263</v>
      </c>
      <c r="T72" s="4">
        <f t="shared" si="18"/>
        <v>3330977.3</v>
      </c>
      <c r="U72" s="4">
        <f t="shared" si="17"/>
        <v>1444698</v>
      </c>
    </row>
    <row r="73" spans="1:22" x14ac:dyDescent="0.2">
      <c r="A73" s="16" t="s">
        <v>228</v>
      </c>
      <c r="B73" s="4">
        <v>90300</v>
      </c>
      <c r="C73" s="4">
        <v>46900</v>
      </c>
      <c r="D73" s="4">
        <v>43400</v>
      </c>
      <c r="E73" s="4">
        <v>1659771557</v>
      </c>
      <c r="F73" s="4">
        <f t="shared" si="15"/>
        <v>122890121661</v>
      </c>
      <c r="K73" s="4">
        <f t="shared" si="16"/>
        <v>6711700000</v>
      </c>
      <c r="R73" s="5">
        <v>2.7000000000000001E-3</v>
      </c>
      <c r="S73" s="4">
        <v>2338748</v>
      </c>
      <c r="T73" s="4">
        <f t="shared" si="18"/>
        <v>3472879.2</v>
      </c>
      <c r="U73" s="4">
        <f t="shared" si="17"/>
        <v>1444698</v>
      </c>
    </row>
    <row r="74" spans="1:22" x14ac:dyDescent="0.2">
      <c r="A74" s="16" t="s">
        <v>227</v>
      </c>
      <c r="B74" s="4">
        <v>2000</v>
      </c>
      <c r="C74" s="4">
        <v>82600</v>
      </c>
      <c r="D74" s="4">
        <v>-80600</v>
      </c>
      <c r="E74" s="4">
        <v>-3080969739</v>
      </c>
      <c r="F74" s="4">
        <f t="shared" si="15"/>
        <v>121230350104</v>
      </c>
      <c r="G74" s="4">
        <v>100000</v>
      </c>
      <c r="H74" s="4">
        <v>0</v>
      </c>
      <c r="I74" s="4">
        <v>100000</v>
      </c>
      <c r="J74" s="4">
        <v>3825000000</v>
      </c>
      <c r="K74" s="4">
        <f t="shared" si="16"/>
        <v>6711700000</v>
      </c>
      <c r="R74" s="5">
        <v>-5.1999999999999998E-3</v>
      </c>
      <c r="S74" s="4">
        <v>1444698</v>
      </c>
      <c r="T74" s="4">
        <f t="shared" si="18"/>
        <v>4299562.5</v>
      </c>
      <c r="U74" s="4">
        <f t="shared" si="17"/>
        <v>1838780</v>
      </c>
    </row>
    <row r="75" spans="1:22" x14ac:dyDescent="0.2">
      <c r="A75" s="16" t="s">
        <v>221</v>
      </c>
      <c r="B75" s="4">
        <v>290400</v>
      </c>
      <c r="C75" s="4">
        <v>495500</v>
      </c>
      <c r="D75" s="4">
        <v>-205100</v>
      </c>
      <c r="E75" s="4">
        <v>-7850694252</v>
      </c>
      <c r="F75" s="4">
        <f t="shared" si="15"/>
        <v>124311319843</v>
      </c>
      <c r="G75" s="4">
        <v>100000</v>
      </c>
      <c r="H75" s="4">
        <v>0</v>
      </c>
      <c r="I75" s="4">
        <v>100000</v>
      </c>
      <c r="J75" s="4">
        <v>3835000000</v>
      </c>
      <c r="K75" s="4">
        <f t="shared" si="16"/>
        <v>2886700000</v>
      </c>
      <c r="R75" s="5">
        <v>1.32E-2</v>
      </c>
      <c r="S75" s="4">
        <v>3042948</v>
      </c>
      <c r="T75" s="4">
        <f t="shared" si="18"/>
        <v>4472789.8</v>
      </c>
      <c r="U75" s="4">
        <f t="shared" si="17"/>
        <v>1838780</v>
      </c>
    </row>
    <row r="76" spans="1:22" x14ac:dyDescent="0.2">
      <c r="A76" s="16" t="s">
        <v>212</v>
      </c>
      <c r="B76" s="4">
        <v>3200</v>
      </c>
      <c r="C76" s="4">
        <v>307500</v>
      </c>
      <c r="D76" s="4">
        <v>-304300</v>
      </c>
      <c r="E76" s="4">
        <v>-11423004999</v>
      </c>
      <c r="F76" s="4">
        <f t="shared" si="15"/>
        <v>132162014095</v>
      </c>
      <c r="K76" s="4">
        <f t="shared" si="16"/>
        <v>-948300000</v>
      </c>
      <c r="R76" s="5">
        <v>1.34E-2</v>
      </c>
      <c r="S76" s="4">
        <v>2535686</v>
      </c>
      <c r="T76" s="4">
        <f t="shared" si="18"/>
        <v>5189595.0999999996</v>
      </c>
      <c r="U76" s="4">
        <f t="shared" si="17"/>
        <v>1817384</v>
      </c>
    </row>
    <row r="77" spans="1:22" x14ac:dyDescent="0.2">
      <c r="A77" s="16" t="s">
        <v>211</v>
      </c>
      <c r="B77" s="4">
        <v>1400</v>
      </c>
      <c r="C77" s="4">
        <v>45000</v>
      </c>
      <c r="D77" s="4">
        <v>-43600</v>
      </c>
      <c r="E77" s="4">
        <v>-1640133625</v>
      </c>
      <c r="F77" s="4">
        <f t="shared" si="15"/>
        <v>143585019094</v>
      </c>
      <c r="K77" s="4">
        <f>K78+J77</f>
        <v>-948300000</v>
      </c>
      <c r="R77" s="5">
        <v>-2.5999999999999999E-3</v>
      </c>
      <c r="S77" s="4">
        <v>1838780</v>
      </c>
      <c r="T77" s="4">
        <f t="shared" si="18"/>
        <v>5722822.4000000004</v>
      </c>
      <c r="U77" s="4">
        <f t="shared" si="17"/>
        <v>1817384</v>
      </c>
    </row>
    <row r="78" spans="1:22" x14ac:dyDescent="0.2">
      <c r="A78" s="16" t="s">
        <v>210</v>
      </c>
      <c r="B78" s="4">
        <v>6150</v>
      </c>
      <c r="C78" s="4">
        <v>756610</v>
      </c>
      <c r="D78" s="4">
        <v>-750460</v>
      </c>
      <c r="E78" s="4">
        <v>-28318837361</v>
      </c>
      <c r="F78" s="4">
        <f t="shared" si="15"/>
        <v>145225152719</v>
      </c>
      <c r="G78" s="4">
        <v>0</v>
      </c>
      <c r="H78" s="4">
        <v>100000</v>
      </c>
      <c r="I78" s="4">
        <v>-100000</v>
      </c>
      <c r="J78" s="4">
        <v>-3785500000</v>
      </c>
      <c r="K78" s="4">
        <f>J78+K80</f>
        <v>-948300000</v>
      </c>
      <c r="R78" s="5">
        <v>-5.3E-3</v>
      </c>
      <c r="S78" s="4">
        <v>4550631</v>
      </c>
      <c r="T78" s="4">
        <f t="shared" si="18"/>
        <v>5754353</v>
      </c>
      <c r="U78" s="4">
        <f t="shared" si="17"/>
        <v>1817384</v>
      </c>
    </row>
    <row r="79" spans="1:22" x14ac:dyDescent="0.2">
      <c r="A79" s="16" t="s">
        <v>209</v>
      </c>
      <c r="B79" s="4">
        <v>400</v>
      </c>
      <c r="C79" s="4">
        <v>61200</v>
      </c>
      <c r="D79" s="4">
        <v>-60800</v>
      </c>
      <c r="E79" s="4">
        <v>-2312414300</v>
      </c>
      <c r="F79" s="4">
        <f t="shared" si="15"/>
        <v>173543990080</v>
      </c>
      <c r="R79" s="5">
        <v>-5.1999999999999998E-3</v>
      </c>
      <c r="S79" s="4">
        <v>2688279</v>
      </c>
      <c r="T79" s="4">
        <f t="shared" si="18"/>
        <v>6172270.4000000004</v>
      </c>
      <c r="U79" s="4">
        <f t="shared" si="17"/>
        <v>1817384</v>
      </c>
    </row>
    <row r="80" spans="1:22" x14ac:dyDescent="0.2">
      <c r="A80" s="16" t="s">
        <v>208</v>
      </c>
      <c r="B80" s="4">
        <v>19300</v>
      </c>
      <c r="C80" s="4">
        <v>471900</v>
      </c>
      <c r="D80" s="4">
        <v>-452600</v>
      </c>
      <c r="E80" s="4">
        <v>-17414298180</v>
      </c>
      <c r="F80" s="4">
        <f t="shared" si="15"/>
        <v>175856404380</v>
      </c>
      <c r="G80" s="4">
        <v>100000</v>
      </c>
      <c r="H80" s="4">
        <v>27000</v>
      </c>
      <c r="I80" s="4">
        <v>73000</v>
      </c>
      <c r="J80" s="4">
        <v>2837200000</v>
      </c>
      <c r="K80" s="4">
        <f>J80</f>
        <v>2837200000</v>
      </c>
      <c r="R80" s="5">
        <v>-3.7999999999999999E-2</v>
      </c>
      <c r="S80" s="4">
        <v>9672493</v>
      </c>
      <c r="T80" s="4">
        <f t="shared" si="18"/>
        <v>6377821</v>
      </c>
      <c r="U80" s="4">
        <f t="shared" si="17"/>
        <v>1817384</v>
      </c>
    </row>
    <row r="81" spans="1:21" x14ac:dyDescent="0.2">
      <c r="A81" s="16" t="s">
        <v>207</v>
      </c>
      <c r="B81" s="4">
        <v>100000</v>
      </c>
      <c r="C81" s="4">
        <v>4300</v>
      </c>
      <c r="D81" s="4">
        <v>95700</v>
      </c>
      <c r="E81" s="4">
        <v>3765444146</v>
      </c>
      <c r="F81" s="4">
        <f t="shared" si="15"/>
        <v>193270702560</v>
      </c>
      <c r="R81" s="5">
        <v>-2.5000000000000001E-3</v>
      </c>
      <c r="S81" s="4">
        <v>1817384</v>
      </c>
      <c r="T81" s="4">
        <f t="shared" si="18"/>
        <v>6477003.4000000004</v>
      </c>
      <c r="U81" s="4">
        <f t="shared" si="17"/>
        <v>3380126</v>
      </c>
    </row>
    <row r="82" spans="1:21" x14ac:dyDescent="0.2">
      <c r="A82" s="16" t="s">
        <v>206</v>
      </c>
      <c r="B82" s="4">
        <v>532800</v>
      </c>
      <c r="C82" s="4">
        <v>326200</v>
      </c>
      <c r="D82" s="4">
        <v>206600</v>
      </c>
      <c r="E82" s="4">
        <v>8101721123</v>
      </c>
      <c r="F82" s="4">
        <f t="shared" si="15"/>
        <v>189505258414</v>
      </c>
      <c r="R82" s="5">
        <v>1.8100000000000002E-2</v>
      </c>
      <c r="S82" s="4">
        <v>3380126</v>
      </c>
      <c r="T82" s="4">
        <f t="shared" si="18"/>
        <v>6418876.2000000002</v>
      </c>
      <c r="U82" s="4">
        <f t="shared" si="17"/>
        <v>3757767</v>
      </c>
    </row>
    <row r="83" spans="1:21" x14ac:dyDescent="0.2">
      <c r="A83" s="16" t="s">
        <v>205</v>
      </c>
      <c r="B83" s="4">
        <v>200</v>
      </c>
      <c r="C83" s="4">
        <v>0</v>
      </c>
      <c r="D83" s="4">
        <v>200</v>
      </c>
      <c r="E83" s="4">
        <v>7777232</v>
      </c>
      <c r="F83" s="4">
        <f t="shared" si="15"/>
        <v>181403537291</v>
      </c>
      <c r="R83" s="5">
        <v>0</v>
      </c>
      <c r="S83" s="4">
        <v>3757767</v>
      </c>
      <c r="T83" s="4">
        <f t="shared" si="18"/>
        <v>6569304.0999999996</v>
      </c>
      <c r="U83" s="4">
        <f t="shared" si="17"/>
        <v>4775221</v>
      </c>
    </row>
    <row r="84" spans="1:21" x14ac:dyDescent="0.2">
      <c r="A84" s="16" t="s">
        <v>204</v>
      </c>
      <c r="B84" s="4">
        <v>14100</v>
      </c>
      <c r="C84" s="4">
        <v>24600</v>
      </c>
      <c r="D84" s="4">
        <v>-10500</v>
      </c>
      <c r="E84" s="4">
        <v>-409892478</v>
      </c>
      <c r="F84" s="4">
        <f t="shared" si="15"/>
        <v>181395760059</v>
      </c>
      <c r="R84" s="5">
        <v>-3.4799999999999998E-2</v>
      </c>
      <c r="S84" s="4">
        <v>9711531</v>
      </c>
      <c r="T84" s="4">
        <f t="shared" si="18"/>
        <v>6439437.5</v>
      </c>
      <c r="U84" s="4">
        <f t="shared" si="17"/>
        <v>4775221</v>
      </c>
    </row>
    <row r="85" spans="1:21" x14ac:dyDescent="0.2">
      <c r="A85" s="16" t="s">
        <v>203</v>
      </c>
      <c r="B85" s="4">
        <v>515300</v>
      </c>
      <c r="C85" s="4">
        <v>31040</v>
      </c>
      <c r="D85" s="4">
        <v>484260</v>
      </c>
      <c r="E85" s="4">
        <v>19261569572</v>
      </c>
      <c r="F85" s="4">
        <f t="shared" si="15"/>
        <v>181805652537</v>
      </c>
      <c r="R85" s="5">
        <v>5.0000000000000001E-3</v>
      </c>
      <c r="S85" s="4">
        <v>4775221</v>
      </c>
      <c r="T85" s="4">
        <f t="shared" si="18"/>
        <v>6366050.0999999996</v>
      </c>
      <c r="U85" s="4">
        <f t="shared" si="17"/>
        <v>4865937</v>
      </c>
    </row>
    <row r="86" spans="1:21" x14ac:dyDescent="0.2">
      <c r="A86" s="16" t="s">
        <v>202</v>
      </c>
      <c r="B86" s="4">
        <v>12100</v>
      </c>
      <c r="C86" s="4">
        <v>243000</v>
      </c>
      <c r="D86" s="4">
        <v>-230900</v>
      </c>
      <c r="E86" s="4">
        <v>-9337626370</v>
      </c>
      <c r="F86" s="4">
        <f t="shared" si="15"/>
        <v>162544082965</v>
      </c>
      <c r="R86" s="5">
        <v>1.7899999999999999E-2</v>
      </c>
      <c r="S86" s="4">
        <v>9703739</v>
      </c>
      <c r="T86" s="4">
        <f t="shared" si="18"/>
        <v>6633826.2999999998</v>
      </c>
      <c r="U86" s="4">
        <f t="shared" si="17"/>
        <v>2809208</v>
      </c>
    </row>
    <row r="87" spans="1:21" x14ac:dyDescent="0.2">
      <c r="A87" s="16" t="s">
        <v>201</v>
      </c>
      <c r="B87" s="4">
        <v>14100</v>
      </c>
      <c r="C87" s="4">
        <v>364100</v>
      </c>
      <c r="D87" s="4">
        <v>-350000</v>
      </c>
      <c r="E87" s="4">
        <v>-13832085629</v>
      </c>
      <c r="F87" s="4">
        <f t="shared" si="15"/>
        <v>171881709335</v>
      </c>
      <c r="R87" s="5">
        <v>1.29E-2</v>
      </c>
      <c r="S87" s="4">
        <v>7171053</v>
      </c>
      <c r="T87" s="4">
        <f t="shared" si="18"/>
        <v>6256409.5999999996</v>
      </c>
      <c r="U87" s="4">
        <f t="shared" si="17"/>
        <v>2798854</v>
      </c>
    </row>
    <row r="88" spans="1:21" x14ac:dyDescent="0.2">
      <c r="A88" s="16" t="s">
        <v>200</v>
      </c>
      <c r="B88" s="4">
        <v>2500</v>
      </c>
      <c r="C88" s="4">
        <v>74910</v>
      </c>
      <c r="D88" s="4">
        <v>-72410</v>
      </c>
      <c r="E88" s="4">
        <v>-2813514604</v>
      </c>
      <c r="F88" s="4">
        <f t="shared" si="15"/>
        <v>185713794964</v>
      </c>
      <c r="R88" s="5">
        <v>5.1999999999999998E-3</v>
      </c>
      <c r="S88" s="4">
        <v>4865937</v>
      </c>
      <c r="T88" s="4">
        <f t="shared" si="18"/>
        <v>6617723.7999999998</v>
      </c>
      <c r="U88" s="4">
        <f t="shared" si="17"/>
        <v>2798854</v>
      </c>
    </row>
    <row r="89" spans="1:21" x14ac:dyDescent="0.2">
      <c r="A89" s="16" t="s">
        <v>199</v>
      </c>
      <c r="B89" s="4">
        <v>331400</v>
      </c>
      <c r="C89" s="4">
        <v>953700</v>
      </c>
      <c r="D89" s="4">
        <v>-622300</v>
      </c>
      <c r="E89" s="4">
        <v>-24302545852</v>
      </c>
      <c r="F89" s="4">
        <f t="shared" si="15"/>
        <v>188527309568</v>
      </c>
      <c r="R89" s="5">
        <v>-1.0200000000000001E-2</v>
      </c>
      <c r="S89" s="4">
        <v>6867453</v>
      </c>
      <c r="T89" s="4">
        <f t="shared" si="18"/>
        <v>6339030.2999999998</v>
      </c>
      <c r="U89" s="4">
        <f t="shared" si="17"/>
        <v>2798854</v>
      </c>
    </row>
    <row r="90" spans="1:21" x14ac:dyDescent="0.2">
      <c r="A90" s="16" t="s">
        <v>198</v>
      </c>
      <c r="B90" s="4">
        <v>602600</v>
      </c>
      <c r="C90" s="4">
        <v>60000</v>
      </c>
      <c r="D90" s="4">
        <v>542600</v>
      </c>
      <c r="E90" s="4">
        <v>20944235051</v>
      </c>
      <c r="F90" s="4">
        <f t="shared" si="15"/>
        <v>212829855420</v>
      </c>
      <c r="R90" s="5">
        <v>4.8399999999999999E-2</v>
      </c>
      <c r="S90" s="4">
        <v>11727999</v>
      </c>
      <c r="T90" s="4">
        <f t="shared" si="18"/>
        <v>5770841.4000000004</v>
      </c>
      <c r="U90" s="4">
        <f t="shared" si="17"/>
        <v>2798854</v>
      </c>
    </row>
    <row r="91" spans="1:21" x14ac:dyDescent="0.2">
      <c r="A91" s="16" t="s">
        <v>197</v>
      </c>
      <c r="B91" s="4">
        <v>150500</v>
      </c>
      <c r="C91" s="4">
        <v>0</v>
      </c>
      <c r="D91" s="4">
        <v>150500</v>
      </c>
      <c r="E91" s="4">
        <v>5568488747</v>
      </c>
      <c r="F91" s="4">
        <f t="shared" si="15"/>
        <v>191885620369</v>
      </c>
      <c r="R91" s="5">
        <v>2.7000000000000001E-3</v>
      </c>
      <c r="S91" s="4">
        <v>2809208</v>
      </c>
      <c r="T91" s="4">
        <f t="shared" si="18"/>
        <v>5880232.7999999998</v>
      </c>
      <c r="U91" s="4">
        <f t="shared" si="17"/>
        <v>2798854</v>
      </c>
    </row>
    <row r="92" spans="1:21" x14ac:dyDescent="0.2">
      <c r="A92" s="16" t="s">
        <v>196</v>
      </c>
      <c r="B92" s="4">
        <v>397900</v>
      </c>
      <c r="C92" s="4">
        <v>93900</v>
      </c>
      <c r="D92" s="4">
        <v>304000</v>
      </c>
      <c r="E92" s="4">
        <v>11339893082</v>
      </c>
      <c r="F92" s="4">
        <f t="shared" si="15"/>
        <v>186317131622</v>
      </c>
      <c r="R92" s="5">
        <v>2.8000000000000004E-3</v>
      </c>
      <c r="S92" s="4">
        <v>2798854</v>
      </c>
      <c r="T92" s="4">
        <f t="shared" si="18"/>
        <v>6143746.7999999998</v>
      </c>
      <c r="U92" s="4">
        <f t="shared" si="17"/>
        <v>3396886</v>
      </c>
    </row>
    <row r="93" spans="1:21" x14ac:dyDescent="0.2">
      <c r="A93" s="16" t="s">
        <v>195</v>
      </c>
      <c r="B93" s="4">
        <v>900</v>
      </c>
      <c r="C93" s="4">
        <v>11000</v>
      </c>
      <c r="D93" s="4">
        <v>-10100</v>
      </c>
      <c r="E93" s="4">
        <v>-369690313</v>
      </c>
      <c r="F93" s="4">
        <f t="shared" si="15"/>
        <v>174977238540</v>
      </c>
      <c r="R93" s="5">
        <v>1.37E-2</v>
      </c>
      <c r="S93" s="4">
        <v>5262046</v>
      </c>
      <c r="T93" s="4">
        <f t="shared" si="18"/>
        <v>6164901.2999999998</v>
      </c>
      <c r="U93" s="4">
        <f t="shared" si="17"/>
        <v>3396886</v>
      </c>
    </row>
    <row r="94" spans="1:21" x14ac:dyDescent="0.2">
      <c r="A94" s="16" t="s">
        <v>194</v>
      </c>
      <c r="B94" s="4">
        <v>600</v>
      </c>
      <c r="C94" s="4">
        <v>52800</v>
      </c>
      <c r="D94" s="4">
        <v>-52200</v>
      </c>
      <c r="E94" s="4">
        <v>-1987092826</v>
      </c>
      <c r="F94" s="4">
        <f t="shared" si="15"/>
        <v>175346928853</v>
      </c>
      <c r="R94" s="5">
        <v>-4.9400000000000006E-2</v>
      </c>
      <c r="S94" s="4">
        <v>8412865</v>
      </c>
      <c r="T94" s="4">
        <f t="shared" si="18"/>
        <v>6008413.5</v>
      </c>
      <c r="U94" s="4">
        <f t="shared" si="17"/>
        <v>3396886</v>
      </c>
    </row>
    <row r="95" spans="1:21" x14ac:dyDescent="0.2">
      <c r="A95" s="16" t="s">
        <v>193</v>
      </c>
      <c r="B95" s="4">
        <v>102900</v>
      </c>
      <c r="C95" s="4">
        <v>147400</v>
      </c>
      <c r="D95" s="4">
        <v>-44500</v>
      </c>
      <c r="E95" s="4">
        <v>-1698342109</v>
      </c>
      <c r="F95" s="4">
        <f t="shared" si="15"/>
        <v>177334021679</v>
      </c>
      <c r="R95" s="5">
        <v>-2.5000000000000001E-3</v>
      </c>
      <c r="S95" s="4">
        <v>4041347</v>
      </c>
      <c r="T95" s="4">
        <f t="shared" si="18"/>
        <v>6156531.2000000002</v>
      </c>
      <c r="U95" s="4">
        <f t="shared" si="17"/>
        <v>3396886</v>
      </c>
    </row>
    <row r="96" spans="1:21" x14ac:dyDescent="0.2">
      <c r="A96" s="16" t="s">
        <v>192</v>
      </c>
      <c r="B96" s="4">
        <v>505000</v>
      </c>
      <c r="C96" s="4">
        <v>0</v>
      </c>
      <c r="D96" s="4">
        <v>505000</v>
      </c>
      <c r="E96" s="4">
        <v>19096548279</v>
      </c>
      <c r="F96" s="4">
        <f t="shared" si="15"/>
        <v>179032363788</v>
      </c>
      <c r="R96" s="5">
        <v>5.2000000000000005E-2</v>
      </c>
      <c r="S96" s="4">
        <v>12381501</v>
      </c>
      <c r="T96" s="4">
        <f t="shared" si="18"/>
        <v>5465614.5999999996</v>
      </c>
      <c r="U96" s="4">
        <f t="shared" si="17"/>
        <v>3396886</v>
      </c>
    </row>
    <row r="97" spans="1:21" x14ac:dyDescent="0.2">
      <c r="A97" s="16" t="s">
        <v>191</v>
      </c>
      <c r="B97" s="4">
        <v>1000</v>
      </c>
      <c r="C97" s="4">
        <v>49900</v>
      </c>
      <c r="D97" s="4">
        <v>-48900</v>
      </c>
      <c r="E97" s="4">
        <v>-1784125060</v>
      </c>
      <c r="F97" s="4">
        <f t="shared" si="15"/>
        <v>159935815509</v>
      </c>
      <c r="R97" s="5">
        <v>5.5000000000000005E-3</v>
      </c>
      <c r="S97" s="4">
        <v>3396886</v>
      </c>
      <c r="T97" s="4">
        <f t="shared" si="18"/>
        <v>5430121.5999999996</v>
      </c>
      <c r="U97" s="4">
        <f t="shared" si="17"/>
        <v>3903122</v>
      </c>
    </row>
    <row r="98" spans="1:21" x14ac:dyDescent="0.2">
      <c r="A98" s="16" t="s">
        <v>190</v>
      </c>
      <c r="B98" s="4">
        <v>3800</v>
      </c>
      <c r="C98" s="4">
        <v>878100</v>
      </c>
      <c r="D98" s="4">
        <v>-874300</v>
      </c>
      <c r="E98" s="4">
        <v>-32165012578</v>
      </c>
      <c r="F98" s="4">
        <f t="shared" si="15"/>
        <v>161719940569</v>
      </c>
      <c r="R98" s="5">
        <v>-2.6699999999999998E-2</v>
      </c>
      <c r="S98" s="4">
        <v>8479079</v>
      </c>
      <c r="T98" s="4">
        <f t="shared" si="18"/>
        <v>4975835.9000000004</v>
      </c>
      <c r="U98" s="4">
        <f t="shared" si="17"/>
        <v>3903122</v>
      </c>
    </row>
    <row r="99" spans="1:21" x14ac:dyDescent="0.2">
      <c r="A99" s="16" t="s">
        <v>189</v>
      </c>
      <c r="B99" s="4">
        <v>28800</v>
      </c>
      <c r="C99" s="4">
        <v>309800</v>
      </c>
      <c r="D99" s="4">
        <v>-281000</v>
      </c>
      <c r="E99" s="4">
        <v>-10401600111</v>
      </c>
      <c r="F99" s="4">
        <f t="shared" si="15"/>
        <v>193884953147</v>
      </c>
      <c r="R99" s="5">
        <v>1.3600000000000001E-2</v>
      </c>
      <c r="S99" s="4">
        <v>4080518</v>
      </c>
      <c r="T99" s="4">
        <f t="shared" si="18"/>
        <v>5095076.5</v>
      </c>
      <c r="U99" s="4">
        <f t="shared" si="17"/>
        <v>3903122</v>
      </c>
    </row>
    <row r="100" spans="1:21" x14ac:dyDescent="0.2">
      <c r="A100" s="16" t="s">
        <v>188</v>
      </c>
      <c r="B100" s="4">
        <v>1000</v>
      </c>
      <c r="C100" s="4">
        <v>118000</v>
      </c>
      <c r="D100" s="4">
        <v>-117000</v>
      </c>
      <c r="E100" s="4">
        <v>-4369744939</v>
      </c>
      <c r="F100" s="4">
        <f t="shared" si="15"/>
        <v>204286553258</v>
      </c>
      <c r="R100" s="5">
        <v>-8.0000000000000002E-3</v>
      </c>
      <c r="S100" s="4">
        <v>6046110</v>
      </c>
      <c r="T100" s="4">
        <f t="shared" si="18"/>
        <v>4910184.8</v>
      </c>
      <c r="U100" s="4">
        <f t="shared" si="17"/>
        <v>3903122</v>
      </c>
    </row>
    <row r="101" spans="1:21" x14ac:dyDescent="0.2">
      <c r="A101" s="16" t="s">
        <v>187</v>
      </c>
      <c r="B101" s="4">
        <v>1500</v>
      </c>
      <c r="C101" s="4">
        <v>86200</v>
      </c>
      <c r="D101" s="4">
        <v>-84700</v>
      </c>
      <c r="E101" s="4">
        <v>-3188413198</v>
      </c>
      <c r="F101" s="4">
        <f t="shared" si="15"/>
        <v>208656298197</v>
      </c>
      <c r="R101" s="5">
        <v>-5.3E-3</v>
      </c>
      <c r="S101" s="4">
        <v>3903122</v>
      </c>
      <c r="T101" s="4">
        <f t="shared" si="18"/>
        <v>5607490.7000000002</v>
      </c>
      <c r="U101" s="4">
        <f t="shared" si="17"/>
        <v>5433994</v>
      </c>
    </row>
    <row r="102" spans="1:21" x14ac:dyDescent="0.2">
      <c r="A102" s="16" t="s">
        <v>186</v>
      </c>
      <c r="B102" s="4">
        <v>503200</v>
      </c>
      <c r="C102" s="4">
        <v>22720</v>
      </c>
      <c r="D102" s="4">
        <v>480480</v>
      </c>
      <c r="E102" s="4">
        <v>17789410921</v>
      </c>
      <c r="F102" s="4">
        <f t="shared" si="15"/>
        <v>211844711395</v>
      </c>
      <c r="R102" s="5">
        <v>2.4700000000000003E-2</v>
      </c>
      <c r="S102" s="4">
        <v>5433994</v>
      </c>
      <c r="T102" s="4">
        <f t="shared" si="18"/>
        <v>5556892.2000000002</v>
      </c>
      <c r="U102" s="4">
        <f t="shared" si="17"/>
        <v>3041956</v>
      </c>
    </row>
    <row r="103" spans="1:21" x14ac:dyDescent="0.2">
      <c r="A103" s="16" t="s">
        <v>185</v>
      </c>
      <c r="B103" s="4">
        <v>0</v>
      </c>
      <c r="C103" s="4">
        <v>64700</v>
      </c>
      <c r="D103" s="4">
        <v>-64700</v>
      </c>
      <c r="E103" s="4">
        <v>-2387789280</v>
      </c>
      <c r="F103" s="4">
        <f t="shared" si="15"/>
        <v>194055300474</v>
      </c>
      <c r="R103" s="5">
        <v>-8.1000000000000013E-3</v>
      </c>
      <c r="S103" s="4">
        <v>5473591</v>
      </c>
      <c r="T103" s="4">
        <f t="shared" si="18"/>
        <v>5500422.4000000004</v>
      </c>
      <c r="U103" s="4">
        <f t="shared" si="17"/>
        <v>3041956</v>
      </c>
    </row>
    <row r="104" spans="1:21" x14ac:dyDescent="0.2">
      <c r="A104" s="16" t="s">
        <v>184</v>
      </c>
      <c r="B104" s="4">
        <v>92300</v>
      </c>
      <c r="C104" s="4">
        <v>227900</v>
      </c>
      <c r="D104" s="4">
        <v>-135600</v>
      </c>
      <c r="E104" s="4">
        <v>-5014458925</v>
      </c>
      <c r="F104" s="4">
        <f t="shared" si="15"/>
        <v>196443089754</v>
      </c>
      <c r="R104" s="5">
        <v>-1.0700000000000001E-2</v>
      </c>
      <c r="S104" s="4">
        <v>6847987</v>
      </c>
      <c r="T104" s="4">
        <f t="shared" si="18"/>
        <v>6119783.7000000002</v>
      </c>
      <c r="U104" s="4">
        <f t="shared" si="17"/>
        <v>3041956</v>
      </c>
    </row>
    <row r="105" spans="1:21" x14ac:dyDescent="0.2">
      <c r="A105" s="16" t="s">
        <v>183</v>
      </c>
      <c r="B105" s="4">
        <v>13000</v>
      </c>
      <c r="C105" s="4">
        <v>124630</v>
      </c>
      <c r="D105" s="4">
        <v>-111630</v>
      </c>
      <c r="E105" s="4">
        <v>-4030799448</v>
      </c>
      <c r="F105" s="4">
        <f t="shared" si="15"/>
        <v>201457548679</v>
      </c>
      <c r="R105" s="5">
        <v>4.4999999999999998E-2</v>
      </c>
      <c r="S105" s="4">
        <v>5522524</v>
      </c>
      <c r="T105" s="4">
        <f t="shared" si="18"/>
        <v>5885277.0999999996</v>
      </c>
      <c r="U105" s="4">
        <f t="shared" si="17"/>
        <v>3041956</v>
      </c>
    </row>
    <row r="106" spans="1:21" x14ac:dyDescent="0.2">
      <c r="A106" s="16" t="s">
        <v>182</v>
      </c>
      <c r="B106" s="4">
        <v>255800</v>
      </c>
      <c r="C106" s="4">
        <v>208500</v>
      </c>
      <c r="D106" s="4">
        <v>47300</v>
      </c>
      <c r="E106" s="4">
        <v>1694026495</v>
      </c>
      <c r="F106" s="4">
        <f t="shared" si="15"/>
        <v>205488348127</v>
      </c>
      <c r="R106" s="5">
        <v>1.72E-2</v>
      </c>
      <c r="S106" s="4">
        <v>5472335</v>
      </c>
      <c r="T106" s="4">
        <f t="shared" si="18"/>
        <v>5648382.7000000002</v>
      </c>
      <c r="U106" s="4">
        <f t="shared" si="17"/>
        <v>3041956</v>
      </c>
    </row>
    <row r="107" spans="1:21" x14ac:dyDescent="0.2">
      <c r="A107" s="16" t="s">
        <v>181</v>
      </c>
      <c r="B107" s="4">
        <v>616400</v>
      </c>
      <c r="C107" s="4">
        <v>39500</v>
      </c>
      <c r="D107" s="4">
        <v>576900</v>
      </c>
      <c r="E107" s="4">
        <v>20157621612</v>
      </c>
      <c r="F107" s="4">
        <f t="shared" si="15"/>
        <v>203794321632</v>
      </c>
      <c r="R107" s="5">
        <v>2.8999999999999998E-3</v>
      </c>
      <c r="S107" s="4">
        <v>3041956</v>
      </c>
      <c r="T107" s="4">
        <f t="shared" si="18"/>
        <v>5773031</v>
      </c>
      <c r="U107" s="4">
        <f t="shared" si="17"/>
        <v>3936222</v>
      </c>
    </row>
    <row r="108" spans="1:21" x14ac:dyDescent="0.2">
      <c r="A108" s="16" t="s">
        <v>180</v>
      </c>
      <c r="B108" s="4">
        <v>15300</v>
      </c>
      <c r="C108" s="4">
        <v>274800</v>
      </c>
      <c r="D108" s="4">
        <v>-259500</v>
      </c>
      <c r="E108" s="4">
        <v>-9050371585</v>
      </c>
      <c r="F108" s="4">
        <f t="shared" si="15"/>
        <v>183636700020</v>
      </c>
      <c r="R108" s="5">
        <v>-5.6000000000000008E-3</v>
      </c>
      <c r="S108" s="4">
        <v>3936222</v>
      </c>
      <c r="T108" s="4">
        <f t="shared" si="18"/>
        <v>6101993.7000000002</v>
      </c>
      <c r="U108" s="4">
        <f t="shared" si="17"/>
        <v>4197193</v>
      </c>
    </row>
    <row r="109" spans="1:21" x14ac:dyDescent="0.2">
      <c r="A109" s="16" t="s">
        <v>179</v>
      </c>
      <c r="B109" s="4">
        <v>887000</v>
      </c>
      <c r="C109" s="4">
        <v>26600</v>
      </c>
      <c r="D109" s="4">
        <v>860400</v>
      </c>
      <c r="E109" s="4">
        <v>29826759322</v>
      </c>
      <c r="F109" s="4">
        <f t="shared" si="15"/>
        <v>192687071605</v>
      </c>
      <c r="R109" s="5">
        <v>3.85E-2</v>
      </c>
      <c r="S109" s="4">
        <v>5272924</v>
      </c>
      <c r="T109" s="4">
        <f t="shared" si="18"/>
        <v>6251915.5999999996</v>
      </c>
      <c r="U109" s="4">
        <f t="shared" si="17"/>
        <v>4197193</v>
      </c>
    </row>
    <row r="110" spans="1:21" x14ac:dyDescent="0.2">
      <c r="A110" s="16" t="s">
        <v>178</v>
      </c>
      <c r="B110" s="4">
        <v>108100</v>
      </c>
      <c r="C110" s="4">
        <v>100000</v>
      </c>
      <c r="D110" s="4">
        <v>8100</v>
      </c>
      <c r="E110" s="4">
        <v>263907891</v>
      </c>
      <c r="F110" s="4">
        <f t="shared" si="15"/>
        <v>162860312283</v>
      </c>
      <c r="R110" s="5">
        <v>2.4300000000000002E-2</v>
      </c>
      <c r="S110" s="4">
        <v>4197193</v>
      </c>
      <c r="T110" s="4">
        <f t="shared" si="18"/>
        <v>7081442.4000000004</v>
      </c>
      <c r="U110" s="4">
        <f t="shared" si="17"/>
        <v>3177458</v>
      </c>
    </row>
    <row r="111" spans="1:21" x14ac:dyDescent="0.2">
      <c r="A111" s="16" t="s">
        <v>177</v>
      </c>
      <c r="B111" s="4">
        <v>1346800</v>
      </c>
      <c r="C111" s="4">
        <v>120600</v>
      </c>
      <c r="D111" s="4">
        <v>1226200</v>
      </c>
      <c r="E111" s="4">
        <v>41019087863</v>
      </c>
      <c r="F111" s="4">
        <f t="shared" si="15"/>
        <v>162596404392</v>
      </c>
      <c r="R111" s="5">
        <v>-5.7099999999999998E-2</v>
      </c>
      <c r="S111" s="4">
        <v>10876181</v>
      </c>
      <c r="T111" s="4">
        <f t="shared" si="18"/>
        <v>6872857.4000000004</v>
      </c>
      <c r="U111" s="4">
        <f t="shared" si="17"/>
        <v>3103391</v>
      </c>
    </row>
    <row r="112" spans="1:21" x14ac:dyDescent="0.2">
      <c r="A112" s="16" t="s">
        <v>176</v>
      </c>
      <c r="B112" s="4">
        <v>266400</v>
      </c>
      <c r="C112" s="4">
        <v>10100</v>
      </c>
      <c r="D112" s="4">
        <v>256300</v>
      </c>
      <c r="E112" s="4">
        <v>9403732983</v>
      </c>
      <c r="F112" s="4">
        <f t="shared" si="15"/>
        <v>121577316529</v>
      </c>
      <c r="R112" s="5">
        <v>-5.6600000000000004E-2</v>
      </c>
      <c r="S112" s="4">
        <v>4928009</v>
      </c>
      <c r="T112" s="4">
        <f t="shared" si="18"/>
        <v>7377773.7000000002</v>
      </c>
      <c r="U112" s="4">
        <f t="shared" si="17"/>
        <v>3103391</v>
      </c>
    </row>
    <row r="113" spans="1:21" x14ac:dyDescent="0.2">
      <c r="A113" s="16" t="s">
        <v>175</v>
      </c>
      <c r="B113" s="4">
        <v>664600</v>
      </c>
      <c r="C113" s="4">
        <v>0</v>
      </c>
      <c r="D113" s="4">
        <v>664600</v>
      </c>
      <c r="E113" s="4">
        <v>24291690604</v>
      </c>
      <c r="F113" s="4">
        <f t="shared" si="15"/>
        <v>112173583546</v>
      </c>
      <c r="R113" s="5">
        <v>4.2199999999999994E-2</v>
      </c>
      <c r="S113" s="4">
        <v>4908893</v>
      </c>
      <c r="T113" s="4">
        <f t="shared" si="18"/>
        <v>7823970.5</v>
      </c>
      <c r="U113" s="4">
        <f t="shared" si="17"/>
        <v>3103391</v>
      </c>
    </row>
    <row r="114" spans="1:21" x14ac:dyDescent="0.2">
      <c r="A114" s="16" t="s">
        <v>174</v>
      </c>
      <c r="B114" s="4">
        <v>1768500</v>
      </c>
      <c r="C114" s="4">
        <v>44200</v>
      </c>
      <c r="D114" s="4">
        <v>1724300</v>
      </c>
      <c r="E114" s="4">
        <v>60323393297</v>
      </c>
      <c r="F114" s="4">
        <f t="shared" si="15"/>
        <v>87881892942</v>
      </c>
      <c r="R114" s="5">
        <v>-4.0399999999999998E-2</v>
      </c>
      <c r="S114" s="4">
        <v>13041600</v>
      </c>
      <c r="T114" s="4">
        <f t="shared" si="18"/>
        <v>7114693.5999999996</v>
      </c>
      <c r="U114" s="4">
        <f t="shared" si="17"/>
        <v>3103391</v>
      </c>
    </row>
    <row r="115" spans="1:21" x14ac:dyDescent="0.2">
      <c r="A115" s="16" t="s">
        <v>173</v>
      </c>
      <c r="B115" s="4">
        <v>4100</v>
      </c>
      <c r="C115" s="4">
        <v>218600</v>
      </c>
      <c r="D115" s="4">
        <v>-214500</v>
      </c>
      <c r="E115" s="4">
        <v>-8180303342</v>
      </c>
      <c r="F115" s="4">
        <f t="shared" si="15"/>
        <v>27558499645</v>
      </c>
      <c r="R115" s="5">
        <v>-7.8000000000000005E-3</v>
      </c>
      <c r="S115" s="4">
        <v>3177458</v>
      </c>
      <c r="T115" s="4">
        <f t="shared" si="18"/>
        <v>7750251.2999999998</v>
      </c>
      <c r="U115" s="4">
        <f t="shared" si="17"/>
        <v>3103391</v>
      </c>
    </row>
    <row r="116" spans="1:21" x14ac:dyDescent="0.2">
      <c r="A116" s="16" t="s">
        <v>172</v>
      </c>
      <c r="B116" s="4">
        <v>3000</v>
      </c>
      <c r="C116" s="4">
        <v>12500</v>
      </c>
      <c r="D116" s="4">
        <v>-9500</v>
      </c>
      <c r="E116" s="4">
        <v>-361507578</v>
      </c>
      <c r="F116" s="4">
        <f t="shared" si="15"/>
        <v>35738802987</v>
      </c>
      <c r="R116" s="5">
        <v>-2.5999999999999999E-3</v>
      </c>
      <c r="S116" s="4">
        <v>3103391</v>
      </c>
      <c r="T116" s="4">
        <f t="shared" ref="T116:T121" si="19">AVERAGE(S117:S126)</f>
        <v>7906340.5</v>
      </c>
      <c r="U116" s="4">
        <f t="shared" si="17"/>
        <v>4288439</v>
      </c>
    </row>
    <row r="117" spans="1:21" x14ac:dyDescent="0.2">
      <c r="A117" s="16" t="s">
        <v>171</v>
      </c>
      <c r="B117" s="4">
        <v>30100</v>
      </c>
      <c r="C117" s="4">
        <v>77200</v>
      </c>
      <c r="D117" s="4">
        <v>-47100</v>
      </c>
      <c r="E117" s="4">
        <v>-1810588439</v>
      </c>
      <c r="F117" s="4">
        <f t="shared" si="15"/>
        <v>36100310565</v>
      </c>
      <c r="R117" s="5">
        <v>-1.7899999999999999E-2</v>
      </c>
      <c r="S117" s="4">
        <v>4288439</v>
      </c>
      <c r="T117" s="4">
        <f t="shared" si="19"/>
        <v>8077269.7999999998</v>
      </c>
      <c r="U117" s="4">
        <f t="shared" si="17"/>
        <v>6772143</v>
      </c>
    </row>
    <row r="118" spans="1:21" x14ac:dyDescent="0.2">
      <c r="A118" s="16" t="s">
        <v>170</v>
      </c>
      <c r="B118" s="4">
        <v>1003800</v>
      </c>
      <c r="C118" s="4">
        <v>35300</v>
      </c>
      <c r="D118" s="4">
        <v>968500</v>
      </c>
      <c r="E118" s="4">
        <v>36739335491</v>
      </c>
      <c r="F118" s="4">
        <f t="shared" si="15"/>
        <v>37910899004</v>
      </c>
      <c r="R118" s="5">
        <v>3.4599999999999999E-2</v>
      </c>
      <c r="S118" s="4">
        <v>7225849</v>
      </c>
      <c r="T118" s="4">
        <f t="shared" si="19"/>
        <v>7769752.4000000004</v>
      </c>
      <c r="U118" s="4">
        <f t="shared" si="17"/>
        <v>6772143</v>
      </c>
    </row>
    <row r="119" spans="1:21" x14ac:dyDescent="0.2">
      <c r="A119" s="16" t="s">
        <v>169</v>
      </c>
      <c r="B119" s="4">
        <v>22200</v>
      </c>
      <c r="C119" s="4">
        <v>5200</v>
      </c>
      <c r="D119" s="4">
        <v>17000</v>
      </c>
      <c r="E119" s="4">
        <v>642342204</v>
      </c>
      <c r="F119" s="4">
        <f t="shared" si="15"/>
        <v>1171563513</v>
      </c>
      <c r="R119" s="5">
        <v>-2.3300000000000001E-2</v>
      </c>
      <c r="S119" s="4">
        <v>6772143</v>
      </c>
      <c r="T119" s="4">
        <f t="shared" si="19"/>
        <v>7655483.2999999998</v>
      </c>
      <c r="U119" s="4">
        <f t="shared" si="17"/>
        <v>5948831</v>
      </c>
    </row>
    <row r="120" spans="1:21" x14ac:dyDescent="0.2">
      <c r="A120" s="16" t="s">
        <v>168</v>
      </c>
      <c r="B120" s="4">
        <v>140700</v>
      </c>
      <c r="C120" s="4">
        <v>194600</v>
      </c>
      <c r="D120" s="4">
        <v>-53900</v>
      </c>
      <c r="E120" s="4">
        <v>-2052648615</v>
      </c>
      <c r="F120" s="4">
        <f t="shared" si="15"/>
        <v>529221309</v>
      </c>
      <c r="R120" s="5">
        <v>1.32E-2</v>
      </c>
      <c r="S120" s="4">
        <v>12492461</v>
      </c>
      <c r="T120" s="4">
        <f t="shared" si="19"/>
        <v>7289735.9000000004</v>
      </c>
      <c r="U120" s="4">
        <f t="shared" si="17"/>
        <v>5948831</v>
      </c>
    </row>
    <row r="121" spans="1:21" x14ac:dyDescent="0.2">
      <c r="A121" s="16" t="s">
        <v>167</v>
      </c>
      <c r="B121" s="4">
        <v>416100</v>
      </c>
      <c r="C121" s="4">
        <v>102500</v>
      </c>
      <c r="D121" s="4">
        <v>313600</v>
      </c>
      <c r="E121" s="4">
        <v>12427467550</v>
      </c>
      <c r="F121" s="4">
        <f t="shared" si="15"/>
        <v>2581869924</v>
      </c>
      <c r="R121" s="5">
        <v>-6.6299999999999998E-2</v>
      </c>
      <c r="S121" s="4">
        <v>8790331</v>
      </c>
      <c r="T121" s="4">
        <f t="shared" si="19"/>
        <v>7685232.5999999996</v>
      </c>
      <c r="U121" s="4">
        <f t="shared" si="17"/>
        <v>4664283</v>
      </c>
    </row>
    <row r="122" spans="1:21" x14ac:dyDescent="0.2">
      <c r="A122" s="16" t="s">
        <v>166</v>
      </c>
      <c r="B122" s="4">
        <v>45100</v>
      </c>
      <c r="C122" s="4">
        <v>168200</v>
      </c>
      <c r="D122" s="4">
        <v>-123100</v>
      </c>
      <c r="E122" s="4">
        <v>-5022051024</v>
      </c>
      <c r="F122" s="4">
        <f t="shared" si="15"/>
        <v>-9845597626</v>
      </c>
      <c r="R122" s="5">
        <v>2.0099999999999996E-2</v>
      </c>
      <c r="S122" s="4">
        <v>9977172</v>
      </c>
      <c r="T122" s="4">
        <f>AVERAGE(S123:S132)</f>
        <v>7310772.5</v>
      </c>
      <c r="U122" s="4">
        <f t="shared" si="17"/>
        <v>4664283</v>
      </c>
    </row>
    <row r="123" spans="1:21" x14ac:dyDescent="0.2">
      <c r="A123" s="16" t="s">
        <v>165</v>
      </c>
      <c r="B123" s="4">
        <v>116110</v>
      </c>
      <c r="C123" s="4">
        <v>8100</v>
      </c>
      <c r="D123" s="4">
        <v>108010</v>
      </c>
      <c r="E123" s="4">
        <v>4307724224</v>
      </c>
      <c r="F123" s="4">
        <f t="shared" si="15"/>
        <v>-4823546602</v>
      </c>
      <c r="R123" s="5">
        <v>2.3099999999999999E-2</v>
      </c>
      <c r="S123" s="4">
        <v>9370861</v>
      </c>
      <c r="U123" s="4">
        <f t="shared" si="17"/>
        <v>4150675</v>
      </c>
    </row>
    <row r="124" spans="1:21" x14ac:dyDescent="0.2">
      <c r="A124" s="16" t="s">
        <v>164</v>
      </c>
      <c r="B124" s="4">
        <v>43900</v>
      </c>
      <c r="C124" s="4">
        <v>500</v>
      </c>
      <c r="D124" s="4">
        <v>43400</v>
      </c>
      <c r="E124" s="4">
        <v>1691785885</v>
      </c>
      <c r="F124" s="4">
        <f t="shared" si="15"/>
        <v>-9131270826</v>
      </c>
      <c r="R124" s="5">
        <v>-1.01E-2</v>
      </c>
      <c r="S124" s="4">
        <v>5948831</v>
      </c>
      <c r="U124" s="4">
        <f t="shared" ref="U124:U126" si="20">MIN(S125:S129)</f>
        <v>4150675</v>
      </c>
    </row>
    <row r="125" spans="1:21" x14ac:dyDescent="0.2">
      <c r="A125" s="16" t="s">
        <v>163</v>
      </c>
      <c r="B125" s="4">
        <v>129200</v>
      </c>
      <c r="C125" s="4">
        <v>5100</v>
      </c>
      <c r="D125" s="4">
        <v>124100</v>
      </c>
      <c r="E125" s="4">
        <v>4838910960</v>
      </c>
      <c r="F125" s="4">
        <f t="shared" si="15"/>
        <v>-10823056711</v>
      </c>
      <c r="R125" s="5">
        <v>4.24E-2</v>
      </c>
      <c r="S125" s="4">
        <v>9533035</v>
      </c>
      <c r="U125" s="4">
        <f t="shared" si="20"/>
        <v>4150675</v>
      </c>
    </row>
    <row r="126" spans="1:21" x14ac:dyDescent="0.2">
      <c r="A126" s="16" t="s">
        <v>162</v>
      </c>
      <c r="B126" s="4">
        <v>300100</v>
      </c>
      <c r="C126" s="4">
        <v>0</v>
      </c>
      <c r="D126" s="4">
        <v>300100</v>
      </c>
      <c r="E126" s="4">
        <v>11472835935</v>
      </c>
      <c r="F126" s="4">
        <f t="shared" si="15"/>
        <v>-15661967671</v>
      </c>
      <c r="R126" s="5">
        <v>-1.04E-2</v>
      </c>
      <c r="S126" s="4">
        <v>4664283</v>
      </c>
      <c r="U126" s="4">
        <f t="shared" si="20"/>
        <v>4150675</v>
      </c>
    </row>
    <row r="127" spans="1:21" x14ac:dyDescent="0.2">
      <c r="A127" s="16" t="s">
        <v>161</v>
      </c>
      <c r="B127" s="4">
        <v>97800</v>
      </c>
      <c r="C127" s="4">
        <v>41600</v>
      </c>
      <c r="D127" s="4">
        <v>56200</v>
      </c>
      <c r="E127" s="4">
        <v>2139991228</v>
      </c>
      <c r="F127" s="4">
        <f t="shared" si="15"/>
        <v>-27134803606</v>
      </c>
      <c r="R127" s="5">
        <v>3.8100000000000002E-2</v>
      </c>
      <c r="S127" s="4">
        <v>5997732</v>
      </c>
      <c r="U127" s="4">
        <f>MIN(S128:S132)</f>
        <v>4150675</v>
      </c>
    </row>
    <row r="128" spans="1:21" x14ac:dyDescent="0.2">
      <c r="A128" s="16" t="s">
        <v>160</v>
      </c>
      <c r="B128" s="4">
        <v>1400</v>
      </c>
      <c r="C128" s="4">
        <v>77800</v>
      </c>
      <c r="D128" s="4">
        <v>-76400</v>
      </c>
      <c r="E128" s="4">
        <v>-2799037897</v>
      </c>
      <c r="F128" s="4">
        <f t="shared" si="15"/>
        <v>-29274794834</v>
      </c>
      <c r="R128" s="5">
        <v>1.1000000000000001E-2</v>
      </c>
      <c r="S128" s="4">
        <v>4150675</v>
      </c>
    </row>
    <row r="129" spans="1:22" x14ac:dyDescent="0.2">
      <c r="A129" s="16" t="s">
        <v>159</v>
      </c>
      <c r="B129" s="4">
        <v>19032</v>
      </c>
      <c r="C129" s="4">
        <v>405200</v>
      </c>
      <c r="D129" s="4">
        <v>-386168</v>
      </c>
      <c r="E129" s="4">
        <v>-14212225861</v>
      </c>
      <c r="F129" s="4">
        <f t="shared" si="15"/>
        <v>-26475756937</v>
      </c>
      <c r="R129" s="5">
        <v>-2.1499999999999998E-2</v>
      </c>
      <c r="S129" s="4">
        <v>5629452</v>
      </c>
    </row>
    <row r="130" spans="1:22" x14ac:dyDescent="0.2">
      <c r="A130" s="16" t="s">
        <v>158</v>
      </c>
      <c r="B130" s="4">
        <v>8000</v>
      </c>
      <c r="C130" s="4">
        <v>279800</v>
      </c>
      <c r="D130" s="4">
        <v>-271800</v>
      </c>
      <c r="E130" s="4">
        <v>-10058828760</v>
      </c>
      <c r="F130" s="4">
        <f t="shared" si="15"/>
        <v>-12263531076</v>
      </c>
      <c r="R130" s="5">
        <v>3.3399999999999999E-2</v>
      </c>
      <c r="S130" s="4">
        <v>8834987</v>
      </c>
    </row>
    <row r="131" spans="1:22" x14ac:dyDescent="0.2">
      <c r="A131" s="16" t="s">
        <v>157</v>
      </c>
      <c r="B131" s="4">
        <v>206700</v>
      </c>
      <c r="C131" s="4">
        <v>139700</v>
      </c>
      <c r="D131" s="4">
        <v>67000</v>
      </c>
      <c r="E131" s="4">
        <v>2446125110</v>
      </c>
      <c r="F131" s="4">
        <f>E131+F132</f>
        <v>-2204702316</v>
      </c>
      <c r="R131" s="5">
        <v>-5.0099999999999999E-2</v>
      </c>
      <c r="S131" s="4">
        <v>12745298</v>
      </c>
    </row>
    <row r="132" spans="1:22" x14ac:dyDescent="0.2">
      <c r="A132" s="16" t="s">
        <v>156</v>
      </c>
      <c r="B132" s="4">
        <v>5200</v>
      </c>
      <c r="C132" s="4">
        <v>126282</v>
      </c>
      <c r="D132" s="4">
        <v>-121082</v>
      </c>
      <c r="E132" s="4">
        <v>-4650827426</v>
      </c>
      <c r="F132" s="4">
        <f>E132</f>
        <v>-4650827426</v>
      </c>
      <c r="R132" s="5">
        <v>-1.8100000000000002E-2</v>
      </c>
      <c r="S132" s="4">
        <v>6232571</v>
      </c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6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6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6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6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6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5"/>
    </row>
    <row r="150" spans="1:22" x14ac:dyDescent="0.2">
      <c r="A150" s="6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5"/>
    </row>
    <row r="151" spans="1:22" x14ac:dyDescent="0.2">
      <c r="A151" s="6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5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5"/>
    </row>
    <row r="153" spans="1:22" x14ac:dyDescent="0.2">
      <c r="A153" s="2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5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5"/>
    </row>
    <row r="155" spans="1:22" x14ac:dyDescent="0.2">
      <c r="A155" s="6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5"/>
    </row>
    <row r="156" spans="1:22" x14ac:dyDescent="0.2">
      <c r="A156" s="6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5"/>
    </row>
    <row r="157" spans="1:22" x14ac:dyDescent="0.2">
      <c r="A157" s="6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5"/>
    </row>
    <row r="158" spans="1:22" x14ac:dyDescent="0.2">
      <c r="A158" s="6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5"/>
    </row>
    <row r="159" spans="1:22" x14ac:dyDescent="0.2">
      <c r="A159" s="6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5"/>
    </row>
    <row r="160" spans="1:22" x14ac:dyDescent="0.2">
      <c r="A160" s="6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5"/>
    </row>
    <row r="161" spans="1:22" x14ac:dyDescent="0.2">
      <c r="A161" s="6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5"/>
    </row>
    <row r="162" spans="1:22" x14ac:dyDescent="0.2">
      <c r="A162" s="6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5"/>
      <c r="U162" s="5"/>
      <c r="V162" s="5"/>
    </row>
    <row r="163" spans="1:22" x14ac:dyDescent="0.2">
      <c r="A163" s="6"/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5"/>
      <c r="U163" s="5"/>
      <c r="V163" s="5"/>
    </row>
    <row r="164" spans="1:22" x14ac:dyDescent="0.2">
      <c r="A164" s="6"/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5"/>
      <c r="U164" s="5"/>
      <c r="V164" s="5"/>
    </row>
    <row r="165" spans="1:22" x14ac:dyDescent="0.2">
      <c r="A165" s="6"/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5"/>
      <c r="U165" s="5"/>
      <c r="V165" s="5"/>
    </row>
    <row r="166" spans="1:22" x14ac:dyDescent="0.2">
      <c r="A166" s="6"/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5"/>
      <c r="U166" s="5"/>
      <c r="V166" s="5"/>
    </row>
    <row r="167" spans="1:22" x14ac:dyDescent="0.2">
      <c r="A167" s="6"/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5"/>
      <c r="U167" s="5"/>
      <c r="V167" s="5"/>
    </row>
    <row r="168" spans="1:22" x14ac:dyDescent="0.2">
      <c r="A168" s="2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5"/>
    </row>
    <row r="169" spans="1:22" x14ac:dyDescent="0.2">
      <c r="A169" s="2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5"/>
    </row>
    <row r="170" spans="1:22" x14ac:dyDescent="0.2">
      <c r="A170" s="2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5"/>
    </row>
    <row r="171" spans="1:22" x14ac:dyDescent="0.2">
      <c r="A171" s="2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5"/>
    </row>
    <row r="172" spans="1:22" x14ac:dyDescent="0.2">
      <c r="A172" s="2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5"/>
    </row>
    <row r="173" spans="1:22" x14ac:dyDescent="0.2">
      <c r="A173" s="2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5"/>
    </row>
    <row r="174" spans="1:22" x14ac:dyDescent="0.2">
      <c r="A174" s="2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5"/>
    </row>
    <row r="175" spans="1:22" x14ac:dyDescent="0.2">
      <c r="A175" s="2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5"/>
    </row>
    <row r="176" spans="1:22" x14ac:dyDescent="0.2">
      <c r="A176" s="2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5"/>
    </row>
    <row r="177" spans="1:22" x14ac:dyDescent="0.2">
      <c r="A177" s="2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5"/>
      <c r="U177" s="5"/>
      <c r="V177" s="5"/>
    </row>
    <row r="178" spans="1:22" x14ac:dyDescent="0.2">
      <c r="A178" s="2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5"/>
      <c r="U178" s="5"/>
      <c r="V178" s="5"/>
    </row>
    <row r="179" spans="1:22" x14ac:dyDescent="0.2">
      <c r="A179" s="2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5"/>
      <c r="U179" s="5"/>
      <c r="V179" s="5"/>
    </row>
    <row r="180" spans="1:22" x14ac:dyDescent="0.2">
      <c r="A180" s="2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5"/>
      <c r="U180" s="5"/>
      <c r="V180" s="5"/>
    </row>
    <row r="181" spans="1:22" x14ac:dyDescent="0.2">
      <c r="A181" s="2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5"/>
      <c r="U181" s="5"/>
      <c r="V181" s="5"/>
    </row>
    <row r="182" spans="1:22" x14ac:dyDescent="0.2">
      <c r="A182" s="2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5"/>
      <c r="U182" s="5"/>
      <c r="V182" s="5"/>
    </row>
    <row r="183" spans="1:22" x14ac:dyDescent="0.2">
      <c r="A183" s="2"/>
      <c r="B183" s="4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5"/>
      <c r="U183" s="5"/>
      <c r="V183" s="5"/>
    </row>
    <row r="184" spans="1:22" x14ac:dyDescent="0.2">
      <c r="A184" s="2"/>
      <c r="B184" s="4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5"/>
      <c r="U184" s="5"/>
      <c r="V184" s="5"/>
    </row>
    <row r="185" spans="1:22" x14ac:dyDescent="0.2">
      <c r="A185" s="2"/>
      <c r="B185" s="4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5"/>
      <c r="U185" s="5"/>
      <c r="V185" s="8"/>
    </row>
    <row r="186" spans="1:22" x14ac:dyDescent="0.2">
      <c r="A186" s="2"/>
      <c r="B186" s="4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5"/>
      <c r="U186" s="5"/>
      <c r="V186" s="8"/>
    </row>
    <row r="187" spans="1:22" x14ac:dyDescent="0.2">
      <c r="A187" s="2"/>
      <c r="B187" s="4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5"/>
      <c r="U187" s="5"/>
      <c r="V187" s="8"/>
    </row>
    <row r="188" spans="1:22" x14ac:dyDescent="0.2">
      <c r="A188" s="6"/>
      <c r="B188" s="4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5"/>
      <c r="U188" s="5"/>
      <c r="V188" s="8"/>
    </row>
    <row r="189" spans="1:22" x14ac:dyDescent="0.2">
      <c r="A189" s="6"/>
      <c r="B189" s="4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5"/>
      <c r="U189" s="5"/>
      <c r="V189" s="8"/>
    </row>
    <row r="190" spans="1:22" x14ac:dyDescent="0.2">
      <c r="A190" s="6"/>
      <c r="B190" s="4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5"/>
      <c r="U190" s="5"/>
      <c r="V190" s="8"/>
    </row>
    <row r="191" spans="1:22" x14ac:dyDescent="0.2">
      <c r="A191" s="6"/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5"/>
      <c r="U191" s="5"/>
      <c r="V191" s="8"/>
    </row>
    <row r="192" spans="1:22" x14ac:dyDescent="0.2">
      <c r="A192" s="6"/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5"/>
      <c r="U192" s="5"/>
      <c r="V192" s="8"/>
    </row>
    <row r="193" spans="1:22" x14ac:dyDescent="0.2">
      <c r="A193" s="2"/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5"/>
      <c r="U193" s="5"/>
      <c r="V193" s="8"/>
    </row>
    <row r="194" spans="1:22" x14ac:dyDescent="0.2">
      <c r="A194" s="2"/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5"/>
      <c r="U194" s="5"/>
      <c r="V194" s="8"/>
    </row>
    <row r="195" spans="1:22" x14ac:dyDescent="0.2">
      <c r="A195" s="2"/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5"/>
      <c r="U195" s="5"/>
      <c r="V195" s="8"/>
    </row>
    <row r="196" spans="1:22" x14ac:dyDescent="0.2">
      <c r="A196" s="2"/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5"/>
      <c r="U196" s="5"/>
      <c r="V196" s="8"/>
    </row>
    <row r="197" spans="1:22" x14ac:dyDescent="0.2">
      <c r="A197" s="2"/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5"/>
      <c r="U197" s="5"/>
      <c r="V197" s="8"/>
    </row>
    <row r="223" spans="1:3" x14ac:dyDescent="0.2">
      <c r="A223" t="e" cm="1">
        <f t="array" aca="1" ref="A223" ca="1">INDIRECT("'" &amp; E1 &amp; "'!$A$2:$A$66")</f>
        <v>#REF!</v>
      </c>
      <c r="B223" t="e" cm="1">
        <f t="array" aca="1" ref="B223" ca="1">INDIRECT("'" &amp; E1 &amp; "'!$B$2:$B$66")</f>
        <v>#REF!</v>
      </c>
      <c r="C223" t="e" cm="1">
        <f t="array" aca="1" ref="C223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7E8711-7426-C940-839D-B54DF3CD4F24}">
  <sheetPr codeName="Sheet82"/>
  <dimension ref="A1:V223"/>
  <sheetViews>
    <sheetView workbookViewId="0">
      <pane ySplit="2" topLeftCell="A3" activePane="bottomLeft" state="frozen"/>
      <selection activeCell="F17" sqref="F17"/>
      <selection pane="bottomLeft" activeCell="F17" sqref="F17"/>
    </sheetView>
  </sheetViews>
  <sheetFormatPr baseColWidth="10" defaultRowHeight="16" x14ac:dyDescent="0.2"/>
  <cols>
    <col min="1" max="1" width="21.1640625" customWidth="1"/>
    <col min="2" max="2" width="16.5" customWidth="1"/>
    <col min="3" max="3" width="15" customWidth="1"/>
    <col min="4" max="4" width="15.1640625" customWidth="1"/>
    <col min="5" max="5" width="16.16406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4.8320312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252</v>
      </c>
      <c r="U2" s="1" t="s">
        <v>253</v>
      </c>
      <c r="V2" s="1" t="s">
        <v>236</v>
      </c>
    </row>
    <row r="3" spans="1:22" x14ac:dyDescent="0.2">
      <c r="A3" s="16" t="s">
        <v>357</v>
      </c>
      <c r="B3" s="4">
        <v>59700</v>
      </c>
      <c r="C3" s="4">
        <v>16200</v>
      </c>
      <c r="D3" s="4">
        <v>43500</v>
      </c>
      <c r="E3" s="4">
        <v>1620970000</v>
      </c>
      <c r="F3" s="4">
        <f t="shared" ref="F3:F11" si="0">E3+F4</f>
        <v>273593805532</v>
      </c>
      <c r="G3" s="4">
        <v>0</v>
      </c>
      <c r="H3" s="4">
        <v>0</v>
      </c>
      <c r="I3" s="4">
        <v>0</v>
      </c>
      <c r="J3" s="4">
        <v>1556100000</v>
      </c>
      <c r="K3">
        <f t="shared" ref="K3:K11" si="1">K4+J3</f>
        <v>-85957589000</v>
      </c>
      <c r="L3" s="4">
        <v>426</v>
      </c>
      <c r="M3" s="4">
        <v>356</v>
      </c>
      <c r="N3" s="4">
        <v>11</v>
      </c>
      <c r="O3" s="4">
        <v>28</v>
      </c>
      <c r="P3" s="4">
        <v>207000</v>
      </c>
      <c r="Q3" s="4">
        <v>332700</v>
      </c>
      <c r="R3" s="5">
        <v>-2.5999999999999999E-3</v>
      </c>
      <c r="S3" s="4">
        <v>540400</v>
      </c>
      <c r="T3" s="4">
        <f t="shared" ref="T3:T38" si="2">AVERAGE(S4:S13)</f>
        <v>1171730</v>
      </c>
      <c r="U3" s="4">
        <f t="shared" ref="U3:U11" si="3">MIN(S4:S8)</f>
        <v>682100</v>
      </c>
      <c r="V3" s="5">
        <v>1.0700000000000001E-2</v>
      </c>
    </row>
    <row r="4" spans="1:22" x14ac:dyDescent="0.2">
      <c r="A4" s="16" t="s">
        <v>356</v>
      </c>
      <c r="B4" s="4">
        <v>517900</v>
      </c>
      <c r="C4" s="4">
        <v>20800</v>
      </c>
      <c r="D4" s="4">
        <v>497100</v>
      </c>
      <c r="E4" s="4">
        <v>18758860000</v>
      </c>
      <c r="F4" s="4">
        <f t="shared" si="0"/>
        <v>271972835532</v>
      </c>
      <c r="G4" s="4">
        <v>0</v>
      </c>
      <c r="H4" s="4">
        <v>0</v>
      </c>
      <c r="I4" s="4">
        <v>0</v>
      </c>
      <c r="J4" s="4">
        <v>-4872590000</v>
      </c>
      <c r="K4">
        <f t="shared" si="1"/>
        <v>-87513689000</v>
      </c>
      <c r="L4" s="4">
        <v>788</v>
      </c>
      <c r="M4" s="4">
        <v>384</v>
      </c>
      <c r="N4" s="4">
        <v>74</v>
      </c>
      <c r="O4" s="4">
        <v>46</v>
      </c>
      <c r="P4" s="4">
        <v>811000</v>
      </c>
      <c r="Q4" s="4">
        <v>484100</v>
      </c>
      <c r="R4" s="5">
        <v>0</v>
      </c>
      <c r="S4" s="4">
        <v>1295500</v>
      </c>
      <c r="T4" s="4">
        <f t="shared" si="2"/>
        <v>1194990</v>
      </c>
      <c r="U4" s="4">
        <f t="shared" si="3"/>
        <v>682100</v>
      </c>
      <c r="V4" s="5">
        <v>2.76E-2</v>
      </c>
    </row>
    <row r="5" spans="1:22" x14ac:dyDescent="0.2">
      <c r="A5" s="16" t="s">
        <v>355</v>
      </c>
      <c r="B5" s="4">
        <v>24900</v>
      </c>
      <c r="C5" s="4">
        <v>4400</v>
      </c>
      <c r="D5" s="4">
        <v>20500</v>
      </c>
      <c r="E5" s="4">
        <v>767000000</v>
      </c>
      <c r="F5" s="4">
        <f t="shared" si="0"/>
        <v>253213975532</v>
      </c>
      <c r="G5" s="4">
        <v>0</v>
      </c>
      <c r="H5" s="4">
        <v>0</v>
      </c>
      <c r="I5" s="4">
        <v>0</v>
      </c>
      <c r="J5" s="4">
        <v>-4872590000</v>
      </c>
      <c r="K5">
        <f t="shared" si="1"/>
        <v>-82641099000</v>
      </c>
      <c r="L5" s="4">
        <v>273</v>
      </c>
      <c r="M5" s="4">
        <v>506</v>
      </c>
      <c r="N5" s="4">
        <v>30</v>
      </c>
      <c r="O5" s="4">
        <v>51</v>
      </c>
      <c r="P5" s="4">
        <v>289200</v>
      </c>
      <c r="Q5" s="4">
        <v>613800</v>
      </c>
      <c r="R5" s="5">
        <v>-1.21E-2</v>
      </c>
      <c r="S5" s="4">
        <v>962700</v>
      </c>
      <c r="T5" s="4">
        <f t="shared" si="2"/>
        <v>1404940</v>
      </c>
      <c r="U5" s="4">
        <f t="shared" si="3"/>
        <v>682100</v>
      </c>
      <c r="V5" s="5">
        <v>1.47E-2</v>
      </c>
    </row>
    <row r="6" spans="1:22" x14ac:dyDescent="0.2">
      <c r="A6" s="16" t="s">
        <v>354</v>
      </c>
      <c r="B6" s="4">
        <v>0</v>
      </c>
      <c r="C6" s="4">
        <v>83600</v>
      </c>
      <c r="D6" s="4">
        <v>-83600</v>
      </c>
      <c r="E6" s="4">
        <v>-3146810000</v>
      </c>
      <c r="F6" s="4">
        <f t="shared" si="0"/>
        <v>252446975532</v>
      </c>
      <c r="G6" s="4">
        <v>0</v>
      </c>
      <c r="H6" s="4">
        <v>0</v>
      </c>
      <c r="I6" s="4">
        <v>0</v>
      </c>
      <c r="J6" s="4">
        <v>-1711997000</v>
      </c>
      <c r="K6">
        <f t="shared" si="1"/>
        <v>-77768509000</v>
      </c>
      <c r="L6" s="4">
        <v>215</v>
      </c>
      <c r="M6" s="4">
        <v>737</v>
      </c>
      <c r="N6" s="4">
        <v>18</v>
      </c>
      <c r="O6" s="4">
        <v>61</v>
      </c>
      <c r="P6" s="4">
        <v>261100</v>
      </c>
      <c r="Q6" s="4">
        <v>720700</v>
      </c>
      <c r="R6" s="5">
        <v>-7.9000000000000008E-3</v>
      </c>
      <c r="S6" s="4">
        <v>981900</v>
      </c>
      <c r="T6" s="4">
        <f t="shared" si="2"/>
        <v>1433910</v>
      </c>
      <c r="U6" s="4">
        <f t="shared" si="3"/>
        <v>682100</v>
      </c>
      <c r="V6" s="5">
        <v>1.5800000000000002E-2</v>
      </c>
    </row>
    <row r="7" spans="1:22" x14ac:dyDescent="0.2">
      <c r="A7" s="16" t="s">
        <v>353</v>
      </c>
      <c r="B7" s="4">
        <v>37600</v>
      </c>
      <c r="C7" s="4">
        <v>59100</v>
      </c>
      <c r="D7" s="4">
        <v>-21500</v>
      </c>
      <c r="E7" s="4">
        <v>-808110000</v>
      </c>
      <c r="F7" s="4">
        <f t="shared" si="0"/>
        <v>255593785532</v>
      </c>
      <c r="G7" s="4">
        <v>0</v>
      </c>
      <c r="H7" s="4">
        <v>0</v>
      </c>
      <c r="I7" s="4">
        <v>0</v>
      </c>
      <c r="J7" s="4">
        <v>-2776395000</v>
      </c>
      <c r="K7">
        <f t="shared" si="1"/>
        <v>-76056512000</v>
      </c>
      <c r="L7" s="4">
        <v>534</v>
      </c>
      <c r="M7" s="4">
        <v>547</v>
      </c>
      <c r="N7" s="4">
        <v>53</v>
      </c>
      <c r="O7" s="4">
        <v>79</v>
      </c>
      <c r="P7" s="4">
        <v>620900</v>
      </c>
      <c r="Q7" s="4">
        <v>769700</v>
      </c>
      <c r="R7" s="5">
        <v>1.21E-2</v>
      </c>
      <c r="S7" s="4">
        <v>1467500</v>
      </c>
      <c r="T7" s="4">
        <f t="shared" si="2"/>
        <v>1625340</v>
      </c>
      <c r="U7" s="4">
        <f t="shared" si="3"/>
        <v>682100</v>
      </c>
      <c r="V7" s="5">
        <v>2.5099999999999997E-2</v>
      </c>
    </row>
    <row r="8" spans="1:22" x14ac:dyDescent="0.2">
      <c r="A8" s="16" t="s">
        <v>352</v>
      </c>
      <c r="B8" s="4">
        <v>24200</v>
      </c>
      <c r="C8" s="4">
        <v>62400</v>
      </c>
      <c r="D8" s="4">
        <v>-38200</v>
      </c>
      <c r="E8" s="4">
        <v>-1426280000</v>
      </c>
      <c r="F8" s="4">
        <f t="shared" si="0"/>
        <v>256401895532</v>
      </c>
      <c r="G8" s="4">
        <v>0</v>
      </c>
      <c r="H8" s="4">
        <v>0</v>
      </c>
      <c r="I8" s="4">
        <v>0</v>
      </c>
      <c r="J8" s="4">
        <v>93905000</v>
      </c>
      <c r="K8">
        <f t="shared" si="1"/>
        <v>-73280117000</v>
      </c>
      <c r="L8" s="4">
        <v>302</v>
      </c>
      <c r="M8" s="4">
        <v>638</v>
      </c>
      <c r="N8" s="4">
        <v>25</v>
      </c>
      <c r="O8" s="4">
        <v>29</v>
      </c>
      <c r="P8" s="4">
        <v>273600</v>
      </c>
      <c r="Q8" s="4">
        <v>390500</v>
      </c>
      <c r="R8" s="5">
        <v>4.0999999999999995E-3</v>
      </c>
      <c r="S8" s="4">
        <v>682100</v>
      </c>
      <c r="T8" s="4">
        <f t="shared" si="2"/>
        <v>1841970</v>
      </c>
      <c r="U8" s="4">
        <f t="shared" si="3"/>
        <v>928900</v>
      </c>
      <c r="V8" s="5">
        <v>1.72E-2</v>
      </c>
    </row>
    <row r="9" spans="1:22" x14ac:dyDescent="0.2">
      <c r="A9" s="16" t="s">
        <v>351</v>
      </c>
      <c r="B9" s="4">
        <v>14800</v>
      </c>
      <c r="C9" s="4">
        <v>8700</v>
      </c>
      <c r="D9" s="4">
        <v>6100</v>
      </c>
      <c r="E9" s="4">
        <v>226380000</v>
      </c>
      <c r="F9" s="4">
        <f t="shared" si="0"/>
        <v>257828175532</v>
      </c>
      <c r="G9" s="4">
        <v>0</v>
      </c>
      <c r="H9" s="4">
        <v>0</v>
      </c>
      <c r="I9" s="4">
        <v>0</v>
      </c>
      <c r="J9" s="4">
        <v>10030060000</v>
      </c>
      <c r="K9">
        <f t="shared" si="1"/>
        <v>-73374022000</v>
      </c>
      <c r="L9" s="4">
        <v>311</v>
      </c>
      <c r="M9" s="4">
        <v>639</v>
      </c>
      <c r="N9" s="4">
        <v>20</v>
      </c>
      <c r="O9" s="4">
        <v>80</v>
      </c>
      <c r="P9" s="4">
        <v>268100</v>
      </c>
      <c r="Q9" s="4">
        <v>802900</v>
      </c>
      <c r="R9" s="5">
        <v>-6.7000000000000002E-3</v>
      </c>
      <c r="S9" s="4">
        <v>1118900</v>
      </c>
      <c r="T9" s="4">
        <f t="shared" si="2"/>
        <v>1886570</v>
      </c>
      <c r="U9" s="4">
        <f t="shared" si="3"/>
        <v>928900</v>
      </c>
      <c r="V9" s="5">
        <v>1.5900000000000001E-2</v>
      </c>
    </row>
    <row r="10" spans="1:22" x14ac:dyDescent="0.2">
      <c r="A10" s="16" t="s">
        <v>350</v>
      </c>
      <c r="B10" s="4">
        <v>5800</v>
      </c>
      <c r="C10" s="4">
        <v>72200</v>
      </c>
      <c r="D10" s="4">
        <v>-66400</v>
      </c>
      <c r="E10" s="4">
        <v>-2497699977</v>
      </c>
      <c r="F10" s="4">
        <f t="shared" si="0"/>
        <v>257601795532</v>
      </c>
      <c r="G10" s="4">
        <v>0</v>
      </c>
      <c r="H10" s="4">
        <v>0</v>
      </c>
      <c r="I10" s="4">
        <v>0</v>
      </c>
      <c r="J10" s="4">
        <v>10030060000</v>
      </c>
      <c r="K10">
        <f t="shared" si="1"/>
        <v>-83404082000</v>
      </c>
      <c r="L10" s="4">
        <v>360</v>
      </c>
      <c r="M10" s="4">
        <v>679</v>
      </c>
      <c r="N10" s="4">
        <v>40</v>
      </c>
      <c r="O10" s="4">
        <v>70</v>
      </c>
      <c r="P10" s="4">
        <v>473100</v>
      </c>
      <c r="Q10" s="4">
        <v>757200</v>
      </c>
      <c r="R10" s="5">
        <v>-1.1899999999999999E-2</v>
      </c>
      <c r="S10" s="4">
        <v>1265700</v>
      </c>
      <c r="T10" s="4">
        <f t="shared" si="2"/>
        <v>2045640</v>
      </c>
      <c r="U10" s="4">
        <f t="shared" si="3"/>
        <v>928900</v>
      </c>
      <c r="V10" s="5">
        <v>1.84E-2</v>
      </c>
    </row>
    <row r="11" spans="1:22" x14ac:dyDescent="0.2">
      <c r="A11" s="16" t="s">
        <v>349</v>
      </c>
      <c r="B11" s="4">
        <v>461500</v>
      </c>
      <c r="C11" s="4">
        <v>105100</v>
      </c>
      <c r="D11" s="4">
        <v>356400</v>
      </c>
      <c r="E11" s="4">
        <v>13466190000</v>
      </c>
      <c r="F11" s="4">
        <f t="shared" si="0"/>
        <v>260099495509</v>
      </c>
      <c r="G11" s="4">
        <v>0</v>
      </c>
      <c r="H11" s="4">
        <v>0</v>
      </c>
      <c r="I11" s="4">
        <v>0</v>
      </c>
      <c r="J11" s="4">
        <v>-761560000</v>
      </c>
      <c r="K11">
        <f t="shared" si="1"/>
        <v>-93434142000</v>
      </c>
      <c r="L11" s="4">
        <v>397</v>
      </c>
      <c r="M11" s="4">
        <v>532</v>
      </c>
      <c r="N11" s="4">
        <v>57</v>
      </c>
      <c r="O11" s="4">
        <v>57</v>
      </c>
      <c r="P11" s="4">
        <v>615700</v>
      </c>
      <c r="Q11" s="4">
        <v>676700</v>
      </c>
      <c r="R11" s="5">
        <v>0</v>
      </c>
      <c r="S11" s="4">
        <v>1293500</v>
      </c>
      <c r="T11" s="4">
        <f t="shared" si="2"/>
        <v>2033220</v>
      </c>
      <c r="U11" s="4">
        <f t="shared" si="3"/>
        <v>928900</v>
      </c>
      <c r="V11" s="5">
        <v>2.3399999999999997E-2</v>
      </c>
    </row>
    <row r="12" spans="1:22" x14ac:dyDescent="0.2">
      <c r="A12" s="16" t="s">
        <v>348</v>
      </c>
      <c r="B12" s="4">
        <v>7200</v>
      </c>
      <c r="C12" s="4">
        <v>88100</v>
      </c>
      <c r="D12" s="4">
        <v>-80900</v>
      </c>
      <c r="E12" s="4">
        <v>-3028430000</v>
      </c>
      <c r="F12" s="4">
        <f t="shared" ref="F12:F38" si="4">E12+F13</f>
        <v>246633305509</v>
      </c>
      <c r="G12" s="4">
        <v>0</v>
      </c>
      <c r="H12" s="4">
        <v>0</v>
      </c>
      <c r="I12" s="4">
        <v>0</v>
      </c>
      <c r="J12" s="4">
        <v>226065000</v>
      </c>
      <c r="K12">
        <f t="shared" ref="K12:K38" si="5">K13+J12</f>
        <v>-92672582000</v>
      </c>
      <c r="L12" s="4">
        <v>460</v>
      </c>
      <c r="M12" s="4">
        <v>458</v>
      </c>
      <c r="N12" s="4">
        <v>37</v>
      </c>
      <c r="O12" s="4">
        <v>31</v>
      </c>
      <c r="P12" s="4">
        <v>525600</v>
      </c>
      <c r="Q12" s="4">
        <v>394800</v>
      </c>
      <c r="R12" s="5">
        <v>1.61E-2</v>
      </c>
      <c r="S12" s="4">
        <v>928900</v>
      </c>
      <c r="T12" s="4">
        <f t="shared" si="2"/>
        <v>2028340</v>
      </c>
      <c r="U12" s="4">
        <f t="shared" ref="U12:U38" si="6">MIN(S13:S17)</f>
        <v>1271600</v>
      </c>
      <c r="V12" s="5">
        <v>2.3700000000000002E-2</v>
      </c>
    </row>
    <row r="13" spans="1:22" x14ac:dyDescent="0.2">
      <c r="A13" s="16" t="s">
        <v>347</v>
      </c>
      <c r="B13" s="4">
        <v>31200</v>
      </c>
      <c r="C13" s="4">
        <v>140400</v>
      </c>
      <c r="D13" s="4">
        <v>-109200</v>
      </c>
      <c r="E13" s="4">
        <v>-4122700000</v>
      </c>
      <c r="F13" s="4">
        <f t="shared" si="4"/>
        <v>249661735509</v>
      </c>
      <c r="G13" s="4">
        <v>0</v>
      </c>
      <c r="H13" s="4">
        <v>0</v>
      </c>
      <c r="I13" s="4">
        <v>0</v>
      </c>
      <c r="J13" s="4">
        <v>3331320000</v>
      </c>
      <c r="K13">
        <f t="shared" si="5"/>
        <v>-92898647000</v>
      </c>
      <c r="L13" s="4">
        <v>586</v>
      </c>
      <c r="M13" s="4">
        <v>1011</v>
      </c>
      <c r="N13" s="4">
        <v>42</v>
      </c>
      <c r="O13" s="4">
        <v>107</v>
      </c>
      <c r="P13" s="4">
        <v>511400</v>
      </c>
      <c r="Q13" s="4">
        <v>1206300</v>
      </c>
      <c r="R13" s="5">
        <v>-1.6E-2</v>
      </c>
      <c r="S13" s="4">
        <v>1720600</v>
      </c>
      <c r="T13" s="4">
        <f t="shared" si="2"/>
        <v>1978670</v>
      </c>
      <c r="U13" s="4">
        <f t="shared" si="6"/>
        <v>1271600</v>
      </c>
      <c r="V13" s="5">
        <v>3.1300000000000001E-2</v>
      </c>
    </row>
    <row r="14" spans="1:22" x14ac:dyDescent="0.2">
      <c r="A14" s="16" t="s">
        <v>340</v>
      </c>
      <c r="B14" s="4">
        <v>144600</v>
      </c>
      <c r="C14" s="4">
        <v>110400</v>
      </c>
      <c r="D14" s="4">
        <v>34200</v>
      </c>
      <c r="E14" s="4">
        <v>1287910000</v>
      </c>
      <c r="F14" s="4">
        <f t="shared" si="4"/>
        <v>253784435509</v>
      </c>
      <c r="G14" s="4">
        <v>0</v>
      </c>
      <c r="H14" s="4">
        <v>0</v>
      </c>
      <c r="I14" s="4">
        <v>0</v>
      </c>
      <c r="J14" s="4">
        <v>3331320000</v>
      </c>
      <c r="K14">
        <f t="shared" si="5"/>
        <v>-96229967000</v>
      </c>
      <c r="L14" s="4">
        <v>482</v>
      </c>
      <c r="M14" s="4">
        <v>1118</v>
      </c>
      <c r="N14" s="4">
        <v>52</v>
      </c>
      <c r="O14" s="4">
        <v>68</v>
      </c>
      <c r="P14" s="4">
        <v>510200</v>
      </c>
      <c r="Q14" s="4">
        <v>941300</v>
      </c>
      <c r="R14" s="5">
        <v>-1.18E-2</v>
      </c>
      <c r="S14" s="4">
        <v>1528100</v>
      </c>
      <c r="T14" s="4">
        <f t="shared" si="2"/>
        <v>1971340</v>
      </c>
      <c r="U14" s="4">
        <f t="shared" si="6"/>
        <v>1271600</v>
      </c>
      <c r="V14" s="5">
        <v>1.95E-2</v>
      </c>
    </row>
    <row r="15" spans="1:22" x14ac:dyDescent="0.2">
      <c r="A15" s="16" t="s">
        <v>339</v>
      </c>
      <c r="B15" s="4">
        <v>680700</v>
      </c>
      <c r="C15" s="4">
        <v>74150</v>
      </c>
      <c r="D15" s="4">
        <v>606550</v>
      </c>
      <c r="E15" s="4">
        <v>23101250000</v>
      </c>
      <c r="F15" s="4">
        <f t="shared" si="4"/>
        <v>252496525509</v>
      </c>
      <c r="G15" s="4">
        <v>0</v>
      </c>
      <c r="H15" s="4">
        <v>0</v>
      </c>
      <c r="I15" s="4">
        <v>0</v>
      </c>
      <c r="J15" s="4">
        <v>1539865000</v>
      </c>
      <c r="K15">
        <f t="shared" si="5"/>
        <v>-99561287000</v>
      </c>
      <c r="L15" s="4">
        <v>1345</v>
      </c>
      <c r="M15" s="4">
        <v>889</v>
      </c>
      <c r="N15" s="4">
        <v>160</v>
      </c>
      <c r="O15" s="4">
        <v>123</v>
      </c>
      <c r="P15" s="4">
        <v>1784900</v>
      </c>
      <c r="Q15" s="4">
        <v>1270200</v>
      </c>
      <c r="R15" s="5">
        <v>2.6800000000000001E-2</v>
      </c>
      <c r="S15" s="4">
        <v>3062200</v>
      </c>
      <c r="T15" s="4">
        <f t="shared" si="2"/>
        <v>1942480</v>
      </c>
      <c r="U15" s="4">
        <f t="shared" si="6"/>
        <v>1271600</v>
      </c>
      <c r="V15" s="5">
        <v>4.0099999999999997E-2</v>
      </c>
    </row>
    <row r="16" spans="1:22" x14ac:dyDescent="0.2">
      <c r="A16" s="16" t="s">
        <v>338</v>
      </c>
      <c r="B16" s="4">
        <v>168300</v>
      </c>
      <c r="C16" s="4">
        <v>58700</v>
      </c>
      <c r="D16" s="4">
        <v>109600</v>
      </c>
      <c r="E16" s="4">
        <v>4095320000</v>
      </c>
      <c r="F16" s="4">
        <f t="shared" si="4"/>
        <v>229395275509</v>
      </c>
      <c r="G16" s="4">
        <v>0</v>
      </c>
      <c r="H16" s="4">
        <v>0</v>
      </c>
      <c r="I16" s="4">
        <v>0</v>
      </c>
      <c r="J16" s="4">
        <v>-2198430000</v>
      </c>
      <c r="K16">
        <f t="shared" si="5"/>
        <v>-101101152000</v>
      </c>
      <c r="L16" s="4">
        <v>503</v>
      </c>
      <c r="M16" s="4">
        <v>696</v>
      </c>
      <c r="N16" s="4">
        <v>49</v>
      </c>
      <c r="O16" s="4">
        <v>52</v>
      </c>
      <c r="P16" s="4">
        <v>551900</v>
      </c>
      <c r="Q16" s="4">
        <v>716500</v>
      </c>
      <c r="R16" s="5">
        <v>0</v>
      </c>
      <c r="S16" s="4">
        <v>1271600</v>
      </c>
      <c r="T16" s="4">
        <f t="shared" si="2"/>
        <v>1987380</v>
      </c>
      <c r="U16" s="4">
        <f t="shared" si="6"/>
        <v>1169300</v>
      </c>
      <c r="V16" s="5">
        <v>2.12E-2</v>
      </c>
    </row>
    <row r="17" spans="1:22" x14ac:dyDescent="0.2">
      <c r="A17" s="16" t="s">
        <v>337</v>
      </c>
      <c r="B17" s="4">
        <v>2096300</v>
      </c>
      <c r="C17" s="4">
        <v>147720</v>
      </c>
      <c r="D17" s="4">
        <v>1948580</v>
      </c>
      <c r="E17" s="4">
        <v>73523700000</v>
      </c>
      <c r="F17" s="4">
        <f t="shared" si="4"/>
        <v>225299955509</v>
      </c>
      <c r="G17" s="4">
        <v>0</v>
      </c>
      <c r="H17" s="4">
        <v>0</v>
      </c>
      <c r="I17" s="4">
        <v>0</v>
      </c>
      <c r="J17" s="4">
        <v>-74008310000</v>
      </c>
      <c r="K17">
        <f t="shared" si="5"/>
        <v>-98902722000</v>
      </c>
      <c r="L17" s="4">
        <v>545</v>
      </c>
      <c r="M17" s="4">
        <v>510</v>
      </c>
      <c r="N17" s="4">
        <v>61</v>
      </c>
      <c r="O17" s="4">
        <v>48</v>
      </c>
      <c r="P17" s="4">
        <v>642100</v>
      </c>
      <c r="Q17" s="4">
        <v>664400</v>
      </c>
      <c r="R17" s="5">
        <v>2.6099999999999998E-2</v>
      </c>
      <c r="S17" s="4">
        <v>3381800</v>
      </c>
      <c r="T17" s="4">
        <f t="shared" si="2"/>
        <v>1720000</v>
      </c>
      <c r="U17" s="4">
        <f t="shared" si="6"/>
        <v>880100</v>
      </c>
      <c r="V17" s="5">
        <v>3.5900000000000001E-2</v>
      </c>
    </row>
    <row r="18" spans="1:22" x14ac:dyDescent="0.2">
      <c r="A18" s="16" t="s">
        <v>336</v>
      </c>
      <c r="B18" s="4">
        <v>113700</v>
      </c>
      <c r="C18" s="4">
        <v>67700</v>
      </c>
      <c r="D18" s="4">
        <v>46000</v>
      </c>
      <c r="E18" s="4">
        <v>1672230000</v>
      </c>
      <c r="F18" s="4">
        <f t="shared" si="4"/>
        <v>151776255509</v>
      </c>
      <c r="G18" s="4">
        <v>0</v>
      </c>
      <c r="H18" s="4">
        <v>0</v>
      </c>
      <c r="I18" s="4">
        <v>0</v>
      </c>
      <c r="J18" s="4">
        <v>-176115000</v>
      </c>
      <c r="K18">
        <f t="shared" si="5"/>
        <v>-24894412000</v>
      </c>
      <c r="L18" s="4">
        <v>858</v>
      </c>
      <c r="M18" s="4">
        <v>1144</v>
      </c>
      <c r="N18" s="4">
        <v>94</v>
      </c>
      <c r="O18" s="4">
        <v>153</v>
      </c>
      <c r="P18" s="4">
        <v>1106500</v>
      </c>
      <c r="Q18" s="4">
        <v>1735200</v>
      </c>
      <c r="R18" s="5">
        <v>-3.15E-2</v>
      </c>
      <c r="S18" s="4">
        <v>2848400</v>
      </c>
      <c r="T18" s="4">
        <f t="shared" si="2"/>
        <v>1528430</v>
      </c>
      <c r="U18" s="4">
        <f t="shared" si="6"/>
        <v>880100</v>
      </c>
      <c r="V18" s="5">
        <v>4.9000000000000002E-2</v>
      </c>
    </row>
    <row r="19" spans="1:22" x14ac:dyDescent="0.2">
      <c r="A19" s="16" t="s">
        <v>335</v>
      </c>
      <c r="B19" s="4">
        <v>70200</v>
      </c>
      <c r="C19" s="4">
        <v>90900</v>
      </c>
      <c r="D19" s="4">
        <v>-20700</v>
      </c>
      <c r="E19" s="4">
        <v>-774090000</v>
      </c>
      <c r="F19" s="4">
        <f t="shared" si="4"/>
        <v>150104025509</v>
      </c>
      <c r="G19" s="4">
        <v>0</v>
      </c>
      <c r="H19" s="4">
        <v>0</v>
      </c>
      <c r="I19" s="4">
        <v>0</v>
      </c>
      <c r="J19" s="4">
        <v>27891685000</v>
      </c>
      <c r="K19">
        <f t="shared" si="5"/>
        <v>-24718297000</v>
      </c>
      <c r="L19" s="4">
        <v>896</v>
      </c>
      <c r="M19" s="4">
        <v>829</v>
      </c>
      <c r="N19" s="4">
        <v>43</v>
      </c>
      <c r="O19" s="4">
        <v>38</v>
      </c>
      <c r="P19" s="4">
        <v>769300</v>
      </c>
      <c r="Q19" s="4">
        <v>793000</v>
      </c>
      <c r="R19" s="5">
        <v>8.1000000000000013E-3</v>
      </c>
      <c r="S19" s="4">
        <v>1564900</v>
      </c>
      <c r="T19" s="4">
        <f t="shared" si="2"/>
        <v>1443700</v>
      </c>
      <c r="U19" s="4">
        <f t="shared" si="6"/>
        <v>880100</v>
      </c>
      <c r="V19" s="5">
        <v>1.46E-2</v>
      </c>
    </row>
    <row r="20" spans="1:22" x14ac:dyDescent="0.2">
      <c r="A20" s="16" t="s">
        <v>334</v>
      </c>
      <c r="B20" s="4">
        <v>161500</v>
      </c>
      <c r="C20" s="4">
        <v>275300</v>
      </c>
      <c r="D20" s="4">
        <v>-113800</v>
      </c>
      <c r="E20" s="4">
        <v>-4268140000</v>
      </c>
      <c r="F20" s="4">
        <f t="shared" si="4"/>
        <v>150878115509</v>
      </c>
      <c r="G20" s="4">
        <v>0</v>
      </c>
      <c r="H20" s="4">
        <v>0</v>
      </c>
      <c r="I20" s="4">
        <v>0</v>
      </c>
      <c r="J20" s="4">
        <v>568710000</v>
      </c>
      <c r="K20">
        <f t="shared" si="5"/>
        <v>-52609982000</v>
      </c>
      <c r="L20" s="4">
        <v>1267</v>
      </c>
      <c r="M20" s="4">
        <v>1328</v>
      </c>
      <c r="N20" s="4">
        <v>126</v>
      </c>
      <c r="O20" s="4">
        <v>153</v>
      </c>
      <c r="P20" s="4">
        <v>1357700</v>
      </c>
      <c r="Q20" s="4">
        <v>1462900</v>
      </c>
      <c r="R20" s="5">
        <v>6.8000000000000005E-3</v>
      </c>
      <c r="S20" s="4">
        <v>2856400</v>
      </c>
      <c r="T20" s="4">
        <f t="shared" si="2"/>
        <v>1241910</v>
      </c>
      <c r="U20" s="4">
        <f t="shared" si="6"/>
        <v>880100</v>
      </c>
      <c r="V20" s="5">
        <v>2.3799999999999998E-2</v>
      </c>
    </row>
    <row r="21" spans="1:22" x14ac:dyDescent="0.2">
      <c r="A21" s="16" t="s">
        <v>333</v>
      </c>
      <c r="B21" s="4">
        <v>622400</v>
      </c>
      <c r="C21" s="4">
        <v>120200</v>
      </c>
      <c r="D21" s="4">
        <v>502200</v>
      </c>
      <c r="E21" s="4">
        <v>18463670000</v>
      </c>
      <c r="F21" s="4">
        <f t="shared" si="4"/>
        <v>155146255509</v>
      </c>
      <c r="G21" s="4">
        <v>0</v>
      </c>
      <c r="H21" s="4">
        <v>0</v>
      </c>
      <c r="I21" s="4">
        <v>0</v>
      </c>
      <c r="J21" s="4">
        <v>568710000</v>
      </c>
      <c r="K21">
        <f t="shared" si="5"/>
        <v>-53178692000</v>
      </c>
      <c r="L21" s="4">
        <v>565</v>
      </c>
      <c r="M21" s="4">
        <v>485</v>
      </c>
      <c r="N21" s="4">
        <v>48</v>
      </c>
      <c r="O21" s="4">
        <v>72</v>
      </c>
      <c r="P21" s="4">
        <v>552100</v>
      </c>
      <c r="Q21" s="4">
        <v>618500</v>
      </c>
      <c r="R21" s="5">
        <v>2.07E-2</v>
      </c>
      <c r="S21" s="4">
        <v>1169300</v>
      </c>
      <c r="T21" s="4">
        <f t="shared" si="2"/>
        <v>1346010</v>
      </c>
      <c r="U21" s="4">
        <f t="shared" si="6"/>
        <v>880100</v>
      </c>
      <c r="V21" s="5">
        <v>1.6200000000000003E-2</v>
      </c>
    </row>
    <row r="22" spans="1:22" x14ac:dyDescent="0.2">
      <c r="A22" s="16" t="s">
        <v>332</v>
      </c>
      <c r="B22" s="4">
        <v>370000</v>
      </c>
      <c r="C22" s="4">
        <v>20400</v>
      </c>
      <c r="D22" s="4">
        <v>349600</v>
      </c>
      <c r="E22" s="4">
        <v>12694600000</v>
      </c>
      <c r="F22" s="4">
        <f t="shared" si="4"/>
        <v>136682585509</v>
      </c>
      <c r="K22">
        <f t="shared" si="5"/>
        <v>-53747402000</v>
      </c>
      <c r="L22" s="4">
        <v>428</v>
      </c>
      <c r="M22" s="4">
        <v>478</v>
      </c>
      <c r="N22" s="4">
        <v>25</v>
      </c>
      <c r="O22" s="4">
        <v>52</v>
      </c>
      <c r="P22" s="4">
        <v>343200</v>
      </c>
      <c r="Q22" s="4">
        <v>503000</v>
      </c>
      <c r="R22" s="5">
        <v>1.1200000000000002E-2</v>
      </c>
      <c r="S22" s="4">
        <v>880100</v>
      </c>
      <c r="T22" s="4">
        <f t="shared" si="2"/>
        <v>1358850</v>
      </c>
      <c r="U22" s="4">
        <f t="shared" si="6"/>
        <v>708000</v>
      </c>
      <c r="V22" s="5">
        <v>1.6500000000000001E-2</v>
      </c>
    </row>
    <row r="23" spans="1:22" x14ac:dyDescent="0.2">
      <c r="A23" s="16" t="s">
        <v>331</v>
      </c>
      <c r="B23" s="4">
        <v>20500</v>
      </c>
      <c r="C23" s="4">
        <v>258900</v>
      </c>
      <c r="D23" s="4">
        <v>-238400</v>
      </c>
      <c r="E23" s="4">
        <v>-8660930000</v>
      </c>
      <c r="F23" s="4">
        <f t="shared" si="4"/>
        <v>123987985509</v>
      </c>
      <c r="G23" s="4">
        <v>0</v>
      </c>
      <c r="H23" s="4">
        <v>0</v>
      </c>
      <c r="I23" s="4">
        <v>0</v>
      </c>
      <c r="J23" s="4">
        <v>257655000</v>
      </c>
      <c r="K23">
        <f t="shared" si="5"/>
        <v>-53747402000</v>
      </c>
      <c r="L23" s="4">
        <v>358</v>
      </c>
      <c r="M23" s="4">
        <v>879</v>
      </c>
      <c r="N23" s="4">
        <v>26</v>
      </c>
      <c r="O23" s="4">
        <v>69</v>
      </c>
      <c r="P23" s="4">
        <v>286600</v>
      </c>
      <c r="Q23" s="4">
        <v>876900</v>
      </c>
      <c r="R23" s="5">
        <v>-2.3599999999999999E-2</v>
      </c>
      <c r="S23" s="4">
        <v>1223900</v>
      </c>
      <c r="T23" s="4">
        <f t="shared" si="2"/>
        <v>1280860</v>
      </c>
      <c r="U23" s="4">
        <f t="shared" si="6"/>
        <v>708000</v>
      </c>
      <c r="V23" s="5">
        <v>2.3199999999999998E-2</v>
      </c>
    </row>
    <row r="24" spans="1:22" x14ac:dyDescent="0.2">
      <c r="A24" s="16" t="s">
        <v>330</v>
      </c>
      <c r="B24" s="4">
        <v>33700</v>
      </c>
      <c r="C24" s="4">
        <v>45200</v>
      </c>
      <c r="D24" s="4">
        <v>-11500</v>
      </c>
      <c r="E24" s="4">
        <v>-428730000</v>
      </c>
      <c r="F24" s="4">
        <f t="shared" si="4"/>
        <v>132648915509</v>
      </c>
      <c r="K24">
        <f t="shared" si="5"/>
        <v>-54005057000</v>
      </c>
      <c r="L24" s="4">
        <v>518</v>
      </c>
      <c r="M24" s="4">
        <v>978</v>
      </c>
      <c r="N24" s="4">
        <v>41</v>
      </c>
      <c r="O24" s="4">
        <v>90</v>
      </c>
      <c r="P24" s="4">
        <v>452500</v>
      </c>
      <c r="Q24" s="4">
        <v>996200</v>
      </c>
      <c r="R24" s="5">
        <v>-1.9E-2</v>
      </c>
      <c r="S24" s="4">
        <v>1454800</v>
      </c>
      <c r="T24" s="4">
        <f t="shared" si="2"/>
        <v>1280120</v>
      </c>
      <c r="U24" s="4">
        <f t="shared" si="6"/>
        <v>708000</v>
      </c>
      <c r="V24" s="5">
        <v>3.1699999999999999E-2</v>
      </c>
    </row>
    <row r="25" spans="1:22" x14ac:dyDescent="0.2">
      <c r="A25" s="16" t="s">
        <v>329</v>
      </c>
      <c r="B25" s="4">
        <v>1088700</v>
      </c>
      <c r="C25" s="4">
        <v>102300</v>
      </c>
      <c r="D25" s="4">
        <v>986400</v>
      </c>
      <c r="E25" s="4">
        <v>36509200000</v>
      </c>
      <c r="F25" s="4">
        <f t="shared" si="4"/>
        <v>133077645509</v>
      </c>
      <c r="G25" s="4">
        <v>0</v>
      </c>
      <c r="H25" s="4">
        <v>0</v>
      </c>
      <c r="I25" s="4">
        <v>0</v>
      </c>
      <c r="J25" s="4">
        <v>234370000</v>
      </c>
      <c r="K25">
        <f t="shared" si="5"/>
        <v>-54005057000</v>
      </c>
      <c r="L25" s="4">
        <v>1628</v>
      </c>
      <c r="M25" s="4">
        <v>819</v>
      </c>
      <c r="N25" s="4">
        <v>138</v>
      </c>
      <c r="O25" s="4">
        <v>70</v>
      </c>
      <c r="P25" s="4">
        <v>1777700</v>
      </c>
      <c r="Q25" s="4">
        <v>808400</v>
      </c>
      <c r="R25" s="5">
        <v>3.4500000000000003E-2</v>
      </c>
      <c r="S25" s="4">
        <v>2773600</v>
      </c>
      <c r="T25" s="4">
        <f t="shared" si="2"/>
        <v>1136790</v>
      </c>
      <c r="U25" s="4">
        <f t="shared" si="6"/>
        <v>708000</v>
      </c>
      <c r="V25" s="5">
        <v>3.2099999999999997E-2</v>
      </c>
    </row>
    <row r="26" spans="1:22" x14ac:dyDescent="0.2">
      <c r="A26" s="16" t="s">
        <v>328</v>
      </c>
      <c r="B26" s="4">
        <v>141600</v>
      </c>
      <c r="C26" s="4">
        <v>19800</v>
      </c>
      <c r="D26" s="4">
        <v>121800</v>
      </c>
      <c r="E26" s="4">
        <v>4444760000</v>
      </c>
      <c r="F26" s="4">
        <f t="shared" si="4"/>
        <v>96568445509</v>
      </c>
      <c r="G26" s="4">
        <v>0</v>
      </c>
      <c r="H26" s="4">
        <v>0</v>
      </c>
      <c r="I26" s="4">
        <v>0</v>
      </c>
      <c r="J26" s="4">
        <v>-3038695000</v>
      </c>
      <c r="K26">
        <f t="shared" si="5"/>
        <v>-54239427000</v>
      </c>
      <c r="L26" s="4">
        <v>1007</v>
      </c>
      <c r="M26" s="4">
        <v>718</v>
      </c>
      <c r="N26" s="4">
        <v>73</v>
      </c>
      <c r="O26" s="4">
        <v>63</v>
      </c>
      <c r="P26" s="4">
        <v>900600</v>
      </c>
      <c r="Q26" s="4">
        <v>740400</v>
      </c>
      <c r="R26" s="5">
        <v>8.3999999999999995E-3</v>
      </c>
      <c r="S26" s="4">
        <v>1720600</v>
      </c>
      <c r="T26" s="4">
        <f t="shared" si="2"/>
        <v>1065710</v>
      </c>
      <c r="U26" s="4">
        <f t="shared" si="6"/>
        <v>708000</v>
      </c>
      <c r="V26" s="5">
        <v>2.3099999999999999E-2</v>
      </c>
    </row>
    <row r="27" spans="1:22" x14ac:dyDescent="0.2">
      <c r="A27" s="16" t="s">
        <v>327</v>
      </c>
      <c r="B27" s="4">
        <v>35400</v>
      </c>
      <c r="C27" s="4">
        <v>9800</v>
      </c>
      <c r="D27" s="4">
        <v>25600</v>
      </c>
      <c r="E27" s="4">
        <v>919240000</v>
      </c>
      <c r="F27" s="4">
        <f t="shared" si="4"/>
        <v>92123685509</v>
      </c>
      <c r="G27" s="4">
        <v>0</v>
      </c>
      <c r="H27" s="4">
        <v>0</v>
      </c>
      <c r="I27" s="4">
        <v>0</v>
      </c>
      <c r="J27" s="4">
        <v>-1098140000</v>
      </c>
      <c r="K27">
        <f t="shared" si="5"/>
        <v>-51200732000</v>
      </c>
      <c r="L27" s="4">
        <v>236</v>
      </c>
      <c r="M27" s="4">
        <v>494</v>
      </c>
      <c r="N27" s="4">
        <v>21</v>
      </c>
      <c r="O27" s="4">
        <v>38</v>
      </c>
      <c r="P27" s="4">
        <v>242800</v>
      </c>
      <c r="Q27" s="4">
        <v>464100</v>
      </c>
      <c r="R27" s="5">
        <v>0</v>
      </c>
      <c r="S27" s="4">
        <v>708000</v>
      </c>
      <c r="T27" s="4">
        <f t="shared" si="2"/>
        <v>1090140</v>
      </c>
      <c r="U27" s="4">
        <f t="shared" si="6"/>
        <v>717600</v>
      </c>
      <c r="V27" s="5">
        <v>9.7999999999999997E-3</v>
      </c>
    </row>
    <row r="28" spans="1:22" x14ac:dyDescent="0.2">
      <c r="A28" s="16" t="s">
        <v>326</v>
      </c>
      <c r="B28" s="4">
        <v>36800</v>
      </c>
      <c r="C28" s="4">
        <v>239700</v>
      </c>
      <c r="D28" s="4">
        <v>-202900</v>
      </c>
      <c r="E28" s="4">
        <v>-7315950000</v>
      </c>
      <c r="F28" s="4">
        <f t="shared" si="4"/>
        <v>91204445509</v>
      </c>
      <c r="G28" s="4">
        <v>0</v>
      </c>
      <c r="H28" s="4">
        <v>0</v>
      </c>
      <c r="I28" s="4">
        <v>0</v>
      </c>
      <c r="J28" s="4">
        <v>-366700000</v>
      </c>
      <c r="K28">
        <f t="shared" si="5"/>
        <v>-50102592000</v>
      </c>
      <c r="L28" s="4">
        <v>422</v>
      </c>
      <c r="M28" s="4">
        <v>525</v>
      </c>
      <c r="N28" s="4">
        <v>25</v>
      </c>
      <c r="O28" s="4">
        <v>58</v>
      </c>
      <c r="P28" s="4">
        <v>319200</v>
      </c>
      <c r="Q28" s="4">
        <v>594700</v>
      </c>
      <c r="R28" s="5">
        <v>1.4000000000000002E-3</v>
      </c>
      <c r="S28" s="4">
        <v>932700</v>
      </c>
      <c r="T28" s="4">
        <f t="shared" si="2"/>
        <v>1185490</v>
      </c>
      <c r="U28" s="4">
        <f t="shared" si="6"/>
        <v>444000</v>
      </c>
      <c r="V28" s="5">
        <v>1.38E-2</v>
      </c>
    </row>
    <row r="29" spans="1:22" x14ac:dyDescent="0.2">
      <c r="A29" s="16" t="s">
        <v>325</v>
      </c>
      <c r="B29" s="4">
        <v>24700</v>
      </c>
      <c r="C29" s="4">
        <v>69700</v>
      </c>
      <c r="D29" s="4">
        <v>-45000</v>
      </c>
      <c r="E29" s="4">
        <v>-1623750000</v>
      </c>
      <c r="F29" s="4">
        <f t="shared" si="4"/>
        <v>98520395509</v>
      </c>
      <c r="G29" s="4">
        <v>0</v>
      </c>
      <c r="H29" s="4">
        <v>0</v>
      </c>
      <c r="I29" s="4">
        <v>0</v>
      </c>
      <c r="J29" s="4">
        <v>2672955000</v>
      </c>
      <c r="K29">
        <f t="shared" si="5"/>
        <v>-49735892000</v>
      </c>
      <c r="L29" s="4">
        <v>316</v>
      </c>
      <c r="M29" s="4">
        <v>529</v>
      </c>
      <c r="N29" s="4">
        <v>24</v>
      </c>
      <c r="O29" s="4">
        <v>44</v>
      </c>
      <c r="P29" s="4">
        <v>232900</v>
      </c>
      <c r="Q29" s="4">
        <v>452400</v>
      </c>
      <c r="R29" s="5">
        <v>1.4000000000000002E-3</v>
      </c>
      <c r="S29" s="4">
        <v>717600</v>
      </c>
      <c r="T29" s="4">
        <f t="shared" si="2"/>
        <v>1165410</v>
      </c>
      <c r="U29" s="4">
        <f t="shared" si="6"/>
        <v>444000</v>
      </c>
      <c r="V29" s="5">
        <v>1.11E-2</v>
      </c>
    </row>
    <row r="30" spans="1:22" x14ac:dyDescent="0.2">
      <c r="A30" s="16" t="s">
        <v>324</v>
      </c>
      <c r="B30" s="4">
        <v>7500</v>
      </c>
      <c r="C30" s="4">
        <v>3250</v>
      </c>
      <c r="D30" s="4">
        <v>4250</v>
      </c>
      <c r="E30" s="4">
        <v>153210000</v>
      </c>
      <c r="F30" s="4">
        <f t="shared" si="4"/>
        <v>100144145509</v>
      </c>
      <c r="G30" s="4">
        <v>0</v>
      </c>
      <c r="H30" s="4">
        <v>0</v>
      </c>
      <c r="I30" s="4">
        <v>0</v>
      </c>
      <c r="J30" s="4">
        <v>-5477600000</v>
      </c>
      <c r="K30">
        <f t="shared" si="5"/>
        <v>-52408847000</v>
      </c>
      <c r="L30" s="4">
        <v>279</v>
      </c>
      <c r="M30" s="4">
        <v>557</v>
      </c>
      <c r="N30" s="4">
        <v>17</v>
      </c>
      <c r="O30" s="4">
        <v>46</v>
      </c>
      <c r="P30" s="4">
        <v>245200</v>
      </c>
      <c r="Q30" s="4">
        <v>582200</v>
      </c>
      <c r="R30" s="5">
        <v>-9.7000000000000003E-3</v>
      </c>
      <c r="S30" s="4">
        <v>838500</v>
      </c>
      <c r="T30" s="4">
        <f t="shared" si="2"/>
        <v>1155220</v>
      </c>
      <c r="U30" s="4">
        <f t="shared" si="6"/>
        <v>444000</v>
      </c>
      <c r="V30" s="5">
        <v>1.9299999999999998E-2</v>
      </c>
    </row>
    <row r="31" spans="1:22" x14ac:dyDescent="0.2">
      <c r="A31" s="16" t="s">
        <v>323</v>
      </c>
      <c r="B31" s="4">
        <v>395200</v>
      </c>
      <c r="C31" s="4">
        <v>129300</v>
      </c>
      <c r="D31" s="4">
        <v>265900</v>
      </c>
      <c r="E31" s="4">
        <v>9716260000</v>
      </c>
      <c r="F31" s="4">
        <f t="shared" si="4"/>
        <v>99990935509</v>
      </c>
      <c r="G31" s="4">
        <v>0</v>
      </c>
      <c r="H31" s="4">
        <v>0</v>
      </c>
      <c r="I31" s="4">
        <v>0</v>
      </c>
      <c r="J31" s="4">
        <v>-5356070000</v>
      </c>
      <c r="K31">
        <f t="shared" si="5"/>
        <v>-46931247000</v>
      </c>
      <c r="L31" s="4">
        <v>905</v>
      </c>
      <c r="M31" s="4">
        <v>1126</v>
      </c>
      <c r="N31" s="4">
        <v>77</v>
      </c>
      <c r="O31" s="4">
        <v>108</v>
      </c>
      <c r="P31" s="4">
        <v>1007500</v>
      </c>
      <c r="Q31" s="4">
        <v>1166800</v>
      </c>
      <c r="R31" s="5">
        <v>1.55E-2</v>
      </c>
      <c r="S31" s="4">
        <v>2210300</v>
      </c>
      <c r="T31" s="4">
        <f t="shared" si="2"/>
        <v>986520</v>
      </c>
      <c r="U31" s="4">
        <f t="shared" si="6"/>
        <v>444000</v>
      </c>
      <c r="V31" s="5">
        <v>2.98E-2</v>
      </c>
    </row>
    <row r="32" spans="1:22" x14ac:dyDescent="0.2">
      <c r="A32" s="16" t="s">
        <v>322</v>
      </c>
      <c r="B32" s="4">
        <v>37000</v>
      </c>
      <c r="C32" s="4">
        <v>92500</v>
      </c>
      <c r="D32" s="4">
        <v>-55500</v>
      </c>
      <c r="E32" s="4">
        <v>-1973460000</v>
      </c>
      <c r="F32" s="4">
        <f t="shared" si="4"/>
        <v>90274675509</v>
      </c>
      <c r="G32" s="4">
        <v>0</v>
      </c>
      <c r="H32" s="4">
        <v>0</v>
      </c>
      <c r="I32" s="4">
        <v>0</v>
      </c>
      <c r="J32" s="4">
        <v>-5356070000</v>
      </c>
      <c r="K32">
        <f t="shared" si="5"/>
        <v>-41575177000</v>
      </c>
      <c r="L32" s="4">
        <v>505</v>
      </c>
      <c r="M32" s="4">
        <v>519</v>
      </c>
      <c r="N32" s="4">
        <v>41</v>
      </c>
      <c r="O32" s="4">
        <v>39</v>
      </c>
      <c r="P32" s="4">
        <v>479900</v>
      </c>
      <c r="Q32" s="4">
        <v>527700</v>
      </c>
      <c r="R32" s="5">
        <v>1.2800000000000001E-2</v>
      </c>
      <c r="S32" s="4">
        <v>1008500</v>
      </c>
      <c r="T32" s="4">
        <f t="shared" si="2"/>
        <v>921530</v>
      </c>
      <c r="U32" s="4">
        <f t="shared" si="6"/>
        <v>444000</v>
      </c>
      <c r="V32" s="5">
        <v>3.2899999999999999E-2</v>
      </c>
    </row>
    <row r="33" spans="1:22" x14ac:dyDescent="0.2">
      <c r="A33" s="16" t="s">
        <v>321</v>
      </c>
      <c r="B33" s="4">
        <v>19600</v>
      </c>
      <c r="C33" s="4">
        <v>3940</v>
      </c>
      <c r="D33" s="4">
        <v>15660</v>
      </c>
      <c r="E33" s="4">
        <v>550360000</v>
      </c>
      <c r="F33" s="4">
        <f t="shared" si="4"/>
        <v>92248135509</v>
      </c>
      <c r="G33" s="4">
        <v>0</v>
      </c>
      <c r="H33" s="4">
        <v>0</v>
      </c>
      <c r="I33" s="4">
        <v>0</v>
      </c>
      <c r="J33" s="4">
        <v>-1397460000</v>
      </c>
      <c r="K33">
        <f t="shared" si="5"/>
        <v>-36219107000</v>
      </c>
      <c r="L33" s="4">
        <v>276</v>
      </c>
      <c r="M33" s="4">
        <v>350</v>
      </c>
      <c r="N33" s="4">
        <v>11</v>
      </c>
      <c r="O33" s="4">
        <v>19</v>
      </c>
      <c r="P33" s="4">
        <v>171500</v>
      </c>
      <c r="Q33" s="4">
        <v>263000</v>
      </c>
      <c r="R33" s="5">
        <v>2.8999999999999998E-3</v>
      </c>
      <c r="S33" s="4">
        <v>444000</v>
      </c>
      <c r="T33" s="4">
        <f t="shared" si="2"/>
        <v>936040</v>
      </c>
      <c r="U33" s="4">
        <f t="shared" si="6"/>
        <v>952300</v>
      </c>
      <c r="V33" s="5">
        <v>0.01</v>
      </c>
    </row>
    <row r="34" spans="1:22" x14ac:dyDescent="0.2">
      <c r="A34" s="16" t="s">
        <v>320</v>
      </c>
      <c r="B34" s="4">
        <v>27010</v>
      </c>
      <c r="C34" s="4">
        <v>116500</v>
      </c>
      <c r="D34" s="4">
        <v>-89490</v>
      </c>
      <c r="E34" s="4">
        <v>-3187970000</v>
      </c>
      <c r="F34" s="4">
        <f t="shared" si="4"/>
        <v>91697775509</v>
      </c>
      <c r="G34" s="4">
        <v>0</v>
      </c>
      <c r="H34" s="4">
        <v>0</v>
      </c>
      <c r="I34" s="4">
        <v>0</v>
      </c>
      <c r="J34" s="4">
        <v>-6080000</v>
      </c>
      <c r="K34">
        <f t="shared" si="5"/>
        <v>-34821647000</v>
      </c>
      <c r="L34" s="4">
        <v>387</v>
      </c>
      <c r="M34" s="4">
        <v>885</v>
      </c>
      <c r="N34" s="4">
        <v>36</v>
      </c>
      <c r="O34" s="4">
        <v>85</v>
      </c>
      <c r="P34" s="4">
        <v>353300</v>
      </c>
      <c r="Q34" s="4">
        <v>1093700</v>
      </c>
      <c r="R34" s="5">
        <v>-2.1299999999999999E-2</v>
      </c>
      <c r="S34" s="4">
        <v>1447400</v>
      </c>
      <c r="T34" s="4">
        <f t="shared" si="2"/>
        <v>841970</v>
      </c>
      <c r="U34" s="4">
        <f t="shared" si="6"/>
        <v>516800</v>
      </c>
      <c r="V34" s="5">
        <v>2.23E-2</v>
      </c>
    </row>
    <row r="35" spans="1:22" x14ac:dyDescent="0.2">
      <c r="A35" s="16" t="s">
        <v>319</v>
      </c>
      <c r="B35" s="4">
        <v>18700</v>
      </c>
      <c r="C35" s="4">
        <v>305100</v>
      </c>
      <c r="D35" s="4">
        <v>-286400</v>
      </c>
      <c r="E35" s="4">
        <v>-10290440000</v>
      </c>
      <c r="F35" s="4">
        <f t="shared" si="4"/>
        <v>94885745509</v>
      </c>
      <c r="G35" s="4">
        <v>0</v>
      </c>
      <c r="H35" s="4">
        <v>0</v>
      </c>
      <c r="I35" s="4">
        <v>0</v>
      </c>
      <c r="J35" s="4">
        <v>-723860000</v>
      </c>
      <c r="K35">
        <f t="shared" si="5"/>
        <v>-34815567000</v>
      </c>
      <c r="L35" s="4">
        <v>393</v>
      </c>
      <c r="M35" s="4">
        <v>683</v>
      </c>
      <c r="N35" s="4">
        <v>35</v>
      </c>
      <c r="O35" s="4">
        <v>75</v>
      </c>
      <c r="P35" s="4">
        <v>428700</v>
      </c>
      <c r="Q35" s="4">
        <v>895500</v>
      </c>
      <c r="R35" s="5">
        <v>2.8000000000000004E-3</v>
      </c>
      <c r="S35" s="4">
        <v>1340300</v>
      </c>
      <c r="T35" s="4">
        <f t="shared" si="2"/>
        <v>747350</v>
      </c>
      <c r="U35" s="4">
        <f t="shared" si="6"/>
        <v>516800</v>
      </c>
      <c r="V35" s="5">
        <v>1.8000000000000002E-2</v>
      </c>
    </row>
    <row r="36" spans="1:22" x14ac:dyDescent="0.2">
      <c r="A36" s="16" t="s">
        <v>318</v>
      </c>
      <c r="B36" s="4">
        <v>6400</v>
      </c>
      <c r="C36" s="4">
        <v>136000</v>
      </c>
      <c r="D36" s="4">
        <v>-129600</v>
      </c>
      <c r="E36" s="4">
        <v>-4635100000</v>
      </c>
      <c r="F36" s="4">
        <f t="shared" si="4"/>
        <v>105176185509</v>
      </c>
      <c r="G36" s="4">
        <v>0</v>
      </c>
      <c r="H36" s="4">
        <v>0</v>
      </c>
      <c r="I36" s="4">
        <v>0</v>
      </c>
      <c r="J36" s="4">
        <v>-1161370000</v>
      </c>
      <c r="K36">
        <f t="shared" si="5"/>
        <v>-34091707000</v>
      </c>
      <c r="L36" s="4">
        <v>330</v>
      </c>
      <c r="M36" s="4">
        <v>662</v>
      </c>
      <c r="N36" s="4">
        <v>28</v>
      </c>
      <c r="O36" s="4">
        <v>47</v>
      </c>
      <c r="P36" s="4">
        <v>305100</v>
      </c>
      <c r="Q36" s="4">
        <v>564600</v>
      </c>
      <c r="R36" s="5">
        <v>-9.7000000000000003E-3</v>
      </c>
      <c r="S36" s="4">
        <v>1009800</v>
      </c>
      <c r="T36" s="4">
        <f t="shared" si="2"/>
        <v>700420</v>
      </c>
      <c r="U36" s="4">
        <f t="shared" si="6"/>
        <v>516800</v>
      </c>
      <c r="V36" s="5">
        <v>1.3899999999999999E-2</v>
      </c>
    </row>
    <row r="37" spans="1:22" x14ac:dyDescent="0.2">
      <c r="A37" s="16" t="s">
        <v>317</v>
      </c>
      <c r="B37" s="4">
        <v>13300</v>
      </c>
      <c r="C37" s="4">
        <v>13650</v>
      </c>
      <c r="D37" s="4">
        <v>-350</v>
      </c>
      <c r="E37" s="4">
        <v>-12940000</v>
      </c>
      <c r="F37" s="4">
        <f t="shared" si="4"/>
        <v>109811285509</v>
      </c>
      <c r="G37" s="4">
        <v>0</v>
      </c>
      <c r="H37" s="4">
        <v>0</v>
      </c>
      <c r="I37" s="4">
        <v>0</v>
      </c>
      <c r="J37" s="4">
        <v>-2969070000</v>
      </c>
      <c r="K37">
        <f t="shared" si="5"/>
        <v>-32930337000</v>
      </c>
      <c r="L37" s="4">
        <v>417</v>
      </c>
      <c r="M37" s="4">
        <v>644</v>
      </c>
      <c r="N37" s="4">
        <v>27</v>
      </c>
      <c r="O37" s="4">
        <v>49</v>
      </c>
      <c r="P37" s="4">
        <v>322200</v>
      </c>
      <c r="Q37" s="4">
        <v>619300</v>
      </c>
      <c r="R37" s="5">
        <v>-4.0999999999999995E-3</v>
      </c>
      <c r="S37" s="4">
        <v>952300</v>
      </c>
      <c r="T37" s="4">
        <f t="shared" si="2"/>
        <v>637560</v>
      </c>
      <c r="U37" s="4">
        <f t="shared" si="6"/>
        <v>358600</v>
      </c>
      <c r="V37" s="5">
        <v>1.37E-2</v>
      </c>
    </row>
    <row r="38" spans="1:22" x14ac:dyDescent="0.2">
      <c r="A38" s="16" t="s">
        <v>316</v>
      </c>
      <c r="B38" s="4">
        <v>310017</v>
      </c>
      <c r="C38" s="4">
        <v>76800</v>
      </c>
      <c r="D38" s="4">
        <v>233217</v>
      </c>
      <c r="E38" s="4">
        <v>8426700000</v>
      </c>
      <c r="F38" s="4">
        <f t="shared" si="4"/>
        <v>109824225509</v>
      </c>
      <c r="G38" s="4">
        <v>0</v>
      </c>
      <c r="H38" s="4">
        <v>0</v>
      </c>
      <c r="I38" s="4">
        <v>0</v>
      </c>
      <c r="J38" s="4">
        <v>-4856130000</v>
      </c>
      <c r="K38">
        <f t="shared" si="5"/>
        <v>-29961267000</v>
      </c>
      <c r="L38" s="4">
        <v>1150</v>
      </c>
      <c r="M38" s="4">
        <v>795</v>
      </c>
      <c r="N38" s="4">
        <v>84</v>
      </c>
      <c r="O38" s="4">
        <v>69</v>
      </c>
      <c r="P38" s="4">
        <v>1052000</v>
      </c>
      <c r="Q38" s="4">
        <v>809300</v>
      </c>
      <c r="R38" s="5">
        <v>2.7000000000000003E-2</v>
      </c>
      <c r="S38" s="4">
        <v>1886200</v>
      </c>
      <c r="T38" s="4">
        <f t="shared" si="2"/>
        <v>487350</v>
      </c>
      <c r="U38" s="4">
        <f t="shared" si="6"/>
        <v>358600</v>
      </c>
      <c r="V38" s="5">
        <v>3.4200000000000001E-2</v>
      </c>
    </row>
    <row r="39" spans="1:22" x14ac:dyDescent="0.2">
      <c r="A39" s="16" t="s">
        <v>315</v>
      </c>
      <c r="B39" s="4">
        <v>17400</v>
      </c>
      <c r="C39" s="4">
        <v>11500</v>
      </c>
      <c r="D39" s="4">
        <v>5900</v>
      </c>
      <c r="E39" s="4">
        <v>207350000</v>
      </c>
      <c r="F39" s="4">
        <f t="shared" ref="F39:F44" si="7">E39+F40</f>
        <v>101397525509</v>
      </c>
      <c r="G39" s="4">
        <v>0</v>
      </c>
      <c r="H39" s="4">
        <v>0</v>
      </c>
      <c r="I39" s="4">
        <v>0</v>
      </c>
      <c r="J39" s="4">
        <v>-3835585000</v>
      </c>
      <c r="K39">
        <f t="shared" ref="K39:K44" si="8">K40+J39</f>
        <v>-25105137000</v>
      </c>
      <c r="L39" s="4">
        <v>215</v>
      </c>
      <c r="M39" s="4">
        <v>347</v>
      </c>
      <c r="N39" s="4">
        <v>14</v>
      </c>
      <c r="O39" s="4">
        <v>23</v>
      </c>
      <c r="P39" s="4">
        <v>210600</v>
      </c>
      <c r="Q39" s="4">
        <v>305700</v>
      </c>
      <c r="R39" s="5">
        <v>0</v>
      </c>
      <c r="S39" s="4">
        <v>516800</v>
      </c>
      <c r="T39" s="4">
        <f t="shared" ref="T39:T44" si="9">AVERAGE(S40:S49)</f>
        <v>463720</v>
      </c>
      <c r="U39" s="4">
        <f t="shared" ref="U39:U44" si="10">MIN(S40:S44)</f>
        <v>358600</v>
      </c>
      <c r="V39" s="5">
        <v>0.01</v>
      </c>
    </row>
    <row r="40" spans="1:22" x14ac:dyDescent="0.2">
      <c r="A40" s="16" t="s">
        <v>314</v>
      </c>
      <c r="B40" s="4">
        <v>38200</v>
      </c>
      <c r="C40" s="4">
        <v>18400</v>
      </c>
      <c r="D40" s="4">
        <v>19800</v>
      </c>
      <c r="E40" s="4">
        <v>700190000</v>
      </c>
      <c r="F40" s="4">
        <f t="shared" si="7"/>
        <v>101190175509</v>
      </c>
      <c r="G40" s="4">
        <v>0</v>
      </c>
      <c r="H40" s="4">
        <v>0</v>
      </c>
      <c r="I40" s="4">
        <v>0</v>
      </c>
      <c r="J40" s="4">
        <v>-3835585000</v>
      </c>
      <c r="K40">
        <f t="shared" si="8"/>
        <v>-21269552000</v>
      </c>
      <c r="L40" s="4">
        <v>400</v>
      </c>
      <c r="M40" s="4">
        <v>441</v>
      </c>
      <c r="N40" s="4">
        <v>23</v>
      </c>
      <c r="O40" s="4">
        <v>19</v>
      </c>
      <c r="P40" s="4">
        <v>348000</v>
      </c>
      <c r="Q40" s="4">
        <v>325000</v>
      </c>
      <c r="R40" s="5">
        <v>1.5900000000000001E-2</v>
      </c>
      <c r="S40" s="4">
        <v>736600</v>
      </c>
      <c r="T40" s="4">
        <f t="shared" si="9"/>
        <v>417560</v>
      </c>
      <c r="U40" s="4">
        <f t="shared" si="10"/>
        <v>358600</v>
      </c>
      <c r="V40" s="5">
        <v>1.7000000000000001E-2</v>
      </c>
    </row>
    <row r="41" spans="1:22" x14ac:dyDescent="0.2">
      <c r="A41" s="16" t="s">
        <v>310</v>
      </c>
      <c r="B41" s="4">
        <v>10400</v>
      </c>
      <c r="C41" s="4">
        <v>63000</v>
      </c>
      <c r="D41" s="4">
        <v>-52600</v>
      </c>
      <c r="E41" s="4">
        <v>-1830620000</v>
      </c>
      <c r="F41" s="4">
        <f t="shared" si="7"/>
        <v>100489985509</v>
      </c>
      <c r="G41" s="4">
        <v>0</v>
      </c>
      <c r="H41" s="4">
        <v>0</v>
      </c>
      <c r="I41" s="4">
        <v>0</v>
      </c>
      <c r="J41" s="4">
        <v>-2982345000</v>
      </c>
      <c r="K41">
        <f t="shared" si="8"/>
        <v>-17433967000</v>
      </c>
      <c r="L41" s="4">
        <v>283</v>
      </c>
      <c r="M41" s="4">
        <v>238</v>
      </c>
      <c r="N41" s="4">
        <v>28</v>
      </c>
      <c r="O41" s="4">
        <v>16</v>
      </c>
      <c r="P41" s="4">
        <v>316600</v>
      </c>
      <c r="Q41" s="4">
        <v>206700</v>
      </c>
      <c r="R41" s="5">
        <v>1.5E-3</v>
      </c>
      <c r="S41" s="4">
        <v>523300</v>
      </c>
      <c r="T41" s="4">
        <f t="shared" si="9"/>
        <v>400100</v>
      </c>
      <c r="U41" s="4">
        <f t="shared" si="10"/>
        <v>358600</v>
      </c>
      <c r="V41" s="5">
        <v>1.15E-2</v>
      </c>
    </row>
    <row r="42" spans="1:22" x14ac:dyDescent="0.2">
      <c r="A42" s="16" t="s">
        <v>309</v>
      </c>
      <c r="B42" s="4">
        <v>6600</v>
      </c>
      <c r="C42" s="4">
        <v>51300</v>
      </c>
      <c r="D42" s="4">
        <v>-44700</v>
      </c>
      <c r="E42" s="4">
        <v>-1548490000</v>
      </c>
      <c r="F42" s="4">
        <f t="shared" si="7"/>
        <v>102320605509</v>
      </c>
      <c r="G42" s="4">
        <v>0</v>
      </c>
      <c r="H42" s="4">
        <v>0</v>
      </c>
      <c r="I42" s="4">
        <v>0</v>
      </c>
      <c r="J42" s="4">
        <v>-769570000</v>
      </c>
      <c r="K42">
        <f t="shared" si="8"/>
        <v>-14451622000</v>
      </c>
      <c r="L42" s="4">
        <v>204</v>
      </c>
      <c r="M42" s="4">
        <v>188</v>
      </c>
      <c r="N42" s="4">
        <v>17</v>
      </c>
      <c r="O42" s="4">
        <v>11</v>
      </c>
      <c r="P42" s="4">
        <v>203900</v>
      </c>
      <c r="Q42" s="4">
        <v>131000</v>
      </c>
      <c r="R42" s="5">
        <v>4.4000000000000003E-3</v>
      </c>
      <c r="S42" s="4">
        <v>358600</v>
      </c>
      <c r="T42" s="4">
        <f t="shared" si="9"/>
        <v>399360</v>
      </c>
      <c r="U42" s="4">
        <f t="shared" si="10"/>
        <v>323700</v>
      </c>
      <c r="V42" s="5">
        <v>4.4000000000000003E-3</v>
      </c>
    </row>
    <row r="43" spans="1:22" x14ac:dyDescent="0.2">
      <c r="A43" s="16" t="s">
        <v>306</v>
      </c>
      <c r="B43" s="4">
        <v>18500</v>
      </c>
      <c r="C43" s="4">
        <v>1000</v>
      </c>
      <c r="D43" s="4">
        <v>17500</v>
      </c>
      <c r="E43" s="4">
        <v>606960000</v>
      </c>
      <c r="F43" s="4">
        <f t="shared" si="7"/>
        <v>103869095509</v>
      </c>
      <c r="G43" s="4">
        <v>0</v>
      </c>
      <c r="H43" s="4">
        <v>0</v>
      </c>
      <c r="I43" s="4">
        <v>0</v>
      </c>
      <c r="J43" s="4">
        <v>4943410000</v>
      </c>
      <c r="K43">
        <f t="shared" si="8"/>
        <v>-13682052000</v>
      </c>
      <c r="L43" s="4">
        <v>230</v>
      </c>
      <c r="M43" s="4">
        <v>211</v>
      </c>
      <c r="N43" s="4">
        <v>32</v>
      </c>
      <c r="O43" s="4">
        <v>19</v>
      </c>
      <c r="P43" s="4">
        <v>326300</v>
      </c>
      <c r="Q43" s="4">
        <v>262400</v>
      </c>
      <c r="R43" s="5">
        <v>-1.4000000000000002E-3</v>
      </c>
      <c r="S43" s="4">
        <v>589100</v>
      </c>
      <c r="T43" s="4">
        <f t="shared" si="9"/>
        <v>371850</v>
      </c>
      <c r="U43" s="4">
        <f t="shared" si="10"/>
        <v>323700</v>
      </c>
      <c r="V43" s="5">
        <v>8.6999999999999994E-3</v>
      </c>
    </row>
    <row r="44" spans="1:22" x14ac:dyDescent="0.2">
      <c r="A44" s="16" t="s">
        <v>305</v>
      </c>
      <c r="B44" s="4">
        <v>400</v>
      </c>
      <c r="C44" s="4">
        <v>1700</v>
      </c>
      <c r="D44" s="4">
        <v>-1300</v>
      </c>
      <c r="E44" s="4">
        <v>-45020000</v>
      </c>
      <c r="F44" s="4">
        <f t="shared" si="7"/>
        <v>103262135509</v>
      </c>
      <c r="G44" s="4">
        <v>0</v>
      </c>
      <c r="H44" s="4">
        <v>0</v>
      </c>
      <c r="I44" s="4">
        <v>0</v>
      </c>
      <c r="J44" s="4">
        <v>-724595000</v>
      </c>
      <c r="K44">
        <f t="shared" si="8"/>
        <v>-18625462000</v>
      </c>
      <c r="L44" s="4">
        <v>104</v>
      </c>
      <c r="M44" s="4">
        <v>210</v>
      </c>
      <c r="N44" s="4">
        <v>13</v>
      </c>
      <c r="O44" s="4">
        <v>19</v>
      </c>
      <c r="P44" s="4">
        <v>149000</v>
      </c>
      <c r="Q44" s="4">
        <v>241800</v>
      </c>
      <c r="R44" s="5">
        <v>0</v>
      </c>
      <c r="S44" s="4">
        <v>506700</v>
      </c>
      <c r="T44" s="4">
        <f t="shared" si="9"/>
        <v>380030</v>
      </c>
      <c r="U44" s="4">
        <f t="shared" si="10"/>
        <v>280500</v>
      </c>
      <c r="V44" s="5">
        <v>7.1999999999999998E-3</v>
      </c>
    </row>
    <row r="45" spans="1:22" x14ac:dyDescent="0.2">
      <c r="A45" s="16" t="s">
        <v>304</v>
      </c>
      <c r="B45" s="4">
        <v>9280</v>
      </c>
      <c r="C45" s="4">
        <v>4100</v>
      </c>
      <c r="D45" s="4">
        <v>5180</v>
      </c>
      <c r="E45" s="4">
        <v>179409582</v>
      </c>
      <c r="F45" s="4">
        <f t="shared" ref="F45:F55" si="11">E45+F46</f>
        <v>103307155509</v>
      </c>
      <c r="G45" s="4">
        <v>0</v>
      </c>
      <c r="H45" s="4">
        <v>0</v>
      </c>
      <c r="I45" s="4">
        <v>0</v>
      </c>
      <c r="J45" s="4">
        <v>-271275000</v>
      </c>
      <c r="K45">
        <f t="shared" ref="K45:K55" si="12">K46+J45</f>
        <v>-17900867000</v>
      </c>
      <c r="L45" s="4">
        <v>206</v>
      </c>
      <c r="M45" s="4">
        <v>227</v>
      </c>
      <c r="N45" s="4">
        <v>15</v>
      </c>
      <c r="O45" s="4">
        <v>15</v>
      </c>
      <c r="P45" s="4">
        <v>192800</v>
      </c>
      <c r="Q45" s="4">
        <v>177700</v>
      </c>
      <c r="R45" s="5">
        <v>0</v>
      </c>
      <c r="S45" s="4">
        <v>394100</v>
      </c>
      <c r="T45" s="4">
        <f t="shared" ref="T45:T61" si="13">AVERAGE(S46:S55)</f>
        <v>374500</v>
      </c>
      <c r="U45" s="4">
        <f t="shared" ref="U45:U55" si="14">MIN(S46:S50)</f>
        <v>275000</v>
      </c>
      <c r="V45" s="5">
        <v>7.1999999999999998E-3</v>
      </c>
    </row>
    <row r="46" spans="1:22" x14ac:dyDescent="0.2">
      <c r="A46" s="16" t="s">
        <v>303</v>
      </c>
      <c r="B46" s="4">
        <v>200200</v>
      </c>
      <c r="C46" s="4">
        <v>3200</v>
      </c>
      <c r="D46" s="4">
        <v>197000</v>
      </c>
      <c r="E46" s="4">
        <v>6831123524</v>
      </c>
      <c r="F46" s="4">
        <f t="shared" si="11"/>
        <v>103127745927</v>
      </c>
      <c r="G46" s="4">
        <v>0</v>
      </c>
      <c r="H46" s="4">
        <v>0</v>
      </c>
      <c r="I46" s="4">
        <v>0</v>
      </c>
      <c r="J46" s="4">
        <v>830715000</v>
      </c>
      <c r="K46">
        <f t="shared" si="12"/>
        <v>-17629592000</v>
      </c>
      <c r="L46" s="4">
        <v>186</v>
      </c>
      <c r="M46" s="4">
        <v>344</v>
      </c>
      <c r="N46" s="4">
        <v>22</v>
      </c>
      <c r="O46" s="4">
        <v>28</v>
      </c>
      <c r="P46" s="4">
        <v>202100</v>
      </c>
      <c r="Q46" s="4">
        <v>338100</v>
      </c>
      <c r="R46" s="5">
        <v>-4.3E-3</v>
      </c>
      <c r="S46" s="4">
        <v>540500</v>
      </c>
      <c r="T46" s="4">
        <f t="shared" si="13"/>
        <v>375022.4</v>
      </c>
      <c r="U46" s="4">
        <f t="shared" si="14"/>
        <v>275000</v>
      </c>
      <c r="V46" s="5">
        <v>7.1999999999999998E-3</v>
      </c>
    </row>
    <row r="47" spans="1:22" x14ac:dyDescent="0.2">
      <c r="A47" s="16" t="s">
        <v>299</v>
      </c>
      <c r="B47" s="4">
        <v>0</v>
      </c>
      <c r="C47" s="4">
        <v>10200</v>
      </c>
      <c r="D47" s="4">
        <v>-10200</v>
      </c>
      <c r="E47" s="4">
        <v>-354260000</v>
      </c>
      <c r="F47" s="4">
        <f t="shared" si="11"/>
        <v>96296622403</v>
      </c>
      <c r="G47" s="4">
        <v>0</v>
      </c>
      <c r="H47" s="4">
        <v>0</v>
      </c>
      <c r="I47" s="4">
        <v>0</v>
      </c>
      <c r="J47" s="4">
        <v>830715000</v>
      </c>
      <c r="K47">
        <f t="shared" si="12"/>
        <v>-18460307000</v>
      </c>
      <c r="L47" s="4">
        <v>142</v>
      </c>
      <c r="M47" s="4">
        <v>192</v>
      </c>
      <c r="N47" s="4">
        <v>5</v>
      </c>
      <c r="O47" s="4">
        <v>16</v>
      </c>
      <c r="P47" s="4">
        <v>126800</v>
      </c>
      <c r="Q47" s="4">
        <v>196900</v>
      </c>
      <c r="R47" s="5">
        <v>1.5E-3</v>
      </c>
      <c r="S47" s="4">
        <v>323700</v>
      </c>
      <c r="T47" s="4">
        <f t="shared" si="13"/>
        <v>373839.9</v>
      </c>
      <c r="U47" s="4">
        <f t="shared" si="14"/>
        <v>275000</v>
      </c>
      <c r="V47" s="5">
        <v>7.1999999999999998E-3</v>
      </c>
    </row>
    <row r="48" spans="1:22" x14ac:dyDescent="0.2">
      <c r="A48" s="16" t="s">
        <v>298</v>
      </c>
      <c r="B48" s="4">
        <v>100400</v>
      </c>
      <c r="C48" s="4">
        <v>0</v>
      </c>
      <c r="D48" s="4">
        <v>100400</v>
      </c>
      <c r="E48" s="4">
        <v>3485920000</v>
      </c>
      <c r="F48" s="4">
        <f t="shared" si="11"/>
        <v>96650882403</v>
      </c>
      <c r="G48" s="4">
        <v>0</v>
      </c>
      <c r="H48" s="4">
        <v>0</v>
      </c>
      <c r="I48" s="4">
        <v>0</v>
      </c>
      <c r="J48" s="4">
        <v>1110375000</v>
      </c>
      <c r="K48">
        <f t="shared" si="12"/>
        <v>-19291022000</v>
      </c>
      <c r="L48" s="4">
        <v>199</v>
      </c>
      <c r="M48" s="4">
        <v>175</v>
      </c>
      <c r="N48" s="4">
        <v>21</v>
      </c>
      <c r="O48" s="4">
        <v>18</v>
      </c>
      <c r="P48" s="4">
        <v>215900</v>
      </c>
      <c r="Q48" s="4">
        <v>168200</v>
      </c>
      <c r="R48" s="5">
        <v>5.7999999999999996E-3</v>
      </c>
      <c r="S48" s="4">
        <v>384100</v>
      </c>
      <c r="T48" s="4">
        <f t="shared" si="13"/>
        <v>367665.5</v>
      </c>
      <c r="U48" s="4">
        <f t="shared" si="14"/>
        <v>275000</v>
      </c>
      <c r="V48" s="5">
        <v>8.6999999999999994E-3</v>
      </c>
    </row>
    <row r="49" spans="1:22" x14ac:dyDescent="0.2">
      <c r="A49" s="16" t="s">
        <v>286</v>
      </c>
      <c r="B49" s="4">
        <v>1500</v>
      </c>
      <c r="C49" s="4">
        <v>980</v>
      </c>
      <c r="D49" s="4">
        <v>520</v>
      </c>
      <c r="E49" s="4">
        <v>18090000</v>
      </c>
      <c r="F49" s="4">
        <f t="shared" si="11"/>
        <v>93164962403</v>
      </c>
      <c r="G49" s="4">
        <v>0</v>
      </c>
      <c r="H49" s="4">
        <v>0</v>
      </c>
      <c r="I49" s="4">
        <v>0</v>
      </c>
      <c r="J49" s="4">
        <v>766285000</v>
      </c>
      <c r="K49">
        <f t="shared" si="12"/>
        <v>-20401397000</v>
      </c>
      <c r="L49" s="4">
        <v>112</v>
      </c>
      <c r="M49" s="4">
        <v>203</v>
      </c>
      <c r="N49" s="4">
        <v>13</v>
      </c>
      <c r="O49" s="4">
        <v>13</v>
      </c>
      <c r="P49" s="4">
        <v>101500</v>
      </c>
      <c r="Q49" s="4">
        <v>168300</v>
      </c>
      <c r="R49" s="5">
        <v>0</v>
      </c>
      <c r="S49" s="4">
        <v>280500</v>
      </c>
      <c r="T49" s="4">
        <f t="shared" si="13"/>
        <v>440576</v>
      </c>
      <c r="U49" s="4">
        <f t="shared" si="14"/>
        <v>275000</v>
      </c>
      <c r="V49" s="5">
        <v>8.6999999999999994E-3</v>
      </c>
    </row>
    <row r="50" spans="1:22" x14ac:dyDescent="0.2">
      <c r="A50" s="16" t="s">
        <v>285</v>
      </c>
      <c r="B50" s="4">
        <v>300</v>
      </c>
      <c r="C50" s="4">
        <v>9000</v>
      </c>
      <c r="D50" s="4">
        <v>-8700</v>
      </c>
      <c r="E50" s="4">
        <v>-301470000</v>
      </c>
      <c r="F50" s="4">
        <f t="shared" si="11"/>
        <v>93146872403</v>
      </c>
      <c r="G50" s="4">
        <v>0</v>
      </c>
      <c r="H50" s="4">
        <v>0</v>
      </c>
      <c r="I50" s="4">
        <v>0</v>
      </c>
      <c r="J50" s="4">
        <v>-3425000</v>
      </c>
      <c r="K50">
        <f t="shared" si="12"/>
        <v>-21167682000</v>
      </c>
      <c r="L50" s="4">
        <v>92</v>
      </c>
      <c r="M50" s="4">
        <v>158</v>
      </c>
      <c r="N50" s="4">
        <v>3</v>
      </c>
      <c r="O50" s="4">
        <v>4</v>
      </c>
      <c r="P50" s="4">
        <v>130500</v>
      </c>
      <c r="Q50" s="4">
        <v>144500</v>
      </c>
      <c r="R50" s="5">
        <v>-4.3E-3</v>
      </c>
      <c r="S50" s="4">
        <v>275000</v>
      </c>
      <c r="T50" s="4">
        <f t="shared" si="13"/>
        <v>525418.5</v>
      </c>
      <c r="U50" s="4">
        <f t="shared" si="14"/>
        <v>314000</v>
      </c>
      <c r="V50" s="5">
        <v>8.6999999999999994E-3</v>
      </c>
    </row>
    <row r="51" spans="1:22" x14ac:dyDescent="0.2">
      <c r="A51" s="16" t="s">
        <v>284</v>
      </c>
      <c r="B51" s="4">
        <v>0</v>
      </c>
      <c r="C51" s="4">
        <v>410</v>
      </c>
      <c r="D51" s="4">
        <v>-410</v>
      </c>
      <c r="E51" s="4">
        <v>-14290000</v>
      </c>
      <c r="F51" s="4">
        <f t="shared" si="11"/>
        <v>93448342403</v>
      </c>
      <c r="G51" s="4">
        <v>0</v>
      </c>
      <c r="H51" s="4">
        <v>0</v>
      </c>
      <c r="I51" s="4">
        <v>0</v>
      </c>
      <c r="J51" s="4">
        <v>861070000</v>
      </c>
      <c r="K51">
        <f t="shared" si="12"/>
        <v>-21164257000</v>
      </c>
      <c r="L51" s="4">
        <v>120</v>
      </c>
      <c r="M51" s="4">
        <v>298</v>
      </c>
      <c r="N51" s="4">
        <v>3</v>
      </c>
      <c r="O51" s="4">
        <v>19</v>
      </c>
      <c r="P51" s="4">
        <v>82400</v>
      </c>
      <c r="Q51" s="4">
        <v>235300</v>
      </c>
      <c r="R51" s="5">
        <v>-5.6999999999999993E-3</v>
      </c>
      <c r="S51" s="4">
        <v>348700</v>
      </c>
      <c r="T51" s="4">
        <f t="shared" si="13"/>
        <v>551089.69999999995</v>
      </c>
      <c r="U51" s="4">
        <f t="shared" si="14"/>
        <v>314000</v>
      </c>
      <c r="V51" s="5">
        <v>1.01E-2</v>
      </c>
    </row>
    <row r="52" spans="1:22" x14ac:dyDescent="0.2">
      <c r="A52" s="16" t="s">
        <v>283</v>
      </c>
      <c r="B52" s="4">
        <v>8900</v>
      </c>
      <c r="C52" s="4">
        <v>800</v>
      </c>
      <c r="D52" s="4">
        <v>8100</v>
      </c>
      <c r="E52" s="4">
        <v>282470000</v>
      </c>
      <c r="F52" s="4">
        <f t="shared" si="11"/>
        <v>93462632403</v>
      </c>
      <c r="G52" s="4">
        <v>0</v>
      </c>
      <c r="H52" s="4">
        <v>0</v>
      </c>
      <c r="I52" s="4">
        <v>0</v>
      </c>
      <c r="J52" s="4">
        <v>523375000</v>
      </c>
      <c r="K52">
        <f t="shared" si="12"/>
        <v>-22025327000</v>
      </c>
      <c r="L52" s="4">
        <v>232</v>
      </c>
      <c r="M52" s="4">
        <v>216</v>
      </c>
      <c r="N52" s="4">
        <v>15</v>
      </c>
      <c r="O52" s="4">
        <v>11</v>
      </c>
      <c r="P52" s="4">
        <v>184900</v>
      </c>
      <c r="Q52" s="4">
        <v>154400</v>
      </c>
      <c r="R52" s="5">
        <v>2.8999999999999998E-3</v>
      </c>
      <c r="S52" s="4">
        <v>351200</v>
      </c>
      <c r="T52" s="4">
        <f t="shared" si="13"/>
        <v>565789.69999999995</v>
      </c>
      <c r="U52" s="4">
        <f t="shared" si="14"/>
        <v>311875</v>
      </c>
      <c r="V52" s="5">
        <v>8.6E-3</v>
      </c>
    </row>
    <row r="53" spans="1:22" x14ac:dyDescent="0.2">
      <c r="A53" s="16" t="s">
        <v>282</v>
      </c>
      <c r="B53" s="4">
        <v>1700</v>
      </c>
      <c r="C53" s="4">
        <v>1200</v>
      </c>
      <c r="D53" s="4">
        <v>500</v>
      </c>
      <c r="E53" s="4">
        <v>17390000</v>
      </c>
      <c r="F53" s="4">
        <f t="shared" si="11"/>
        <v>93180162403</v>
      </c>
      <c r="G53" s="4">
        <v>0</v>
      </c>
      <c r="H53" s="4">
        <v>0</v>
      </c>
      <c r="I53" s="4">
        <v>0</v>
      </c>
      <c r="J53" s="4">
        <v>194710000</v>
      </c>
      <c r="K53">
        <f t="shared" si="12"/>
        <v>-22548702000</v>
      </c>
      <c r="L53" s="4">
        <v>144</v>
      </c>
      <c r="M53" s="4">
        <v>211</v>
      </c>
      <c r="N53" s="4">
        <v>10</v>
      </c>
      <c r="O53" s="4">
        <v>16</v>
      </c>
      <c r="P53" s="4">
        <v>114900</v>
      </c>
      <c r="Q53" s="4">
        <v>199100</v>
      </c>
      <c r="R53" s="5">
        <v>-2.8000000000000004E-3</v>
      </c>
      <c r="S53" s="4">
        <v>314000</v>
      </c>
      <c r="T53" s="4">
        <f t="shared" si="13"/>
        <v>674848.6</v>
      </c>
      <c r="U53" s="4">
        <f t="shared" si="14"/>
        <v>311875</v>
      </c>
      <c r="V53" s="5">
        <v>7.1999999999999998E-3</v>
      </c>
    </row>
    <row r="54" spans="1:22" x14ac:dyDescent="0.2">
      <c r="A54" s="16" t="s">
        <v>281</v>
      </c>
      <c r="B54" s="4">
        <v>161500</v>
      </c>
      <c r="C54" s="4">
        <v>216800</v>
      </c>
      <c r="D54" s="4">
        <v>-55300</v>
      </c>
      <c r="E54" s="4">
        <v>-1918260000</v>
      </c>
      <c r="F54" s="4">
        <f t="shared" si="11"/>
        <v>93162772403</v>
      </c>
      <c r="K54">
        <f t="shared" si="12"/>
        <v>-22743412000</v>
      </c>
      <c r="L54" s="4">
        <v>269</v>
      </c>
      <c r="M54" s="4">
        <v>401</v>
      </c>
      <c r="N54" s="4">
        <v>23</v>
      </c>
      <c r="O54" s="4">
        <v>22</v>
      </c>
      <c r="P54" s="4">
        <v>316600</v>
      </c>
      <c r="Q54" s="4">
        <v>269600</v>
      </c>
      <c r="R54" s="5">
        <v>1.0200000000000001E-2</v>
      </c>
      <c r="S54" s="4">
        <v>588500</v>
      </c>
      <c r="T54" s="4">
        <f t="shared" si="13"/>
        <v>756906.5</v>
      </c>
      <c r="U54" s="4">
        <f t="shared" si="14"/>
        <v>311875</v>
      </c>
      <c r="V54" s="5">
        <v>7.1999999999999998E-3</v>
      </c>
    </row>
    <row r="55" spans="1:22" x14ac:dyDescent="0.2">
      <c r="A55" s="16" t="s">
        <v>280</v>
      </c>
      <c r="B55" s="4">
        <v>2200</v>
      </c>
      <c r="C55" s="4">
        <v>68435</v>
      </c>
      <c r="D55" s="4">
        <v>-66235</v>
      </c>
      <c r="E55" s="4">
        <v>-2287440000</v>
      </c>
      <c r="F55" s="4">
        <f t="shared" si="11"/>
        <v>95081032403</v>
      </c>
      <c r="G55" s="4">
        <v>0</v>
      </c>
      <c r="H55" s="4">
        <v>0</v>
      </c>
      <c r="I55" s="4">
        <v>0</v>
      </c>
      <c r="J55" s="4">
        <v>-72110000</v>
      </c>
      <c r="K55">
        <f t="shared" si="12"/>
        <v>-22743412000</v>
      </c>
      <c r="L55" s="4">
        <v>210</v>
      </c>
      <c r="M55" s="4">
        <v>349</v>
      </c>
      <c r="N55" s="4">
        <v>5</v>
      </c>
      <c r="O55" s="4">
        <v>12</v>
      </c>
      <c r="P55" s="4">
        <v>111800</v>
      </c>
      <c r="Q55" s="4">
        <v>205100</v>
      </c>
      <c r="R55" s="5">
        <v>-1.4000000000000002E-3</v>
      </c>
      <c r="S55" s="4">
        <v>338800</v>
      </c>
      <c r="T55" s="4">
        <f t="shared" si="13"/>
        <v>893532</v>
      </c>
      <c r="U55" s="4">
        <f t="shared" si="14"/>
        <v>311875</v>
      </c>
      <c r="V55" s="5">
        <v>1.01E-2</v>
      </c>
    </row>
    <row r="56" spans="1:22" x14ac:dyDescent="0.2">
      <c r="A56" s="16" t="s">
        <v>279</v>
      </c>
      <c r="B56" s="4">
        <v>19100</v>
      </c>
      <c r="C56" s="4">
        <v>127000</v>
      </c>
      <c r="D56" s="4">
        <v>-107900</v>
      </c>
      <c r="E56" s="4">
        <v>-3750010000</v>
      </c>
      <c r="F56" s="4">
        <f t="shared" ref="F56:F130" si="15">E56+F57</f>
        <v>97368472403</v>
      </c>
      <c r="G56" s="4">
        <v>0</v>
      </c>
      <c r="H56" s="4">
        <v>0</v>
      </c>
      <c r="I56" s="4">
        <v>0</v>
      </c>
      <c r="J56" s="4">
        <v>-758570000</v>
      </c>
      <c r="K56">
        <f t="shared" ref="K56:K76" si="16">K57+J56</f>
        <v>-22671302000</v>
      </c>
      <c r="L56" s="4">
        <v>220</v>
      </c>
      <c r="M56" s="4">
        <v>593</v>
      </c>
      <c r="N56" s="4">
        <v>12</v>
      </c>
      <c r="O56" s="4">
        <v>30</v>
      </c>
      <c r="P56" s="4">
        <v>131100</v>
      </c>
      <c r="Q56" s="4">
        <v>376300</v>
      </c>
      <c r="R56" s="5">
        <v>-5.6999999999999993E-3</v>
      </c>
      <c r="S56" s="4">
        <v>545724</v>
      </c>
      <c r="T56" s="4">
        <f t="shared" si="13"/>
        <v>919763.8</v>
      </c>
      <c r="U56" s="4">
        <f t="shared" ref="U56:U123" si="17">MIN(S57:S61)</f>
        <v>311875</v>
      </c>
      <c r="V56" s="5">
        <v>1.8500000000000003E-2</v>
      </c>
    </row>
    <row r="57" spans="1:22" x14ac:dyDescent="0.2">
      <c r="A57" s="16" t="s">
        <v>278</v>
      </c>
      <c r="B57" s="4">
        <v>200</v>
      </c>
      <c r="C57" s="4">
        <v>60300</v>
      </c>
      <c r="D57" s="4">
        <v>-60100</v>
      </c>
      <c r="E57" s="4">
        <v>-2087850000</v>
      </c>
      <c r="F57" s="4">
        <f t="shared" si="15"/>
        <v>101118482403</v>
      </c>
      <c r="G57" s="4">
        <v>0</v>
      </c>
      <c r="H57" s="4">
        <v>0</v>
      </c>
      <c r="I57" s="4">
        <v>0</v>
      </c>
      <c r="J57" s="4">
        <v>-55420000</v>
      </c>
      <c r="K57">
        <f t="shared" si="16"/>
        <v>-21912732000</v>
      </c>
      <c r="L57" s="4">
        <v>256</v>
      </c>
      <c r="M57" s="4">
        <v>210</v>
      </c>
      <c r="N57" s="4">
        <v>10</v>
      </c>
      <c r="O57" s="4">
        <v>8</v>
      </c>
      <c r="P57" s="4">
        <v>153800</v>
      </c>
      <c r="Q57" s="4">
        <v>139100</v>
      </c>
      <c r="R57" s="5">
        <v>2.8999999999999998E-3</v>
      </c>
      <c r="S57" s="4">
        <v>311875</v>
      </c>
      <c r="T57" s="4">
        <f t="shared" si="13"/>
        <v>952057.5</v>
      </c>
      <c r="U57" s="4">
        <f t="shared" si="17"/>
        <v>322356</v>
      </c>
      <c r="V57" s="5">
        <v>5.7999999999999996E-3</v>
      </c>
    </row>
    <row r="58" spans="1:22" x14ac:dyDescent="0.2">
      <c r="A58" s="16" t="s">
        <v>275</v>
      </c>
      <c r="B58" s="4">
        <v>100</v>
      </c>
      <c r="C58" s="4">
        <v>65800</v>
      </c>
      <c r="D58" s="4">
        <v>-65700</v>
      </c>
      <c r="E58" s="4">
        <v>-2291680000</v>
      </c>
      <c r="F58" s="4">
        <f t="shared" si="15"/>
        <v>103206332403</v>
      </c>
      <c r="K58">
        <f t="shared" si="16"/>
        <v>-21857312000</v>
      </c>
      <c r="L58" s="4">
        <v>154</v>
      </c>
      <c r="M58" s="4">
        <v>231</v>
      </c>
      <c r="N58" s="4">
        <v>3</v>
      </c>
      <c r="O58" s="4">
        <v>16</v>
      </c>
      <c r="P58" s="4">
        <v>77600</v>
      </c>
      <c r="Q58" s="4">
        <v>203100</v>
      </c>
      <c r="R58" s="5">
        <v>-8.5000000000000006E-3</v>
      </c>
      <c r="S58" s="4">
        <v>322356</v>
      </c>
      <c r="T58" s="4">
        <f t="shared" si="13"/>
        <v>972130.4</v>
      </c>
      <c r="U58" s="4">
        <f t="shared" si="17"/>
        <v>498200</v>
      </c>
      <c r="V58" s="5">
        <v>1.5700000000000002E-2</v>
      </c>
    </row>
    <row r="59" spans="1:22" x14ac:dyDescent="0.2">
      <c r="A59" s="16" t="s">
        <v>274</v>
      </c>
      <c r="B59" s="4">
        <v>224500</v>
      </c>
      <c r="C59" s="4">
        <v>226900</v>
      </c>
      <c r="D59" s="4">
        <v>-2400</v>
      </c>
      <c r="E59" s="4">
        <v>-93750000</v>
      </c>
      <c r="F59" s="4">
        <f t="shared" si="15"/>
        <v>105498012403</v>
      </c>
      <c r="G59" s="4">
        <v>0</v>
      </c>
      <c r="H59" s="4">
        <v>0</v>
      </c>
      <c r="I59" s="4">
        <v>0</v>
      </c>
      <c r="J59" s="4">
        <v>-21857312000</v>
      </c>
      <c r="K59">
        <f t="shared" si="16"/>
        <v>-21857312000</v>
      </c>
      <c r="L59" s="4">
        <v>279</v>
      </c>
      <c r="M59" s="4">
        <v>803</v>
      </c>
      <c r="N59" s="4">
        <v>20</v>
      </c>
      <c r="O59" s="4">
        <v>62</v>
      </c>
      <c r="P59" s="4">
        <v>238400</v>
      </c>
      <c r="Q59" s="4">
        <v>769200</v>
      </c>
      <c r="R59" s="5">
        <v>-1.41E-2</v>
      </c>
      <c r="S59" s="4">
        <v>1009605</v>
      </c>
      <c r="T59" s="4">
        <f t="shared" si="13"/>
        <v>967501.4</v>
      </c>
      <c r="U59" s="4">
        <f t="shared" si="17"/>
        <v>498200</v>
      </c>
      <c r="V59" s="5">
        <v>2.2599999999999999E-2</v>
      </c>
    </row>
    <row r="60" spans="1:22" x14ac:dyDescent="0.2">
      <c r="A60" s="16" t="s">
        <v>273</v>
      </c>
      <c r="B60" s="4">
        <v>1214300</v>
      </c>
      <c r="C60" s="4">
        <v>216491</v>
      </c>
      <c r="D60" s="4">
        <v>997809</v>
      </c>
      <c r="E60" s="4">
        <v>35319510000</v>
      </c>
      <c r="F60" s="4">
        <f t="shared" si="15"/>
        <v>105591762403</v>
      </c>
      <c r="K60">
        <f t="shared" si="16"/>
        <v>0</v>
      </c>
      <c r="L60" s="4">
        <v>552</v>
      </c>
      <c r="M60" s="4">
        <v>496</v>
      </c>
      <c r="N60" s="4">
        <v>44</v>
      </c>
      <c r="O60" s="4">
        <v>46</v>
      </c>
      <c r="P60" s="4">
        <v>525400</v>
      </c>
      <c r="Q60" s="4">
        <v>504600</v>
      </c>
      <c r="R60" s="5">
        <v>1.7299999999999999E-2</v>
      </c>
      <c r="S60" s="4">
        <v>1123425</v>
      </c>
      <c r="T60" s="4">
        <f t="shared" si="13"/>
        <v>900886.3</v>
      </c>
      <c r="U60" s="4">
        <f t="shared" si="17"/>
        <v>498200</v>
      </c>
      <c r="V60" s="5">
        <v>1.7000000000000001E-2</v>
      </c>
    </row>
    <row r="61" spans="1:22" x14ac:dyDescent="0.2">
      <c r="A61" s="16" t="s">
        <v>268</v>
      </c>
      <c r="B61" s="4">
        <v>211500</v>
      </c>
      <c r="C61" s="4">
        <v>64300</v>
      </c>
      <c r="D61" s="4">
        <v>147200</v>
      </c>
      <c r="E61" s="4">
        <v>5119480000</v>
      </c>
      <c r="F61" s="4">
        <f t="shared" si="15"/>
        <v>70272252403</v>
      </c>
      <c r="K61">
        <f t="shared" si="16"/>
        <v>0</v>
      </c>
      <c r="L61" s="4">
        <v>253</v>
      </c>
      <c r="M61" s="4">
        <v>287</v>
      </c>
      <c r="N61" s="4">
        <v>29</v>
      </c>
      <c r="O61" s="4">
        <v>17</v>
      </c>
      <c r="P61" s="4">
        <v>329400</v>
      </c>
      <c r="Q61" s="4">
        <v>240500</v>
      </c>
      <c r="R61" s="5">
        <v>5.7999999999999996E-3</v>
      </c>
      <c r="S61" s="4">
        <v>605412</v>
      </c>
      <c r="T61" s="4">
        <f t="shared" si="13"/>
        <v>918635.4</v>
      </c>
      <c r="U61" s="4">
        <f t="shared" si="17"/>
        <v>498200</v>
      </c>
      <c r="V61" s="5">
        <v>1.01E-2</v>
      </c>
    </row>
    <row r="62" spans="1:22" x14ac:dyDescent="0.2">
      <c r="A62" s="16" t="s">
        <v>266</v>
      </c>
      <c r="B62" s="4">
        <v>1709300</v>
      </c>
      <c r="C62" s="4">
        <v>103000</v>
      </c>
      <c r="D62" s="4">
        <v>1606300</v>
      </c>
      <c r="E62" s="4">
        <v>56825100000</v>
      </c>
      <c r="F62" s="4">
        <f t="shared" si="15"/>
        <v>65152772403</v>
      </c>
      <c r="K62">
        <f t="shared" si="16"/>
        <v>0</v>
      </c>
      <c r="L62" s="4">
        <v>438</v>
      </c>
      <c r="M62" s="4">
        <v>443</v>
      </c>
      <c r="N62" s="4">
        <v>3</v>
      </c>
      <c r="O62" s="4">
        <v>19</v>
      </c>
      <c r="P62" s="4">
        <v>160200</v>
      </c>
      <c r="Q62" s="4">
        <v>288100</v>
      </c>
      <c r="R62" s="5">
        <v>-1.84E-2</v>
      </c>
      <c r="S62" s="4">
        <v>498200</v>
      </c>
      <c r="T62" s="4">
        <f t="shared" ref="T62:T115" si="18">AVERAGE(S63:S72)</f>
        <v>936235.4</v>
      </c>
      <c r="U62" s="4">
        <f t="shared" si="17"/>
        <v>634812</v>
      </c>
      <c r="V62" s="5">
        <v>2.12E-2</v>
      </c>
    </row>
    <row r="63" spans="1:22" x14ac:dyDescent="0.2">
      <c r="A63" s="16" t="s">
        <v>265</v>
      </c>
      <c r="B63" s="4">
        <v>15800</v>
      </c>
      <c r="C63" s="4">
        <v>266110</v>
      </c>
      <c r="D63" s="4">
        <v>-250310</v>
      </c>
      <c r="E63" s="4">
        <v>-8838470000</v>
      </c>
      <c r="F63" s="4">
        <f t="shared" si="15"/>
        <v>8327672403</v>
      </c>
      <c r="K63">
        <f t="shared" si="16"/>
        <v>0</v>
      </c>
      <c r="L63" s="4">
        <v>600</v>
      </c>
      <c r="M63" s="4">
        <v>690</v>
      </c>
      <c r="N63" s="4">
        <v>28</v>
      </c>
      <c r="O63" s="4">
        <v>51</v>
      </c>
      <c r="P63" s="4">
        <v>494400</v>
      </c>
      <c r="Q63" s="4">
        <v>876900</v>
      </c>
      <c r="R63" s="5">
        <v>2.8999999999999998E-3</v>
      </c>
      <c r="S63" s="4">
        <v>1404589</v>
      </c>
      <c r="T63" s="4">
        <f t="shared" si="18"/>
        <v>859369.4</v>
      </c>
      <c r="U63" s="4">
        <f t="shared" si="17"/>
        <v>523085</v>
      </c>
      <c r="V63" s="5">
        <v>1.55E-2</v>
      </c>
    </row>
    <row r="64" spans="1:22" x14ac:dyDescent="0.2">
      <c r="A64" s="16" t="s">
        <v>247</v>
      </c>
      <c r="B64" s="4">
        <v>681700</v>
      </c>
      <c r="C64" s="4">
        <v>281311</v>
      </c>
      <c r="D64" s="4">
        <v>400389</v>
      </c>
      <c r="E64" s="4">
        <v>13747650000</v>
      </c>
      <c r="F64" s="4">
        <f t="shared" si="15"/>
        <v>17166142403</v>
      </c>
      <c r="K64">
        <f t="shared" si="16"/>
        <v>0</v>
      </c>
      <c r="L64" s="4">
        <v>479</v>
      </c>
      <c r="M64" s="4">
        <v>827</v>
      </c>
      <c r="N64" s="4">
        <v>31</v>
      </c>
      <c r="O64" s="4">
        <v>83</v>
      </c>
      <c r="P64" s="4">
        <v>393600</v>
      </c>
      <c r="Q64" s="4">
        <v>985900</v>
      </c>
      <c r="R64" s="5">
        <v>2.8999999999999998E-3</v>
      </c>
      <c r="S64" s="4">
        <v>1409079</v>
      </c>
      <c r="T64" s="4">
        <f t="shared" si="18"/>
        <v>754340.1</v>
      </c>
      <c r="U64" s="4">
        <f t="shared" si="17"/>
        <v>523085</v>
      </c>
      <c r="V64" s="5">
        <v>8.5000000000000006E-3</v>
      </c>
    </row>
    <row r="65" spans="1:22" x14ac:dyDescent="0.2">
      <c r="A65" s="16" t="s">
        <v>239</v>
      </c>
      <c r="B65" s="4">
        <v>21600</v>
      </c>
      <c r="C65" s="4">
        <v>380900</v>
      </c>
      <c r="D65" s="4">
        <v>-359300</v>
      </c>
      <c r="E65" s="4">
        <v>-12637730000</v>
      </c>
      <c r="F65" s="4">
        <f t="shared" si="15"/>
        <v>3418492403</v>
      </c>
      <c r="K65">
        <f t="shared" si="16"/>
        <v>0</v>
      </c>
      <c r="L65" s="4">
        <v>898</v>
      </c>
      <c r="M65" s="4">
        <v>1176</v>
      </c>
      <c r="N65" s="4">
        <v>53</v>
      </c>
      <c r="O65" s="4">
        <v>79</v>
      </c>
      <c r="P65" s="4">
        <v>694800</v>
      </c>
      <c r="Q65" s="4">
        <v>1009100</v>
      </c>
      <c r="R65" s="5">
        <v>5.7999999999999996E-3</v>
      </c>
      <c r="S65" s="4">
        <v>1705055</v>
      </c>
      <c r="T65" s="4">
        <f t="shared" si="18"/>
        <v>610549.1</v>
      </c>
      <c r="U65" s="4">
        <f t="shared" si="17"/>
        <v>457274</v>
      </c>
      <c r="V65" s="5">
        <v>1.1399999999999999E-2</v>
      </c>
    </row>
    <row r="66" spans="1:22" x14ac:dyDescent="0.2">
      <c r="A66" s="16" t="s">
        <v>238</v>
      </c>
      <c r="B66" s="4">
        <v>3100</v>
      </c>
      <c r="C66" s="4">
        <v>159052</v>
      </c>
      <c r="D66" s="4">
        <v>-155952</v>
      </c>
      <c r="E66" s="4">
        <v>-5392370000</v>
      </c>
      <c r="F66" s="4">
        <f t="shared" si="15"/>
        <v>16056222403</v>
      </c>
      <c r="K66">
        <f t="shared" si="16"/>
        <v>0</v>
      </c>
      <c r="L66" s="4">
        <v>329</v>
      </c>
      <c r="M66" s="4">
        <v>789</v>
      </c>
      <c r="N66" s="4">
        <v>23</v>
      </c>
      <c r="O66" s="4">
        <v>22</v>
      </c>
      <c r="P66" s="4">
        <v>386200</v>
      </c>
      <c r="Q66" s="4">
        <v>421100</v>
      </c>
      <c r="R66" s="5">
        <v>1.0200000000000001E-2</v>
      </c>
      <c r="S66" s="4">
        <v>808042</v>
      </c>
      <c r="T66" s="4">
        <f t="shared" si="18"/>
        <v>560245.69999999995</v>
      </c>
      <c r="U66" s="4">
        <f t="shared" si="17"/>
        <v>457274</v>
      </c>
      <c r="V66" s="5">
        <v>1.44E-2</v>
      </c>
    </row>
    <row r="67" spans="1:22" x14ac:dyDescent="0.2">
      <c r="A67" s="16" t="s">
        <v>237</v>
      </c>
      <c r="B67" s="4">
        <v>7600</v>
      </c>
      <c r="C67" s="4">
        <v>113200</v>
      </c>
      <c r="D67" s="4">
        <v>-105600</v>
      </c>
      <c r="E67" s="4">
        <v>-3651680000</v>
      </c>
      <c r="F67" s="4">
        <f t="shared" si="15"/>
        <v>21448592403</v>
      </c>
      <c r="K67">
        <f t="shared" si="16"/>
        <v>0</v>
      </c>
      <c r="L67" s="4">
        <v>444</v>
      </c>
      <c r="M67" s="4">
        <v>574</v>
      </c>
      <c r="N67" s="4">
        <v>24</v>
      </c>
      <c r="O67" s="4">
        <v>23</v>
      </c>
      <c r="P67" s="4">
        <v>281000</v>
      </c>
      <c r="Q67" s="4">
        <v>352900</v>
      </c>
      <c r="R67" s="5">
        <v>1.5E-3</v>
      </c>
      <c r="S67" s="4">
        <v>634812</v>
      </c>
      <c r="T67" s="4">
        <f t="shared" si="18"/>
        <v>532002.6</v>
      </c>
      <c r="U67" s="4">
        <f t="shared" si="17"/>
        <v>457274</v>
      </c>
      <c r="V67" s="5">
        <v>4.4000000000000003E-3</v>
      </c>
    </row>
    <row r="68" spans="1:22" x14ac:dyDescent="0.2">
      <c r="A68" s="16" t="s">
        <v>233</v>
      </c>
      <c r="B68" s="4">
        <v>1400</v>
      </c>
      <c r="C68" s="4">
        <v>114200</v>
      </c>
      <c r="D68" s="4">
        <v>-112800</v>
      </c>
      <c r="E68" s="4">
        <v>-3893380000</v>
      </c>
      <c r="F68" s="4">
        <f t="shared" si="15"/>
        <v>25100272403</v>
      </c>
      <c r="K68">
        <f t="shared" si="16"/>
        <v>0</v>
      </c>
      <c r="L68" s="4">
        <v>279</v>
      </c>
      <c r="M68" s="4">
        <v>376</v>
      </c>
      <c r="N68" s="4">
        <v>19</v>
      </c>
      <c r="O68" s="4">
        <v>14</v>
      </c>
      <c r="P68" s="4">
        <v>44900</v>
      </c>
      <c r="Q68" s="4">
        <v>29400</v>
      </c>
      <c r="R68" s="5">
        <v>0</v>
      </c>
      <c r="S68" s="4">
        <v>523085</v>
      </c>
      <c r="T68" s="4">
        <f t="shared" si="18"/>
        <v>524503.1</v>
      </c>
      <c r="U68" s="4">
        <f t="shared" si="17"/>
        <v>457274</v>
      </c>
    </row>
    <row r="69" spans="1:22" x14ac:dyDescent="0.2">
      <c r="A69" s="16" t="s">
        <v>232</v>
      </c>
      <c r="B69" s="4">
        <v>1118500</v>
      </c>
      <c r="C69" s="4">
        <v>523505</v>
      </c>
      <c r="D69" s="4">
        <v>594995</v>
      </c>
      <c r="E69" s="4">
        <v>20696690000</v>
      </c>
      <c r="F69" s="4">
        <f t="shared" si="15"/>
        <v>28993652403</v>
      </c>
      <c r="K69">
        <f t="shared" si="16"/>
        <v>0</v>
      </c>
      <c r="L69" s="4"/>
      <c r="M69" s="4"/>
      <c r="N69" s="4"/>
      <c r="O69" s="4"/>
      <c r="P69" s="4">
        <v>564100</v>
      </c>
      <c r="Q69" s="4">
        <v>359500</v>
      </c>
      <c r="R69" s="5">
        <v>1.5E-3</v>
      </c>
      <c r="S69" s="4">
        <v>963315</v>
      </c>
      <c r="T69" s="4">
        <f t="shared" si="18"/>
        <v>472410.4</v>
      </c>
      <c r="U69" s="4">
        <f t="shared" si="17"/>
        <v>358786</v>
      </c>
    </row>
    <row r="70" spans="1:22" x14ac:dyDescent="0.2">
      <c r="A70" s="16" t="s">
        <v>231</v>
      </c>
      <c r="B70" s="4">
        <v>15200</v>
      </c>
      <c r="C70" s="4">
        <v>155800</v>
      </c>
      <c r="D70" s="4">
        <v>-140600</v>
      </c>
      <c r="E70" s="4">
        <v>-4845670000</v>
      </c>
      <c r="F70" s="4">
        <f t="shared" si="15"/>
        <v>8296962403</v>
      </c>
      <c r="K70">
        <f t="shared" si="16"/>
        <v>0</v>
      </c>
      <c r="L70" s="4"/>
      <c r="M70" s="4"/>
      <c r="N70" s="4"/>
      <c r="O70" s="4"/>
      <c r="P70" s="4">
        <v>209500</v>
      </c>
      <c r="Q70" s="4">
        <v>237300</v>
      </c>
      <c r="R70" s="5">
        <v>0</v>
      </c>
      <c r="S70" s="4">
        <v>457274</v>
      </c>
      <c r="T70" s="4">
        <f t="shared" si="18"/>
        <v>520663.2</v>
      </c>
      <c r="U70" s="4">
        <f t="shared" si="17"/>
        <v>267145</v>
      </c>
    </row>
    <row r="71" spans="1:22" x14ac:dyDescent="0.2">
      <c r="A71" s="16" t="s">
        <v>230</v>
      </c>
      <c r="B71" s="4">
        <v>1500</v>
      </c>
      <c r="C71" s="4">
        <v>366900</v>
      </c>
      <c r="D71" s="4">
        <v>-365400</v>
      </c>
      <c r="E71" s="4">
        <v>-12621790000</v>
      </c>
      <c r="F71" s="4">
        <f t="shared" si="15"/>
        <v>13142632403</v>
      </c>
      <c r="K71">
        <f t="shared" si="16"/>
        <v>0</v>
      </c>
      <c r="L71" s="4"/>
      <c r="M71" s="4"/>
      <c r="N71" s="4"/>
      <c r="O71" s="4"/>
      <c r="P71" s="4">
        <v>317500</v>
      </c>
      <c r="Q71" s="4">
        <v>443100</v>
      </c>
      <c r="R71" s="5">
        <v>-5.6999999999999993E-3</v>
      </c>
      <c r="S71" s="4">
        <v>782903</v>
      </c>
      <c r="T71" s="4">
        <f t="shared" si="18"/>
        <v>497130.4</v>
      </c>
      <c r="U71" s="4">
        <f t="shared" si="17"/>
        <v>267145</v>
      </c>
    </row>
    <row r="72" spans="1:22" x14ac:dyDescent="0.2">
      <c r="A72" s="16" t="s">
        <v>229</v>
      </c>
      <c r="B72" s="4">
        <v>26800</v>
      </c>
      <c r="C72" s="4">
        <v>6800</v>
      </c>
      <c r="D72" s="4">
        <v>20000</v>
      </c>
      <c r="E72" s="4">
        <v>689040000</v>
      </c>
      <c r="F72" s="4">
        <f t="shared" si="15"/>
        <v>25764422403</v>
      </c>
      <c r="K72">
        <f t="shared" si="16"/>
        <v>0</v>
      </c>
      <c r="L72" s="4"/>
      <c r="M72" s="4"/>
      <c r="N72" s="4"/>
      <c r="O72" s="4"/>
      <c r="P72" s="4">
        <v>379800</v>
      </c>
      <c r="Q72" s="4">
        <v>255000</v>
      </c>
      <c r="R72" s="5">
        <v>2.52E-2</v>
      </c>
      <c r="S72" s="4">
        <v>674200</v>
      </c>
      <c r="T72" s="4">
        <f t="shared" si="18"/>
        <v>466953</v>
      </c>
      <c r="U72" s="4">
        <f t="shared" si="17"/>
        <v>267145</v>
      </c>
    </row>
    <row r="73" spans="1:22" x14ac:dyDescent="0.2">
      <c r="A73" s="16" t="s">
        <v>228</v>
      </c>
      <c r="B73" s="4">
        <v>30200</v>
      </c>
      <c r="C73" s="4">
        <v>273500</v>
      </c>
      <c r="D73" s="4">
        <v>-243300</v>
      </c>
      <c r="E73" s="4">
        <v>-8246020000</v>
      </c>
      <c r="F73" s="4">
        <f t="shared" si="15"/>
        <v>25075382403</v>
      </c>
      <c r="K73">
        <f t="shared" si="16"/>
        <v>0</v>
      </c>
      <c r="L73" s="4"/>
      <c r="M73" s="4"/>
      <c r="N73" s="4"/>
      <c r="O73" s="4"/>
      <c r="P73" s="4">
        <v>206900</v>
      </c>
      <c r="Q73" s="4">
        <v>398500</v>
      </c>
      <c r="R73" s="5">
        <v>-5.7999999999999996E-3</v>
      </c>
      <c r="S73" s="4">
        <v>635929</v>
      </c>
      <c r="T73" s="4">
        <f t="shared" si="18"/>
        <v>466352.6</v>
      </c>
      <c r="U73" s="4">
        <f t="shared" si="17"/>
        <v>267145</v>
      </c>
    </row>
    <row r="74" spans="1:22" x14ac:dyDescent="0.2">
      <c r="A74" s="16" t="s">
        <v>227</v>
      </c>
      <c r="B74" s="4">
        <v>18600</v>
      </c>
      <c r="C74" s="4">
        <v>173476</v>
      </c>
      <c r="D74" s="4">
        <v>-154876</v>
      </c>
      <c r="E74" s="4">
        <v>-5273610000</v>
      </c>
      <c r="F74" s="4">
        <f t="shared" si="15"/>
        <v>33321402403</v>
      </c>
      <c r="K74">
        <f t="shared" si="16"/>
        <v>0</v>
      </c>
      <c r="L74" s="4"/>
      <c r="M74" s="4"/>
      <c r="N74" s="4"/>
      <c r="O74" s="4"/>
      <c r="P74" s="4">
        <v>119100</v>
      </c>
      <c r="Q74" s="4">
        <v>200900</v>
      </c>
      <c r="R74" s="5">
        <v>-1.1599999999999999E-2</v>
      </c>
      <c r="S74" s="4">
        <v>358786</v>
      </c>
      <c r="T74" s="4">
        <f t="shared" si="18"/>
        <v>526135.4</v>
      </c>
      <c r="U74" s="4">
        <f t="shared" si="17"/>
        <v>267145</v>
      </c>
    </row>
    <row r="75" spans="1:22" x14ac:dyDescent="0.2">
      <c r="A75" s="16" t="s">
        <v>221</v>
      </c>
      <c r="B75" s="4">
        <v>32000</v>
      </c>
      <c r="C75" s="4">
        <v>57700</v>
      </c>
      <c r="D75" s="4">
        <v>-25700</v>
      </c>
      <c r="E75" s="4">
        <v>-867120000</v>
      </c>
      <c r="F75" s="4">
        <f t="shared" si="15"/>
        <v>38595012403</v>
      </c>
      <c r="K75">
        <f t="shared" si="16"/>
        <v>0</v>
      </c>
      <c r="L75" s="4"/>
      <c r="M75" s="4"/>
      <c r="N75" s="4"/>
      <c r="O75" s="4"/>
      <c r="P75" s="4">
        <v>104400</v>
      </c>
      <c r="Q75" s="4">
        <v>126300</v>
      </c>
      <c r="R75" s="5">
        <v>1.3300000000000001E-2</v>
      </c>
      <c r="S75" s="4">
        <v>267145</v>
      </c>
      <c r="T75" s="4">
        <f t="shared" si="18"/>
        <v>571529.80000000005</v>
      </c>
      <c r="U75" s="4">
        <f t="shared" si="17"/>
        <v>305008</v>
      </c>
    </row>
    <row r="76" spans="1:22" x14ac:dyDescent="0.2">
      <c r="A76" s="16" t="s">
        <v>212</v>
      </c>
      <c r="B76" s="4">
        <v>19000</v>
      </c>
      <c r="C76" s="4">
        <v>25100</v>
      </c>
      <c r="D76" s="4">
        <v>-6100</v>
      </c>
      <c r="E76" s="4">
        <v>-207570000</v>
      </c>
      <c r="F76" s="4">
        <f t="shared" si="15"/>
        <v>39462132403</v>
      </c>
      <c r="K76">
        <f t="shared" si="16"/>
        <v>0</v>
      </c>
      <c r="L76" s="4"/>
      <c r="M76" s="4"/>
      <c r="N76" s="4"/>
      <c r="O76" s="4"/>
      <c r="P76" s="4">
        <v>103400</v>
      </c>
      <c r="Q76" s="4">
        <v>154600</v>
      </c>
      <c r="R76" s="5">
        <v>1.5E-3</v>
      </c>
      <c r="S76" s="4">
        <v>305008</v>
      </c>
      <c r="T76" s="4">
        <f t="shared" si="18"/>
        <v>629592.80000000005</v>
      </c>
      <c r="U76" s="4">
        <f t="shared" si="17"/>
        <v>352381</v>
      </c>
    </row>
    <row r="77" spans="1:22" x14ac:dyDescent="0.2">
      <c r="A77" s="16" t="s">
        <v>211</v>
      </c>
      <c r="B77" s="4">
        <v>30400</v>
      </c>
      <c r="C77" s="4">
        <v>109800</v>
      </c>
      <c r="D77" s="4">
        <v>-79400</v>
      </c>
      <c r="E77" s="4">
        <v>-2708220000</v>
      </c>
      <c r="F77" s="4">
        <f t="shared" si="15"/>
        <v>39669702403</v>
      </c>
      <c r="K77">
        <f>K78+J77</f>
        <v>0</v>
      </c>
      <c r="L77" s="4"/>
      <c r="M77" s="4"/>
      <c r="N77" s="4"/>
      <c r="O77" s="4"/>
      <c r="P77" s="4">
        <v>101600</v>
      </c>
      <c r="Q77" s="4">
        <v>211400</v>
      </c>
      <c r="R77" s="5">
        <v>-1.1599999999999999E-2</v>
      </c>
      <c r="S77" s="4">
        <v>352381</v>
      </c>
      <c r="T77" s="4">
        <f t="shared" si="18"/>
        <v>687898.6</v>
      </c>
      <c r="U77" s="4">
        <f t="shared" si="17"/>
        <v>372426</v>
      </c>
    </row>
    <row r="78" spans="1:22" x14ac:dyDescent="0.2">
      <c r="A78" s="16" t="s">
        <v>210</v>
      </c>
      <c r="B78" s="4">
        <v>11000</v>
      </c>
      <c r="C78" s="4">
        <v>107500</v>
      </c>
      <c r="D78" s="4">
        <v>-96500</v>
      </c>
      <c r="E78" s="4">
        <v>-3324780000</v>
      </c>
      <c r="F78" s="4">
        <f t="shared" si="15"/>
        <v>42377922403</v>
      </c>
      <c r="K78">
        <f>J78+K80</f>
        <v>0</v>
      </c>
      <c r="R78" s="5">
        <v>-1.4000000000000002E-3</v>
      </c>
      <c r="S78" s="4">
        <v>448090</v>
      </c>
      <c r="T78" s="4">
        <f t="shared" si="18"/>
        <v>735482.6</v>
      </c>
      <c r="U78" s="4">
        <f t="shared" si="17"/>
        <v>372426</v>
      </c>
    </row>
    <row r="79" spans="1:22" x14ac:dyDescent="0.2">
      <c r="A79" s="16" t="s">
        <v>209</v>
      </c>
      <c r="B79" s="4">
        <v>32700</v>
      </c>
      <c r="C79" s="4">
        <v>12100</v>
      </c>
      <c r="D79" s="4">
        <v>20600</v>
      </c>
      <c r="E79" s="4">
        <v>716880000</v>
      </c>
      <c r="F79" s="4">
        <f t="shared" si="15"/>
        <v>45702702403</v>
      </c>
      <c r="L79" s="4"/>
      <c r="M79" s="4"/>
      <c r="N79" s="4"/>
      <c r="O79" s="4"/>
      <c r="P79" s="4">
        <v>93000</v>
      </c>
      <c r="Q79" s="4">
        <v>313500</v>
      </c>
      <c r="R79" s="5">
        <v>-0.01</v>
      </c>
      <c r="S79" s="4">
        <v>442388</v>
      </c>
      <c r="T79" s="4">
        <f t="shared" si="18"/>
        <v>773059.6</v>
      </c>
      <c r="U79" s="4">
        <f t="shared" si="17"/>
        <v>372426</v>
      </c>
    </row>
    <row r="80" spans="1:22" x14ac:dyDescent="0.2">
      <c r="A80" s="16" t="s">
        <v>208</v>
      </c>
      <c r="B80" s="4">
        <v>8800</v>
      </c>
      <c r="C80" s="4">
        <v>150800</v>
      </c>
      <c r="D80" s="4">
        <v>-142000</v>
      </c>
      <c r="E80" s="4">
        <v>-4975520000</v>
      </c>
      <c r="F80" s="4">
        <f t="shared" si="15"/>
        <v>44985822403</v>
      </c>
      <c r="K80">
        <f>J80</f>
        <v>0</v>
      </c>
      <c r="R80" s="5">
        <v>-2.1099999999999997E-2</v>
      </c>
      <c r="S80" s="4">
        <v>939802</v>
      </c>
      <c r="T80" s="4">
        <f t="shared" si="18"/>
        <v>992786.1</v>
      </c>
      <c r="U80" s="4">
        <f t="shared" si="17"/>
        <v>372426</v>
      </c>
    </row>
    <row r="81" spans="1:21" x14ac:dyDescent="0.2">
      <c r="A81" s="16" t="s">
        <v>207</v>
      </c>
      <c r="B81" s="4">
        <v>20200</v>
      </c>
      <c r="C81" s="4">
        <v>41700</v>
      </c>
      <c r="D81" s="4">
        <v>-21500</v>
      </c>
      <c r="E81" s="4">
        <v>-762430000</v>
      </c>
      <c r="F81" s="4">
        <f t="shared" si="15"/>
        <v>49961342403</v>
      </c>
      <c r="R81" s="5">
        <v>-5.6000000000000008E-3</v>
      </c>
      <c r="S81" s="4">
        <v>547575</v>
      </c>
      <c r="T81" s="4">
        <f t="shared" si="18"/>
        <v>1004409.1</v>
      </c>
      <c r="U81" s="4">
        <f t="shared" si="17"/>
        <v>372426</v>
      </c>
    </row>
    <row r="82" spans="1:21" x14ac:dyDescent="0.2">
      <c r="A82" s="16" t="s">
        <v>206</v>
      </c>
      <c r="B82" s="4">
        <v>6800</v>
      </c>
      <c r="C82" s="4">
        <v>15100</v>
      </c>
      <c r="D82" s="4">
        <v>-8300</v>
      </c>
      <c r="E82" s="4">
        <v>-295850000</v>
      </c>
      <c r="F82" s="4">
        <f t="shared" si="15"/>
        <v>50723772403</v>
      </c>
      <c r="R82" s="5">
        <v>0</v>
      </c>
      <c r="S82" s="4">
        <v>372426</v>
      </c>
      <c r="T82" s="4">
        <f t="shared" si="18"/>
        <v>1030218</v>
      </c>
      <c r="U82" s="4">
        <f t="shared" si="17"/>
        <v>629925</v>
      </c>
    </row>
    <row r="83" spans="1:21" x14ac:dyDescent="0.2">
      <c r="A83" s="16" t="s">
        <v>205</v>
      </c>
      <c r="B83" s="4">
        <v>34200</v>
      </c>
      <c r="C83" s="4">
        <v>12800</v>
      </c>
      <c r="D83" s="4">
        <v>21400</v>
      </c>
      <c r="E83" s="4">
        <v>759400000</v>
      </c>
      <c r="F83" s="4">
        <f t="shared" si="15"/>
        <v>51019622403</v>
      </c>
      <c r="R83" s="5">
        <v>1.43E-2</v>
      </c>
      <c r="S83" s="4">
        <v>629925</v>
      </c>
      <c r="T83" s="4">
        <f t="shared" si="18"/>
        <v>1045089.1</v>
      </c>
      <c r="U83" s="4">
        <f t="shared" si="17"/>
        <v>721089</v>
      </c>
    </row>
    <row r="84" spans="1:21" x14ac:dyDescent="0.2">
      <c r="A84" s="16" t="s">
        <v>204</v>
      </c>
      <c r="B84" s="4">
        <v>20100</v>
      </c>
      <c r="C84" s="4">
        <v>58200</v>
      </c>
      <c r="D84" s="4">
        <v>-38100</v>
      </c>
      <c r="E84" s="4">
        <v>-1350040000</v>
      </c>
      <c r="F84" s="4">
        <f t="shared" si="15"/>
        <v>50260222403</v>
      </c>
      <c r="R84" s="5">
        <v>-2.0799999999999999E-2</v>
      </c>
      <c r="S84" s="4">
        <v>956614</v>
      </c>
      <c r="T84" s="4">
        <f t="shared" si="18"/>
        <v>1036910</v>
      </c>
      <c r="U84" s="4">
        <f t="shared" si="17"/>
        <v>721089</v>
      </c>
    </row>
    <row r="85" spans="1:21" x14ac:dyDescent="0.2">
      <c r="A85" s="16" t="s">
        <v>203</v>
      </c>
      <c r="B85" s="4">
        <v>237900</v>
      </c>
      <c r="C85" s="4">
        <v>6210</v>
      </c>
      <c r="D85" s="4">
        <v>231690</v>
      </c>
      <c r="E85" s="4">
        <v>8296100000</v>
      </c>
      <c r="F85" s="4">
        <f t="shared" si="15"/>
        <v>51610262403</v>
      </c>
      <c r="R85" s="5">
        <v>9.8999999999999991E-3</v>
      </c>
      <c r="S85" s="4">
        <v>721089</v>
      </c>
      <c r="T85" s="4">
        <f t="shared" si="18"/>
        <v>1048727.6000000001</v>
      </c>
      <c r="U85" s="4">
        <f t="shared" si="17"/>
        <v>818158</v>
      </c>
    </row>
    <row r="86" spans="1:21" x14ac:dyDescent="0.2">
      <c r="A86" s="16" t="s">
        <v>202</v>
      </c>
      <c r="B86" s="4">
        <v>17300</v>
      </c>
      <c r="C86" s="4">
        <v>25700</v>
      </c>
      <c r="D86" s="4">
        <v>-8400</v>
      </c>
      <c r="E86" s="4">
        <v>-303320000</v>
      </c>
      <c r="F86" s="4">
        <f t="shared" si="15"/>
        <v>43314162403</v>
      </c>
      <c r="R86" s="5">
        <v>1.5E-3</v>
      </c>
      <c r="S86" s="4">
        <v>885638</v>
      </c>
      <c r="T86" s="4">
        <f t="shared" si="18"/>
        <v>1051277.3999999999</v>
      </c>
      <c r="U86" s="4">
        <f t="shared" si="17"/>
        <v>663805</v>
      </c>
    </row>
    <row r="87" spans="1:21" x14ac:dyDescent="0.2">
      <c r="A87" s="16" t="s">
        <v>201</v>
      </c>
      <c r="B87" s="4">
        <v>30600</v>
      </c>
      <c r="C87" s="4">
        <v>11700</v>
      </c>
      <c r="D87" s="4">
        <v>18900</v>
      </c>
      <c r="E87" s="4">
        <v>674840000</v>
      </c>
      <c r="F87" s="4">
        <f t="shared" si="15"/>
        <v>43617482403</v>
      </c>
      <c r="R87" s="5">
        <v>8.6E-3</v>
      </c>
      <c r="S87" s="4">
        <v>935439</v>
      </c>
      <c r="T87" s="4">
        <f t="shared" si="18"/>
        <v>1053602.3</v>
      </c>
      <c r="U87" s="4">
        <f t="shared" si="17"/>
        <v>630515</v>
      </c>
    </row>
    <row r="88" spans="1:21" x14ac:dyDescent="0.2">
      <c r="A88" s="16" t="s">
        <v>200</v>
      </c>
      <c r="B88" s="4">
        <v>10900</v>
      </c>
      <c r="C88" s="4">
        <v>44700</v>
      </c>
      <c r="D88" s="4">
        <v>-33800</v>
      </c>
      <c r="E88" s="4">
        <v>-1190660000</v>
      </c>
      <c r="F88" s="4">
        <f t="shared" si="15"/>
        <v>42942642403</v>
      </c>
      <c r="R88" s="5">
        <v>2.8999999999999998E-3</v>
      </c>
      <c r="S88" s="4">
        <v>923930</v>
      </c>
      <c r="T88" s="4">
        <f t="shared" si="18"/>
        <v>1050997.2</v>
      </c>
      <c r="U88" s="4">
        <f t="shared" si="17"/>
        <v>630515</v>
      </c>
    </row>
    <row r="89" spans="1:21" x14ac:dyDescent="0.2">
      <c r="A89" s="16" t="s">
        <v>199</v>
      </c>
      <c r="B89" s="4">
        <v>8300</v>
      </c>
      <c r="C89" s="4">
        <v>72700</v>
      </c>
      <c r="D89" s="4">
        <v>-64400</v>
      </c>
      <c r="E89" s="4">
        <v>-2271330000</v>
      </c>
      <c r="F89" s="4">
        <f t="shared" si="15"/>
        <v>44133302403</v>
      </c>
      <c r="R89" s="5">
        <v>-1.95E-2</v>
      </c>
      <c r="S89" s="4">
        <v>818158</v>
      </c>
      <c r="T89" s="4">
        <f t="shared" si="18"/>
        <v>1048306.6</v>
      </c>
      <c r="U89" s="4">
        <f t="shared" si="17"/>
        <v>630515</v>
      </c>
    </row>
    <row r="90" spans="1:21" x14ac:dyDescent="0.2">
      <c r="A90" s="16" t="s">
        <v>198</v>
      </c>
      <c r="B90" s="4">
        <v>1243200</v>
      </c>
      <c r="C90" s="4">
        <v>10896</v>
      </c>
      <c r="D90" s="4">
        <v>1232304</v>
      </c>
      <c r="E90" s="4">
        <v>42931920000</v>
      </c>
      <c r="F90" s="4">
        <f t="shared" si="15"/>
        <v>46404632403</v>
      </c>
      <c r="R90" s="5">
        <v>6.2400000000000004E-2</v>
      </c>
      <c r="S90" s="4">
        <v>3137067</v>
      </c>
      <c r="T90" s="4">
        <f t="shared" si="18"/>
        <v>853251.7</v>
      </c>
      <c r="U90" s="4">
        <f t="shared" si="17"/>
        <v>630515</v>
      </c>
    </row>
    <row r="91" spans="1:21" x14ac:dyDescent="0.2">
      <c r="A91" s="16" t="s">
        <v>197</v>
      </c>
      <c r="B91" s="4">
        <v>258600</v>
      </c>
      <c r="C91" s="4">
        <v>21200</v>
      </c>
      <c r="D91" s="4">
        <v>237400</v>
      </c>
      <c r="E91" s="4">
        <v>7920570000</v>
      </c>
      <c r="F91" s="4">
        <f t="shared" si="15"/>
        <v>3472712403</v>
      </c>
      <c r="R91" s="5">
        <v>3.0000000000000001E-3</v>
      </c>
      <c r="S91" s="4">
        <v>663805</v>
      </c>
      <c r="T91" s="4">
        <f t="shared" si="18"/>
        <v>859858.9</v>
      </c>
      <c r="U91" s="4">
        <f t="shared" si="17"/>
        <v>630515</v>
      </c>
    </row>
    <row r="92" spans="1:21" x14ac:dyDescent="0.2">
      <c r="A92" s="16" t="s">
        <v>196</v>
      </c>
      <c r="B92" s="4">
        <v>212600</v>
      </c>
      <c r="C92" s="4">
        <v>14420</v>
      </c>
      <c r="D92" s="4">
        <v>198180</v>
      </c>
      <c r="E92" s="4">
        <v>6699320000</v>
      </c>
      <c r="F92" s="4">
        <f t="shared" si="15"/>
        <v>-4447857597</v>
      </c>
      <c r="R92" s="5">
        <v>6.0000000000000001E-3</v>
      </c>
      <c r="S92" s="4">
        <v>630515</v>
      </c>
      <c r="T92" s="4">
        <f t="shared" si="18"/>
        <v>857192.1</v>
      </c>
      <c r="U92" s="4">
        <f t="shared" si="17"/>
        <v>778636</v>
      </c>
    </row>
    <row r="93" spans="1:21" x14ac:dyDescent="0.2">
      <c r="A93" s="16" t="s">
        <v>195</v>
      </c>
      <c r="B93" s="4">
        <v>15100</v>
      </c>
      <c r="C93" s="4">
        <v>11500</v>
      </c>
      <c r="D93" s="4">
        <v>3600</v>
      </c>
      <c r="E93" s="4">
        <v>119360000</v>
      </c>
      <c r="F93" s="4">
        <f t="shared" si="15"/>
        <v>-11147177597</v>
      </c>
      <c r="R93" s="5">
        <v>-8.8999999999999999E-3</v>
      </c>
      <c r="S93" s="4">
        <v>778636</v>
      </c>
      <c r="T93" s="4">
        <f t="shared" si="18"/>
        <v>853842.8</v>
      </c>
      <c r="U93" s="4">
        <f t="shared" si="17"/>
        <v>839265</v>
      </c>
    </row>
    <row r="94" spans="1:21" x14ac:dyDescent="0.2">
      <c r="A94" s="16" t="s">
        <v>194</v>
      </c>
      <c r="B94" s="4">
        <v>213700</v>
      </c>
      <c r="C94" s="4">
        <v>26500</v>
      </c>
      <c r="D94" s="4">
        <v>187200</v>
      </c>
      <c r="E94" s="4">
        <v>6363830000</v>
      </c>
      <c r="F94" s="4">
        <f t="shared" si="15"/>
        <v>-11266537597</v>
      </c>
      <c r="R94" s="5">
        <v>-1.0200000000000001E-2</v>
      </c>
      <c r="S94" s="4">
        <v>874823</v>
      </c>
      <c r="T94" s="4">
        <f t="shared" si="18"/>
        <v>850783.8</v>
      </c>
      <c r="U94" s="4">
        <f t="shared" si="17"/>
        <v>791252</v>
      </c>
    </row>
    <row r="95" spans="1:21" x14ac:dyDescent="0.2">
      <c r="A95" s="16" t="s">
        <v>193</v>
      </c>
      <c r="B95" s="4">
        <v>42000</v>
      </c>
      <c r="C95" s="4">
        <v>17757</v>
      </c>
      <c r="D95" s="4">
        <v>24243</v>
      </c>
      <c r="E95" s="4">
        <v>828330000</v>
      </c>
      <c r="F95" s="4">
        <f t="shared" si="15"/>
        <v>-17630367597</v>
      </c>
      <c r="R95" s="5">
        <v>7.4000000000000003E-3</v>
      </c>
      <c r="S95" s="4">
        <v>839265</v>
      </c>
      <c r="T95" s="4">
        <f t="shared" si="18"/>
        <v>863724.2</v>
      </c>
      <c r="U95" s="4">
        <f t="shared" si="17"/>
        <v>791252</v>
      </c>
    </row>
    <row r="96" spans="1:21" x14ac:dyDescent="0.2">
      <c r="A96" s="16" t="s">
        <v>192</v>
      </c>
      <c r="B96" s="4">
        <v>8200</v>
      </c>
      <c r="C96" s="4">
        <v>12800</v>
      </c>
      <c r="D96" s="4">
        <v>-4600</v>
      </c>
      <c r="E96" s="4">
        <v>-154420000</v>
      </c>
      <c r="F96" s="4">
        <f t="shared" si="15"/>
        <v>-18458697597</v>
      </c>
      <c r="R96" s="5">
        <v>9.0000000000000011E-3</v>
      </c>
      <c r="S96" s="4">
        <v>911136</v>
      </c>
      <c r="T96" s="4">
        <f t="shared" si="18"/>
        <v>820873.2</v>
      </c>
      <c r="U96" s="4">
        <f t="shared" si="17"/>
        <v>729877</v>
      </c>
    </row>
    <row r="97" spans="1:21" x14ac:dyDescent="0.2">
      <c r="A97" s="16" t="s">
        <v>191</v>
      </c>
      <c r="B97" s="4">
        <v>237800</v>
      </c>
      <c r="C97" s="4">
        <v>31400</v>
      </c>
      <c r="D97" s="4">
        <v>206400</v>
      </c>
      <c r="E97" s="4">
        <v>6921130000</v>
      </c>
      <c r="F97" s="4">
        <f t="shared" si="15"/>
        <v>-18304277597</v>
      </c>
      <c r="R97" s="5">
        <v>0</v>
      </c>
      <c r="S97" s="4">
        <v>958688</v>
      </c>
      <c r="T97" s="4">
        <f t="shared" si="18"/>
        <v>761750.5</v>
      </c>
      <c r="U97" s="4">
        <f t="shared" si="17"/>
        <v>603847</v>
      </c>
    </row>
    <row r="98" spans="1:21" x14ac:dyDescent="0.2">
      <c r="A98" s="16" t="s">
        <v>190</v>
      </c>
      <c r="B98" s="4">
        <v>11200</v>
      </c>
      <c r="C98" s="4">
        <v>60100</v>
      </c>
      <c r="D98" s="4">
        <v>-48900</v>
      </c>
      <c r="E98" s="4">
        <v>-1647710000</v>
      </c>
      <c r="F98" s="4">
        <f t="shared" si="15"/>
        <v>-25225407597</v>
      </c>
      <c r="R98" s="5">
        <v>-2.75E-2</v>
      </c>
      <c r="S98" s="4">
        <v>897879</v>
      </c>
      <c r="T98" s="4">
        <f t="shared" si="18"/>
        <v>729177.1</v>
      </c>
      <c r="U98" s="4">
        <f t="shared" si="17"/>
        <v>603847</v>
      </c>
    </row>
    <row r="99" spans="1:21" x14ac:dyDescent="0.2">
      <c r="A99" s="16" t="s">
        <v>189</v>
      </c>
      <c r="B99" s="4">
        <v>14700</v>
      </c>
      <c r="C99" s="4">
        <v>7400</v>
      </c>
      <c r="D99" s="4">
        <v>7300</v>
      </c>
      <c r="E99" s="4">
        <v>252780000</v>
      </c>
      <c r="F99" s="4">
        <f t="shared" si="15"/>
        <v>-23577697597</v>
      </c>
      <c r="R99" s="5">
        <v>1.3300000000000001E-2</v>
      </c>
      <c r="S99" s="4">
        <v>791252</v>
      </c>
      <c r="T99" s="4">
        <f t="shared" si="18"/>
        <v>726910.4</v>
      </c>
      <c r="U99" s="4">
        <f t="shared" si="17"/>
        <v>603847</v>
      </c>
    </row>
    <row r="100" spans="1:21" x14ac:dyDescent="0.2">
      <c r="A100" s="16" t="s">
        <v>188</v>
      </c>
      <c r="B100" s="4">
        <v>39300</v>
      </c>
      <c r="C100" s="4">
        <v>62516</v>
      </c>
      <c r="D100" s="4">
        <v>-23216</v>
      </c>
      <c r="E100" s="4">
        <v>-789470000</v>
      </c>
      <c r="F100" s="4">
        <f t="shared" si="15"/>
        <v>-23830477597</v>
      </c>
      <c r="R100" s="5">
        <v>1.4999999999999999E-2</v>
      </c>
      <c r="S100" s="4">
        <v>1186518</v>
      </c>
      <c r="T100" s="4">
        <f t="shared" si="18"/>
        <v>671610</v>
      </c>
      <c r="U100" s="4">
        <f t="shared" si="17"/>
        <v>603847</v>
      </c>
    </row>
    <row r="101" spans="1:21" x14ac:dyDescent="0.2">
      <c r="A101" s="16" t="s">
        <v>187</v>
      </c>
      <c r="B101" s="4">
        <v>4200</v>
      </c>
      <c r="C101" s="4">
        <v>27000</v>
      </c>
      <c r="D101" s="4">
        <v>-22800</v>
      </c>
      <c r="E101" s="4">
        <v>-767100000</v>
      </c>
      <c r="F101" s="4">
        <f t="shared" si="15"/>
        <v>-23041007597</v>
      </c>
      <c r="R101" s="5">
        <v>4.5000000000000005E-3</v>
      </c>
      <c r="S101" s="4">
        <v>729877</v>
      </c>
      <c r="T101" s="4">
        <f t="shared" si="18"/>
        <v>696717.3</v>
      </c>
      <c r="U101" s="4">
        <f t="shared" si="17"/>
        <v>482626</v>
      </c>
    </row>
    <row r="102" spans="1:21" x14ac:dyDescent="0.2">
      <c r="A102" s="16" t="s">
        <v>186</v>
      </c>
      <c r="B102" s="4">
        <v>113600</v>
      </c>
      <c r="C102" s="4">
        <v>31320</v>
      </c>
      <c r="D102" s="4">
        <v>82280</v>
      </c>
      <c r="E102" s="4">
        <v>2746300000</v>
      </c>
      <c r="F102" s="4">
        <f t="shared" si="15"/>
        <v>-22273907597</v>
      </c>
      <c r="R102" s="5">
        <v>0</v>
      </c>
      <c r="S102" s="4">
        <v>603847</v>
      </c>
      <c r="T102" s="4">
        <f t="shared" si="18"/>
        <v>663057.19999999995</v>
      </c>
      <c r="U102" s="4">
        <f t="shared" si="17"/>
        <v>367461</v>
      </c>
    </row>
    <row r="103" spans="1:21" x14ac:dyDescent="0.2">
      <c r="A103" s="16" t="s">
        <v>185</v>
      </c>
      <c r="B103" s="4">
        <v>2300</v>
      </c>
      <c r="C103" s="4">
        <v>40200</v>
      </c>
      <c r="D103" s="4">
        <v>-37900</v>
      </c>
      <c r="E103" s="4">
        <v>-1275330000</v>
      </c>
      <c r="F103" s="4">
        <f t="shared" si="15"/>
        <v>-25020207597</v>
      </c>
      <c r="R103" s="5">
        <v>-1.7600000000000001E-2</v>
      </c>
      <c r="S103" s="4">
        <v>745143</v>
      </c>
      <c r="T103" s="4">
        <f t="shared" si="18"/>
        <v>652215.4</v>
      </c>
      <c r="U103" s="4">
        <f t="shared" si="17"/>
        <v>367461</v>
      </c>
    </row>
    <row r="104" spans="1:21" x14ac:dyDescent="0.2">
      <c r="A104" s="16" t="s">
        <v>184</v>
      </c>
      <c r="B104" s="4">
        <v>8700</v>
      </c>
      <c r="C104" s="4">
        <v>17500</v>
      </c>
      <c r="D104" s="4">
        <v>-8800</v>
      </c>
      <c r="E104" s="4">
        <v>-299710000</v>
      </c>
      <c r="F104" s="4">
        <f t="shared" si="15"/>
        <v>-23744877597</v>
      </c>
      <c r="R104" s="5">
        <v>-7.3000000000000001E-3</v>
      </c>
      <c r="S104" s="4">
        <v>844233</v>
      </c>
      <c r="T104" s="4">
        <f t="shared" si="18"/>
        <v>748202.7</v>
      </c>
      <c r="U104" s="4">
        <f t="shared" si="17"/>
        <v>367461</v>
      </c>
    </row>
    <row r="105" spans="1:21" x14ac:dyDescent="0.2">
      <c r="A105" s="16" t="s">
        <v>183</v>
      </c>
      <c r="B105" s="4">
        <v>61800</v>
      </c>
      <c r="C105" s="4">
        <v>15600</v>
      </c>
      <c r="D105" s="4">
        <v>46200</v>
      </c>
      <c r="E105" s="4">
        <v>1551600000</v>
      </c>
      <c r="F105" s="4">
        <f t="shared" si="15"/>
        <v>-23445167597</v>
      </c>
      <c r="R105" s="5">
        <v>3.1699999999999999E-2</v>
      </c>
      <c r="S105" s="4">
        <v>968669</v>
      </c>
      <c r="T105" s="4">
        <f t="shared" si="18"/>
        <v>688747.9</v>
      </c>
      <c r="U105" s="4">
        <f t="shared" si="17"/>
        <v>367461</v>
      </c>
    </row>
    <row r="106" spans="1:21" x14ac:dyDescent="0.2">
      <c r="A106" s="16" t="s">
        <v>182</v>
      </c>
      <c r="B106" s="4">
        <v>9500</v>
      </c>
      <c r="C106" s="4">
        <v>46500</v>
      </c>
      <c r="D106" s="4">
        <v>-37000</v>
      </c>
      <c r="E106" s="4">
        <v>-1235070000</v>
      </c>
      <c r="F106" s="4">
        <f t="shared" si="15"/>
        <v>-24996767597</v>
      </c>
      <c r="R106" s="5">
        <v>-3.0000000000000001E-3</v>
      </c>
      <c r="S106" s="4">
        <v>482626</v>
      </c>
      <c r="T106" s="4">
        <f t="shared" si="18"/>
        <v>670834.1</v>
      </c>
      <c r="U106" s="4">
        <f t="shared" si="17"/>
        <v>367461</v>
      </c>
    </row>
    <row r="107" spans="1:21" x14ac:dyDescent="0.2">
      <c r="A107" s="16" t="s">
        <v>181</v>
      </c>
      <c r="B107" s="4">
        <v>52800</v>
      </c>
      <c r="C107" s="4">
        <v>28300</v>
      </c>
      <c r="D107" s="4">
        <v>24500</v>
      </c>
      <c r="E107" s="4">
        <v>816010000</v>
      </c>
      <c r="F107" s="4">
        <f t="shared" si="15"/>
        <v>-23761697597</v>
      </c>
      <c r="R107" s="5">
        <v>4.5999999999999999E-3</v>
      </c>
      <c r="S107" s="4">
        <v>367461</v>
      </c>
      <c r="T107" s="4">
        <f t="shared" si="18"/>
        <v>671815.3</v>
      </c>
      <c r="U107" s="4">
        <f t="shared" si="17"/>
        <v>267246</v>
      </c>
    </row>
    <row r="108" spans="1:21" x14ac:dyDescent="0.2">
      <c r="A108" s="16" t="s">
        <v>180</v>
      </c>
      <c r="B108" s="4">
        <v>129500</v>
      </c>
      <c r="C108" s="4">
        <v>94000</v>
      </c>
      <c r="D108" s="4">
        <v>35500</v>
      </c>
      <c r="E108" s="4">
        <v>1180180000</v>
      </c>
      <c r="F108" s="4">
        <f t="shared" si="15"/>
        <v>-24577707597</v>
      </c>
      <c r="R108" s="5">
        <v>-8.8999999999999999E-3</v>
      </c>
      <c r="S108" s="4">
        <v>572145</v>
      </c>
      <c r="T108" s="4">
        <f t="shared" si="18"/>
        <v>675678.1</v>
      </c>
      <c r="U108" s="4">
        <f t="shared" si="17"/>
        <v>267246</v>
      </c>
    </row>
    <row r="109" spans="1:21" x14ac:dyDescent="0.2">
      <c r="A109" s="16" t="s">
        <v>179</v>
      </c>
      <c r="B109" s="4">
        <v>65800</v>
      </c>
      <c r="C109" s="4">
        <v>40100</v>
      </c>
      <c r="D109" s="4">
        <v>25700</v>
      </c>
      <c r="E109" s="4">
        <v>863420000</v>
      </c>
      <c r="F109" s="4">
        <f t="shared" si="15"/>
        <v>-25757887597</v>
      </c>
      <c r="R109" s="5">
        <v>3.4099999999999998E-2</v>
      </c>
      <c r="S109" s="4">
        <v>768585</v>
      </c>
      <c r="T109" s="4">
        <f t="shared" si="18"/>
        <v>658171.6</v>
      </c>
      <c r="U109" s="4">
        <f t="shared" si="17"/>
        <v>267246</v>
      </c>
    </row>
    <row r="110" spans="1:21" x14ac:dyDescent="0.2">
      <c r="A110" s="16" t="s">
        <v>178</v>
      </c>
      <c r="B110" s="4">
        <v>132700</v>
      </c>
      <c r="C110" s="4">
        <v>7100</v>
      </c>
      <c r="D110" s="4">
        <v>125600</v>
      </c>
      <c r="E110" s="4">
        <v>4022650000</v>
      </c>
      <c r="F110" s="4">
        <f t="shared" si="15"/>
        <v>-26621307597</v>
      </c>
      <c r="R110" s="5">
        <v>1.26E-2</v>
      </c>
      <c r="S110" s="4">
        <v>633514</v>
      </c>
      <c r="T110" s="4">
        <f t="shared" si="18"/>
        <v>724838.2</v>
      </c>
      <c r="U110" s="4">
        <f t="shared" si="17"/>
        <v>267246</v>
      </c>
    </row>
    <row r="111" spans="1:21" x14ac:dyDescent="0.2">
      <c r="A111" s="16" t="s">
        <v>177</v>
      </c>
      <c r="B111" s="4">
        <v>301000</v>
      </c>
      <c r="C111" s="4">
        <v>27600</v>
      </c>
      <c r="D111" s="4">
        <v>273400</v>
      </c>
      <c r="E111" s="4">
        <v>8882422403</v>
      </c>
      <c r="F111" s="4">
        <f t="shared" si="15"/>
        <v>-30643957597</v>
      </c>
      <c r="R111" s="5">
        <v>-2.8900000000000002E-2</v>
      </c>
      <c r="S111" s="4">
        <v>980950</v>
      </c>
      <c r="T111" s="4">
        <f t="shared" si="18"/>
        <v>727341.9</v>
      </c>
      <c r="U111" s="4">
        <f t="shared" si="17"/>
        <v>267246</v>
      </c>
    </row>
    <row r="112" spans="1:21" x14ac:dyDescent="0.2">
      <c r="A112" s="16" t="s">
        <v>176</v>
      </c>
      <c r="B112" s="4">
        <v>46900</v>
      </c>
      <c r="C112" s="4">
        <v>9800</v>
      </c>
      <c r="D112" s="4">
        <v>37100</v>
      </c>
      <c r="E112" s="4">
        <v>1227380000</v>
      </c>
      <c r="F112" s="4">
        <f t="shared" si="15"/>
        <v>-39526380000</v>
      </c>
      <c r="R112" s="5">
        <v>-4.5000000000000005E-3</v>
      </c>
      <c r="S112" s="4">
        <v>267246</v>
      </c>
      <c r="T112" s="4">
        <f t="shared" si="18"/>
        <v>801865.1</v>
      </c>
      <c r="U112" s="4">
        <f t="shared" si="17"/>
        <v>303488</v>
      </c>
    </row>
    <row r="113" spans="1:21" x14ac:dyDescent="0.2">
      <c r="A113" s="16" t="s">
        <v>175</v>
      </c>
      <c r="B113" s="4">
        <v>35700</v>
      </c>
      <c r="C113" s="4">
        <v>14500</v>
      </c>
      <c r="D113" s="4">
        <v>21200</v>
      </c>
      <c r="E113" s="4">
        <v>697170000</v>
      </c>
      <c r="F113" s="4">
        <f t="shared" si="15"/>
        <v>-40753760000</v>
      </c>
      <c r="R113" s="5">
        <v>3.0999999999999999E-3</v>
      </c>
      <c r="S113" s="4">
        <v>636725</v>
      </c>
      <c r="T113" s="4">
        <f t="shared" si="18"/>
        <v>868187.9</v>
      </c>
      <c r="U113" s="4">
        <f t="shared" si="17"/>
        <v>303488</v>
      </c>
    </row>
    <row r="114" spans="1:21" x14ac:dyDescent="0.2">
      <c r="A114" s="16" t="s">
        <v>174</v>
      </c>
      <c r="B114" s="4">
        <v>30230</v>
      </c>
      <c r="C114" s="4">
        <v>33000</v>
      </c>
      <c r="D114" s="4">
        <v>-2770</v>
      </c>
      <c r="E114" s="4">
        <v>-104300000</v>
      </c>
      <c r="F114" s="4">
        <f t="shared" si="15"/>
        <v>-41450930000</v>
      </c>
      <c r="R114" s="5">
        <v>-6.93E-2</v>
      </c>
      <c r="S114" s="4">
        <v>1804106</v>
      </c>
      <c r="T114" s="4">
        <f t="shared" si="18"/>
        <v>794010.2</v>
      </c>
      <c r="U114" s="4">
        <f t="shared" si="17"/>
        <v>303488</v>
      </c>
    </row>
    <row r="115" spans="1:21" x14ac:dyDescent="0.2">
      <c r="A115" s="16" t="s">
        <v>173</v>
      </c>
      <c r="B115" s="4">
        <v>24500</v>
      </c>
      <c r="C115" s="4">
        <v>45400</v>
      </c>
      <c r="D115" s="4">
        <v>-20900</v>
      </c>
      <c r="E115" s="4">
        <v>-742270000</v>
      </c>
      <c r="F115" s="4">
        <f t="shared" si="15"/>
        <v>-41346630000</v>
      </c>
      <c r="R115" s="5">
        <v>-4.1999999999999997E-3</v>
      </c>
      <c r="S115" s="4">
        <v>374121</v>
      </c>
      <c r="T115" s="4">
        <f t="shared" si="18"/>
        <v>891942.5</v>
      </c>
      <c r="U115" s="4">
        <f t="shared" si="17"/>
        <v>303488</v>
      </c>
    </row>
    <row r="116" spans="1:21" x14ac:dyDescent="0.2">
      <c r="A116" s="16" t="s">
        <v>172</v>
      </c>
      <c r="B116" s="4">
        <v>12000</v>
      </c>
      <c r="C116" s="4">
        <v>29200</v>
      </c>
      <c r="D116" s="4">
        <v>-17200</v>
      </c>
      <c r="E116" s="4">
        <v>-607580000</v>
      </c>
      <c r="F116" s="4">
        <f t="shared" si="15"/>
        <v>-40604360000</v>
      </c>
      <c r="R116" s="5">
        <v>4.3E-3</v>
      </c>
      <c r="S116" s="4">
        <v>303488</v>
      </c>
      <c r="T116" s="4">
        <f t="shared" ref="T116:T121" si="19">AVERAGE(S117:S126)</f>
        <v>1014091.4</v>
      </c>
      <c r="U116" s="4">
        <f t="shared" si="17"/>
        <v>377273</v>
      </c>
    </row>
    <row r="117" spans="1:21" x14ac:dyDescent="0.2">
      <c r="A117" s="16" t="s">
        <v>171</v>
      </c>
      <c r="B117" s="4">
        <v>42700</v>
      </c>
      <c r="C117" s="4">
        <v>62000</v>
      </c>
      <c r="D117" s="4">
        <v>-19300</v>
      </c>
      <c r="E117" s="4">
        <v>-675730000</v>
      </c>
      <c r="F117" s="4">
        <f t="shared" si="15"/>
        <v>-39996780000</v>
      </c>
      <c r="R117" s="5">
        <v>-1.4000000000000002E-3</v>
      </c>
      <c r="S117" s="4">
        <v>377273</v>
      </c>
      <c r="T117" s="4">
        <f t="shared" si="19"/>
        <v>1131660.3999999999</v>
      </c>
      <c r="U117" s="4">
        <f t="shared" si="17"/>
        <v>593520</v>
      </c>
    </row>
    <row r="118" spans="1:21" x14ac:dyDescent="0.2">
      <c r="A118" s="16" t="s">
        <v>170</v>
      </c>
      <c r="B118" s="4">
        <v>39400</v>
      </c>
      <c r="C118" s="4">
        <v>44800</v>
      </c>
      <c r="D118" s="4">
        <v>-5400</v>
      </c>
      <c r="E118" s="4">
        <v>-180730000</v>
      </c>
      <c r="F118" s="4">
        <f t="shared" si="15"/>
        <v>-39321050000</v>
      </c>
      <c r="R118" s="5">
        <v>1.15E-2</v>
      </c>
      <c r="S118" s="4">
        <v>610773</v>
      </c>
      <c r="T118" s="4">
        <f t="shared" si="19"/>
        <v>1290053.8999999999</v>
      </c>
      <c r="U118" s="4">
        <f t="shared" si="17"/>
        <v>593520</v>
      </c>
    </row>
    <row r="119" spans="1:21" x14ac:dyDescent="0.2">
      <c r="A119" s="16" t="s">
        <v>169</v>
      </c>
      <c r="B119" s="4">
        <v>64700</v>
      </c>
      <c r="C119" s="4">
        <v>16100</v>
      </c>
      <c r="D119" s="4">
        <v>48600</v>
      </c>
      <c r="E119" s="4">
        <v>1712700000</v>
      </c>
      <c r="F119" s="4">
        <f t="shared" si="15"/>
        <v>-39140320000</v>
      </c>
      <c r="R119" s="5">
        <v>0</v>
      </c>
      <c r="S119" s="4">
        <v>593520</v>
      </c>
      <c r="T119" s="4">
        <f t="shared" si="19"/>
        <v>1383819.1</v>
      </c>
      <c r="U119" s="4">
        <f t="shared" si="17"/>
        <v>1005987</v>
      </c>
    </row>
    <row r="120" spans="1:21" x14ac:dyDescent="0.2">
      <c r="A120" s="16" t="s">
        <v>168</v>
      </c>
      <c r="B120" s="4">
        <v>48000</v>
      </c>
      <c r="C120" s="4">
        <v>39160</v>
      </c>
      <c r="D120" s="4">
        <v>8840</v>
      </c>
      <c r="E120" s="4">
        <v>302520000</v>
      </c>
      <c r="F120" s="4">
        <f t="shared" si="15"/>
        <v>-40853020000</v>
      </c>
      <c r="R120" s="5">
        <v>-2.7699999999999999E-2</v>
      </c>
      <c r="S120" s="4">
        <v>1300180</v>
      </c>
      <c r="T120" s="4">
        <f t="shared" si="19"/>
        <v>1332286.8999999999</v>
      </c>
      <c r="U120" s="4">
        <f t="shared" si="17"/>
        <v>1005987</v>
      </c>
    </row>
    <row r="121" spans="1:21" x14ac:dyDescent="0.2">
      <c r="A121" s="16" t="s">
        <v>167</v>
      </c>
      <c r="B121" s="4">
        <v>82300</v>
      </c>
      <c r="C121" s="4">
        <v>62900</v>
      </c>
      <c r="D121" s="4">
        <v>19400</v>
      </c>
      <c r="E121" s="4">
        <v>706500000</v>
      </c>
      <c r="F121" s="4">
        <f t="shared" si="15"/>
        <v>-41155540000</v>
      </c>
      <c r="R121" s="5">
        <v>-2.1700000000000001E-2</v>
      </c>
      <c r="S121" s="4">
        <v>1005987</v>
      </c>
      <c r="T121" s="4">
        <f t="shared" si="19"/>
        <v>1334353.6000000001</v>
      </c>
      <c r="U121" s="4">
        <f t="shared" si="17"/>
        <v>1012478</v>
      </c>
    </row>
    <row r="122" spans="1:21" x14ac:dyDescent="0.2">
      <c r="A122" s="16" t="s">
        <v>166</v>
      </c>
      <c r="B122" s="4">
        <v>15100</v>
      </c>
      <c r="C122" s="4">
        <v>102000</v>
      </c>
      <c r="D122" s="4">
        <v>-86900</v>
      </c>
      <c r="E122" s="4">
        <v>-3223090000</v>
      </c>
      <c r="F122" s="4">
        <f t="shared" si="15"/>
        <v>-41862040000</v>
      </c>
      <c r="R122" s="5">
        <v>2.8000000000000004E-3</v>
      </c>
      <c r="S122" s="4">
        <v>1012478</v>
      </c>
      <c r="T122" s="4">
        <f>AVERAGE(S123:S132)</f>
        <v>1289944.3999999999</v>
      </c>
      <c r="U122" s="4">
        <f t="shared" si="17"/>
        <v>1062329</v>
      </c>
    </row>
    <row r="123" spans="1:21" x14ac:dyDescent="0.2">
      <c r="A123" s="16" t="s">
        <v>165</v>
      </c>
      <c r="B123" s="4">
        <v>43800</v>
      </c>
      <c r="C123" s="4">
        <v>26811</v>
      </c>
      <c r="D123" s="4">
        <v>16989</v>
      </c>
      <c r="E123" s="4">
        <v>622210000</v>
      </c>
      <c r="F123" s="4">
        <f t="shared" si="15"/>
        <v>-38638950000</v>
      </c>
      <c r="R123" s="5">
        <v>0</v>
      </c>
      <c r="S123" s="4">
        <v>1299953</v>
      </c>
      <c r="U123" s="4">
        <f t="shared" si="17"/>
        <v>1062329</v>
      </c>
    </row>
    <row r="124" spans="1:21" x14ac:dyDescent="0.2">
      <c r="A124" s="16" t="s">
        <v>164</v>
      </c>
      <c r="B124" s="4">
        <v>1800</v>
      </c>
      <c r="C124" s="4">
        <v>69268</v>
      </c>
      <c r="D124" s="4">
        <v>-67468</v>
      </c>
      <c r="E124" s="4">
        <v>-2496090000</v>
      </c>
      <c r="F124" s="4">
        <f t="shared" si="15"/>
        <v>-39261160000</v>
      </c>
      <c r="R124" s="5">
        <v>-5.4000000000000003E-3</v>
      </c>
      <c r="S124" s="4">
        <v>1062329</v>
      </c>
      <c r="U124" s="4">
        <f t="shared" ref="U124:U126" si="20">MIN(S125:S129)</f>
        <v>1353444</v>
      </c>
    </row>
    <row r="125" spans="1:21" x14ac:dyDescent="0.2">
      <c r="A125" s="16" t="s">
        <v>163</v>
      </c>
      <c r="B125" s="4">
        <v>85200</v>
      </c>
      <c r="C125" s="4">
        <v>157100</v>
      </c>
      <c r="D125" s="4">
        <v>-71900</v>
      </c>
      <c r="E125" s="4">
        <v>-2636970000</v>
      </c>
      <c r="F125" s="4">
        <f t="shared" si="15"/>
        <v>-36765070000</v>
      </c>
      <c r="R125" s="5">
        <v>2.5000000000000001E-2</v>
      </c>
      <c r="S125" s="4">
        <v>1353444</v>
      </c>
      <c r="U125" s="4">
        <f t="shared" si="20"/>
        <v>784858</v>
      </c>
    </row>
    <row r="126" spans="1:21" x14ac:dyDescent="0.2">
      <c r="A126" s="16" t="s">
        <v>162</v>
      </c>
      <c r="B126" s="4">
        <v>253400</v>
      </c>
      <c r="C126" s="4">
        <v>101183</v>
      </c>
      <c r="D126" s="4">
        <v>152217</v>
      </c>
      <c r="E126" s="4">
        <v>5507970000</v>
      </c>
      <c r="F126" s="4">
        <f t="shared" si="15"/>
        <v>-34128100000</v>
      </c>
      <c r="R126" s="5">
        <v>8.5000000000000006E-3</v>
      </c>
      <c r="S126" s="4">
        <v>1524977</v>
      </c>
      <c r="U126" s="4">
        <f t="shared" si="20"/>
        <v>784858</v>
      </c>
    </row>
    <row r="127" spans="1:21" x14ac:dyDescent="0.2">
      <c r="A127" s="16" t="s">
        <v>161</v>
      </c>
      <c r="B127" s="4">
        <v>233400</v>
      </c>
      <c r="C127" s="4">
        <v>598963</v>
      </c>
      <c r="D127" s="4">
        <v>-365563</v>
      </c>
      <c r="E127" s="4">
        <v>-13043890000</v>
      </c>
      <c r="F127" s="4">
        <f t="shared" si="15"/>
        <v>-39636070000</v>
      </c>
      <c r="R127" s="5">
        <v>0.02</v>
      </c>
      <c r="S127" s="4">
        <v>1552963</v>
      </c>
      <c r="U127" s="4">
        <f>MIN(S128:S132)</f>
        <v>568386</v>
      </c>
    </row>
    <row r="128" spans="1:21" x14ac:dyDescent="0.2">
      <c r="A128" s="16" t="s">
        <v>160</v>
      </c>
      <c r="B128" s="4">
        <v>292600</v>
      </c>
      <c r="C128" s="4">
        <v>701600</v>
      </c>
      <c r="D128" s="4">
        <v>-409000</v>
      </c>
      <c r="E128" s="4">
        <v>-14243010000</v>
      </c>
      <c r="F128" s="4">
        <f t="shared" si="15"/>
        <v>-26592180000</v>
      </c>
      <c r="R128" s="5">
        <v>1.7500000000000002E-2</v>
      </c>
      <c r="S128" s="4">
        <v>2194708</v>
      </c>
    </row>
    <row r="129" spans="1:22" x14ac:dyDescent="0.2">
      <c r="A129" s="16" t="s">
        <v>159</v>
      </c>
      <c r="B129" s="4">
        <v>7400</v>
      </c>
      <c r="C129" s="4">
        <v>369400</v>
      </c>
      <c r="D129" s="4">
        <v>-362000</v>
      </c>
      <c r="E129" s="4">
        <v>-12772530000</v>
      </c>
      <c r="F129" s="4">
        <f t="shared" si="15"/>
        <v>-12349170000</v>
      </c>
      <c r="R129" s="5">
        <v>-5.0999999999999997E-2</v>
      </c>
      <c r="S129" s="4">
        <v>1531172</v>
      </c>
    </row>
    <row r="130" spans="1:22" x14ac:dyDescent="0.2">
      <c r="A130" s="16" t="s">
        <v>158</v>
      </c>
      <c r="B130" s="4">
        <v>164900</v>
      </c>
      <c r="C130" s="4">
        <v>35000</v>
      </c>
      <c r="D130" s="4">
        <v>129900</v>
      </c>
      <c r="E130" s="4">
        <v>4699580000</v>
      </c>
      <c r="F130" s="4">
        <f t="shared" si="15"/>
        <v>423360000</v>
      </c>
      <c r="R130" s="5">
        <v>6.9999999999999993E-3</v>
      </c>
      <c r="S130" s="4">
        <v>784858</v>
      </c>
    </row>
    <row r="131" spans="1:22" x14ac:dyDescent="0.2">
      <c r="A131" s="16" t="s">
        <v>157</v>
      </c>
      <c r="B131" s="4">
        <v>15100</v>
      </c>
      <c r="C131" s="4">
        <v>91500</v>
      </c>
      <c r="D131" s="4">
        <v>-76400</v>
      </c>
      <c r="E131" s="4">
        <v>-2806410000</v>
      </c>
      <c r="F131" s="4">
        <f>E131+F132</f>
        <v>-4276220000</v>
      </c>
      <c r="R131" s="5">
        <v>-0.04</v>
      </c>
      <c r="S131" s="4">
        <v>1026654</v>
      </c>
    </row>
    <row r="132" spans="1:22" x14ac:dyDescent="0.2">
      <c r="A132" s="16" t="s">
        <v>156</v>
      </c>
      <c r="B132" s="4">
        <v>2300</v>
      </c>
      <c r="C132" s="4">
        <v>41533</v>
      </c>
      <c r="D132" s="4">
        <v>-39233</v>
      </c>
      <c r="E132" s="4">
        <v>-1469810000</v>
      </c>
      <c r="F132" s="4">
        <f>E132</f>
        <v>-1469810000</v>
      </c>
      <c r="R132" s="5">
        <v>0</v>
      </c>
      <c r="S132" s="4">
        <v>568386</v>
      </c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6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6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6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6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6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5"/>
    </row>
    <row r="150" spans="1:22" x14ac:dyDescent="0.2">
      <c r="A150" s="6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5"/>
    </row>
    <row r="151" spans="1:22" x14ac:dyDescent="0.2">
      <c r="A151" s="6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5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5"/>
    </row>
    <row r="153" spans="1:22" x14ac:dyDescent="0.2">
      <c r="A153" s="2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5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5"/>
    </row>
    <row r="155" spans="1:22" x14ac:dyDescent="0.2">
      <c r="A155" s="6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5"/>
    </row>
    <row r="156" spans="1:22" x14ac:dyDescent="0.2">
      <c r="A156" s="6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5"/>
    </row>
    <row r="157" spans="1:22" x14ac:dyDescent="0.2">
      <c r="A157" s="6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5"/>
    </row>
    <row r="158" spans="1:22" x14ac:dyDescent="0.2">
      <c r="A158" s="6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5"/>
    </row>
    <row r="159" spans="1:22" x14ac:dyDescent="0.2">
      <c r="A159" s="6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5"/>
    </row>
    <row r="160" spans="1:22" x14ac:dyDescent="0.2">
      <c r="A160" s="6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5"/>
    </row>
    <row r="161" spans="1:22" x14ac:dyDescent="0.2">
      <c r="A161" s="6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5"/>
    </row>
    <row r="162" spans="1:22" x14ac:dyDescent="0.2">
      <c r="A162" s="6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5"/>
      <c r="U162" s="5"/>
      <c r="V162" s="5"/>
    </row>
    <row r="163" spans="1:22" x14ac:dyDescent="0.2">
      <c r="A163" s="6"/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5"/>
      <c r="U163" s="5"/>
      <c r="V163" s="5"/>
    </row>
    <row r="164" spans="1:22" x14ac:dyDescent="0.2">
      <c r="A164" s="6"/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5"/>
      <c r="U164" s="5"/>
      <c r="V164" s="5"/>
    </row>
    <row r="165" spans="1:22" x14ac:dyDescent="0.2">
      <c r="A165" s="6"/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5"/>
      <c r="U165" s="5"/>
      <c r="V165" s="5"/>
    </row>
    <row r="166" spans="1:22" x14ac:dyDescent="0.2">
      <c r="A166" s="6"/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5"/>
      <c r="U166" s="5"/>
      <c r="V166" s="5"/>
    </row>
    <row r="167" spans="1:22" x14ac:dyDescent="0.2">
      <c r="A167" s="6"/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5"/>
      <c r="U167" s="5"/>
      <c r="V167" s="5"/>
    </row>
    <row r="168" spans="1:22" x14ac:dyDescent="0.2">
      <c r="A168" s="2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5"/>
    </row>
    <row r="169" spans="1:22" x14ac:dyDescent="0.2">
      <c r="A169" s="2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5"/>
    </row>
    <row r="170" spans="1:22" x14ac:dyDescent="0.2">
      <c r="A170" s="2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5"/>
    </row>
    <row r="171" spans="1:22" x14ac:dyDescent="0.2">
      <c r="A171" s="2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5"/>
    </row>
    <row r="172" spans="1:22" x14ac:dyDescent="0.2">
      <c r="A172" s="2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5"/>
    </row>
    <row r="173" spans="1:22" x14ac:dyDescent="0.2">
      <c r="A173" s="2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5"/>
    </row>
    <row r="174" spans="1:22" x14ac:dyDescent="0.2">
      <c r="A174" s="2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5"/>
    </row>
    <row r="175" spans="1:22" x14ac:dyDescent="0.2">
      <c r="A175" s="2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5"/>
    </row>
    <row r="176" spans="1:22" x14ac:dyDescent="0.2">
      <c r="A176" s="2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5"/>
    </row>
    <row r="177" spans="1:22" x14ac:dyDescent="0.2">
      <c r="A177" s="2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5"/>
      <c r="U177" s="5"/>
      <c r="V177" s="5"/>
    </row>
    <row r="178" spans="1:22" x14ac:dyDescent="0.2">
      <c r="A178" s="2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5"/>
      <c r="U178" s="5"/>
      <c r="V178" s="5"/>
    </row>
    <row r="179" spans="1:22" x14ac:dyDescent="0.2">
      <c r="A179" s="2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5"/>
      <c r="U179" s="5"/>
      <c r="V179" s="5"/>
    </row>
    <row r="180" spans="1:22" x14ac:dyDescent="0.2">
      <c r="A180" s="2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5"/>
      <c r="U180" s="5"/>
      <c r="V180" s="5"/>
    </row>
    <row r="181" spans="1:22" x14ac:dyDescent="0.2">
      <c r="A181" s="2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5"/>
      <c r="U181" s="5"/>
      <c r="V181" s="5"/>
    </row>
    <row r="182" spans="1:22" x14ac:dyDescent="0.2">
      <c r="A182" s="2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5"/>
      <c r="U182" s="5"/>
      <c r="V182" s="5"/>
    </row>
    <row r="183" spans="1:22" x14ac:dyDescent="0.2">
      <c r="A183" s="2"/>
      <c r="B183" s="4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5"/>
      <c r="U183" s="5"/>
      <c r="V183" s="5"/>
    </row>
    <row r="184" spans="1:22" x14ac:dyDescent="0.2">
      <c r="A184" s="2"/>
      <c r="B184" s="4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5"/>
      <c r="U184" s="5"/>
      <c r="V184" s="5"/>
    </row>
    <row r="185" spans="1:22" x14ac:dyDescent="0.2">
      <c r="A185" s="2"/>
      <c r="B185" s="4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5"/>
      <c r="U185" s="5"/>
      <c r="V185" s="8"/>
    </row>
    <row r="186" spans="1:22" x14ac:dyDescent="0.2">
      <c r="A186" s="2"/>
      <c r="B186" s="4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5"/>
      <c r="U186" s="5"/>
      <c r="V186" s="8"/>
    </row>
    <row r="187" spans="1:22" x14ac:dyDescent="0.2">
      <c r="A187" s="2"/>
      <c r="B187" s="4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5"/>
      <c r="U187" s="5"/>
      <c r="V187" s="8"/>
    </row>
    <row r="188" spans="1:22" x14ac:dyDescent="0.2">
      <c r="A188" s="6"/>
      <c r="B188" s="4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5"/>
      <c r="U188" s="5"/>
      <c r="V188" s="8"/>
    </row>
    <row r="189" spans="1:22" x14ac:dyDescent="0.2">
      <c r="A189" s="6"/>
      <c r="B189" s="4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5"/>
      <c r="U189" s="5"/>
      <c r="V189" s="8"/>
    </row>
    <row r="190" spans="1:22" x14ac:dyDescent="0.2">
      <c r="A190" s="6"/>
      <c r="B190" s="4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5"/>
      <c r="U190" s="5"/>
      <c r="V190" s="8"/>
    </row>
    <row r="191" spans="1:22" x14ac:dyDescent="0.2">
      <c r="A191" s="6"/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5"/>
      <c r="U191" s="5"/>
      <c r="V191" s="8"/>
    </row>
    <row r="192" spans="1:22" x14ac:dyDescent="0.2">
      <c r="A192" s="6"/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5"/>
      <c r="U192" s="5"/>
      <c r="V192" s="8"/>
    </row>
    <row r="193" spans="1:22" x14ac:dyDescent="0.2">
      <c r="A193" s="2"/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5"/>
      <c r="U193" s="5"/>
      <c r="V193" s="8"/>
    </row>
    <row r="194" spans="1:22" x14ac:dyDescent="0.2">
      <c r="A194" s="2"/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5"/>
      <c r="U194" s="5"/>
      <c r="V194" s="8"/>
    </row>
    <row r="195" spans="1:22" x14ac:dyDescent="0.2">
      <c r="A195" s="2"/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5"/>
      <c r="U195" s="5"/>
      <c r="V195" s="8"/>
    </row>
    <row r="196" spans="1:22" x14ac:dyDescent="0.2">
      <c r="A196" s="2"/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5"/>
      <c r="U196" s="5"/>
      <c r="V196" s="8"/>
    </row>
    <row r="197" spans="1:22" x14ac:dyDescent="0.2">
      <c r="A197" s="2"/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5"/>
      <c r="U197" s="5"/>
      <c r="V197" s="8"/>
    </row>
    <row r="223" spans="1:3" x14ac:dyDescent="0.2">
      <c r="A223" t="e" cm="1">
        <f t="array" aca="1" ref="A223" ca="1">INDIRECT("'" &amp; E1 &amp; "'!$A$2:$A$66")</f>
        <v>#REF!</v>
      </c>
      <c r="B223" t="e" cm="1">
        <f t="array" aca="1" ref="B223" ca="1">INDIRECT("'" &amp; E1 &amp; "'!$B$2:$B$66")</f>
        <v>#REF!</v>
      </c>
      <c r="C223" t="e" cm="1">
        <f t="array" aca="1" ref="C223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0DE24A-4819-A44A-8C26-5EFB8482C864}">
  <sheetPr codeName="Sheet83"/>
  <dimension ref="A1:V223"/>
  <sheetViews>
    <sheetView topLeftCell="D1" workbookViewId="0">
      <pane ySplit="2" topLeftCell="A3" activePane="bottomLeft" state="frozen"/>
      <selection activeCell="F17" sqref="F17"/>
      <selection pane="bottomLeft" activeCell="F17" sqref="F17"/>
    </sheetView>
  </sheetViews>
  <sheetFormatPr baseColWidth="10" defaultRowHeight="16" x14ac:dyDescent="0.2"/>
  <cols>
    <col min="1" max="1" width="21.1640625" customWidth="1"/>
    <col min="2" max="2" width="14.1640625" customWidth="1"/>
    <col min="3" max="4" width="13.83203125" customWidth="1"/>
    <col min="5" max="5" width="15.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3.8320312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252</v>
      </c>
      <c r="U2" s="1" t="s">
        <v>253</v>
      </c>
      <c r="V2" s="1" t="s">
        <v>236</v>
      </c>
    </row>
    <row r="3" spans="1:22" x14ac:dyDescent="0.2">
      <c r="A3" s="16" t="s">
        <v>357</v>
      </c>
      <c r="B3" s="4">
        <v>63600</v>
      </c>
      <c r="C3" s="4">
        <v>410700</v>
      </c>
      <c r="D3" s="4">
        <v>-347100</v>
      </c>
      <c r="E3" s="4">
        <v>-9838720000</v>
      </c>
      <c r="F3" s="4">
        <f t="shared" ref="F3:F11" si="0">E3+F4</f>
        <v>122991335709</v>
      </c>
      <c r="G3" s="4">
        <v>0</v>
      </c>
      <c r="H3" s="4">
        <v>0</v>
      </c>
      <c r="I3" s="4">
        <v>0</v>
      </c>
      <c r="J3" s="4">
        <v>501225000</v>
      </c>
      <c r="K3" s="24">
        <f t="shared" ref="K3:K11" si="1">K4+J3</f>
        <v>79103006000</v>
      </c>
      <c r="L3" s="4">
        <v>615</v>
      </c>
      <c r="M3" s="4">
        <v>1225</v>
      </c>
      <c r="N3" s="4">
        <v>58</v>
      </c>
      <c r="O3" s="4">
        <v>136</v>
      </c>
      <c r="P3" s="4">
        <v>1200300</v>
      </c>
      <c r="Q3" s="4">
        <v>1907900</v>
      </c>
      <c r="R3" s="5">
        <v>-1.0700000000000001E-2</v>
      </c>
      <c r="S3" s="4">
        <v>3024300</v>
      </c>
      <c r="T3" s="4">
        <f t="shared" ref="T3:T38" si="2">AVERAGE(S4:S13)</f>
        <v>4204590</v>
      </c>
      <c r="U3" s="4">
        <f t="shared" ref="U3:U11" si="3">MIN(S4:S8)</f>
        <v>3219900</v>
      </c>
      <c r="V3" s="5">
        <v>2.2700000000000001E-2</v>
      </c>
    </row>
    <row r="4" spans="1:22" x14ac:dyDescent="0.2">
      <c r="A4" s="16" t="s">
        <v>356</v>
      </c>
      <c r="B4" s="4">
        <v>128300</v>
      </c>
      <c r="C4" s="4">
        <v>719200</v>
      </c>
      <c r="D4" s="4">
        <v>-590900</v>
      </c>
      <c r="E4" s="4">
        <v>-17043340000</v>
      </c>
      <c r="F4" s="4">
        <f t="shared" si="0"/>
        <v>132830055709</v>
      </c>
      <c r="G4" s="4">
        <v>0</v>
      </c>
      <c r="H4" s="4">
        <v>0</v>
      </c>
      <c r="I4" s="4">
        <v>0</v>
      </c>
      <c r="J4" s="4">
        <v>8552130000</v>
      </c>
      <c r="K4" s="24">
        <f t="shared" si="1"/>
        <v>78601781000</v>
      </c>
      <c r="L4" s="4">
        <v>1806</v>
      </c>
      <c r="M4" s="4">
        <v>1332</v>
      </c>
      <c r="N4" s="4">
        <v>131</v>
      </c>
      <c r="O4" s="4">
        <v>128</v>
      </c>
      <c r="P4" s="4">
        <v>1937500</v>
      </c>
      <c r="Q4" s="4">
        <v>2562000</v>
      </c>
      <c r="R4" s="5">
        <v>-1.41E-2</v>
      </c>
      <c r="S4" s="4">
        <v>4524800</v>
      </c>
      <c r="T4" s="4">
        <f t="shared" si="2"/>
        <v>4215530</v>
      </c>
      <c r="U4" s="4">
        <f t="shared" si="3"/>
        <v>2135500</v>
      </c>
      <c r="V4" s="5">
        <v>3.5900000000000001E-2</v>
      </c>
    </row>
    <row r="5" spans="1:22" x14ac:dyDescent="0.2">
      <c r="A5" s="16" t="s">
        <v>355</v>
      </c>
      <c r="B5" s="4">
        <v>34900</v>
      </c>
      <c r="C5" s="4">
        <v>127100</v>
      </c>
      <c r="D5" s="4">
        <v>-92200</v>
      </c>
      <c r="E5" s="4">
        <v>-2667830000</v>
      </c>
      <c r="F5" s="4">
        <f t="shared" si="0"/>
        <v>149873395709</v>
      </c>
      <c r="G5" s="4">
        <v>297200</v>
      </c>
      <c r="H5" s="4">
        <v>1800</v>
      </c>
      <c r="I5" s="4">
        <v>295400</v>
      </c>
      <c r="J5" s="4">
        <v>8552130000</v>
      </c>
      <c r="K5" s="24">
        <f t="shared" si="1"/>
        <v>70049651000</v>
      </c>
      <c r="L5" s="4">
        <v>974</v>
      </c>
      <c r="M5" s="4">
        <v>1301</v>
      </c>
      <c r="N5" s="4">
        <v>77</v>
      </c>
      <c r="O5" s="4">
        <v>124</v>
      </c>
      <c r="P5" s="4">
        <v>1146000</v>
      </c>
      <c r="Q5" s="4">
        <v>2011300</v>
      </c>
      <c r="R5" s="5">
        <v>-1.21E-2</v>
      </c>
      <c r="S5" s="4">
        <v>3303800</v>
      </c>
      <c r="T5" s="4">
        <f t="shared" si="2"/>
        <v>4534700</v>
      </c>
      <c r="U5" s="4">
        <f t="shared" si="3"/>
        <v>2135500</v>
      </c>
      <c r="V5" s="5">
        <v>1.72E-2</v>
      </c>
    </row>
    <row r="6" spans="1:22" x14ac:dyDescent="0.2">
      <c r="A6" s="16" t="s">
        <v>354</v>
      </c>
      <c r="B6" s="4">
        <v>112900</v>
      </c>
      <c r="C6" s="4">
        <v>310100</v>
      </c>
      <c r="D6" s="4">
        <v>-197200</v>
      </c>
      <c r="E6" s="4">
        <v>-5843650000</v>
      </c>
      <c r="F6" s="4">
        <f t="shared" si="0"/>
        <v>152541225709</v>
      </c>
      <c r="G6" s="4">
        <v>0</v>
      </c>
      <c r="H6" s="4">
        <v>0</v>
      </c>
      <c r="I6" s="4">
        <v>0</v>
      </c>
      <c r="J6" s="4">
        <v>-678140000</v>
      </c>
      <c r="K6" s="24">
        <f t="shared" si="1"/>
        <v>61497521000</v>
      </c>
      <c r="L6" s="4">
        <v>1512</v>
      </c>
      <c r="M6" s="4">
        <v>1877</v>
      </c>
      <c r="N6" s="4">
        <v>158</v>
      </c>
      <c r="O6" s="4">
        <v>235</v>
      </c>
      <c r="P6" s="4">
        <v>2183400</v>
      </c>
      <c r="Q6" s="4">
        <v>3311400</v>
      </c>
      <c r="R6" s="5">
        <v>-2.58E-2</v>
      </c>
      <c r="S6" s="4">
        <v>5534600</v>
      </c>
      <c r="T6" s="4">
        <f t="shared" si="2"/>
        <v>4335780</v>
      </c>
      <c r="U6" s="4">
        <f t="shared" si="3"/>
        <v>2135500</v>
      </c>
      <c r="V6" s="5">
        <v>3.6499999999999998E-2</v>
      </c>
    </row>
    <row r="7" spans="1:22" x14ac:dyDescent="0.2">
      <c r="A7" s="16" t="s">
        <v>353</v>
      </c>
      <c r="B7" s="4">
        <v>1303300</v>
      </c>
      <c r="C7" s="4">
        <v>137700</v>
      </c>
      <c r="D7" s="4">
        <v>1165600</v>
      </c>
      <c r="E7" s="4">
        <v>33904930000</v>
      </c>
      <c r="F7" s="4">
        <f t="shared" si="0"/>
        <v>158384875709</v>
      </c>
      <c r="G7" s="4">
        <v>0</v>
      </c>
      <c r="H7" s="4">
        <v>0</v>
      </c>
      <c r="I7" s="4">
        <v>0</v>
      </c>
      <c r="J7" s="4">
        <v>-1617835000</v>
      </c>
      <c r="K7" s="24">
        <f t="shared" si="1"/>
        <v>62175661000</v>
      </c>
      <c r="L7" s="4">
        <v>2497</v>
      </c>
      <c r="M7" s="4">
        <v>1469</v>
      </c>
      <c r="N7" s="4">
        <v>337</v>
      </c>
      <c r="O7" s="4">
        <v>159</v>
      </c>
      <c r="P7" s="4">
        <v>4578700</v>
      </c>
      <c r="Q7" s="4">
        <v>2282800</v>
      </c>
      <c r="R7" s="5">
        <v>4.5700000000000005E-2</v>
      </c>
      <c r="S7" s="4">
        <v>7450400</v>
      </c>
      <c r="T7" s="4">
        <f t="shared" si="2"/>
        <v>3967080</v>
      </c>
      <c r="U7" s="4">
        <f t="shared" si="3"/>
        <v>2135500</v>
      </c>
      <c r="V7" s="5">
        <v>4.3700000000000003E-2</v>
      </c>
    </row>
    <row r="8" spans="1:22" x14ac:dyDescent="0.2">
      <c r="A8" s="16" t="s">
        <v>352</v>
      </c>
      <c r="B8" s="4">
        <v>44700</v>
      </c>
      <c r="C8" s="4">
        <v>260000</v>
      </c>
      <c r="D8" s="4">
        <v>-215300</v>
      </c>
      <c r="E8" s="4">
        <v>-6143160000</v>
      </c>
      <c r="F8" s="4">
        <f t="shared" si="0"/>
        <v>124479945709</v>
      </c>
      <c r="G8" s="4">
        <v>0</v>
      </c>
      <c r="H8" s="4">
        <v>0</v>
      </c>
      <c r="I8" s="4">
        <v>0</v>
      </c>
      <c r="J8" s="4">
        <v>-11400000</v>
      </c>
      <c r="K8" s="24">
        <f t="shared" si="1"/>
        <v>63793496000</v>
      </c>
      <c r="L8" s="4">
        <v>952</v>
      </c>
      <c r="M8" s="4">
        <v>1497</v>
      </c>
      <c r="N8" s="4">
        <v>79</v>
      </c>
      <c r="O8" s="4">
        <v>109</v>
      </c>
      <c r="P8" s="4">
        <v>1235200</v>
      </c>
      <c r="Q8" s="4">
        <v>1761400</v>
      </c>
      <c r="R8" s="5">
        <v>-5.1999999999999998E-3</v>
      </c>
      <c r="S8" s="4">
        <v>3219900</v>
      </c>
      <c r="T8" s="4">
        <f t="shared" si="2"/>
        <v>4410490</v>
      </c>
      <c r="U8" s="4">
        <f t="shared" si="3"/>
        <v>2135500</v>
      </c>
      <c r="V8" s="5">
        <v>2.6000000000000002E-2</v>
      </c>
    </row>
    <row r="9" spans="1:22" x14ac:dyDescent="0.2">
      <c r="A9" s="16" t="s">
        <v>351</v>
      </c>
      <c r="B9" s="4">
        <v>48900</v>
      </c>
      <c r="C9" s="4">
        <v>223200</v>
      </c>
      <c r="D9" s="4">
        <v>-174300</v>
      </c>
      <c r="E9" s="4">
        <v>-5000420000</v>
      </c>
      <c r="F9" s="4">
        <f t="shared" si="0"/>
        <v>130623105709</v>
      </c>
      <c r="G9" s="4">
        <v>0</v>
      </c>
      <c r="H9" s="4">
        <v>0</v>
      </c>
      <c r="I9" s="4">
        <v>0</v>
      </c>
      <c r="J9" s="4">
        <v>363165000</v>
      </c>
      <c r="K9" s="24">
        <f t="shared" si="1"/>
        <v>63804896000</v>
      </c>
      <c r="L9" s="4">
        <v>629</v>
      </c>
      <c r="M9" s="4">
        <v>1047</v>
      </c>
      <c r="N9" s="4">
        <v>46</v>
      </c>
      <c r="O9" s="4">
        <v>62</v>
      </c>
      <c r="P9" s="4">
        <v>822000</v>
      </c>
      <c r="Q9" s="4">
        <v>1312700</v>
      </c>
      <c r="R9" s="5">
        <v>-3.4000000000000002E-3</v>
      </c>
      <c r="S9" s="4">
        <v>2135500</v>
      </c>
      <c r="T9" s="4">
        <f t="shared" si="2"/>
        <v>4709030</v>
      </c>
      <c r="U9" s="4">
        <f t="shared" si="3"/>
        <v>2759400</v>
      </c>
      <c r="V9" s="5">
        <v>1.72E-2</v>
      </c>
    </row>
    <row r="10" spans="1:22" x14ac:dyDescent="0.2">
      <c r="A10" s="16" t="s">
        <v>350</v>
      </c>
      <c r="B10" s="4">
        <v>130700</v>
      </c>
      <c r="C10" s="4">
        <v>242300</v>
      </c>
      <c r="D10" s="4">
        <v>-111600</v>
      </c>
      <c r="E10" s="4">
        <v>-3208656165</v>
      </c>
      <c r="F10" s="4">
        <f t="shared" si="0"/>
        <v>135623525709</v>
      </c>
      <c r="G10" s="4">
        <v>0</v>
      </c>
      <c r="H10" s="4">
        <v>0</v>
      </c>
      <c r="I10" s="4">
        <v>0</v>
      </c>
      <c r="J10" s="4">
        <v>363165000</v>
      </c>
      <c r="K10" s="24">
        <f t="shared" si="1"/>
        <v>63441731000</v>
      </c>
      <c r="L10" s="4">
        <v>950</v>
      </c>
      <c r="M10" s="4">
        <v>1849</v>
      </c>
      <c r="N10" s="4">
        <v>115</v>
      </c>
      <c r="O10" s="4">
        <v>181</v>
      </c>
      <c r="P10" s="4">
        <v>1482500</v>
      </c>
      <c r="Q10" s="4">
        <v>2925100</v>
      </c>
      <c r="R10" s="5">
        <v>-1.21E-2</v>
      </c>
      <c r="S10" s="4">
        <v>4616500</v>
      </c>
      <c r="T10" s="4">
        <f t="shared" si="2"/>
        <v>5913320</v>
      </c>
      <c r="U10" s="4">
        <f t="shared" si="3"/>
        <v>2759400</v>
      </c>
      <c r="V10" s="5">
        <v>2.5600000000000001E-2</v>
      </c>
    </row>
    <row r="11" spans="1:22" x14ac:dyDescent="0.2">
      <c r="A11" s="16" t="s">
        <v>349</v>
      </c>
      <c r="B11" s="4">
        <v>39300</v>
      </c>
      <c r="C11" s="4">
        <v>101800</v>
      </c>
      <c r="D11" s="4">
        <v>-62500</v>
      </c>
      <c r="E11" s="4">
        <v>-1814390000</v>
      </c>
      <c r="F11" s="4">
        <f t="shared" si="0"/>
        <v>138832181874</v>
      </c>
      <c r="G11" s="4">
        <v>0</v>
      </c>
      <c r="H11" s="4">
        <v>0</v>
      </c>
      <c r="I11" s="4">
        <v>0</v>
      </c>
      <c r="J11" s="4">
        <v>-393000000</v>
      </c>
      <c r="K11" s="24">
        <f t="shared" si="1"/>
        <v>63078566000</v>
      </c>
      <c r="L11" s="4">
        <v>710</v>
      </c>
      <c r="M11" s="4">
        <v>1034</v>
      </c>
      <c r="N11" s="4">
        <v>69</v>
      </c>
      <c r="O11" s="4">
        <v>110</v>
      </c>
      <c r="P11" s="4">
        <v>1038300</v>
      </c>
      <c r="Q11" s="4">
        <v>1504400</v>
      </c>
      <c r="R11" s="5">
        <v>5.1999999999999998E-3</v>
      </c>
      <c r="S11" s="4">
        <v>2759400</v>
      </c>
      <c r="T11" s="4">
        <f t="shared" si="2"/>
        <v>5937140</v>
      </c>
      <c r="U11" s="4">
        <f t="shared" si="3"/>
        <v>3336400</v>
      </c>
      <c r="V11" s="5">
        <v>2.2200000000000001E-2</v>
      </c>
    </row>
    <row r="12" spans="1:22" x14ac:dyDescent="0.2">
      <c r="A12" s="16" t="s">
        <v>348</v>
      </c>
      <c r="B12" s="4">
        <v>311400</v>
      </c>
      <c r="C12" s="4">
        <v>106400</v>
      </c>
      <c r="D12" s="4">
        <v>205000</v>
      </c>
      <c r="E12" s="4">
        <v>5909990000</v>
      </c>
      <c r="F12" s="4">
        <f t="shared" ref="F12:F38" si="4">E12+F13</f>
        <v>140646571874</v>
      </c>
      <c r="G12" s="4">
        <v>0</v>
      </c>
      <c r="H12" s="4">
        <v>0</v>
      </c>
      <c r="I12" s="4">
        <v>0</v>
      </c>
      <c r="J12" s="4">
        <v>905000</v>
      </c>
      <c r="K12" s="24">
        <f t="shared" ref="K12:K38" si="5">K13+J12</f>
        <v>63471566000</v>
      </c>
      <c r="L12" s="4">
        <v>1003</v>
      </c>
      <c r="M12" s="4">
        <v>911</v>
      </c>
      <c r="N12" s="4">
        <v>116</v>
      </c>
      <c r="O12" s="4">
        <v>85</v>
      </c>
      <c r="P12" s="4">
        <v>1824600</v>
      </c>
      <c r="Q12" s="4">
        <v>1272300</v>
      </c>
      <c r="R12" s="5">
        <v>1.41E-2</v>
      </c>
      <c r="S12" s="4">
        <v>3336400</v>
      </c>
      <c r="T12" s="4">
        <f t="shared" si="2"/>
        <v>5813590</v>
      </c>
      <c r="U12" s="4">
        <f t="shared" ref="U12:U38" si="6">MIN(S13:S17)</f>
        <v>3545400</v>
      </c>
      <c r="V12" s="5">
        <v>2.5699999999999997E-2</v>
      </c>
    </row>
    <row r="13" spans="1:22" x14ac:dyDescent="0.2">
      <c r="A13" s="16" t="s">
        <v>347</v>
      </c>
      <c r="B13" s="4">
        <v>91900</v>
      </c>
      <c r="C13" s="4">
        <v>724700</v>
      </c>
      <c r="D13" s="4">
        <v>-632800</v>
      </c>
      <c r="E13" s="4">
        <v>-18203060000</v>
      </c>
      <c r="F13" s="4">
        <f t="shared" si="4"/>
        <v>134736581874</v>
      </c>
      <c r="G13" s="4">
        <v>0</v>
      </c>
      <c r="H13" s="4">
        <v>0</v>
      </c>
      <c r="I13" s="4">
        <v>0</v>
      </c>
      <c r="J13" s="4">
        <v>-2548655000</v>
      </c>
      <c r="K13" s="24">
        <f t="shared" si="5"/>
        <v>63470661000</v>
      </c>
      <c r="L13" s="4">
        <v>1019</v>
      </c>
      <c r="M13" s="4">
        <v>1812</v>
      </c>
      <c r="N13" s="4">
        <v>116</v>
      </c>
      <c r="O13" s="4">
        <v>235</v>
      </c>
      <c r="P13" s="4">
        <v>1595200</v>
      </c>
      <c r="Q13" s="4">
        <v>3557000</v>
      </c>
      <c r="R13" s="5">
        <v>-5.1999999999999998E-3</v>
      </c>
      <c r="S13" s="4">
        <v>5164600</v>
      </c>
      <c r="T13" s="4">
        <f t="shared" si="2"/>
        <v>5695500</v>
      </c>
      <c r="U13" s="4">
        <f t="shared" si="6"/>
        <v>3545400</v>
      </c>
      <c r="V13" s="5">
        <v>3.5799999999999998E-2</v>
      </c>
    </row>
    <row r="14" spans="1:22" x14ac:dyDescent="0.2">
      <c r="A14" s="16" t="s">
        <v>340</v>
      </c>
      <c r="B14" s="4">
        <v>29300</v>
      </c>
      <c r="C14" s="4">
        <v>540800</v>
      </c>
      <c r="D14" s="4">
        <v>-511500</v>
      </c>
      <c r="E14" s="4">
        <v>-14766910000</v>
      </c>
      <c r="F14" s="4">
        <f t="shared" si="4"/>
        <v>152939641874</v>
      </c>
      <c r="G14" s="4">
        <v>0</v>
      </c>
      <c r="H14" s="4">
        <v>0</v>
      </c>
      <c r="I14" s="4">
        <v>0</v>
      </c>
      <c r="J14" s="4">
        <v>-2548655000</v>
      </c>
      <c r="K14" s="24">
        <f t="shared" si="5"/>
        <v>66019316000</v>
      </c>
      <c r="L14" s="4">
        <v>960</v>
      </c>
      <c r="M14" s="4">
        <v>1898</v>
      </c>
      <c r="N14" s="4">
        <v>101</v>
      </c>
      <c r="O14" s="4">
        <v>216</v>
      </c>
      <c r="P14" s="4">
        <v>1430800</v>
      </c>
      <c r="Q14" s="4">
        <v>2969000</v>
      </c>
      <c r="R14" s="5">
        <v>-1.3899999999999999E-2</v>
      </c>
      <c r="S14" s="4">
        <v>4634200</v>
      </c>
      <c r="T14" s="4">
        <f t="shared" si="2"/>
        <v>5610770</v>
      </c>
      <c r="U14" s="4">
        <f t="shared" si="6"/>
        <v>3545400</v>
      </c>
      <c r="V14" s="5">
        <v>2.23E-2</v>
      </c>
    </row>
    <row r="15" spans="1:22" x14ac:dyDescent="0.2">
      <c r="A15" s="16" t="s">
        <v>339</v>
      </c>
      <c r="B15" s="4">
        <v>22500</v>
      </c>
      <c r="C15" s="4">
        <v>1520100</v>
      </c>
      <c r="D15" s="4">
        <v>-1497600</v>
      </c>
      <c r="E15" s="4">
        <v>-43627160000</v>
      </c>
      <c r="F15" s="4">
        <f t="shared" si="4"/>
        <v>167706551874</v>
      </c>
      <c r="G15" s="4">
        <v>192300</v>
      </c>
      <c r="H15" s="4">
        <v>0</v>
      </c>
      <c r="I15" s="4">
        <v>192300</v>
      </c>
      <c r="J15" s="4">
        <v>5593635000</v>
      </c>
      <c r="K15" s="24">
        <f t="shared" si="5"/>
        <v>68567971000</v>
      </c>
      <c r="L15" s="4">
        <v>1622</v>
      </c>
      <c r="M15" s="4">
        <v>1487</v>
      </c>
      <c r="N15" s="4">
        <v>226</v>
      </c>
      <c r="O15" s="4">
        <v>252</v>
      </c>
      <c r="P15" s="4">
        <v>2900300</v>
      </c>
      <c r="Q15" s="4">
        <v>3355100</v>
      </c>
      <c r="R15" s="5">
        <v>6.9999999999999993E-3</v>
      </c>
      <c r="S15" s="4">
        <v>6495500</v>
      </c>
      <c r="T15" s="4">
        <f t="shared" si="2"/>
        <v>5351230</v>
      </c>
      <c r="U15" s="4">
        <f t="shared" si="6"/>
        <v>3545400</v>
      </c>
      <c r="V15" s="5">
        <v>2.87E-2</v>
      </c>
    </row>
    <row r="16" spans="1:22" x14ac:dyDescent="0.2">
      <c r="A16" s="16" t="s">
        <v>338</v>
      </c>
      <c r="B16" s="4">
        <v>410500</v>
      </c>
      <c r="C16" s="4">
        <v>327100</v>
      </c>
      <c r="D16" s="4">
        <v>83400</v>
      </c>
      <c r="E16" s="4">
        <v>2347310000</v>
      </c>
      <c r="F16" s="4">
        <f t="shared" si="4"/>
        <v>211333711874</v>
      </c>
      <c r="G16" s="4">
        <v>0</v>
      </c>
      <c r="H16" s="4">
        <v>0</v>
      </c>
      <c r="I16" s="4">
        <v>0</v>
      </c>
      <c r="J16" s="4">
        <v>1610885000</v>
      </c>
      <c r="K16" s="24">
        <f t="shared" si="5"/>
        <v>62974336000</v>
      </c>
      <c r="L16" s="4">
        <v>1089</v>
      </c>
      <c r="M16" s="4">
        <v>1003</v>
      </c>
      <c r="N16" s="4">
        <v>143</v>
      </c>
      <c r="O16" s="4">
        <v>110</v>
      </c>
      <c r="P16" s="4">
        <v>1959400</v>
      </c>
      <c r="Q16" s="4">
        <v>1481000</v>
      </c>
      <c r="R16" s="5">
        <v>1.41E-2</v>
      </c>
      <c r="S16" s="4">
        <v>3545400</v>
      </c>
      <c r="T16" s="4">
        <f t="shared" si="2"/>
        <v>5670610</v>
      </c>
      <c r="U16" s="4">
        <f t="shared" si="6"/>
        <v>2997600</v>
      </c>
      <c r="V16" s="5">
        <v>3.5900000000000001E-2</v>
      </c>
    </row>
    <row r="17" spans="1:22" x14ac:dyDescent="0.2">
      <c r="A17" s="16" t="s">
        <v>337</v>
      </c>
      <c r="B17" s="4">
        <v>136400</v>
      </c>
      <c r="C17" s="4">
        <v>299900</v>
      </c>
      <c r="D17" s="4">
        <v>-163500</v>
      </c>
      <c r="E17" s="4">
        <v>-4731400000</v>
      </c>
      <c r="F17" s="4">
        <f t="shared" si="4"/>
        <v>208986401874</v>
      </c>
      <c r="G17" s="4">
        <v>76500</v>
      </c>
      <c r="H17" s="4">
        <v>0</v>
      </c>
      <c r="I17" s="4">
        <v>76500</v>
      </c>
      <c r="J17" s="4">
        <v>2199995000</v>
      </c>
      <c r="K17" s="24">
        <f t="shared" si="5"/>
        <v>61363451000</v>
      </c>
      <c r="L17" s="4">
        <v>887</v>
      </c>
      <c r="M17" s="4">
        <v>1409</v>
      </c>
      <c r="N17" s="4">
        <v>117</v>
      </c>
      <c r="O17" s="4">
        <v>133</v>
      </c>
      <c r="P17" s="4">
        <v>1364100</v>
      </c>
      <c r="Q17" s="4">
        <v>2195300</v>
      </c>
      <c r="R17" s="5">
        <v>-1.7500000000000002E-2</v>
      </c>
      <c r="S17" s="4">
        <v>3763400</v>
      </c>
      <c r="T17" s="4">
        <f t="shared" si="2"/>
        <v>5600570</v>
      </c>
      <c r="U17" s="4">
        <f t="shared" si="6"/>
        <v>2100900</v>
      </c>
      <c r="V17" s="5">
        <v>2.41E-2</v>
      </c>
    </row>
    <row r="18" spans="1:22" x14ac:dyDescent="0.2">
      <c r="A18" s="16" t="s">
        <v>336</v>
      </c>
      <c r="B18" s="4">
        <v>1033500</v>
      </c>
      <c r="C18" s="4">
        <v>34200</v>
      </c>
      <c r="D18" s="4">
        <v>999300</v>
      </c>
      <c r="E18" s="4">
        <v>28616510000</v>
      </c>
      <c r="F18" s="4">
        <f t="shared" si="4"/>
        <v>213717801874</v>
      </c>
      <c r="G18" s="4">
        <v>0</v>
      </c>
      <c r="H18" s="4">
        <v>0</v>
      </c>
      <c r="I18" s="4">
        <v>0</v>
      </c>
      <c r="J18" s="4">
        <v>-219175000</v>
      </c>
      <c r="K18" s="24">
        <f t="shared" si="5"/>
        <v>59163456000</v>
      </c>
      <c r="L18" s="4">
        <v>2024</v>
      </c>
      <c r="M18" s="4">
        <v>2216</v>
      </c>
      <c r="N18" s="4">
        <v>259</v>
      </c>
      <c r="O18" s="4">
        <v>270</v>
      </c>
      <c r="P18" s="4">
        <v>4082700</v>
      </c>
      <c r="Q18" s="4">
        <v>3552600</v>
      </c>
      <c r="R18" s="5">
        <v>-3.4000000000000002E-3</v>
      </c>
      <c r="S18" s="4">
        <v>7654000</v>
      </c>
      <c r="T18" s="4">
        <f t="shared" si="2"/>
        <v>5178120</v>
      </c>
      <c r="U18" s="4">
        <f t="shared" si="6"/>
        <v>2100900</v>
      </c>
      <c r="V18" s="5">
        <v>5.9200000000000003E-2</v>
      </c>
    </row>
    <row r="19" spans="1:22" x14ac:dyDescent="0.2">
      <c r="A19" s="16" t="s">
        <v>335</v>
      </c>
      <c r="B19" s="4">
        <v>399700</v>
      </c>
      <c r="C19" s="4">
        <v>73590</v>
      </c>
      <c r="D19" s="4">
        <v>326110</v>
      </c>
      <c r="E19" s="4">
        <v>9481140000</v>
      </c>
      <c r="F19" s="4">
        <f t="shared" si="4"/>
        <v>185101291874</v>
      </c>
      <c r="G19" s="4">
        <v>0</v>
      </c>
      <c r="H19" s="4">
        <v>0</v>
      </c>
      <c r="I19" s="4">
        <v>0</v>
      </c>
      <c r="J19" s="4">
        <v>-901940000</v>
      </c>
      <c r="K19" s="24">
        <f t="shared" si="5"/>
        <v>59382631000</v>
      </c>
      <c r="L19" s="4">
        <v>2001</v>
      </c>
      <c r="M19" s="4">
        <v>1939</v>
      </c>
      <c r="N19" s="4">
        <v>161</v>
      </c>
      <c r="O19" s="4">
        <v>154</v>
      </c>
      <c r="P19" s="4">
        <v>2472200</v>
      </c>
      <c r="Q19" s="4">
        <v>2748600</v>
      </c>
      <c r="R19" s="5">
        <v>8.6999999999999994E-3</v>
      </c>
      <c r="S19" s="4">
        <v>5120900</v>
      </c>
      <c r="T19" s="4">
        <f t="shared" si="2"/>
        <v>4915430</v>
      </c>
      <c r="U19" s="4">
        <f t="shared" si="6"/>
        <v>2100900</v>
      </c>
      <c r="V19" s="5">
        <v>2.8900000000000002E-2</v>
      </c>
    </row>
    <row r="20" spans="1:22" x14ac:dyDescent="0.2">
      <c r="A20" s="16" t="s">
        <v>334</v>
      </c>
      <c r="B20" s="4">
        <v>1629600</v>
      </c>
      <c r="C20" s="4">
        <v>206567</v>
      </c>
      <c r="D20" s="4">
        <v>1423033</v>
      </c>
      <c r="E20" s="4">
        <v>40578890000</v>
      </c>
      <c r="F20" s="4">
        <f t="shared" si="4"/>
        <v>175620151874</v>
      </c>
      <c r="G20" s="4">
        <v>0</v>
      </c>
      <c r="H20" s="4">
        <v>0</v>
      </c>
      <c r="I20" s="4">
        <v>0</v>
      </c>
      <c r="J20" s="4">
        <v>-2400285000</v>
      </c>
      <c r="K20" s="24">
        <f t="shared" si="5"/>
        <v>60284571000</v>
      </c>
      <c r="L20" s="4">
        <v>3822</v>
      </c>
      <c r="M20" s="4">
        <v>3339</v>
      </c>
      <c r="N20" s="4">
        <v>532</v>
      </c>
      <c r="O20" s="4">
        <v>510</v>
      </c>
      <c r="P20" s="4">
        <v>7760100</v>
      </c>
      <c r="Q20" s="4">
        <v>8853100</v>
      </c>
      <c r="R20" s="5">
        <v>6.8600000000000008E-2</v>
      </c>
      <c r="S20" s="4">
        <v>16659400</v>
      </c>
      <c r="T20" s="4">
        <f t="shared" si="2"/>
        <v>3580200</v>
      </c>
      <c r="U20" s="4">
        <f t="shared" si="6"/>
        <v>2100900</v>
      </c>
      <c r="V20" s="5">
        <v>6.2400000000000004E-2</v>
      </c>
    </row>
    <row r="21" spans="1:22" x14ac:dyDescent="0.2">
      <c r="A21" s="16" t="s">
        <v>333</v>
      </c>
      <c r="B21" s="4">
        <v>268200</v>
      </c>
      <c r="C21" s="4">
        <v>64400</v>
      </c>
      <c r="D21" s="4">
        <v>203800</v>
      </c>
      <c r="E21" s="4">
        <v>5494140000</v>
      </c>
      <c r="F21" s="4">
        <f t="shared" si="4"/>
        <v>135041261874</v>
      </c>
      <c r="G21" s="4">
        <v>0</v>
      </c>
      <c r="H21" s="4">
        <v>0</v>
      </c>
      <c r="I21" s="4">
        <v>0</v>
      </c>
      <c r="J21" s="4">
        <v>-2400285000</v>
      </c>
      <c r="K21" s="24">
        <f t="shared" si="5"/>
        <v>62684856000</v>
      </c>
      <c r="L21" s="4">
        <v>937</v>
      </c>
      <c r="M21" s="4">
        <v>849</v>
      </c>
      <c r="N21" s="4">
        <v>93</v>
      </c>
      <c r="O21" s="4">
        <v>95</v>
      </c>
      <c r="P21" s="4">
        <v>1404800</v>
      </c>
      <c r="Q21" s="4">
        <v>1333000</v>
      </c>
      <c r="R21" s="5">
        <v>1.7000000000000001E-2</v>
      </c>
      <c r="S21" s="4">
        <v>2997600</v>
      </c>
      <c r="T21" s="4">
        <f t="shared" si="2"/>
        <v>3957070</v>
      </c>
      <c r="U21" s="4">
        <f t="shared" si="6"/>
        <v>2100900</v>
      </c>
      <c r="V21" s="5">
        <v>1.67E-2</v>
      </c>
    </row>
    <row r="22" spans="1:22" x14ac:dyDescent="0.2">
      <c r="A22" s="16" t="s">
        <v>332</v>
      </c>
      <c r="B22" s="4">
        <v>12600</v>
      </c>
      <c r="C22" s="4">
        <v>326300</v>
      </c>
      <c r="D22" s="4">
        <v>-313700</v>
      </c>
      <c r="E22" s="4">
        <v>-8326110000</v>
      </c>
      <c r="F22" s="4">
        <f t="shared" si="4"/>
        <v>129547121874</v>
      </c>
      <c r="G22" s="4">
        <v>182800</v>
      </c>
      <c r="H22" s="4">
        <v>300</v>
      </c>
      <c r="I22" s="4">
        <v>182500</v>
      </c>
      <c r="J22" s="4">
        <v>4826620000</v>
      </c>
      <c r="K22" s="24">
        <f t="shared" si="5"/>
        <v>65085141000</v>
      </c>
      <c r="L22" s="4">
        <v>546</v>
      </c>
      <c r="M22" s="4">
        <v>916</v>
      </c>
      <c r="N22" s="4">
        <v>56</v>
      </c>
      <c r="O22" s="4">
        <v>76</v>
      </c>
      <c r="P22" s="4">
        <v>771700</v>
      </c>
      <c r="Q22" s="4">
        <v>1185200</v>
      </c>
      <c r="R22" s="5">
        <v>0</v>
      </c>
      <c r="S22" s="4">
        <v>2100900</v>
      </c>
      <c r="T22" s="4">
        <f t="shared" si="2"/>
        <v>4011050</v>
      </c>
      <c r="U22" s="4">
        <f t="shared" si="6"/>
        <v>3063000</v>
      </c>
      <c r="V22" s="5">
        <v>2.2400000000000003E-2</v>
      </c>
    </row>
    <row r="23" spans="1:22" x14ac:dyDescent="0.2">
      <c r="A23" s="16" t="s">
        <v>331</v>
      </c>
      <c r="B23" s="4">
        <v>2200</v>
      </c>
      <c r="C23" s="4">
        <v>974800</v>
      </c>
      <c r="D23" s="4">
        <v>-972600</v>
      </c>
      <c r="E23" s="4">
        <v>-25901970000</v>
      </c>
      <c r="F23" s="4">
        <f t="shared" si="4"/>
        <v>137873231874</v>
      </c>
      <c r="G23" s="4">
        <v>152100</v>
      </c>
      <c r="H23" s="4">
        <v>300</v>
      </c>
      <c r="I23" s="4">
        <v>151800</v>
      </c>
      <c r="J23" s="4">
        <v>4024995000</v>
      </c>
      <c r="K23" s="24">
        <f t="shared" si="5"/>
        <v>60258521000</v>
      </c>
      <c r="L23" s="4">
        <v>583</v>
      </c>
      <c r="M23" s="4">
        <v>1542</v>
      </c>
      <c r="N23" s="4">
        <v>80</v>
      </c>
      <c r="O23" s="4">
        <v>203</v>
      </c>
      <c r="P23" s="4">
        <v>1337300</v>
      </c>
      <c r="Q23" s="4">
        <v>2623600</v>
      </c>
      <c r="R23" s="5">
        <v>-1.4999999999999999E-2</v>
      </c>
      <c r="S23" s="4">
        <v>3983700</v>
      </c>
      <c r="T23" s="4">
        <f t="shared" si="2"/>
        <v>3826430</v>
      </c>
      <c r="U23" s="4">
        <f t="shared" si="6"/>
        <v>3063000</v>
      </c>
      <c r="V23" s="5">
        <v>3.15E-2</v>
      </c>
    </row>
    <row r="24" spans="1:22" x14ac:dyDescent="0.2">
      <c r="A24" s="16" t="s">
        <v>330</v>
      </c>
      <c r="B24" s="4">
        <v>85500</v>
      </c>
      <c r="C24" s="4">
        <v>315400</v>
      </c>
      <c r="D24" s="4">
        <v>-229900</v>
      </c>
      <c r="E24" s="4">
        <v>-6180770000</v>
      </c>
      <c r="F24" s="4">
        <f t="shared" si="4"/>
        <v>163775201874</v>
      </c>
      <c r="G24" s="4">
        <v>593600</v>
      </c>
      <c r="H24" s="4">
        <v>5700</v>
      </c>
      <c r="I24" s="4">
        <v>587900</v>
      </c>
      <c r="J24" s="4">
        <v>15955050000</v>
      </c>
      <c r="K24" s="24">
        <f t="shared" si="5"/>
        <v>56233526000</v>
      </c>
      <c r="L24" s="4">
        <v>869</v>
      </c>
      <c r="M24" s="4">
        <v>1376</v>
      </c>
      <c r="N24" s="4">
        <v>92</v>
      </c>
      <c r="O24" s="4">
        <v>170</v>
      </c>
      <c r="P24" s="4">
        <v>1341100</v>
      </c>
      <c r="Q24" s="4">
        <v>2205400</v>
      </c>
      <c r="R24" s="5">
        <v>-1.29E-2</v>
      </c>
      <c r="S24" s="4">
        <v>3786900</v>
      </c>
      <c r="T24" s="4">
        <f t="shared" si="2"/>
        <v>3818530</v>
      </c>
      <c r="U24" s="4">
        <f t="shared" si="6"/>
        <v>2494000</v>
      </c>
      <c r="V24" s="5">
        <v>2.7300000000000001E-2</v>
      </c>
    </row>
    <row r="25" spans="1:22" x14ac:dyDescent="0.2">
      <c r="A25" s="16" t="s">
        <v>329</v>
      </c>
      <c r="B25" s="4">
        <v>217400</v>
      </c>
      <c r="C25" s="4">
        <v>108100</v>
      </c>
      <c r="D25" s="4">
        <v>109300</v>
      </c>
      <c r="E25" s="4">
        <v>3038130000</v>
      </c>
      <c r="F25" s="4">
        <f t="shared" si="4"/>
        <v>169955971874</v>
      </c>
      <c r="G25" s="4">
        <v>50700</v>
      </c>
      <c r="H25" s="4">
        <v>5700</v>
      </c>
      <c r="I25" s="4">
        <v>45000</v>
      </c>
      <c r="J25" s="4">
        <v>1228590000</v>
      </c>
      <c r="K25" s="24">
        <f t="shared" si="5"/>
        <v>40278476000</v>
      </c>
      <c r="L25" s="4">
        <v>1203</v>
      </c>
      <c r="M25" s="4">
        <v>1492</v>
      </c>
      <c r="N25" s="4">
        <v>100</v>
      </c>
      <c r="O25" s="4">
        <v>139</v>
      </c>
      <c r="P25" s="4">
        <v>1499700</v>
      </c>
      <c r="Q25" s="4">
        <v>2287200</v>
      </c>
      <c r="R25" s="5">
        <v>-3.5999999999999999E-3</v>
      </c>
      <c r="S25" s="4">
        <v>3900100</v>
      </c>
      <c r="T25" s="4">
        <f t="shared" si="2"/>
        <v>3679570</v>
      </c>
      <c r="U25" s="4">
        <f t="shared" si="6"/>
        <v>2494000</v>
      </c>
      <c r="V25" s="5">
        <v>1.9799999999999998E-2</v>
      </c>
    </row>
    <row r="26" spans="1:22" x14ac:dyDescent="0.2">
      <c r="A26" s="16" t="s">
        <v>328</v>
      </c>
      <c r="B26" s="4">
        <v>1127800</v>
      </c>
      <c r="C26" s="4">
        <v>66300</v>
      </c>
      <c r="D26" s="4">
        <v>1061500</v>
      </c>
      <c r="E26" s="4">
        <v>28954280000</v>
      </c>
      <c r="F26" s="4">
        <f t="shared" si="4"/>
        <v>166917841874</v>
      </c>
      <c r="G26" s="4">
        <v>105400</v>
      </c>
      <c r="H26" s="4">
        <v>140000</v>
      </c>
      <c r="I26" s="4">
        <v>-34600</v>
      </c>
      <c r="J26" s="4">
        <v>-930655000</v>
      </c>
      <c r="K26" s="24">
        <f t="shared" si="5"/>
        <v>39049886000</v>
      </c>
      <c r="L26" s="4">
        <v>1561</v>
      </c>
      <c r="M26" s="4">
        <v>1235</v>
      </c>
      <c r="N26" s="4">
        <v>242</v>
      </c>
      <c r="O26" s="4">
        <v>192</v>
      </c>
      <c r="P26" s="4">
        <v>3144500</v>
      </c>
      <c r="Q26" s="4">
        <v>2603000</v>
      </c>
      <c r="R26" s="5">
        <v>2.2400000000000003E-2</v>
      </c>
      <c r="S26" s="4">
        <v>6739200</v>
      </c>
      <c r="T26" s="4">
        <f t="shared" si="2"/>
        <v>3597180</v>
      </c>
      <c r="U26" s="4">
        <f t="shared" si="6"/>
        <v>2494000</v>
      </c>
      <c r="V26" s="5">
        <v>2.8999999999999998E-2</v>
      </c>
    </row>
    <row r="27" spans="1:22" x14ac:dyDescent="0.2">
      <c r="A27" s="16" t="s">
        <v>327</v>
      </c>
      <c r="B27" s="4">
        <v>88500</v>
      </c>
      <c r="C27" s="4">
        <v>8400</v>
      </c>
      <c r="D27" s="4">
        <v>80100</v>
      </c>
      <c r="E27" s="4">
        <v>2155580000</v>
      </c>
      <c r="F27" s="4">
        <f t="shared" si="4"/>
        <v>137963561874</v>
      </c>
      <c r="G27" s="4">
        <v>101800</v>
      </c>
      <c r="H27" s="4">
        <v>200000</v>
      </c>
      <c r="I27" s="4">
        <v>-98200</v>
      </c>
      <c r="J27" s="4">
        <v>-2645240000</v>
      </c>
      <c r="K27" s="24">
        <f t="shared" si="5"/>
        <v>39980541000</v>
      </c>
      <c r="L27" s="4">
        <v>563</v>
      </c>
      <c r="M27" s="4">
        <v>1164</v>
      </c>
      <c r="N27" s="4">
        <v>54</v>
      </c>
      <c r="O27" s="4">
        <v>140</v>
      </c>
      <c r="P27" s="4">
        <v>818400</v>
      </c>
      <c r="Q27" s="4">
        <v>1916000</v>
      </c>
      <c r="R27" s="5">
        <v>-9.300000000000001E-3</v>
      </c>
      <c r="S27" s="4">
        <v>3063000</v>
      </c>
      <c r="T27" s="4">
        <f t="shared" si="2"/>
        <v>3648020</v>
      </c>
      <c r="U27" s="4">
        <f t="shared" si="6"/>
        <v>2494000</v>
      </c>
      <c r="V27" s="5">
        <v>1.29E-2</v>
      </c>
    </row>
    <row r="28" spans="1:22" x14ac:dyDescent="0.2">
      <c r="A28" s="16" t="s">
        <v>326</v>
      </c>
      <c r="B28" s="4">
        <v>126700</v>
      </c>
      <c r="C28" s="4">
        <v>160400</v>
      </c>
      <c r="D28" s="4">
        <v>-33700</v>
      </c>
      <c r="E28" s="4">
        <v>-918400000</v>
      </c>
      <c r="F28" s="4">
        <f t="shared" si="4"/>
        <v>135807981874</v>
      </c>
      <c r="G28" s="4">
        <v>0</v>
      </c>
      <c r="H28" s="4">
        <v>0</v>
      </c>
      <c r="I28" s="4">
        <v>0</v>
      </c>
      <c r="J28" s="4">
        <v>-170400000</v>
      </c>
      <c r="K28" s="24">
        <f t="shared" si="5"/>
        <v>42625781000</v>
      </c>
      <c r="L28" s="4">
        <v>825</v>
      </c>
      <c r="M28" s="4">
        <v>1458</v>
      </c>
      <c r="N28" s="4">
        <v>84</v>
      </c>
      <c r="O28" s="4">
        <v>149</v>
      </c>
      <c r="P28" s="4">
        <v>1193800</v>
      </c>
      <c r="Q28" s="4">
        <v>2234100</v>
      </c>
      <c r="R28" s="5">
        <v>-1.8E-3</v>
      </c>
      <c r="S28" s="4">
        <v>3429500</v>
      </c>
      <c r="T28" s="4">
        <f t="shared" si="2"/>
        <v>3652560</v>
      </c>
      <c r="U28" s="4">
        <f t="shared" si="6"/>
        <v>2137500</v>
      </c>
      <c r="V28" s="5">
        <v>1.46E-2</v>
      </c>
    </row>
    <row r="29" spans="1:22" x14ac:dyDescent="0.2">
      <c r="A29" s="16" t="s">
        <v>325</v>
      </c>
      <c r="B29" s="4">
        <v>35900</v>
      </c>
      <c r="C29" s="4">
        <v>53500</v>
      </c>
      <c r="D29" s="4">
        <v>-17600</v>
      </c>
      <c r="E29" s="4">
        <v>-465270000</v>
      </c>
      <c r="F29" s="4">
        <f t="shared" si="4"/>
        <v>136726381874</v>
      </c>
      <c r="G29" s="4">
        <v>0</v>
      </c>
      <c r="H29" s="4">
        <v>0</v>
      </c>
      <c r="I29" s="4">
        <v>0</v>
      </c>
      <c r="J29" s="4">
        <v>-2676205000</v>
      </c>
      <c r="K29" s="24">
        <f t="shared" si="5"/>
        <v>42796181000</v>
      </c>
      <c r="L29" s="4">
        <v>775</v>
      </c>
      <c r="M29" s="4">
        <v>1370</v>
      </c>
      <c r="N29" s="4">
        <v>70</v>
      </c>
      <c r="O29" s="4">
        <v>67</v>
      </c>
      <c r="P29" s="4">
        <v>1248600</v>
      </c>
      <c r="Q29" s="4">
        <v>1186600</v>
      </c>
      <c r="R29" s="5">
        <v>1.1200000000000002E-2</v>
      </c>
      <c r="S29" s="4">
        <v>2494000</v>
      </c>
      <c r="T29" s="4">
        <f t="shared" si="2"/>
        <v>3994460</v>
      </c>
      <c r="U29" s="4">
        <f t="shared" si="6"/>
        <v>2137500</v>
      </c>
      <c r="V29" s="5">
        <v>1.8500000000000003E-2</v>
      </c>
    </row>
    <row r="30" spans="1:22" x14ac:dyDescent="0.2">
      <c r="A30" s="16" t="s">
        <v>324</v>
      </c>
      <c r="B30" s="4">
        <v>123300</v>
      </c>
      <c r="C30" s="4">
        <v>125800</v>
      </c>
      <c r="D30" s="4">
        <v>-2500</v>
      </c>
      <c r="E30" s="4">
        <v>-67620000</v>
      </c>
      <c r="F30" s="4">
        <f t="shared" si="4"/>
        <v>137191651874</v>
      </c>
      <c r="G30" s="4">
        <v>0</v>
      </c>
      <c r="H30" s="4">
        <v>0</v>
      </c>
      <c r="I30" s="4">
        <v>0</v>
      </c>
      <c r="J30" s="4">
        <v>953920000</v>
      </c>
      <c r="K30" s="24">
        <f t="shared" si="5"/>
        <v>45472386000</v>
      </c>
      <c r="L30" s="4">
        <v>727</v>
      </c>
      <c r="M30" s="4">
        <v>1338</v>
      </c>
      <c r="N30" s="4">
        <v>69</v>
      </c>
      <c r="O30" s="4">
        <v>145</v>
      </c>
      <c r="P30" s="4">
        <v>1010200</v>
      </c>
      <c r="Q30" s="4">
        <v>2193000</v>
      </c>
      <c r="R30" s="5">
        <v>-7.4000000000000003E-3</v>
      </c>
      <c r="S30" s="4">
        <v>3307100</v>
      </c>
      <c r="T30" s="4">
        <f t="shared" si="2"/>
        <v>3919590</v>
      </c>
      <c r="U30" s="4">
        <f t="shared" si="6"/>
        <v>2137500</v>
      </c>
      <c r="V30" s="5">
        <v>2.2099999999999998E-2</v>
      </c>
    </row>
    <row r="31" spans="1:22" x14ac:dyDescent="0.2">
      <c r="A31" s="16" t="s">
        <v>323</v>
      </c>
      <c r="B31" s="4">
        <v>242700</v>
      </c>
      <c r="C31" s="4">
        <v>166100</v>
      </c>
      <c r="D31" s="4">
        <v>76600</v>
      </c>
      <c r="E31" s="4">
        <v>2091240000</v>
      </c>
      <c r="F31" s="4">
        <f t="shared" si="4"/>
        <v>137259271874</v>
      </c>
      <c r="G31" s="4">
        <v>59600</v>
      </c>
      <c r="H31" s="4">
        <v>491500</v>
      </c>
      <c r="I31" s="4">
        <v>-431900</v>
      </c>
      <c r="J31" s="4">
        <v>-11681825000</v>
      </c>
      <c r="K31" s="24">
        <f t="shared" si="5"/>
        <v>44518466000</v>
      </c>
      <c r="L31" s="4">
        <v>2080</v>
      </c>
      <c r="M31" s="4">
        <v>1910</v>
      </c>
      <c r="N31" s="4">
        <v>240</v>
      </c>
      <c r="O31" s="4">
        <v>208</v>
      </c>
      <c r="P31" s="4">
        <v>3704800</v>
      </c>
      <c r="Q31" s="4">
        <v>3342300</v>
      </c>
      <c r="R31" s="5">
        <v>9.3999999999999986E-3</v>
      </c>
      <c r="S31" s="4">
        <v>6766300</v>
      </c>
      <c r="T31" s="4">
        <f t="shared" si="2"/>
        <v>3530260</v>
      </c>
      <c r="U31" s="4">
        <f t="shared" si="6"/>
        <v>2137500</v>
      </c>
      <c r="V31" s="5">
        <v>3.6000000000000004E-2</v>
      </c>
    </row>
    <row r="32" spans="1:22" x14ac:dyDescent="0.2">
      <c r="A32" s="16" t="s">
        <v>322</v>
      </c>
      <c r="B32" s="4">
        <v>255000</v>
      </c>
      <c r="C32" s="4">
        <v>56050</v>
      </c>
      <c r="D32" s="4">
        <v>198950</v>
      </c>
      <c r="E32" s="4">
        <v>5306140000</v>
      </c>
      <c r="F32" s="4">
        <f t="shared" si="4"/>
        <v>135168031874</v>
      </c>
      <c r="G32" s="4">
        <v>0</v>
      </c>
      <c r="H32" s="4">
        <v>0</v>
      </c>
      <c r="I32" s="4">
        <v>0</v>
      </c>
      <c r="J32" s="4">
        <v>-1503074000</v>
      </c>
      <c r="K32" s="24">
        <f t="shared" si="5"/>
        <v>56200291000</v>
      </c>
      <c r="L32" s="4">
        <v>839</v>
      </c>
      <c r="M32" s="4">
        <v>752</v>
      </c>
      <c r="N32" s="4">
        <v>118</v>
      </c>
      <c r="O32" s="4">
        <v>77</v>
      </c>
      <c r="P32" s="4">
        <v>1416500</v>
      </c>
      <c r="Q32" s="4">
        <v>1080500</v>
      </c>
      <c r="R32" s="5">
        <v>1.52E-2</v>
      </c>
      <c r="S32" s="4">
        <v>2640700</v>
      </c>
      <c r="T32" s="4">
        <f t="shared" si="2"/>
        <v>3481550</v>
      </c>
      <c r="U32" s="4">
        <f t="shared" si="6"/>
        <v>2137500</v>
      </c>
      <c r="V32" s="5">
        <v>1.6899999999999998E-2</v>
      </c>
    </row>
    <row r="33" spans="1:22" x14ac:dyDescent="0.2">
      <c r="A33" s="16" t="s">
        <v>321</v>
      </c>
      <c r="B33" s="4">
        <v>53900</v>
      </c>
      <c r="C33" s="4">
        <v>21500</v>
      </c>
      <c r="D33" s="4">
        <v>32400</v>
      </c>
      <c r="E33" s="4">
        <v>853040000</v>
      </c>
      <c r="F33" s="4">
        <f t="shared" si="4"/>
        <v>129861891874</v>
      </c>
      <c r="G33" s="4">
        <v>0</v>
      </c>
      <c r="H33" s="4">
        <v>0</v>
      </c>
      <c r="I33" s="4">
        <v>0</v>
      </c>
      <c r="J33" s="4">
        <v>-2570385000</v>
      </c>
      <c r="K33" s="24">
        <f t="shared" si="5"/>
        <v>57703365000</v>
      </c>
      <c r="L33" s="4">
        <v>636</v>
      </c>
      <c r="M33" s="4">
        <v>752</v>
      </c>
      <c r="N33" s="4">
        <v>58</v>
      </c>
      <c r="O33" s="4">
        <v>69</v>
      </c>
      <c r="P33" s="4">
        <v>970600</v>
      </c>
      <c r="Q33" s="4">
        <v>1095100</v>
      </c>
      <c r="R33" s="5">
        <v>9.5999999999999992E-3</v>
      </c>
      <c r="S33" s="4">
        <v>2137500</v>
      </c>
      <c r="T33" s="4">
        <f t="shared" si="2"/>
        <v>3476110</v>
      </c>
      <c r="U33" s="4">
        <f t="shared" si="6"/>
        <v>2510500</v>
      </c>
      <c r="V33" s="5">
        <v>1.7000000000000001E-2</v>
      </c>
    </row>
    <row r="34" spans="1:22" x14ac:dyDescent="0.2">
      <c r="A34" s="16" t="s">
        <v>320</v>
      </c>
      <c r="B34" s="4">
        <v>38000</v>
      </c>
      <c r="C34" s="4">
        <v>96200</v>
      </c>
      <c r="D34" s="4">
        <v>-58200</v>
      </c>
      <c r="E34" s="4">
        <v>-1549830000</v>
      </c>
      <c r="F34" s="4">
        <f t="shared" si="4"/>
        <v>129008851874</v>
      </c>
      <c r="G34" s="4">
        <v>0</v>
      </c>
      <c r="H34" s="4">
        <v>0</v>
      </c>
      <c r="I34" s="4">
        <v>0</v>
      </c>
      <c r="J34" s="4">
        <v>-3129980000</v>
      </c>
      <c r="K34" s="24">
        <f t="shared" si="5"/>
        <v>60273750000</v>
      </c>
      <c r="L34" s="4">
        <v>692</v>
      </c>
      <c r="M34" s="4">
        <v>1565</v>
      </c>
      <c r="N34" s="4">
        <v>92</v>
      </c>
      <c r="O34" s="4">
        <v>148</v>
      </c>
      <c r="P34" s="4">
        <v>1053900</v>
      </c>
      <c r="Q34" s="4">
        <v>2643700</v>
      </c>
      <c r="R34" s="5">
        <v>-2.1000000000000001E-2</v>
      </c>
      <c r="S34" s="4">
        <v>3707900</v>
      </c>
      <c r="T34" s="4">
        <f t="shared" si="2"/>
        <v>3304770</v>
      </c>
      <c r="U34" s="4">
        <f t="shared" si="6"/>
        <v>2510500</v>
      </c>
      <c r="V34" s="5">
        <v>3.1600000000000003E-2</v>
      </c>
    </row>
    <row r="35" spans="1:22" x14ac:dyDescent="0.2">
      <c r="A35" s="16" t="s">
        <v>319</v>
      </c>
      <c r="B35" s="4">
        <v>78800</v>
      </c>
      <c r="C35" s="4">
        <v>128800</v>
      </c>
      <c r="D35" s="4">
        <v>-50000</v>
      </c>
      <c r="E35" s="4">
        <v>-1340240000</v>
      </c>
      <c r="F35" s="4">
        <f t="shared" si="4"/>
        <v>130558681874</v>
      </c>
      <c r="G35" s="4">
        <v>0</v>
      </c>
      <c r="H35" s="4">
        <v>0</v>
      </c>
      <c r="I35" s="4">
        <v>0</v>
      </c>
      <c r="J35" s="4">
        <v>-3822335000</v>
      </c>
      <c r="K35" s="24">
        <f t="shared" si="5"/>
        <v>63403730000</v>
      </c>
      <c r="L35" s="4">
        <v>621</v>
      </c>
      <c r="M35" s="4">
        <v>845</v>
      </c>
      <c r="N35" s="4">
        <v>88</v>
      </c>
      <c r="O35" s="4">
        <v>96</v>
      </c>
      <c r="P35" s="4">
        <v>1074000</v>
      </c>
      <c r="Q35" s="4">
        <v>1434900</v>
      </c>
      <c r="R35" s="5">
        <v>0</v>
      </c>
      <c r="S35" s="4">
        <v>2510500</v>
      </c>
      <c r="T35" s="4">
        <f t="shared" si="2"/>
        <v>3182850</v>
      </c>
      <c r="U35" s="4">
        <f t="shared" si="6"/>
        <v>2558400</v>
      </c>
      <c r="V35" s="5">
        <v>1.3000000000000001E-2</v>
      </c>
    </row>
    <row r="36" spans="1:22" x14ac:dyDescent="0.2">
      <c r="A36" s="16" t="s">
        <v>318</v>
      </c>
      <c r="B36" s="4">
        <v>38400</v>
      </c>
      <c r="C36" s="4">
        <v>1093000</v>
      </c>
      <c r="D36" s="4">
        <v>-1054600</v>
      </c>
      <c r="E36" s="4">
        <v>-28309720000</v>
      </c>
      <c r="F36" s="4">
        <f t="shared" si="4"/>
        <v>131898921874</v>
      </c>
      <c r="G36" s="4">
        <v>0</v>
      </c>
      <c r="H36" s="4">
        <v>0</v>
      </c>
      <c r="I36" s="4">
        <v>0</v>
      </c>
      <c r="J36" s="4">
        <v>-2339855000</v>
      </c>
      <c r="K36" s="24">
        <f t="shared" si="5"/>
        <v>67226065000</v>
      </c>
      <c r="L36" s="4">
        <v>1228</v>
      </c>
      <c r="M36" s="4">
        <v>2098</v>
      </c>
      <c r="N36" s="4">
        <v>152</v>
      </c>
      <c r="O36" s="4">
        <v>252</v>
      </c>
      <c r="P36" s="4">
        <v>1922200</v>
      </c>
      <c r="Q36" s="4">
        <v>3663900</v>
      </c>
      <c r="R36" s="5">
        <v>-1.8700000000000001E-2</v>
      </c>
      <c r="S36" s="4">
        <v>5915300</v>
      </c>
      <c r="T36" s="4">
        <f t="shared" si="2"/>
        <v>2960530</v>
      </c>
      <c r="U36" s="4">
        <f t="shared" si="6"/>
        <v>2558400</v>
      </c>
      <c r="V36" s="5">
        <v>2.5699999999999997E-2</v>
      </c>
    </row>
    <row r="37" spans="1:22" x14ac:dyDescent="0.2">
      <c r="A37" s="16" t="s">
        <v>317</v>
      </c>
      <c r="B37" s="4">
        <v>48300</v>
      </c>
      <c r="C37" s="4">
        <v>104100</v>
      </c>
      <c r="D37" s="4">
        <v>-55800</v>
      </c>
      <c r="E37" s="4">
        <v>-1523090000</v>
      </c>
      <c r="F37" s="4">
        <f t="shared" si="4"/>
        <v>160208641874</v>
      </c>
      <c r="G37" s="4">
        <v>140000</v>
      </c>
      <c r="H37" s="4">
        <v>0</v>
      </c>
      <c r="I37" s="4">
        <v>140000</v>
      </c>
      <c r="J37" s="4">
        <v>3839525000</v>
      </c>
      <c r="K37" s="24">
        <f t="shared" si="5"/>
        <v>69565920000</v>
      </c>
      <c r="L37" s="4">
        <v>978</v>
      </c>
      <c r="M37" s="4">
        <v>1302</v>
      </c>
      <c r="N37" s="4">
        <v>86</v>
      </c>
      <c r="O37" s="4">
        <v>133</v>
      </c>
      <c r="P37" s="4">
        <v>1288300</v>
      </c>
      <c r="Q37" s="4">
        <v>2282600</v>
      </c>
      <c r="R37" s="5">
        <v>-1.6500000000000001E-2</v>
      </c>
      <c r="S37" s="4">
        <v>3571400</v>
      </c>
      <c r="T37" s="4">
        <f t="shared" si="2"/>
        <v>2781890</v>
      </c>
      <c r="U37" s="4">
        <f t="shared" si="6"/>
        <v>2153600</v>
      </c>
      <c r="V37" s="5">
        <v>2.52E-2</v>
      </c>
    </row>
    <row r="38" spans="1:22" x14ac:dyDescent="0.2">
      <c r="A38" s="16" t="s">
        <v>316</v>
      </c>
      <c r="B38" s="4">
        <v>99951</v>
      </c>
      <c r="C38" s="4">
        <v>25200</v>
      </c>
      <c r="D38" s="4">
        <v>74751</v>
      </c>
      <c r="E38" s="4">
        <v>2058660000</v>
      </c>
      <c r="F38" s="4">
        <f t="shared" si="4"/>
        <v>161731731874</v>
      </c>
      <c r="G38" s="4">
        <v>0</v>
      </c>
      <c r="H38" s="4">
        <v>0</v>
      </c>
      <c r="I38" s="4">
        <v>0</v>
      </c>
      <c r="J38" s="4">
        <v>140385000</v>
      </c>
      <c r="K38" s="24">
        <f t="shared" si="5"/>
        <v>65726395000</v>
      </c>
      <c r="L38" s="4">
        <v>1142</v>
      </c>
      <c r="M38" s="4">
        <v>1040</v>
      </c>
      <c r="N38" s="4">
        <v>113</v>
      </c>
      <c r="O38" s="4">
        <v>111</v>
      </c>
      <c r="P38" s="4">
        <v>1589900</v>
      </c>
      <c r="Q38" s="4">
        <v>1729800</v>
      </c>
      <c r="R38" s="5">
        <v>3.7000000000000002E-3</v>
      </c>
      <c r="S38" s="4">
        <v>3474900</v>
      </c>
      <c r="T38" s="4">
        <f t="shared" si="2"/>
        <v>2655820</v>
      </c>
      <c r="U38" s="4">
        <f t="shared" si="6"/>
        <v>2083100</v>
      </c>
      <c r="V38" s="5">
        <v>1.6200000000000003E-2</v>
      </c>
    </row>
    <row r="39" spans="1:22" x14ac:dyDescent="0.2">
      <c r="A39" s="16" t="s">
        <v>315</v>
      </c>
      <c r="B39" s="4">
        <v>1297100</v>
      </c>
      <c r="C39" s="4">
        <v>5700</v>
      </c>
      <c r="D39" s="4">
        <v>1291400</v>
      </c>
      <c r="E39" s="4">
        <v>35055590000</v>
      </c>
      <c r="F39" s="4">
        <f t="shared" ref="F39:F44" si="7">E39+F40</f>
        <v>159673071874</v>
      </c>
      <c r="G39" s="4">
        <v>65100</v>
      </c>
      <c r="H39" s="4">
        <v>80000</v>
      </c>
      <c r="I39" s="4">
        <v>-14900</v>
      </c>
      <c r="J39" s="4">
        <v>-428380000</v>
      </c>
      <c r="K39" s="24">
        <f t="shared" ref="K39:K44" si="8">K40+J39</f>
        <v>65586010000</v>
      </c>
      <c r="L39" s="4">
        <v>2069</v>
      </c>
      <c r="M39" s="4">
        <v>1351</v>
      </c>
      <c r="N39" s="4">
        <v>249</v>
      </c>
      <c r="O39" s="4">
        <v>149</v>
      </c>
      <c r="P39" s="4">
        <v>3888800</v>
      </c>
      <c r="Q39" s="4">
        <v>2016800</v>
      </c>
      <c r="R39" s="5">
        <v>2.81E-2</v>
      </c>
      <c r="S39" s="4">
        <v>5913000</v>
      </c>
      <c r="T39" s="4">
        <f t="shared" ref="T39:T44" si="9">AVERAGE(S40:S49)</f>
        <v>2225520</v>
      </c>
      <c r="U39" s="4">
        <f t="shared" ref="U39:U44" si="10">MIN(S40:S44)</f>
        <v>1994500</v>
      </c>
      <c r="V39" s="5">
        <v>2.9100000000000001E-2</v>
      </c>
    </row>
    <row r="40" spans="1:22" x14ac:dyDescent="0.2">
      <c r="A40" s="16" t="s">
        <v>314</v>
      </c>
      <c r="B40" s="4">
        <v>112400</v>
      </c>
      <c r="C40" s="4">
        <v>18600</v>
      </c>
      <c r="D40" s="4">
        <v>93800</v>
      </c>
      <c r="E40" s="4">
        <v>2515520000</v>
      </c>
      <c r="F40" s="4">
        <f t="shared" si="7"/>
        <v>124617481874</v>
      </c>
      <c r="G40" s="4">
        <v>0</v>
      </c>
      <c r="H40" s="4">
        <v>0</v>
      </c>
      <c r="I40" s="4">
        <v>0</v>
      </c>
      <c r="J40" s="4">
        <v>-1214770000</v>
      </c>
      <c r="K40" s="24">
        <f t="shared" si="8"/>
        <v>66014390000</v>
      </c>
      <c r="L40" s="4">
        <v>528</v>
      </c>
      <c r="M40" s="4">
        <v>918</v>
      </c>
      <c r="N40" s="4">
        <v>59</v>
      </c>
      <c r="O40" s="4">
        <v>118</v>
      </c>
      <c r="P40" s="4">
        <v>849300</v>
      </c>
      <c r="Q40" s="4">
        <v>1559400</v>
      </c>
      <c r="R40" s="5">
        <v>0</v>
      </c>
      <c r="S40" s="4">
        <v>2558400</v>
      </c>
      <c r="T40" s="4">
        <f t="shared" si="9"/>
        <v>2154060</v>
      </c>
      <c r="U40" s="4">
        <f t="shared" si="10"/>
        <v>1291300</v>
      </c>
      <c r="V40" s="5">
        <v>9.300000000000001E-3</v>
      </c>
    </row>
    <row r="41" spans="1:22" x14ac:dyDescent="0.2">
      <c r="A41" s="16" t="s">
        <v>310</v>
      </c>
      <c r="B41" s="4">
        <v>734100</v>
      </c>
      <c r="C41" s="4">
        <v>3100</v>
      </c>
      <c r="D41" s="4">
        <v>731000</v>
      </c>
      <c r="E41" s="4">
        <v>19537430000</v>
      </c>
      <c r="F41" s="4">
        <f t="shared" si="7"/>
        <v>122101961874</v>
      </c>
      <c r="G41" s="4">
        <v>401800</v>
      </c>
      <c r="H41" s="4">
        <v>155000</v>
      </c>
      <c r="I41" s="4">
        <v>246800</v>
      </c>
      <c r="J41" s="4">
        <v>6589335000</v>
      </c>
      <c r="K41" s="24">
        <f t="shared" si="8"/>
        <v>67229160000</v>
      </c>
      <c r="L41" s="4">
        <v>823</v>
      </c>
      <c r="M41" s="4">
        <v>737</v>
      </c>
      <c r="N41" s="4">
        <v>98</v>
      </c>
      <c r="O41" s="4">
        <v>87</v>
      </c>
      <c r="P41" s="4">
        <v>1559500</v>
      </c>
      <c r="Q41" s="4">
        <v>1313000</v>
      </c>
      <c r="R41" s="5">
        <v>1.1399999999999999E-2</v>
      </c>
      <c r="S41" s="4">
        <v>2873000</v>
      </c>
      <c r="T41" s="4">
        <f t="shared" si="9"/>
        <v>2418470</v>
      </c>
      <c r="U41" s="4">
        <f t="shared" si="10"/>
        <v>1291300</v>
      </c>
      <c r="V41" s="5">
        <v>1.67E-2</v>
      </c>
    </row>
    <row r="42" spans="1:22" x14ac:dyDescent="0.2">
      <c r="A42" s="16" t="s">
        <v>309</v>
      </c>
      <c r="B42" s="4">
        <v>80500</v>
      </c>
      <c r="C42" s="4">
        <v>23800</v>
      </c>
      <c r="D42" s="4">
        <v>56700</v>
      </c>
      <c r="E42" s="4">
        <v>1508680000</v>
      </c>
      <c r="F42" s="4">
        <f t="shared" si="7"/>
        <v>102564531874</v>
      </c>
      <c r="G42" s="4">
        <v>260600</v>
      </c>
      <c r="H42" s="4">
        <v>0</v>
      </c>
      <c r="I42" s="4">
        <v>260600</v>
      </c>
      <c r="J42" s="4">
        <v>6918165000</v>
      </c>
      <c r="K42" s="24">
        <f t="shared" si="8"/>
        <v>60639825000</v>
      </c>
      <c r="L42" s="4">
        <v>722</v>
      </c>
      <c r="M42" s="4">
        <v>514</v>
      </c>
      <c r="N42" s="4">
        <v>73</v>
      </c>
      <c r="O42" s="4">
        <v>65</v>
      </c>
      <c r="P42" s="4">
        <v>1132000</v>
      </c>
      <c r="Q42" s="4">
        <v>885600</v>
      </c>
      <c r="R42" s="5">
        <v>5.7999999999999996E-3</v>
      </c>
      <c r="S42" s="4">
        <v>2153600</v>
      </c>
      <c r="T42" s="4">
        <f t="shared" si="9"/>
        <v>2527940</v>
      </c>
      <c r="U42" s="4">
        <f t="shared" si="10"/>
        <v>1291300</v>
      </c>
      <c r="V42" s="5">
        <v>1.4999999999999999E-2</v>
      </c>
    </row>
    <row r="43" spans="1:22" x14ac:dyDescent="0.2">
      <c r="A43" s="16" t="s">
        <v>306</v>
      </c>
      <c r="B43" s="4">
        <v>23000</v>
      </c>
      <c r="C43" s="4">
        <v>33400</v>
      </c>
      <c r="D43" s="4">
        <v>-10400</v>
      </c>
      <c r="E43" s="4">
        <v>-269780000</v>
      </c>
      <c r="F43" s="4">
        <f t="shared" si="7"/>
        <v>101055851874</v>
      </c>
      <c r="G43" s="4">
        <v>369000</v>
      </c>
      <c r="H43" s="4">
        <v>10000</v>
      </c>
      <c r="I43" s="4">
        <v>359000</v>
      </c>
      <c r="J43" s="4">
        <v>9485915000</v>
      </c>
      <c r="K43" s="24">
        <f t="shared" si="8"/>
        <v>53721660000</v>
      </c>
      <c r="L43" s="4">
        <v>711</v>
      </c>
      <c r="M43" s="4">
        <v>517</v>
      </c>
      <c r="N43" s="4">
        <v>80</v>
      </c>
      <c r="O43" s="4">
        <v>55</v>
      </c>
      <c r="P43" s="4">
        <v>1149500</v>
      </c>
      <c r="Q43" s="4">
        <v>821000</v>
      </c>
      <c r="R43" s="5">
        <v>9.5999999999999992E-3</v>
      </c>
      <c r="S43" s="4">
        <v>2083100</v>
      </c>
      <c r="T43" s="4">
        <f t="shared" si="9"/>
        <v>2562820</v>
      </c>
      <c r="U43" s="4">
        <f t="shared" si="10"/>
        <v>1291300</v>
      </c>
      <c r="V43" s="5">
        <v>1.7000000000000001E-2</v>
      </c>
    </row>
    <row r="44" spans="1:22" x14ac:dyDescent="0.2">
      <c r="A44" s="16" t="s">
        <v>305</v>
      </c>
      <c r="B44" s="4">
        <v>11000</v>
      </c>
      <c r="C44" s="4">
        <v>8400</v>
      </c>
      <c r="D44" s="4">
        <v>2600</v>
      </c>
      <c r="E44" s="4">
        <v>68630000</v>
      </c>
      <c r="F44" s="4">
        <f t="shared" si="7"/>
        <v>101325631874</v>
      </c>
      <c r="G44" s="4">
        <v>87300</v>
      </c>
      <c r="H44" s="4">
        <v>8400</v>
      </c>
      <c r="I44" s="4">
        <v>78900</v>
      </c>
      <c r="J44" s="4">
        <v>2058225000</v>
      </c>
      <c r="K44" s="24">
        <f t="shared" si="8"/>
        <v>44235745000</v>
      </c>
      <c r="L44" s="4">
        <v>400</v>
      </c>
      <c r="M44" s="4">
        <v>780</v>
      </c>
      <c r="N44" s="4">
        <v>37</v>
      </c>
      <c r="O44" s="4">
        <v>99</v>
      </c>
      <c r="P44" s="4">
        <v>518800</v>
      </c>
      <c r="Q44" s="4">
        <v>1379000</v>
      </c>
      <c r="R44" s="5">
        <v>-3.8E-3</v>
      </c>
      <c r="S44" s="4">
        <v>1994500</v>
      </c>
      <c r="T44" s="4">
        <f t="shared" si="9"/>
        <v>2703330</v>
      </c>
      <c r="U44" s="4">
        <f t="shared" si="10"/>
        <v>1291300</v>
      </c>
      <c r="V44" s="5">
        <v>1.15E-2</v>
      </c>
    </row>
    <row r="45" spans="1:22" x14ac:dyDescent="0.2">
      <c r="A45" s="16" t="s">
        <v>304</v>
      </c>
      <c r="B45" s="4">
        <v>55160</v>
      </c>
      <c r="C45" s="4">
        <v>15000</v>
      </c>
      <c r="D45" s="4">
        <v>40160</v>
      </c>
      <c r="E45" s="4">
        <v>1049700699</v>
      </c>
      <c r="F45" s="4">
        <f t="shared" ref="F45:F55" si="11">E45+F46</f>
        <v>101257001874</v>
      </c>
      <c r="G45" s="4">
        <v>65500</v>
      </c>
      <c r="H45" s="4">
        <v>1200</v>
      </c>
      <c r="I45" s="4">
        <v>64300</v>
      </c>
      <c r="J45" s="4">
        <v>1681175000</v>
      </c>
      <c r="K45" s="24">
        <f t="shared" ref="K45:K55" si="12">K46+J45</f>
        <v>42177520000</v>
      </c>
      <c r="L45" s="4">
        <v>583</v>
      </c>
      <c r="M45" s="4">
        <v>464</v>
      </c>
      <c r="N45" s="4">
        <v>27</v>
      </c>
      <c r="O45" s="4">
        <v>36</v>
      </c>
      <c r="P45" s="4">
        <v>591300</v>
      </c>
      <c r="Q45" s="4">
        <v>574100</v>
      </c>
      <c r="R45" s="5">
        <v>7.8000000000000005E-3</v>
      </c>
      <c r="S45" s="4">
        <v>1291300</v>
      </c>
      <c r="T45" s="4">
        <f t="shared" ref="T45:T61" si="13">AVERAGE(S46:S55)</f>
        <v>2772430</v>
      </c>
      <c r="U45" s="4">
        <f t="shared" ref="U45:U55" si="14">MIN(S46:S50)</f>
        <v>1610000</v>
      </c>
      <c r="V45" s="5">
        <v>1.7100000000000001E-2</v>
      </c>
    </row>
    <row r="46" spans="1:22" x14ac:dyDescent="0.2">
      <c r="A46" s="16" t="s">
        <v>303</v>
      </c>
      <c r="B46" s="4">
        <v>300</v>
      </c>
      <c r="C46" s="4">
        <v>241700</v>
      </c>
      <c r="D46" s="4">
        <v>-241400</v>
      </c>
      <c r="E46" s="4">
        <v>-6321208825</v>
      </c>
      <c r="F46" s="4">
        <f t="shared" si="11"/>
        <v>100207301175</v>
      </c>
      <c r="G46" s="4">
        <v>165300</v>
      </c>
      <c r="H46" s="4">
        <v>900</v>
      </c>
      <c r="I46" s="4">
        <v>164400</v>
      </c>
      <c r="J46" s="4">
        <v>4318615000</v>
      </c>
      <c r="K46" s="24">
        <f t="shared" si="12"/>
        <v>40496345000</v>
      </c>
      <c r="L46" s="4">
        <v>628</v>
      </c>
      <c r="M46" s="4">
        <v>1439</v>
      </c>
      <c r="N46" s="4">
        <v>51</v>
      </c>
      <c r="O46" s="4">
        <v>162</v>
      </c>
      <c r="P46" s="4">
        <v>815500</v>
      </c>
      <c r="Q46" s="4">
        <v>2523400</v>
      </c>
      <c r="R46" s="5">
        <v>-2.1099999999999997E-2</v>
      </c>
      <c r="S46" s="4">
        <v>3692100</v>
      </c>
      <c r="T46" s="4">
        <f t="shared" si="13"/>
        <v>2937571.7</v>
      </c>
      <c r="U46" s="4">
        <f t="shared" si="14"/>
        <v>1610000</v>
      </c>
      <c r="V46" s="5">
        <v>3.1800000000000002E-2</v>
      </c>
    </row>
    <row r="47" spans="1:22" x14ac:dyDescent="0.2">
      <c r="A47" s="16" t="s">
        <v>299</v>
      </c>
      <c r="B47" s="4">
        <v>132600</v>
      </c>
      <c r="C47" s="4">
        <v>40000</v>
      </c>
      <c r="D47" s="4">
        <v>92600</v>
      </c>
      <c r="E47" s="4">
        <v>2446780000</v>
      </c>
      <c r="F47" s="4">
        <f t="shared" si="11"/>
        <v>106528510000</v>
      </c>
      <c r="G47" s="4">
        <v>63400</v>
      </c>
      <c r="H47" s="4">
        <v>2700</v>
      </c>
      <c r="I47" s="4">
        <v>60700</v>
      </c>
      <c r="J47" s="4">
        <v>1602435000</v>
      </c>
      <c r="K47" s="24">
        <f t="shared" si="12"/>
        <v>36177730000</v>
      </c>
      <c r="L47" s="4">
        <v>435</v>
      </c>
      <c r="M47" s="4">
        <v>473</v>
      </c>
      <c r="N47" s="4">
        <v>60</v>
      </c>
      <c r="O47" s="4">
        <v>62</v>
      </c>
      <c r="P47" s="4">
        <v>810500</v>
      </c>
      <c r="Q47" s="4">
        <v>970000</v>
      </c>
      <c r="R47" s="5">
        <v>5.6999999999999993E-3</v>
      </c>
      <c r="S47" s="4">
        <v>1785000</v>
      </c>
      <c r="T47" s="4">
        <f t="shared" si="13"/>
        <v>2902262.1</v>
      </c>
      <c r="U47" s="4">
        <f t="shared" si="14"/>
        <v>1610000</v>
      </c>
      <c r="V47" s="5">
        <v>9.3999999999999986E-3</v>
      </c>
    </row>
    <row r="48" spans="1:22" x14ac:dyDescent="0.2">
      <c r="A48" s="16" t="s">
        <v>298</v>
      </c>
      <c r="B48" s="4">
        <v>9500</v>
      </c>
      <c r="C48" s="4">
        <v>42200</v>
      </c>
      <c r="D48" s="4">
        <v>-32700</v>
      </c>
      <c r="E48" s="4">
        <v>-866090000</v>
      </c>
      <c r="F48" s="4">
        <f t="shared" si="11"/>
        <v>104081730000</v>
      </c>
      <c r="G48" s="4">
        <v>0</v>
      </c>
      <c r="H48" s="4">
        <v>0</v>
      </c>
      <c r="I48" s="4">
        <v>0</v>
      </c>
      <c r="J48" s="4">
        <v>-318180000</v>
      </c>
      <c r="K48" s="24">
        <f t="shared" si="12"/>
        <v>34575295000</v>
      </c>
      <c r="L48" s="4">
        <v>461</v>
      </c>
      <c r="M48" s="4">
        <v>903</v>
      </c>
      <c r="N48" s="4">
        <v>49</v>
      </c>
      <c r="O48" s="4">
        <v>99</v>
      </c>
      <c r="P48" s="4">
        <v>666700</v>
      </c>
      <c r="Q48" s="4">
        <v>1546900</v>
      </c>
      <c r="R48" s="5">
        <v>-7.4999999999999997E-3</v>
      </c>
      <c r="S48" s="4">
        <v>2214200</v>
      </c>
      <c r="T48" s="4">
        <f t="shared" si="13"/>
        <v>2857309.4</v>
      </c>
      <c r="U48" s="4">
        <f t="shared" si="14"/>
        <v>1610000</v>
      </c>
      <c r="V48" s="5">
        <v>1.8700000000000001E-2</v>
      </c>
    </row>
    <row r="49" spans="1:22" x14ac:dyDescent="0.2">
      <c r="A49" s="16" t="s">
        <v>286</v>
      </c>
      <c r="B49" s="4">
        <v>7500</v>
      </c>
      <c r="C49" s="4">
        <v>3300</v>
      </c>
      <c r="D49" s="4">
        <v>4200</v>
      </c>
      <c r="E49" s="4">
        <v>112540000</v>
      </c>
      <c r="F49" s="4">
        <f t="shared" si="11"/>
        <v>104947820000</v>
      </c>
      <c r="G49" s="4">
        <v>0</v>
      </c>
      <c r="H49" s="4">
        <v>0</v>
      </c>
      <c r="I49" s="4">
        <v>0</v>
      </c>
      <c r="J49" s="4">
        <v>-203285000</v>
      </c>
      <c r="K49" s="24">
        <f t="shared" si="12"/>
        <v>34893475000</v>
      </c>
      <c r="L49" s="4">
        <v>344</v>
      </c>
      <c r="M49" s="4">
        <v>561</v>
      </c>
      <c r="N49" s="4">
        <v>42</v>
      </c>
      <c r="O49" s="4">
        <v>63</v>
      </c>
      <c r="P49" s="4">
        <v>549600</v>
      </c>
      <c r="Q49" s="4">
        <v>865000</v>
      </c>
      <c r="R49" s="5">
        <v>-1.8E-3</v>
      </c>
      <c r="S49" s="4">
        <v>1610000</v>
      </c>
      <c r="T49" s="4">
        <f t="shared" si="13"/>
        <v>3366295.3</v>
      </c>
      <c r="U49" s="4">
        <f t="shared" si="14"/>
        <v>1843800</v>
      </c>
      <c r="V49" s="5">
        <v>1.3100000000000001E-2</v>
      </c>
    </row>
    <row r="50" spans="1:22" x14ac:dyDescent="0.2">
      <c r="A50" s="16" t="s">
        <v>285</v>
      </c>
      <c r="B50" s="4">
        <v>425400</v>
      </c>
      <c r="C50" s="4">
        <v>7600</v>
      </c>
      <c r="D50" s="4">
        <v>417800</v>
      </c>
      <c r="E50" s="4">
        <v>11168100000</v>
      </c>
      <c r="F50" s="4">
        <f t="shared" si="11"/>
        <v>104835280000</v>
      </c>
      <c r="K50" s="24">
        <f t="shared" si="12"/>
        <v>35096760000</v>
      </c>
      <c r="L50" s="4">
        <v>457</v>
      </c>
      <c r="M50" s="4">
        <v>561</v>
      </c>
      <c r="N50" s="4">
        <v>58</v>
      </c>
      <c r="O50" s="4">
        <v>76</v>
      </c>
      <c r="P50" s="4">
        <v>740300</v>
      </c>
      <c r="Q50" s="4">
        <v>971500</v>
      </c>
      <c r="R50" s="5">
        <v>-5.6000000000000008E-3</v>
      </c>
      <c r="S50" s="4">
        <v>1843800</v>
      </c>
      <c r="T50" s="4">
        <f t="shared" si="13"/>
        <v>3413792.3</v>
      </c>
      <c r="U50" s="4">
        <f t="shared" si="14"/>
        <v>1982300</v>
      </c>
      <c r="V50" s="5">
        <v>1.3000000000000001E-2</v>
      </c>
    </row>
    <row r="51" spans="1:22" x14ac:dyDescent="0.2">
      <c r="A51" s="16" t="s">
        <v>284</v>
      </c>
      <c r="B51" s="4">
        <v>246200</v>
      </c>
      <c r="C51" s="4">
        <v>1200</v>
      </c>
      <c r="D51" s="4">
        <v>245000</v>
      </c>
      <c r="E51" s="4">
        <v>6589440000</v>
      </c>
      <c r="F51" s="4">
        <f t="shared" si="11"/>
        <v>93667180000</v>
      </c>
      <c r="G51" s="4">
        <v>0</v>
      </c>
      <c r="H51" s="4">
        <v>0</v>
      </c>
      <c r="I51" s="4">
        <v>0</v>
      </c>
      <c r="J51" s="4">
        <v>102915000</v>
      </c>
      <c r="K51" s="24">
        <f t="shared" si="12"/>
        <v>35096760000</v>
      </c>
      <c r="L51" s="4">
        <v>1525</v>
      </c>
      <c r="M51" s="4">
        <v>1186</v>
      </c>
      <c r="N51" s="4">
        <v>191</v>
      </c>
      <c r="O51" s="4">
        <v>181</v>
      </c>
      <c r="P51" s="4">
        <v>2766900</v>
      </c>
      <c r="Q51" s="4">
        <v>2631500</v>
      </c>
      <c r="R51" s="5">
        <v>7.6E-3</v>
      </c>
      <c r="S51" s="4">
        <v>5517100</v>
      </c>
      <c r="T51" s="4">
        <f t="shared" si="13"/>
        <v>3357446.2</v>
      </c>
      <c r="U51" s="4">
        <f t="shared" si="14"/>
        <v>1982300</v>
      </c>
      <c r="V51" s="5">
        <v>2.0299999999999999E-2</v>
      </c>
    </row>
    <row r="52" spans="1:22" x14ac:dyDescent="0.2">
      <c r="A52" s="16" t="s">
        <v>283</v>
      </c>
      <c r="B52" s="4">
        <v>112900</v>
      </c>
      <c r="C52" s="4">
        <v>38000</v>
      </c>
      <c r="D52" s="4">
        <v>74900</v>
      </c>
      <c r="E52" s="4">
        <v>1997970000</v>
      </c>
      <c r="F52" s="4">
        <f t="shared" si="11"/>
        <v>87077740000</v>
      </c>
      <c r="G52" s="4">
        <v>0</v>
      </c>
      <c r="H52" s="4">
        <v>0</v>
      </c>
      <c r="I52" s="4">
        <v>0</v>
      </c>
      <c r="J52" s="4">
        <v>-23880000</v>
      </c>
      <c r="K52" s="24">
        <f t="shared" si="12"/>
        <v>34993845000</v>
      </c>
      <c r="L52" s="4">
        <v>997</v>
      </c>
      <c r="M52" s="4">
        <v>743</v>
      </c>
      <c r="N52" s="4">
        <v>128</v>
      </c>
      <c r="O52" s="4">
        <v>75</v>
      </c>
      <c r="P52" s="4">
        <v>1779700</v>
      </c>
      <c r="Q52" s="4">
        <v>1372200</v>
      </c>
      <c r="R52" s="5">
        <v>3.8E-3</v>
      </c>
      <c r="S52" s="4">
        <v>3248300</v>
      </c>
      <c r="T52" s="4">
        <f t="shared" si="13"/>
        <v>3837646.2</v>
      </c>
      <c r="U52" s="4">
        <f t="shared" si="14"/>
        <v>1431904</v>
      </c>
      <c r="V52" s="5">
        <v>1.49E-2</v>
      </c>
    </row>
    <row r="53" spans="1:22" x14ac:dyDescent="0.2">
      <c r="A53" s="16" t="s">
        <v>282</v>
      </c>
      <c r="B53" s="4">
        <v>45100</v>
      </c>
      <c r="C53" s="4">
        <v>72300</v>
      </c>
      <c r="D53" s="4">
        <v>-27200</v>
      </c>
      <c r="E53" s="4">
        <v>-718710000</v>
      </c>
      <c r="F53" s="4">
        <f t="shared" si="11"/>
        <v>85079770000</v>
      </c>
      <c r="G53" s="4">
        <v>0</v>
      </c>
      <c r="H53" s="4">
        <v>0</v>
      </c>
      <c r="I53" s="4">
        <v>0</v>
      </c>
      <c r="J53" s="4">
        <v>127155000</v>
      </c>
      <c r="K53" s="24">
        <f t="shared" si="12"/>
        <v>35017725000</v>
      </c>
      <c r="L53" s="4">
        <v>481</v>
      </c>
      <c r="M53" s="4">
        <v>840</v>
      </c>
      <c r="N53" s="4">
        <v>62</v>
      </c>
      <c r="O53" s="4">
        <v>91</v>
      </c>
      <c r="P53" s="4">
        <v>910300</v>
      </c>
      <c r="Q53" s="4">
        <v>1337900</v>
      </c>
      <c r="R53" s="5">
        <v>-5.6000000000000008E-3</v>
      </c>
      <c r="S53" s="4">
        <v>2431900</v>
      </c>
      <c r="T53" s="4">
        <f t="shared" si="13"/>
        <v>3951338.1</v>
      </c>
      <c r="U53" s="4">
        <f t="shared" si="14"/>
        <v>1431904</v>
      </c>
      <c r="V53" s="5">
        <v>1.32E-2</v>
      </c>
    </row>
    <row r="54" spans="1:22" x14ac:dyDescent="0.2">
      <c r="A54" s="16" t="s">
        <v>281</v>
      </c>
      <c r="B54" s="4">
        <v>6300</v>
      </c>
      <c r="C54" s="4">
        <v>303050</v>
      </c>
      <c r="D54" s="4">
        <v>-296750</v>
      </c>
      <c r="E54" s="4">
        <v>-7893140000</v>
      </c>
      <c r="F54" s="4">
        <f t="shared" si="11"/>
        <v>85798480000</v>
      </c>
      <c r="K54" s="24">
        <f t="shared" si="12"/>
        <v>34890570000</v>
      </c>
      <c r="L54" s="4">
        <v>777</v>
      </c>
      <c r="M54" s="4">
        <v>1298</v>
      </c>
      <c r="N54" s="4">
        <v>73</v>
      </c>
      <c r="O54" s="4">
        <v>144</v>
      </c>
      <c r="P54" s="4">
        <v>1096700</v>
      </c>
      <c r="Q54" s="4">
        <v>2302900</v>
      </c>
      <c r="R54" s="5">
        <v>-1.8E-3</v>
      </c>
      <c r="S54" s="4">
        <v>3399600</v>
      </c>
      <c r="T54" s="4">
        <f t="shared" si="13"/>
        <v>3898837.5</v>
      </c>
      <c r="U54" s="4">
        <f t="shared" si="14"/>
        <v>1431904</v>
      </c>
      <c r="V54" s="5">
        <v>1.3100000000000001E-2</v>
      </c>
    </row>
    <row r="55" spans="1:22" x14ac:dyDescent="0.2">
      <c r="A55" s="16" t="s">
        <v>280</v>
      </c>
      <c r="B55" s="4">
        <v>424000</v>
      </c>
      <c r="C55" s="4">
        <v>144988</v>
      </c>
      <c r="D55" s="4">
        <v>279012</v>
      </c>
      <c r="E55" s="4">
        <v>7435000000</v>
      </c>
      <c r="F55" s="4">
        <f t="shared" si="11"/>
        <v>93691620000</v>
      </c>
      <c r="G55" s="4">
        <v>0</v>
      </c>
      <c r="H55" s="4">
        <v>0</v>
      </c>
      <c r="I55" s="4">
        <v>0</v>
      </c>
      <c r="J55" s="4">
        <v>-1681825000</v>
      </c>
      <c r="K55" s="24">
        <f t="shared" si="12"/>
        <v>34890570000</v>
      </c>
      <c r="L55" s="4">
        <v>599</v>
      </c>
      <c r="M55" s="4">
        <v>926</v>
      </c>
      <c r="N55" s="4">
        <v>34</v>
      </c>
      <c r="O55" s="4">
        <v>62</v>
      </c>
      <c r="P55" s="4">
        <v>644100</v>
      </c>
      <c r="Q55" s="4">
        <v>1175300</v>
      </c>
      <c r="R55" s="5">
        <v>-1.8E-3</v>
      </c>
      <c r="S55" s="4">
        <v>1982300</v>
      </c>
      <c r="T55" s="4">
        <f t="shared" si="13"/>
        <v>4170531.7</v>
      </c>
      <c r="U55" s="4">
        <f t="shared" si="14"/>
        <v>1431904</v>
      </c>
      <c r="V55" s="5">
        <v>9.3999999999999986E-3</v>
      </c>
    </row>
    <row r="56" spans="1:22" x14ac:dyDescent="0.2">
      <c r="A56" s="16" t="s">
        <v>279</v>
      </c>
      <c r="B56" s="4">
        <v>453300</v>
      </c>
      <c r="C56" s="4">
        <v>330800</v>
      </c>
      <c r="D56" s="4">
        <v>122500</v>
      </c>
      <c r="E56" s="4">
        <v>3286620000</v>
      </c>
      <c r="F56" s="4">
        <f t="shared" ref="F56:F130" si="15">E56+F57</f>
        <v>86256620000</v>
      </c>
      <c r="G56" s="4">
        <v>0</v>
      </c>
      <c r="H56" s="4">
        <v>0</v>
      </c>
      <c r="I56" s="4">
        <v>0</v>
      </c>
      <c r="J56" s="4">
        <v>-5945160000</v>
      </c>
      <c r="K56" s="24">
        <f t="shared" ref="K56:K76" si="16">K57+J56</f>
        <v>36572395000</v>
      </c>
      <c r="L56" s="4">
        <v>1481</v>
      </c>
      <c r="M56" s="4">
        <v>1656</v>
      </c>
      <c r="N56" s="4">
        <v>193</v>
      </c>
      <c r="O56" s="4">
        <v>162</v>
      </c>
      <c r="P56" s="4">
        <v>2678600</v>
      </c>
      <c r="Q56" s="4">
        <v>2452600</v>
      </c>
      <c r="R56" s="5">
        <v>1.3300000000000001E-2</v>
      </c>
      <c r="S56" s="4">
        <v>5343517</v>
      </c>
      <c r="T56" s="4">
        <f t="shared" si="13"/>
        <v>3973086</v>
      </c>
      <c r="U56" s="4">
        <f t="shared" ref="U56:U123" si="17">MIN(S57:S61)</f>
        <v>1431904</v>
      </c>
      <c r="V56" s="5">
        <v>2.4E-2</v>
      </c>
    </row>
    <row r="57" spans="1:22" x14ac:dyDescent="0.2">
      <c r="A57" s="16" t="s">
        <v>278</v>
      </c>
      <c r="B57" s="4">
        <v>111400</v>
      </c>
      <c r="C57" s="4">
        <v>48800</v>
      </c>
      <c r="D57" s="4">
        <v>62600</v>
      </c>
      <c r="E57" s="4">
        <v>1644380000</v>
      </c>
      <c r="F57" s="4">
        <f t="shared" si="15"/>
        <v>82970000000</v>
      </c>
      <c r="K57" s="24">
        <f t="shared" si="16"/>
        <v>42517555000</v>
      </c>
      <c r="L57" s="4">
        <v>539</v>
      </c>
      <c r="M57" s="4">
        <v>435</v>
      </c>
      <c r="N57" s="4">
        <v>44</v>
      </c>
      <c r="O57" s="4">
        <v>50</v>
      </c>
      <c r="P57" s="4">
        <v>675100</v>
      </c>
      <c r="Q57" s="4">
        <v>756300</v>
      </c>
      <c r="R57" s="5">
        <v>7.7000000000000002E-3</v>
      </c>
      <c r="S57" s="4">
        <v>1431904</v>
      </c>
      <c r="T57" s="4">
        <f t="shared" si="13"/>
        <v>4164467.8</v>
      </c>
      <c r="U57" s="4">
        <f t="shared" si="17"/>
        <v>1764673</v>
      </c>
      <c r="V57" s="5">
        <v>1.3300000000000001E-2</v>
      </c>
    </row>
    <row r="58" spans="1:22" x14ac:dyDescent="0.2">
      <c r="A58" s="16" t="s">
        <v>275</v>
      </c>
      <c r="B58" s="4">
        <v>94900</v>
      </c>
      <c r="C58" s="4">
        <v>34800</v>
      </c>
      <c r="D58" s="4">
        <v>60100</v>
      </c>
      <c r="E58" s="4">
        <v>1574410000</v>
      </c>
      <c r="F58" s="4">
        <f t="shared" si="15"/>
        <v>81325620000</v>
      </c>
      <c r="K58" s="24">
        <f t="shared" si="16"/>
        <v>42517555000</v>
      </c>
      <c r="L58" s="4">
        <v>551</v>
      </c>
      <c r="M58" s="4">
        <v>555</v>
      </c>
      <c r="N58" s="4">
        <v>33</v>
      </c>
      <c r="O58" s="4">
        <v>58</v>
      </c>
      <c r="P58" s="4">
        <v>642900</v>
      </c>
      <c r="Q58" s="4">
        <v>1118400</v>
      </c>
      <c r="R58" s="5">
        <v>2E-3</v>
      </c>
      <c r="S58" s="4">
        <v>1764673</v>
      </c>
      <c r="T58" s="4">
        <f t="shared" si="13"/>
        <v>4262382.4000000004</v>
      </c>
      <c r="U58" s="4">
        <f t="shared" si="17"/>
        <v>2318770</v>
      </c>
      <c r="V58" s="5">
        <v>1.3300000000000001E-2</v>
      </c>
    </row>
    <row r="59" spans="1:22" x14ac:dyDescent="0.2">
      <c r="A59" s="16" t="s">
        <v>274</v>
      </c>
      <c r="B59" s="4">
        <v>35800</v>
      </c>
      <c r="C59" s="4">
        <v>35250</v>
      </c>
      <c r="D59" s="4">
        <v>550</v>
      </c>
      <c r="E59" s="4">
        <v>17110000</v>
      </c>
      <c r="F59" s="4">
        <f t="shared" si="15"/>
        <v>79751210000</v>
      </c>
      <c r="G59" s="4">
        <v>1003600</v>
      </c>
      <c r="H59" s="4">
        <v>200000</v>
      </c>
      <c r="I59" s="4">
        <v>803600</v>
      </c>
      <c r="J59" s="4">
        <v>21306730000</v>
      </c>
      <c r="K59" s="24">
        <f t="shared" si="16"/>
        <v>42517555000</v>
      </c>
      <c r="L59" s="4">
        <v>1976</v>
      </c>
      <c r="M59" s="4">
        <v>1545</v>
      </c>
      <c r="N59" s="4">
        <v>282</v>
      </c>
      <c r="O59" s="4">
        <v>185</v>
      </c>
      <c r="P59" s="4">
        <v>3786300</v>
      </c>
      <c r="Q59" s="4">
        <v>2595700</v>
      </c>
      <c r="R59" s="5">
        <v>-1.9E-3</v>
      </c>
      <c r="S59" s="4">
        <v>6699859</v>
      </c>
      <c r="T59" s="4">
        <f t="shared" si="13"/>
        <v>4181347.9</v>
      </c>
      <c r="U59" s="4">
        <f t="shared" si="17"/>
        <v>2318770</v>
      </c>
      <c r="V59" s="5">
        <v>2.6200000000000001E-2</v>
      </c>
    </row>
    <row r="60" spans="1:22" x14ac:dyDescent="0.2">
      <c r="A60" s="16" t="s">
        <v>273</v>
      </c>
      <c r="B60" s="4">
        <v>90700</v>
      </c>
      <c r="C60" s="4">
        <v>132600</v>
      </c>
      <c r="D60" s="4">
        <v>-41900</v>
      </c>
      <c r="E60" s="4">
        <v>-1088640000</v>
      </c>
      <c r="F60" s="4">
        <f t="shared" si="15"/>
        <v>79734100000</v>
      </c>
      <c r="K60" s="24">
        <f t="shared" si="16"/>
        <v>21210825000</v>
      </c>
      <c r="L60" s="4">
        <v>550</v>
      </c>
      <c r="M60" s="4">
        <v>955</v>
      </c>
      <c r="N60" s="4">
        <v>62</v>
      </c>
      <c r="O60" s="4">
        <v>79</v>
      </c>
      <c r="P60" s="4">
        <v>1033900</v>
      </c>
      <c r="Q60" s="4">
        <v>1233900</v>
      </c>
      <c r="R60" s="5">
        <v>0</v>
      </c>
      <c r="S60" s="4">
        <v>2318770</v>
      </c>
      <c r="T60" s="4">
        <f t="shared" si="13"/>
        <v>4257231.5</v>
      </c>
      <c r="U60" s="4">
        <f t="shared" si="17"/>
        <v>2874594</v>
      </c>
      <c r="V60" s="5">
        <v>1.7100000000000001E-2</v>
      </c>
    </row>
    <row r="61" spans="1:22" x14ac:dyDescent="0.2">
      <c r="A61" s="16" t="s">
        <v>268</v>
      </c>
      <c r="B61" s="4">
        <v>37400</v>
      </c>
      <c r="C61" s="4">
        <v>155600</v>
      </c>
      <c r="D61" s="4">
        <v>-118200</v>
      </c>
      <c r="E61" s="4">
        <v>-3110390000</v>
      </c>
      <c r="F61" s="4">
        <f t="shared" si="15"/>
        <v>80822740000</v>
      </c>
      <c r="K61" s="24">
        <f t="shared" si="16"/>
        <v>21210825000</v>
      </c>
      <c r="L61" s="4">
        <v>1162</v>
      </c>
      <c r="M61" s="4">
        <v>1381</v>
      </c>
      <c r="N61" s="4">
        <v>172</v>
      </c>
      <c r="O61" s="4">
        <v>119</v>
      </c>
      <c r="P61" s="4">
        <v>2883400</v>
      </c>
      <c r="Q61" s="4">
        <v>2069400</v>
      </c>
      <c r="R61" s="5">
        <v>1.3600000000000001E-2</v>
      </c>
      <c r="S61" s="4">
        <v>4953639</v>
      </c>
      <c r="T61" s="4">
        <f t="shared" si="13"/>
        <v>4110704.7</v>
      </c>
      <c r="U61" s="4">
        <f t="shared" si="17"/>
        <v>2874594</v>
      </c>
      <c r="V61" s="5">
        <v>3.1899999999999998E-2</v>
      </c>
    </row>
    <row r="62" spans="1:22" x14ac:dyDescent="0.2">
      <c r="A62" s="16" t="s">
        <v>266</v>
      </c>
      <c r="B62" s="4">
        <v>236700</v>
      </c>
      <c r="C62" s="4">
        <v>664900</v>
      </c>
      <c r="D62" s="4">
        <v>-428200</v>
      </c>
      <c r="E62" s="4">
        <v>-11162480000</v>
      </c>
      <c r="F62" s="4">
        <f t="shared" si="15"/>
        <v>83933130000</v>
      </c>
      <c r="K62" s="24">
        <f t="shared" si="16"/>
        <v>21210825000</v>
      </c>
      <c r="L62" s="4">
        <v>1459</v>
      </c>
      <c r="M62" s="4">
        <v>3254</v>
      </c>
      <c r="N62" s="4">
        <v>169</v>
      </c>
      <c r="O62" s="4">
        <v>318</v>
      </c>
      <c r="P62" s="4">
        <v>2484900</v>
      </c>
      <c r="Q62" s="4">
        <v>5089800</v>
      </c>
      <c r="R62" s="5">
        <v>-2.4500000000000001E-2</v>
      </c>
      <c r="S62" s="4">
        <v>8050300</v>
      </c>
      <c r="T62" s="4">
        <f t="shared" ref="T62:T115" si="18">AVERAGE(S63:S72)</f>
        <v>3956324.7</v>
      </c>
      <c r="U62" s="4">
        <f t="shared" si="17"/>
        <v>2874594</v>
      </c>
      <c r="V62" s="5">
        <v>3.0200000000000001E-2</v>
      </c>
    </row>
    <row r="63" spans="1:22" x14ac:dyDescent="0.2">
      <c r="A63" s="16" t="s">
        <v>265</v>
      </c>
      <c r="B63" s="4">
        <v>305700</v>
      </c>
      <c r="C63" s="4">
        <v>42462</v>
      </c>
      <c r="D63" s="4">
        <v>263238</v>
      </c>
      <c r="E63" s="4">
        <v>7000890000</v>
      </c>
      <c r="F63" s="4">
        <f t="shared" si="15"/>
        <v>95095610000</v>
      </c>
      <c r="K63" s="24">
        <f t="shared" si="16"/>
        <v>21210825000</v>
      </c>
      <c r="L63" s="4">
        <v>540</v>
      </c>
      <c r="M63" s="4">
        <v>887</v>
      </c>
      <c r="N63" s="4">
        <v>85</v>
      </c>
      <c r="O63" s="4">
        <v>167</v>
      </c>
      <c r="P63" s="4">
        <v>1066900</v>
      </c>
      <c r="Q63" s="4">
        <v>2116800</v>
      </c>
      <c r="R63" s="5">
        <v>-1.8E-3</v>
      </c>
      <c r="S63" s="4">
        <v>3568819</v>
      </c>
      <c r="T63" s="4">
        <f t="shared" si="18"/>
        <v>3972286.2</v>
      </c>
      <c r="U63" s="4">
        <f t="shared" si="17"/>
        <v>2743819</v>
      </c>
      <c r="V63" s="5">
        <v>7.6E-3</v>
      </c>
    </row>
    <row r="64" spans="1:22" x14ac:dyDescent="0.2">
      <c r="A64" s="16" t="s">
        <v>247</v>
      </c>
      <c r="B64" s="4">
        <v>4000</v>
      </c>
      <c r="C64" s="4">
        <v>24417</v>
      </c>
      <c r="D64" s="4">
        <v>-20417</v>
      </c>
      <c r="E64" s="4">
        <v>-544400000</v>
      </c>
      <c r="F64" s="4">
        <f t="shared" si="15"/>
        <v>88094720000</v>
      </c>
      <c r="G64" s="4">
        <v>170300</v>
      </c>
      <c r="H64" s="4">
        <v>300</v>
      </c>
      <c r="I64" s="4">
        <v>170000</v>
      </c>
      <c r="J64" s="4">
        <v>4516690000</v>
      </c>
      <c r="K64" s="24">
        <f t="shared" si="16"/>
        <v>21210825000</v>
      </c>
      <c r="L64" s="4">
        <v>493</v>
      </c>
      <c r="M64" s="4">
        <v>929</v>
      </c>
      <c r="N64" s="4">
        <v>56</v>
      </c>
      <c r="O64" s="4">
        <v>127</v>
      </c>
      <c r="P64" s="4">
        <v>809900</v>
      </c>
      <c r="Q64" s="4">
        <v>1714700</v>
      </c>
      <c r="R64" s="5">
        <v>-3.7000000000000002E-3</v>
      </c>
      <c r="S64" s="4">
        <v>2874594</v>
      </c>
      <c r="T64" s="4">
        <f t="shared" si="18"/>
        <v>4024846.4</v>
      </c>
      <c r="U64" s="4">
        <f t="shared" si="17"/>
        <v>2743819</v>
      </c>
      <c r="V64" s="5">
        <v>1.4999999999999999E-2</v>
      </c>
    </row>
    <row r="65" spans="1:22" x14ac:dyDescent="0.2">
      <c r="A65" s="16" t="s">
        <v>239</v>
      </c>
      <c r="B65" s="4">
        <v>350700</v>
      </c>
      <c r="C65" s="4">
        <v>64450</v>
      </c>
      <c r="D65" s="4">
        <v>286250</v>
      </c>
      <c r="E65" s="4">
        <v>7695620000</v>
      </c>
      <c r="F65" s="4">
        <f t="shared" si="15"/>
        <v>88639120000</v>
      </c>
      <c r="G65" s="4">
        <v>108600</v>
      </c>
      <c r="H65" s="4">
        <v>13600</v>
      </c>
      <c r="I65" s="4">
        <v>95000</v>
      </c>
      <c r="J65" s="4">
        <v>2544190000</v>
      </c>
      <c r="K65" s="24">
        <f t="shared" si="16"/>
        <v>16694135000</v>
      </c>
      <c r="L65" s="4">
        <v>947</v>
      </c>
      <c r="M65" s="4">
        <v>1453</v>
      </c>
      <c r="N65" s="4">
        <v>118</v>
      </c>
      <c r="O65" s="4">
        <v>183</v>
      </c>
      <c r="P65" s="4">
        <v>1795000</v>
      </c>
      <c r="Q65" s="4">
        <v>2631400</v>
      </c>
      <c r="R65" s="5">
        <v>-3.7000000000000002E-3</v>
      </c>
      <c r="S65" s="4">
        <v>4699242</v>
      </c>
      <c r="T65" s="4">
        <f t="shared" si="18"/>
        <v>3960885.3</v>
      </c>
      <c r="U65" s="4">
        <f t="shared" si="17"/>
        <v>2743819</v>
      </c>
      <c r="V65" s="5">
        <v>1.8500000000000003E-2</v>
      </c>
    </row>
    <row r="66" spans="1:22" x14ac:dyDescent="0.2">
      <c r="A66" s="16" t="s">
        <v>238</v>
      </c>
      <c r="B66" s="4">
        <v>1100</v>
      </c>
      <c r="C66" s="4">
        <v>94400</v>
      </c>
      <c r="D66" s="4">
        <v>-93300</v>
      </c>
      <c r="E66" s="4">
        <v>-2488820000</v>
      </c>
      <c r="F66" s="4">
        <f t="shared" si="15"/>
        <v>80943500000</v>
      </c>
      <c r="G66" s="4">
        <v>50000</v>
      </c>
      <c r="H66" s="4">
        <v>300</v>
      </c>
      <c r="I66" s="4">
        <v>49700</v>
      </c>
      <c r="J66" s="4">
        <v>1324505000</v>
      </c>
      <c r="K66" s="24">
        <f t="shared" si="16"/>
        <v>14149945000</v>
      </c>
      <c r="L66" s="4">
        <v>670</v>
      </c>
      <c r="M66" s="4">
        <v>962</v>
      </c>
      <c r="N66" s="4">
        <v>116</v>
      </c>
      <c r="O66" s="4">
        <v>102</v>
      </c>
      <c r="P66" s="4">
        <v>1880000</v>
      </c>
      <c r="Q66" s="4">
        <v>1488600</v>
      </c>
      <c r="R66" s="5">
        <v>0</v>
      </c>
      <c r="S66" s="4">
        <v>3369060</v>
      </c>
      <c r="T66" s="4">
        <f t="shared" si="18"/>
        <v>3925547.5</v>
      </c>
      <c r="U66" s="4">
        <f t="shared" si="17"/>
        <v>2743819</v>
      </c>
      <c r="V66" s="5">
        <v>9.3999999999999986E-3</v>
      </c>
    </row>
    <row r="67" spans="1:22" x14ac:dyDescent="0.2">
      <c r="A67" s="16" t="s">
        <v>237</v>
      </c>
      <c r="B67" s="4">
        <v>158600</v>
      </c>
      <c r="C67" s="4">
        <v>42600</v>
      </c>
      <c r="D67" s="4">
        <v>116000</v>
      </c>
      <c r="E67" s="4">
        <v>3076430000</v>
      </c>
      <c r="F67" s="4">
        <f t="shared" si="15"/>
        <v>83432320000</v>
      </c>
      <c r="G67" s="4">
        <v>171800</v>
      </c>
      <c r="H67" s="4">
        <v>0</v>
      </c>
      <c r="I67" s="4">
        <v>171800</v>
      </c>
      <c r="J67" s="4">
        <v>4553020000</v>
      </c>
      <c r="K67" s="24">
        <f t="shared" si="16"/>
        <v>12825440000</v>
      </c>
      <c r="L67" s="4">
        <v>761</v>
      </c>
      <c r="M67" s="4">
        <v>1116</v>
      </c>
      <c r="N67" s="4">
        <v>102</v>
      </c>
      <c r="O67" s="4">
        <v>113</v>
      </c>
      <c r="P67" s="4">
        <v>1471600</v>
      </c>
      <c r="Q67" s="4">
        <v>1644200</v>
      </c>
      <c r="R67" s="5">
        <v>1.1399999999999999E-2</v>
      </c>
      <c r="S67" s="4">
        <v>3345722</v>
      </c>
      <c r="T67" s="4">
        <f t="shared" si="18"/>
        <v>3724944.8</v>
      </c>
      <c r="U67" s="4">
        <f t="shared" si="17"/>
        <v>2743819</v>
      </c>
      <c r="V67" s="5">
        <v>1.8700000000000001E-2</v>
      </c>
    </row>
    <row r="68" spans="1:22" x14ac:dyDescent="0.2">
      <c r="A68" s="16" t="s">
        <v>233</v>
      </c>
      <c r="B68" s="4">
        <v>3000</v>
      </c>
      <c r="C68" s="4">
        <v>135400</v>
      </c>
      <c r="D68" s="4">
        <v>-132400</v>
      </c>
      <c r="E68" s="4">
        <v>-3503040000</v>
      </c>
      <c r="F68" s="4">
        <f t="shared" si="15"/>
        <v>80355890000</v>
      </c>
      <c r="K68" s="24">
        <f t="shared" si="16"/>
        <v>8272420000</v>
      </c>
      <c r="L68" s="4">
        <v>703</v>
      </c>
      <c r="M68" s="4">
        <v>841</v>
      </c>
      <c r="N68" s="4">
        <v>89</v>
      </c>
      <c r="O68" s="4">
        <v>68</v>
      </c>
      <c r="P68" s="4">
        <v>173400</v>
      </c>
      <c r="Q68" s="4">
        <v>124800</v>
      </c>
      <c r="R68" s="5">
        <v>1.9E-3</v>
      </c>
      <c r="S68" s="4">
        <v>2743819</v>
      </c>
      <c r="T68" s="4">
        <f t="shared" si="18"/>
        <v>3698672.2</v>
      </c>
      <c r="U68" s="4">
        <f t="shared" si="17"/>
        <v>3077606</v>
      </c>
    </row>
    <row r="69" spans="1:22" x14ac:dyDescent="0.2">
      <c r="A69" s="16" t="s">
        <v>232</v>
      </c>
      <c r="B69" s="4">
        <v>23700</v>
      </c>
      <c r="C69" s="4">
        <v>178000</v>
      </c>
      <c r="D69" s="4">
        <v>-154300</v>
      </c>
      <c r="E69" s="4">
        <v>-4094130000</v>
      </c>
      <c r="F69" s="4">
        <f t="shared" si="15"/>
        <v>83858930000</v>
      </c>
      <c r="K69" s="24">
        <f t="shared" si="16"/>
        <v>8272420000</v>
      </c>
      <c r="L69" s="4"/>
      <c r="M69" s="4"/>
      <c r="N69" s="4"/>
      <c r="O69" s="4"/>
      <c r="P69" s="4">
        <v>1762800</v>
      </c>
      <c r="Q69" s="4">
        <v>3533000</v>
      </c>
      <c r="R69" s="5">
        <v>-9.300000000000001E-3</v>
      </c>
      <c r="S69" s="4">
        <v>5889514</v>
      </c>
      <c r="T69" s="4">
        <f t="shared" si="18"/>
        <v>3457401.7</v>
      </c>
      <c r="U69" s="4">
        <f t="shared" si="17"/>
        <v>3077606</v>
      </c>
    </row>
    <row r="70" spans="1:22" x14ac:dyDescent="0.2">
      <c r="A70" s="16" t="s">
        <v>231</v>
      </c>
      <c r="B70" s="4">
        <v>0</v>
      </c>
      <c r="C70" s="4">
        <v>17000</v>
      </c>
      <c r="D70" s="4">
        <v>-17000</v>
      </c>
      <c r="E70" s="4">
        <v>-455850000</v>
      </c>
      <c r="F70" s="4">
        <f t="shared" si="15"/>
        <v>87953060000</v>
      </c>
      <c r="K70" s="24">
        <f t="shared" si="16"/>
        <v>8272420000</v>
      </c>
      <c r="L70" s="4"/>
      <c r="M70" s="4"/>
      <c r="N70" s="4"/>
      <c r="O70" s="4"/>
      <c r="P70" s="4">
        <v>847500</v>
      </c>
      <c r="Q70" s="4">
        <v>1497900</v>
      </c>
      <c r="R70" s="5">
        <v>-9.300000000000001E-3</v>
      </c>
      <c r="S70" s="4">
        <v>3077606</v>
      </c>
      <c r="T70" s="4">
        <f t="shared" si="18"/>
        <v>3761304.3</v>
      </c>
      <c r="U70" s="4">
        <f t="shared" si="17"/>
        <v>3400196</v>
      </c>
    </row>
    <row r="71" spans="1:22" x14ac:dyDescent="0.2">
      <c r="A71" s="16" t="s">
        <v>230</v>
      </c>
      <c r="B71" s="4">
        <v>109500</v>
      </c>
      <c r="C71" s="4">
        <v>7400</v>
      </c>
      <c r="D71" s="4">
        <v>102100</v>
      </c>
      <c r="E71" s="4">
        <v>2770370000</v>
      </c>
      <c r="F71" s="4">
        <f t="shared" si="15"/>
        <v>88408910000</v>
      </c>
      <c r="G71" s="4">
        <v>106000</v>
      </c>
      <c r="H71" s="4">
        <v>100200</v>
      </c>
      <c r="I71" s="4">
        <v>5800</v>
      </c>
      <c r="J71" s="4">
        <v>150890000</v>
      </c>
      <c r="K71" s="24">
        <f t="shared" si="16"/>
        <v>8272420000</v>
      </c>
      <c r="L71" s="4"/>
      <c r="M71" s="4"/>
      <c r="N71" s="4"/>
      <c r="O71" s="4"/>
      <c r="P71" s="4">
        <v>1156000</v>
      </c>
      <c r="Q71" s="4">
        <v>2157600</v>
      </c>
      <c r="R71" s="5">
        <v>-1.6399999999999998E-2</v>
      </c>
      <c r="S71" s="4">
        <v>3488371</v>
      </c>
      <c r="T71" s="4">
        <f t="shared" si="18"/>
        <v>3664270.6</v>
      </c>
      <c r="U71" s="4">
        <f t="shared" si="17"/>
        <v>3015682</v>
      </c>
    </row>
    <row r="72" spans="1:22" x14ac:dyDescent="0.2">
      <c r="A72" s="16" t="s">
        <v>229</v>
      </c>
      <c r="B72" s="4">
        <v>275500</v>
      </c>
      <c r="C72" s="4">
        <v>7200</v>
      </c>
      <c r="D72" s="4">
        <v>268300</v>
      </c>
      <c r="E72" s="4">
        <v>7241220000</v>
      </c>
      <c r="F72" s="4">
        <f t="shared" si="15"/>
        <v>85638540000</v>
      </c>
      <c r="G72" s="4">
        <v>106000</v>
      </c>
      <c r="H72" s="4">
        <v>1800</v>
      </c>
      <c r="I72" s="4">
        <v>104200</v>
      </c>
      <c r="J72" s="4">
        <v>2817530000</v>
      </c>
      <c r="K72" s="24">
        <f t="shared" si="16"/>
        <v>8121530000</v>
      </c>
      <c r="L72" s="4"/>
      <c r="M72" s="4"/>
      <c r="N72" s="4"/>
      <c r="O72" s="4"/>
      <c r="P72" s="4">
        <v>4275700</v>
      </c>
      <c r="Q72" s="4">
        <v>2022300</v>
      </c>
      <c r="R72" s="5">
        <v>2.64E-2</v>
      </c>
      <c r="S72" s="4">
        <v>6506500</v>
      </c>
      <c r="T72" s="4">
        <f t="shared" si="18"/>
        <v>3261507.6</v>
      </c>
      <c r="U72" s="4">
        <f t="shared" si="17"/>
        <v>1339695</v>
      </c>
    </row>
    <row r="73" spans="1:22" x14ac:dyDescent="0.2">
      <c r="A73" s="16" t="s">
        <v>228</v>
      </c>
      <c r="B73" s="4">
        <v>69200</v>
      </c>
      <c r="C73" s="4">
        <v>51550</v>
      </c>
      <c r="D73" s="4">
        <v>17650</v>
      </c>
      <c r="E73" s="4">
        <v>466640000</v>
      </c>
      <c r="F73" s="4">
        <f t="shared" si="15"/>
        <v>78397320000</v>
      </c>
      <c r="K73" s="24">
        <f t="shared" si="16"/>
        <v>5304000000</v>
      </c>
      <c r="L73" s="4"/>
      <c r="M73" s="4"/>
      <c r="N73" s="4"/>
      <c r="O73" s="4"/>
      <c r="P73" s="4">
        <v>1615000</v>
      </c>
      <c r="Q73" s="4">
        <v>1713400</v>
      </c>
      <c r="R73" s="5">
        <v>3.8E-3</v>
      </c>
      <c r="S73" s="4">
        <v>3728434</v>
      </c>
      <c r="T73" s="4">
        <f t="shared" si="18"/>
        <v>3162825.4</v>
      </c>
      <c r="U73" s="4">
        <f t="shared" si="17"/>
        <v>1339695</v>
      </c>
    </row>
    <row r="74" spans="1:22" x14ac:dyDescent="0.2">
      <c r="A74" s="16" t="s">
        <v>227</v>
      </c>
      <c r="B74" s="4">
        <v>358000</v>
      </c>
      <c r="C74" s="4">
        <v>92715</v>
      </c>
      <c r="D74" s="4">
        <v>265285</v>
      </c>
      <c r="E74" s="4">
        <v>7019210000</v>
      </c>
      <c r="F74" s="4">
        <f t="shared" si="15"/>
        <v>77930680000</v>
      </c>
      <c r="G74" s="4">
        <v>200000</v>
      </c>
      <c r="H74" s="4">
        <v>0</v>
      </c>
      <c r="I74" s="4">
        <v>200000</v>
      </c>
      <c r="J74" s="4">
        <v>5304000000</v>
      </c>
      <c r="K74" s="24">
        <f t="shared" si="16"/>
        <v>5304000000</v>
      </c>
      <c r="L74" s="4"/>
      <c r="M74" s="4"/>
      <c r="N74" s="4"/>
      <c r="O74" s="4"/>
      <c r="P74" s="4">
        <v>1684500</v>
      </c>
      <c r="Q74" s="4">
        <v>1546400</v>
      </c>
      <c r="R74" s="5">
        <v>1.9E-3</v>
      </c>
      <c r="S74" s="4">
        <v>3400196</v>
      </c>
      <c r="T74" s="4">
        <f t="shared" si="18"/>
        <v>3379353.1</v>
      </c>
      <c r="U74" s="4">
        <f t="shared" si="17"/>
        <v>1339695</v>
      </c>
    </row>
    <row r="75" spans="1:22" x14ac:dyDescent="0.2">
      <c r="A75" s="16" t="s">
        <v>221</v>
      </c>
      <c r="B75" s="4">
        <v>173900</v>
      </c>
      <c r="C75" s="4">
        <v>44500</v>
      </c>
      <c r="D75" s="4">
        <v>129400</v>
      </c>
      <c r="E75" s="4">
        <v>3389420000</v>
      </c>
      <c r="F75" s="4">
        <f t="shared" si="15"/>
        <v>70911470000</v>
      </c>
      <c r="K75" s="24">
        <f t="shared" si="16"/>
        <v>0</v>
      </c>
      <c r="L75" s="4"/>
      <c r="M75" s="4"/>
      <c r="N75" s="4"/>
      <c r="O75" s="4"/>
      <c r="P75" s="4">
        <v>2342700</v>
      </c>
      <c r="Q75" s="4">
        <v>1390100</v>
      </c>
      <c r="R75" s="5">
        <v>2.7200000000000002E-2</v>
      </c>
      <c r="S75" s="4">
        <v>4059631</v>
      </c>
      <c r="T75" s="4">
        <f t="shared" si="18"/>
        <v>3388550.8</v>
      </c>
      <c r="U75" s="4">
        <f t="shared" si="17"/>
        <v>1339695</v>
      </c>
    </row>
    <row r="76" spans="1:22" x14ac:dyDescent="0.2">
      <c r="A76" s="16" t="s">
        <v>212</v>
      </c>
      <c r="B76" s="4">
        <v>248200</v>
      </c>
      <c r="C76" s="4">
        <v>1800</v>
      </c>
      <c r="D76" s="4">
        <v>246400</v>
      </c>
      <c r="E76" s="4">
        <v>6295580000</v>
      </c>
      <c r="F76" s="4">
        <f t="shared" si="15"/>
        <v>67522050000</v>
      </c>
      <c r="K76" s="24">
        <f t="shared" si="16"/>
        <v>0</v>
      </c>
      <c r="L76" s="4"/>
      <c r="M76" s="4"/>
      <c r="N76" s="4"/>
      <c r="O76" s="4"/>
      <c r="P76" s="4">
        <v>1557900</v>
      </c>
      <c r="Q76" s="4">
        <v>1242600</v>
      </c>
      <c r="R76" s="5">
        <v>2.1899999999999999E-2</v>
      </c>
      <c r="S76" s="4">
        <v>3015682</v>
      </c>
      <c r="T76" s="4">
        <f t="shared" si="18"/>
        <v>3742777.8</v>
      </c>
      <c r="U76" s="4">
        <f t="shared" si="17"/>
        <v>1339695</v>
      </c>
    </row>
    <row r="77" spans="1:22" x14ac:dyDescent="0.2">
      <c r="A77" s="16" t="s">
        <v>211</v>
      </c>
      <c r="B77" s="4">
        <v>91300</v>
      </c>
      <c r="C77" s="4">
        <v>20700</v>
      </c>
      <c r="D77" s="4">
        <v>70600</v>
      </c>
      <c r="E77" s="4">
        <v>1800560000</v>
      </c>
      <c r="F77" s="4">
        <f t="shared" si="15"/>
        <v>61226470000</v>
      </c>
      <c r="K77" s="24">
        <f>K78+J77</f>
        <v>0</v>
      </c>
      <c r="L77" s="4"/>
      <c r="M77" s="4"/>
      <c r="N77" s="4"/>
      <c r="O77" s="4"/>
      <c r="P77" s="4">
        <v>495700</v>
      </c>
      <c r="Q77" s="4">
        <v>706500</v>
      </c>
      <c r="R77" s="5">
        <v>-3.9000000000000003E-3</v>
      </c>
      <c r="S77" s="4">
        <v>1339695</v>
      </c>
      <c r="T77" s="4">
        <f t="shared" si="18"/>
        <v>4137148.8</v>
      </c>
      <c r="U77" s="4">
        <f t="shared" si="17"/>
        <v>2478870</v>
      </c>
    </row>
    <row r="78" spans="1:22" x14ac:dyDescent="0.2">
      <c r="A78" s="16" t="s">
        <v>210</v>
      </c>
      <c r="B78" s="4">
        <v>0</v>
      </c>
      <c r="C78" s="4">
        <v>20010</v>
      </c>
      <c r="D78" s="4">
        <v>-20010</v>
      </c>
      <c r="E78" s="4">
        <v>-510250000</v>
      </c>
      <c r="F78" s="4">
        <f t="shared" si="15"/>
        <v>59425910000</v>
      </c>
      <c r="K78" s="24">
        <f>J78+K80</f>
        <v>0</v>
      </c>
      <c r="R78" s="5">
        <v>0</v>
      </c>
      <c r="S78" s="4">
        <v>2481093</v>
      </c>
      <c r="T78" s="4">
        <f t="shared" si="18"/>
        <v>4403243.5999999996</v>
      </c>
      <c r="U78" s="4">
        <f t="shared" si="17"/>
        <v>2478870</v>
      </c>
    </row>
    <row r="79" spans="1:22" x14ac:dyDescent="0.2">
      <c r="A79" s="16" t="s">
        <v>209</v>
      </c>
      <c r="B79" s="4">
        <v>49400</v>
      </c>
      <c r="C79" s="4">
        <v>65335</v>
      </c>
      <c r="D79" s="4">
        <v>-15935</v>
      </c>
      <c r="E79" s="4">
        <v>-419210000</v>
      </c>
      <c r="F79" s="4">
        <f t="shared" si="15"/>
        <v>59936160000</v>
      </c>
      <c r="K79" s="24"/>
      <c r="L79" s="4"/>
      <c r="M79" s="4"/>
      <c r="N79" s="4"/>
      <c r="O79" s="4"/>
      <c r="P79" s="4">
        <v>1235600</v>
      </c>
      <c r="Q79" s="4">
        <v>2105600</v>
      </c>
      <c r="R79" s="5">
        <v>-1.3600000000000001E-2</v>
      </c>
      <c r="S79" s="4">
        <v>3476809</v>
      </c>
      <c r="T79" s="4">
        <f t="shared" si="18"/>
        <v>4495922.4000000004</v>
      </c>
      <c r="U79" s="4">
        <f t="shared" si="17"/>
        <v>2478870</v>
      </c>
    </row>
    <row r="80" spans="1:22" x14ac:dyDescent="0.2">
      <c r="A80" s="16" t="s">
        <v>208</v>
      </c>
      <c r="B80" s="4">
        <v>242950</v>
      </c>
      <c r="C80" s="4">
        <v>255150</v>
      </c>
      <c r="D80" s="4">
        <v>-12200</v>
      </c>
      <c r="E80" s="4">
        <v>-321080000</v>
      </c>
      <c r="F80" s="4">
        <f t="shared" si="15"/>
        <v>60355370000</v>
      </c>
      <c r="K80" s="24">
        <f>J80</f>
        <v>0</v>
      </c>
      <c r="R80" s="5">
        <v>-2.8399999999999998E-2</v>
      </c>
      <c r="S80" s="4">
        <v>6116632</v>
      </c>
      <c r="T80" s="4">
        <f t="shared" si="18"/>
        <v>4502512</v>
      </c>
      <c r="U80" s="4">
        <f t="shared" si="17"/>
        <v>2478870</v>
      </c>
    </row>
    <row r="81" spans="1:21" x14ac:dyDescent="0.2">
      <c r="A81" s="16" t="s">
        <v>207</v>
      </c>
      <c r="B81" s="4">
        <v>279300</v>
      </c>
      <c r="C81" s="4">
        <v>39800</v>
      </c>
      <c r="D81" s="4">
        <v>239500</v>
      </c>
      <c r="E81" s="4">
        <v>6236940000</v>
      </c>
      <c r="F81" s="4">
        <f t="shared" si="15"/>
        <v>60676450000</v>
      </c>
      <c r="K81" s="24"/>
      <c r="R81" s="5">
        <v>1.9400000000000001E-2</v>
      </c>
      <c r="S81" s="4">
        <v>2518034</v>
      </c>
      <c r="T81" s="4">
        <f t="shared" si="18"/>
        <v>4671019.7</v>
      </c>
      <c r="U81" s="4">
        <f t="shared" si="17"/>
        <v>2478870</v>
      </c>
    </row>
    <row r="82" spans="1:21" x14ac:dyDescent="0.2">
      <c r="A82" s="16" t="s">
        <v>206</v>
      </c>
      <c r="B82" s="4">
        <v>10100</v>
      </c>
      <c r="C82" s="4">
        <v>45420</v>
      </c>
      <c r="D82" s="4">
        <v>-35320</v>
      </c>
      <c r="E82" s="4">
        <v>-919500000</v>
      </c>
      <c r="F82" s="4">
        <f t="shared" si="15"/>
        <v>54439510000</v>
      </c>
      <c r="R82" s="5">
        <v>-3.8E-3</v>
      </c>
      <c r="S82" s="4">
        <v>2478870</v>
      </c>
      <c r="T82" s="4">
        <f t="shared" si="18"/>
        <v>4752782.7</v>
      </c>
      <c r="U82" s="4">
        <f t="shared" si="17"/>
        <v>2741612</v>
      </c>
    </row>
    <row r="83" spans="1:21" x14ac:dyDescent="0.2">
      <c r="A83" s="16" t="s">
        <v>205</v>
      </c>
      <c r="B83" s="4">
        <v>1900</v>
      </c>
      <c r="C83" s="4">
        <v>12580</v>
      </c>
      <c r="D83" s="4">
        <v>-10680</v>
      </c>
      <c r="E83" s="4">
        <v>-280150000</v>
      </c>
      <c r="F83" s="4">
        <f t="shared" si="15"/>
        <v>55359010000</v>
      </c>
      <c r="R83" s="5">
        <v>-1.1399999999999999E-2</v>
      </c>
      <c r="S83" s="4">
        <v>2741612</v>
      </c>
      <c r="T83" s="4">
        <f t="shared" si="18"/>
        <v>4918814.4000000004</v>
      </c>
      <c r="U83" s="4">
        <f t="shared" si="17"/>
        <v>4151608</v>
      </c>
    </row>
    <row r="84" spans="1:21" x14ac:dyDescent="0.2">
      <c r="A84" s="16" t="s">
        <v>204</v>
      </c>
      <c r="B84" s="4">
        <v>180200</v>
      </c>
      <c r="C84" s="4">
        <v>153600</v>
      </c>
      <c r="D84" s="4">
        <v>26600</v>
      </c>
      <c r="E84" s="4">
        <v>665640000</v>
      </c>
      <c r="F84" s="4">
        <f t="shared" si="15"/>
        <v>55639160000</v>
      </c>
      <c r="R84" s="5">
        <v>-2.5899999999999999E-2</v>
      </c>
      <c r="S84" s="4">
        <v>5565473</v>
      </c>
      <c r="T84" s="4">
        <f t="shared" si="18"/>
        <v>5051121.8</v>
      </c>
      <c r="U84" s="4">
        <f t="shared" si="17"/>
        <v>4151608</v>
      </c>
    </row>
    <row r="85" spans="1:21" x14ac:dyDescent="0.2">
      <c r="A85" s="16" t="s">
        <v>203</v>
      </c>
      <c r="B85" s="4">
        <v>19800</v>
      </c>
      <c r="C85" s="4">
        <v>950</v>
      </c>
      <c r="D85" s="4">
        <v>18850</v>
      </c>
      <c r="E85" s="4">
        <v>503650000</v>
      </c>
      <c r="F85" s="4">
        <f t="shared" si="15"/>
        <v>54973520000</v>
      </c>
      <c r="R85" s="5">
        <v>1.89E-2</v>
      </c>
      <c r="S85" s="4">
        <v>4151608</v>
      </c>
      <c r="T85" s="4">
        <f t="shared" si="18"/>
        <v>5035858.0999999996</v>
      </c>
      <c r="U85" s="4">
        <f t="shared" si="17"/>
        <v>4403597</v>
      </c>
    </row>
    <row r="86" spans="1:21" x14ac:dyDescent="0.2">
      <c r="A86" s="16" t="s">
        <v>202</v>
      </c>
      <c r="B86" s="4">
        <v>113000</v>
      </c>
      <c r="C86" s="4">
        <v>35400</v>
      </c>
      <c r="D86" s="4">
        <v>77600</v>
      </c>
      <c r="E86" s="4">
        <v>2079270000</v>
      </c>
      <c r="F86" s="4">
        <f t="shared" si="15"/>
        <v>54469870000</v>
      </c>
      <c r="R86" s="5">
        <v>-1.11E-2</v>
      </c>
      <c r="S86" s="4">
        <v>6557952</v>
      </c>
      <c r="T86" s="4">
        <f t="shared" si="18"/>
        <v>4753034.2</v>
      </c>
      <c r="U86" s="4">
        <f t="shared" si="17"/>
        <v>4203111</v>
      </c>
    </row>
    <row r="87" spans="1:21" x14ac:dyDescent="0.2">
      <c r="A87" s="16" t="s">
        <v>201</v>
      </c>
      <c r="B87" s="4">
        <v>26300</v>
      </c>
      <c r="C87" s="4">
        <v>57500</v>
      </c>
      <c r="D87" s="4">
        <v>-31200</v>
      </c>
      <c r="E87" s="4">
        <v>-841170000</v>
      </c>
      <c r="F87" s="4">
        <f t="shared" si="15"/>
        <v>52390600000</v>
      </c>
      <c r="R87" s="5">
        <v>1.52E-2</v>
      </c>
      <c r="S87" s="4">
        <v>5283405</v>
      </c>
      <c r="T87" s="4">
        <f t="shared" si="18"/>
        <v>4910986.4000000004</v>
      </c>
      <c r="U87" s="4">
        <f t="shared" si="17"/>
        <v>3296500</v>
      </c>
    </row>
    <row r="88" spans="1:21" x14ac:dyDescent="0.2">
      <c r="A88" s="16" t="s">
        <v>200</v>
      </c>
      <c r="B88" s="4">
        <v>4800</v>
      </c>
      <c r="C88" s="4">
        <v>92500</v>
      </c>
      <c r="D88" s="4">
        <v>-87700</v>
      </c>
      <c r="E88" s="4">
        <v>-2317900000</v>
      </c>
      <c r="F88" s="4">
        <f t="shared" si="15"/>
        <v>53231770000</v>
      </c>
      <c r="R88" s="5">
        <v>7.7000000000000002E-3</v>
      </c>
      <c r="S88" s="4">
        <v>5142041</v>
      </c>
      <c r="T88" s="4">
        <f t="shared" si="18"/>
        <v>5025346.2</v>
      </c>
      <c r="U88" s="4">
        <f t="shared" si="17"/>
        <v>3296500</v>
      </c>
    </row>
    <row r="89" spans="1:21" x14ac:dyDescent="0.2">
      <c r="A89" s="16" t="s">
        <v>199</v>
      </c>
      <c r="B89" s="4">
        <v>1051600</v>
      </c>
      <c r="C89" s="4">
        <v>73700</v>
      </c>
      <c r="D89" s="4">
        <v>977900</v>
      </c>
      <c r="E89" s="4">
        <v>25620980000</v>
      </c>
      <c r="F89" s="4">
        <f t="shared" si="15"/>
        <v>55549670000</v>
      </c>
      <c r="R89" s="5">
        <v>7.7000000000000002E-3</v>
      </c>
      <c r="S89" s="4">
        <v>4403597</v>
      </c>
      <c r="T89" s="4">
        <f t="shared" si="18"/>
        <v>4824344.2</v>
      </c>
      <c r="U89" s="4">
        <f t="shared" si="17"/>
        <v>3296500</v>
      </c>
    </row>
    <row r="90" spans="1:21" x14ac:dyDescent="0.2">
      <c r="A90" s="16" t="s">
        <v>198</v>
      </c>
      <c r="B90" s="4">
        <v>140700</v>
      </c>
      <c r="C90" s="4">
        <v>52307</v>
      </c>
      <c r="D90" s="4">
        <v>88393</v>
      </c>
      <c r="E90" s="4">
        <v>2312920000</v>
      </c>
      <c r="F90" s="4">
        <f t="shared" si="15"/>
        <v>29928690000</v>
      </c>
      <c r="R90" s="5">
        <v>1.77E-2</v>
      </c>
      <c r="S90" s="4">
        <v>6182528</v>
      </c>
      <c r="T90" s="4">
        <f t="shared" si="18"/>
        <v>4602347.9000000004</v>
      </c>
      <c r="U90" s="4">
        <f t="shared" si="17"/>
        <v>3296500</v>
      </c>
    </row>
    <row r="91" spans="1:21" x14ac:dyDescent="0.2">
      <c r="A91" s="16" t="s">
        <v>197</v>
      </c>
      <c r="B91" s="4">
        <v>138900</v>
      </c>
      <c r="C91" s="4">
        <v>10609</v>
      </c>
      <c r="D91" s="4">
        <v>128291</v>
      </c>
      <c r="E91" s="4">
        <v>3222250000</v>
      </c>
      <c r="F91" s="4">
        <f t="shared" si="15"/>
        <v>27615770000</v>
      </c>
      <c r="R91" s="5">
        <v>1.3899999999999999E-2</v>
      </c>
      <c r="S91" s="4">
        <v>4203111</v>
      </c>
      <c r="T91" s="4">
        <f t="shared" si="18"/>
        <v>4520148.4000000004</v>
      </c>
      <c r="U91" s="4">
        <f t="shared" si="17"/>
        <v>3296500</v>
      </c>
    </row>
    <row r="92" spans="1:21" x14ac:dyDescent="0.2">
      <c r="A92" s="16" t="s">
        <v>196</v>
      </c>
      <c r="B92" s="4">
        <v>154905</v>
      </c>
      <c r="C92" s="4">
        <v>45825</v>
      </c>
      <c r="D92" s="4">
        <v>109080</v>
      </c>
      <c r="E92" s="4">
        <v>2781120000</v>
      </c>
      <c r="F92" s="4">
        <f t="shared" si="15"/>
        <v>24393520000</v>
      </c>
      <c r="R92" s="5">
        <v>0</v>
      </c>
      <c r="S92" s="4">
        <v>3296500</v>
      </c>
      <c r="T92" s="4">
        <f t="shared" si="18"/>
        <v>4574167</v>
      </c>
      <c r="U92" s="4">
        <f t="shared" si="17"/>
        <v>3729713</v>
      </c>
    </row>
    <row r="93" spans="1:21" x14ac:dyDescent="0.2">
      <c r="A93" s="16" t="s">
        <v>195</v>
      </c>
      <c r="B93" s="4">
        <v>103300</v>
      </c>
      <c r="C93" s="4">
        <v>48300</v>
      </c>
      <c r="D93" s="4">
        <v>55000</v>
      </c>
      <c r="E93" s="4">
        <v>1348890000</v>
      </c>
      <c r="F93" s="4">
        <f t="shared" si="15"/>
        <v>21612400000</v>
      </c>
      <c r="R93" s="5">
        <v>1.21E-2</v>
      </c>
      <c r="S93" s="4">
        <v>4401929</v>
      </c>
      <c r="T93" s="4">
        <f t="shared" si="18"/>
        <v>4818555.3</v>
      </c>
      <c r="U93" s="4">
        <f t="shared" si="17"/>
        <v>3729713</v>
      </c>
    </row>
    <row r="94" spans="1:21" x14ac:dyDescent="0.2">
      <c r="A94" s="16" t="s">
        <v>194</v>
      </c>
      <c r="B94" s="4">
        <v>108900</v>
      </c>
      <c r="C94" s="4">
        <v>111500</v>
      </c>
      <c r="D94" s="4">
        <v>-2600</v>
      </c>
      <c r="E94" s="4">
        <v>-105530000</v>
      </c>
      <c r="F94" s="4">
        <f t="shared" si="15"/>
        <v>20263510000</v>
      </c>
      <c r="R94" s="5">
        <v>-2.7300000000000001E-2</v>
      </c>
      <c r="S94" s="4">
        <v>6888547</v>
      </c>
      <c r="T94" s="4">
        <f t="shared" si="18"/>
        <v>4737806.4000000004</v>
      </c>
      <c r="U94" s="4">
        <f t="shared" si="17"/>
        <v>2393577</v>
      </c>
    </row>
    <row r="95" spans="1:21" x14ac:dyDescent="0.2">
      <c r="A95" s="16" t="s">
        <v>193</v>
      </c>
      <c r="B95" s="4">
        <v>473700</v>
      </c>
      <c r="C95" s="4">
        <v>900</v>
      </c>
      <c r="D95" s="4">
        <v>472800</v>
      </c>
      <c r="E95" s="4">
        <v>11992980000</v>
      </c>
      <c r="F95" s="4">
        <f t="shared" si="15"/>
        <v>20369040000</v>
      </c>
      <c r="R95" s="5">
        <v>2E-3</v>
      </c>
      <c r="S95" s="4">
        <v>3998971</v>
      </c>
      <c r="T95" s="4">
        <f t="shared" si="18"/>
        <v>4825927.5999999996</v>
      </c>
      <c r="U95" s="4">
        <f t="shared" si="17"/>
        <v>2393577</v>
      </c>
    </row>
    <row r="96" spans="1:21" x14ac:dyDescent="0.2">
      <c r="A96" s="16" t="s">
        <v>192</v>
      </c>
      <c r="B96" s="4">
        <v>182400</v>
      </c>
      <c r="C96" s="4">
        <v>84400</v>
      </c>
      <c r="D96" s="4">
        <v>98000</v>
      </c>
      <c r="E96" s="4">
        <v>2449900000</v>
      </c>
      <c r="F96" s="4">
        <f t="shared" si="15"/>
        <v>8376060000</v>
      </c>
      <c r="R96" s="5">
        <v>3.2400000000000005E-2</v>
      </c>
      <c r="S96" s="4">
        <v>3729713</v>
      </c>
      <c r="T96" s="4">
        <f t="shared" si="18"/>
        <v>5012800.5</v>
      </c>
      <c r="U96" s="4">
        <f t="shared" si="17"/>
        <v>2393577</v>
      </c>
    </row>
    <row r="97" spans="1:21" x14ac:dyDescent="0.2">
      <c r="A97" s="16" t="s">
        <v>191</v>
      </c>
      <c r="B97" s="4">
        <v>556700</v>
      </c>
      <c r="C97" s="4">
        <v>120200</v>
      </c>
      <c r="D97" s="4">
        <v>436500</v>
      </c>
      <c r="E97" s="4">
        <v>10658360000</v>
      </c>
      <c r="F97" s="4">
        <f t="shared" si="15"/>
        <v>5926160000</v>
      </c>
      <c r="R97" s="5">
        <v>0</v>
      </c>
      <c r="S97" s="4">
        <v>6862927</v>
      </c>
      <c r="T97" s="4">
        <f t="shared" si="18"/>
        <v>4602957.8</v>
      </c>
      <c r="U97" s="4">
        <f t="shared" si="17"/>
        <v>2393577</v>
      </c>
    </row>
    <row r="98" spans="1:21" x14ac:dyDescent="0.2">
      <c r="A98" s="16" t="s">
        <v>190</v>
      </c>
      <c r="B98" s="4">
        <v>126500</v>
      </c>
      <c r="C98" s="4">
        <v>39000</v>
      </c>
      <c r="D98" s="4">
        <v>87500</v>
      </c>
      <c r="E98" s="4">
        <v>2169200000</v>
      </c>
      <c r="F98" s="4">
        <f t="shared" si="15"/>
        <v>-4732200000</v>
      </c>
      <c r="R98" s="5">
        <v>-3.32E-2</v>
      </c>
      <c r="S98" s="4">
        <v>6285639</v>
      </c>
      <c r="T98" s="4">
        <f t="shared" si="18"/>
        <v>4705704.0999999996</v>
      </c>
      <c r="U98" s="4">
        <f t="shared" si="17"/>
        <v>2393577</v>
      </c>
    </row>
    <row r="99" spans="1:21" x14ac:dyDescent="0.2">
      <c r="A99" s="16" t="s">
        <v>189</v>
      </c>
      <c r="B99" s="4">
        <v>50500</v>
      </c>
      <c r="C99" s="4">
        <v>5800</v>
      </c>
      <c r="D99" s="4">
        <v>44700</v>
      </c>
      <c r="E99" s="4">
        <v>1141350000</v>
      </c>
      <c r="F99" s="4">
        <f t="shared" si="15"/>
        <v>-6901400000</v>
      </c>
      <c r="R99" s="5">
        <v>1.1899999999999999E-2</v>
      </c>
      <c r="S99" s="4">
        <v>2393577</v>
      </c>
      <c r="T99" s="4">
        <f t="shared" si="18"/>
        <v>5172566.5999999996</v>
      </c>
      <c r="U99" s="4">
        <f t="shared" si="17"/>
        <v>3381116</v>
      </c>
    </row>
    <row r="100" spans="1:21" x14ac:dyDescent="0.2">
      <c r="A100" s="16" t="s">
        <v>188</v>
      </c>
      <c r="B100" s="4">
        <v>1500</v>
      </c>
      <c r="C100" s="4">
        <v>342900</v>
      </c>
      <c r="D100" s="4">
        <v>-341400</v>
      </c>
      <c r="E100" s="4">
        <v>-8772190000</v>
      </c>
      <c r="F100" s="4">
        <f t="shared" si="15"/>
        <v>-8042750000</v>
      </c>
      <c r="R100" s="5">
        <v>0</v>
      </c>
      <c r="S100" s="4">
        <v>3962565</v>
      </c>
      <c r="T100" s="4">
        <f t="shared" si="18"/>
        <v>5304129.5</v>
      </c>
      <c r="U100" s="4">
        <f t="shared" si="17"/>
        <v>3381116</v>
      </c>
    </row>
    <row r="101" spans="1:21" x14ac:dyDescent="0.2">
      <c r="A101" s="16" t="s">
        <v>187</v>
      </c>
      <c r="B101" s="4">
        <v>37500</v>
      </c>
      <c r="C101" s="4">
        <v>44400</v>
      </c>
      <c r="D101" s="4">
        <v>-6900</v>
      </c>
      <c r="E101" s="4">
        <v>-174300000</v>
      </c>
      <c r="F101" s="4">
        <f t="shared" si="15"/>
        <v>729440000</v>
      </c>
      <c r="R101" s="5">
        <v>8.0000000000000002E-3</v>
      </c>
      <c r="S101" s="4">
        <v>3381116</v>
      </c>
      <c r="T101" s="4">
        <f t="shared" si="18"/>
        <v>5887738.0999999996</v>
      </c>
      <c r="U101" s="4">
        <f t="shared" si="17"/>
        <v>3836686</v>
      </c>
    </row>
    <row r="102" spans="1:21" x14ac:dyDescent="0.2">
      <c r="A102" s="16" t="s">
        <v>186</v>
      </c>
      <c r="B102" s="4">
        <v>138000</v>
      </c>
      <c r="C102" s="4">
        <v>50900</v>
      </c>
      <c r="D102" s="4">
        <v>87100</v>
      </c>
      <c r="E102" s="4">
        <v>2193870000</v>
      </c>
      <c r="F102" s="4">
        <f t="shared" si="15"/>
        <v>903740000</v>
      </c>
      <c r="R102" s="5">
        <v>2.0400000000000001E-2</v>
      </c>
      <c r="S102" s="4">
        <v>3836686</v>
      </c>
      <c r="T102" s="4">
        <f t="shared" si="18"/>
        <v>5852865.7000000002</v>
      </c>
      <c r="U102" s="4">
        <f t="shared" si="17"/>
        <v>2764500</v>
      </c>
    </row>
    <row r="103" spans="1:21" x14ac:dyDescent="0.2">
      <c r="A103" s="16" t="s">
        <v>185</v>
      </c>
      <c r="B103" s="4">
        <v>309300</v>
      </c>
      <c r="C103" s="4">
        <v>181750</v>
      </c>
      <c r="D103" s="4">
        <v>127550</v>
      </c>
      <c r="E103" s="4">
        <v>3194020000</v>
      </c>
      <c r="F103" s="4">
        <f t="shared" si="15"/>
        <v>-1290130000</v>
      </c>
      <c r="R103" s="5">
        <v>-2.3799999999999998E-2</v>
      </c>
      <c r="S103" s="4">
        <v>6845812</v>
      </c>
      <c r="T103" s="4">
        <f t="shared" si="18"/>
        <v>5660954.0999999996</v>
      </c>
      <c r="U103" s="4">
        <f t="shared" si="17"/>
        <v>2764500</v>
      </c>
    </row>
    <row r="104" spans="1:21" x14ac:dyDescent="0.2">
      <c r="A104" s="16" t="s">
        <v>184</v>
      </c>
      <c r="B104" s="4">
        <v>78400</v>
      </c>
      <c r="C104" s="4">
        <v>433100</v>
      </c>
      <c r="D104" s="4">
        <v>-354700</v>
      </c>
      <c r="E104" s="4">
        <v>-9047060000</v>
      </c>
      <c r="F104" s="4">
        <f t="shared" si="15"/>
        <v>-4484150000</v>
      </c>
      <c r="R104" s="5">
        <v>-1.5600000000000001E-2</v>
      </c>
      <c r="S104" s="4">
        <v>6081058</v>
      </c>
      <c r="T104" s="4">
        <f t="shared" si="18"/>
        <v>5733130.7999999998</v>
      </c>
      <c r="U104" s="4">
        <f t="shared" si="17"/>
        <v>2764500</v>
      </c>
    </row>
    <row r="105" spans="1:21" x14ac:dyDescent="0.2">
      <c r="A105" s="16" t="s">
        <v>183</v>
      </c>
      <c r="B105" s="4">
        <v>69700</v>
      </c>
      <c r="C105" s="4">
        <v>45900</v>
      </c>
      <c r="D105" s="4">
        <v>23800</v>
      </c>
      <c r="E105" s="4">
        <v>595710000</v>
      </c>
      <c r="F105" s="4">
        <f t="shared" si="15"/>
        <v>4562910000</v>
      </c>
      <c r="R105" s="5">
        <v>5.3499999999999999E-2</v>
      </c>
      <c r="S105" s="4">
        <v>4880183</v>
      </c>
      <c r="T105" s="4">
        <f t="shared" si="18"/>
        <v>5524479.4000000004</v>
      </c>
      <c r="U105" s="4">
        <f t="shared" si="17"/>
        <v>2764500</v>
      </c>
    </row>
    <row r="106" spans="1:21" x14ac:dyDescent="0.2">
      <c r="A106" s="16" t="s">
        <v>182</v>
      </c>
      <c r="B106" s="4">
        <v>391800</v>
      </c>
      <c r="C106" s="4">
        <v>104800</v>
      </c>
      <c r="D106" s="4">
        <v>287000</v>
      </c>
      <c r="E106" s="4">
        <v>7036510000</v>
      </c>
      <c r="F106" s="4">
        <f t="shared" si="15"/>
        <v>3967200000</v>
      </c>
      <c r="R106" s="5">
        <v>1.47E-2</v>
      </c>
      <c r="S106" s="4">
        <v>5598442</v>
      </c>
      <c r="T106" s="4">
        <f t="shared" si="18"/>
        <v>5186804.5</v>
      </c>
      <c r="U106" s="4">
        <f t="shared" si="17"/>
        <v>2764500</v>
      </c>
    </row>
    <row r="107" spans="1:21" x14ac:dyDescent="0.2">
      <c r="A107" s="16" t="s">
        <v>181</v>
      </c>
      <c r="B107" s="4">
        <v>134700</v>
      </c>
      <c r="C107" s="4">
        <v>206700</v>
      </c>
      <c r="D107" s="4">
        <v>-72000</v>
      </c>
      <c r="E107" s="4">
        <v>-1699520000</v>
      </c>
      <c r="F107" s="4">
        <f t="shared" si="15"/>
        <v>-3069310000</v>
      </c>
      <c r="R107" s="5">
        <v>6.4000000000000003E-3</v>
      </c>
      <c r="S107" s="4">
        <v>2764500</v>
      </c>
      <c r="T107" s="4">
        <f t="shared" si="18"/>
        <v>5207394.2</v>
      </c>
      <c r="U107" s="4">
        <f t="shared" si="17"/>
        <v>3487962</v>
      </c>
    </row>
    <row r="108" spans="1:21" x14ac:dyDescent="0.2">
      <c r="A108" s="16" t="s">
        <v>180</v>
      </c>
      <c r="B108" s="4">
        <v>132900</v>
      </c>
      <c r="C108" s="4">
        <v>694800</v>
      </c>
      <c r="D108" s="4">
        <v>-561900</v>
      </c>
      <c r="E108" s="4">
        <v>-13414070000</v>
      </c>
      <c r="F108" s="4">
        <f t="shared" si="15"/>
        <v>-1369790000</v>
      </c>
      <c r="R108" s="5">
        <v>-2.2499999999999999E-2</v>
      </c>
      <c r="S108" s="4">
        <v>7313102</v>
      </c>
      <c r="T108" s="4">
        <f t="shared" si="18"/>
        <v>4832997.4000000004</v>
      </c>
      <c r="U108" s="4">
        <f t="shared" si="17"/>
        <v>3487962</v>
      </c>
    </row>
    <row r="109" spans="1:21" x14ac:dyDescent="0.2">
      <c r="A109" s="16" t="s">
        <v>179</v>
      </c>
      <c r="B109" s="4">
        <v>90400</v>
      </c>
      <c r="C109" s="4">
        <v>354800</v>
      </c>
      <c r="D109" s="4">
        <v>-264400</v>
      </c>
      <c r="E109" s="4">
        <v>-6210750000</v>
      </c>
      <c r="F109" s="4">
        <f t="shared" si="15"/>
        <v>12044280000</v>
      </c>
      <c r="R109" s="5">
        <v>5.8700000000000002E-2</v>
      </c>
      <c r="S109" s="4">
        <v>7062202</v>
      </c>
      <c r="T109" s="4">
        <f t="shared" si="18"/>
        <v>4484572.4000000004</v>
      </c>
      <c r="U109" s="4">
        <f t="shared" si="17"/>
        <v>3487962</v>
      </c>
    </row>
    <row r="110" spans="1:21" x14ac:dyDescent="0.2">
      <c r="A110" s="16" t="s">
        <v>178</v>
      </c>
      <c r="B110" s="4">
        <v>648210</v>
      </c>
      <c r="C110" s="4">
        <v>0</v>
      </c>
      <c r="D110" s="4">
        <v>648210</v>
      </c>
      <c r="E110" s="4">
        <v>14388910000</v>
      </c>
      <c r="F110" s="4">
        <f t="shared" si="15"/>
        <v>18255030000</v>
      </c>
      <c r="R110" s="5">
        <v>4.7899999999999998E-2</v>
      </c>
      <c r="S110" s="4">
        <v>5278194</v>
      </c>
      <c r="T110" s="4">
        <f t="shared" si="18"/>
        <v>4673082</v>
      </c>
      <c r="U110" s="4">
        <f t="shared" si="17"/>
        <v>2793669</v>
      </c>
    </row>
    <row r="111" spans="1:21" x14ac:dyDescent="0.2">
      <c r="A111" s="16" t="s">
        <v>177</v>
      </c>
      <c r="B111" s="4">
        <v>964805</v>
      </c>
      <c r="C111" s="4">
        <v>3000</v>
      </c>
      <c r="D111" s="4">
        <v>961805</v>
      </c>
      <c r="E111" s="4">
        <v>21833900000</v>
      </c>
      <c r="F111" s="4">
        <f t="shared" si="15"/>
        <v>3866120000</v>
      </c>
      <c r="R111" s="5">
        <v>-6.7900000000000002E-2</v>
      </c>
      <c r="S111" s="4">
        <v>9217202</v>
      </c>
      <c r="T111" s="4">
        <f t="shared" si="18"/>
        <v>4530349</v>
      </c>
      <c r="U111" s="4">
        <f t="shared" si="17"/>
        <v>2221693</v>
      </c>
    </row>
    <row r="112" spans="1:21" x14ac:dyDescent="0.2">
      <c r="A112" s="16" t="s">
        <v>176</v>
      </c>
      <c r="B112" s="4">
        <v>129800</v>
      </c>
      <c r="C112" s="4">
        <v>147894</v>
      </c>
      <c r="D112" s="4">
        <v>-18094</v>
      </c>
      <c r="E112" s="4">
        <v>-445530000</v>
      </c>
      <c r="F112" s="4">
        <f t="shared" si="15"/>
        <v>-17967780000</v>
      </c>
      <c r="R112" s="5">
        <v>-6.54E-2</v>
      </c>
      <c r="S112" s="4">
        <v>3487962</v>
      </c>
      <c r="T112" s="4">
        <f t="shared" si="18"/>
        <v>4584980.2</v>
      </c>
      <c r="U112" s="4">
        <f t="shared" si="17"/>
        <v>2221693</v>
      </c>
    </row>
    <row r="113" spans="1:21" x14ac:dyDescent="0.2">
      <c r="A113" s="16" t="s">
        <v>175</v>
      </c>
      <c r="B113" s="4">
        <v>100200</v>
      </c>
      <c r="C113" s="4">
        <v>36600</v>
      </c>
      <c r="D113" s="4">
        <v>63600</v>
      </c>
      <c r="E113" s="4">
        <v>1561440000</v>
      </c>
      <c r="F113" s="4">
        <f t="shared" si="15"/>
        <v>-17522250000</v>
      </c>
      <c r="R113" s="5">
        <v>-1.5600000000000001E-2</v>
      </c>
      <c r="S113" s="4">
        <v>4926696</v>
      </c>
      <c r="T113" s="4">
        <f t="shared" si="18"/>
        <v>4453608.0999999996</v>
      </c>
      <c r="U113" s="4">
        <f t="shared" si="17"/>
        <v>2221693</v>
      </c>
    </row>
    <row r="114" spans="1:21" x14ac:dyDescent="0.2">
      <c r="A114" s="16" t="s">
        <v>174</v>
      </c>
      <c r="B114" s="4">
        <v>162100</v>
      </c>
      <c r="C114" s="4">
        <v>99600</v>
      </c>
      <c r="D114" s="4">
        <v>62500</v>
      </c>
      <c r="E114" s="4">
        <v>1574290000</v>
      </c>
      <c r="F114" s="4">
        <f t="shared" si="15"/>
        <v>-19083690000</v>
      </c>
      <c r="R114" s="5">
        <v>-6.9000000000000006E-2</v>
      </c>
      <c r="S114" s="4">
        <v>6802825</v>
      </c>
      <c r="T114" s="4">
        <f t="shared" si="18"/>
        <v>4367535.5999999996</v>
      </c>
      <c r="U114" s="4">
        <f t="shared" si="17"/>
        <v>2221693</v>
      </c>
    </row>
    <row r="115" spans="1:21" x14ac:dyDescent="0.2">
      <c r="A115" s="16" t="s">
        <v>173</v>
      </c>
      <c r="B115" s="4">
        <v>14300</v>
      </c>
      <c r="C115" s="4">
        <v>117400</v>
      </c>
      <c r="D115" s="4">
        <v>-103100</v>
      </c>
      <c r="E115" s="4">
        <v>-2841890000</v>
      </c>
      <c r="F115" s="4">
        <f t="shared" si="15"/>
        <v>-20657980000</v>
      </c>
      <c r="R115" s="5">
        <v>1.9E-3</v>
      </c>
      <c r="S115" s="4">
        <v>2793669</v>
      </c>
      <c r="T115" s="4">
        <f t="shared" si="18"/>
        <v>4672735.3</v>
      </c>
      <c r="U115" s="4">
        <f t="shared" si="17"/>
        <v>2221693</v>
      </c>
    </row>
    <row r="116" spans="1:21" x14ac:dyDescent="0.2">
      <c r="A116" s="16" t="s">
        <v>172</v>
      </c>
      <c r="B116" s="4">
        <v>19900</v>
      </c>
      <c r="C116" s="4">
        <v>92000</v>
      </c>
      <c r="D116" s="4">
        <v>-72100</v>
      </c>
      <c r="E116" s="4">
        <v>-1958370000</v>
      </c>
      <c r="F116" s="4">
        <f t="shared" si="15"/>
        <v>-17816090000</v>
      </c>
      <c r="R116" s="5">
        <v>-1.8E-3</v>
      </c>
      <c r="S116" s="4">
        <v>2221693</v>
      </c>
      <c r="T116" s="4">
        <f t="shared" ref="T116:T121" si="19">AVERAGE(S117:S126)</f>
        <v>4818515.9000000004</v>
      </c>
      <c r="U116" s="4">
        <f t="shared" si="17"/>
        <v>2970397</v>
      </c>
    </row>
    <row r="117" spans="1:21" x14ac:dyDescent="0.2">
      <c r="A117" s="16" t="s">
        <v>171</v>
      </c>
      <c r="B117" s="4">
        <v>21100</v>
      </c>
      <c r="C117" s="4">
        <v>228700</v>
      </c>
      <c r="D117" s="4">
        <v>-207600</v>
      </c>
      <c r="E117" s="4">
        <v>-5675720000</v>
      </c>
      <c r="F117" s="4">
        <f t="shared" si="15"/>
        <v>-15857720000</v>
      </c>
      <c r="R117" s="5">
        <v>-1.78E-2</v>
      </c>
      <c r="S117" s="4">
        <v>2970397</v>
      </c>
      <c r="T117" s="4">
        <f t="shared" si="19"/>
        <v>4990370.4000000004</v>
      </c>
      <c r="U117" s="4">
        <f t="shared" si="17"/>
        <v>3569134</v>
      </c>
    </row>
    <row r="118" spans="1:21" x14ac:dyDescent="0.2">
      <c r="A118" s="16" t="s">
        <v>170</v>
      </c>
      <c r="B118" s="4">
        <v>185605</v>
      </c>
      <c r="C118" s="4">
        <v>45372</v>
      </c>
      <c r="D118" s="4">
        <v>140233</v>
      </c>
      <c r="E118" s="4">
        <v>3847340000</v>
      </c>
      <c r="F118" s="4">
        <f t="shared" si="15"/>
        <v>-10182000000</v>
      </c>
      <c r="R118" s="5">
        <v>3.9E-2</v>
      </c>
      <c r="S118" s="4">
        <v>3569134</v>
      </c>
      <c r="T118" s="4">
        <f t="shared" si="19"/>
        <v>4888582.8</v>
      </c>
      <c r="U118" s="4">
        <f t="shared" si="17"/>
        <v>3577952</v>
      </c>
    </row>
    <row r="119" spans="1:21" x14ac:dyDescent="0.2">
      <c r="A119" s="16" t="s">
        <v>169</v>
      </c>
      <c r="B119" s="4">
        <v>199200</v>
      </c>
      <c r="C119" s="4">
        <v>29600</v>
      </c>
      <c r="D119" s="4">
        <v>169600</v>
      </c>
      <c r="E119" s="4">
        <v>4643680000</v>
      </c>
      <c r="F119" s="4">
        <f t="shared" si="15"/>
        <v>-14029340000</v>
      </c>
      <c r="R119" s="5">
        <v>-1.8E-3</v>
      </c>
      <c r="S119" s="4">
        <v>3577952</v>
      </c>
      <c r="T119" s="4">
        <f t="shared" si="19"/>
        <v>4988236.3</v>
      </c>
      <c r="U119" s="4">
        <f t="shared" si="17"/>
        <v>3612975</v>
      </c>
    </row>
    <row r="120" spans="1:21" x14ac:dyDescent="0.2">
      <c r="A120" s="16" t="s">
        <v>168</v>
      </c>
      <c r="B120" s="4">
        <v>522800</v>
      </c>
      <c r="C120" s="4">
        <v>33200</v>
      </c>
      <c r="D120" s="4">
        <v>489600</v>
      </c>
      <c r="E120" s="4">
        <v>13566560000</v>
      </c>
      <c r="F120" s="4">
        <f t="shared" si="15"/>
        <v>-18673020000</v>
      </c>
      <c r="R120" s="5">
        <v>-3.5699999999999996E-2</v>
      </c>
      <c r="S120" s="4">
        <v>7163290</v>
      </c>
      <c r="T120" s="4">
        <f t="shared" si="19"/>
        <v>4648817.0999999996</v>
      </c>
      <c r="U120" s="4">
        <f t="shared" si="17"/>
        <v>3612975</v>
      </c>
    </row>
    <row r="121" spans="1:21" x14ac:dyDescent="0.2">
      <c r="A121" s="16" t="s">
        <v>167</v>
      </c>
      <c r="B121" s="4">
        <v>90200</v>
      </c>
      <c r="C121" s="4">
        <v>103200</v>
      </c>
      <c r="D121" s="4">
        <v>-13000</v>
      </c>
      <c r="E121" s="4">
        <v>-385700000</v>
      </c>
      <c r="F121" s="4">
        <f t="shared" si="15"/>
        <v>-32239580000</v>
      </c>
      <c r="R121" s="5">
        <v>-6.9699999999999998E-2</v>
      </c>
      <c r="S121" s="4">
        <v>7789872</v>
      </c>
      <c r="T121" s="4">
        <f t="shared" si="19"/>
        <v>4818256.5999999996</v>
      </c>
      <c r="U121" s="4">
        <f t="shared" si="17"/>
        <v>3612975</v>
      </c>
    </row>
    <row r="122" spans="1:21" x14ac:dyDescent="0.2">
      <c r="A122" s="16" t="s">
        <v>166</v>
      </c>
      <c r="B122" s="4">
        <v>3800</v>
      </c>
      <c r="C122" s="4">
        <v>136428</v>
      </c>
      <c r="D122" s="4">
        <v>-132628</v>
      </c>
      <c r="E122" s="4">
        <v>-4036080000</v>
      </c>
      <c r="F122" s="4">
        <f t="shared" si="15"/>
        <v>-31853880000</v>
      </c>
      <c r="R122" s="5">
        <v>5.1000000000000004E-3</v>
      </c>
      <c r="S122" s="4">
        <v>4034274</v>
      </c>
      <c r="T122" s="4">
        <f>AVERAGE(S123:S132)</f>
        <v>4870103</v>
      </c>
      <c r="U122" s="4">
        <f t="shared" si="17"/>
        <v>3612975</v>
      </c>
    </row>
    <row r="123" spans="1:21" x14ac:dyDescent="0.2">
      <c r="A123" s="16" t="s">
        <v>165</v>
      </c>
      <c r="B123" s="4">
        <v>54100</v>
      </c>
      <c r="C123" s="4">
        <v>77900</v>
      </c>
      <c r="D123" s="4">
        <v>-23800</v>
      </c>
      <c r="E123" s="4">
        <v>-711690000</v>
      </c>
      <c r="F123" s="4">
        <f t="shared" si="15"/>
        <v>-27817800000</v>
      </c>
      <c r="R123" s="5">
        <v>2.4E-2</v>
      </c>
      <c r="S123" s="4">
        <v>3612975</v>
      </c>
      <c r="U123" s="4">
        <f t="shared" si="17"/>
        <v>2551258</v>
      </c>
    </row>
    <row r="124" spans="1:21" x14ac:dyDescent="0.2">
      <c r="A124" s="16" t="s">
        <v>164</v>
      </c>
      <c r="B124" s="4">
        <v>3600</v>
      </c>
      <c r="C124" s="4">
        <v>125900</v>
      </c>
      <c r="D124" s="4">
        <v>-122300</v>
      </c>
      <c r="E124" s="4">
        <v>-3584280000</v>
      </c>
      <c r="F124" s="4">
        <f t="shared" si="15"/>
        <v>-27106110000</v>
      </c>
      <c r="R124" s="5">
        <v>1.2199999999999999E-2</v>
      </c>
      <c r="S124" s="4">
        <v>5942100</v>
      </c>
      <c r="U124" s="4">
        <f t="shared" ref="U124:U126" si="20">MIN(S125:S129)</f>
        <v>2551258</v>
      </c>
    </row>
    <row r="125" spans="1:21" x14ac:dyDescent="0.2">
      <c r="A125" s="16" t="s">
        <v>163</v>
      </c>
      <c r="B125" s="4">
        <v>333100</v>
      </c>
      <c r="C125" s="4">
        <v>153000</v>
      </c>
      <c r="D125" s="4">
        <v>180100</v>
      </c>
      <c r="E125" s="4">
        <v>5164640000</v>
      </c>
      <c r="F125" s="4">
        <f t="shared" si="15"/>
        <v>-23521830000</v>
      </c>
      <c r="R125" s="5">
        <v>4.7199999999999999E-2</v>
      </c>
      <c r="S125" s="4">
        <v>5845666</v>
      </c>
      <c r="U125" s="4">
        <f t="shared" si="20"/>
        <v>2551258</v>
      </c>
    </row>
    <row r="126" spans="1:21" x14ac:dyDescent="0.2">
      <c r="A126" s="16" t="s">
        <v>162</v>
      </c>
      <c r="B126" s="4">
        <v>26000</v>
      </c>
      <c r="C126" s="4">
        <v>37726</v>
      </c>
      <c r="D126" s="4">
        <v>-11726</v>
      </c>
      <c r="E126" s="4">
        <v>-351270000</v>
      </c>
      <c r="F126" s="4">
        <f t="shared" si="15"/>
        <v>-28686470000</v>
      </c>
      <c r="R126" s="5">
        <v>-1.77E-2</v>
      </c>
      <c r="S126" s="4">
        <v>3679499</v>
      </c>
      <c r="U126" s="4">
        <f t="shared" si="20"/>
        <v>2551258</v>
      </c>
    </row>
    <row r="127" spans="1:21" x14ac:dyDescent="0.2">
      <c r="A127" s="16" t="s">
        <v>161</v>
      </c>
      <c r="B127" s="4">
        <v>184000</v>
      </c>
      <c r="C127" s="4">
        <v>172300</v>
      </c>
      <c r="D127" s="4">
        <v>11700</v>
      </c>
      <c r="E127" s="4">
        <v>331060000</v>
      </c>
      <c r="F127" s="4">
        <f t="shared" si="15"/>
        <v>-28335200000</v>
      </c>
      <c r="R127" s="5">
        <v>1.8200000000000001E-2</v>
      </c>
      <c r="S127" s="4">
        <v>4688942</v>
      </c>
      <c r="U127" s="4">
        <f>MIN(S128:S132)</f>
        <v>2551258</v>
      </c>
    </row>
    <row r="128" spans="1:21" x14ac:dyDescent="0.2">
      <c r="A128" s="16" t="s">
        <v>160</v>
      </c>
      <c r="B128" s="4">
        <v>79500</v>
      </c>
      <c r="C128" s="4">
        <v>47000</v>
      </c>
      <c r="D128" s="4">
        <v>32500</v>
      </c>
      <c r="E128" s="4">
        <v>904420000</v>
      </c>
      <c r="F128" s="4">
        <f t="shared" si="15"/>
        <v>-28666260000</v>
      </c>
      <c r="R128" s="5">
        <v>3.3799999999999997E-2</v>
      </c>
      <c r="S128" s="4">
        <v>2551258</v>
      </c>
    </row>
    <row r="129" spans="1:22" x14ac:dyDescent="0.2">
      <c r="A129" s="16" t="s">
        <v>159</v>
      </c>
      <c r="B129" s="4">
        <v>3500</v>
      </c>
      <c r="C129" s="4">
        <v>799800</v>
      </c>
      <c r="D129" s="4">
        <v>-796300</v>
      </c>
      <c r="E129" s="4">
        <v>-21640870000</v>
      </c>
      <c r="F129" s="4">
        <f t="shared" si="15"/>
        <v>-29570680000</v>
      </c>
      <c r="R129" s="5">
        <v>-3.61E-2</v>
      </c>
      <c r="S129" s="4">
        <v>4574487</v>
      </c>
    </row>
    <row r="130" spans="1:22" x14ac:dyDescent="0.2">
      <c r="A130" s="16" t="s">
        <v>158</v>
      </c>
      <c r="B130" s="4">
        <v>148100</v>
      </c>
      <c r="C130" s="4">
        <v>102295</v>
      </c>
      <c r="D130" s="4">
        <v>45805</v>
      </c>
      <c r="E130" s="4">
        <v>1239460000</v>
      </c>
      <c r="F130" s="4">
        <f t="shared" si="15"/>
        <v>-7929810000</v>
      </c>
      <c r="R130" s="5">
        <v>4.1399999999999999E-2</v>
      </c>
      <c r="S130" s="4">
        <v>3769098</v>
      </c>
    </row>
    <row r="131" spans="1:22" x14ac:dyDescent="0.2">
      <c r="A131" s="16" t="s">
        <v>157</v>
      </c>
      <c r="B131" s="4">
        <v>14800</v>
      </c>
      <c r="C131" s="4">
        <v>175800</v>
      </c>
      <c r="D131" s="4">
        <v>-161000</v>
      </c>
      <c r="E131" s="4">
        <v>-4464270000</v>
      </c>
      <c r="F131" s="4">
        <f>E131+F132</f>
        <v>-9169270000</v>
      </c>
      <c r="R131" s="5">
        <v>-6.83E-2</v>
      </c>
      <c r="S131" s="4">
        <v>9484267</v>
      </c>
    </row>
    <row r="132" spans="1:22" x14ac:dyDescent="0.2">
      <c r="A132" s="16" t="s">
        <v>156</v>
      </c>
      <c r="B132" s="4">
        <v>2000</v>
      </c>
      <c r="C132" s="4">
        <v>165006</v>
      </c>
      <c r="D132" s="4">
        <v>-163006</v>
      </c>
      <c r="E132" s="4">
        <v>-4705000000</v>
      </c>
      <c r="F132" s="4">
        <f>E132</f>
        <v>-4705000000</v>
      </c>
      <c r="R132" s="5">
        <v>8.8999999999999999E-3</v>
      </c>
      <c r="S132" s="4">
        <v>4552738</v>
      </c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6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6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6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6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6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5"/>
    </row>
    <row r="150" spans="1:22" x14ac:dyDescent="0.2">
      <c r="A150" s="6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5"/>
    </row>
    <row r="151" spans="1:22" x14ac:dyDescent="0.2">
      <c r="A151" s="6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5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5"/>
    </row>
    <row r="153" spans="1:22" x14ac:dyDescent="0.2">
      <c r="A153" s="2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5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5"/>
    </row>
    <row r="155" spans="1:22" x14ac:dyDescent="0.2">
      <c r="A155" s="6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5"/>
    </row>
    <row r="156" spans="1:22" x14ac:dyDescent="0.2">
      <c r="A156" s="6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5"/>
    </row>
    <row r="157" spans="1:22" x14ac:dyDescent="0.2">
      <c r="A157" s="6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5"/>
    </row>
    <row r="158" spans="1:22" x14ac:dyDescent="0.2">
      <c r="A158" s="6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5"/>
    </row>
    <row r="159" spans="1:22" x14ac:dyDescent="0.2">
      <c r="A159" s="6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5"/>
    </row>
    <row r="160" spans="1:22" x14ac:dyDescent="0.2">
      <c r="A160" s="6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5"/>
    </row>
    <row r="161" spans="1:22" x14ac:dyDescent="0.2">
      <c r="A161" s="6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5"/>
    </row>
    <row r="162" spans="1:22" x14ac:dyDescent="0.2">
      <c r="A162" s="6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5"/>
      <c r="U162" s="5"/>
      <c r="V162" s="5"/>
    </row>
    <row r="163" spans="1:22" x14ac:dyDescent="0.2">
      <c r="A163" s="6"/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5"/>
      <c r="U163" s="5"/>
      <c r="V163" s="5"/>
    </row>
    <row r="164" spans="1:22" x14ac:dyDescent="0.2">
      <c r="A164" s="6"/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5"/>
      <c r="U164" s="5"/>
      <c r="V164" s="5"/>
    </row>
    <row r="165" spans="1:22" x14ac:dyDescent="0.2">
      <c r="A165" s="6"/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5"/>
      <c r="U165" s="5"/>
      <c r="V165" s="5"/>
    </row>
    <row r="166" spans="1:22" x14ac:dyDescent="0.2">
      <c r="A166" s="6"/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5"/>
      <c r="U166" s="5"/>
      <c r="V166" s="5"/>
    </row>
    <row r="167" spans="1:22" x14ac:dyDescent="0.2">
      <c r="A167" s="6"/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5"/>
      <c r="U167" s="5"/>
      <c r="V167" s="5"/>
    </row>
    <row r="168" spans="1:22" x14ac:dyDescent="0.2">
      <c r="A168" s="2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5"/>
    </row>
    <row r="169" spans="1:22" x14ac:dyDescent="0.2">
      <c r="A169" s="2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5"/>
    </row>
    <row r="170" spans="1:22" x14ac:dyDescent="0.2">
      <c r="A170" s="2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5"/>
    </row>
    <row r="171" spans="1:22" x14ac:dyDescent="0.2">
      <c r="A171" s="2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5"/>
    </row>
    <row r="172" spans="1:22" x14ac:dyDescent="0.2">
      <c r="A172" s="2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5"/>
    </row>
    <row r="173" spans="1:22" x14ac:dyDescent="0.2">
      <c r="A173" s="2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5"/>
    </row>
    <row r="174" spans="1:22" x14ac:dyDescent="0.2">
      <c r="A174" s="2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5"/>
    </row>
    <row r="175" spans="1:22" x14ac:dyDescent="0.2">
      <c r="A175" s="2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5"/>
    </row>
    <row r="176" spans="1:22" x14ac:dyDescent="0.2">
      <c r="A176" s="2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5"/>
    </row>
    <row r="177" spans="1:22" x14ac:dyDescent="0.2">
      <c r="A177" s="2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5"/>
      <c r="U177" s="5"/>
      <c r="V177" s="5"/>
    </row>
    <row r="178" spans="1:22" x14ac:dyDescent="0.2">
      <c r="A178" s="2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5"/>
      <c r="U178" s="5"/>
      <c r="V178" s="5"/>
    </row>
    <row r="179" spans="1:22" x14ac:dyDescent="0.2">
      <c r="A179" s="2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5"/>
      <c r="U179" s="5"/>
      <c r="V179" s="5"/>
    </row>
    <row r="180" spans="1:22" x14ac:dyDescent="0.2">
      <c r="A180" s="2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5"/>
      <c r="U180" s="5"/>
      <c r="V180" s="5"/>
    </row>
    <row r="181" spans="1:22" x14ac:dyDescent="0.2">
      <c r="A181" s="2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5"/>
      <c r="U181" s="5"/>
      <c r="V181" s="5"/>
    </row>
    <row r="182" spans="1:22" x14ac:dyDescent="0.2">
      <c r="A182" s="2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5"/>
      <c r="U182" s="5"/>
      <c r="V182" s="5"/>
    </row>
    <row r="183" spans="1:22" x14ac:dyDescent="0.2">
      <c r="A183" s="2"/>
      <c r="B183" s="4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5"/>
      <c r="U183" s="5"/>
      <c r="V183" s="5"/>
    </row>
    <row r="184" spans="1:22" x14ac:dyDescent="0.2">
      <c r="A184" s="2"/>
      <c r="B184" s="4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5"/>
      <c r="U184" s="5"/>
      <c r="V184" s="5"/>
    </row>
    <row r="185" spans="1:22" x14ac:dyDescent="0.2">
      <c r="A185" s="2"/>
      <c r="B185" s="4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5"/>
      <c r="U185" s="5"/>
      <c r="V185" s="8"/>
    </row>
    <row r="186" spans="1:22" x14ac:dyDescent="0.2">
      <c r="A186" s="2"/>
      <c r="B186" s="4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5"/>
      <c r="U186" s="5"/>
      <c r="V186" s="8"/>
    </row>
    <row r="187" spans="1:22" x14ac:dyDescent="0.2">
      <c r="A187" s="2"/>
      <c r="B187" s="4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5"/>
      <c r="U187" s="5"/>
      <c r="V187" s="8"/>
    </row>
    <row r="188" spans="1:22" x14ac:dyDescent="0.2">
      <c r="A188" s="6"/>
      <c r="B188" s="4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5"/>
      <c r="U188" s="5"/>
      <c r="V188" s="8"/>
    </row>
    <row r="189" spans="1:22" x14ac:dyDescent="0.2">
      <c r="A189" s="6"/>
      <c r="B189" s="4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5"/>
      <c r="U189" s="5"/>
      <c r="V189" s="8"/>
    </row>
    <row r="190" spans="1:22" x14ac:dyDescent="0.2">
      <c r="A190" s="6"/>
      <c r="B190" s="4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5"/>
      <c r="U190" s="5"/>
      <c r="V190" s="8"/>
    </row>
    <row r="191" spans="1:22" x14ac:dyDescent="0.2">
      <c r="A191" s="6"/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5"/>
      <c r="U191" s="5"/>
      <c r="V191" s="8"/>
    </row>
    <row r="192" spans="1:22" x14ac:dyDescent="0.2">
      <c r="A192" s="6"/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5"/>
      <c r="U192" s="5"/>
      <c r="V192" s="8"/>
    </row>
    <row r="193" spans="1:22" x14ac:dyDescent="0.2">
      <c r="A193" s="2"/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5"/>
      <c r="U193" s="5"/>
      <c r="V193" s="8"/>
    </row>
    <row r="194" spans="1:22" x14ac:dyDescent="0.2">
      <c r="A194" s="2"/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5"/>
      <c r="U194" s="5"/>
      <c r="V194" s="8"/>
    </row>
    <row r="195" spans="1:22" x14ac:dyDescent="0.2">
      <c r="A195" s="2"/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5"/>
      <c r="U195" s="5"/>
      <c r="V195" s="8"/>
    </row>
    <row r="196" spans="1:22" x14ac:dyDescent="0.2">
      <c r="A196" s="2"/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5"/>
      <c r="U196" s="5"/>
      <c r="V196" s="8"/>
    </row>
    <row r="197" spans="1:22" x14ac:dyDescent="0.2">
      <c r="A197" s="2"/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5"/>
      <c r="U197" s="5"/>
      <c r="V197" s="8"/>
    </row>
    <row r="223" spans="1:3" x14ac:dyDescent="0.2">
      <c r="A223" t="e" cm="1">
        <f t="array" aca="1" ref="A223" ca="1">INDIRECT("'" &amp; E1 &amp; "'!$A$2:$A$66")</f>
        <v>#REF!</v>
      </c>
      <c r="B223" t="e" cm="1">
        <f t="array" aca="1" ref="B223" ca="1">INDIRECT("'" &amp; E1 &amp; "'!$B$2:$B$66")</f>
        <v>#REF!</v>
      </c>
      <c r="C223" t="e" cm="1">
        <f t="array" aca="1" ref="C223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301AD-727E-A944-A87E-524D003AA0B9}">
  <sheetPr codeName="Sheet84"/>
  <dimension ref="A1:V223"/>
  <sheetViews>
    <sheetView topLeftCell="C1" workbookViewId="0">
      <pane ySplit="2" topLeftCell="A3" activePane="bottomLeft" state="frozen"/>
      <selection activeCell="F17" sqref="F17"/>
      <selection pane="bottomLeft" activeCell="F17" sqref="F17"/>
    </sheetView>
  </sheetViews>
  <sheetFormatPr baseColWidth="10" defaultRowHeight="16" x14ac:dyDescent="0.2"/>
  <cols>
    <col min="1" max="1" width="21.1640625" customWidth="1"/>
    <col min="2" max="2" width="16.5" customWidth="1"/>
    <col min="3" max="3" width="15" customWidth="1"/>
    <col min="4" max="4" width="15.1640625" customWidth="1"/>
    <col min="5" max="5" width="16.16406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4.8320312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252</v>
      </c>
      <c r="U2" s="1" t="s">
        <v>253</v>
      </c>
      <c r="V2" s="1" t="s">
        <v>236</v>
      </c>
    </row>
    <row r="3" spans="1:22" x14ac:dyDescent="0.2">
      <c r="A3" s="16" t="s">
        <v>357</v>
      </c>
      <c r="B3" s="4">
        <v>30300</v>
      </c>
      <c r="C3" s="4">
        <v>750000</v>
      </c>
      <c r="D3" s="4">
        <v>-719700</v>
      </c>
      <c r="E3" s="4">
        <v>-14279483367</v>
      </c>
      <c r="F3" s="4">
        <f t="shared" ref="F3:F11" si="0">E3+F4</f>
        <v>84021758646</v>
      </c>
      <c r="G3" s="4">
        <v>0</v>
      </c>
      <c r="H3" s="4">
        <v>0</v>
      </c>
      <c r="I3" s="4">
        <v>0</v>
      </c>
      <c r="J3" s="4">
        <v>595500000</v>
      </c>
      <c r="K3">
        <f t="shared" ref="K3:K11" si="1">K4+J3</f>
        <v>-9941730000</v>
      </c>
      <c r="L3" s="4">
        <v>507</v>
      </c>
      <c r="M3" s="4">
        <v>761</v>
      </c>
      <c r="N3" s="4">
        <v>85</v>
      </c>
      <c r="O3" s="4">
        <v>155</v>
      </c>
      <c r="P3" s="4">
        <v>2061800</v>
      </c>
      <c r="Q3" s="4">
        <v>4530200</v>
      </c>
      <c r="R3" s="5">
        <v>-5.0000000000000001E-3</v>
      </c>
      <c r="S3" s="4">
        <v>6592500</v>
      </c>
      <c r="T3" s="4">
        <f t="shared" ref="T3:T38" si="2">AVERAGE(S4:S13)</f>
        <v>8573780</v>
      </c>
      <c r="U3" s="4">
        <f t="shared" ref="U3:U11" si="3">MIN(S4:S8)</f>
        <v>4922100</v>
      </c>
      <c r="V3" s="5">
        <v>1.5100000000000001E-2</v>
      </c>
    </row>
    <row r="4" spans="1:22" x14ac:dyDescent="0.2">
      <c r="A4" s="16" t="s">
        <v>356</v>
      </c>
      <c r="B4" s="4">
        <v>767200</v>
      </c>
      <c r="C4" s="4">
        <v>515600</v>
      </c>
      <c r="D4" s="4">
        <v>251600</v>
      </c>
      <c r="E4" s="4">
        <v>5029428993</v>
      </c>
      <c r="F4" s="4">
        <f t="shared" si="0"/>
        <v>98301242013</v>
      </c>
      <c r="G4" s="4">
        <v>0</v>
      </c>
      <c r="H4" s="4">
        <v>0</v>
      </c>
      <c r="I4" s="4">
        <v>0</v>
      </c>
      <c r="J4" s="4">
        <v>1794200000</v>
      </c>
      <c r="K4">
        <f t="shared" si="1"/>
        <v>-10537230000</v>
      </c>
      <c r="L4" s="4">
        <v>2161</v>
      </c>
      <c r="M4" s="4">
        <v>1446</v>
      </c>
      <c r="N4" s="4">
        <v>452</v>
      </c>
      <c r="O4" s="4">
        <v>364</v>
      </c>
      <c r="P4" s="4">
        <v>12794800</v>
      </c>
      <c r="Q4" s="4">
        <v>11149600</v>
      </c>
      <c r="R4" s="5">
        <v>2.58E-2</v>
      </c>
      <c r="S4" s="4">
        <v>23944500</v>
      </c>
      <c r="T4" s="4">
        <f t="shared" si="2"/>
        <v>6854980</v>
      </c>
      <c r="U4" s="4">
        <f t="shared" si="3"/>
        <v>4922100</v>
      </c>
      <c r="V4" s="5">
        <v>5.4000000000000006E-2</v>
      </c>
    </row>
    <row r="5" spans="1:22" x14ac:dyDescent="0.2">
      <c r="A5" s="16" t="s">
        <v>355</v>
      </c>
      <c r="B5" s="4">
        <v>558100</v>
      </c>
      <c r="C5" s="4">
        <v>1700300</v>
      </c>
      <c r="D5" s="4">
        <v>-1142200</v>
      </c>
      <c r="E5" s="4">
        <v>-22312851965</v>
      </c>
      <c r="F5" s="4">
        <f t="shared" si="0"/>
        <v>93271813020</v>
      </c>
      <c r="G5" s="4">
        <v>0</v>
      </c>
      <c r="H5" s="4">
        <v>0</v>
      </c>
      <c r="I5" s="4">
        <v>0</v>
      </c>
      <c r="J5" s="4">
        <v>1794200000</v>
      </c>
      <c r="K5">
        <f t="shared" si="1"/>
        <v>-12331430000</v>
      </c>
      <c r="L5" s="4">
        <v>886</v>
      </c>
      <c r="M5" s="4">
        <v>770</v>
      </c>
      <c r="N5" s="4">
        <v>108</v>
      </c>
      <c r="O5" s="4">
        <v>217</v>
      </c>
      <c r="P5" s="4">
        <v>3443900</v>
      </c>
      <c r="Q5" s="4">
        <v>4654600</v>
      </c>
      <c r="R5" s="5">
        <v>-2.06E-2</v>
      </c>
      <c r="S5" s="4">
        <v>8180500</v>
      </c>
      <c r="T5" s="4">
        <f t="shared" si="2"/>
        <v>6512550</v>
      </c>
      <c r="U5" s="4">
        <f t="shared" si="3"/>
        <v>3743100</v>
      </c>
      <c r="V5" s="5">
        <v>2.52E-2</v>
      </c>
    </row>
    <row r="6" spans="1:22" x14ac:dyDescent="0.2">
      <c r="A6" s="16" t="s">
        <v>354</v>
      </c>
      <c r="B6" s="4">
        <v>534000</v>
      </c>
      <c r="C6" s="4">
        <v>1907700</v>
      </c>
      <c r="D6" s="4">
        <v>-1373700</v>
      </c>
      <c r="E6" s="4">
        <v>-27326110044</v>
      </c>
      <c r="F6" s="4">
        <f t="shared" si="0"/>
        <v>115584664985</v>
      </c>
      <c r="G6" s="4">
        <v>0</v>
      </c>
      <c r="H6" s="4">
        <v>0</v>
      </c>
      <c r="I6" s="4">
        <v>0</v>
      </c>
      <c r="J6" s="4">
        <v>-5774250000</v>
      </c>
      <c r="K6">
        <f t="shared" si="1"/>
        <v>-14125630000</v>
      </c>
      <c r="L6" s="4">
        <v>1192</v>
      </c>
      <c r="M6" s="4">
        <v>1781</v>
      </c>
      <c r="N6" s="4">
        <v>150</v>
      </c>
      <c r="O6" s="4">
        <v>297</v>
      </c>
      <c r="P6" s="4">
        <v>6017300</v>
      </c>
      <c r="Q6" s="4">
        <v>7616400</v>
      </c>
      <c r="R6" s="5">
        <v>5.1000000000000004E-3</v>
      </c>
      <c r="S6" s="4">
        <v>13633900</v>
      </c>
      <c r="T6" s="4">
        <f t="shared" si="2"/>
        <v>5619340</v>
      </c>
      <c r="U6" s="4">
        <f t="shared" si="3"/>
        <v>3743100</v>
      </c>
      <c r="V6" s="5">
        <v>2.98E-2</v>
      </c>
    </row>
    <row r="7" spans="1:22" x14ac:dyDescent="0.2">
      <c r="A7" s="16" t="s">
        <v>353</v>
      </c>
      <c r="B7" s="4">
        <v>262300</v>
      </c>
      <c r="C7" s="4">
        <v>1000300</v>
      </c>
      <c r="D7" s="4">
        <v>-738000</v>
      </c>
      <c r="E7" s="4">
        <v>-14346179912</v>
      </c>
      <c r="F7" s="4">
        <f t="shared" si="0"/>
        <v>142910775029</v>
      </c>
      <c r="G7" s="4">
        <v>0</v>
      </c>
      <c r="H7" s="4">
        <v>0</v>
      </c>
      <c r="I7" s="4">
        <v>0</v>
      </c>
      <c r="J7" s="4">
        <v>-2925000000</v>
      </c>
      <c r="K7">
        <f t="shared" si="1"/>
        <v>-8351380000</v>
      </c>
      <c r="L7" s="4">
        <v>1236</v>
      </c>
      <c r="M7" s="4">
        <v>703</v>
      </c>
      <c r="N7" s="4">
        <v>194</v>
      </c>
      <c r="O7" s="4">
        <v>124</v>
      </c>
      <c r="P7" s="4">
        <v>6410900</v>
      </c>
      <c r="Q7" s="4">
        <v>3851100</v>
      </c>
      <c r="R7" s="5">
        <v>2.0799999999999999E-2</v>
      </c>
      <c r="S7" s="4">
        <v>10262000</v>
      </c>
      <c r="T7" s="4">
        <f t="shared" si="2"/>
        <v>5032750</v>
      </c>
      <c r="U7" s="4">
        <f t="shared" si="3"/>
        <v>3743100</v>
      </c>
      <c r="V7" s="5">
        <v>3.0499999999999999E-2</v>
      </c>
    </row>
    <row r="8" spans="1:22" x14ac:dyDescent="0.2">
      <c r="A8" s="16" t="s">
        <v>352</v>
      </c>
      <c r="B8" s="4">
        <v>41100</v>
      </c>
      <c r="C8" s="4">
        <v>1000500</v>
      </c>
      <c r="D8" s="4">
        <v>-959400</v>
      </c>
      <c r="E8" s="4">
        <v>-18493433862</v>
      </c>
      <c r="F8" s="4">
        <f t="shared" si="0"/>
        <v>157256954941</v>
      </c>
      <c r="G8" s="4">
        <v>0</v>
      </c>
      <c r="H8" s="4">
        <v>0</v>
      </c>
      <c r="I8" s="4">
        <v>0</v>
      </c>
      <c r="J8" s="4">
        <v>5790000000</v>
      </c>
      <c r="K8">
        <f t="shared" si="1"/>
        <v>-5426380000</v>
      </c>
      <c r="L8" s="4">
        <v>698</v>
      </c>
      <c r="M8" s="4">
        <v>452</v>
      </c>
      <c r="N8" s="4">
        <v>94</v>
      </c>
      <c r="O8" s="4">
        <v>101</v>
      </c>
      <c r="P8" s="4">
        <v>2027800</v>
      </c>
      <c r="Q8" s="4">
        <v>2844300</v>
      </c>
      <c r="R8" s="5">
        <v>0</v>
      </c>
      <c r="S8" s="4">
        <v>4922100</v>
      </c>
      <c r="T8" s="4">
        <f t="shared" si="2"/>
        <v>5495560</v>
      </c>
      <c r="U8" s="4">
        <f t="shared" si="3"/>
        <v>3743100</v>
      </c>
      <c r="V8" s="5">
        <v>2.06E-2</v>
      </c>
    </row>
    <row r="9" spans="1:22" x14ac:dyDescent="0.2">
      <c r="A9" s="16" t="s">
        <v>351</v>
      </c>
      <c r="B9" s="4">
        <v>536000</v>
      </c>
      <c r="C9" s="4">
        <v>400</v>
      </c>
      <c r="D9" s="4">
        <v>535600</v>
      </c>
      <c r="E9" s="4">
        <v>10355628645</v>
      </c>
      <c r="F9" s="4">
        <f t="shared" si="0"/>
        <v>175750388803</v>
      </c>
      <c r="G9" s="4">
        <v>0</v>
      </c>
      <c r="H9" s="4">
        <v>0</v>
      </c>
      <c r="I9" s="4">
        <v>0</v>
      </c>
      <c r="J9" s="4">
        <v>965000000</v>
      </c>
      <c r="K9">
        <f t="shared" si="1"/>
        <v>-11216380000</v>
      </c>
      <c r="L9" s="4">
        <v>754</v>
      </c>
      <c r="M9" s="4">
        <v>391</v>
      </c>
      <c r="N9" s="4">
        <v>89</v>
      </c>
      <c r="O9" s="4">
        <v>74</v>
      </c>
      <c r="P9" s="4">
        <v>2544100</v>
      </c>
      <c r="Q9" s="4">
        <v>2221500</v>
      </c>
      <c r="R9" s="5">
        <v>-5.1000000000000004E-3</v>
      </c>
      <c r="S9" s="4">
        <v>5300600</v>
      </c>
      <c r="T9" s="4">
        <f t="shared" si="2"/>
        <v>5491850</v>
      </c>
      <c r="U9" s="4">
        <f t="shared" si="3"/>
        <v>3743100</v>
      </c>
      <c r="V9" s="5">
        <v>2.5699999999999997E-2</v>
      </c>
    </row>
    <row r="10" spans="1:22" x14ac:dyDescent="0.2">
      <c r="A10" s="16" t="s">
        <v>350</v>
      </c>
      <c r="B10" s="4">
        <v>49000</v>
      </c>
      <c r="C10" s="4">
        <v>500700</v>
      </c>
      <c r="D10" s="4">
        <v>-451700</v>
      </c>
      <c r="E10" s="4">
        <v>-8671970969</v>
      </c>
      <c r="F10" s="4">
        <f t="shared" si="0"/>
        <v>165394760158</v>
      </c>
      <c r="G10" s="4">
        <v>0</v>
      </c>
      <c r="H10" s="4">
        <v>0</v>
      </c>
      <c r="I10" s="4">
        <v>0</v>
      </c>
      <c r="J10" s="4">
        <v>965000000</v>
      </c>
      <c r="K10">
        <f t="shared" si="1"/>
        <v>-12181380000</v>
      </c>
      <c r="L10" s="4">
        <v>447</v>
      </c>
      <c r="M10" s="4">
        <v>530</v>
      </c>
      <c r="N10" s="4">
        <v>36</v>
      </c>
      <c r="O10" s="4">
        <v>47</v>
      </c>
      <c r="P10" s="4">
        <v>1443900</v>
      </c>
      <c r="Q10" s="4">
        <v>2249200</v>
      </c>
      <c r="R10" s="5">
        <v>0</v>
      </c>
      <c r="S10" s="4">
        <v>3743100</v>
      </c>
      <c r="T10" s="4">
        <f t="shared" si="2"/>
        <v>5936020</v>
      </c>
      <c r="U10" s="4">
        <f t="shared" si="3"/>
        <v>4565700</v>
      </c>
      <c r="V10" s="5">
        <v>1.55E-2</v>
      </c>
    </row>
    <row r="11" spans="1:22" x14ac:dyDescent="0.2">
      <c r="A11" s="16" t="s">
        <v>349</v>
      </c>
      <c r="B11" s="4">
        <v>399700</v>
      </c>
      <c r="C11" s="4">
        <v>504500</v>
      </c>
      <c r="D11" s="4">
        <v>-104800</v>
      </c>
      <c r="E11" s="4">
        <v>-2025525977</v>
      </c>
      <c r="F11" s="4">
        <f t="shared" si="0"/>
        <v>174066731127</v>
      </c>
      <c r="G11" s="4">
        <v>0</v>
      </c>
      <c r="H11" s="4">
        <v>0</v>
      </c>
      <c r="I11" s="4">
        <v>0</v>
      </c>
      <c r="J11" s="4">
        <v>-4855000000</v>
      </c>
      <c r="K11">
        <f t="shared" si="1"/>
        <v>-13146380000</v>
      </c>
      <c r="L11" s="4">
        <v>573</v>
      </c>
      <c r="M11" s="4">
        <v>584</v>
      </c>
      <c r="N11" s="4">
        <v>67</v>
      </c>
      <c r="O11" s="4">
        <v>55</v>
      </c>
      <c r="P11" s="4">
        <v>1984000</v>
      </c>
      <c r="Q11" s="4">
        <v>2581700</v>
      </c>
      <c r="R11" s="5">
        <v>0</v>
      </c>
      <c r="S11" s="4">
        <v>4565700</v>
      </c>
      <c r="T11" s="4">
        <f t="shared" si="2"/>
        <v>6076600</v>
      </c>
      <c r="U11" s="4">
        <f t="shared" si="3"/>
        <v>4595400</v>
      </c>
      <c r="V11" s="5">
        <v>2.0499999999999997E-2</v>
      </c>
    </row>
    <row r="12" spans="1:22" x14ac:dyDescent="0.2">
      <c r="A12" s="16" t="s">
        <v>348</v>
      </c>
      <c r="B12" s="4">
        <v>760000</v>
      </c>
      <c r="C12" s="4">
        <v>421400</v>
      </c>
      <c r="D12" s="4">
        <v>338600</v>
      </c>
      <c r="E12" s="4">
        <v>6518552666</v>
      </c>
      <c r="F12" s="4">
        <f t="shared" ref="F12:F38" si="4">E12+F13</f>
        <v>176092257104</v>
      </c>
      <c r="K12">
        <f t="shared" ref="K12:K38" si="5">K13+J12</f>
        <v>-8291380000</v>
      </c>
      <c r="L12" s="4">
        <v>552</v>
      </c>
      <c r="M12" s="4">
        <v>469</v>
      </c>
      <c r="N12" s="4">
        <v>58</v>
      </c>
      <c r="O12" s="4">
        <v>59</v>
      </c>
      <c r="P12" s="4">
        <v>1966200</v>
      </c>
      <c r="Q12" s="4">
        <v>2439200</v>
      </c>
      <c r="R12" s="5">
        <v>1.0500000000000001E-2</v>
      </c>
      <c r="S12" s="4">
        <v>4595400</v>
      </c>
      <c r="T12" s="4">
        <f t="shared" si="2"/>
        <v>6201560</v>
      </c>
      <c r="U12" s="4">
        <f t="shared" ref="U12:U38" si="6">MIN(S13:S17)</f>
        <v>4396100</v>
      </c>
      <c r="V12" s="5">
        <v>1.55E-2</v>
      </c>
    </row>
    <row r="13" spans="1:22" x14ac:dyDescent="0.2">
      <c r="A13" s="16" t="s">
        <v>347</v>
      </c>
      <c r="B13" s="4">
        <v>345000</v>
      </c>
      <c r="C13" s="4">
        <v>530000</v>
      </c>
      <c r="D13" s="4">
        <v>-185000</v>
      </c>
      <c r="E13" s="4">
        <v>-3568905294</v>
      </c>
      <c r="F13" s="4">
        <f t="shared" si="4"/>
        <v>169573704438</v>
      </c>
      <c r="G13" s="4">
        <v>0</v>
      </c>
      <c r="H13" s="4">
        <v>0</v>
      </c>
      <c r="I13" s="4">
        <v>0</v>
      </c>
      <c r="J13" s="4">
        <v>-881570000</v>
      </c>
      <c r="K13">
        <f t="shared" si="5"/>
        <v>-8291380000</v>
      </c>
      <c r="L13" s="4">
        <v>670</v>
      </c>
      <c r="M13" s="4">
        <v>640</v>
      </c>
      <c r="N13" s="4">
        <v>107</v>
      </c>
      <c r="O13" s="4">
        <v>194</v>
      </c>
      <c r="P13" s="4">
        <v>2506400</v>
      </c>
      <c r="Q13" s="4">
        <v>3775500</v>
      </c>
      <c r="R13" s="5">
        <v>-5.1999999999999998E-3</v>
      </c>
      <c r="S13" s="4">
        <v>6590000</v>
      </c>
      <c r="T13" s="4">
        <f t="shared" si="2"/>
        <v>5947710</v>
      </c>
      <c r="U13" s="4">
        <f t="shared" si="6"/>
        <v>4396100</v>
      </c>
      <c r="V13" s="5">
        <v>3.0699999999999998E-2</v>
      </c>
    </row>
    <row r="14" spans="1:22" x14ac:dyDescent="0.2">
      <c r="A14" s="16" t="s">
        <v>340</v>
      </c>
      <c r="B14" s="4">
        <v>390500</v>
      </c>
      <c r="C14" s="4">
        <v>1000</v>
      </c>
      <c r="D14" s="4">
        <v>389500</v>
      </c>
      <c r="E14" s="4">
        <v>7482761085</v>
      </c>
      <c r="F14" s="4">
        <f t="shared" si="4"/>
        <v>173142609732</v>
      </c>
      <c r="G14" s="4">
        <v>0</v>
      </c>
      <c r="H14" s="4">
        <v>0</v>
      </c>
      <c r="I14" s="4">
        <v>0</v>
      </c>
      <c r="J14" s="4">
        <v>-881570000</v>
      </c>
      <c r="K14">
        <f t="shared" si="5"/>
        <v>-7409810000</v>
      </c>
      <c r="L14" s="4">
        <v>839</v>
      </c>
      <c r="M14" s="4">
        <v>672</v>
      </c>
      <c r="N14" s="4">
        <v>78</v>
      </c>
      <c r="O14" s="4">
        <v>148</v>
      </c>
      <c r="P14" s="4">
        <v>3152200</v>
      </c>
      <c r="Q14" s="4">
        <v>3604300</v>
      </c>
      <c r="R14" s="5">
        <v>5.3E-3</v>
      </c>
      <c r="S14" s="4">
        <v>6756500</v>
      </c>
      <c r="T14" s="4">
        <f t="shared" si="2"/>
        <v>5855500</v>
      </c>
      <c r="U14" s="4">
        <f t="shared" si="6"/>
        <v>4396100</v>
      </c>
      <c r="V14" s="5">
        <v>1.5600000000000001E-2</v>
      </c>
    </row>
    <row r="15" spans="1:22" x14ac:dyDescent="0.2">
      <c r="A15" s="16" t="s">
        <v>339</v>
      </c>
      <c r="B15" s="4">
        <v>400000</v>
      </c>
      <c r="C15" s="4">
        <v>5000</v>
      </c>
      <c r="D15" s="4">
        <v>395000</v>
      </c>
      <c r="E15" s="4">
        <v>7569852519</v>
      </c>
      <c r="F15" s="4">
        <f t="shared" si="4"/>
        <v>165659848647</v>
      </c>
      <c r="G15" s="4">
        <v>0</v>
      </c>
      <c r="H15" s="4">
        <v>0</v>
      </c>
      <c r="I15" s="4">
        <v>0</v>
      </c>
      <c r="J15" s="4">
        <v>-107410000</v>
      </c>
      <c r="K15">
        <f t="shared" si="5"/>
        <v>-6528240000</v>
      </c>
      <c r="L15" s="4">
        <v>758</v>
      </c>
      <c r="M15" s="4">
        <v>434</v>
      </c>
      <c r="N15" s="4">
        <v>88</v>
      </c>
      <c r="O15" s="4">
        <v>58</v>
      </c>
      <c r="P15" s="4">
        <v>2871300</v>
      </c>
      <c r="Q15" s="4">
        <v>1879900</v>
      </c>
      <c r="R15" s="5">
        <v>0</v>
      </c>
      <c r="S15" s="4">
        <v>4756200</v>
      </c>
      <c r="T15" s="4">
        <f t="shared" si="2"/>
        <v>5892020</v>
      </c>
      <c r="U15" s="4">
        <f t="shared" si="6"/>
        <v>4396100</v>
      </c>
      <c r="V15" s="5">
        <v>1.5600000000000001E-2</v>
      </c>
    </row>
    <row r="16" spans="1:22" x14ac:dyDescent="0.2">
      <c r="A16" s="16" t="s">
        <v>338</v>
      </c>
      <c r="B16" s="4">
        <v>400000</v>
      </c>
      <c r="C16" s="4">
        <v>505000</v>
      </c>
      <c r="D16" s="4">
        <v>-105000</v>
      </c>
      <c r="E16" s="4">
        <v>-1991649103</v>
      </c>
      <c r="F16" s="4">
        <f t="shared" si="4"/>
        <v>158089996128</v>
      </c>
      <c r="G16" s="4">
        <v>0</v>
      </c>
      <c r="H16" s="4">
        <v>0</v>
      </c>
      <c r="I16" s="4">
        <v>0</v>
      </c>
      <c r="J16" s="4">
        <v>-960000000</v>
      </c>
      <c r="K16">
        <f t="shared" si="5"/>
        <v>-6420830000</v>
      </c>
      <c r="L16" s="4">
        <v>511</v>
      </c>
      <c r="M16" s="4">
        <v>540</v>
      </c>
      <c r="N16" s="4">
        <v>74</v>
      </c>
      <c r="O16" s="4">
        <v>55</v>
      </c>
      <c r="P16" s="4">
        <v>2520600</v>
      </c>
      <c r="Q16" s="4">
        <v>2181200</v>
      </c>
      <c r="R16" s="5">
        <v>1.06E-2</v>
      </c>
      <c r="S16" s="4">
        <v>4701800</v>
      </c>
      <c r="T16" s="4">
        <f t="shared" si="2"/>
        <v>6077220</v>
      </c>
      <c r="U16" s="4">
        <f t="shared" si="6"/>
        <v>4396100</v>
      </c>
      <c r="V16" s="5">
        <v>2.0899999999999998E-2</v>
      </c>
    </row>
    <row r="17" spans="1:22" x14ac:dyDescent="0.2">
      <c r="A17" s="16" t="s">
        <v>337</v>
      </c>
      <c r="B17" s="4">
        <v>628700</v>
      </c>
      <c r="C17" s="4">
        <v>1025000</v>
      </c>
      <c r="D17" s="4">
        <v>-396300</v>
      </c>
      <c r="E17" s="4">
        <v>-7477260859</v>
      </c>
      <c r="F17" s="4">
        <f t="shared" si="4"/>
        <v>160081645231</v>
      </c>
      <c r="K17">
        <f t="shared" si="5"/>
        <v>-5460830000</v>
      </c>
      <c r="L17" s="4">
        <v>834</v>
      </c>
      <c r="M17" s="4">
        <v>445</v>
      </c>
      <c r="N17" s="4">
        <v>72</v>
      </c>
      <c r="O17" s="4">
        <v>82</v>
      </c>
      <c r="P17" s="4">
        <v>1869800</v>
      </c>
      <c r="Q17" s="4">
        <v>2520900</v>
      </c>
      <c r="R17" s="5">
        <v>1.0700000000000001E-2</v>
      </c>
      <c r="S17" s="4">
        <v>4396100</v>
      </c>
      <c r="T17" s="4">
        <f t="shared" si="2"/>
        <v>6138380</v>
      </c>
      <c r="U17" s="4">
        <f t="shared" si="6"/>
        <v>5263500</v>
      </c>
      <c r="V17" s="5">
        <v>1.5800000000000002E-2</v>
      </c>
    </row>
    <row r="18" spans="1:22" x14ac:dyDescent="0.2">
      <c r="A18" s="16" t="s">
        <v>336</v>
      </c>
      <c r="B18" s="4">
        <v>41000</v>
      </c>
      <c r="C18" s="4">
        <v>1000400</v>
      </c>
      <c r="D18" s="4">
        <v>-959400</v>
      </c>
      <c r="E18" s="4">
        <v>-18034992111</v>
      </c>
      <c r="F18" s="4">
        <f t="shared" si="4"/>
        <v>167558906090</v>
      </c>
      <c r="G18" s="4">
        <v>0</v>
      </c>
      <c r="H18" s="4">
        <v>0</v>
      </c>
      <c r="I18" s="4">
        <v>0</v>
      </c>
      <c r="J18" s="4">
        <v>-962750000</v>
      </c>
      <c r="K18">
        <f t="shared" si="5"/>
        <v>-5460830000</v>
      </c>
      <c r="L18" s="4">
        <v>1483</v>
      </c>
      <c r="M18" s="4">
        <v>830</v>
      </c>
      <c r="N18" s="4">
        <v>146</v>
      </c>
      <c r="O18" s="4">
        <v>173</v>
      </c>
      <c r="P18" s="4">
        <v>4202500</v>
      </c>
      <c r="Q18" s="4">
        <v>5342500</v>
      </c>
      <c r="R18" s="5">
        <v>-3.1899999999999998E-2</v>
      </c>
      <c r="S18" s="4">
        <v>9550200</v>
      </c>
      <c r="T18" s="4">
        <f t="shared" si="2"/>
        <v>5811870</v>
      </c>
      <c r="U18" s="4">
        <f t="shared" si="6"/>
        <v>4051500</v>
      </c>
      <c r="V18" s="5">
        <v>5.6500000000000002E-2</v>
      </c>
    </row>
    <row r="19" spans="1:22" x14ac:dyDescent="0.2">
      <c r="A19" s="16" t="s">
        <v>335</v>
      </c>
      <c r="B19" s="4">
        <v>37200</v>
      </c>
      <c r="C19" s="4">
        <v>1000000</v>
      </c>
      <c r="D19" s="4">
        <v>-962800</v>
      </c>
      <c r="E19" s="4">
        <v>-18594895625</v>
      </c>
      <c r="F19" s="4">
        <f t="shared" si="4"/>
        <v>185593898201</v>
      </c>
      <c r="K19">
        <f t="shared" si="5"/>
        <v>-4498080000</v>
      </c>
      <c r="L19" s="4">
        <v>877</v>
      </c>
      <c r="M19" s="4">
        <v>666</v>
      </c>
      <c r="N19" s="4">
        <v>64</v>
      </c>
      <c r="O19" s="4">
        <v>126</v>
      </c>
      <c r="P19" s="4">
        <v>1889900</v>
      </c>
      <c r="Q19" s="4">
        <v>3372900</v>
      </c>
      <c r="R19" s="5">
        <v>0</v>
      </c>
      <c r="S19" s="4">
        <v>5263500</v>
      </c>
      <c r="T19" s="4">
        <f t="shared" si="2"/>
        <v>5820080</v>
      </c>
      <c r="U19" s="4">
        <f t="shared" si="6"/>
        <v>4051500</v>
      </c>
      <c r="V19" s="5">
        <v>2.5600000000000001E-2</v>
      </c>
    </row>
    <row r="20" spans="1:22" x14ac:dyDescent="0.2">
      <c r="A20" s="16" t="s">
        <v>334</v>
      </c>
      <c r="B20" s="4">
        <v>51000</v>
      </c>
      <c r="C20" s="4">
        <v>1501000</v>
      </c>
      <c r="D20" s="4">
        <v>-1450000</v>
      </c>
      <c r="E20" s="4">
        <v>-28102758466</v>
      </c>
      <c r="F20" s="4">
        <f t="shared" si="4"/>
        <v>204188793826</v>
      </c>
      <c r="K20">
        <f t="shared" si="5"/>
        <v>-4498080000</v>
      </c>
      <c r="L20" s="4">
        <v>865</v>
      </c>
      <c r="M20" s="4">
        <v>944</v>
      </c>
      <c r="N20" s="4">
        <v>133</v>
      </c>
      <c r="O20" s="4">
        <v>166</v>
      </c>
      <c r="P20" s="4">
        <v>3476200</v>
      </c>
      <c r="Q20" s="4">
        <v>4708600</v>
      </c>
      <c r="R20" s="5">
        <v>5.1999999999999998E-3</v>
      </c>
      <c r="S20" s="4">
        <v>8184800</v>
      </c>
      <c r="T20" s="4">
        <f t="shared" si="2"/>
        <v>5628950</v>
      </c>
      <c r="U20" s="4">
        <f t="shared" si="6"/>
        <v>4051500</v>
      </c>
      <c r="V20" s="5">
        <v>2.5600000000000001E-2</v>
      </c>
    </row>
    <row r="21" spans="1:22" x14ac:dyDescent="0.2">
      <c r="A21" s="16" t="s">
        <v>333</v>
      </c>
      <c r="B21" s="4">
        <v>1100</v>
      </c>
      <c r="C21" s="4">
        <v>500000</v>
      </c>
      <c r="D21" s="4">
        <v>-498900</v>
      </c>
      <c r="E21" s="4">
        <v>-9495754229</v>
      </c>
      <c r="F21" s="4">
        <f t="shared" si="4"/>
        <v>232291552292</v>
      </c>
      <c r="K21">
        <f t="shared" si="5"/>
        <v>-4498080000</v>
      </c>
      <c r="L21" s="4">
        <v>1021</v>
      </c>
      <c r="M21" s="4">
        <v>426</v>
      </c>
      <c r="N21" s="4">
        <v>122</v>
      </c>
      <c r="O21" s="4">
        <v>81</v>
      </c>
      <c r="P21" s="4">
        <v>3060600</v>
      </c>
      <c r="Q21" s="4">
        <v>2910900</v>
      </c>
      <c r="R21" s="5">
        <v>2.12E-2</v>
      </c>
      <c r="S21" s="4">
        <v>5971500</v>
      </c>
      <c r="T21" s="4">
        <f t="shared" si="2"/>
        <v>6394300</v>
      </c>
      <c r="U21" s="4">
        <f t="shared" si="6"/>
        <v>4051500</v>
      </c>
      <c r="V21" s="5">
        <v>2.0799999999999999E-2</v>
      </c>
    </row>
    <row r="22" spans="1:22" x14ac:dyDescent="0.2">
      <c r="A22" s="16" t="s">
        <v>332</v>
      </c>
      <c r="B22" s="4">
        <v>11500</v>
      </c>
      <c r="C22" s="4">
        <v>500000</v>
      </c>
      <c r="D22" s="4">
        <v>-488500</v>
      </c>
      <c r="E22" s="4">
        <v>-9316839987</v>
      </c>
      <c r="F22" s="4">
        <f t="shared" si="4"/>
        <v>241787306521</v>
      </c>
      <c r="K22">
        <f t="shared" si="5"/>
        <v>-4498080000</v>
      </c>
      <c r="L22" s="4">
        <v>850</v>
      </c>
      <c r="M22" s="4">
        <v>480</v>
      </c>
      <c r="N22" s="4">
        <v>89</v>
      </c>
      <c r="O22" s="4">
        <v>97</v>
      </c>
      <c r="P22" s="4">
        <v>2373500</v>
      </c>
      <c r="Q22" s="4">
        <v>3470500</v>
      </c>
      <c r="R22" s="5">
        <v>-1.5800000000000002E-2</v>
      </c>
      <c r="S22" s="4">
        <v>5845000</v>
      </c>
      <c r="T22" s="4">
        <f t="shared" si="2"/>
        <v>6901290</v>
      </c>
      <c r="U22" s="4">
        <f t="shared" si="6"/>
        <v>4051500</v>
      </c>
      <c r="V22" s="5">
        <v>2.0799999999999999E-2</v>
      </c>
    </row>
    <row r="23" spans="1:22" x14ac:dyDescent="0.2">
      <c r="A23" s="16" t="s">
        <v>331</v>
      </c>
      <c r="B23" s="4">
        <v>300</v>
      </c>
      <c r="C23" s="4">
        <v>0</v>
      </c>
      <c r="D23" s="4">
        <v>300</v>
      </c>
      <c r="E23" s="4">
        <v>5765477</v>
      </c>
      <c r="F23" s="4">
        <f t="shared" si="4"/>
        <v>251104146508</v>
      </c>
      <c r="G23" s="4">
        <v>0</v>
      </c>
      <c r="H23" s="4">
        <v>0</v>
      </c>
      <c r="I23" s="4">
        <v>0</v>
      </c>
      <c r="J23" s="4">
        <v>998440000</v>
      </c>
      <c r="K23">
        <f t="shared" si="5"/>
        <v>-4498080000</v>
      </c>
      <c r="L23" s="4">
        <v>640</v>
      </c>
      <c r="M23" s="4">
        <v>518</v>
      </c>
      <c r="N23" s="4">
        <v>48</v>
      </c>
      <c r="O23" s="4">
        <v>103</v>
      </c>
      <c r="P23" s="4">
        <v>1360200</v>
      </c>
      <c r="Q23" s="4">
        <v>2691300</v>
      </c>
      <c r="R23" s="5">
        <v>-1.04E-2</v>
      </c>
      <c r="S23" s="4">
        <v>4051500</v>
      </c>
      <c r="T23" s="4">
        <f t="shared" si="2"/>
        <v>7068610</v>
      </c>
      <c r="U23" s="4">
        <f t="shared" si="6"/>
        <v>5007700</v>
      </c>
      <c r="V23" s="5">
        <v>2.06E-2</v>
      </c>
    </row>
    <row r="24" spans="1:22" x14ac:dyDescent="0.2">
      <c r="A24" s="16" t="s">
        <v>330</v>
      </c>
      <c r="B24" s="4">
        <v>1210</v>
      </c>
      <c r="C24" s="4">
        <v>5000</v>
      </c>
      <c r="D24" s="4">
        <v>-3790</v>
      </c>
      <c r="E24" s="4">
        <v>-74051536</v>
      </c>
      <c r="F24" s="4">
        <f t="shared" si="4"/>
        <v>251098381031</v>
      </c>
      <c r="K24">
        <f t="shared" si="5"/>
        <v>-5496520000</v>
      </c>
      <c r="L24" s="4">
        <v>616</v>
      </c>
      <c r="M24" s="4">
        <v>655</v>
      </c>
      <c r="N24" s="4">
        <v>76</v>
      </c>
      <c r="O24" s="4">
        <v>135</v>
      </c>
      <c r="P24" s="4">
        <v>2131900</v>
      </c>
      <c r="Q24" s="4">
        <v>3702400</v>
      </c>
      <c r="R24" s="5">
        <v>-2.06E-2</v>
      </c>
      <c r="S24" s="4">
        <v>5834400</v>
      </c>
      <c r="T24" s="4">
        <f t="shared" si="2"/>
        <v>7274530</v>
      </c>
      <c r="U24" s="4">
        <f t="shared" si="6"/>
        <v>5007700</v>
      </c>
      <c r="V24" s="5">
        <v>3.5000000000000003E-2</v>
      </c>
    </row>
    <row r="25" spans="1:22" x14ac:dyDescent="0.2">
      <c r="A25" s="16" t="s">
        <v>329</v>
      </c>
      <c r="B25" s="4">
        <v>0</v>
      </c>
      <c r="C25" s="4">
        <v>2000</v>
      </c>
      <c r="D25" s="4">
        <v>-2000</v>
      </c>
      <c r="E25" s="4">
        <v>-39237783</v>
      </c>
      <c r="F25" s="4">
        <f t="shared" si="4"/>
        <v>251172432567</v>
      </c>
      <c r="G25" s="4">
        <v>0</v>
      </c>
      <c r="H25" s="4">
        <v>0</v>
      </c>
      <c r="I25" s="4">
        <v>0</v>
      </c>
      <c r="J25" s="4">
        <v>-16690410000</v>
      </c>
      <c r="K25">
        <f t="shared" si="5"/>
        <v>-5496520000</v>
      </c>
      <c r="L25" s="4">
        <v>416</v>
      </c>
      <c r="M25" s="4">
        <v>536</v>
      </c>
      <c r="N25" s="4">
        <v>62</v>
      </c>
      <c r="O25" s="4">
        <v>101</v>
      </c>
      <c r="P25" s="4">
        <v>1927500</v>
      </c>
      <c r="Q25" s="4">
        <v>3193900</v>
      </c>
      <c r="R25" s="5">
        <v>1.03E-2</v>
      </c>
      <c r="S25" s="4">
        <v>5121400</v>
      </c>
      <c r="T25" s="4">
        <f t="shared" si="2"/>
        <v>7402690</v>
      </c>
      <c r="U25" s="4">
        <f t="shared" si="6"/>
        <v>5007700</v>
      </c>
      <c r="V25" s="5">
        <v>2.0299999999999999E-2</v>
      </c>
    </row>
    <row r="26" spans="1:22" x14ac:dyDescent="0.2">
      <c r="A26" s="16" t="s">
        <v>328</v>
      </c>
      <c r="B26" s="4">
        <v>2000</v>
      </c>
      <c r="C26" s="4">
        <v>0</v>
      </c>
      <c r="D26" s="4">
        <v>2000</v>
      </c>
      <c r="E26" s="4">
        <v>39030480</v>
      </c>
      <c r="F26" s="4">
        <f t="shared" si="4"/>
        <v>251211670350</v>
      </c>
      <c r="G26" s="4">
        <v>0</v>
      </c>
      <c r="H26" s="4">
        <v>0</v>
      </c>
      <c r="I26" s="4">
        <v>0</v>
      </c>
      <c r="J26" s="4">
        <v>-1997870000</v>
      </c>
      <c r="K26">
        <f t="shared" si="5"/>
        <v>11193890000</v>
      </c>
      <c r="L26" s="4">
        <v>955</v>
      </c>
      <c r="M26" s="4">
        <v>671</v>
      </c>
      <c r="N26" s="4">
        <v>74</v>
      </c>
      <c r="O26" s="4">
        <v>144</v>
      </c>
      <c r="P26" s="4">
        <v>2495600</v>
      </c>
      <c r="Q26" s="4">
        <v>4050200</v>
      </c>
      <c r="R26" s="5">
        <v>-1.5300000000000001E-2</v>
      </c>
      <c r="S26" s="4">
        <v>6553800</v>
      </c>
      <c r="T26" s="4">
        <f t="shared" si="2"/>
        <v>7351600</v>
      </c>
      <c r="U26" s="4">
        <f t="shared" si="6"/>
        <v>5007700</v>
      </c>
      <c r="V26" s="5">
        <v>3.0200000000000001E-2</v>
      </c>
    </row>
    <row r="27" spans="1:22" x14ac:dyDescent="0.2">
      <c r="A27" s="16" t="s">
        <v>327</v>
      </c>
      <c r="B27" s="4">
        <v>10000</v>
      </c>
      <c r="C27" s="4">
        <v>200000</v>
      </c>
      <c r="D27" s="4">
        <v>-190000</v>
      </c>
      <c r="E27" s="4">
        <v>-3748570806</v>
      </c>
      <c r="F27" s="4">
        <f t="shared" si="4"/>
        <v>251172639870</v>
      </c>
      <c r="K27">
        <f t="shared" si="5"/>
        <v>13191760000</v>
      </c>
      <c r="L27" s="4">
        <v>847</v>
      </c>
      <c r="M27" s="4">
        <v>527</v>
      </c>
      <c r="N27" s="4">
        <v>88</v>
      </c>
      <c r="O27" s="4">
        <v>96</v>
      </c>
      <c r="P27" s="4">
        <v>2284900</v>
      </c>
      <c r="Q27" s="4">
        <v>2715900</v>
      </c>
      <c r="R27" s="5">
        <v>0</v>
      </c>
      <c r="S27" s="4">
        <v>5007700</v>
      </c>
      <c r="T27" s="4">
        <f t="shared" si="2"/>
        <v>7383110</v>
      </c>
      <c r="U27" s="4">
        <f t="shared" si="6"/>
        <v>5345600</v>
      </c>
      <c r="V27" s="5">
        <v>0.02</v>
      </c>
    </row>
    <row r="28" spans="1:22" x14ac:dyDescent="0.2">
      <c r="A28" s="16" t="s">
        <v>326</v>
      </c>
      <c r="B28" s="4">
        <v>18000</v>
      </c>
      <c r="C28" s="4">
        <v>73000</v>
      </c>
      <c r="D28" s="4">
        <v>-55000</v>
      </c>
      <c r="E28" s="4">
        <v>-1098764292</v>
      </c>
      <c r="F28" s="4">
        <f t="shared" si="4"/>
        <v>254921210676</v>
      </c>
      <c r="G28" s="4">
        <v>0</v>
      </c>
      <c r="H28" s="4">
        <v>0</v>
      </c>
      <c r="I28" s="4">
        <v>0</v>
      </c>
      <c r="J28" s="4">
        <v>2985000000</v>
      </c>
      <c r="K28">
        <f t="shared" si="5"/>
        <v>13191760000</v>
      </c>
      <c r="L28" s="4">
        <v>617</v>
      </c>
      <c r="M28" s="4">
        <v>724</v>
      </c>
      <c r="N28" s="4">
        <v>93</v>
      </c>
      <c r="O28" s="4">
        <v>157</v>
      </c>
      <c r="P28" s="4">
        <v>2365700</v>
      </c>
      <c r="Q28" s="4">
        <v>3919400</v>
      </c>
      <c r="R28" s="5">
        <v>-5.0000000000000001E-3</v>
      </c>
      <c r="S28" s="4">
        <v>6285100</v>
      </c>
      <c r="T28" s="4">
        <f t="shared" si="2"/>
        <v>8939140</v>
      </c>
      <c r="U28" s="4">
        <f t="shared" si="6"/>
        <v>5345600</v>
      </c>
      <c r="V28" s="5">
        <v>2.4700000000000003E-2</v>
      </c>
    </row>
    <row r="29" spans="1:22" x14ac:dyDescent="0.2">
      <c r="A29" s="16" t="s">
        <v>325</v>
      </c>
      <c r="B29" s="4">
        <v>500</v>
      </c>
      <c r="C29" s="4">
        <v>0</v>
      </c>
      <c r="D29" s="4">
        <v>500</v>
      </c>
      <c r="E29" s="4">
        <v>9894871</v>
      </c>
      <c r="F29" s="4">
        <f t="shared" si="4"/>
        <v>256019974968</v>
      </c>
      <c r="G29" s="4">
        <v>0</v>
      </c>
      <c r="H29" s="4">
        <v>0</v>
      </c>
      <c r="I29" s="4">
        <v>0</v>
      </c>
      <c r="J29" s="4">
        <v>3973750000</v>
      </c>
      <c r="K29">
        <f t="shared" si="5"/>
        <v>10206760000</v>
      </c>
      <c r="L29" s="4">
        <v>820</v>
      </c>
      <c r="M29" s="4">
        <v>525</v>
      </c>
      <c r="N29" s="4">
        <v>129</v>
      </c>
      <c r="O29" s="4">
        <v>68</v>
      </c>
      <c r="P29" s="4">
        <v>3473300</v>
      </c>
      <c r="Q29" s="4">
        <v>1872300</v>
      </c>
      <c r="R29" s="5">
        <v>5.1000000000000004E-3</v>
      </c>
      <c r="S29" s="4">
        <v>5345600</v>
      </c>
      <c r="T29" s="4">
        <f t="shared" si="2"/>
        <v>8676090</v>
      </c>
      <c r="U29" s="4">
        <f t="shared" si="6"/>
        <v>5724700</v>
      </c>
      <c r="V29" s="5">
        <v>0.02</v>
      </c>
    </row>
    <row r="30" spans="1:22" x14ac:dyDescent="0.2">
      <c r="A30" s="16" t="s">
        <v>324</v>
      </c>
      <c r="B30" s="4">
        <v>147300</v>
      </c>
      <c r="C30" s="4">
        <v>46100</v>
      </c>
      <c r="D30" s="4">
        <v>101200</v>
      </c>
      <c r="E30" s="4">
        <v>2009794898</v>
      </c>
      <c r="F30" s="4">
        <f t="shared" si="4"/>
        <v>256010080097</v>
      </c>
      <c r="G30" s="4">
        <v>0</v>
      </c>
      <c r="H30" s="4">
        <v>0</v>
      </c>
      <c r="I30" s="4">
        <v>0</v>
      </c>
      <c r="J30" s="4">
        <v>6990130000</v>
      </c>
      <c r="K30">
        <f t="shared" si="5"/>
        <v>6233010000</v>
      </c>
      <c r="L30" s="4">
        <v>1205</v>
      </c>
      <c r="M30" s="4">
        <v>642</v>
      </c>
      <c r="N30" s="4">
        <v>87</v>
      </c>
      <c r="O30" s="4">
        <v>150</v>
      </c>
      <c r="P30" s="4">
        <v>2613400</v>
      </c>
      <c r="Q30" s="4">
        <v>3654000</v>
      </c>
      <c r="R30" s="5">
        <v>-1.4999999999999999E-2</v>
      </c>
      <c r="S30" s="4">
        <v>6273500</v>
      </c>
      <c r="T30" s="4">
        <f t="shared" si="2"/>
        <v>8591660</v>
      </c>
      <c r="U30" s="4">
        <f t="shared" si="6"/>
        <v>5724700</v>
      </c>
      <c r="V30" s="5">
        <v>3.4500000000000003E-2</v>
      </c>
    </row>
    <row r="31" spans="1:22" x14ac:dyDescent="0.2">
      <c r="A31" s="16" t="s">
        <v>323</v>
      </c>
      <c r="B31" s="4">
        <v>102700</v>
      </c>
      <c r="C31" s="4">
        <v>210400</v>
      </c>
      <c r="D31" s="4">
        <v>-107700</v>
      </c>
      <c r="E31" s="4">
        <v>-2169814707</v>
      </c>
      <c r="F31" s="4">
        <f t="shared" si="4"/>
        <v>254000285199</v>
      </c>
      <c r="G31" s="4">
        <v>0</v>
      </c>
      <c r="H31" s="4">
        <v>0</v>
      </c>
      <c r="I31" s="4">
        <v>0</v>
      </c>
      <c r="J31" s="4">
        <v>4850000000</v>
      </c>
      <c r="K31">
        <f t="shared" si="5"/>
        <v>-757120000</v>
      </c>
      <c r="L31" s="4">
        <v>1227</v>
      </c>
      <c r="M31" s="4">
        <v>1305</v>
      </c>
      <c r="N31" s="4">
        <v>281</v>
      </c>
      <c r="O31" s="4">
        <v>244</v>
      </c>
      <c r="P31" s="4">
        <v>7980400</v>
      </c>
      <c r="Q31" s="4">
        <v>5643400</v>
      </c>
      <c r="R31" s="5">
        <v>2.5399999999999999E-2</v>
      </c>
      <c r="S31" s="4">
        <v>13625000</v>
      </c>
      <c r="T31" s="4">
        <f t="shared" si="2"/>
        <v>7582890</v>
      </c>
      <c r="U31" s="4">
        <f t="shared" si="6"/>
        <v>5724700</v>
      </c>
      <c r="V31" s="5">
        <v>3.9100000000000003E-2</v>
      </c>
    </row>
    <row r="32" spans="1:22" x14ac:dyDescent="0.2">
      <c r="A32" s="16" t="s">
        <v>322</v>
      </c>
      <c r="B32" s="4">
        <v>3000</v>
      </c>
      <c r="C32" s="4">
        <v>58000</v>
      </c>
      <c r="D32" s="4">
        <v>-55000</v>
      </c>
      <c r="E32" s="4">
        <v>-1074131119</v>
      </c>
      <c r="F32" s="4">
        <f t="shared" si="4"/>
        <v>256170099906</v>
      </c>
      <c r="G32" s="4">
        <v>0</v>
      </c>
      <c r="H32" s="4">
        <v>0</v>
      </c>
      <c r="I32" s="4">
        <v>0</v>
      </c>
      <c r="J32" s="4">
        <v>4850000000</v>
      </c>
      <c r="K32">
        <f t="shared" si="5"/>
        <v>-5607120000</v>
      </c>
      <c r="L32" s="4">
        <v>698</v>
      </c>
      <c r="M32" s="4">
        <v>1321</v>
      </c>
      <c r="N32" s="4">
        <v>148</v>
      </c>
      <c r="O32" s="4">
        <v>163</v>
      </c>
      <c r="P32" s="4">
        <v>4877300</v>
      </c>
      <c r="Q32" s="4">
        <v>6037600</v>
      </c>
      <c r="R32" s="5">
        <v>2.6099999999999998E-2</v>
      </c>
      <c r="S32" s="4">
        <v>10914900</v>
      </c>
      <c r="T32" s="4">
        <f t="shared" si="2"/>
        <v>6777010</v>
      </c>
      <c r="U32" s="4">
        <f t="shared" si="6"/>
        <v>5322800</v>
      </c>
      <c r="V32" s="5">
        <v>4.0300000000000002E-2</v>
      </c>
    </row>
    <row r="33" spans="1:22" x14ac:dyDescent="0.2">
      <c r="A33" s="16" t="s">
        <v>321</v>
      </c>
      <c r="B33" s="4">
        <v>16600</v>
      </c>
      <c r="C33" s="4">
        <v>0</v>
      </c>
      <c r="D33" s="4">
        <v>16600</v>
      </c>
      <c r="E33" s="4">
        <v>316823296</v>
      </c>
      <c r="F33" s="4">
        <f t="shared" si="4"/>
        <v>257244231025</v>
      </c>
      <c r="G33" s="4">
        <v>0</v>
      </c>
      <c r="H33" s="4">
        <v>0</v>
      </c>
      <c r="I33" s="4">
        <v>0</v>
      </c>
      <c r="J33" s="4">
        <v>2874000000</v>
      </c>
      <c r="K33">
        <f t="shared" si="5"/>
        <v>-10457120000</v>
      </c>
      <c r="L33" s="4">
        <v>743</v>
      </c>
      <c r="M33" s="4">
        <v>475</v>
      </c>
      <c r="N33" s="4">
        <v>97</v>
      </c>
      <c r="O33" s="4">
        <v>69</v>
      </c>
      <c r="P33" s="4">
        <v>3066900</v>
      </c>
      <c r="Q33" s="4">
        <v>2657700</v>
      </c>
      <c r="R33" s="5">
        <v>-5.1999999999999998E-3</v>
      </c>
      <c r="S33" s="4">
        <v>5724700</v>
      </c>
      <c r="T33" s="4">
        <f t="shared" si="2"/>
        <v>6647930</v>
      </c>
      <c r="U33" s="4">
        <f t="shared" si="6"/>
        <v>5322800</v>
      </c>
      <c r="V33" s="5">
        <v>2.58E-2</v>
      </c>
    </row>
    <row r="34" spans="1:22" x14ac:dyDescent="0.2">
      <c r="A34" s="16" t="s">
        <v>320</v>
      </c>
      <c r="B34" s="4">
        <v>10000</v>
      </c>
      <c r="C34" s="4">
        <v>110200</v>
      </c>
      <c r="D34" s="4">
        <v>-100200</v>
      </c>
      <c r="E34" s="4">
        <v>-1942161002</v>
      </c>
      <c r="F34" s="4">
        <f t="shared" si="4"/>
        <v>256927407729</v>
      </c>
      <c r="K34">
        <f t="shared" si="5"/>
        <v>-13331120000</v>
      </c>
      <c r="L34" s="4">
        <v>774</v>
      </c>
      <c r="M34" s="4">
        <v>785</v>
      </c>
      <c r="N34" s="4">
        <v>97</v>
      </c>
      <c r="O34" s="4">
        <v>163</v>
      </c>
      <c r="P34" s="4">
        <v>2635000</v>
      </c>
      <c r="Q34" s="4">
        <v>5258600</v>
      </c>
      <c r="R34" s="5">
        <v>-2.07E-2</v>
      </c>
      <c r="S34" s="4">
        <v>7893600</v>
      </c>
      <c r="T34" s="4">
        <f t="shared" si="2"/>
        <v>6164610</v>
      </c>
      <c r="U34" s="4">
        <f t="shared" si="6"/>
        <v>2715100</v>
      </c>
      <c r="V34" s="5">
        <v>3.56E-2</v>
      </c>
    </row>
    <row r="35" spans="1:22" x14ac:dyDescent="0.2">
      <c r="A35" s="16" t="s">
        <v>319</v>
      </c>
      <c r="B35" s="4">
        <v>0</v>
      </c>
      <c r="C35" s="4">
        <v>0</v>
      </c>
      <c r="D35" s="4">
        <v>0</v>
      </c>
      <c r="E35" s="4">
        <v>0</v>
      </c>
      <c r="F35" s="4">
        <f t="shared" si="4"/>
        <v>258869568731</v>
      </c>
      <c r="K35">
        <f t="shared" si="5"/>
        <v>-13331120000</v>
      </c>
      <c r="L35" s="4">
        <v>555</v>
      </c>
      <c r="M35" s="4">
        <v>541</v>
      </c>
      <c r="N35" s="4">
        <v>90</v>
      </c>
      <c r="O35" s="4">
        <v>100</v>
      </c>
      <c r="P35" s="4">
        <v>3313700</v>
      </c>
      <c r="Q35" s="4">
        <v>3089300</v>
      </c>
      <c r="R35" s="5">
        <v>5.1999999999999998E-3</v>
      </c>
      <c r="S35" s="4">
        <v>6403000</v>
      </c>
      <c r="T35" s="4">
        <f t="shared" si="2"/>
        <v>5967480</v>
      </c>
      <c r="U35" s="4">
        <f t="shared" si="6"/>
        <v>2715100</v>
      </c>
      <c r="V35" s="5">
        <v>2.5000000000000001E-2</v>
      </c>
    </row>
    <row r="36" spans="1:22" x14ac:dyDescent="0.2">
      <c r="A36" s="16" t="s">
        <v>318</v>
      </c>
      <c r="B36" s="4">
        <v>0</v>
      </c>
      <c r="C36" s="4">
        <v>100</v>
      </c>
      <c r="D36" s="4">
        <v>-100</v>
      </c>
      <c r="E36" s="4">
        <v>-1955397</v>
      </c>
      <c r="F36" s="4">
        <f t="shared" si="4"/>
        <v>258869568731</v>
      </c>
      <c r="G36" s="4">
        <v>0</v>
      </c>
      <c r="H36" s="4">
        <v>0</v>
      </c>
      <c r="I36" s="4">
        <v>0</v>
      </c>
      <c r="J36" s="4">
        <v>-3905000000</v>
      </c>
      <c r="K36">
        <f t="shared" si="5"/>
        <v>-13331120000</v>
      </c>
      <c r="L36" s="4">
        <v>939</v>
      </c>
      <c r="M36" s="4">
        <v>561</v>
      </c>
      <c r="N36" s="4">
        <v>133</v>
      </c>
      <c r="O36" s="4">
        <v>95</v>
      </c>
      <c r="P36" s="4">
        <v>3706000</v>
      </c>
      <c r="Q36" s="4">
        <v>2336900</v>
      </c>
      <c r="R36" s="5">
        <v>-5.1000000000000004E-3</v>
      </c>
      <c r="S36" s="4">
        <v>6042900</v>
      </c>
      <c r="T36" s="4">
        <f t="shared" si="2"/>
        <v>5761410</v>
      </c>
      <c r="U36" s="4">
        <f t="shared" si="6"/>
        <v>2715100</v>
      </c>
      <c r="V36" s="5">
        <v>2.0299999999999999E-2</v>
      </c>
    </row>
    <row r="37" spans="1:22" x14ac:dyDescent="0.2">
      <c r="A37" s="16" t="s">
        <v>317</v>
      </c>
      <c r="B37" s="4">
        <v>0</v>
      </c>
      <c r="C37" s="4">
        <v>1500</v>
      </c>
      <c r="D37" s="4">
        <v>-1500</v>
      </c>
      <c r="E37" s="4">
        <v>-29752686</v>
      </c>
      <c r="F37" s="4">
        <f t="shared" si="4"/>
        <v>258871524128</v>
      </c>
      <c r="G37" s="4">
        <v>0</v>
      </c>
      <c r="H37" s="4">
        <v>0</v>
      </c>
      <c r="I37" s="4">
        <v>0</v>
      </c>
      <c r="J37" s="4">
        <v>4965000000</v>
      </c>
      <c r="K37">
        <f t="shared" si="5"/>
        <v>-9426120000</v>
      </c>
      <c r="L37" s="4">
        <v>594</v>
      </c>
      <c r="M37" s="4">
        <v>729</v>
      </c>
      <c r="N37" s="4">
        <v>80</v>
      </c>
      <c r="O37" s="4">
        <v>109</v>
      </c>
      <c r="P37" s="4">
        <v>1897000</v>
      </c>
      <c r="Q37" s="4">
        <v>3349800</v>
      </c>
      <c r="R37" s="5">
        <v>-1.52E-2</v>
      </c>
      <c r="S37" s="4">
        <v>5322800</v>
      </c>
      <c r="T37" s="4">
        <f t="shared" si="2"/>
        <v>5723730</v>
      </c>
      <c r="U37" s="4">
        <f t="shared" si="6"/>
        <v>2715100</v>
      </c>
      <c r="V37" s="5">
        <v>2.4900000000000002E-2</v>
      </c>
    </row>
    <row r="38" spans="1:22" x14ac:dyDescent="0.2">
      <c r="A38" s="16" t="s">
        <v>316</v>
      </c>
      <c r="B38" s="4">
        <v>637200</v>
      </c>
      <c r="C38" s="4">
        <v>13700</v>
      </c>
      <c r="D38" s="4">
        <v>623500</v>
      </c>
      <c r="E38" s="4">
        <v>12214231255</v>
      </c>
      <c r="F38" s="4">
        <f t="shared" si="4"/>
        <v>258901276814</v>
      </c>
      <c r="G38" s="4">
        <v>0</v>
      </c>
      <c r="H38" s="4">
        <v>0</v>
      </c>
      <c r="I38" s="4">
        <v>0</v>
      </c>
      <c r="J38" s="4">
        <v>-784000000</v>
      </c>
      <c r="K38">
        <f t="shared" si="5"/>
        <v>-14391120000</v>
      </c>
      <c r="L38" s="4">
        <v>1400</v>
      </c>
      <c r="M38" s="4">
        <v>1488</v>
      </c>
      <c r="N38" s="4">
        <v>295</v>
      </c>
      <c r="O38" s="4">
        <v>268</v>
      </c>
      <c r="P38" s="4">
        <v>12630500</v>
      </c>
      <c r="Q38" s="4">
        <v>9214400</v>
      </c>
      <c r="R38" s="5">
        <v>5.8299999999999998E-2</v>
      </c>
      <c r="S38" s="4">
        <v>21845400</v>
      </c>
      <c r="T38" s="4">
        <f t="shared" si="2"/>
        <v>3894160</v>
      </c>
      <c r="U38" s="4">
        <f t="shared" si="6"/>
        <v>2715100</v>
      </c>
      <c r="V38" s="5">
        <v>5.5099999999999996E-2</v>
      </c>
    </row>
    <row r="39" spans="1:22" x14ac:dyDescent="0.2">
      <c r="A39" s="16" t="s">
        <v>315</v>
      </c>
      <c r="B39" s="4">
        <v>600</v>
      </c>
      <c r="C39" s="4">
        <v>2300</v>
      </c>
      <c r="D39" s="4">
        <v>-1700</v>
      </c>
      <c r="E39" s="4">
        <v>-32045892</v>
      </c>
      <c r="F39" s="4">
        <f t="shared" ref="F39:F44" si="7">E39+F40</f>
        <v>246687045559</v>
      </c>
      <c r="G39" s="4">
        <v>0</v>
      </c>
      <c r="H39" s="4">
        <v>0</v>
      </c>
      <c r="I39" s="4">
        <v>0</v>
      </c>
      <c r="J39" s="4">
        <v>-1870000000</v>
      </c>
      <c r="K39">
        <f t="shared" ref="K39:K44" si="8">K40+J39</f>
        <v>-13607120000</v>
      </c>
      <c r="L39" s="4">
        <v>378</v>
      </c>
      <c r="M39" s="4">
        <v>390</v>
      </c>
      <c r="N39" s="4">
        <v>29</v>
      </c>
      <c r="O39" s="4">
        <v>65</v>
      </c>
      <c r="P39" s="4">
        <v>952400</v>
      </c>
      <c r="Q39" s="4">
        <v>1760200</v>
      </c>
      <c r="R39" s="5">
        <v>5.4000000000000003E-3</v>
      </c>
      <c r="S39" s="4">
        <v>2715100</v>
      </c>
      <c r="T39" s="4">
        <f t="shared" ref="T39:T44" si="9">AVERAGE(S40:S49)</f>
        <v>4541150</v>
      </c>
      <c r="U39" s="4">
        <f t="shared" ref="U39:U44" si="10">MIN(S40:S44)</f>
        <v>2856100</v>
      </c>
      <c r="V39" s="5">
        <v>1.5800000000000002E-2</v>
      </c>
    </row>
    <row r="40" spans="1:22" x14ac:dyDescent="0.2">
      <c r="A40" s="16" t="s">
        <v>314</v>
      </c>
      <c r="B40" s="4">
        <v>0</v>
      </c>
      <c r="C40" s="4">
        <v>4900</v>
      </c>
      <c r="D40" s="4">
        <v>-4900</v>
      </c>
      <c r="E40" s="4">
        <v>-92150731</v>
      </c>
      <c r="F40" s="4">
        <f t="shared" si="7"/>
        <v>246719091451</v>
      </c>
      <c r="G40" s="4">
        <v>0</v>
      </c>
      <c r="H40" s="4">
        <v>0</v>
      </c>
      <c r="I40" s="4">
        <v>0</v>
      </c>
      <c r="J40" s="4">
        <v>-1870000000</v>
      </c>
      <c r="K40">
        <f t="shared" si="8"/>
        <v>-11737120000</v>
      </c>
      <c r="L40" s="4">
        <v>273</v>
      </c>
      <c r="M40" s="4">
        <v>514</v>
      </c>
      <c r="N40" s="4">
        <v>44</v>
      </c>
      <c r="O40" s="4">
        <v>89</v>
      </c>
      <c r="P40" s="4">
        <v>2382300</v>
      </c>
      <c r="Q40" s="4">
        <v>3043900</v>
      </c>
      <c r="R40" s="5">
        <v>1.0800000000000001E-2</v>
      </c>
      <c r="S40" s="4">
        <v>5429200</v>
      </c>
      <c r="T40" s="4">
        <f t="shared" si="9"/>
        <v>4192650</v>
      </c>
      <c r="U40" s="4">
        <f t="shared" si="10"/>
        <v>2856100</v>
      </c>
      <c r="V40" s="5">
        <v>2.1099999999999997E-2</v>
      </c>
    </row>
    <row r="41" spans="1:22" x14ac:dyDescent="0.2">
      <c r="A41" s="16" t="s">
        <v>310</v>
      </c>
      <c r="B41" s="4">
        <v>1600</v>
      </c>
      <c r="C41" s="4">
        <v>0</v>
      </c>
      <c r="D41" s="4">
        <v>1600</v>
      </c>
      <c r="E41" s="4">
        <v>29658440</v>
      </c>
      <c r="F41" s="4">
        <f t="shared" si="7"/>
        <v>246811242182</v>
      </c>
      <c r="G41" s="4">
        <v>0</v>
      </c>
      <c r="H41" s="4">
        <v>0</v>
      </c>
      <c r="I41" s="4">
        <v>0</v>
      </c>
      <c r="J41" s="4">
        <v>-4463000000</v>
      </c>
      <c r="K41">
        <f t="shared" si="8"/>
        <v>-9867120000</v>
      </c>
      <c r="L41" s="4">
        <v>380</v>
      </c>
      <c r="M41" s="4">
        <v>297</v>
      </c>
      <c r="N41" s="4">
        <v>53</v>
      </c>
      <c r="O41" s="4">
        <v>45</v>
      </c>
      <c r="P41" s="4">
        <v>2507400</v>
      </c>
      <c r="Q41" s="4">
        <v>1029900</v>
      </c>
      <c r="R41" s="5">
        <v>0</v>
      </c>
      <c r="S41" s="4">
        <v>3537300</v>
      </c>
      <c r="T41" s="4">
        <f t="shared" si="9"/>
        <v>4746550</v>
      </c>
      <c r="U41" s="4">
        <f t="shared" si="10"/>
        <v>2856100</v>
      </c>
      <c r="V41" s="5">
        <v>1.61E-2</v>
      </c>
    </row>
    <row r="42" spans="1:22" x14ac:dyDescent="0.2">
      <c r="A42" s="16" t="s">
        <v>309</v>
      </c>
      <c r="B42" s="4">
        <v>0</v>
      </c>
      <c r="C42" s="4">
        <v>0</v>
      </c>
      <c r="D42" s="4">
        <v>0</v>
      </c>
      <c r="E42" s="4">
        <v>0</v>
      </c>
      <c r="F42" s="4">
        <f t="shared" si="7"/>
        <v>246781583742</v>
      </c>
      <c r="K42">
        <f t="shared" si="8"/>
        <v>-5404120000</v>
      </c>
      <c r="L42" s="4">
        <v>358</v>
      </c>
      <c r="M42" s="4">
        <v>285</v>
      </c>
      <c r="N42" s="4">
        <v>44</v>
      </c>
      <c r="O42" s="4">
        <v>54</v>
      </c>
      <c r="P42" s="4">
        <v>1342400</v>
      </c>
      <c r="Q42" s="4">
        <v>1513700</v>
      </c>
      <c r="R42" s="5">
        <v>5.5000000000000005E-3</v>
      </c>
      <c r="S42" s="4">
        <v>2856100</v>
      </c>
      <c r="T42" s="4">
        <f t="shared" si="9"/>
        <v>4711090</v>
      </c>
      <c r="U42" s="4">
        <f t="shared" si="10"/>
        <v>3060400</v>
      </c>
      <c r="V42" s="5">
        <v>1.0800000000000001E-2</v>
      </c>
    </row>
    <row r="43" spans="1:22" x14ac:dyDescent="0.2">
      <c r="A43" s="16" t="s">
        <v>306</v>
      </c>
      <c r="B43" s="4">
        <v>100000</v>
      </c>
      <c r="C43" s="4">
        <v>985000</v>
      </c>
      <c r="D43" s="4">
        <v>-885000</v>
      </c>
      <c r="E43" s="4">
        <v>-16340143079</v>
      </c>
      <c r="F43" s="4">
        <f t="shared" si="7"/>
        <v>246781583742</v>
      </c>
      <c r="K43">
        <f t="shared" si="8"/>
        <v>-5404120000</v>
      </c>
      <c r="L43" s="4">
        <v>458</v>
      </c>
      <c r="M43" s="4">
        <v>404</v>
      </c>
      <c r="N43" s="4">
        <v>28</v>
      </c>
      <c r="O43" s="4">
        <v>81</v>
      </c>
      <c r="P43" s="4">
        <v>1597600</v>
      </c>
      <c r="Q43" s="4">
        <v>2830100</v>
      </c>
      <c r="R43" s="5">
        <v>-5.4000000000000003E-3</v>
      </c>
      <c r="S43" s="4">
        <v>4433900</v>
      </c>
      <c r="T43" s="4">
        <f t="shared" si="9"/>
        <v>4937770</v>
      </c>
      <c r="U43" s="4">
        <f t="shared" si="10"/>
        <v>3060400</v>
      </c>
      <c r="V43" s="5">
        <v>2.1400000000000002E-2</v>
      </c>
    </row>
    <row r="44" spans="1:22" x14ac:dyDescent="0.2">
      <c r="A44" s="16" t="s">
        <v>305</v>
      </c>
      <c r="B44" s="4">
        <v>0</v>
      </c>
      <c r="C44" s="4">
        <v>0</v>
      </c>
      <c r="D44" s="4">
        <v>0</v>
      </c>
      <c r="E44" s="4">
        <v>0</v>
      </c>
      <c r="F44" s="4">
        <f t="shared" si="7"/>
        <v>263121726821</v>
      </c>
      <c r="G44" s="4">
        <v>0</v>
      </c>
      <c r="H44" s="4">
        <v>0</v>
      </c>
      <c r="I44" s="4">
        <v>0</v>
      </c>
      <c r="J44" s="4">
        <v>-7360020000</v>
      </c>
      <c r="K44">
        <f t="shared" si="8"/>
        <v>-5404120000</v>
      </c>
      <c r="L44" s="4">
        <v>525</v>
      </c>
      <c r="M44" s="4">
        <v>289</v>
      </c>
      <c r="N44" s="4">
        <v>43</v>
      </c>
      <c r="O44" s="4">
        <v>55</v>
      </c>
      <c r="P44" s="4">
        <v>1525600</v>
      </c>
      <c r="Q44" s="4">
        <v>1528000</v>
      </c>
      <c r="R44" s="5">
        <v>0</v>
      </c>
      <c r="S44" s="4">
        <v>3060400</v>
      </c>
      <c r="T44" s="4">
        <f t="shared" si="9"/>
        <v>5154470</v>
      </c>
      <c r="U44" s="4">
        <f t="shared" si="10"/>
        <v>3549700</v>
      </c>
      <c r="V44" s="5">
        <v>1.0700000000000001E-2</v>
      </c>
    </row>
    <row r="45" spans="1:22" x14ac:dyDescent="0.2">
      <c r="A45" s="16" t="s">
        <v>304</v>
      </c>
      <c r="B45" s="4">
        <v>300</v>
      </c>
      <c r="C45" s="4">
        <v>0</v>
      </c>
      <c r="D45" s="4">
        <v>300</v>
      </c>
      <c r="E45" s="4">
        <v>5587463</v>
      </c>
      <c r="F45" s="4">
        <f t="shared" ref="F45:F55" si="11">E45+F46</f>
        <v>263121726821</v>
      </c>
      <c r="K45">
        <f t="shared" ref="K45:K55" si="12">K46+J45</f>
        <v>1955900000</v>
      </c>
      <c r="L45" s="4">
        <v>408</v>
      </c>
      <c r="M45" s="4">
        <v>260</v>
      </c>
      <c r="N45" s="4">
        <v>41</v>
      </c>
      <c r="O45" s="4">
        <v>59</v>
      </c>
      <c r="P45" s="4">
        <v>1507000</v>
      </c>
      <c r="Q45" s="4">
        <v>2924700</v>
      </c>
      <c r="R45" s="5">
        <v>-5.3E-3</v>
      </c>
      <c r="S45" s="4">
        <v>4431700</v>
      </c>
      <c r="T45" s="4">
        <f t="shared" ref="T45:T61" si="13">AVERAGE(S46:S55)</f>
        <v>5236160</v>
      </c>
      <c r="U45" s="4">
        <f t="shared" ref="U45:U55" si="14">MIN(S46:S50)</f>
        <v>1944200</v>
      </c>
      <c r="V45" s="5">
        <v>1.6E-2</v>
      </c>
    </row>
    <row r="46" spans="1:22" x14ac:dyDescent="0.2">
      <c r="A46" s="16" t="s">
        <v>303</v>
      </c>
      <c r="B46" s="4">
        <v>100000</v>
      </c>
      <c r="C46" s="4">
        <v>0</v>
      </c>
      <c r="D46" s="4">
        <v>100000</v>
      </c>
      <c r="E46" s="4">
        <v>1881918286</v>
      </c>
      <c r="F46" s="4">
        <f t="shared" si="11"/>
        <v>263116139358</v>
      </c>
      <c r="G46" s="4">
        <v>0</v>
      </c>
      <c r="H46" s="4">
        <v>0</v>
      </c>
      <c r="I46" s="4">
        <v>0</v>
      </c>
      <c r="J46" s="4">
        <v>1890000000</v>
      </c>
      <c r="K46">
        <f t="shared" si="12"/>
        <v>1955900000</v>
      </c>
      <c r="L46" s="4">
        <v>556</v>
      </c>
      <c r="M46" s="4">
        <v>385</v>
      </c>
      <c r="N46" s="4">
        <v>38</v>
      </c>
      <c r="O46" s="4">
        <v>82</v>
      </c>
      <c r="P46" s="4">
        <v>1419200</v>
      </c>
      <c r="Q46" s="4">
        <v>2562900</v>
      </c>
      <c r="R46" s="5">
        <v>-2.1299999999999999E-2</v>
      </c>
      <c r="S46" s="4">
        <v>3982200</v>
      </c>
      <c r="T46" s="4">
        <f t="shared" si="13"/>
        <v>5132927</v>
      </c>
      <c r="U46" s="4">
        <f t="shared" si="14"/>
        <v>1944200</v>
      </c>
      <c r="V46" s="5">
        <v>2.6099999999999998E-2</v>
      </c>
    </row>
    <row r="47" spans="1:22" x14ac:dyDescent="0.2">
      <c r="A47" s="16" t="s">
        <v>299</v>
      </c>
      <c r="B47" s="4">
        <v>2668000</v>
      </c>
      <c r="C47" s="4">
        <v>700</v>
      </c>
      <c r="D47" s="4">
        <v>2667300</v>
      </c>
      <c r="E47" s="4">
        <v>50645664491</v>
      </c>
      <c r="F47" s="4">
        <f t="shared" si="11"/>
        <v>261234221072</v>
      </c>
      <c r="G47" s="4">
        <v>0</v>
      </c>
      <c r="H47" s="4">
        <v>0</v>
      </c>
      <c r="I47" s="4">
        <v>0</v>
      </c>
      <c r="J47" s="4">
        <v>1890000000</v>
      </c>
      <c r="K47">
        <f t="shared" si="12"/>
        <v>65900000</v>
      </c>
      <c r="L47" s="4">
        <v>334</v>
      </c>
      <c r="M47" s="4">
        <v>352</v>
      </c>
      <c r="N47" s="4">
        <v>57</v>
      </c>
      <c r="O47" s="4">
        <v>58</v>
      </c>
      <c r="P47" s="4">
        <v>2041500</v>
      </c>
      <c r="Q47" s="4">
        <v>1404500</v>
      </c>
      <c r="R47" s="5">
        <v>0</v>
      </c>
      <c r="S47" s="4">
        <v>4946000</v>
      </c>
      <c r="T47" s="4">
        <f t="shared" si="13"/>
        <v>4894046.4000000004</v>
      </c>
      <c r="U47" s="4">
        <f t="shared" si="14"/>
        <v>1944200</v>
      </c>
      <c r="V47" s="5">
        <v>1.5800000000000002E-2</v>
      </c>
    </row>
    <row r="48" spans="1:22" x14ac:dyDescent="0.2">
      <c r="A48" s="16" t="s">
        <v>298</v>
      </c>
      <c r="B48" s="4">
        <v>200</v>
      </c>
      <c r="C48" s="4">
        <v>0</v>
      </c>
      <c r="D48" s="4">
        <v>200</v>
      </c>
      <c r="E48" s="4">
        <v>3814969</v>
      </c>
      <c r="F48" s="4">
        <f t="shared" si="11"/>
        <v>210588556581</v>
      </c>
      <c r="K48">
        <f t="shared" si="12"/>
        <v>-1824100000</v>
      </c>
      <c r="L48" s="4">
        <v>425</v>
      </c>
      <c r="M48" s="4">
        <v>596</v>
      </c>
      <c r="N48" s="4">
        <v>36</v>
      </c>
      <c r="O48" s="4">
        <v>81</v>
      </c>
      <c r="P48" s="4">
        <v>1099400</v>
      </c>
      <c r="Q48" s="4">
        <v>2431600</v>
      </c>
      <c r="R48" s="5">
        <v>5.3E-3</v>
      </c>
      <c r="S48" s="4">
        <v>3549700</v>
      </c>
      <c r="T48" s="4">
        <f t="shared" si="13"/>
        <v>4759578.4000000004</v>
      </c>
      <c r="U48" s="4">
        <f t="shared" si="14"/>
        <v>1944200</v>
      </c>
      <c r="V48" s="5">
        <v>1.5700000000000002E-2</v>
      </c>
    </row>
    <row r="49" spans="1:22" x14ac:dyDescent="0.2">
      <c r="A49" s="16" t="s">
        <v>286</v>
      </c>
      <c r="B49" s="4">
        <v>3000000</v>
      </c>
      <c r="C49" s="4">
        <v>0</v>
      </c>
      <c r="D49" s="4">
        <v>3000000</v>
      </c>
      <c r="E49" s="4">
        <v>56991136874</v>
      </c>
      <c r="F49" s="4">
        <f t="shared" si="11"/>
        <v>210584741612</v>
      </c>
      <c r="K49">
        <f t="shared" si="12"/>
        <v>-1824100000</v>
      </c>
      <c r="L49" s="4">
        <v>512</v>
      </c>
      <c r="M49" s="4">
        <v>793</v>
      </c>
      <c r="N49" s="4">
        <v>248</v>
      </c>
      <c r="O49" s="4">
        <v>117</v>
      </c>
      <c r="P49" s="4">
        <v>3579100</v>
      </c>
      <c r="Q49" s="4">
        <v>3099900</v>
      </c>
      <c r="R49" s="5">
        <v>1.0700000000000001E-2</v>
      </c>
      <c r="S49" s="4">
        <v>9185000</v>
      </c>
      <c r="T49" s="4">
        <f t="shared" si="13"/>
        <v>4434065.9000000004</v>
      </c>
      <c r="U49" s="4">
        <f t="shared" si="14"/>
        <v>1944200</v>
      </c>
      <c r="V49" s="5">
        <v>1.5800000000000002E-2</v>
      </c>
    </row>
    <row r="50" spans="1:22" x14ac:dyDescent="0.2">
      <c r="A50" s="16" t="s">
        <v>285</v>
      </c>
      <c r="B50" s="4">
        <v>500</v>
      </c>
      <c r="C50" s="4">
        <v>157000</v>
      </c>
      <c r="D50" s="4">
        <v>-156500</v>
      </c>
      <c r="E50" s="4">
        <v>-2937217308</v>
      </c>
      <c r="F50" s="4">
        <f t="shared" si="11"/>
        <v>153593604738</v>
      </c>
      <c r="K50">
        <f t="shared" si="12"/>
        <v>-1824100000</v>
      </c>
      <c r="L50" s="4">
        <v>167</v>
      </c>
      <c r="M50" s="4">
        <v>609</v>
      </c>
      <c r="N50" s="4">
        <v>18</v>
      </c>
      <c r="O50" s="4">
        <v>36</v>
      </c>
      <c r="P50" s="4">
        <v>415300</v>
      </c>
      <c r="Q50" s="4">
        <v>1528900</v>
      </c>
      <c r="R50" s="5">
        <v>-5.3E-3</v>
      </c>
      <c r="S50" s="4">
        <v>1944200</v>
      </c>
      <c r="T50" s="4">
        <f t="shared" si="13"/>
        <v>4707247</v>
      </c>
      <c r="U50" s="4">
        <f t="shared" si="14"/>
        <v>2501500</v>
      </c>
      <c r="V50" s="5">
        <v>2.1099999999999997E-2</v>
      </c>
    </row>
    <row r="51" spans="1:22" x14ac:dyDescent="0.2">
      <c r="A51" s="16" t="s">
        <v>284</v>
      </c>
      <c r="B51" s="4">
        <v>3505100</v>
      </c>
      <c r="C51" s="4">
        <v>125500</v>
      </c>
      <c r="D51" s="4">
        <v>3379600</v>
      </c>
      <c r="E51" s="4">
        <v>63605697998</v>
      </c>
      <c r="F51" s="4">
        <f t="shared" si="11"/>
        <v>156530822046</v>
      </c>
      <c r="G51" s="4">
        <v>0</v>
      </c>
      <c r="H51" s="4">
        <v>0</v>
      </c>
      <c r="I51" s="4">
        <v>0</v>
      </c>
      <c r="J51" s="4">
        <v>1880000000</v>
      </c>
      <c r="K51">
        <f t="shared" si="12"/>
        <v>-1824100000</v>
      </c>
      <c r="L51" s="4">
        <v>596</v>
      </c>
      <c r="M51" s="4">
        <v>379</v>
      </c>
      <c r="N51" s="4">
        <v>375</v>
      </c>
      <c r="O51" s="4">
        <v>47</v>
      </c>
      <c r="P51" s="4">
        <v>5320300</v>
      </c>
      <c r="Q51" s="4">
        <v>1252900</v>
      </c>
      <c r="R51" s="5">
        <v>5.4000000000000003E-3</v>
      </c>
      <c r="S51" s="4">
        <v>9076300</v>
      </c>
      <c r="T51" s="4">
        <f t="shared" si="13"/>
        <v>4295547.7</v>
      </c>
      <c r="U51" s="4">
        <f t="shared" si="14"/>
        <v>2501500</v>
      </c>
      <c r="V51" s="5">
        <v>2.1099999999999997E-2</v>
      </c>
    </row>
    <row r="52" spans="1:22" x14ac:dyDescent="0.2">
      <c r="A52" s="16" t="s">
        <v>283</v>
      </c>
      <c r="B52" s="4">
        <v>1000</v>
      </c>
      <c r="C52" s="4">
        <v>119500</v>
      </c>
      <c r="D52" s="4">
        <v>-118500</v>
      </c>
      <c r="E52" s="4">
        <v>-2216252705</v>
      </c>
      <c r="F52" s="4">
        <f t="shared" si="11"/>
        <v>92925124048</v>
      </c>
      <c r="K52">
        <f t="shared" si="12"/>
        <v>-3704100000</v>
      </c>
      <c r="L52" s="4">
        <v>357</v>
      </c>
      <c r="M52" s="4">
        <v>324</v>
      </c>
      <c r="N52" s="4">
        <v>50</v>
      </c>
      <c r="O52" s="4">
        <v>52</v>
      </c>
      <c r="P52" s="4">
        <v>1110700</v>
      </c>
      <c r="Q52" s="4">
        <v>1389900</v>
      </c>
      <c r="R52" s="5">
        <v>0</v>
      </c>
      <c r="S52" s="4">
        <v>2501500</v>
      </c>
      <c r="T52" s="4">
        <f t="shared" si="13"/>
        <v>4979894.8</v>
      </c>
      <c r="U52" s="4">
        <f t="shared" si="14"/>
        <v>2557194</v>
      </c>
      <c r="V52" s="5">
        <v>1.5900000000000001E-2</v>
      </c>
    </row>
    <row r="53" spans="1:22" x14ac:dyDescent="0.2">
      <c r="A53" s="16" t="s">
        <v>282</v>
      </c>
      <c r="B53" s="4">
        <v>3000500</v>
      </c>
      <c r="C53" s="4">
        <v>1100</v>
      </c>
      <c r="D53" s="4">
        <v>2999400</v>
      </c>
      <c r="E53" s="4">
        <v>56014311497</v>
      </c>
      <c r="F53" s="4">
        <f t="shared" si="11"/>
        <v>95141376753</v>
      </c>
      <c r="G53" s="4">
        <v>0</v>
      </c>
      <c r="H53" s="4">
        <v>0</v>
      </c>
      <c r="I53" s="4">
        <v>0</v>
      </c>
      <c r="J53" s="4">
        <v>-1870000000</v>
      </c>
      <c r="K53">
        <f t="shared" si="12"/>
        <v>-3704100000</v>
      </c>
      <c r="L53" s="4">
        <v>457</v>
      </c>
      <c r="M53" s="4">
        <v>315</v>
      </c>
      <c r="N53" s="4">
        <v>263</v>
      </c>
      <c r="O53" s="4">
        <v>48</v>
      </c>
      <c r="P53" s="4">
        <v>3031500</v>
      </c>
      <c r="Q53" s="4">
        <v>1164200</v>
      </c>
      <c r="R53" s="5">
        <v>5.4000000000000003E-3</v>
      </c>
      <c r="S53" s="4">
        <v>6700700</v>
      </c>
      <c r="T53" s="4">
        <f t="shared" si="13"/>
        <v>4722940.7</v>
      </c>
      <c r="U53" s="4">
        <f t="shared" si="14"/>
        <v>2205020</v>
      </c>
      <c r="V53" s="5">
        <v>1.6E-2</v>
      </c>
    </row>
    <row r="54" spans="1:22" x14ac:dyDescent="0.2">
      <c r="A54" s="16" t="s">
        <v>281</v>
      </c>
      <c r="B54" s="4">
        <v>800000</v>
      </c>
      <c r="C54" s="4">
        <v>800</v>
      </c>
      <c r="D54" s="4">
        <v>799200</v>
      </c>
      <c r="E54" s="4">
        <v>14959704893</v>
      </c>
      <c r="F54" s="4">
        <f t="shared" si="11"/>
        <v>39127065256</v>
      </c>
      <c r="K54">
        <f t="shared" si="12"/>
        <v>-1834100000</v>
      </c>
      <c r="L54" s="4">
        <v>719</v>
      </c>
      <c r="M54" s="4">
        <v>586</v>
      </c>
      <c r="N54" s="4">
        <v>132</v>
      </c>
      <c r="O54" s="4">
        <v>84</v>
      </c>
      <c r="P54" s="4">
        <v>3068200</v>
      </c>
      <c r="Q54" s="4">
        <v>2146200</v>
      </c>
      <c r="R54" s="5">
        <v>5.4000000000000003E-3</v>
      </c>
      <c r="S54" s="4">
        <v>5227400</v>
      </c>
      <c r="T54" s="4">
        <f t="shared" si="13"/>
        <v>4618493.0999999996</v>
      </c>
      <c r="U54" s="4">
        <f t="shared" si="14"/>
        <v>2205020</v>
      </c>
      <c r="V54" s="5">
        <v>1.6E-2</v>
      </c>
    </row>
    <row r="55" spans="1:22" x14ac:dyDescent="0.2">
      <c r="A55" s="16" t="s">
        <v>280</v>
      </c>
      <c r="B55" s="4">
        <v>1800</v>
      </c>
      <c r="C55" s="4">
        <v>93000</v>
      </c>
      <c r="D55" s="4">
        <v>-91200</v>
      </c>
      <c r="E55" s="4">
        <v>-1687773931</v>
      </c>
      <c r="F55" s="4">
        <f t="shared" si="11"/>
        <v>24167360363</v>
      </c>
      <c r="G55" s="4">
        <v>0</v>
      </c>
      <c r="H55" s="4">
        <v>0</v>
      </c>
      <c r="I55" s="4">
        <v>0</v>
      </c>
      <c r="J55" s="4">
        <v>-1840000000</v>
      </c>
      <c r="K55">
        <f t="shared" si="12"/>
        <v>-1834100000</v>
      </c>
      <c r="L55" s="4">
        <v>656</v>
      </c>
      <c r="M55" s="4">
        <v>305</v>
      </c>
      <c r="N55" s="4">
        <v>224</v>
      </c>
      <c r="O55" s="4">
        <v>40</v>
      </c>
      <c r="P55" s="4">
        <v>4164100</v>
      </c>
      <c r="Q55" s="4">
        <v>1084500</v>
      </c>
      <c r="R55" s="5">
        <v>1.09E-2</v>
      </c>
      <c r="S55" s="4">
        <v>5248600</v>
      </c>
      <c r="T55" s="4">
        <f t="shared" si="13"/>
        <v>5070469.0999999996</v>
      </c>
      <c r="U55" s="4">
        <f t="shared" si="14"/>
        <v>2205020</v>
      </c>
      <c r="V55" s="5">
        <v>2.1400000000000002E-2</v>
      </c>
    </row>
    <row r="56" spans="1:22" x14ac:dyDescent="0.2">
      <c r="A56" s="16" t="s">
        <v>279</v>
      </c>
      <c r="B56" s="4">
        <v>0</v>
      </c>
      <c r="C56" s="4">
        <v>236700</v>
      </c>
      <c r="D56" s="4">
        <v>-236700</v>
      </c>
      <c r="E56" s="4">
        <v>-4345495148</v>
      </c>
      <c r="F56" s="4">
        <f t="shared" ref="F56:F130" si="15">E56+F57</f>
        <v>25855134294</v>
      </c>
      <c r="G56" s="4">
        <v>0</v>
      </c>
      <c r="H56" s="4">
        <v>0</v>
      </c>
      <c r="I56" s="4">
        <v>0</v>
      </c>
      <c r="J56" s="4">
        <v>910000000</v>
      </c>
      <c r="K56">
        <f t="shared" ref="K56:K76" si="16">K57+J56</f>
        <v>5900000</v>
      </c>
      <c r="L56" s="4">
        <v>297</v>
      </c>
      <c r="M56" s="4">
        <v>581</v>
      </c>
      <c r="N56" s="4">
        <v>47</v>
      </c>
      <c r="O56" s="4">
        <v>55</v>
      </c>
      <c r="P56" s="4">
        <v>1162500</v>
      </c>
      <c r="Q56" s="4">
        <v>1783000</v>
      </c>
      <c r="R56" s="5">
        <v>3.3E-3</v>
      </c>
      <c r="S56" s="4">
        <v>2949870</v>
      </c>
      <c r="T56" s="4">
        <f t="shared" si="13"/>
        <v>5120775.8</v>
      </c>
      <c r="U56" s="4">
        <f t="shared" ref="U56:U123" si="17">MIN(S57:S61)</f>
        <v>2205020</v>
      </c>
      <c r="V56" s="5">
        <v>1.6299999999999999E-2</v>
      </c>
    </row>
    <row r="57" spans="1:22" x14ac:dyDescent="0.2">
      <c r="A57" s="16" t="s">
        <v>278</v>
      </c>
      <c r="B57" s="4">
        <v>0</v>
      </c>
      <c r="C57" s="4">
        <v>100000</v>
      </c>
      <c r="D57" s="4">
        <v>-100000</v>
      </c>
      <c r="E57" s="4">
        <v>-1829061999</v>
      </c>
      <c r="F57" s="4">
        <f t="shared" si="15"/>
        <v>30200629442</v>
      </c>
      <c r="G57" s="4">
        <v>0</v>
      </c>
      <c r="H57" s="4">
        <v>0</v>
      </c>
      <c r="I57" s="4">
        <v>0</v>
      </c>
      <c r="J57" s="4">
        <v>915000000</v>
      </c>
      <c r="K57">
        <f t="shared" si="16"/>
        <v>-904100000</v>
      </c>
      <c r="L57" s="4">
        <v>421</v>
      </c>
      <c r="M57" s="4">
        <v>349</v>
      </c>
      <c r="N57" s="4">
        <v>37</v>
      </c>
      <c r="O57" s="4">
        <v>51</v>
      </c>
      <c r="P57" s="4">
        <v>1164500</v>
      </c>
      <c r="Q57" s="4">
        <v>1387600</v>
      </c>
      <c r="R57" s="5">
        <v>-5.8999999999999999E-3</v>
      </c>
      <c r="S57" s="4">
        <v>2557194</v>
      </c>
      <c r="T57" s="4">
        <f t="shared" si="13"/>
        <v>5388964.5</v>
      </c>
      <c r="U57" s="4">
        <f t="shared" si="17"/>
        <v>2205020</v>
      </c>
      <c r="V57" s="5">
        <v>1.09E-2</v>
      </c>
    </row>
    <row r="58" spans="1:22" x14ac:dyDescent="0.2">
      <c r="A58" s="16" t="s">
        <v>275</v>
      </c>
      <c r="B58" s="4">
        <v>500</v>
      </c>
      <c r="C58" s="4">
        <v>0</v>
      </c>
      <c r="D58" s="4">
        <v>500</v>
      </c>
      <c r="E58" s="4">
        <v>9179757</v>
      </c>
      <c r="F58" s="4">
        <f t="shared" si="15"/>
        <v>32029691441</v>
      </c>
      <c r="K58">
        <f t="shared" si="16"/>
        <v>-1819100000</v>
      </c>
      <c r="L58" s="4">
        <v>300</v>
      </c>
      <c r="M58" s="4">
        <v>342</v>
      </c>
      <c r="N58" s="4">
        <v>34</v>
      </c>
      <c r="O58" s="4">
        <v>53</v>
      </c>
      <c r="P58" s="4">
        <v>793000</v>
      </c>
      <c r="Q58" s="4">
        <v>1411000</v>
      </c>
      <c r="R58" s="5">
        <v>-2.0999999999999999E-3</v>
      </c>
      <c r="S58" s="4">
        <v>2205020</v>
      </c>
      <c r="T58" s="4">
        <f t="shared" si="13"/>
        <v>5492972.9000000004</v>
      </c>
      <c r="U58" s="4">
        <f t="shared" si="17"/>
        <v>4131159</v>
      </c>
      <c r="V58" s="5">
        <v>1.09E-2</v>
      </c>
    </row>
    <row r="59" spans="1:22" x14ac:dyDescent="0.2">
      <c r="A59" s="16" t="s">
        <v>274</v>
      </c>
      <c r="B59" s="4">
        <v>100</v>
      </c>
      <c r="C59" s="4">
        <v>0</v>
      </c>
      <c r="D59" s="4">
        <v>100</v>
      </c>
      <c r="E59" s="4">
        <v>1837341</v>
      </c>
      <c r="F59" s="4">
        <f t="shared" si="15"/>
        <v>32020511684</v>
      </c>
      <c r="G59" s="4">
        <v>0</v>
      </c>
      <c r="H59" s="4">
        <v>0</v>
      </c>
      <c r="I59" s="4">
        <v>0</v>
      </c>
      <c r="J59" s="4">
        <v>-1819100000</v>
      </c>
      <c r="K59">
        <f t="shared" si="16"/>
        <v>-1819100000</v>
      </c>
      <c r="L59" s="4">
        <v>634</v>
      </c>
      <c r="M59" s="4">
        <v>487</v>
      </c>
      <c r="N59" s="4">
        <v>68</v>
      </c>
      <c r="O59" s="4">
        <v>93</v>
      </c>
      <c r="P59" s="4">
        <v>2429900</v>
      </c>
      <c r="Q59" s="4">
        <v>3498600</v>
      </c>
      <c r="R59" s="5">
        <v>-1.4000000000000002E-3</v>
      </c>
      <c r="S59" s="4">
        <v>5929875</v>
      </c>
      <c r="T59" s="4">
        <f t="shared" si="13"/>
        <v>5209311</v>
      </c>
      <c r="U59" s="4">
        <f t="shared" si="17"/>
        <v>4131159</v>
      </c>
      <c r="V59" s="5">
        <v>2.1600000000000001E-2</v>
      </c>
    </row>
    <row r="60" spans="1:22" x14ac:dyDescent="0.2">
      <c r="A60" s="16" t="s">
        <v>273</v>
      </c>
      <c r="B60" s="4">
        <v>0</v>
      </c>
      <c r="C60" s="4">
        <v>441000</v>
      </c>
      <c r="D60" s="4">
        <v>-441000</v>
      </c>
      <c r="E60" s="4">
        <v>-8093338060</v>
      </c>
      <c r="F60" s="4">
        <f t="shared" si="15"/>
        <v>32018674343</v>
      </c>
      <c r="K60">
        <f t="shared" si="16"/>
        <v>0</v>
      </c>
      <c r="L60" s="4">
        <v>561</v>
      </c>
      <c r="M60" s="4">
        <v>676</v>
      </c>
      <c r="N60" s="4">
        <v>68</v>
      </c>
      <c r="O60" s="4">
        <v>106</v>
      </c>
      <c r="P60" s="4">
        <v>1650300</v>
      </c>
      <c r="Q60" s="4">
        <v>3024000</v>
      </c>
      <c r="R60" s="5">
        <v>-2.5999999999999999E-3</v>
      </c>
      <c r="S60" s="4">
        <v>4676011</v>
      </c>
      <c r="T60" s="4">
        <f t="shared" si="13"/>
        <v>4955453.0999999996</v>
      </c>
      <c r="U60" s="4">
        <f t="shared" si="17"/>
        <v>4131159</v>
      </c>
      <c r="V60" s="5">
        <v>1.6299999999999999E-2</v>
      </c>
    </row>
    <row r="61" spans="1:22" x14ac:dyDescent="0.2">
      <c r="A61" s="16" t="s">
        <v>268</v>
      </c>
      <c r="B61" s="4">
        <v>15100</v>
      </c>
      <c r="C61" s="4">
        <v>335500</v>
      </c>
      <c r="D61" s="4">
        <v>-320400</v>
      </c>
      <c r="E61" s="4">
        <v>-5889329640</v>
      </c>
      <c r="F61" s="4">
        <f t="shared" si="15"/>
        <v>40112012403</v>
      </c>
      <c r="K61">
        <f t="shared" si="16"/>
        <v>0</v>
      </c>
      <c r="L61" s="4">
        <v>587</v>
      </c>
      <c r="M61" s="4">
        <v>820</v>
      </c>
      <c r="N61" s="4">
        <v>55</v>
      </c>
      <c r="O61" s="4">
        <v>102</v>
      </c>
      <c r="P61" s="4">
        <v>1459900</v>
      </c>
      <c r="Q61" s="4">
        <v>3497200</v>
      </c>
      <c r="R61" s="5">
        <v>-6.4000000000000003E-3</v>
      </c>
      <c r="S61" s="4">
        <v>4959307</v>
      </c>
      <c r="T61" s="4">
        <f t="shared" si="13"/>
        <v>4698927.7</v>
      </c>
      <c r="U61" s="4">
        <f t="shared" si="17"/>
        <v>3452937</v>
      </c>
      <c r="V61" s="5">
        <v>2.1600000000000001E-2</v>
      </c>
    </row>
    <row r="62" spans="1:22" x14ac:dyDescent="0.2">
      <c r="A62" s="16" t="s">
        <v>266</v>
      </c>
      <c r="B62" s="4">
        <v>22500</v>
      </c>
      <c r="C62" s="4">
        <v>462000</v>
      </c>
      <c r="D62" s="4">
        <v>-439500</v>
      </c>
      <c r="E62" s="4">
        <v>-8151545025</v>
      </c>
      <c r="F62" s="4">
        <f t="shared" si="15"/>
        <v>46001342043</v>
      </c>
      <c r="K62">
        <f t="shared" si="16"/>
        <v>0</v>
      </c>
      <c r="L62" s="4">
        <v>1345</v>
      </c>
      <c r="M62" s="4">
        <v>707</v>
      </c>
      <c r="N62" s="4">
        <v>139</v>
      </c>
      <c r="O62" s="4">
        <v>140</v>
      </c>
      <c r="P62" s="4">
        <v>4444800</v>
      </c>
      <c r="Q62" s="4">
        <v>4896400</v>
      </c>
      <c r="R62" s="5">
        <v>-1.8600000000000002E-2</v>
      </c>
      <c r="S62" s="4">
        <v>9344971</v>
      </c>
      <c r="T62" s="4">
        <f t="shared" ref="T62:T115" si="18">AVERAGE(S63:S72)</f>
        <v>4075044</v>
      </c>
      <c r="U62" s="4">
        <f t="shared" si="17"/>
        <v>3452937</v>
      </c>
      <c r="V62" s="5">
        <v>2.6499999999999999E-2</v>
      </c>
    </row>
    <row r="63" spans="1:22" x14ac:dyDescent="0.2">
      <c r="A63" s="16" t="s">
        <v>265</v>
      </c>
      <c r="B63" s="4">
        <v>51200</v>
      </c>
      <c r="C63" s="4">
        <v>300</v>
      </c>
      <c r="D63" s="4">
        <v>50900</v>
      </c>
      <c r="E63" s="4">
        <v>960400796</v>
      </c>
      <c r="F63" s="4">
        <f t="shared" si="15"/>
        <v>54152887068</v>
      </c>
      <c r="K63">
        <f t="shared" si="16"/>
        <v>0</v>
      </c>
      <c r="L63" s="4">
        <v>558</v>
      </c>
      <c r="M63" s="4">
        <v>565</v>
      </c>
      <c r="N63" s="4">
        <v>46</v>
      </c>
      <c r="O63" s="4">
        <v>103</v>
      </c>
      <c r="P63" s="4">
        <v>1390700</v>
      </c>
      <c r="Q63" s="4">
        <v>2739300</v>
      </c>
      <c r="R63" s="5">
        <v>-1.6000000000000001E-3</v>
      </c>
      <c r="S63" s="4">
        <v>4131159</v>
      </c>
      <c r="T63" s="4">
        <f t="shared" si="18"/>
        <v>3937428.5</v>
      </c>
      <c r="U63" s="4">
        <f t="shared" si="17"/>
        <v>3245104</v>
      </c>
      <c r="V63" s="5">
        <v>2.1000000000000001E-2</v>
      </c>
    </row>
    <row r="64" spans="1:22" x14ac:dyDescent="0.2">
      <c r="A64" s="16" t="s">
        <v>247</v>
      </c>
      <c r="B64" s="4">
        <v>18300</v>
      </c>
      <c r="C64" s="4">
        <v>200</v>
      </c>
      <c r="D64" s="4">
        <v>18100</v>
      </c>
      <c r="E64" s="4">
        <v>342590837</v>
      </c>
      <c r="F64" s="4">
        <f t="shared" si="15"/>
        <v>53192486272</v>
      </c>
      <c r="K64">
        <f t="shared" si="16"/>
        <v>0</v>
      </c>
      <c r="L64" s="4">
        <v>470</v>
      </c>
      <c r="M64" s="4">
        <v>535</v>
      </c>
      <c r="N64" s="4">
        <v>66</v>
      </c>
      <c r="O64" s="4">
        <v>68</v>
      </c>
      <c r="P64" s="4">
        <v>2255100</v>
      </c>
      <c r="Q64" s="4">
        <v>1925600</v>
      </c>
      <c r="R64" s="5">
        <v>6.8999999999999999E-3</v>
      </c>
      <c r="S64" s="4">
        <v>4182924</v>
      </c>
      <c r="T64" s="4">
        <f t="shared" si="18"/>
        <v>3692114.1</v>
      </c>
      <c r="U64" s="4">
        <f t="shared" si="17"/>
        <v>3093256</v>
      </c>
      <c r="V64" s="5">
        <v>2.1000000000000001E-2</v>
      </c>
    </row>
    <row r="65" spans="1:22" x14ac:dyDescent="0.2">
      <c r="A65" s="16" t="s">
        <v>239</v>
      </c>
      <c r="B65" s="4">
        <v>273800</v>
      </c>
      <c r="C65" s="4">
        <v>300</v>
      </c>
      <c r="D65" s="4">
        <v>273500</v>
      </c>
      <c r="E65" s="4">
        <v>5147752666</v>
      </c>
      <c r="F65" s="4">
        <f t="shared" si="15"/>
        <v>52849895435</v>
      </c>
      <c r="K65">
        <f t="shared" si="16"/>
        <v>0</v>
      </c>
      <c r="L65" s="4">
        <v>799</v>
      </c>
      <c r="M65" s="4">
        <v>750</v>
      </c>
      <c r="N65" s="4">
        <v>131</v>
      </c>
      <c r="O65" s="4">
        <v>133</v>
      </c>
      <c r="P65" s="4">
        <v>4532300</v>
      </c>
      <c r="Q65" s="4">
        <v>5234400</v>
      </c>
      <c r="R65" s="5">
        <v>1.2E-2</v>
      </c>
      <c r="S65" s="4">
        <v>9768360</v>
      </c>
      <c r="T65" s="4">
        <f t="shared" si="18"/>
        <v>2960667.7</v>
      </c>
      <c r="U65" s="4">
        <f t="shared" si="17"/>
        <v>2137432</v>
      </c>
      <c r="V65" s="5">
        <v>2.1099999999999997E-2</v>
      </c>
    </row>
    <row r="66" spans="1:22" x14ac:dyDescent="0.2">
      <c r="A66" s="16" t="s">
        <v>238</v>
      </c>
      <c r="B66" s="4">
        <v>0</v>
      </c>
      <c r="C66" s="4">
        <v>0</v>
      </c>
      <c r="D66" s="4">
        <v>0</v>
      </c>
      <c r="E66" s="4">
        <v>0</v>
      </c>
      <c r="F66" s="4">
        <f t="shared" si="15"/>
        <v>47702142769</v>
      </c>
      <c r="K66">
        <f t="shared" si="16"/>
        <v>0</v>
      </c>
      <c r="L66" s="4">
        <v>460</v>
      </c>
      <c r="M66" s="4">
        <v>332</v>
      </c>
      <c r="N66" s="4">
        <v>60</v>
      </c>
      <c r="O66" s="4">
        <v>50</v>
      </c>
      <c r="P66" s="4">
        <v>1477600</v>
      </c>
      <c r="Q66" s="4">
        <v>1970200</v>
      </c>
      <c r="R66" s="5">
        <v>-6.1999999999999998E-3</v>
      </c>
      <c r="S66" s="4">
        <v>3452937</v>
      </c>
      <c r="T66" s="4">
        <f t="shared" si="18"/>
        <v>2915814.8</v>
      </c>
      <c r="U66" s="4">
        <f t="shared" si="17"/>
        <v>2137432</v>
      </c>
      <c r="V66" s="5">
        <v>1.0700000000000001E-2</v>
      </c>
    </row>
    <row r="67" spans="1:22" x14ac:dyDescent="0.2">
      <c r="A67" s="16" t="s">
        <v>237</v>
      </c>
      <c r="B67" s="4">
        <v>100</v>
      </c>
      <c r="C67" s="4">
        <v>0</v>
      </c>
      <c r="D67" s="4">
        <v>100</v>
      </c>
      <c r="E67" s="4">
        <v>1869064</v>
      </c>
      <c r="F67" s="4">
        <f t="shared" si="15"/>
        <v>47702142769</v>
      </c>
      <c r="K67">
        <f t="shared" si="16"/>
        <v>0</v>
      </c>
      <c r="L67" s="4">
        <v>388</v>
      </c>
      <c r="M67" s="4">
        <v>684</v>
      </c>
      <c r="N67" s="4">
        <v>57</v>
      </c>
      <c r="O67" s="4">
        <v>108</v>
      </c>
      <c r="P67" s="4">
        <v>2259400</v>
      </c>
      <c r="Q67" s="4">
        <v>2975200</v>
      </c>
      <c r="R67" s="5">
        <v>1.04E-2</v>
      </c>
      <c r="S67" s="4">
        <v>5239081</v>
      </c>
      <c r="T67" s="4">
        <f t="shared" si="18"/>
        <v>2717121.3</v>
      </c>
      <c r="U67" s="4">
        <f t="shared" si="17"/>
        <v>2137432</v>
      </c>
      <c r="V67" s="5">
        <v>2.12E-2</v>
      </c>
    </row>
    <row r="68" spans="1:22" x14ac:dyDescent="0.2">
      <c r="A68" s="16" t="s">
        <v>233</v>
      </c>
      <c r="B68" s="4">
        <v>0</v>
      </c>
      <c r="C68" s="4">
        <v>0</v>
      </c>
      <c r="D68" s="4">
        <v>0</v>
      </c>
      <c r="E68" s="4">
        <v>0</v>
      </c>
      <c r="F68" s="4">
        <f t="shared" si="15"/>
        <v>47700273705</v>
      </c>
      <c r="K68">
        <f t="shared" si="16"/>
        <v>0</v>
      </c>
      <c r="L68" s="4">
        <v>611</v>
      </c>
      <c r="M68" s="4">
        <v>252</v>
      </c>
      <c r="N68" s="4">
        <v>60</v>
      </c>
      <c r="O68" s="4">
        <v>41</v>
      </c>
      <c r="R68" s="5">
        <v>-8.9999999999999998E-4</v>
      </c>
      <c r="S68" s="4">
        <v>3245104</v>
      </c>
      <c r="T68" s="4">
        <f t="shared" si="18"/>
        <v>2808384.1</v>
      </c>
      <c r="U68" s="4">
        <f t="shared" si="17"/>
        <v>2137432</v>
      </c>
    </row>
    <row r="69" spans="1:22" x14ac:dyDescent="0.2">
      <c r="A69" s="16" t="s">
        <v>232</v>
      </c>
      <c r="B69" s="4">
        <v>6400</v>
      </c>
      <c r="C69" s="4">
        <v>0</v>
      </c>
      <c r="D69" s="4">
        <v>6400</v>
      </c>
      <c r="E69" s="4">
        <v>118317659</v>
      </c>
      <c r="F69" s="4">
        <f t="shared" si="15"/>
        <v>47700273705</v>
      </c>
      <c r="K69">
        <f t="shared" si="16"/>
        <v>0</v>
      </c>
      <c r="R69" s="5">
        <v>-6.0000000000000001E-3</v>
      </c>
      <c r="S69" s="4">
        <v>3093256</v>
      </c>
      <c r="T69" s="4">
        <f t="shared" si="18"/>
        <v>3014125.3</v>
      </c>
      <c r="U69" s="4">
        <f t="shared" si="17"/>
        <v>1729780</v>
      </c>
    </row>
    <row r="70" spans="1:22" x14ac:dyDescent="0.2">
      <c r="A70" s="16" t="s">
        <v>231</v>
      </c>
      <c r="B70" s="4">
        <v>500</v>
      </c>
      <c r="C70" s="4">
        <v>1000</v>
      </c>
      <c r="D70" s="4">
        <v>-500</v>
      </c>
      <c r="E70" s="4">
        <v>-9310204</v>
      </c>
      <c r="F70" s="4">
        <f t="shared" si="15"/>
        <v>47581956046</v>
      </c>
      <c r="K70">
        <f t="shared" si="16"/>
        <v>0</v>
      </c>
      <c r="R70" s="5">
        <v>6.5000000000000006E-3</v>
      </c>
      <c r="S70" s="4">
        <v>2137432</v>
      </c>
      <c r="T70" s="4">
        <f t="shared" si="18"/>
        <v>3443789</v>
      </c>
      <c r="U70" s="4">
        <f t="shared" si="17"/>
        <v>1729780</v>
      </c>
    </row>
    <row r="71" spans="1:22" x14ac:dyDescent="0.2">
      <c r="A71" s="16" t="s">
        <v>230</v>
      </c>
      <c r="B71" s="4">
        <v>100500</v>
      </c>
      <c r="C71" s="4">
        <v>0</v>
      </c>
      <c r="D71" s="4">
        <v>100500</v>
      </c>
      <c r="E71" s="4">
        <v>1863599749</v>
      </c>
      <c r="F71" s="4">
        <f t="shared" si="15"/>
        <v>47591266250</v>
      </c>
      <c r="K71">
        <f t="shared" si="16"/>
        <v>0</v>
      </c>
      <c r="R71" s="5">
        <v>2.3999999999999998E-3</v>
      </c>
      <c r="S71" s="4">
        <v>2394053</v>
      </c>
      <c r="T71" s="4">
        <f t="shared" si="18"/>
        <v>3637446.5</v>
      </c>
      <c r="U71" s="4">
        <f t="shared" si="17"/>
        <v>1729780</v>
      </c>
    </row>
    <row r="72" spans="1:22" x14ac:dyDescent="0.2">
      <c r="A72" s="16" t="s">
        <v>229</v>
      </c>
      <c r="B72" s="4">
        <v>0</v>
      </c>
      <c r="C72" s="4">
        <v>0</v>
      </c>
      <c r="D72" s="4">
        <v>0</v>
      </c>
      <c r="E72" s="4">
        <v>0</v>
      </c>
      <c r="F72" s="4">
        <f t="shared" si="15"/>
        <v>45727666501</v>
      </c>
      <c r="K72">
        <f t="shared" si="16"/>
        <v>0</v>
      </c>
      <c r="R72" s="5">
        <v>7.3000000000000001E-3</v>
      </c>
      <c r="S72" s="4">
        <v>3106134</v>
      </c>
      <c r="T72" s="4">
        <f t="shared" si="18"/>
        <v>3606771.6</v>
      </c>
      <c r="U72" s="4">
        <f t="shared" si="17"/>
        <v>1729780</v>
      </c>
    </row>
    <row r="73" spans="1:22" x14ac:dyDescent="0.2">
      <c r="A73" s="16" t="s">
        <v>228</v>
      </c>
      <c r="B73" s="4">
        <v>1200</v>
      </c>
      <c r="C73" s="4">
        <v>310800</v>
      </c>
      <c r="D73" s="4">
        <v>-309600</v>
      </c>
      <c r="E73" s="4">
        <v>-5707872330</v>
      </c>
      <c r="F73" s="4">
        <f t="shared" si="15"/>
        <v>45727666501</v>
      </c>
      <c r="K73">
        <f t="shared" si="16"/>
        <v>0</v>
      </c>
      <c r="R73" s="5">
        <v>2E-3</v>
      </c>
      <c r="S73" s="4">
        <v>2755004</v>
      </c>
      <c r="T73" s="4">
        <f t="shared" si="18"/>
        <v>3718595</v>
      </c>
      <c r="U73" s="4">
        <f t="shared" si="17"/>
        <v>1729780</v>
      </c>
    </row>
    <row r="74" spans="1:22" x14ac:dyDescent="0.2">
      <c r="A74" s="16" t="s">
        <v>227</v>
      </c>
      <c r="B74" s="4">
        <v>0</v>
      </c>
      <c r="C74" s="4">
        <v>0</v>
      </c>
      <c r="D74" s="4">
        <v>0</v>
      </c>
      <c r="E74" s="4">
        <v>0</v>
      </c>
      <c r="F74" s="4">
        <f t="shared" si="15"/>
        <v>51435538831</v>
      </c>
      <c r="K74">
        <f t="shared" si="16"/>
        <v>0</v>
      </c>
      <c r="R74" s="5">
        <v>-4.0999999999999995E-3</v>
      </c>
      <c r="S74" s="4">
        <v>1729780</v>
      </c>
      <c r="T74" s="4">
        <f t="shared" si="18"/>
        <v>4611084.8</v>
      </c>
      <c r="U74" s="4">
        <f t="shared" si="17"/>
        <v>2453896</v>
      </c>
    </row>
    <row r="75" spans="1:22" x14ac:dyDescent="0.2">
      <c r="A75" s="16" t="s">
        <v>221</v>
      </c>
      <c r="B75" s="4">
        <v>800</v>
      </c>
      <c r="C75" s="4">
        <v>0</v>
      </c>
      <c r="D75" s="4">
        <v>800</v>
      </c>
      <c r="E75" s="4">
        <v>14788616</v>
      </c>
      <c r="F75" s="4">
        <f t="shared" si="15"/>
        <v>51435538831</v>
      </c>
      <c r="K75">
        <f t="shared" si="16"/>
        <v>0</v>
      </c>
      <c r="R75" s="5">
        <v>1.0200000000000001E-2</v>
      </c>
      <c r="S75" s="4">
        <v>2453896</v>
      </c>
      <c r="T75" s="4">
        <f t="shared" si="18"/>
        <v>4916719.0999999996</v>
      </c>
      <c r="U75" s="4">
        <f t="shared" si="17"/>
        <v>3004408</v>
      </c>
    </row>
    <row r="76" spans="1:22" x14ac:dyDescent="0.2">
      <c r="A76" s="16" t="s">
        <v>212</v>
      </c>
      <c r="B76" s="4">
        <v>0</v>
      </c>
      <c r="C76" s="4">
        <v>0</v>
      </c>
      <c r="D76" s="4">
        <v>0</v>
      </c>
      <c r="E76" s="4">
        <v>0</v>
      </c>
      <c r="F76" s="4">
        <f t="shared" si="15"/>
        <v>51420750215</v>
      </c>
      <c r="K76">
        <f t="shared" si="16"/>
        <v>0</v>
      </c>
      <c r="R76" s="5">
        <v>-8.9999999999999998E-4</v>
      </c>
      <c r="S76" s="4">
        <v>3004408</v>
      </c>
      <c r="T76" s="4">
        <f t="shared" si="18"/>
        <v>5741228.2999999998</v>
      </c>
      <c r="U76" s="4">
        <f t="shared" si="17"/>
        <v>3252146</v>
      </c>
    </row>
    <row r="77" spans="1:22" x14ac:dyDescent="0.2">
      <c r="A77" s="16" t="s">
        <v>211</v>
      </c>
      <c r="B77" s="4">
        <v>0</v>
      </c>
      <c r="C77" s="4">
        <v>0</v>
      </c>
      <c r="D77" s="4">
        <v>0</v>
      </c>
      <c r="E77" s="4">
        <v>0</v>
      </c>
      <c r="F77" s="4">
        <f t="shared" si="15"/>
        <v>51420750215</v>
      </c>
      <c r="K77">
        <f>K78+J77</f>
        <v>0</v>
      </c>
      <c r="R77" s="5">
        <v>-0.01</v>
      </c>
      <c r="S77" s="4">
        <v>3252146</v>
      </c>
      <c r="T77" s="4">
        <f t="shared" si="18"/>
        <v>6746840.0999999996</v>
      </c>
      <c r="U77" s="4">
        <f t="shared" si="17"/>
        <v>2799385</v>
      </c>
    </row>
    <row r="78" spans="1:22" x14ac:dyDescent="0.2">
      <c r="A78" s="16" t="s">
        <v>210</v>
      </c>
      <c r="B78" s="4">
        <v>0</v>
      </c>
      <c r="C78" s="4">
        <v>0</v>
      </c>
      <c r="D78" s="4">
        <v>0</v>
      </c>
      <c r="E78" s="4">
        <v>0</v>
      </c>
      <c r="F78" s="4">
        <f t="shared" si="15"/>
        <v>51420750215</v>
      </c>
      <c r="K78">
        <f>J78+K80</f>
        <v>0</v>
      </c>
      <c r="R78" s="5">
        <v>-5.6999999999999993E-3</v>
      </c>
      <c r="S78" s="4">
        <v>4157732</v>
      </c>
      <c r="T78" s="4">
        <f t="shared" si="18"/>
        <v>6679503.9000000004</v>
      </c>
      <c r="U78" s="4">
        <f t="shared" si="17"/>
        <v>2799385</v>
      </c>
    </row>
    <row r="79" spans="1:22" x14ac:dyDescent="0.2">
      <c r="A79" s="16" t="s">
        <v>209</v>
      </c>
      <c r="B79" s="4">
        <v>0</v>
      </c>
      <c r="C79" s="4">
        <v>30000</v>
      </c>
      <c r="D79" s="4">
        <v>-30000</v>
      </c>
      <c r="E79" s="4">
        <v>-557286699</v>
      </c>
      <c r="F79" s="4">
        <f t="shared" si="15"/>
        <v>51420750215</v>
      </c>
      <c r="R79" s="5">
        <v>-1.1899999999999999E-2</v>
      </c>
      <c r="S79" s="4">
        <v>5150668</v>
      </c>
      <c r="T79" s="4">
        <f t="shared" si="18"/>
        <v>6722228</v>
      </c>
      <c r="U79" s="4">
        <f t="shared" si="17"/>
        <v>2799385</v>
      </c>
    </row>
    <row r="80" spans="1:22" x14ac:dyDescent="0.2">
      <c r="A80" s="16" t="s">
        <v>208</v>
      </c>
      <c r="B80" s="4">
        <v>300</v>
      </c>
      <c r="C80" s="4">
        <v>500</v>
      </c>
      <c r="D80" s="4">
        <v>-200</v>
      </c>
      <c r="E80" s="4">
        <v>-3753958</v>
      </c>
      <c r="F80" s="4">
        <f t="shared" si="15"/>
        <v>51978036914</v>
      </c>
      <c r="K80">
        <f>J80</f>
        <v>0</v>
      </c>
      <c r="R80" s="5">
        <v>-1.21E-2</v>
      </c>
      <c r="S80" s="4">
        <v>6434069</v>
      </c>
      <c r="T80" s="4">
        <f t="shared" si="18"/>
        <v>6721960.7999999998</v>
      </c>
      <c r="U80" s="4">
        <f t="shared" si="17"/>
        <v>2799385</v>
      </c>
    </row>
    <row r="81" spans="1:21" x14ac:dyDescent="0.2">
      <c r="A81" s="16" t="s">
        <v>207</v>
      </c>
      <c r="B81" s="4">
        <v>802600</v>
      </c>
      <c r="C81" s="4">
        <v>5000</v>
      </c>
      <c r="D81" s="4">
        <v>797600</v>
      </c>
      <c r="E81" s="4">
        <v>15118545855</v>
      </c>
      <c r="F81" s="4">
        <f t="shared" si="15"/>
        <v>51981790872</v>
      </c>
      <c r="R81" s="5">
        <v>3.0000000000000001E-3</v>
      </c>
      <c r="S81" s="4">
        <v>4330628</v>
      </c>
      <c r="T81" s="4">
        <f t="shared" si="18"/>
        <v>6802107.9000000004</v>
      </c>
      <c r="U81" s="4">
        <f t="shared" si="17"/>
        <v>2799385</v>
      </c>
    </row>
    <row r="82" spans="1:21" x14ac:dyDescent="0.2">
      <c r="A82" s="16" t="s">
        <v>206</v>
      </c>
      <c r="B82" s="4">
        <v>400</v>
      </c>
      <c r="C82" s="4">
        <v>0</v>
      </c>
      <c r="D82" s="4">
        <v>400</v>
      </c>
      <c r="E82" s="4">
        <v>7559683</v>
      </c>
      <c r="F82" s="4">
        <f t="shared" si="15"/>
        <v>36863245017</v>
      </c>
      <c r="R82" s="5">
        <v>0</v>
      </c>
      <c r="S82" s="4">
        <v>2799385</v>
      </c>
      <c r="T82" s="4">
        <f t="shared" si="18"/>
        <v>6865094.9000000004</v>
      </c>
      <c r="U82" s="4">
        <f t="shared" si="17"/>
        <v>3873238</v>
      </c>
    </row>
    <row r="83" spans="1:21" x14ac:dyDescent="0.2">
      <c r="A83" s="16" t="s">
        <v>205</v>
      </c>
      <c r="B83" s="4">
        <v>0</v>
      </c>
      <c r="C83" s="4">
        <v>15800</v>
      </c>
      <c r="D83" s="4">
        <v>-15800</v>
      </c>
      <c r="E83" s="4">
        <v>-298474706</v>
      </c>
      <c r="F83" s="4">
        <f t="shared" si="15"/>
        <v>36855685334</v>
      </c>
      <c r="R83" s="5">
        <v>-5.6999999999999993E-3</v>
      </c>
      <c r="S83" s="4">
        <v>3873238</v>
      </c>
      <c r="T83" s="4">
        <f t="shared" si="18"/>
        <v>7161120.9000000004</v>
      </c>
      <c r="U83" s="4">
        <f t="shared" si="17"/>
        <v>3484370</v>
      </c>
    </row>
    <row r="84" spans="1:21" x14ac:dyDescent="0.2">
      <c r="A84" s="16" t="s">
        <v>204</v>
      </c>
      <c r="B84" s="4">
        <v>121070</v>
      </c>
      <c r="C84" s="4">
        <v>1400</v>
      </c>
      <c r="D84" s="4">
        <v>119670</v>
      </c>
      <c r="E84" s="4">
        <v>2269353345</v>
      </c>
      <c r="F84" s="4">
        <f t="shared" si="15"/>
        <v>37154160040</v>
      </c>
      <c r="R84" s="5">
        <v>-1.7399999999999999E-2</v>
      </c>
      <c r="S84" s="4">
        <v>10654678</v>
      </c>
      <c r="T84" s="4">
        <f t="shared" si="18"/>
        <v>7431138.7999999998</v>
      </c>
      <c r="U84" s="4">
        <f t="shared" si="17"/>
        <v>3484370</v>
      </c>
    </row>
    <row r="85" spans="1:21" x14ac:dyDescent="0.2">
      <c r="A85" s="16" t="s">
        <v>203</v>
      </c>
      <c r="B85" s="4">
        <v>0</v>
      </c>
      <c r="C85" s="4">
        <v>6000</v>
      </c>
      <c r="D85" s="4">
        <v>-6000</v>
      </c>
      <c r="E85" s="4">
        <v>-115793313</v>
      </c>
      <c r="F85" s="4">
        <f t="shared" si="15"/>
        <v>34884806695</v>
      </c>
      <c r="R85" s="5">
        <v>-1.03E-2</v>
      </c>
      <c r="S85" s="4">
        <v>5510239</v>
      </c>
      <c r="T85" s="4">
        <f t="shared" si="18"/>
        <v>7525296</v>
      </c>
      <c r="U85" s="4">
        <f t="shared" si="17"/>
        <v>3484370</v>
      </c>
    </row>
    <row r="86" spans="1:21" x14ac:dyDescent="0.2">
      <c r="A86" s="16" t="s">
        <v>202</v>
      </c>
      <c r="B86" s="4">
        <v>19800</v>
      </c>
      <c r="C86" s="4">
        <v>750000</v>
      </c>
      <c r="D86" s="4">
        <v>-730200</v>
      </c>
      <c r="E86" s="4">
        <v>-14212851292</v>
      </c>
      <c r="F86" s="4">
        <f t="shared" si="15"/>
        <v>35000600008</v>
      </c>
      <c r="R86" s="5">
        <v>1.38E-2</v>
      </c>
      <c r="S86" s="4">
        <v>11249500</v>
      </c>
      <c r="T86" s="4">
        <f t="shared" si="18"/>
        <v>7158345.2999999998</v>
      </c>
      <c r="U86" s="4">
        <f t="shared" si="17"/>
        <v>3484370</v>
      </c>
    </row>
    <row r="87" spans="1:21" x14ac:dyDescent="0.2">
      <c r="A87" s="16" t="s">
        <v>201</v>
      </c>
      <c r="B87" s="4">
        <v>0</v>
      </c>
      <c r="C87" s="4">
        <v>500600</v>
      </c>
      <c r="D87" s="4">
        <v>-500600</v>
      </c>
      <c r="E87" s="4">
        <v>-9609199161</v>
      </c>
      <c r="F87" s="4">
        <f t="shared" si="15"/>
        <v>49213451300</v>
      </c>
      <c r="R87" s="5">
        <v>1.5700000000000002E-2</v>
      </c>
      <c r="S87" s="4">
        <v>13308264</v>
      </c>
      <c r="T87" s="4">
        <f t="shared" si="18"/>
        <v>6356180.9000000004</v>
      </c>
      <c r="U87" s="4">
        <f t="shared" si="17"/>
        <v>3429255</v>
      </c>
    </row>
    <row r="88" spans="1:21" x14ac:dyDescent="0.2">
      <c r="A88" s="16" t="s">
        <v>200</v>
      </c>
      <c r="B88" s="4">
        <v>294500</v>
      </c>
      <c r="C88" s="4">
        <v>0</v>
      </c>
      <c r="D88" s="4">
        <v>294500</v>
      </c>
      <c r="E88" s="4">
        <v>5551761656</v>
      </c>
      <c r="F88" s="4">
        <f t="shared" si="15"/>
        <v>58822650461</v>
      </c>
      <c r="R88" s="5">
        <v>-2.5000000000000001E-3</v>
      </c>
      <c r="S88" s="4">
        <v>3484370</v>
      </c>
      <c r="T88" s="4">
        <f t="shared" si="18"/>
        <v>7251594.5</v>
      </c>
      <c r="U88" s="4">
        <f t="shared" si="17"/>
        <v>3429255</v>
      </c>
    </row>
    <row r="89" spans="1:21" x14ac:dyDescent="0.2">
      <c r="A89" s="16" t="s">
        <v>199</v>
      </c>
      <c r="B89" s="4">
        <v>0</v>
      </c>
      <c r="C89" s="4">
        <v>1250700</v>
      </c>
      <c r="D89" s="4">
        <v>-1250700</v>
      </c>
      <c r="E89" s="4">
        <v>-23690747872</v>
      </c>
      <c r="F89" s="4">
        <f t="shared" si="15"/>
        <v>53270888805</v>
      </c>
      <c r="R89" s="5">
        <v>2.3E-3</v>
      </c>
      <c r="S89" s="4">
        <v>5577909</v>
      </c>
      <c r="T89" s="4">
        <f t="shared" si="18"/>
        <v>7382641.7999999998</v>
      </c>
      <c r="U89" s="4">
        <f t="shared" si="17"/>
        <v>3429255</v>
      </c>
    </row>
    <row r="90" spans="1:21" x14ac:dyDescent="0.2">
      <c r="A90" s="16" t="s">
        <v>198</v>
      </c>
      <c r="B90" s="4">
        <v>0</v>
      </c>
      <c r="C90" s="4">
        <v>501400</v>
      </c>
      <c r="D90" s="4">
        <v>-501400</v>
      </c>
      <c r="E90" s="4">
        <v>-9479584490</v>
      </c>
      <c r="F90" s="4">
        <f t="shared" si="15"/>
        <v>76961636677</v>
      </c>
      <c r="R90" s="5">
        <v>1.6500000000000001E-2</v>
      </c>
      <c r="S90" s="4">
        <v>6431397</v>
      </c>
      <c r="T90" s="4">
        <f t="shared" si="18"/>
        <v>7442668</v>
      </c>
      <c r="U90" s="4">
        <f t="shared" si="17"/>
        <v>3429255</v>
      </c>
    </row>
    <row r="91" spans="1:21" x14ac:dyDescent="0.2">
      <c r="A91" s="16" t="s">
        <v>197</v>
      </c>
      <c r="B91" s="4">
        <v>0</v>
      </c>
      <c r="C91" s="4">
        <v>1000000</v>
      </c>
      <c r="D91" s="4">
        <v>-1000000</v>
      </c>
      <c r="E91" s="4">
        <v>-18580333236</v>
      </c>
      <c r="F91" s="4">
        <f t="shared" si="15"/>
        <v>86441221167</v>
      </c>
      <c r="R91" s="5">
        <v>-1.1699999999999999E-2</v>
      </c>
      <c r="S91" s="4">
        <v>5132099</v>
      </c>
      <c r="T91" s="4">
        <f t="shared" si="18"/>
        <v>7554800.2000000002</v>
      </c>
      <c r="U91" s="4">
        <f t="shared" si="17"/>
        <v>3429255</v>
      </c>
    </row>
    <row r="92" spans="1:21" x14ac:dyDescent="0.2">
      <c r="A92" s="16" t="s">
        <v>196</v>
      </c>
      <c r="B92" s="4">
        <v>3500</v>
      </c>
      <c r="C92" s="4">
        <v>0</v>
      </c>
      <c r="D92" s="4">
        <v>3500</v>
      </c>
      <c r="E92" s="4">
        <v>65704305</v>
      </c>
      <c r="F92" s="4">
        <f t="shared" si="15"/>
        <v>105021554403</v>
      </c>
      <c r="R92" s="5">
        <v>4.0000000000000001E-3</v>
      </c>
      <c r="S92" s="4">
        <v>3429255</v>
      </c>
      <c r="T92" s="4">
        <f t="shared" si="18"/>
        <v>7820957.5999999996</v>
      </c>
      <c r="U92" s="4">
        <f t="shared" si="17"/>
        <v>5286620</v>
      </c>
    </row>
    <row r="93" spans="1:21" x14ac:dyDescent="0.2">
      <c r="A93" s="16" t="s">
        <v>195</v>
      </c>
      <c r="B93" s="4">
        <v>700</v>
      </c>
      <c r="C93" s="4">
        <v>480</v>
      </c>
      <c r="D93" s="4">
        <v>220</v>
      </c>
      <c r="E93" s="4">
        <v>4124431</v>
      </c>
      <c r="F93" s="4">
        <f t="shared" si="15"/>
        <v>104955850098</v>
      </c>
      <c r="R93" s="5">
        <v>-2.35E-2</v>
      </c>
      <c r="S93" s="4">
        <v>6833498</v>
      </c>
      <c r="T93" s="4">
        <f t="shared" si="18"/>
        <v>7898911.5999999996</v>
      </c>
      <c r="U93" s="4">
        <f t="shared" si="17"/>
        <v>5286620</v>
      </c>
    </row>
    <row r="94" spans="1:21" x14ac:dyDescent="0.2">
      <c r="A94" s="16" t="s">
        <v>194</v>
      </c>
      <c r="B94" s="4">
        <v>500</v>
      </c>
      <c r="C94" s="4">
        <v>1500000</v>
      </c>
      <c r="D94" s="4">
        <v>-1499500</v>
      </c>
      <c r="E94" s="4">
        <v>-28780915052</v>
      </c>
      <c r="F94" s="4">
        <f t="shared" si="15"/>
        <v>104951725667</v>
      </c>
      <c r="R94" s="5">
        <v>5.0000000000000001E-3</v>
      </c>
      <c r="S94" s="4">
        <v>13354857</v>
      </c>
      <c r="T94" s="4">
        <f t="shared" si="18"/>
        <v>7257209.2999999998</v>
      </c>
      <c r="U94" s="4">
        <f t="shared" si="17"/>
        <v>5286620</v>
      </c>
    </row>
    <row r="95" spans="1:21" x14ac:dyDescent="0.2">
      <c r="A95" s="16" t="s">
        <v>193</v>
      </c>
      <c r="B95" s="4">
        <v>0</v>
      </c>
      <c r="C95" s="4">
        <v>0</v>
      </c>
      <c r="D95" s="4">
        <v>0</v>
      </c>
      <c r="E95" s="4">
        <v>0</v>
      </c>
      <c r="F95" s="4">
        <f t="shared" si="15"/>
        <v>133732640719</v>
      </c>
      <c r="R95" s="5">
        <v>6.1999999999999998E-3</v>
      </c>
      <c r="S95" s="4">
        <v>6451811</v>
      </c>
      <c r="T95" s="4">
        <f t="shared" si="18"/>
        <v>7907629.9000000004</v>
      </c>
      <c r="U95" s="4">
        <f t="shared" si="17"/>
        <v>5286620</v>
      </c>
    </row>
    <row r="96" spans="1:21" x14ac:dyDescent="0.2">
      <c r="A96" s="16" t="s">
        <v>192</v>
      </c>
      <c r="B96" s="4">
        <v>1510</v>
      </c>
      <c r="C96" s="4">
        <v>62400</v>
      </c>
      <c r="D96" s="4">
        <v>-60890</v>
      </c>
      <c r="E96" s="4">
        <v>-1159773692</v>
      </c>
      <c r="F96" s="4">
        <f t="shared" si="15"/>
        <v>133732640719</v>
      </c>
      <c r="R96" s="5">
        <v>2.41E-2</v>
      </c>
      <c r="S96" s="4">
        <v>7579993</v>
      </c>
      <c r="T96" s="4">
        <f t="shared" si="18"/>
        <v>8030107.4000000004</v>
      </c>
      <c r="U96" s="4">
        <f t="shared" si="17"/>
        <v>5286620</v>
      </c>
    </row>
    <row r="97" spans="1:21" x14ac:dyDescent="0.2">
      <c r="A97" s="16" t="s">
        <v>191</v>
      </c>
      <c r="B97" s="4">
        <v>100</v>
      </c>
      <c r="C97" s="4">
        <v>190000</v>
      </c>
      <c r="D97" s="4">
        <v>-189900</v>
      </c>
      <c r="E97" s="4">
        <v>-3529165346</v>
      </c>
      <c r="F97" s="4">
        <f t="shared" si="15"/>
        <v>134892414411</v>
      </c>
      <c r="R97" s="5">
        <v>-1.1399999999999999E-2</v>
      </c>
      <c r="S97" s="4">
        <v>5286620</v>
      </c>
      <c r="T97" s="4">
        <f t="shared" si="18"/>
        <v>7994773.2999999998</v>
      </c>
      <c r="U97" s="4">
        <f t="shared" si="17"/>
        <v>6090829</v>
      </c>
    </row>
    <row r="98" spans="1:21" x14ac:dyDescent="0.2">
      <c r="A98" s="16" t="s">
        <v>190</v>
      </c>
      <c r="B98" s="4">
        <v>0</v>
      </c>
      <c r="C98" s="4">
        <v>400</v>
      </c>
      <c r="D98" s="4">
        <v>-400</v>
      </c>
      <c r="E98" s="4">
        <v>-7527093</v>
      </c>
      <c r="F98" s="4">
        <f t="shared" si="15"/>
        <v>138421579757</v>
      </c>
      <c r="R98" s="5">
        <v>-1.47E-2</v>
      </c>
      <c r="S98" s="4">
        <v>12438506</v>
      </c>
      <c r="T98" s="4">
        <f t="shared" si="18"/>
        <v>7431230.2000000002</v>
      </c>
      <c r="U98" s="4">
        <f t="shared" si="17"/>
        <v>6090829</v>
      </c>
    </row>
    <row r="99" spans="1:21" x14ac:dyDescent="0.2">
      <c r="A99" s="16" t="s">
        <v>189</v>
      </c>
      <c r="B99" s="4">
        <v>87300</v>
      </c>
      <c r="C99" s="4">
        <v>10000</v>
      </c>
      <c r="D99" s="4">
        <v>77300</v>
      </c>
      <c r="E99" s="4">
        <v>1477339702</v>
      </c>
      <c r="F99" s="4">
        <f t="shared" si="15"/>
        <v>138429106850</v>
      </c>
      <c r="R99" s="5">
        <v>-1.4800000000000001E-2</v>
      </c>
      <c r="S99" s="4">
        <v>6888382</v>
      </c>
      <c r="T99" s="4">
        <f t="shared" si="18"/>
        <v>7804313.7000000002</v>
      </c>
      <c r="U99" s="4">
        <f t="shared" si="17"/>
        <v>6090829</v>
      </c>
    </row>
    <row r="100" spans="1:21" x14ac:dyDescent="0.2">
      <c r="A100" s="16" t="s">
        <v>188</v>
      </c>
      <c r="B100" s="4">
        <v>0</v>
      </c>
      <c r="C100" s="4">
        <v>100</v>
      </c>
      <c r="D100" s="4">
        <v>-100</v>
      </c>
      <c r="E100" s="4">
        <v>-1936752</v>
      </c>
      <c r="F100" s="4">
        <f t="shared" si="15"/>
        <v>136951767148</v>
      </c>
      <c r="R100" s="5">
        <v>8.8000000000000005E-3</v>
      </c>
      <c r="S100" s="4">
        <v>7031659</v>
      </c>
      <c r="T100" s="4">
        <f t="shared" si="18"/>
        <v>7801149</v>
      </c>
      <c r="U100" s="4">
        <f t="shared" si="17"/>
        <v>6090829</v>
      </c>
    </row>
    <row r="101" spans="1:21" x14ac:dyDescent="0.2">
      <c r="A101" s="16" t="s">
        <v>187</v>
      </c>
      <c r="B101" s="4">
        <v>520</v>
      </c>
      <c r="C101" s="4">
        <v>150000</v>
      </c>
      <c r="D101" s="4">
        <v>-149480</v>
      </c>
      <c r="E101" s="4">
        <v>-2867391535</v>
      </c>
      <c r="F101" s="4">
        <f t="shared" si="15"/>
        <v>136953703900</v>
      </c>
      <c r="R101" s="5">
        <v>2.0400000000000001E-2</v>
      </c>
      <c r="S101" s="4">
        <v>6253421</v>
      </c>
      <c r="T101" s="4">
        <f t="shared" si="18"/>
        <v>8216728.4000000004</v>
      </c>
      <c r="U101" s="4">
        <f t="shared" si="17"/>
        <v>6090829</v>
      </c>
    </row>
    <row r="102" spans="1:21" x14ac:dyDescent="0.2">
      <c r="A102" s="16" t="s">
        <v>186</v>
      </c>
      <c r="B102" s="4">
        <v>3180</v>
      </c>
      <c r="C102" s="4">
        <v>10400</v>
      </c>
      <c r="D102" s="4">
        <v>-7220</v>
      </c>
      <c r="E102" s="4">
        <v>-135941124</v>
      </c>
      <c r="F102" s="4">
        <f t="shared" si="15"/>
        <v>139821095435</v>
      </c>
      <c r="R102" s="5">
        <v>1.5E-3</v>
      </c>
      <c r="S102" s="4">
        <v>6090829</v>
      </c>
      <c r="T102" s="4">
        <f t="shared" si="18"/>
        <v>8137009.7999999998</v>
      </c>
      <c r="U102" s="4">
        <f t="shared" si="17"/>
        <v>4933279</v>
      </c>
    </row>
    <row r="103" spans="1:21" x14ac:dyDescent="0.2">
      <c r="A103" s="16" t="s">
        <v>185</v>
      </c>
      <c r="B103" s="4">
        <v>178210</v>
      </c>
      <c r="C103" s="4">
        <v>30200</v>
      </c>
      <c r="D103" s="4">
        <v>148010</v>
      </c>
      <c r="E103" s="4">
        <v>2787550445</v>
      </c>
      <c r="F103" s="4">
        <f t="shared" si="15"/>
        <v>139957036559</v>
      </c>
      <c r="R103" s="5">
        <v>-8.6999999999999994E-3</v>
      </c>
      <c r="S103" s="4">
        <v>7613038</v>
      </c>
      <c r="T103" s="4">
        <f t="shared" si="18"/>
        <v>8054149.9000000004</v>
      </c>
      <c r="U103" s="4">
        <f t="shared" si="17"/>
        <v>4933279</v>
      </c>
    </row>
    <row r="104" spans="1:21" x14ac:dyDescent="0.2">
      <c r="A104" s="16" t="s">
        <v>184</v>
      </c>
      <c r="B104" s="4">
        <v>400</v>
      </c>
      <c r="C104" s="4">
        <v>111100</v>
      </c>
      <c r="D104" s="4">
        <v>-110700</v>
      </c>
      <c r="E104" s="4">
        <v>-2108770207</v>
      </c>
      <c r="F104" s="4">
        <f t="shared" si="15"/>
        <v>137169486114</v>
      </c>
      <c r="R104" s="5">
        <v>1.3300000000000001E-2</v>
      </c>
      <c r="S104" s="4">
        <v>6937834</v>
      </c>
      <c r="T104" s="4">
        <f t="shared" si="18"/>
        <v>9022533.0999999996</v>
      </c>
      <c r="U104" s="4">
        <f t="shared" si="17"/>
        <v>4933279</v>
      </c>
    </row>
    <row r="105" spans="1:21" x14ac:dyDescent="0.2">
      <c r="A105" s="16" t="s">
        <v>183</v>
      </c>
      <c r="B105" s="4">
        <v>210</v>
      </c>
      <c r="C105" s="4">
        <v>12000</v>
      </c>
      <c r="D105" s="4">
        <v>-11790</v>
      </c>
      <c r="E105" s="4">
        <v>-221422797</v>
      </c>
      <c r="F105" s="4">
        <f t="shared" si="15"/>
        <v>139278256321</v>
      </c>
      <c r="R105" s="5">
        <v>-1E-3</v>
      </c>
      <c r="S105" s="4">
        <v>12956017</v>
      </c>
      <c r="T105" s="4">
        <f t="shared" si="18"/>
        <v>8861557.4000000004</v>
      </c>
      <c r="U105" s="4">
        <f t="shared" si="17"/>
        <v>4933279</v>
      </c>
    </row>
    <row r="106" spans="1:21" x14ac:dyDescent="0.2">
      <c r="A106" s="16" t="s">
        <v>182</v>
      </c>
      <c r="B106" s="4">
        <v>700</v>
      </c>
      <c r="C106" s="4">
        <v>600</v>
      </c>
      <c r="D106" s="4">
        <v>100</v>
      </c>
      <c r="E106" s="4">
        <v>1881003</v>
      </c>
      <c r="F106" s="4">
        <f t="shared" si="15"/>
        <v>139499679118</v>
      </c>
      <c r="R106" s="5">
        <v>1.6799999999999999E-2</v>
      </c>
      <c r="S106" s="4">
        <v>8804768</v>
      </c>
      <c r="T106" s="4">
        <f t="shared" si="18"/>
        <v>8678681.6999999993</v>
      </c>
      <c r="U106" s="4">
        <f t="shared" si="17"/>
        <v>4933279</v>
      </c>
    </row>
    <row r="107" spans="1:21" x14ac:dyDescent="0.2">
      <c r="A107" s="16" t="s">
        <v>181</v>
      </c>
      <c r="B107" s="4">
        <v>200</v>
      </c>
      <c r="C107" s="4">
        <v>10800</v>
      </c>
      <c r="D107" s="4">
        <v>-10600</v>
      </c>
      <c r="E107" s="4">
        <v>-196228346</v>
      </c>
      <c r="F107" s="4">
        <f t="shared" si="15"/>
        <v>139497798115</v>
      </c>
      <c r="R107" s="5">
        <v>-4.6999999999999993E-3</v>
      </c>
      <c r="S107" s="4">
        <v>4933279</v>
      </c>
      <c r="T107" s="4">
        <f t="shared" si="18"/>
        <v>8708639.9000000004</v>
      </c>
      <c r="U107" s="4">
        <f t="shared" si="17"/>
        <v>5293643</v>
      </c>
    </row>
    <row r="108" spans="1:21" x14ac:dyDescent="0.2">
      <c r="A108" s="16" t="s">
        <v>180</v>
      </c>
      <c r="B108" s="4">
        <v>0</v>
      </c>
      <c r="C108" s="4">
        <v>3500</v>
      </c>
      <c r="D108" s="4">
        <v>-3500</v>
      </c>
      <c r="E108" s="4">
        <v>-64997776</v>
      </c>
      <c r="F108" s="4">
        <f t="shared" si="15"/>
        <v>139694026461</v>
      </c>
      <c r="R108" s="5">
        <v>3.9000000000000003E-3</v>
      </c>
      <c r="S108" s="4">
        <v>6803075</v>
      </c>
      <c r="T108" s="4">
        <f t="shared" si="18"/>
        <v>8677625.0999999996</v>
      </c>
      <c r="U108" s="4">
        <f t="shared" si="17"/>
        <v>5293643</v>
      </c>
    </row>
    <row r="109" spans="1:21" x14ac:dyDescent="0.2">
      <c r="A109" s="16" t="s">
        <v>179</v>
      </c>
      <c r="B109" s="4">
        <v>1010</v>
      </c>
      <c r="C109" s="4">
        <v>30300</v>
      </c>
      <c r="D109" s="4">
        <v>-29290</v>
      </c>
      <c r="E109" s="4">
        <v>-541669281</v>
      </c>
      <c r="F109" s="4">
        <f t="shared" si="15"/>
        <v>139759024237</v>
      </c>
      <c r="R109" s="5">
        <v>4.4900000000000002E-2</v>
      </c>
      <c r="S109" s="4">
        <v>10619217</v>
      </c>
      <c r="T109" s="4">
        <f t="shared" si="18"/>
        <v>8335979</v>
      </c>
      <c r="U109" s="4">
        <f t="shared" si="17"/>
        <v>5293643</v>
      </c>
    </row>
    <row r="110" spans="1:21" x14ac:dyDescent="0.2">
      <c r="A110" s="16" t="s">
        <v>178</v>
      </c>
      <c r="B110" s="4">
        <v>34040</v>
      </c>
      <c r="C110" s="4">
        <v>12200</v>
      </c>
      <c r="D110" s="4">
        <v>21840</v>
      </c>
      <c r="E110" s="4">
        <v>385565495</v>
      </c>
      <c r="F110" s="4">
        <f t="shared" si="15"/>
        <v>140300693518</v>
      </c>
      <c r="R110" s="5">
        <v>-2.5000000000000001E-3</v>
      </c>
      <c r="S110" s="4">
        <v>7000012</v>
      </c>
      <c r="T110" s="4">
        <f t="shared" si="18"/>
        <v>8826398.8000000007</v>
      </c>
      <c r="U110" s="4">
        <f t="shared" si="17"/>
        <v>5293643</v>
      </c>
    </row>
    <row r="111" spans="1:21" x14ac:dyDescent="0.2">
      <c r="A111" s="16" t="s">
        <v>177</v>
      </c>
      <c r="B111" s="4">
        <v>550</v>
      </c>
      <c r="C111" s="4">
        <v>500</v>
      </c>
      <c r="D111" s="4">
        <v>50</v>
      </c>
      <c r="E111" s="4">
        <v>884107</v>
      </c>
      <c r="F111" s="4">
        <f t="shared" si="15"/>
        <v>139915128023</v>
      </c>
      <c r="R111" s="5">
        <v>-2.8399999999999998E-2</v>
      </c>
      <c r="S111" s="4">
        <v>10409215</v>
      </c>
      <c r="T111" s="4">
        <f t="shared" si="18"/>
        <v>8928531</v>
      </c>
      <c r="U111" s="4">
        <f t="shared" si="17"/>
        <v>5293643</v>
      </c>
    </row>
    <row r="112" spans="1:21" x14ac:dyDescent="0.2">
      <c r="A112" s="16" t="s">
        <v>176</v>
      </c>
      <c r="B112" s="4">
        <v>3610</v>
      </c>
      <c r="C112" s="4">
        <v>2500</v>
      </c>
      <c r="D112" s="4">
        <v>1110</v>
      </c>
      <c r="E112" s="4">
        <v>20217450</v>
      </c>
      <c r="F112" s="4">
        <f t="shared" si="15"/>
        <v>139914243916</v>
      </c>
      <c r="R112" s="5">
        <v>-4.5999999999999999E-3</v>
      </c>
      <c r="S112" s="4">
        <v>5293643</v>
      </c>
      <c r="T112" s="4">
        <f t="shared" si="18"/>
        <v>9654965.1999999993</v>
      </c>
      <c r="U112" s="4">
        <f t="shared" si="17"/>
        <v>5232861</v>
      </c>
    </row>
    <row r="113" spans="1:21" x14ac:dyDescent="0.2">
      <c r="A113" s="16" t="s">
        <v>175</v>
      </c>
      <c r="B113" s="4">
        <v>11360</v>
      </c>
      <c r="C113" s="4">
        <v>0</v>
      </c>
      <c r="D113" s="4">
        <v>11360</v>
      </c>
      <c r="E113" s="4">
        <v>207403014</v>
      </c>
      <c r="F113" s="4">
        <f t="shared" si="15"/>
        <v>139894026466</v>
      </c>
      <c r="R113" s="5">
        <v>-2.3E-3</v>
      </c>
      <c r="S113" s="4">
        <v>6784439</v>
      </c>
      <c r="T113" s="4">
        <f t="shared" si="18"/>
        <v>9783814.5</v>
      </c>
      <c r="U113" s="4">
        <f t="shared" si="17"/>
        <v>5232861</v>
      </c>
    </row>
    <row r="114" spans="1:21" x14ac:dyDescent="0.2">
      <c r="A114" s="16" t="s">
        <v>174</v>
      </c>
      <c r="B114" s="4">
        <v>31100</v>
      </c>
      <c r="C114" s="4">
        <v>0</v>
      </c>
      <c r="D114" s="4">
        <v>31100</v>
      </c>
      <c r="E114" s="4">
        <v>568879581</v>
      </c>
      <c r="F114" s="4">
        <f t="shared" si="15"/>
        <v>139686623452</v>
      </c>
      <c r="R114" s="5">
        <v>-7.1399999999999991E-2</v>
      </c>
      <c r="S114" s="4">
        <v>16621666</v>
      </c>
      <c r="T114" s="4">
        <f t="shared" si="18"/>
        <v>8820203.5</v>
      </c>
      <c r="U114" s="4">
        <f t="shared" si="17"/>
        <v>5232861</v>
      </c>
    </row>
    <row r="115" spans="1:21" x14ac:dyDescent="0.2">
      <c r="A115" s="16" t="s">
        <v>173</v>
      </c>
      <c r="B115" s="4">
        <v>5000</v>
      </c>
      <c r="C115" s="4">
        <v>218500</v>
      </c>
      <c r="D115" s="4">
        <v>-213500</v>
      </c>
      <c r="E115" s="4">
        <v>-4198440977</v>
      </c>
      <c r="F115" s="4">
        <f t="shared" si="15"/>
        <v>139117743871</v>
      </c>
      <c r="R115" s="5">
        <v>-1.67E-2</v>
      </c>
      <c r="S115" s="4">
        <v>11346260</v>
      </c>
      <c r="T115" s="4">
        <f t="shared" si="18"/>
        <v>8754811.8000000007</v>
      </c>
      <c r="U115" s="4">
        <f t="shared" si="17"/>
        <v>5232861</v>
      </c>
    </row>
    <row r="116" spans="1:21" x14ac:dyDescent="0.2">
      <c r="A116" s="16" t="s">
        <v>172</v>
      </c>
      <c r="B116" s="4">
        <v>2000</v>
      </c>
      <c r="C116" s="4">
        <v>200300</v>
      </c>
      <c r="D116" s="4">
        <v>-198300</v>
      </c>
      <c r="E116" s="4">
        <v>-3959896625</v>
      </c>
      <c r="F116" s="4">
        <f t="shared" si="15"/>
        <v>143316184848</v>
      </c>
      <c r="R116" s="5">
        <v>-2.1099999999999997E-2</v>
      </c>
      <c r="S116" s="4">
        <v>6976011</v>
      </c>
      <c r="T116" s="4">
        <f t="shared" ref="T116:T121" si="19">AVERAGE(S117:S126)</f>
        <v>9168191.9000000004</v>
      </c>
      <c r="U116" s="4">
        <f t="shared" si="17"/>
        <v>5232861</v>
      </c>
    </row>
    <row r="117" spans="1:21" x14ac:dyDescent="0.2">
      <c r="A117" s="16" t="s">
        <v>171</v>
      </c>
      <c r="B117" s="4">
        <v>2500</v>
      </c>
      <c r="C117" s="4">
        <v>57300</v>
      </c>
      <c r="D117" s="4">
        <v>-54800</v>
      </c>
      <c r="E117" s="4">
        <v>-1118747310</v>
      </c>
      <c r="F117" s="4">
        <f t="shared" si="15"/>
        <v>147276081473</v>
      </c>
      <c r="R117" s="5">
        <v>8.0000000000000004E-4</v>
      </c>
      <c r="S117" s="4">
        <v>5232861</v>
      </c>
      <c r="T117" s="4">
        <f t="shared" si="19"/>
        <v>9705821.3000000007</v>
      </c>
      <c r="U117" s="4">
        <f t="shared" si="17"/>
        <v>6492927</v>
      </c>
    </row>
    <row r="118" spans="1:21" x14ac:dyDescent="0.2">
      <c r="A118" s="16" t="s">
        <v>170</v>
      </c>
      <c r="B118" s="4">
        <v>10</v>
      </c>
      <c r="C118" s="4">
        <v>1400</v>
      </c>
      <c r="D118" s="4">
        <v>-1390</v>
      </c>
      <c r="E118" s="4">
        <v>-28356083</v>
      </c>
      <c r="F118" s="4">
        <f t="shared" si="15"/>
        <v>148394828783</v>
      </c>
      <c r="R118" s="5">
        <v>0.01</v>
      </c>
      <c r="S118" s="4">
        <v>6492927</v>
      </c>
      <c r="T118" s="4">
        <f t="shared" si="19"/>
        <v>10035590</v>
      </c>
      <c r="U118" s="4">
        <f t="shared" si="17"/>
        <v>7202756</v>
      </c>
    </row>
    <row r="119" spans="1:21" x14ac:dyDescent="0.2">
      <c r="A119" s="16" t="s">
        <v>169</v>
      </c>
      <c r="B119" s="4">
        <v>13330</v>
      </c>
      <c r="C119" s="4">
        <v>3000</v>
      </c>
      <c r="D119" s="4">
        <v>10330</v>
      </c>
      <c r="E119" s="4">
        <v>209061063</v>
      </c>
      <c r="F119" s="4">
        <f t="shared" si="15"/>
        <v>148423184866</v>
      </c>
      <c r="R119" s="5">
        <v>-1.7500000000000002E-2</v>
      </c>
      <c r="S119" s="4">
        <v>7202756</v>
      </c>
      <c r="T119" s="4">
        <f t="shared" si="19"/>
        <v>10741573.199999999</v>
      </c>
      <c r="U119" s="4">
        <f t="shared" si="17"/>
        <v>6985556</v>
      </c>
    </row>
    <row r="120" spans="1:21" x14ac:dyDescent="0.2">
      <c r="A120" s="16" t="s">
        <v>168</v>
      </c>
      <c r="B120" s="4">
        <v>643000</v>
      </c>
      <c r="C120" s="4">
        <v>0</v>
      </c>
      <c r="D120" s="4">
        <v>643000</v>
      </c>
      <c r="E120" s="4">
        <v>13250276750</v>
      </c>
      <c r="F120" s="4">
        <f t="shared" si="15"/>
        <v>148214123803</v>
      </c>
      <c r="R120" s="5">
        <v>-2.3300000000000001E-2</v>
      </c>
      <c r="S120" s="4">
        <v>11904210</v>
      </c>
      <c r="T120" s="4">
        <f t="shared" si="19"/>
        <v>10408264.199999999</v>
      </c>
      <c r="U120" s="4">
        <f t="shared" si="17"/>
        <v>6985556</v>
      </c>
    </row>
    <row r="121" spans="1:21" x14ac:dyDescent="0.2">
      <c r="A121" s="16" t="s">
        <v>167</v>
      </c>
      <c r="B121" s="4">
        <v>32550</v>
      </c>
      <c r="C121" s="4">
        <v>10200</v>
      </c>
      <c r="D121" s="4">
        <v>22350</v>
      </c>
      <c r="E121" s="4">
        <v>472358083</v>
      </c>
      <c r="F121" s="4">
        <f t="shared" si="15"/>
        <v>134963847053</v>
      </c>
      <c r="R121" s="5">
        <v>-2.6000000000000002E-2</v>
      </c>
      <c r="S121" s="4">
        <v>11430537</v>
      </c>
      <c r="T121" s="4">
        <f t="shared" si="19"/>
        <v>11260739.1</v>
      </c>
      <c r="U121" s="4">
        <f t="shared" si="17"/>
        <v>6985556</v>
      </c>
    </row>
    <row r="122" spans="1:21" x14ac:dyDescent="0.2">
      <c r="A122" s="16" t="s">
        <v>166</v>
      </c>
      <c r="B122" s="4">
        <v>611250</v>
      </c>
      <c r="C122" s="4">
        <v>1900</v>
      </c>
      <c r="D122" s="4">
        <v>609350</v>
      </c>
      <c r="E122" s="4">
        <v>13213870181</v>
      </c>
      <c r="F122" s="4">
        <f t="shared" si="15"/>
        <v>134491488970</v>
      </c>
      <c r="R122" s="5">
        <v>3.27E-2</v>
      </c>
      <c r="S122" s="4">
        <v>12557985</v>
      </c>
      <c r="T122" s="4">
        <f>AVERAGE(S123:S132)</f>
        <v>10831599.300000001</v>
      </c>
      <c r="U122" s="4">
        <f t="shared" si="17"/>
        <v>6985556</v>
      </c>
    </row>
    <row r="123" spans="1:21" x14ac:dyDescent="0.2">
      <c r="A123" s="16" t="s">
        <v>165</v>
      </c>
      <c r="B123" s="4">
        <v>85000</v>
      </c>
      <c r="C123" s="4">
        <v>52200</v>
      </c>
      <c r="D123" s="4">
        <v>32800</v>
      </c>
      <c r="E123" s="4">
        <v>689398624</v>
      </c>
      <c r="F123" s="4">
        <f t="shared" si="15"/>
        <v>121277618789</v>
      </c>
      <c r="R123" s="5">
        <v>5.6999999999999993E-3</v>
      </c>
      <c r="S123" s="4">
        <v>8072932</v>
      </c>
      <c r="U123" s="4">
        <f t="shared" si="17"/>
        <v>6985556</v>
      </c>
    </row>
    <row r="124" spans="1:21" x14ac:dyDescent="0.2">
      <c r="A124" s="16" t="s">
        <v>164</v>
      </c>
      <c r="B124" s="4">
        <v>22200</v>
      </c>
      <c r="C124" s="4">
        <v>28700</v>
      </c>
      <c r="D124" s="4">
        <v>-6500</v>
      </c>
      <c r="E124" s="4">
        <v>-135930081</v>
      </c>
      <c r="F124" s="4">
        <f t="shared" si="15"/>
        <v>120588220165</v>
      </c>
      <c r="R124" s="5">
        <v>-1.3500000000000002E-2</v>
      </c>
      <c r="S124" s="4">
        <v>6985556</v>
      </c>
      <c r="U124" s="4">
        <f t="shared" ref="U124:U126" si="20">MIN(S125:S129)</f>
        <v>9790614</v>
      </c>
    </row>
    <row r="125" spans="1:21" x14ac:dyDescent="0.2">
      <c r="A125" s="16" t="s">
        <v>163</v>
      </c>
      <c r="B125" s="4">
        <v>30000</v>
      </c>
      <c r="C125" s="4">
        <v>33000</v>
      </c>
      <c r="D125" s="4">
        <v>-3000</v>
      </c>
      <c r="E125" s="4">
        <v>-63580777</v>
      </c>
      <c r="F125" s="4">
        <f t="shared" si="15"/>
        <v>120724150246</v>
      </c>
      <c r="R125" s="5">
        <v>1.41E-2</v>
      </c>
      <c r="S125" s="4">
        <v>10692343</v>
      </c>
      <c r="U125" s="4">
        <f t="shared" si="20"/>
        <v>8571120</v>
      </c>
    </row>
    <row r="126" spans="1:21" x14ac:dyDescent="0.2">
      <c r="A126" s="16" t="s">
        <v>162</v>
      </c>
      <c r="B126" s="4">
        <v>50200</v>
      </c>
      <c r="C126" s="4">
        <v>6600</v>
      </c>
      <c r="D126" s="4">
        <v>43600</v>
      </c>
      <c r="E126" s="4">
        <v>910608957</v>
      </c>
      <c r="F126" s="4">
        <f t="shared" si="15"/>
        <v>120787731023</v>
      </c>
      <c r="R126" s="5">
        <v>1.89E-2</v>
      </c>
      <c r="S126" s="4">
        <v>11109812</v>
      </c>
      <c r="U126" s="4">
        <f t="shared" si="20"/>
        <v>8571120</v>
      </c>
    </row>
    <row r="127" spans="1:21" x14ac:dyDescent="0.2">
      <c r="A127" s="16" t="s">
        <v>161</v>
      </c>
      <c r="B127" s="4">
        <v>7600</v>
      </c>
      <c r="C127" s="4">
        <v>4000</v>
      </c>
      <c r="D127" s="4">
        <v>3600</v>
      </c>
      <c r="E127" s="4">
        <v>73961295</v>
      </c>
      <c r="F127" s="4">
        <f t="shared" si="15"/>
        <v>119877122066</v>
      </c>
      <c r="R127" s="5">
        <v>4.8300000000000003E-2</v>
      </c>
      <c r="S127" s="4">
        <v>10609155</v>
      </c>
      <c r="U127" s="4">
        <f>MIN(S128:S132)</f>
        <v>8266587</v>
      </c>
    </row>
    <row r="128" spans="1:21" x14ac:dyDescent="0.2">
      <c r="A128" s="16" t="s">
        <v>160</v>
      </c>
      <c r="B128" s="4">
        <v>510100</v>
      </c>
      <c r="C128" s="4">
        <v>12700</v>
      </c>
      <c r="D128" s="4">
        <v>497400</v>
      </c>
      <c r="E128" s="4">
        <v>9732156997</v>
      </c>
      <c r="F128" s="4">
        <f t="shared" si="15"/>
        <v>119803160771</v>
      </c>
      <c r="R128" s="5">
        <v>-2.1700000000000001E-2</v>
      </c>
      <c r="S128" s="4">
        <v>9790614</v>
      </c>
    </row>
    <row r="129" spans="1:22" x14ac:dyDescent="0.2">
      <c r="A129" s="16" t="s">
        <v>159</v>
      </c>
      <c r="B129" s="4">
        <v>1511600</v>
      </c>
      <c r="C129" s="4">
        <v>80200</v>
      </c>
      <c r="D129" s="4">
        <v>1431400</v>
      </c>
      <c r="E129" s="4">
        <v>28672917332</v>
      </c>
      <c r="F129" s="4">
        <f t="shared" si="15"/>
        <v>110071003774</v>
      </c>
      <c r="R129" s="5">
        <v>-2.2799999999999997E-2</v>
      </c>
      <c r="S129" s="4">
        <v>14262588</v>
      </c>
    </row>
    <row r="130" spans="1:22" x14ac:dyDescent="0.2">
      <c r="A130" s="16" t="s">
        <v>158</v>
      </c>
      <c r="B130" s="4">
        <v>200</v>
      </c>
      <c r="C130" s="4">
        <v>328000</v>
      </c>
      <c r="D130" s="4">
        <v>-327800</v>
      </c>
      <c r="E130" s="4">
        <v>-6720434314</v>
      </c>
      <c r="F130" s="4">
        <f t="shared" si="15"/>
        <v>81398086442</v>
      </c>
      <c r="R130" s="5">
        <v>-9.4999999999999998E-3</v>
      </c>
      <c r="S130" s="4">
        <v>8571120</v>
      </c>
    </row>
    <row r="131" spans="1:22" x14ac:dyDescent="0.2">
      <c r="A131" s="16" t="s">
        <v>157</v>
      </c>
      <c r="B131" s="4">
        <v>4344300</v>
      </c>
      <c r="C131" s="4">
        <v>64500</v>
      </c>
      <c r="D131" s="4">
        <v>4279800</v>
      </c>
      <c r="E131" s="4">
        <v>88548291636</v>
      </c>
      <c r="F131" s="4">
        <f>E131+F132</f>
        <v>88118520756</v>
      </c>
      <c r="R131" s="5">
        <v>-4.6500000000000007E-2</v>
      </c>
      <c r="S131" s="4">
        <v>19955286</v>
      </c>
    </row>
    <row r="132" spans="1:22" x14ac:dyDescent="0.2">
      <c r="A132" s="16" t="s">
        <v>156</v>
      </c>
      <c r="B132" s="4">
        <v>200</v>
      </c>
      <c r="C132" s="4">
        <v>20000</v>
      </c>
      <c r="D132" s="4">
        <v>-19800</v>
      </c>
      <c r="E132" s="4">
        <v>-429770880</v>
      </c>
      <c r="F132" s="4">
        <f>E132</f>
        <v>-429770880</v>
      </c>
      <c r="R132" s="5">
        <v>-4.3E-3</v>
      </c>
      <c r="S132" s="4">
        <v>8266587</v>
      </c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6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6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6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6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6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5"/>
    </row>
    <row r="150" spans="1:22" x14ac:dyDescent="0.2">
      <c r="A150" s="6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5"/>
    </row>
    <row r="151" spans="1:22" x14ac:dyDescent="0.2">
      <c r="A151" s="6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5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5"/>
    </row>
    <row r="153" spans="1:22" x14ac:dyDescent="0.2">
      <c r="A153" s="2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5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5"/>
    </row>
    <row r="155" spans="1:22" x14ac:dyDescent="0.2">
      <c r="A155" s="6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5"/>
    </row>
    <row r="156" spans="1:22" x14ac:dyDescent="0.2">
      <c r="A156" s="6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5"/>
    </row>
    <row r="157" spans="1:22" x14ac:dyDescent="0.2">
      <c r="A157" s="6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5"/>
    </row>
    <row r="158" spans="1:22" x14ac:dyDescent="0.2">
      <c r="A158" s="6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5"/>
    </row>
    <row r="159" spans="1:22" x14ac:dyDescent="0.2">
      <c r="A159" s="6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5"/>
    </row>
    <row r="160" spans="1:22" x14ac:dyDescent="0.2">
      <c r="A160" s="6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5"/>
    </row>
    <row r="161" spans="1:22" x14ac:dyDescent="0.2">
      <c r="A161" s="6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5"/>
    </row>
    <row r="162" spans="1:22" x14ac:dyDescent="0.2">
      <c r="A162" s="6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5"/>
      <c r="U162" s="5"/>
      <c r="V162" s="5"/>
    </row>
    <row r="163" spans="1:22" x14ac:dyDescent="0.2">
      <c r="A163" s="6"/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5"/>
      <c r="U163" s="5"/>
      <c r="V163" s="5"/>
    </row>
    <row r="164" spans="1:22" x14ac:dyDescent="0.2">
      <c r="A164" s="6"/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5"/>
      <c r="U164" s="5"/>
      <c r="V164" s="5"/>
    </row>
    <row r="165" spans="1:22" x14ac:dyDescent="0.2">
      <c r="A165" s="6"/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5"/>
      <c r="U165" s="5"/>
      <c r="V165" s="5"/>
    </row>
    <row r="166" spans="1:22" x14ac:dyDescent="0.2">
      <c r="A166" s="6"/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5"/>
      <c r="U166" s="5"/>
      <c r="V166" s="5"/>
    </row>
    <row r="167" spans="1:22" x14ac:dyDescent="0.2">
      <c r="A167" s="6"/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5"/>
      <c r="U167" s="5"/>
      <c r="V167" s="5"/>
    </row>
    <row r="168" spans="1:22" x14ac:dyDescent="0.2">
      <c r="A168" s="2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5"/>
    </row>
    <row r="169" spans="1:22" x14ac:dyDescent="0.2">
      <c r="A169" s="2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5"/>
    </row>
    <row r="170" spans="1:22" x14ac:dyDescent="0.2">
      <c r="A170" s="2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5"/>
    </row>
    <row r="171" spans="1:22" x14ac:dyDescent="0.2">
      <c r="A171" s="2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5"/>
    </row>
    <row r="172" spans="1:22" x14ac:dyDescent="0.2">
      <c r="A172" s="2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5"/>
    </row>
    <row r="173" spans="1:22" x14ac:dyDescent="0.2">
      <c r="A173" s="2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5"/>
    </row>
    <row r="174" spans="1:22" x14ac:dyDescent="0.2">
      <c r="A174" s="2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5"/>
    </row>
    <row r="175" spans="1:22" x14ac:dyDescent="0.2">
      <c r="A175" s="2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5"/>
    </row>
    <row r="176" spans="1:22" x14ac:dyDescent="0.2">
      <c r="A176" s="2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5"/>
    </row>
    <row r="177" spans="1:22" x14ac:dyDescent="0.2">
      <c r="A177" s="2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5"/>
      <c r="U177" s="5"/>
      <c r="V177" s="5"/>
    </row>
    <row r="178" spans="1:22" x14ac:dyDescent="0.2">
      <c r="A178" s="2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5"/>
      <c r="U178" s="5"/>
      <c r="V178" s="5"/>
    </row>
    <row r="179" spans="1:22" x14ac:dyDescent="0.2">
      <c r="A179" s="2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5"/>
      <c r="U179" s="5"/>
      <c r="V179" s="5"/>
    </row>
    <row r="180" spans="1:22" x14ac:dyDescent="0.2">
      <c r="A180" s="2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5"/>
      <c r="U180" s="5"/>
      <c r="V180" s="5"/>
    </row>
    <row r="181" spans="1:22" x14ac:dyDescent="0.2">
      <c r="A181" s="2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5"/>
      <c r="U181" s="5"/>
      <c r="V181" s="5"/>
    </row>
    <row r="182" spans="1:22" x14ac:dyDescent="0.2">
      <c r="A182" s="2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5"/>
      <c r="U182" s="5"/>
      <c r="V182" s="5"/>
    </row>
    <row r="183" spans="1:22" x14ac:dyDescent="0.2">
      <c r="A183" s="2"/>
      <c r="B183" s="4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5"/>
      <c r="U183" s="5"/>
      <c r="V183" s="5"/>
    </row>
    <row r="184" spans="1:22" x14ac:dyDescent="0.2">
      <c r="A184" s="2"/>
      <c r="B184" s="4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5"/>
      <c r="U184" s="5"/>
      <c r="V184" s="5"/>
    </row>
    <row r="185" spans="1:22" x14ac:dyDescent="0.2">
      <c r="A185" s="2"/>
      <c r="B185" s="4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5"/>
      <c r="U185" s="5"/>
      <c r="V185" s="8"/>
    </row>
    <row r="186" spans="1:22" x14ac:dyDescent="0.2">
      <c r="A186" s="2"/>
      <c r="B186" s="4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5"/>
      <c r="U186" s="5"/>
      <c r="V186" s="8"/>
    </row>
    <row r="187" spans="1:22" x14ac:dyDescent="0.2">
      <c r="A187" s="2"/>
      <c r="B187" s="4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5"/>
      <c r="U187" s="5"/>
      <c r="V187" s="8"/>
    </row>
    <row r="188" spans="1:22" x14ac:dyDescent="0.2">
      <c r="A188" s="6"/>
      <c r="B188" s="4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5"/>
      <c r="U188" s="5"/>
      <c r="V188" s="8"/>
    </row>
    <row r="189" spans="1:22" x14ac:dyDescent="0.2">
      <c r="A189" s="6"/>
      <c r="B189" s="4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5"/>
      <c r="U189" s="5"/>
      <c r="V189" s="8"/>
    </row>
    <row r="190" spans="1:22" x14ac:dyDescent="0.2">
      <c r="A190" s="6"/>
      <c r="B190" s="4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5"/>
      <c r="U190" s="5"/>
      <c r="V190" s="8"/>
    </row>
    <row r="191" spans="1:22" x14ac:dyDescent="0.2">
      <c r="A191" s="6"/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5"/>
      <c r="U191" s="5"/>
      <c r="V191" s="8"/>
    </row>
    <row r="192" spans="1:22" x14ac:dyDescent="0.2">
      <c r="A192" s="6"/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5"/>
      <c r="U192" s="5"/>
      <c r="V192" s="8"/>
    </row>
    <row r="193" spans="1:22" x14ac:dyDescent="0.2">
      <c r="A193" s="2"/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5"/>
      <c r="U193" s="5"/>
      <c r="V193" s="8"/>
    </row>
    <row r="194" spans="1:22" x14ac:dyDescent="0.2">
      <c r="A194" s="2"/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5"/>
      <c r="U194" s="5"/>
      <c r="V194" s="8"/>
    </row>
    <row r="195" spans="1:22" x14ac:dyDescent="0.2">
      <c r="A195" s="2"/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5"/>
      <c r="U195" s="5"/>
      <c r="V195" s="8"/>
    </row>
    <row r="196" spans="1:22" x14ac:dyDescent="0.2">
      <c r="A196" s="2"/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5"/>
      <c r="U196" s="5"/>
      <c r="V196" s="8"/>
    </row>
    <row r="197" spans="1:22" x14ac:dyDescent="0.2">
      <c r="A197" s="2"/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5"/>
      <c r="U197" s="5"/>
      <c r="V197" s="8"/>
    </row>
    <row r="223" spans="1:3" x14ac:dyDescent="0.2">
      <c r="A223" t="e" cm="1">
        <f t="array" aca="1" ref="A223" ca="1">INDIRECT("'" &amp; E1 &amp; "'!$A$2:$A$66")</f>
        <v>#REF!</v>
      </c>
      <c r="B223" t="e" cm="1">
        <f t="array" aca="1" ref="B223" ca="1">INDIRECT("'" &amp; E1 &amp; "'!$B$2:$B$66")</f>
        <v>#REF!</v>
      </c>
      <c r="C223" t="e" cm="1">
        <f t="array" aca="1" ref="C223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179371-6A5A-874B-9A52-4E790788F7F0}">
  <sheetPr codeName="Sheet85"/>
  <dimension ref="A1:V223"/>
  <sheetViews>
    <sheetView workbookViewId="0">
      <pane ySplit="2" topLeftCell="A3" activePane="bottomLeft" state="frozen"/>
      <selection activeCell="F17" sqref="F17"/>
      <selection pane="bottomLeft" activeCell="F17" sqref="F17"/>
    </sheetView>
  </sheetViews>
  <sheetFormatPr baseColWidth="10" defaultRowHeight="16" x14ac:dyDescent="0.2"/>
  <cols>
    <col min="1" max="1" width="21.1640625" customWidth="1"/>
    <col min="2" max="2" width="16.5" customWidth="1"/>
    <col min="3" max="3" width="15" customWidth="1"/>
    <col min="4" max="4" width="15.1640625" customWidth="1"/>
    <col min="5" max="5" width="16.16406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4.8320312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252</v>
      </c>
      <c r="U2" s="1" t="s">
        <v>253</v>
      </c>
      <c r="V2" s="1" t="s">
        <v>236</v>
      </c>
    </row>
    <row r="3" spans="1:22" x14ac:dyDescent="0.2">
      <c r="A3" s="16" t="s">
        <v>357</v>
      </c>
      <c r="B3" s="4">
        <v>1389600</v>
      </c>
      <c r="C3" s="4">
        <v>1302100</v>
      </c>
      <c r="D3" s="4">
        <v>87500</v>
      </c>
      <c r="E3" s="4">
        <v>3059920000</v>
      </c>
      <c r="F3" s="4">
        <f t="shared" ref="F3:F11" si="0">E3+F4</f>
        <v>-433474099614</v>
      </c>
      <c r="G3" s="4">
        <v>0</v>
      </c>
      <c r="H3" s="4">
        <v>0</v>
      </c>
      <c r="I3" s="4">
        <v>0</v>
      </c>
      <c r="J3" s="4">
        <v>1086225000</v>
      </c>
      <c r="K3" s="24">
        <f t="shared" ref="K3:K11" si="1">K4+J3</f>
        <v>2193615000</v>
      </c>
      <c r="L3" s="4">
        <v>2318</v>
      </c>
      <c r="M3" s="4">
        <v>2310</v>
      </c>
      <c r="N3" s="4">
        <v>168</v>
      </c>
      <c r="O3" s="4">
        <v>191</v>
      </c>
      <c r="P3" s="4">
        <v>2286500</v>
      </c>
      <c r="Q3" s="4">
        <v>2660600</v>
      </c>
      <c r="R3" s="5">
        <v>0</v>
      </c>
      <c r="S3" s="4">
        <v>5207500</v>
      </c>
      <c r="T3" s="4">
        <f t="shared" ref="T3:T38" si="2">AVERAGE(S4:S13)</f>
        <v>7413830</v>
      </c>
      <c r="U3" s="4">
        <f t="shared" ref="U3:U11" si="3">MIN(S4:S8)</f>
        <v>5738400</v>
      </c>
      <c r="V3" s="5">
        <v>2.69E-2</v>
      </c>
    </row>
    <row r="4" spans="1:22" x14ac:dyDescent="0.2">
      <c r="A4" s="16" t="s">
        <v>356</v>
      </c>
      <c r="B4" s="4">
        <v>658400</v>
      </c>
      <c r="C4" s="4">
        <v>3964600</v>
      </c>
      <c r="D4" s="4">
        <v>-3306200</v>
      </c>
      <c r="E4" s="4">
        <v>-111443390000</v>
      </c>
      <c r="F4" s="4">
        <f t="shared" si="0"/>
        <v>-436534019614</v>
      </c>
      <c r="G4" s="4">
        <v>166200</v>
      </c>
      <c r="H4" s="4">
        <v>140600</v>
      </c>
      <c r="I4" s="4">
        <v>25600</v>
      </c>
      <c r="J4" s="4">
        <v>798180000</v>
      </c>
      <c r="K4" s="24">
        <f t="shared" si="1"/>
        <v>1107390000</v>
      </c>
      <c r="L4" s="4">
        <v>2664</v>
      </c>
      <c r="M4" s="4">
        <v>4861</v>
      </c>
      <c r="N4" s="4">
        <v>326</v>
      </c>
      <c r="O4" s="4">
        <v>523</v>
      </c>
      <c r="P4" s="4">
        <v>4292600</v>
      </c>
      <c r="Q4" s="4">
        <v>5805900</v>
      </c>
      <c r="R4" s="5">
        <v>-1.9699999999999999E-2</v>
      </c>
      <c r="S4" s="4">
        <v>11695900</v>
      </c>
      <c r="T4" s="4">
        <f t="shared" si="2"/>
        <v>6986570</v>
      </c>
      <c r="U4" s="4">
        <f t="shared" si="3"/>
        <v>5738400</v>
      </c>
      <c r="V4" s="5">
        <v>4.3799999999999999E-2</v>
      </c>
    </row>
    <row r="5" spans="1:22" x14ac:dyDescent="0.2">
      <c r="A5" s="16" t="s">
        <v>355</v>
      </c>
      <c r="B5" s="4">
        <v>218400</v>
      </c>
      <c r="C5" s="4">
        <v>1595626</v>
      </c>
      <c r="D5" s="4">
        <v>-1377226</v>
      </c>
      <c r="E5" s="4">
        <v>-46892530000</v>
      </c>
      <c r="F5" s="4">
        <f t="shared" si="0"/>
        <v>-325090629614</v>
      </c>
      <c r="G5" s="4">
        <v>275600</v>
      </c>
      <c r="H5" s="4">
        <v>78400</v>
      </c>
      <c r="I5" s="4">
        <v>197200</v>
      </c>
      <c r="J5" s="4">
        <v>6685800000</v>
      </c>
      <c r="K5" s="24">
        <f t="shared" si="1"/>
        <v>309210000</v>
      </c>
      <c r="L5" s="4">
        <v>1775</v>
      </c>
      <c r="M5" s="4">
        <v>3427</v>
      </c>
      <c r="N5" s="4">
        <v>247</v>
      </c>
      <c r="O5" s="4">
        <v>353</v>
      </c>
      <c r="P5" s="4">
        <v>2748500</v>
      </c>
      <c r="Q5" s="4">
        <v>4074500</v>
      </c>
      <c r="R5" s="5">
        <v>-1.04E-2</v>
      </c>
      <c r="S5" s="4">
        <v>7512600</v>
      </c>
      <c r="T5" s="4">
        <f t="shared" si="2"/>
        <v>7085050</v>
      </c>
      <c r="U5" s="4">
        <f t="shared" si="3"/>
        <v>3869800</v>
      </c>
      <c r="V5" s="5">
        <v>2.6200000000000001E-2</v>
      </c>
    </row>
    <row r="6" spans="1:22" x14ac:dyDescent="0.2">
      <c r="A6" s="16" t="s">
        <v>354</v>
      </c>
      <c r="B6" s="4">
        <v>191300</v>
      </c>
      <c r="C6" s="4">
        <v>608900</v>
      </c>
      <c r="D6" s="4">
        <v>-417600</v>
      </c>
      <c r="E6" s="4">
        <v>-14487940000</v>
      </c>
      <c r="F6" s="4">
        <f t="shared" si="0"/>
        <v>-278198099614</v>
      </c>
      <c r="G6" s="4">
        <v>0</v>
      </c>
      <c r="H6" s="4">
        <v>0</v>
      </c>
      <c r="I6" s="4">
        <v>0</v>
      </c>
      <c r="J6" s="4">
        <v>-1109770000</v>
      </c>
      <c r="K6" s="24">
        <f t="shared" si="1"/>
        <v>-6376590000</v>
      </c>
      <c r="L6" s="4">
        <v>1520</v>
      </c>
      <c r="M6" s="4">
        <v>2980</v>
      </c>
      <c r="N6" s="4">
        <v>141</v>
      </c>
      <c r="O6" s="4">
        <v>327</v>
      </c>
      <c r="P6" s="4">
        <v>1586000</v>
      </c>
      <c r="Q6" s="4">
        <v>3591800</v>
      </c>
      <c r="R6" s="5">
        <v>-2.9399999999999999E-2</v>
      </c>
      <c r="S6" s="4">
        <v>5738400</v>
      </c>
      <c r="T6" s="4">
        <f t="shared" si="2"/>
        <v>6986450</v>
      </c>
      <c r="U6" s="4">
        <f t="shared" si="3"/>
        <v>3869800</v>
      </c>
      <c r="V6" s="5">
        <v>2.87E-2</v>
      </c>
    </row>
    <row r="7" spans="1:22" x14ac:dyDescent="0.2">
      <c r="A7" s="16" t="s">
        <v>353</v>
      </c>
      <c r="B7" s="4">
        <v>1645100</v>
      </c>
      <c r="C7" s="4">
        <v>175268</v>
      </c>
      <c r="D7" s="4">
        <v>1469832</v>
      </c>
      <c r="E7" s="4">
        <v>49247490000</v>
      </c>
      <c r="F7" s="4">
        <f t="shared" si="0"/>
        <v>-263710159614</v>
      </c>
      <c r="G7" s="4">
        <v>0</v>
      </c>
      <c r="H7" s="4">
        <v>0</v>
      </c>
      <c r="I7" s="4">
        <v>0</v>
      </c>
      <c r="J7" s="4">
        <v>-13643620000</v>
      </c>
      <c r="K7" s="24">
        <f t="shared" si="1"/>
        <v>-5266820000</v>
      </c>
      <c r="L7" s="4">
        <v>5620</v>
      </c>
      <c r="M7" s="4">
        <v>3274</v>
      </c>
      <c r="N7" s="4">
        <v>756</v>
      </c>
      <c r="O7" s="4">
        <v>382</v>
      </c>
      <c r="P7" s="4">
        <v>9231600</v>
      </c>
      <c r="Q7" s="4">
        <v>5148000</v>
      </c>
      <c r="R7" s="5">
        <v>6.25E-2</v>
      </c>
      <c r="S7" s="4">
        <v>15201400</v>
      </c>
      <c r="T7" s="4">
        <f t="shared" si="2"/>
        <v>6215820</v>
      </c>
      <c r="U7" s="4">
        <f t="shared" si="3"/>
        <v>3869800</v>
      </c>
      <c r="V7" s="5">
        <v>7.4499999999999997E-2</v>
      </c>
    </row>
    <row r="8" spans="1:22" x14ac:dyDescent="0.2">
      <c r="A8" s="16" t="s">
        <v>352</v>
      </c>
      <c r="B8" s="4">
        <v>859400</v>
      </c>
      <c r="C8" s="4">
        <v>100904</v>
      </c>
      <c r="D8" s="4">
        <v>758496</v>
      </c>
      <c r="E8" s="4">
        <v>24990200000</v>
      </c>
      <c r="F8" s="4">
        <f t="shared" si="0"/>
        <v>-312957649614</v>
      </c>
      <c r="G8" s="4">
        <v>0</v>
      </c>
      <c r="H8" s="4">
        <v>0</v>
      </c>
      <c r="I8" s="4">
        <v>0</v>
      </c>
      <c r="J8" s="4">
        <v>-3359040000</v>
      </c>
      <c r="K8" s="24">
        <f t="shared" si="1"/>
        <v>8376800000</v>
      </c>
      <c r="L8" s="4">
        <v>2201</v>
      </c>
      <c r="M8" s="4">
        <v>1879</v>
      </c>
      <c r="N8" s="4">
        <v>267</v>
      </c>
      <c r="O8" s="4">
        <v>215</v>
      </c>
      <c r="P8" s="4">
        <v>3601900</v>
      </c>
      <c r="Q8" s="4">
        <v>2833100</v>
      </c>
      <c r="R8" s="5">
        <v>1.55E-2</v>
      </c>
      <c r="S8" s="4">
        <v>6560400</v>
      </c>
      <c r="T8" s="4">
        <f t="shared" si="2"/>
        <v>6988470</v>
      </c>
      <c r="U8" s="4">
        <f t="shared" si="3"/>
        <v>3869800</v>
      </c>
      <c r="V8" s="5">
        <v>2.7200000000000002E-2</v>
      </c>
    </row>
    <row r="9" spans="1:22" x14ac:dyDescent="0.2">
      <c r="A9" s="16" t="s">
        <v>351</v>
      </c>
      <c r="B9" s="4">
        <v>417400</v>
      </c>
      <c r="C9" s="4">
        <v>2076900</v>
      </c>
      <c r="D9" s="4">
        <v>-1659500</v>
      </c>
      <c r="E9" s="4">
        <v>-53874110000</v>
      </c>
      <c r="F9" s="4">
        <f t="shared" si="0"/>
        <v>-337947849614</v>
      </c>
      <c r="G9" s="4">
        <v>0</v>
      </c>
      <c r="H9" s="4">
        <v>0</v>
      </c>
      <c r="I9" s="4">
        <v>0</v>
      </c>
      <c r="J9" s="4">
        <v>786090000</v>
      </c>
      <c r="K9" s="24">
        <f t="shared" si="1"/>
        <v>11735840000</v>
      </c>
      <c r="L9" s="4">
        <v>1641</v>
      </c>
      <c r="M9" s="4">
        <v>1891</v>
      </c>
      <c r="N9" s="4">
        <v>259</v>
      </c>
      <c r="O9" s="4">
        <v>299</v>
      </c>
      <c r="P9" s="4">
        <v>2981000</v>
      </c>
      <c r="Q9" s="4">
        <v>3137800</v>
      </c>
      <c r="R9" s="5">
        <v>4.6999999999999993E-3</v>
      </c>
      <c r="S9" s="4">
        <v>6701700</v>
      </c>
      <c r="T9" s="4">
        <f t="shared" si="2"/>
        <v>6827600</v>
      </c>
      <c r="U9" s="4">
        <f t="shared" si="3"/>
        <v>3869800</v>
      </c>
      <c r="V9" s="5">
        <v>3.0099999999999998E-2</v>
      </c>
    </row>
    <row r="10" spans="1:22" x14ac:dyDescent="0.2">
      <c r="A10" s="16" t="s">
        <v>350</v>
      </c>
      <c r="B10" s="4">
        <v>27400</v>
      </c>
      <c r="C10" s="4">
        <v>352400</v>
      </c>
      <c r="D10" s="4">
        <v>-325000</v>
      </c>
      <c r="E10" s="4">
        <v>-10503722770</v>
      </c>
      <c r="F10" s="4">
        <f t="shared" si="0"/>
        <v>-284073739614</v>
      </c>
      <c r="G10" s="4">
        <v>0</v>
      </c>
      <c r="H10" s="4">
        <v>0</v>
      </c>
      <c r="I10" s="4">
        <v>0</v>
      </c>
      <c r="J10" s="4">
        <v>786090000</v>
      </c>
      <c r="K10" s="24">
        <f t="shared" si="1"/>
        <v>10949750000</v>
      </c>
      <c r="L10" s="4">
        <v>842</v>
      </c>
      <c r="M10" s="4">
        <v>1443</v>
      </c>
      <c r="N10" s="4">
        <v>103</v>
      </c>
      <c r="O10" s="4">
        <v>176</v>
      </c>
      <c r="P10" s="4">
        <v>1243600</v>
      </c>
      <c r="Q10" s="4">
        <v>2280200</v>
      </c>
      <c r="R10" s="5">
        <v>-9.300000000000001E-3</v>
      </c>
      <c r="S10" s="4">
        <v>3869800</v>
      </c>
      <c r="T10" s="4">
        <f t="shared" si="2"/>
        <v>8076110</v>
      </c>
      <c r="U10" s="4">
        <f t="shared" si="3"/>
        <v>4067100</v>
      </c>
      <c r="V10" s="5">
        <v>1.3899999999999999E-2</v>
      </c>
    </row>
    <row r="11" spans="1:22" x14ac:dyDescent="0.2">
      <c r="A11" s="16" t="s">
        <v>349</v>
      </c>
      <c r="B11" s="4">
        <v>78600</v>
      </c>
      <c r="C11" s="4">
        <v>388900</v>
      </c>
      <c r="D11" s="4">
        <v>-310300</v>
      </c>
      <c r="E11" s="4">
        <v>-10162940000</v>
      </c>
      <c r="F11" s="4">
        <f t="shared" si="0"/>
        <v>-273570016844</v>
      </c>
      <c r="G11" s="4">
        <v>0</v>
      </c>
      <c r="H11" s="4">
        <v>0</v>
      </c>
      <c r="I11" s="4">
        <v>0</v>
      </c>
      <c r="J11" s="4">
        <v>-680550000</v>
      </c>
      <c r="K11" s="24">
        <f t="shared" si="1"/>
        <v>10163660000</v>
      </c>
      <c r="L11" s="4">
        <v>1302</v>
      </c>
      <c r="M11" s="4">
        <v>1896</v>
      </c>
      <c r="N11" s="4">
        <v>137</v>
      </c>
      <c r="O11" s="4">
        <v>227</v>
      </c>
      <c r="P11" s="4">
        <v>1690700</v>
      </c>
      <c r="Q11" s="4">
        <v>2792400</v>
      </c>
      <c r="R11" s="5">
        <v>-6.0999999999999995E-3</v>
      </c>
      <c r="S11" s="4">
        <v>5069700</v>
      </c>
      <c r="T11" s="4">
        <f t="shared" si="2"/>
        <v>8303610</v>
      </c>
      <c r="U11" s="4">
        <f t="shared" si="3"/>
        <v>4067100</v>
      </c>
      <c r="V11" s="5">
        <v>3.15E-2</v>
      </c>
    </row>
    <row r="12" spans="1:22" x14ac:dyDescent="0.2">
      <c r="A12" s="16" t="s">
        <v>348</v>
      </c>
      <c r="B12" s="4">
        <v>370600</v>
      </c>
      <c r="C12" s="4">
        <v>62404</v>
      </c>
      <c r="D12" s="4">
        <v>308196</v>
      </c>
      <c r="E12" s="4">
        <v>9895230000</v>
      </c>
      <c r="F12" s="4">
        <f t="shared" ref="F12:F38" si="4">E12+F13</f>
        <v>-263407076844</v>
      </c>
      <c r="G12" s="4">
        <v>0</v>
      </c>
      <c r="H12" s="4">
        <v>0</v>
      </c>
      <c r="I12" s="4">
        <v>0</v>
      </c>
      <c r="J12" s="4">
        <v>38355000</v>
      </c>
      <c r="K12" s="24">
        <f t="shared" ref="K12:K38" si="5">K13+J12</f>
        <v>10844210000</v>
      </c>
      <c r="L12" s="4">
        <v>1305</v>
      </c>
      <c r="M12" s="4">
        <v>1170</v>
      </c>
      <c r="N12" s="4">
        <v>133</v>
      </c>
      <c r="O12" s="4">
        <v>107</v>
      </c>
      <c r="P12" s="4">
        <v>2074600</v>
      </c>
      <c r="Q12" s="4">
        <v>1644500</v>
      </c>
      <c r="R12" s="5">
        <v>0.03</v>
      </c>
      <c r="S12" s="4">
        <v>4067100</v>
      </c>
      <c r="T12" s="4">
        <f t="shared" si="2"/>
        <v>8475330</v>
      </c>
      <c r="U12" s="4">
        <f t="shared" ref="U12:U38" si="6">MIN(S13:S17)</f>
        <v>4752400</v>
      </c>
      <c r="V12" s="5">
        <v>2.9100000000000001E-2</v>
      </c>
    </row>
    <row r="13" spans="1:22" x14ac:dyDescent="0.2">
      <c r="A13" s="16" t="s">
        <v>347</v>
      </c>
      <c r="B13" s="4">
        <v>269400</v>
      </c>
      <c r="C13" s="4">
        <v>1978564</v>
      </c>
      <c r="D13" s="4">
        <v>-1709164</v>
      </c>
      <c r="E13" s="4">
        <v>-55176750000</v>
      </c>
      <c r="F13" s="4">
        <f t="shared" si="4"/>
        <v>-273302306844</v>
      </c>
      <c r="G13" s="4">
        <v>0</v>
      </c>
      <c r="H13" s="4">
        <v>0</v>
      </c>
      <c r="I13" s="4">
        <v>0</v>
      </c>
      <c r="J13" s="4">
        <v>376585000</v>
      </c>
      <c r="K13" s="24">
        <f t="shared" si="5"/>
        <v>10805855000</v>
      </c>
      <c r="L13" s="4">
        <v>1858</v>
      </c>
      <c r="M13" s="4">
        <v>3226</v>
      </c>
      <c r="N13" s="4">
        <v>158</v>
      </c>
      <c r="O13" s="4">
        <v>325</v>
      </c>
      <c r="P13" s="4">
        <v>2363400</v>
      </c>
      <c r="Q13" s="4">
        <v>4803400</v>
      </c>
      <c r="R13" s="5">
        <v>-6.1999999999999998E-3</v>
      </c>
      <c r="S13" s="4">
        <v>7721300</v>
      </c>
      <c r="T13" s="4">
        <f t="shared" si="2"/>
        <v>8552240</v>
      </c>
      <c r="U13" s="4">
        <f t="shared" si="6"/>
        <v>4752400</v>
      </c>
      <c r="V13" s="5">
        <v>3.9599999999999996E-2</v>
      </c>
    </row>
    <row r="14" spans="1:22" x14ac:dyDescent="0.2">
      <c r="A14" s="16" t="s">
        <v>340</v>
      </c>
      <c r="B14" s="4">
        <v>83240</v>
      </c>
      <c r="C14" s="4">
        <v>2256714</v>
      </c>
      <c r="D14" s="4">
        <v>-2173474</v>
      </c>
      <c r="E14" s="4">
        <v>-69628560000</v>
      </c>
      <c r="F14" s="4">
        <f t="shared" si="4"/>
        <v>-218125556844</v>
      </c>
      <c r="G14" s="4">
        <v>0</v>
      </c>
      <c r="H14" s="4">
        <v>0</v>
      </c>
      <c r="I14" s="4">
        <v>0</v>
      </c>
      <c r="J14" s="4">
        <v>376585000</v>
      </c>
      <c r="K14" s="24">
        <f t="shared" si="5"/>
        <v>10429270000</v>
      </c>
      <c r="L14" s="4">
        <v>1625</v>
      </c>
      <c r="M14" s="4">
        <v>3807</v>
      </c>
      <c r="N14" s="4">
        <v>158</v>
      </c>
      <c r="O14" s="4">
        <v>329</v>
      </c>
      <c r="P14" s="4">
        <v>2073300</v>
      </c>
      <c r="Q14" s="4">
        <v>4943900</v>
      </c>
      <c r="R14" s="5">
        <v>-1.2500000000000001E-2</v>
      </c>
      <c r="S14" s="4">
        <v>7423300</v>
      </c>
      <c r="T14" s="4">
        <f t="shared" si="2"/>
        <v>8508250</v>
      </c>
      <c r="U14" s="4">
        <f t="shared" si="6"/>
        <v>4752400</v>
      </c>
      <c r="V14" s="5">
        <v>0.02</v>
      </c>
    </row>
    <row r="15" spans="1:22" x14ac:dyDescent="0.2">
      <c r="A15" s="16" t="s">
        <v>339</v>
      </c>
      <c r="B15" s="4">
        <v>15200</v>
      </c>
      <c r="C15" s="4">
        <v>2688700</v>
      </c>
      <c r="D15" s="4">
        <v>-2673500</v>
      </c>
      <c r="E15" s="4">
        <v>-85955320000</v>
      </c>
      <c r="F15" s="4">
        <f t="shared" si="4"/>
        <v>-148496996844</v>
      </c>
      <c r="G15" s="4">
        <v>0</v>
      </c>
      <c r="H15" s="4">
        <v>0</v>
      </c>
      <c r="I15" s="4">
        <v>0</v>
      </c>
      <c r="J15" s="4">
        <v>463290000</v>
      </c>
      <c r="K15" s="24">
        <f t="shared" si="5"/>
        <v>10052685000</v>
      </c>
      <c r="L15" s="4">
        <v>1796</v>
      </c>
      <c r="M15" s="4">
        <v>3628</v>
      </c>
      <c r="N15" s="4">
        <v>197</v>
      </c>
      <c r="O15" s="4">
        <v>369</v>
      </c>
      <c r="P15" s="4">
        <v>2504200</v>
      </c>
      <c r="Q15" s="4">
        <v>5510200</v>
      </c>
      <c r="R15" s="5">
        <v>3.2000000000000002E-3</v>
      </c>
      <c r="S15" s="4">
        <v>8497400</v>
      </c>
      <c r="T15" s="4">
        <f t="shared" si="2"/>
        <v>8277760</v>
      </c>
      <c r="U15" s="4">
        <f t="shared" si="6"/>
        <v>4752400</v>
      </c>
      <c r="V15" s="5">
        <v>2.6099999999999998E-2</v>
      </c>
    </row>
    <row r="16" spans="1:22" x14ac:dyDescent="0.2">
      <c r="A16" s="16" t="s">
        <v>338</v>
      </c>
      <c r="B16" s="4">
        <v>192100</v>
      </c>
      <c r="C16" s="4">
        <v>336334</v>
      </c>
      <c r="D16" s="4">
        <v>-144234</v>
      </c>
      <c r="E16" s="4">
        <v>-4594830000</v>
      </c>
      <c r="F16" s="4">
        <f t="shared" si="4"/>
        <v>-62541676844</v>
      </c>
      <c r="G16" s="4">
        <v>0</v>
      </c>
      <c r="H16" s="4">
        <v>0</v>
      </c>
      <c r="I16" s="4">
        <v>0</v>
      </c>
      <c r="J16" s="4">
        <v>979620000</v>
      </c>
      <c r="K16" s="24">
        <f t="shared" si="5"/>
        <v>9589395000</v>
      </c>
      <c r="L16" s="4">
        <v>2342</v>
      </c>
      <c r="M16" s="4">
        <v>1562</v>
      </c>
      <c r="N16" s="4">
        <v>165</v>
      </c>
      <c r="O16" s="4">
        <v>171</v>
      </c>
      <c r="P16" s="4">
        <v>2310200</v>
      </c>
      <c r="Q16" s="4">
        <v>2065500</v>
      </c>
      <c r="R16" s="5">
        <v>2.5499999999999998E-2</v>
      </c>
      <c r="S16" s="4">
        <v>4752400</v>
      </c>
      <c r="T16" s="4">
        <f t="shared" si="2"/>
        <v>8533920</v>
      </c>
      <c r="U16" s="4">
        <f t="shared" si="6"/>
        <v>5093000</v>
      </c>
      <c r="V16" s="5">
        <v>2.3300000000000001E-2</v>
      </c>
    </row>
    <row r="17" spans="1:22" x14ac:dyDescent="0.2">
      <c r="A17" s="16" t="s">
        <v>337</v>
      </c>
      <c r="B17" s="4">
        <v>341600</v>
      </c>
      <c r="C17" s="4">
        <v>2699900</v>
      </c>
      <c r="D17" s="4">
        <v>-2358300</v>
      </c>
      <c r="E17" s="4">
        <v>-74816880000</v>
      </c>
      <c r="F17" s="4">
        <f t="shared" si="4"/>
        <v>-57946846844</v>
      </c>
      <c r="G17" s="4">
        <v>0</v>
      </c>
      <c r="H17" s="4">
        <v>0</v>
      </c>
      <c r="I17" s="4">
        <v>0</v>
      </c>
      <c r="J17" s="4">
        <v>95160000</v>
      </c>
      <c r="K17" s="24">
        <f t="shared" si="5"/>
        <v>8609775000</v>
      </c>
      <c r="L17" s="4">
        <v>1831</v>
      </c>
      <c r="M17" s="4">
        <v>2094</v>
      </c>
      <c r="N17" s="4">
        <v>272</v>
      </c>
      <c r="O17" s="4">
        <v>280</v>
      </c>
      <c r="P17" s="4">
        <v>3391000</v>
      </c>
      <c r="Q17" s="4">
        <v>3658900</v>
      </c>
      <c r="R17" s="5">
        <v>6.4000000000000003E-3</v>
      </c>
      <c r="S17" s="4">
        <v>7495100</v>
      </c>
      <c r="T17" s="4">
        <f t="shared" si="2"/>
        <v>8317180</v>
      </c>
      <c r="U17" s="4">
        <f t="shared" si="6"/>
        <v>5093000</v>
      </c>
      <c r="V17" s="5">
        <v>4.4800000000000006E-2</v>
      </c>
    </row>
    <row r="18" spans="1:22" x14ac:dyDescent="0.2">
      <c r="A18" s="16" t="s">
        <v>336</v>
      </c>
      <c r="B18" s="4">
        <v>848400</v>
      </c>
      <c r="C18" s="4">
        <v>2555100</v>
      </c>
      <c r="D18" s="4">
        <v>-1706700</v>
      </c>
      <c r="E18" s="4">
        <v>-53319110000</v>
      </c>
      <c r="F18" s="4">
        <f t="shared" si="4"/>
        <v>16870033156</v>
      </c>
      <c r="G18" s="4">
        <v>0</v>
      </c>
      <c r="H18" s="4">
        <v>0</v>
      </c>
      <c r="I18" s="4">
        <v>0</v>
      </c>
      <c r="J18" s="4">
        <v>-398815000</v>
      </c>
      <c r="K18" s="24">
        <f t="shared" si="5"/>
        <v>8514615000</v>
      </c>
      <c r="L18" s="4">
        <v>3757</v>
      </c>
      <c r="M18" s="4">
        <v>5040</v>
      </c>
      <c r="N18" s="4">
        <v>427</v>
      </c>
      <c r="O18" s="4">
        <v>613</v>
      </c>
      <c r="P18" s="4">
        <v>5547700</v>
      </c>
      <c r="Q18" s="4">
        <v>8252900</v>
      </c>
      <c r="R18" s="5">
        <v>-4.9500000000000002E-2</v>
      </c>
      <c r="S18" s="4">
        <v>14286900</v>
      </c>
      <c r="T18" s="4">
        <f t="shared" si="2"/>
        <v>7774400</v>
      </c>
      <c r="U18" s="4">
        <f t="shared" si="6"/>
        <v>5093000</v>
      </c>
      <c r="V18" s="5">
        <v>7.5199999999999989E-2</v>
      </c>
    </row>
    <row r="19" spans="1:22" x14ac:dyDescent="0.2">
      <c r="A19" s="16" t="s">
        <v>335</v>
      </c>
      <c r="B19" s="4">
        <v>495600</v>
      </c>
      <c r="C19" s="4">
        <v>591020</v>
      </c>
      <c r="D19" s="4">
        <v>-95420</v>
      </c>
      <c r="E19" s="4">
        <v>-3290150000</v>
      </c>
      <c r="F19" s="4">
        <f t="shared" si="4"/>
        <v>70189143156</v>
      </c>
      <c r="G19" s="4">
        <v>0</v>
      </c>
      <c r="H19" s="4">
        <v>0</v>
      </c>
      <c r="I19" s="4">
        <v>0</v>
      </c>
      <c r="J19" s="4">
        <v>-85815000</v>
      </c>
      <c r="K19" s="24">
        <f t="shared" si="5"/>
        <v>8913430000</v>
      </c>
      <c r="L19" s="4">
        <v>1620</v>
      </c>
      <c r="M19" s="4">
        <v>1852</v>
      </c>
      <c r="N19" s="4">
        <v>185</v>
      </c>
      <c r="O19" s="4">
        <v>177</v>
      </c>
      <c r="P19" s="4">
        <v>2317000</v>
      </c>
      <c r="Q19" s="4">
        <v>2487600</v>
      </c>
      <c r="R19" s="5">
        <v>-3.0000000000000001E-3</v>
      </c>
      <c r="S19" s="4">
        <v>5093000</v>
      </c>
      <c r="T19" s="4">
        <f t="shared" si="2"/>
        <v>8008560</v>
      </c>
      <c r="U19" s="4">
        <f t="shared" si="6"/>
        <v>5784300</v>
      </c>
      <c r="V19" s="5">
        <v>4.0199999999999993E-2</v>
      </c>
    </row>
    <row r="20" spans="1:22" x14ac:dyDescent="0.2">
      <c r="A20" s="16" t="s">
        <v>334</v>
      </c>
      <c r="B20" s="4">
        <v>2788700</v>
      </c>
      <c r="C20" s="4">
        <v>639400</v>
      </c>
      <c r="D20" s="4">
        <v>2149300</v>
      </c>
      <c r="E20" s="4">
        <v>71089960000</v>
      </c>
      <c r="F20" s="4">
        <f t="shared" si="4"/>
        <v>73479293156</v>
      </c>
      <c r="G20" s="4">
        <v>0</v>
      </c>
      <c r="H20" s="4">
        <v>0</v>
      </c>
      <c r="I20" s="4">
        <v>0</v>
      </c>
      <c r="J20" s="4">
        <v>18690000</v>
      </c>
      <c r="K20" s="24">
        <f t="shared" si="5"/>
        <v>8999245000</v>
      </c>
      <c r="L20" s="4">
        <v>6528</v>
      </c>
      <c r="M20" s="4">
        <v>3673</v>
      </c>
      <c r="N20" s="4">
        <v>828</v>
      </c>
      <c r="O20" s="4">
        <v>409</v>
      </c>
      <c r="P20" s="4">
        <v>10466600</v>
      </c>
      <c r="Q20" s="4">
        <v>5472700</v>
      </c>
      <c r="R20" s="5">
        <v>4.9500000000000002E-2</v>
      </c>
      <c r="S20" s="4">
        <v>16354900</v>
      </c>
      <c r="T20" s="4">
        <f t="shared" si="2"/>
        <v>7009350</v>
      </c>
      <c r="U20" s="4">
        <f t="shared" si="6"/>
        <v>5784300</v>
      </c>
      <c r="V20" s="5">
        <v>5.3800000000000001E-2</v>
      </c>
    </row>
    <row r="21" spans="1:22" x14ac:dyDescent="0.2">
      <c r="A21" s="16" t="s">
        <v>333</v>
      </c>
      <c r="B21" s="4">
        <v>489168</v>
      </c>
      <c r="C21" s="4">
        <v>617030</v>
      </c>
      <c r="D21" s="4">
        <v>-127862</v>
      </c>
      <c r="E21" s="4">
        <v>-3942570000</v>
      </c>
      <c r="F21" s="4">
        <f t="shared" si="4"/>
        <v>2389333156</v>
      </c>
      <c r="G21" s="4">
        <v>0</v>
      </c>
      <c r="H21" s="4">
        <v>0</v>
      </c>
      <c r="I21" s="4">
        <v>0</v>
      </c>
      <c r="J21" s="4">
        <v>273495000</v>
      </c>
      <c r="K21" s="24">
        <f t="shared" si="5"/>
        <v>8980555000</v>
      </c>
      <c r="L21" s="4">
        <v>2239</v>
      </c>
      <c r="M21" s="4">
        <v>2000</v>
      </c>
      <c r="N21" s="4">
        <v>319</v>
      </c>
      <c r="O21" s="4">
        <v>192</v>
      </c>
      <c r="P21" s="4">
        <v>3991900</v>
      </c>
      <c r="Q21" s="4">
        <v>2846300</v>
      </c>
      <c r="R21" s="5">
        <v>3.4700000000000002E-2</v>
      </c>
      <c r="S21" s="4">
        <v>7344700</v>
      </c>
      <c r="T21" s="4">
        <f t="shared" si="2"/>
        <v>8503090</v>
      </c>
      <c r="U21" s="4">
        <f t="shared" si="6"/>
        <v>5784300</v>
      </c>
      <c r="V21" s="5">
        <v>3.6699999999999997E-2</v>
      </c>
    </row>
    <row r="22" spans="1:22" x14ac:dyDescent="0.2">
      <c r="A22" s="16" t="s">
        <v>332</v>
      </c>
      <c r="B22" s="4">
        <v>1089600</v>
      </c>
      <c r="C22" s="4">
        <v>1268838</v>
      </c>
      <c r="D22" s="4">
        <v>-179238</v>
      </c>
      <c r="E22" s="4">
        <v>-5420850000</v>
      </c>
      <c r="F22" s="4">
        <f t="shared" si="4"/>
        <v>6331903156</v>
      </c>
      <c r="K22" s="24">
        <f t="shared" si="5"/>
        <v>8707060000</v>
      </c>
      <c r="L22" s="4">
        <v>1525</v>
      </c>
      <c r="M22" s="4">
        <v>1821</v>
      </c>
      <c r="N22" s="4">
        <v>224</v>
      </c>
      <c r="O22" s="4">
        <v>228</v>
      </c>
      <c r="P22" s="4">
        <v>2717200</v>
      </c>
      <c r="Q22" s="4">
        <v>2808100</v>
      </c>
      <c r="R22" s="5">
        <v>8.3999999999999995E-3</v>
      </c>
      <c r="S22" s="4">
        <v>5784300</v>
      </c>
      <c r="T22" s="4">
        <f t="shared" si="2"/>
        <v>8570560</v>
      </c>
      <c r="U22" s="4">
        <f t="shared" si="6"/>
        <v>5327700</v>
      </c>
      <c r="V22" s="5">
        <v>1.9599999999999999E-2</v>
      </c>
    </row>
    <row r="23" spans="1:22" x14ac:dyDescent="0.2">
      <c r="A23" s="16" t="s">
        <v>331</v>
      </c>
      <c r="B23" s="4">
        <v>405700</v>
      </c>
      <c r="C23" s="4">
        <v>1754296</v>
      </c>
      <c r="D23" s="4">
        <v>-1348596</v>
      </c>
      <c r="E23" s="4">
        <v>-41053250000</v>
      </c>
      <c r="F23" s="4">
        <f t="shared" si="4"/>
        <v>11752753156</v>
      </c>
      <c r="G23" s="4">
        <v>0</v>
      </c>
      <c r="H23" s="4">
        <v>0</v>
      </c>
      <c r="I23" s="4">
        <v>0</v>
      </c>
      <c r="J23" s="4">
        <v>164805000</v>
      </c>
      <c r="K23" s="24">
        <f t="shared" si="5"/>
        <v>8707060000</v>
      </c>
      <c r="L23" s="4">
        <v>1352</v>
      </c>
      <c r="M23" s="4">
        <v>5100</v>
      </c>
      <c r="N23" s="4">
        <v>146</v>
      </c>
      <c r="O23" s="4">
        <v>339</v>
      </c>
      <c r="P23" s="4">
        <v>1909400</v>
      </c>
      <c r="Q23" s="4">
        <v>6093600</v>
      </c>
      <c r="R23" s="5">
        <v>-2.4900000000000002E-2</v>
      </c>
      <c r="S23" s="4">
        <v>8490400</v>
      </c>
      <c r="T23" s="4">
        <f t="shared" si="2"/>
        <v>8329950</v>
      </c>
      <c r="U23" s="4">
        <f t="shared" si="6"/>
        <v>5327700</v>
      </c>
      <c r="V23" s="5">
        <v>2.9300000000000003E-2</v>
      </c>
    </row>
    <row r="24" spans="1:22" x14ac:dyDescent="0.2">
      <c r="A24" s="16" t="s">
        <v>330</v>
      </c>
      <c r="B24" s="4">
        <v>297200</v>
      </c>
      <c r="C24" s="4">
        <v>99070</v>
      </c>
      <c r="D24" s="4">
        <v>198130</v>
      </c>
      <c r="E24" s="4">
        <v>6161680000</v>
      </c>
      <c r="F24" s="4">
        <f t="shared" si="4"/>
        <v>52806003156</v>
      </c>
      <c r="K24" s="24">
        <f t="shared" si="5"/>
        <v>8542255000</v>
      </c>
      <c r="L24" s="4">
        <v>1520</v>
      </c>
      <c r="M24" s="4">
        <v>2767</v>
      </c>
      <c r="N24" s="4">
        <v>168</v>
      </c>
      <c r="O24" s="4">
        <v>288</v>
      </c>
      <c r="P24" s="4">
        <v>2274100</v>
      </c>
      <c r="Q24" s="4">
        <v>4015800</v>
      </c>
      <c r="R24" s="5">
        <v>-2.5899999999999999E-2</v>
      </c>
      <c r="S24" s="4">
        <v>6983400</v>
      </c>
      <c r="T24" s="4">
        <f t="shared" si="2"/>
        <v>8232380</v>
      </c>
      <c r="U24" s="4">
        <f t="shared" si="6"/>
        <v>5327700</v>
      </c>
      <c r="V24" s="5">
        <v>3.7499999999999999E-2</v>
      </c>
    </row>
    <row r="25" spans="1:22" x14ac:dyDescent="0.2">
      <c r="A25" s="16" t="s">
        <v>329</v>
      </c>
      <c r="B25" s="4">
        <v>305800</v>
      </c>
      <c r="C25" s="4">
        <v>420552</v>
      </c>
      <c r="D25" s="4">
        <v>-114752</v>
      </c>
      <c r="E25" s="4">
        <v>-3564180000</v>
      </c>
      <c r="F25" s="4">
        <f t="shared" si="4"/>
        <v>46644323156</v>
      </c>
      <c r="G25" s="4">
        <v>790000</v>
      </c>
      <c r="H25" s="4">
        <v>11400</v>
      </c>
      <c r="I25" s="4">
        <v>778600</v>
      </c>
      <c r="J25" s="4">
        <v>24617275000</v>
      </c>
      <c r="K25" s="24">
        <f t="shared" si="5"/>
        <v>8542255000</v>
      </c>
      <c r="L25" s="4">
        <v>1833</v>
      </c>
      <c r="M25" s="4">
        <v>1585</v>
      </c>
      <c r="N25" s="4">
        <v>259</v>
      </c>
      <c r="O25" s="4">
        <v>227</v>
      </c>
      <c r="P25" s="4">
        <v>2899700</v>
      </c>
      <c r="Q25" s="4">
        <v>2965100</v>
      </c>
      <c r="R25" s="5">
        <v>1.29E-2</v>
      </c>
      <c r="S25" s="4">
        <v>6192500</v>
      </c>
      <c r="T25" s="4">
        <f t="shared" si="2"/>
        <v>8656490</v>
      </c>
      <c r="U25" s="4">
        <f t="shared" si="6"/>
        <v>5327700</v>
      </c>
      <c r="V25" s="5">
        <v>3.1099999999999999E-2</v>
      </c>
    </row>
    <row r="26" spans="1:22" x14ac:dyDescent="0.2">
      <c r="A26" s="16" t="s">
        <v>328</v>
      </c>
      <c r="B26" s="4">
        <v>270200</v>
      </c>
      <c r="C26" s="4">
        <v>125896</v>
      </c>
      <c r="D26" s="4">
        <v>144304</v>
      </c>
      <c r="E26" s="4">
        <v>4506910000</v>
      </c>
      <c r="F26" s="4">
        <f t="shared" si="4"/>
        <v>50208503156</v>
      </c>
      <c r="G26" s="4">
        <v>513800</v>
      </c>
      <c r="H26" s="4">
        <v>200</v>
      </c>
      <c r="I26" s="4">
        <v>513600</v>
      </c>
      <c r="J26" s="4">
        <v>16069860000</v>
      </c>
      <c r="K26" s="24">
        <f t="shared" si="5"/>
        <v>-16075020000</v>
      </c>
      <c r="L26" s="4">
        <v>1420</v>
      </c>
      <c r="M26" s="4">
        <v>2274</v>
      </c>
      <c r="N26" s="4">
        <v>195</v>
      </c>
      <c r="O26" s="4">
        <v>273</v>
      </c>
      <c r="P26" s="4">
        <v>2877200</v>
      </c>
      <c r="Q26" s="4">
        <v>3580300</v>
      </c>
      <c r="R26" s="5">
        <v>-1.7600000000000001E-2</v>
      </c>
      <c r="S26" s="4">
        <v>7314000</v>
      </c>
      <c r="T26" s="4">
        <f t="shared" si="2"/>
        <v>8274470</v>
      </c>
      <c r="U26" s="4">
        <f t="shared" si="6"/>
        <v>5327700</v>
      </c>
      <c r="V26" s="5">
        <v>4.3899999999999995E-2</v>
      </c>
    </row>
    <row r="27" spans="1:22" x14ac:dyDescent="0.2">
      <c r="A27" s="16" t="s">
        <v>327</v>
      </c>
      <c r="B27" s="4">
        <v>217684</v>
      </c>
      <c r="C27" s="4">
        <v>1417300</v>
      </c>
      <c r="D27" s="4">
        <v>-1199616</v>
      </c>
      <c r="E27" s="4">
        <v>-37742940000</v>
      </c>
      <c r="F27" s="4">
        <f t="shared" si="4"/>
        <v>45701593156</v>
      </c>
      <c r="G27" s="4">
        <v>0</v>
      </c>
      <c r="H27" s="4">
        <v>0</v>
      </c>
      <c r="I27" s="4">
        <v>0</v>
      </c>
      <c r="J27" s="4">
        <v>114000000</v>
      </c>
      <c r="K27" s="24">
        <f t="shared" si="5"/>
        <v>-32144880000</v>
      </c>
      <c r="L27" s="4">
        <v>1560</v>
      </c>
      <c r="M27" s="4">
        <v>1918</v>
      </c>
      <c r="N27" s="4">
        <v>197</v>
      </c>
      <c r="O27" s="4">
        <v>225</v>
      </c>
      <c r="P27" s="4">
        <v>2260300</v>
      </c>
      <c r="Q27" s="4">
        <v>2736400</v>
      </c>
      <c r="R27" s="5">
        <v>8.0000000000000002E-3</v>
      </c>
      <c r="S27" s="4">
        <v>5327700</v>
      </c>
      <c r="T27" s="4">
        <f t="shared" si="2"/>
        <v>8068520</v>
      </c>
      <c r="U27" s="4">
        <f t="shared" si="6"/>
        <v>6362800</v>
      </c>
      <c r="V27" s="5">
        <v>2.6600000000000002E-2</v>
      </c>
    </row>
    <row r="28" spans="1:22" x14ac:dyDescent="0.2">
      <c r="A28" s="16" t="s">
        <v>326</v>
      </c>
      <c r="B28" s="4">
        <v>133121</v>
      </c>
      <c r="C28" s="4">
        <v>2939003</v>
      </c>
      <c r="D28" s="4">
        <v>-2805882</v>
      </c>
      <c r="E28" s="4">
        <v>-88574230000</v>
      </c>
      <c r="F28" s="4">
        <f t="shared" si="4"/>
        <v>83444533156</v>
      </c>
      <c r="G28" s="4">
        <v>0</v>
      </c>
      <c r="H28" s="4">
        <v>0</v>
      </c>
      <c r="I28" s="4">
        <v>0</v>
      </c>
      <c r="J28" s="4">
        <v>-358530000</v>
      </c>
      <c r="K28" s="24">
        <f t="shared" si="5"/>
        <v>-32258880000</v>
      </c>
      <c r="L28" s="4">
        <v>1570</v>
      </c>
      <c r="M28" s="4">
        <v>4560</v>
      </c>
      <c r="N28" s="4">
        <v>193</v>
      </c>
      <c r="O28" s="4">
        <v>297</v>
      </c>
      <c r="P28" s="4">
        <v>2740500</v>
      </c>
      <c r="Q28" s="4">
        <v>5641800</v>
      </c>
      <c r="R28" s="5">
        <v>-9.4999999999999998E-3</v>
      </c>
      <c r="S28" s="4">
        <v>8859100</v>
      </c>
      <c r="T28" s="4">
        <f t="shared" si="2"/>
        <v>7908810</v>
      </c>
      <c r="U28" s="4">
        <f t="shared" si="6"/>
        <v>6084300</v>
      </c>
      <c r="V28" s="5">
        <v>3.27E-2</v>
      </c>
    </row>
    <row r="29" spans="1:22" x14ac:dyDescent="0.2">
      <c r="A29" s="16" t="s">
        <v>325</v>
      </c>
      <c r="B29" s="4">
        <v>320700</v>
      </c>
      <c r="C29" s="4">
        <v>389932</v>
      </c>
      <c r="D29" s="4">
        <v>-69232</v>
      </c>
      <c r="E29" s="4">
        <v>-2226620000</v>
      </c>
      <c r="F29" s="4">
        <f t="shared" si="4"/>
        <v>172018763156</v>
      </c>
      <c r="G29" s="4">
        <v>0</v>
      </c>
      <c r="H29" s="4">
        <v>0</v>
      </c>
      <c r="I29" s="4">
        <v>0</v>
      </c>
      <c r="J29" s="4">
        <v>-534785000</v>
      </c>
      <c r="K29" s="24">
        <f t="shared" si="5"/>
        <v>-31900350000</v>
      </c>
      <c r="L29" s="4">
        <v>2215</v>
      </c>
      <c r="M29" s="4">
        <v>2064</v>
      </c>
      <c r="N29" s="4">
        <v>278</v>
      </c>
      <c r="O29" s="4">
        <v>252</v>
      </c>
      <c r="P29" s="4">
        <v>3373600</v>
      </c>
      <c r="Q29" s="4">
        <v>3338300</v>
      </c>
      <c r="R29" s="5">
        <v>2.92E-2</v>
      </c>
      <c r="S29" s="4">
        <v>7434600</v>
      </c>
      <c r="T29" s="4">
        <f t="shared" si="2"/>
        <v>7582060</v>
      </c>
      <c r="U29" s="4">
        <f t="shared" si="6"/>
        <v>6007700</v>
      </c>
      <c r="V29" s="5">
        <v>4.0800000000000003E-2</v>
      </c>
    </row>
    <row r="30" spans="1:22" x14ac:dyDescent="0.2">
      <c r="A30" s="16" t="s">
        <v>324</v>
      </c>
      <c r="B30" s="4">
        <v>937500</v>
      </c>
      <c r="C30" s="4">
        <v>1438900</v>
      </c>
      <c r="D30" s="4">
        <v>-501400</v>
      </c>
      <c r="E30" s="4">
        <v>-15230200000</v>
      </c>
      <c r="F30" s="4">
        <f t="shared" si="4"/>
        <v>174245383156</v>
      </c>
      <c r="G30" s="4">
        <v>0</v>
      </c>
      <c r="H30" s="4">
        <v>0</v>
      </c>
      <c r="I30" s="4">
        <v>0</v>
      </c>
      <c r="J30" s="4">
        <v>-255930000</v>
      </c>
      <c r="K30" s="24">
        <f t="shared" si="5"/>
        <v>-31365565000</v>
      </c>
      <c r="L30" s="4">
        <v>1635</v>
      </c>
      <c r="M30" s="4">
        <v>2301</v>
      </c>
      <c r="N30" s="4">
        <v>204</v>
      </c>
      <c r="O30" s="4">
        <v>240</v>
      </c>
      <c r="P30" s="4">
        <v>2539500</v>
      </c>
      <c r="Q30" s="4">
        <v>3222300</v>
      </c>
      <c r="R30" s="5">
        <v>3.3E-3</v>
      </c>
      <c r="S30" s="4">
        <v>6362800</v>
      </c>
      <c r="T30" s="4">
        <f t="shared" si="2"/>
        <v>7397910</v>
      </c>
      <c r="U30" s="4">
        <f t="shared" si="6"/>
        <v>6007700</v>
      </c>
      <c r="V30" s="5">
        <v>2.7300000000000001E-2</v>
      </c>
    </row>
    <row r="31" spans="1:22" x14ac:dyDescent="0.2">
      <c r="A31" s="16" t="s">
        <v>323</v>
      </c>
      <c r="B31" s="4">
        <v>2093700</v>
      </c>
      <c r="C31" s="4">
        <v>837157</v>
      </c>
      <c r="D31" s="4">
        <v>1256543</v>
      </c>
      <c r="E31" s="4">
        <v>38130650000</v>
      </c>
      <c r="F31" s="4">
        <f t="shared" si="4"/>
        <v>189475583156</v>
      </c>
      <c r="G31" s="4">
        <v>0</v>
      </c>
      <c r="H31" s="4">
        <v>0</v>
      </c>
      <c r="I31" s="4">
        <v>0</v>
      </c>
      <c r="J31" s="4">
        <v>-29317748000</v>
      </c>
      <c r="K31" s="24">
        <f t="shared" si="5"/>
        <v>-31109635000</v>
      </c>
      <c r="L31" s="4">
        <v>4674</v>
      </c>
      <c r="M31" s="4">
        <v>4807</v>
      </c>
      <c r="N31" s="4">
        <v>741</v>
      </c>
      <c r="O31" s="4">
        <v>769</v>
      </c>
      <c r="P31" s="4">
        <v>10976900</v>
      </c>
      <c r="Q31" s="4">
        <v>11195800</v>
      </c>
      <c r="R31" s="5">
        <v>6.9500000000000006E-2</v>
      </c>
      <c r="S31" s="4">
        <v>22282100</v>
      </c>
      <c r="T31" s="4">
        <f t="shared" si="2"/>
        <v>5478360</v>
      </c>
      <c r="U31" s="4">
        <f t="shared" si="6"/>
        <v>3493800</v>
      </c>
      <c r="V31" s="5">
        <v>5.5199999999999999E-2</v>
      </c>
    </row>
    <row r="32" spans="1:22" x14ac:dyDescent="0.2">
      <c r="A32" s="16" t="s">
        <v>322</v>
      </c>
      <c r="B32" s="4">
        <v>13900</v>
      </c>
      <c r="C32" s="4">
        <v>2271984</v>
      </c>
      <c r="D32" s="4">
        <v>-2258084</v>
      </c>
      <c r="E32" s="4">
        <v>-64092490000</v>
      </c>
      <c r="F32" s="4">
        <f t="shared" si="4"/>
        <v>151344933156</v>
      </c>
      <c r="G32" s="4">
        <v>0</v>
      </c>
      <c r="H32" s="4">
        <v>0</v>
      </c>
      <c r="I32" s="4">
        <v>0</v>
      </c>
      <c r="J32" s="4">
        <v>-29317748000</v>
      </c>
      <c r="K32" s="24">
        <f t="shared" si="5"/>
        <v>-1791887000</v>
      </c>
      <c r="L32" s="4">
        <v>1552</v>
      </c>
      <c r="M32" s="4">
        <v>3028</v>
      </c>
      <c r="N32" s="4">
        <v>172</v>
      </c>
      <c r="O32" s="4">
        <v>216</v>
      </c>
      <c r="P32" s="4">
        <v>2150200</v>
      </c>
      <c r="Q32" s="4">
        <v>4075600</v>
      </c>
      <c r="R32" s="5">
        <v>2.5000000000000001E-2</v>
      </c>
      <c r="S32" s="4">
        <v>6459000</v>
      </c>
      <c r="T32" s="4">
        <f t="shared" si="2"/>
        <v>5323310</v>
      </c>
      <c r="U32" s="4">
        <f t="shared" si="6"/>
        <v>3268200</v>
      </c>
      <c r="V32" s="5">
        <v>2.9500000000000002E-2</v>
      </c>
    </row>
    <row r="33" spans="1:22" x14ac:dyDescent="0.2">
      <c r="A33" s="16" t="s">
        <v>321</v>
      </c>
      <c r="B33" s="4">
        <v>22700</v>
      </c>
      <c r="C33" s="4">
        <v>1290307</v>
      </c>
      <c r="D33" s="4">
        <v>-1267607</v>
      </c>
      <c r="E33" s="4">
        <v>-35504910000</v>
      </c>
      <c r="F33" s="4">
        <f t="shared" si="4"/>
        <v>215437423156</v>
      </c>
      <c r="G33" s="4">
        <v>0</v>
      </c>
      <c r="H33" s="4">
        <v>0</v>
      </c>
      <c r="I33" s="4">
        <v>0</v>
      </c>
      <c r="J33" s="4">
        <v>-454620000</v>
      </c>
      <c r="K33" s="24">
        <f t="shared" si="5"/>
        <v>27525861000</v>
      </c>
      <c r="L33" s="4">
        <v>1646</v>
      </c>
      <c r="M33" s="4">
        <v>2716</v>
      </c>
      <c r="N33" s="4">
        <v>175</v>
      </c>
      <c r="O33" s="4">
        <v>258</v>
      </c>
      <c r="P33" s="4">
        <v>2277500</v>
      </c>
      <c r="Q33" s="4">
        <v>3667800</v>
      </c>
      <c r="R33" s="5">
        <v>-8.8000000000000005E-3</v>
      </c>
      <c r="S33" s="4">
        <v>6084300</v>
      </c>
      <c r="T33" s="4">
        <f t="shared" si="2"/>
        <v>5387210</v>
      </c>
      <c r="U33" s="4">
        <f t="shared" si="6"/>
        <v>3268200</v>
      </c>
      <c r="V33" s="5">
        <v>2.9900000000000003E-2</v>
      </c>
    </row>
    <row r="34" spans="1:22" x14ac:dyDescent="0.2">
      <c r="A34" s="16" t="s">
        <v>320</v>
      </c>
      <c r="B34" s="4">
        <v>358900</v>
      </c>
      <c r="C34" s="4">
        <v>1161600</v>
      </c>
      <c r="D34" s="4">
        <v>-802700</v>
      </c>
      <c r="E34" s="4">
        <v>-23182920000</v>
      </c>
      <c r="F34" s="4">
        <f t="shared" si="4"/>
        <v>250942333156</v>
      </c>
      <c r="G34" s="4">
        <v>0</v>
      </c>
      <c r="H34" s="4">
        <v>0</v>
      </c>
      <c r="I34" s="4">
        <v>0</v>
      </c>
      <c r="J34" s="4">
        <v>623580000</v>
      </c>
      <c r="K34" s="24">
        <f t="shared" si="5"/>
        <v>27980481000</v>
      </c>
      <c r="L34" s="4">
        <v>1074</v>
      </c>
      <c r="M34" s="4">
        <v>2294</v>
      </c>
      <c r="N34" s="4">
        <v>136</v>
      </c>
      <c r="O34" s="4">
        <v>296</v>
      </c>
      <c r="P34" s="4">
        <v>2195400</v>
      </c>
      <c r="Q34" s="4">
        <v>3810100</v>
      </c>
      <c r="R34" s="5">
        <v>-3.3500000000000002E-2</v>
      </c>
      <c r="S34" s="4">
        <v>6007700</v>
      </c>
      <c r="T34" s="4">
        <f t="shared" si="2"/>
        <v>5118040</v>
      </c>
      <c r="U34" s="4">
        <f t="shared" si="6"/>
        <v>3268200</v>
      </c>
      <c r="V34" s="5">
        <v>4.5899999999999996E-2</v>
      </c>
    </row>
    <row r="35" spans="1:22" x14ac:dyDescent="0.2">
      <c r="A35" s="16" t="s">
        <v>319</v>
      </c>
      <c r="B35" s="4">
        <v>1931300</v>
      </c>
      <c r="C35" s="4">
        <v>1033000</v>
      </c>
      <c r="D35" s="4">
        <v>898300</v>
      </c>
      <c r="E35" s="4">
        <v>26464500000</v>
      </c>
      <c r="F35" s="4">
        <f t="shared" si="4"/>
        <v>274125253156</v>
      </c>
      <c r="G35" s="4">
        <v>0</v>
      </c>
      <c r="H35" s="4">
        <v>0</v>
      </c>
      <c r="I35" s="4">
        <v>0</v>
      </c>
      <c r="J35" s="4">
        <v>-141990000</v>
      </c>
      <c r="K35" s="24">
        <f t="shared" si="5"/>
        <v>27356901000</v>
      </c>
      <c r="L35" s="4">
        <v>2635</v>
      </c>
      <c r="M35" s="4">
        <v>3018</v>
      </c>
      <c r="N35" s="4">
        <v>429</v>
      </c>
      <c r="O35" s="4">
        <v>362</v>
      </c>
      <c r="P35" s="4">
        <v>5422200</v>
      </c>
      <c r="Q35" s="4">
        <v>4664700</v>
      </c>
      <c r="R35" s="5">
        <v>2.81E-2</v>
      </c>
      <c r="S35" s="4">
        <v>10433600</v>
      </c>
      <c r="T35" s="4">
        <f t="shared" si="2"/>
        <v>4299970</v>
      </c>
      <c r="U35" s="4">
        <f t="shared" si="6"/>
        <v>3268200</v>
      </c>
      <c r="V35" s="5">
        <v>4.36E-2</v>
      </c>
    </row>
    <row r="36" spans="1:22" x14ac:dyDescent="0.2">
      <c r="A36" s="16" t="s">
        <v>318</v>
      </c>
      <c r="B36" s="4">
        <v>160388</v>
      </c>
      <c r="C36" s="4">
        <v>85071</v>
      </c>
      <c r="D36" s="4">
        <v>75317</v>
      </c>
      <c r="E36" s="4">
        <v>2162560000</v>
      </c>
      <c r="F36" s="4">
        <f t="shared" si="4"/>
        <v>247660753156</v>
      </c>
      <c r="G36" s="4">
        <v>0</v>
      </c>
      <c r="H36" s="4">
        <v>0</v>
      </c>
      <c r="I36" s="4">
        <v>0</v>
      </c>
      <c r="J36" s="4">
        <v>155550000</v>
      </c>
      <c r="K36" s="24">
        <f t="shared" si="5"/>
        <v>27498891000</v>
      </c>
      <c r="L36" s="4">
        <v>892</v>
      </c>
      <c r="M36" s="4">
        <v>1298</v>
      </c>
      <c r="N36" s="4">
        <v>70</v>
      </c>
      <c r="O36" s="4">
        <v>164</v>
      </c>
      <c r="P36" s="4">
        <v>1070900</v>
      </c>
      <c r="Q36" s="4">
        <v>2221100</v>
      </c>
      <c r="R36" s="5">
        <v>-6.9999999999999993E-3</v>
      </c>
      <c r="S36" s="4">
        <v>3493800</v>
      </c>
      <c r="T36" s="4">
        <f t="shared" si="2"/>
        <v>4340230</v>
      </c>
      <c r="U36" s="4">
        <f t="shared" si="6"/>
        <v>3086600</v>
      </c>
      <c r="V36" s="5">
        <v>1.9E-2</v>
      </c>
    </row>
    <row r="37" spans="1:22" x14ac:dyDescent="0.2">
      <c r="A37" s="16" t="s">
        <v>317</v>
      </c>
      <c r="B37" s="4">
        <v>83659</v>
      </c>
      <c r="C37" s="4">
        <v>639799</v>
      </c>
      <c r="D37" s="4">
        <v>-556140</v>
      </c>
      <c r="E37" s="4">
        <v>-15987700000</v>
      </c>
      <c r="F37" s="4">
        <f t="shared" si="4"/>
        <v>245498193156</v>
      </c>
      <c r="K37" s="24">
        <f t="shared" si="5"/>
        <v>27343341000</v>
      </c>
      <c r="L37" s="4">
        <v>1366</v>
      </c>
      <c r="M37" s="4">
        <v>1094</v>
      </c>
      <c r="N37" s="4">
        <v>66</v>
      </c>
      <c r="O37" s="4">
        <v>120</v>
      </c>
      <c r="P37" s="4">
        <v>1248400</v>
      </c>
      <c r="Q37" s="4">
        <v>1800000</v>
      </c>
      <c r="R37" s="5">
        <v>-1.7000000000000001E-3</v>
      </c>
      <c r="S37" s="4">
        <v>3268200</v>
      </c>
      <c r="T37" s="4">
        <f t="shared" si="2"/>
        <v>4558880</v>
      </c>
      <c r="U37" s="4">
        <f t="shared" si="6"/>
        <v>3086600</v>
      </c>
      <c r="V37" s="5">
        <v>1.72E-2</v>
      </c>
    </row>
    <row r="38" spans="1:22" x14ac:dyDescent="0.2">
      <c r="A38" s="16" t="s">
        <v>316</v>
      </c>
      <c r="B38" s="4">
        <v>738935</v>
      </c>
      <c r="C38" s="4">
        <v>1106912</v>
      </c>
      <c r="D38" s="4">
        <v>-367977</v>
      </c>
      <c r="E38" s="4">
        <v>-10580820000</v>
      </c>
      <c r="F38" s="4">
        <f t="shared" si="4"/>
        <v>261485893156</v>
      </c>
      <c r="G38" s="4">
        <v>0</v>
      </c>
      <c r="H38" s="4">
        <v>0</v>
      </c>
      <c r="I38" s="4">
        <v>0</v>
      </c>
      <c r="J38" s="4">
        <v>294960000</v>
      </c>
      <c r="K38" s="24">
        <f t="shared" si="5"/>
        <v>27343341000</v>
      </c>
      <c r="L38" s="4">
        <v>1830</v>
      </c>
      <c r="M38" s="4">
        <v>2717</v>
      </c>
      <c r="N38" s="4">
        <v>256</v>
      </c>
      <c r="O38" s="4">
        <v>211</v>
      </c>
      <c r="P38" s="4">
        <v>3300100</v>
      </c>
      <c r="Q38" s="4">
        <v>3950100</v>
      </c>
      <c r="R38" s="5">
        <v>8.8000000000000005E-3</v>
      </c>
      <c r="S38" s="4">
        <v>7262000</v>
      </c>
      <c r="T38" s="4">
        <f t="shared" si="2"/>
        <v>3994410</v>
      </c>
      <c r="U38" s="4">
        <f t="shared" si="6"/>
        <v>3086600</v>
      </c>
      <c r="V38" s="5">
        <v>2.5699999999999997E-2</v>
      </c>
    </row>
    <row r="39" spans="1:22" x14ac:dyDescent="0.2">
      <c r="A39" s="16" t="s">
        <v>315</v>
      </c>
      <c r="B39" s="4">
        <v>271800</v>
      </c>
      <c r="C39" s="4">
        <v>1084816</v>
      </c>
      <c r="D39" s="4">
        <v>-813016</v>
      </c>
      <c r="E39" s="4">
        <v>-23221940000</v>
      </c>
      <c r="F39" s="4">
        <f t="shared" ref="F39:F44" si="7">E39+F40</f>
        <v>272066713156</v>
      </c>
      <c r="G39" s="4">
        <v>0</v>
      </c>
      <c r="H39" s="4">
        <v>0</v>
      </c>
      <c r="I39" s="4">
        <v>0</v>
      </c>
      <c r="J39" s="4">
        <v>154440000</v>
      </c>
      <c r="K39" s="24">
        <f t="shared" ref="K39:K44" si="8">K40+J39</f>
        <v>27048381000</v>
      </c>
      <c r="L39" s="4">
        <v>1189</v>
      </c>
      <c r="M39" s="4">
        <v>1582</v>
      </c>
      <c r="N39" s="4">
        <v>118</v>
      </c>
      <c r="O39" s="4">
        <v>156</v>
      </c>
      <c r="P39" s="4">
        <v>1640400</v>
      </c>
      <c r="Q39" s="4">
        <v>2214400</v>
      </c>
      <c r="R39" s="5">
        <v>-3.4999999999999996E-3</v>
      </c>
      <c r="S39" s="4">
        <v>4167100</v>
      </c>
      <c r="T39" s="4">
        <f t="shared" ref="T39:T44" si="9">AVERAGE(S40:S49)</f>
        <v>3819980</v>
      </c>
      <c r="U39" s="4">
        <f t="shared" ref="U39:U44" si="10">MIN(S40:S44)</f>
        <v>3086600</v>
      </c>
      <c r="V39" s="5">
        <v>1.5600000000000001E-2</v>
      </c>
    </row>
    <row r="40" spans="1:22" x14ac:dyDescent="0.2">
      <c r="A40" s="16" t="s">
        <v>314</v>
      </c>
      <c r="B40" s="4">
        <v>176000</v>
      </c>
      <c r="C40" s="4">
        <v>1074142</v>
      </c>
      <c r="D40" s="4">
        <v>-898142</v>
      </c>
      <c r="E40" s="4">
        <v>-25662850000</v>
      </c>
      <c r="F40" s="4">
        <f t="shared" si="7"/>
        <v>295288653156</v>
      </c>
      <c r="G40" s="4">
        <v>0</v>
      </c>
      <c r="H40" s="4">
        <v>0</v>
      </c>
      <c r="I40" s="4">
        <v>0</v>
      </c>
      <c r="J40" s="4">
        <v>154440000</v>
      </c>
      <c r="K40" s="24">
        <f t="shared" si="8"/>
        <v>26893941000</v>
      </c>
      <c r="L40" s="4">
        <v>727</v>
      </c>
      <c r="M40" s="4">
        <v>2290</v>
      </c>
      <c r="N40" s="4">
        <v>87</v>
      </c>
      <c r="O40" s="4">
        <v>194</v>
      </c>
      <c r="P40" s="4">
        <v>1215000</v>
      </c>
      <c r="Q40" s="4">
        <v>3120300</v>
      </c>
      <c r="R40" s="5">
        <v>-5.1999999999999998E-3</v>
      </c>
      <c r="S40" s="4">
        <v>4521300</v>
      </c>
      <c r="T40" s="4">
        <f t="shared" si="9"/>
        <v>3574040</v>
      </c>
      <c r="U40" s="4">
        <f t="shared" si="10"/>
        <v>2252900</v>
      </c>
      <c r="V40" s="5">
        <v>1.9E-2</v>
      </c>
    </row>
    <row r="41" spans="1:22" x14ac:dyDescent="0.2">
      <c r="A41" s="16" t="s">
        <v>310</v>
      </c>
      <c r="B41" s="4">
        <v>371400</v>
      </c>
      <c r="C41" s="4">
        <v>11900</v>
      </c>
      <c r="D41" s="4">
        <v>359500</v>
      </c>
      <c r="E41" s="4">
        <v>10335000000</v>
      </c>
      <c r="F41" s="4">
        <f t="shared" si="7"/>
        <v>320951503156</v>
      </c>
      <c r="G41" s="4">
        <v>0</v>
      </c>
      <c r="H41" s="4">
        <v>0</v>
      </c>
      <c r="I41" s="4">
        <v>0</v>
      </c>
      <c r="J41" s="4">
        <v>100500000</v>
      </c>
      <c r="K41" s="24">
        <f t="shared" si="8"/>
        <v>26739501000</v>
      </c>
      <c r="L41" s="4">
        <v>816</v>
      </c>
      <c r="M41" s="4">
        <v>899</v>
      </c>
      <c r="N41" s="4">
        <v>108</v>
      </c>
      <c r="O41" s="4">
        <v>93</v>
      </c>
      <c r="P41" s="4">
        <v>1339000</v>
      </c>
      <c r="Q41" s="4">
        <v>1298400</v>
      </c>
      <c r="R41" s="5">
        <v>0</v>
      </c>
      <c r="S41" s="4">
        <v>3086600</v>
      </c>
      <c r="T41" s="4">
        <f t="shared" si="9"/>
        <v>3437270</v>
      </c>
      <c r="U41" s="4">
        <f t="shared" si="10"/>
        <v>2252900</v>
      </c>
      <c r="V41" s="5">
        <v>1.38E-2</v>
      </c>
    </row>
    <row r="42" spans="1:22" x14ac:dyDescent="0.2">
      <c r="A42" s="16" t="s">
        <v>309</v>
      </c>
      <c r="B42" s="4">
        <v>818400</v>
      </c>
      <c r="C42" s="4">
        <v>18090</v>
      </c>
      <c r="D42" s="4">
        <v>800310</v>
      </c>
      <c r="E42" s="4">
        <v>22925000000</v>
      </c>
      <c r="F42" s="4">
        <f t="shared" si="7"/>
        <v>310616503156</v>
      </c>
      <c r="G42" s="4">
        <v>0</v>
      </c>
      <c r="H42" s="4">
        <v>0</v>
      </c>
      <c r="I42" s="4">
        <v>0</v>
      </c>
      <c r="J42" s="4">
        <v>28350000</v>
      </c>
      <c r="K42" s="24">
        <f t="shared" si="8"/>
        <v>26639001000</v>
      </c>
      <c r="L42" s="4">
        <v>2405</v>
      </c>
      <c r="M42" s="4">
        <v>1039</v>
      </c>
      <c r="N42" s="4">
        <v>180</v>
      </c>
      <c r="O42" s="4">
        <v>134</v>
      </c>
      <c r="P42" s="4">
        <v>3000900</v>
      </c>
      <c r="Q42" s="4">
        <v>1748700</v>
      </c>
      <c r="R42" s="5">
        <v>1.77E-2</v>
      </c>
      <c r="S42" s="4">
        <v>4908500</v>
      </c>
      <c r="T42" s="4">
        <f t="shared" si="9"/>
        <v>3646220</v>
      </c>
      <c r="U42" s="4">
        <f t="shared" si="10"/>
        <v>2252900</v>
      </c>
      <c r="V42" s="5">
        <v>1.7399999999999999E-2</v>
      </c>
    </row>
    <row r="43" spans="1:22" x14ac:dyDescent="0.2">
      <c r="A43" s="16" t="s">
        <v>306</v>
      </c>
      <c r="B43" s="4">
        <v>1282300</v>
      </c>
      <c r="C43" s="4">
        <v>20322</v>
      </c>
      <c r="D43" s="4">
        <v>1261978</v>
      </c>
      <c r="E43" s="4">
        <v>35486070000</v>
      </c>
      <c r="F43" s="4">
        <f t="shared" si="7"/>
        <v>287691503156</v>
      </c>
      <c r="G43" s="4">
        <v>0</v>
      </c>
      <c r="H43" s="4">
        <v>0</v>
      </c>
      <c r="I43" s="4">
        <v>0</v>
      </c>
      <c r="J43" s="4">
        <v>422850000</v>
      </c>
      <c r="K43" s="24">
        <f t="shared" si="8"/>
        <v>26610651000</v>
      </c>
      <c r="L43" s="4">
        <v>2552</v>
      </c>
      <c r="M43" s="4">
        <v>1355</v>
      </c>
      <c r="N43" s="4">
        <v>324</v>
      </c>
      <c r="O43" s="4">
        <v>156</v>
      </c>
      <c r="P43" s="4">
        <v>4164400</v>
      </c>
      <c r="Q43" s="4">
        <v>2100800</v>
      </c>
      <c r="R43" s="5">
        <v>1.6200000000000003E-2</v>
      </c>
      <c r="S43" s="4">
        <v>6723300</v>
      </c>
      <c r="T43" s="4">
        <f t="shared" si="9"/>
        <v>3218700</v>
      </c>
      <c r="U43" s="4">
        <f t="shared" si="10"/>
        <v>1617300</v>
      </c>
      <c r="V43" s="5">
        <v>2.64E-2</v>
      </c>
    </row>
    <row r="44" spans="1:22" x14ac:dyDescent="0.2">
      <c r="A44" s="16" t="s">
        <v>305</v>
      </c>
      <c r="B44" s="4">
        <v>1032600</v>
      </c>
      <c r="C44" s="4">
        <v>137800</v>
      </c>
      <c r="D44" s="4">
        <v>894800</v>
      </c>
      <c r="E44" s="4">
        <v>24831100000</v>
      </c>
      <c r="F44" s="4">
        <f t="shared" si="7"/>
        <v>252205433156</v>
      </c>
      <c r="G44" s="4">
        <v>0</v>
      </c>
      <c r="H44" s="4">
        <v>0</v>
      </c>
      <c r="I44" s="4">
        <v>0</v>
      </c>
      <c r="J44" s="4">
        <v>-400000</v>
      </c>
      <c r="K44" s="24">
        <f t="shared" si="8"/>
        <v>26187801000</v>
      </c>
      <c r="L44" s="4">
        <v>889</v>
      </c>
      <c r="M44" s="4">
        <v>863</v>
      </c>
      <c r="N44" s="4">
        <v>138</v>
      </c>
      <c r="O44" s="4">
        <v>91</v>
      </c>
      <c r="P44" s="4">
        <v>1984800</v>
      </c>
      <c r="Q44" s="4">
        <v>1330600</v>
      </c>
      <c r="R44" s="5">
        <v>9.1000000000000004E-3</v>
      </c>
      <c r="S44" s="4">
        <v>3316000</v>
      </c>
      <c r="T44" s="4">
        <f t="shared" si="9"/>
        <v>3099080</v>
      </c>
      <c r="U44" s="4">
        <f t="shared" si="10"/>
        <v>1617300</v>
      </c>
      <c r="V44" s="5">
        <v>1.44E-2</v>
      </c>
    </row>
    <row r="45" spans="1:22" x14ac:dyDescent="0.2">
      <c r="A45" s="16" t="s">
        <v>304</v>
      </c>
      <c r="B45" s="4">
        <v>95060</v>
      </c>
      <c r="C45" s="4">
        <v>139400</v>
      </c>
      <c r="D45" s="4">
        <v>-44340</v>
      </c>
      <c r="E45" s="4">
        <v>-1226045676</v>
      </c>
      <c r="F45" s="4">
        <f t="shared" ref="F45:F55" si="11">E45+F46</f>
        <v>227374333156</v>
      </c>
      <c r="G45" s="4">
        <v>0</v>
      </c>
      <c r="H45" s="4">
        <v>0</v>
      </c>
      <c r="I45" s="4">
        <v>0</v>
      </c>
      <c r="J45" s="4">
        <v>-100025000</v>
      </c>
      <c r="K45" s="24">
        <f t="shared" ref="K45:K55" si="12">K46+J45</f>
        <v>26188201000</v>
      </c>
      <c r="L45" s="4">
        <v>1100</v>
      </c>
      <c r="M45" s="4">
        <v>569</v>
      </c>
      <c r="N45" s="4">
        <v>72</v>
      </c>
      <c r="O45" s="4">
        <v>55</v>
      </c>
      <c r="P45" s="4">
        <v>1202400</v>
      </c>
      <c r="Q45" s="4">
        <v>836800</v>
      </c>
      <c r="R45" s="5">
        <v>0</v>
      </c>
      <c r="S45" s="4">
        <v>2252900</v>
      </c>
      <c r="T45" s="4">
        <f t="shared" ref="T45:T61" si="13">AVERAGE(S46:S55)</f>
        <v>3218760</v>
      </c>
      <c r="U45" s="4">
        <f t="shared" ref="U45:U55" si="14">MIN(S46:S50)</f>
        <v>1617300</v>
      </c>
      <c r="V45" s="5">
        <v>1.8000000000000002E-2</v>
      </c>
    </row>
    <row r="46" spans="1:22" x14ac:dyDescent="0.2">
      <c r="A46" s="16" t="s">
        <v>303</v>
      </c>
      <c r="B46" s="4">
        <v>22400</v>
      </c>
      <c r="C46" s="4">
        <v>48000</v>
      </c>
      <c r="D46" s="4">
        <v>-25600</v>
      </c>
      <c r="E46" s="4">
        <v>-701250000</v>
      </c>
      <c r="F46" s="4">
        <f t="shared" si="11"/>
        <v>228600378832</v>
      </c>
      <c r="G46" s="4">
        <v>0</v>
      </c>
      <c r="H46" s="4">
        <v>0</v>
      </c>
      <c r="I46" s="4">
        <v>0</v>
      </c>
      <c r="J46" s="4">
        <v>-2093537000</v>
      </c>
      <c r="K46" s="24">
        <f t="shared" si="12"/>
        <v>26288226000</v>
      </c>
      <c r="L46" s="4">
        <v>840</v>
      </c>
      <c r="M46" s="4">
        <v>1826</v>
      </c>
      <c r="N46" s="4">
        <v>71</v>
      </c>
      <c r="O46" s="4">
        <v>197</v>
      </c>
      <c r="P46" s="4">
        <v>1092500</v>
      </c>
      <c r="Q46" s="4">
        <v>2548600</v>
      </c>
      <c r="R46" s="5">
        <v>-1.4499999999999999E-2</v>
      </c>
      <c r="S46" s="4">
        <v>3896400</v>
      </c>
      <c r="T46" s="4">
        <f t="shared" si="13"/>
        <v>3290055</v>
      </c>
      <c r="U46" s="4">
        <f t="shared" si="14"/>
        <v>1617300</v>
      </c>
      <c r="V46" s="5">
        <v>2.5000000000000001E-2</v>
      </c>
    </row>
    <row r="47" spans="1:22" x14ac:dyDescent="0.2">
      <c r="A47" s="16" t="s">
        <v>299</v>
      </c>
      <c r="B47" s="4">
        <v>752900</v>
      </c>
      <c r="C47" s="4">
        <v>63578</v>
      </c>
      <c r="D47" s="4">
        <v>689322</v>
      </c>
      <c r="E47" s="4">
        <v>19337000000</v>
      </c>
      <c r="F47" s="4">
        <f t="shared" si="11"/>
        <v>229301628832</v>
      </c>
      <c r="G47" s="4">
        <v>0</v>
      </c>
      <c r="H47" s="4">
        <v>0</v>
      </c>
      <c r="I47" s="4">
        <v>0</v>
      </c>
      <c r="J47" s="4">
        <v>-2093537000</v>
      </c>
      <c r="K47" s="24">
        <f t="shared" si="12"/>
        <v>28381763000</v>
      </c>
      <c r="L47" s="4">
        <v>1345</v>
      </c>
      <c r="M47" s="4">
        <v>1631</v>
      </c>
      <c r="N47" s="4">
        <v>178</v>
      </c>
      <c r="O47" s="4">
        <v>168</v>
      </c>
      <c r="P47" s="4">
        <v>2340300</v>
      </c>
      <c r="Q47" s="4">
        <v>2650800</v>
      </c>
      <c r="R47" s="5">
        <v>1.2699999999999999E-2</v>
      </c>
      <c r="S47" s="4">
        <v>5454700</v>
      </c>
      <c r="T47" s="4">
        <f t="shared" si="13"/>
        <v>2986627.1</v>
      </c>
      <c r="U47" s="4">
        <f t="shared" si="14"/>
        <v>1617300</v>
      </c>
      <c r="V47" s="5">
        <v>1.24E-2</v>
      </c>
    </row>
    <row r="48" spans="1:22" x14ac:dyDescent="0.2">
      <c r="A48" s="16" t="s">
        <v>298</v>
      </c>
      <c r="B48" s="4">
        <v>54400</v>
      </c>
      <c r="C48" s="4">
        <v>59000</v>
      </c>
      <c r="D48" s="4">
        <v>-4600</v>
      </c>
      <c r="E48" s="4">
        <v>-127950000</v>
      </c>
      <c r="F48" s="4">
        <f t="shared" si="11"/>
        <v>209964628832</v>
      </c>
      <c r="G48" s="4">
        <v>0</v>
      </c>
      <c r="H48" s="4">
        <v>0</v>
      </c>
      <c r="I48" s="4">
        <v>0</v>
      </c>
      <c r="J48" s="4">
        <v>-553380000</v>
      </c>
      <c r="K48" s="24">
        <f t="shared" si="12"/>
        <v>30475300000</v>
      </c>
      <c r="L48" s="4">
        <v>389</v>
      </c>
      <c r="M48" s="4">
        <v>724</v>
      </c>
      <c r="N48" s="4">
        <v>34</v>
      </c>
      <c r="O48" s="4">
        <v>61</v>
      </c>
      <c r="P48" s="4">
        <v>526400</v>
      </c>
      <c r="Q48" s="4">
        <v>951000</v>
      </c>
      <c r="R48" s="5">
        <v>-1.8E-3</v>
      </c>
      <c r="S48" s="4">
        <v>1617300</v>
      </c>
      <c r="T48" s="4">
        <f t="shared" si="13"/>
        <v>3461361</v>
      </c>
      <c r="U48" s="4">
        <f t="shared" si="14"/>
        <v>1718900</v>
      </c>
      <c r="V48" s="5">
        <v>1.26E-2</v>
      </c>
    </row>
    <row r="49" spans="1:22" x14ac:dyDescent="0.2">
      <c r="A49" s="16" t="s">
        <v>286</v>
      </c>
      <c r="B49" s="4">
        <v>484400</v>
      </c>
      <c r="C49" s="4">
        <v>0</v>
      </c>
      <c r="D49" s="4">
        <v>484400</v>
      </c>
      <c r="E49" s="4">
        <v>13429070000</v>
      </c>
      <c r="F49" s="4">
        <f t="shared" si="11"/>
        <v>210092578832</v>
      </c>
      <c r="G49" s="4">
        <v>0</v>
      </c>
      <c r="H49" s="4">
        <v>0</v>
      </c>
      <c r="I49" s="4">
        <v>0</v>
      </c>
      <c r="J49" s="4">
        <v>-722925000</v>
      </c>
      <c r="K49" s="24">
        <f t="shared" si="12"/>
        <v>31028680000</v>
      </c>
      <c r="L49" s="4">
        <v>801</v>
      </c>
      <c r="M49" s="4">
        <v>821</v>
      </c>
      <c r="N49" s="4">
        <v>66</v>
      </c>
      <c r="O49" s="4">
        <v>101</v>
      </c>
      <c r="P49" s="4">
        <v>1068100</v>
      </c>
      <c r="Q49" s="4">
        <v>1354700</v>
      </c>
      <c r="R49" s="5">
        <v>3.7000000000000002E-3</v>
      </c>
      <c r="S49" s="4">
        <v>2422800</v>
      </c>
      <c r="T49" s="4">
        <f t="shared" si="13"/>
        <v>3756855</v>
      </c>
      <c r="U49" s="4">
        <f t="shared" si="14"/>
        <v>1718900</v>
      </c>
      <c r="V49" s="5">
        <v>9.0000000000000011E-3</v>
      </c>
    </row>
    <row r="50" spans="1:22" x14ac:dyDescent="0.2">
      <c r="A50" s="16" t="s">
        <v>285</v>
      </c>
      <c r="B50" s="4">
        <v>5100</v>
      </c>
      <c r="C50" s="4">
        <v>22740</v>
      </c>
      <c r="D50" s="4">
        <v>-17640</v>
      </c>
      <c r="E50" s="4">
        <v>-485500000</v>
      </c>
      <c r="F50" s="4">
        <f t="shared" si="11"/>
        <v>196663508832</v>
      </c>
      <c r="K50" s="24">
        <f t="shared" si="12"/>
        <v>31751605000</v>
      </c>
      <c r="L50" s="4">
        <v>490</v>
      </c>
      <c r="M50" s="4">
        <v>892</v>
      </c>
      <c r="N50" s="4">
        <v>48</v>
      </c>
      <c r="O50" s="4">
        <v>82</v>
      </c>
      <c r="P50" s="4">
        <v>705600</v>
      </c>
      <c r="Q50" s="4">
        <v>1253900</v>
      </c>
      <c r="R50" s="5">
        <v>-5.4000000000000003E-3</v>
      </c>
      <c r="S50" s="4">
        <v>2061900</v>
      </c>
      <c r="T50" s="4">
        <f t="shared" si="13"/>
        <v>3942989.3</v>
      </c>
      <c r="U50" s="4">
        <f t="shared" si="14"/>
        <v>1718900</v>
      </c>
      <c r="V50" s="5">
        <v>1.6200000000000003E-2</v>
      </c>
    </row>
    <row r="51" spans="1:22" x14ac:dyDescent="0.2">
      <c r="A51" s="16" t="s">
        <v>284</v>
      </c>
      <c r="B51" s="4">
        <v>20100</v>
      </c>
      <c r="C51" s="4">
        <v>102000</v>
      </c>
      <c r="D51" s="4">
        <v>-81900</v>
      </c>
      <c r="E51" s="4">
        <v>-2264760000</v>
      </c>
      <c r="F51" s="4">
        <f t="shared" si="11"/>
        <v>197149008832</v>
      </c>
      <c r="G51" s="4">
        <v>0</v>
      </c>
      <c r="H51" s="4">
        <v>0</v>
      </c>
      <c r="I51" s="4">
        <v>0</v>
      </c>
      <c r="J51" s="4">
        <v>-55300000</v>
      </c>
      <c r="K51" s="24">
        <f t="shared" si="12"/>
        <v>31751605000</v>
      </c>
      <c r="L51" s="4">
        <v>543</v>
      </c>
      <c r="M51" s="4">
        <v>801</v>
      </c>
      <c r="N51" s="4">
        <v>39</v>
      </c>
      <c r="O51" s="4">
        <v>65</v>
      </c>
      <c r="P51" s="4">
        <v>714600</v>
      </c>
      <c r="Q51" s="4">
        <v>996100</v>
      </c>
      <c r="R51" s="5">
        <v>-7.1999999999999998E-3</v>
      </c>
      <c r="S51" s="4">
        <v>1718900</v>
      </c>
      <c r="T51" s="4">
        <f t="shared" si="13"/>
        <v>4219336</v>
      </c>
      <c r="U51" s="4">
        <f t="shared" si="14"/>
        <v>2119800</v>
      </c>
      <c r="V51" s="5">
        <v>1.26E-2</v>
      </c>
    </row>
    <row r="52" spans="1:22" x14ac:dyDescent="0.2">
      <c r="A52" s="16" t="s">
        <v>283</v>
      </c>
      <c r="B52" s="4">
        <v>1156300</v>
      </c>
      <c r="C52" s="4">
        <v>59100</v>
      </c>
      <c r="D52" s="4">
        <v>1097200</v>
      </c>
      <c r="E52" s="4">
        <v>30218790000</v>
      </c>
      <c r="F52" s="4">
        <f t="shared" si="11"/>
        <v>199413768832</v>
      </c>
      <c r="G52" s="4">
        <v>0</v>
      </c>
      <c r="H52" s="4">
        <v>0</v>
      </c>
      <c r="I52" s="4">
        <v>0</v>
      </c>
      <c r="J52" s="4">
        <v>-1434275000</v>
      </c>
      <c r="K52" s="24">
        <f t="shared" si="12"/>
        <v>31806905000</v>
      </c>
      <c r="L52" s="4">
        <v>2959</v>
      </c>
      <c r="M52" s="4">
        <v>1594</v>
      </c>
      <c r="N52" s="4">
        <v>309</v>
      </c>
      <c r="O52" s="4">
        <v>165</v>
      </c>
      <c r="P52" s="4">
        <v>4244600</v>
      </c>
      <c r="Q52" s="4">
        <v>2295600</v>
      </c>
      <c r="R52" s="5">
        <v>2.3900000000000001E-2</v>
      </c>
      <c r="S52" s="4">
        <v>6998000</v>
      </c>
      <c r="T52" s="4">
        <f t="shared" si="13"/>
        <v>4514416</v>
      </c>
      <c r="U52" s="4">
        <f t="shared" si="14"/>
        <v>2119800</v>
      </c>
      <c r="V52" s="5">
        <v>2.5000000000000001E-2</v>
      </c>
    </row>
    <row r="53" spans="1:22" x14ac:dyDescent="0.2">
      <c r="A53" s="16" t="s">
        <v>282</v>
      </c>
      <c r="B53" s="4">
        <v>134000</v>
      </c>
      <c r="C53" s="4">
        <v>71907</v>
      </c>
      <c r="D53" s="4">
        <v>62093</v>
      </c>
      <c r="E53" s="4">
        <v>1700750000</v>
      </c>
      <c r="F53" s="4">
        <f t="shared" si="11"/>
        <v>169194978832</v>
      </c>
      <c r="G53" s="4">
        <v>0</v>
      </c>
      <c r="H53" s="4">
        <v>0</v>
      </c>
      <c r="I53" s="4">
        <v>0</v>
      </c>
      <c r="J53" s="4">
        <v>217600000</v>
      </c>
      <c r="K53" s="24">
        <f t="shared" si="12"/>
        <v>33241180000</v>
      </c>
      <c r="L53" s="4">
        <v>765</v>
      </c>
      <c r="M53" s="4">
        <v>1017</v>
      </c>
      <c r="N53" s="4">
        <v>50</v>
      </c>
      <c r="O53" s="4">
        <v>116</v>
      </c>
      <c r="P53" s="4">
        <v>956200</v>
      </c>
      <c r="Q53" s="4">
        <v>1491900</v>
      </c>
      <c r="R53" s="5">
        <v>-3.5999999999999999E-3</v>
      </c>
      <c r="S53" s="4">
        <v>2448100</v>
      </c>
      <c r="T53" s="4">
        <f t="shared" si="13"/>
        <v>4790989.0999999996</v>
      </c>
      <c r="U53" s="4">
        <f t="shared" si="14"/>
        <v>2119800</v>
      </c>
      <c r="V53" s="5">
        <v>1.6399999999999998E-2</v>
      </c>
    </row>
    <row r="54" spans="1:22" x14ac:dyDescent="0.2">
      <c r="A54" s="16" t="s">
        <v>281</v>
      </c>
      <c r="B54" s="4">
        <v>417200</v>
      </c>
      <c r="C54" s="4">
        <v>71500</v>
      </c>
      <c r="D54" s="4">
        <v>345700</v>
      </c>
      <c r="E54" s="4">
        <v>9469530000</v>
      </c>
      <c r="F54" s="4">
        <f t="shared" si="11"/>
        <v>167494228832</v>
      </c>
      <c r="K54" s="24">
        <f t="shared" si="12"/>
        <v>33023580000</v>
      </c>
      <c r="L54" s="4">
        <v>737</v>
      </c>
      <c r="M54" s="4">
        <v>896</v>
      </c>
      <c r="N54" s="4">
        <v>41</v>
      </c>
      <c r="O54" s="4">
        <v>84</v>
      </c>
      <c r="P54" s="4">
        <v>807800</v>
      </c>
      <c r="Q54" s="4">
        <v>1311700</v>
      </c>
      <c r="R54" s="5">
        <v>0</v>
      </c>
      <c r="S54" s="4">
        <v>2119800</v>
      </c>
      <c r="T54" s="4">
        <f t="shared" si="13"/>
        <v>4858427.3</v>
      </c>
      <c r="U54" s="4">
        <f t="shared" si="14"/>
        <v>2420421</v>
      </c>
      <c r="V54" s="5">
        <v>1.2699999999999999E-2</v>
      </c>
    </row>
    <row r="55" spans="1:22" x14ac:dyDescent="0.2">
      <c r="A55" s="16" t="s">
        <v>280</v>
      </c>
      <c r="B55" s="4">
        <v>50600</v>
      </c>
      <c r="C55" s="4">
        <v>1144202</v>
      </c>
      <c r="D55" s="4">
        <v>-1093602</v>
      </c>
      <c r="E55" s="4">
        <v>-29797430000</v>
      </c>
      <c r="F55" s="4">
        <f t="shared" si="11"/>
        <v>158024698832</v>
      </c>
      <c r="G55" s="4">
        <v>50500</v>
      </c>
      <c r="H55" s="4">
        <v>1600</v>
      </c>
      <c r="I55" s="4">
        <v>48900</v>
      </c>
      <c r="J55" s="4">
        <v>1329970000</v>
      </c>
      <c r="K55" s="24">
        <f t="shared" si="12"/>
        <v>33023580000</v>
      </c>
      <c r="L55" s="4">
        <v>621</v>
      </c>
      <c r="M55" s="4">
        <v>1993</v>
      </c>
      <c r="N55" s="4">
        <v>40</v>
      </c>
      <c r="O55" s="4">
        <v>127</v>
      </c>
      <c r="P55" s="4">
        <v>698700</v>
      </c>
      <c r="Q55" s="4">
        <v>2595100</v>
      </c>
      <c r="R55" s="5">
        <v>-7.3000000000000001E-3</v>
      </c>
      <c r="S55" s="4">
        <v>3449700</v>
      </c>
      <c r="T55" s="4">
        <f t="shared" si="13"/>
        <v>4943932.7</v>
      </c>
      <c r="U55" s="4">
        <f t="shared" si="14"/>
        <v>2420421</v>
      </c>
      <c r="V55" s="5">
        <v>1.8100000000000002E-2</v>
      </c>
    </row>
    <row r="56" spans="1:22" x14ac:dyDescent="0.2">
      <c r="A56" s="16" t="s">
        <v>279</v>
      </c>
      <c r="B56" s="4">
        <v>585800</v>
      </c>
      <c r="C56" s="4">
        <v>51500</v>
      </c>
      <c r="D56" s="4">
        <v>534300</v>
      </c>
      <c r="E56" s="4">
        <v>14782960000</v>
      </c>
      <c r="F56" s="4">
        <f t="shared" ref="F56:F130" si="15">E56+F57</f>
        <v>187822128832</v>
      </c>
      <c r="G56" s="4">
        <v>902100</v>
      </c>
      <c r="H56" s="4">
        <v>35500</v>
      </c>
      <c r="I56" s="4">
        <v>866600</v>
      </c>
      <c r="J56" s="4">
        <v>24058535000</v>
      </c>
      <c r="K56" s="24">
        <f t="shared" ref="K56:K76" si="16">K57+J56</f>
        <v>31693610000</v>
      </c>
      <c r="L56" s="4">
        <v>1995</v>
      </c>
      <c r="M56" s="4">
        <v>1116</v>
      </c>
      <c r="N56" s="4">
        <v>148</v>
      </c>
      <c r="O56" s="4">
        <v>126</v>
      </c>
      <c r="P56" s="4">
        <v>2438900</v>
      </c>
      <c r="Q56" s="4">
        <v>2035400</v>
      </c>
      <c r="R56" s="5">
        <v>1.9E-3</v>
      </c>
      <c r="S56" s="4">
        <v>4609350</v>
      </c>
      <c r="T56" s="4">
        <f t="shared" si="13"/>
        <v>4779166.2</v>
      </c>
      <c r="U56" s="4">
        <f t="shared" ref="U56:U123" si="17">MIN(S57:S61)</f>
        <v>2420421</v>
      </c>
      <c r="V56" s="5">
        <v>1.6200000000000003E-2</v>
      </c>
    </row>
    <row r="57" spans="1:22" x14ac:dyDescent="0.2">
      <c r="A57" s="16" t="s">
        <v>278</v>
      </c>
      <c r="B57" s="4">
        <v>200</v>
      </c>
      <c r="C57" s="4">
        <v>20772</v>
      </c>
      <c r="D57" s="4">
        <v>-20572</v>
      </c>
      <c r="E57" s="4">
        <v>-562140000</v>
      </c>
      <c r="F57" s="4">
        <f t="shared" si="15"/>
        <v>173039168832</v>
      </c>
      <c r="G57" s="4">
        <v>97900</v>
      </c>
      <c r="H57" s="4">
        <v>0</v>
      </c>
      <c r="I57" s="4">
        <v>97900</v>
      </c>
      <c r="J57" s="4">
        <v>2680110000</v>
      </c>
      <c r="K57" s="24">
        <f t="shared" si="16"/>
        <v>7635075000</v>
      </c>
      <c r="L57" s="4">
        <v>826</v>
      </c>
      <c r="M57" s="4">
        <v>637</v>
      </c>
      <c r="N57" s="4">
        <v>81</v>
      </c>
      <c r="O57" s="4">
        <v>88</v>
      </c>
      <c r="P57" s="4">
        <v>1424900</v>
      </c>
      <c r="Q57" s="4">
        <v>993700</v>
      </c>
      <c r="R57" s="5">
        <v>7.4000000000000003E-3</v>
      </c>
      <c r="S57" s="4">
        <v>2420421</v>
      </c>
      <c r="T57" s="4">
        <f t="shared" si="13"/>
        <v>4816578.0999999996</v>
      </c>
      <c r="U57" s="4">
        <f t="shared" si="17"/>
        <v>3923243</v>
      </c>
      <c r="V57" s="5">
        <v>1.2800000000000001E-2</v>
      </c>
    </row>
    <row r="58" spans="1:22" x14ac:dyDescent="0.2">
      <c r="A58" s="16" t="s">
        <v>275</v>
      </c>
      <c r="B58" s="4">
        <v>1674500</v>
      </c>
      <c r="C58" s="4">
        <v>865680</v>
      </c>
      <c r="D58" s="4">
        <v>808820</v>
      </c>
      <c r="E58" s="4">
        <v>22073550000</v>
      </c>
      <c r="F58" s="4">
        <f t="shared" si="15"/>
        <v>173601308832</v>
      </c>
      <c r="G58" s="4">
        <v>0</v>
      </c>
      <c r="H58" s="4">
        <v>0</v>
      </c>
      <c r="I58" s="4">
        <v>0</v>
      </c>
      <c r="J58" s="4">
        <v>-82200000</v>
      </c>
      <c r="K58" s="24">
        <f t="shared" si="16"/>
        <v>4954965000</v>
      </c>
      <c r="L58" s="4">
        <v>2692</v>
      </c>
      <c r="M58" s="4">
        <v>1333</v>
      </c>
      <c r="N58" s="4">
        <v>204</v>
      </c>
      <c r="O58" s="4">
        <v>156</v>
      </c>
      <c r="P58" s="4">
        <v>3787900</v>
      </c>
      <c r="Q58" s="4">
        <v>2567000</v>
      </c>
      <c r="R58" s="5">
        <v>1.49E-2</v>
      </c>
      <c r="S58" s="4">
        <v>6364639</v>
      </c>
      <c r="T58" s="4">
        <f t="shared" si="13"/>
        <v>4506824.5</v>
      </c>
      <c r="U58" s="4">
        <f t="shared" si="17"/>
        <v>3923243</v>
      </c>
      <c r="V58" s="5">
        <v>1.6399999999999998E-2</v>
      </c>
    </row>
    <row r="59" spans="1:22" x14ac:dyDescent="0.2">
      <c r="A59" s="16" t="s">
        <v>274</v>
      </c>
      <c r="B59" s="4">
        <v>685100</v>
      </c>
      <c r="C59" s="4">
        <v>1242500</v>
      </c>
      <c r="D59" s="4">
        <v>-557400</v>
      </c>
      <c r="E59" s="4">
        <v>-14992840000</v>
      </c>
      <c r="F59" s="4">
        <f t="shared" si="15"/>
        <v>151527758832</v>
      </c>
      <c r="G59" s="4">
        <v>0</v>
      </c>
      <c r="H59" s="4">
        <v>0</v>
      </c>
      <c r="I59" s="4">
        <v>0</v>
      </c>
      <c r="J59" s="4">
        <v>-13250000</v>
      </c>
      <c r="K59" s="24">
        <f t="shared" si="16"/>
        <v>5037165000</v>
      </c>
      <c r="L59" s="4">
        <v>1843</v>
      </c>
      <c r="M59" s="4">
        <v>1822</v>
      </c>
      <c r="N59" s="4">
        <v>150</v>
      </c>
      <c r="O59" s="4">
        <v>193</v>
      </c>
      <c r="P59" s="4">
        <v>2135300</v>
      </c>
      <c r="Q59" s="4">
        <v>2845900</v>
      </c>
      <c r="R59" s="5">
        <v>-3.7000000000000002E-3</v>
      </c>
      <c r="S59" s="4">
        <v>5377740</v>
      </c>
      <c r="T59" s="4">
        <f t="shared" si="13"/>
        <v>4262907.2</v>
      </c>
      <c r="U59" s="4">
        <f t="shared" si="17"/>
        <v>2794182</v>
      </c>
      <c r="V59" s="5">
        <v>2.0299999999999999E-2</v>
      </c>
    </row>
    <row r="60" spans="1:22" x14ac:dyDescent="0.2">
      <c r="A60" s="16" t="s">
        <v>273</v>
      </c>
      <c r="B60" s="4">
        <v>4230</v>
      </c>
      <c r="C60" s="4">
        <v>1559185</v>
      </c>
      <c r="D60" s="4">
        <v>-1554955</v>
      </c>
      <c r="E60" s="4">
        <v>-41682800000</v>
      </c>
      <c r="F60" s="4">
        <f t="shared" si="15"/>
        <v>166520598832</v>
      </c>
      <c r="K60" s="24">
        <f t="shared" si="16"/>
        <v>5050415000</v>
      </c>
      <c r="L60" s="4">
        <v>789</v>
      </c>
      <c r="M60" s="4">
        <v>2236</v>
      </c>
      <c r="N60" s="4">
        <v>64</v>
      </c>
      <c r="O60" s="4">
        <v>116</v>
      </c>
      <c r="P60" s="4">
        <v>967400</v>
      </c>
      <c r="Q60" s="4">
        <v>2649000</v>
      </c>
      <c r="R60" s="5">
        <v>1.9E-3</v>
      </c>
      <c r="S60" s="4">
        <v>3923243</v>
      </c>
      <c r="T60" s="4">
        <f t="shared" si="13"/>
        <v>4073460.8</v>
      </c>
      <c r="U60" s="4">
        <f t="shared" si="17"/>
        <v>2794182</v>
      </c>
      <c r="V60" s="5">
        <v>1.8500000000000003E-2</v>
      </c>
    </row>
    <row r="61" spans="1:22" x14ac:dyDescent="0.2">
      <c r="A61" s="16" t="s">
        <v>268</v>
      </c>
      <c r="B61" s="4">
        <v>691555</v>
      </c>
      <c r="C61" s="4">
        <v>1050600</v>
      </c>
      <c r="D61" s="4">
        <v>-359045</v>
      </c>
      <c r="E61" s="4">
        <v>-9653300000</v>
      </c>
      <c r="F61" s="4">
        <f t="shared" si="15"/>
        <v>208203398832</v>
      </c>
      <c r="K61" s="24">
        <f t="shared" si="16"/>
        <v>5050415000</v>
      </c>
      <c r="L61" s="4">
        <v>773</v>
      </c>
      <c r="M61" s="4">
        <v>1922</v>
      </c>
      <c r="N61" s="4">
        <v>102</v>
      </c>
      <c r="O61" s="4">
        <v>197</v>
      </c>
      <c r="P61" s="4">
        <v>1343200</v>
      </c>
      <c r="Q61" s="4">
        <v>2969400</v>
      </c>
      <c r="R61" s="5">
        <v>7.4999999999999997E-3</v>
      </c>
      <c r="S61" s="4">
        <v>4482367</v>
      </c>
      <c r="T61" s="4">
        <f t="shared" si="13"/>
        <v>3820104</v>
      </c>
      <c r="U61" s="4">
        <f t="shared" si="17"/>
        <v>2794182</v>
      </c>
      <c r="V61" s="5">
        <v>1.3000000000000001E-2</v>
      </c>
    </row>
    <row r="62" spans="1:22" x14ac:dyDescent="0.2">
      <c r="A62" s="16" t="s">
        <v>266</v>
      </c>
      <c r="B62" s="4">
        <v>27100</v>
      </c>
      <c r="C62" s="4">
        <v>1630600</v>
      </c>
      <c r="D62" s="4">
        <v>-1603500</v>
      </c>
      <c r="E62" s="4">
        <v>-43223270000</v>
      </c>
      <c r="F62" s="4">
        <f t="shared" si="15"/>
        <v>217856698832</v>
      </c>
      <c r="G62" s="4">
        <v>45000</v>
      </c>
      <c r="H62" s="4">
        <v>0</v>
      </c>
      <c r="I62" s="4">
        <v>45000</v>
      </c>
      <c r="J62" s="4">
        <v>1210675000</v>
      </c>
      <c r="K62" s="24">
        <f t="shared" si="16"/>
        <v>5050415000</v>
      </c>
      <c r="L62" s="4">
        <v>2478</v>
      </c>
      <c r="M62" s="4">
        <v>4341</v>
      </c>
      <c r="N62" s="4">
        <v>212</v>
      </c>
      <c r="O62" s="4">
        <v>419</v>
      </c>
      <c r="P62" s="4">
        <v>3495500</v>
      </c>
      <c r="Q62" s="4">
        <v>6370000</v>
      </c>
      <c r="R62" s="5">
        <v>-2.1899999999999999E-2</v>
      </c>
      <c r="S62" s="4">
        <v>9948800</v>
      </c>
      <c r="T62" s="4">
        <f t="shared" ref="T62:T115" si="18">AVERAGE(S63:S72)</f>
        <v>3088624</v>
      </c>
      <c r="U62" s="4">
        <f t="shared" si="17"/>
        <v>2794182</v>
      </c>
      <c r="V62" s="5">
        <v>3.1099999999999999E-2</v>
      </c>
    </row>
    <row r="63" spans="1:22" x14ac:dyDescent="0.2">
      <c r="A63" s="16" t="s">
        <v>265</v>
      </c>
      <c r="B63" s="4">
        <v>7800</v>
      </c>
      <c r="C63" s="4">
        <v>768040</v>
      </c>
      <c r="D63" s="4">
        <v>-760240</v>
      </c>
      <c r="E63" s="4">
        <v>-21041640000</v>
      </c>
      <c r="F63" s="4">
        <f t="shared" si="15"/>
        <v>261079968832</v>
      </c>
      <c r="G63" s="4">
        <v>90000</v>
      </c>
      <c r="H63" s="4">
        <v>2500</v>
      </c>
      <c r="I63" s="4">
        <v>87500</v>
      </c>
      <c r="J63" s="4">
        <v>2405575000</v>
      </c>
      <c r="K63" s="24">
        <f t="shared" si="16"/>
        <v>3839740000</v>
      </c>
      <c r="L63" s="4">
        <v>1078</v>
      </c>
      <c r="M63" s="4">
        <v>2493</v>
      </c>
      <c r="N63" s="4">
        <v>100</v>
      </c>
      <c r="O63" s="4">
        <v>207</v>
      </c>
      <c r="P63" s="4">
        <v>1535600</v>
      </c>
      <c r="Q63" s="4">
        <v>3211000</v>
      </c>
      <c r="R63" s="5">
        <v>-1.61E-2</v>
      </c>
      <c r="S63" s="4">
        <v>5213831</v>
      </c>
      <c r="T63" s="4">
        <f t="shared" si="18"/>
        <v>2746195.5</v>
      </c>
      <c r="U63" s="4">
        <f t="shared" si="17"/>
        <v>2794182</v>
      </c>
      <c r="V63" s="5">
        <v>2.5000000000000001E-2</v>
      </c>
    </row>
    <row r="64" spans="1:22" x14ac:dyDescent="0.2">
      <c r="A64" s="16" t="s">
        <v>247</v>
      </c>
      <c r="B64" s="4">
        <v>20500</v>
      </c>
      <c r="C64" s="4">
        <v>633900</v>
      </c>
      <c r="D64" s="4">
        <v>-613400</v>
      </c>
      <c r="E64" s="4">
        <v>-17176920000</v>
      </c>
      <c r="F64" s="4">
        <f t="shared" si="15"/>
        <v>282121608832</v>
      </c>
      <c r="K64" s="24">
        <f t="shared" si="16"/>
        <v>1434165000</v>
      </c>
      <c r="L64" s="4">
        <v>565</v>
      </c>
      <c r="M64" s="4">
        <v>1229</v>
      </c>
      <c r="N64" s="4">
        <v>42</v>
      </c>
      <c r="O64" s="4">
        <v>130</v>
      </c>
      <c r="P64" s="4">
        <v>679900</v>
      </c>
      <c r="Q64" s="4">
        <v>1852400</v>
      </c>
      <c r="R64" s="5">
        <v>-1.06E-2</v>
      </c>
      <c r="S64" s="4">
        <v>2794182</v>
      </c>
      <c r="T64" s="4">
        <f t="shared" si="18"/>
        <v>2683028.5</v>
      </c>
      <c r="U64" s="4">
        <f t="shared" si="17"/>
        <v>2794540</v>
      </c>
      <c r="V64" s="5">
        <v>1.4199999999999999E-2</v>
      </c>
    </row>
    <row r="65" spans="1:22" x14ac:dyDescent="0.2">
      <c r="A65" s="16" t="s">
        <v>239</v>
      </c>
      <c r="B65" s="4">
        <v>135800</v>
      </c>
      <c r="C65" s="4">
        <v>577300</v>
      </c>
      <c r="D65" s="4">
        <v>-441500</v>
      </c>
      <c r="E65" s="4">
        <v>-12447880000</v>
      </c>
      <c r="F65" s="4">
        <f t="shared" si="15"/>
        <v>299298528832</v>
      </c>
      <c r="K65" s="24">
        <f t="shared" si="16"/>
        <v>1434165000</v>
      </c>
      <c r="L65" s="4">
        <v>1088</v>
      </c>
      <c r="M65" s="4">
        <v>1525</v>
      </c>
      <c r="N65" s="4">
        <v>119</v>
      </c>
      <c r="O65" s="4">
        <v>165</v>
      </c>
      <c r="P65" s="4">
        <v>1657600</v>
      </c>
      <c r="Q65" s="4">
        <v>2316800</v>
      </c>
      <c r="R65" s="5">
        <v>-3.4999999999999996E-3</v>
      </c>
      <c r="S65" s="4">
        <v>4304754</v>
      </c>
      <c r="T65" s="4">
        <f t="shared" si="18"/>
        <v>2494771.6</v>
      </c>
      <c r="U65" s="4">
        <f t="shared" si="17"/>
        <v>2028779</v>
      </c>
      <c r="V65" s="5">
        <v>1.5800000000000002E-2</v>
      </c>
    </row>
    <row r="66" spans="1:22" x14ac:dyDescent="0.2">
      <c r="A66" s="16" t="s">
        <v>238</v>
      </c>
      <c r="B66" s="4">
        <v>117800</v>
      </c>
      <c r="C66" s="4">
        <v>280241</v>
      </c>
      <c r="D66" s="4">
        <v>-162441</v>
      </c>
      <c r="E66" s="4">
        <v>-4511380000</v>
      </c>
      <c r="F66" s="4">
        <f t="shared" si="15"/>
        <v>311746408832</v>
      </c>
      <c r="K66" s="24">
        <f t="shared" si="16"/>
        <v>1434165000</v>
      </c>
      <c r="L66" s="4">
        <v>656</v>
      </c>
      <c r="M66" s="4">
        <v>963</v>
      </c>
      <c r="N66" s="4">
        <v>91</v>
      </c>
      <c r="O66" s="4">
        <v>107</v>
      </c>
      <c r="P66" s="4">
        <v>1174700</v>
      </c>
      <c r="Q66" s="4">
        <v>1355900</v>
      </c>
      <c r="R66" s="5">
        <v>7.1999999999999998E-3</v>
      </c>
      <c r="S66" s="4">
        <v>2961685</v>
      </c>
      <c r="T66" s="4">
        <f t="shared" si="18"/>
        <v>2465182.7999999998</v>
      </c>
      <c r="U66" s="4">
        <f t="shared" si="17"/>
        <v>1948799</v>
      </c>
      <c r="V66" s="5">
        <v>1.2500000000000001E-2</v>
      </c>
    </row>
    <row r="67" spans="1:22" x14ac:dyDescent="0.2">
      <c r="A67" s="16" t="s">
        <v>237</v>
      </c>
      <c r="B67" s="4">
        <v>3100</v>
      </c>
      <c r="C67" s="4">
        <v>43700</v>
      </c>
      <c r="D67" s="4">
        <v>-40600</v>
      </c>
      <c r="E67" s="4">
        <v>-1139580000</v>
      </c>
      <c r="F67" s="4">
        <f t="shared" si="15"/>
        <v>316257788832</v>
      </c>
      <c r="K67" s="24">
        <f t="shared" si="16"/>
        <v>1434165000</v>
      </c>
      <c r="L67" s="4">
        <v>512</v>
      </c>
      <c r="M67" s="4">
        <v>817</v>
      </c>
      <c r="N67" s="4">
        <v>40</v>
      </c>
      <c r="O67" s="4">
        <v>110</v>
      </c>
      <c r="P67" s="4">
        <v>691800</v>
      </c>
      <c r="Q67" s="4">
        <v>1461500</v>
      </c>
      <c r="R67" s="5">
        <v>-1.06E-2</v>
      </c>
      <c r="S67" s="4">
        <v>2794540</v>
      </c>
      <c r="T67" s="4">
        <f t="shared" si="18"/>
        <v>2349312.9</v>
      </c>
      <c r="U67" s="4">
        <f t="shared" si="17"/>
        <v>1948799</v>
      </c>
      <c r="V67" s="5">
        <v>1.7600000000000001E-2</v>
      </c>
    </row>
    <row r="68" spans="1:22" x14ac:dyDescent="0.2">
      <c r="A68" s="16" t="s">
        <v>233</v>
      </c>
      <c r="B68" s="4">
        <v>920000</v>
      </c>
      <c r="C68" s="4">
        <v>14000</v>
      </c>
      <c r="D68" s="4">
        <v>906000</v>
      </c>
      <c r="E68" s="4">
        <v>25530570000</v>
      </c>
      <c r="F68" s="4">
        <f t="shared" si="15"/>
        <v>317397368832</v>
      </c>
      <c r="K68" s="24">
        <f t="shared" si="16"/>
        <v>1434165000</v>
      </c>
      <c r="L68" s="4">
        <v>1147</v>
      </c>
      <c r="M68" s="4">
        <v>820</v>
      </c>
      <c r="N68" s="4">
        <v>85</v>
      </c>
      <c r="O68" s="4">
        <v>72</v>
      </c>
      <c r="P68" s="4">
        <v>220600</v>
      </c>
      <c r="Q68" s="4">
        <v>112100</v>
      </c>
      <c r="R68" s="5">
        <v>1.0800000000000001E-2</v>
      </c>
      <c r="S68" s="4">
        <v>3267103</v>
      </c>
      <c r="T68" s="4">
        <f t="shared" si="18"/>
        <v>2298123.9</v>
      </c>
      <c r="U68" s="4">
        <f t="shared" si="17"/>
        <v>1789546</v>
      </c>
    </row>
    <row r="69" spans="1:22" x14ac:dyDescent="0.2">
      <c r="A69" s="16" t="s">
        <v>232</v>
      </c>
      <c r="B69" s="4">
        <v>406400</v>
      </c>
      <c r="C69" s="4">
        <v>272402</v>
      </c>
      <c r="D69" s="4">
        <v>133998</v>
      </c>
      <c r="E69" s="4">
        <v>3760270000</v>
      </c>
      <c r="F69" s="4">
        <f t="shared" si="15"/>
        <v>291866798832</v>
      </c>
      <c r="K69" s="24">
        <f t="shared" si="16"/>
        <v>1434165000</v>
      </c>
      <c r="L69" s="4"/>
      <c r="M69" s="4"/>
      <c r="N69" s="4"/>
      <c r="O69" s="4"/>
      <c r="P69" s="4">
        <v>911100</v>
      </c>
      <c r="Q69" s="4">
        <v>1723400</v>
      </c>
      <c r="R69" s="5">
        <v>-1.06E-2</v>
      </c>
      <c r="S69" s="4">
        <v>2938567</v>
      </c>
      <c r="T69" s="4">
        <f t="shared" si="18"/>
        <v>2266430.5</v>
      </c>
      <c r="U69" s="4">
        <f t="shared" si="17"/>
        <v>1789546</v>
      </c>
    </row>
    <row r="70" spans="1:22" x14ac:dyDescent="0.2">
      <c r="A70" s="16" t="s">
        <v>231</v>
      </c>
      <c r="B70" s="4">
        <v>894000</v>
      </c>
      <c r="C70" s="4">
        <v>423246</v>
      </c>
      <c r="D70" s="4">
        <v>470754</v>
      </c>
      <c r="E70" s="4">
        <v>13311680000</v>
      </c>
      <c r="F70" s="4">
        <f t="shared" si="15"/>
        <v>288106528832</v>
      </c>
      <c r="K70" s="24">
        <f t="shared" si="16"/>
        <v>1434165000</v>
      </c>
      <c r="L70" s="4"/>
      <c r="M70" s="4"/>
      <c r="N70" s="4"/>
      <c r="O70" s="4"/>
      <c r="P70" s="4">
        <v>701200</v>
      </c>
      <c r="Q70" s="4">
        <v>824700</v>
      </c>
      <c r="R70" s="5">
        <v>7.1999999999999998E-3</v>
      </c>
      <c r="S70" s="4">
        <v>2028779</v>
      </c>
      <c r="T70" s="4">
        <f t="shared" si="18"/>
        <v>2763492</v>
      </c>
      <c r="U70" s="4">
        <f t="shared" si="17"/>
        <v>1789546</v>
      </c>
    </row>
    <row r="71" spans="1:22" x14ac:dyDescent="0.2">
      <c r="A71" s="16" t="s">
        <v>230</v>
      </c>
      <c r="B71" s="4">
        <v>70000</v>
      </c>
      <c r="C71" s="4">
        <v>82406</v>
      </c>
      <c r="D71" s="4">
        <v>-12406</v>
      </c>
      <c r="E71" s="4">
        <v>-349900000</v>
      </c>
      <c r="F71" s="4">
        <f t="shared" si="15"/>
        <v>274794848832</v>
      </c>
      <c r="K71" s="24">
        <f t="shared" si="16"/>
        <v>1434165000</v>
      </c>
      <c r="L71" s="4"/>
      <c r="M71" s="4"/>
      <c r="N71" s="4"/>
      <c r="O71" s="4"/>
      <c r="P71" s="4">
        <v>612000</v>
      </c>
      <c r="Q71" s="4">
        <v>1093600</v>
      </c>
      <c r="R71" s="5">
        <v>-6.9999999999999993E-3</v>
      </c>
      <c r="S71" s="4">
        <v>1948799</v>
      </c>
      <c r="T71" s="4">
        <f t="shared" si="18"/>
        <v>2772805.1</v>
      </c>
      <c r="U71" s="4">
        <f t="shared" si="17"/>
        <v>1789546</v>
      </c>
    </row>
    <row r="72" spans="1:22" x14ac:dyDescent="0.2">
      <c r="A72" s="16" t="s">
        <v>229</v>
      </c>
      <c r="B72" s="4">
        <v>880600</v>
      </c>
      <c r="C72" s="4">
        <v>19494</v>
      </c>
      <c r="D72" s="4">
        <v>861106</v>
      </c>
      <c r="E72" s="4">
        <v>24313760000</v>
      </c>
      <c r="F72" s="4">
        <f t="shared" si="15"/>
        <v>275144748832</v>
      </c>
      <c r="K72" s="24">
        <f t="shared" si="16"/>
        <v>1434165000</v>
      </c>
      <c r="L72" s="4"/>
      <c r="M72" s="4"/>
      <c r="N72" s="4"/>
      <c r="O72" s="4"/>
      <c r="P72" s="4">
        <v>1005000</v>
      </c>
      <c r="Q72" s="4">
        <v>978100</v>
      </c>
      <c r="R72" s="5">
        <v>1.8000000000000002E-2</v>
      </c>
      <c r="S72" s="4">
        <v>2634000</v>
      </c>
      <c r="T72" s="4">
        <f t="shared" si="18"/>
        <v>2733074.9</v>
      </c>
      <c r="U72" s="4">
        <f t="shared" si="17"/>
        <v>1635841</v>
      </c>
    </row>
    <row r="73" spans="1:22" x14ac:dyDescent="0.2">
      <c r="A73" s="16" t="s">
        <v>228</v>
      </c>
      <c r="B73" s="4">
        <v>263300</v>
      </c>
      <c r="C73" s="4">
        <v>58200</v>
      </c>
      <c r="D73" s="4">
        <v>205100</v>
      </c>
      <c r="E73" s="4">
        <v>5739980000</v>
      </c>
      <c r="F73" s="4">
        <f t="shared" si="15"/>
        <v>250830988832</v>
      </c>
      <c r="K73" s="24">
        <f t="shared" si="16"/>
        <v>1434165000</v>
      </c>
      <c r="L73" s="4"/>
      <c r="M73" s="4"/>
      <c r="N73" s="4"/>
      <c r="O73" s="4"/>
      <c r="P73" s="4">
        <v>561300</v>
      </c>
      <c r="Q73" s="4">
        <v>934000</v>
      </c>
      <c r="R73" s="5">
        <v>-8.8999999999999999E-3</v>
      </c>
      <c r="S73" s="4">
        <v>1789546</v>
      </c>
      <c r="T73" s="4">
        <f t="shared" si="18"/>
        <v>2953246.6</v>
      </c>
      <c r="U73" s="4">
        <f t="shared" si="17"/>
        <v>1635841</v>
      </c>
    </row>
    <row r="74" spans="1:22" x14ac:dyDescent="0.2">
      <c r="A74" s="16" t="s">
        <v>227</v>
      </c>
      <c r="B74" s="4">
        <v>536000</v>
      </c>
      <c r="C74" s="4">
        <v>171500</v>
      </c>
      <c r="D74" s="4">
        <v>364500</v>
      </c>
      <c r="E74" s="4">
        <v>10217510000</v>
      </c>
      <c r="F74" s="4">
        <f t="shared" si="15"/>
        <v>245091008832</v>
      </c>
      <c r="K74" s="24">
        <f t="shared" si="16"/>
        <v>1434165000</v>
      </c>
      <c r="L74" s="4"/>
      <c r="M74" s="4"/>
      <c r="N74" s="4"/>
      <c r="O74" s="4"/>
      <c r="P74" s="4">
        <v>1119300</v>
      </c>
      <c r="Q74" s="4">
        <v>882700</v>
      </c>
      <c r="R74" s="5">
        <v>1.8E-3</v>
      </c>
      <c r="S74" s="4">
        <v>2162512</v>
      </c>
      <c r="T74" s="4">
        <f t="shared" si="18"/>
        <v>3505385.5</v>
      </c>
      <c r="U74" s="4">
        <f t="shared" si="17"/>
        <v>1635841</v>
      </c>
    </row>
    <row r="75" spans="1:22" x14ac:dyDescent="0.2">
      <c r="A75" s="16" t="s">
        <v>221</v>
      </c>
      <c r="B75" s="4">
        <v>234900</v>
      </c>
      <c r="C75" s="4">
        <v>77600</v>
      </c>
      <c r="D75" s="4">
        <v>157300</v>
      </c>
      <c r="E75" s="4">
        <v>4348470000</v>
      </c>
      <c r="F75" s="4">
        <f t="shared" si="15"/>
        <v>234873498832</v>
      </c>
      <c r="G75" s="4">
        <v>25000</v>
      </c>
      <c r="H75" s="4">
        <v>1200</v>
      </c>
      <c r="I75" s="4">
        <v>23800</v>
      </c>
      <c r="J75" s="4">
        <v>656965000</v>
      </c>
      <c r="K75" s="24">
        <f t="shared" si="16"/>
        <v>1434165000</v>
      </c>
      <c r="L75" s="4"/>
      <c r="M75" s="4"/>
      <c r="N75" s="4"/>
      <c r="O75" s="4"/>
      <c r="P75" s="4">
        <v>1148600</v>
      </c>
      <c r="Q75" s="4">
        <v>544200</v>
      </c>
      <c r="R75" s="5">
        <v>1.8200000000000001E-2</v>
      </c>
      <c r="S75" s="4">
        <v>2422185</v>
      </c>
      <c r="T75" s="4">
        <f t="shared" si="18"/>
        <v>3796598.1</v>
      </c>
      <c r="U75" s="4">
        <f t="shared" si="17"/>
        <v>1635841</v>
      </c>
    </row>
    <row r="76" spans="1:22" x14ac:dyDescent="0.2">
      <c r="A76" s="16" t="s">
        <v>212</v>
      </c>
      <c r="B76" s="4">
        <v>201700</v>
      </c>
      <c r="C76" s="4">
        <v>140600</v>
      </c>
      <c r="D76" s="4">
        <v>61100</v>
      </c>
      <c r="E76" s="4">
        <v>1655110000</v>
      </c>
      <c r="F76" s="4">
        <f t="shared" si="15"/>
        <v>230525028832</v>
      </c>
      <c r="G76" s="4">
        <v>50500</v>
      </c>
      <c r="H76" s="4">
        <v>22000</v>
      </c>
      <c r="I76" s="4">
        <v>28500</v>
      </c>
      <c r="J76" s="4">
        <v>777200000</v>
      </c>
      <c r="K76" s="24">
        <f t="shared" si="16"/>
        <v>777200000</v>
      </c>
      <c r="L76" s="4"/>
      <c r="M76" s="4"/>
      <c r="N76" s="4"/>
      <c r="O76" s="4"/>
      <c r="P76" s="4">
        <v>1119400</v>
      </c>
      <c r="Q76" s="4">
        <v>1226900</v>
      </c>
      <c r="R76" s="5">
        <v>1.8600000000000002E-2</v>
      </c>
      <c r="S76" s="4">
        <v>2665797</v>
      </c>
      <c r="T76" s="4">
        <f t="shared" si="18"/>
        <v>4317484.8</v>
      </c>
      <c r="U76" s="4">
        <f t="shared" si="17"/>
        <v>1635841</v>
      </c>
    </row>
    <row r="77" spans="1:22" x14ac:dyDescent="0.2">
      <c r="A77" s="16" t="s">
        <v>211</v>
      </c>
      <c r="B77" s="4">
        <v>15000</v>
      </c>
      <c r="C77" s="4">
        <v>51026</v>
      </c>
      <c r="D77" s="4">
        <v>-36026</v>
      </c>
      <c r="E77" s="4">
        <v>-966040000</v>
      </c>
      <c r="F77" s="4">
        <f t="shared" si="15"/>
        <v>228869918832</v>
      </c>
      <c r="K77" s="24">
        <f>K78+J77</f>
        <v>0</v>
      </c>
      <c r="L77" s="4"/>
      <c r="M77" s="4"/>
      <c r="N77" s="4"/>
      <c r="O77" s="4"/>
      <c r="P77" s="4">
        <v>441800</v>
      </c>
      <c r="Q77" s="4">
        <v>1018700</v>
      </c>
      <c r="R77" s="5">
        <v>0</v>
      </c>
      <c r="S77" s="4">
        <v>1635841</v>
      </c>
      <c r="T77" s="4">
        <f t="shared" si="18"/>
        <v>4764676</v>
      </c>
      <c r="U77" s="4">
        <f t="shared" si="17"/>
        <v>2041930</v>
      </c>
    </row>
    <row r="78" spans="1:22" x14ac:dyDescent="0.2">
      <c r="A78" s="16" t="s">
        <v>210</v>
      </c>
      <c r="B78" s="4">
        <v>120000</v>
      </c>
      <c r="C78" s="4">
        <v>1124513</v>
      </c>
      <c r="D78" s="4">
        <v>-1004513</v>
      </c>
      <c r="E78" s="4">
        <v>-27113320000</v>
      </c>
      <c r="F78" s="4">
        <f t="shared" si="15"/>
        <v>229835958832</v>
      </c>
      <c r="K78" s="24">
        <f>J78+K80</f>
        <v>0</v>
      </c>
      <c r="R78" s="5">
        <v>-7.3000000000000001E-3</v>
      </c>
      <c r="S78" s="4">
        <v>2755213</v>
      </c>
      <c r="T78" s="4">
        <f t="shared" si="18"/>
        <v>4883808.2</v>
      </c>
      <c r="U78" s="4">
        <f t="shared" si="17"/>
        <v>2041930</v>
      </c>
    </row>
    <row r="79" spans="1:22" x14ac:dyDescent="0.2">
      <c r="A79" s="16" t="s">
        <v>209</v>
      </c>
      <c r="B79" s="4">
        <v>15000</v>
      </c>
      <c r="C79" s="4">
        <v>127957</v>
      </c>
      <c r="D79" s="4">
        <v>-112957</v>
      </c>
      <c r="E79" s="4">
        <v>-3099360000</v>
      </c>
      <c r="F79" s="4">
        <f t="shared" si="15"/>
        <v>256949278832</v>
      </c>
      <c r="K79" s="24"/>
      <c r="L79" s="4"/>
      <c r="M79" s="4"/>
      <c r="N79" s="4"/>
      <c r="O79" s="4"/>
      <c r="P79" s="4">
        <v>693500</v>
      </c>
      <c r="Q79" s="4">
        <v>1605400</v>
      </c>
      <c r="R79" s="5">
        <v>-1.09E-2</v>
      </c>
      <c r="S79" s="4">
        <v>2621633</v>
      </c>
      <c r="T79" s="4">
        <f t="shared" si="18"/>
        <v>5163895.4000000004</v>
      </c>
      <c r="U79" s="4">
        <f t="shared" si="17"/>
        <v>2041930</v>
      </c>
    </row>
    <row r="80" spans="1:22" x14ac:dyDescent="0.2">
      <c r="A80" s="16" t="s">
        <v>208</v>
      </c>
      <c r="B80" s="4">
        <v>18200</v>
      </c>
      <c r="C80" s="4">
        <v>828800</v>
      </c>
      <c r="D80" s="4">
        <v>-810600</v>
      </c>
      <c r="E80" s="4">
        <v>-22648450000</v>
      </c>
      <c r="F80" s="4">
        <f t="shared" si="15"/>
        <v>260048638832</v>
      </c>
      <c r="K80" s="24">
        <f>J80</f>
        <v>0</v>
      </c>
      <c r="R80" s="5">
        <v>-3.6699999999999997E-2</v>
      </c>
      <c r="S80" s="4">
        <v>6999394</v>
      </c>
      <c r="T80" s="4">
        <f t="shared" si="18"/>
        <v>5561685.7000000002</v>
      </c>
      <c r="U80" s="4">
        <f t="shared" si="17"/>
        <v>2041930</v>
      </c>
    </row>
    <row r="81" spans="1:21" x14ac:dyDescent="0.2">
      <c r="A81" s="16" t="s">
        <v>207</v>
      </c>
      <c r="B81" s="4">
        <v>184600</v>
      </c>
      <c r="C81" s="4">
        <v>27500</v>
      </c>
      <c r="D81" s="4">
        <v>157100</v>
      </c>
      <c r="E81" s="4">
        <v>4448120000</v>
      </c>
      <c r="F81" s="4">
        <f t="shared" si="15"/>
        <v>282697088832</v>
      </c>
      <c r="K81" s="24"/>
      <c r="R81" s="5">
        <v>3.5999999999999999E-3</v>
      </c>
      <c r="S81" s="4">
        <v>2041930</v>
      </c>
      <c r="T81" s="4">
        <f t="shared" si="18"/>
        <v>5603592</v>
      </c>
      <c r="U81" s="4">
        <f t="shared" si="17"/>
        <v>2236698</v>
      </c>
    </row>
    <row r="82" spans="1:21" x14ac:dyDescent="0.2">
      <c r="A82" s="16" t="s">
        <v>206</v>
      </c>
      <c r="B82" s="4">
        <v>2000</v>
      </c>
      <c r="C82" s="4">
        <v>307100</v>
      </c>
      <c r="D82" s="4">
        <v>-305100</v>
      </c>
      <c r="E82" s="4">
        <v>-8696420000</v>
      </c>
      <c r="F82" s="4">
        <f t="shared" si="15"/>
        <v>278248968832</v>
      </c>
      <c r="R82" s="5">
        <v>-1.7000000000000001E-3</v>
      </c>
      <c r="S82" s="4">
        <v>2236698</v>
      </c>
      <c r="T82" s="4">
        <f t="shared" si="18"/>
        <v>5871982</v>
      </c>
      <c r="U82" s="4">
        <f t="shared" si="17"/>
        <v>3991263</v>
      </c>
    </row>
    <row r="83" spans="1:21" x14ac:dyDescent="0.2">
      <c r="A83" s="16" t="s">
        <v>205</v>
      </c>
      <c r="B83" s="4">
        <v>271500</v>
      </c>
      <c r="C83" s="4">
        <v>58800</v>
      </c>
      <c r="D83" s="4">
        <v>212700</v>
      </c>
      <c r="E83" s="4">
        <v>6076670000</v>
      </c>
      <c r="F83" s="4">
        <f t="shared" si="15"/>
        <v>286945388832</v>
      </c>
      <c r="R83" s="5">
        <v>8.8999999999999999E-3</v>
      </c>
      <c r="S83" s="4">
        <v>3991263</v>
      </c>
      <c r="T83" s="4">
        <f t="shared" si="18"/>
        <v>5879457.7999999998</v>
      </c>
      <c r="U83" s="4">
        <f t="shared" si="17"/>
        <v>3946535</v>
      </c>
    </row>
    <row r="84" spans="1:21" x14ac:dyDescent="0.2">
      <c r="A84" s="16" t="s">
        <v>204</v>
      </c>
      <c r="B84" s="4">
        <v>82900</v>
      </c>
      <c r="C84" s="4">
        <v>286409</v>
      </c>
      <c r="D84" s="4">
        <v>-203509</v>
      </c>
      <c r="E84" s="4">
        <v>-5789190000</v>
      </c>
      <c r="F84" s="4">
        <f t="shared" si="15"/>
        <v>280868718832</v>
      </c>
      <c r="R84" s="5">
        <v>-2.92E-2</v>
      </c>
      <c r="S84" s="4">
        <v>7683901</v>
      </c>
      <c r="T84" s="4">
        <f t="shared" si="18"/>
        <v>5811261.2999999998</v>
      </c>
      <c r="U84" s="4">
        <f t="shared" si="17"/>
        <v>3946535</v>
      </c>
    </row>
    <row r="85" spans="1:21" x14ac:dyDescent="0.2">
      <c r="A85" s="16" t="s">
        <v>203</v>
      </c>
      <c r="B85" s="4">
        <v>505000</v>
      </c>
      <c r="C85" s="4">
        <v>61300</v>
      </c>
      <c r="D85" s="4">
        <v>443700</v>
      </c>
      <c r="E85" s="4">
        <v>12800470000</v>
      </c>
      <c r="F85" s="4">
        <f t="shared" si="15"/>
        <v>286657908832</v>
      </c>
      <c r="R85" s="5">
        <v>1.2199999999999999E-2</v>
      </c>
      <c r="S85" s="4">
        <v>5334311</v>
      </c>
      <c r="T85" s="4">
        <f t="shared" si="18"/>
        <v>5667573.5</v>
      </c>
      <c r="U85" s="4">
        <f t="shared" si="17"/>
        <v>3946535</v>
      </c>
    </row>
    <row r="86" spans="1:21" x14ac:dyDescent="0.2">
      <c r="A86" s="16" t="s">
        <v>202</v>
      </c>
      <c r="B86" s="4">
        <v>15100</v>
      </c>
      <c r="C86" s="4">
        <v>302330</v>
      </c>
      <c r="D86" s="4">
        <v>-287230</v>
      </c>
      <c r="E86" s="4">
        <v>-8385610000</v>
      </c>
      <c r="F86" s="4">
        <f t="shared" si="15"/>
        <v>273857438832</v>
      </c>
      <c r="R86" s="5">
        <v>-1.7000000000000001E-3</v>
      </c>
      <c r="S86" s="4">
        <v>7874664</v>
      </c>
      <c r="T86" s="4">
        <f t="shared" si="18"/>
        <v>5617968.0999999996</v>
      </c>
      <c r="U86" s="4">
        <f t="shared" si="17"/>
        <v>2460993</v>
      </c>
    </row>
    <row r="87" spans="1:21" x14ac:dyDescent="0.2">
      <c r="A87" s="16" t="s">
        <v>201</v>
      </c>
      <c r="B87" s="4">
        <v>54200</v>
      </c>
      <c r="C87" s="4">
        <v>194000</v>
      </c>
      <c r="D87" s="4">
        <v>-139800</v>
      </c>
      <c r="E87" s="4">
        <v>-4006635726</v>
      </c>
      <c r="F87" s="4">
        <f t="shared" si="15"/>
        <v>282243048832</v>
      </c>
      <c r="R87" s="5">
        <v>1.5900000000000001E-2</v>
      </c>
      <c r="S87" s="4">
        <v>6107753</v>
      </c>
      <c r="T87" s="4">
        <f t="shared" si="18"/>
        <v>5287760.0999999996</v>
      </c>
      <c r="U87" s="4">
        <f t="shared" si="17"/>
        <v>2460993</v>
      </c>
    </row>
    <row r="88" spans="1:21" x14ac:dyDescent="0.2">
      <c r="A88" s="16" t="s">
        <v>200</v>
      </c>
      <c r="B88" s="4">
        <v>323800</v>
      </c>
      <c r="C88" s="4">
        <v>436283</v>
      </c>
      <c r="D88" s="4">
        <v>-112483</v>
      </c>
      <c r="E88" s="4">
        <v>-3153020000</v>
      </c>
      <c r="F88" s="4">
        <f t="shared" si="15"/>
        <v>286249684558</v>
      </c>
      <c r="R88" s="5">
        <v>1.2500000000000001E-2</v>
      </c>
      <c r="S88" s="4">
        <v>3946535</v>
      </c>
      <c r="T88" s="4">
        <f t="shared" si="18"/>
        <v>5740008.5</v>
      </c>
      <c r="U88" s="4">
        <f t="shared" si="17"/>
        <v>2460993</v>
      </c>
    </row>
    <row r="89" spans="1:21" x14ac:dyDescent="0.2">
      <c r="A89" s="16" t="s">
        <v>199</v>
      </c>
      <c r="B89" s="4">
        <v>306500</v>
      </c>
      <c r="C89" s="4">
        <v>896400</v>
      </c>
      <c r="D89" s="4">
        <v>-589900</v>
      </c>
      <c r="E89" s="4">
        <v>-16500630000</v>
      </c>
      <c r="F89" s="4">
        <f t="shared" si="15"/>
        <v>289402704558</v>
      </c>
      <c r="R89" s="5">
        <v>-1.9199999999999998E-2</v>
      </c>
      <c r="S89" s="4">
        <v>5422505</v>
      </c>
      <c r="T89" s="4">
        <f t="shared" si="18"/>
        <v>5449810.0999999996</v>
      </c>
      <c r="U89" s="4">
        <f t="shared" si="17"/>
        <v>2460993</v>
      </c>
    </row>
    <row r="90" spans="1:21" x14ac:dyDescent="0.2">
      <c r="A90" s="16" t="s">
        <v>198</v>
      </c>
      <c r="B90" s="4">
        <v>679600</v>
      </c>
      <c r="C90" s="4">
        <v>12535</v>
      </c>
      <c r="D90" s="4">
        <v>667065</v>
      </c>
      <c r="E90" s="4">
        <v>18716620000</v>
      </c>
      <c r="F90" s="4">
        <f t="shared" si="15"/>
        <v>305903334558</v>
      </c>
      <c r="R90" s="5">
        <v>4.58E-2</v>
      </c>
      <c r="S90" s="4">
        <v>10977297</v>
      </c>
      <c r="T90" s="4">
        <f t="shared" si="18"/>
        <v>4856006.5999999996</v>
      </c>
      <c r="U90" s="4">
        <f t="shared" si="17"/>
        <v>2460993</v>
      </c>
    </row>
    <row r="91" spans="1:21" x14ac:dyDescent="0.2">
      <c r="A91" s="16" t="s">
        <v>197</v>
      </c>
      <c r="B91" s="4">
        <v>22500</v>
      </c>
      <c r="C91" s="4">
        <v>69762</v>
      </c>
      <c r="D91" s="4">
        <v>-47262</v>
      </c>
      <c r="E91" s="4">
        <v>-1269880000</v>
      </c>
      <c r="F91" s="4">
        <f t="shared" si="15"/>
        <v>287186714558</v>
      </c>
      <c r="R91" s="5">
        <v>-1.8E-3</v>
      </c>
      <c r="S91" s="4">
        <v>2460993</v>
      </c>
      <c r="T91" s="4">
        <f t="shared" si="18"/>
        <v>4984728.7</v>
      </c>
      <c r="U91" s="4">
        <f t="shared" si="17"/>
        <v>3897433</v>
      </c>
    </row>
    <row r="92" spans="1:21" x14ac:dyDescent="0.2">
      <c r="A92" s="16" t="s">
        <v>196</v>
      </c>
      <c r="B92" s="4">
        <v>1202200</v>
      </c>
      <c r="C92" s="4">
        <v>1000</v>
      </c>
      <c r="D92" s="4">
        <v>1201200</v>
      </c>
      <c r="E92" s="4">
        <v>32705170000</v>
      </c>
      <c r="F92" s="4">
        <f t="shared" si="15"/>
        <v>288456594558</v>
      </c>
      <c r="R92" s="5">
        <v>1.3000000000000001E-2</v>
      </c>
      <c r="S92" s="4">
        <v>4920598</v>
      </c>
      <c r="T92" s="4">
        <f t="shared" si="18"/>
        <v>4977237.3</v>
      </c>
      <c r="U92" s="4">
        <f t="shared" si="17"/>
        <v>2805673</v>
      </c>
    </row>
    <row r="93" spans="1:21" x14ac:dyDescent="0.2">
      <c r="A93" s="16" t="s">
        <v>195</v>
      </c>
      <c r="B93" s="4">
        <v>455200</v>
      </c>
      <c r="C93" s="4">
        <v>74600</v>
      </c>
      <c r="D93" s="4">
        <v>380600</v>
      </c>
      <c r="E93" s="4">
        <v>10116740000</v>
      </c>
      <c r="F93" s="4">
        <f t="shared" si="15"/>
        <v>255751424558</v>
      </c>
      <c r="R93" s="5">
        <v>1.5100000000000001E-2</v>
      </c>
      <c r="S93" s="4">
        <v>4066021</v>
      </c>
      <c r="T93" s="4">
        <f t="shared" si="18"/>
        <v>5126746.5</v>
      </c>
      <c r="U93" s="4">
        <f t="shared" si="17"/>
        <v>2805673</v>
      </c>
    </row>
    <row r="94" spans="1:21" x14ac:dyDescent="0.2">
      <c r="A94" s="16" t="s">
        <v>194</v>
      </c>
      <c r="B94" s="4">
        <v>1125800</v>
      </c>
      <c r="C94" s="4">
        <v>355100</v>
      </c>
      <c r="D94" s="4">
        <v>770700</v>
      </c>
      <c r="E94" s="4">
        <v>21348960000</v>
      </c>
      <c r="F94" s="4">
        <f t="shared" si="15"/>
        <v>245634684558</v>
      </c>
      <c r="R94" s="5">
        <v>-3.9699999999999999E-2</v>
      </c>
      <c r="S94" s="4">
        <v>7001936</v>
      </c>
      <c r="T94" s="4">
        <f t="shared" si="18"/>
        <v>5190512.2</v>
      </c>
      <c r="U94" s="4">
        <f t="shared" si="17"/>
        <v>2520521</v>
      </c>
    </row>
    <row r="95" spans="1:21" x14ac:dyDescent="0.2">
      <c r="A95" s="16" t="s">
        <v>193</v>
      </c>
      <c r="B95" s="4">
        <v>504500</v>
      </c>
      <c r="C95" s="4">
        <v>187014</v>
      </c>
      <c r="D95" s="4">
        <v>317486</v>
      </c>
      <c r="E95" s="4">
        <v>8749180000</v>
      </c>
      <c r="F95" s="4">
        <f t="shared" si="15"/>
        <v>224285724558</v>
      </c>
      <c r="R95" s="5">
        <v>-3.4999999999999996E-3</v>
      </c>
      <c r="S95" s="4">
        <v>3897433</v>
      </c>
      <c r="T95" s="4">
        <f t="shared" si="18"/>
        <v>5302602.5</v>
      </c>
      <c r="U95" s="4">
        <f t="shared" si="17"/>
        <v>2520521</v>
      </c>
    </row>
    <row r="96" spans="1:21" x14ac:dyDescent="0.2">
      <c r="A96" s="16" t="s">
        <v>192</v>
      </c>
      <c r="B96" s="4">
        <v>100000</v>
      </c>
      <c r="C96" s="4">
        <v>7700</v>
      </c>
      <c r="D96" s="4">
        <v>92300</v>
      </c>
      <c r="E96" s="4">
        <v>2487610000</v>
      </c>
      <c r="F96" s="4">
        <f t="shared" si="15"/>
        <v>215536544558</v>
      </c>
      <c r="R96" s="5">
        <v>4.1200000000000001E-2</v>
      </c>
      <c r="S96" s="4">
        <v>7378610</v>
      </c>
      <c r="T96" s="4">
        <f t="shared" si="18"/>
        <v>5096137.5</v>
      </c>
      <c r="U96" s="4">
        <f t="shared" si="17"/>
        <v>2520521</v>
      </c>
    </row>
    <row r="97" spans="1:21" x14ac:dyDescent="0.2">
      <c r="A97" s="16" t="s">
        <v>191</v>
      </c>
      <c r="B97" s="4">
        <v>287200</v>
      </c>
      <c r="C97" s="4">
        <v>0</v>
      </c>
      <c r="D97" s="4">
        <v>287200</v>
      </c>
      <c r="E97" s="4">
        <v>7666870000</v>
      </c>
      <c r="F97" s="4">
        <f t="shared" si="15"/>
        <v>213048934558</v>
      </c>
      <c r="R97" s="5">
        <v>1.1399999999999999E-2</v>
      </c>
      <c r="S97" s="4">
        <v>2805673</v>
      </c>
      <c r="T97" s="4">
        <f t="shared" si="18"/>
        <v>5119782.3</v>
      </c>
      <c r="U97" s="4">
        <f t="shared" si="17"/>
        <v>2520521</v>
      </c>
    </row>
    <row r="98" spans="1:21" x14ac:dyDescent="0.2">
      <c r="A98" s="16" t="s">
        <v>190</v>
      </c>
      <c r="B98" s="4">
        <v>171800</v>
      </c>
      <c r="C98" s="4">
        <v>221500</v>
      </c>
      <c r="D98" s="4">
        <v>-49700</v>
      </c>
      <c r="E98" s="4">
        <v>-1432010000</v>
      </c>
      <c r="F98" s="4">
        <f t="shared" si="15"/>
        <v>205382064558</v>
      </c>
      <c r="R98" s="5">
        <v>-3.2899999999999999E-2</v>
      </c>
      <c r="S98" s="4">
        <v>8469019</v>
      </c>
      <c r="T98" s="4">
        <f t="shared" si="18"/>
        <v>4697410.4000000004</v>
      </c>
      <c r="U98" s="4">
        <f t="shared" si="17"/>
        <v>2520521</v>
      </c>
    </row>
    <row r="99" spans="1:21" x14ac:dyDescent="0.2">
      <c r="A99" s="16" t="s">
        <v>189</v>
      </c>
      <c r="B99" s="4">
        <v>139300</v>
      </c>
      <c r="C99" s="4">
        <v>4900</v>
      </c>
      <c r="D99" s="4">
        <v>134400</v>
      </c>
      <c r="E99" s="4">
        <v>3638830000</v>
      </c>
      <c r="F99" s="4">
        <f t="shared" si="15"/>
        <v>206814074558</v>
      </c>
      <c r="R99" s="5">
        <v>1.3000000000000001E-2</v>
      </c>
      <c r="S99" s="4">
        <v>2520521</v>
      </c>
      <c r="T99" s="4">
        <f t="shared" si="18"/>
        <v>4913397.3</v>
      </c>
      <c r="U99" s="4">
        <f t="shared" si="17"/>
        <v>3748214</v>
      </c>
    </row>
    <row r="100" spans="1:21" x14ac:dyDescent="0.2">
      <c r="A100" s="16" t="s">
        <v>188</v>
      </c>
      <c r="B100" s="4">
        <v>154800</v>
      </c>
      <c r="C100" s="4">
        <v>98400</v>
      </c>
      <c r="D100" s="4">
        <v>56400</v>
      </c>
      <c r="E100" s="4">
        <v>1554390000</v>
      </c>
      <c r="F100" s="4">
        <f t="shared" si="15"/>
        <v>203175244558</v>
      </c>
      <c r="R100" s="5">
        <v>-1.6399999999999998E-2</v>
      </c>
      <c r="S100" s="4">
        <v>5039262</v>
      </c>
      <c r="T100" s="4">
        <f t="shared" si="18"/>
        <v>4799314.9000000004</v>
      </c>
      <c r="U100" s="4">
        <f t="shared" si="17"/>
        <v>3748214</v>
      </c>
    </row>
    <row r="101" spans="1:21" x14ac:dyDescent="0.2">
      <c r="A101" s="16" t="s">
        <v>187</v>
      </c>
      <c r="B101" s="4">
        <v>414000</v>
      </c>
      <c r="C101" s="4">
        <v>74228</v>
      </c>
      <c r="D101" s="4">
        <v>339772</v>
      </c>
      <c r="E101" s="4">
        <v>9331380000</v>
      </c>
      <c r="F101" s="4">
        <f t="shared" si="15"/>
        <v>201620854558</v>
      </c>
      <c r="R101" s="5">
        <v>1.9E-3</v>
      </c>
      <c r="S101" s="4">
        <v>3748214</v>
      </c>
      <c r="T101" s="4">
        <f t="shared" si="18"/>
        <v>5495611.0999999996</v>
      </c>
      <c r="U101" s="4">
        <f t="shared" si="17"/>
        <v>4845684</v>
      </c>
    </row>
    <row r="102" spans="1:21" x14ac:dyDescent="0.2">
      <c r="A102" s="16" t="s">
        <v>186</v>
      </c>
      <c r="B102" s="4">
        <v>147400</v>
      </c>
      <c r="C102" s="4">
        <v>25400</v>
      </c>
      <c r="D102" s="4">
        <v>122000</v>
      </c>
      <c r="E102" s="4">
        <v>3295860000</v>
      </c>
      <c r="F102" s="4">
        <f t="shared" si="15"/>
        <v>192289474558</v>
      </c>
      <c r="R102" s="5">
        <v>2.06E-2</v>
      </c>
      <c r="S102" s="4">
        <v>4845684</v>
      </c>
      <c r="T102" s="4">
        <f t="shared" si="18"/>
        <v>5333763.7</v>
      </c>
      <c r="U102" s="4">
        <f t="shared" si="17"/>
        <v>3042121</v>
      </c>
    </row>
    <row r="103" spans="1:21" x14ac:dyDescent="0.2">
      <c r="A103" s="16" t="s">
        <v>185</v>
      </c>
      <c r="B103" s="4">
        <v>10000</v>
      </c>
      <c r="C103" s="4">
        <v>921900</v>
      </c>
      <c r="D103" s="4">
        <v>-911900</v>
      </c>
      <c r="E103" s="4">
        <v>-24731070000</v>
      </c>
      <c r="F103" s="4">
        <f t="shared" si="15"/>
        <v>188993614558</v>
      </c>
      <c r="R103" s="5">
        <v>-1.2800000000000001E-2</v>
      </c>
      <c r="S103" s="4">
        <v>5561113</v>
      </c>
      <c r="T103" s="4">
        <f t="shared" si="18"/>
        <v>5541915.0999999996</v>
      </c>
      <c r="U103" s="4">
        <f t="shared" si="17"/>
        <v>3042121</v>
      </c>
    </row>
    <row r="104" spans="1:21" x14ac:dyDescent="0.2">
      <c r="A104" s="16" t="s">
        <v>184</v>
      </c>
      <c r="B104" s="4">
        <v>500200</v>
      </c>
      <c r="C104" s="4">
        <v>580410</v>
      </c>
      <c r="D104" s="4">
        <v>-80210</v>
      </c>
      <c r="E104" s="4">
        <v>-2197320000</v>
      </c>
      <c r="F104" s="4">
        <f t="shared" si="15"/>
        <v>213724684558</v>
      </c>
      <c r="R104" s="5">
        <v>-7.3000000000000001E-3</v>
      </c>
      <c r="S104" s="4">
        <v>7639593</v>
      </c>
      <c r="T104" s="4">
        <f t="shared" si="18"/>
        <v>6158705.4000000004</v>
      </c>
      <c r="U104" s="4">
        <f t="shared" si="17"/>
        <v>3042121</v>
      </c>
    </row>
    <row r="105" spans="1:21" x14ac:dyDescent="0.2">
      <c r="A105" s="16" t="s">
        <v>183</v>
      </c>
      <c r="B105" s="4">
        <v>602300</v>
      </c>
      <c r="C105" s="4">
        <v>53000</v>
      </c>
      <c r="D105" s="4">
        <v>549300</v>
      </c>
      <c r="E105" s="4">
        <v>14630010000</v>
      </c>
      <c r="F105" s="4">
        <f t="shared" si="15"/>
        <v>215922004558</v>
      </c>
      <c r="R105" s="5">
        <v>0.04</v>
      </c>
      <c r="S105" s="4">
        <v>5018336</v>
      </c>
      <c r="T105" s="4">
        <f t="shared" si="18"/>
        <v>6136795.0999999996</v>
      </c>
      <c r="U105" s="4">
        <f t="shared" si="17"/>
        <v>3042121</v>
      </c>
    </row>
    <row r="106" spans="1:21" x14ac:dyDescent="0.2">
      <c r="A106" s="16" t="s">
        <v>182</v>
      </c>
      <c r="B106" s="4">
        <v>97636</v>
      </c>
      <c r="C106" s="4">
        <v>131000</v>
      </c>
      <c r="D106" s="4">
        <v>-33364</v>
      </c>
      <c r="E106" s="4">
        <v>-870810000</v>
      </c>
      <c r="F106" s="4">
        <f t="shared" si="15"/>
        <v>201291994558</v>
      </c>
      <c r="R106" s="5">
        <v>1.7500000000000002E-2</v>
      </c>
      <c r="S106" s="4">
        <v>5313960</v>
      </c>
      <c r="T106" s="4">
        <f t="shared" si="18"/>
        <v>6041835.5</v>
      </c>
      <c r="U106" s="4">
        <f t="shared" si="17"/>
        <v>3042121</v>
      </c>
    </row>
    <row r="107" spans="1:21" x14ac:dyDescent="0.2">
      <c r="A107" s="16" t="s">
        <v>181</v>
      </c>
      <c r="B107" s="4">
        <v>702600</v>
      </c>
      <c r="C107" s="4">
        <v>342300</v>
      </c>
      <c r="D107" s="4">
        <v>360300</v>
      </c>
      <c r="E107" s="4">
        <v>9247069526</v>
      </c>
      <c r="F107" s="4">
        <f t="shared" si="15"/>
        <v>202162804558</v>
      </c>
      <c r="R107" s="5">
        <v>3.9000000000000003E-3</v>
      </c>
      <c r="S107" s="4">
        <v>3042121</v>
      </c>
      <c r="T107" s="4">
        <f t="shared" si="18"/>
        <v>6396339.5</v>
      </c>
      <c r="U107" s="4">
        <f t="shared" si="17"/>
        <v>3227210</v>
      </c>
    </row>
    <row r="108" spans="1:21" x14ac:dyDescent="0.2">
      <c r="A108" s="16" t="s">
        <v>180</v>
      </c>
      <c r="B108" s="4">
        <v>1403800</v>
      </c>
      <c r="C108" s="4">
        <v>228100</v>
      </c>
      <c r="D108" s="4">
        <v>1175700</v>
      </c>
      <c r="E108" s="4">
        <v>29948060000</v>
      </c>
      <c r="F108" s="4">
        <f t="shared" si="15"/>
        <v>192915735032</v>
      </c>
      <c r="R108" s="5">
        <v>3.9000000000000003E-3</v>
      </c>
      <c r="S108" s="4">
        <v>4245300</v>
      </c>
      <c r="T108" s="4">
        <f t="shared" si="18"/>
        <v>6856636.2000000002</v>
      </c>
      <c r="U108" s="4">
        <f t="shared" si="17"/>
        <v>3227210</v>
      </c>
    </row>
    <row r="109" spans="1:21" x14ac:dyDescent="0.2">
      <c r="A109" s="16" t="s">
        <v>179</v>
      </c>
      <c r="B109" s="4">
        <v>730600</v>
      </c>
      <c r="C109" s="4">
        <v>38600</v>
      </c>
      <c r="D109" s="4">
        <v>692000</v>
      </c>
      <c r="E109" s="4">
        <v>17537030000</v>
      </c>
      <c r="F109" s="4">
        <f t="shared" si="15"/>
        <v>162967675032</v>
      </c>
      <c r="R109" s="5">
        <v>3.85E-2</v>
      </c>
      <c r="S109" s="4">
        <v>4680390</v>
      </c>
      <c r="T109" s="4">
        <f t="shared" si="18"/>
        <v>7111005.2000000002</v>
      </c>
      <c r="U109" s="4">
        <f t="shared" si="17"/>
        <v>3227210</v>
      </c>
    </row>
    <row r="110" spans="1:21" x14ac:dyDescent="0.2">
      <c r="A110" s="16" t="s">
        <v>178</v>
      </c>
      <c r="B110" s="4">
        <v>704900</v>
      </c>
      <c r="C110" s="4">
        <v>16300</v>
      </c>
      <c r="D110" s="4">
        <v>688600</v>
      </c>
      <c r="E110" s="4">
        <v>16397770000</v>
      </c>
      <c r="F110" s="4">
        <f t="shared" si="15"/>
        <v>145430645032</v>
      </c>
      <c r="R110" s="5">
        <v>4.8899999999999999E-2</v>
      </c>
      <c r="S110" s="4">
        <v>3898438</v>
      </c>
      <c r="T110" s="4">
        <f t="shared" si="18"/>
        <v>8083219.2000000002</v>
      </c>
      <c r="U110" s="4">
        <f t="shared" si="17"/>
        <v>3227210</v>
      </c>
    </row>
    <row r="111" spans="1:21" x14ac:dyDescent="0.2">
      <c r="A111" s="16" t="s">
        <v>177</v>
      </c>
      <c r="B111" s="4">
        <v>2473300</v>
      </c>
      <c r="C111" s="4">
        <v>273438</v>
      </c>
      <c r="D111" s="4">
        <v>2199862</v>
      </c>
      <c r="E111" s="4">
        <v>51353650000</v>
      </c>
      <c r="F111" s="4">
        <f t="shared" si="15"/>
        <v>129032875032</v>
      </c>
      <c r="R111" s="5">
        <v>-3.8699999999999998E-2</v>
      </c>
      <c r="S111" s="4">
        <v>10711176</v>
      </c>
      <c r="T111" s="4">
        <f t="shared" si="18"/>
        <v>7779729.5</v>
      </c>
      <c r="U111" s="4">
        <f t="shared" si="17"/>
        <v>3227210</v>
      </c>
    </row>
    <row r="112" spans="1:21" x14ac:dyDescent="0.2">
      <c r="A112" s="16" t="s">
        <v>176</v>
      </c>
      <c r="B112" s="4">
        <v>140500</v>
      </c>
      <c r="C112" s="4">
        <v>48490</v>
      </c>
      <c r="D112" s="4">
        <v>92010</v>
      </c>
      <c r="E112" s="4">
        <v>2273940000</v>
      </c>
      <c r="F112" s="4">
        <f t="shared" si="15"/>
        <v>77679225032</v>
      </c>
      <c r="R112" s="5">
        <v>-5.0300000000000004E-2</v>
      </c>
      <c r="S112" s="4">
        <v>3227210</v>
      </c>
      <c r="T112" s="4">
        <f t="shared" si="18"/>
        <v>8639435.4000000004</v>
      </c>
      <c r="U112" s="4">
        <f t="shared" si="17"/>
        <v>4364364</v>
      </c>
    </row>
    <row r="113" spans="1:21" x14ac:dyDescent="0.2">
      <c r="A113" s="16" t="s">
        <v>175</v>
      </c>
      <c r="B113" s="4">
        <v>1067600</v>
      </c>
      <c r="C113" s="4">
        <v>1097400</v>
      </c>
      <c r="D113" s="4">
        <v>-29800</v>
      </c>
      <c r="E113" s="4">
        <v>-762084968</v>
      </c>
      <c r="F113" s="4">
        <f t="shared" si="15"/>
        <v>75405285032</v>
      </c>
      <c r="R113" s="5">
        <v>2.5899999999999999E-2</v>
      </c>
      <c r="S113" s="4">
        <v>7642627</v>
      </c>
      <c r="T113" s="4">
        <f t="shared" si="18"/>
        <v>8677031.1999999993</v>
      </c>
      <c r="U113" s="4">
        <f t="shared" si="17"/>
        <v>4364364</v>
      </c>
    </row>
    <row r="114" spans="1:21" x14ac:dyDescent="0.2">
      <c r="A114" s="16" t="s">
        <v>174</v>
      </c>
      <c r="B114" s="4">
        <v>2069100</v>
      </c>
      <c r="C114" s="4">
        <v>901800</v>
      </c>
      <c r="D114" s="4">
        <v>1167300</v>
      </c>
      <c r="E114" s="4">
        <v>29459950000</v>
      </c>
      <c r="F114" s="4">
        <f t="shared" si="15"/>
        <v>76167370000</v>
      </c>
      <c r="R114" s="5">
        <v>-6.8499999999999991E-2</v>
      </c>
      <c r="S114" s="4">
        <v>13807496</v>
      </c>
      <c r="T114" s="4">
        <f t="shared" si="18"/>
        <v>8271200.4000000004</v>
      </c>
      <c r="U114" s="4">
        <f t="shared" si="17"/>
        <v>4364364</v>
      </c>
    </row>
    <row r="115" spans="1:21" x14ac:dyDescent="0.2">
      <c r="A115" s="16" t="s">
        <v>173</v>
      </c>
      <c r="B115" s="4">
        <v>10500</v>
      </c>
      <c r="C115" s="4">
        <v>281800</v>
      </c>
      <c r="D115" s="4">
        <v>-271300</v>
      </c>
      <c r="E115" s="4">
        <v>-7401400000</v>
      </c>
      <c r="F115" s="4">
        <f t="shared" si="15"/>
        <v>46707420000</v>
      </c>
      <c r="R115" s="5">
        <v>-2.1700000000000001E-2</v>
      </c>
      <c r="S115" s="4">
        <v>4799233</v>
      </c>
      <c r="T115" s="4">
        <f t="shared" si="18"/>
        <v>9321084.6999999993</v>
      </c>
      <c r="U115" s="4">
        <f t="shared" si="17"/>
        <v>4364364</v>
      </c>
    </row>
    <row r="116" spans="1:21" x14ac:dyDescent="0.2">
      <c r="A116" s="16" t="s">
        <v>172</v>
      </c>
      <c r="B116" s="4">
        <v>304000</v>
      </c>
      <c r="C116" s="4">
        <v>474701</v>
      </c>
      <c r="D116" s="4">
        <v>-170701</v>
      </c>
      <c r="E116" s="4">
        <v>-4695730000</v>
      </c>
      <c r="F116" s="4">
        <f t="shared" si="15"/>
        <v>54108820000</v>
      </c>
      <c r="R116" s="5">
        <v>-1.0700000000000001E-2</v>
      </c>
      <c r="S116" s="4">
        <v>4364364</v>
      </c>
      <c r="T116" s="4">
        <f t="shared" ref="T116:T121" si="19">AVERAGE(S117:S126)</f>
        <v>9432627.5999999996</v>
      </c>
      <c r="U116" s="4">
        <f t="shared" si="17"/>
        <v>6587161</v>
      </c>
    </row>
    <row r="117" spans="1:21" x14ac:dyDescent="0.2">
      <c r="A117" s="16" t="s">
        <v>171</v>
      </c>
      <c r="B117" s="4">
        <v>555000</v>
      </c>
      <c r="C117" s="4">
        <v>778800</v>
      </c>
      <c r="D117" s="4">
        <v>-223800</v>
      </c>
      <c r="E117" s="4">
        <v>-6138200000</v>
      </c>
      <c r="F117" s="4">
        <f t="shared" si="15"/>
        <v>58804550000</v>
      </c>
      <c r="R117" s="5">
        <v>-1.41E-2</v>
      </c>
      <c r="S117" s="4">
        <v>6587161</v>
      </c>
      <c r="T117" s="4">
        <f t="shared" si="19"/>
        <v>9345972.4000000004</v>
      </c>
      <c r="U117" s="4">
        <f t="shared" si="17"/>
        <v>7224080</v>
      </c>
    </row>
    <row r="118" spans="1:21" x14ac:dyDescent="0.2">
      <c r="A118" s="16" t="s">
        <v>170</v>
      </c>
      <c r="B118" s="4">
        <v>759710</v>
      </c>
      <c r="C118" s="4">
        <v>367000</v>
      </c>
      <c r="D118" s="4">
        <v>392710</v>
      </c>
      <c r="E118" s="4">
        <v>10864390000</v>
      </c>
      <c r="F118" s="4">
        <f t="shared" si="15"/>
        <v>64942750000</v>
      </c>
      <c r="R118" s="5">
        <v>1.8000000000000002E-2</v>
      </c>
      <c r="S118" s="4">
        <v>8848267</v>
      </c>
      <c r="T118" s="4">
        <f t="shared" si="19"/>
        <v>8676523.0999999996</v>
      </c>
      <c r="U118" s="4">
        <f t="shared" si="17"/>
        <v>7224080</v>
      </c>
    </row>
    <row r="119" spans="1:21" x14ac:dyDescent="0.2">
      <c r="A119" s="16" t="s">
        <v>169</v>
      </c>
      <c r="B119" s="4">
        <v>1276100</v>
      </c>
      <c r="C119" s="4">
        <v>134900</v>
      </c>
      <c r="D119" s="4">
        <v>1141200</v>
      </c>
      <c r="E119" s="4">
        <v>31766270000</v>
      </c>
      <c r="F119" s="4">
        <f t="shared" si="15"/>
        <v>54078360000</v>
      </c>
      <c r="R119" s="5">
        <v>0</v>
      </c>
      <c r="S119" s="4">
        <v>7224080</v>
      </c>
      <c r="T119" s="4">
        <f t="shared" si="19"/>
        <v>8506851.0999999996</v>
      </c>
      <c r="U119" s="4">
        <f t="shared" si="17"/>
        <v>7676279</v>
      </c>
    </row>
    <row r="120" spans="1:21" x14ac:dyDescent="0.2">
      <c r="A120" s="16" t="s">
        <v>168</v>
      </c>
      <c r="B120" s="4">
        <v>2455000</v>
      </c>
      <c r="C120" s="4">
        <v>624764</v>
      </c>
      <c r="D120" s="4">
        <v>1830236</v>
      </c>
      <c r="E120" s="4">
        <v>50271240000</v>
      </c>
      <c r="F120" s="4">
        <f t="shared" si="15"/>
        <v>22312090000</v>
      </c>
      <c r="R120" s="5">
        <v>2.9700000000000001E-2</v>
      </c>
      <c r="S120" s="4">
        <v>13620578</v>
      </c>
      <c r="T120" s="4">
        <f t="shared" si="19"/>
        <v>7506116.5999999996</v>
      </c>
      <c r="U120" s="4">
        <f t="shared" si="17"/>
        <v>7676279</v>
      </c>
    </row>
    <row r="121" spans="1:21" x14ac:dyDescent="0.2">
      <c r="A121" s="16" t="s">
        <v>167</v>
      </c>
      <c r="B121" s="4">
        <v>325800</v>
      </c>
      <c r="C121" s="4">
        <v>65207</v>
      </c>
      <c r="D121" s="4">
        <v>260593</v>
      </c>
      <c r="E121" s="4">
        <v>7108810000</v>
      </c>
      <c r="F121" s="4">
        <f t="shared" si="15"/>
        <v>-27959150000</v>
      </c>
      <c r="R121" s="5">
        <v>-5.9200000000000003E-2</v>
      </c>
      <c r="S121" s="4">
        <v>7676279</v>
      </c>
      <c r="T121" s="4">
        <f t="shared" si="19"/>
        <v>7093131.4000000004</v>
      </c>
      <c r="U121" s="4">
        <f t="shared" si="17"/>
        <v>5479793</v>
      </c>
    </row>
    <row r="122" spans="1:21" x14ac:dyDescent="0.2">
      <c r="A122" s="16" t="s">
        <v>166</v>
      </c>
      <c r="B122" s="4">
        <v>244500</v>
      </c>
      <c r="C122" s="4">
        <v>112160</v>
      </c>
      <c r="D122" s="4">
        <v>132340</v>
      </c>
      <c r="E122" s="4">
        <v>3895950000</v>
      </c>
      <c r="F122" s="4">
        <f t="shared" si="15"/>
        <v>-35067960000</v>
      </c>
      <c r="R122" s="5">
        <v>8.8000000000000005E-3</v>
      </c>
      <c r="S122" s="4">
        <v>11824269</v>
      </c>
      <c r="T122" s="4">
        <f>AVERAGE(S123:S132)</f>
        <v>6186837.2999999998</v>
      </c>
      <c r="U122" s="4">
        <f t="shared" si="17"/>
        <v>5479793</v>
      </c>
    </row>
    <row r="123" spans="1:21" x14ac:dyDescent="0.2">
      <c r="A123" s="16" t="s">
        <v>165</v>
      </c>
      <c r="B123" s="4">
        <v>50900</v>
      </c>
      <c r="C123" s="4">
        <v>59100</v>
      </c>
      <c r="D123" s="4">
        <v>-8200</v>
      </c>
      <c r="E123" s="4">
        <v>-230390000</v>
      </c>
      <c r="F123" s="4">
        <f t="shared" si="15"/>
        <v>-38963910000</v>
      </c>
      <c r="R123" s="5">
        <v>1.61E-2</v>
      </c>
      <c r="S123" s="4">
        <v>8018585</v>
      </c>
      <c r="U123" s="4">
        <f t="shared" si="17"/>
        <v>2153774</v>
      </c>
    </row>
    <row r="124" spans="1:21" x14ac:dyDescent="0.2">
      <c r="A124" s="16" t="s">
        <v>164</v>
      </c>
      <c r="B124" s="4">
        <v>44400</v>
      </c>
      <c r="C124" s="4">
        <v>124900</v>
      </c>
      <c r="D124" s="4">
        <v>-80500</v>
      </c>
      <c r="E124" s="4">
        <v>-2254010000</v>
      </c>
      <c r="F124" s="4">
        <f t="shared" si="15"/>
        <v>-38733520000</v>
      </c>
      <c r="R124" s="5">
        <v>7.1999999999999998E-3</v>
      </c>
      <c r="S124" s="4">
        <v>9749188</v>
      </c>
      <c r="U124" s="4">
        <f t="shared" ref="U124:U126" si="20">MIN(S125:S129)</f>
        <v>2153774</v>
      </c>
    </row>
    <row r="125" spans="1:21" x14ac:dyDescent="0.2">
      <c r="A125" s="16" t="s">
        <v>163</v>
      </c>
      <c r="B125" s="4">
        <v>1067200</v>
      </c>
      <c r="C125" s="4">
        <v>1079400</v>
      </c>
      <c r="D125" s="4">
        <v>-12200</v>
      </c>
      <c r="E125" s="4">
        <v>-493560000</v>
      </c>
      <c r="F125" s="4">
        <f t="shared" si="15"/>
        <v>-36479510000</v>
      </c>
      <c r="R125" s="5">
        <v>6.1100000000000002E-2</v>
      </c>
      <c r="S125" s="4">
        <v>15298076</v>
      </c>
      <c r="U125" s="4">
        <f t="shared" si="20"/>
        <v>2153774</v>
      </c>
    </row>
    <row r="126" spans="1:21" x14ac:dyDescent="0.2">
      <c r="A126" s="16" t="s">
        <v>162</v>
      </c>
      <c r="B126" s="4">
        <v>389900</v>
      </c>
      <c r="C126" s="4">
        <v>0</v>
      </c>
      <c r="D126" s="4">
        <v>389900</v>
      </c>
      <c r="E126" s="4">
        <v>10352320000</v>
      </c>
      <c r="F126" s="4">
        <f t="shared" si="15"/>
        <v>-35985950000</v>
      </c>
      <c r="R126" s="5">
        <v>-1.1299999999999999E-2</v>
      </c>
      <c r="S126" s="4">
        <v>5479793</v>
      </c>
      <c r="U126" s="4">
        <f t="shared" si="20"/>
        <v>2153774</v>
      </c>
    </row>
    <row r="127" spans="1:21" x14ac:dyDescent="0.2">
      <c r="A127" s="16" t="s">
        <v>161</v>
      </c>
      <c r="B127" s="4">
        <v>50300</v>
      </c>
      <c r="C127" s="4">
        <v>53829</v>
      </c>
      <c r="D127" s="4">
        <v>-3529</v>
      </c>
      <c r="E127" s="4">
        <v>-85750000</v>
      </c>
      <c r="F127" s="4">
        <f t="shared" si="15"/>
        <v>-46338270000</v>
      </c>
      <c r="R127" s="5">
        <v>2.7200000000000002E-2</v>
      </c>
      <c r="S127" s="4">
        <v>5720609</v>
      </c>
      <c r="U127" s="4">
        <f>MIN(S128:S132)</f>
        <v>2153774</v>
      </c>
    </row>
    <row r="128" spans="1:21" x14ac:dyDescent="0.2">
      <c r="A128" s="16" t="s">
        <v>160</v>
      </c>
      <c r="B128" s="4">
        <v>57640</v>
      </c>
      <c r="C128" s="4">
        <v>166300</v>
      </c>
      <c r="D128" s="4">
        <v>-108660</v>
      </c>
      <c r="E128" s="4">
        <v>-2793020000</v>
      </c>
      <c r="F128" s="4">
        <f t="shared" si="15"/>
        <v>-46252520000</v>
      </c>
      <c r="R128" s="5">
        <v>-1.9E-3</v>
      </c>
      <c r="S128" s="4">
        <v>2153774</v>
      </c>
    </row>
    <row r="129" spans="1:22" x14ac:dyDescent="0.2">
      <c r="A129" s="16" t="s">
        <v>159</v>
      </c>
      <c r="B129" s="4">
        <v>15810</v>
      </c>
      <c r="C129" s="4">
        <v>872100</v>
      </c>
      <c r="D129" s="4">
        <v>-856290</v>
      </c>
      <c r="E129" s="4">
        <v>-22091990000</v>
      </c>
      <c r="F129" s="4">
        <f t="shared" si="15"/>
        <v>-43459500000</v>
      </c>
      <c r="R129" s="5">
        <v>1.5800000000000002E-2</v>
      </c>
      <c r="S129" s="4">
        <v>5527360</v>
      </c>
    </row>
    <row r="130" spans="1:22" x14ac:dyDescent="0.2">
      <c r="A130" s="16" t="s">
        <v>158</v>
      </c>
      <c r="B130" s="4">
        <v>13900</v>
      </c>
      <c r="C130" s="4">
        <v>800391</v>
      </c>
      <c r="D130" s="4">
        <v>-786491</v>
      </c>
      <c r="E130" s="4">
        <v>-19632190000</v>
      </c>
      <c r="F130" s="4">
        <f t="shared" si="15"/>
        <v>-21367510000</v>
      </c>
      <c r="R130" s="5">
        <v>3.6699999999999997E-2</v>
      </c>
      <c r="S130" s="4">
        <v>3613233</v>
      </c>
    </row>
    <row r="131" spans="1:22" x14ac:dyDescent="0.2">
      <c r="A131" s="16" t="s">
        <v>157</v>
      </c>
      <c r="B131" s="4">
        <v>16900</v>
      </c>
      <c r="C131" s="4">
        <v>249100</v>
      </c>
      <c r="D131" s="4">
        <v>-232200</v>
      </c>
      <c r="E131" s="4">
        <v>-5817980000</v>
      </c>
      <c r="F131" s="4">
        <f>E131+F132</f>
        <v>-1735320000</v>
      </c>
      <c r="R131" s="5">
        <v>-5.57E-2</v>
      </c>
      <c r="S131" s="4">
        <v>3546427</v>
      </c>
    </row>
    <row r="132" spans="1:22" x14ac:dyDescent="0.2">
      <c r="A132" s="16" t="s">
        <v>156</v>
      </c>
      <c r="B132" s="4">
        <v>302000</v>
      </c>
      <c r="C132" s="4">
        <v>146239</v>
      </c>
      <c r="D132" s="4">
        <v>155761</v>
      </c>
      <c r="E132" s="4">
        <v>4082660000</v>
      </c>
      <c r="F132" s="4">
        <f>E132</f>
        <v>4082660000</v>
      </c>
      <c r="R132" s="5">
        <v>7.8000000000000005E-3</v>
      </c>
      <c r="S132" s="4">
        <v>2761328</v>
      </c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6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6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6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6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6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5"/>
    </row>
    <row r="150" spans="1:22" x14ac:dyDescent="0.2">
      <c r="A150" s="6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5"/>
    </row>
    <row r="151" spans="1:22" x14ac:dyDescent="0.2">
      <c r="A151" s="6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5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5"/>
    </row>
    <row r="153" spans="1:22" x14ac:dyDescent="0.2">
      <c r="A153" s="2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5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5"/>
    </row>
    <row r="155" spans="1:22" x14ac:dyDescent="0.2">
      <c r="A155" s="6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5"/>
    </row>
    <row r="156" spans="1:22" x14ac:dyDescent="0.2">
      <c r="A156" s="6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5"/>
    </row>
    <row r="157" spans="1:22" x14ac:dyDescent="0.2">
      <c r="A157" s="6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5"/>
    </row>
    <row r="158" spans="1:22" x14ac:dyDescent="0.2">
      <c r="A158" s="6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5"/>
    </row>
    <row r="159" spans="1:22" x14ac:dyDescent="0.2">
      <c r="A159" s="6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5"/>
    </row>
    <row r="160" spans="1:22" x14ac:dyDescent="0.2">
      <c r="A160" s="6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5"/>
    </row>
    <row r="161" spans="1:22" x14ac:dyDescent="0.2">
      <c r="A161" s="6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5"/>
    </row>
    <row r="162" spans="1:22" x14ac:dyDescent="0.2">
      <c r="A162" s="6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5"/>
      <c r="U162" s="5"/>
      <c r="V162" s="5"/>
    </row>
    <row r="163" spans="1:22" x14ac:dyDescent="0.2">
      <c r="A163" s="6"/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5"/>
      <c r="U163" s="5"/>
      <c r="V163" s="5"/>
    </row>
    <row r="164" spans="1:22" x14ac:dyDescent="0.2">
      <c r="A164" s="6"/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5"/>
      <c r="U164" s="5"/>
      <c r="V164" s="5"/>
    </row>
    <row r="165" spans="1:22" x14ac:dyDescent="0.2">
      <c r="A165" s="6"/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5"/>
      <c r="U165" s="5"/>
      <c r="V165" s="5"/>
    </row>
    <row r="166" spans="1:22" x14ac:dyDescent="0.2">
      <c r="A166" s="6"/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5"/>
      <c r="U166" s="5"/>
      <c r="V166" s="5"/>
    </row>
    <row r="167" spans="1:22" x14ac:dyDescent="0.2">
      <c r="A167" s="6"/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5"/>
      <c r="U167" s="5"/>
      <c r="V167" s="5"/>
    </row>
    <row r="168" spans="1:22" x14ac:dyDescent="0.2">
      <c r="A168" s="2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5"/>
    </row>
    <row r="169" spans="1:22" x14ac:dyDescent="0.2">
      <c r="A169" s="2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5"/>
    </row>
    <row r="170" spans="1:22" x14ac:dyDescent="0.2">
      <c r="A170" s="2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5"/>
    </row>
    <row r="171" spans="1:22" x14ac:dyDescent="0.2">
      <c r="A171" s="2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5"/>
    </row>
    <row r="172" spans="1:22" x14ac:dyDescent="0.2">
      <c r="A172" s="2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5"/>
    </row>
    <row r="173" spans="1:22" x14ac:dyDescent="0.2">
      <c r="A173" s="2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5"/>
    </row>
    <row r="174" spans="1:22" x14ac:dyDescent="0.2">
      <c r="A174" s="2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5"/>
    </row>
    <row r="175" spans="1:22" x14ac:dyDescent="0.2">
      <c r="A175" s="2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5"/>
    </row>
    <row r="176" spans="1:22" x14ac:dyDescent="0.2">
      <c r="A176" s="2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5"/>
    </row>
    <row r="177" spans="1:22" x14ac:dyDescent="0.2">
      <c r="A177" s="2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5"/>
      <c r="U177" s="5"/>
      <c r="V177" s="5"/>
    </row>
    <row r="178" spans="1:22" x14ac:dyDescent="0.2">
      <c r="A178" s="2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5"/>
      <c r="U178" s="5"/>
      <c r="V178" s="5"/>
    </row>
    <row r="179" spans="1:22" x14ac:dyDescent="0.2">
      <c r="A179" s="2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5"/>
      <c r="U179" s="5"/>
      <c r="V179" s="5"/>
    </row>
    <row r="180" spans="1:22" x14ac:dyDescent="0.2">
      <c r="A180" s="2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5"/>
      <c r="U180" s="5"/>
      <c r="V180" s="5"/>
    </row>
    <row r="181" spans="1:22" x14ac:dyDescent="0.2">
      <c r="A181" s="2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5"/>
      <c r="U181" s="5"/>
      <c r="V181" s="5"/>
    </row>
    <row r="182" spans="1:22" x14ac:dyDescent="0.2">
      <c r="A182" s="2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5"/>
      <c r="U182" s="5"/>
      <c r="V182" s="5"/>
    </row>
    <row r="183" spans="1:22" x14ac:dyDescent="0.2">
      <c r="A183" s="2"/>
      <c r="B183" s="4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5"/>
      <c r="U183" s="5"/>
      <c r="V183" s="5"/>
    </row>
    <row r="184" spans="1:22" x14ac:dyDescent="0.2">
      <c r="A184" s="2"/>
      <c r="B184" s="4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5"/>
      <c r="U184" s="5"/>
      <c r="V184" s="5"/>
    </row>
    <row r="185" spans="1:22" x14ac:dyDescent="0.2">
      <c r="A185" s="2"/>
      <c r="B185" s="4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5"/>
      <c r="U185" s="5"/>
      <c r="V185" s="8"/>
    </row>
    <row r="186" spans="1:22" x14ac:dyDescent="0.2">
      <c r="A186" s="2"/>
      <c r="B186" s="4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5"/>
      <c r="U186" s="5"/>
      <c r="V186" s="8"/>
    </row>
    <row r="187" spans="1:22" x14ac:dyDescent="0.2">
      <c r="A187" s="2"/>
      <c r="B187" s="4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5"/>
      <c r="U187" s="5"/>
      <c r="V187" s="8"/>
    </row>
    <row r="188" spans="1:22" x14ac:dyDescent="0.2">
      <c r="A188" s="6"/>
      <c r="B188" s="4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5"/>
      <c r="U188" s="5"/>
      <c r="V188" s="8"/>
    </row>
    <row r="189" spans="1:22" x14ac:dyDescent="0.2">
      <c r="A189" s="6"/>
      <c r="B189" s="4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5"/>
      <c r="U189" s="5"/>
      <c r="V189" s="8"/>
    </row>
    <row r="190" spans="1:22" x14ac:dyDescent="0.2">
      <c r="A190" s="6"/>
      <c r="B190" s="4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5"/>
      <c r="U190" s="5"/>
      <c r="V190" s="8"/>
    </row>
    <row r="191" spans="1:22" x14ac:dyDescent="0.2">
      <c r="A191" s="6"/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5"/>
      <c r="U191" s="5"/>
      <c r="V191" s="8"/>
    </row>
    <row r="192" spans="1:22" x14ac:dyDescent="0.2">
      <c r="A192" s="6"/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5"/>
      <c r="U192" s="5"/>
      <c r="V192" s="8"/>
    </row>
    <row r="193" spans="1:22" x14ac:dyDescent="0.2">
      <c r="A193" s="2"/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5"/>
      <c r="U193" s="5"/>
      <c r="V193" s="8"/>
    </row>
    <row r="194" spans="1:22" x14ac:dyDescent="0.2">
      <c r="A194" s="2"/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5"/>
      <c r="U194" s="5"/>
      <c r="V194" s="8"/>
    </row>
    <row r="195" spans="1:22" x14ac:dyDescent="0.2">
      <c r="A195" s="2"/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5"/>
      <c r="U195" s="5"/>
      <c r="V195" s="8"/>
    </row>
    <row r="196" spans="1:22" x14ac:dyDescent="0.2">
      <c r="A196" s="2"/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5"/>
      <c r="U196" s="5"/>
      <c r="V196" s="8"/>
    </row>
    <row r="197" spans="1:22" x14ac:dyDescent="0.2">
      <c r="A197" s="2"/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5"/>
      <c r="U197" s="5"/>
      <c r="V197" s="8"/>
    </row>
    <row r="223" spans="1:3" x14ac:dyDescent="0.2">
      <c r="A223" t="e" cm="1">
        <f t="array" aca="1" ref="A223" ca="1">INDIRECT("'" &amp; E1 &amp; "'!$A$2:$A$66")</f>
        <v>#REF!</v>
      </c>
      <c r="B223" t="e" cm="1">
        <f t="array" aca="1" ref="B223" ca="1">INDIRECT("'" &amp; E1 &amp; "'!$B$2:$B$66")</f>
        <v>#REF!</v>
      </c>
      <c r="C223" t="e" cm="1">
        <f t="array" aca="1" ref="C223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B67034-C7E9-454E-A8E9-DC1D2EE3F252}">
  <sheetPr codeName="Sheet86"/>
  <dimension ref="A1:V223"/>
  <sheetViews>
    <sheetView workbookViewId="0">
      <pane ySplit="2" topLeftCell="A3" activePane="bottomLeft" state="frozen"/>
      <selection activeCell="F17" sqref="F17"/>
      <selection pane="bottomLeft" activeCell="F17" sqref="F17"/>
    </sheetView>
  </sheetViews>
  <sheetFormatPr baseColWidth="10" defaultRowHeight="16" x14ac:dyDescent="0.2"/>
  <cols>
    <col min="1" max="1" width="21.1640625" customWidth="1"/>
    <col min="2" max="2" width="14.6640625" customWidth="1"/>
    <col min="3" max="3" width="13.1640625" customWidth="1"/>
    <col min="4" max="4" width="15" customWidth="1"/>
    <col min="5" max="5" width="17.33203125" customWidth="1"/>
    <col min="6" max="6" width="21.5" customWidth="1"/>
    <col min="10" max="10" width="18.33203125" customWidth="1"/>
    <col min="11" max="11" width="16.6640625" customWidth="1"/>
    <col min="18" max="18" width="13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252</v>
      </c>
      <c r="U2" s="1" t="s">
        <v>253</v>
      </c>
      <c r="V2" s="1" t="s">
        <v>236</v>
      </c>
    </row>
    <row r="3" spans="1:22" x14ac:dyDescent="0.2">
      <c r="A3" s="16" t="s">
        <v>357</v>
      </c>
      <c r="B3" s="4">
        <v>30100</v>
      </c>
      <c r="C3" s="4">
        <v>0</v>
      </c>
      <c r="D3" s="4">
        <v>30100</v>
      </c>
      <c r="E3" s="4">
        <v>1471139475</v>
      </c>
      <c r="F3" s="4">
        <f t="shared" ref="F3:F11" si="0">E3+F4</f>
        <v>-125954656868</v>
      </c>
      <c r="G3" s="4">
        <v>0</v>
      </c>
      <c r="H3" s="4">
        <v>0</v>
      </c>
      <c r="I3" s="4">
        <v>0</v>
      </c>
      <c r="J3" s="4">
        <v>1467240000</v>
      </c>
      <c r="K3" s="4">
        <f t="shared" ref="K3:K11" si="1">J3+K4</f>
        <v>11177880000</v>
      </c>
      <c r="L3" s="4">
        <v>88</v>
      </c>
      <c r="M3" s="4">
        <v>105</v>
      </c>
      <c r="N3" s="4">
        <v>10</v>
      </c>
      <c r="O3" s="4">
        <v>14</v>
      </c>
      <c r="P3" s="4">
        <v>109700</v>
      </c>
      <c r="Q3" s="4">
        <v>156100</v>
      </c>
      <c r="R3" s="5">
        <v>0</v>
      </c>
      <c r="S3" s="4">
        <v>266700</v>
      </c>
      <c r="T3" s="4">
        <f t="shared" ref="T3:T38" si="2">AVERAGE(S4:S13)</f>
        <v>589810</v>
      </c>
      <c r="U3" s="4">
        <f t="shared" ref="U3:U11" si="3">MIN(S4:S8)</f>
        <v>371400</v>
      </c>
      <c r="V3" s="5">
        <v>1.0200000000000001E-2</v>
      </c>
    </row>
    <row r="4" spans="1:22" x14ac:dyDescent="0.2">
      <c r="A4" s="16" t="s">
        <v>356</v>
      </c>
      <c r="B4" s="4">
        <v>2600</v>
      </c>
      <c r="C4" s="4">
        <v>0</v>
      </c>
      <c r="D4" s="4">
        <v>2600</v>
      </c>
      <c r="E4" s="4">
        <v>126687385</v>
      </c>
      <c r="F4" s="4">
        <f t="shared" si="0"/>
        <v>-127425796343</v>
      </c>
      <c r="K4" s="4">
        <f t="shared" si="1"/>
        <v>9710640000</v>
      </c>
      <c r="L4" s="4">
        <v>166</v>
      </c>
      <c r="M4" s="4">
        <v>161</v>
      </c>
      <c r="N4" s="4">
        <v>18</v>
      </c>
      <c r="O4" s="4">
        <v>27</v>
      </c>
      <c r="P4" s="4">
        <v>223500</v>
      </c>
      <c r="Q4" s="4">
        <v>240300</v>
      </c>
      <c r="R4" s="5">
        <v>0</v>
      </c>
      <c r="S4" s="4">
        <v>468800</v>
      </c>
      <c r="T4" s="4">
        <f t="shared" si="2"/>
        <v>620490</v>
      </c>
      <c r="U4" s="4">
        <f t="shared" si="3"/>
        <v>371400</v>
      </c>
      <c r="V4" s="5">
        <v>1.43E-2</v>
      </c>
    </row>
    <row r="5" spans="1:22" x14ac:dyDescent="0.2">
      <c r="A5" s="16" t="s">
        <v>355</v>
      </c>
      <c r="B5" s="4">
        <v>40</v>
      </c>
      <c r="C5" s="4">
        <v>100</v>
      </c>
      <c r="D5" s="4">
        <v>-60</v>
      </c>
      <c r="E5" s="4">
        <v>-2940012</v>
      </c>
      <c r="F5" s="4">
        <f t="shared" si="0"/>
        <v>-127552483728</v>
      </c>
      <c r="K5" s="4">
        <f t="shared" si="1"/>
        <v>9710640000</v>
      </c>
      <c r="L5" s="4">
        <v>258</v>
      </c>
      <c r="M5" s="4">
        <v>192</v>
      </c>
      <c r="N5" s="4">
        <v>18</v>
      </c>
      <c r="O5" s="4">
        <v>44</v>
      </c>
      <c r="P5" s="4">
        <v>255900</v>
      </c>
      <c r="Q5" s="4">
        <v>402600</v>
      </c>
      <c r="R5" s="5">
        <v>-8.1000000000000013E-3</v>
      </c>
      <c r="S5" s="4">
        <v>659200</v>
      </c>
      <c r="T5" s="4">
        <f t="shared" si="2"/>
        <v>595320</v>
      </c>
      <c r="U5" s="4">
        <f t="shared" si="3"/>
        <v>371400</v>
      </c>
      <c r="V5" s="5">
        <v>1.4199999999999999E-2</v>
      </c>
    </row>
    <row r="6" spans="1:22" x14ac:dyDescent="0.2">
      <c r="A6" s="16" t="s">
        <v>354</v>
      </c>
      <c r="B6" s="4">
        <v>0</v>
      </c>
      <c r="C6" s="4">
        <v>500</v>
      </c>
      <c r="D6" s="4">
        <v>-500</v>
      </c>
      <c r="E6" s="4">
        <v>-24699293</v>
      </c>
      <c r="F6" s="4">
        <f t="shared" si="0"/>
        <v>-127549543716</v>
      </c>
      <c r="K6" s="4">
        <f t="shared" si="1"/>
        <v>9710640000</v>
      </c>
      <c r="L6" s="4">
        <v>77</v>
      </c>
      <c r="M6" s="4">
        <v>133</v>
      </c>
      <c r="N6" s="4">
        <v>18</v>
      </c>
      <c r="O6" s="4">
        <v>29</v>
      </c>
      <c r="P6" s="4">
        <v>170000</v>
      </c>
      <c r="Q6" s="4">
        <v>231900</v>
      </c>
      <c r="R6" s="5">
        <v>-2E-3</v>
      </c>
      <c r="S6" s="4">
        <v>403200</v>
      </c>
      <c r="T6" s="4">
        <f t="shared" si="2"/>
        <v>589770</v>
      </c>
      <c r="U6" s="4">
        <f t="shared" si="3"/>
        <v>371400</v>
      </c>
      <c r="V6" s="5">
        <v>1.6E-2</v>
      </c>
    </row>
    <row r="7" spans="1:22" x14ac:dyDescent="0.2">
      <c r="A7" s="16" t="s">
        <v>353</v>
      </c>
      <c r="B7" s="4">
        <v>3000</v>
      </c>
      <c r="C7" s="4">
        <v>400</v>
      </c>
      <c r="D7" s="4">
        <v>2600</v>
      </c>
      <c r="E7" s="4">
        <v>128154642</v>
      </c>
      <c r="F7" s="4">
        <f t="shared" si="0"/>
        <v>-127524844423</v>
      </c>
      <c r="K7" s="4">
        <f t="shared" si="1"/>
        <v>9710640000</v>
      </c>
      <c r="L7" s="4">
        <v>138</v>
      </c>
      <c r="M7" s="4">
        <v>111</v>
      </c>
      <c r="N7" s="4">
        <v>19</v>
      </c>
      <c r="O7" s="4">
        <v>18</v>
      </c>
      <c r="P7" s="4">
        <v>179900</v>
      </c>
      <c r="Q7" s="4">
        <v>186700</v>
      </c>
      <c r="R7" s="5">
        <v>4.0999999999999995E-3</v>
      </c>
      <c r="S7" s="4">
        <v>384500</v>
      </c>
      <c r="T7" s="4">
        <f t="shared" si="2"/>
        <v>591760</v>
      </c>
      <c r="U7" s="4">
        <f t="shared" si="3"/>
        <v>343400</v>
      </c>
      <c r="V7" s="5">
        <v>1.0200000000000001E-2</v>
      </c>
    </row>
    <row r="8" spans="1:22" x14ac:dyDescent="0.2">
      <c r="A8" s="16" t="s">
        <v>352</v>
      </c>
      <c r="B8" s="4">
        <v>500</v>
      </c>
      <c r="C8" s="4">
        <v>0</v>
      </c>
      <c r="D8" s="4">
        <v>500</v>
      </c>
      <c r="E8" s="4">
        <v>24602450</v>
      </c>
      <c r="F8" s="4">
        <f t="shared" si="0"/>
        <v>-127652999065</v>
      </c>
      <c r="K8" s="4">
        <f t="shared" si="1"/>
        <v>9710640000</v>
      </c>
      <c r="L8" s="4">
        <v>148</v>
      </c>
      <c r="M8" s="4">
        <v>131</v>
      </c>
      <c r="N8" s="4">
        <v>10</v>
      </c>
      <c r="O8" s="4">
        <v>23</v>
      </c>
      <c r="P8" s="4">
        <v>140900</v>
      </c>
      <c r="Q8" s="4">
        <v>217500</v>
      </c>
      <c r="R8" s="5">
        <v>-8.1000000000000013E-3</v>
      </c>
      <c r="S8" s="4">
        <v>371400</v>
      </c>
      <c r="T8" s="4">
        <f t="shared" si="2"/>
        <v>629380</v>
      </c>
      <c r="U8" s="4">
        <f t="shared" si="3"/>
        <v>343400</v>
      </c>
      <c r="V8" s="5">
        <v>1.8100000000000002E-2</v>
      </c>
    </row>
    <row r="9" spans="1:22" x14ac:dyDescent="0.2">
      <c r="A9" s="16" t="s">
        <v>351</v>
      </c>
      <c r="B9" s="4">
        <v>200</v>
      </c>
      <c r="C9" s="4">
        <v>700</v>
      </c>
      <c r="D9" s="4">
        <v>-500</v>
      </c>
      <c r="E9" s="4">
        <v>-24939271</v>
      </c>
      <c r="F9" s="4">
        <f t="shared" si="0"/>
        <v>-127677601515</v>
      </c>
      <c r="K9" s="4">
        <f t="shared" si="1"/>
        <v>9710640000</v>
      </c>
      <c r="L9" s="4">
        <v>200</v>
      </c>
      <c r="M9" s="4">
        <v>165</v>
      </c>
      <c r="N9" s="4">
        <v>16</v>
      </c>
      <c r="O9" s="4">
        <v>45</v>
      </c>
      <c r="P9" s="4">
        <v>206000</v>
      </c>
      <c r="Q9" s="4">
        <v>340800</v>
      </c>
      <c r="R9" s="5">
        <v>-8.0000000000000002E-3</v>
      </c>
      <c r="S9" s="4">
        <v>551800</v>
      </c>
      <c r="T9" s="4">
        <f t="shared" si="2"/>
        <v>600130</v>
      </c>
      <c r="U9" s="4">
        <f t="shared" si="3"/>
        <v>343400</v>
      </c>
      <c r="V9" s="5">
        <v>1.3999999999999999E-2</v>
      </c>
    </row>
    <row r="10" spans="1:22" x14ac:dyDescent="0.2">
      <c r="A10" s="16" t="s">
        <v>350</v>
      </c>
      <c r="B10" s="4">
        <v>270100</v>
      </c>
      <c r="C10" s="4">
        <v>3000</v>
      </c>
      <c r="D10" s="4">
        <v>267100</v>
      </c>
      <c r="E10" s="4">
        <v>13295101421</v>
      </c>
      <c r="F10" s="4">
        <f t="shared" si="0"/>
        <v>-127652662244</v>
      </c>
      <c r="K10" s="4">
        <f t="shared" si="1"/>
        <v>9710640000</v>
      </c>
      <c r="L10" s="4">
        <v>219</v>
      </c>
      <c r="M10" s="4">
        <v>162</v>
      </c>
      <c r="N10" s="4">
        <v>29</v>
      </c>
      <c r="O10" s="4">
        <v>28</v>
      </c>
      <c r="P10" s="4">
        <v>474300</v>
      </c>
      <c r="Q10" s="4">
        <v>202700</v>
      </c>
      <c r="R10" s="5">
        <v>1.0200000000000001E-2</v>
      </c>
      <c r="S10" s="4">
        <v>684800</v>
      </c>
      <c r="T10" s="4">
        <f t="shared" si="2"/>
        <v>575410</v>
      </c>
      <c r="U10" s="4">
        <f t="shared" si="3"/>
        <v>343400</v>
      </c>
      <c r="V10" s="5">
        <v>0.01</v>
      </c>
    </row>
    <row r="11" spans="1:22" x14ac:dyDescent="0.2">
      <c r="A11" s="16" t="s">
        <v>349</v>
      </c>
      <c r="B11" s="4">
        <v>207100</v>
      </c>
      <c r="C11" s="4">
        <v>102800</v>
      </c>
      <c r="D11" s="4">
        <v>104300</v>
      </c>
      <c r="E11" s="4">
        <v>5133163611</v>
      </c>
      <c r="F11" s="4">
        <f t="shared" si="0"/>
        <v>-140947763665</v>
      </c>
      <c r="K11" s="4">
        <f t="shared" si="1"/>
        <v>9710640000</v>
      </c>
      <c r="L11" s="4">
        <v>414</v>
      </c>
      <c r="M11" s="4">
        <v>276</v>
      </c>
      <c r="N11" s="4">
        <v>97</v>
      </c>
      <c r="O11" s="4">
        <v>53</v>
      </c>
      <c r="P11" s="4">
        <v>844900</v>
      </c>
      <c r="Q11" s="4">
        <v>491900</v>
      </c>
      <c r="R11" s="5">
        <v>2.92E-2</v>
      </c>
      <c r="S11" s="4">
        <v>1357400</v>
      </c>
      <c r="T11" s="4">
        <f t="shared" si="2"/>
        <v>479480</v>
      </c>
      <c r="U11" s="4">
        <f t="shared" si="3"/>
        <v>343400</v>
      </c>
      <c r="V11" s="5">
        <v>3.0299999999999997E-2</v>
      </c>
    </row>
    <row r="12" spans="1:22" x14ac:dyDescent="0.2">
      <c r="A12" s="16" t="s">
        <v>348</v>
      </c>
      <c r="B12" s="4">
        <v>70000</v>
      </c>
      <c r="C12" s="4">
        <v>70500</v>
      </c>
      <c r="D12" s="4">
        <v>-500</v>
      </c>
      <c r="E12" s="4">
        <v>-24046549</v>
      </c>
      <c r="F12" s="4">
        <f t="shared" ref="F12:F38" si="4">E12+F13</f>
        <v>-146080927276</v>
      </c>
      <c r="K12" s="4">
        <f t="shared" ref="K12:K55" si="5">J12+K13</f>
        <v>9710640000</v>
      </c>
      <c r="L12" s="4">
        <v>187</v>
      </c>
      <c r="M12" s="4">
        <v>70</v>
      </c>
      <c r="N12" s="4">
        <v>22</v>
      </c>
      <c r="O12" s="4">
        <v>10</v>
      </c>
      <c r="P12" s="4">
        <v>197800</v>
      </c>
      <c r="Q12" s="4">
        <v>142000</v>
      </c>
      <c r="R12" s="5">
        <v>2.0999999999999999E-3</v>
      </c>
      <c r="S12" s="4">
        <v>343400</v>
      </c>
      <c r="T12" s="4">
        <f t="shared" si="2"/>
        <v>491090</v>
      </c>
      <c r="U12" s="4">
        <f t="shared" ref="U12:U38" si="6">MIN(S13:S17)</f>
        <v>347700</v>
      </c>
      <c r="V12" s="5">
        <v>8.3000000000000001E-3</v>
      </c>
    </row>
    <row r="13" spans="1:22" x14ac:dyDescent="0.2">
      <c r="A13" s="16" t="s">
        <v>347</v>
      </c>
      <c r="B13" s="4">
        <v>160300</v>
      </c>
      <c r="C13" s="4">
        <v>243800</v>
      </c>
      <c r="D13" s="4">
        <v>-83500</v>
      </c>
      <c r="E13" s="4">
        <v>-4007672464</v>
      </c>
      <c r="F13" s="4">
        <f t="shared" si="4"/>
        <v>-146056880727</v>
      </c>
      <c r="K13" s="4">
        <f t="shared" si="5"/>
        <v>9710640000</v>
      </c>
      <c r="L13" s="4">
        <v>173</v>
      </c>
      <c r="M13" s="4">
        <v>233</v>
      </c>
      <c r="N13" s="4">
        <v>15</v>
      </c>
      <c r="O13" s="4">
        <v>44</v>
      </c>
      <c r="P13" s="4">
        <v>186100</v>
      </c>
      <c r="Q13" s="4">
        <v>382200</v>
      </c>
      <c r="R13" s="5">
        <v>0</v>
      </c>
      <c r="S13" s="4">
        <v>673600</v>
      </c>
      <c r="T13" s="4">
        <f t="shared" si="2"/>
        <v>584860</v>
      </c>
      <c r="U13" s="4">
        <f t="shared" si="6"/>
        <v>347700</v>
      </c>
      <c r="V13" s="5">
        <v>8.3000000000000001E-3</v>
      </c>
    </row>
    <row r="14" spans="1:22" x14ac:dyDescent="0.2">
      <c r="A14" s="16" t="s">
        <v>340</v>
      </c>
      <c r="B14" s="4">
        <v>146800</v>
      </c>
      <c r="C14" s="4">
        <v>297000</v>
      </c>
      <c r="D14" s="4">
        <v>-150200</v>
      </c>
      <c r="E14" s="4">
        <v>-7235013546</v>
      </c>
      <c r="F14" s="4">
        <f t="shared" si="4"/>
        <v>-142049208263</v>
      </c>
      <c r="K14" s="4">
        <f t="shared" si="5"/>
        <v>9710640000</v>
      </c>
      <c r="L14" s="4">
        <v>251</v>
      </c>
      <c r="M14" s="4">
        <v>130</v>
      </c>
      <c r="N14" s="4">
        <v>52</v>
      </c>
      <c r="O14" s="4">
        <v>38</v>
      </c>
      <c r="P14" s="4">
        <v>320300</v>
      </c>
      <c r="Q14" s="4">
        <v>454900</v>
      </c>
      <c r="R14" s="5">
        <v>-4.0999999999999995E-3</v>
      </c>
      <c r="S14" s="4">
        <v>775600</v>
      </c>
      <c r="T14" s="4">
        <f t="shared" si="2"/>
        <v>585410</v>
      </c>
      <c r="U14" s="4">
        <f t="shared" si="6"/>
        <v>259300</v>
      </c>
      <c r="V14" s="5">
        <v>1.4499999999999999E-2</v>
      </c>
    </row>
    <row r="15" spans="1:22" x14ac:dyDescent="0.2">
      <c r="A15" s="16" t="s">
        <v>339</v>
      </c>
      <c r="B15" s="4">
        <v>9900</v>
      </c>
      <c r="C15" s="4">
        <v>112100</v>
      </c>
      <c r="D15" s="4">
        <v>-102200</v>
      </c>
      <c r="E15" s="4">
        <v>-4942369429</v>
      </c>
      <c r="F15" s="4">
        <f t="shared" si="4"/>
        <v>-134814194717</v>
      </c>
      <c r="K15" s="4">
        <f t="shared" si="5"/>
        <v>9710640000</v>
      </c>
      <c r="L15" s="4">
        <v>142</v>
      </c>
      <c r="M15" s="4">
        <v>112</v>
      </c>
      <c r="N15" s="4">
        <v>21</v>
      </c>
      <c r="O15" s="4">
        <v>36</v>
      </c>
      <c r="P15" s="4">
        <v>164100</v>
      </c>
      <c r="Q15" s="4">
        <v>238400</v>
      </c>
      <c r="R15" s="5">
        <v>-4.0999999999999995E-3</v>
      </c>
      <c r="S15" s="4">
        <v>407500</v>
      </c>
      <c r="T15" s="4">
        <f t="shared" si="2"/>
        <v>598210</v>
      </c>
      <c r="U15" s="4">
        <f t="shared" si="6"/>
        <v>259300</v>
      </c>
      <c r="V15" s="5">
        <v>1.44E-2</v>
      </c>
    </row>
    <row r="16" spans="1:22" x14ac:dyDescent="0.2">
      <c r="A16" s="16">
        <v>45371</v>
      </c>
      <c r="F16" s="4">
        <f t="shared" si="4"/>
        <v>-129871825288</v>
      </c>
      <c r="K16" s="4">
        <f t="shared" si="5"/>
        <v>9710640000</v>
      </c>
      <c r="L16" s="4">
        <v>189</v>
      </c>
      <c r="M16" s="4">
        <v>105</v>
      </c>
      <c r="N16" s="4">
        <v>16</v>
      </c>
      <c r="O16" s="4">
        <v>14</v>
      </c>
      <c r="P16" s="4">
        <v>211300</v>
      </c>
      <c r="Q16" s="4">
        <v>132700</v>
      </c>
      <c r="R16" s="5">
        <v>0</v>
      </c>
      <c r="S16" s="4">
        <v>347700</v>
      </c>
      <c r="T16" s="4">
        <f t="shared" si="2"/>
        <v>620740</v>
      </c>
      <c r="U16" s="4">
        <f t="shared" si="6"/>
        <v>259300</v>
      </c>
      <c r="V16" s="5">
        <v>1.24E-2</v>
      </c>
    </row>
    <row r="17" spans="1:22" x14ac:dyDescent="0.2">
      <c r="A17" s="16" t="s">
        <v>337</v>
      </c>
      <c r="B17" s="4">
        <v>70700</v>
      </c>
      <c r="C17" s="4">
        <v>0</v>
      </c>
      <c r="D17" s="4">
        <v>70700</v>
      </c>
      <c r="E17" s="4">
        <v>3402358828</v>
      </c>
      <c r="F17" s="4">
        <f t="shared" si="4"/>
        <v>-129871825288</v>
      </c>
      <c r="K17" s="4">
        <f t="shared" si="5"/>
        <v>9710640000</v>
      </c>
      <c r="L17" s="4">
        <v>176</v>
      </c>
      <c r="M17" s="4">
        <v>131</v>
      </c>
      <c r="N17" s="4">
        <v>27</v>
      </c>
      <c r="O17" s="4">
        <v>22</v>
      </c>
      <c r="P17" s="4">
        <v>185800</v>
      </c>
      <c r="Q17" s="4">
        <v>214400</v>
      </c>
      <c r="R17" s="5">
        <v>1.47E-2</v>
      </c>
      <c r="S17" s="4">
        <v>404400</v>
      </c>
      <c r="T17" s="4">
        <f t="shared" si="2"/>
        <v>635960</v>
      </c>
      <c r="U17" s="4">
        <f t="shared" si="6"/>
        <v>259300</v>
      </c>
      <c r="V17" s="5">
        <v>1.4499999999999999E-2</v>
      </c>
    </row>
    <row r="18" spans="1:22" x14ac:dyDescent="0.2">
      <c r="A18" s="16" t="s">
        <v>336</v>
      </c>
      <c r="B18" s="4">
        <v>21700</v>
      </c>
      <c r="C18" s="4">
        <v>0</v>
      </c>
      <c r="D18" s="4">
        <v>21700</v>
      </c>
      <c r="E18" s="4">
        <v>1037294541</v>
      </c>
      <c r="F18" s="4">
        <f t="shared" si="4"/>
        <v>-133274184116</v>
      </c>
      <c r="G18" s="4">
        <v>0</v>
      </c>
      <c r="H18" s="4">
        <v>0</v>
      </c>
      <c r="I18" s="4">
        <v>0</v>
      </c>
      <c r="J18" s="4">
        <v>2370000000</v>
      </c>
      <c r="K18" s="4">
        <f t="shared" si="5"/>
        <v>9710640000</v>
      </c>
      <c r="L18" s="4">
        <v>190</v>
      </c>
      <c r="M18" s="4">
        <v>252</v>
      </c>
      <c r="N18" s="4">
        <v>25</v>
      </c>
      <c r="O18" s="4">
        <v>54</v>
      </c>
      <c r="P18" s="4">
        <v>250000</v>
      </c>
      <c r="Q18" s="4">
        <v>459900</v>
      </c>
      <c r="R18" s="5">
        <v>-8.3000000000000001E-3</v>
      </c>
      <c r="S18" s="4">
        <v>747600</v>
      </c>
      <c r="T18" s="4">
        <f t="shared" si="2"/>
        <v>679980</v>
      </c>
      <c r="U18" s="4">
        <f t="shared" si="6"/>
        <v>259300</v>
      </c>
      <c r="V18" s="5">
        <v>2.6800000000000001E-2</v>
      </c>
    </row>
    <row r="19" spans="1:22" x14ac:dyDescent="0.2">
      <c r="A19" s="16">
        <v>45366</v>
      </c>
      <c r="F19" s="4">
        <f t="shared" si="4"/>
        <v>-134311478657</v>
      </c>
      <c r="K19" s="4">
        <f t="shared" si="5"/>
        <v>7340640000</v>
      </c>
      <c r="L19" s="4">
        <v>87</v>
      </c>
      <c r="M19" s="4">
        <v>115</v>
      </c>
      <c r="N19" s="4">
        <v>5</v>
      </c>
      <c r="O19" s="4">
        <v>23</v>
      </c>
      <c r="P19" s="4">
        <v>77100</v>
      </c>
      <c r="Q19" s="4">
        <v>182200</v>
      </c>
      <c r="R19" s="5">
        <v>-8.3000000000000001E-3</v>
      </c>
      <c r="S19" s="4">
        <v>259300</v>
      </c>
      <c r="T19" s="4">
        <f t="shared" si="2"/>
        <v>711480</v>
      </c>
      <c r="U19" s="4">
        <f t="shared" si="6"/>
        <v>398100</v>
      </c>
      <c r="V19" s="5">
        <v>1.4500000000000001E-2</v>
      </c>
    </row>
    <row r="20" spans="1:22" x14ac:dyDescent="0.2">
      <c r="A20" s="16" t="s">
        <v>334</v>
      </c>
      <c r="B20" s="4">
        <v>74500</v>
      </c>
      <c r="C20" s="4">
        <v>0</v>
      </c>
      <c r="D20" s="4">
        <v>74500</v>
      </c>
      <c r="E20" s="4">
        <v>3613782872</v>
      </c>
      <c r="F20" s="4">
        <f t="shared" si="4"/>
        <v>-134311478657</v>
      </c>
      <c r="K20" s="4">
        <f t="shared" si="5"/>
        <v>7340640000</v>
      </c>
      <c r="L20" s="4">
        <v>218</v>
      </c>
      <c r="M20" s="4">
        <v>181</v>
      </c>
      <c r="N20" s="4">
        <v>29</v>
      </c>
      <c r="O20" s="4">
        <v>22</v>
      </c>
      <c r="P20" s="4">
        <v>265300</v>
      </c>
      <c r="Q20" s="4">
        <v>166600</v>
      </c>
      <c r="R20" s="5">
        <v>1.26E-2</v>
      </c>
      <c r="S20" s="4">
        <v>437600</v>
      </c>
      <c r="T20" s="4">
        <f t="shared" si="2"/>
        <v>722860</v>
      </c>
      <c r="U20" s="4">
        <f t="shared" si="6"/>
        <v>398100</v>
      </c>
      <c r="V20" s="5">
        <v>2.0499999999999997E-2</v>
      </c>
    </row>
    <row r="21" spans="1:22" x14ac:dyDescent="0.2">
      <c r="A21" s="16" t="s">
        <v>333</v>
      </c>
      <c r="B21" s="4">
        <v>25600</v>
      </c>
      <c r="C21" s="4">
        <v>2000</v>
      </c>
      <c r="D21" s="4">
        <v>23600</v>
      </c>
      <c r="E21" s="4">
        <v>1127635981</v>
      </c>
      <c r="F21" s="4">
        <f t="shared" si="4"/>
        <v>-137925261529</v>
      </c>
      <c r="K21" s="4">
        <f t="shared" si="5"/>
        <v>7340640000</v>
      </c>
      <c r="L21" s="4">
        <v>196</v>
      </c>
      <c r="M21" s="4">
        <v>144</v>
      </c>
      <c r="N21" s="4">
        <v>13</v>
      </c>
      <c r="O21" s="4">
        <v>27</v>
      </c>
      <c r="P21" s="4">
        <v>156400</v>
      </c>
      <c r="Q21" s="4">
        <v>240200</v>
      </c>
      <c r="R21" s="5">
        <v>8.5000000000000006E-3</v>
      </c>
      <c r="S21" s="4">
        <v>398100</v>
      </c>
      <c r="T21" s="4">
        <f t="shared" si="2"/>
        <v>752650</v>
      </c>
      <c r="U21" s="4">
        <f t="shared" si="6"/>
        <v>459500</v>
      </c>
      <c r="V21" s="5">
        <v>1.26E-2</v>
      </c>
    </row>
    <row r="22" spans="1:22" x14ac:dyDescent="0.2">
      <c r="A22" s="16" t="s">
        <v>332</v>
      </c>
      <c r="B22" s="4">
        <v>3100</v>
      </c>
      <c r="C22" s="4">
        <v>160000</v>
      </c>
      <c r="D22" s="4">
        <v>-156900</v>
      </c>
      <c r="E22" s="4">
        <v>-7459654283</v>
      </c>
      <c r="F22" s="4">
        <f t="shared" si="4"/>
        <v>-139052897510</v>
      </c>
      <c r="K22" s="4">
        <f t="shared" si="5"/>
        <v>7340640000</v>
      </c>
      <c r="L22" s="4">
        <v>221</v>
      </c>
      <c r="M22" s="4">
        <v>122</v>
      </c>
      <c r="N22" s="4">
        <v>23</v>
      </c>
      <c r="O22" s="4">
        <v>19</v>
      </c>
      <c r="P22" s="4">
        <v>240300</v>
      </c>
      <c r="Q22" s="4">
        <v>198100</v>
      </c>
      <c r="R22" s="5">
        <v>4.3E-3</v>
      </c>
      <c r="S22" s="4">
        <v>459500</v>
      </c>
      <c r="T22" s="4">
        <f t="shared" si="2"/>
        <v>790810</v>
      </c>
      <c r="U22" s="4">
        <f t="shared" si="6"/>
        <v>535500</v>
      </c>
      <c r="V22" s="5">
        <v>1.6799999999999999E-2</v>
      </c>
    </row>
    <row r="23" spans="1:22" x14ac:dyDescent="0.2">
      <c r="A23" s="16" t="s">
        <v>331</v>
      </c>
      <c r="B23" s="4">
        <v>200</v>
      </c>
      <c r="C23" s="4">
        <v>421940</v>
      </c>
      <c r="D23" s="4">
        <v>-421740</v>
      </c>
      <c r="E23" s="4">
        <v>-20013036922</v>
      </c>
      <c r="F23" s="4">
        <f t="shared" si="4"/>
        <v>-131593243227</v>
      </c>
      <c r="G23" s="4">
        <v>0</v>
      </c>
      <c r="H23" s="4">
        <v>0</v>
      </c>
      <c r="I23" s="4">
        <v>0</v>
      </c>
      <c r="J23" s="4">
        <v>14215000000</v>
      </c>
      <c r="K23" s="4">
        <f t="shared" si="5"/>
        <v>7340640000</v>
      </c>
      <c r="L23" s="51">
        <v>459</v>
      </c>
      <c r="M23" s="51">
        <v>200</v>
      </c>
      <c r="N23" s="51">
        <v>47</v>
      </c>
      <c r="O23" s="51">
        <v>72</v>
      </c>
      <c r="P23" s="51">
        <v>610400</v>
      </c>
      <c r="Q23" s="51">
        <v>742000</v>
      </c>
      <c r="R23" s="5">
        <v>-1.47E-2</v>
      </c>
      <c r="S23" s="4">
        <v>1611300</v>
      </c>
      <c r="T23" s="4">
        <f t="shared" si="2"/>
        <v>698120</v>
      </c>
      <c r="U23" s="4">
        <f t="shared" si="6"/>
        <v>535500</v>
      </c>
      <c r="V23" s="5">
        <v>2.29E-2</v>
      </c>
    </row>
    <row r="24" spans="1:22" x14ac:dyDescent="0.2">
      <c r="A24" s="16" t="s">
        <v>330</v>
      </c>
      <c r="B24" s="4">
        <v>0</v>
      </c>
      <c r="C24" s="4">
        <v>100</v>
      </c>
      <c r="D24" s="4">
        <v>-100</v>
      </c>
      <c r="E24" s="4">
        <v>-4826441</v>
      </c>
      <c r="F24" s="4">
        <f t="shared" si="4"/>
        <v>-111580206305</v>
      </c>
      <c r="K24" s="4">
        <f t="shared" si="5"/>
        <v>-6874360000</v>
      </c>
      <c r="L24" s="4">
        <v>171</v>
      </c>
      <c r="M24" s="4">
        <v>153</v>
      </c>
      <c r="N24" s="4">
        <v>14</v>
      </c>
      <c r="O24" s="4">
        <v>46</v>
      </c>
      <c r="P24" s="4">
        <v>230500</v>
      </c>
      <c r="Q24" s="4">
        <v>549300</v>
      </c>
      <c r="R24" s="5">
        <v>-1.66E-2</v>
      </c>
      <c r="S24" s="4">
        <v>781100</v>
      </c>
      <c r="T24" s="4">
        <f t="shared" si="2"/>
        <v>739560</v>
      </c>
      <c r="U24" s="4">
        <f t="shared" si="6"/>
        <v>535500</v>
      </c>
      <c r="V24" s="5">
        <v>1.6399999999999998E-2</v>
      </c>
    </row>
    <row r="25" spans="1:22" x14ac:dyDescent="0.2">
      <c r="A25" s="16" t="s">
        <v>329</v>
      </c>
      <c r="B25" s="4">
        <v>500</v>
      </c>
      <c r="C25" s="4">
        <v>0</v>
      </c>
      <c r="D25" s="4">
        <v>500</v>
      </c>
      <c r="E25" s="4">
        <v>24280289</v>
      </c>
      <c r="F25" s="4">
        <f t="shared" si="4"/>
        <v>-111575379864</v>
      </c>
      <c r="K25" s="4">
        <f t="shared" si="5"/>
        <v>-6874360000</v>
      </c>
      <c r="L25" s="4">
        <v>144</v>
      </c>
      <c r="M25" s="4">
        <v>129</v>
      </c>
      <c r="N25" s="4">
        <v>17</v>
      </c>
      <c r="O25" s="4">
        <v>37</v>
      </c>
      <c r="P25" s="4">
        <v>245800</v>
      </c>
      <c r="Q25" s="4">
        <v>280600</v>
      </c>
      <c r="R25" s="5">
        <v>0</v>
      </c>
      <c r="S25" s="4">
        <v>535500</v>
      </c>
      <c r="T25" s="4">
        <f t="shared" si="2"/>
        <v>774950</v>
      </c>
      <c r="U25" s="4">
        <f t="shared" si="6"/>
        <v>551400</v>
      </c>
      <c r="V25" s="5">
        <v>1.23E-2</v>
      </c>
    </row>
    <row r="26" spans="1:22" x14ac:dyDescent="0.2">
      <c r="A26" s="16" t="s">
        <v>328</v>
      </c>
      <c r="B26" s="4">
        <v>0</v>
      </c>
      <c r="C26" s="4">
        <v>24500</v>
      </c>
      <c r="D26" s="4">
        <v>-24500</v>
      </c>
      <c r="E26" s="4">
        <v>-1198576771</v>
      </c>
      <c r="F26" s="4">
        <f t="shared" si="4"/>
        <v>-111599660153</v>
      </c>
      <c r="K26" s="4">
        <f t="shared" si="5"/>
        <v>-6874360000</v>
      </c>
      <c r="L26" s="4">
        <v>203</v>
      </c>
      <c r="M26" s="4">
        <v>172</v>
      </c>
      <c r="N26" s="4">
        <v>20</v>
      </c>
      <c r="O26" s="4">
        <v>41</v>
      </c>
      <c r="P26" s="4">
        <v>186200</v>
      </c>
      <c r="Q26" s="4">
        <v>374900</v>
      </c>
      <c r="R26" s="5">
        <v>-1.84E-2</v>
      </c>
      <c r="S26" s="4">
        <v>573000</v>
      </c>
      <c r="T26" s="4">
        <f t="shared" si="2"/>
        <v>742150</v>
      </c>
      <c r="U26" s="4">
        <f t="shared" si="6"/>
        <v>551400</v>
      </c>
      <c r="V26" s="5">
        <v>2.4199999999999999E-2</v>
      </c>
    </row>
    <row r="27" spans="1:22" x14ac:dyDescent="0.2">
      <c r="A27" s="16" t="s">
        <v>327</v>
      </c>
      <c r="B27" s="4">
        <v>300510</v>
      </c>
      <c r="C27" s="4">
        <v>100800</v>
      </c>
      <c r="D27" s="4">
        <v>199710</v>
      </c>
      <c r="E27" s="4">
        <v>9891184925</v>
      </c>
      <c r="F27" s="4">
        <f t="shared" si="4"/>
        <v>-110401083382</v>
      </c>
      <c r="K27" s="4">
        <f t="shared" si="5"/>
        <v>-6874360000</v>
      </c>
      <c r="L27" s="4">
        <v>266</v>
      </c>
      <c r="M27" s="4">
        <v>135</v>
      </c>
      <c r="N27" s="4">
        <v>94</v>
      </c>
      <c r="O27" s="4">
        <v>20</v>
      </c>
      <c r="P27" s="4">
        <v>382300</v>
      </c>
      <c r="Q27" s="4">
        <v>156300</v>
      </c>
      <c r="R27" s="5">
        <v>4.0999999999999995E-3</v>
      </c>
      <c r="S27" s="4">
        <v>556600</v>
      </c>
      <c r="T27" s="4">
        <f t="shared" si="2"/>
        <v>759530</v>
      </c>
      <c r="U27" s="4">
        <f t="shared" si="6"/>
        <v>551400</v>
      </c>
      <c r="V27" s="5">
        <v>1.21E-2</v>
      </c>
    </row>
    <row r="28" spans="1:22" x14ac:dyDescent="0.2">
      <c r="A28" s="16" t="s">
        <v>326</v>
      </c>
      <c r="B28" s="4">
        <v>300</v>
      </c>
      <c r="C28" s="4">
        <v>148600</v>
      </c>
      <c r="D28" s="4">
        <v>-148300</v>
      </c>
      <c r="E28" s="4">
        <v>-7377428086</v>
      </c>
      <c r="F28" s="4">
        <f t="shared" si="4"/>
        <v>-120292268307</v>
      </c>
      <c r="G28" s="4">
        <v>0</v>
      </c>
      <c r="H28" s="4">
        <v>0</v>
      </c>
      <c r="I28" s="4">
        <v>0</v>
      </c>
      <c r="J28" s="4">
        <v>-499000000</v>
      </c>
      <c r="K28" s="4">
        <f t="shared" si="5"/>
        <v>-6874360000</v>
      </c>
      <c r="L28" s="4">
        <v>320</v>
      </c>
      <c r="M28" s="4">
        <v>288</v>
      </c>
      <c r="N28" s="4">
        <v>75</v>
      </c>
      <c r="O28" s="4">
        <v>72</v>
      </c>
      <c r="P28" s="4">
        <v>547500</v>
      </c>
      <c r="Q28" s="4">
        <v>592200</v>
      </c>
      <c r="R28" s="5">
        <v>1.6500000000000001E-2</v>
      </c>
      <c r="S28" s="4">
        <v>1187800</v>
      </c>
      <c r="T28" s="4">
        <f t="shared" si="2"/>
        <v>717190</v>
      </c>
      <c r="U28" s="4">
        <f t="shared" si="6"/>
        <v>551400</v>
      </c>
      <c r="V28" s="5">
        <v>3.3799999999999997E-2</v>
      </c>
    </row>
    <row r="29" spans="1:22" x14ac:dyDescent="0.2">
      <c r="A29" s="16" t="s">
        <v>325</v>
      </c>
      <c r="B29" s="4">
        <v>600</v>
      </c>
      <c r="C29" s="4">
        <v>0</v>
      </c>
      <c r="D29" s="4">
        <v>600</v>
      </c>
      <c r="E29" s="4">
        <v>29113488</v>
      </c>
      <c r="F29" s="4">
        <f t="shared" si="4"/>
        <v>-112914840221</v>
      </c>
      <c r="K29" s="4">
        <f t="shared" si="5"/>
        <v>-6375360000</v>
      </c>
      <c r="L29" s="4">
        <v>225</v>
      </c>
      <c r="M29" s="4">
        <v>139</v>
      </c>
      <c r="N29" s="4">
        <v>22</v>
      </c>
      <c r="O29" s="4">
        <v>29</v>
      </c>
      <c r="P29" s="4">
        <v>286300</v>
      </c>
      <c r="Q29" s="4">
        <v>287300</v>
      </c>
      <c r="R29" s="5">
        <v>6.1999999999999998E-3</v>
      </c>
      <c r="S29" s="4">
        <v>574300</v>
      </c>
      <c r="T29" s="4">
        <f t="shared" si="2"/>
        <v>782340</v>
      </c>
      <c r="U29" s="4">
        <f t="shared" si="6"/>
        <v>551400</v>
      </c>
      <c r="V29" s="5">
        <v>1.03E-2</v>
      </c>
    </row>
    <row r="30" spans="1:22" x14ac:dyDescent="0.2">
      <c r="A30" s="16">
        <v>45351</v>
      </c>
      <c r="F30" s="4">
        <f t="shared" si="4"/>
        <v>-112943953709</v>
      </c>
      <c r="K30" s="4">
        <f t="shared" si="5"/>
        <v>-6375360000</v>
      </c>
      <c r="L30" s="4">
        <v>196</v>
      </c>
      <c r="M30" s="4">
        <v>142</v>
      </c>
      <c r="N30" s="4">
        <v>25</v>
      </c>
      <c r="O30" s="4">
        <v>30</v>
      </c>
      <c r="P30" s="4">
        <v>254800</v>
      </c>
      <c r="Q30" s="4">
        <v>288300</v>
      </c>
      <c r="R30" s="5">
        <v>0</v>
      </c>
      <c r="S30" s="4">
        <v>551400</v>
      </c>
      <c r="T30" s="4">
        <f t="shared" si="2"/>
        <v>792400</v>
      </c>
      <c r="U30" s="4">
        <f t="shared" si="6"/>
        <v>684400</v>
      </c>
      <c r="V30" s="5">
        <v>1.03E-2</v>
      </c>
    </row>
    <row r="31" spans="1:22" x14ac:dyDescent="0.2">
      <c r="A31" s="16" t="s">
        <v>323</v>
      </c>
      <c r="B31" s="4">
        <v>4300</v>
      </c>
      <c r="C31" s="4">
        <v>105000</v>
      </c>
      <c r="D31" s="4">
        <v>-100700</v>
      </c>
      <c r="E31" s="4">
        <v>-4881030278</v>
      </c>
      <c r="F31" s="4">
        <f t="shared" si="4"/>
        <v>-112943953709</v>
      </c>
      <c r="G31" s="4">
        <v>0</v>
      </c>
      <c r="H31" s="4">
        <v>0</v>
      </c>
      <c r="I31" s="4">
        <v>0</v>
      </c>
      <c r="J31" s="4">
        <v>-3816400000</v>
      </c>
      <c r="K31" s="4">
        <f t="shared" si="5"/>
        <v>-6375360000</v>
      </c>
      <c r="L31" s="4">
        <v>131</v>
      </c>
      <c r="M31" s="4">
        <v>487</v>
      </c>
      <c r="N31" s="4">
        <v>18</v>
      </c>
      <c r="O31" s="4">
        <v>44</v>
      </c>
      <c r="P31" s="4">
        <v>205100</v>
      </c>
      <c r="Q31" s="4">
        <v>490600</v>
      </c>
      <c r="R31" s="5">
        <v>8.3999999999999995E-3</v>
      </c>
      <c r="S31" s="4">
        <v>696000</v>
      </c>
      <c r="T31" s="4">
        <f t="shared" si="2"/>
        <v>754230</v>
      </c>
      <c r="U31" s="4">
        <f t="shared" si="6"/>
        <v>245000</v>
      </c>
      <c r="V31" s="5">
        <v>1.44E-2</v>
      </c>
    </row>
    <row r="32" spans="1:22" x14ac:dyDescent="0.2">
      <c r="A32" s="16" t="s">
        <v>322</v>
      </c>
      <c r="B32" s="4">
        <v>0</v>
      </c>
      <c r="C32" s="4">
        <v>304900</v>
      </c>
      <c r="D32" s="4">
        <v>-304900</v>
      </c>
      <c r="E32" s="4">
        <v>-14661079043</v>
      </c>
      <c r="F32" s="4">
        <f t="shared" si="4"/>
        <v>-108062923431</v>
      </c>
      <c r="G32" s="4">
        <v>0</v>
      </c>
      <c r="H32" s="4">
        <v>0</v>
      </c>
      <c r="I32" s="4">
        <v>0</v>
      </c>
      <c r="J32" s="4">
        <v>-3816400000</v>
      </c>
      <c r="K32" s="4">
        <f t="shared" si="5"/>
        <v>-2558960000</v>
      </c>
      <c r="L32" s="4">
        <v>221</v>
      </c>
      <c r="M32" s="4">
        <v>323</v>
      </c>
      <c r="N32" s="4">
        <v>35</v>
      </c>
      <c r="O32" s="4">
        <v>39</v>
      </c>
      <c r="P32" s="4">
        <v>318300</v>
      </c>
      <c r="Q32" s="4">
        <v>442600</v>
      </c>
      <c r="R32" s="5">
        <v>-4.0999999999999995E-3</v>
      </c>
      <c r="S32" s="4">
        <v>841100</v>
      </c>
      <c r="T32" s="4">
        <f t="shared" si="2"/>
        <v>772990</v>
      </c>
      <c r="U32" s="4">
        <f t="shared" si="6"/>
        <v>245000</v>
      </c>
      <c r="V32" s="5">
        <v>8.3000000000000001E-3</v>
      </c>
    </row>
    <row r="33" spans="1:22" x14ac:dyDescent="0.2">
      <c r="A33" s="16" t="s">
        <v>321</v>
      </c>
      <c r="B33" s="4">
        <v>200100</v>
      </c>
      <c r="C33" s="4">
        <v>388900</v>
      </c>
      <c r="D33" s="4">
        <v>-188800</v>
      </c>
      <c r="E33" s="4">
        <v>-9055743449</v>
      </c>
      <c r="F33" s="4">
        <f t="shared" si="4"/>
        <v>-93401844388</v>
      </c>
      <c r="K33" s="4">
        <f t="shared" si="5"/>
        <v>1257440000</v>
      </c>
      <c r="L33" s="4">
        <v>147</v>
      </c>
      <c r="M33" s="4">
        <v>192</v>
      </c>
      <c r="N33" s="4">
        <v>16</v>
      </c>
      <c r="O33" s="4">
        <v>129</v>
      </c>
      <c r="P33" s="4">
        <v>181600</v>
      </c>
      <c r="Q33" s="4">
        <v>499000</v>
      </c>
      <c r="R33" s="5">
        <v>4.1999999999999997E-3</v>
      </c>
      <c r="S33" s="4">
        <v>684400</v>
      </c>
      <c r="T33" s="4">
        <f t="shared" si="2"/>
        <v>822700</v>
      </c>
      <c r="U33" s="4">
        <f t="shared" si="6"/>
        <v>245000</v>
      </c>
      <c r="V33" s="5">
        <v>1.04E-2</v>
      </c>
    </row>
    <row r="34" spans="1:22" x14ac:dyDescent="0.2">
      <c r="A34" s="16" t="s">
        <v>320</v>
      </c>
      <c r="B34" s="4">
        <v>1710</v>
      </c>
      <c r="C34" s="4">
        <v>286700</v>
      </c>
      <c r="D34" s="4">
        <v>-284990</v>
      </c>
      <c r="E34" s="4">
        <v>-13856029545</v>
      </c>
      <c r="F34" s="4">
        <f t="shared" si="4"/>
        <v>-84346100939</v>
      </c>
      <c r="G34" s="4">
        <v>0</v>
      </c>
      <c r="H34" s="4">
        <v>0</v>
      </c>
      <c r="I34" s="4">
        <v>0</v>
      </c>
      <c r="J34" s="4">
        <v>-953560000</v>
      </c>
      <c r="K34" s="4">
        <f t="shared" si="5"/>
        <v>1257440000</v>
      </c>
      <c r="L34" s="4">
        <v>234</v>
      </c>
      <c r="M34" s="4">
        <v>508</v>
      </c>
      <c r="N34" s="4">
        <v>50</v>
      </c>
      <c r="O34" s="4">
        <v>68</v>
      </c>
      <c r="P34" s="4">
        <v>534400</v>
      </c>
      <c r="Q34" s="4">
        <v>618800</v>
      </c>
      <c r="R34" s="5">
        <v>0</v>
      </c>
      <c r="S34" s="4">
        <v>1195500</v>
      </c>
      <c r="T34" s="4">
        <f t="shared" si="2"/>
        <v>877300</v>
      </c>
      <c r="U34" s="4">
        <f t="shared" si="6"/>
        <v>245000</v>
      </c>
      <c r="V34" s="5">
        <v>3.0499999999999999E-2</v>
      </c>
    </row>
    <row r="35" spans="1:22" x14ac:dyDescent="0.2">
      <c r="A35" s="16" t="s">
        <v>319</v>
      </c>
      <c r="B35" s="4">
        <v>214200</v>
      </c>
      <c r="C35" s="4">
        <v>422700</v>
      </c>
      <c r="D35" s="4">
        <v>-208500</v>
      </c>
      <c r="E35" s="4">
        <v>-10006272268</v>
      </c>
      <c r="F35" s="4">
        <f t="shared" si="4"/>
        <v>-70490071394</v>
      </c>
      <c r="K35" s="4">
        <f t="shared" si="5"/>
        <v>2211000000</v>
      </c>
      <c r="L35" s="4">
        <v>249</v>
      </c>
      <c r="M35" s="4">
        <v>240</v>
      </c>
      <c r="N35" s="4">
        <v>50</v>
      </c>
      <c r="O35" s="4">
        <v>35</v>
      </c>
      <c r="P35" s="4">
        <v>494100</v>
      </c>
      <c r="Q35" s="4">
        <v>368600</v>
      </c>
      <c r="R35" s="5">
        <v>4.1999999999999997E-3</v>
      </c>
      <c r="S35" s="4">
        <v>889400</v>
      </c>
      <c r="T35" s="4">
        <f t="shared" si="2"/>
        <v>930770</v>
      </c>
      <c r="U35" s="4">
        <f t="shared" si="6"/>
        <v>245000</v>
      </c>
      <c r="V35" s="5">
        <v>1.8600000000000002E-2</v>
      </c>
    </row>
    <row r="36" spans="1:22" x14ac:dyDescent="0.2">
      <c r="A36" s="16" t="s">
        <v>318</v>
      </c>
      <c r="B36" s="4">
        <v>48000</v>
      </c>
      <c r="C36" s="4">
        <v>0</v>
      </c>
      <c r="D36" s="4">
        <v>48000</v>
      </c>
      <c r="E36" s="4">
        <v>2287458612</v>
      </c>
      <c r="F36" s="4">
        <f t="shared" si="4"/>
        <v>-60483799126</v>
      </c>
      <c r="K36" s="4">
        <f t="shared" si="5"/>
        <v>2211000000</v>
      </c>
      <c r="L36" s="4">
        <v>112</v>
      </c>
      <c r="M36" s="4">
        <v>80</v>
      </c>
      <c r="N36" s="4">
        <v>11</v>
      </c>
      <c r="O36" s="4">
        <v>9</v>
      </c>
      <c r="P36" s="4">
        <v>117600</v>
      </c>
      <c r="Q36" s="4">
        <v>123700</v>
      </c>
      <c r="R36" s="5">
        <v>-4.0999999999999995E-3</v>
      </c>
      <c r="S36" s="4">
        <v>245000</v>
      </c>
      <c r="T36" s="4">
        <f t="shared" si="2"/>
        <v>976130</v>
      </c>
      <c r="U36" s="4">
        <f t="shared" si="6"/>
        <v>314300</v>
      </c>
      <c r="V36" s="5">
        <v>8.3999999999999995E-3</v>
      </c>
    </row>
    <row r="37" spans="1:22" x14ac:dyDescent="0.2">
      <c r="A37" s="16" t="s">
        <v>317</v>
      </c>
      <c r="B37" s="4">
        <v>365300</v>
      </c>
      <c r="C37" s="4">
        <v>100000</v>
      </c>
      <c r="D37" s="4">
        <v>265300</v>
      </c>
      <c r="E37" s="4">
        <v>12659826146</v>
      </c>
      <c r="F37" s="4">
        <f t="shared" si="4"/>
        <v>-62771257738</v>
      </c>
      <c r="K37" s="4">
        <f t="shared" si="5"/>
        <v>2211000000</v>
      </c>
      <c r="L37" s="4">
        <v>214</v>
      </c>
      <c r="M37" s="4">
        <v>152</v>
      </c>
      <c r="N37" s="4">
        <v>37</v>
      </c>
      <c r="O37" s="4">
        <v>50</v>
      </c>
      <c r="P37" s="4">
        <v>324200</v>
      </c>
      <c r="Q37" s="4">
        <v>405200</v>
      </c>
      <c r="R37" s="5">
        <v>2.0999999999999999E-3</v>
      </c>
      <c r="S37" s="4">
        <v>730400</v>
      </c>
      <c r="T37" s="4">
        <f t="shared" si="2"/>
        <v>943220</v>
      </c>
      <c r="U37" s="4">
        <f t="shared" si="6"/>
        <v>314300</v>
      </c>
      <c r="V37" s="5">
        <v>1.0500000000000001E-2</v>
      </c>
    </row>
    <row r="38" spans="1:22" x14ac:dyDescent="0.2">
      <c r="A38" s="16" t="s">
        <v>316</v>
      </c>
      <c r="B38" s="4">
        <v>252000</v>
      </c>
      <c r="C38" s="4">
        <v>100500</v>
      </c>
      <c r="D38" s="4">
        <v>151500</v>
      </c>
      <c r="E38" s="4">
        <v>7279093387</v>
      </c>
      <c r="F38" s="4">
        <f t="shared" si="4"/>
        <v>-75431083884</v>
      </c>
      <c r="K38" s="4">
        <f t="shared" si="5"/>
        <v>2211000000</v>
      </c>
      <c r="L38" s="4">
        <v>197</v>
      </c>
      <c r="M38" s="4">
        <v>132</v>
      </c>
      <c r="N38" s="4">
        <v>36</v>
      </c>
      <c r="O38" s="4">
        <v>49</v>
      </c>
      <c r="P38" s="4">
        <v>286500</v>
      </c>
      <c r="Q38" s="4">
        <v>473900</v>
      </c>
      <c r="R38" s="5">
        <v>-1.04E-2</v>
      </c>
      <c r="S38" s="4">
        <v>764400</v>
      </c>
      <c r="T38" s="4">
        <f t="shared" si="2"/>
        <v>960550</v>
      </c>
      <c r="U38" s="4">
        <f t="shared" si="6"/>
        <v>314300</v>
      </c>
      <c r="V38" s="5">
        <v>2.2599999999999999E-2</v>
      </c>
    </row>
    <row r="39" spans="1:22" x14ac:dyDescent="0.2">
      <c r="A39" s="16" t="s">
        <v>315</v>
      </c>
      <c r="B39" s="4">
        <v>908200</v>
      </c>
      <c r="C39" s="4">
        <v>630000</v>
      </c>
      <c r="D39" s="4">
        <v>278200</v>
      </c>
      <c r="E39" s="4">
        <v>13460041345</v>
      </c>
      <c r="F39" s="4">
        <f t="shared" ref="F39:F44" si="7">E39+F40</f>
        <v>-82710177271</v>
      </c>
      <c r="K39" s="4">
        <f t="shared" si="5"/>
        <v>2211000000</v>
      </c>
      <c r="L39" s="4">
        <v>240</v>
      </c>
      <c r="M39" s="4">
        <v>133</v>
      </c>
      <c r="N39" s="4">
        <v>117</v>
      </c>
      <c r="O39" s="4">
        <v>46</v>
      </c>
      <c r="P39" s="4">
        <v>768800</v>
      </c>
      <c r="Q39" s="4">
        <v>424000</v>
      </c>
      <c r="R39" s="5">
        <v>8.3999999999999995E-3</v>
      </c>
      <c r="S39" s="4">
        <v>1225800</v>
      </c>
      <c r="T39" s="4">
        <f t="shared" ref="T39:T44" si="8">AVERAGE(S40:S49)</f>
        <v>877540</v>
      </c>
      <c r="U39" s="4">
        <f t="shared" ref="U39:U44" si="9">MIN(S40:S44)</f>
        <v>314300</v>
      </c>
      <c r="V39" s="5">
        <v>1.8500000000000003E-2</v>
      </c>
    </row>
    <row r="40" spans="1:22" x14ac:dyDescent="0.2">
      <c r="A40" s="16" t="s">
        <v>314</v>
      </c>
      <c r="B40" s="4">
        <v>288740</v>
      </c>
      <c r="C40" s="4">
        <v>221210</v>
      </c>
      <c r="D40" s="4">
        <v>67530</v>
      </c>
      <c r="E40" s="4">
        <v>3233287720</v>
      </c>
      <c r="F40" s="4">
        <f t="shared" si="7"/>
        <v>-96170218616</v>
      </c>
      <c r="K40" s="4">
        <f t="shared" si="5"/>
        <v>2211000000</v>
      </c>
      <c r="L40" s="4">
        <v>116</v>
      </c>
      <c r="M40" s="4">
        <v>418</v>
      </c>
      <c r="N40" s="4">
        <v>30</v>
      </c>
      <c r="O40" s="4">
        <v>25</v>
      </c>
      <c r="P40" s="4">
        <v>257700</v>
      </c>
      <c r="Q40" s="4">
        <v>386200</v>
      </c>
      <c r="R40" s="5">
        <v>6.3E-3</v>
      </c>
      <c r="S40" s="4">
        <v>652000</v>
      </c>
      <c r="T40" s="4">
        <f t="shared" si="8"/>
        <v>911880</v>
      </c>
      <c r="U40" s="4">
        <f t="shared" si="9"/>
        <v>314300</v>
      </c>
      <c r="V40" s="5">
        <v>1.2500000000000001E-2</v>
      </c>
    </row>
    <row r="41" spans="1:22" x14ac:dyDescent="0.2">
      <c r="A41" s="16" t="s">
        <v>310</v>
      </c>
      <c r="B41" s="4">
        <v>5500</v>
      </c>
      <c r="C41" s="4">
        <v>4000</v>
      </c>
      <c r="D41" s="4">
        <v>1500</v>
      </c>
      <c r="E41" s="4">
        <v>71681674</v>
      </c>
      <c r="F41" s="4">
        <f t="shared" si="7"/>
        <v>-99403506336</v>
      </c>
      <c r="K41" s="4">
        <f t="shared" si="5"/>
        <v>2211000000</v>
      </c>
      <c r="L41" s="4">
        <v>79</v>
      </c>
      <c r="M41" s="4">
        <v>126</v>
      </c>
      <c r="N41" s="4">
        <v>10</v>
      </c>
      <c r="O41" s="4">
        <v>28</v>
      </c>
      <c r="P41" s="4">
        <v>93900</v>
      </c>
      <c r="Q41" s="4">
        <v>212800</v>
      </c>
      <c r="R41" s="5">
        <v>-6.1999999999999998E-3</v>
      </c>
      <c r="S41" s="4">
        <v>314300</v>
      </c>
      <c r="T41" s="4">
        <f t="shared" si="8"/>
        <v>942600</v>
      </c>
      <c r="U41" s="4">
        <f t="shared" si="9"/>
        <v>698600</v>
      </c>
      <c r="V41" s="5">
        <v>1.46E-2</v>
      </c>
    </row>
    <row r="42" spans="1:22" x14ac:dyDescent="0.2">
      <c r="A42" s="16" t="s">
        <v>309</v>
      </c>
      <c r="B42" s="4">
        <v>503500</v>
      </c>
      <c r="C42" s="4">
        <v>373400</v>
      </c>
      <c r="D42" s="4">
        <v>130100</v>
      </c>
      <c r="E42" s="4">
        <v>6251525691</v>
      </c>
      <c r="F42" s="4">
        <f t="shared" si="7"/>
        <v>-99475188010</v>
      </c>
      <c r="K42" s="4">
        <f t="shared" si="5"/>
        <v>2211000000</v>
      </c>
      <c r="L42" s="4">
        <v>288</v>
      </c>
      <c r="M42" s="4">
        <v>109</v>
      </c>
      <c r="N42" s="4">
        <v>51</v>
      </c>
      <c r="O42" s="4">
        <v>35</v>
      </c>
      <c r="P42" s="4">
        <v>571100</v>
      </c>
      <c r="Q42" s="4">
        <v>455400</v>
      </c>
      <c r="R42" s="5">
        <v>-2E-3</v>
      </c>
      <c r="S42" s="4">
        <v>1028700</v>
      </c>
      <c r="T42" s="4">
        <f t="shared" si="8"/>
        <v>909250</v>
      </c>
      <c r="U42" s="4">
        <f t="shared" si="9"/>
        <v>401300</v>
      </c>
      <c r="V42" s="5">
        <v>1.4499999999999999E-2</v>
      </c>
    </row>
    <row r="43" spans="1:22" x14ac:dyDescent="0.2">
      <c r="A43" s="16" t="s">
        <v>306</v>
      </c>
      <c r="B43" s="4">
        <v>552700</v>
      </c>
      <c r="C43" s="4">
        <v>298100</v>
      </c>
      <c r="D43" s="4">
        <v>254600</v>
      </c>
      <c r="E43" s="4">
        <v>12231652015</v>
      </c>
      <c r="F43" s="4">
        <f t="shared" si="7"/>
        <v>-105726713701</v>
      </c>
      <c r="K43" s="4">
        <f t="shared" si="5"/>
        <v>2211000000</v>
      </c>
      <c r="L43" s="4">
        <v>406</v>
      </c>
      <c r="M43" s="4">
        <v>308</v>
      </c>
      <c r="N43" s="4">
        <v>121</v>
      </c>
      <c r="O43" s="4">
        <v>45</v>
      </c>
      <c r="P43" s="4">
        <v>725300</v>
      </c>
      <c r="Q43" s="4">
        <v>453100</v>
      </c>
      <c r="R43" s="5">
        <v>8.3999999999999995E-3</v>
      </c>
      <c r="S43" s="4">
        <v>1181500</v>
      </c>
      <c r="T43" s="4">
        <f t="shared" si="8"/>
        <v>881270</v>
      </c>
      <c r="U43" s="4">
        <f t="shared" si="9"/>
        <v>401300</v>
      </c>
      <c r="V43" s="5">
        <v>2.0799999999999999E-2</v>
      </c>
    </row>
    <row r="44" spans="1:22" x14ac:dyDescent="0.2">
      <c r="A44" s="16" t="s">
        <v>305</v>
      </c>
      <c r="B44" s="4">
        <v>500000</v>
      </c>
      <c r="C44" s="4">
        <v>517700</v>
      </c>
      <c r="D44" s="4">
        <v>-17700</v>
      </c>
      <c r="E44" s="4">
        <v>-835110901</v>
      </c>
      <c r="F44" s="4">
        <f t="shared" si="7"/>
        <v>-117958365716</v>
      </c>
      <c r="K44" s="4">
        <f t="shared" si="5"/>
        <v>2211000000</v>
      </c>
      <c r="L44" s="4">
        <v>613</v>
      </c>
      <c r="M44" s="4">
        <v>320</v>
      </c>
      <c r="N44" s="4">
        <v>83</v>
      </c>
      <c r="O44" s="4">
        <v>40</v>
      </c>
      <c r="P44" s="4">
        <v>1226100</v>
      </c>
      <c r="Q44" s="4">
        <v>499100</v>
      </c>
      <c r="R44" s="5">
        <v>2.1499999999999998E-2</v>
      </c>
      <c r="S44" s="4">
        <v>1741500</v>
      </c>
      <c r="T44" s="4">
        <f t="shared" si="8"/>
        <v>799610</v>
      </c>
      <c r="U44" s="4">
        <f t="shared" si="9"/>
        <v>395700</v>
      </c>
      <c r="V44" s="5">
        <v>2.7200000000000002E-2</v>
      </c>
    </row>
    <row r="45" spans="1:22" x14ac:dyDescent="0.2">
      <c r="A45" s="16" t="s">
        <v>304</v>
      </c>
      <c r="B45" s="4">
        <v>411700</v>
      </c>
      <c r="C45" s="4">
        <v>404000</v>
      </c>
      <c r="D45" s="4">
        <v>7700</v>
      </c>
      <c r="E45" s="4">
        <v>359195619</v>
      </c>
      <c r="F45" s="4">
        <f t="shared" ref="F45:F55" si="10">E45+F46</f>
        <v>-117123254815</v>
      </c>
      <c r="K45" s="4">
        <f t="shared" si="5"/>
        <v>2211000000</v>
      </c>
      <c r="L45" s="4">
        <v>410</v>
      </c>
      <c r="M45" s="4">
        <v>500</v>
      </c>
      <c r="N45" s="4">
        <v>80</v>
      </c>
      <c r="O45" s="4">
        <v>53</v>
      </c>
      <c r="P45" s="4">
        <v>787800</v>
      </c>
      <c r="Q45" s="4">
        <v>630600</v>
      </c>
      <c r="R45" s="5">
        <v>1.5300000000000001E-2</v>
      </c>
      <c r="S45" s="4">
        <v>1424100</v>
      </c>
      <c r="T45" s="4">
        <f t="shared" ref="T45:T61" si="11">AVERAGE(S46:S55)</f>
        <v>776230</v>
      </c>
      <c r="U45" s="4">
        <f t="shared" ref="U45:U55" si="12">MIN(S46:S50)</f>
        <v>395700</v>
      </c>
      <c r="V45" s="5">
        <v>3.4000000000000002E-2</v>
      </c>
    </row>
    <row r="46" spans="1:22" x14ac:dyDescent="0.2">
      <c r="A46" s="16" t="s">
        <v>303</v>
      </c>
      <c r="B46" s="4">
        <v>268700</v>
      </c>
      <c r="C46" s="4">
        <v>5000</v>
      </c>
      <c r="D46" s="4">
        <v>263700</v>
      </c>
      <c r="E46" s="4">
        <v>12137175631</v>
      </c>
      <c r="F46" s="4">
        <f t="shared" si="10"/>
        <v>-117482450434</v>
      </c>
      <c r="K46" s="4">
        <f t="shared" si="5"/>
        <v>2211000000</v>
      </c>
      <c r="L46" s="4">
        <v>241</v>
      </c>
      <c r="M46" s="4">
        <v>118</v>
      </c>
      <c r="N46" s="4">
        <v>35</v>
      </c>
      <c r="O46" s="4">
        <v>32</v>
      </c>
      <c r="P46" s="4">
        <v>327300</v>
      </c>
      <c r="Q46" s="4">
        <v>358500</v>
      </c>
      <c r="R46" s="5">
        <v>-6.5000000000000006E-3</v>
      </c>
      <c r="S46" s="4">
        <v>698600</v>
      </c>
      <c r="T46" s="4">
        <f t="shared" si="11"/>
        <v>779727.1</v>
      </c>
      <c r="U46" s="4">
        <f t="shared" si="12"/>
        <v>395700</v>
      </c>
      <c r="V46" s="5">
        <v>1.9400000000000001E-2</v>
      </c>
    </row>
    <row r="47" spans="1:22" x14ac:dyDescent="0.2">
      <c r="A47" s="16" t="s">
        <v>299</v>
      </c>
      <c r="B47" s="4">
        <v>137600</v>
      </c>
      <c r="C47" s="4">
        <v>5900</v>
      </c>
      <c r="D47" s="4">
        <v>131700</v>
      </c>
      <c r="E47" s="4">
        <v>6080470526</v>
      </c>
      <c r="F47" s="4">
        <f t="shared" si="10"/>
        <v>-129619626065</v>
      </c>
      <c r="K47" s="4">
        <f t="shared" si="5"/>
        <v>2211000000</v>
      </c>
      <c r="L47" s="4">
        <v>229</v>
      </c>
      <c r="M47" s="4">
        <v>68</v>
      </c>
      <c r="N47" s="4">
        <v>21</v>
      </c>
      <c r="O47" s="4">
        <v>21</v>
      </c>
      <c r="P47" s="4">
        <v>253400</v>
      </c>
      <c r="Q47" s="4">
        <v>146900</v>
      </c>
      <c r="R47" s="5">
        <v>2.2000000000000001E-3</v>
      </c>
      <c r="S47" s="4">
        <v>401300</v>
      </c>
      <c r="T47" s="4">
        <f t="shared" si="11"/>
        <v>835453.4</v>
      </c>
      <c r="U47" s="4">
        <f t="shared" si="12"/>
        <v>395700</v>
      </c>
      <c r="V47" s="5">
        <v>3.2199999999999999E-2</v>
      </c>
    </row>
    <row r="48" spans="1:22" x14ac:dyDescent="0.2">
      <c r="A48" s="16" t="s">
        <v>298</v>
      </c>
      <c r="B48" s="4">
        <v>11400</v>
      </c>
      <c r="C48" s="4">
        <v>262200</v>
      </c>
      <c r="D48" s="4">
        <v>-250800</v>
      </c>
      <c r="E48" s="4">
        <v>-11653865855</v>
      </c>
      <c r="F48" s="4">
        <f t="shared" si="10"/>
        <v>-135700096591</v>
      </c>
      <c r="K48" s="4">
        <f t="shared" si="5"/>
        <v>2211000000</v>
      </c>
      <c r="L48" s="4">
        <v>292</v>
      </c>
      <c r="M48" s="4">
        <v>153</v>
      </c>
      <c r="N48" s="4">
        <v>59</v>
      </c>
      <c r="O48" s="4">
        <v>43</v>
      </c>
      <c r="P48" s="4">
        <v>541100</v>
      </c>
      <c r="Q48" s="4">
        <v>387300</v>
      </c>
      <c r="R48" s="5">
        <v>8.8000000000000005E-3</v>
      </c>
      <c r="S48" s="4">
        <v>937700</v>
      </c>
      <c r="T48" s="4">
        <f t="shared" si="11"/>
        <v>778871.1</v>
      </c>
      <c r="U48" s="4">
        <f t="shared" si="12"/>
        <v>395700</v>
      </c>
      <c r="V48" s="5">
        <v>1.9199999999999998E-2</v>
      </c>
    </row>
    <row r="49" spans="1:22" x14ac:dyDescent="0.2">
      <c r="A49" s="16" t="s">
        <v>286</v>
      </c>
      <c r="B49" s="4">
        <v>0</v>
      </c>
      <c r="C49" s="4">
        <v>240200</v>
      </c>
      <c r="D49" s="4">
        <v>-240200</v>
      </c>
      <c r="E49" s="4">
        <v>-11049321405</v>
      </c>
      <c r="F49" s="4">
        <f t="shared" si="10"/>
        <v>-124046230736</v>
      </c>
      <c r="K49" s="4">
        <f t="shared" si="5"/>
        <v>2211000000</v>
      </c>
      <c r="L49" s="4">
        <v>62</v>
      </c>
      <c r="M49" s="4">
        <v>75</v>
      </c>
      <c r="N49" s="4">
        <v>10</v>
      </c>
      <c r="O49" s="4">
        <v>29</v>
      </c>
      <c r="P49" s="4">
        <v>113500</v>
      </c>
      <c r="Q49" s="4">
        <v>281700</v>
      </c>
      <c r="R49" s="5">
        <v>-6.5000000000000006E-3</v>
      </c>
      <c r="S49" s="4">
        <v>395700</v>
      </c>
      <c r="T49" s="4">
        <f t="shared" si="11"/>
        <v>792459.4</v>
      </c>
      <c r="U49" s="4">
        <f t="shared" si="12"/>
        <v>621500</v>
      </c>
      <c r="V49" s="5">
        <v>1.0800000000000001E-2</v>
      </c>
    </row>
    <row r="50" spans="1:22" x14ac:dyDescent="0.2">
      <c r="A50" s="16" t="s">
        <v>285</v>
      </c>
      <c r="B50" s="4">
        <v>400000</v>
      </c>
      <c r="C50" s="4">
        <v>722900</v>
      </c>
      <c r="D50" s="4">
        <v>-322900</v>
      </c>
      <c r="E50" s="4">
        <v>-14900012790</v>
      </c>
      <c r="F50" s="4">
        <f t="shared" si="10"/>
        <v>-112996909331</v>
      </c>
      <c r="K50" s="4">
        <f t="shared" si="5"/>
        <v>2211000000</v>
      </c>
      <c r="L50" s="4">
        <v>64</v>
      </c>
      <c r="M50" s="4">
        <v>123</v>
      </c>
      <c r="N50" s="4">
        <v>18</v>
      </c>
      <c r="O50" s="4">
        <v>39</v>
      </c>
      <c r="P50" s="4">
        <v>194600</v>
      </c>
      <c r="Q50" s="4">
        <v>389100</v>
      </c>
      <c r="R50" s="5">
        <v>2.2000000000000001E-3</v>
      </c>
      <c r="S50" s="4">
        <v>995400</v>
      </c>
      <c r="T50" s="4">
        <f t="shared" si="11"/>
        <v>747520.9</v>
      </c>
      <c r="U50" s="4">
        <f t="shared" si="12"/>
        <v>621500</v>
      </c>
      <c r="V50" s="5">
        <v>6.5000000000000006E-3</v>
      </c>
    </row>
    <row r="51" spans="1:22" x14ac:dyDescent="0.2">
      <c r="A51" s="16" t="s">
        <v>284</v>
      </c>
      <c r="B51" s="4">
        <v>8600</v>
      </c>
      <c r="C51" s="4">
        <v>222000</v>
      </c>
      <c r="D51" s="4">
        <v>-213400</v>
      </c>
      <c r="E51" s="4">
        <v>-9829413451</v>
      </c>
      <c r="F51" s="4">
        <f t="shared" si="10"/>
        <v>-98096896541</v>
      </c>
      <c r="K51" s="4">
        <f t="shared" si="5"/>
        <v>2211000000</v>
      </c>
      <c r="L51" s="4">
        <v>44</v>
      </c>
      <c r="M51" s="4">
        <v>108</v>
      </c>
      <c r="N51" s="4">
        <v>14</v>
      </c>
      <c r="O51" s="4">
        <v>33</v>
      </c>
      <c r="P51" s="4">
        <v>113200</v>
      </c>
      <c r="Q51" s="4">
        <v>507900</v>
      </c>
      <c r="R51" s="5">
        <v>0</v>
      </c>
      <c r="S51" s="4">
        <v>621500</v>
      </c>
      <c r="T51" s="4">
        <f t="shared" si="11"/>
        <v>726132.9</v>
      </c>
      <c r="U51" s="4">
        <f t="shared" si="12"/>
        <v>695200</v>
      </c>
      <c r="V51" s="5">
        <v>1.0800000000000001E-2</v>
      </c>
    </row>
    <row r="52" spans="1:22" x14ac:dyDescent="0.2">
      <c r="A52" s="16" t="s">
        <v>283</v>
      </c>
      <c r="B52" s="4">
        <v>169800</v>
      </c>
      <c r="C52" s="4">
        <v>177500</v>
      </c>
      <c r="D52" s="4">
        <v>-7700</v>
      </c>
      <c r="E52" s="4">
        <v>-355721393</v>
      </c>
      <c r="F52" s="4">
        <f t="shared" si="10"/>
        <v>-88267483090</v>
      </c>
      <c r="K52" s="4">
        <f t="shared" si="5"/>
        <v>2211000000</v>
      </c>
      <c r="L52" s="4">
        <v>100</v>
      </c>
      <c r="M52" s="4">
        <v>173</v>
      </c>
      <c r="N52" s="4">
        <v>27</v>
      </c>
      <c r="O52" s="4">
        <v>49</v>
      </c>
      <c r="P52" s="4">
        <v>239900</v>
      </c>
      <c r="Q52" s="4">
        <v>455200</v>
      </c>
      <c r="R52" s="5">
        <v>-1.95E-2</v>
      </c>
      <c r="S52" s="4">
        <v>695200</v>
      </c>
      <c r="T52" s="4">
        <f t="shared" si="11"/>
        <v>725343.2</v>
      </c>
      <c r="U52" s="4">
        <f t="shared" si="12"/>
        <v>733571</v>
      </c>
      <c r="V52" s="5">
        <v>2.35E-2</v>
      </c>
    </row>
    <row r="53" spans="1:22" x14ac:dyDescent="0.2">
      <c r="A53" s="16" t="s">
        <v>282</v>
      </c>
      <c r="B53" s="4">
        <v>528700</v>
      </c>
      <c r="C53" s="4">
        <v>401000</v>
      </c>
      <c r="D53" s="4">
        <v>127700</v>
      </c>
      <c r="E53" s="4">
        <v>5953277131</v>
      </c>
      <c r="F53" s="4">
        <f t="shared" si="10"/>
        <v>-87911761697</v>
      </c>
      <c r="K53" s="4">
        <f t="shared" si="5"/>
        <v>2211000000</v>
      </c>
      <c r="L53" s="4">
        <v>148</v>
      </c>
      <c r="M53" s="4">
        <v>421</v>
      </c>
      <c r="N53" s="4">
        <v>41</v>
      </c>
      <c r="O53" s="4">
        <v>37</v>
      </c>
      <c r="P53" s="4">
        <v>407700</v>
      </c>
      <c r="Q53" s="4">
        <v>433800</v>
      </c>
      <c r="R53" s="5">
        <v>1.3000000000000001E-2</v>
      </c>
      <c r="S53" s="4">
        <v>901700</v>
      </c>
      <c r="T53" s="4">
        <f t="shared" si="11"/>
        <v>686977.4</v>
      </c>
      <c r="U53" s="4">
        <f t="shared" si="12"/>
        <v>371877</v>
      </c>
      <c r="V53" s="5">
        <v>2.12E-2</v>
      </c>
    </row>
    <row r="54" spans="1:22" x14ac:dyDescent="0.2">
      <c r="A54" s="16" t="s">
        <v>281</v>
      </c>
      <c r="B54" s="4">
        <v>496100</v>
      </c>
      <c r="C54" s="4">
        <v>262600</v>
      </c>
      <c r="D54" s="4">
        <v>233500</v>
      </c>
      <c r="E54" s="4">
        <v>10821009536</v>
      </c>
      <c r="F54" s="4">
        <f t="shared" si="10"/>
        <v>-93865038828</v>
      </c>
      <c r="K54" s="4">
        <f t="shared" si="5"/>
        <v>2211000000</v>
      </c>
      <c r="L54" s="4">
        <v>234</v>
      </c>
      <c r="M54" s="4">
        <v>173</v>
      </c>
      <c r="N54" s="4">
        <v>29</v>
      </c>
      <c r="O54" s="4">
        <v>66</v>
      </c>
      <c r="P54" s="4">
        <v>309800</v>
      </c>
      <c r="Q54" s="4">
        <v>609800</v>
      </c>
      <c r="R54" s="5">
        <v>0</v>
      </c>
      <c r="S54" s="4">
        <v>924900</v>
      </c>
      <c r="T54" s="4">
        <f t="shared" si="11"/>
        <v>648500.4</v>
      </c>
      <c r="U54" s="4">
        <f t="shared" si="12"/>
        <v>371877</v>
      </c>
      <c r="V54" s="5">
        <v>1.29E-2</v>
      </c>
    </row>
    <row r="55" spans="1:22" x14ac:dyDescent="0.2">
      <c r="A55" s="16" t="s">
        <v>280</v>
      </c>
      <c r="B55" s="4">
        <v>441000</v>
      </c>
      <c r="C55" s="4">
        <v>166000</v>
      </c>
      <c r="D55" s="4">
        <v>275000</v>
      </c>
      <c r="E55" s="4">
        <v>12780834663</v>
      </c>
      <c r="F55" s="4">
        <f t="shared" si="10"/>
        <v>-104686048364</v>
      </c>
      <c r="K55" s="4">
        <f t="shared" si="5"/>
        <v>2211000000</v>
      </c>
      <c r="L55" s="4">
        <v>385</v>
      </c>
      <c r="M55" s="4">
        <v>224</v>
      </c>
      <c r="N55" s="4">
        <v>93</v>
      </c>
      <c r="O55" s="4">
        <v>43</v>
      </c>
      <c r="P55" s="4">
        <v>762100</v>
      </c>
      <c r="Q55" s="4">
        <v>399400</v>
      </c>
      <c r="R55" s="5">
        <v>1.54E-2</v>
      </c>
      <c r="S55" s="4">
        <v>1190300</v>
      </c>
      <c r="T55" s="4">
        <f t="shared" si="11"/>
        <v>566115</v>
      </c>
      <c r="U55" s="4">
        <f t="shared" si="12"/>
        <v>371877</v>
      </c>
      <c r="V55" s="5">
        <v>3.39E-2</v>
      </c>
    </row>
    <row r="56" spans="1:22" x14ac:dyDescent="0.2">
      <c r="A56" s="16" t="s">
        <v>279</v>
      </c>
      <c r="B56" s="4">
        <v>0</v>
      </c>
      <c r="C56" s="4">
        <v>3000</v>
      </c>
      <c r="D56" s="4">
        <v>-3000</v>
      </c>
      <c r="E56" s="4">
        <v>-136529947</v>
      </c>
      <c r="F56" s="4">
        <f t="shared" ref="F56:F130" si="13">E56+F57</f>
        <v>-117466883027</v>
      </c>
      <c r="K56" s="4">
        <f>J56+K57</f>
        <v>2211000000</v>
      </c>
      <c r="L56" s="4">
        <v>118</v>
      </c>
      <c r="M56" s="4">
        <v>276</v>
      </c>
      <c r="N56" s="4">
        <v>37</v>
      </c>
      <c r="O56" s="4">
        <v>36</v>
      </c>
      <c r="P56" s="4">
        <v>327700</v>
      </c>
      <c r="Q56" s="4">
        <v>397000</v>
      </c>
      <c r="R56" s="5">
        <v>2.0499999999999997E-2</v>
      </c>
      <c r="S56" s="4">
        <v>733571</v>
      </c>
      <c r="T56" s="4">
        <f t="shared" si="11"/>
        <v>527011.6</v>
      </c>
      <c r="U56" s="4">
        <f t="shared" ref="U56:U123" si="14">MIN(S57:S61)</f>
        <v>371877</v>
      </c>
      <c r="V56" s="5">
        <v>2.1899999999999999E-2</v>
      </c>
    </row>
    <row r="57" spans="1:22" x14ac:dyDescent="0.2">
      <c r="A57" s="16" t="s">
        <v>278</v>
      </c>
      <c r="B57" s="4">
        <v>29000</v>
      </c>
      <c r="C57" s="4">
        <v>364700</v>
      </c>
      <c r="D57" s="4">
        <v>-335700</v>
      </c>
      <c r="E57" s="4">
        <v>-14975740226</v>
      </c>
      <c r="F57" s="4">
        <f t="shared" si="13"/>
        <v>-117330353080</v>
      </c>
      <c r="G57" s="4">
        <v>0</v>
      </c>
      <c r="H57" s="4">
        <v>0</v>
      </c>
      <c r="I57" s="4">
        <v>0</v>
      </c>
      <c r="J57" s="4">
        <v>2211000000</v>
      </c>
      <c r="K57" s="4">
        <f>J57</f>
        <v>2211000000</v>
      </c>
      <c r="L57" s="4">
        <v>156</v>
      </c>
      <c r="M57" s="4">
        <v>272</v>
      </c>
      <c r="N57" s="4">
        <v>37</v>
      </c>
      <c r="O57" s="4">
        <v>36</v>
      </c>
      <c r="P57" s="4">
        <v>514200</v>
      </c>
      <c r="Q57" s="4">
        <v>435600</v>
      </c>
      <c r="R57" s="5">
        <v>1.6200000000000003E-2</v>
      </c>
      <c r="S57" s="4">
        <v>958563</v>
      </c>
      <c r="T57" s="4">
        <f t="shared" si="11"/>
        <v>467209.5</v>
      </c>
      <c r="U57" s="4">
        <f t="shared" si="14"/>
        <v>371877</v>
      </c>
      <c r="V57" s="5">
        <v>2.8900000000000002E-2</v>
      </c>
    </row>
    <row r="58" spans="1:22" x14ac:dyDescent="0.2">
      <c r="A58" s="16" t="s">
        <v>275</v>
      </c>
      <c r="B58" s="4">
        <v>0</v>
      </c>
      <c r="C58" s="4">
        <v>100000</v>
      </c>
      <c r="D58" s="4">
        <v>-100000</v>
      </c>
      <c r="E58" s="4">
        <v>-4392243141</v>
      </c>
      <c r="F58" s="4">
        <f t="shared" si="13"/>
        <v>-102354612854</v>
      </c>
      <c r="L58" s="41">
        <v>72</v>
      </c>
      <c r="M58" s="41">
        <v>202</v>
      </c>
      <c r="N58" s="41">
        <v>16</v>
      </c>
      <c r="O58" s="41">
        <v>21</v>
      </c>
      <c r="P58" s="41">
        <v>120400</v>
      </c>
      <c r="Q58" s="41">
        <v>249000</v>
      </c>
      <c r="R58" s="42">
        <v>-1.7000000000000001E-3</v>
      </c>
      <c r="S58" s="4">
        <v>371877</v>
      </c>
      <c r="T58" s="4">
        <f t="shared" si="11"/>
        <v>510587.6</v>
      </c>
      <c r="U58" s="4">
        <f t="shared" si="14"/>
        <v>407620</v>
      </c>
      <c r="V58" s="5">
        <v>1.3600000000000001E-2</v>
      </c>
    </row>
    <row r="59" spans="1:22" x14ac:dyDescent="0.2">
      <c r="A59" s="16" t="s">
        <v>274</v>
      </c>
      <c r="B59" s="4">
        <v>220300</v>
      </c>
      <c r="C59" s="4">
        <v>45000</v>
      </c>
      <c r="D59" s="4">
        <v>175300</v>
      </c>
      <c r="E59" s="4">
        <v>7707720638</v>
      </c>
      <c r="F59" s="4">
        <f t="shared" si="13"/>
        <v>-97962369713</v>
      </c>
      <c r="L59" s="4">
        <v>102</v>
      </c>
      <c r="M59" s="4">
        <v>177</v>
      </c>
      <c r="N59" s="4">
        <v>29</v>
      </c>
      <c r="O59" s="4">
        <v>37</v>
      </c>
      <c r="P59" s="4">
        <v>224200</v>
      </c>
      <c r="Q59" s="4">
        <v>292000</v>
      </c>
      <c r="R59" s="5">
        <v>-5.1999999999999998E-3</v>
      </c>
      <c r="S59" s="4">
        <v>531583</v>
      </c>
      <c r="T59" s="4">
        <f t="shared" si="11"/>
        <v>522009.7</v>
      </c>
      <c r="U59" s="4">
        <f t="shared" si="14"/>
        <v>407620</v>
      </c>
      <c r="V59" s="5">
        <v>1.8100000000000002E-2</v>
      </c>
    </row>
    <row r="60" spans="1:22" x14ac:dyDescent="0.2">
      <c r="A60" s="16" t="s">
        <v>273</v>
      </c>
      <c r="B60" s="4">
        <v>25600</v>
      </c>
      <c r="C60" s="4">
        <v>62100</v>
      </c>
      <c r="D60" s="4">
        <v>-36500</v>
      </c>
      <c r="E60" s="4">
        <v>-1612623901</v>
      </c>
      <c r="F60" s="4">
        <f t="shared" si="13"/>
        <v>-105670090351</v>
      </c>
      <c r="L60" s="4">
        <v>158</v>
      </c>
      <c r="M60" s="4">
        <v>125</v>
      </c>
      <c r="N60" s="4">
        <v>14</v>
      </c>
      <c r="O60" s="4">
        <v>27</v>
      </c>
      <c r="P60" s="4">
        <v>188200</v>
      </c>
      <c r="Q60" s="4">
        <v>357500</v>
      </c>
      <c r="R60" s="5">
        <v>-7.0999999999999995E-3</v>
      </c>
      <c r="S60" s="4">
        <v>546015</v>
      </c>
      <c r="T60" s="4">
        <f t="shared" si="11"/>
        <v>546448.30000000005</v>
      </c>
      <c r="U60" s="4">
        <f t="shared" si="14"/>
        <v>366446</v>
      </c>
      <c r="V60" s="5">
        <v>1.8000000000000002E-2</v>
      </c>
    </row>
    <row r="61" spans="1:22" x14ac:dyDescent="0.2">
      <c r="A61" s="16" t="s">
        <v>268</v>
      </c>
      <c r="B61" s="4">
        <v>2400</v>
      </c>
      <c r="C61" s="4">
        <v>70200</v>
      </c>
      <c r="D61" s="4">
        <v>-67800</v>
      </c>
      <c r="E61" s="4">
        <v>-3015632028</v>
      </c>
      <c r="F61" s="4">
        <f t="shared" si="13"/>
        <v>-104057466450</v>
      </c>
      <c r="L61" s="4">
        <v>161</v>
      </c>
      <c r="M61" s="4">
        <v>116</v>
      </c>
      <c r="N61" s="4">
        <v>13</v>
      </c>
      <c r="O61" s="4">
        <v>23</v>
      </c>
      <c r="P61" s="4">
        <v>191500</v>
      </c>
      <c r="Q61" s="4">
        <v>204500</v>
      </c>
      <c r="R61" s="5">
        <v>-2.7000000000000001E-3</v>
      </c>
      <c r="S61" s="4">
        <v>407620</v>
      </c>
      <c r="T61" s="4">
        <f t="shared" si="11"/>
        <v>545639.4</v>
      </c>
      <c r="U61" s="4">
        <f t="shared" si="14"/>
        <v>342537</v>
      </c>
      <c r="V61" s="5">
        <v>3.2899999999999999E-2</v>
      </c>
    </row>
    <row r="62" spans="1:22" x14ac:dyDescent="0.2">
      <c r="A62" s="16" t="s">
        <v>266</v>
      </c>
      <c r="B62" s="4">
        <v>0</v>
      </c>
      <c r="C62" s="4">
        <v>239900</v>
      </c>
      <c r="D62" s="4">
        <v>-239900</v>
      </c>
      <c r="E62" s="4">
        <v>-10930394876</v>
      </c>
      <c r="F62" s="4">
        <f t="shared" si="13"/>
        <v>-101041834422</v>
      </c>
      <c r="L62" s="4">
        <v>231</v>
      </c>
      <c r="M62" s="4">
        <v>122</v>
      </c>
      <c r="N62" s="4">
        <v>35</v>
      </c>
      <c r="O62" s="4">
        <v>42</v>
      </c>
      <c r="P62" s="4">
        <v>319300</v>
      </c>
      <c r="Q62" s="4">
        <v>360100</v>
      </c>
      <c r="R62" s="5">
        <v>5.7999999999999996E-3</v>
      </c>
      <c r="S62" s="4">
        <v>687303</v>
      </c>
      <c r="T62" s="4">
        <f t="shared" ref="T62:T115" si="15">AVERAGE(S63:S72)</f>
        <v>509666</v>
      </c>
      <c r="U62" s="4">
        <f t="shared" si="14"/>
        <v>342537</v>
      </c>
      <c r="V62" s="5">
        <v>1.5300000000000001E-2</v>
      </c>
    </row>
    <row r="63" spans="1:22" x14ac:dyDescent="0.2">
      <c r="A63" s="16" t="s">
        <v>265</v>
      </c>
      <c r="B63" s="4">
        <v>201300</v>
      </c>
      <c r="C63" s="4">
        <v>350000</v>
      </c>
      <c r="D63" s="4">
        <v>-148700</v>
      </c>
      <c r="E63" s="4">
        <v>-6735762517</v>
      </c>
      <c r="F63" s="4">
        <f t="shared" si="13"/>
        <v>-90111439546</v>
      </c>
      <c r="L63" s="4">
        <v>137</v>
      </c>
      <c r="M63" s="4">
        <v>78</v>
      </c>
      <c r="N63" s="4">
        <v>23</v>
      </c>
      <c r="O63" s="4">
        <v>25</v>
      </c>
      <c r="P63" s="4">
        <v>261000</v>
      </c>
      <c r="Q63" s="4">
        <v>255600</v>
      </c>
      <c r="R63" s="5">
        <v>2.2000000000000001E-3</v>
      </c>
      <c r="S63" s="4">
        <v>518042</v>
      </c>
      <c r="T63" s="4">
        <f t="shared" si="15"/>
        <v>496157.8</v>
      </c>
      <c r="U63" s="4">
        <f t="shared" si="14"/>
        <v>342537</v>
      </c>
      <c r="V63" s="5">
        <v>6.6E-3</v>
      </c>
    </row>
    <row r="64" spans="1:22" x14ac:dyDescent="0.2">
      <c r="A64" s="16" t="s">
        <v>247</v>
      </c>
      <c r="B64" s="4">
        <v>2800</v>
      </c>
      <c r="C64" s="4">
        <v>350000</v>
      </c>
      <c r="D64" s="4">
        <v>-347200</v>
      </c>
      <c r="E64" s="4">
        <v>-15681729476</v>
      </c>
      <c r="F64" s="4">
        <f t="shared" si="13"/>
        <v>-83375677029</v>
      </c>
      <c r="L64" s="4">
        <v>138</v>
      </c>
      <c r="M64" s="4">
        <v>115</v>
      </c>
      <c r="N64" s="4">
        <v>16</v>
      </c>
      <c r="O64" s="4">
        <v>46</v>
      </c>
      <c r="P64" s="4">
        <v>172500</v>
      </c>
      <c r="Q64" s="4">
        <v>362900</v>
      </c>
      <c r="R64" s="5">
        <v>-7.3000000000000001E-3</v>
      </c>
      <c r="S64" s="4">
        <v>540130</v>
      </c>
      <c r="T64" s="4">
        <f t="shared" si="15"/>
        <v>483970.4</v>
      </c>
      <c r="U64" s="4">
        <f t="shared" si="14"/>
        <v>342537</v>
      </c>
      <c r="V64" s="5">
        <v>1.1000000000000001E-2</v>
      </c>
    </row>
    <row r="65" spans="1:22" x14ac:dyDescent="0.2">
      <c r="A65" s="16" t="s">
        <v>239</v>
      </c>
      <c r="B65" s="4">
        <v>1100</v>
      </c>
      <c r="C65" s="4">
        <v>194400</v>
      </c>
      <c r="D65" s="4">
        <v>-193300</v>
      </c>
      <c r="E65" s="4">
        <v>-8785550964</v>
      </c>
      <c r="F65" s="4">
        <f t="shared" si="13"/>
        <v>-67693947553</v>
      </c>
      <c r="L65" s="4">
        <v>112</v>
      </c>
      <c r="M65" s="4">
        <v>74</v>
      </c>
      <c r="N65" s="4">
        <v>16</v>
      </c>
      <c r="O65" s="4">
        <v>26</v>
      </c>
      <c r="P65" s="4">
        <v>153400</v>
      </c>
      <c r="Q65" s="4">
        <v>209500</v>
      </c>
      <c r="R65" s="5">
        <v>1.1999999999999999E-3</v>
      </c>
      <c r="S65" s="4">
        <v>366446</v>
      </c>
      <c r="T65" s="4">
        <f t="shared" si="15"/>
        <v>515578.4</v>
      </c>
      <c r="U65" s="4">
        <f t="shared" si="14"/>
        <v>342537</v>
      </c>
      <c r="V65" s="5">
        <v>1.1000000000000001E-2</v>
      </c>
    </row>
    <row r="66" spans="1:22" x14ac:dyDescent="0.2">
      <c r="A66" s="16" t="s">
        <v>238</v>
      </c>
      <c r="B66" s="4">
        <v>300</v>
      </c>
      <c r="C66" s="4">
        <v>123000</v>
      </c>
      <c r="D66" s="4">
        <v>-122700</v>
      </c>
      <c r="E66" s="4">
        <v>-5573600914</v>
      </c>
      <c r="F66" s="4">
        <f t="shared" si="13"/>
        <v>-58908396589</v>
      </c>
      <c r="L66" s="4">
        <v>110</v>
      </c>
      <c r="M66" s="4">
        <v>76</v>
      </c>
      <c r="N66" s="4">
        <v>19</v>
      </c>
      <c r="O66" s="4">
        <v>16</v>
      </c>
      <c r="P66" s="4">
        <v>176300</v>
      </c>
      <c r="Q66" s="4">
        <v>166100</v>
      </c>
      <c r="R66" s="5">
        <v>-6.0000000000000001E-3</v>
      </c>
      <c r="S66" s="4">
        <v>342537</v>
      </c>
      <c r="T66" s="4">
        <f t="shared" si="15"/>
        <v>541505.80000000005</v>
      </c>
      <c r="U66" s="4">
        <f t="shared" si="14"/>
        <v>360542</v>
      </c>
      <c r="V66" s="5">
        <v>8.8000000000000005E-3</v>
      </c>
    </row>
    <row r="67" spans="1:22" x14ac:dyDescent="0.2">
      <c r="A67" s="16" t="s">
        <v>237</v>
      </c>
      <c r="B67" s="4">
        <v>0</v>
      </c>
      <c r="C67" s="4">
        <v>150900</v>
      </c>
      <c r="D67" s="4">
        <v>-150900</v>
      </c>
      <c r="E67" s="4">
        <v>-6902181915</v>
      </c>
      <c r="F67" s="4">
        <f t="shared" si="13"/>
        <v>-53334795675</v>
      </c>
      <c r="L67" s="4">
        <v>83</v>
      </c>
      <c r="M67" s="4">
        <v>108</v>
      </c>
      <c r="N67" s="4">
        <v>14</v>
      </c>
      <c r="O67" s="4">
        <v>37</v>
      </c>
      <c r="P67" s="4">
        <v>97300</v>
      </c>
      <c r="Q67" s="4">
        <v>252000</v>
      </c>
      <c r="R67" s="5">
        <v>-1.2999999999999999E-3</v>
      </c>
      <c r="S67" s="4">
        <v>360542</v>
      </c>
      <c r="T67" s="4">
        <f t="shared" si="15"/>
        <v>570364.19999999995</v>
      </c>
      <c r="U67" s="4">
        <f t="shared" si="14"/>
        <v>327569</v>
      </c>
      <c r="V67" s="5">
        <v>1.3100000000000001E-2</v>
      </c>
    </row>
    <row r="68" spans="1:22" x14ac:dyDescent="0.2">
      <c r="A68" s="16" t="s">
        <v>233</v>
      </c>
      <c r="B68" s="4">
        <v>476300</v>
      </c>
      <c r="C68" s="4">
        <v>350000</v>
      </c>
      <c r="D68" s="4">
        <v>126300</v>
      </c>
      <c r="E68" s="4">
        <v>5778207754</v>
      </c>
      <c r="F68" s="4">
        <f t="shared" si="13"/>
        <v>-46432613760</v>
      </c>
      <c r="L68" s="4">
        <v>157</v>
      </c>
      <c r="M68" s="4">
        <v>219</v>
      </c>
      <c r="N68" s="4">
        <v>34</v>
      </c>
      <c r="O68" s="4">
        <v>39</v>
      </c>
      <c r="R68" s="5">
        <v>3.3E-3</v>
      </c>
      <c r="S68" s="4">
        <v>805658</v>
      </c>
      <c r="T68" s="4">
        <f t="shared" si="15"/>
        <v>527451</v>
      </c>
      <c r="U68" s="4">
        <f t="shared" si="14"/>
        <v>327569</v>
      </c>
    </row>
    <row r="69" spans="1:22" x14ac:dyDescent="0.2">
      <c r="A69" s="16" t="s">
        <v>232</v>
      </c>
      <c r="B69" s="4">
        <v>214300</v>
      </c>
      <c r="C69" s="4">
        <v>200000</v>
      </c>
      <c r="D69" s="4">
        <v>14300</v>
      </c>
      <c r="E69" s="4">
        <v>651914787</v>
      </c>
      <c r="F69" s="4">
        <f t="shared" si="13"/>
        <v>-52210821514</v>
      </c>
      <c r="R69" s="5">
        <v>2E-3</v>
      </c>
      <c r="S69" s="4">
        <v>645804</v>
      </c>
      <c r="T69" s="4">
        <f t="shared" si="15"/>
        <v>508831.2</v>
      </c>
      <c r="U69" s="4">
        <f t="shared" si="14"/>
        <v>327569</v>
      </c>
    </row>
    <row r="70" spans="1:22" x14ac:dyDescent="0.2">
      <c r="A70" s="16" t="s">
        <v>231</v>
      </c>
      <c r="B70" s="4">
        <v>70100</v>
      </c>
      <c r="C70" s="4">
        <v>200000</v>
      </c>
      <c r="D70" s="4">
        <v>-129900</v>
      </c>
      <c r="E70" s="4">
        <v>-5909212152</v>
      </c>
      <c r="F70" s="4">
        <f t="shared" si="13"/>
        <v>-52862736301</v>
      </c>
      <c r="R70" s="5">
        <v>1.55E-2</v>
      </c>
      <c r="S70" s="4">
        <v>790401</v>
      </c>
      <c r="T70" s="4">
        <f t="shared" si="15"/>
        <v>506035.5</v>
      </c>
      <c r="U70" s="4">
        <f t="shared" si="14"/>
        <v>327569</v>
      </c>
    </row>
    <row r="71" spans="1:22" x14ac:dyDescent="0.2">
      <c r="A71" s="16" t="s">
        <v>230</v>
      </c>
      <c r="B71" s="4">
        <v>70200</v>
      </c>
      <c r="C71" s="4">
        <v>195600</v>
      </c>
      <c r="D71" s="4">
        <v>-125400</v>
      </c>
      <c r="E71" s="4">
        <v>-5621345424</v>
      </c>
      <c r="F71" s="4">
        <f t="shared" si="13"/>
        <v>-46953524149</v>
      </c>
      <c r="R71" s="5">
        <v>7.000000000000001E-4</v>
      </c>
      <c r="S71" s="4">
        <v>399531</v>
      </c>
      <c r="T71" s="4">
        <f t="shared" si="15"/>
        <v>493966.9</v>
      </c>
      <c r="U71" s="4">
        <f t="shared" si="14"/>
        <v>327569</v>
      </c>
    </row>
    <row r="72" spans="1:22" x14ac:dyDescent="0.2">
      <c r="A72" s="16" t="s">
        <v>229</v>
      </c>
      <c r="B72" s="4">
        <v>200</v>
      </c>
      <c r="C72" s="4">
        <v>145600</v>
      </c>
      <c r="D72" s="4">
        <v>-145400</v>
      </c>
      <c r="E72" s="4">
        <v>-6513715712</v>
      </c>
      <c r="F72" s="4">
        <f t="shared" si="13"/>
        <v>-41332178725</v>
      </c>
      <c r="R72" s="5">
        <v>0</v>
      </c>
      <c r="S72" s="4">
        <v>327569</v>
      </c>
      <c r="T72" s="4">
        <f t="shared" si="15"/>
        <v>502860.7</v>
      </c>
      <c r="U72" s="4">
        <f t="shared" si="14"/>
        <v>382960</v>
      </c>
    </row>
    <row r="73" spans="1:22" x14ac:dyDescent="0.2">
      <c r="A73" s="16" t="s">
        <v>228</v>
      </c>
      <c r="B73" s="4">
        <v>86400</v>
      </c>
      <c r="C73" s="4">
        <v>196440</v>
      </c>
      <c r="D73" s="4">
        <v>-110040</v>
      </c>
      <c r="E73" s="4">
        <v>-4932445264</v>
      </c>
      <c r="F73" s="4">
        <f t="shared" si="13"/>
        <v>-34818463013</v>
      </c>
      <c r="R73" s="5">
        <v>-6.0999999999999995E-3</v>
      </c>
      <c r="S73" s="4">
        <v>382960</v>
      </c>
      <c r="T73" s="4">
        <f t="shared" si="15"/>
        <v>518268.7</v>
      </c>
      <c r="U73" s="4">
        <f t="shared" si="14"/>
        <v>376526</v>
      </c>
    </row>
    <row r="74" spans="1:22" x14ac:dyDescent="0.2">
      <c r="A74" s="16" t="s">
        <v>227</v>
      </c>
      <c r="B74" s="4">
        <v>2300</v>
      </c>
      <c r="C74" s="4">
        <v>174200</v>
      </c>
      <c r="D74" s="4">
        <v>-171900</v>
      </c>
      <c r="E74" s="4">
        <v>-7751016637</v>
      </c>
      <c r="F74" s="4">
        <f t="shared" si="13"/>
        <v>-29886017749</v>
      </c>
      <c r="R74" s="5">
        <v>4.3E-3</v>
      </c>
      <c r="S74" s="4">
        <v>418256</v>
      </c>
      <c r="T74" s="4">
        <f t="shared" si="15"/>
        <v>579688.6</v>
      </c>
      <c r="U74" s="4">
        <f t="shared" si="14"/>
        <v>376526</v>
      </c>
    </row>
    <row r="75" spans="1:22" x14ac:dyDescent="0.2">
      <c r="A75" s="16" t="s">
        <v>221</v>
      </c>
      <c r="B75" s="4">
        <v>78900</v>
      </c>
      <c r="C75" s="4">
        <v>200000</v>
      </c>
      <c r="D75" s="4">
        <v>-121100</v>
      </c>
      <c r="E75" s="4">
        <v>-5442750135</v>
      </c>
      <c r="F75" s="4">
        <f t="shared" si="13"/>
        <v>-22135001112</v>
      </c>
      <c r="R75" s="5">
        <v>1.6899999999999998E-2</v>
      </c>
      <c r="S75" s="4">
        <v>682526</v>
      </c>
      <c r="T75" s="4">
        <f t="shared" si="15"/>
        <v>561653.5</v>
      </c>
      <c r="U75" s="4">
        <f t="shared" si="14"/>
        <v>376526</v>
      </c>
    </row>
    <row r="76" spans="1:22" x14ac:dyDescent="0.2">
      <c r="A76" s="16" t="s">
        <v>212</v>
      </c>
      <c r="B76" s="4">
        <v>215400</v>
      </c>
      <c r="C76" s="4">
        <v>300000</v>
      </c>
      <c r="D76" s="4">
        <v>-84600</v>
      </c>
      <c r="E76" s="4">
        <v>-3739495752</v>
      </c>
      <c r="F76" s="4">
        <f t="shared" si="13"/>
        <v>-16692250977</v>
      </c>
      <c r="R76" s="5">
        <v>4.5999999999999999E-3</v>
      </c>
      <c r="S76" s="4">
        <v>601811</v>
      </c>
      <c r="T76" s="4">
        <f t="shared" si="15"/>
        <v>550969.59999999998</v>
      </c>
      <c r="U76" s="4">
        <f t="shared" si="14"/>
        <v>278845</v>
      </c>
    </row>
    <row r="77" spans="1:22" x14ac:dyDescent="0.2">
      <c r="A77" s="16" t="s">
        <v>211</v>
      </c>
      <c r="B77" s="4">
        <v>271000</v>
      </c>
      <c r="C77" s="4">
        <v>200010</v>
      </c>
      <c r="D77" s="4">
        <v>70990</v>
      </c>
      <c r="E77" s="4">
        <v>3120608828</v>
      </c>
      <c r="F77" s="4">
        <f t="shared" si="13"/>
        <v>-12952755225</v>
      </c>
      <c r="R77" s="5">
        <v>-5.4000000000000003E-3</v>
      </c>
      <c r="S77" s="4">
        <v>649126</v>
      </c>
      <c r="T77" s="4">
        <f t="shared" si="15"/>
        <v>575681.80000000005</v>
      </c>
      <c r="U77" s="4">
        <f t="shared" si="14"/>
        <v>278845</v>
      </c>
    </row>
    <row r="78" spans="1:22" x14ac:dyDescent="0.2">
      <c r="A78" s="16" t="s">
        <v>210</v>
      </c>
      <c r="B78" s="4">
        <v>114800</v>
      </c>
      <c r="C78" s="4">
        <v>200000</v>
      </c>
      <c r="D78" s="4">
        <v>-85200</v>
      </c>
      <c r="E78" s="4">
        <v>-3763956226</v>
      </c>
      <c r="F78" s="4">
        <f t="shared" si="13"/>
        <v>-16073364053</v>
      </c>
      <c r="R78" s="5">
        <v>-5.0000000000000001E-3</v>
      </c>
      <c r="S78" s="4">
        <v>376526</v>
      </c>
      <c r="T78" s="4">
        <f t="shared" si="15"/>
        <v>570985.30000000005</v>
      </c>
      <c r="U78" s="4">
        <f t="shared" si="14"/>
        <v>278845</v>
      </c>
    </row>
    <row r="79" spans="1:22" x14ac:dyDescent="0.2">
      <c r="A79" s="16" t="s">
        <v>209</v>
      </c>
      <c r="B79" s="4">
        <v>156500</v>
      </c>
      <c r="C79" s="4">
        <v>232100</v>
      </c>
      <c r="D79" s="4">
        <v>-75600</v>
      </c>
      <c r="E79" s="4">
        <v>-3354112870</v>
      </c>
      <c r="F79" s="4">
        <f t="shared" si="13"/>
        <v>-12309407827</v>
      </c>
      <c r="R79" s="5">
        <v>-7.000000000000001E-4</v>
      </c>
      <c r="S79" s="4">
        <v>459606</v>
      </c>
      <c r="T79" s="4">
        <f t="shared" si="15"/>
        <v>560061.5</v>
      </c>
      <c r="U79" s="4">
        <f t="shared" si="14"/>
        <v>278845</v>
      </c>
    </row>
    <row r="80" spans="1:22" x14ac:dyDescent="0.2">
      <c r="A80" s="16" t="s">
        <v>208</v>
      </c>
      <c r="B80" s="4">
        <v>67600</v>
      </c>
      <c r="C80" s="4">
        <v>350020</v>
      </c>
      <c r="D80" s="4">
        <v>-282420</v>
      </c>
      <c r="E80" s="4">
        <v>-12551851356</v>
      </c>
      <c r="F80" s="4">
        <f t="shared" si="13"/>
        <v>-8955294957</v>
      </c>
      <c r="R80" s="5">
        <v>-7.9000000000000008E-3</v>
      </c>
      <c r="S80" s="4">
        <v>762444</v>
      </c>
      <c r="T80" s="4">
        <f t="shared" si="15"/>
        <v>501897.1</v>
      </c>
      <c r="U80" s="4">
        <f t="shared" si="14"/>
        <v>278845</v>
      </c>
    </row>
    <row r="81" spans="1:21" x14ac:dyDescent="0.2">
      <c r="A81" s="16" t="s">
        <v>207</v>
      </c>
      <c r="B81" s="4">
        <v>0</v>
      </c>
      <c r="C81" s="4">
        <v>150200</v>
      </c>
      <c r="D81" s="4">
        <v>-150200</v>
      </c>
      <c r="E81" s="4">
        <v>-6727467162</v>
      </c>
      <c r="F81" s="4">
        <f t="shared" si="13"/>
        <v>3596556399</v>
      </c>
      <c r="R81" s="5">
        <v>-2.0000000000000001E-4</v>
      </c>
      <c r="S81" s="4">
        <v>278845</v>
      </c>
      <c r="T81" s="4">
        <f t="shared" si="15"/>
        <v>503121.8</v>
      </c>
      <c r="U81" s="4">
        <f t="shared" si="14"/>
        <v>416507</v>
      </c>
    </row>
    <row r="82" spans="1:21" x14ac:dyDescent="0.2">
      <c r="A82" s="16" t="s">
        <v>206</v>
      </c>
      <c r="B82" s="4">
        <v>2800</v>
      </c>
      <c r="C82" s="4">
        <v>200000</v>
      </c>
      <c r="D82" s="4">
        <v>-197200</v>
      </c>
      <c r="E82" s="4">
        <v>-8838392207</v>
      </c>
      <c r="F82" s="4">
        <f t="shared" si="13"/>
        <v>10324023561</v>
      </c>
      <c r="R82" s="5">
        <v>-1.8E-3</v>
      </c>
      <c r="S82" s="4">
        <v>416507</v>
      </c>
      <c r="T82" s="4">
        <f t="shared" si="15"/>
        <v>486946.9</v>
      </c>
      <c r="U82" s="4">
        <f t="shared" si="14"/>
        <v>494972</v>
      </c>
    </row>
    <row r="83" spans="1:21" x14ac:dyDescent="0.2">
      <c r="A83" s="16" t="s">
        <v>205</v>
      </c>
      <c r="B83" s="4">
        <v>500</v>
      </c>
      <c r="C83" s="4">
        <v>200000</v>
      </c>
      <c r="D83" s="4">
        <v>-199500</v>
      </c>
      <c r="E83" s="4">
        <v>-8964219818</v>
      </c>
      <c r="F83" s="4">
        <f t="shared" si="13"/>
        <v>19162415768</v>
      </c>
      <c r="R83" s="5">
        <v>-5.8999999999999999E-3</v>
      </c>
      <c r="S83" s="4">
        <v>537040</v>
      </c>
      <c r="T83" s="4">
        <f t="shared" si="15"/>
        <v>481316.7</v>
      </c>
      <c r="U83" s="4">
        <f t="shared" si="14"/>
        <v>329561</v>
      </c>
    </row>
    <row r="84" spans="1:21" x14ac:dyDescent="0.2">
      <c r="A84" s="16" t="s">
        <v>204</v>
      </c>
      <c r="B84" s="4">
        <v>3200</v>
      </c>
      <c r="C84" s="4">
        <v>190000</v>
      </c>
      <c r="D84" s="4">
        <v>-186800</v>
      </c>
      <c r="E84" s="4">
        <v>-8447982471</v>
      </c>
      <c r="F84" s="4">
        <f t="shared" si="13"/>
        <v>28126635586</v>
      </c>
      <c r="R84" s="5">
        <v>-1.47E-2</v>
      </c>
      <c r="S84" s="4">
        <v>1032455</v>
      </c>
      <c r="T84" s="4">
        <f t="shared" si="15"/>
        <v>449471.8</v>
      </c>
      <c r="U84" s="4">
        <f t="shared" si="14"/>
        <v>329561</v>
      </c>
    </row>
    <row r="85" spans="1:21" x14ac:dyDescent="0.2">
      <c r="A85" s="16" t="s">
        <v>203</v>
      </c>
      <c r="B85" s="4">
        <v>5520</v>
      </c>
      <c r="C85" s="4">
        <v>111800</v>
      </c>
      <c r="D85" s="4">
        <v>-106280</v>
      </c>
      <c r="E85" s="4">
        <v>-4883414656</v>
      </c>
      <c r="F85" s="4">
        <f t="shared" si="13"/>
        <v>36574618057</v>
      </c>
      <c r="R85" s="5">
        <v>-3.2000000000000002E-3</v>
      </c>
      <c r="S85" s="4">
        <v>502175</v>
      </c>
      <c r="T85" s="4">
        <f t="shared" si="15"/>
        <v>484140.9</v>
      </c>
      <c r="U85" s="4">
        <f t="shared" si="14"/>
        <v>180800</v>
      </c>
    </row>
    <row r="86" spans="1:21" x14ac:dyDescent="0.2">
      <c r="A86" s="16" t="s">
        <v>202</v>
      </c>
      <c r="B86" s="4">
        <v>6700</v>
      </c>
      <c r="C86" s="4">
        <v>115900</v>
      </c>
      <c r="D86" s="4">
        <v>-109200</v>
      </c>
      <c r="E86" s="4">
        <v>-5031547213</v>
      </c>
      <c r="F86" s="4">
        <f t="shared" si="13"/>
        <v>41458032713</v>
      </c>
      <c r="R86" s="5">
        <v>-4.7999999999999996E-3</v>
      </c>
      <c r="S86" s="4">
        <v>494972</v>
      </c>
      <c r="T86" s="4">
        <f t="shared" si="15"/>
        <v>479205.1</v>
      </c>
      <c r="U86" s="4">
        <f t="shared" si="14"/>
        <v>180800</v>
      </c>
    </row>
    <row r="87" spans="1:21" x14ac:dyDescent="0.2">
      <c r="A87" s="16" t="s">
        <v>201</v>
      </c>
      <c r="B87" s="4">
        <v>105100</v>
      </c>
      <c r="C87" s="4">
        <v>220600</v>
      </c>
      <c r="D87" s="4">
        <v>-115500</v>
      </c>
      <c r="E87" s="4">
        <v>-5344031602</v>
      </c>
      <c r="F87" s="4">
        <f t="shared" si="13"/>
        <v>46489579926</v>
      </c>
      <c r="R87" s="5">
        <v>5.8999999999999999E-3</v>
      </c>
      <c r="S87" s="4">
        <v>896248</v>
      </c>
      <c r="T87" s="4">
        <f t="shared" si="15"/>
        <v>415305</v>
      </c>
      <c r="U87" s="4">
        <f t="shared" si="14"/>
        <v>180800</v>
      </c>
    </row>
    <row r="88" spans="1:21" x14ac:dyDescent="0.2">
      <c r="A88" s="16" t="s">
        <v>200</v>
      </c>
      <c r="B88" s="4">
        <v>100</v>
      </c>
      <c r="C88" s="4">
        <v>1000</v>
      </c>
      <c r="D88" s="4">
        <v>-900</v>
      </c>
      <c r="E88" s="4">
        <v>-41377295</v>
      </c>
      <c r="F88" s="4">
        <f t="shared" si="13"/>
        <v>51833611528</v>
      </c>
      <c r="R88" s="5">
        <v>-2.7000000000000001E-3</v>
      </c>
      <c r="S88" s="4">
        <v>329561</v>
      </c>
      <c r="T88" s="4">
        <f t="shared" si="15"/>
        <v>447803.8</v>
      </c>
      <c r="U88" s="4">
        <f t="shared" si="14"/>
        <v>180800</v>
      </c>
    </row>
    <row r="89" spans="1:21" x14ac:dyDescent="0.2">
      <c r="A89" s="16" t="s">
        <v>199</v>
      </c>
      <c r="B89" s="4">
        <v>100640</v>
      </c>
      <c r="C89" s="4">
        <v>0</v>
      </c>
      <c r="D89" s="4">
        <v>100640</v>
      </c>
      <c r="E89" s="4">
        <v>4634620042</v>
      </c>
      <c r="F89" s="4">
        <f t="shared" si="13"/>
        <v>51874988823</v>
      </c>
      <c r="R89" s="5">
        <v>7.7000000000000002E-3</v>
      </c>
      <c r="S89" s="4">
        <v>350368</v>
      </c>
      <c r="T89" s="4">
        <f t="shared" si="15"/>
        <v>481799.1</v>
      </c>
      <c r="U89" s="4">
        <f t="shared" si="14"/>
        <v>180800</v>
      </c>
    </row>
    <row r="90" spans="1:21" x14ac:dyDescent="0.2">
      <c r="A90" s="16" t="s">
        <v>198</v>
      </c>
      <c r="B90" s="4">
        <v>6000</v>
      </c>
      <c r="C90" s="4">
        <v>200</v>
      </c>
      <c r="D90" s="4">
        <v>5800</v>
      </c>
      <c r="E90" s="4">
        <v>264826010</v>
      </c>
      <c r="F90" s="4">
        <f t="shared" si="13"/>
        <v>47240368781</v>
      </c>
      <c r="R90" s="5">
        <v>1.0200000000000001E-2</v>
      </c>
      <c r="S90" s="4">
        <v>180800</v>
      </c>
      <c r="T90" s="4">
        <f t="shared" si="15"/>
        <v>509554.1</v>
      </c>
      <c r="U90" s="4">
        <f t="shared" si="14"/>
        <v>254758</v>
      </c>
    </row>
    <row r="91" spans="1:21" x14ac:dyDescent="0.2">
      <c r="A91" s="16" t="s">
        <v>197</v>
      </c>
      <c r="B91" s="4">
        <v>2300</v>
      </c>
      <c r="C91" s="4">
        <v>43100</v>
      </c>
      <c r="D91" s="4">
        <v>-40800</v>
      </c>
      <c r="E91" s="4">
        <v>-1845985485</v>
      </c>
      <c r="F91" s="4">
        <f t="shared" si="13"/>
        <v>46975542771</v>
      </c>
      <c r="R91" s="5">
        <v>-1.4199999999999999E-2</v>
      </c>
      <c r="S91" s="4">
        <v>291092</v>
      </c>
      <c r="T91" s="4">
        <f t="shared" si="15"/>
        <v>510587.5</v>
      </c>
      <c r="U91" s="4">
        <f t="shared" si="14"/>
        <v>254758</v>
      </c>
    </row>
    <row r="92" spans="1:21" x14ac:dyDescent="0.2">
      <c r="A92" s="16" t="s">
        <v>196</v>
      </c>
      <c r="B92" s="4">
        <v>12600</v>
      </c>
      <c r="C92" s="4">
        <v>40900</v>
      </c>
      <c r="D92" s="4">
        <v>-28300</v>
      </c>
      <c r="E92" s="4">
        <v>-1297862898</v>
      </c>
      <c r="F92" s="4">
        <f t="shared" si="13"/>
        <v>48821528256</v>
      </c>
      <c r="R92" s="5">
        <v>8.0000000000000002E-3</v>
      </c>
      <c r="S92" s="4">
        <v>254758</v>
      </c>
      <c r="T92" s="4">
        <f t="shared" si="15"/>
        <v>537186.9</v>
      </c>
      <c r="U92" s="4">
        <f t="shared" si="14"/>
        <v>257247</v>
      </c>
    </row>
    <row r="93" spans="1:21" x14ac:dyDescent="0.2">
      <c r="A93" s="16" t="s">
        <v>195</v>
      </c>
      <c r="B93" s="4">
        <v>40600</v>
      </c>
      <c r="C93" s="4">
        <v>10000</v>
      </c>
      <c r="D93" s="4">
        <v>30600</v>
      </c>
      <c r="E93" s="4">
        <v>1390809803</v>
      </c>
      <c r="F93" s="4">
        <f t="shared" si="13"/>
        <v>50119391154</v>
      </c>
      <c r="R93" s="5">
        <v>-1.3999999999999999E-2</v>
      </c>
      <c r="S93" s="4">
        <v>480738</v>
      </c>
      <c r="T93" s="4">
        <f t="shared" si="15"/>
        <v>570786.4</v>
      </c>
      <c r="U93" s="4">
        <f t="shared" si="14"/>
        <v>257247</v>
      </c>
    </row>
    <row r="94" spans="1:21" x14ac:dyDescent="0.2">
      <c r="A94" s="16" t="s">
        <v>194</v>
      </c>
      <c r="B94" s="4">
        <v>226700</v>
      </c>
      <c r="C94" s="4">
        <v>164400</v>
      </c>
      <c r="D94" s="4">
        <v>62300</v>
      </c>
      <c r="E94" s="4">
        <v>2873836063</v>
      </c>
      <c r="F94" s="4">
        <f t="shared" si="13"/>
        <v>48728581351</v>
      </c>
      <c r="R94" s="5">
        <v>-5.7999999999999996E-3</v>
      </c>
      <c r="S94" s="4">
        <v>714006</v>
      </c>
      <c r="T94" s="4">
        <f t="shared" si="15"/>
        <v>593353.5</v>
      </c>
      <c r="U94" s="4">
        <f t="shared" si="14"/>
        <v>257247</v>
      </c>
    </row>
    <row r="95" spans="1:21" x14ac:dyDescent="0.2">
      <c r="A95" s="16" t="s">
        <v>193</v>
      </c>
      <c r="B95" s="4">
        <v>283700</v>
      </c>
      <c r="C95" s="4">
        <v>400100</v>
      </c>
      <c r="D95" s="4">
        <v>-116400</v>
      </c>
      <c r="E95" s="4">
        <v>-5395109141</v>
      </c>
      <c r="F95" s="4">
        <f t="shared" si="13"/>
        <v>45854745288</v>
      </c>
      <c r="R95" s="5">
        <v>-7.4000000000000003E-3</v>
      </c>
      <c r="S95" s="4">
        <v>848866</v>
      </c>
      <c r="T95" s="4">
        <f t="shared" si="15"/>
        <v>596302</v>
      </c>
      <c r="U95" s="4">
        <f t="shared" si="14"/>
        <v>257247</v>
      </c>
    </row>
    <row r="96" spans="1:21" x14ac:dyDescent="0.2">
      <c r="A96" s="16" t="s">
        <v>192</v>
      </c>
      <c r="B96" s="4">
        <v>76410</v>
      </c>
      <c r="C96" s="4">
        <v>197500</v>
      </c>
      <c r="D96" s="4">
        <v>-121090</v>
      </c>
      <c r="E96" s="4">
        <v>-5652656866</v>
      </c>
      <c r="F96" s="4">
        <f t="shared" si="13"/>
        <v>51249854429</v>
      </c>
      <c r="R96" s="5">
        <v>3.9000000000000003E-3</v>
      </c>
      <c r="S96" s="4">
        <v>445614</v>
      </c>
      <c r="T96" s="4">
        <f t="shared" si="15"/>
        <v>608103.9</v>
      </c>
      <c r="U96" s="4">
        <f t="shared" si="14"/>
        <v>257247</v>
      </c>
    </row>
    <row r="97" spans="1:21" x14ac:dyDescent="0.2">
      <c r="A97" s="16" t="s">
        <v>191</v>
      </c>
      <c r="B97" s="4">
        <v>17900</v>
      </c>
      <c r="C97" s="4">
        <v>32100</v>
      </c>
      <c r="D97" s="4">
        <v>-14200</v>
      </c>
      <c r="E97" s="4">
        <v>-660962777</v>
      </c>
      <c r="F97" s="4">
        <f t="shared" si="13"/>
        <v>56902511295</v>
      </c>
      <c r="R97" s="5">
        <v>-1.1699999999999999E-2</v>
      </c>
      <c r="S97" s="4">
        <v>257247</v>
      </c>
      <c r="T97" s="4">
        <f t="shared" si="15"/>
        <v>680132.7</v>
      </c>
      <c r="U97" s="4">
        <f t="shared" si="14"/>
        <v>301426</v>
      </c>
    </row>
    <row r="98" spans="1:21" x14ac:dyDescent="0.2">
      <c r="A98" s="16" t="s">
        <v>190</v>
      </c>
      <c r="B98" s="4">
        <v>51800</v>
      </c>
      <c r="C98" s="4">
        <v>108700</v>
      </c>
      <c r="D98" s="4">
        <v>-56900</v>
      </c>
      <c r="E98" s="4">
        <v>-2680276108</v>
      </c>
      <c r="F98" s="4">
        <f t="shared" si="13"/>
        <v>57563474072</v>
      </c>
      <c r="R98" s="5">
        <v>-6.1999999999999998E-3</v>
      </c>
      <c r="S98" s="4">
        <v>654549</v>
      </c>
      <c r="T98" s="4">
        <f t="shared" si="15"/>
        <v>681941.4</v>
      </c>
      <c r="U98" s="4">
        <f t="shared" si="14"/>
        <v>301426</v>
      </c>
    </row>
    <row r="99" spans="1:21" x14ac:dyDescent="0.2">
      <c r="A99" s="16" t="s">
        <v>189</v>
      </c>
      <c r="B99" s="4">
        <v>347000</v>
      </c>
      <c r="C99" s="4">
        <v>201000</v>
      </c>
      <c r="D99" s="4">
        <v>146000</v>
      </c>
      <c r="E99" s="4">
        <v>6922405332</v>
      </c>
      <c r="F99" s="4">
        <f t="shared" si="13"/>
        <v>60243750180</v>
      </c>
      <c r="R99" s="5">
        <v>-1.8E-3</v>
      </c>
      <c r="S99" s="4">
        <v>690321</v>
      </c>
      <c r="T99" s="4">
        <f t="shared" si="15"/>
        <v>646599.19999999995</v>
      </c>
      <c r="U99" s="4">
        <f t="shared" si="14"/>
        <v>301426</v>
      </c>
    </row>
    <row r="100" spans="1:21" x14ac:dyDescent="0.2">
      <c r="A100" s="16" t="s">
        <v>188</v>
      </c>
      <c r="B100" s="4">
        <v>37300</v>
      </c>
      <c r="C100" s="4">
        <v>90200</v>
      </c>
      <c r="D100" s="4">
        <v>-52900</v>
      </c>
      <c r="E100" s="4">
        <v>-2510750375</v>
      </c>
      <c r="F100" s="4">
        <f t="shared" si="13"/>
        <v>53321344848</v>
      </c>
      <c r="R100" s="5">
        <v>5.6000000000000008E-3</v>
      </c>
      <c r="S100" s="4">
        <v>458350</v>
      </c>
      <c r="T100" s="4">
        <f t="shared" si="15"/>
        <v>648434.30000000005</v>
      </c>
      <c r="U100" s="4">
        <f t="shared" si="14"/>
        <v>301426</v>
      </c>
    </row>
    <row r="101" spans="1:21" x14ac:dyDescent="0.2">
      <c r="A101" s="16" t="s">
        <v>187</v>
      </c>
      <c r="B101" s="4">
        <v>22300</v>
      </c>
      <c r="C101" s="4">
        <v>100</v>
      </c>
      <c r="D101" s="4">
        <v>22200</v>
      </c>
      <c r="E101" s="4">
        <v>1047950521</v>
      </c>
      <c r="F101" s="4">
        <f t="shared" si="13"/>
        <v>55832095223</v>
      </c>
      <c r="R101" s="5">
        <v>6.6E-3</v>
      </c>
      <c r="S101" s="4">
        <v>301426</v>
      </c>
      <c r="T101" s="4">
        <f t="shared" si="15"/>
        <v>690957.4</v>
      </c>
      <c r="U101" s="4">
        <f t="shared" si="14"/>
        <v>520752</v>
      </c>
    </row>
    <row r="102" spans="1:21" x14ac:dyDescent="0.2">
      <c r="A102" s="16" t="s">
        <v>186</v>
      </c>
      <c r="B102" s="4">
        <v>37000</v>
      </c>
      <c r="C102" s="4">
        <v>0</v>
      </c>
      <c r="D102" s="4">
        <v>37000</v>
      </c>
      <c r="E102" s="4">
        <v>1735209739</v>
      </c>
      <c r="F102" s="4">
        <f t="shared" si="13"/>
        <v>54784144702</v>
      </c>
      <c r="R102" s="5">
        <v>-6.3E-3</v>
      </c>
      <c r="S102" s="4">
        <v>520752</v>
      </c>
      <c r="T102" s="4">
        <f t="shared" si="15"/>
        <v>675334</v>
      </c>
      <c r="U102" s="4">
        <f t="shared" si="14"/>
        <v>563633</v>
      </c>
    </row>
    <row r="103" spans="1:21" x14ac:dyDescent="0.2">
      <c r="A103" s="16" t="s">
        <v>185</v>
      </c>
      <c r="B103" s="4">
        <v>123900</v>
      </c>
      <c r="C103" s="4">
        <v>145000</v>
      </c>
      <c r="D103" s="4">
        <v>-21100</v>
      </c>
      <c r="E103" s="4">
        <v>-994876758</v>
      </c>
      <c r="F103" s="4">
        <f t="shared" si="13"/>
        <v>53048934963</v>
      </c>
      <c r="R103" s="5">
        <v>-1.3500000000000002E-2</v>
      </c>
      <c r="S103" s="4">
        <v>816733</v>
      </c>
      <c r="T103" s="4">
        <f t="shared" si="15"/>
        <v>631723.6</v>
      </c>
      <c r="U103" s="4">
        <f t="shared" si="14"/>
        <v>563633</v>
      </c>
    </row>
    <row r="104" spans="1:21" x14ac:dyDescent="0.2">
      <c r="A104" s="16" t="s">
        <v>184</v>
      </c>
      <c r="B104" s="4">
        <v>258700</v>
      </c>
      <c r="C104" s="4">
        <v>310000</v>
      </c>
      <c r="D104" s="4">
        <v>-51300</v>
      </c>
      <c r="E104" s="4">
        <v>-2452152561</v>
      </c>
      <c r="F104" s="4">
        <f t="shared" si="13"/>
        <v>54043811721</v>
      </c>
      <c r="R104" s="5">
        <v>6.4000000000000003E-3</v>
      </c>
      <c r="S104" s="4">
        <v>939677</v>
      </c>
      <c r="T104" s="4">
        <f t="shared" si="15"/>
        <v>638400.5</v>
      </c>
      <c r="U104" s="4">
        <f t="shared" si="14"/>
        <v>336899</v>
      </c>
    </row>
    <row r="105" spans="1:21" x14ac:dyDescent="0.2">
      <c r="A105" s="16" t="s">
        <v>183</v>
      </c>
      <c r="B105" s="4">
        <v>69400</v>
      </c>
      <c r="C105" s="4">
        <v>200000</v>
      </c>
      <c r="D105" s="4">
        <v>-130600</v>
      </c>
      <c r="E105" s="4">
        <v>-6204584243</v>
      </c>
      <c r="F105" s="4">
        <f t="shared" si="13"/>
        <v>56495964282</v>
      </c>
      <c r="R105" s="5">
        <v>-1.9E-3</v>
      </c>
      <c r="S105" s="4">
        <v>878351</v>
      </c>
      <c r="T105" s="4">
        <f t="shared" si="15"/>
        <v>593143.19999999995</v>
      </c>
      <c r="U105" s="4">
        <f t="shared" si="14"/>
        <v>336899</v>
      </c>
    </row>
    <row r="106" spans="1:21" x14ac:dyDescent="0.2">
      <c r="A106" s="16" t="s">
        <v>182</v>
      </c>
      <c r="B106" s="4">
        <v>135500</v>
      </c>
      <c r="C106" s="4">
        <v>94400</v>
      </c>
      <c r="D106" s="4">
        <v>41100</v>
      </c>
      <c r="E106" s="4">
        <v>1956879311</v>
      </c>
      <c r="F106" s="4">
        <f t="shared" si="13"/>
        <v>62700548525</v>
      </c>
      <c r="R106" s="5">
        <v>4.5000000000000005E-3</v>
      </c>
      <c r="S106" s="4">
        <v>563633</v>
      </c>
      <c r="T106" s="4">
        <f t="shared" si="15"/>
        <v>562370.30000000005</v>
      </c>
      <c r="U106" s="4">
        <f t="shared" si="14"/>
        <v>336899</v>
      </c>
    </row>
    <row r="107" spans="1:21" x14ac:dyDescent="0.2">
      <c r="A107" s="16" t="s">
        <v>181</v>
      </c>
      <c r="B107" s="4">
        <v>310000</v>
      </c>
      <c r="C107" s="4">
        <v>100400</v>
      </c>
      <c r="D107" s="4">
        <v>209600</v>
      </c>
      <c r="E107" s="4">
        <v>9942104614</v>
      </c>
      <c r="F107" s="4">
        <f t="shared" si="13"/>
        <v>60743669214</v>
      </c>
      <c r="R107" s="5">
        <v>2.0099999999999996E-2</v>
      </c>
      <c r="S107" s="4">
        <v>977535</v>
      </c>
      <c r="T107" s="4">
        <f t="shared" si="15"/>
        <v>510157.7</v>
      </c>
      <c r="U107" s="4">
        <f t="shared" si="14"/>
        <v>336899</v>
      </c>
    </row>
    <row r="108" spans="1:21" x14ac:dyDescent="0.2">
      <c r="A108" s="16" t="s">
        <v>180</v>
      </c>
      <c r="B108" s="4">
        <v>1200</v>
      </c>
      <c r="C108" s="4">
        <v>140000</v>
      </c>
      <c r="D108" s="4">
        <v>-138800</v>
      </c>
      <c r="E108" s="4">
        <v>-6451485111</v>
      </c>
      <c r="F108" s="4">
        <f t="shared" si="13"/>
        <v>50801564600</v>
      </c>
      <c r="R108" s="5">
        <v>2.1600000000000001E-2</v>
      </c>
      <c r="S108" s="4">
        <v>672636</v>
      </c>
      <c r="T108" s="4">
        <f t="shared" si="15"/>
        <v>526020.6</v>
      </c>
      <c r="U108" s="4">
        <f t="shared" si="14"/>
        <v>336899</v>
      </c>
    </row>
    <row r="109" spans="1:21" x14ac:dyDescent="0.2">
      <c r="A109" s="16" t="s">
        <v>179</v>
      </c>
      <c r="B109" s="4">
        <v>100</v>
      </c>
      <c r="C109" s="4">
        <v>1500</v>
      </c>
      <c r="D109" s="4">
        <v>-1400</v>
      </c>
      <c r="E109" s="4">
        <v>-63760440</v>
      </c>
      <c r="F109" s="4">
        <f t="shared" si="13"/>
        <v>57253049711</v>
      </c>
      <c r="R109" s="5">
        <v>2.81E-2</v>
      </c>
      <c r="S109" s="4">
        <v>336899</v>
      </c>
      <c r="T109" s="4">
        <f t="shared" si="15"/>
        <v>557508.9</v>
      </c>
      <c r="U109" s="4">
        <f t="shared" si="14"/>
        <v>364518</v>
      </c>
    </row>
    <row r="110" spans="1:21" x14ac:dyDescent="0.2">
      <c r="A110" s="16" t="s">
        <v>178</v>
      </c>
      <c r="B110" s="4">
        <v>4000</v>
      </c>
      <c r="C110" s="4">
        <v>0</v>
      </c>
      <c r="D110" s="4">
        <v>4000</v>
      </c>
      <c r="E110" s="4">
        <v>177180105</v>
      </c>
      <c r="F110" s="4">
        <f t="shared" si="13"/>
        <v>57316810151</v>
      </c>
      <c r="R110" s="5">
        <v>9.0000000000000011E-3</v>
      </c>
      <c r="S110" s="4">
        <v>476701</v>
      </c>
      <c r="T110" s="4">
        <f t="shared" si="15"/>
        <v>609610.4</v>
      </c>
      <c r="U110" s="4">
        <f t="shared" si="14"/>
        <v>364518</v>
      </c>
    </row>
    <row r="111" spans="1:21" x14ac:dyDescent="0.2">
      <c r="A111" s="16" t="s">
        <v>177</v>
      </c>
      <c r="B111" s="4">
        <v>2600</v>
      </c>
      <c r="C111" s="4">
        <v>0</v>
      </c>
      <c r="D111" s="4">
        <v>2600</v>
      </c>
      <c r="E111" s="4">
        <v>114260956</v>
      </c>
      <c r="F111" s="4">
        <f t="shared" si="13"/>
        <v>57139630046</v>
      </c>
      <c r="R111" s="5">
        <v>-4.0399999999999998E-2</v>
      </c>
      <c r="S111" s="4">
        <v>726657</v>
      </c>
      <c r="T111" s="4">
        <f t="shared" si="15"/>
        <v>645351.9</v>
      </c>
      <c r="U111" s="4">
        <f t="shared" si="14"/>
        <v>255904</v>
      </c>
    </row>
    <row r="112" spans="1:21" x14ac:dyDescent="0.2">
      <c r="A112" s="16" t="s">
        <v>176</v>
      </c>
      <c r="B112" s="4">
        <v>100000</v>
      </c>
      <c r="C112" s="4">
        <v>0</v>
      </c>
      <c r="D112" s="4">
        <v>100000</v>
      </c>
      <c r="E112" s="4">
        <v>4575296378</v>
      </c>
      <c r="F112" s="4">
        <f t="shared" si="13"/>
        <v>57025369090</v>
      </c>
      <c r="R112" s="5">
        <v>-5.3E-3</v>
      </c>
      <c r="S112" s="4">
        <v>364518</v>
      </c>
      <c r="T112" s="4">
        <f t="shared" si="15"/>
        <v>679958</v>
      </c>
      <c r="U112" s="4">
        <f t="shared" si="14"/>
        <v>255904</v>
      </c>
    </row>
    <row r="113" spans="1:21" x14ac:dyDescent="0.2">
      <c r="A113" s="16" t="s">
        <v>175</v>
      </c>
      <c r="B113" s="4">
        <v>200</v>
      </c>
      <c r="C113" s="4">
        <v>0</v>
      </c>
      <c r="D113" s="4">
        <v>200</v>
      </c>
      <c r="E113" s="4">
        <v>9206954</v>
      </c>
      <c r="F113" s="4">
        <f t="shared" si="13"/>
        <v>52450072712</v>
      </c>
      <c r="R113" s="5">
        <v>5.1999999999999998E-3</v>
      </c>
      <c r="S113" s="4">
        <v>380629</v>
      </c>
      <c r="T113" s="4">
        <f t="shared" si="15"/>
        <v>716175.6</v>
      </c>
      <c r="U113" s="4">
        <f t="shared" si="14"/>
        <v>255904</v>
      </c>
    </row>
    <row r="114" spans="1:21" x14ac:dyDescent="0.2">
      <c r="A114" s="16" t="s">
        <v>174</v>
      </c>
      <c r="B114" s="4">
        <v>102200</v>
      </c>
      <c r="C114" s="4">
        <v>0</v>
      </c>
      <c r="D114" s="4">
        <v>102200</v>
      </c>
      <c r="E114" s="4">
        <v>4677703247</v>
      </c>
      <c r="F114" s="4">
        <f t="shared" si="13"/>
        <v>52440865758</v>
      </c>
      <c r="R114" s="5">
        <v>-4.0399999999999998E-2</v>
      </c>
      <c r="S114" s="4">
        <v>1006446</v>
      </c>
      <c r="T114" s="4">
        <f t="shared" si="15"/>
        <v>746347</v>
      </c>
      <c r="U114" s="4">
        <f t="shared" si="14"/>
        <v>255904</v>
      </c>
    </row>
    <row r="115" spans="1:21" x14ac:dyDescent="0.2">
      <c r="A115" s="16" t="s">
        <v>173</v>
      </c>
      <c r="B115" s="4">
        <v>250000</v>
      </c>
      <c r="C115" s="4">
        <v>10000</v>
      </c>
      <c r="D115" s="4">
        <v>240000</v>
      </c>
      <c r="E115" s="4">
        <v>11448953007</v>
      </c>
      <c r="F115" s="4">
        <f t="shared" si="13"/>
        <v>47763162511</v>
      </c>
      <c r="R115" s="5">
        <v>1.29E-2</v>
      </c>
      <c r="S115" s="4">
        <v>425778</v>
      </c>
      <c r="T115" s="4">
        <f t="shared" si="15"/>
        <v>772233</v>
      </c>
      <c r="U115" s="4">
        <f t="shared" si="14"/>
        <v>255904</v>
      </c>
    </row>
    <row r="116" spans="1:21" x14ac:dyDescent="0.2">
      <c r="A116" s="16" t="s">
        <v>172</v>
      </c>
      <c r="B116" s="4">
        <v>0</v>
      </c>
      <c r="C116" s="4">
        <v>0</v>
      </c>
      <c r="D116" s="4">
        <v>0</v>
      </c>
      <c r="E116" s="4">
        <v>0</v>
      </c>
      <c r="F116" s="4">
        <f t="shared" si="13"/>
        <v>36314209504</v>
      </c>
      <c r="R116" s="5">
        <v>9.4999999999999998E-3</v>
      </c>
      <c r="S116" s="4">
        <v>255904</v>
      </c>
      <c r="T116" s="4">
        <f t="shared" ref="T116:T121" si="16">AVERAGE(S117:S126)</f>
        <v>815428.5</v>
      </c>
      <c r="U116" s="4">
        <f t="shared" si="14"/>
        <v>455409</v>
      </c>
    </row>
    <row r="117" spans="1:21" x14ac:dyDescent="0.2">
      <c r="A117" s="16" t="s">
        <v>171</v>
      </c>
      <c r="B117" s="4">
        <v>240100</v>
      </c>
      <c r="C117" s="4">
        <v>0</v>
      </c>
      <c r="D117" s="4">
        <v>240100</v>
      </c>
      <c r="E117" s="4">
        <v>11219616654</v>
      </c>
      <c r="F117" s="4">
        <f t="shared" si="13"/>
        <v>36314209504</v>
      </c>
      <c r="R117" s="5">
        <v>5.0000000000000001E-3</v>
      </c>
      <c r="S117" s="4">
        <v>455409</v>
      </c>
      <c r="T117" s="4">
        <f t="shared" si="16"/>
        <v>798448.7</v>
      </c>
      <c r="U117" s="4">
        <f t="shared" si="14"/>
        <v>651782</v>
      </c>
    </row>
    <row r="118" spans="1:21" x14ac:dyDescent="0.2">
      <c r="A118" s="16" t="s">
        <v>170</v>
      </c>
      <c r="B118" s="4">
        <v>206600</v>
      </c>
      <c r="C118" s="4">
        <v>0</v>
      </c>
      <c r="D118" s="4">
        <v>206600</v>
      </c>
      <c r="E118" s="4">
        <v>9597579381</v>
      </c>
      <c r="F118" s="4">
        <f t="shared" si="13"/>
        <v>25094592850</v>
      </c>
      <c r="R118" s="5">
        <v>-9.3999999999999986E-3</v>
      </c>
      <c r="S118" s="4">
        <v>831265</v>
      </c>
      <c r="T118" s="4">
        <f t="shared" si="16"/>
        <v>741509.4</v>
      </c>
      <c r="U118" s="4">
        <f t="shared" si="14"/>
        <v>651782</v>
      </c>
    </row>
    <row r="119" spans="1:21" x14ac:dyDescent="0.2">
      <c r="A119" s="16" t="s">
        <v>169</v>
      </c>
      <c r="B119" s="4">
        <v>4000</v>
      </c>
      <c r="C119" s="4">
        <v>0</v>
      </c>
      <c r="D119" s="4">
        <v>4000</v>
      </c>
      <c r="E119" s="4">
        <v>187624747</v>
      </c>
      <c r="F119" s="4">
        <f t="shared" si="13"/>
        <v>15497013469</v>
      </c>
      <c r="R119" s="5">
        <v>-1.4499999999999999E-2</v>
      </c>
      <c r="S119" s="4">
        <v>651782</v>
      </c>
      <c r="T119" s="4">
        <f t="shared" si="16"/>
        <v>709775.6</v>
      </c>
      <c r="U119" s="4">
        <f t="shared" si="14"/>
        <v>710579</v>
      </c>
    </row>
    <row r="120" spans="1:21" x14ac:dyDescent="0.2">
      <c r="A120" s="16" t="s">
        <v>168</v>
      </c>
      <c r="B120" s="4">
        <v>1300</v>
      </c>
      <c r="C120" s="4">
        <v>22700</v>
      </c>
      <c r="D120" s="4">
        <v>-21400</v>
      </c>
      <c r="E120" s="4">
        <v>-1018546210</v>
      </c>
      <c r="F120" s="4">
        <f t="shared" si="13"/>
        <v>15309388722</v>
      </c>
      <c r="R120" s="5">
        <v>-1.66E-2</v>
      </c>
      <c r="S120" s="4">
        <v>997716</v>
      </c>
      <c r="T120" s="4">
        <f t="shared" si="16"/>
        <v>678729.7</v>
      </c>
      <c r="U120" s="4">
        <f t="shared" si="14"/>
        <v>684638</v>
      </c>
    </row>
    <row r="121" spans="1:21" x14ac:dyDescent="0.2">
      <c r="A121" s="16" t="s">
        <v>167</v>
      </c>
      <c r="B121" s="4">
        <v>950</v>
      </c>
      <c r="C121" s="4">
        <v>7300</v>
      </c>
      <c r="D121" s="4">
        <v>-6350</v>
      </c>
      <c r="E121" s="4">
        <v>-307095706</v>
      </c>
      <c r="F121" s="4">
        <f t="shared" si="13"/>
        <v>16327934932</v>
      </c>
      <c r="R121" s="5">
        <v>-1.9E-2</v>
      </c>
      <c r="S121" s="4">
        <v>1084072</v>
      </c>
      <c r="T121" s="4">
        <f t="shared" si="16"/>
        <v>654522.6</v>
      </c>
      <c r="U121" s="4">
        <f t="shared" si="14"/>
        <v>684638</v>
      </c>
    </row>
    <row r="122" spans="1:21" x14ac:dyDescent="0.2">
      <c r="A122" s="16" t="s">
        <v>166</v>
      </c>
      <c r="B122" s="4">
        <v>200</v>
      </c>
      <c r="C122" s="4">
        <v>100300</v>
      </c>
      <c r="D122" s="4">
        <v>-100100</v>
      </c>
      <c r="E122" s="4">
        <v>-4937652697</v>
      </c>
      <c r="F122" s="4">
        <f t="shared" si="13"/>
        <v>16635030638</v>
      </c>
      <c r="R122" s="5">
        <v>2.5999999999999999E-3</v>
      </c>
      <c r="S122" s="4">
        <v>710579</v>
      </c>
      <c r="T122" s="4">
        <f>AVERAGE(S123:S132)</f>
        <v>613367</v>
      </c>
      <c r="U122" s="4">
        <f t="shared" si="14"/>
        <v>285611</v>
      </c>
    </row>
    <row r="123" spans="1:21" x14ac:dyDescent="0.2">
      <c r="A123" s="16" t="s">
        <v>165</v>
      </c>
      <c r="B123" s="4">
        <v>50000</v>
      </c>
      <c r="C123" s="4">
        <v>20000</v>
      </c>
      <c r="D123" s="4">
        <v>30000</v>
      </c>
      <c r="E123" s="4">
        <v>1477474953</v>
      </c>
      <c r="F123" s="4">
        <f t="shared" si="13"/>
        <v>21572683335</v>
      </c>
      <c r="R123" s="5">
        <v>-1.4999999999999999E-2</v>
      </c>
      <c r="S123" s="4">
        <v>742805</v>
      </c>
      <c r="U123" s="4">
        <f t="shared" si="14"/>
        <v>261872</v>
      </c>
    </row>
    <row r="124" spans="1:21" x14ac:dyDescent="0.2">
      <c r="A124" s="16" t="s">
        <v>164</v>
      </c>
      <c r="B124" s="4">
        <v>170100</v>
      </c>
      <c r="C124" s="4">
        <v>105000</v>
      </c>
      <c r="D124" s="4">
        <v>65100</v>
      </c>
      <c r="E124" s="4">
        <v>3254616766</v>
      </c>
      <c r="F124" s="4">
        <f t="shared" si="13"/>
        <v>20095208382</v>
      </c>
      <c r="R124" s="5">
        <v>8.0000000000000002E-3</v>
      </c>
      <c r="S124" s="4">
        <v>1308160</v>
      </c>
      <c r="U124" s="4">
        <f t="shared" ref="U124:U126" si="17">MIN(S125:S129)</f>
        <v>261872</v>
      </c>
    </row>
    <row r="125" spans="1:21" x14ac:dyDescent="0.2">
      <c r="A125" s="16" t="s">
        <v>163</v>
      </c>
      <c r="B125" s="4">
        <v>132200</v>
      </c>
      <c r="C125" s="4">
        <v>3500</v>
      </c>
      <c r="D125" s="4">
        <v>128700</v>
      </c>
      <c r="E125" s="4">
        <v>6388620605</v>
      </c>
      <c r="F125" s="4">
        <f t="shared" si="13"/>
        <v>16840591616</v>
      </c>
      <c r="R125" s="5">
        <v>-1.1999999999999999E-3</v>
      </c>
      <c r="S125" s="4">
        <v>684638</v>
      </c>
      <c r="U125" s="4">
        <f t="shared" si="17"/>
        <v>261872</v>
      </c>
    </row>
    <row r="126" spans="1:21" x14ac:dyDescent="0.2">
      <c r="A126" s="16" t="s">
        <v>162</v>
      </c>
      <c r="B126" s="4">
        <v>0</v>
      </c>
      <c r="C126" s="4">
        <v>300</v>
      </c>
      <c r="D126" s="4">
        <v>-300</v>
      </c>
      <c r="E126" s="4">
        <v>-14916811</v>
      </c>
      <c r="F126" s="4">
        <f t="shared" si="13"/>
        <v>10451971011</v>
      </c>
      <c r="R126" s="5">
        <v>2.3199999999999998E-2</v>
      </c>
      <c r="S126" s="4">
        <v>687859</v>
      </c>
      <c r="U126" s="4">
        <f t="shared" si="17"/>
        <v>261872</v>
      </c>
    </row>
    <row r="127" spans="1:21" x14ac:dyDescent="0.2">
      <c r="A127" s="16" t="s">
        <v>161</v>
      </c>
      <c r="B127" s="4">
        <v>11700</v>
      </c>
      <c r="C127" s="4">
        <v>0</v>
      </c>
      <c r="D127" s="4">
        <v>11700</v>
      </c>
      <c r="E127" s="4">
        <v>568045249</v>
      </c>
      <c r="F127" s="4">
        <f t="shared" si="13"/>
        <v>10466887822</v>
      </c>
      <c r="R127" s="5">
        <v>1.5800000000000002E-2</v>
      </c>
      <c r="S127" s="4">
        <v>285611</v>
      </c>
      <c r="U127" s="4">
        <f>MIN(S128:S132)</f>
        <v>261872</v>
      </c>
    </row>
    <row r="128" spans="1:21" x14ac:dyDescent="0.2">
      <c r="A128" s="16" t="s">
        <v>160</v>
      </c>
      <c r="B128" s="4">
        <v>300</v>
      </c>
      <c r="C128" s="4">
        <v>0</v>
      </c>
      <c r="D128" s="4">
        <v>300</v>
      </c>
      <c r="E128" s="4">
        <v>14334268</v>
      </c>
      <c r="F128" s="4">
        <f t="shared" si="13"/>
        <v>9898842573</v>
      </c>
      <c r="R128" s="5">
        <v>-2.3999999999999998E-3</v>
      </c>
      <c r="S128" s="4">
        <v>261872</v>
      </c>
    </row>
    <row r="129" spans="1:22" x14ac:dyDescent="0.2">
      <c r="A129" s="16" t="s">
        <v>159</v>
      </c>
      <c r="B129" s="4">
        <v>6500</v>
      </c>
      <c r="C129" s="4">
        <v>100</v>
      </c>
      <c r="D129" s="4">
        <v>6400</v>
      </c>
      <c r="E129" s="4">
        <v>306767744</v>
      </c>
      <c r="F129" s="4">
        <f t="shared" si="13"/>
        <v>9884508305</v>
      </c>
      <c r="R129" s="5">
        <v>9.1000000000000004E-3</v>
      </c>
      <c r="S129" s="4">
        <v>334444</v>
      </c>
    </row>
    <row r="130" spans="1:22" x14ac:dyDescent="0.2">
      <c r="A130" s="16" t="s">
        <v>158</v>
      </c>
      <c r="B130" s="4">
        <v>155000</v>
      </c>
      <c r="C130" s="4">
        <v>48938</v>
      </c>
      <c r="D130" s="4">
        <v>106062</v>
      </c>
      <c r="E130" s="4">
        <v>5035952095</v>
      </c>
      <c r="F130" s="4">
        <f t="shared" si="13"/>
        <v>9577740561</v>
      </c>
      <c r="R130" s="5">
        <v>-1.0800000000000001E-2</v>
      </c>
      <c r="S130" s="4">
        <v>687257</v>
      </c>
    </row>
    <row r="131" spans="1:22" x14ac:dyDescent="0.2">
      <c r="A131" s="16" t="s">
        <v>157</v>
      </c>
      <c r="B131" s="4">
        <v>102300</v>
      </c>
      <c r="C131" s="4">
        <v>8010</v>
      </c>
      <c r="D131" s="4">
        <v>94290</v>
      </c>
      <c r="E131" s="4">
        <v>4521171556</v>
      </c>
      <c r="F131" s="4">
        <f>E131+F132</f>
        <v>4541788466</v>
      </c>
      <c r="R131" s="5">
        <v>-2.3399999999999997E-2</v>
      </c>
      <c r="S131" s="4">
        <v>842001</v>
      </c>
    </row>
    <row r="132" spans="1:22" x14ac:dyDescent="0.2">
      <c r="A132" s="16" t="s">
        <v>156</v>
      </c>
      <c r="B132" s="4">
        <v>1100</v>
      </c>
      <c r="C132" s="4">
        <v>680</v>
      </c>
      <c r="D132" s="4">
        <v>420</v>
      </c>
      <c r="E132" s="4">
        <v>20616910</v>
      </c>
      <c r="F132" s="4">
        <f>E132</f>
        <v>20616910</v>
      </c>
      <c r="R132" s="5">
        <v>-6.3E-3</v>
      </c>
      <c r="S132" s="4">
        <v>299023</v>
      </c>
    </row>
    <row r="133" spans="1:22" x14ac:dyDescent="0.2">
      <c r="A133" s="2"/>
      <c r="B133" s="4"/>
      <c r="C133" s="4"/>
      <c r="D133" s="4"/>
      <c r="E133" s="4"/>
      <c r="F133" s="4">
        <f t="shared" ref="F133:F187" si="18">E133+F134</f>
        <v>0</v>
      </c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>
        <f t="shared" si="18"/>
        <v>0</v>
      </c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>
        <f t="shared" si="18"/>
        <v>0</v>
      </c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>
        <f t="shared" si="18"/>
        <v>0</v>
      </c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>
        <f t="shared" si="18"/>
        <v>0</v>
      </c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>
        <f t="shared" si="18"/>
        <v>0</v>
      </c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>
        <f t="shared" si="18"/>
        <v>0</v>
      </c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>
        <f t="shared" si="18"/>
        <v>0</v>
      </c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>
        <f t="shared" si="18"/>
        <v>0</v>
      </c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>
        <f t="shared" si="18"/>
        <v>0</v>
      </c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6"/>
      <c r="B143" s="4"/>
      <c r="C143" s="4"/>
      <c r="D143" s="4"/>
      <c r="E143" s="4"/>
      <c r="F143" s="4">
        <f t="shared" si="18"/>
        <v>0</v>
      </c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6"/>
      <c r="B144" s="4"/>
      <c r="C144" s="4"/>
      <c r="D144" s="4"/>
      <c r="E144" s="4"/>
      <c r="F144" s="4">
        <f t="shared" si="18"/>
        <v>0</v>
      </c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6"/>
      <c r="B145" s="4"/>
      <c r="C145" s="4"/>
      <c r="D145" s="4"/>
      <c r="E145" s="4"/>
      <c r="F145" s="4">
        <f t="shared" si="18"/>
        <v>0</v>
      </c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6"/>
      <c r="B146" s="4"/>
      <c r="C146" s="4"/>
      <c r="D146" s="4"/>
      <c r="E146" s="4"/>
      <c r="F146" s="4">
        <f t="shared" si="18"/>
        <v>0</v>
      </c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6"/>
      <c r="B147" s="4"/>
      <c r="C147" s="4"/>
      <c r="D147" s="4"/>
      <c r="E147" s="4"/>
      <c r="F147" s="4">
        <f t="shared" si="18"/>
        <v>0</v>
      </c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6"/>
      <c r="B148" s="4"/>
      <c r="C148" s="4"/>
      <c r="D148" s="4"/>
      <c r="E148" s="4"/>
      <c r="F148" s="4">
        <f t="shared" si="18"/>
        <v>0</v>
      </c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6"/>
      <c r="B149" s="4"/>
      <c r="C149" s="4"/>
      <c r="D149" s="4"/>
      <c r="E149" s="4"/>
      <c r="F149" s="4">
        <f t="shared" si="18"/>
        <v>0</v>
      </c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5"/>
    </row>
    <row r="150" spans="1:22" x14ac:dyDescent="0.2">
      <c r="A150" s="6"/>
      <c r="B150" s="4"/>
      <c r="C150" s="4"/>
      <c r="D150" s="4"/>
      <c r="E150" s="4"/>
      <c r="F150" s="4">
        <f t="shared" si="18"/>
        <v>0</v>
      </c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5"/>
    </row>
    <row r="151" spans="1:22" x14ac:dyDescent="0.2">
      <c r="A151" s="6"/>
      <c r="B151" s="4"/>
      <c r="C151" s="4"/>
      <c r="D151" s="4"/>
      <c r="E151" s="4"/>
      <c r="F151" s="4">
        <f t="shared" si="18"/>
        <v>0</v>
      </c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5"/>
    </row>
    <row r="152" spans="1:22" x14ac:dyDescent="0.2">
      <c r="A152" s="6"/>
      <c r="B152" s="4"/>
      <c r="C152" s="4"/>
      <c r="D152" s="4"/>
      <c r="E152" s="4"/>
      <c r="F152" s="4">
        <f t="shared" si="18"/>
        <v>0</v>
      </c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5"/>
    </row>
    <row r="153" spans="1:22" x14ac:dyDescent="0.2">
      <c r="A153" s="2"/>
      <c r="B153" s="4"/>
      <c r="C153" s="4"/>
      <c r="D153" s="4"/>
      <c r="E153" s="4"/>
      <c r="F153" s="4">
        <f t="shared" si="18"/>
        <v>0</v>
      </c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5"/>
    </row>
    <row r="154" spans="1:22" x14ac:dyDescent="0.2">
      <c r="A154" s="2"/>
      <c r="B154" s="4"/>
      <c r="C154" s="4"/>
      <c r="D154" s="4"/>
      <c r="E154" s="4"/>
      <c r="F154" s="4">
        <f t="shared" si="18"/>
        <v>0</v>
      </c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5"/>
    </row>
    <row r="155" spans="1:22" x14ac:dyDescent="0.2">
      <c r="A155" s="6"/>
      <c r="B155" s="4"/>
      <c r="C155" s="4"/>
      <c r="D155" s="4"/>
      <c r="E155" s="4"/>
      <c r="F155" s="4">
        <f t="shared" si="18"/>
        <v>0</v>
      </c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5"/>
    </row>
    <row r="156" spans="1:22" x14ac:dyDescent="0.2">
      <c r="A156" s="6"/>
      <c r="B156" s="4"/>
      <c r="C156" s="4"/>
      <c r="D156" s="4"/>
      <c r="E156" s="4"/>
      <c r="F156" s="4">
        <f t="shared" si="18"/>
        <v>0</v>
      </c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5"/>
    </row>
    <row r="157" spans="1:22" x14ac:dyDescent="0.2">
      <c r="A157" s="6"/>
      <c r="B157" s="4"/>
      <c r="C157" s="4"/>
      <c r="D157" s="4"/>
      <c r="E157" s="4"/>
      <c r="F157" s="4">
        <f t="shared" si="18"/>
        <v>0</v>
      </c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5"/>
    </row>
    <row r="158" spans="1:22" x14ac:dyDescent="0.2">
      <c r="A158" s="6"/>
      <c r="B158" s="4"/>
      <c r="C158" s="4"/>
      <c r="D158" s="4"/>
      <c r="E158" s="4"/>
      <c r="F158" s="4">
        <f t="shared" si="18"/>
        <v>0</v>
      </c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5"/>
    </row>
    <row r="159" spans="1:22" x14ac:dyDescent="0.2">
      <c r="A159" s="6"/>
      <c r="B159" s="4"/>
      <c r="C159" s="4"/>
      <c r="D159" s="4"/>
      <c r="E159" s="4"/>
      <c r="F159" s="4">
        <f t="shared" si="18"/>
        <v>0</v>
      </c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5"/>
    </row>
    <row r="160" spans="1:22" x14ac:dyDescent="0.2">
      <c r="A160" s="6"/>
      <c r="B160" s="4"/>
      <c r="C160" s="4"/>
      <c r="D160" s="4"/>
      <c r="E160" s="4"/>
      <c r="F160" s="4">
        <f t="shared" si="18"/>
        <v>0</v>
      </c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5"/>
    </row>
    <row r="161" spans="1:22" x14ac:dyDescent="0.2">
      <c r="A161" s="6"/>
      <c r="B161" s="4"/>
      <c r="C161" s="4"/>
      <c r="D161" s="4"/>
      <c r="E161" s="4"/>
      <c r="F161" s="4">
        <f t="shared" si="18"/>
        <v>0</v>
      </c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5"/>
    </row>
    <row r="162" spans="1:22" x14ac:dyDescent="0.2">
      <c r="A162" s="6"/>
      <c r="B162" s="4"/>
      <c r="C162" s="4"/>
      <c r="D162" s="4"/>
      <c r="E162" s="4"/>
      <c r="F162" s="4">
        <f t="shared" si="18"/>
        <v>0</v>
      </c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5"/>
      <c r="U162" s="5"/>
      <c r="V162" s="5"/>
    </row>
    <row r="163" spans="1:22" x14ac:dyDescent="0.2">
      <c r="A163" s="6"/>
      <c r="B163" s="4"/>
      <c r="C163" s="4"/>
      <c r="D163" s="4"/>
      <c r="E163" s="4"/>
      <c r="F163" s="4">
        <f t="shared" si="18"/>
        <v>0</v>
      </c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5"/>
      <c r="U163" s="5"/>
      <c r="V163" s="5"/>
    </row>
    <row r="164" spans="1:22" x14ac:dyDescent="0.2">
      <c r="A164" s="6"/>
      <c r="B164" s="4"/>
      <c r="C164" s="4"/>
      <c r="D164" s="4"/>
      <c r="E164" s="4"/>
      <c r="F164" s="4">
        <f t="shared" si="18"/>
        <v>0</v>
      </c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5"/>
      <c r="U164" s="5"/>
      <c r="V164" s="5"/>
    </row>
    <row r="165" spans="1:22" x14ac:dyDescent="0.2">
      <c r="A165" s="6"/>
      <c r="B165" s="4"/>
      <c r="C165" s="4"/>
      <c r="D165" s="4"/>
      <c r="E165" s="4"/>
      <c r="F165" s="4">
        <f t="shared" si="18"/>
        <v>0</v>
      </c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5"/>
      <c r="U165" s="5"/>
      <c r="V165" s="5"/>
    </row>
    <row r="166" spans="1:22" x14ac:dyDescent="0.2">
      <c r="A166" s="6"/>
      <c r="B166" s="4"/>
      <c r="C166" s="4"/>
      <c r="D166" s="4"/>
      <c r="E166" s="4"/>
      <c r="F166" s="4">
        <f t="shared" si="18"/>
        <v>0</v>
      </c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5"/>
      <c r="U166" s="5"/>
      <c r="V166" s="5"/>
    </row>
    <row r="167" spans="1:22" x14ac:dyDescent="0.2">
      <c r="A167" s="6"/>
      <c r="B167" s="4"/>
      <c r="C167" s="4"/>
      <c r="D167" s="4"/>
      <c r="E167" s="4"/>
      <c r="F167" s="4">
        <f t="shared" si="18"/>
        <v>0</v>
      </c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5"/>
      <c r="U167" s="5"/>
      <c r="V167" s="5"/>
    </row>
    <row r="168" spans="1:22" x14ac:dyDescent="0.2">
      <c r="A168" s="2"/>
      <c r="B168" s="4"/>
      <c r="C168" s="4"/>
      <c r="D168" s="4"/>
      <c r="E168" s="4"/>
      <c r="F168" s="4">
        <f t="shared" si="18"/>
        <v>0</v>
      </c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5"/>
    </row>
    <row r="169" spans="1:22" x14ac:dyDescent="0.2">
      <c r="A169" s="2"/>
      <c r="B169" s="4"/>
      <c r="C169" s="4"/>
      <c r="D169" s="4"/>
      <c r="E169" s="4"/>
      <c r="F169" s="4">
        <f t="shared" si="18"/>
        <v>0</v>
      </c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5"/>
    </row>
    <row r="170" spans="1:22" x14ac:dyDescent="0.2">
      <c r="A170" s="2"/>
      <c r="B170" s="4"/>
      <c r="C170" s="4"/>
      <c r="D170" s="4"/>
      <c r="E170" s="4"/>
      <c r="F170" s="4">
        <f t="shared" si="18"/>
        <v>0</v>
      </c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5"/>
    </row>
    <row r="171" spans="1:22" x14ac:dyDescent="0.2">
      <c r="A171" s="2"/>
      <c r="B171" s="4"/>
      <c r="C171" s="4"/>
      <c r="D171" s="4"/>
      <c r="E171" s="4"/>
      <c r="F171" s="4">
        <f t="shared" si="18"/>
        <v>0</v>
      </c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5"/>
    </row>
    <row r="172" spans="1:22" x14ac:dyDescent="0.2">
      <c r="A172" s="2"/>
      <c r="B172" s="4"/>
      <c r="C172" s="4"/>
      <c r="D172" s="4"/>
      <c r="E172" s="4"/>
      <c r="F172" s="4">
        <f t="shared" si="18"/>
        <v>0</v>
      </c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5"/>
    </row>
    <row r="173" spans="1:22" x14ac:dyDescent="0.2">
      <c r="A173" s="2"/>
      <c r="B173" s="4"/>
      <c r="C173" s="4"/>
      <c r="D173" s="4"/>
      <c r="E173" s="4"/>
      <c r="F173" s="4">
        <f t="shared" si="18"/>
        <v>0</v>
      </c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5"/>
    </row>
    <row r="174" spans="1:22" x14ac:dyDescent="0.2">
      <c r="A174" s="2"/>
      <c r="B174" s="4"/>
      <c r="C174" s="4"/>
      <c r="D174" s="4"/>
      <c r="E174" s="4"/>
      <c r="F174" s="4">
        <f t="shared" si="18"/>
        <v>0</v>
      </c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5"/>
    </row>
    <row r="175" spans="1:22" x14ac:dyDescent="0.2">
      <c r="A175" s="2"/>
      <c r="B175" s="4"/>
      <c r="C175" s="4"/>
      <c r="D175" s="4"/>
      <c r="E175" s="4"/>
      <c r="F175" s="4">
        <f t="shared" si="18"/>
        <v>0</v>
      </c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5"/>
    </row>
    <row r="176" spans="1:22" x14ac:dyDescent="0.2">
      <c r="A176" s="2"/>
      <c r="B176" s="4"/>
      <c r="C176" s="4"/>
      <c r="D176" s="4"/>
      <c r="E176" s="4"/>
      <c r="F176" s="4">
        <f t="shared" si="18"/>
        <v>0</v>
      </c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5"/>
    </row>
    <row r="177" spans="1:22" x14ac:dyDescent="0.2">
      <c r="A177" s="2"/>
      <c r="B177" s="4"/>
      <c r="C177" s="4"/>
      <c r="D177" s="4"/>
      <c r="E177" s="4"/>
      <c r="F177" s="4">
        <f t="shared" si="18"/>
        <v>0</v>
      </c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5"/>
      <c r="U177" s="5"/>
      <c r="V177" s="5"/>
    </row>
    <row r="178" spans="1:22" x14ac:dyDescent="0.2">
      <c r="A178" s="2"/>
      <c r="B178" s="4"/>
      <c r="C178" s="4"/>
      <c r="D178" s="4"/>
      <c r="E178" s="4"/>
      <c r="F178" s="4">
        <f t="shared" si="18"/>
        <v>0</v>
      </c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5"/>
      <c r="U178" s="5"/>
      <c r="V178" s="5"/>
    </row>
    <row r="179" spans="1:22" x14ac:dyDescent="0.2">
      <c r="A179" s="2"/>
      <c r="B179" s="4"/>
      <c r="C179" s="4"/>
      <c r="D179" s="4"/>
      <c r="E179" s="4"/>
      <c r="F179" s="4">
        <f t="shared" si="18"/>
        <v>0</v>
      </c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5"/>
      <c r="U179" s="5"/>
      <c r="V179" s="5"/>
    </row>
    <row r="180" spans="1:22" x14ac:dyDescent="0.2">
      <c r="A180" s="2"/>
      <c r="B180" s="4"/>
      <c r="C180" s="4"/>
      <c r="D180" s="4"/>
      <c r="E180" s="4"/>
      <c r="F180" s="4">
        <f t="shared" si="18"/>
        <v>0</v>
      </c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5"/>
      <c r="U180" s="5"/>
      <c r="V180" s="5"/>
    </row>
    <row r="181" spans="1:22" x14ac:dyDescent="0.2">
      <c r="A181" s="2"/>
      <c r="B181" s="4"/>
      <c r="C181" s="4"/>
      <c r="D181" s="4"/>
      <c r="E181" s="4"/>
      <c r="F181" s="4">
        <f t="shared" si="18"/>
        <v>0</v>
      </c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5"/>
      <c r="U181" s="5"/>
      <c r="V181" s="5"/>
    </row>
    <row r="182" spans="1:22" x14ac:dyDescent="0.2">
      <c r="A182" s="2"/>
      <c r="B182" s="4"/>
      <c r="C182" s="4"/>
      <c r="D182" s="4"/>
      <c r="E182" s="4"/>
      <c r="F182" s="4">
        <f t="shared" si="18"/>
        <v>0</v>
      </c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5"/>
      <c r="U182" s="5"/>
      <c r="V182" s="5"/>
    </row>
    <row r="183" spans="1:22" x14ac:dyDescent="0.2">
      <c r="A183" s="2"/>
      <c r="B183" s="4"/>
      <c r="C183" s="4"/>
      <c r="D183" s="4"/>
      <c r="E183" s="4"/>
      <c r="F183" s="4">
        <f t="shared" si="18"/>
        <v>0</v>
      </c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5"/>
      <c r="U183" s="5"/>
      <c r="V183" s="5"/>
    </row>
    <row r="184" spans="1:22" x14ac:dyDescent="0.2">
      <c r="A184" s="2"/>
      <c r="B184" s="4"/>
      <c r="C184" s="4"/>
      <c r="D184" s="4"/>
      <c r="E184" s="4"/>
      <c r="F184" s="4">
        <f t="shared" si="18"/>
        <v>0</v>
      </c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5"/>
      <c r="U184" s="5"/>
      <c r="V184" s="5"/>
    </row>
    <row r="185" spans="1:22" x14ac:dyDescent="0.2">
      <c r="A185" s="2"/>
      <c r="B185" s="4"/>
      <c r="C185" s="4"/>
      <c r="D185" s="4"/>
      <c r="E185" s="4"/>
      <c r="F185" s="4">
        <f t="shared" si="18"/>
        <v>0</v>
      </c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5"/>
      <c r="U185" s="5"/>
      <c r="V185" s="8"/>
    </row>
    <row r="186" spans="1:22" x14ac:dyDescent="0.2">
      <c r="A186" s="2"/>
      <c r="B186" s="4"/>
      <c r="C186" s="4"/>
      <c r="D186" s="4"/>
      <c r="E186" s="4"/>
      <c r="F186" s="4">
        <f t="shared" si="18"/>
        <v>0</v>
      </c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5"/>
      <c r="U186" s="5"/>
      <c r="V186" s="8"/>
    </row>
    <row r="187" spans="1:22" x14ac:dyDescent="0.2">
      <c r="A187" s="2"/>
      <c r="B187" s="4"/>
      <c r="C187" s="4"/>
      <c r="D187" s="4"/>
      <c r="E187" s="4"/>
      <c r="F187" s="4">
        <f t="shared" si="18"/>
        <v>0</v>
      </c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5"/>
      <c r="U187" s="5"/>
      <c r="V187" s="8"/>
    </row>
    <row r="188" spans="1:22" x14ac:dyDescent="0.2">
      <c r="A188" s="6"/>
      <c r="B188" s="4"/>
      <c r="C188" s="4"/>
      <c r="D188" s="4"/>
      <c r="E188" s="4"/>
      <c r="F188" s="4">
        <f>E188+F189</f>
        <v>0</v>
      </c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5"/>
      <c r="U188" s="5"/>
      <c r="V188" s="8"/>
    </row>
    <row r="189" spans="1:22" x14ac:dyDescent="0.2">
      <c r="A189" s="6"/>
      <c r="B189" s="4"/>
      <c r="C189" s="4"/>
      <c r="D189" s="4"/>
      <c r="E189" s="4"/>
      <c r="F189" s="4">
        <f>E189</f>
        <v>0</v>
      </c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5"/>
      <c r="U189" s="5"/>
      <c r="V189" s="8"/>
    </row>
    <row r="190" spans="1:22" x14ac:dyDescent="0.2">
      <c r="A190" s="6"/>
      <c r="B190" s="4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5"/>
      <c r="U190" s="5"/>
      <c r="V190" s="8"/>
    </row>
    <row r="191" spans="1:22" x14ac:dyDescent="0.2">
      <c r="A191" s="6"/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5"/>
      <c r="U191" s="5"/>
      <c r="V191" s="8"/>
    </row>
    <row r="192" spans="1:22" x14ac:dyDescent="0.2">
      <c r="A192" s="6"/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5"/>
      <c r="U192" s="5"/>
      <c r="V192" s="8"/>
    </row>
    <row r="193" spans="1:22" x14ac:dyDescent="0.2">
      <c r="A193" s="2"/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5"/>
      <c r="U193" s="5"/>
      <c r="V193" s="8"/>
    </row>
    <row r="194" spans="1:22" x14ac:dyDescent="0.2">
      <c r="A194" s="2"/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5"/>
      <c r="U194" s="5"/>
      <c r="V194" s="8"/>
    </row>
    <row r="195" spans="1:22" x14ac:dyDescent="0.2">
      <c r="A195" s="2"/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5"/>
      <c r="U195" s="5"/>
      <c r="V195" s="8"/>
    </row>
    <row r="196" spans="1:22" x14ac:dyDescent="0.2">
      <c r="A196" s="2"/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5"/>
      <c r="U196" s="5"/>
      <c r="V196" s="8"/>
    </row>
    <row r="197" spans="1:22" x14ac:dyDescent="0.2">
      <c r="A197" s="2"/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5"/>
      <c r="U197" s="5"/>
      <c r="V197" s="8"/>
    </row>
    <row r="223" spans="1:3" x14ac:dyDescent="0.2">
      <c r="A223" t="e" cm="1">
        <f t="array" aca="1" ref="A223" ca="1">INDIRECT("'" &amp; E1 &amp; "'!$A$2:$A$66")</f>
        <v>#REF!</v>
      </c>
      <c r="B223" t="e" cm="1">
        <f t="array" aca="1" ref="B223" ca="1">INDIRECT("'" &amp; E1 &amp; "'!$B$2:$B$66")</f>
        <v>#REF!</v>
      </c>
      <c r="C223" t="e" cm="1">
        <f t="array" aca="1" ref="C223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A630AB-6293-284D-956E-3840889CAA69}">
  <sheetPr codeName="Sheet87"/>
  <dimension ref="A1:V223"/>
  <sheetViews>
    <sheetView workbookViewId="0">
      <pane ySplit="2" topLeftCell="A16" activePane="bottomLeft" state="frozen"/>
      <selection activeCell="F17" sqref="F17"/>
      <selection pane="bottomLeft" activeCell="F17" sqref="F17"/>
    </sheetView>
  </sheetViews>
  <sheetFormatPr baseColWidth="10" defaultRowHeight="16" x14ac:dyDescent="0.2"/>
  <cols>
    <col min="1" max="1" width="21.1640625" customWidth="1"/>
    <col min="2" max="2" width="14.5" customWidth="1"/>
    <col min="3" max="4" width="15.1640625" customWidth="1"/>
    <col min="5" max="5" width="16.66406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5.3320312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252</v>
      </c>
      <c r="U2" s="1" t="s">
        <v>253</v>
      </c>
      <c r="V2" s="1" t="s">
        <v>236</v>
      </c>
    </row>
    <row r="3" spans="1:22" x14ac:dyDescent="0.2">
      <c r="A3" s="16" t="s">
        <v>357</v>
      </c>
      <c r="B3" s="4">
        <v>23900</v>
      </c>
      <c r="C3" s="4">
        <v>98000</v>
      </c>
      <c r="D3" s="4">
        <v>-74100</v>
      </c>
      <c r="E3" s="4">
        <v>-1021200000</v>
      </c>
      <c r="F3" s="4">
        <f t="shared" ref="F3:F11" si="0">E3+F4</f>
        <v>6183197841</v>
      </c>
      <c r="K3">
        <f t="shared" ref="K3:K11" si="1">K4+J3</f>
        <v>-21782000</v>
      </c>
      <c r="L3" s="4">
        <v>195</v>
      </c>
      <c r="M3" s="4">
        <v>411</v>
      </c>
      <c r="N3" s="4">
        <v>2</v>
      </c>
      <c r="O3" s="4">
        <v>20</v>
      </c>
      <c r="P3" s="4">
        <v>216400</v>
      </c>
      <c r="Q3" s="4">
        <v>638500</v>
      </c>
      <c r="R3" s="5">
        <v>-1.4499999999999999E-2</v>
      </c>
      <c r="S3" s="4">
        <v>926500</v>
      </c>
      <c r="T3" s="4">
        <f t="shared" ref="T3:T38" si="2">AVERAGE(S4:S13)</f>
        <v>1031410</v>
      </c>
      <c r="U3" s="4">
        <f t="shared" ref="U3:U11" si="3">MIN(S4:S8)</f>
        <v>446600</v>
      </c>
      <c r="V3" s="5">
        <v>1.8000000000000002E-2</v>
      </c>
    </row>
    <row r="4" spans="1:22" x14ac:dyDescent="0.2">
      <c r="A4" s="16" t="s">
        <v>356</v>
      </c>
      <c r="B4" s="4">
        <v>45800</v>
      </c>
      <c r="C4" s="4">
        <v>57600</v>
      </c>
      <c r="D4" s="4">
        <v>-11800</v>
      </c>
      <c r="E4" s="4">
        <v>-162240000</v>
      </c>
      <c r="F4" s="4">
        <f t="shared" si="0"/>
        <v>7204397841</v>
      </c>
      <c r="K4">
        <f t="shared" si="1"/>
        <v>-21782000</v>
      </c>
      <c r="L4" s="4">
        <v>303</v>
      </c>
      <c r="M4" s="4">
        <v>409</v>
      </c>
      <c r="N4" s="4">
        <v>7</v>
      </c>
      <c r="O4" s="4">
        <v>9</v>
      </c>
      <c r="P4" s="4">
        <v>407400</v>
      </c>
      <c r="Q4" s="4">
        <v>566400</v>
      </c>
      <c r="R4" s="5">
        <v>-3.4999999999999996E-3</v>
      </c>
      <c r="S4" s="4">
        <v>989900</v>
      </c>
      <c r="T4" s="4">
        <f t="shared" si="2"/>
        <v>1023640</v>
      </c>
      <c r="U4" s="4">
        <f t="shared" si="3"/>
        <v>282500</v>
      </c>
      <c r="V4" s="5">
        <v>2.1499999999999998E-2</v>
      </c>
    </row>
    <row r="5" spans="1:22" x14ac:dyDescent="0.2">
      <c r="A5" s="16" t="s">
        <v>355</v>
      </c>
      <c r="B5" s="4">
        <v>120600</v>
      </c>
      <c r="C5" s="4">
        <v>0</v>
      </c>
      <c r="D5" s="4">
        <v>120600</v>
      </c>
      <c r="E5" s="4">
        <v>1674340000</v>
      </c>
      <c r="F5" s="4">
        <f t="shared" si="0"/>
        <v>7366637841</v>
      </c>
      <c r="K5">
        <f t="shared" si="1"/>
        <v>-21782000</v>
      </c>
      <c r="L5" s="4">
        <v>375</v>
      </c>
      <c r="M5" s="4">
        <v>617</v>
      </c>
      <c r="N5" s="4">
        <v>11</v>
      </c>
      <c r="O5" s="4">
        <v>24</v>
      </c>
      <c r="P5" s="4">
        <v>584700</v>
      </c>
      <c r="Q5" s="4">
        <v>860700</v>
      </c>
      <c r="R5" s="5">
        <v>-3.4999999999999996E-3</v>
      </c>
      <c r="S5" s="4">
        <v>1460600</v>
      </c>
      <c r="T5" s="4">
        <f t="shared" si="2"/>
        <v>975088.88888888888</v>
      </c>
      <c r="U5" s="4">
        <f t="shared" si="3"/>
        <v>282500</v>
      </c>
      <c r="V5" s="5">
        <v>3.1899999999999998E-2</v>
      </c>
    </row>
    <row r="6" spans="1:22" x14ac:dyDescent="0.2">
      <c r="A6" s="16" t="s">
        <v>354</v>
      </c>
      <c r="B6" s="4">
        <v>2500</v>
      </c>
      <c r="C6" s="4">
        <v>1738</v>
      </c>
      <c r="D6" s="4">
        <v>762</v>
      </c>
      <c r="E6" s="4">
        <v>10800000</v>
      </c>
      <c r="F6" s="4">
        <f t="shared" si="0"/>
        <v>5692297841</v>
      </c>
      <c r="K6">
        <f t="shared" si="1"/>
        <v>-21782000</v>
      </c>
      <c r="L6" s="4">
        <v>471</v>
      </c>
      <c r="M6" s="4">
        <v>645</v>
      </c>
      <c r="N6" s="4">
        <v>10</v>
      </c>
      <c r="O6" s="4">
        <v>15</v>
      </c>
      <c r="P6" s="4">
        <v>501600</v>
      </c>
      <c r="Q6" s="4">
        <v>753600</v>
      </c>
      <c r="R6" s="5">
        <v>-1.0700000000000001E-2</v>
      </c>
      <c r="S6" s="4">
        <v>1284000</v>
      </c>
      <c r="T6" s="4">
        <f t="shared" si="2"/>
        <v>865566.66666666663</v>
      </c>
      <c r="U6" s="4">
        <f t="shared" si="3"/>
        <v>282500</v>
      </c>
      <c r="V6" s="5">
        <v>4.1100000000000005E-2</v>
      </c>
    </row>
    <row r="7" spans="1:22" x14ac:dyDescent="0.2">
      <c r="A7" s="16" t="s">
        <v>353</v>
      </c>
      <c r="B7" s="4">
        <v>525800</v>
      </c>
      <c r="C7" s="4">
        <v>31900</v>
      </c>
      <c r="D7" s="4">
        <v>493900</v>
      </c>
      <c r="E7" s="4">
        <v>6775640000</v>
      </c>
      <c r="F7" s="4">
        <f t="shared" si="0"/>
        <v>5681497841</v>
      </c>
      <c r="K7">
        <f t="shared" si="1"/>
        <v>-21782000</v>
      </c>
      <c r="L7" s="4">
        <v>1621</v>
      </c>
      <c r="M7" s="4">
        <v>979</v>
      </c>
      <c r="N7" s="4">
        <v>72</v>
      </c>
      <c r="O7" s="4">
        <v>47</v>
      </c>
      <c r="P7" s="4">
        <v>2521700</v>
      </c>
      <c r="Q7" s="4">
        <v>1596700</v>
      </c>
      <c r="R7" s="5">
        <v>6.8000000000000005E-2</v>
      </c>
      <c r="S7" s="4">
        <v>4119600</v>
      </c>
      <c r="T7" s="4">
        <f t="shared" si="2"/>
        <v>447211.11111111112</v>
      </c>
      <c r="U7" s="4">
        <f t="shared" si="3"/>
        <v>282500</v>
      </c>
      <c r="V7" s="5">
        <v>7.0699999999999999E-2</v>
      </c>
    </row>
    <row r="8" spans="1:22" x14ac:dyDescent="0.2">
      <c r="A8" s="16" t="s">
        <v>352</v>
      </c>
      <c r="B8" s="4">
        <v>0</v>
      </c>
      <c r="C8" s="4">
        <v>25100</v>
      </c>
      <c r="D8" s="4">
        <v>-25100</v>
      </c>
      <c r="E8" s="4">
        <v>-331340000</v>
      </c>
      <c r="F8" s="4">
        <f t="shared" si="0"/>
        <v>-1094142159</v>
      </c>
      <c r="K8">
        <f t="shared" si="1"/>
        <v>-21782000</v>
      </c>
      <c r="L8" s="4">
        <v>115</v>
      </c>
      <c r="M8" s="4">
        <v>211</v>
      </c>
      <c r="N8" s="4">
        <v>5</v>
      </c>
      <c r="O8" s="4">
        <v>10</v>
      </c>
      <c r="P8" s="4">
        <v>137800</v>
      </c>
      <c r="Q8" s="4">
        <v>302600</v>
      </c>
      <c r="R8" s="5">
        <v>0</v>
      </c>
      <c r="S8" s="4">
        <v>446600</v>
      </c>
      <c r="T8" s="4">
        <f t="shared" si="2"/>
        <v>463522.22222222225</v>
      </c>
      <c r="U8" s="4">
        <f t="shared" si="3"/>
        <v>282500</v>
      </c>
      <c r="V8" s="5">
        <v>1.8799999999999997E-2</v>
      </c>
    </row>
    <row r="9" spans="1:22" x14ac:dyDescent="0.2">
      <c r="A9" s="16" t="s">
        <v>351</v>
      </c>
      <c r="B9" s="4">
        <v>0</v>
      </c>
      <c r="C9" s="4">
        <v>24026</v>
      </c>
      <c r="D9" s="4">
        <v>-24026</v>
      </c>
      <c r="E9" s="4">
        <v>-318430000</v>
      </c>
      <c r="F9" s="4">
        <f t="shared" si="0"/>
        <v>-762802159</v>
      </c>
      <c r="K9">
        <f t="shared" si="1"/>
        <v>-21782000</v>
      </c>
      <c r="L9" s="4">
        <v>90</v>
      </c>
      <c r="M9" s="4">
        <v>139</v>
      </c>
      <c r="N9" s="4">
        <v>1</v>
      </c>
      <c r="O9" s="4">
        <v>0</v>
      </c>
      <c r="P9" s="4">
        <v>104600</v>
      </c>
      <c r="Q9" s="4">
        <v>156600</v>
      </c>
      <c r="R9" s="5">
        <v>-7.4999999999999997E-3</v>
      </c>
      <c r="S9" s="4">
        <v>282500</v>
      </c>
      <c r="T9" s="4">
        <f t="shared" si="2"/>
        <v>466522.22222222225</v>
      </c>
      <c r="U9" s="4">
        <f t="shared" si="3"/>
        <v>283900</v>
      </c>
      <c r="V9" s="5">
        <v>1.1200000000000002E-2</v>
      </c>
    </row>
    <row r="10" spans="1:22" x14ac:dyDescent="0.2">
      <c r="A10" s="16" t="s">
        <v>350</v>
      </c>
      <c r="B10" s="4">
        <v>5100</v>
      </c>
      <c r="C10" s="4">
        <v>0</v>
      </c>
      <c r="D10" s="4">
        <v>5100</v>
      </c>
      <c r="E10" s="4">
        <v>67610742</v>
      </c>
      <c r="F10" s="4">
        <f t="shared" si="0"/>
        <v>-444372159</v>
      </c>
      <c r="K10">
        <f t="shared" si="1"/>
        <v>-21782000</v>
      </c>
      <c r="L10" s="4">
        <v>104</v>
      </c>
      <c r="M10" s="4">
        <v>161</v>
      </c>
      <c r="N10" s="4">
        <v>4</v>
      </c>
      <c r="O10" s="4">
        <v>2</v>
      </c>
      <c r="P10" s="4">
        <v>172500</v>
      </c>
      <c r="Q10" s="4">
        <v>172300</v>
      </c>
      <c r="R10" s="5">
        <v>7.6E-3</v>
      </c>
      <c r="S10" s="4">
        <v>398100</v>
      </c>
      <c r="T10" s="4">
        <f t="shared" si="2"/>
        <v>596222.22222222225</v>
      </c>
      <c r="U10" s="4">
        <f t="shared" si="3"/>
        <v>283900</v>
      </c>
      <c r="V10" s="5">
        <v>1.1299999999999999E-2</v>
      </c>
    </row>
    <row r="11" spans="1:22" x14ac:dyDescent="0.2">
      <c r="A11" s="16" t="s">
        <v>349</v>
      </c>
      <c r="B11" s="4">
        <v>7700</v>
      </c>
      <c r="C11" s="4">
        <v>1000</v>
      </c>
      <c r="D11" s="4">
        <v>6700</v>
      </c>
      <c r="E11" s="4">
        <v>88860000</v>
      </c>
      <c r="F11" s="4">
        <f t="shared" si="0"/>
        <v>-511982901</v>
      </c>
      <c r="K11">
        <f t="shared" si="1"/>
        <v>-21782000</v>
      </c>
      <c r="L11" s="4">
        <v>198</v>
      </c>
      <c r="M11" s="4">
        <v>191</v>
      </c>
      <c r="N11" s="4">
        <v>4</v>
      </c>
      <c r="O11" s="4">
        <v>5</v>
      </c>
      <c r="P11" s="4">
        <v>224200</v>
      </c>
      <c r="Q11" s="4">
        <v>336700</v>
      </c>
      <c r="R11" s="5">
        <v>7.7000000000000002E-3</v>
      </c>
      <c r="S11" s="4">
        <v>593300</v>
      </c>
      <c r="T11" s="4">
        <f t="shared" si="2"/>
        <v>589366.66666666663</v>
      </c>
      <c r="U11" s="4">
        <f t="shared" si="3"/>
        <v>283900</v>
      </c>
      <c r="V11" s="5">
        <v>1.1299999999999999E-2</v>
      </c>
    </row>
    <row r="12" spans="1:22" x14ac:dyDescent="0.2">
      <c r="A12" s="16" t="s">
        <v>348</v>
      </c>
      <c r="B12" s="4">
        <v>1500</v>
      </c>
      <c r="C12" s="4">
        <v>100</v>
      </c>
      <c r="D12" s="4">
        <v>1400</v>
      </c>
      <c r="E12" s="4">
        <v>18410000</v>
      </c>
      <c r="F12" s="4">
        <f t="shared" ref="F12:F38" si="4">E12+F13</f>
        <v>-600842901</v>
      </c>
      <c r="K12">
        <f t="shared" ref="K12:K38" si="5">K13+J12</f>
        <v>-21782000</v>
      </c>
      <c r="L12" s="4">
        <v>89</v>
      </c>
      <c r="M12" s="4">
        <v>157</v>
      </c>
      <c r="N12" s="4">
        <v>0</v>
      </c>
      <c r="O12" s="4">
        <v>4</v>
      </c>
      <c r="P12" s="4">
        <v>87100</v>
      </c>
      <c r="Q12" s="4">
        <v>196800</v>
      </c>
      <c r="R12" s="5">
        <v>-3.8E-3</v>
      </c>
      <c r="S12" s="4">
        <v>283900</v>
      </c>
      <c r="T12" s="4">
        <f t="shared" si="2"/>
        <v>611544.4444444445</v>
      </c>
      <c r="U12" s="4">
        <f t="shared" ref="U12:U38" si="6">MIN(S13:S17)</f>
        <v>298300</v>
      </c>
      <c r="V12" s="5">
        <v>1.5100000000000001E-2</v>
      </c>
    </row>
    <row r="13" spans="1:22" x14ac:dyDescent="0.2">
      <c r="A13" s="16" t="s">
        <v>347</v>
      </c>
      <c r="B13" s="4">
        <v>200</v>
      </c>
      <c r="C13" s="4">
        <v>10618</v>
      </c>
      <c r="D13" s="4">
        <v>-10418</v>
      </c>
      <c r="E13" s="4">
        <v>-138550000</v>
      </c>
      <c r="F13" s="4">
        <f t="shared" si="4"/>
        <v>-619252901</v>
      </c>
      <c r="K13">
        <f t="shared" si="5"/>
        <v>-21782000</v>
      </c>
      <c r="L13" s="4">
        <v>149</v>
      </c>
      <c r="M13" s="4">
        <v>263</v>
      </c>
      <c r="N13" s="4">
        <v>1</v>
      </c>
      <c r="O13" s="4">
        <v>8</v>
      </c>
      <c r="P13" s="4">
        <v>127900</v>
      </c>
      <c r="Q13" s="4">
        <v>314200</v>
      </c>
      <c r="R13" s="5">
        <v>-1.1299999999999999E-2</v>
      </c>
      <c r="S13" s="4">
        <v>455600</v>
      </c>
      <c r="T13" s="4">
        <f t="shared" si="2"/>
        <v>608911.11111111112</v>
      </c>
      <c r="U13" s="4">
        <f t="shared" si="6"/>
        <v>298300</v>
      </c>
      <c r="V13" s="5">
        <v>2.2400000000000003E-2</v>
      </c>
    </row>
    <row r="14" spans="1:22" x14ac:dyDescent="0.2">
      <c r="A14" s="16" t="s">
        <v>340</v>
      </c>
      <c r="B14" s="4">
        <v>67600</v>
      </c>
      <c r="C14" s="4">
        <v>3200</v>
      </c>
      <c r="D14" s="4">
        <v>64400</v>
      </c>
      <c r="E14" s="4">
        <v>860860000</v>
      </c>
      <c r="F14" s="4">
        <f t="shared" si="4"/>
        <v>-480702901</v>
      </c>
      <c r="K14">
        <f t="shared" si="5"/>
        <v>-21782000</v>
      </c>
      <c r="L14" s="4">
        <v>317</v>
      </c>
      <c r="M14" s="4">
        <v>299</v>
      </c>
      <c r="N14" s="4">
        <v>15</v>
      </c>
      <c r="O14" s="4">
        <v>8</v>
      </c>
      <c r="P14" s="4">
        <v>505100</v>
      </c>
      <c r="Q14" s="4">
        <v>393500</v>
      </c>
      <c r="R14" s="5">
        <v>1.5300000000000001E-2</v>
      </c>
      <c r="S14" s="4">
        <v>912200</v>
      </c>
      <c r="T14" s="4">
        <f t="shared" si="2"/>
        <v>572033.33333333337</v>
      </c>
      <c r="U14" s="4">
        <f t="shared" si="6"/>
        <v>298300</v>
      </c>
      <c r="V14" s="5">
        <v>2.2400000000000003E-2</v>
      </c>
    </row>
    <row r="15" spans="1:22" x14ac:dyDescent="0.2">
      <c r="F15" s="4">
        <f t="shared" si="4"/>
        <v>-1341562901</v>
      </c>
      <c r="K15">
        <f t="shared" si="5"/>
        <v>-21782000</v>
      </c>
      <c r="L15" s="4">
        <v>207</v>
      </c>
      <c r="M15" s="4">
        <v>158</v>
      </c>
      <c r="N15" s="4">
        <v>10</v>
      </c>
      <c r="O15" s="4">
        <v>4</v>
      </c>
      <c r="P15" s="4">
        <v>340900</v>
      </c>
      <c r="Q15" s="4">
        <v>198100</v>
      </c>
      <c r="T15" s="4">
        <f t="shared" si="2"/>
        <v>572033.33333333337</v>
      </c>
      <c r="U15" s="4">
        <f t="shared" si="6"/>
        <v>298300</v>
      </c>
    </row>
    <row r="16" spans="1:22" x14ac:dyDescent="0.2">
      <c r="A16" s="16" t="s">
        <v>338</v>
      </c>
      <c r="B16" s="4">
        <v>200</v>
      </c>
      <c r="C16" s="4">
        <v>0</v>
      </c>
      <c r="D16" s="4">
        <v>200</v>
      </c>
      <c r="E16" s="4">
        <v>2610000</v>
      </c>
      <c r="F16" s="4">
        <f t="shared" si="4"/>
        <v>-1341562901</v>
      </c>
      <c r="K16">
        <f t="shared" si="5"/>
        <v>-21782000</v>
      </c>
      <c r="L16" s="4">
        <v>152</v>
      </c>
      <c r="M16" s="4">
        <v>157</v>
      </c>
      <c r="N16" s="4">
        <v>2</v>
      </c>
      <c r="O16" s="4">
        <v>2</v>
      </c>
      <c r="P16" s="4">
        <v>158200</v>
      </c>
      <c r="Q16" s="4">
        <v>131500</v>
      </c>
      <c r="R16" s="5">
        <v>0</v>
      </c>
      <c r="S16" s="4">
        <v>298300</v>
      </c>
      <c r="T16" s="4">
        <f t="shared" si="2"/>
        <v>584366.66666666663</v>
      </c>
      <c r="U16" s="4">
        <f t="shared" si="6"/>
        <v>309500</v>
      </c>
      <c r="V16" s="5">
        <v>7.7000000000000002E-3</v>
      </c>
    </row>
    <row r="17" spans="1:22" x14ac:dyDescent="0.2">
      <c r="A17" s="16" t="s">
        <v>337</v>
      </c>
      <c r="B17" s="4">
        <v>0</v>
      </c>
      <c r="C17" s="4">
        <v>2600</v>
      </c>
      <c r="D17" s="4">
        <v>-2600</v>
      </c>
      <c r="E17" s="4">
        <v>-33930000</v>
      </c>
      <c r="F17" s="4">
        <f t="shared" si="4"/>
        <v>-1344172901</v>
      </c>
      <c r="K17">
        <f t="shared" si="5"/>
        <v>-21782000</v>
      </c>
      <c r="L17" s="4">
        <v>172</v>
      </c>
      <c r="M17" s="4">
        <v>133</v>
      </c>
      <c r="N17" s="4">
        <v>3</v>
      </c>
      <c r="O17" s="4">
        <v>1</v>
      </c>
      <c r="P17" s="4">
        <v>216900</v>
      </c>
      <c r="Q17" s="4">
        <v>128000</v>
      </c>
      <c r="R17" s="5">
        <v>7.8000000000000005E-3</v>
      </c>
      <c r="S17" s="4">
        <v>354400</v>
      </c>
      <c r="T17" s="4">
        <f t="shared" si="2"/>
        <v>587544.4444444445</v>
      </c>
      <c r="U17" s="4">
        <f t="shared" si="6"/>
        <v>309500</v>
      </c>
      <c r="V17" s="5">
        <v>1.15E-2</v>
      </c>
    </row>
    <row r="18" spans="1:22" x14ac:dyDescent="0.2">
      <c r="A18" s="16" t="s">
        <v>336</v>
      </c>
      <c r="B18" s="4">
        <v>13100</v>
      </c>
      <c r="C18" s="4">
        <v>43500</v>
      </c>
      <c r="D18" s="4">
        <v>-30400</v>
      </c>
      <c r="E18" s="4">
        <v>-392440000</v>
      </c>
      <c r="F18" s="4">
        <f t="shared" si="4"/>
        <v>-1310242901</v>
      </c>
      <c r="K18">
        <f t="shared" si="5"/>
        <v>-21782000</v>
      </c>
      <c r="L18" s="4">
        <v>170</v>
      </c>
      <c r="M18" s="4">
        <v>443</v>
      </c>
      <c r="N18" s="4">
        <v>4</v>
      </c>
      <c r="O18" s="4">
        <v>6</v>
      </c>
      <c r="P18" s="4">
        <v>149600</v>
      </c>
      <c r="Q18" s="4">
        <v>443800</v>
      </c>
      <c r="R18" s="5">
        <v>-7.7000000000000002E-3</v>
      </c>
      <c r="S18" s="4">
        <v>593400</v>
      </c>
      <c r="T18" s="4">
        <f t="shared" si="2"/>
        <v>587922.22222222225</v>
      </c>
      <c r="U18" s="4">
        <f t="shared" si="6"/>
        <v>309500</v>
      </c>
      <c r="V18" s="5">
        <v>2.6600000000000002E-2</v>
      </c>
    </row>
    <row r="19" spans="1:22" x14ac:dyDescent="0.2">
      <c r="A19" s="16" t="s">
        <v>335</v>
      </c>
      <c r="B19" s="4">
        <v>10900</v>
      </c>
      <c r="C19" s="4">
        <v>0</v>
      </c>
      <c r="D19" s="4">
        <v>10900</v>
      </c>
      <c r="E19" s="4">
        <v>142780000</v>
      </c>
      <c r="F19" s="4">
        <f t="shared" si="4"/>
        <v>-917802901</v>
      </c>
      <c r="K19">
        <f t="shared" si="5"/>
        <v>-21782000</v>
      </c>
      <c r="L19" s="4">
        <v>166</v>
      </c>
      <c r="M19" s="4">
        <v>184</v>
      </c>
      <c r="N19" s="4">
        <v>2</v>
      </c>
      <c r="O19" s="4">
        <v>2</v>
      </c>
      <c r="P19" s="4">
        <v>130300</v>
      </c>
      <c r="Q19" s="4">
        <v>173500</v>
      </c>
      <c r="R19" s="5">
        <v>3.9000000000000003E-3</v>
      </c>
      <c r="S19" s="4">
        <v>309500</v>
      </c>
      <c r="T19" s="4">
        <f t="shared" si="2"/>
        <v>593888.88888888888</v>
      </c>
      <c r="U19" s="4">
        <f t="shared" si="6"/>
        <v>431900</v>
      </c>
      <c r="V19" s="5">
        <v>1.52E-2</v>
      </c>
    </row>
    <row r="20" spans="1:22" x14ac:dyDescent="0.2">
      <c r="A20" s="16" t="s">
        <v>334</v>
      </c>
      <c r="B20" s="4">
        <v>17700</v>
      </c>
      <c r="C20" s="4">
        <v>100</v>
      </c>
      <c r="D20" s="4">
        <v>17600</v>
      </c>
      <c r="E20" s="4">
        <v>229710000</v>
      </c>
      <c r="F20" s="4">
        <f t="shared" si="4"/>
        <v>-1060582901</v>
      </c>
      <c r="K20">
        <f t="shared" si="5"/>
        <v>-21782000</v>
      </c>
      <c r="L20" s="4">
        <v>217</v>
      </c>
      <c r="M20" s="4">
        <v>284</v>
      </c>
      <c r="N20" s="4">
        <v>2</v>
      </c>
      <c r="O20" s="4">
        <v>8</v>
      </c>
      <c r="P20" s="4">
        <v>177000</v>
      </c>
      <c r="Q20" s="4">
        <v>318000</v>
      </c>
      <c r="R20" s="5">
        <v>-7.6E-3</v>
      </c>
      <c r="S20" s="4">
        <v>1565400</v>
      </c>
      <c r="T20" s="4">
        <f t="shared" si="2"/>
        <v>459300</v>
      </c>
      <c r="U20" s="4">
        <f t="shared" si="6"/>
        <v>431900</v>
      </c>
      <c r="V20" s="5">
        <v>1.5300000000000001E-2</v>
      </c>
    </row>
    <row r="21" spans="1:22" x14ac:dyDescent="0.2">
      <c r="A21" s="16" t="s">
        <v>333</v>
      </c>
      <c r="B21" s="4">
        <v>15100</v>
      </c>
      <c r="C21" s="4">
        <v>1006</v>
      </c>
      <c r="D21" s="4">
        <v>14094</v>
      </c>
      <c r="E21" s="4">
        <v>183320000</v>
      </c>
      <c r="F21" s="4">
        <f t="shared" si="4"/>
        <v>-1290292901</v>
      </c>
      <c r="K21">
        <f t="shared" si="5"/>
        <v>-21782000</v>
      </c>
      <c r="L21" s="4">
        <v>216</v>
      </c>
      <c r="M21" s="4">
        <v>312</v>
      </c>
      <c r="N21" s="4">
        <v>5</v>
      </c>
      <c r="O21" s="4">
        <v>4</v>
      </c>
      <c r="P21" s="4">
        <v>221500</v>
      </c>
      <c r="Q21" s="4">
        <v>286200</v>
      </c>
      <c r="R21" s="5">
        <v>1.1599999999999999E-2</v>
      </c>
      <c r="S21" s="4">
        <v>531600</v>
      </c>
      <c r="T21" s="4">
        <f t="shared" si="2"/>
        <v>439011.11111111112</v>
      </c>
      <c r="U21" s="4">
        <f t="shared" si="6"/>
        <v>409300</v>
      </c>
      <c r="V21" s="5">
        <v>1.5300000000000001E-2</v>
      </c>
    </row>
    <row r="22" spans="1:22" x14ac:dyDescent="0.2">
      <c r="A22" s="16" t="s">
        <v>332</v>
      </c>
      <c r="B22" s="4">
        <v>100</v>
      </c>
      <c r="C22" s="4">
        <v>6600</v>
      </c>
      <c r="D22" s="4">
        <v>-6500</v>
      </c>
      <c r="E22" s="4">
        <v>-84500000</v>
      </c>
      <c r="F22" s="4">
        <f t="shared" si="4"/>
        <v>-1473612901</v>
      </c>
      <c r="K22">
        <f t="shared" si="5"/>
        <v>-21782000</v>
      </c>
      <c r="L22" s="4">
        <v>195</v>
      </c>
      <c r="M22" s="4">
        <v>297</v>
      </c>
      <c r="N22" s="4">
        <v>4</v>
      </c>
      <c r="O22" s="4">
        <v>5</v>
      </c>
      <c r="P22" s="4">
        <v>218700</v>
      </c>
      <c r="Q22" s="4">
        <v>263100</v>
      </c>
      <c r="R22" s="5">
        <v>-7.7000000000000002E-3</v>
      </c>
      <c r="S22" s="4">
        <v>483500</v>
      </c>
      <c r="T22" s="4">
        <f t="shared" si="2"/>
        <v>421088.88888888888</v>
      </c>
      <c r="U22" s="4">
        <f t="shared" si="6"/>
        <v>383000</v>
      </c>
      <c r="V22" s="5">
        <v>1.15E-2</v>
      </c>
    </row>
    <row r="23" spans="1:22" x14ac:dyDescent="0.2">
      <c r="A23" s="16" t="s">
        <v>331</v>
      </c>
      <c r="B23" s="4">
        <v>0</v>
      </c>
      <c r="C23" s="4">
        <v>6900</v>
      </c>
      <c r="D23" s="4">
        <v>-6900</v>
      </c>
      <c r="E23" s="4">
        <v>-90330000</v>
      </c>
      <c r="F23" s="4">
        <f t="shared" si="4"/>
        <v>-1389112901</v>
      </c>
      <c r="K23">
        <f t="shared" si="5"/>
        <v>-21782000</v>
      </c>
      <c r="L23" s="4">
        <v>101</v>
      </c>
      <c r="M23" s="4">
        <v>301</v>
      </c>
      <c r="N23" s="4">
        <v>3</v>
      </c>
      <c r="O23" s="4">
        <v>6</v>
      </c>
      <c r="P23" s="4">
        <v>122600</v>
      </c>
      <c r="Q23" s="4">
        <v>308500</v>
      </c>
      <c r="R23" s="5">
        <v>-7.6E-3</v>
      </c>
      <c r="S23" s="4">
        <v>431900</v>
      </c>
      <c r="T23" s="4">
        <f t="shared" si="2"/>
        <v>419622.22222222225</v>
      </c>
      <c r="U23" s="4">
        <f t="shared" si="6"/>
        <v>383000</v>
      </c>
      <c r="V23" s="5">
        <v>1.89E-2</v>
      </c>
    </row>
    <row r="24" spans="1:22" x14ac:dyDescent="0.2">
      <c r="A24" s="16" t="s">
        <v>330</v>
      </c>
      <c r="B24" s="4">
        <v>0</v>
      </c>
      <c r="C24" s="4">
        <v>11300</v>
      </c>
      <c r="D24" s="4">
        <v>-11300</v>
      </c>
      <c r="E24" s="4">
        <v>-149170000</v>
      </c>
      <c r="F24" s="4">
        <f t="shared" si="4"/>
        <v>-1298782901</v>
      </c>
      <c r="K24">
        <f t="shared" si="5"/>
        <v>-21782000</v>
      </c>
      <c r="L24" s="4">
        <v>121</v>
      </c>
      <c r="M24" s="4">
        <v>325</v>
      </c>
      <c r="N24" s="4">
        <v>4</v>
      </c>
      <c r="O24" s="4">
        <v>7</v>
      </c>
      <c r="P24" s="4">
        <v>167500</v>
      </c>
      <c r="Q24" s="4">
        <v>412500</v>
      </c>
      <c r="R24" s="5">
        <v>-1.1399999999999999E-2</v>
      </c>
      <c r="S24" s="4">
        <v>580300</v>
      </c>
      <c r="T24" s="4">
        <f t="shared" si="2"/>
        <v>455766.66666666669</v>
      </c>
      <c r="U24" s="4">
        <f t="shared" si="6"/>
        <v>363200</v>
      </c>
      <c r="V24" s="5">
        <v>1.8700000000000001E-2</v>
      </c>
    </row>
    <row r="25" spans="1:22" x14ac:dyDescent="0.2">
      <c r="F25" s="4">
        <f t="shared" si="4"/>
        <v>-1149612901</v>
      </c>
      <c r="K25">
        <f t="shared" si="5"/>
        <v>-21782000</v>
      </c>
      <c r="L25" s="4">
        <v>185</v>
      </c>
      <c r="M25" s="4">
        <v>195</v>
      </c>
      <c r="N25" s="4">
        <v>4</v>
      </c>
      <c r="O25" s="4">
        <v>4</v>
      </c>
      <c r="P25" s="4">
        <v>211800</v>
      </c>
      <c r="Q25" s="4">
        <v>197300</v>
      </c>
      <c r="T25" s="4">
        <f t="shared" si="2"/>
        <v>449250</v>
      </c>
      <c r="U25" s="4">
        <f t="shared" si="6"/>
        <v>354100</v>
      </c>
    </row>
    <row r="26" spans="1:22" x14ac:dyDescent="0.2">
      <c r="A26" s="16" t="s">
        <v>328</v>
      </c>
      <c r="B26" s="4">
        <v>6900</v>
      </c>
      <c r="C26" s="4">
        <v>46</v>
      </c>
      <c r="D26" s="4">
        <v>6854</v>
      </c>
      <c r="E26" s="4">
        <v>91450000</v>
      </c>
      <c r="F26" s="4">
        <f t="shared" si="4"/>
        <v>-1149612901</v>
      </c>
      <c r="K26">
        <f t="shared" si="5"/>
        <v>-21782000</v>
      </c>
      <c r="L26" s="4">
        <v>104</v>
      </c>
      <c r="M26" s="4">
        <v>271</v>
      </c>
      <c r="N26" s="4">
        <v>3</v>
      </c>
      <c r="O26" s="4">
        <v>3</v>
      </c>
      <c r="P26" s="4">
        <v>121400</v>
      </c>
      <c r="Q26" s="4">
        <v>259000</v>
      </c>
      <c r="R26" s="5">
        <v>0</v>
      </c>
      <c r="S26" s="4">
        <v>409300</v>
      </c>
      <c r="T26" s="4">
        <f t="shared" si="2"/>
        <v>439990</v>
      </c>
      <c r="U26" s="4">
        <f t="shared" si="6"/>
        <v>349000</v>
      </c>
      <c r="V26" s="5">
        <v>1.8600000000000002E-2</v>
      </c>
    </row>
    <row r="27" spans="1:22" x14ac:dyDescent="0.2">
      <c r="A27" s="16" t="s">
        <v>327</v>
      </c>
      <c r="B27" s="4">
        <v>4000</v>
      </c>
      <c r="C27" s="4">
        <v>1000</v>
      </c>
      <c r="D27" s="4">
        <v>3000</v>
      </c>
      <c r="E27" s="4">
        <v>40160000</v>
      </c>
      <c r="F27" s="4">
        <f t="shared" si="4"/>
        <v>-1241062901</v>
      </c>
      <c r="K27">
        <f t="shared" si="5"/>
        <v>-21782000</v>
      </c>
      <c r="L27" s="4">
        <v>150</v>
      </c>
      <c r="M27" s="4">
        <v>184</v>
      </c>
      <c r="N27" s="4">
        <v>3</v>
      </c>
      <c r="O27" s="4">
        <v>6</v>
      </c>
      <c r="P27" s="4">
        <v>161500</v>
      </c>
      <c r="Q27" s="4">
        <v>221500</v>
      </c>
      <c r="R27" s="5">
        <v>0</v>
      </c>
      <c r="S27" s="4">
        <v>383000</v>
      </c>
      <c r="T27" s="4">
        <f t="shared" si="2"/>
        <v>518600</v>
      </c>
      <c r="U27" s="4">
        <f t="shared" si="6"/>
        <v>322200</v>
      </c>
      <c r="V27" s="5">
        <v>7.4999999999999997E-3</v>
      </c>
    </row>
    <row r="28" spans="1:22" x14ac:dyDescent="0.2">
      <c r="A28" s="16" t="s">
        <v>326</v>
      </c>
      <c r="B28" s="4">
        <v>2200</v>
      </c>
      <c r="C28" s="4">
        <v>15050</v>
      </c>
      <c r="D28" s="4">
        <v>-12850</v>
      </c>
      <c r="E28" s="4">
        <v>-172830000</v>
      </c>
      <c r="F28" s="4">
        <f t="shared" si="4"/>
        <v>-1281222901</v>
      </c>
      <c r="K28">
        <f t="shared" si="5"/>
        <v>-21782000</v>
      </c>
      <c r="L28" s="4">
        <v>297</v>
      </c>
      <c r="M28" s="4">
        <v>238</v>
      </c>
      <c r="N28" s="4">
        <v>2</v>
      </c>
      <c r="O28" s="4">
        <v>6</v>
      </c>
      <c r="P28" s="4">
        <v>266900</v>
      </c>
      <c r="Q28" s="4">
        <v>329900</v>
      </c>
      <c r="R28" s="5">
        <v>1.1399999999999999E-2</v>
      </c>
      <c r="S28" s="4">
        <v>596800</v>
      </c>
      <c r="T28" s="4">
        <f t="shared" si="2"/>
        <v>521050</v>
      </c>
      <c r="U28" s="4">
        <f t="shared" si="6"/>
        <v>322200</v>
      </c>
      <c r="V28" s="5">
        <v>1.8600000000000002E-2</v>
      </c>
    </row>
    <row r="29" spans="1:22" x14ac:dyDescent="0.2">
      <c r="A29" s="16" t="s">
        <v>325</v>
      </c>
      <c r="B29" s="4">
        <v>0</v>
      </c>
      <c r="C29" s="4">
        <v>3300</v>
      </c>
      <c r="D29" s="4">
        <v>-3300</v>
      </c>
      <c r="E29" s="4">
        <v>-43560000</v>
      </c>
      <c r="F29" s="4">
        <f t="shared" si="4"/>
        <v>-1108392901</v>
      </c>
      <c r="K29">
        <f t="shared" si="5"/>
        <v>-21782000</v>
      </c>
      <c r="L29" s="4">
        <v>119</v>
      </c>
      <c r="M29" s="4">
        <v>215</v>
      </c>
      <c r="N29" s="4">
        <v>3</v>
      </c>
      <c r="O29" s="4">
        <v>4</v>
      </c>
      <c r="P29" s="4">
        <v>120800</v>
      </c>
      <c r="Q29" s="4">
        <v>242400</v>
      </c>
      <c r="R29" s="5">
        <v>0</v>
      </c>
      <c r="S29" s="4">
        <v>363200</v>
      </c>
      <c r="T29" s="4">
        <f t="shared" si="2"/>
        <v>511730</v>
      </c>
      <c r="U29" s="4">
        <f t="shared" si="6"/>
        <v>322200</v>
      </c>
      <c r="V29" s="5">
        <v>7.6E-3</v>
      </c>
    </row>
    <row r="30" spans="1:22" x14ac:dyDescent="0.2">
      <c r="A30" s="16" t="s">
        <v>324</v>
      </c>
      <c r="B30" s="4">
        <v>1100</v>
      </c>
      <c r="C30" s="4">
        <v>11400</v>
      </c>
      <c r="D30" s="4">
        <v>-10300</v>
      </c>
      <c r="E30" s="4">
        <v>-135900000</v>
      </c>
      <c r="F30" s="4">
        <f t="shared" si="4"/>
        <v>-1064832901</v>
      </c>
      <c r="K30">
        <f t="shared" si="5"/>
        <v>-21782000</v>
      </c>
      <c r="L30" s="4">
        <v>120</v>
      </c>
      <c r="M30" s="4">
        <v>216</v>
      </c>
      <c r="N30" s="4">
        <v>4</v>
      </c>
      <c r="O30" s="4">
        <v>2</v>
      </c>
      <c r="P30" s="4">
        <v>164000</v>
      </c>
      <c r="Q30" s="4">
        <v>184500</v>
      </c>
      <c r="R30" s="5">
        <v>0</v>
      </c>
      <c r="S30" s="4">
        <v>354100</v>
      </c>
      <c r="T30" s="4">
        <f t="shared" si="2"/>
        <v>509490</v>
      </c>
      <c r="U30" s="4">
        <f t="shared" si="6"/>
        <v>322200</v>
      </c>
      <c r="V30" s="5">
        <v>1.8700000000000001E-2</v>
      </c>
    </row>
    <row r="31" spans="1:22" x14ac:dyDescent="0.2">
      <c r="A31" s="16" t="s">
        <v>323</v>
      </c>
      <c r="B31" s="4">
        <v>0</v>
      </c>
      <c r="C31" s="4">
        <v>100</v>
      </c>
      <c r="D31" s="4">
        <v>-100</v>
      </c>
      <c r="E31" s="4">
        <v>-1330000</v>
      </c>
      <c r="F31" s="4">
        <f t="shared" si="4"/>
        <v>-928932901</v>
      </c>
      <c r="G31" s="4">
        <v>0</v>
      </c>
      <c r="H31" s="4">
        <v>0</v>
      </c>
      <c r="I31" s="4">
        <v>0</v>
      </c>
      <c r="J31" s="4">
        <v>-9572000</v>
      </c>
      <c r="K31">
        <f t="shared" si="5"/>
        <v>-21782000</v>
      </c>
      <c r="L31" s="4">
        <v>103</v>
      </c>
      <c r="M31" s="4">
        <v>217</v>
      </c>
      <c r="N31" s="4">
        <v>2</v>
      </c>
      <c r="O31" s="4">
        <v>1</v>
      </c>
      <c r="P31" s="4">
        <v>123400</v>
      </c>
      <c r="Q31" s="4">
        <v>203000</v>
      </c>
      <c r="R31" s="5">
        <v>-3.7000000000000002E-3</v>
      </c>
      <c r="S31" s="4">
        <v>349000</v>
      </c>
      <c r="T31" s="4">
        <f t="shared" si="2"/>
        <v>530710</v>
      </c>
      <c r="U31" s="4">
        <f t="shared" si="6"/>
        <v>316700</v>
      </c>
      <c r="V31" s="5">
        <v>1.1299999999999999E-2</v>
      </c>
    </row>
    <row r="32" spans="1:22" x14ac:dyDescent="0.2">
      <c r="A32" s="16" t="s">
        <v>322</v>
      </c>
      <c r="B32" s="4">
        <v>0</v>
      </c>
      <c r="C32" s="4">
        <v>40600</v>
      </c>
      <c r="D32" s="4">
        <v>-40600</v>
      </c>
      <c r="E32" s="4">
        <v>-534080000</v>
      </c>
      <c r="F32" s="4">
        <f t="shared" si="4"/>
        <v>-927602901</v>
      </c>
      <c r="G32" s="4">
        <v>0</v>
      </c>
      <c r="H32" s="4">
        <v>0</v>
      </c>
      <c r="I32" s="4">
        <v>0</v>
      </c>
      <c r="J32" s="4">
        <v>-9572000</v>
      </c>
      <c r="K32">
        <f t="shared" si="5"/>
        <v>-12210000</v>
      </c>
      <c r="L32" s="4">
        <v>108</v>
      </c>
      <c r="M32" s="4">
        <v>172</v>
      </c>
      <c r="N32" s="4">
        <v>2</v>
      </c>
      <c r="O32" s="4">
        <v>2</v>
      </c>
      <c r="P32" s="4">
        <v>152700</v>
      </c>
      <c r="Q32" s="4">
        <v>147400</v>
      </c>
      <c r="R32" s="5">
        <v>1.15E-2</v>
      </c>
      <c r="S32" s="4">
        <v>322200</v>
      </c>
      <c r="T32" s="4">
        <f t="shared" si="2"/>
        <v>522600</v>
      </c>
      <c r="U32" s="4">
        <f t="shared" si="6"/>
        <v>316700</v>
      </c>
      <c r="V32" s="5">
        <v>1.1399999999999999E-2</v>
      </c>
    </row>
    <row r="33" spans="1:22" x14ac:dyDescent="0.2">
      <c r="A33" s="16" t="s">
        <v>321</v>
      </c>
      <c r="B33" s="4">
        <v>0</v>
      </c>
      <c r="C33" s="4">
        <v>86900</v>
      </c>
      <c r="D33" s="4">
        <v>-86900</v>
      </c>
      <c r="E33" s="4">
        <v>-1143130000</v>
      </c>
      <c r="F33" s="4">
        <f t="shared" si="4"/>
        <v>-393522901</v>
      </c>
      <c r="K33">
        <f t="shared" si="5"/>
        <v>-2638000</v>
      </c>
      <c r="L33" s="4">
        <v>150</v>
      </c>
      <c r="M33" s="4">
        <v>194</v>
      </c>
      <c r="N33" s="4">
        <v>5</v>
      </c>
      <c r="O33" s="4">
        <v>3</v>
      </c>
      <c r="P33" s="4">
        <v>170900</v>
      </c>
      <c r="Q33" s="4">
        <v>222500</v>
      </c>
      <c r="R33" s="5">
        <v>-3.8E-3</v>
      </c>
      <c r="S33" s="4">
        <v>418700</v>
      </c>
      <c r="T33" s="4">
        <f t="shared" si="2"/>
        <v>510330</v>
      </c>
      <c r="U33" s="4">
        <f t="shared" si="6"/>
        <v>316700</v>
      </c>
      <c r="V33" s="5">
        <v>1.5100000000000001E-2</v>
      </c>
    </row>
    <row r="34" spans="1:22" x14ac:dyDescent="0.2">
      <c r="A34" s="16" t="s">
        <v>320</v>
      </c>
      <c r="B34" s="4">
        <v>200</v>
      </c>
      <c r="C34" s="4">
        <v>107102</v>
      </c>
      <c r="D34" s="4">
        <v>-106902</v>
      </c>
      <c r="E34" s="4">
        <v>-1434220000</v>
      </c>
      <c r="F34" s="4">
        <f t="shared" si="4"/>
        <v>749607099</v>
      </c>
      <c r="K34">
        <f t="shared" si="5"/>
        <v>-2638000</v>
      </c>
      <c r="L34" s="4">
        <v>238</v>
      </c>
      <c r="M34" s="4">
        <v>564</v>
      </c>
      <c r="N34" s="4">
        <v>5</v>
      </c>
      <c r="O34" s="4">
        <v>10</v>
      </c>
      <c r="P34" s="4">
        <v>271100</v>
      </c>
      <c r="Q34" s="4">
        <v>634000</v>
      </c>
      <c r="R34" s="5">
        <v>-3.04E-2</v>
      </c>
      <c r="S34" s="4">
        <v>905600</v>
      </c>
      <c r="T34" s="4">
        <f t="shared" si="2"/>
        <v>482550</v>
      </c>
      <c r="U34" s="4">
        <f t="shared" si="6"/>
        <v>270000</v>
      </c>
      <c r="V34" s="5">
        <v>3.6799999999999999E-2</v>
      </c>
    </row>
    <row r="35" spans="1:22" x14ac:dyDescent="0.2">
      <c r="A35" s="16" t="s">
        <v>319</v>
      </c>
      <c r="B35" s="4">
        <v>100</v>
      </c>
      <c r="C35" s="4">
        <v>47100</v>
      </c>
      <c r="D35" s="4">
        <v>-47000</v>
      </c>
      <c r="E35" s="4">
        <v>-635110000</v>
      </c>
      <c r="F35" s="4">
        <f t="shared" si="4"/>
        <v>2183827099</v>
      </c>
      <c r="K35">
        <f t="shared" si="5"/>
        <v>-2638000</v>
      </c>
      <c r="L35" s="4">
        <v>137</v>
      </c>
      <c r="M35" s="4">
        <v>261</v>
      </c>
      <c r="N35" s="4">
        <v>3</v>
      </c>
      <c r="O35" s="4">
        <v>4</v>
      </c>
      <c r="P35" s="4">
        <v>126900</v>
      </c>
      <c r="Q35" s="4">
        <v>257000</v>
      </c>
      <c r="R35" s="5">
        <v>0</v>
      </c>
      <c r="S35" s="4">
        <v>390600</v>
      </c>
      <c r="T35" s="4">
        <f t="shared" si="2"/>
        <v>474660</v>
      </c>
      <c r="U35" s="4">
        <f t="shared" si="6"/>
        <v>270000</v>
      </c>
      <c r="V35" s="5">
        <v>1.11E-2</v>
      </c>
    </row>
    <row r="36" spans="1:22" x14ac:dyDescent="0.2">
      <c r="A36" s="16" t="s">
        <v>318</v>
      </c>
      <c r="B36" s="4">
        <v>100</v>
      </c>
      <c r="C36" s="4">
        <v>15000</v>
      </c>
      <c r="D36" s="4">
        <v>-14900</v>
      </c>
      <c r="E36" s="4">
        <v>-202750000</v>
      </c>
      <c r="F36" s="4">
        <f t="shared" si="4"/>
        <v>2818937099</v>
      </c>
      <c r="K36">
        <f t="shared" si="5"/>
        <v>-2638000</v>
      </c>
      <c r="L36" s="4">
        <v>171</v>
      </c>
      <c r="M36" s="4">
        <v>225</v>
      </c>
      <c r="N36" s="4">
        <v>1</v>
      </c>
      <c r="O36" s="4">
        <v>3</v>
      </c>
      <c r="P36" s="4">
        <v>112800</v>
      </c>
      <c r="Q36" s="4">
        <v>203900</v>
      </c>
      <c r="R36" s="5">
        <v>-1.1000000000000001E-2</v>
      </c>
      <c r="S36" s="4">
        <v>316700</v>
      </c>
      <c r="T36" s="4">
        <f t="shared" si="2"/>
        <v>467270</v>
      </c>
      <c r="U36" s="4">
        <f t="shared" si="6"/>
        <v>270000</v>
      </c>
      <c r="V36" s="5">
        <v>1.46E-2</v>
      </c>
    </row>
    <row r="37" spans="1:22" x14ac:dyDescent="0.2">
      <c r="A37" s="16" t="s">
        <v>317</v>
      </c>
      <c r="B37" s="4">
        <v>142700</v>
      </c>
      <c r="C37" s="4">
        <v>8950</v>
      </c>
      <c r="D37" s="4">
        <v>133750</v>
      </c>
      <c r="E37" s="4">
        <v>1807100000</v>
      </c>
      <c r="F37" s="4">
        <f t="shared" si="4"/>
        <v>3021687099</v>
      </c>
      <c r="K37">
        <f t="shared" si="5"/>
        <v>-2638000</v>
      </c>
      <c r="L37" s="4">
        <v>572</v>
      </c>
      <c r="M37" s="4">
        <v>317</v>
      </c>
      <c r="N37" s="4">
        <v>13</v>
      </c>
      <c r="O37" s="4">
        <v>5</v>
      </c>
      <c r="P37" s="4">
        <v>764200</v>
      </c>
      <c r="Q37" s="4">
        <v>332600</v>
      </c>
      <c r="R37" s="5">
        <v>3.0099999999999998E-2</v>
      </c>
      <c r="S37" s="4">
        <v>1169100</v>
      </c>
      <c r="T37" s="4">
        <f t="shared" si="2"/>
        <v>431570</v>
      </c>
      <c r="U37" s="4">
        <f t="shared" si="6"/>
        <v>241100</v>
      </c>
      <c r="V37" s="5">
        <v>3.2899999999999999E-2</v>
      </c>
    </row>
    <row r="38" spans="1:22" x14ac:dyDescent="0.2">
      <c r="A38" s="16" t="s">
        <v>316</v>
      </c>
      <c r="B38" s="4">
        <v>90200</v>
      </c>
      <c r="C38" s="4">
        <v>6100</v>
      </c>
      <c r="D38" s="4">
        <v>84100</v>
      </c>
      <c r="E38" s="4">
        <v>1115250000</v>
      </c>
      <c r="F38" s="4">
        <f t="shared" si="4"/>
        <v>1214587099</v>
      </c>
      <c r="K38">
        <f t="shared" si="5"/>
        <v>-2638000</v>
      </c>
      <c r="L38" s="4">
        <v>248</v>
      </c>
      <c r="M38" s="4">
        <v>209</v>
      </c>
      <c r="N38" s="4">
        <v>5</v>
      </c>
      <c r="O38" s="4">
        <v>5</v>
      </c>
      <c r="P38" s="4">
        <v>335800</v>
      </c>
      <c r="Q38" s="4">
        <v>285500</v>
      </c>
      <c r="R38" s="5">
        <v>7.6E-3</v>
      </c>
      <c r="S38" s="4">
        <v>621300</v>
      </c>
      <c r="T38" s="4">
        <f t="shared" si="2"/>
        <v>383830</v>
      </c>
      <c r="U38" s="4">
        <f t="shared" si="6"/>
        <v>241100</v>
      </c>
      <c r="V38" s="5">
        <v>1.4999999999999999E-2</v>
      </c>
    </row>
    <row r="39" spans="1:22" x14ac:dyDescent="0.2">
      <c r="A39" s="16" t="s">
        <v>315</v>
      </c>
      <c r="B39" s="4">
        <v>0</v>
      </c>
      <c r="C39" s="4">
        <v>0</v>
      </c>
      <c r="D39" s="4">
        <v>0</v>
      </c>
      <c r="E39" s="4">
        <v>0</v>
      </c>
      <c r="F39" s="4">
        <f t="shared" ref="F39:F44" si="7">E39+F40</f>
        <v>99337099</v>
      </c>
      <c r="K39">
        <f t="shared" ref="K39:K44" si="8">K40+J39</f>
        <v>-2638000</v>
      </c>
      <c r="L39" s="4">
        <v>105</v>
      </c>
      <c r="M39" s="4">
        <v>204</v>
      </c>
      <c r="N39" s="4">
        <v>3</v>
      </c>
      <c r="O39" s="4">
        <v>1</v>
      </c>
      <c r="P39" s="4">
        <v>101300</v>
      </c>
      <c r="Q39" s="4">
        <v>168700</v>
      </c>
      <c r="R39" s="5">
        <v>-3.7000000000000002E-3</v>
      </c>
      <c r="S39" s="4">
        <v>270000</v>
      </c>
      <c r="T39" s="4">
        <f t="shared" ref="T39:T44" si="9">AVERAGE(S40:S49)</f>
        <v>370270</v>
      </c>
      <c r="U39" s="4">
        <f t="shared" ref="U39:U44" si="10">MIN(S40:S44)</f>
        <v>241100</v>
      </c>
      <c r="V39" s="5">
        <v>1.1299999999999999E-2</v>
      </c>
    </row>
    <row r="40" spans="1:22" x14ac:dyDescent="0.2">
      <c r="A40" s="16" t="s">
        <v>314</v>
      </c>
      <c r="B40" s="4">
        <v>0</v>
      </c>
      <c r="C40" s="4">
        <v>100</v>
      </c>
      <c r="D40" s="4">
        <v>-100</v>
      </c>
      <c r="E40" s="4">
        <v>-1330000</v>
      </c>
      <c r="F40" s="4">
        <f t="shared" si="7"/>
        <v>99337099</v>
      </c>
      <c r="K40">
        <f t="shared" si="8"/>
        <v>-2638000</v>
      </c>
      <c r="L40" s="4">
        <v>120</v>
      </c>
      <c r="M40" s="4">
        <v>140</v>
      </c>
      <c r="N40" s="4">
        <v>4</v>
      </c>
      <c r="O40" s="4">
        <v>6</v>
      </c>
      <c r="P40" s="4">
        <v>146300</v>
      </c>
      <c r="Q40" s="4">
        <v>185200</v>
      </c>
      <c r="R40" s="5">
        <v>3.8E-3</v>
      </c>
      <c r="S40" s="4">
        <v>331700</v>
      </c>
      <c r="T40" s="4">
        <f t="shared" si="9"/>
        <v>347710</v>
      </c>
      <c r="U40" s="4">
        <f t="shared" si="10"/>
        <v>241100</v>
      </c>
      <c r="V40" s="5">
        <v>1.4999999999999999E-2</v>
      </c>
    </row>
    <row r="41" spans="1:22" x14ac:dyDescent="0.2">
      <c r="A41" s="16" t="s">
        <v>310</v>
      </c>
      <c r="B41" s="4">
        <v>36500</v>
      </c>
      <c r="C41" s="4">
        <v>13700</v>
      </c>
      <c r="D41" s="4">
        <v>22800</v>
      </c>
      <c r="E41" s="4">
        <v>302770000</v>
      </c>
      <c r="F41" s="4">
        <f t="shared" si="7"/>
        <v>100667099</v>
      </c>
      <c r="K41">
        <f t="shared" si="8"/>
        <v>-2638000</v>
      </c>
      <c r="L41" s="4">
        <v>206</v>
      </c>
      <c r="M41" s="4">
        <v>194</v>
      </c>
      <c r="N41" s="4">
        <v>6</v>
      </c>
      <c r="O41" s="4">
        <v>5</v>
      </c>
      <c r="P41" s="4">
        <v>295900</v>
      </c>
      <c r="Q41" s="4">
        <v>263100</v>
      </c>
      <c r="R41" s="5">
        <v>1.15E-2</v>
      </c>
      <c r="S41" s="4">
        <v>561200</v>
      </c>
      <c r="T41" s="4">
        <f t="shared" si="9"/>
        <v>304810</v>
      </c>
      <c r="U41" s="4">
        <f t="shared" si="10"/>
        <v>241100</v>
      </c>
      <c r="V41" s="5">
        <v>1.8799999999999997E-2</v>
      </c>
    </row>
    <row r="42" spans="1:22" x14ac:dyDescent="0.2">
      <c r="A42" s="16" t="s">
        <v>309</v>
      </c>
      <c r="B42" s="4">
        <v>0</v>
      </c>
      <c r="C42" s="4">
        <v>4300</v>
      </c>
      <c r="D42" s="4">
        <v>-4300</v>
      </c>
      <c r="E42" s="4">
        <v>-56140000</v>
      </c>
      <c r="F42" s="4">
        <f t="shared" si="7"/>
        <v>-202102901</v>
      </c>
      <c r="K42">
        <f t="shared" si="8"/>
        <v>-2638000</v>
      </c>
      <c r="L42" s="4">
        <v>101</v>
      </c>
      <c r="M42" s="4">
        <v>166</v>
      </c>
      <c r="N42" s="4">
        <v>0</v>
      </c>
      <c r="O42" s="4">
        <v>2</v>
      </c>
      <c r="P42" s="4">
        <v>51300</v>
      </c>
      <c r="Q42" s="4">
        <v>180100</v>
      </c>
      <c r="R42" s="5">
        <v>-3.8E-3</v>
      </c>
      <c r="S42" s="4">
        <v>241100</v>
      </c>
      <c r="T42" s="4">
        <f t="shared" si="9"/>
        <v>320230</v>
      </c>
      <c r="U42" s="4">
        <f t="shared" si="10"/>
        <v>242800</v>
      </c>
      <c r="V42" s="5">
        <v>7.7000000000000002E-3</v>
      </c>
    </row>
    <row r="43" spans="1:22" x14ac:dyDescent="0.2">
      <c r="A43" s="16" t="s">
        <v>306</v>
      </c>
      <c r="B43" s="4">
        <v>7500</v>
      </c>
      <c r="C43" s="4">
        <v>10598</v>
      </c>
      <c r="D43" s="4">
        <v>-3098</v>
      </c>
      <c r="E43" s="4">
        <v>-40760000</v>
      </c>
      <c r="F43" s="4">
        <f t="shared" si="7"/>
        <v>-145962901</v>
      </c>
      <c r="K43">
        <f t="shared" si="8"/>
        <v>-2638000</v>
      </c>
      <c r="L43" s="4">
        <v>126</v>
      </c>
      <c r="M43" s="4">
        <v>137</v>
      </c>
      <c r="N43" s="4">
        <v>1</v>
      </c>
      <c r="O43" s="4">
        <v>5</v>
      </c>
      <c r="P43" s="4">
        <v>92100</v>
      </c>
      <c r="Q43" s="4">
        <v>203900</v>
      </c>
      <c r="R43" s="5">
        <v>-7.6E-3</v>
      </c>
      <c r="S43" s="4">
        <v>296000</v>
      </c>
      <c r="T43" s="4">
        <f t="shared" si="9"/>
        <v>311950</v>
      </c>
      <c r="U43" s="4">
        <f t="shared" si="10"/>
        <v>143900</v>
      </c>
      <c r="V43" s="5">
        <v>1.1399999999999999E-2</v>
      </c>
    </row>
    <row r="44" spans="1:22" x14ac:dyDescent="0.2">
      <c r="A44" s="16" t="s">
        <v>305</v>
      </c>
      <c r="B44" s="4">
        <v>500</v>
      </c>
      <c r="C44" s="4">
        <v>199200</v>
      </c>
      <c r="D44" s="4">
        <v>-198700</v>
      </c>
      <c r="E44" s="4">
        <v>-2610400000</v>
      </c>
      <c r="F44" s="4">
        <f t="shared" si="7"/>
        <v>-105202901</v>
      </c>
      <c r="K44">
        <f t="shared" si="8"/>
        <v>-2638000</v>
      </c>
      <c r="L44" s="4">
        <v>199</v>
      </c>
      <c r="M44" s="4">
        <v>201</v>
      </c>
      <c r="N44" s="4">
        <v>6</v>
      </c>
      <c r="O44" s="4">
        <v>4</v>
      </c>
      <c r="P44" s="4">
        <v>354800</v>
      </c>
      <c r="Q44" s="4">
        <v>270500</v>
      </c>
      <c r="R44" s="5">
        <v>7.7000000000000002E-3</v>
      </c>
      <c r="S44" s="4">
        <v>627800</v>
      </c>
      <c r="T44" s="4">
        <f t="shared" si="9"/>
        <v>267620</v>
      </c>
      <c r="U44" s="4">
        <f t="shared" si="10"/>
        <v>134400</v>
      </c>
      <c r="V44" s="5">
        <v>1.5100000000000001E-2</v>
      </c>
    </row>
    <row r="45" spans="1:22" x14ac:dyDescent="0.2">
      <c r="A45" s="16" t="s">
        <v>304</v>
      </c>
      <c r="B45" s="4">
        <v>1000</v>
      </c>
      <c r="C45" s="4">
        <v>4900</v>
      </c>
      <c r="D45" s="4">
        <v>-3900</v>
      </c>
      <c r="E45" s="4">
        <v>-51052901</v>
      </c>
      <c r="F45" s="4">
        <f t="shared" ref="F45:F55" si="11">E45+F46</f>
        <v>2505197099</v>
      </c>
      <c r="K45">
        <f t="shared" ref="K45:K55" si="12">K46+J45</f>
        <v>-2638000</v>
      </c>
      <c r="L45" s="4">
        <v>126</v>
      </c>
      <c r="M45" s="4">
        <v>120</v>
      </c>
      <c r="N45" s="4">
        <v>5</v>
      </c>
      <c r="O45" s="4">
        <v>3</v>
      </c>
      <c r="P45" s="4">
        <v>182900</v>
      </c>
      <c r="Q45" s="4">
        <v>125500</v>
      </c>
      <c r="R45" s="5">
        <v>0</v>
      </c>
      <c r="S45" s="4">
        <v>311700</v>
      </c>
      <c r="T45" s="4">
        <f t="shared" ref="T45:T61" si="13">AVERAGE(S46:S55)</f>
        <v>262610</v>
      </c>
      <c r="U45" s="4">
        <f t="shared" ref="U45:U55" si="14">MIN(S46:S50)</f>
        <v>106100</v>
      </c>
      <c r="V45" s="5">
        <v>1.15E-2</v>
      </c>
    </row>
    <row r="46" spans="1:22" x14ac:dyDescent="0.2">
      <c r="A46" s="16" t="s">
        <v>303</v>
      </c>
      <c r="B46" s="4">
        <v>0</v>
      </c>
      <c r="C46" s="4">
        <v>8300</v>
      </c>
      <c r="D46" s="4">
        <v>-8300</v>
      </c>
      <c r="E46" s="4">
        <v>-108950000</v>
      </c>
      <c r="F46" s="4">
        <f t="shared" si="11"/>
        <v>2556250000</v>
      </c>
      <c r="G46" s="4">
        <v>0</v>
      </c>
      <c r="H46" s="4">
        <v>0</v>
      </c>
      <c r="I46" s="4">
        <v>0</v>
      </c>
      <c r="J46" s="4">
        <v>-1319000</v>
      </c>
      <c r="K46">
        <f t="shared" si="12"/>
        <v>-2638000</v>
      </c>
      <c r="L46" s="4">
        <v>80</v>
      </c>
      <c r="M46" s="4">
        <v>159</v>
      </c>
      <c r="N46" s="4">
        <v>1</v>
      </c>
      <c r="O46" s="4">
        <v>2</v>
      </c>
      <c r="P46" s="4">
        <v>72700</v>
      </c>
      <c r="Q46" s="4">
        <v>169100</v>
      </c>
      <c r="R46" s="5">
        <v>-7.6E-3</v>
      </c>
      <c r="S46" s="4">
        <v>242800</v>
      </c>
      <c r="T46" s="4">
        <f t="shared" si="13"/>
        <v>254769.3</v>
      </c>
      <c r="U46" s="4">
        <f t="shared" si="14"/>
        <v>106100</v>
      </c>
      <c r="V46" s="5">
        <v>1.5100000000000001E-2</v>
      </c>
    </row>
    <row r="47" spans="1:22" x14ac:dyDescent="0.2">
      <c r="A47" s="16" t="s">
        <v>299</v>
      </c>
      <c r="B47" s="4">
        <v>139200</v>
      </c>
      <c r="C47" s="4">
        <v>5650</v>
      </c>
      <c r="D47" s="4">
        <v>133550</v>
      </c>
      <c r="E47" s="4">
        <v>1743200000</v>
      </c>
      <c r="F47" s="4">
        <f t="shared" si="11"/>
        <v>2665200000</v>
      </c>
      <c r="G47" s="4">
        <v>0</v>
      </c>
      <c r="H47" s="4">
        <v>0</v>
      </c>
      <c r="I47" s="4">
        <v>0</v>
      </c>
      <c r="J47" s="4">
        <v>-1319000</v>
      </c>
      <c r="K47">
        <f t="shared" si="12"/>
        <v>-1319000</v>
      </c>
      <c r="L47" s="4">
        <v>411</v>
      </c>
      <c r="M47" s="4">
        <v>217</v>
      </c>
      <c r="N47" s="4">
        <v>9</v>
      </c>
      <c r="O47" s="4">
        <v>8</v>
      </c>
      <c r="P47" s="4">
        <v>477800</v>
      </c>
      <c r="Q47" s="4">
        <v>311300</v>
      </c>
      <c r="R47" s="5">
        <v>2.3300000000000001E-2</v>
      </c>
      <c r="S47" s="4">
        <v>812100</v>
      </c>
      <c r="T47" s="4">
        <f t="shared" si="13"/>
        <v>202684.4</v>
      </c>
      <c r="U47" s="4">
        <f t="shared" si="14"/>
        <v>106100</v>
      </c>
      <c r="V47" s="5">
        <v>3.4000000000000002E-2</v>
      </c>
    </row>
    <row r="48" spans="1:22" x14ac:dyDescent="0.2">
      <c r="A48" s="16" t="s">
        <v>298</v>
      </c>
      <c r="B48" s="4">
        <v>0</v>
      </c>
      <c r="C48" s="4">
        <v>1000</v>
      </c>
      <c r="D48" s="4">
        <v>-1000</v>
      </c>
      <c r="E48" s="4">
        <v>-12850000</v>
      </c>
      <c r="F48" s="4">
        <f t="shared" si="11"/>
        <v>922000000</v>
      </c>
      <c r="K48">
        <f t="shared" si="12"/>
        <v>0</v>
      </c>
      <c r="L48" s="4">
        <v>91</v>
      </c>
      <c r="M48" s="4">
        <v>99</v>
      </c>
      <c r="N48" s="4">
        <v>0</v>
      </c>
      <c r="O48" s="4">
        <v>1</v>
      </c>
      <c r="P48" s="4">
        <v>49800</v>
      </c>
      <c r="Q48" s="4">
        <v>94100</v>
      </c>
      <c r="R48" s="5">
        <v>0</v>
      </c>
      <c r="S48" s="4">
        <v>143900</v>
      </c>
      <c r="T48" s="4">
        <f t="shared" si="13"/>
        <v>214688.3</v>
      </c>
      <c r="U48" s="4">
        <f t="shared" si="14"/>
        <v>106100</v>
      </c>
      <c r="V48" s="5">
        <v>1.1599999999999999E-2</v>
      </c>
    </row>
    <row r="49" spans="1:22" x14ac:dyDescent="0.2">
      <c r="A49" s="16" t="s">
        <v>286</v>
      </c>
      <c r="B49" s="4">
        <v>0</v>
      </c>
      <c r="C49" s="4">
        <v>4686</v>
      </c>
      <c r="D49" s="4">
        <v>-4686</v>
      </c>
      <c r="E49" s="4">
        <v>-60250000</v>
      </c>
      <c r="F49" s="4">
        <f t="shared" si="11"/>
        <v>934850000</v>
      </c>
      <c r="K49">
        <f t="shared" si="12"/>
        <v>0</v>
      </c>
      <c r="L49" s="4">
        <v>84</v>
      </c>
      <c r="M49" s="4">
        <v>95</v>
      </c>
      <c r="N49" s="4">
        <v>1</v>
      </c>
      <c r="O49" s="4">
        <v>1</v>
      </c>
      <c r="P49" s="4">
        <v>73100</v>
      </c>
      <c r="Q49" s="4">
        <v>61300</v>
      </c>
      <c r="R49" s="5">
        <v>3.9000000000000003E-3</v>
      </c>
      <c r="S49" s="4">
        <v>134400</v>
      </c>
      <c r="T49" s="4">
        <f t="shared" si="13"/>
        <v>245129.4</v>
      </c>
      <c r="U49" s="4">
        <f t="shared" si="14"/>
        <v>106100</v>
      </c>
      <c r="V49" s="5">
        <v>7.8000000000000005E-3</v>
      </c>
    </row>
    <row r="50" spans="1:22" x14ac:dyDescent="0.2">
      <c r="A50" s="16" t="s">
        <v>285</v>
      </c>
      <c r="B50" s="4">
        <v>0</v>
      </c>
      <c r="C50" s="4">
        <v>12700</v>
      </c>
      <c r="D50" s="4">
        <v>-12700</v>
      </c>
      <c r="E50" s="4">
        <v>-163200000</v>
      </c>
      <c r="F50" s="4">
        <f t="shared" si="11"/>
        <v>995100000</v>
      </c>
      <c r="K50">
        <f t="shared" si="12"/>
        <v>0</v>
      </c>
      <c r="L50" s="4">
        <v>85</v>
      </c>
      <c r="M50" s="4">
        <v>59</v>
      </c>
      <c r="N50" s="4">
        <v>0</v>
      </c>
      <c r="O50" s="4">
        <v>0</v>
      </c>
      <c r="P50" s="4">
        <v>42100</v>
      </c>
      <c r="Q50" s="4">
        <v>60500</v>
      </c>
      <c r="R50" s="5">
        <v>0</v>
      </c>
      <c r="S50" s="4">
        <v>106100</v>
      </c>
      <c r="T50" s="4">
        <f t="shared" si="13"/>
        <v>272691</v>
      </c>
      <c r="U50" s="4">
        <f t="shared" si="14"/>
        <v>132200</v>
      </c>
      <c r="V50" s="5">
        <v>7.8000000000000005E-3</v>
      </c>
    </row>
    <row r="51" spans="1:22" x14ac:dyDescent="0.2">
      <c r="A51" s="16" t="s">
        <v>284</v>
      </c>
      <c r="B51" s="4">
        <v>1000</v>
      </c>
      <c r="C51" s="4">
        <v>6800</v>
      </c>
      <c r="D51" s="4">
        <v>-5800</v>
      </c>
      <c r="E51" s="4">
        <v>-74480000</v>
      </c>
      <c r="F51" s="4">
        <f t="shared" si="11"/>
        <v>1158300000</v>
      </c>
      <c r="K51">
        <f t="shared" si="12"/>
        <v>0</v>
      </c>
      <c r="L51" s="4">
        <v>92</v>
      </c>
      <c r="M51" s="4">
        <v>88</v>
      </c>
      <c r="N51" s="4">
        <v>0</v>
      </c>
      <c r="O51" s="4">
        <v>0</v>
      </c>
      <c r="P51" s="4">
        <v>58300</v>
      </c>
      <c r="Q51" s="4">
        <v>58600</v>
      </c>
      <c r="R51" s="5">
        <v>0</v>
      </c>
      <c r="S51" s="4">
        <v>132200</v>
      </c>
      <c r="T51" s="4">
        <f t="shared" si="13"/>
        <v>312554.8</v>
      </c>
      <c r="U51" s="4">
        <f t="shared" si="14"/>
        <v>164393</v>
      </c>
      <c r="V51" s="5">
        <v>7.8000000000000005E-3</v>
      </c>
    </row>
    <row r="52" spans="1:22" x14ac:dyDescent="0.2">
      <c r="A52" s="16" t="s">
        <v>283</v>
      </c>
      <c r="B52" s="4">
        <v>1</v>
      </c>
      <c r="C52" s="4">
        <v>5400</v>
      </c>
      <c r="D52" s="4">
        <v>-5399</v>
      </c>
      <c r="E52" s="4">
        <v>-69420000</v>
      </c>
      <c r="F52" s="4">
        <f t="shared" si="11"/>
        <v>1232780000</v>
      </c>
      <c r="K52">
        <f t="shared" si="12"/>
        <v>0</v>
      </c>
      <c r="L52" s="4">
        <v>128</v>
      </c>
      <c r="M52" s="4">
        <v>146</v>
      </c>
      <c r="N52" s="4">
        <v>2</v>
      </c>
      <c r="O52" s="4">
        <v>7</v>
      </c>
      <c r="P52" s="4">
        <v>114700</v>
      </c>
      <c r="Q52" s="4">
        <v>259700</v>
      </c>
      <c r="R52" s="5">
        <v>-3.8E-3</v>
      </c>
      <c r="S52" s="4">
        <v>395300</v>
      </c>
      <c r="T52" s="4">
        <f t="shared" si="13"/>
        <v>345984.8</v>
      </c>
      <c r="U52" s="4">
        <f t="shared" si="14"/>
        <v>164393</v>
      </c>
      <c r="V52" s="5">
        <v>1.1599999999999999E-2</v>
      </c>
    </row>
    <row r="53" spans="1:22" x14ac:dyDescent="0.2">
      <c r="A53" s="16" t="s">
        <v>282</v>
      </c>
      <c r="B53" s="4">
        <v>1400</v>
      </c>
      <c r="C53" s="4">
        <v>8700</v>
      </c>
      <c r="D53" s="4">
        <v>-7300</v>
      </c>
      <c r="E53" s="4">
        <v>-93840000</v>
      </c>
      <c r="F53" s="4">
        <f t="shared" si="11"/>
        <v>1302200000</v>
      </c>
      <c r="K53">
        <f t="shared" si="12"/>
        <v>0</v>
      </c>
      <c r="L53" s="4">
        <v>64</v>
      </c>
      <c r="M53" s="4">
        <v>116</v>
      </c>
      <c r="N53" s="4">
        <v>1</v>
      </c>
      <c r="O53" s="4">
        <v>3</v>
      </c>
      <c r="P53" s="4">
        <v>55800</v>
      </c>
      <c r="Q53" s="4">
        <v>157400</v>
      </c>
      <c r="R53" s="5">
        <v>3.9000000000000003E-3</v>
      </c>
      <c r="S53" s="4">
        <v>213200</v>
      </c>
      <c r="T53" s="4">
        <f t="shared" si="13"/>
        <v>365133.6</v>
      </c>
      <c r="U53" s="4">
        <f t="shared" si="14"/>
        <v>164393</v>
      </c>
      <c r="V53" s="5">
        <v>7.8000000000000005E-3</v>
      </c>
    </row>
    <row r="54" spans="1:22" x14ac:dyDescent="0.2">
      <c r="A54" s="16" t="s">
        <v>281</v>
      </c>
      <c r="B54" s="4">
        <v>0</v>
      </c>
      <c r="C54" s="4">
        <v>900</v>
      </c>
      <c r="D54" s="4">
        <v>-900</v>
      </c>
      <c r="E54" s="4">
        <v>-11570000</v>
      </c>
      <c r="F54" s="4">
        <f t="shared" si="11"/>
        <v>1396040000</v>
      </c>
      <c r="K54">
        <f t="shared" si="12"/>
        <v>0</v>
      </c>
      <c r="L54" s="4">
        <v>126</v>
      </c>
      <c r="M54" s="4">
        <v>123</v>
      </c>
      <c r="N54" s="4">
        <v>2</v>
      </c>
      <c r="O54" s="4">
        <v>1</v>
      </c>
      <c r="P54" s="4">
        <v>96400</v>
      </c>
      <c r="Q54" s="4">
        <v>88100</v>
      </c>
      <c r="R54" s="5">
        <v>0</v>
      </c>
      <c r="S54" s="4">
        <v>184500</v>
      </c>
      <c r="T54" s="4">
        <f t="shared" si="13"/>
        <v>380338.2</v>
      </c>
      <c r="U54" s="4">
        <f t="shared" si="14"/>
        <v>164393</v>
      </c>
      <c r="V54" s="5">
        <v>1.1599999999999999E-2</v>
      </c>
    </row>
    <row r="55" spans="1:22" x14ac:dyDescent="0.2">
      <c r="A55" s="16" t="s">
        <v>280</v>
      </c>
      <c r="B55" s="4">
        <v>930</v>
      </c>
      <c r="C55" s="4">
        <v>33700</v>
      </c>
      <c r="D55" s="4">
        <v>-32770</v>
      </c>
      <c r="E55" s="4">
        <v>-420010000</v>
      </c>
      <c r="F55" s="4">
        <f t="shared" si="11"/>
        <v>1407610000</v>
      </c>
      <c r="K55">
        <f t="shared" si="12"/>
        <v>0</v>
      </c>
      <c r="L55" s="4">
        <v>68</v>
      </c>
      <c r="M55" s="4">
        <v>180</v>
      </c>
      <c r="N55" s="4">
        <v>3</v>
      </c>
      <c r="O55" s="4">
        <v>2</v>
      </c>
      <c r="P55" s="4">
        <v>91500</v>
      </c>
      <c r="Q55" s="4">
        <v>168300</v>
      </c>
      <c r="R55" s="5">
        <v>0</v>
      </c>
      <c r="S55" s="4">
        <v>261600</v>
      </c>
      <c r="T55" s="4">
        <f t="shared" si="13"/>
        <v>407822.1</v>
      </c>
      <c r="U55" s="4">
        <f t="shared" si="14"/>
        <v>164393</v>
      </c>
      <c r="V55" s="5">
        <v>1.1699999999999999E-2</v>
      </c>
    </row>
    <row r="56" spans="1:22" x14ac:dyDescent="0.2">
      <c r="A56" s="16" t="s">
        <v>279</v>
      </c>
      <c r="B56" s="4">
        <v>1000</v>
      </c>
      <c r="C56" s="4">
        <v>500</v>
      </c>
      <c r="D56" s="4">
        <v>500</v>
      </c>
      <c r="E56" s="4">
        <v>6470000</v>
      </c>
      <c r="F56" s="4">
        <f t="shared" ref="F56:F130" si="15">E56+F57</f>
        <v>1827620000</v>
      </c>
      <c r="K56">
        <f t="shared" ref="K56:K76" si="16">K57+J56</f>
        <v>0</v>
      </c>
      <c r="L56" s="4">
        <v>89</v>
      </c>
      <c r="M56" s="4">
        <v>87</v>
      </c>
      <c r="N56" s="4">
        <v>1</v>
      </c>
      <c r="O56" s="4">
        <v>0</v>
      </c>
      <c r="P56" s="4">
        <v>75400</v>
      </c>
      <c r="Q56" s="4">
        <v>69300</v>
      </c>
      <c r="R56" s="5">
        <v>0</v>
      </c>
      <c r="S56" s="4">
        <v>164393</v>
      </c>
      <c r="T56" s="4">
        <f t="shared" si="13"/>
        <v>429310.7</v>
      </c>
      <c r="U56" s="4">
        <f t="shared" ref="U56:U123" si="17">MIN(S57:S61)</f>
        <v>263939</v>
      </c>
      <c r="V56" s="5">
        <v>1.1599999999999999E-2</v>
      </c>
    </row>
    <row r="57" spans="1:22" x14ac:dyDescent="0.2">
      <c r="A57" s="16" t="s">
        <v>278</v>
      </c>
      <c r="B57" s="4">
        <v>130</v>
      </c>
      <c r="C57" s="4">
        <v>21700</v>
      </c>
      <c r="D57" s="4">
        <v>-21570</v>
      </c>
      <c r="E57" s="4">
        <v>-275020000</v>
      </c>
      <c r="F57" s="4">
        <f t="shared" si="15"/>
        <v>1821150000</v>
      </c>
      <c r="K57">
        <f t="shared" si="16"/>
        <v>0</v>
      </c>
      <c r="L57" s="4">
        <v>111</v>
      </c>
      <c r="M57" s="4">
        <v>242</v>
      </c>
      <c r="N57" s="4">
        <v>4</v>
      </c>
      <c r="O57" s="4">
        <v>2</v>
      </c>
      <c r="P57" s="4">
        <v>111100</v>
      </c>
      <c r="Q57" s="4">
        <v>174700</v>
      </c>
      <c r="R57" s="5">
        <v>4.0000000000000001E-3</v>
      </c>
      <c r="S57" s="4">
        <v>291251</v>
      </c>
      <c r="T57" s="4">
        <f t="shared" si="13"/>
        <v>463660.79999999999</v>
      </c>
      <c r="U57" s="4">
        <f t="shared" si="17"/>
        <v>263939</v>
      </c>
      <c r="V57" s="5">
        <v>1.5600000000000001E-2</v>
      </c>
    </row>
    <row r="58" spans="1:22" x14ac:dyDescent="0.2">
      <c r="A58" s="16" t="s">
        <v>275</v>
      </c>
      <c r="B58" s="4">
        <v>100</v>
      </c>
      <c r="C58" s="4">
        <v>8700</v>
      </c>
      <c r="D58" s="4">
        <v>-8600</v>
      </c>
      <c r="E58" s="4">
        <v>-110810000</v>
      </c>
      <c r="F58" s="4">
        <f t="shared" si="15"/>
        <v>2096170000</v>
      </c>
      <c r="K58">
        <f t="shared" si="16"/>
        <v>0</v>
      </c>
      <c r="L58" s="4">
        <v>97</v>
      </c>
      <c r="M58" s="4">
        <v>120</v>
      </c>
      <c r="N58" s="4">
        <v>1</v>
      </c>
      <c r="O58" s="4">
        <v>2</v>
      </c>
      <c r="P58" s="4">
        <v>77300</v>
      </c>
      <c r="Q58" s="4">
        <v>165700</v>
      </c>
      <c r="R58" s="5">
        <v>0</v>
      </c>
      <c r="S58" s="4">
        <v>263939</v>
      </c>
      <c r="T58" s="4">
        <f t="shared" si="13"/>
        <v>502638.4</v>
      </c>
      <c r="U58" s="4">
        <f t="shared" si="17"/>
        <v>381716</v>
      </c>
      <c r="V58" s="5">
        <v>1.55E-2</v>
      </c>
    </row>
    <row r="59" spans="1:22" x14ac:dyDescent="0.2">
      <c r="A59" s="16" t="s">
        <v>274</v>
      </c>
      <c r="B59" s="4">
        <v>300</v>
      </c>
      <c r="C59" s="4">
        <v>1700</v>
      </c>
      <c r="D59" s="4">
        <v>-1400</v>
      </c>
      <c r="E59" s="4">
        <v>-17980000</v>
      </c>
      <c r="F59" s="4">
        <f t="shared" si="15"/>
        <v>2206980000</v>
      </c>
      <c r="K59">
        <f t="shared" si="16"/>
        <v>0</v>
      </c>
      <c r="L59" s="4">
        <v>141</v>
      </c>
      <c r="M59" s="4">
        <v>395</v>
      </c>
      <c r="N59" s="4">
        <v>0</v>
      </c>
      <c r="O59" s="4">
        <v>2</v>
      </c>
      <c r="P59" s="4">
        <v>80100</v>
      </c>
      <c r="Q59" s="4">
        <v>315700</v>
      </c>
      <c r="R59" s="5">
        <v>-1.9099999999999999E-2</v>
      </c>
      <c r="S59" s="4">
        <v>438811</v>
      </c>
      <c r="T59" s="4">
        <f t="shared" si="13"/>
        <v>489858</v>
      </c>
      <c r="U59" s="4">
        <f t="shared" si="17"/>
        <v>336546</v>
      </c>
      <c r="V59" s="5">
        <v>1.9199999999999998E-2</v>
      </c>
    </row>
    <row r="60" spans="1:22" x14ac:dyDescent="0.2">
      <c r="A60" s="16" t="s">
        <v>273</v>
      </c>
      <c r="B60" s="4">
        <v>2300</v>
      </c>
      <c r="C60" s="4">
        <v>500</v>
      </c>
      <c r="D60" s="4">
        <v>1800</v>
      </c>
      <c r="E60" s="4">
        <v>23580000</v>
      </c>
      <c r="F60" s="4">
        <f t="shared" si="15"/>
        <v>2224960000</v>
      </c>
      <c r="K60">
        <f t="shared" si="16"/>
        <v>0</v>
      </c>
      <c r="L60" s="4">
        <v>144</v>
      </c>
      <c r="M60" s="4">
        <v>254</v>
      </c>
      <c r="N60" s="4">
        <v>0</v>
      </c>
      <c r="O60" s="4">
        <v>4</v>
      </c>
      <c r="P60" s="4">
        <v>128000</v>
      </c>
      <c r="Q60" s="4">
        <v>252800</v>
      </c>
      <c r="R60" s="5">
        <v>-3.8E-3</v>
      </c>
      <c r="S60" s="4">
        <v>381716</v>
      </c>
      <c r="T60" s="4">
        <f t="shared" si="13"/>
        <v>471187.9</v>
      </c>
      <c r="U60" s="4">
        <f t="shared" si="17"/>
        <v>336546</v>
      </c>
      <c r="V60" s="5">
        <v>1.15E-2</v>
      </c>
    </row>
    <row r="61" spans="1:22" x14ac:dyDescent="0.2">
      <c r="A61" s="16" t="s">
        <v>268</v>
      </c>
      <c r="B61" s="4">
        <v>9700</v>
      </c>
      <c r="C61" s="4">
        <v>3400</v>
      </c>
      <c r="D61" s="4">
        <v>6300</v>
      </c>
      <c r="E61" s="4">
        <v>82340000</v>
      </c>
      <c r="F61" s="4">
        <f t="shared" si="15"/>
        <v>2201380000</v>
      </c>
      <c r="K61">
        <f t="shared" si="16"/>
        <v>0</v>
      </c>
      <c r="L61" s="4">
        <v>193</v>
      </c>
      <c r="M61" s="4">
        <v>185</v>
      </c>
      <c r="N61" s="4">
        <v>3</v>
      </c>
      <c r="O61" s="4">
        <v>8</v>
      </c>
      <c r="P61" s="4">
        <v>202500</v>
      </c>
      <c r="Q61" s="4">
        <v>327400</v>
      </c>
      <c r="R61" s="5">
        <v>3.9000000000000003E-3</v>
      </c>
      <c r="S61" s="4">
        <v>530838</v>
      </c>
      <c r="T61" s="4">
        <f t="shared" si="13"/>
        <v>439180.9</v>
      </c>
      <c r="U61" s="4">
        <f t="shared" si="17"/>
        <v>336546</v>
      </c>
      <c r="V61" s="5">
        <v>1.15E-2</v>
      </c>
    </row>
    <row r="62" spans="1:22" x14ac:dyDescent="0.2">
      <c r="A62" s="16" t="s">
        <v>266</v>
      </c>
      <c r="B62" s="4">
        <v>6000</v>
      </c>
      <c r="C62" s="4">
        <v>5500</v>
      </c>
      <c r="D62" s="4">
        <v>500</v>
      </c>
      <c r="E62" s="4">
        <v>6480000</v>
      </c>
      <c r="F62" s="4">
        <f t="shared" si="15"/>
        <v>2119040000</v>
      </c>
      <c r="K62">
        <f t="shared" si="16"/>
        <v>0</v>
      </c>
      <c r="L62" s="4">
        <v>216</v>
      </c>
      <c r="M62" s="4">
        <v>237</v>
      </c>
      <c r="N62" s="4">
        <v>11</v>
      </c>
      <c r="O62" s="4">
        <v>8</v>
      </c>
      <c r="P62" s="4">
        <v>374000</v>
      </c>
      <c r="Q62" s="4">
        <v>355600</v>
      </c>
      <c r="R62" s="5">
        <v>3.9000000000000003E-3</v>
      </c>
      <c r="S62" s="4">
        <v>729600</v>
      </c>
      <c r="T62" s="4">
        <f t="shared" ref="T62:T115" si="18">AVERAGE(S63:S72)</f>
        <v>403400.9</v>
      </c>
      <c r="U62" s="4">
        <f t="shared" si="17"/>
        <v>336546</v>
      </c>
      <c r="V62" s="5">
        <v>1.15E-2</v>
      </c>
    </row>
    <row r="63" spans="1:22" x14ac:dyDescent="0.2">
      <c r="A63" s="16" t="s">
        <v>265</v>
      </c>
      <c r="B63" s="4">
        <v>1500</v>
      </c>
      <c r="C63" s="4">
        <v>200</v>
      </c>
      <c r="D63" s="4">
        <v>1300</v>
      </c>
      <c r="E63" s="4">
        <v>16870000</v>
      </c>
      <c r="F63" s="4">
        <f t="shared" si="15"/>
        <v>2112560000</v>
      </c>
      <c r="K63">
        <f t="shared" si="16"/>
        <v>0</v>
      </c>
      <c r="L63" s="4">
        <v>120</v>
      </c>
      <c r="M63" s="4">
        <v>199</v>
      </c>
      <c r="N63" s="4">
        <v>4</v>
      </c>
      <c r="O63" s="4">
        <v>8</v>
      </c>
      <c r="P63" s="4">
        <v>142700</v>
      </c>
      <c r="Q63" s="4">
        <v>241600</v>
      </c>
      <c r="R63" s="5">
        <v>0</v>
      </c>
      <c r="S63" s="4">
        <v>404688</v>
      </c>
      <c r="T63" s="4">
        <f t="shared" si="18"/>
        <v>383834.9</v>
      </c>
      <c r="U63" s="4">
        <f t="shared" si="17"/>
        <v>336546</v>
      </c>
      <c r="V63" s="5">
        <v>7.7000000000000002E-3</v>
      </c>
    </row>
    <row r="64" spans="1:22" x14ac:dyDescent="0.2">
      <c r="A64" s="16" t="s">
        <v>247</v>
      </c>
      <c r="B64" s="4">
        <v>15600</v>
      </c>
      <c r="C64" s="4">
        <v>0</v>
      </c>
      <c r="D64" s="4">
        <v>15600</v>
      </c>
      <c r="E64" s="4">
        <v>202730000</v>
      </c>
      <c r="F64" s="4">
        <f t="shared" si="15"/>
        <v>2095690000</v>
      </c>
      <c r="K64">
        <f t="shared" si="16"/>
        <v>0</v>
      </c>
      <c r="L64" s="4">
        <v>114</v>
      </c>
      <c r="M64" s="4">
        <v>166</v>
      </c>
      <c r="N64" s="4">
        <v>2</v>
      </c>
      <c r="O64" s="4">
        <v>1</v>
      </c>
      <c r="P64" s="4">
        <v>160000</v>
      </c>
      <c r="Q64" s="4">
        <v>165300</v>
      </c>
      <c r="R64" s="5">
        <v>0</v>
      </c>
      <c r="S64" s="4">
        <v>336546</v>
      </c>
      <c r="T64" s="4">
        <f t="shared" si="18"/>
        <v>370050.8</v>
      </c>
      <c r="U64" s="4">
        <f t="shared" si="17"/>
        <v>311007</v>
      </c>
      <c r="V64" s="5">
        <v>1.15E-2</v>
      </c>
    </row>
    <row r="65" spans="1:22" x14ac:dyDescent="0.2">
      <c r="A65" s="16" t="s">
        <v>239</v>
      </c>
      <c r="B65" s="4">
        <v>23800</v>
      </c>
      <c r="C65" s="4">
        <v>5400</v>
      </c>
      <c r="D65" s="4">
        <v>18400</v>
      </c>
      <c r="E65" s="4">
        <v>239820000</v>
      </c>
      <c r="F65" s="4">
        <f t="shared" si="15"/>
        <v>1892960000</v>
      </c>
      <c r="K65">
        <f t="shared" si="16"/>
        <v>0</v>
      </c>
      <c r="L65" s="4">
        <v>195</v>
      </c>
      <c r="M65" s="4">
        <v>213</v>
      </c>
      <c r="N65" s="4">
        <v>3</v>
      </c>
      <c r="O65" s="4">
        <v>6</v>
      </c>
      <c r="P65" s="4">
        <v>211000</v>
      </c>
      <c r="Q65" s="4">
        <v>324300</v>
      </c>
      <c r="R65" s="5">
        <v>3.9000000000000003E-3</v>
      </c>
      <c r="S65" s="4">
        <v>536439</v>
      </c>
      <c r="T65" s="4">
        <f t="shared" si="18"/>
        <v>325001.90000000002</v>
      </c>
      <c r="U65" s="4">
        <f t="shared" si="17"/>
        <v>195015</v>
      </c>
      <c r="V65" s="5">
        <v>1.15E-2</v>
      </c>
    </row>
    <row r="66" spans="1:22" x14ac:dyDescent="0.2">
      <c r="A66" s="16" t="s">
        <v>238</v>
      </c>
      <c r="B66" s="4">
        <v>27200</v>
      </c>
      <c r="C66" s="4">
        <v>0</v>
      </c>
      <c r="D66" s="4">
        <v>27200</v>
      </c>
      <c r="E66" s="4">
        <v>352630000</v>
      </c>
      <c r="F66" s="4">
        <f t="shared" si="15"/>
        <v>1653140000</v>
      </c>
      <c r="K66">
        <f t="shared" si="16"/>
        <v>0</v>
      </c>
      <c r="L66" s="4">
        <v>179</v>
      </c>
      <c r="M66" s="4">
        <v>194</v>
      </c>
      <c r="N66" s="4">
        <v>2</v>
      </c>
      <c r="O66" s="4">
        <v>3</v>
      </c>
      <c r="P66" s="4">
        <v>182400</v>
      </c>
      <c r="Q66" s="4">
        <v>190900</v>
      </c>
      <c r="R66" s="5">
        <v>3.9000000000000003E-3</v>
      </c>
      <c r="S66" s="4">
        <v>379279</v>
      </c>
      <c r="T66" s="4">
        <f t="shared" si="18"/>
        <v>305345.5</v>
      </c>
      <c r="U66" s="4">
        <f t="shared" si="17"/>
        <v>195015</v>
      </c>
      <c r="V66" s="5">
        <v>1.54E-2</v>
      </c>
    </row>
    <row r="67" spans="1:22" x14ac:dyDescent="0.2">
      <c r="A67" s="16" t="s">
        <v>237</v>
      </c>
      <c r="B67" s="4">
        <v>19750</v>
      </c>
      <c r="C67" s="4">
        <v>63</v>
      </c>
      <c r="D67" s="4">
        <v>19687</v>
      </c>
      <c r="E67" s="4">
        <v>255450000</v>
      </c>
      <c r="F67" s="4">
        <f t="shared" si="15"/>
        <v>1300510000</v>
      </c>
      <c r="K67">
        <f t="shared" si="16"/>
        <v>0</v>
      </c>
      <c r="L67" s="4">
        <v>190</v>
      </c>
      <c r="M67" s="4">
        <v>364</v>
      </c>
      <c r="N67" s="4">
        <v>5</v>
      </c>
      <c r="O67" s="4">
        <v>8</v>
      </c>
      <c r="P67" s="4">
        <v>192400</v>
      </c>
      <c r="Q67" s="4">
        <v>417000</v>
      </c>
      <c r="R67" s="5">
        <v>3.9000000000000003E-3</v>
      </c>
      <c r="S67" s="4">
        <v>634752</v>
      </c>
      <c r="T67" s="4">
        <f t="shared" si="18"/>
        <v>269290.8</v>
      </c>
      <c r="U67" s="4">
        <f t="shared" si="17"/>
        <v>195015</v>
      </c>
      <c r="V67" s="5">
        <v>1.9099999999999999E-2</v>
      </c>
    </row>
    <row r="68" spans="1:22" x14ac:dyDescent="0.2">
      <c r="A68" s="16" t="s">
        <v>233</v>
      </c>
      <c r="B68" s="4">
        <v>15100</v>
      </c>
      <c r="C68" s="4">
        <v>0</v>
      </c>
      <c r="D68" s="4">
        <v>15100</v>
      </c>
      <c r="E68" s="4">
        <v>196410000</v>
      </c>
      <c r="F68" s="4">
        <f t="shared" si="15"/>
        <v>1045060000</v>
      </c>
      <c r="K68">
        <f t="shared" si="16"/>
        <v>0</v>
      </c>
      <c r="L68" s="4">
        <v>77</v>
      </c>
      <c r="M68" s="4">
        <v>147</v>
      </c>
      <c r="N68" s="4">
        <v>5</v>
      </c>
      <c r="O68" s="4">
        <v>1</v>
      </c>
      <c r="P68" s="4">
        <v>45700</v>
      </c>
      <c r="Q68" s="4">
        <v>4200</v>
      </c>
      <c r="R68" s="5">
        <v>-2.6499999999999999E-2</v>
      </c>
      <c r="S68" s="4">
        <v>653715</v>
      </c>
      <c r="T68" s="4">
        <f t="shared" si="18"/>
        <v>231481.7</v>
      </c>
      <c r="U68" s="4">
        <f t="shared" si="17"/>
        <v>195015</v>
      </c>
    </row>
    <row r="69" spans="1:22" x14ac:dyDescent="0.2">
      <c r="A69" s="16" t="s">
        <v>232</v>
      </c>
      <c r="B69" s="4">
        <v>5500</v>
      </c>
      <c r="C69" s="4">
        <v>0</v>
      </c>
      <c r="D69" s="4">
        <v>5500</v>
      </c>
      <c r="E69" s="4">
        <v>72880000</v>
      </c>
      <c r="F69" s="4">
        <f t="shared" si="15"/>
        <v>848650000</v>
      </c>
      <c r="K69">
        <f t="shared" si="16"/>
        <v>0</v>
      </c>
      <c r="L69" s="4"/>
      <c r="M69" s="4"/>
      <c r="N69" s="4"/>
      <c r="O69" s="4"/>
      <c r="P69" s="4">
        <v>144400</v>
      </c>
      <c r="Q69" s="4">
        <v>155900</v>
      </c>
      <c r="R69" s="5">
        <v>-3.7000000000000002E-3</v>
      </c>
      <c r="S69" s="4">
        <v>311007</v>
      </c>
      <c r="T69" s="4">
        <f t="shared" si="18"/>
        <v>241153.1</v>
      </c>
      <c r="U69" s="4">
        <f t="shared" si="17"/>
        <v>195015</v>
      </c>
    </row>
    <row r="70" spans="1:22" x14ac:dyDescent="0.2">
      <c r="A70" s="16" t="s">
        <v>231</v>
      </c>
      <c r="B70" s="4">
        <v>8500</v>
      </c>
      <c r="C70" s="4">
        <v>0</v>
      </c>
      <c r="D70" s="4">
        <v>8500</v>
      </c>
      <c r="E70" s="4">
        <v>112910000</v>
      </c>
      <c r="F70" s="4">
        <f t="shared" si="15"/>
        <v>775770000</v>
      </c>
      <c r="K70">
        <f t="shared" si="16"/>
        <v>0</v>
      </c>
      <c r="L70" s="4"/>
      <c r="M70" s="4"/>
      <c r="N70" s="4"/>
      <c r="O70" s="4"/>
      <c r="P70" s="4">
        <v>67500</v>
      </c>
      <c r="Q70" s="4">
        <v>111400</v>
      </c>
      <c r="R70" s="5">
        <v>-3.7000000000000002E-3</v>
      </c>
      <c r="S70" s="4">
        <v>195015</v>
      </c>
      <c r="T70" s="4">
        <f t="shared" si="18"/>
        <v>241108.5</v>
      </c>
      <c r="U70" s="4">
        <f t="shared" si="17"/>
        <v>85950</v>
      </c>
    </row>
    <row r="71" spans="1:22" x14ac:dyDescent="0.2">
      <c r="A71" s="16" t="s">
        <v>230</v>
      </c>
      <c r="B71" s="4">
        <v>2100</v>
      </c>
      <c r="C71" s="4">
        <v>0</v>
      </c>
      <c r="D71" s="4">
        <v>2100</v>
      </c>
      <c r="E71" s="4">
        <v>27880000</v>
      </c>
      <c r="F71" s="4">
        <f t="shared" si="15"/>
        <v>662860000</v>
      </c>
      <c r="K71">
        <f t="shared" si="16"/>
        <v>0</v>
      </c>
      <c r="L71" s="4"/>
      <c r="M71" s="4"/>
      <c r="N71" s="4"/>
      <c r="O71" s="4"/>
      <c r="P71" s="4">
        <v>51800</v>
      </c>
      <c r="Q71" s="4">
        <v>133700</v>
      </c>
      <c r="R71" s="5">
        <v>0</v>
      </c>
      <c r="S71" s="4">
        <v>210768</v>
      </c>
      <c r="T71" s="4">
        <f t="shared" si="18"/>
        <v>241763.8</v>
      </c>
      <c r="U71" s="4">
        <f t="shared" si="17"/>
        <v>85950</v>
      </c>
    </row>
    <row r="72" spans="1:22" x14ac:dyDescent="0.2">
      <c r="A72" s="16" t="s">
        <v>229</v>
      </c>
      <c r="B72" s="4">
        <v>17400</v>
      </c>
      <c r="C72" s="4">
        <v>0</v>
      </c>
      <c r="D72" s="4">
        <v>17400</v>
      </c>
      <c r="E72" s="4">
        <v>231110000</v>
      </c>
      <c r="F72" s="4">
        <f t="shared" si="15"/>
        <v>634980000</v>
      </c>
      <c r="K72">
        <f t="shared" si="16"/>
        <v>0</v>
      </c>
      <c r="L72" s="4"/>
      <c r="M72" s="4"/>
      <c r="N72" s="4"/>
      <c r="O72" s="4"/>
      <c r="P72" s="4">
        <v>162200</v>
      </c>
      <c r="Q72" s="4">
        <v>197000</v>
      </c>
      <c r="R72" s="5">
        <v>1.5300000000000001E-2</v>
      </c>
      <c r="S72" s="4">
        <v>371800</v>
      </c>
      <c r="T72" s="4">
        <f t="shared" si="18"/>
        <v>239198.9</v>
      </c>
      <c r="U72" s="4">
        <f t="shared" si="17"/>
        <v>85950</v>
      </c>
    </row>
    <row r="73" spans="1:22" x14ac:dyDescent="0.2">
      <c r="A73" s="16" t="s">
        <v>228</v>
      </c>
      <c r="B73" s="4">
        <v>3700</v>
      </c>
      <c r="C73" s="4">
        <v>0</v>
      </c>
      <c r="D73" s="4">
        <v>3700</v>
      </c>
      <c r="E73" s="4">
        <v>48810000</v>
      </c>
      <c r="F73" s="4">
        <f t="shared" si="15"/>
        <v>403870000</v>
      </c>
      <c r="K73">
        <f t="shared" si="16"/>
        <v>0</v>
      </c>
      <c r="L73" s="4"/>
      <c r="M73" s="4"/>
      <c r="N73" s="4"/>
      <c r="O73" s="4"/>
      <c r="P73" s="4">
        <v>66500</v>
      </c>
      <c r="Q73" s="4">
        <v>128900</v>
      </c>
      <c r="R73" s="5">
        <v>-7.4999999999999997E-3</v>
      </c>
      <c r="S73" s="4">
        <v>209028</v>
      </c>
      <c r="T73" s="4">
        <f t="shared" si="18"/>
        <v>245577.8</v>
      </c>
      <c r="U73" s="4">
        <f t="shared" si="17"/>
        <v>85950</v>
      </c>
    </row>
    <row r="74" spans="1:22" x14ac:dyDescent="0.2">
      <c r="A74" s="16" t="s">
        <v>227</v>
      </c>
      <c r="B74" s="4">
        <v>2900</v>
      </c>
      <c r="C74" s="4">
        <v>0</v>
      </c>
      <c r="D74" s="4">
        <v>2900</v>
      </c>
      <c r="E74" s="4">
        <v>38280000</v>
      </c>
      <c r="F74" s="4">
        <f t="shared" si="15"/>
        <v>355060000</v>
      </c>
      <c r="K74">
        <f t="shared" si="16"/>
        <v>0</v>
      </c>
      <c r="L74" s="4"/>
      <c r="M74" s="4"/>
      <c r="N74" s="4"/>
      <c r="O74" s="4"/>
      <c r="P74" s="4">
        <v>84000</v>
      </c>
      <c r="Q74" s="4">
        <v>111900</v>
      </c>
      <c r="R74" s="5">
        <v>-3.7000000000000002E-3</v>
      </c>
      <c r="S74" s="4">
        <v>198705</v>
      </c>
      <c r="T74" s="4">
        <f t="shared" si="18"/>
        <v>292657.5</v>
      </c>
      <c r="U74" s="4">
        <f t="shared" si="17"/>
        <v>85950</v>
      </c>
    </row>
    <row r="75" spans="1:22" x14ac:dyDescent="0.2">
      <c r="A75" s="16" t="s">
        <v>221</v>
      </c>
      <c r="B75" s="4">
        <v>1500</v>
      </c>
      <c r="C75" s="4">
        <v>0</v>
      </c>
      <c r="D75" s="4">
        <v>1500</v>
      </c>
      <c r="E75" s="4">
        <v>19800000</v>
      </c>
      <c r="F75" s="4">
        <f t="shared" si="15"/>
        <v>316780000</v>
      </c>
      <c r="K75">
        <f t="shared" si="16"/>
        <v>0</v>
      </c>
      <c r="L75" s="4"/>
      <c r="M75" s="4"/>
      <c r="N75" s="4"/>
      <c r="O75" s="4"/>
      <c r="P75" s="4">
        <v>31300</v>
      </c>
      <c r="Q75" s="4">
        <v>31900</v>
      </c>
      <c r="R75" s="5">
        <v>7.7000000000000002E-3</v>
      </c>
      <c r="S75" s="4">
        <v>85950</v>
      </c>
      <c r="T75" s="4">
        <f t="shared" si="18"/>
        <v>332826.3</v>
      </c>
      <c r="U75" s="4">
        <f t="shared" si="17"/>
        <v>182715</v>
      </c>
    </row>
    <row r="76" spans="1:22" x14ac:dyDescent="0.2">
      <c r="A76" s="16" t="s">
        <v>212</v>
      </c>
      <c r="B76" s="4">
        <v>1100</v>
      </c>
      <c r="C76" s="4">
        <v>6200</v>
      </c>
      <c r="D76" s="4">
        <v>-5100</v>
      </c>
      <c r="E76" s="4">
        <v>-66890000</v>
      </c>
      <c r="F76" s="4">
        <f t="shared" si="15"/>
        <v>296980000</v>
      </c>
      <c r="K76">
        <f t="shared" si="16"/>
        <v>0</v>
      </c>
      <c r="L76" s="4"/>
      <c r="M76" s="4"/>
      <c r="N76" s="4"/>
      <c r="O76" s="4"/>
      <c r="P76" s="4">
        <v>62100</v>
      </c>
      <c r="Q76" s="4">
        <v>94200</v>
      </c>
      <c r="R76" s="5">
        <v>0</v>
      </c>
      <c r="S76" s="4">
        <v>182715</v>
      </c>
      <c r="T76" s="4">
        <f t="shared" si="18"/>
        <v>371409.1</v>
      </c>
      <c r="U76" s="4">
        <f t="shared" si="17"/>
        <v>194569</v>
      </c>
    </row>
    <row r="77" spans="1:22" x14ac:dyDescent="0.2">
      <c r="A77" s="16" t="s">
        <v>211</v>
      </c>
      <c r="B77" s="4">
        <v>300</v>
      </c>
      <c r="C77" s="4">
        <v>13700</v>
      </c>
      <c r="D77" s="4">
        <v>-13400</v>
      </c>
      <c r="E77" s="4">
        <v>-176710000</v>
      </c>
      <c r="F77" s="4">
        <f t="shared" si="15"/>
        <v>363870000</v>
      </c>
      <c r="K77">
        <f>K78+J77</f>
        <v>0</v>
      </c>
      <c r="L77" s="4"/>
      <c r="M77" s="4"/>
      <c r="N77" s="4"/>
      <c r="O77" s="4"/>
      <c r="P77" s="4">
        <v>116100</v>
      </c>
      <c r="Q77" s="4">
        <v>140800</v>
      </c>
      <c r="R77" s="5">
        <v>3.9000000000000003E-3</v>
      </c>
      <c r="S77" s="4">
        <v>274205</v>
      </c>
      <c r="T77" s="4">
        <f t="shared" si="18"/>
        <v>416053.1</v>
      </c>
      <c r="U77" s="4">
        <f t="shared" si="17"/>
        <v>194569</v>
      </c>
    </row>
    <row r="78" spans="1:22" x14ac:dyDescent="0.2">
      <c r="A78" s="16" t="s">
        <v>210</v>
      </c>
      <c r="B78" s="4">
        <v>100</v>
      </c>
      <c r="C78" s="4">
        <v>7600</v>
      </c>
      <c r="D78" s="4">
        <v>-7500</v>
      </c>
      <c r="E78" s="4">
        <v>-98240000</v>
      </c>
      <c r="F78" s="4">
        <f t="shared" si="15"/>
        <v>540580000</v>
      </c>
      <c r="K78">
        <f>J78+K80</f>
        <v>0</v>
      </c>
      <c r="R78" s="5">
        <v>0</v>
      </c>
      <c r="S78" s="4">
        <v>275624</v>
      </c>
      <c r="T78" s="4">
        <f t="shared" si="18"/>
        <v>412539.2</v>
      </c>
      <c r="U78" s="4">
        <f t="shared" si="17"/>
        <v>194569</v>
      </c>
    </row>
    <row r="79" spans="1:22" x14ac:dyDescent="0.2">
      <c r="A79" s="16" t="s">
        <v>209</v>
      </c>
      <c r="B79" s="4">
        <v>0</v>
      </c>
      <c r="C79" s="4">
        <v>10200</v>
      </c>
      <c r="D79" s="4">
        <v>-10200</v>
      </c>
      <c r="E79" s="4">
        <v>-135880000</v>
      </c>
      <c r="F79" s="4">
        <f t="shared" si="15"/>
        <v>638820000</v>
      </c>
      <c r="L79" s="4"/>
      <c r="M79" s="4"/>
      <c r="N79" s="4"/>
      <c r="O79" s="4"/>
      <c r="P79" s="4">
        <v>78800</v>
      </c>
      <c r="Q79" s="4">
        <v>287600</v>
      </c>
      <c r="R79" s="5">
        <v>-1.4999999999999999E-2</v>
      </c>
      <c r="S79" s="4">
        <v>407721</v>
      </c>
      <c r="T79" s="4">
        <f t="shared" si="18"/>
        <v>395963.8</v>
      </c>
      <c r="U79" s="4">
        <f t="shared" si="17"/>
        <v>194569</v>
      </c>
    </row>
    <row r="80" spans="1:22" x14ac:dyDescent="0.2">
      <c r="A80" s="16" t="s">
        <v>208</v>
      </c>
      <c r="B80" s="4">
        <v>100</v>
      </c>
      <c r="C80" s="4">
        <v>8600</v>
      </c>
      <c r="D80" s="4">
        <v>-8500</v>
      </c>
      <c r="E80" s="4">
        <v>-113540000</v>
      </c>
      <c r="F80" s="4">
        <f t="shared" si="15"/>
        <v>774700000</v>
      </c>
      <c r="K80">
        <f>J80</f>
        <v>0</v>
      </c>
      <c r="R80" s="5">
        <v>-1.11E-2</v>
      </c>
      <c r="S80" s="4">
        <v>194569</v>
      </c>
      <c r="T80" s="4">
        <f t="shared" si="18"/>
        <v>415139.4</v>
      </c>
      <c r="U80" s="4">
        <f t="shared" si="17"/>
        <v>217321</v>
      </c>
    </row>
    <row r="81" spans="1:21" x14ac:dyDescent="0.2">
      <c r="A81" s="16" t="s">
        <v>207</v>
      </c>
      <c r="B81" s="4">
        <v>0</v>
      </c>
      <c r="C81" s="4">
        <v>4200</v>
      </c>
      <c r="D81" s="4">
        <v>-4200</v>
      </c>
      <c r="E81" s="4">
        <v>-56040000</v>
      </c>
      <c r="F81" s="4">
        <f t="shared" si="15"/>
        <v>888240000</v>
      </c>
      <c r="R81" s="5">
        <v>1.1299999999999999E-2</v>
      </c>
      <c r="S81" s="4">
        <v>217321</v>
      </c>
      <c r="T81" s="4">
        <f t="shared" si="18"/>
        <v>436645.7</v>
      </c>
      <c r="U81" s="4">
        <f t="shared" si="17"/>
        <v>272817</v>
      </c>
    </row>
    <row r="82" spans="1:21" x14ac:dyDescent="0.2">
      <c r="A82" s="16" t="s">
        <v>206</v>
      </c>
      <c r="B82" s="4">
        <v>0</v>
      </c>
      <c r="C82" s="4">
        <v>0</v>
      </c>
      <c r="D82" s="4">
        <v>0</v>
      </c>
      <c r="E82" s="4">
        <v>0</v>
      </c>
      <c r="F82" s="4">
        <f t="shared" si="15"/>
        <v>944280000</v>
      </c>
      <c r="R82" s="5">
        <v>-1.11E-2</v>
      </c>
      <c r="S82" s="4">
        <v>346151</v>
      </c>
      <c r="T82" s="4">
        <f t="shared" si="18"/>
        <v>430194.4</v>
      </c>
      <c r="U82" s="4">
        <f t="shared" si="17"/>
        <v>272817</v>
      </c>
    </row>
    <row r="83" spans="1:21" x14ac:dyDescent="0.2">
      <c r="A83" s="16" t="s">
        <v>205</v>
      </c>
      <c r="B83" s="4">
        <v>600</v>
      </c>
      <c r="C83" s="4">
        <v>0</v>
      </c>
      <c r="D83" s="4">
        <v>600</v>
      </c>
      <c r="E83" s="4">
        <v>8070000</v>
      </c>
      <c r="F83" s="4">
        <f t="shared" si="15"/>
        <v>944280000</v>
      </c>
      <c r="R83" s="5">
        <v>-7.3000000000000001E-3</v>
      </c>
      <c r="S83" s="4">
        <v>272817</v>
      </c>
      <c r="T83" s="4">
        <f t="shared" si="18"/>
        <v>473508.2</v>
      </c>
      <c r="U83" s="4">
        <f t="shared" si="17"/>
        <v>240485</v>
      </c>
    </row>
    <row r="84" spans="1:21" x14ac:dyDescent="0.2">
      <c r="A84" s="16" t="s">
        <v>204</v>
      </c>
      <c r="B84" s="4">
        <v>2000</v>
      </c>
      <c r="C84" s="4">
        <v>3900</v>
      </c>
      <c r="D84" s="4">
        <v>-1900</v>
      </c>
      <c r="E84" s="4">
        <v>-25390000</v>
      </c>
      <c r="F84" s="4">
        <f t="shared" si="15"/>
        <v>936210000</v>
      </c>
      <c r="R84" s="5">
        <v>-1.09E-2</v>
      </c>
      <c r="S84" s="4">
        <v>669502</v>
      </c>
      <c r="T84" s="4">
        <f t="shared" si="18"/>
        <v>499752</v>
      </c>
      <c r="U84" s="4">
        <f t="shared" si="17"/>
        <v>240485</v>
      </c>
    </row>
    <row r="85" spans="1:21" x14ac:dyDescent="0.2">
      <c r="A85" s="16" t="s">
        <v>203</v>
      </c>
      <c r="B85" s="4">
        <v>0</v>
      </c>
      <c r="C85" s="4">
        <v>0</v>
      </c>
      <c r="D85" s="4">
        <v>0</v>
      </c>
      <c r="E85" s="4">
        <v>0</v>
      </c>
      <c r="F85" s="4">
        <f t="shared" si="15"/>
        <v>961600000</v>
      </c>
      <c r="R85" s="5">
        <v>7.4000000000000003E-3</v>
      </c>
      <c r="S85" s="4">
        <v>487638</v>
      </c>
      <c r="T85" s="4">
        <f t="shared" si="18"/>
        <v>485165.7</v>
      </c>
      <c r="U85" s="4">
        <f t="shared" si="17"/>
        <v>240485</v>
      </c>
    </row>
    <row r="86" spans="1:21" x14ac:dyDescent="0.2">
      <c r="A86" s="16" t="s">
        <v>202</v>
      </c>
      <c r="B86" s="4">
        <v>13900</v>
      </c>
      <c r="C86" s="4">
        <v>0</v>
      </c>
      <c r="D86" s="4">
        <v>13900</v>
      </c>
      <c r="E86" s="4">
        <v>189650000</v>
      </c>
      <c r="F86" s="4">
        <f t="shared" si="15"/>
        <v>961600000</v>
      </c>
      <c r="R86" s="5">
        <v>3.7000000000000002E-3</v>
      </c>
      <c r="S86" s="4">
        <v>568543</v>
      </c>
      <c r="T86" s="4">
        <f t="shared" si="18"/>
        <v>455144.7</v>
      </c>
      <c r="U86" s="4">
        <f t="shared" si="17"/>
        <v>240485</v>
      </c>
    </row>
    <row r="87" spans="1:21" x14ac:dyDescent="0.2">
      <c r="A87" s="16" t="s">
        <v>201</v>
      </c>
      <c r="B87" s="4">
        <v>21600</v>
      </c>
      <c r="C87" s="4">
        <v>150</v>
      </c>
      <c r="D87" s="4">
        <v>21450</v>
      </c>
      <c r="E87" s="4">
        <v>288760000</v>
      </c>
      <c r="F87" s="4">
        <f t="shared" si="15"/>
        <v>771950000</v>
      </c>
      <c r="R87" s="5">
        <v>2.2700000000000001E-2</v>
      </c>
      <c r="S87" s="4">
        <v>720645</v>
      </c>
      <c r="T87" s="4">
        <f t="shared" si="18"/>
        <v>417049.1</v>
      </c>
      <c r="U87" s="4">
        <f t="shared" si="17"/>
        <v>240485</v>
      </c>
    </row>
    <row r="88" spans="1:21" x14ac:dyDescent="0.2">
      <c r="A88" s="16" t="s">
        <v>200</v>
      </c>
      <c r="B88" s="4">
        <v>0</v>
      </c>
      <c r="C88" s="4">
        <v>9000</v>
      </c>
      <c r="D88" s="4">
        <v>-9000</v>
      </c>
      <c r="E88" s="4">
        <v>-118800000</v>
      </c>
      <c r="F88" s="4">
        <f t="shared" si="15"/>
        <v>483190000</v>
      </c>
      <c r="R88" s="5">
        <v>0</v>
      </c>
      <c r="S88" s="4">
        <v>240485</v>
      </c>
      <c r="T88" s="4">
        <f t="shared" si="18"/>
        <v>448373.5</v>
      </c>
      <c r="U88" s="4">
        <f t="shared" si="17"/>
        <v>241967</v>
      </c>
    </row>
    <row r="89" spans="1:21" x14ac:dyDescent="0.2">
      <c r="A89" s="16" t="s">
        <v>199</v>
      </c>
      <c r="B89" s="4">
        <v>1500</v>
      </c>
      <c r="C89" s="4">
        <v>0</v>
      </c>
      <c r="D89" s="4">
        <v>1500</v>
      </c>
      <c r="E89" s="4">
        <v>19870000</v>
      </c>
      <c r="F89" s="4">
        <f t="shared" si="15"/>
        <v>601990000</v>
      </c>
      <c r="R89" s="5">
        <v>3.8E-3</v>
      </c>
      <c r="S89" s="4">
        <v>241967</v>
      </c>
      <c r="T89" s="4">
        <f t="shared" si="18"/>
        <v>445697.4</v>
      </c>
      <c r="U89" s="4">
        <f t="shared" si="17"/>
        <v>281638</v>
      </c>
    </row>
    <row r="90" spans="1:21" x14ac:dyDescent="0.2">
      <c r="A90" s="16" t="s">
        <v>198</v>
      </c>
      <c r="B90" s="4">
        <v>20900</v>
      </c>
      <c r="C90" s="4">
        <v>0</v>
      </c>
      <c r="D90" s="4">
        <v>20900</v>
      </c>
      <c r="E90" s="4">
        <v>275430000</v>
      </c>
      <c r="F90" s="4">
        <f t="shared" si="15"/>
        <v>582120000</v>
      </c>
      <c r="R90" s="5">
        <v>1.9400000000000001E-2</v>
      </c>
      <c r="S90" s="4">
        <v>386325</v>
      </c>
      <c r="T90" s="4">
        <f t="shared" si="18"/>
        <v>448263.1</v>
      </c>
      <c r="U90" s="4">
        <f t="shared" si="17"/>
        <v>281638</v>
      </c>
    </row>
    <row r="91" spans="1:21" x14ac:dyDescent="0.2">
      <c r="A91" s="16" t="s">
        <v>197</v>
      </c>
      <c r="B91" s="4">
        <v>4600</v>
      </c>
      <c r="C91" s="4">
        <v>6300</v>
      </c>
      <c r="D91" s="4">
        <v>-1700</v>
      </c>
      <c r="E91" s="4">
        <v>-21980000</v>
      </c>
      <c r="F91" s="4">
        <f t="shared" si="15"/>
        <v>306690000</v>
      </c>
      <c r="R91" s="5">
        <v>-7.6E-3</v>
      </c>
      <c r="S91" s="4">
        <v>432384</v>
      </c>
      <c r="T91" s="4">
        <f t="shared" si="18"/>
        <v>439602.9</v>
      </c>
      <c r="U91" s="4">
        <f t="shared" si="17"/>
        <v>268333</v>
      </c>
    </row>
    <row r="92" spans="1:21" x14ac:dyDescent="0.2">
      <c r="A92" s="16" t="s">
        <v>196</v>
      </c>
      <c r="B92" s="4">
        <v>0</v>
      </c>
      <c r="C92" s="4">
        <v>1000</v>
      </c>
      <c r="D92" s="4">
        <v>-1000</v>
      </c>
      <c r="E92" s="4">
        <v>-13260000</v>
      </c>
      <c r="F92" s="4">
        <f t="shared" si="15"/>
        <v>328670000</v>
      </c>
      <c r="R92" s="5">
        <v>-1.4999999999999999E-2</v>
      </c>
      <c r="S92" s="4">
        <v>281638</v>
      </c>
      <c r="T92" s="4">
        <f t="shared" si="18"/>
        <v>453968.3</v>
      </c>
      <c r="U92" s="4">
        <f t="shared" si="17"/>
        <v>268333</v>
      </c>
    </row>
    <row r="93" spans="1:21" x14ac:dyDescent="0.2">
      <c r="A93" s="16" t="s">
        <v>195</v>
      </c>
      <c r="B93" s="4">
        <v>600</v>
      </c>
      <c r="C93" s="4">
        <v>5800</v>
      </c>
      <c r="D93" s="4">
        <v>-5200</v>
      </c>
      <c r="E93" s="4">
        <v>-68920000</v>
      </c>
      <c r="F93" s="4">
        <f t="shared" si="15"/>
        <v>341930000</v>
      </c>
      <c r="R93" s="5">
        <v>-1.8500000000000003E-2</v>
      </c>
      <c r="S93" s="4">
        <v>705955</v>
      </c>
      <c r="T93" s="4">
        <f t="shared" si="18"/>
        <v>471296.2</v>
      </c>
      <c r="U93" s="4">
        <f t="shared" si="17"/>
        <v>268333</v>
      </c>
    </row>
    <row r="94" spans="1:21" x14ac:dyDescent="0.2">
      <c r="A94" s="16" t="s">
        <v>194</v>
      </c>
      <c r="B94" s="4">
        <v>14900</v>
      </c>
      <c r="C94" s="4">
        <v>4100</v>
      </c>
      <c r="D94" s="4">
        <v>10800</v>
      </c>
      <c r="E94" s="4">
        <v>147170000</v>
      </c>
      <c r="F94" s="4">
        <f t="shared" si="15"/>
        <v>410850000</v>
      </c>
      <c r="R94" s="5">
        <v>1.89E-2</v>
      </c>
      <c r="S94" s="4">
        <v>931940</v>
      </c>
      <c r="T94" s="4">
        <f t="shared" si="18"/>
        <v>444120</v>
      </c>
      <c r="U94" s="4">
        <f t="shared" si="17"/>
        <v>215206</v>
      </c>
    </row>
    <row r="95" spans="1:21" x14ac:dyDescent="0.2">
      <c r="A95" s="16" t="s">
        <v>193</v>
      </c>
      <c r="B95" s="4">
        <v>200</v>
      </c>
      <c r="C95" s="4">
        <v>0</v>
      </c>
      <c r="D95" s="4">
        <v>200</v>
      </c>
      <c r="E95" s="4">
        <v>2670000</v>
      </c>
      <c r="F95" s="4">
        <f t="shared" si="15"/>
        <v>263680000</v>
      </c>
      <c r="R95" s="5">
        <v>0</v>
      </c>
      <c r="S95" s="4">
        <v>341775</v>
      </c>
      <c r="T95" s="4">
        <f t="shared" si="18"/>
        <v>472202.9</v>
      </c>
      <c r="U95" s="4">
        <f t="shared" si="17"/>
        <v>215206</v>
      </c>
    </row>
    <row r="96" spans="1:21" x14ac:dyDescent="0.2">
      <c r="A96" s="16" t="s">
        <v>192</v>
      </c>
      <c r="B96" s="4">
        <v>800</v>
      </c>
      <c r="C96" s="4">
        <v>0</v>
      </c>
      <c r="D96" s="4">
        <v>800</v>
      </c>
      <c r="E96" s="4">
        <v>10560000</v>
      </c>
      <c r="F96" s="4">
        <f t="shared" si="15"/>
        <v>261010000</v>
      </c>
      <c r="R96" s="5">
        <v>3.8E-3</v>
      </c>
      <c r="S96" s="4">
        <v>268333</v>
      </c>
      <c r="T96" s="4">
        <f t="shared" si="18"/>
        <v>490071.1</v>
      </c>
      <c r="U96" s="4">
        <f t="shared" si="17"/>
        <v>215206</v>
      </c>
    </row>
    <row r="97" spans="1:21" x14ac:dyDescent="0.2">
      <c r="A97" s="16" t="s">
        <v>191</v>
      </c>
      <c r="B97" s="4">
        <v>7300</v>
      </c>
      <c r="C97" s="4">
        <v>0</v>
      </c>
      <c r="D97" s="4">
        <v>7300</v>
      </c>
      <c r="E97" s="4">
        <v>95910000</v>
      </c>
      <c r="F97" s="4">
        <f t="shared" si="15"/>
        <v>250450000</v>
      </c>
      <c r="R97" s="5">
        <v>-3.7000000000000002E-3</v>
      </c>
      <c r="S97" s="4">
        <v>339689</v>
      </c>
      <c r="T97" s="4">
        <f t="shared" si="18"/>
        <v>481218.7</v>
      </c>
      <c r="U97" s="4">
        <f t="shared" si="17"/>
        <v>215206</v>
      </c>
    </row>
    <row r="98" spans="1:21" x14ac:dyDescent="0.2">
      <c r="A98" s="16" t="s">
        <v>190</v>
      </c>
      <c r="B98" s="4">
        <v>0</v>
      </c>
      <c r="C98" s="4">
        <v>0</v>
      </c>
      <c r="D98" s="4">
        <v>0</v>
      </c>
      <c r="E98" s="4">
        <v>0</v>
      </c>
      <c r="F98" s="4">
        <f t="shared" si="15"/>
        <v>154540000</v>
      </c>
      <c r="R98" s="5">
        <v>0</v>
      </c>
      <c r="S98" s="4">
        <v>553729</v>
      </c>
      <c r="T98" s="4">
        <f t="shared" si="18"/>
        <v>453642.4</v>
      </c>
      <c r="U98" s="4">
        <f t="shared" si="17"/>
        <v>215206</v>
      </c>
    </row>
    <row r="99" spans="1:21" x14ac:dyDescent="0.2">
      <c r="A99" s="16" t="s">
        <v>189</v>
      </c>
      <c r="B99" s="4">
        <v>300</v>
      </c>
      <c r="C99" s="4">
        <v>4</v>
      </c>
      <c r="D99" s="4">
        <v>296</v>
      </c>
      <c r="E99" s="4">
        <v>3940000</v>
      </c>
      <c r="F99" s="4">
        <f t="shared" si="15"/>
        <v>154540000</v>
      </c>
      <c r="R99" s="5">
        <v>-3.7000000000000002E-3</v>
      </c>
      <c r="S99" s="4">
        <v>215206</v>
      </c>
      <c r="T99" s="4">
        <f t="shared" si="18"/>
        <v>470030.2</v>
      </c>
      <c r="U99" s="4">
        <f t="shared" si="17"/>
        <v>345782</v>
      </c>
    </row>
    <row r="100" spans="1:21" x14ac:dyDescent="0.2">
      <c r="A100" s="16" t="s">
        <v>188</v>
      </c>
      <c r="B100" s="4">
        <v>0</v>
      </c>
      <c r="C100" s="4">
        <v>0</v>
      </c>
      <c r="D100" s="4">
        <v>0</v>
      </c>
      <c r="E100" s="4">
        <v>0</v>
      </c>
      <c r="F100" s="4">
        <f t="shared" si="15"/>
        <v>150600000</v>
      </c>
      <c r="R100" s="5">
        <v>3.8E-3</v>
      </c>
      <c r="S100" s="4">
        <v>411982</v>
      </c>
      <c r="T100" s="4">
        <f t="shared" si="18"/>
        <v>463210</v>
      </c>
      <c r="U100" s="4">
        <f t="shared" si="17"/>
        <v>345782</v>
      </c>
    </row>
    <row r="101" spans="1:21" x14ac:dyDescent="0.2">
      <c r="A101" s="16" t="s">
        <v>187</v>
      </c>
      <c r="B101" s="4">
        <v>0</v>
      </c>
      <c r="C101" s="4">
        <v>100</v>
      </c>
      <c r="D101" s="4">
        <v>-100</v>
      </c>
      <c r="E101" s="4">
        <v>-1330000</v>
      </c>
      <c r="F101" s="4">
        <f t="shared" si="15"/>
        <v>150600000</v>
      </c>
      <c r="R101" s="5">
        <v>3.8E-3</v>
      </c>
      <c r="S101" s="4">
        <v>345782</v>
      </c>
      <c r="T101" s="4">
        <f t="shared" si="18"/>
        <v>461940</v>
      </c>
      <c r="U101" s="4">
        <f t="shared" si="17"/>
        <v>425292</v>
      </c>
    </row>
    <row r="102" spans="1:21" x14ac:dyDescent="0.2">
      <c r="A102" s="16" t="s">
        <v>186</v>
      </c>
      <c r="B102" s="4">
        <v>0</v>
      </c>
      <c r="C102" s="4">
        <v>7300</v>
      </c>
      <c r="D102" s="4">
        <v>-7300</v>
      </c>
      <c r="E102" s="4">
        <v>-97290000</v>
      </c>
      <c r="F102" s="4">
        <f t="shared" si="15"/>
        <v>151930000</v>
      </c>
      <c r="R102" s="5">
        <v>-3.7000000000000002E-3</v>
      </c>
      <c r="S102" s="4">
        <v>425292</v>
      </c>
      <c r="T102" s="4">
        <f t="shared" si="18"/>
        <v>437469.6</v>
      </c>
      <c r="U102" s="4">
        <f t="shared" si="17"/>
        <v>251165</v>
      </c>
    </row>
    <row r="103" spans="1:21" x14ac:dyDescent="0.2">
      <c r="A103" s="16" t="s">
        <v>185</v>
      </c>
      <c r="B103" s="4">
        <v>0</v>
      </c>
      <c r="C103" s="4">
        <v>900</v>
      </c>
      <c r="D103" s="4">
        <v>-900</v>
      </c>
      <c r="E103" s="4">
        <v>-12240000</v>
      </c>
      <c r="F103" s="4">
        <f t="shared" si="15"/>
        <v>249220000</v>
      </c>
      <c r="R103" s="5">
        <v>7.7000000000000002E-3</v>
      </c>
      <c r="S103" s="4">
        <v>879234</v>
      </c>
      <c r="T103" s="4">
        <f t="shared" si="18"/>
        <v>411104.1</v>
      </c>
      <c r="U103" s="4">
        <f t="shared" si="17"/>
        <v>251165</v>
      </c>
    </row>
    <row r="104" spans="1:21" x14ac:dyDescent="0.2">
      <c r="A104" s="16" t="s">
        <v>184</v>
      </c>
      <c r="B104" s="4">
        <v>0</v>
      </c>
      <c r="C104" s="4">
        <v>83</v>
      </c>
      <c r="D104" s="4">
        <v>-83</v>
      </c>
      <c r="E104" s="4">
        <v>-1090000</v>
      </c>
      <c r="F104" s="4">
        <f t="shared" si="15"/>
        <v>261460000</v>
      </c>
      <c r="R104" s="5">
        <v>7.7000000000000002E-3</v>
      </c>
      <c r="S104" s="4">
        <v>660178</v>
      </c>
      <c r="T104" s="4">
        <f t="shared" si="18"/>
        <v>456640.1</v>
      </c>
      <c r="U104" s="4">
        <f t="shared" si="17"/>
        <v>251165</v>
      </c>
    </row>
    <row r="105" spans="1:21" x14ac:dyDescent="0.2">
      <c r="A105" s="16" t="s">
        <v>183</v>
      </c>
      <c r="B105" s="4">
        <v>7400</v>
      </c>
      <c r="C105" s="4">
        <v>700</v>
      </c>
      <c r="D105" s="4">
        <v>6700</v>
      </c>
      <c r="E105" s="4">
        <v>86430000</v>
      </c>
      <c r="F105" s="4">
        <f t="shared" si="15"/>
        <v>262550000</v>
      </c>
      <c r="R105" s="5">
        <v>3.1699999999999999E-2</v>
      </c>
      <c r="S105" s="4">
        <v>622604</v>
      </c>
      <c r="T105" s="4">
        <f t="shared" si="18"/>
        <v>425794.3</v>
      </c>
      <c r="U105" s="4">
        <f t="shared" si="17"/>
        <v>251165</v>
      </c>
    </row>
    <row r="106" spans="1:21" x14ac:dyDescent="0.2">
      <c r="A106" s="16" t="s">
        <v>182</v>
      </c>
      <c r="B106" s="4">
        <v>4800</v>
      </c>
      <c r="C106" s="4">
        <v>7900</v>
      </c>
      <c r="D106" s="4">
        <v>-3100</v>
      </c>
      <c r="E106" s="4">
        <v>-39870000</v>
      </c>
      <c r="F106" s="4">
        <f t="shared" si="15"/>
        <v>176120000</v>
      </c>
      <c r="R106" s="5">
        <v>-3.9000000000000003E-3</v>
      </c>
      <c r="S106" s="4">
        <v>447015</v>
      </c>
      <c r="T106" s="4">
        <f t="shared" si="18"/>
        <v>398248.1</v>
      </c>
      <c r="U106" s="4">
        <f t="shared" si="17"/>
        <v>251165</v>
      </c>
    </row>
    <row r="107" spans="1:21" x14ac:dyDescent="0.2">
      <c r="A107" s="16" t="s">
        <v>181</v>
      </c>
      <c r="B107" s="4">
        <v>800</v>
      </c>
      <c r="C107" s="4">
        <v>0</v>
      </c>
      <c r="D107" s="4">
        <v>800</v>
      </c>
      <c r="E107" s="4">
        <v>10080000</v>
      </c>
      <c r="F107" s="4">
        <f t="shared" si="15"/>
        <v>215990000</v>
      </c>
      <c r="R107" s="5">
        <v>-7.8000000000000005E-3</v>
      </c>
      <c r="S107" s="4">
        <v>251165</v>
      </c>
      <c r="T107" s="4">
        <f t="shared" si="18"/>
        <v>404430</v>
      </c>
      <c r="U107" s="4">
        <f t="shared" si="17"/>
        <v>180588</v>
      </c>
    </row>
    <row r="108" spans="1:21" x14ac:dyDescent="0.2">
      <c r="A108" s="16" t="s">
        <v>180</v>
      </c>
      <c r="B108" s="4">
        <v>100</v>
      </c>
      <c r="C108" s="4">
        <v>200</v>
      </c>
      <c r="D108" s="4">
        <v>-100</v>
      </c>
      <c r="E108" s="4">
        <v>-1280000</v>
      </c>
      <c r="F108" s="4">
        <f t="shared" si="15"/>
        <v>205910000</v>
      </c>
      <c r="R108" s="5">
        <v>0</v>
      </c>
      <c r="S108" s="4">
        <v>277966</v>
      </c>
      <c r="T108" s="4">
        <f t="shared" si="18"/>
        <v>420953</v>
      </c>
      <c r="U108" s="4">
        <f t="shared" si="17"/>
        <v>180588</v>
      </c>
    </row>
    <row r="109" spans="1:21" x14ac:dyDescent="0.2">
      <c r="A109" s="16" t="s">
        <v>179</v>
      </c>
      <c r="B109" s="4">
        <v>8800</v>
      </c>
      <c r="C109" s="4">
        <v>0</v>
      </c>
      <c r="D109" s="4">
        <v>8800</v>
      </c>
      <c r="E109" s="4">
        <v>111150000</v>
      </c>
      <c r="F109" s="4">
        <f t="shared" si="15"/>
        <v>207190000</v>
      </c>
      <c r="R109" s="5">
        <v>5.3499999999999999E-2</v>
      </c>
      <c r="S109" s="4">
        <v>379084</v>
      </c>
      <c r="T109" s="4">
        <f t="shared" si="18"/>
        <v>468110.1</v>
      </c>
      <c r="U109" s="4">
        <f t="shared" si="17"/>
        <v>180588</v>
      </c>
    </row>
    <row r="110" spans="1:21" x14ac:dyDescent="0.2">
      <c r="A110" s="16" t="s">
        <v>178</v>
      </c>
      <c r="B110" s="4">
        <v>400</v>
      </c>
      <c r="C110" s="4">
        <v>0</v>
      </c>
      <c r="D110" s="4">
        <v>400</v>
      </c>
      <c r="E110" s="4">
        <v>4890000</v>
      </c>
      <c r="F110" s="4">
        <f t="shared" si="15"/>
        <v>96040000</v>
      </c>
      <c r="R110" s="5">
        <v>0</v>
      </c>
      <c r="S110" s="4">
        <v>343780</v>
      </c>
      <c r="T110" s="4">
        <f t="shared" si="18"/>
        <v>597646.4</v>
      </c>
      <c r="U110" s="4">
        <f t="shared" si="17"/>
        <v>180588</v>
      </c>
    </row>
    <row r="111" spans="1:21" x14ac:dyDescent="0.2">
      <c r="A111" s="16" t="s">
        <v>177</v>
      </c>
      <c r="B111" s="4">
        <v>6400</v>
      </c>
      <c r="C111" s="4">
        <v>0</v>
      </c>
      <c r="D111" s="4">
        <v>6400</v>
      </c>
      <c r="E111" s="4">
        <v>77930000</v>
      </c>
      <c r="F111" s="4">
        <f t="shared" si="15"/>
        <v>91150000</v>
      </c>
      <c r="R111" s="5">
        <v>-3.1800000000000002E-2</v>
      </c>
      <c r="S111" s="4">
        <v>333082</v>
      </c>
      <c r="T111" s="4">
        <f t="shared" si="18"/>
        <v>707316.9</v>
      </c>
      <c r="U111" s="4">
        <f t="shared" si="17"/>
        <v>171553</v>
      </c>
    </row>
    <row r="112" spans="1:21" x14ac:dyDescent="0.2">
      <c r="A112" s="16" t="s">
        <v>176</v>
      </c>
      <c r="B112" s="4">
        <v>400</v>
      </c>
      <c r="C112" s="4">
        <v>0</v>
      </c>
      <c r="D112" s="4">
        <v>400</v>
      </c>
      <c r="E112" s="4">
        <v>5050000</v>
      </c>
      <c r="F112" s="4">
        <f t="shared" si="15"/>
        <v>13220000</v>
      </c>
      <c r="R112" s="5">
        <v>0</v>
      </c>
      <c r="S112" s="4">
        <v>180588</v>
      </c>
      <c r="T112" s="4">
        <f t="shared" si="18"/>
        <v>796571.7</v>
      </c>
      <c r="U112" s="4">
        <f t="shared" si="17"/>
        <v>171553</v>
      </c>
    </row>
    <row r="113" spans="1:21" x14ac:dyDescent="0.2">
      <c r="A113" s="16" t="s">
        <v>175</v>
      </c>
      <c r="B113" s="4">
        <v>800</v>
      </c>
      <c r="C113" s="4">
        <v>0</v>
      </c>
      <c r="D113" s="4">
        <v>800</v>
      </c>
      <c r="E113" s="4">
        <v>10080000</v>
      </c>
      <c r="F113" s="4">
        <f t="shared" si="15"/>
        <v>8170000</v>
      </c>
      <c r="R113" s="5">
        <v>-3.9000000000000003E-3</v>
      </c>
      <c r="S113" s="4">
        <v>615579</v>
      </c>
      <c r="T113" s="4">
        <f t="shared" si="18"/>
        <v>807254.2</v>
      </c>
      <c r="U113" s="4">
        <f t="shared" si="17"/>
        <v>171553</v>
      </c>
    </row>
    <row r="114" spans="1:21" x14ac:dyDescent="0.2">
      <c r="A114" s="16" t="s">
        <v>174</v>
      </c>
      <c r="B114" s="4">
        <v>200</v>
      </c>
      <c r="C114" s="4">
        <v>0</v>
      </c>
      <c r="D114" s="4">
        <v>200</v>
      </c>
      <c r="E114" s="4">
        <v>2570000</v>
      </c>
      <c r="F114" s="4">
        <f t="shared" si="15"/>
        <v>-1910000</v>
      </c>
      <c r="R114" s="5">
        <v>-6.6600000000000006E-2</v>
      </c>
      <c r="S114" s="4">
        <v>1115538</v>
      </c>
      <c r="T114" s="4">
        <f t="shared" si="18"/>
        <v>824258.7</v>
      </c>
      <c r="U114" s="4">
        <f t="shared" si="17"/>
        <v>171553</v>
      </c>
    </row>
    <row r="115" spans="1:21" x14ac:dyDescent="0.2">
      <c r="A115" s="16" t="s">
        <v>173</v>
      </c>
      <c r="B115" s="4">
        <v>800</v>
      </c>
      <c r="C115" s="4">
        <v>2000</v>
      </c>
      <c r="D115" s="4">
        <v>-1200</v>
      </c>
      <c r="E115" s="4">
        <v>-16070000</v>
      </c>
      <c r="F115" s="4">
        <f t="shared" si="15"/>
        <v>-4480000</v>
      </c>
      <c r="R115" s="5">
        <v>1.1299999999999999E-2</v>
      </c>
      <c r="S115" s="4">
        <v>314146</v>
      </c>
      <c r="T115" s="4">
        <f t="shared" si="18"/>
        <v>871713.7</v>
      </c>
      <c r="U115" s="4">
        <f t="shared" si="17"/>
        <v>171553</v>
      </c>
    </row>
    <row r="116" spans="1:21" x14ac:dyDescent="0.2">
      <c r="A116" s="16" t="s">
        <v>172</v>
      </c>
      <c r="B116" s="4">
        <v>200</v>
      </c>
      <c r="C116" s="4">
        <v>3400</v>
      </c>
      <c r="D116" s="4">
        <v>-3200</v>
      </c>
      <c r="E116" s="4">
        <v>-42540000</v>
      </c>
      <c r="F116" s="4">
        <f t="shared" si="15"/>
        <v>11590000</v>
      </c>
      <c r="R116" s="5">
        <v>1.1399999999999999E-2</v>
      </c>
      <c r="S116" s="4">
        <v>171553</v>
      </c>
      <c r="T116" s="4">
        <f t="shared" ref="T116:T121" si="19">AVERAGE(S117:S126)</f>
        <v>1101301.2</v>
      </c>
      <c r="U116" s="4">
        <f t="shared" si="17"/>
        <v>312984</v>
      </c>
    </row>
    <row r="117" spans="1:21" x14ac:dyDescent="0.2">
      <c r="A117" s="16" t="s">
        <v>171</v>
      </c>
      <c r="B117" s="4">
        <v>200</v>
      </c>
      <c r="C117" s="4">
        <v>0</v>
      </c>
      <c r="D117" s="4">
        <v>200</v>
      </c>
      <c r="E117" s="4">
        <v>2670000</v>
      </c>
      <c r="F117" s="4">
        <f t="shared" si="15"/>
        <v>54130000</v>
      </c>
      <c r="R117" s="5">
        <v>-2.2200000000000001E-2</v>
      </c>
      <c r="S117" s="4">
        <v>312984</v>
      </c>
      <c r="T117" s="4">
        <f t="shared" si="19"/>
        <v>1148184</v>
      </c>
      <c r="U117" s="4">
        <f t="shared" si="17"/>
        <v>443196</v>
      </c>
    </row>
    <row r="118" spans="1:21" x14ac:dyDescent="0.2">
      <c r="A118" s="16" t="s">
        <v>170</v>
      </c>
      <c r="B118" s="4">
        <v>2500</v>
      </c>
      <c r="C118" s="4">
        <v>0</v>
      </c>
      <c r="D118" s="4">
        <v>2500</v>
      </c>
      <c r="E118" s="4">
        <v>32910000</v>
      </c>
      <c r="F118" s="4">
        <f t="shared" si="15"/>
        <v>51460000</v>
      </c>
      <c r="R118" s="5">
        <v>3.85E-2</v>
      </c>
      <c r="S118" s="4">
        <v>443196</v>
      </c>
      <c r="T118" s="4">
        <f t="shared" si="19"/>
        <v>1163714.8999999999</v>
      </c>
      <c r="U118" s="4">
        <f t="shared" si="17"/>
        <v>722404</v>
      </c>
    </row>
    <row r="119" spans="1:21" x14ac:dyDescent="0.2">
      <c r="A119" s="16" t="s">
        <v>169</v>
      </c>
      <c r="B119" s="4">
        <v>3530</v>
      </c>
      <c r="C119" s="4">
        <v>2100</v>
      </c>
      <c r="D119" s="4">
        <v>1430</v>
      </c>
      <c r="E119" s="4">
        <v>17950000</v>
      </c>
      <c r="F119" s="4">
        <f t="shared" si="15"/>
        <v>18550000</v>
      </c>
      <c r="R119" s="5">
        <v>-2.2499999999999999E-2</v>
      </c>
      <c r="S119" s="4">
        <v>850655</v>
      </c>
      <c r="T119" s="4">
        <f t="shared" si="19"/>
        <v>1152870</v>
      </c>
      <c r="U119" s="4">
        <f t="shared" si="17"/>
        <v>722404</v>
      </c>
    </row>
    <row r="120" spans="1:21" x14ac:dyDescent="0.2">
      <c r="A120" s="16" t="s">
        <v>168</v>
      </c>
      <c r="B120" s="4">
        <v>430</v>
      </c>
      <c r="C120" s="4">
        <v>3300</v>
      </c>
      <c r="D120" s="4">
        <v>-2870</v>
      </c>
      <c r="E120" s="4">
        <v>-39530000</v>
      </c>
      <c r="F120" s="4">
        <f t="shared" si="15"/>
        <v>600000</v>
      </c>
      <c r="R120" s="5">
        <v>-3.6200000000000003E-2</v>
      </c>
      <c r="S120" s="4">
        <v>1639143</v>
      </c>
      <c r="T120" s="4">
        <f t="shared" si="19"/>
        <v>1069831.2</v>
      </c>
      <c r="U120" s="4">
        <f t="shared" si="17"/>
        <v>722404</v>
      </c>
    </row>
    <row r="121" spans="1:21" x14ac:dyDescent="0.2">
      <c r="A121" s="16" t="s">
        <v>167</v>
      </c>
      <c r="B121" s="4">
        <v>1000</v>
      </c>
      <c r="C121" s="4">
        <v>0</v>
      </c>
      <c r="D121" s="4">
        <v>1000</v>
      </c>
      <c r="E121" s="4">
        <v>14510000</v>
      </c>
      <c r="F121" s="4">
        <f t="shared" si="15"/>
        <v>40130000</v>
      </c>
      <c r="R121" s="5">
        <v>-4.1599999999999998E-2</v>
      </c>
      <c r="S121" s="4">
        <v>1429787</v>
      </c>
      <c r="T121" s="4">
        <f t="shared" si="19"/>
        <v>1038924</v>
      </c>
      <c r="U121" s="4">
        <f t="shared" si="17"/>
        <v>722404</v>
      </c>
    </row>
    <row r="122" spans="1:21" x14ac:dyDescent="0.2">
      <c r="A122" s="16" t="s">
        <v>166</v>
      </c>
      <c r="B122" s="4">
        <v>0</v>
      </c>
      <c r="C122" s="4">
        <v>100</v>
      </c>
      <c r="D122" s="4">
        <v>-100</v>
      </c>
      <c r="E122" s="4">
        <v>-1490000</v>
      </c>
      <c r="F122" s="4">
        <f t="shared" si="15"/>
        <v>25620000</v>
      </c>
      <c r="R122" s="5">
        <v>-2.7000000000000003E-2</v>
      </c>
      <c r="S122" s="4">
        <v>1073136</v>
      </c>
      <c r="T122" s="4">
        <f>AVERAGE(S123:S132)</f>
        <v>1169276.3999999999</v>
      </c>
      <c r="U122" s="4">
        <f t="shared" si="17"/>
        <v>722404</v>
      </c>
    </row>
    <row r="123" spans="1:21" x14ac:dyDescent="0.2">
      <c r="A123" s="16" t="s">
        <v>165</v>
      </c>
      <c r="B123" s="4">
        <v>3300</v>
      </c>
      <c r="C123" s="4">
        <v>0</v>
      </c>
      <c r="D123" s="4">
        <v>3300</v>
      </c>
      <c r="E123" s="4">
        <v>48680000</v>
      </c>
      <c r="F123" s="4">
        <f t="shared" si="15"/>
        <v>27110000</v>
      </c>
      <c r="R123" s="5">
        <v>0</v>
      </c>
      <c r="S123" s="4">
        <v>722404</v>
      </c>
      <c r="U123" s="4">
        <f t="shared" si="17"/>
        <v>598505</v>
      </c>
    </row>
    <row r="124" spans="1:21" x14ac:dyDescent="0.2">
      <c r="A124" s="16" t="s">
        <v>164</v>
      </c>
      <c r="B124" s="4">
        <v>0</v>
      </c>
      <c r="C124" s="4">
        <v>0</v>
      </c>
      <c r="D124" s="4">
        <v>0</v>
      </c>
      <c r="E124" s="4">
        <v>0</v>
      </c>
      <c r="F124" s="4">
        <f t="shared" si="15"/>
        <v>-21570000</v>
      </c>
      <c r="R124" s="5">
        <v>-1.66E-2</v>
      </c>
      <c r="S124" s="4">
        <v>1285583</v>
      </c>
      <c r="U124" s="4">
        <f t="shared" ref="U124:U126" si="20">MIN(S125:S129)</f>
        <v>598505</v>
      </c>
    </row>
    <row r="125" spans="1:21" x14ac:dyDescent="0.2">
      <c r="A125" s="16" t="s">
        <v>163</v>
      </c>
      <c r="B125" s="4">
        <v>0</v>
      </c>
      <c r="C125" s="4">
        <v>400</v>
      </c>
      <c r="D125" s="4">
        <v>-400</v>
      </c>
      <c r="E125" s="4">
        <v>-6040000</v>
      </c>
      <c r="F125" s="4">
        <f t="shared" si="15"/>
        <v>-21570000</v>
      </c>
      <c r="R125" s="5">
        <v>-6.6E-3</v>
      </c>
      <c r="S125" s="4">
        <v>788696</v>
      </c>
      <c r="U125" s="4">
        <f t="shared" si="20"/>
        <v>598505</v>
      </c>
    </row>
    <row r="126" spans="1:21" x14ac:dyDescent="0.2">
      <c r="A126" s="16" t="s">
        <v>162</v>
      </c>
      <c r="B126" s="4">
        <v>0</v>
      </c>
      <c r="C126" s="4">
        <v>400</v>
      </c>
      <c r="D126" s="4">
        <v>-400</v>
      </c>
      <c r="E126" s="4">
        <v>-6100000</v>
      </c>
      <c r="F126" s="4">
        <f t="shared" si="15"/>
        <v>-15530000</v>
      </c>
      <c r="R126" s="5">
        <v>3.0699999999999998E-2</v>
      </c>
      <c r="S126" s="4">
        <v>2467428</v>
      </c>
      <c r="U126" s="4">
        <f t="shared" si="20"/>
        <v>598505</v>
      </c>
    </row>
    <row r="127" spans="1:21" x14ac:dyDescent="0.2">
      <c r="A127" s="16" t="s">
        <v>161</v>
      </c>
      <c r="B127" s="4">
        <v>3000</v>
      </c>
      <c r="C127" s="4">
        <v>0</v>
      </c>
      <c r="D127" s="4">
        <v>3000</v>
      </c>
      <c r="E127" s="4">
        <v>44260000</v>
      </c>
      <c r="F127" s="4">
        <f t="shared" si="15"/>
        <v>-9430000</v>
      </c>
      <c r="R127" s="5">
        <v>-6.7000000000000002E-3</v>
      </c>
      <c r="S127" s="4">
        <v>781812</v>
      </c>
      <c r="U127" s="4">
        <f>MIN(S128:S132)</f>
        <v>598505</v>
      </c>
    </row>
    <row r="128" spans="1:21" x14ac:dyDescent="0.2">
      <c r="A128" s="16" t="s">
        <v>160</v>
      </c>
      <c r="B128" s="4">
        <v>400</v>
      </c>
      <c r="C128" s="4">
        <v>0</v>
      </c>
      <c r="D128" s="4">
        <v>400</v>
      </c>
      <c r="E128" s="4">
        <v>5840000</v>
      </c>
      <c r="F128" s="4">
        <f t="shared" si="15"/>
        <v>-53690000</v>
      </c>
      <c r="R128" s="5">
        <v>2.07E-2</v>
      </c>
      <c r="S128" s="4">
        <v>598505</v>
      </c>
    </row>
    <row r="129" spans="1:22" x14ac:dyDescent="0.2">
      <c r="A129" s="16" t="s">
        <v>159</v>
      </c>
      <c r="B129" s="4">
        <v>0</v>
      </c>
      <c r="C129" s="4">
        <v>0</v>
      </c>
      <c r="D129" s="4">
        <v>0</v>
      </c>
      <c r="E129" s="4">
        <v>0</v>
      </c>
      <c r="F129" s="4">
        <f t="shared" si="15"/>
        <v>-59530000</v>
      </c>
      <c r="R129" s="5">
        <v>-2.35E-2</v>
      </c>
      <c r="S129" s="4">
        <v>742206</v>
      </c>
    </row>
    <row r="130" spans="1:22" x14ac:dyDescent="0.2">
      <c r="A130" s="16" t="s">
        <v>158</v>
      </c>
      <c r="B130" s="4">
        <v>400</v>
      </c>
      <c r="C130" s="4">
        <v>492</v>
      </c>
      <c r="D130" s="4">
        <v>-92</v>
      </c>
      <c r="E130" s="4">
        <v>-1430000</v>
      </c>
      <c r="F130" s="4">
        <f t="shared" si="15"/>
        <v>-59530000</v>
      </c>
      <c r="R130" s="5">
        <v>6.8000000000000005E-3</v>
      </c>
      <c r="S130" s="4">
        <v>808755</v>
      </c>
    </row>
    <row r="131" spans="1:22" x14ac:dyDescent="0.2">
      <c r="A131" s="16" t="s">
        <v>157</v>
      </c>
      <c r="B131" s="4">
        <v>400</v>
      </c>
      <c r="C131" s="4">
        <v>0</v>
      </c>
      <c r="D131" s="4">
        <v>400</v>
      </c>
      <c r="E131" s="4">
        <v>5980000</v>
      </c>
      <c r="F131" s="4">
        <f>E131+F132</f>
        <v>-58100000</v>
      </c>
      <c r="R131" s="5">
        <v>-3.9E-2</v>
      </c>
      <c r="S131" s="4">
        <v>1120715</v>
      </c>
    </row>
    <row r="132" spans="1:22" x14ac:dyDescent="0.2">
      <c r="A132" s="16" t="s">
        <v>156</v>
      </c>
      <c r="B132" s="4">
        <v>400</v>
      </c>
      <c r="C132" s="4">
        <v>4500</v>
      </c>
      <c r="D132" s="4">
        <v>-4100</v>
      </c>
      <c r="E132" s="4">
        <v>-64080000</v>
      </c>
      <c r="F132" s="4">
        <f>E132</f>
        <v>-64080000</v>
      </c>
      <c r="R132" s="5">
        <v>-3.4500000000000003E-2</v>
      </c>
      <c r="S132" s="4">
        <v>2376660</v>
      </c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6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6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6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6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6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5"/>
    </row>
    <row r="150" spans="1:22" x14ac:dyDescent="0.2">
      <c r="A150" s="6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5"/>
    </row>
    <row r="151" spans="1:22" x14ac:dyDescent="0.2">
      <c r="A151" s="6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5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5"/>
    </row>
    <row r="153" spans="1:22" x14ac:dyDescent="0.2">
      <c r="A153" s="2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5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5"/>
    </row>
    <row r="155" spans="1:22" x14ac:dyDescent="0.2">
      <c r="A155" s="6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5"/>
    </row>
    <row r="156" spans="1:22" x14ac:dyDescent="0.2">
      <c r="A156" s="6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5"/>
    </row>
    <row r="157" spans="1:22" x14ac:dyDescent="0.2">
      <c r="A157" s="6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5"/>
    </row>
    <row r="158" spans="1:22" x14ac:dyDescent="0.2">
      <c r="A158" s="6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5"/>
    </row>
    <row r="159" spans="1:22" x14ac:dyDescent="0.2">
      <c r="A159" s="6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5"/>
    </row>
    <row r="160" spans="1:22" x14ac:dyDescent="0.2">
      <c r="A160" s="6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5"/>
    </row>
    <row r="161" spans="1:22" x14ac:dyDescent="0.2">
      <c r="A161" s="6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5"/>
    </row>
    <row r="162" spans="1:22" x14ac:dyDescent="0.2">
      <c r="A162" s="6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5"/>
      <c r="U162" s="5"/>
      <c r="V162" s="5"/>
    </row>
    <row r="163" spans="1:22" x14ac:dyDescent="0.2">
      <c r="A163" s="6"/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5"/>
      <c r="U163" s="5"/>
      <c r="V163" s="5"/>
    </row>
    <row r="164" spans="1:22" x14ac:dyDescent="0.2">
      <c r="A164" s="6"/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5"/>
      <c r="U164" s="5"/>
      <c r="V164" s="5"/>
    </row>
    <row r="165" spans="1:22" x14ac:dyDescent="0.2">
      <c r="A165" s="6"/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5"/>
      <c r="U165" s="5"/>
      <c r="V165" s="5"/>
    </row>
    <row r="166" spans="1:22" x14ac:dyDescent="0.2">
      <c r="A166" s="6"/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5"/>
      <c r="U166" s="5"/>
      <c r="V166" s="5"/>
    </row>
    <row r="167" spans="1:22" x14ac:dyDescent="0.2">
      <c r="A167" s="6"/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5"/>
      <c r="U167" s="5"/>
      <c r="V167" s="5"/>
    </row>
    <row r="168" spans="1:22" x14ac:dyDescent="0.2">
      <c r="A168" s="2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5"/>
    </row>
    <row r="169" spans="1:22" x14ac:dyDescent="0.2">
      <c r="A169" s="2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5"/>
    </row>
    <row r="170" spans="1:22" x14ac:dyDescent="0.2">
      <c r="A170" s="2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5"/>
    </row>
    <row r="171" spans="1:22" x14ac:dyDescent="0.2">
      <c r="A171" s="2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5"/>
    </row>
    <row r="172" spans="1:22" x14ac:dyDescent="0.2">
      <c r="A172" s="2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5"/>
    </row>
    <row r="173" spans="1:22" x14ac:dyDescent="0.2">
      <c r="A173" s="2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5"/>
    </row>
    <row r="174" spans="1:22" x14ac:dyDescent="0.2">
      <c r="A174" s="2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5"/>
    </row>
    <row r="175" spans="1:22" x14ac:dyDescent="0.2">
      <c r="A175" s="2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5"/>
    </row>
    <row r="176" spans="1:22" x14ac:dyDescent="0.2">
      <c r="A176" s="2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5"/>
    </row>
    <row r="177" spans="1:22" x14ac:dyDescent="0.2">
      <c r="A177" s="2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5"/>
      <c r="U177" s="5"/>
      <c r="V177" s="5"/>
    </row>
    <row r="178" spans="1:22" x14ac:dyDescent="0.2">
      <c r="A178" s="2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5"/>
      <c r="U178" s="5"/>
      <c r="V178" s="5"/>
    </row>
    <row r="179" spans="1:22" x14ac:dyDescent="0.2">
      <c r="A179" s="2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5"/>
      <c r="U179" s="5"/>
      <c r="V179" s="5"/>
    </row>
    <row r="180" spans="1:22" x14ac:dyDescent="0.2">
      <c r="A180" s="2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5"/>
      <c r="U180" s="5"/>
      <c r="V180" s="5"/>
    </row>
    <row r="181" spans="1:22" x14ac:dyDescent="0.2">
      <c r="A181" s="2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5"/>
      <c r="U181" s="5"/>
      <c r="V181" s="5"/>
    </row>
    <row r="182" spans="1:22" x14ac:dyDescent="0.2">
      <c r="A182" s="2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5"/>
      <c r="U182" s="5"/>
      <c r="V182" s="5"/>
    </row>
    <row r="183" spans="1:22" x14ac:dyDescent="0.2">
      <c r="A183" s="2"/>
      <c r="B183" s="4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5"/>
      <c r="U183" s="5"/>
      <c r="V183" s="5"/>
    </row>
    <row r="184" spans="1:22" x14ac:dyDescent="0.2">
      <c r="A184" s="2"/>
      <c r="B184" s="4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5"/>
      <c r="U184" s="5"/>
      <c r="V184" s="5"/>
    </row>
    <row r="185" spans="1:22" x14ac:dyDescent="0.2">
      <c r="A185" s="2"/>
      <c r="B185" s="4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5"/>
      <c r="U185" s="5"/>
      <c r="V185" s="8"/>
    </row>
    <row r="186" spans="1:22" x14ac:dyDescent="0.2">
      <c r="A186" s="2"/>
      <c r="B186" s="4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5"/>
      <c r="U186" s="5"/>
      <c r="V186" s="8"/>
    </row>
    <row r="187" spans="1:22" x14ac:dyDescent="0.2">
      <c r="A187" s="2"/>
      <c r="B187" s="4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5"/>
      <c r="U187" s="5"/>
      <c r="V187" s="8"/>
    </row>
    <row r="188" spans="1:22" x14ac:dyDescent="0.2">
      <c r="A188" s="6"/>
      <c r="B188" s="4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5"/>
      <c r="U188" s="5"/>
      <c r="V188" s="8"/>
    </row>
    <row r="189" spans="1:22" x14ac:dyDescent="0.2">
      <c r="A189" s="6"/>
      <c r="B189" s="4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5"/>
      <c r="U189" s="5"/>
      <c r="V189" s="8"/>
    </row>
    <row r="190" spans="1:22" x14ac:dyDescent="0.2">
      <c r="A190" s="6"/>
      <c r="B190" s="4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5"/>
      <c r="U190" s="5"/>
      <c r="V190" s="8"/>
    </row>
    <row r="191" spans="1:22" x14ac:dyDescent="0.2">
      <c r="A191" s="6"/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5"/>
      <c r="U191" s="5"/>
      <c r="V191" s="8"/>
    </row>
    <row r="192" spans="1:22" x14ac:dyDescent="0.2">
      <c r="A192" s="6"/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5"/>
      <c r="U192" s="5"/>
      <c r="V192" s="8"/>
    </row>
    <row r="193" spans="1:22" x14ac:dyDescent="0.2">
      <c r="A193" s="2"/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5"/>
      <c r="U193" s="5"/>
      <c r="V193" s="8"/>
    </row>
    <row r="194" spans="1:22" x14ac:dyDescent="0.2">
      <c r="A194" s="2"/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5"/>
      <c r="U194" s="5"/>
      <c r="V194" s="8"/>
    </row>
    <row r="195" spans="1:22" x14ac:dyDescent="0.2">
      <c r="A195" s="2"/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5"/>
      <c r="U195" s="5"/>
      <c r="V195" s="8"/>
    </row>
    <row r="196" spans="1:22" x14ac:dyDescent="0.2">
      <c r="A196" s="2"/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5"/>
      <c r="U196" s="5"/>
      <c r="V196" s="8"/>
    </row>
    <row r="197" spans="1:22" x14ac:dyDescent="0.2">
      <c r="A197" s="2"/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5"/>
      <c r="U197" s="5"/>
      <c r="V197" s="8"/>
    </row>
    <row r="223" spans="1:3" x14ac:dyDescent="0.2">
      <c r="A223" t="e" cm="1">
        <f t="array" aca="1" ref="A223" ca="1">INDIRECT("'" &amp; E1 &amp; "'!$A$2:$A$66")</f>
        <v>#REF!</v>
      </c>
      <c r="B223" t="e" cm="1">
        <f t="array" aca="1" ref="B223" ca="1">INDIRECT("'" &amp; E1 &amp; "'!$B$2:$B$66")</f>
        <v>#REF!</v>
      </c>
      <c r="C223" t="e" cm="1">
        <f t="array" aca="1" ref="C223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197981-EF60-6E4D-ADD3-36432C319BE0}">
  <sheetPr codeName="Sheet88"/>
  <dimension ref="A1:V223"/>
  <sheetViews>
    <sheetView topLeftCell="D1" workbookViewId="0">
      <pane ySplit="2" topLeftCell="A3" activePane="bottomLeft" state="frozen"/>
      <selection activeCell="F17" sqref="F17"/>
      <selection pane="bottomLeft" activeCell="F17" sqref="F17"/>
    </sheetView>
  </sheetViews>
  <sheetFormatPr baseColWidth="10" defaultRowHeight="16" x14ac:dyDescent="0.2"/>
  <cols>
    <col min="1" max="1" width="21.1640625" customWidth="1"/>
    <col min="2" max="2" width="14.5" customWidth="1"/>
    <col min="3" max="4" width="15.1640625" customWidth="1"/>
    <col min="5" max="5" width="16.66406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5.3320312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252</v>
      </c>
      <c r="U2" s="1" t="s">
        <v>253</v>
      </c>
      <c r="V2" s="1" t="s">
        <v>236</v>
      </c>
    </row>
    <row r="3" spans="1:22" x14ac:dyDescent="0.2">
      <c r="A3" s="16" t="s">
        <v>357</v>
      </c>
      <c r="B3" s="4">
        <v>88300</v>
      </c>
      <c r="C3" s="4">
        <v>1800</v>
      </c>
      <c r="D3" s="4">
        <v>86500</v>
      </c>
      <c r="E3" s="4">
        <v>1923930000</v>
      </c>
      <c r="F3" s="4">
        <f t="shared" ref="F3:F11" si="0">E3+F4</f>
        <v>-189735421078</v>
      </c>
      <c r="G3" s="4">
        <v>0</v>
      </c>
      <c r="H3" s="4">
        <v>0</v>
      </c>
      <c r="I3" s="4">
        <v>0</v>
      </c>
      <c r="J3" s="4">
        <v>174770000</v>
      </c>
      <c r="K3">
        <f t="shared" ref="K3:K11" si="1">K4+J3</f>
        <v>106645000</v>
      </c>
      <c r="L3" s="4">
        <v>960</v>
      </c>
      <c r="M3" s="4">
        <v>1514</v>
      </c>
      <c r="N3" s="4">
        <v>36</v>
      </c>
      <c r="O3" s="4">
        <v>34</v>
      </c>
      <c r="P3" s="4">
        <v>824100</v>
      </c>
      <c r="Q3" s="4">
        <v>1170700</v>
      </c>
      <c r="R3" s="5">
        <v>-3.1300000000000001E-2</v>
      </c>
      <c r="S3" s="4">
        <v>1999900</v>
      </c>
      <c r="T3" s="4">
        <f t="shared" ref="T3:T38" si="2">AVERAGE(S4:S13)</f>
        <v>1135170</v>
      </c>
      <c r="U3" s="4">
        <f t="shared" ref="U3:U11" si="3">MIN(S4:S8)</f>
        <v>661000</v>
      </c>
      <c r="V3" s="5">
        <v>4.1399999999999999E-2</v>
      </c>
    </row>
    <row r="4" spans="1:22" x14ac:dyDescent="0.2">
      <c r="A4" s="16" t="s">
        <v>356</v>
      </c>
      <c r="B4" s="4">
        <v>14700</v>
      </c>
      <c r="C4" s="4">
        <v>35300</v>
      </c>
      <c r="D4" s="4">
        <v>-20600</v>
      </c>
      <c r="E4" s="4">
        <v>-484360000</v>
      </c>
      <c r="F4" s="4">
        <f t="shared" si="0"/>
        <v>-191659351078</v>
      </c>
      <c r="G4" s="4">
        <v>0</v>
      </c>
      <c r="H4" s="4">
        <v>0</v>
      </c>
      <c r="I4" s="4">
        <v>0</v>
      </c>
      <c r="J4" s="4">
        <v>88220000</v>
      </c>
      <c r="K4">
        <f t="shared" si="1"/>
        <v>-68125000</v>
      </c>
      <c r="L4" s="4">
        <v>936</v>
      </c>
      <c r="M4" s="4">
        <v>1498</v>
      </c>
      <c r="N4" s="4">
        <v>34</v>
      </c>
      <c r="O4" s="4">
        <v>58</v>
      </c>
      <c r="P4" s="4">
        <v>793200</v>
      </c>
      <c r="Q4" s="4">
        <v>1499200</v>
      </c>
      <c r="R4" s="5">
        <v>-2.3799999999999998E-2</v>
      </c>
      <c r="S4" s="4">
        <v>2292400</v>
      </c>
      <c r="T4" s="4">
        <f t="shared" si="2"/>
        <v>965410</v>
      </c>
      <c r="U4" s="4">
        <f t="shared" si="3"/>
        <v>627700</v>
      </c>
      <c r="V4" s="5">
        <v>1.9199999999999998E-2</v>
      </c>
    </row>
    <row r="5" spans="1:22" x14ac:dyDescent="0.2">
      <c r="A5" s="16" t="s">
        <v>355</v>
      </c>
      <c r="B5" s="4">
        <v>26750</v>
      </c>
      <c r="C5" s="4">
        <v>2252</v>
      </c>
      <c r="D5" s="4">
        <v>24498</v>
      </c>
      <c r="E5" s="4">
        <v>590190000</v>
      </c>
      <c r="F5" s="4">
        <f t="shared" si="0"/>
        <v>-191174991078</v>
      </c>
      <c r="G5" s="4">
        <v>0</v>
      </c>
      <c r="H5" s="4">
        <v>0</v>
      </c>
      <c r="I5" s="4">
        <v>0</v>
      </c>
      <c r="J5" s="4">
        <v>88220000</v>
      </c>
      <c r="K5">
        <f t="shared" si="1"/>
        <v>-156345000</v>
      </c>
      <c r="L5" s="4">
        <v>1020</v>
      </c>
      <c r="M5" s="4">
        <v>1869</v>
      </c>
      <c r="N5" s="4">
        <v>27</v>
      </c>
      <c r="O5" s="4">
        <v>70</v>
      </c>
      <c r="P5" s="4">
        <v>762500</v>
      </c>
      <c r="Q5" s="4">
        <v>1613300</v>
      </c>
      <c r="R5" s="5">
        <v>-3.8100000000000002E-2</v>
      </c>
      <c r="S5" s="4">
        <v>2548300</v>
      </c>
      <c r="T5" s="4">
        <f t="shared" si="2"/>
        <v>973310</v>
      </c>
      <c r="U5" s="4">
        <f t="shared" si="3"/>
        <v>625000</v>
      </c>
      <c r="V5" s="5">
        <v>3.6799999999999999E-2</v>
      </c>
    </row>
    <row r="6" spans="1:22" x14ac:dyDescent="0.2">
      <c r="A6" s="16" t="s">
        <v>354</v>
      </c>
      <c r="B6" s="4">
        <v>0</v>
      </c>
      <c r="C6" s="4">
        <v>5700</v>
      </c>
      <c r="D6" s="4">
        <v>-5700</v>
      </c>
      <c r="E6" s="4">
        <v>-140450000</v>
      </c>
      <c r="F6" s="4">
        <f t="shared" si="0"/>
        <v>-191765181078</v>
      </c>
      <c r="G6" s="4">
        <v>0</v>
      </c>
      <c r="H6" s="4">
        <v>0</v>
      </c>
      <c r="I6" s="4">
        <v>0</v>
      </c>
      <c r="J6" s="4">
        <v>-246910000</v>
      </c>
      <c r="K6">
        <f t="shared" si="1"/>
        <v>-244565000</v>
      </c>
      <c r="L6" s="4">
        <v>192</v>
      </c>
      <c r="M6" s="4">
        <v>560</v>
      </c>
      <c r="N6" s="4">
        <v>6</v>
      </c>
      <c r="O6" s="4">
        <v>26</v>
      </c>
      <c r="P6" s="4">
        <v>142200</v>
      </c>
      <c r="Q6" s="4">
        <v>518500</v>
      </c>
      <c r="R6" s="5">
        <v>-1.0200000000000001E-2</v>
      </c>
      <c r="S6" s="4">
        <v>661000</v>
      </c>
      <c r="T6" s="4">
        <f t="shared" si="2"/>
        <v>966270</v>
      </c>
      <c r="U6" s="4">
        <f t="shared" si="3"/>
        <v>625000</v>
      </c>
      <c r="V6" s="5">
        <v>1.8100000000000002E-2</v>
      </c>
    </row>
    <row r="7" spans="1:22" x14ac:dyDescent="0.2">
      <c r="A7" s="16" t="s">
        <v>353</v>
      </c>
      <c r="B7" s="4">
        <v>38200</v>
      </c>
      <c r="C7" s="4">
        <v>20100</v>
      </c>
      <c r="D7" s="4">
        <v>18100</v>
      </c>
      <c r="E7" s="4">
        <v>445990000</v>
      </c>
      <c r="F7" s="4">
        <f t="shared" si="0"/>
        <v>-191624731078</v>
      </c>
      <c r="G7" s="4">
        <v>0</v>
      </c>
      <c r="H7" s="4">
        <v>0</v>
      </c>
      <c r="I7" s="4">
        <v>0</v>
      </c>
      <c r="J7" s="4">
        <v>-59500000</v>
      </c>
      <c r="K7">
        <f t="shared" si="1"/>
        <v>2345000</v>
      </c>
      <c r="L7" s="4">
        <v>399</v>
      </c>
      <c r="M7" s="4">
        <v>407</v>
      </c>
      <c r="N7" s="4">
        <v>28</v>
      </c>
      <c r="O7" s="4">
        <v>17</v>
      </c>
      <c r="P7" s="4">
        <v>506600</v>
      </c>
      <c r="Q7" s="4">
        <v>408700</v>
      </c>
      <c r="R7" s="5">
        <v>1.44E-2</v>
      </c>
      <c r="S7" s="4">
        <v>916000</v>
      </c>
      <c r="T7" s="4">
        <f t="shared" si="2"/>
        <v>977170</v>
      </c>
      <c r="U7" s="4">
        <f t="shared" si="3"/>
        <v>625000</v>
      </c>
      <c r="V7" s="5">
        <v>2.0099999999999996E-2</v>
      </c>
    </row>
    <row r="8" spans="1:22" x14ac:dyDescent="0.2">
      <c r="A8" s="16" t="s">
        <v>352</v>
      </c>
      <c r="B8" s="4">
        <v>4600</v>
      </c>
      <c r="C8" s="4">
        <v>11500</v>
      </c>
      <c r="D8" s="4">
        <v>-6900</v>
      </c>
      <c r="E8" s="4">
        <v>-171090000</v>
      </c>
      <c r="F8" s="4">
        <f t="shared" si="0"/>
        <v>-192070721078</v>
      </c>
      <c r="G8" s="4">
        <v>0</v>
      </c>
      <c r="H8" s="4">
        <v>0</v>
      </c>
      <c r="I8" s="4">
        <v>0</v>
      </c>
      <c r="J8" s="4">
        <v>-39180000</v>
      </c>
      <c r="K8">
        <f t="shared" si="1"/>
        <v>61845000</v>
      </c>
      <c r="L8" s="4">
        <v>293</v>
      </c>
      <c r="M8" s="4">
        <v>876</v>
      </c>
      <c r="N8" s="4">
        <v>14</v>
      </c>
      <c r="O8" s="4">
        <v>31</v>
      </c>
      <c r="P8" s="4">
        <v>236600</v>
      </c>
      <c r="Q8" s="4">
        <v>823100</v>
      </c>
      <c r="R8" s="5">
        <v>-1.84E-2</v>
      </c>
      <c r="S8" s="4">
        <v>1063500</v>
      </c>
      <c r="T8" s="4">
        <f t="shared" si="2"/>
        <v>1055420</v>
      </c>
      <c r="U8" s="4">
        <f t="shared" si="3"/>
        <v>625000</v>
      </c>
      <c r="V8" s="5">
        <v>1.8200000000000001E-2</v>
      </c>
    </row>
    <row r="9" spans="1:22" x14ac:dyDescent="0.2">
      <c r="A9" s="16" t="s">
        <v>351</v>
      </c>
      <c r="B9" s="4">
        <v>1600</v>
      </c>
      <c r="C9" s="4">
        <v>16300</v>
      </c>
      <c r="D9" s="4">
        <v>-14700</v>
      </c>
      <c r="E9" s="4">
        <v>-369800000</v>
      </c>
      <c r="F9" s="4">
        <f t="shared" si="0"/>
        <v>-191899631078</v>
      </c>
      <c r="G9" s="4">
        <v>0</v>
      </c>
      <c r="H9" s="4">
        <v>0</v>
      </c>
      <c r="I9" s="4">
        <v>0</v>
      </c>
      <c r="J9" s="4">
        <v>180620000</v>
      </c>
      <c r="K9">
        <f t="shared" si="1"/>
        <v>101025000</v>
      </c>
      <c r="L9" s="4">
        <v>218</v>
      </c>
      <c r="M9" s="4">
        <v>362</v>
      </c>
      <c r="N9" s="4">
        <v>8</v>
      </c>
      <c r="O9" s="4">
        <v>25</v>
      </c>
      <c r="P9" s="4">
        <v>189000</v>
      </c>
      <c r="Q9" s="4">
        <v>397100</v>
      </c>
      <c r="R9" s="5">
        <v>-0.01</v>
      </c>
      <c r="S9" s="4">
        <v>627700</v>
      </c>
      <c r="T9" s="4">
        <f t="shared" si="2"/>
        <v>1093700</v>
      </c>
      <c r="U9" s="4">
        <f t="shared" si="3"/>
        <v>594800</v>
      </c>
      <c r="V9" s="5">
        <v>1.5900000000000001E-2</v>
      </c>
    </row>
    <row r="10" spans="1:22" x14ac:dyDescent="0.2">
      <c r="A10" s="16" t="s">
        <v>350</v>
      </c>
      <c r="B10" s="4">
        <v>3200</v>
      </c>
      <c r="C10" s="4">
        <v>20000</v>
      </c>
      <c r="D10" s="4">
        <v>-16800</v>
      </c>
      <c r="E10" s="4">
        <v>-420906662</v>
      </c>
      <c r="F10" s="4">
        <f t="shared" si="0"/>
        <v>-191529831078</v>
      </c>
      <c r="G10" s="4">
        <v>0</v>
      </c>
      <c r="H10" s="4">
        <v>0</v>
      </c>
      <c r="I10" s="4">
        <v>0</v>
      </c>
      <c r="J10" s="4">
        <v>180620000</v>
      </c>
      <c r="K10">
        <f t="shared" si="1"/>
        <v>-79595000</v>
      </c>
      <c r="L10" s="4">
        <v>232</v>
      </c>
      <c r="M10" s="4">
        <v>394</v>
      </c>
      <c r="N10" s="4">
        <v>5</v>
      </c>
      <c r="O10" s="4">
        <v>30</v>
      </c>
      <c r="P10" s="4">
        <v>171700</v>
      </c>
      <c r="Q10" s="4">
        <v>406300</v>
      </c>
      <c r="R10" s="5">
        <v>-1.9E-3</v>
      </c>
      <c r="S10" s="4">
        <v>625000</v>
      </c>
      <c r="T10" s="4">
        <f t="shared" si="2"/>
        <v>1165990</v>
      </c>
      <c r="U10" s="4">
        <f t="shared" si="3"/>
        <v>594800</v>
      </c>
      <c r="V10" s="5">
        <v>1.2E-2</v>
      </c>
    </row>
    <row r="11" spans="1:22" x14ac:dyDescent="0.2">
      <c r="A11" s="16" t="s">
        <v>349</v>
      </c>
      <c r="B11" s="4">
        <v>9200</v>
      </c>
      <c r="C11" s="4">
        <v>86700</v>
      </c>
      <c r="D11" s="4">
        <v>-77500</v>
      </c>
      <c r="E11" s="4">
        <v>-1943190000</v>
      </c>
      <c r="F11" s="4">
        <f t="shared" si="0"/>
        <v>-191108924416</v>
      </c>
      <c r="G11" s="4">
        <v>0</v>
      </c>
      <c r="H11" s="4">
        <v>0</v>
      </c>
      <c r="I11" s="4">
        <v>0</v>
      </c>
      <c r="J11" s="4">
        <v>-214230000</v>
      </c>
      <c r="K11">
        <f t="shared" si="1"/>
        <v>-260215000</v>
      </c>
      <c r="L11" s="4">
        <v>1022</v>
      </c>
      <c r="M11" s="4">
        <v>359</v>
      </c>
      <c r="N11" s="4">
        <v>39</v>
      </c>
      <c r="O11" s="4">
        <v>24</v>
      </c>
      <c r="P11" s="4">
        <v>835700</v>
      </c>
      <c r="Q11" s="4">
        <v>405000</v>
      </c>
      <c r="R11" s="5">
        <v>2.0299999999999999E-2</v>
      </c>
      <c r="S11" s="4">
        <v>1271600</v>
      </c>
      <c r="T11" s="4">
        <f t="shared" si="2"/>
        <v>1140780</v>
      </c>
      <c r="U11" s="4">
        <f t="shared" si="3"/>
        <v>590600</v>
      </c>
      <c r="V11" s="5">
        <v>1.9900000000000001E-2</v>
      </c>
    </row>
    <row r="12" spans="1:22" x14ac:dyDescent="0.2">
      <c r="A12" s="16" t="s">
        <v>348</v>
      </c>
      <c r="B12" s="4">
        <v>3400</v>
      </c>
      <c r="C12" s="4">
        <v>6900</v>
      </c>
      <c r="D12" s="4">
        <v>-3500</v>
      </c>
      <c r="E12" s="4">
        <v>-85350000</v>
      </c>
      <c r="F12" s="4">
        <f t="shared" ref="F12:F38" si="4">E12+F13</f>
        <v>-189165734416</v>
      </c>
      <c r="G12" s="4">
        <v>0</v>
      </c>
      <c r="H12" s="4">
        <v>0</v>
      </c>
      <c r="I12" s="4">
        <v>0</v>
      </c>
      <c r="J12" s="4">
        <v>39180000</v>
      </c>
      <c r="K12">
        <f t="shared" ref="K12:K38" si="5">K13+J12</f>
        <v>-45985000</v>
      </c>
      <c r="L12" s="4">
        <v>327</v>
      </c>
      <c r="M12" s="4">
        <v>411</v>
      </c>
      <c r="N12" s="4">
        <v>12</v>
      </c>
      <c r="O12" s="4">
        <v>23</v>
      </c>
      <c r="P12" s="4">
        <v>261000</v>
      </c>
      <c r="Q12" s="4">
        <v>431400</v>
      </c>
      <c r="R12" s="5">
        <v>4.0999999999999995E-3</v>
      </c>
      <c r="S12" s="4">
        <v>692400</v>
      </c>
      <c r="T12" s="4">
        <f t="shared" si="2"/>
        <v>1210050</v>
      </c>
      <c r="U12" s="4">
        <f t="shared" ref="U12:U38" si="6">MIN(S13:S17)</f>
        <v>590600</v>
      </c>
      <c r="V12" s="5">
        <v>1.2199999999999999E-2</v>
      </c>
    </row>
    <row r="13" spans="1:22" x14ac:dyDescent="0.2">
      <c r="A13" s="16" t="s">
        <v>347</v>
      </c>
      <c r="B13" s="4">
        <v>7200</v>
      </c>
      <c r="C13" s="4">
        <v>5605</v>
      </c>
      <c r="D13" s="4">
        <v>1595</v>
      </c>
      <c r="E13" s="4">
        <v>39030000</v>
      </c>
      <c r="F13" s="4">
        <f t="shared" si="4"/>
        <v>-189080384416</v>
      </c>
      <c r="G13" s="4">
        <v>0</v>
      </c>
      <c r="H13" s="4">
        <v>0</v>
      </c>
      <c r="I13" s="4">
        <v>0</v>
      </c>
      <c r="J13" s="4">
        <v>83580000</v>
      </c>
      <c r="K13">
        <f t="shared" si="5"/>
        <v>-85165000</v>
      </c>
      <c r="L13" s="4">
        <v>344</v>
      </c>
      <c r="M13" s="4">
        <v>353</v>
      </c>
      <c r="N13" s="4">
        <v>13</v>
      </c>
      <c r="O13" s="4">
        <v>18</v>
      </c>
      <c r="P13" s="4">
        <v>298300</v>
      </c>
      <c r="Q13" s="4">
        <v>355500</v>
      </c>
      <c r="R13" s="5">
        <v>0</v>
      </c>
      <c r="S13" s="4">
        <v>653800</v>
      </c>
      <c r="T13" s="4">
        <f t="shared" si="2"/>
        <v>1244180</v>
      </c>
      <c r="U13" s="4">
        <f t="shared" si="6"/>
        <v>590600</v>
      </c>
      <c r="V13" s="5">
        <v>8.1000000000000013E-3</v>
      </c>
    </row>
    <row r="14" spans="1:22" x14ac:dyDescent="0.2">
      <c r="A14" s="16" t="s">
        <v>340</v>
      </c>
      <c r="B14" s="4">
        <v>4800</v>
      </c>
      <c r="C14" s="4">
        <v>14800</v>
      </c>
      <c r="D14" s="4">
        <v>-10000</v>
      </c>
      <c r="E14" s="4">
        <v>-245710000</v>
      </c>
      <c r="F14" s="4">
        <f t="shared" si="4"/>
        <v>-189119414416</v>
      </c>
      <c r="G14" s="4">
        <v>0</v>
      </c>
      <c r="H14" s="4">
        <v>0</v>
      </c>
      <c r="I14" s="4">
        <v>0</v>
      </c>
      <c r="J14" s="4">
        <v>83580000</v>
      </c>
      <c r="K14">
        <f t="shared" si="5"/>
        <v>-168745000</v>
      </c>
      <c r="L14" s="4">
        <v>300</v>
      </c>
      <c r="M14" s="4">
        <v>446</v>
      </c>
      <c r="N14" s="4">
        <v>8</v>
      </c>
      <c r="O14" s="4">
        <v>10</v>
      </c>
      <c r="P14" s="4">
        <v>213500</v>
      </c>
      <c r="Q14" s="4">
        <v>368500</v>
      </c>
      <c r="R14" s="5">
        <v>1.03E-2</v>
      </c>
      <c r="S14" s="4">
        <v>594800</v>
      </c>
      <c r="T14" s="4">
        <f t="shared" si="2"/>
        <v>1315860</v>
      </c>
      <c r="U14" s="4">
        <f t="shared" si="6"/>
        <v>590600</v>
      </c>
      <c r="V14" s="5">
        <v>1.6200000000000003E-2</v>
      </c>
    </row>
    <row r="15" spans="1:22" x14ac:dyDescent="0.2">
      <c r="A15" s="16" t="s">
        <v>339</v>
      </c>
      <c r="B15" s="4">
        <v>3500</v>
      </c>
      <c r="C15" s="4">
        <v>4100</v>
      </c>
      <c r="D15" s="4">
        <v>-600</v>
      </c>
      <c r="E15" s="4">
        <v>-14030000</v>
      </c>
      <c r="F15" s="4">
        <f t="shared" si="4"/>
        <v>-188873704416</v>
      </c>
      <c r="G15" s="4">
        <v>0</v>
      </c>
      <c r="H15" s="4">
        <v>0</v>
      </c>
      <c r="I15" s="4">
        <v>0</v>
      </c>
      <c r="J15" s="4">
        <v>112740000</v>
      </c>
      <c r="K15">
        <f t="shared" si="5"/>
        <v>-252325000</v>
      </c>
      <c r="L15" s="4">
        <v>790</v>
      </c>
      <c r="M15" s="4">
        <v>1406</v>
      </c>
      <c r="N15" s="4">
        <v>17</v>
      </c>
      <c r="O15" s="4">
        <v>75</v>
      </c>
      <c r="P15" s="4">
        <v>823700</v>
      </c>
      <c r="Q15" s="4">
        <v>1801500</v>
      </c>
      <c r="R15" s="5">
        <v>-1.8500000000000003E-2</v>
      </c>
      <c r="S15" s="4">
        <v>2627300</v>
      </c>
      <c r="T15" s="4">
        <f t="shared" si="2"/>
        <v>1153220</v>
      </c>
      <c r="U15" s="4">
        <f t="shared" si="6"/>
        <v>590600</v>
      </c>
      <c r="V15" s="5">
        <v>2.0199999999999999E-2</v>
      </c>
    </row>
    <row r="16" spans="1:22" x14ac:dyDescent="0.2">
      <c r="A16" s="16" t="s">
        <v>338</v>
      </c>
      <c r="B16" s="4">
        <v>3800</v>
      </c>
      <c r="C16" s="4">
        <v>300</v>
      </c>
      <c r="D16" s="4">
        <v>3500</v>
      </c>
      <c r="E16" s="4">
        <v>86550000</v>
      </c>
      <c r="F16" s="4">
        <f t="shared" si="4"/>
        <v>-188859674416</v>
      </c>
      <c r="G16" s="4">
        <v>0</v>
      </c>
      <c r="H16" s="4">
        <v>0</v>
      </c>
      <c r="I16" s="4">
        <v>0</v>
      </c>
      <c r="J16" s="4">
        <v>212550000</v>
      </c>
      <c r="K16">
        <f t="shared" si="5"/>
        <v>-365065000</v>
      </c>
      <c r="L16" s="4">
        <v>448</v>
      </c>
      <c r="M16" s="4">
        <v>282</v>
      </c>
      <c r="N16" s="4">
        <v>7</v>
      </c>
      <c r="O16" s="4">
        <v>11</v>
      </c>
      <c r="P16" s="4">
        <v>347800</v>
      </c>
      <c r="Q16" s="4">
        <v>237900</v>
      </c>
      <c r="R16" s="5">
        <v>0</v>
      </c>
      <c r="S16" s="4">
        <v>590600</v>
      </c>
      <c r="T16" s="4">
        <f t="shared" si="2"/>
        <v>1195800</v>
      </c>
      <c r="U16" s="4">
        <f t="shared" si="6"/>
        <v>1010500</v>
      </c>
      <c r="V16" s="5">
        <v>1.21E-2</v>
      </c>
    </row>
    <row r="17" spans="1:22" x14ac:dyDescent="0.2">
      <c r="A17" s="16" t="s">
        <v>337</v>
      </c>
      <c r="B17" s="4">
        <v>32400</v>
      </c>
      <c r="C17" s="4">
        <v>200</v>
      </c>
      <c r="D17" s="4">
        <v>32200</v>
      </c>
      <c r="E17" s="4">
        <v>784320000</v>
      </c>
      <c r="F17" s="4">
        <f t="shared" si="4"/>
        <v>-188946224416</v>
      </c>
      <c r="G17" s="4">
        <v>0</v>
      </c>
      <c r="H17" s="4">
        <v>0</v>
      </c>
      <c r="I17" s="4">
        <v>0</v>
      </c>
      <c r="J17" s="4">
        <v>24690000</v>
      </c>
      <c r="K17">
        <f t="shared" si="5"/>
        <v>-577615000</v>
      </c>
      <c r="L17" s="4">
        <v>521</v>
      </c>
      <c r="M17" s="4">
        <v>582</v>
      </c>
      <c r="N17" s="4">
        <v>9</v>
      </c>
      <c r="O17" s="4">
        <v>12</v>
      </c>
      <c r="P17" s="4">
        <v>478400</v>
      </c>
      <c r="Q17" s="4">
        <v>493300</v>
      </c>
      <c r="R17" s="5">
        <v>1.23E-2</v>
      </c>
      <c r="S17" s="4">
        <v>1025000</v>
      </c>
      <c r="T17" s="4">
        <f t="shared" si="2"/>
        <v>1216930</v>
      </c>
      <c r="U17" s="4">
        <f t="shared" si="6"/>
        <v>1010500</v>
      </c>
      <c r="V17" s="5">
        <v>2.4300000000000002E-2</v>
      </c>
    </row>
    <row r="18" spans="1:22" x14ac:dyDescent="0.2">
      <c r="A18" s="16" t="s">
        <v>336</v>
      </c>
      <c r="B18" s="4">
        <v>6400</v>
      </c>
      <c r="C18" s="4">
        <v>28000</v>
      </c>
      <c r="D18" s="4">
        <v>-21600</v>
      </c>
      <c r="E18" s="4">
        <v>-532890000</v>
      </c>
      <c r="F18" s="4">
        <f t="shared" si="4"/>
        <v>-189730544416</v>
      </c>
      <c r="G18" s="4">
        <v>0</v>
      </c>
      <c r="H18" s="4">
        <v>0</v>
      </c>
      <c r="I18" s="4">
        <v>0</v>
      </c>
      <c r="J18" s="4">
        <v>-95960000</v>
      </c>
      <c r="K18">
        <f t="shared" si="5"/>
        <v>-602305000</v>
      </c>
      <c r="L18" s="4">
        <v>699</v>
      </c>
      <c r="M18" s="4">
        <v>1245</v>
      </c>
      <c r="N18" s="4">
        <v>26</v>
      </c>
      <c r="O18" s="4">
        <v>55</v>
      </c>
      <c r="P18" s="4">
        <v>662300</v>
      </c>
      <c r="Q18" s="4">
        <v>1169700</v>
      </c>
      <c r="R18" s="5">
        <v>-2.6499999999999999E-2</v>
      </c>
      <c r="S18" s="4">
        <v>1846000</v>
      </c>
      <c r="T18" s="4">
        <f t="shared" si="2"/>
        <v>1232060</v>
      </c>
      <c r="U18" s="4">
        <f t="shared" si="6"/>
        <v>995100</v>
      </c>
      <c r="V18" s="5">
        <v>3.5799999999999998E-2</v>
      </c>
    </row>
    <row r="19" spans="1:22" x14ac:dyDescent="0.2">
      <c r="A19" s="16" t="s">
        <v>335</v>
      </c>
      <c r="B19" s="4">
        <v>1000</v>
      </c>
      <c r="C19" s="4">
        <v>4900</v>
      </c>
      <c r="D19" s="4">
        <v>-3900</v>
      </c>
      <c r="E19" s="4">
        <v>-97950000</v>
      </c>
      <c r="F19" s="4">
        <f t="shared" si="4"/>
        <v>-189197654416</v>
      </c>
      <c r="G19" s="4">
        <v>0</v>
      </c>
      <c r="H19" s="4">
        <v>0</v>
      </c>
      <c r="I19" s="4">
        <v>0</v>
      </c>
      <c r="J19" s="4">
        <v>-45130000</v>
      </c>
      <c r="K19">
        <f t="shared" si="5"/>
        <v>-506345000</v>
      </c>
      <c r="L19" s="4">
        <v>275</v>
      </c>
      <c r="M19" s="4">
        <v>637</v>
      </c>
      <c r="N19" s="4">
        <v>24</v>
      </c>
      <c r="O19" s="4">
        <v>31</v>
      </c>
      <c r="P19" s="4">
        <v>382500</v>
      </c>
      <c r="Q19" s="4">
        <v>628000</v>
      </c>
      <c r="R19" s="5">
        <v>-1.9E-3</v>
      </c>
      <c r="S19" s="4">
        <v>1010500</v>
      </c>
      <c r="T19" s="4">
        <f t="shared" si="2"/>
        <v>1205340</v>
      </c>
      <c r="U19" s="4">
        <f t="shared" si="6"/>
        <v>995100</v>
      </c>
      <c r="V19" s="5">
        <v>1.1899999999999999E-2</v>
      </c>
    </row>
    <row r="20" spans="1:22" x14ac:dyDescent="0.2">
      <c r="A20" s="16" t="s">
        <v>334</v>
      </c>
      <c r="B20" s="4">
        <v>1900</v>
      </c>
      <c r="C20" s="4">
        <v>12000</v>
      </c>
      <c r="D20" s="4">
        <v>-10100</v>
      </c>
      <c r="E20" s="4">
        <v>-255340000</v>
      </c>
      <c r="F20" s="4">
        <f t="shared" si="4"/>
        <v>-189099704416</v>
      </c>
      <c r="G20" s="4">
        <v>0</v>
      </c>
      <c r="H20" s="4">
        <v>0</v>
      </c>
      <c r="I20" s="4">
        <v>0</v>
      </c>
      <c r="J20" s="4">
        <v>-25900000</v>
      </c>
      <c r="K20">
        <f t="shared" si="5"/>
        <v>-461215000</v>
      </c>
      <c r="L20" s="4">
        <v>459</v>
      </c>
      <c r="M20" s="4">
        <v>755</v>
      </c>
      <c r="N20" s="4">
        <v>26</v>
      </c>
      <c r="O20" s="4">
        <v>38</v>
      </c>
      <c r="P20" s="4">
        <v>468000</v>
      </c>
      <c r="Q20" s="4">
        <v>839200</v>
      </c>
      <c r="R20" s="5">
        <v>-2.98E-2</v>
      </c>
      <c r="S20" s="4">
        <v>1347900</v>
      </c>
      <c r="T20" s="4">
        <f t="shared" si="2"/>
        <v>1154280</v>
      </c>
      <c r="U20" s="4">
        <f t="shared" si="6"/>
        <v>995100</v>
      </c>
      <c r="V20" s="5">
        <v>1.5800000000000002E-2</v>
      </c>
    </row>
    <row r="21" spans="1:22" x14ac:dyDescent="0.2">
      <c r="A21" s="16" t="s">
        <v>333</v>
      </c>
      <c r="B21" s="4">
        <v>16800</v>
      </c>
      <c r="C21" s="4">
        <v>85680</v>
      </c>
      <c r="D21" s="4">
        <v>-68880</v>
      </c>
      <c r="E21" s="4">
        <v>-1784080000</v>
      </c>
      <c r="F21" s="4">
        <f t="shared" si="4"/>
        <v>-188844364416</v>
      </c>
      <c r="G21" s="4">
        <v>0</v>
      </c>
      <c r="H21" s="4">
        <v>0</v>
      </c>
      <c r="I21" s="4">
        <v>0</v>
      </c>
      <c r="J21" s="4">
        <v>-25900000</v>
      </c>
      <c r="K21">
        <f t="shared" si="5"/>
        <v>-435315000</v>
      </c>
      <c r="L21" s="4">
        <v>349</v>
      </c>
      <c r="M21" s="4">
        <v>422</v>
      </c>
      <c r="N21" s="4">
        <v>29</v>
      </c>
      <c r="O21" s="4">
        <v>32</v>
      </c>
      <c r="P21" s="4">
        <v>417400</v>
      </c>
      <c r="Q21" s="4">
        <v>482400</v>
      </c>
      <c r="R21" s="5">
        <v>3.9000000000000003E-3</v>
      </c>
      <c r="S21" s="4">
        <v>1019500</v>
      </c>
      <c r="T21" s="4">
        <f t="shared" si="2"/>
        <v>1125290</v>
      </c>
      <c r="U21" s="4">
        <f t="shared" si="6"/>
        <v>995100</v>
      </c>
      <c r="V21" s="5">
        <v>1.1599999999999999E-2</v>
      </c>
    </row>
    <row r="22" spans="1:22" x14ac:dyDescent="0.2">
      <c r="A22" s="16" t="s">
        <v>332</v>
      </c>
      <c r="B22" s="4">
        <v>2300</v>
      </c>
      <c r="C22" s="4">
        <v>71800</v>
      </c>
      <c r="D22" s="4">
        <v>-69500</v>
      </c>
      <c r="E22" s="4">
        <v>-1796450000</v>
      </c>
      <c r="F22" s="4">
        <f t="shared" si="4"/>
        <v>-187060284416</v>
      </c>
      <c r="K22">
        <f t="shared" si="5"/>
        <v>-409415000</v>
      </c>
      <c r="L22" s="4">
        <v>385</v>
      </c>
      <c r="M22" s="4">
        <v>685</v>
      </c>
      <c r="N22" s="4">
        <v>36</v>
      </c>
      <c r="O22" s="4">
        <v>60</v>
      </c>
      <c r="P22" s="4">
        <v>520800</v>
      </c>
      <c r="Q22" s="4">
        <v>812000</v>
      </c>
      <c r="R22" s="5">
        <v>-5.7999999999999996E-3</v>
      </c>
      <c r="S22" s="4">
        <v>1385100</v>
      </c>
      <c r="T22" s="4">
        <f t="shared" si="2"/>
        <v>1051190</v>
      </c>
      <c r="U22" s="4">
        <f t="shared" si="6"/>
        <v>995100</v>
      </c>
      <c r="V22" s="5">
        <v>1.54E-2</v>
      </c>
    </row>
    <row r="23" spans="1:22" x14ac:dyDescent="0.2">
      <c r="A23" s="16" t="s">
        <v>331</v>
      </c>
      <c r="B23" s="4">
        <v>11700</v>
      </c>
      <c r="C23" s="4">
        <v>41500</v>
      </c>
      <c r="D23" s="4">
        <v>-29800</v>
      </c>
      <c r="E23" s="4">
        <v>-775320000</v>
      </c>
      <c r="F23" s="4">
        <f t="shared" si="4"/>
        <v>-185263834416</v>
      </c>
      <c r="G23" s="4">
        <v>0</v>
      </c>
      <c r="H23" s="4">
        <v>0</v>
      </c>
      <c r="I23" s="4">
        <v>0</v>
      </c>
      <c r="J23" s="4">
        <v>31325000</v>
      </c>
      <c r="K23">
        <f t="shared" si="5"/>
        <v>-409415000</v>
      </c>
      <c r="L23" s="4">
        <v>266</v>
      </c>
      <c r="M23" s="4">
        <v>626</v>
      </c>
      <c r="N23" s="4">
        <v>16</v>
      </c>
      <c r="O23" s="4">
        <v>45</v>
      </c>
      <c r="P23" s="4">
        <v>243200</v>
      </c>
      <c r="Q23" s="4">
        <v>670700</v>
      </c>
      <c r="R23" s="5">
        <v>-1.15E-2</v>
      </c>
      <c r="S23" s="4">
        <v>995100</v>
      </c>
      <c r="T23" s="4">
        <f t="shared" si="2"/>
        <v>1007240</v>
      </c>
      <c r="U23" s="4">
        <f t="shared" si="6"/>
        <v>1000900</v>
      </c>
      <c r="V23" s="5">
        <v>1.52E-2</v>
      </c>
    </row>
    <row r="24" spans="1:22" x14ac:dyDescent="0.2">
      <c r="A24" s="16" t="s">
        <v>330</v>
      </c>
      <c r="B24" s="4">
        <v>3600</v>
      </c>
      <c r="C24" s="4">
        <v>28400</v>
      </c>
      <c r="D24" s="4">
        <v>-24800</v>
      </c>
      <c r="E24" s="4">
        <v>-654640000</v>
      </c>
      <c r="F24" s="4">
        <f t="shared" si="4"/>
        <v>-184488514416</v>
      </c>
      <c r="K24">
        <f t="shared" si="5"/>
        <v>-440740000</v>
      </c>
      <c r="L24" s="4">
        <v>365</v>
      </c>
      <c r="M24" s="4">
        <v>600</v>
      </c>
      <c r="N24" s="4">
        <v>46</v>
      </c>
      <c r="O24" s="4">
        <v>45</v>
      </c>
      <c r="P24" s="4">
        <v>571800</v>
      </c>
      <c r="Q24" s="4">
        <v>717600</v>
      </c>
      <c r="R24" s="5">
        <v>2E-3</v>
      </c>
      <c r="S24" s="4">
        <v>1311600</v>
      </c>
      <c r="T24" s="4">
        <f t="shared" si="2"/>
        <v>1059120</v>
      </c>
      <c r="U24" s="4">
        <f t="shared" si="6"/>
        <v>743300</v>
      </c>
      <c r="V24" s="5">
        <v>1.89E-2</v>
      </c>
    </row>
    <row r="25" spans="1:22" x14ac:dyDescent="0.2">
      <c r="A25" s="16" t="s">
        <v>329</v>
      </c>
      <c r="B25" s="4">
        <v>35100</v>
      </c>
      <c r="C25" s="4">
        <v>29200</v>
      </c>
      <c r="D25" s="4">
        <v>5900</v>
      </c>
      <c r="E25" s="4">
        <v>154480000</v>
      </c>
      <c r="F25" s="4">
        <f t="shared" si="4"/>
        <v>-183833874416</v>
      </c>
      <c r="G25" s="4">
        <v>0</v>
      </c>
      <c r="H25" s="4">
        <v>0</v>
      </c>
      <c r="I25" s="4">
        <v>0</v>
      </c>
      <c r="J25" s="4">
        <v>-98960000</v>
      </c>
      <c r="K25">
        <f t="shared" si="5"/>
        <v>-440740000</v>
      </c>
      <c r="L25" s="4">
        <v>335</v>
      </c>
      <c r="M25" s="4">
        <v>513</v>
      </c>
      <c r="N25" s="4">
        <v>19</v>
      </c>
      <c r="O25" s="4">
        <v>37</v>
      </c>
      <c r="P25" s="4">
        <v>318700</v>
      </c>
      <c r="Q25" s="4">
        <v>606700</v>
      </c>
      <c r="R25" s="5">
        <v>3.9000000000000003E-3</v>
      </c>
      <c r="S25" s="4">
        <v>1000900</v>
      </c>
      <c r="T25" s="4">
        <f t="shared" si="2"/>
        <v>1089960</v>
      </c>
      <c r="U25" s="4">
        <f t="shared" si="6"/>
        <v>743300</v>
      </c>
      <c r="V25" s="5">
        <v>1.5300000000000001E-2</v>
      </c>
    </row>
    <row r="26" spans="1:22" x14ac:dyDescent="0.2">
      <c r="A26" s="16" t="s">
        <v>328</v>
      </c>
      <c r="B26" s="4">
        <v>19300</v>
      </c>
      <c r="C26" s="4">
        <v>191400</v>
      </c>
      <c r="D26" s="4">
        <v>-172100</v>
      </c>
      <c r="E26" s="4">
        <v>-4512660000</v>
      </c>
      <c r="F26" s="4">
        <f t="shared" si="4"/>
        <v>-183988354416</v>
      </c>
      <c r="G26" s="4">
        <v>0</v>
      </c>
      <c r="H26" s="4">
        <v>0</v>
      </c>
      <c r="I26" s="4">
        <v>0</v>
      </c>
      <c r="J26" s="4">
        <v>94270000</v>
      </c>
      <c r="K26">
        <f t="shared" si="5"/>
        <v>-341780000</v>
      </c>
      <c r="L26" s="4">
        <v>270</v>
      </c>
      <c r="M26" s="4">
        <v>616</v>
      </c>
      <c r="N26" s="4">
        <v>8</v>
      </c>
      <c r="O26" s="4">
        <v>35</v>
      </c>
      <c r="P26" s="4">
        <v>213500</v>
      </c>
      <c r="Q26" s="4">
        <v>684100</v>
      </c>
      <c r="R26" s="5">
        <v>-1.34E-2</v>
      </c>
      <c r="S26" s="4">
        <v>1016400</v>
      </c>
      <c r="T26" s="4">
        <f t="shared" si="2"/>
        <v>1092570</v>
      </c>
      <c r="U26" s="4">
        <f t="shared" si="6"/>
        <v>729600</v>
      </c>
      <c r="V26" s="5">
        <v>1.7100000000000001E-2</v>
      </c>
    </row>
    <row r="27" spans="1:22" x14ac:dyDescent="0.2">
      <c r="A27" s="16" t="s">
        <v>327</v>
      </c>
      <c r="B27" s="4">
        <v>40500</v>
      </c>
      <c r="C27" s="4">
        <v>210500</v>
      </c>
      <c r="D27" s="4">
        <v>-170000</v>
      </c>
      <c r="E27" s="4">
        <v>-4487490000</v>
      </c>
      <c r="F27" s="4">
        <f t="shared" si="4"/>
        <v>-179475694416</v>
      </c>
      <c r="G27" s="4">
        <v>0</v>
      </c>
      <c r="H27" s="4">
        <v>0</v>
      </c>
      <c r="I27" s="4">
        <v>0</v>
      </c>
      <c r="J27" s="4">
        <v>5260000</v>
      </c>
      <c r="K27">
        <f t="shared" si="5"/>
        <v>-436050000</v>
      </c>
      <c r="L27" s="4">
        <v>466</v>
      </c>
      <c r="M27" s="4">
        <v>468</v>
      </c>
      <c r="N27" s="4">
        <v>33</v>
      </c>
      <c r="O27" s="4">
        <v>32</v>
      </c>
      <c r="P27" s="4">
        <v>557000</v>
      </c>
      <c r="Q27" s="4">
        <v>557300</v>
      </c>
      <c r="R27" s="5">
        <v>1.3500000000000002E-2</v>
      </c>
      <c r="S27" s="4">
        <v>1236300</v>
      </c>
      <c r="T27" s="4">
        <f t="shared" si="2"/>
        <v>1088880</v>
      </c>
      <c r="U27" s="4">
        <f t="shared" si="6"/>
        <v>644100</v>
      </c>
      <c r="V27" s="5">
        <v>1.1399999999999999E-2</v>
      </c>
    </row>
    <row r="28" spans="1:22" x14ac:dyDescent="0.2">
      <c r="A28" s="16" t="s">
        <v>326</v>
      </c>
      <c r="B28" s="4">
        <v>115400</v>
      </c>
      <c r="C28" s="4">
        <v>285530</v>
      </c>
      <c r="D28" s="4">
        <v>-170130</v>
      </c>
      <c r="E28" s="4">
        <v>-4480560000</v>
      </c>
      <c r="F28" s="4">
        <f t="shared" si="4"/>
        <v>-174988204416</v>
      </c>
      <c r="G28" s="4">
        <v>0</v>
      </c>
      <c r="H28" s="4">
        <v>0</v>
      </c>
      <c r="I28" s="4">
        <v>0</v>
      </c>
      <c r="J28" s="4">
        <v>-109710000</v>
      </c>
      <c r="K28">
        <f t="shared" si="5"/>
        <v>-441310000</v>
      </c>
      <c r="L28" s="4">
        <v>733</v>
      </c>
      <c r="M28" s="4">
        <v>637</v>
      </c>
      <c r="N28" s="4">
        <v>66</v>
      </c>
      <c r="O28" s="4">
        <v>54</v>
      </c>
      <c r="P28" s="4">
        <v>946000</v>
      </c>
      <c r="Q28" s="4">
        <v>838900</v>
      </c>
      <c r="R28" s="5">
        <v>3.9000000000000003E-3</v>
      </c>
      <c r="S28" s="4">
        <v>1997300</v>
      </c>
      <c r="T28" s="4">
        <f t="shared" si="2"/>
        <v>1107490</v>
      </c>
      <c r="U28" s="4">
        <f t="shared" si="6"/>
        <v>555600</v>
      </c>
      <c r="V28" s="5">
        <v>2.07E-2</v>
      </c>
    </row>
    <row r="29" spans="1:22" x14ac:dyDescent="0.2">
      <c r="A29" s="16" t="s">
        <v>325</v>
      </c>
      <c r="B29" s="4">
        <v>6600</v>
      </c>
      <c r="C29" s="4">
        <v>55800</v>
      </c>
      <c r="D29" s="4">
        <v>-49200</v>
      </c>
      <c r="E29" s="4">
        <v>-1276070000</v>
      </c>
      <c r="F29" s="4">
        <f t="shared" si="4"/>
        <v>-170507644416</v>
      </c>
      <c r="G29" s="4">
        <v>0</v>
      </c>
      <c r="H29" s="4">
        <v>0</v>
      </c>
      <c r="I29" s="4">
        <v>0</v>
      </c>
      <c r="J29" s="4">
        <v>-143840000</v>
      </c>
      <c r="K29">
        <f t="shared" si="5"/>
        <v>-331600000</v>
      </c>
      <c r="L29" s="4">
        <v>279</v>
      </c>
      <c r="M29" s="4">
        <v>490</v>
      </c>
      <c r="N29" s="4">
        <v>16</v>
      </c>
      <c r="O29" s="4">
        <v>18</v>
      </c>
      <c r="P29" s="4">
        <v>291600</v>
      </c>
      <c r="Q29" s="4">
        <v>336300</v>
      </c>
      <c r="R29" s="5">
        <v>1.37E-2</v>
      </c>
      <c r="S29" s="4">
        <v>743300</v>
      </c>
      <c r="T29" s="4">
        <f t="shared" si="2"/>
        <v>1098030</v>
      </c>
      <c r="U29" s="4">
        <f t="shared" si="6"/>
        <v>555600</v>
      </c>
      <c r="V29" s="5">
        <v>1.54E-2</v>
      </c>
    </row>
    <row r="30" spans="1:22" x14ac:dyDescent="0.2">
      <c r="A30" s="16" t="s">
        <v>324</v>
      </c>
      <c r="B30" s="4">
        <v>500</v>
      </c>
      <c r="C30" s="4">
        <v>118100</v>
      </c>
      <c r="D30" s="4">
        <v>-117600</v>
      </c>
      <c r="E30" s="4">
        <v>-3021930000</v>
      </c>
      <c r="F30" s="4">
        <f t="shared" si="4"/>
        <v>-169231574416</v>
      </c>
      <c r="G30" s="4">
        <v>0</v>
      </c>
      <c r="H30" s="4">
        <v>0</v>
      </c>
      <c r="I30" s="4">
        <v>0</v>
      </c>
      <c r="J30" s="4">
        <v>-71820000</v>
      </c>
      <c r="K30">
        <f t="shared" si="5"/>
        <v>-187760000</v>
      </c>
      <c r="L30" s="4">
        <v>204</v>
      </c>
      <c r="M30" s="4">
        <v>720</v>
      </c>
      <c r="N30" s="4">
        <v>8</v>
      </c>
      <c r="O30" s="4">
        <v>29</v>
      </c>
      <c r="P30" s="4">
        <v>201100</v>
      </c>
      <c r="Q30" s="4">
        <v>636200</v>
      </c>
      <c r="R30" s="5">
        <v>-9.7000000000000003E-3</v>
      </c>
      <c r="S30" s="4">
        <v>837300</v>
      </c>
      <c r="T30" s="4">
        <f t="shared" si="2"/>
        <v>1068510</v>
      </c>
      <c r="U30" s="4">
        <f t="shared" si="6"/>
        <v>555600</v>
      </c>
      <c r="V30" s="5">
        <v>1.3600000000000001E-2</v>
      </c>
    </row>
    <row r="31" spans="1:22" x14ac:dyDescent="0.2">
      <c r="A31" s="16" t="s">
        <v>323</v>
      </c>
      <c r="B31" s="4">
        <v>5400</v>
      </c>
      <c r="C31" s="4">
        <v>20900</v>
      </c>
      <c r="D31" s="4">
        <v>-15500</v>
      </c>
      <c r="E31" s="4">
        <v>-401860000</v>
      </c>
      <c r="F31" s="4">
        <f t="shared" si="4"/>
        <v>-166209644416</v>
      </c>
      <c r="G31" s="4">
        <v>0</v>
      </c>
      <c r="H31" s="4">
        <v>0</v>
      </c>
      <c r="I31" s="4">
        <v>0</v>
      </c>
      <c r="J31" s="4">
        <v>-77510000</v>
      </c>
      <c r="K31">
        <f t="shared" si="5"/>
        <v>-115940000</v>
      </c>
      <c r="L31" s="4">
        <v>287</v>
      </c>
      <c r="M31" s="4">
        <v>508</v>
      </c>
      <c r="N31" s="4">
        <v>18</v>
      </c>
      <c r="O31" s="4">
        <v>18</v>
      </c>
      <c r="P31" s="4">
        <v>315300</v>
      </c>
      <c r="Q31" s="4">
        <v>408900</v>
      </c>
      <c r="R31" s="5">
        <v>2E-3</v>
      </c>
      <c r="S31" s="4">
        <v>729600</v>
      </c>
      <c r="T31" s="4">
        <f t="shared" si="2"/>
        <v>1074260</v>
      </c>
      <c r="U31" s="4">
        <f t="shared" si="6"/>
        <v>555600</v>
      </c>
      <c r="V31" s="5">
        <v>1.54E-2</v>
      </c>
    </row>
    <row r="32" spans="1:22" x14ac:dyDescent="0.2">
      <c r="A32" s="16" t="s">
        <v>322</v>
      </c>
      <c r="B32" s="4">
        <v>6400</v>
      </c>
      <c r="C32" s="4">
        <v>45800</v>
      </c>
      <c r="D32" s="4">
        <v>-39400</v>
      </c>
      <c r="E32" s="4">
        <v>-1012200000</v>
      </c>
      <c r="F32" s="4">
        <f t="shared" si="4"/>
        <v>-165807784416</v>
      </c>
      <c r="G32" s="4">
        <v>0</v>
      </c>
      <c r="H32" s="4">
        <v>0</v>
      </c>
      <c r="I32" s="4">
        <v>0</v>
      </c>
      <c r="J32" s="4">
        <v>-77510000</v>
      </c>
      <c r="K32">
        <f t="shared" si="5"/>
        <v>-38430000</v>
      </c>
      <c r="L32" s="4">
        <v>341</v>
      </c>
      <c r="M32" s="4">
        <v>352</v>
      </c>
      <c r="N32" s="4">
        <v>18</v>
      </c>
      <c r="O32" s="4">
        <v>8</v>
      </c>
      <c r="P32" s="4">
        <v>344800</v>
      </c>
      <c r="Q32" s="4">
        <v>257000</v>
      </c>
      <c r="R32" s="5">
        <v>7.8000000000000005E-3</v>
      </c>
      <c r="S32" s="4">
        <v>644100</v>
      </c>
      <c r="T32" s="4">
        <f t="shared" si="2"/>
        <v>1053060</v>
      </c>
      <c r="U32" s="4">
        <f t="shared" si="6"/>
        <v>555600</v>
      </c>
      <c r="V32" s="5">
        <v>1.1599999999999999E-2</v>
      </c>
    </row>
    <row r="33" spans="1:22" x14ac:dyDescent="0.2">
      <c r="A33" s="16" t="s">
        <v>321</v>
      </c>
      <c r="B33" s="4">
        <v>16300</v>
      </c>
      <c r="C33" s="4">
        <v>71600</v>
      </c>
      <c r="D33" s="4">
        <v>-55300</v>
      </c>
      <c r="E33" s="4">
        <v>-1415520000</v>
      </c>
      <c r="F33" s="4">
        <f t="shared" si="4"/>
        <v>-164795584416</v>
      </c>
      <c r="G33" s="4">
        <v>0</v>
      </c>
      <c r="H33" s="4">
        <v>0</v>
      </c>
      <c r="I33" s="4">
        <v>0</v>
      </c>
      <c r="J33" s="4">
        <v>-137880000</v>
      </c>
      <c r="K33">
        <f t="shared" si="5"/>
        <v>39080000</v>
      </c>
      <c r="L33" s="4">
        <v>234</v>
      </c>
      <c r="M33" s="4">
        <v>435</v>
      </c>
      <c r="N33" s="4">
        <v>7</v>
      </c>
      <c r="O33" s="4">
        <v>14</v>
      </c>
      <c r="P33" s="4">
        <v>188500</v>
      </c>
      <c r="Q33" s="4">
        <v>344400</v>
      </c>
      <c r="R33" s="5">
        <v>2E-3</v>
      </c>
      <c r="S33" s="4">
        <v>555600</v>
      </c>
      <c r="T33" s="4">
        <f t="shared" si="2"/>
        <v>1072790</v>
      </c>
      <c r="U33" s="4">
        <f t="shared" si="6"/>
        <v>1042500</v>
      </c>
      <c r="V33" s="5">
        <v>1.1699999999999999E-2</v>
      </c>
    </row>
    <row r="34" spans="1:22" x14ac:dyDescent="0.2">
      <c r="A34" s="16" t="s">
        <v>320</v>
      </c>
      <c r="B34" s="4">
        <v>7300</v>
      </c>
      <c r="C34" s="4">
        <v>81300</v>
      </c>
      <c r="D34" s="4">
        <v>-74000</v>
      </c>
      <c r="E34" s="4">
        <v>-1911810000</v>
      </c>
      <c r="F34" s="4">
        <f t="shared" si="4"/>
        <v>-163380064416</v>
      </c>
      <c r="G34" s="4">
        <v>0</v>
      </c>
      <c r="H34" s="4">
        <v>0</v>
      </c>
      <c r="I34" s="4">
        <v>0</v>
      </c>
      <c r="J34" s="4">
        <v>186300000</v>
      </c>
      <c r="K34">
        <f t="shared" si="5"/>
        <v>176960000</v>
      </c>
      <c r="L34" s="4">
        <v>362</v>
      </c>
      <c r="M34" s="4">
        <v>1396</v>
      </c>
      <c r="N34" s="4">
        <v>17</v>
      </c>
      <c r="O34" s="4">
        <v>86</v>
      </c>
      <c r="P34" s="4">
        <v>417400</v>
      </c>
      <c r="Q34" s="4">
        <v>1411900</v>
      </c>
      <c r="R34" s="5">
        <v>-1.95E-2</v>
      </c>
      <c r="S34" s="4">
        <v>1830400</v>
      </c>
      <c r="T34" s="4">
        <f t="shared" si="2"/>
        <v>953870</v>
      </c>
      <c r="U34" s="4">
        <f t="shared" si="6"/>
        <v>648700</v>
      </c>
      <c r="V34" s="5">
        <v>2.4900000000000002E-2</v>
      </c>
    </row>
    <row r="35" spans="1:22" x14ac:dyDescent="0.2">
      <c r="A35" s="16" t="s">
        <v>319</v>
      </c>
      <c r="B35" s="4">
        <v>59000</v>
      </c>
      <c r="C35" s="4">
        <v>212630</v>
      </c>
      <c r="D35" s="4">
        <v>-153630</v>
      </c>
      <c r="E35" s="4">
        <v>-4028080000</v>
      </c>
      <c r="F35" s="4">
        <f t="shared" si="4"/>
        <v>-161468254416</v>
      </c>
      <c r="G35" s="4">
        <v>0</v>
      </c>
      <c r="H35" s="4">
        <v>0</v>
      </c>
      <c r="I35" s="4">
        <v>0</v>
      </c>
      <c r="J35" s="4">
        <v>-41890000</v>
      </c>
      <c r="K35">
        <f t="shared" si="5"/>
        <v>-9340000</v>
      </c>
      <c r="L35" s="4">
        <v>413</v>
      </c>
      <c r="M35" s="4">
        <v>761</v>
      </c>
      <c r="N35" s="4">
        <v>23</v>
      </c>
      <c r="O35" s="4">
        <v>50</v>
      </c>
      <c r="P35" s="4">
        <v>408900</v>
      </c>
      <c r="Q35" s="4">
        <v>843800</v>
      </c>
      <c r="R35" s="5">
        <v>-7.6E-3</v>
      </c>
      <c r="S35" s="4">
        <v>1309300</v>
      </c>
      <c r="T35" s="4">
        <f t="shared" si="2"/>
        <v>881110</v>
      </c>
      <c r="U35" s="4">
        <f t="shared" si="6"/>
        <v>542100</v>
      </c>
      <c r="V35" s="5">
        <v>1.1399999999999999E-2</v>
      </c>
    </row>
    <row r="36" spans="1:22" x14ac:dyDescent="0.2">
      <c r="A36" s="16" t="s">
        <v>318</v>
      </c>
      <c r="B36" s="4">
        <v>8300</v>
      </c>
      <c r="C36" s="4">
        <v>100800</v>
      </c>
      <c r="D36" s="4">
        <v>-92500</v>
      </c>
      <c r="E36" s="4">
        <v>-2434620000</v>
      </c>
      <c r="F36" s="4">
        <f t="shared" si="4"/>
        <v>-157440174416</v>
      </c>
      <c r="G36" s="4">
        <v>0</v>
      </c>
      <c r="H36" s="4">
        <v>0</v>
      </c>
      <c r="I36" s="4">
        <v>0</v>
      </c>
      <c r="J36" s="4">
        <v>47370000</v>
      </c>
      <c r="K36">
        <f t="shared" si="5"/>
        <v>32550000</v>
      </c>
      <c r="L36" s="4">
        <v>405</v>
      </c>
      <c r="M36" s="4">
        <v>663</v>
      </c>
      <c r="N36" s="4">
        <v>20</v>
      </c>
      <c r="O36" s="4">
        <v>46</v>
      </c>
      <c r="P36" s="4">
        <v>328100</v>
      </c>
      <c r="Q36" s="4">
        <v>683500</v>
      </c>
      <c r="R36" s="5">
        <v>-1.1399999999999999E-2</v>
      </c>
      <c r="S36" s="4">
        <v>1042500</v>
      </c>
      <c r="T36" s="4">
        <f t="shared" si="2"/>
        <v>837070</v>
      </c>
      <c r="U36" s="4">
        <f t="shared" si="6"/>
        <v>542100</v>
      </c>
      <c r="V36" s="5">
        <v>1.8799999999999997E-2</v>
      </c>
    </row>
    <row r="37" spans="1:22" x14ac:dyDescent="0.2">
      <c r="A37" s="16" t="s">
        <v>317</v>
      </c>
      <c r="B37" s="4">
        <v>11800</v>
      </c>
      <c r="C37" s="4">
        <v>102000</v>
      </c>
      <c r="D37" s="4">
        <v>-90200</v>
      </c>
      <c r="E37" s="4">
        <v>-2412510000</v>
      </c>
      <c r="F37" s="4">
        <f t="shared" si="4"/>
        <v>-155005554416</v>
      </c>
      <c r="K37">
        <f t="shared" si="5"/>
        <v>-14820000</v>
      </c>
      <c r="L37" s="4">
        <v>565</v>
      </c>
      <c r="M37" s="4">
        <v>443</v>
      </c>
      <c r="N37" s="4">
        <v>31</v>
      </c>
      <c r="O37" s="4">
        <v>33</v>
      </c>
      <c r="P37" s="4">
        <v>559800</v>
      </c>
      <c r="Q37" s="4">
        <v>565200</v>
      </c>
      <c r="R37" s="5">
        <v>0</v>
      </c>
      <c r="S37" s="4">
        <v>1199400</v>
      </c>
      <c r="T37" s="4">
        <f t="shared" si="2"/>
        <v>855530</v>
      </c>
      <c r="U37" s="4">
        <f t="shared" si="6"/>
        <v>432100</v>
      </c>
      <c r="V37" s="5">
        <v>1.3100000000000001E-2</v>
      </c>
    </row>
    <row r="38" spans="1:22" x14ac:dyDescent="0.2">
      <c r="A38" s="16" t="s">
        <v>316</v>
      </c>
      <c r="B38" s="4">
        <v>163472</v>
      </c>
      <c r="C38" s="4">
        <v>318500</v>
      </c>
      <c r="D38" s="4">
        <v>-155028</v>
      </c>
      <c r="E38" s="4">
        <v>-4087120000</v>
      </c>
      <c r="F38" s="4">
        <f t="shared" si="4"/>
        <v>-152593044416</v>
      </c>
      <c r="G38" s="4">
        <v>0</v>
      </c>
      <c r="H38" s="4">
        <v>0</v>
      </c>
      <c r="I38" s="4">
        <v>0</v>
      </c>
      <c r="J38" s="4">
        <v>37390000</v>
      </c>
      <c r="K38">
        <f t="shared" si="5"/>
        <v>-14820000</v>
      </c>
      <c r="L38" s="4">
        <v>1068</v>
      </c>
      <c r="M38" s="4">
        <v>704</v>
      </c>
      <c r="N38" s="4">
        <v>92</v>
      </c>
      <c r="O38" s="4">
        <v>39</v>
      </c>
      <c r="P38" s="4">
        <v>1400300</v>
      </c>
      <c r="Q38" s="4">
        <v>708700</v>
      </c>
      <c r="R38" s="5">
        <v>3.1099999999999999E-2</v>
      </c>
      <c r="S38" s="4">
        <v>2183400</v>
      </c>
      <c r="T38" s="4">
        <f t="shared" si="2"/>
        <v>674120</v>
      </c>
      <c r="U38" s="4">
        <f t="shared" si="6"/>
        <v>432100</v>
      </c>
      <c r="V38" s="5">
        <v>3.0099999999999998E-2</v>
      </c>
    </row>
    <row r="39" spans="1:22" x14ac:dyDescent="0.2">
      <c r="A39" s="16" t="s">
        <v>315</v>
      </c>
      <c r="B39" s="4">
        <v>20400</v>
      </c>
      <c r="C39" s="4">
        <v>35200</v>
      </c>
      <c r="D39" s="4">
        <v>-14800</v>
      </c>
      <c r="E39" s="4">
        <v>-382590000</v>
      </c>
      <c r="F39" s="4">
        <f t="shared" ref="F39:F44" si="7">E39+F40</f>
        <v>-148505924416</v>
      </c>
      <c r="G39" s="4">
        <v>0</v>
      </c>
      <c r="H39" s="4">
        <v>0</v>
      </c>
      <c r="I39" s="4">
        <v>0</v>
      </c>
      <c r="J39" s="4">
        <v>20580000</v>
      </c>
      <c r="K39">
        <f t="shared" ref="K39:K44" si="8">K40+J39</f>
        <v>-52210000</v>
      </c>
      <c r="L39" s="4">
        <v>283</v>
      </c>
      <c r="M39" s="4">
        <v>253</v>
      </c>
      <c r="N39" s="4">
        <v>23</v>
      </c>
      <c r="O39" s="4">
        <v>12</v>
      </c>
      <c r="P39" s="4">
        <v>401900</v>
      </c>
      <c r="Q39" s="4">
        <v>246800</v>
      </c>
      <c r="R39" s="5">
        <v>3.9000000000000003E-3</v>
      </c>
      <c r="S39" s="4">
        <v>648700</v>
      </c>
      <c r="T39" s="4">
        <f t="shared" ref="T39:T44" si="9">AVERAGE(S40:S49)</f>
        <v>640390</v>
      </c>
      <c r="U39" s="4">
        <f t="shared" ref="U39:U44" si="10">MIN(S40:S44)</f>
        <v>432100</v>
      </c>
      <c r="V39" s="5">
        <v>5.8999999999999999E-3</v>
      </c>
    </row>
    <row r="40" spans="1:22" x14ac:dyDescent="0.2">
      <c r="A40" s="16" t="s">
        <v>314</v>
      </c>
      <c r="B40" s="4">
        <v>42000</v>
      </c>
      <c r="C40" s="4">
        <v>76600</v>
      </c>
      <c r="D40" s="4">
        <v>-34600</v>
      </c>
      <c r="E40" s="4">
        <v>-888150000</v>
      </c>
      <c r="F40" s="4">
        <f t="shared" si="7"/>
        <v>-148123334416</v>
      </c>
      <c r="G40" s="4">
        <v>0</v>
      </c>
      <c r="H40" s="4">
        <v>0</v>
      </c>
      <c r="I40" s="4">
        <v>0</v>
      </c>
      <c r="J40" s="4">
        <v>20580000</v>
      </c>
      <c r="K40">
        <f t="shared" si="8"/>
        <v>-72790000</v>
      </c>
      <c r="L40" s="4">
        <v>204</v>
      </c>
      <c r="M40" s="4">
        <v>280</v>
      </c>
      <c r="N40" s="4">
        <v>12</v>
      </c>
      <c r="O40" s="4">
        <v>19</v>
      </c>
      <c r="P40" s="4">
        <v>204400</v>
      </c>
      <c r="Q40" s="4">
        <v>337100</v>
      </c>
      <c r="R40" s="5">
        <v>9.8999999999999991E-3</v>
      </c>
      <c r="S40" s="4">
        <v>542100</v>
      </c>
      <c r="T40" s="4">
        <f t="shared" si="9"/>
        <v>666320</v>
      </c>
      <c r="U40" s="4">
        <f t="shared" si="10"/>
        <v>432100</v>
      </c>
      <c r="V40" s="5">
        <v>1.1699999999999999E-2</v>
      </c>
    </row>
    <row r="41" spans="1:22" x14ac:dyDescent="0.2">
      <c r="A41" s="16" t="s">
        <v>310</v>
      </c>
      <c r="B41" s="4">
        <v>16000</v>
      </c>
      <c r="C41" s="4">
        <v>198800</v>
      </c>
      <c r="D41" s="4">
        <v>-182800</v>
      </c>
      <c r="E41" s="4">
        <v>-4632770000</v>
      </c>
      <c r="F41" s="4">
        <f t="shared" si="7"/>
        <v>-147235184416</v>
      </c>
      <c r="G41" s="4">
        <v>0</v>
      </c>
      <c r="H41" s="4">
        <v>0</v>
      </c>
      <c r="I41" s="4">
        <v>0</v>
      </c>
      <c r="J41" s="4">
        <v>30420000</v>
      </c>
      <c r="K41">
        <f t="shared" si="8"/>
        <v>-93370000</v>
      </c>
      <c r="L41" s="4">
        <v>243</v>
      </c>
      <c r="M41" s="4">
        <v>492</v>
      </c>
      <c r="N41" s="4">
        <v>19</v>
      </c>
      <c r="O41" s="4">
        <v>31</v>
      </c>
      <c r="P41" s="4">
        <v>329000</v>
      </c>
      <c r="Q41" s="4">
        <v>458100</v>
      </c>
      <c r="R41" s="5">
        <v>2E-3</v>
      </c>
      <c r="S41" s="4">
        <v>787100</v>
      </c>
      <c r="T41" s="4">
        <f t="shared" si="9"/>
        <v>720100</v>
      </c>
      <c r="U41" s="4">
        <f t="shared" si="10"/>
        <v>432100</v>
      </c>
      <c r="V41" s="5">
        <v>9.8999999999999991E-3</v>
      </c>
    </row>
    <row r="42" spans="1:22" x14ac:dyDescent="0.2">
      <c r="A42" s="16" t="s">
        <v>309</v>
      </c>
      <c r="B42" s="4">
        <v>3200</v>
      </c>
      <c r="C42" s="4">
        <v>65500</v>
      </c>
      <c r="D42" s="4">
        <v>-62300</v>
      </c>
      <c r="E42" s="4">
        <v>-1580000000</v>
      </c>
      <c r="F42" s="4">
        <f t="shared" si="7"/>
        <v>-142602414416</v>
      </c>
      <c r="G42" s="4">
        <v>0</v>
      </c>
      <c r="H42" s="4">
        <v>0</v>
      </c>
      <c r="I42" s="4">
        <v>0</v>
      </c>
      <c r="J42" s="4">
        <v>10140000</v>
      </c>
      <c r="K42">
        <f t="shared" si="8"/>
        <v>-123790000</v>
      </c>
      <c r="L42" s="4">
        <v>193</v>
      </c>
      <c r="M42" s="4">
        <v>265</v>
      </c>
      <c r="N42" s="4">
        <v>7</v>
      </c>
      <c r="O42" s="4">
        <v>14</v>
      </c>
      <c r="P42" s="4">
        <v>153300</v>
      </c>
      <c r="Q42" s="4">
        <v>259400</v>
      </c>
      <c r="R42" s="5">
        <v>4.0000000000000001E-3</v>
      </c>
      <c r="S42" s="4">
        <v>432100</v>
      </c>
      <c r="T42" s="4">
        <f t="shared" si="9"/>
        <v>757010</v>
      </c>
      <c r="U42" s="4">
        <f t="shared" si="10"/>
        <v>581700</v>
      </c>
      <c r="V42" s="5">
        <v>9.7999999999999997E-3</v>
      </c>
    </row>
    <row r="43" spans="1:22" x14ac:dyDescent="0.2">
      <c r="A43" s="16" t="s">
        <v>306</v>
      </c>
      <c r="B43" s="4">
        <v>38700</v>
      </c>
      <c r="C43" s="4">
        <v>211868</v>
      </c>
      <c r="D43" s="4">
        <v>-173168</v>
      </c>
      <c r="E43" s="4">
        <v>-4412230000</v>
      </c>
      <c r="F43" s="4">
        <f t="shared" si="7"/>
        <v>-141022414416</v>
      </c>
      <c r="G43" s="4">
        <v>0</v>
      </c>
      <c r="H43" s="4">
        <v>0</v>
      </c>
      <c r="I43" s="4">
        <v>0</v>
      </c>
      <c r="J43" s="4">
        <v>152900000</v>
      </c>
      <c r="K43">
        <f t="shared" si="8"/>
        <v>-133930000</v>
      </c>
      <c r="L43" s="4">
        <v>195</v>
      </c>
      <c r="M43" s="4">
        <v>381</v>
      </c>
      <c r="N43" s="4">
        <v>13</v>
      </c>
      <c r="O43" s="4">
        <v>35</v>
      </c>
      <c r="P43" s="4">
        <v>214200</v>
      </c>
      <c r="Q43" s="4">
        <v>479000</v>
      </c>
      <c r="R43" s="5">
        <v>-5.8999999999999999E-3</v>
      </c>
      <c r="S43" s="4">
        <v>752900</v>
      </c>
      <c r="T43" s="4">
        <f t="shared" si="9"/>
        <v>832520</v>
      </c>
      <c r="U43" s="4">
        <f t="shared" si="10"/>
        <v>369300</v>
      </c>
      <c r="V43" s="5">
        <v>1.18E-2</v>
      </c>
    </row>
    <row r="44" spans="1:22" x14ac:dyDescent="0.2">
      <c r="A44" s="16" t="s">
        <v>305</v>
      </c>
      <c r="B44" s="4">
        <v>2000</v>
      </c>
      <c r="C44" s="4">
        <v>160500</v>
      </c>
      <c r="D44" s="4">
        <v>-158500</v>
      </c>
      <c r="E44" s="4">
        <v>-4040180000</v>
      </c>
      <c r="F44" s="4">
        <f t="shared" si="7"/>
        <v>-136610184416</v>
      </c>
      <c r="G44" s="4">
        <v>0</v>
      </c>
      <c r="H44" s="4">
        <v>0</v>
      </c>
      <c r="I44" s="4">
        <v>0</v>
      </c>
      <c r="J44" s="4">
        <v>35000</v>
      </c>
      <c r="K44">
        <f t="shared" si="8"/>
        <v>-286830000</v>
      </c>
      <c r="L44" s="4">
        <v>125</v>
      </c>
      <c r="M44" s="4">
        <v>428</v>
      </c>
      <c r="N44" s="4">
        <v>7</v>
      </c>
      <c r="O44" s="4">
        <v>24</v>
      </c>
      <c r="P44" s="4">
        <v>128900</v>
      </c>
      <c r="Q44" s="4">
        <v>463700</v>
      </c>
      <c r="R44" s="5">
        <v>-9.7999999999999997E-3</v>
      </c>
      <c r="S44" s="4">
        <v>641200</v>
      </c>
      <c r="T44" s="4">
        <f t="shared" si="9"/>
        <v>833410</v>
      </c>
      <c r="U44" s="4">
        <f t="shared" si="10"/>
        <v>311400</v>
      </c>
      <c r="V44" s="5">
        <v>1.37E-2</v>
      </c>
    </row>
    <row r="45" spans="1:22" x14ac:dyDescent="0.2">
      <c r="A45" s="16" t="s">
        <v>304</v>
      </c>
      <c r="B45" s="4">
        <v>0</v>
      </c>
      <c r="C45" s="4">
        <v>0</v>
      </c>
      <c r="D45" s="4">
        <v>0</v>
      </c>
      <c r="E45" s="4">
        <v>0</v>
      </c>
      <c r="F45" s="4">
        <f t="shared" ref="F45:F55" si="11">E45+F46</f>
        <v>-132570004416</v>
      </c>
      <c r="G45" s="4">
        <v>0</v>
      </c>
      <c r="H45" s="4">
        <v>0</v>
      </c>
      <c r="I45" s="4">
        <v>0</v>
      </c>
      <c r="J45" s="4">
        <v>-10460000</v>
      </c>
      <c r="K45">
        <f t="shared" ref="K45:K55" si="12">K46+J45</f>
        <v>-286865000</v>
      </c>
      <c r="L45" s="4">
        <v>165</v>
      </c>
      <c r="M45" s="4">
        <v>454</v>
      </c>
      <c r="N45" s="4">
        <v>8</v>
      </c>
      <c r="O45" s="4">
        <v>22</v>
      </c>
      <c r="P45" s="4">
        <v>200200</v>
      </c>
      <c r="Q45" s="4">
        <v>377100</v>
      </c>
      <c r="R45" s="5">
        <v>0</v>
      </c>
      <c r="S45" s="4">
        <v>581700</v>
      </c>
      <c r="T45" s="4">
        <f t="shared" ref="T45:T61" si="13">AVERAGE(S46:S55)</f>
        <v>840260</v>
      </c>
      <c r="U45" s="4">
        <f t="shared" ref="U45:U55" si="14">MIN(S46:S50)</f>
        <v>311400</v>
      </c>
      <c r="V45" s="5">
        <v>1.9400000000000001E-2</v>
      </c>
    </row>
    <row r="46" spans="1:22" x14ac:dyDescent="0.2">
      <c r="A46" s="16" t="s">
        <v>303</v>
      </c>
      <c r="B46" s="4">
        <v>6500</v>
      </c>
      <c r="C46" s="4">
        <v>16100</v>
      </c>
      <c r="D46" s="4">
        <v>-9600</v>
      </c>
      <c r="E46" s="4">
        <v>-248540000</v>
      </c>
      <c r="F46" s="4">
        <f t="shared" si="11"/>
        <v>-132570004416</v>
      </c>
      <c r="G46" s="4">
        <v>0</v>
      </c>
      <c r="H46" s="4">
        <v>0</v>
      </c>
      <c r="I46" s="4">
        <v>0</v>
      </c>
      <c r="J46" s="4">
        <v>-46760000</v>
      </c>
      <c r="K46">
        <f t="shared" si="12"/>
        <v>-276405000</v>
      </c>
      <c r="L46" s="4">
        <v>149</v>
      </c>
      <c r="M46" s="4">
        <v>451</v>
      </c>
      <c r="N46" s="4">
        <v>9</v>
      </c>
      <c r="O46" s="4">
        <v>20</v>
      </c>
      <c r="P46" s="4">
        <v>157200</v>
      </c>
      <c r="Q46" s="4">
        <v>442700</v>
      </c>
      <c r="R46" s="5">
        <v>-1.7500000000000002E-2</v>
      </c>
      <c r="S46" s="4">
        <v>602100</v>
      </c>
      <c r="T46" s="4">
        <f t="shared" si="13"/>
        <v>850131.2</v>
      </c>
      <c r="U46" s="4">
        <f t="shared" si="14"/>
        <v>311400</v>
      </c>
      <c r="V46" s="5">
        <v>2.3E-2</v>
      </c>
    </row>
    <row r="47" spans="1:22" x14ac:dyDescent="0.2">
      <c r="A47" s="16" t="s">
        <v>299</v>
      </c>
      <c r="B47" s="4">
        <v>311600</v>
      </c>
      <c r="C47" s="4">
        <v>110400</v>
      </c>
      <c r="D47" s="4">
        <v>201200</v>
      </c>
      <c r="E47" s="4">
        <v>5211260000</v>
      </c>
      <c r="F47" s="4">
        <f t="shared" si="11"/>
        <v>-132321464416</v>
      </c>
      <c r="G47" s="4">
        <v>0</v>
      </c>
      <c r="H47" s="4">
        <v>0</v>
      </c>
      <c r="I47" s="4">
        <v>0</v>
      </c>
      <c r="J47" s="4">
        <v>-46760000</v>
      </c>
      <c r="K47">
        <f t="shared" si="12"/>
        <v>-229645000</v>
      </c>
      <c r="L47" s="4">
        <v>651</v>
      </c>
      <c r="M47" s="4">
        <v>475</v>
      </c>
      <c r="N47" s="4">
        <v>59</v>
      </c>
      <c r="O47" s="4">
        <v>18</v>
      </c>
      <c r="P47" s="4">
        <v>889600</v>
      </c>
      <c r="Q47" s="4">
        <v>426300</v>
      </c>
      <c r="R47" s="5">
        <v>3.3599999999999998E-2</v>
      </c>
      <c r="S47" s="4">
        <v>1384000</v>
      </c>
      <c r="T47" s="4">
        <f t="shared" si="13"/>
        <v>762751</v>
      </c>
      <c r="U47" s="4">
        <f t="shared" si="14"/>
        <v>311400</v>
      </c>
      <c r="V47" s="5">
        <v>3.2599999999999997E-2</v>
      </c>
    </row>
    <row r="48" spans="1:22" x14ac:dyDescent="0.2">
      <c r="A48" s="16" t="s">
        <v>298</v>
      </c>
      <c r="B48" s="4">
        <v>3200</v>
      </c>
      <c r="C48" s="4">
        <v>21100</v>
      </c>
      <c r="D48" s="4">
        <v>-17900</v>
      </c>
      <c r="E48" s="4">
        <v>-457130000</v>
      </c>
      <c r="F48" s="4">
        <f t="shared" si="11"/>
        <v>-137532724416</v>
      </c>
      <c r="G48" s="4">
        <v>0</v>
      </c>
      <c r="H48" s="4">
        <v>0</v>
      </c>
      <c r="I48" s="4">
        <v>0</v>
      </c>
      <c r="J48" s="4">
        <v>-203750000</v>
      </c>
      <c r="K48">
        <f t="shared" si="12"/>
        <v>-182885000</v>
      </c>
      <c r="L48" s="4">
        <v>137</v>
      </c>
      <c r="M48" s="4">
        <v>325</v>
      </c>
      <c r="N48" s="4">
        <v>3</v>
      </c>
      <c r="O48" s="4">
        <v>11</v>
      </c>
      <c r="P48" s="4">
        <v>81700</v>
      </c>
      <c r="Q48" s="4">
        <v>265100</v>
      </c>
      <c r="R48" s="5">
        <v>-5.8999999999999999E-3</v>
      </c>
      <c r="S48" s="4">
        <v>369300</v>
      </c>
      <c r="T48" s="4">
        <f t="shared" si="13"/>
        <v>798601</v>
      </c>
      <c r="U48" s="4">
        <f t="shared" si="14"/>
        <v>311400</v>
      </c>
      <c r="V48" s="5">
        <v>1.37E-2</v>
      </c>
    </row>
    <row r="49" spans="1:22" x14ac:dyDescent="0.2">
      <c r="A49" s="16" t="s">
        <v>286</v>
      </c>
      <c r="B49" s="4">
        <v>29400</v>
      </c>
      <c r="C49" s="4">
        <v>95000</v>
      </c>
      <c r="D49" s="4">
        <v>-65600</v>
      </c>
      <c r="E49" s="4">
        <v>-1671060000</v>
      </c>
      <c r="F49" s="4">
        <f t="shared" si="11"/>
        <v>-137075594416</v>
      </c>
      <c r="G49" s="4">
        <v>0</v>
      </c>
      <c r="H49" s="4">
        <v>0</v>
      </c>
      <c r="I49" s="4">
        <v>0</v>
      </c>
      <c r="J49" s="4">
        <v>40810000</v>
      </c>
      <c r="K49">
        <f t="shared" si="12"/>
        <v>20865000</v>
      </c>
      <c r="L49" s="4">
        <v>129</v>
      </c>
      <c r="M49" s="4">
        <v>154</v>
      </c>
      <c r="N49" s="4">
        <v>9</v>
      </c>
      <c r="O49" s="4">
        <v>9</v>
      </c>
      <c r="P49" s="4">
        <v>119100</v>
      </c>
      <c r="Q49" s="4">
        <v>190300</v>
      </c>
      <c r="R49" s="5">
        <v>6.0000000000000001E-3</v>
      </c>
      <c r="S49" s="4">
        <v>311400</v>
      </c>
      <c r="T49" s="4">
        <f t="shared" si="13"/>
        <v>936178.6</v>
      </c>
      <c r="U49" s="4">
        <f t="shared" si="14"/>
        <v>650100</v>
      </c>
      <c r="V49" s="5">
        <v>9.7999999999999997E-3</v>
      </c>
    </row>
    <row r="50" spans="1:22" x14ac:dyDescent="0.2">
      <c r="A50" s="16" t="s">
        <v>285</v>
      </c>
      <c r="B50" s="4">
        <v>8900</v>
      </c>
      <c r="C50" s="4">
        <v>245600</v>
      </c>
      <c r="D50" s="4">
        <v>-236700</v>
      </c>
      <c r="E50" s="4">
        <v>-6001350000</v>
      </c>
      <c r="F50" s="4">
        <f t="shared" si="11"/>
        <v>-135404534416</v>
      </c>
      <c r="K50">
        <f t="shared" si="12"/>
        <v>-19945000</v>
      </c>
      <c r="L50" s="4">
        <v>233</v>
      </c>
      <c r="M50" s="4">
        <v>759</v>
      </c>
      <c r="N50" s="4">
        <v>3</v>
      </c>
      <c r="O50" s="4">
        <v>22</v>
      </c>
      <c r="P50" s="4">
        <v>157500</v>
      </c>
      <c r="Q50" s="4">
        <v>592800</v>
      </c>
      <c r="R50" s="5">
        <v>-7.9000000000000008E-3</v>
      </c>
      <c r="S50" s="4">
        <v>801400</v>
      </c>
      <c r="T50" s="4">
        <f t="shared" si="13"/>
        <v>1048321.6</v>
      </c>
      <c r="U50" s="4">
        <f t="shared" si="14"/>
        <v>650100</v>
      </c>
      <c r="V50" s="5">
        <v>9.7999999999999997E-3</v>
      </c>
    </row>
    <row r="51" spans="1:22" x14ac:dyDescent="0.2">
      <c r="A51" s="16" t="s">
        <v>284</v>
      </c>
      <c r="B51" s="4">
        <v>112800</v>
      </c>
      <c r="C51" s="4">
        <v>586300</v>
      </c>
      <c r="D51" s="4">
        <v>-473500</v>
      </c>
      <c r="E51" s="4">
        <v>-12137480000</v>
      </c>
      <c r="F51" s="4">
        <f t="shared" si="11"/>
        <v>-129403184416</v>
      </c>
      <c r="G51" s="4">
        <v>0</v>
      </c>
      <c r="H51" s="4">
        <v>0</v>
      </c>
      <c r="I51" s="4">
        <v>0</v>
      </c>
      <c r="J51" s="4">
        <v>-20390000</v>
      </c>
      <c r="K51">
        <f t="shared" si="12"/>
        <v>-19945000</v>
      </c>
      <c r="L51" s="4">
        <v>370</v>
      </c>
      <c r="M51" s="4">
        <v>1083</v>
      </c>
      <c r="N51" s="4">
        <v>10</v>
      </c>
      <c r="O51" s="4">
        <v>37</v>
      </c>
      <c r="P51" s="4">
        <v>291300</v>
      </c>
      <c r="Q51" s="4">
        <v>933900</v>
      </c>
      <c r="R51" s="5">
        <v>-1.37E-2</v>
      </c>
      <c r="S51" s="4">
        <v>1324900</v>
      </c>
      <c r="T51" s="4">
        <f t="shared" si="13"/>
        <v>1108636.3999999999</v>
      </c>
      <c r="U51" s="4">
        <f t="shared" si="14"/>
        <v>650100</v>
      </c>
      <c r="V51" s="5">
        <v>2.12E-2</v>
      </c>
    </row>
    <row r="52" spans="1:22" x14ac:dyDescent="0.2">
      <c r="A52" s="16" t="s">
        <v>283</v>
      </c>
      <c r="B52" s="4">
        <v>113600</v>
      </c>
      <c r="C52" s="4">
        <v>240400</v>
      </c>
      <c r="D52" s="4">
        <v>-126800</v>
      </c>
      <c r="E52" s="4">
        <v>-3265040000</v>
      </c>
      <c r="F52" s="4">
        <f t="shared" si="11"/>
        <v>-117265704416</v>
      </c>
      <c r="G52" s="4">
        <v>0</v>
      </c>
      <c r="H52" s="4">
        <v>0</v>
      </c>
      <c r="I52" s="4">
        <v>0</v>
      </c>
      <c r="J52" s="4">
        <v>-15450000</v>
      </c>
      <c r="K52">
        <f t="shared" si="12"/>
        <v>445000</v>
      </c>
      <c r="L52" s="4">
        <v>432</v>
      </c>
      <c r="M52" s="4">
        <v>548</v>
      </c>
      <c r="N52" s="4">
        <v>14</v>
      </c>
      <c r="O52" s="4">
        <v>21</v>
      </c>
      <c r="P52" s="4">
        <v>329500</v>
      </c>
      <c r="Q52" s="4">
        <v>461100</v>
      </c>
      <c r="R52" s="5">
        <v>-1.9E-3</v>
      </c>
      <c r="S52" s="4">
        <v>801200</v>
      </c>
      <c r="T52" s="4">
        <f t="shared" si="13"/>
        <v>1087876.3999999999</v>
      </c>
      <c r="U52" s="4">
        <f t="shared" si="14"/>
        <v>510198</v>
      </c>
      <c r="V52" s="5">
        <v>1.7299999999999999E-2</v>
      </c>
    </row>
    <row r="53" spans="1:22" x14ac:dyDescent="0.2">
      <c r="A53" s="16" t="s">
        <v>282</v>
      </c>
      <c r="B53" s="4">
        <v>3500</v>
      </c>
      <c r="C53" s="4">
        <v>97300</v>
      </c>
      <c r="D53" s="4">
        <v>-93800</v>
      </c>
      <c r="E53" s="4">
        <v>-2428650000</v>
      </c>
      <c r="F53" s="4">
        <f t="shared" si="11"/>
        <v>-114000664416</v>
      </c>
      <c r="G53" s="4">
        <v>0</v>
      </c>
      <c r="H53" s="4">
        <v>0</v>
      </c>
      <c r="I53" s="4">
        <v>0</v>
      </c>
      <c r="J53" s="4">
        <v>83270000</v>
      </c>
      <c r="K53">
        <f t="shared" si="12"/>
        <v>15895000</v>
      </c>
      <c r="L53" s="4">
        <v>358</v>
      </c>
      <c r="M53" s="4">
        <v>1406</v>
      </c>
      <c r="N53" s="4">
        <v>28</v>
      </c>
      <c r="O53" s="4">
        <v>49</v>
      </c>
      <c r="P53" s="4">
        <v>420100</v>
      </c>
      <c r="Q53" s="4">
        <v>1029500</v>
      </c>
      <c r="R53" s="5">
        <v>3.9000000000000003E-3</v>
      </c>
      <c r="S53" s="4">
        <v>1508000</v>
      </c>
      <c r="T53" s="4">
        <f t="shared" si="13"/>
        <v>1006752.3</v>
      </c>
      <c r="U53" s="4">
        <f t="shared" si="14"/>
        <v>510198</v>
      </c>
      <c r="V53" s="5">
        <v>2.8500000000000001E-2</v>
      </c>
    </row>
    <row r="54" spans="1:22" x14ac:dyDescent="0.2">
      <c r="A54" s="16" t="s">
        <v>281</v>
      </c>
      <c r="B54" s="4">
        <v>19100</v>
      </c>
      <c r="C54" s="4">
        <v>101200</v>
      </c>
      <c r="D54" s="4">
        <v>-82100</v>
      </c>
      <c r="E54" s="4">
        <v>-2111540000</v>
      </c>
      <c r="F54" s="4">
        <f t="shared" si="11"/>
        <v>-111572014416</v>
      </c>
      <c r="K54">
        <f t="shared" si="12"/>
        <v>-67375000</v>
      </c>
      <c r="L54" s="4">
        <v>239</v>
      </c>
      <c r="M54" s="4">
        <v>390</v>
      </c>
      <c r="N54" s="4">
        <v>8</v>
      </c>
      <c r="O54" s="4">
        <v>21</v>
      </c>
      <c r="P54" s="4">
        <v>198400</v>
      </c>
      <c r="Q54" s="4">
        <v>451700</v>
      </c>
      <c r="R54" s="5">
        <v>3.9000000000000003E-3</v>
      </c>
      <c r="S54" s="4">
        <v>650100</v>
      </c>
      <c r="T54" s="4">
        <f t="shared" si="13"/>
        <v>1048600.3</v>
      </c>
      <c r="U54" s="4">
        <f t="shared" si="14"/>
        <v>510198</v>
      </c>
      <c r="V54" s="5">
        <v>9.7000000000000003E-3</v>
      </c>
    </row>
    <row r="55" spans="1:22" x14ac:dyDescent="0.2">
      <c r="A55" s="16" t="s">
        <v>280</v>
      </c>
      <c r="B55" s="4">
        <v>14400</v>
      </c>
      <c r="C55" s="4">
        <v>400</v>
      </c>
      <c r="D55" s="4">
        <v>14000</v>
      </c>
      <c r="E55" s="4">
        <v>358900000</v>
      </c>
      <c r="F55" s="4">
        <f t="shared" si="11"/>
        <v>-109460474416</v>
      </c>
      <c r="G55" s="4">
        <v>0</v>
      </c>
      <c r="H55" s="4">
        <v>0</v>
      </c>
      <c r="I55" s="4">
        <v>0</v>
      </c>
      <c r="J55" s="4">
        <v>-5110000</v>
      </c>
      <c r="K55">
        <f t="shared" si="12"/>
        <v>-67375000</v>
      </c>
      <c r="L55" s="4">
        <v>192</v>
      </c>
      <c r="M55" s="4">
        <v>590</v>
      </c>
      <c r="N55" s="4">
        <v>6</v>
      </c>
      <c r="O55" s="4">
        <v>26</v>
      </c>
      <c r="P55" s="4">
        <v>138400</v>
      </c>
      <c r="Q55" s="4">
        <v>459100</v>
      </c>
      <c r="R55" s="5">
        <v>-9.7000000000000003E-3</v>
      </c>
      <c r="S55" s="4">
        <v>650200</v>
      </c>
      <c r="T55" s="4">
        <f t="shared" si="13"/>
        <v>1168371.8999999999</v>
      </c>
      <c r="U55" s="4">
        <f t="shared" si="14"/>
        <v>510198</v>
      </c>
      <c r="V55" s="5">
        <v>1.7399999999999999E-2</v>
      </c>
    </row>
    <row r="56" spans="1:22" x14ac:dyDescent="0.2">
      <c r="A56" s="16" t="s">
        <v>279</v>
      </c>
      <c r="B56" s="4">
        <v>18200</v>
      </c>
      <c r="C56" s="4">
        <v>2400</v>
      </c>
      <c r="D56" s="4">
        <v>15800</v>
      </c>
      <c r="E56" s="4">
        <v>412100000</v>
      </c>
      <c r="F56" s="4">
        <f t="shared" ref="F56:F130" si="15">E56+F57</f>
        <v>-109819374416</v>
      </c>
      <c r="G56" s="4">
        <v>0</v>
      </c>
      <c r="H56" s="4">
        <v>0</v>
      </c>
      <c r="I56" s="4">
        <v>0</v>
      </c>
      <c r="J56" s="4">
        <v>-57115000</v>
      </c>
      <c r="K56">
        <f t="shared" ref="K56:K76" si="16">K57+J56</f>
        <v>-62265000</v>
      </c>
      <c r="L56" s="4">
        <v>514</v>
      </c>
      <c r="M56" s="4">
        <v>384</v>
      </c>
      <c r="N56" s="4">
        <v>9</v>
      </c>
      <c r="O56" s="4">
        <v>20</v>
      </c>
      <c r="P56" s="4">
        <v>286900</v>
      </c>
      <c r="Q56" s="4">
        <v>340900</v>
      </c>
      <c r="R56" s="5">
        <v>0</v>
      </c>
      <c r="S56" s="4">
        <v>700812</v>
      </c>
      <c r="T56" s="4">
        <f t="shared" si="13"/>
        <v>1205661.5</v>
      </c>
      <c r="U56" s="4">
        <f t="shared" ref="U56:U123" si="17">MIN(S57:S61)</f>
        <v>510198</v>
      </c>
      <c r="V56" s="5">
        <v>2.1000000000000001E-2</v>
      </c>
    </row>
    <row r="57" spans="1:22" x14ac:dyDescent="0.2">
      <c r="A57" s="16" t="s">
        <v>278</v>
      </c>
      <c r="B57" s="4">
        <v>0</v>
      </c>
      <c r="C57" s="4">
        <v>5400</v>
      </c>
      <c r="D57" s="4">
        <v>-5400</v>
      </c>
      <c r="E57" s="4">
        <v>-138780000</v>
      </c>
      <c r="F57" s="4">
        <f t="shared" si="15"/>
        <v>-110231474416</v>
      </c>
      <c r="K57">
        <f t="shared" si="16"/>
        <v>-5150000</v>
      </c>
      <c r="L57" s="4">
        <v>280</v>
      </c>
      <c r="M57" s="4">
        <v>325</v>
      </c>
      <c r="N57" s="4">
        <v>11</v>
      </c>
      <c r="O57" s="4">
        <v>12</v>
      </c>
      <c r="P57" s="4">
        <v>218800</v>
      </c>
      <c r="Q57" s="4">
        <v>226900</v>
      </c>
      <c r="R57" s="5">
        <v>1.1699999999999999E-2</v>
      </c>
      <c r="S57" s="4">
        <v>510198</v>
      </c>
      <c r="T57" s="4">
        <f t="shared" si="13"/>
        <v>1313557.3</v>
      </c>
      <c r="U57" s="4">
        <f t="shared" si="17"/>
        <v>593600</v>
      </c>
      <c r="V57" s="5">
        <v>1.55E-2</v>
      </c>
    </row>
    <row r="58" spans="1:22" x14ac:dyDescent="0.2">
      <c r="A58" s="16" t="s">
        <v>275</v>
      </c>
      <c r="B58" s="4">
        <v>23000</v>
      </c>
      <c r="C58" s="4">
        <v>167550</v>
      </c>
      <c r="D58" s="4">
        <v>-144550</v>
      </c>
      <c r="E58" s="4">
        <v>-3723510000</v>
      </c>
      <c r="F58" s="4">
        <f t="shared" si="15"/>
        <v>-110092694416</v>
      </c>
      <c r="K58">
        <f t="shared" si="16"/>
        <v>-5150000</v>
      </c>
      <c r="L58" s="4">
        <v>304</v>
      </c>
      <c r="M58" s="4">
        <v>796</v>
      </c>
      <c r="N58" s="4">
        <v>11</v>
      </c>
      <c r="O58" s="4">
        <v>16</v>
      </c>
      <c r="P58" s="4">
        <v>257900</v>
      </c>
      <c r="Q58" s="4">
        <v>453400</v>
      </c>
      <c r="R58" s="5">
        <v>-7.7000000000000002E-3</v>
      </c>
      <c r="S58" s="4">
        <v>727800</v>
      </c>
      <c r="T58" s="4">
        <f t="shared" si="13"/>
        <v>1375790.8</v>
      </c>
      <c r="U58" s="4">
        <f t="shared" si="17"/>
        <v>593600</v>
      </c>
      <c r="V58" s="5">
        <v>2.6699999999999998E-2</v>
      </c>
    </row>
    <row r="59" spans="1:22" x14ac:dyDescent="0.2">
      <c r="A59" s="16" t="s">
        <v>274</v>
      </c>
      <c r="B59" s="4">
        <v>24900</v>
      </c>
      <c r="C59" s="4">
        <v>74</v>
      </c>
      <c r="D59" s="4">
        <v>24826</v>
      </c>
      <c r="E59" s="4">
        <v>646830000</v>
      </c>
      <c r="F59" s="4">
        <f t="shared" si="15"/>
        <v>-106369184416</v>
      </c>
      <c r="G59" s="4">
        <v>0</v>
      </c>
      <c r="H59" s="4">
        <v>0</v>
      </c>
      <c r="I59" s="4">
        <v>0</v>
      </c>
      <c r="J59" s="4">
        <v>-5150000</v>
      </c>
      <c r="K59">
        <f t="shared" si="16"/>
        <v>-5150000</v>
      </c>
      <c r="L59" s="4">
        <v>571</v>
      </c>
      <c r="M59" s="4">
        <v>754</v>
      </c>
      <c r="N59" s="4">
        <v>41</v>
      </c>
      <c r="O59" s="4">
        <v>51</v>
      </c>
      <c r="P59" s="4">
        <v>609300</v>
      </c>
      <c r="Q59" s="4">
        <v>1077600</v>
      </c>
      <c r="R59" s="5">
        <v>-5.6999999999999993E-3</v>
      </c>
      <c r="S59" s="4">
        <v>1687176</v>
      </c>
      <c r="T59" s="4">
        <f t="shared" si="13"/>
        <v>1262431.7</v>
      </c>
      <c r="U59" s="4">
        <f t="shared" si="17"/>
        <v>593600</v>
      </c>
      <c r="V59" s="5">
        <v>3.04E-2</v>
      </c>
    </row>
    <row r="60" spans="1:22" x14ac:dyDescent="0.2">
      <c r="A60" s="16" t="s">
        <v>273</v>
      </c>
      <c r="B60" s="4">
        <v>23600</v>
      </c>
      <c r="C60" s="4">
        <v>534</v>
      </c>
      <c r="D60" s="4">
        <v>23066</v>
      </c>
      <c r="E60" s="4">
        <v>589380000</v>
      </c>
      <c r="F60" s="4">
        <f t="shared" si="15"/>
        <v>-107016014416</v>
      </c>
      <c r="K60">
        <f t="shared" si="16"/>
        <v>0</v>
      </c>
      <c r="L60" s="4">
        <v>1154</v>
      </c>
      <c r="M60" s="4">
        <v>712</v>
      </c>
      <c r="N60" s="4">
        <v>61</v>
      </c>
      <c r="O60" s="4">
        <v>30</v>
      </c>
      <c r="P60" s="4">
        <v>1174100</v>
      </c>
      <c r="Q60" s="4">
        <v>657200</v>
      </c>
      <c r="R60" s="5">
        <v>3.5900000000000001E-2</v>
      </c>
      <c r="S60" s="4">
        <v>1922830</v>
      </c>
      <c r="T60" s="4">
        <f t="shared" si="13"/>
        <v>1123847.3999999999</v>
      </c>
      <c r="U60" s="4">
        <f t="shared" si="17"/>
        <v>593600</v>
      </c>
      <c r="V60" s="5">
        <v>3.0600000000000002E-2</v>
      </c>
    </row>
    <row r="61" spans="1:22" x14ac:dyDescent="0.2">
      <c r="A61" s="16" t="s">
        <v>268</v>
      </c>
      <c r="B61" s="4">
        <v>133100</v>
      </c>
      <c r="C61" s="4">
        <v>848</v>
      </c>
      <c r="D61" s="4">
        <v>132252</v>
      </c>
      <c r="E61" s="4">
        <v>3327880000</v>
      </c>
      <c r="F61" s="4">
        <f t="shared" si="15"/>
        <v>-107605394416</v>
      </c>
      <c r="K61">
        <f t="shared" si="16"/>
        <v>0</v>
      </c>
      <c r="L61" s="4">
        <v>709</v>
      </c>
      <c r="M61" s="4">
        <v>1008</v>
      </c>
      <c r="N61" s="4">
        <v>60</v>
      </c>
      <c r="O61" s="4">
        <v>48</v>
      </c>
      <c r="P61" s="4">
        <v>883800</v>
      </c>
      <c r="Q61" s="4">
        <v>873100</v>
      </c>
      <c r="R61" s="5">
        <v>1.6200000000000003E-2</v>
      </c>
      <c r="S61" s="4">
        <v>1928048</v>
      </c>
      <c r="T61" s="4">
        <f t="shared" si="13"/>
        <v>978134.9</v>
      </c>
      <c r="U61" s="4">
        <f t="shared" si="17"/>
        <v>593600</v>
      </c>
      <c r="V61" s="5">
        <v>2.3599999999999999E-2</v>
      </c>
    </row>
    <row r="62" spans="1:22" x14ac:dyDescent="0.2">
      <c r="A62" s="16" t="s">
        <v>266</v>
      </c>
      <c r="B62" s="4">
        <v>2000</v>
      </c>
      <c r="C62" s="4">
        <v>0</v>
      </c>
      <c r="D62" s="4">
        <v>2000</v>
      </c>
      <c r="E62" s="4">
        <v>49480000</v>
      </c>
      <c r="F62" s="4">
        <f t="shared" si="15"/>
        <v>-110933274416</v>
      </c>
      <c r="K62">
        <f t="shared" si="16"/>
        <v>0</v>
      </c>
      <c r="L62" s="4">
        <v>266</v>
      </c>
      <c r="M62" s="4">
        <v>333</v>
      </c>
      <c r="N62" s="4">
        <v>5</v>
      </c>
      <c r="O62" s="4">
        <v>19</v>
      </c>
      <c r="P62" s="4">
        <v>188800</v>
      </c>
      <c r="Q62" s="4">
        <v>385500</v>
      </c>
      <c r="R62" s="5">
        <v>0</v>
      </c>
      <c r="S62" s="4">
        <v>593600</v>
      </c>
      <c r="T62" s="4">
        <f t="shared" ref="T62:T115" si="18">AVERAGE(S63:S72)</f>
        <v>989644.9</v>
      </c>
      <c r="U62" s="4">
        <f t="shared" si="17"/>
        <v>696759</v>
      </c>
      <c r="V62" s="5">
        <v>8.1000000000000013E-3</v>
      </c>
    </row>
    <row r="63" spans="1:22" x14ac:dyDescent="0.2">
      <c r="A63" s="16" t="s">
        <v>265</v>
      </c>
      <c r="B63" s="4">
        <v>300</v>
      </c>
      <c r="C63" s="4">
        <v>1000</v>
      </c>
      <c r="D63" s="4">
        <v>-700</v>
      </c>
      <c r="E63" s="4">
        <v>-17280000</v>
      </c>
      <c r="F63" s="4">
        <f t="shared" si="15"/>
        <v>-110982754416</v>
      </c>
      <c r="K63">
        <f t="shared" si="16"/>
        <v>0</v>
      </c>
      <c r="L63" s="4">
        <v>210</v>
      </c>
      <c r="M63" s="4">
        <v>303</v>
      </c>
      <c r="N63" s="4">
        <v>15</v>
      </c>
      <c r="O63" s="4">
        <v>25</v>
      </c>
      <c r="P63" s="4">
        <v>263200</v>
      </c>
      <c r="Q63" s="4">
        <v>405900</v>
      </c>
      <c r="R63" s="5">
        <v>4.0999999999999995E-3</v>
      </c>
      <c r="S63" s="4">
        <v>696759</v>
      </c>
      <c r="T63" s="4">
        <f t="shared" si="18"/>
        <v>973184.1</v>
      </c>
      <c r="U63" s="4">
        <f t="shared" si="17"/>
        <v>1068580</v>
      </c>
      <c r="V63" s="5">
        <v>1.01E-2</v>
      </c>
    </row>
    <row r="64" spans="1:22" x14ac:dyDescent="0.2">
      <c r="A64" s="16" t="s">
        <v>247</v>
      </c>
      <c r="B64" s="4">
        <v>300</v>
      </c>
      <c r="C64" s="4">
        <v>298900</v>
      </c>
      <c r="D64" s="4">
        <v>-298600</v>
      </c>
      <c r="E64" s="4">
        <v>-7344490000</v>
      </c>
      <c r="F64" s="4">
        <f t="shared" si="15"/>
        <v>-110965474416</v>
      </c>
      <c r="K64">
        <f t="shared" si="16"/>
        <v>0</v>
      </c>
      <c r="L64" s="4">
        <v>516</v>
      </c>
      <c r="M64" s="4">
        <v>1052</v>
      </c>
      <c r="N64" s="4">
        <v>11</v>
      </c>
      <c r="O64" s="4">
        <v>29</v>
      </c>
      <c r="P64" s="4">
        <v>316400</v>
      </c>
      <c r="Q64" s="4">
        <v>712300</v>
      </c>
      <c r="R64" s="5">
        <v>-0.01</v>
      </c>
      <c r="S64" s="4">
        <v>1068580</v>
      </c>
      <c r="T64" s="4">
        <f t="shared" si="18"/>
        <v>923172.1</v>
      </c>
      <c r="U64" s="4">
        <f t="shared" si="17"/>
        <v>553585</v>
      </c>
      <c r="V64" s="5">
        <v>1.8100000000000002E-2</v>
      </c>
    </row>
    <row r="65" spans="1:22" x14ac:dyDescent="0.2">
      <c r="A65" s="16" t="s">
        <v>239</v>
      </c>
      <c r="B65" s="4">
        <v>2500</v>
      </c>
      <c r="C65" s="4">
        <v>172500</v>
      </c>
      <c r="D65" s="4">
        <v>-170000</v>
      </c>
      <c r="E65" s="4">
        <v>-4226690000</v>
      </c>
      <c r="F65" s="4">
        <f t="shared" si="15"/>
        <v>-103620984416</v>
      </c>
      <c r="K65">
        <f t="shared" si="16"/>
        <v>0</v>
      </c>
      <c r="L65" s="4">
        <v>438</v>
      </c>
      <c r="M65" s="4">
        <v>2093</v>
      </c>
      <c r="N65" s="4">
        <v>34</v>
      </c>
      <c r="O65" s="4">
        <v>46</v>
      </c>
      <c r="P65" s="4">
        <v>513400</v>
      </c>
      <c r="Q65" s="4">
        <v>1329100</v>
      </c>
      <c r="R65" s="5">
        <v>2.0999999999999999E-3</v>
      </c>
      <c r="S65" s="4">
        <v>1847916</v>
      </c>
      <c r="T65" s="4">
        <f t="shared" si="18"/>
        <v>783046.1</v>
      </c>
      <c r="U65" s="4">
        <f t="shared" si="17"/>
        <v>536987</v>
      </c>
      <c r="V65" s="5">
        <v>1.2E-2</v>
      </c>
    </row>
    <row r="66" spans="1:22" x14ac:dyDescent="0.2">
      <c r="A66" s="16" t="s">
        <v>238</v>
      </c>
      <c r="B66" s="4">
        <v>800</v>
      </c>
      <c r="C66" s="4">
        <v>1500</v>
      </c>
      <c r="D66" s="4">
        <v>-700</v>
      </c>
      <c r="E66" s="4">
        <v>-17240000</v>
      </c>
      <c r="F66" s="4">
        <f t="shared" si="15"/>
        <v>-99394294416</v>
      </c>
      <c r="K66">
        <f t="shared" si="16"/>
        <v>0</v>
      </c>
      <c r="L66" s="4">
        <v>550</v>
      </c>
      <c r="M66" s="4">
        <v>398</v>
      </c>
      <c r="N66" s="4">
        <v>24</v>
      </c>
      <c r="O66" s="4">
        <v>16</v>
      </c>
      <c r="P66" s="4">
        <v>673300</v>
      </c>
      <c r="Q66" s="4">
        <v>400100</v>
      </c>
      <c r="R66" s="5">
        <v>8.199999999999999E-3</v>
      </c>
      <c r="S66" s="4">
        <v>1073708</v>
      </c>
      <c r="T66" s="4">
        <f t="shared" si="18"/>
        <v>727959</v>
      </c>
      <c r="U66" s="4">
        <f t="shared" si="17"/>
        <v>470923</v>
      </c>
      <c r="V66" s="5">
        <v>1.01E-2</v>
      </c>
    </row>
    <row r="67" spans="1:22" x14ac:dyDescent="0.2">
      <c r="A67" s="16" t="s">
        <v>237</v>
      </c>
      <c r="B67" s="4">
        <v>11200</v>
      </c>
      <c r="C67" s="4">
        <v>100200</v>
      </c>
      <c r="D67" s="4">
        <v>-89000</v>
      </c>
      <c r="E67" s="4">
        <v>-2173950000</v>
      </c>
      <c r="F67" s="4">
        <f t="shared" si="15"/>
        <v>-99377054416</v>
      </c>
      <c r="K67">
        <f t="shared" si="16"/>
        <v>0</v>
      </c>
      <c r="L67" s="4">
        <v>553</v>
      </c>
      <c r="M67" s="4">
        <v>934</v>
      </c>
      <c r="N67" s="4">
        <v>29</v>
      </c>
      <c r="O67" s="4">
        <v>35</v>
      </c>
      <c r="P67" s="4">
        <v>663700</v>
      </c>
      <c r="Q67" s="4">
        <v>920000</v>
      </c>
      <c r="R67" s="5">
        <v>4.0999999999999995E-3</v>
      </c>
      <c r="S67" s="4">
        <v>1589156</v>
      </c>
      <c r="T67" s="4">
        <f t="shared" si="18"/>
        <v>587395.4</v>
      </c>
      <c r="U67" s="4">
        <f t="shared" si="17"/>
        <v>470923</v>
      </c>
      <c r="V67" s="5">
        <v>2.2400000000000003E-2</v>
      </c>
    </row>
    <row r="68" spans="1:22" x14ac:dyDescent="0.2">
      <c r="A68" s="16" t="s">
        <v>233</v>
      </c>
      <c r="B68" s="4">
        <v>22700</v>
      </c>
      <c r="C68" s="4">
        <v>2500</v>
      </c>
      <c r="D68" s="4">
        <v>20200</v>
      </c>
      <c r="E68" s="4">
        <v>494670000</v>
      </c>
      <c r="F68" s="4">
        <f t="shared" si="15"/>
        <v>-97203104416</v>
      </c>
      <c r="K68">
        <f t="shared" si="16"/>
        <v>0</v>
      </c>
      <c r="L68" s="4">
        <v>542</v>
      </c>
      <c r="M68" s="4">
        <v>359</v>
      </c>
      <c r="N68" s="4">
        <v>33</v>
      </c>
      <c r="O68" s="4">
        <v>26</v>
      </c>
      <c r="P68" s="4">
        <v>45700</v>
      </c>
      <c r="Q68" s="4">
        <v>59500</v>
      </c>
      <c r="R68" s="5">
        <v>2.0899999999999998E-2</v>
      </c>
      <c r="S68" s="4">
        <v>1350135</v>
      </c>
      <c r="T68" s="4">
        <f t="shared" si="18"/>
        <v>483534.3</v>
      </c>
      <c r="U68" s="4">
        <f t="shared" si="17"/>
        <v>470923</v>
      </c>
    </row>
    <row r="69" spans="1:22" x14ac:dyDescent="0.2">
      <c r="A69" s="16" t="s">
        <v>232</v>
      </c>
      <c r="B69" s="4">
        <v>106400</v>
      </c>
      <c r="C69" s="4">
        <v>0</v>
      </c>
      <c r="D69" s="4">
        <v>106400</v>
      </c>
      <c r="E69" s="4">
        <v>2531870000</v>
      </c>
      <c r="F69" s="4">
        <f t="shared" si="15"/>
        <v>-97697774416</v>
      </c>
      <c r="K69">
        <f t="shared" si="16"/>
        <v>0</v>
      </c>
      <c r="L69" s="4"/>
      <c r="M69" s="4"/>
      <c r="N69" s="4"/>
      <c r="O69" s="4"/>
      <c r="P69" s="4">
        <v>214200</v>
      </c>
      <c r="Q69" s="4">
        <v>228600</v>
      </c>
      <c r="R69" s="5">
        <v>1.9199999999999998E-2</v>
      </c>
      <c r="S69" s="4">
        <v>553585</v>
      </c>
      <c r="T69" s="4">
        <f t="shared" si="18"/>
        <v>504115.7</v>
      </c>
      <c r="U69" s="4">
        <f t="shared" si="17"/>
        <v>470923</v>
      </c>
    </row>
    <row r="70" spans="1:22" x14ac:dyDescent="0.2">
      <c r="A70" s="16" t="s">
        <v>231</v>
      </c>
      <c r="B70" s="4">
        <v>10200</v>
      </c>
      <c r="C70" s="4">
        <v>0</v>
      </c>
      <c r="D70" s="4">
        <v>10200</v>
      </c>
      <c r="E70" s="4">
        <v>240230000</v>
      </c>
      <c r="F70" s="4">
        <f t="shared" si="15"/>
        <v>-100229644416</v>
      </c>
      <c r="K70">
        <f t="shared" si="16"/>
        <v>0</v>
      </c>
      <c r="L70" s="4"/>
      <c r="M70" s="4"/>
      <c r="N70" s="4"/>
      <c r="O70" s="4"/>
      <c r="P70" s="4">
        <v>132200</v>
      </c>
      <c r="Q70" s="4">
        <v>298500</v>
      </c>
      <c r="R70" s="5">
        <v>-1.46E-2</v>
      </c>
      <c r="S70" s="4">
        <v>536987</v>
      </c>
      <c r="T70" s="4">
        <f t="shared" si="18"/>
        <v>496250.3</v>
      </c>
      <c r="U70" s="4">
        <f t="shared" si="17"/>
        <v>446656</v>
      </c>
    </row>
    <row r="71" spans="1:22" x14ac:dyDescent="0.2">
      <c r="A71" s="16" t="s">
        <v>230</v>
      </c>
      <c r="B71" s="4">
        <v>300</v>
      </c>
      <c r="C71" s="4">
        <v>120000</v>
      </c>
      <c r="D71" s="4">
        <v>-119700</v>
      </c>
      <c r="E71" s="4">
        <v>-2833990000</v>
      </c>
      <c r="F71" s="4">
        <f t="shared" si="15"/>
        <v>-100469874416</v>
      </c>
      <c r="K71">
        <f t="shared" si="16"/>
        <v>0</v>
      </c>
      <c r="L71" s="4"/>
      <c r="M71" s="4"/>
      <c r="N71" s="4"/>
      <c r="O71" s="4"/>
      <c r="P71" s="4">
        <v>93800</v>
      </c>
      <c r="Q71" s="4">
        <v>304500</v>
      </c>
      <c r="R71" s="5">
        <v>0</v>
      </c>
      <c r="S71" s="4">
        <v>470923</v>
      </c>
      <c r="T71" s="4">
        <f t="shared" si="18"/>
        <v>515841.2</v>
      </c>
      <c r="U71" s="4">
        <f t="shared" si="17"/>
        <v>446656</v>
      </c>
    </row>
    <row r="72" spans="1:22" x14ac:dyDescent="0.2">
      <c r="A72" s="16" t="s">
        <v>229</v>
      </c>
      <c r="B72" s="4">
        <v>12700</v>
      </c>
      <c r="C72" s="4">
        <v>157100</v>
      </c>
      <c r="D72" s="4">
        <v>-144400</v>
      </c>
      <c r="E72" s="4">
        <v>-3394110000</v>
      </c>
      <c r="F72" s="4">
        <f t="shared" si="15"/>
        <v>-97635884416</v>
      </c>
      <c r="K72">
        <f t="shared" si="16"/>
        <v>0</v>
      </c>
      <c r="L72" s="4"/>
      <c r="M72" s="4"/>
      <c r="N72" s="4"/>
      <c r="O72" s="4"/>
      <c r="P72" s="4">
        <v>252800</v>
      </c>
      <c r="Q72" s="4">
        <v>399800</v>
      </c>
      <c r="R72" s="5">
        <v>1.9199999999999998E-2</v>
      </c>
      <c r="S72" s="4">
        <v>708700</v>
      </c>
      <c r="T72" s="4">
        <f t="shared" si="18"/>
        <v>466054.6</v>
      </c>
      <c r="U72" s="4">
        <f t="shared" si="17"/>
        <v>183520</v>
      </c>
    </row>
    <row r="73" spans="1:22" x14ac:dyDescent="0.2">
      <c r="A73" s="16" t="s">
        <v>228</v>
      </c>
      <c r="B73" s="4">
        <v>600</v>
      </c>
      <c r="C73" s="4">
        <v>110500</v>
      </c>
      <c r="D73" s="4">
        <v>-109900</v>
      </c>
      <c r="E73" s="4">
        <v>-2580850000</v>
      </c>
      <c r="F73" s="4">
        <f t="shared" si="15"/>
        <v>-94241774416</v>
      </c>
      <c r="K73">
        <f t="shared" si="16"/>
        <v>0</v>
      </c>
      <c r="L73" s="4"/>
      <c r="M73" s="4"/>
      <c r="N73" s="4"/>
      <c r="O73" s="4"/>
      <c r="P73" s="4">
        <v>100400</v>
      </c>
      <c r="Q73" s="4">
        <v>388400</v>
      </c>
      <c r="R73" s="5">
        <v>-1.0500000000000001E-2</v>
      </c>
      <c r="S73" s="4">
        <v>532151</v>
      </c>
      <c r="T73" s="4">
        <f t="shared" si="18"/>
        <v>538886.40000000002</v>
      </c>
      <c r="U73" s="4">
        <f t="shared" si="17"/>
        <v>183520</v>
      </c>
    </row>
    <row r="74" spans="1:22" x14ac:dyDescent="0.2">
      <c r="A74" s="16" t="s">
        <v>227</v>
      </c>
      <c r="B74" s="4">
        <v>0</v>
      </c>
      <c r="C74" s="4">
        <v>200</v>
      </c>
      <c r="D74" s="4">
        <v>-200</v>
      </c>
      <c r="E74" s="4">
        <v>-4710000</v>
      </c>
      <c r="F74" s="4">
        <f t="shared" si="15"/>
        <v>-91660924416</v>
      </c>
      <c r="K74">
        <f t="shared" si="16"/>
        <v>0</v>
      </c>
      <c r="L74" s="4"/>
      <c r="M74" s="4"/>
      <c r="N74" s="4"/>
      <c r="O74" s="4"/>
      <c r="P74" s="4">
        <v>148500</v>
      </c>
      <c r="Q74" s="4">
        <v>345400</v>
      </c>
      <c r="R74" s="5">
        <v>2.2000000000000001E-3</v>
      </c>
      <c r="S74" s="4">
        <v>568460</v>
      </c>
      <c r="T74" s="4">
        <f t="shared" si="18"/>
        <v>588498.5</v>
      </c>
      <c r="U74" s="4">
        <f t="shared" si="17"/>
        <v>183520</v>
      </c>
    </row>
    <row r="75" spans="1:22" x14ac:dyDescent="0.2">
      <c r="A75" s="16" t="s">
        <v>221</v>
      </c>
      <c r="B75" s="4">
        <v>2500</v>
      </c>
      <c r="C75" s="4">
        <v>400</v>
      </c>
      <c r="D75" s="4">
        <v>2100</v>
      </c>
      <c r="E75" s="4">
        <v>49540000</v>
      </c>
      <c r="F75" s="4">
        <f t="shared" si="15"/>
        <v>-91656214416</v>
      </c>
      <c r="K75">
        <f t="shared" si="16"/>
        <v>0</v>
      </c>
      <c r="L75" s="4"/>
      <c r="M75" s="4"/>
      <c r="N75" s="4"/>
      <c r="O75" s="4"/>
      <c r="P75" s="4">
        <v>156900</v>
      </c>
      <c r="Q75" s="4">
        <v>274300</v>
      </c>
      <c r="R75" s="5">
        <v>2.2000000000000001E-3</v>
      </c>
      <c r="S75" s="4">
        <v>446656</v>
      </c>
      <c r="T75" s="4">
        <f t="shared" si="18"/>
        <v>601423.80000000005</v>
      </c>
      <c r="U75" s="4">
        <f t="shared" si="17"/>
        <v>183520</v>
      </c>
    </row>
    <row r="76" spans="1:22" x14ac:dyDescent="0.2">
      <c r="A76" s="16" t="s">
        <v>212</v>
      </c>
      <c r="B76" s="4">
        <v>10700</v>
      </c>
      <c r="C76" s="4">
        <v>49900</v>
      </c>
      <c r="D76" s="4">
        <v>-39200</v>
      </c>
      <c r="E76" s="4">
        <v>-925950000</v>
      </c>
      <c r="F76" s="4">
        <f t="shared" si="15"/>
        <v>-91705754416</v>
      </c>
      <c r="K76">
        <f t="shared" si="16"/>
        <v>0</v>
      </c>
      <c r="L76" s="4"/>
      <c r="M76" s="4"/>
      <c r="N76" s="4"/>
      <c r="O76" s="4"/>
      <c r="P76" s="4">
        <v>131100</v>
      </c>
      <c r="Q76" s="4">
        <v>377600</v>
      </c>
      <c r="R76" s="5">
        <v>-1.04E-2</v>
      </c>
      <c r="S76" s="4">
        <v>522837</v>
      </c>
      <c r="T76" s="4">
        <f t="shared" si="18"/>
        <v>669340.69999999995</v>
      </c>
      <c r="U76" s="4">
        <f t="shared" si="17"/>
        <v>183520</v>
      </c>
    </row>
    <row r="77" spans="1:22" x14ac:dyDescent="0.2">
      <c r="A77" s="16" t="s">
        <v>211</v>
      </c>
      <c r="B77" s="4">
        <v>0</v>
      </c>
      <c r="C77" s="4">
        <v>37600</v>
      </c>
      <c r="D77" s="4">
        <v>-37600</v>
      </c>
      <c r="E77" s="4">
        <v>-900070000</v>
      </c>
      <c r="F77" s="4">
        <f t="shared" si="15"/>
        <v>-90779804416</v>
      </c>
      <c r="K77">
        <f>K78+J77</f>
        <v>0</v>
      </c>
      <c r="L77" s="4"/>
      <c r="M77" s="4"/>
      <c r="N77" s="4"/>
      <c r="O77" s="4"/>
      <c r="P77" s="4">
        <v>30200</v>
      </c>
      <c r="Q77" s="4">
        <v>135800</v>
      </c>
      <c r="R77" s="5">
        <v>-1.03E-2</v>
      </c>
      <c r="S77" s="4">
        <v>183520</v>
      </c>
      <c r="T77" s="4">
        <f t="shared" si="18"/>
        <v>686728.4</v>
      </c>
      <c r="U77" s="4">
        <f t="shared" si="17"/>
        <v>210834</v>
      </c>
    </row>
    <row r="78" spans="1:22" x14ac:dyDescent="0.2">
      <c r="A78" s="16" t="s">
        <v>210</v>
      </c>
      <c r="B78" s="4">
        <v>2800</v>
      </c>
      <c r="C78" s="4">
        <v>57010</v>
      </c>
      <c r="D78" s="4">
        <v>-54210</v>
      </c>
      <c r="E78" s="4">
        <v>-1312100000</v>
      </c>
      <c r="F78" s="4">
        <f t="shared" si="15"/>
        <v>-89879734416</v>
      </c>
      <c r="K78">
        <f>J78+K80</f>
        <v>0</v>
      </c>
      <c r="R78" s="5">
        <v>0</v>
      </c>
      <c r="S78" s="4">
        <v>311524</v>
      </c>
      <c r="T78" s="4">
        <f t="shared" si="18"/>
        <v>674668.9</v>
      </c>
      <c r="U78" s="4">
        <f t="shared" si="17"/>
        <v>210834</v>
      </c>
    </row>
    <row r="79" spans="1:22" x14ac:dyDescent="0.2">
      <c r="A79" s="16" t="s">
        <v>209</v>
      </c>
      <c r="B79" s="4">
        <v>5800</v>
      </c>
      <c r="C79" s="4">
        <v>186500</v>
      </c>
      <c r="D79" s="4">
        <v>-180700</v>
      </c>
      <c r="E79" s="4">
        <v>-4366930000</v>
      </c>
      <c r="F79" s="4">
        <f t="shared" si="15"/>
        <v>-88567634416</v>
      </c>
      <c r="L79" s="4"/>
      <c r="M79" s="4"/>
      <c r="N79" s="4"/>
      <c r="O79" s="4"/>
      <c r="P79" s="4">
        <v>233100</v>
      </c>
      <c r="Q79" s="4">
        <v>446000</v>
      </c>
      <c r="R79" s="5">
        <v>-8.199999999999999E-3</v>
      </c>
      <c r="S79" s="4">
        <v>759399</v>
      </c>
      <c r="T79" s="4">
        <f t="shared" si="18"/>
        <v>620950.80000000005</v>
      </c>
      <c r="U79" s="4">
        <f t="shared" si="17"/>
        <v>210834</v>
      </c>
    </row>
    <row r="80" spans="1:22" x14ac:dyDescent="0.2">
      <c r="A80" s="16" t="s">
        <v>208</v>
      </c>
      <c r="B80" s="4">
        <v>1859824</v>
      </c>
      <c r="C80" s="4">
        <v>1932624</v>
      </c>
      <c r="D80" s="4">
        <v>-72800</v>
      </c>
      <c r="E80" s="4">
        <v>-1779710000</v>
      </c>
      <c r="F80" s="4">
        <f t="shared" si="15"/>
        <v>-84200704416</v>
      </c>
      <c r="K80">
        <f>J80</f>
        <v>0</v>
      </c>
      <c r="R80" s="5">
        <v>-1.41E-2</v>
      </c>
      <c r="S80" s="4">
        <v>458333</v>
      </c>
      <c r="T80" s="4">
        <f t="shared" si="18"/>
        <v>599441.9</v>
      </c>
      <c r="U80" s="4">
        <f t="shared" si="17"/>
        <v>210834</v>
      </c>
    </row>
    <row r="81" spans="1:21" x14ac:dyDescent="0.2">
      <c r="A81" s="16" t="s">
        <v>207</v>
      </c>
      <c r="B81" s="4">
        <v>0</v>
      </c>
      <c r="C81" s="4">
        <v>222200</v>
      </c>
      <c r="D81" s="4">
        <v>-222200</v>
      </c>
      <c r="E81" s="4">
        <v>-5456520000</v>
      </c>
      <c r="F81" s="4">
        <f t="shared" si="15"/>
        <v>-82420994416</v>
      </c>
      <c r="R81" s="5">
        <v>-4.0000000000000001E-3</v>
      </c>
      <c r="S81" s="4">
        <v>666832</v>
      </c>
      <c r="T81" s="4">
        <f t="shared" si="18"/>
        <v>544878</v>
      </c>
      <c r="U81" s="4">
        <f t="shared" si="17"/>
        <v>210834</v>
      </c>
    </row>
    <row r="82" spans="1:21" x14ac:dyDescent="0.2">
      <c r="A82" s="16" t="s">
        <v>206</v>
      </c>
      <c r="B82" s="4">
        <v>800</v>
      </c>
      <c r="C82" s="4">
        <v>112816</v>
      </c>
      <c r="D82" s="4">
        <v>-112016</v>
      </c>
      <c r="E82" s="4">
        <v>-2775660000</v>
      </c>
      <c r="F82" s="4">
        <f t="shared" si="15"/>
        <v>-76964474416</v>
      </c>
      <c r="R82" s="5">
        <v>-4.0000000000000001E-3</v>
      </c>
      <c r="S82" s="4">
        <v>210834</v>
      </c>
      <c r="T82" s="4">
        <f t="shared" si="18"/>
        <v>550847.1</v>
      </c>
      <c r="U82" s="4">
        <f t="shared" si="17"/>
        <v>357397</v>
      </c>
    </row>
    <row r="83" spans="1:21" x14ac:dyDescent="0.2">
      <c r="A83" s="16" t="s">
        <v>205</v>
      </c>
      <c r="B83" s="4">
        <v>1830</v>
      </c>
      <c r="C83" s="4">
        <v>545870</v>
      </c>
      <c r="D83" s="4">
        <v>-544040</v>
      </c>
      <c r="E83" s="4">
        <v>-13572530000</v>
      </c>
      <c r="F83" s="4">
        <f t="shared" si="15"/>
        <v>-74188814416</v>
      </c>
      <c r="R83" s="5">
        <v>2.0999999999999999E-3</v>
      </c>
      <c r="S83" s="4">
        <v>1260469</v>
      </c>
      <c r="T83" s="4">
        <f t="shared" si="18"/>
        <v>486290.5</v>
      </c>
      <c r="U83" s="4">
        <f t="shared" si="17"/>
        <v>190929</v>
      </c>
    </row>
    <row r="84" spans="1:21" x14ac:dyDescent="0.2">
      <c r="A84" s="16" t="s">
        <v>204</v>
      </c>
      <c r="B84" s="4">
        <v>11100</v>
      </c>
      <c r="C84" s="4">
        <v>196665</v>
      </c>
      <c r="D84" s="4">
        <v>-185565</v>
      </c>
      <c r="E84" s="4">
        <v>-4588480000</v>
      </c>
      <c r="F84" s="4">
        <f t="shared" si="15"/>
        <v>-60616284416</v>
      </c>
      <c r="R84" s="5">
        <v>-4.0000000000000001E-3</v>
      </c>
      <c r="S84" s="4">
        <v>1064581</v>
      </c>
      <c r="T84" s="4">
        <f t="shared" si="18"/>
        <v>415148.2</v>
      </c>
      <c r="U84" s="4">
        <f t="shared" si="17"/>
        <v>190929</v>
      </c>
    </row>
    <row r="85" spans="1:21" x14ac:dyDescent="0.2">
      <c r="A85" s="16" t="s">
        <v>203</v>
      </c>
      <c r="B85" s="4">
        <v>2000</v>
      </c>
      <c r="C85" s="4">
        <v>100600</v>
      </c>
      <c r="D85" s="4">
        <v>-98600</v>
      </c>
      <c r="E85" s="4">
        <v>-2447310000</v>
      </c>
      <c r="F85" s="4">
        <f t="shared" si="15"/>
        <v>-56027804416</v>
      </c>
      <c r="R85" s="5">
        <v>0</v>
      </c>
      <c r="S85" s="4">
        <v>575909</v>
      </c>
      <c r="T85" s="4">
        <f t="shared" si="18"/>
        <v>405731.1</v>
      </c>
      <c r="U85" s="4">
        <f t="shared" si="17"/>
        <v>190929</v>
      </c>
    </row>
    <row r="86" spans="1:21" x14ac:dyDescent="0.2">
      <c r="A86" s="16" t="s">
        <v>202</v>
      </c>
      <c r="B86" s="4">
        <v>0</v>
      </c>
      <c r="C86" s="4">
        <v>408410</v>
      </c>
      <c r="D86" s="4">
        <v>-408410</v>
      </c>
      <c r="E86" s="4">
        <v>-10143050000</v>
      </c>
      <c r="F86" s="4">
        <f t="shared" si="15"/>
        <v>-53580494416</v>
      </c>
      <c r="R86" s="5">
        <v>2.4700000000000003E-2</v>
      </c>
      <c r="S86" s="4">
        <v>1202006</v>
      </c>
      <c r="T86" s="4">
        <f t="shared" si="18"/>
        <v>309299.8</v>
      </c>
      <c r="U86" s="4">
        <f t="shared" si="17"/>
        <v>121193</v>
      </c>
    </row>
    <row r="87" spans="1:21" x14ac:dyDescent="0.2">
      <c r="A87" s="16" t="s">
        <v>201</v>
      </c>
      <c r="B87" s="4">
        <v>3300</v>
      </c>
      <c r="C87" s="4">
        <v>100912</v>
      </c>
      <c r="D87" s="4">
        <v>-97612</v>
      </c>
      <c r="E87" s="4">
        <v>-2361160000</v>
      </c>
      <c r="F87" s="4">
        <f t="shared" si="15"/>
        <v>-43437444416</v>
      </c>
      <c r="R87" s="5">
        <v>1.6799999999999999E-2</v>
      </c>
      <c r="S87" s="4">
        <v>357397</v>
      </c>
      <c r="T87" s="4">
        <f t="shared" si="18"/>
        <v>298724.09999999998</v>
      </c>
      <c r="U87" s="4">
        <f t="shared" si="17"/>
        <v>121193</v>
      </c>
    </row>
    <row r="88" spans="1:21" x14ac:dyDescent="0.2">
      <c r="A88" s="16" t="s">
        <v>200</v>
      </c>
      <c r="B88" s="4">
        <v>3400</v>
      </c>
      <c r="C88" s="4">
        <v>45000</v>
      </c>
      <c r="D88" s="4">
        <v>-41600</v>
      </c>
      <c r="E88" s="4">
        <v>-994820000</v>
      </c>
      <c r="F88" s="4">
        <f t="shared" si="15"/>
        <v>-41076284416</v>
      </c>
      <c r="R88" s="5">
        <v>-6.1999999999999998E-3</v>
      </c>
      <c r="S88" s="4">
        <v>190929</v>
      </c>
      <c r="T88" s="4">
        <f t="shared" si="18"/>
        <v>344135.2</v>
      </c>
      <c r="U88" s="4">
        <f t="shared" si="17"/>
        <v>121193</v>
      </c>
    </row>
    <row r="89" spans="1:21" x14ac:dyDescent="0.2">
      <c r="A89" s="16" t="s">
        <v>199</v>
      </c>
      <c r="B89" s="4">
        <v>5000</v>
      </c>
      <c r="C89" s="4">
        <v>48400</v>
      </c>
      <c r="D89" s="4">
        <v>-43400</v>
      </c>
      <c r="E89" s="4">
        <v>-1043770000</v>
      </c>
      <c r="F89" s="4">
        <f t="shared" si="15"/>
        <v>-40081464416</v>
      </c>
      <c r="R89" s="5">
        <v>-2E-3</v>
      </c>
      <c r="S89" s="4">
        <v>222218</v>
      </c>
      <c r="T89" s="4">
        <f t="shared" si="18"/>
        <v>346805.5</v>
      </c>
      <c r="U89" s="4">
        <f t="shared" si="17"/>
        <v>121193</v>
      </c>
    </row>
    <row r="90" spans="1:21" x14ac:dyDescent="0.2">
      <c r="A90" s="16" t="s">
        <v>198</v>
      </c>
      <c r="B90" s="4">
        <v>3000</v>
      </c>
      <c r="C90" s="4">
        <v>58900</v>
      </c>
      <c r="D90" s="4">
        <v>-55900</v>
      </c>
      <c r="E90" s="4">
        <v>-1353380000</v>
      </c>
      <c r="F90" s="4">
        <f t="shared" si="15"/>
        <v>-39037694416</v>
      </c>
      <c r="R90" s="5">
        <v>-4.0999999999999995E-3</v>
      </c>
      <c r="S90" s="4">
        <v>243244</v>
      </c>
      <c r="T90" s="4">
        <f t="shared" si="18"/>
        <v>406274.7</v>
      </c>
      <c r="U90" s="4">
        <f t="shared" si="17"/>
        <v>121193</v>
      </c>
    </row>
    <row r="91" spans="1:21" x14ac:dyDescent="0.2">
      <c r="A91" s="16" t="s">
        <v>197</v>
      </c>
      <c r="B91" s="4">
        <v>2200</v>
      </c>
      <c r="C91" s="4">
        <v>0</v>
      </c>
      <c r="D91" s="4">
        <v>2200</v>
      </c>
      <c r="E91" s="4">
        <v>52720000</v>
      </c>
      <c r="F91" s="4">
        <f t="shared" si="15"/>
        <v>-37684314416</v>
      </c>
      <c r="R91" s="5">
        <v>1.6899999999999998E-2</v>
      </c>
      <c r="S91" s="4">
        <v>121193</v>
      </c>
      <c r="T91" s="4">
        <f t="shared" si="18"/>
        <v>443332.2</v>
      </c>
      <c r="U91" s="4">
        <f t="shared" si="17"/>
        <v>237693</v>
      </c>
    </row>
    <row r="92" spans="1:21" x14ac:dyDescent="0.2">
      <c r="A92" s="16" t="s">
        <v>196</v>
      </c>
      <c r="B92" s="4">
        <v>12400</v>
      </c>
      <c r="C92" s="4">
        <v>43800</v>
      </c>
      <c r="D92" s="4">
        <v>-31400</v>
      </c>
      <c r="E92" s="4">
        <v>-751480000</v>
      </c>
      <c r="F92" s="4">
        <f t="shared" si="15"/>
        <v>-37737034416</v>
      </c>
      <c r="R92" s="5">
        <v>-2.2499999999999999E-2</v>
      </c>
      <c r="S92" s="4">
        <v>270525</v>
      </c>
      <c r="T92" s="4">
        <f t="shared" si="18"/>
        <v>456091.3</v>
      </c>
      <c r="U92" s="4">
        <f t="shared" si="17"/>
        <v>237693</v>
      </c>
    </row>
    <row r="93" spans="1:21" x14ac:dyDescent="0.2">
      <c r="A93" s="16" t="s">
        <v>195</v>
      </c>
      <c r="B93" s="4">
        <v>11000</v>
      </c>
      <c r="C93" s="4">
        <v>3000</v>
      </c>
      <c r="D93" s="4">
        <v>8000</v>
      </c>
      <c r="E93" s="4">
        <v>191930000</v>
      </c>
      <c r="F93" s="4">
        <f t="shared" si="15"/>
        <v>-36985554416</v>
      </c>
      <c r="R93" s="5">
        <v>-8.1000000000000013E-3</v>
      </c>
      <c r="S93" s="4">
        <v>614903</v>
      </c>
      <c r="T93" s="4">
        <f t="shared" si="18"/>
        <v>486958.9</v>
      </c>
      <c r="U93" s="4">
        <f t="shared" si="17"/>
        <v>237693</v>
      </c>
    </row>
    <row r="94" spans="1:21" x14ac:dyDescent="0.2">
      <c r="A94" s="16" t="s">
        <v>194</v>
      </c>
      <c r="B94" s="4">
        <v>300</v>
      </c>
      <c r="C94" s="4">
        <v>15400</v>
      </c>
      <c r="D94" s="4">
        <v>-15100</v>
      </c>
      <c r="E94" s="4">
        <v>-376020000</v>
      </c>
      <c r="F94" s="4">
        <f t="shared" si="15"/>
        <v>-37177484416</v>
      </c>
      <c r="R94" s="5">
        <v>-1.6E-2</v>
      </c>
      <c r="S94" s="4">
        <v>353158</v>
      </c>
      <c r="T94" s="4">
        <f t="shared" si="18"/>
        <v>542268.9</v>
      </c>
      <c r="U94" s="4">
        <f t="shared" si="17"/>
        <v>237693</v>
      </c>
    </row>
    <row r="95" spans="1:21" x14ac:dyDescent="0.2">
      <c r="A95" s="16" t="s">
        <v>193</v>
      </c>
      <c r="B95" s="4">
        <v>0</v>
      </c>
      <c r="C95" s="4">
        <v>28940</v>
      </c>
      <c r="D95" s="4">
        <v>-28940</v>
      </c>
      <c r="E95" s="4">
        <v>-720770000</v>
      </c>
      <c r="F95" s="4">
        <f t="shared" si="15"/>
        <v>-36801464416</v>
      </c>
      <c r="R95" s="5">
        <v>6.0999999999999995E-3</v>
      </c>
      <c r="S95" s="4">
        <v>481738</v>
      </c>
      <c r="T95" s="4">
        <f t="shared" si="18"/>
        <v>554904.6</v>
      </c>
      <c r="U95" s="4">
        <f t="shared" si="17"/>
        <v>237693</v>
      </c>
    </row>
    <row r="96" spans="1:21" x14ac:dyDescent="0.2">
      <c r="A96" s="16" t="s">
        <v>192</v>
      </c>
      <c r="B96" s="4">
        <v>200</v>
      </c>
      <c r="C96" s="4">
        <v>200</v>
      </c>
      <c r="D96" s="4">
        <v>0</v>
      </c>
      <c r="E96" s="4">
        <v>10000</v>
      </c>
      <c r="F96" s="4">
        <f t="shared" si="15"/>
        <v>-36080694416</v>
      </c>
      <c r="R96" s="5">
        <v>6.0999999999999995E-3</v>
      </c>
      <c r="S96" s="4">
        <v>237693</v>
      </c>
      <c r="T96" s="4">
        <f t="shared" si="18"/>
        <v>585411.6</v>
      </c>
      <c r="U96" s="4">
        <f t="shared" si="17"/>
        <v>248921</v>
      </c>
    </row>
    <row r="97" spans="1:21" x14ac:dyDescent="0.2">
      <c r="A97" s="16" t="s">
        <v>191</v>
      </c>
      <c r="B97" s="4">
        <v>16600</v>
      </c>
      <c r="C97" s="4">
        <v>6900</v>
      </c>
      <c r="D97" s="4">
        <v>9700</v>
      </c>
      <c r="E97" s="4">
        <v>238520000</v>
      </c>
      <c r="F97" s="4">
        <f t="shared" si="15"/>
        <v>-36080704416</v>
      </c>
      <c r="R97" s="5">
        <v>6.1999999999999998E-3</v>
      </c>
      <c r="S97" s="4">
        <v>251640</v>
      </c>
      <c r="T97" s="4">
        <f t="shared" si="18"/>
        <v>600771.5</v>
      </c>
      <c r="U97" s="4">
        <f t="shared" si="17"/>
        <v>248921</v>
      </c>
    </row>
    <row r="98" spans="1:21" x14ac:dyDescent="0.2">
      <c r="A98" s="16" t="s">
        <v>190</v>
      </c>
      <c r="B98" s="4">
        <v>19601</v>
      </c>
      <c r="C98" s="4">
        <v>7450</v>
      </c>
      <c r="D98" s="4">
        <v>12151</v>
      </c>
      <c r="E98" s="4">
        <v>304680000</v>
      </c>
      <c r="F98" s="4">
        <f t="shared" si="15"/>
        <v>-36319224416</v>
      </c>
      <c r="R98" s="5">
        <v>-1.8000000000000002E-2</v>
      </c>
      <c r="S98" s="4">
        <v>645040</v>
      </c>
      <c r="T98" s="4">
        <f t="shared" si="18"/>
        <v>556793.1</v>
      </c>
      <c r="U98" s="4">
        <f t="shared" si="17"/>
        <v>248921</v>
      </c>
    </row>
    <row r="99" spans="1:21" x14ac:dyDescent="0.2">
      <c r="A99" s="16" t="s">
        <v>189</v>
      </c>
      <c r="B99" s="4">
        <v>400</v>
      </c>
      <c r="C99" s="4">
        <v>2000</v>
      </c>
      <c r="D99" s="4">
        <v>-1600</v>
      </c>
      <c r="E99" s="4">
        <v>-39780000</v>
      </c>
      <c r="F99" s="4">
        <f t="shared" si="15"/>
        <v>-36623904416</v>
      </c>
      <c r="R99" s="5">
        <v>-2E-3</v>
      </c>
      <c r="S99" s="4">
        <v>248921</v>
      </c>
      <c r="T99" s="4">
        <f t="shared" si="18"/>
        <v>576534.1</v>
      </c>
      <c r="U99" s="4">
        <f t="shared" si="17"/>
        <v>398116</v>
      </c>
    </row>
    <row r="100" spans="1:21" x14ac:dyDescent="0.2">
      <c r="A100" s="16" t="s">
        <v>188</v>
      </c>
      <c r="B100" s="4">
        <v>3200</v>
      </c>
      <c r="C100" s="4">
        <v>105400</v>
      </c>
      <c r="D100" s="4">
        <v>-102200</v>
      </c>
      <c r="E100" s="4">
        <v>-2552020000</v>
      </c>
      <c r="F100" s="4">
        <f t="shared" si="15"/>
        <v>-36584124416</v>
      </c>
      <c r="R100" s="5">
        <v>2.0999999999999999E-3</v>
      </c>
      <c r="S100" s="4">
        <v>837936</v>
      </c>
      <c r="T100" s="4">
        <f t="shared" si="18"/>
        <v>518679.7</v>
      </c>
      <c r="U100" s="4">
        <f t="shared" si="17"/>
        <v>398116</v>
      </c>
    </row>
    <row r="101" spans="1:21" x14ac:dyDescent="0.2">
      <c r="A101" s="16" t="s">
        <v>187</v>
      </c>
      <c r="B101" s="4">
        <v>100</v>
      </c>
      <c r="C101" s="4">
        <v>17100</v>
      </c>
      <c r="D101" s="4">
        <v>-17000</v>
      </c>
      <c r="E101" s="4">
        <v>-421570000</v>
      </c>
      <c r="F101" s="4">
        <f t="shared" si="15"/>
        <v>-34032104416</v>
      </c>
      <c r="R101" s="5">
        <v>1.43E-2</v>
      </c>
      <c r="S101" s="4">
        <v>491768</v>
      </c>
      <c r="T101" s="4">
        <f t="shared" si="18"/>
        <v>494053.1</v>
      </c>
      <c r="U101" s="4">
        <f t="shared" si="17"/>
        <v>398116</v>
      </c>
    </row>
    <row r="102" spans="1:21" x14ac:dyDescent="0.2">
      <c r="A102" s="16" t="s">
        <v>186</v>
      </c>
      <c r="B102" s="4">
        <v>0</v>
      </c>
      <c r="C102" s="4">
        <v>30900</v>
      </c>
      <c r="D102" s="4">
        <v>-30900</v>
      </c>
      <c r="E102" s="4">
        <v>-770080000</v>
      </c>
      <c r="F102" s="4">
        <f t="shared" si="15"/>
        <v>-33610534416</v>
      </c>
      <c r="R102" s="5">
        <v>-2.18E-2</v>
      </c>
      <c r="S102" s="4">
        <v>398116</v>
      </c>
      <c r="T102" s="4">
        <f t="shared" si="18"/>
        <v>469698.9</v>
      </c>
      <c r="U102" s="4">
        <f t="shared" si="17"/>
        <v>405239</v>
      </c>
    </row>
    <row r="103" spans="1:21" x14ac:dyDescent="0.2">
      <c r="A103" s="16" t="s">
        <v>185</v>
      </c>
      <c r="B103" s="4">
        <v>43200</v>
      </c>
      <c r="C103" s="4">
        <v>21800</v>
      </c>
      <c r="D103" s="4">
        <v>21400</v>
      </c>
      <c r="E103" s="4">
        <v>533820000</v>
      </c>
      <c r="F103" s="4">
        <f t="shared" si="15"/>
        <v>-32840454416</v>
      </c>
      <c r="R103" s="5">
        <v>3.0800000000000001E-2</v>
      </c>
      <c r="S103" s="4">
        <v>923579</v>
      </c>
      <c r="T103" s="4">
        <f t="shared" si="18"/>
        <v>410199.4</v>
      </c>
      <c r="U103" s="4">
        <f t="shared" si="17"/>
        <v>205256</v>
      </c>
    </row>
    <row r="104" spans="1:21" x14ac:dyDescent="0.2">
      <c r="A104" s="16" t="s">
        <v>184</v>
      </c>
      <c r="B104" s="4">
        <v>26100</v>
      </c>
      <c r="C104" s="4">
        <v>249000</v>
      </c>
      <c r="D104" s="4">
        <v>-222900</v>
      </c>
      <c r="E104" s="4">
        <v>-5457140000</v>
      </c>
      <c r="F104" s="4">
        <f t="shared" si="15"/>
        <v>-33374274416</v>
      </c>
      <c r="R104" s="5">
        <v>0</v>
      </c>
      <c r="S104" s="4">
        <v>906258</v>
      </c>
      <c r="T104" s="4">
        <f t="shared" si="18"/>
        <v>375442.2</v>
      </c>
      <c r="U104" s="4">
        <f t="shared" si="17"/>
        <v>205256</v>
      </c>
    </row>
    <row r="105" spans="1:21" x14ac:dyDescent="0.2">
      <c r="A105" s="16" t="s">
        <v>183</v>
      </c>
      <c r="B105" s="4">
        <v>19600</v>
      </c>
      <c r="C105" s="4">
        <v>171500</v>
      </c>
      <c r="D105" s="4">
        <v>-151900</v>
      </c>
      <c r="E105" s="4">
        <v>-3663790000</v>
      </c>
      <c r="F105" s="4">
        <f t="shared" si="15"/>
        <v>-27917134416</v>
      </c>
      <c r="R105" s="5">
        <v>2.3099999999999999E-2</v>
      </c>
      <c r="S105" s="4">
        <v>608095</v>
      </c>
      <c r="T105" s="4">
        <f t="shared" si="18"/>
        <v>363295.7</v>
      </c>
      <c r="U105" s="4">
        <f t="shared" si="17"/>
        <v>205256</v>
      </c>
    </row>
    <row r="106" spans="1:21" x14ac:dyDescent="0.2">
      <c r="A106" s="16" t="s">
        <v>182</v>
      </c>
      <c r="B106" s="4">
        <v>90400</v>
      </c>
      <c r="C106" s="4">
        <v>150000</v>
      </c>
      <c r="D106" s="4">
        <v>-59600</v>
      </c>
      <c r="E106" s="4">
        <v>-1422790000</v>
      </c>
      <c r="F106" s="4">
        <f t="shared" si="15"/>
        <v>-24253344416</v>
      </c>
      <c r="R106" s="5">
        <v>2.2000000000000001E-3</v>
      </c>
      <c r="S106" s="4">
        <v>542763</v>
      </c>
      <c r="T106" s="4">
        <f t="shared" si="18"/>
        <v>384795.3</v>
      </c>
      <c r="U106" s="4">
        <f t="shared" si="17"/>
        <v>205256</v>
      </c>
    </row>
    <row r="107" spans="1:21" x14ac:dyDescent="0.2">
      <c r="A107" s="16" t="s">
        <v>181</v>
      </c>
      <c r="B107" s="4">
        <v>8600</v>
      </c>
      <c r="C107" s="4">
        <v>0</v>
      </c>
      <c r="D107" s="4">
        <v>8600</v>
      </c>
      <c r="E107" s="4">
        <v>203870000</v>
      </c>
      <c r="F107" s="4">
        <f t="shared" si="15"/>
        <v>-22830554416</v>
      </c>
      <c r="R107" s="5">
        <v>1.4999999999999999E-2</v>
      </c>
      <c r="S107" s="4">
        <v>405239</v>
      </c>
      <c r="T107" s="4">
        <f t="shared" si="18"/>
        <v>364355.3</v>
      </c>
      <c r="U107" s="4">
        <f t="shared" si="17"/>
        <v>154574</v>
      </c>
    </row>
    <row r="108" spans="1:21" x14ac:dyDescent="0.2">
      <c r="A108" s="16" t="s">
        <v>180</v>
      </c>
      <c r="B108" s="4">
        <v>35900</v>
      </c>
      <c r="C108" s="4">
        <v>58000</v>
      </c>
      <c r="D108" s="4">
        <v>-22100</v>
      </c>
      <c r="E108" s="4">
        <v>-508090000</v>
      </c>
      <c r="F108" s="4">
        <f t="shared" si="15"/>
        <v>-23034424416</v>
      </c>
      <c r="R108" s="5">
        <v>-6.3E-3</v>
      </c>
      <c r="S108" s="4">
        <v>205256</v>
      </c>
      <c r="T108" s="4">
        <f t="shared" si="18"/>
        <v>387702.2</v>
      </c>
      <c r="U108" s="4">
        <f t="shared" si="17"/>
        <v>154574</v>
      </c>
    </row>
    <row r="109" spans="1:21" x14ac:dyDescent="0.2">
      <c r="A109" s="16" t="s">
        <v>179</v>
      </c>
      <c r="B109" s="4">
        <v>24500</v>
      </c>
      <c r="C109" s="4">
        <v>148300</v>
      </c>
      <c r="D109" s="4">
        <v>-123800</v>
      </c>
      <c r="E109" s="4">
        <v>-2883784107</v>
      </c>
      <c r="F109" s="4">
        <f t="shared" si="15"/>
        <v>-22526334416</v>
      </c>
      <c r="R109" s="5">
        <v>3.2899999999999999E-2</v>
      </c>
      <c r="S109" s="4">
        <v>446331</v>
      </c>
      <c r="T109" s="4">
        <f t="shared" si="18"/>
        <v>402654.1</v>
      </c>
      <c r="U109" s="4">
        <f t="shared" si="17"/>
        <v>154574</v>
      </c>
    </row>
    <row r="110" spans="1:21" x14ac:dyDescent="0.2">
      <c r="A110" s="16" t="s">
        <v>178</v>
      </c>
      <c r="B110" s="4">
        <v>34500</v>
      </c>
      <c r="C110" s="4">
        <v>28400</v>
      </c>
      <c r="D110" s="4">
        <v>6100</v>
      </c>
      <c r="E110" s="4">
        <v>141100000</v>
      </c>
      <c r="F110" s="4">
        <f t="shared" si="15"/>
        <v>-19642550309</v>
      </c>
      <c r="R110" s="5">
        <v>8.8999999999999999E-3</v>
      </c>
      <c r="S110" s="4">
        <v>259392</v>
      </c>
      <c r="T110" s="4">
        <f t="shared" si="18"/>
        <v>496332.79999999999</v>
      </c>
      <c r="U110" s="4">
        <f t="shared" si="17"/>
        <v>154574</v>
      </c>
    </row>
    <row r="111" spans="1:21" x14ac:dyDescent="0.2">
      <c r="A111" s="16" t="s">
        <v>177</v>
      </c>
      <c r="B111" s="4">
        <v>20300</v>
      </c>
      <c r="C111" s="4">
        <v>2000</v>
      </c>
      <c r="D111" s="4">
        <v>18300</v>
      </c>
      <c r="E111" s="4">
        <v>419820000</v>
      </c>
      <c r="F111" s="4">
        <f t="shared" si="15"/>
        <v>-19783650309</v>
      </c>
      <c r="R111" s="5">
        <v>-1.52E-2</v>
      </c>
      <c r="S111" s="4">
        <v>245502</v>
      </c>
      <c r="T111" s="4">
        <f t="shared" si="18"/>
        <v>515484.5</v>
      </c>
      <c r="U111" s="4">
        <f t="shared" si="17"/>
        <v>154574</v>
      </c>
    </row>
    <row r="112" spans="1:21" x14ac:dyDescent="0.2">
      <c r="A112" s="16" t="s">
        <v>176</v>
      </c>
      <c r="B112" s="4">
        <v>2800</v>
      </c>
      <c r="C112" s="4">
        <v>2800</v>
      </c>
      <c r="D112" s="4">
        <v>0</v>
      </c>
      <c r="E112" s="4">
        <v>400000</v>
      </c>
      <c r="F112" s="4">
        <f t="shared" si="15"/>
        <v>-20203470309</v>
      </c>
      <c r="R112" s="5">
        <v>0</v>
      </c>
      <c r="S112" s="4">
        <v>154574</v>
      </c>
      <c r="T112" s="4">
        <f t="shared" si="18"/>
        <v>547512.9</v>
      </c>
      <c r="U112" s="4">
        <f t="shared" si="17"/>
        <v>200839</v>
      </c>
    </row>
    <row r="113" spans="1:21" x14ac:dyDescent="0.2">
      <c r="A113" s="16" t="s">
        <v>175</v>
      </c>
      <c r="B113" s="4">
        <v>2400</v>
      </c>
      <c r="C113" s="4">
        <v>900</v>
      </c>
      <c r="D113" s="4">
        <v>1500</v>
      </c>
      <c r="E113" s="4">
        <v>34060000</v>
      </c>
      <c r="F113" s="4">
        <f t="shared" si="15"/>
        <v>-20203870309</v>
      </c>
      <c r="R113" s="5">
        <v>2.4500000000000001E-2</v>
      </c>
      <c r="S113" s="4">
        <v>328584</v>
      </c>
      <c r="T113" s="4">
        <f t="shared" si="18"/>
        <v>553455</v>
      </c>
      <c r="U113" s="4">
        <f t="shared" si="17"/>
        <v>200839</v>
      </c>
    </row>
    <row r="114" spans="1:21" x14ac:dyDescent="0.2">
      <c r="A114" s="16" t="s">
        <v>174</v>
      </c>
      <c r="B114" s="4">
        <v>76600</v>
      </c>
      <c r="C114" s="4">
        <v>400</v>
      </c>
      <c r="D114" s="4">
        <v>76200</v>
      </c>
      <c r="E114" s="4">
        <v>1726660000</v>
      </c>
      <c r="F114" s="4">
        <f t="shared" si="15"/>
        <v>-20237930309</v>
      </c>
      <c r="R114" s="5">
        <v>-4.2599999999999999E-2</v>
      </c>
      <c r="S114" s="4">
        <v>558686</v>
      </c>
      <c r="T114" s="4">
        <f t="shared" si="18"/>
        <v>560749.80000000005</v>
      </c>
      <c r="U114" s="4">
        <f t="shared" si="17"/>
        <v>200839</v>
      </c>
    </row>
    <row r="115" spans="1:21" x14ac:dyDescent="0.2">
      <c r="A115" s="16" t="s">
        <v>173</v>
      </c>
      <c r="B115" s="4">
        <v>163600</v>
      </c>
      <c r="C115" s="4">
        <v>254600</v>
      </c>
      <c r="D115" s="4">
        <v>-91000</v>
      </c>
      <c r="E115" s="4">
        <v>-2148750000</v>
      </c>
      <c r="F115" s="4">
        <f t="shared" si="15"/>
        <v>-21964590309</v>
      </c>
      <c r="R115" s="5">
        <v>-6.3E-3</v>
      </c>
      <c r="S115" s="4">
        <v>486630</v>
      </c>
      <c r="T115" s="4">
        <f t="shared" si="18"/>
        <v>539660.19999999995</v>
      </c>
      <c r="U115" s="4">
        <f t="shared" si="17"/>
        <v>200839</v>
      </c>
    </row>
    <row r="116" spans="1:21" x14ac:dyDescent="0.2">
      <c r="A116" s="16" t="s">
        <v>172</v>
      </c>
      <c r="B116" s="4">
        <v>182400</v>
      </c>
      <c r="C116" s="4">
        <v>289400</v>
      </c>
      <c r="D116" s="4">
        <v>-107000</v>
      </c>
      <c r="E116" s="4">
        <v>-2496690000</v>
      </c>
      <c r="F116" s="4">
        <f t="shared" si="15"/>
        <v>-19815840309</v>
      </c>
      <c r="R116" s="5">
        <v>3.2899999999999999E-2</v>
      </c>
      <c r="S116" s="4">
        <v>757759</v>
      </c>
      <c r="T116" s="4">
        <f t="shared" ref="T116:T121" si="19">AVERAGE(S117:S126)</f>
        <v>529215.6</v>
      </c>
      <c r="U116" s="4">
        <f t="shared" si="17"/>
        <v>200839</v>
      </c>
    </row>
    <row r="117" spans="1:21" x14ac:dyDescent="0.2">
      <c r="A117" s="16" t="s">
        <v>171</v>
      </c>
      <c r="B117" s="4">
        <v>600</v>
      </c>
      <c r="C117" s="4">
        <v>47000</v>
      </c>
      <c r="D117" s="4">
        <v>-46400</v>
      </c>
      <c r="E117" s="4">
        <v>-1060870309</v>
      </c>
      <c r="F117" s="4">
        <f t="shared" si="15"/>
        <v>-17319150309</v>
      </c>
      <c r="R117" s="5">
        <v>-6.5000000000000006E-3</v>
      </c>
      <c r="S117" s="4">
        <v>200839</v>
      </c>
      <c r="T117" s="4">
        <f t="shared" si="19"/>
        <v>564485.30000000005</v>
      </c>
      <c r="U117" s="4">
        <f t="shared" si="17"/>
        <v>437019</v>
      </c>
    </row>
    <row r="118" spans="1:21" x14ac:dyDescent="0.2">
      <c r="A118" s="16" t="s">
        <v>170</v>
      </c>
      <c r="B118" s="4">
        <v>20800</v>
      </c>
      <c r="C118" s="4">
        <v>165800</v>
      </c>
      <c r="D118" s="4">
        <v>-145000</v>
      </c>
      <c r="E118" s="4">
        <v>-3287760000</v>
      </c>
      <c r="F118" s="4">
        <f t="shared" si="15"/>
        <v>-16258280000</v>
      </c>
      <c r="R118" s="5">
        <v>4.4000000000000003E-3</v>
      </c>
      <c r="S118" s="4">
        <v>438725</v>
      </c>
      <c r="T118" s="4">
        <f t="shared" si="19"/>
        <v>542797.4</v>
      </c>
      <c r="U118" s="4">
        <f t="shared" si="17"/>
        <v>388005</v>
      </c>
    </row>
    <row r="119" spans="1:21" x14ac:dyDescent="0.2">
      <c r="A119" s="16" t="s">
        <v>169</v>
      </c>
      <c r="B119" s="4">
        <v>2220</v>
      </c>
      <c r="C119" s="4">
        <v>115300</v>
      </c>
      <c r="D119" s="4">
        <v>-113080</v>
      </c>
      <c r="E119" s="4">
        <v>-2597320000</v>
      </c>
      <c r="F119" s="4">
        <f t="shared" si="15"/>
        <v>-12970520000</v>
      </c>
      <c r="R119" s="5">
        <v>-1.4999999999999999E-2</v>
      </c>
      <c r="S119" s="4">
        <v>595850</v>
      </c>
      <c r="T119" s="4">
        <f t="shared" si="19"/>
        <v>537135.69999999995</v>
      </c>
      <c r="U119" s="4">
        <f t="shared" si="17"/>
        <v>388005</v>
      </c>
    </row>
    <row r="120" spans="1:21" x14ac:dyDescent="0.2">
      <c r="A120" s="16" t="s">
        <v>168</v>
      </c>
      <c r="B120" s="4">
        <v>154900</v>
      </c>
      <c r="C120" s="4">
        <v>312100</v>
      </c>
      <c r="D120" s="4">
        <v>-157200</v>
      </c>
      <c r="E120" s="4">
        <v>-3802650000</v>
      </c>
      <c r="F120" s="4">
        <f t="shared" si="15"/>
        <v>-10373200000</v>
      </c>
      <c r="R120" s="5">
        <v>-4.9000000000000002E-2</v>
      </c>
      <c r="S120" s="4">
        <v>1196179</v>
      </c>
      <c r="T120" s="4">
        <f t="shared" si="19"/>
        <v>454492.8</v>
      </c>
      <c r="U120" s="4">
        <f t="shared" si="17"/>
        <v>275734</v>
      </c>
    </row>
    <row r="121" spans="1:21" x14ac:dyDescent="0.2">
      <c r="A121" s="16" t="s">
        <v>167</v>
      </c>
      <c r="B121" s="4">
        <v>150400</v>
      </c>
      <c r="C121" s="4">
        <v>400</v>
      </c>
      <c r="D121" s="4">
        <v>150000</v>
      </c>
      <c r="E121" s="4">
        <v>3701540000</v>
      </c>
      <c r="F121" s="4">
        <f t="shared" si="15"/>
        <v>-6570550000</v>
      </c>
      <c r="R121" s="5">
        <v>0</v>
      </c>
      <c r="S121" s="4">
        <v>437019</v>
      </c>
      <c r="T121" s="4">
        <f t="shared" si="19"/>
        <v>477902.7</v>
      </c>
      <c r="U121" s="4">
        <f t="shared" si="17"/>
        <v>275734</v>
      </c>
    </row>
    <row r="122" spans="1:21" x14ac:dyDescent="0.2">
      <c r="A122" s="16" t="s">
        <v>166</v>
      </c>
      <c r="B122" s="4">
        <v>2100</v>
      </c>
      <c r="C122" s="4">
        <v>4400</v>
      </c>
      <c r="D122" s="4">
        <v>-2300</v>
      </c>
      <c r="E122" s="4">
        <v>-57540000</v>
      </c>
      <c r="F122" s="4">
        <f t="shared" si="15"/>
        <v>-10272090000</v>
      </c>
      <c r="R122" s="5">
        <v>-1.6E-2</v>
      </c>
      <c r="S122" s="4">
        <v>474858</v>
      </c>
      <c r="T122" s="4">
        <f>AVERAGE(S123:S132)</f>
        <v>473958.7</v>
      </c>
      <c r="U122" s="4">
        <f t="shared" si="17"/>
        <v>275734</v>
      </c>
    </row>
    <row r="123" spans="1:21" x14ac:dyDescent="0.2">
      <c r="A123" s="16" t="s">
        <v>165</v>
      </c>
      <c r="B123" s="4">
        <v>11100</v>
      </c>
      <c r="C123" s="4">
        <v>3200</v>
      </c>
      <c r="D123" s="4">
        <v>7900</v>
      </c>
      <c r="E123" s="4">
        <v>194970000</v>
      </c>
      <c r="F123" s="4">
        <f t="shared" si="15"/>
        <v>-10214550000</v>
      </c>
      <c r="R123" s="5">
        <v>0</v>
      </c>
      <c r="S123" s="4">
        <v>388005</v>
      </c>
      <c r="U123" s="4">
        <f t="shared" si="17"/>
        <v>221846</v>
      </c>
    </row>
    <row r="124" spans="1:21" x14ac:dyDescent="0.2">
      <c r="A124" s="16" t="s">
        <v>164</v>
      </c>
      <c r="B124" s="4">
        <v>2800</v>
      </c>
      <c r="C124" s="4">
        <v>7000</v>
      </c>
      <c r="D124" s="4">
        <v>-4200</v>
      </c>
      <c r="E124" s="4">
        <v>-104900000</v>
      </c>
      <c r="F124" s="4">
        <f t="shared" si="15"/>
        <v>-10409520000</v>
      </c>
      <c r="R124" s="5">
        <v>-1.1899999999999999E-2</v>
      </c>
      <c r="S124" s="4">
        <v>631634</v>
      </c>
      <c r="U124" s="4">
        <f t="shared" ref="U124:U126" si="20">MIN(S125:S129)</f>
        <v>221846</v>
      </c>
    </row>
    <row r="125" spans="1:21" x14ac:dyDescent="0.2">
      <c r="A125" s="16" t="s">
        <v>163</v>
      </c>
      <c r="B125" s="4">
        <v>4200</v>
      </c>
      <c r="C125" s="4">
        <v>5100</v>
      </c>
      <c r="D125" s="4">
        <v>-900</v>
      </c>
      <c r="E125" s="4">
        <v>-22720000</v>
      </c>
      <c r="F125" s="4">
        <f t="shared" si="15"/>
        <v>-10304620000</v>
      </c>
      <c r="R125" s="5">
        <v>-1.9E-3</v>
      </c>
      <c r="S125" s="4">
        <v>275734</v>
      </c>
      <c r="U125" s="4">
        <f t="shared" si="20"/>
        <v>221846</v>
      </c>
    </row>
    <row r="126" spans="1:21" x14ac:dyDescent="0.2">
      <c r="A126" s="16" t="s">
        <v>162</v>
      </c>
      <c r="B126" s="4">
        <v>9100</v>
      </c>
      <c r="C126" s="4">
        <v>0</v>
      </c>
      <c r="D126" s="4">
        <v>9100</v>
      </c>
      <c r="E126" s="4">
        <v>227710000</v>
      </c>
      <c r="F126" s="4">
        <f t="shared" si="15"/>
        <v>-10281900000</v>
      </c>
      <c r="R126" s="5">
        <v>2.2400000000000003E-2</v>
      </c>
      <c r="S126" s="4">
        <v>653313</v>
      </c>
      <c r="U126" s="4">
        <f t="shared" si="20"/>
        <v>221846</v>
      </c>
    </row>
    <row r="127" spans="1:21" x14ac:dyDescent="0.2">
      <c r="A127" s="16" t="s">
        <v>161</v>
      </c>
      <c r="B127" s="4">
        <v>203900</v>
      </c>
      <c r="C127" s="4">
        <v>6000</v>
      </c>
      <c r="D127" s="4">
        <v>197900</v>
      </c>
      <c r="E127" s="4">
        <v>4847950000</v>
      </c>
      <c r="F127" s="4">
        <f t="shared" si="15"/>
        <v>-10509610000</v>
      </c>
      <c r="R127" s="5">
        <v>1.8600000000000002E-2</v>
      </c>
      <c r="S127" s="4">
        <v>553536</v>
      </c>
      <c r="U127" s="4">
        <f>MIN(S128:S132)</f>
        <v>221846</v>
      </c>
    </row>
    <row r="128" spans="1:21" x14ac:dyDescent="0.2">
      <c r="A128" s="16" t="s">
        <v>160</v>
      </c>
      <c r="B128" s="4">
        <v>7000</v>
      </c>
      <c r="C128" s="4">
        <v>102000</v>
      </c>
      <c r="D128" s="4">
        <v>-95000</v>
      </c>
      <c r="E128" s="4">
        <v>-2307310000</v>
      </c>
      <c r="F128" s="4">
        <f t="shared" si="15"/>
        <v>-15357560000</v>
      </c>
      <c r="R128" s="5">
        <v>2.0999999999999999E-3</v>
      </c>
      <c r="S128" s="4">
        <v>221846</v>
      </c>
    </row>
    <row r="129" spans="1:22" x14ac:dyDescent="0.2">
      <c r="A129" s="16" t="s">
        <v>159</v>
      </c>
      <c r="B129" s="4">
        <v>41060</v>
      </c>
      <c r="C129" s="4">
        <v>210636</v>
      </c>
      <c r="D129" s="4">
        <v>-169576</v>
      </c>
      <c r="E129" s="4">
        <v>-4126530000</v>
      </c>
      <c r="F129" s="4">
        <f t="shared" si="15"/>
        <v>-13050250000</v>
      </c>
      <c r="R129" s="5">
        <v>-2E-3</v>
      </c>
      <c r="S129" s="4">
        <v>539233</v>
      </c>
    </row>
    <row r="130" spans="1:22" x14ac:dyDescent="0.2">
      <c r="A130" s="16" t="s">
        <v>158</v>
      </c>
      <c r="B130" s="4">
        <v>43800</v>
      </c>
      <c r="C130" s="4">
        <v>201100</v>
      </c>
      <c r="D130" s="4">
        <v>-157300</v>
      </c>
      <c r="E130" s="4">
        <v>-3825300000</v>
      </c>
      <c r="F130" s="4">
        <f t="shared" si="15"/>
        <v>-8923720000</v>
      </c>
      <c r="R130" s="5">
        <v>0</v>
      </c>
      <c r="S130" s="4">
        <v>369750</v>
      </c>
    </row>
    <row r="131" spans="1:22" x14ac:dyDescent="0.2">
      <c r="A131" s="16" t="s">
        <v>157</v>
      </c>
      <c r="B131" s="4">
        <v>10503</v>
      </c>
      <c r="C131" s="4">
        <v>216100</v>
      </c>
      <c r="D131" s="4">
        <v>-205597</v>
      </c>
      <c r="E131" s="4">
        <v>-4987620000</v>
      </c>
      <c r="F131" s="4">
        <f>E131+F132</f>
        <v>-5098420000</v>
      </c>
      <c r="R131" s="5">
        <v>-2.81E-2</v>
      </c>
      <c r="S131" s="4">
        <v>671118</v>
      </c>
    </row>
    <row r="132" spans="1:22" x14ac:dyDescent="0.2">
      <c r="A132" s="16" t="s">
        <v>156</v>
      </c>
      <c r="B132" s="4">
        <v>3300</v>
      </c>
      <c r="C132" s="4">
        <v>7758</v>
      </c>
      <c r="D132" s="4">
        <v>-4458</v>
      </c>
      <c r="E132" s="4">
        <v>-110800000</v>
      </c>
      <c r="F132" s="4">
        <f>E132</f>
        <v>-110800000</v>
      </c>
      <c r="R132" s="5">
        <v>1.6399999999999998E-2</v>
      </c>
      <c r="S132" s="4">
        <v>435418</v>
      </c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6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6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6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6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6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5"/>
    </row>
    <row r="150" spans="1:22" x14ac:dyDescent="0.2">
      <c r="A150" s="6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5"/>
    </row>
    <row r="151" spans="1:22" x14ac:dyDescent="0.2">
      <c r="A151" s="6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5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5"/>
    </row>
    <row r="153" spans="1:22" x14ac:dyDescent="0.2">
      <c r="A153" s="2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5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5"/>
    </row>
    <row r="155" spans="1:22" x14ac:dyDescent="0.2">
      <c r="A155" s="6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5"/>
    </row>
    <row r="156" spans="1:22" x14ac:dyDescent="0.2">
      <c r="A156" s="6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5"/>
    </row>
    <row r="157" spans="1:22" x14ac:dyDescent="0.2">
      <c r="A157" s="6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5"/>
    </row>
    <row r="158" spans="1:22" x14ac:dyDescent="0.2">
      <c r="A158" s="6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5"/>
    </row>
    <row r="159" spans="1:22" x14ac:dyDescent="0.2">
      <c r="A159" s="6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5"/>
    </row>
    <row r="160" spans="1:22" x14ac:dyDescent="0.2">
      <c r="A160" s="6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5"/>
    </row>
    <row r="161" spans="1:22" x14ac:dyDescent="0.2">
      <c r="A161" s="6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5"/>
    </row>
    <row r="162" spans="1:22" x14ac:dyDescent="0.2">
      <c r="A162" s="6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5"/>
      <c r="U162" s="5"/>
      <c r="V162" s="5"/>
    </row>
    <row r="163" spans="1:22" x14ac:dyDescent="0.2">
      <c r="A163" s="6"/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5"/>
      <c r="U163" s="5"/>
      <c r="V163" s="5"/>
    </row>
    <row r="164" spans="1:22" x14ac:dyDescent="0.2">
      <c r="A164" s="6"/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5"/>
      <c r="U164" s="5"/>
      <c r="V164" s="5"/>
    </row>
    <row r="165" spans="1:22" x14ac:dyDescent="0.2">
      <c r="A165" s="6"/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5"/>
      <c r="U165" s="5"/>
      <c r="V165" s="5"/>
    </row>
    <row r="166" spans="1:22" x14ac:dyDescent="0.2">
      <c r="A166" s="6"/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5"/>
      <c r="U166" s="5"/>
      <c r="V166" s="5"/>
    </row>
    <row r="167" spans="1:22" x14ac:dyDescent="0.2">
      <c r="A167" s="6"/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5"/>
      <c r="U167" s="5"/>
      <c r="V167" s="5"/>
    </row>
    <row r="168" spans="1:22" x14ac:dyDescent="0.2">
      <c r="A168" s="2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5"/>
    </row>
    <row r="169" spans="1:22" x14ac:dyDescent="0.2">
      <c r="A169" s="2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5"/>
    </row>
    <row r="170" spans="1:22" x14ac:dyDescent="0.2">
      <c r="A170" s="2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5"/>
    </row>
    <row r="171" spans="1:22" x14ac:dyDescent="0.2">
      <c r="A171" s="2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5"/>
    </row>
    <row r="172" spans="1:22" x14ac:dyDescent="0.2">
      <c r="A172" s="2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5"/>
    </row>
    <row r="173" spans="1:22" x14ac:dyDescent="0.2">
      <c r="A173" s="2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5"/>
    </row>
    <row r="174" spans="1:22" x14ac:dyDescent="0.2">
      <c r="A174" s="2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5"/>
    </row>
    <row r="175" spans="1:22" x14ac:dyDescent="0.2">
      <c r="A175" s="2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5"/>
    </row>
    <row r="176" spans="1:22" x14ac:dyDescent="0.2">
      <c r="A176" s="2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5"/>
    </row>
    <row r="177" spans="1:22" x14ac:dyDescent="0.2">
      <c r="A177" s="2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5"/>
      <c r="U177" s="5"/>
      <c r="V177" s="5"/>
    </row>
    <row r="178" spans="1:22" x14ac:dyDescent="0.2">
      <c r="A178" s="2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5"/>
      <c r="U178" s="5"/>
      <c r="V178" s="5"/>
    </row>
    <row r="179" spans="1:22" x14ac:dyDescent="0.2">
      <c r="A179" s="2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5"/>
      <c r="U179" s="5"/>
      <c r="V179" s="5"/>
    </row>
    <row r="180" spans="1:22" x14ac:dyDescent="0.2">
      <c r="A180" s="2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5"/>
      <c r="U180" s="5"/>
      <c r="V180" s="5"/>
    </row>
    <row r="181" spans="1:22" x14ac:dyDescent="0.2">
      <c r="A181" s="2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5"/>
      <c r="U181" s="5"/>
      <c r="V181" s="5"/>
    </row>
    <row r="182" spans="1:22" x14ac:dyDescent="0.2">
      <c r="A182" s="2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5"/>
      <c r="U182" s="5"/>
      <c r="V182" s="5"/>
    </row>
    <row r="183" spans="1:22" x14ac:dyDescent="0.2">
      <c r="A183" s="2"/>
      <c r="B183" s="4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5"/>
      <c r="U183" s="5"/>
      <c r="V183" s="5"/>
    </row>
    <row r="184" spans="1:22" x14ac:dyDescent="0.2">
      <c r="A184" s="2"/>
      <c r="B184" s="4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5"/>
      <c r="U184" s="5"/>
      <c r="V184" s="5"/>
    </row>
    <row r="185" spans="1:22" x14ac:dyDescent="0.2">
      <c r="A185" s="2"/>
      <c r="B185" s="4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5"/>
      <c r="U185" s="5"/>
      <c r="V185" s="8"/>
    </row>
    <row r="186" spans="1:22" x14ac:dyDescent="0.2">
      <c r="A186" s="2"/>
      <c r="B186" s="4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5"/>
      <c r="U186" s="5"/>
      <c r="V186" s="8"/>
    </row>
    <row r="187" spans="1:22" x14ac:dyDescent="0.2">
      <c r="A187" s="2"/>
      <c r="B187" s="4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5"/>
      <c r="U187" s="5"/>
      <c r="V187" s="8"/>
    </row>
    <row r="188" spans="1:22" x14ac:dyDescent="0.2">
      <c r="A188" s="6"/>
      <c r="B188" s="4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5"/>
      <c r="U188" s="5"/>
      <c r="V188" s="8"/>
    </row>
    <row r="189" spans="1:22" x14ac:dyDescent="0.2">
      <c r="A189" s="6"/>
      <c r="B189" s="4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5"/>
      <c r="U189" s="5"/>
      <c r="V189" s="8"/>
    </row>
    <row r="190" spans="1:22" x14ac:dyDescent="0.2">
      <c r="A190" s="6"/>
      <c r="B190" s="4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5"/>
      <c r="U190" s="5"/>
      <c r="V190" s="8"/>
    </row>
    <row r="191" spans="1:22" x14ac:dyDescent="0.2">
      <c r="A191" s="6"/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5"/>
      <c r="U191" s="5"/>
      <c r="V191" s="8"/>
    </row>
    <row r="192" spans="1:22" x14ac:dyDescent="0.2">
      <c r="A192" s="6"/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5"/>
      <c r="U192" s="5"/>
      <c r="V192" s="8"/>
    </row>
    <row r="193" spans="1:22" x14ac:dyDescent="0.2">
      <c r="A193" s="2"/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5"/>
      <c r="U193" s="5"/>
      <c r="V193" s="8"/>
    </row>
    <row r="194" spans="1:22" x14ac:dyDescent="0.2">
      <c r="A194" s="2"/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5"/>
      <c r="U194" s="5"/>
      <c r="V194" s="8"/>
    </row>
    <row r="195" spans="1:22" x14ac:dyDescent="0.2">
      <c r="A195" s="2"/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5"/>
      <c r="U195" s="5"/>
      <c r="V195" s="8"/>
    </row>
    <row r="196" spans="1:22" x14ac:dyDescent="0.2">
      <c r="A196" s="2"/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5"/>
      <c r="U196" s="5"/>
      <c r="V196" s="8"/>
    </row>
    <row r="197" spans="1:22" x14ac:dyDescent="0.2">
      <c r="A197" s="2"/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5"/>
      <c r="U197" s="5"/>
      <c r="V197" s="8"/>
    </row>
    <row r="223" spans="1:3" x14ac:dyDescent="0.2">
      <c r="A223" t="e" cm="1">
        <f t="array" aca="1" ref="A223" ca="1">INDIRECT("'" &amp; E1 &amp; "'!$A$2:$A$66")</f>
        <v>#REF!</v>
      </c>
      <c r="B223" t="e" cm="1">
        <f t="array" aca="1" ref="B223" ca="1">INDIRECT("'" &amp; E1 &amp; "'!$B$2:$B$66")</f>
        <v>#REF!</v>
      </c>
      <c r="C223" t="e" cm="1">
        <f t="array" aca="1" ref="C223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5ACFDC-C1EF-AD40-9CCC-28387925D6A9}">
  <sheetPr codeName="Sheet89"/>
  <dimension ref="A1:V223"/>
  <sheetViews>
    <sheetView workbookViewId="0">
      <pane ySplit="2" topLeftCell="A3" activePane="bottomLeft" state="frozen"/>
      <selection activeCell="F17" sqref="F17"/>
      <selection pane="bottomLeft" activeCell="F17" sqref="F17"/>
    </sheetView>
  </sheetViews>
  <sheetFormatPr baseColWidth="10" defaultRowHeight="16" x14ac:dyDescent="0.2"/>
  <cols>
    <col min="1" max="1" width="21.1640625" customWidth="1"/>
    <col min="2" max="2" width="13.5" customWidth="1"/>
    <col min="3" max="3" width="12.83203125" customWidth="1"/>
    <col min="4" max="4" width="13" customWidth="1"/>
    <col min="5" max="5" width="16.832031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5.3320312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252</v>
      </c>
      <c r="U2" s="1" t="s">
        <v>253</v>
      </c>
      <c r="V2" s="1" t="s">
        <v>236</v>
      </c>
    </row>
    <row r="3" spans="1:22" x14ac:dyDescent="0.2">
      <c r="A3" s="16" t="s">
        <v>357</v>
      </c>
      <c r="B3" s="4">
        <v>100</v>
      </c>
      <c r="C3" s="4">
        <v>0</v>
      </c>
      <c r="D3" s="4">
        <v>100</v>
      </c>
      <c r="E3" s="4">
        <v>1544751</v>
      </c>
      <c r="F3" s="4">
        <f t="shared" ref="F3:F11" si="0">E3+F4</f>
        <v>-20302598993</v>
      </c>
      <c r="K3">
        <f t="shared" ref="K3:K11" si="1">K4+J3</f>
        <v>-1500960000</v>
      </c>
      <c r="L3" s="4">
        <v>64</v>
      </c>
      <c r="M3" s="4">
        <v>32</v>
      </c>
      <c r="N3" s="4">
        <v>2</v>
      </c>
      <c r="O3" s="4">
        <v>5</v>
      </c>
      <c r="P3" s="4">
        <v>90000</v>
      </c>
      <c r="Q3" s="4">
        <v>104700</v>
      </c>
      <c r="R3" s="5">
        <v>-1.29E-2</v>
      </c>
      <c r="S3" s="4">
        <v>206500</v>
      </c>
      <c r="T3" s="4">
        <f t="shared" ref="T3:T38" si="2">AVERAGE(S4:S13)</f>
        <v>267333.33333333331</v>
      </c>
      <c r="U3" s="4">
        <f t="shared" ref="U3:U11" si="3">MIN(S4:S8)</f>
        <v>204900</v>
      </c>
      <c r="V3" s="5">
        <v>1.9299999999999998E-2</v>
      </c>
    </row>
    <row r="4" spans="1:22" x14ac:dyDescent="0.2">
      <c r="F4" s="4">
        <f t="shared" si="0"/>
        <v>-20304143744</v>
      </c>
      <c r="K4">
        <f t="shared" si="1"/>
        <v>-1500960000</v>
      </c>
      <c r="L4" s="4">
        <v>69</v>
      </c>
      <c r="M4" s="4">
        <v>44</v>
      </c>
      <c r="N4" s="4">
        <v>1</v>
      </c>
      <c r="O4" s="4">
        <v>5</v>
      </c>
      <c r="P4" s="4">
        <v>56300</v>
      </c>
      <c r="Q4" s="4">
        <v>147400</v>
      </c>
      <c r="R4" s="5">
        <v>-6.4000000000000003E-3</v>
      </c>
      <c r="S4" s="4">
        <v>204900</v>
      </c>
      <c r="T4" s="4">
        <f t="shared" si="2"/>
        <v>275137.5</v>
      </c>
      <c r="U4" s="4">
        <f t="shared" si="3"/>
        <v>269100</v>
      </c>
      <c r="V4" s="5">
        <v>1.9199999999999998E-2</v>
      </c>
    </row>
    <row r="5" spans="1:22" x14ac:dyDescent="0.2">
      <c r="A5" s="16" t="s">
        <v>355</v>
      </c>
      <c r="B5" s="4">
        <v>400</v>
      </c>
      <c r="C5" s="4">
        <v>0</v>
      </c>
      <c r="D5" s="4">
        <v>400</v>
      </c>
      <c r="E5" s="4">
        <v>6266181</v>
      </c>
      <c r="F5" s="4">
        <f t="shared" si="0"/>
        <v>-20304143744</v>
      </c>
      <c r="K5">
        <f t="shared" si="1"/>
        <v>-1500960000</v>
      </c>
      <c r="L5" s="4">
        <v>104</v>
      </c>
      <c r="M5" s="4">
        <v>43</v>
      </c>
      <c r="N5" s="4">
        <v>5</v>
      </c>
      <c r="O5" s="4">
        <v>8</v>
      </c>
      <c r="P5" s="4">
        <v>181000</v>
      </c>
      <c r="Q5" s="4">
        <v>165000</v>
      </c>
      <c r="R5" s="5">
        <v>-1.2699999999999999E-2</v>
      </c>
      <c r="S5" s="4">
        <v>345900</v>
      </c>
      <c r="T5" s="4">
        <f t="shared" si="2"/>
        <v>265028.57142857142</v>
      </c>
      <c r="U5" s="4">
        <f t="shared" si="3"/>
        <v>135500</v>
      </c>
      <c r="V5" s="5">
        <v>2.52E-2</v>
      </c>
    </row>
    <row r="6" spans="1:22" x14ac:dyDescent="0.2">
      <c r="A6" s="16" t="s">
        <v>354</v>
      </c>
      <c r="B6" s="4">
        <v>0</v>
      </c>
      <c r="C6" s="4">
        <v>300</v>
      </c>
      <c r="D6" s="4">
        <v>-300</v>
      </c>
      <c r="E6" s="4">
        <v>-4752872</v>
      </c>
      <c r="F6" s="4">
        <f t="shared" si="0"/>
        <v>-20310409925</v>
      </c>
      <c r="G6" s="4">
        <v>0</v>
      </c>
      <c r="H6" s="4">
        <v>0</v>
      </c>
      <c r="I6" s="4">
        <v>0</v>
      </c>
      <c r="J6" s="4">
        <v>887960000</v>
      </c>
      <c r="K6">
        <f t="shared" si="1"/>
        <v>-1500960000</v>
      </c>
      <c r="L6" s="4">
        <v>74</v>
      </c>
      <c r="M6" s="4">
        <v>64</v>
      </c>
      <c r="N6" s="4">
        <v>3</v>
      </c>
      <c r="O6" s="4">
        <v>7</v>
      </c>
      <c r="P6" s="4">
        <v>195600</v>
      </c>
      <c r="Q6" s="4">
        <v>205000</v>
      </c>
      <c r="R6" s="5">
        <v>-6.1999999999999998E-3</v>
      </c>
      <c r="S6" s="4">
        <v>401800</v>
      </c>
      <c r="T6" s="4">
        <f t="shared" si="2"/>
        <v>242233.33333333334</v>
      </c>
      <c r="U6" s="4">
        <f t="shared" si="3"/>
        <v>135500</v>
      </c>
      <c r="V6" s="5">
        <v>1.2500000000000001E-2</v>
      </c>
    </row>
    <row r="7" spans="1:22" x14ac:dyDescent="0.2">
      <c r="F7" s="4">
        <f t="shared" si="0"/>
        <v>-20305657053</v>
      </c>
      <c r="K7">
        <f t="shared" si="1"/>
        <v>-2388920000</v>
      </c>
      <c r="L7" s="4">
        <v>78</v>
      </c>
      <c r="M7" s="4">
        <v>27</v>
      </c>
      <c r="N7" s="4">
        <v>5</v>
      </c>
      <c r="O7" s="4">
        <v>5</v>
      </c>
      <c r="P7" s="4">
        <v>197900</v>
      </c>
      <c r="Q7" s="4">
        <v>71400</v>
      </c>
      <c r="R7" s="5">
        <v>-6.1999999999999998E-3</v>
      </c>
      <c r="S7" s="4">
        <v>269100</v>
      </c>
      <c r="T7" s="4">
        <f t="shared" si="2"/>
        <v>216333.33333333334</v>
      </c>
      <c r="U7" s="4">
        <f t="shared" si="3"/>
        <v>135500</v>
      </c>
      <c r="V7" s="5">
        <v>1.8700000000000001E-2</v>
      </c>
    </row>
    <row r="8" spans="1:22" x14ac:dyDescent="0.2">
      <c r="F8" s="4">
        <f t="shared" si="0"/>
        <v>-20305657053</v>
      </c>
      <c r="K8">
        <f t="shared" si="1"/>
        <v>-2388920000</v>
      </c>
      <c r="L8" s="4">
        <v>108</v>
      </c>
      <c r="M8" s="4">
        <v>72</v>
      </c>
      <c r="N8" s="4">
        <v>7</v>
      </c>
      <c r="O8" s="4">
        <v>4</v>
      </c>
      <c r="P8" s="4">
        <v>271800</v>
      </c>
      <c r="Q8" s="4">
        <v>132000</v>
      </c>
      <c r="R8" s="5">
        <v>1.26E-2</v>
      </c>
      <c r="S8" s="4">
        <v>412400</v>
      </c>
      <c r="T8" s="4">
        <f t="shared" si="2"/>
        <v>177120</v>
      </c>
      <c r="U8" s="4">
        <f t="shared" si="3"/>
        <v>135500</v>
      </c>
      <c r="V8" s="5">
        <v>1.2500000000000001E-2</v>
      </c>
    </row>
    <row r="9" spans="1:22" x14ac:dyDescent="0.2">
      <c r="A9" s="16" t="s">
        <v>351</v>
      </c>
      <c r="B9" s="4">
        <v>24200</v>
      </c>
      <c r="C9" s="4">
        <v>4800</v>
      </c>
      <c r="D9" s="4">
        <v>19400</v>
      </c>
      <c r="E9" s="4">
        <v>306601377</v>
      </c>
      <c r="F9" s="4">
        <f t="shared" si="0"/>
        <v>-20305657053</v>
      </c>
      <c r="K9">
        <f t="shared" si="1"/>
        <v>-2388920000</v>
      </c>
      <c r="L9" s="4">
        <v>62</v>
      </c>
      <c r="M9" s="4">
        <v>130</v>
      </c>
      <c r="N9" s="4">
        <v>6</v>
      </c>
      <c r="O9" s="4">
        <v>4</v>
      </c>
      <c r="P9" s="4">
        <v>167200</v>
      </c>
      <c r="Q9" s="4">
        <v>144200</v>
      </c>
      <c r="R9" s="5">
        <v>1.9299999999999998E-2</v>
      </c>
      <c r="S9" s="4">
        <v>312300</v>
      </c>
      <c r="T9" s="4">
        <f t="shared" si="2"/>
        <v>143325</v>
      </c>
      <c r="U9" s="4">
        <f t="shared" si="3"/>
        <v>135500</v>
      </c>
      <c r="V9" s="5">
        <v>2.5099999999999997E-2</v>
      </c>
    </row>
    <row r="10" spans="1:22" x14ac:dyDescent="0.2">
      <c r="F10" s="4">
        <f t="shared" si="0"/>
        <v>-20612258430</v>
      </c>
      <c r="K10">
        <f t="shared" si="1"/>
        <v>-2388920000</v>
      </c>
      <c r="L10" s="4">
        <v>35</v>
      </c>
      <c r="M10" s="4">
        <v>42</v>
      </c>
      <c r="N10" s="4">
        <v>1</v>
      </c>
      <c r="O10" s="4">
        <v>3</v>
      </c>
      <c r="P10" s="4">
        <v>42100</v>
      </c>
      <c r="Q10" s="4">
        <v>91700</v>
      </c>
      <c r="R10" s="5">
        <v>0</v>
      </c>
      <c r="S10" s="4">
        <v>135500</v>
      </c>
      <c r="T10" s="4">
        <f t="shared" si="2"/>
        <v>145933.33333333334</v>
      </c>
      <c r="U10" s="4">
        <f t="shared" si="3"/>
        <v>156000</v>
      </c>
      <c r="V10" s="5">
        <v>1.2800000000000001E-2</v>
      </c>
    </row>
    <row r="11" spans="1:22" x14ac:dyDescent="0.2">
      <c r="F11" s="4">
        <f t="shared" si="0"/>
        <v>-20612258430</v>
      </c>
      <c r="K11">
        <f t="shared" si="1"/>
        <v>-2388920000</v>
      </c>
      <c r="L11" s="4">
        <v>41</v>
      </c>
      <c r="M11" s="4">
        <v>48</v>
      </c>
      <c r="N11" s="4">
        <v>2</v>
      </c>
      <c r="O11" s="4">
        <v>4</v>
      </c>
      <c r="P11" s="4">
        <v>55200</v>
      </c>
      <c r="Q11" s="4">
        <v>111000</v>
      </c>
      <c r="R11" s="5">
        <v>6.5000000000000006E-3</v>
      </c>
      <c r="S11" s="4">
        <v>168100</v>
      </c>
      <c r="T11" s="4">
        <f t="shared" si="2"/>
        <v>134850</v>
      </c>
      <c r="U11" s="4">
        <f t="shared" si="3"/>
        <v>156000</v>
      </c>
      <c r="V11" s="5">
        <v>1.29E-2</v>
      </c>
    </row>
    <row r="12" spans="1:22" x14ac:dyDescent="0.2">
      <c r="F12" s="4">
        <f t="shared" ref="F12:F38" si="4">E12+F13</f>
        <v>-20612258430</v>
      </c>
      <c r="K12">
        <f t="shared" ref="K12:K38" si="5">K13+J12</f>
        <v>-2388920000</v>
      </c>
      <c r="L12" s="4">
        <v>47</v>
      </c>
      <c r="M12" s="4">
        <v>40</v>
      </c>
      <c r="N12" s="4">
        <v>3</v>
      </c>
      <c r="O12" s="4">
        <v>6</v>
      </c>
      <c r="P12" s="4">
        <v>60100</v>
      </c>
      <c r="Q12" s="4">
        <v>95900</v>
      </c>
      <c r="R12" s="5">
        <v>0</v>
      </c>
      <c r="S12" s="4">
        <v>156000</v>
      </c>
      <c r="T12" s="4">
        <f t="shared" si="2"/>
        <v>113700</v>
      </c>
      <c r="U12" s="4">
        <f t="shared" ref="U12:U38" si="6">MIN(S13:S17)</f>
        <v>113700</v>
      </c>
      <c r="V12" s="5">
        <v>1.29E-2</v>
      </c>
    </row>
    <row r="13" spans="1:22" x14ac:dyDescent="0.2">
      <c r="A13" s="16">
        <v>45376</v>
      </c>
      <c r="F13" s="4">
        <f t="shared" si="4"/>
        <v>-20612258430</v>
      </c>
      <c r="K13">
        <f t="shared" si="5"/>
        <v>-2388920000</v>
      </c>
      <c r="L13" s="4">
        <v>40</v>
      </c>
      <c r="M13" s="4">
        <v>37</v>
      </c>
      <c r="N13" s="4">
        <v>0</v>
      </c>
      <c r="O13" s="4">
        <v>1</v>
      </c>
      <c r="P13" s="4">
        <v>35600</v>
      </c>
      <c r="Q13" s="4">
        <v>54700</v>
      </c>
      <c r="T13" s="4">
        <f t="shared" si="2"/>
        <v>113700</v>
      </c>
      <c r="U13" s="4">
        <f t="shared" si="6"/>
        <v>113700</v>
      </c>
    </row>
    <row r="14" spans="1:22" x14ac:dyDescent="0.2">
      <c r="A14" s="16">
        <v>45373</v>
      </c>
      <c r="F14" s="4">
        <f t="shared" si="4"/>
        <v>-20612258430</v>
      </c>
      <c r="K14">
        <f t="shared" si="5"/>
        <v>-2388920000</v>
      </c>
      <c r="L14" s="4">
        <v>71</v>
      </c>
      <c r="M14" s="4">
        <v>62</v>
      </c>
      <c r="N14" s="4">
        <v>11</v>
      </c>
      <c r="O14" s="4">
        <v>6</v>
      </c>
      <c r="P14" s="4">
        <v>403100</v>
      </c>
      <c r="Q14" s="4">
        <v>156300</v>
      </c>
      <c r="T14" s="4">
        <f t="shared" si="2"/>
        <v>113700</v>
      </c>
      <c r="U14" s="4">
        <f t="shared" si="6"/>
        <v>113700</v>
      </c>
    </row>
    <row r="15" spans="1:22" x14ac:dyDescent="0.2">
      <c r="A15" s="16">
        <v>45372</v>
      </c>
      <c r="F15" s="4">
        <f t="shared" si="4"/>
        <v>-20612258430</v>
      </c>
      <c r="K15" s="27">
        <f t="shared" si="5"/>
        <v>-2388920000</v>
      </c>
      <c r="L15" s="4">
        <v>67</v>
      </c>
      <c r="M15" s="4">
        <v>50</v>
      </c>
      <c r="N15" s="4">
        <v>2</v>
      </c>
      <c r="O15" s="4">
        <v>0</v>
      </c>
      <c r="P15" s="4">
        <v>95300</v>
      </c>
      <c r="Q15" s="4">
        <v>90900</v>
      </c>
      <c r="T15" s="4">
        <f t="shared" si="2"/>
        <v>113700</v>
      </c>
      <c r="U15" s="4">
        <f t="shared" si="6"/>
        <v>113700</v>
      </c>
    </row>
    <row r="16" spans="1:22" x14ac:dyDescent="0.2">
      <c r="A16" s="16">
        <v>45371</v>
      </c>
      <c r="F16" s="4">
        <f t="shared" si="4"/>
        <v>-20612258430</v>
      </c>
      <c r="K16" s="27">
        <f t="shared" si="5"/>
        <v>-2388920000</v>
      </c>
      <c r="L16" s="4">
        <v>58</v>
      </c>
      <c r="M16" s="4">
        <v>44</v>
      </c>
      <c r="N16" s="4">
        <v>7</v>
      </c>
      <c r="O16" s="4">
        <v>6</v>
      </c>
      <c r="P16" s="4">
        <v>149000</v>
      </c>
      <c r="Q16" s="4">
        <v>207700</v>
      </c>
      <c r="T16" s="4">
        <f t="shared" si="2"/>
        <v>184200</v>
      </c>
      <c r="U16" s="4">
        <f t="shared" si="6"/>
        <v>113700</v>
      </c>
    </row>
    <row r="17" spans="1:22" x14ac:dyDescent="0.2">
      <c r="A17" s="16" t="s">
        <v>337</v>
      </c>
      <c r="B17" s="4">
        <v>100</v>
      </c>
      <c r="C17" s="4">
        <v>0</v>
      </c>
      <c r="D17" s="4">
        <v>100</v>
      </c>
      <c r="E17" s="4">
        <v>1530449</v>
      </c>
      <c r="F17" s="4">
        <f t="shared" si="4"/>
        <v>-20612258430</v>
      </c>
      <c r="K17" s="27">
        <f t="shared" si="5"/>
        <v>-2388920000</v>
      </c>
      <c r="L17" s="4">
        <v>49</v>
      </c>
      <c r="M17" s="4">
        <v>28</v>
      </c>
      <c r="N17" s="4">
        <v>1</v>
      </c>
      <c r="O17" s="4">
        <v>3</v>
      </c>
      <c r="P17" s="4">
        <v>56400</v>
      </c>
      <c r="Q17" s="4">
        <v>52700</v>
      </c>
      <c r="R17" s="5">
        <v>-1.3000000000000001E-2</v>
      </c>
      <c r="S17" s="4">
        <v>113700</v>
      </c>
      <c r="T17" s="4">
        <f t="shared" si="2"/>
        <v>254700</v>
      </c>
      <c r="U17" s="4">
        <f t="shared" si="6"/>
        <v>0</v>
      </c>
      <c r="V17" s="5">
        <v>1.9400000000000001E-2</v>
      </c>
    </row>
    <row r="18" spans="1:22" x14ac:dyDescent="0.2">
      <c r="A18" s="16">
        <v>45369</v>
      </c>
      <c r="F18" s="4">
        <f t="shared" si="4"/>
        <v>-20613788879</v>
      </c>
      <c r="K18" s="27">
        <f t="shared" si="5"/>
        <v>-2388920000</v>
      </c>
      <c r="L18" s="4">
        <v>105</v>
      </c>
      <c r="M18" s="4">
        <v>86</v>
      </c>
      <c r="N18" s="4">
        <v>4</v>
      </c>
      <c r="O18" s="4">
        <v>17</v>
      </c>
      <c r="P18" s="4">
        <v>176500</v>
      </c>
      <c r="Q18" s="4">
        <v>346700</v>
      </c>
      <c r="T18" s="4">
        <f t="shared" si="2"/>
        <v>254700</v>
      </c>
      <c r="U18" s="4">
        <f t="shared" si="6"/>
        <v>0</v>
      </c>
    </row>
    <row r="19" spans="1:22" x14ac:dyDescent="0.2">
      <c r="A19" s="16">
        <v>45366</v>
      </c>
      <c r="F19" s="4">
        <f t="shared" si="4"/>
        <v>-20613788879</v>
      </c>
      <c r="K19" s="27">
        <f t="shared" si="5"/>
        <v>-2388920000</v>
      </c>
      <c r="L19" s="4">
        <v>62</v>
      </c>
      <c r="M19" s="4">
        <v>65</v>
      </c>
      <c r="N19" s="4">
        <v>12</v>
      </c>
      <c r="O19" s="4">
        <v>4</v>
      </c>
      <c r="P19" s="4">
        <v>185700</v>
      </c>
      <c r="Q19" s="4">
        <v>133500</v>
      </c>
      <c r="T19" s="4">
        <f t="shared" si="2"/>
        <v>254700</v>
      </c>
      <c r="U19" s="4">
        <f t="shared" si="6"/>
        <v>0</v>
      </c>
    </row>
    <row r="20" spans="1:22" x14ac:dyDescent="0.2">
      <c r="A20" s="16">
        <v>45365</v>
      </c>
      <c r="F20" s="4">
        <f t="shared" si="4"/>
        <v>-20613788879</v>
      </c>
      <c r="K20" s="27">
        <f t="shared" si="5"/>
        <v>-2388920000</v>
      </c>
      <c r="L20" s="4">
        <v>145</v>
      </c>
      <c r="M20" s="4">
        <v>126</v>
      </c>
      <c r="N20" s="4">
        <v>16</v>
      </c>
      <c r="O20" s="4">
        <v>10</v>
      </c>
      <c r="P20" s="4">
        <v>549200</v>
      </c>
      <c r="Q20" s="4">
        <v>314400</v>
      </c>
      <c r="T20" s="4">
        <f t="shared" si="2"/>
        <v>320500</v>
      </c>
      <c r="U20" s="4">
        <f t="shared" si="6"/>
        <v>0</v>
      </c>
    </row>
    <row r="21" spans="1:22" x14ac:dyDescent="0.2">
      <c r="A21" s="16">
        <v>45364</v>
      </c>
      <c r="F21" s="4">
        <f t="shared" si="4"/>
        <v>-20613788879</v>
      </c>
      <c r="K21" s="27">
        <f t="shared" si="5"/>
        <v>-2388920000</v>
      </c>
      <c r="L21" s="4">
        <v>78</v>
      </c>
      <c r="M21" s="4">
        <v>43</v>
      </c>
      <c r="N21" s="4">
        <v>17</v>
      </c>
      <c r="O21" s="4">
        <v>10</v>
      </c>
      <c r="P21" s="4">
        <v>442100</v>
      </c>
      <c r="Q21" s="4">
        <v>376000</v>
      </c>
      <c r="T21" s="4">
        <f t="shared" si="2"/>
        <v>289600</v>
      </c>
      <c r="U21" s="4">
        <f t="shared" si="6"/>
        <v>254700</v>
      </c>
    </row>
    <row r="22" spans="1:22" x14ac:dyDescent="0.2">
      <c r="A22" s="16">
        <v>45363</v>
      </c>
      <c r="F22" s="4">
        <f t="shared" si="4"/>
        <v>-20613788879</v>
      </c>
      <c r="K22" s="27">
        <f t="shared" si="5"/>
        <v>-2388920000</v>
      </c>
      <c r="L22" s="4">
        <v>56</v>
      </c>
      <c r="M22" s="4">
        <v>15</v>
      </c>
      <c r="N22" s="4">
        <v>1</v>
      </c>
      <c r="O22" s="4">
        <v>2</v>
      </c>
      <c r="P22" s="4">
        <v>47900</v>
      </c>
      <c r="Q22" s="4">
        <v>39800</v>
      </c>
      <c r="T22" s="4">
        <f t="shared" si="2"/>
        <v>289600</v>
      </c>
      <c r="U22" s="4">
        <f t="shared" si="6"/>
        <v>254700</v>
      </c>
    </row>
    <row r="23" spans="1:22" x14ac:dyDescent="0.2">
      <c r="A23" s="16">
        <v>45362</v>
      </c>
      <c r="F23" s="4">
        <f t="shared" si="4"/>
        <v>-20613788879</v>
      </c>
      <c r="K23" s="27">
        <f t="shared" si="5"/>
        <v>-2388920000</v>
      </c>
      <c r="L23" s="4">
        <v>38</v>
      </c>
      <c r="M23" s="4">
        <v>50</v>
      </c>
      <c r="N23" s="4">
        <v>3</v>
      </c>
      <c r="O23" s="4">
        <v>6</v>
      </c>
      <c r="P23" s="4">
        <v>118000</v>
      </c>
      <c r="Q23" s="4">
        <v>94700</v>
      </c>
      <c r="T23" s="4">
        <f t="shared" si="2"/>
        <v>271450</v>
      </c>
      <c r="U23" s="4">
        <f t="shared" si="6"/>
        <v>254700</v>
      </c>
    </row>
    <row r="24" spans="1:22" x14ac:dyDescent="0.2">
      <c r="A24" s="16">
        <v>45359</v>
      </c>
      <c r="F24" s="4">
        <f t="shared" si="4"/>
        <v>-20613788879</v>
      </c>
      <c r="K24" s="27">
        <f t="shared" si="5"/>
        <v>-2388920000</v>
      </c>
      <c r="L24" s="4">
        <v>42</v>
      </c>
      <c r="M24" s="4">
        <v>52</v>
      </c>
      <c r="N24" s="4">
        <v>2</v>
      </c>
      <c r="O24" s="4">
        <v>6</v>
      </c>
      <c r="P24" s="4">
        <v>63600</v>
      </c>
      <c r="Q24" s="4">
        <v>168100</v>
      </c>
      <c r="T24" s="4">
        <f t="shared" si="2"/>
        <v>378500</v>
      </c>
      <c r="U24" s="4">
        <f t="shared" si="6"/>
        <v>254700</v>
      </c>
    </row>
    <row r="25" spans="1:22" x14ac:dyDescent="0.2">
      <c r="A25" s="16">
        <v>45358</v>
      </c>
      <c r="F25" s="4">
        <f t="shared" si="4"/>
        <v>-20613788879</v>
      </c>
      <c r="K25" s="27">
        <f t="shared" si="5"/>
        <v>-2388920000</v>
      </c>
      <c r="L25" s="4">
        <v>45</v>
      </c>
      <c r="M25" s="4">
        <v>28</v>
      </c>
      <c r="N25" s="4">
        <v>3</v>
      </c>
      <c r="O25" s="4">
        <v>1</v>
      </c>
      <c r="P25" s="4">
        <v>72100</v>
      </c>
      <c r="Q25" s="4">
        <v>73900</v>
      </c>
      <c r="T25" s="4">
        <f t="shared" si="2"/>
        <v>327933.33333333331</v>
      </c>
      <c r="U25" s="4">
        <f t="shared" si="6"/>
        <v>254700</v>
      </c>
    </row>
    <row r="26" spans="1:22" x14ac:dyDescent="0.2">
      <c r="A26" s="16" t="s">
        <v>328</v>
      </c>
      <c r="B26" s="4">
        <v>10000</v>
      </c>
      <c r="C26" s="4">
        <v>0</v>
      </c>
      <c r="D26" s="4">
        <v>10000</v>
      </c>
      <c r="E26" s="4">
        <v>149087947</v>
      </c>
      <c r="F26" s="4">
        <f t="shared" si="4"/>
        <v>-20613788879</v>
      </c>
      <c r="K26" s="27">
        <f t="shared" si="5"/>
        <v>-2388920000</v>
      </c>
      <c r="L26" s="4">
        <v>95</v>
      </c>
      <c r="M26" s="4">
        <v>25</v>
      </c>
      <c r="N26" s="4">
        <v>3</v>
      </c>
      <c r="O26" s="4">
        <v>3</v>
      </c>
      <c r="P26" s="4">
        <v>146800</v>
      </c>
      <c r="Q26" s="4">
        <v>107700</v>
      </c>
      <c r="R26" s="5">
        <v>-1.3500000000000002E-2</v>
      </c>
      <c r="S26" s="4">
        <v>254700</v>
      </c>
      <c r="T26" s="4">
        <f t="shared" si="2"/>
        <v>328916.66666666669</v>
      </c>
      <c r="U26" s="4">
        <f t="shared" si="6"/>
        <v>227800</v>
      </c>
      <c r="V26" s="5">
        <v>1.34E-2</v>
      </c>
    </row>
    <row r="27" spans="1:22" x14ac:dyDescent="0.2">
      <c r="A27" s="16">
        <v>45356</v>
      </c>
      <c r="F27" s="4">
        <f t="shared" si="4"/>
        <v>-20762876826</v>
      </c>
      <c r="K27" s="27">
        <f t="shared" si="5"/>
        <v>-2388920000</v>
      </c>
      <c r="L27" s="4">
        <v>37</v>
      </c>
      <c r="M27" s="4">
        <v>37</v>
      </c>
      <c r="N27" s="4">
        <v>1</v>
      </c>
      <c r="O27" s="4">
        <v>4</v>
      </c>
      <c r="P27" s="4">
        <v>35900</v>
      </c>
      <c r="Q27" s="4">
        <v>126000</v>
      </c>
      <c r="T27" s="4">
        <f t="shared" si="2"/>
        <v>301300</v>
      </c>
      <c r="U27" s="4">
        <f t="shared" si="6"/>
        <v>227800</v>
      </c>
    </row>
    <row r="28" spans="1:22" x14ac:dyDescent="0.2">
      <c r="A28" s="16">
        <v>45355</v>
      </c>
      <c r="F28" s="4">
        <f t="shared" si="4"/>
        <v>-20762876826</v>
      </c>
      <c r="K28" s="27">
        <f t="shared" si="5"/>
        <v>-2388920000</v>
      </c>
      <c r="L28" s="4">
        <v>34</v>
      </c>
      <c r="M28" s="4">
        <v>42</v>
      </c>
      <c r="N28" s="4">
        <v>2</v>
      </c>
      <c r="O28" s="4">
        <v>4</v>
      </c>
      <c r="P28" s="4">
        <v>62800</v>
      </c>
      <c r="Q28" s="4">
        <v>103600</v>
      </c>
      <c r="T28" s="4">
        <f t="shared" si="2"/>
        <v>293425</v>
      </c>
      <c r="U28" s="4">
        <f t="shared" si="6"/>
        <v>217000</v>
      </c>
    </row>
    <row r="29" spans="1:22" x14ac:dyDescent="0.2">
      <c r="A29" s="16">
        <v>45352</v>
      </c>
      <c r="F29" s="4">
        <f t="shared" si="4"/>
        <v>-20762876826</v>
      </c>
      <c r="K29" s="27">
        <f t="shared" si="5"/>
        <v>-2388920000</v>
      </c>
      <c r="L29" s="4">
        <v>33</v>
      </c>
      <c r="M29" s="4">
        <v>39</v>
      </c>
      <c r="N29" s="4">
        <v>1</v>
      </c>
      <c r="O29" s="4">
        <v>3</v>
      </c>
      <c r="P29" s="4">
        <v>43800</v>
      </c>
      <c r="Q29" s="4">
        <v>141700</v>
      </c>
      <c r="T29" s="4">
        <f t="shared" si="2"/>
        <v>272611.11111111112</v>
      </c>
      <c r="U29" s="4">
        <f t="shared" si="6"/>
        <v>217000</v>
      </c>
    </row>
    <row r="30" spans="1:22" x14ac:dyDescent="0.2">
      <c r="A30" s="16" t="s">
        <v>324</v>
      </c>
      <c r="B30" s="4">
        <v>20000</v>
      </c>
      <c r="C30" s="4">
        <v>0</v>
      </c>
      <c r="D30" s="4">
        <v>20000</v>
      </c>
      <c r="E30" s="4">
        <v>300315299</v>
      </c>
      <c r="F30" s="4">
        <f t="shared" si="4"/>
        <v>-20762876826</v>
      </c>
      <c r="K30" s="27">
        <f t="shared" si="5"/>
        <v>-2388920000</v>
      </c>
      <c r="L30" s="4">
        <v>41</v>
      </c>
      <c r="M30" s="4">
        <v>44</v>
      </c>
      <c r="N30" s="4">
        <v>5</v>
      </c>
      <c r="O30" s="4">
        <v>12</v>
      </c>
      <c r="P30" s="4">
        <v>107100</v>
      </c>
      <c r="Q30" s="4">
        <v>277700</v>
      </c>
      <c r="R30" s="5">
        <v>6.7000000000000002E-3</v>
      </c>
      <c r="S30" s="4">
        <v>386300</v>
      </c>
      <c r="T30" s="4">
        <f t="shared" si="2"/>
        <v>260488.88888888888</v>
      </c>
      <c r="U30" s="4">
        <f t="shared" si="6"/>
        <v>75100</v>
      </c>
      <c r="V30" s="5">
        <v>1.32E-2</v>
      </c>
    </row>
    <row r="31" spans="1:22" x14ac:dyDescent="0.2">
      <c r="A31" s="16" t="s">
        <v>323</v>
      </c>
      <c r="B31" s="4">
        <v>0</v>
      </c>
      <c r="C31" s="4">
        <v>100</v>
      </c>
      <c r="D31" s="4">
        <v>-100</v>
      </c>
      <c r="E31" s="4">
        <v>-1501519</v>
      </c>
      <c r="F31" s="4">
        <f t="shared" si="4"/>
        <v>-21063192125</v>
      </c>
      <c r="K31" s="27">
        <f t="shared" si="5"/>
        <v>-2388920000</v>
      </c>
      <c r="L31" s="4">
        <v>40</v>
      </c>
      <c r="M31" s="4">
        <v>43</v>
      </c>
      <c r="N31" s="4">
        <v>1</v>
      </c>
      <c r="O31" s="4">
        <v>6</v>
      </c>
      <c r="P31" s="4">
        <v>83500</v>
      </c>
      <c r="Q31" s="4">
        <v>144300</v>
      </c>
      <c r="R31" s="5">
        <v>-6.6E-3</v>
      </c>
      <c r="S31" s="4">
        <v>227800</v>
      </c>
      <c r="T31" s="4">
        <f t="shared" si="2"/>
        <v>261944.44444444444</v>
      </c>
      <c r="U31" s="4">
        <f t="shared" si="6"/>
        <v>75100</v>
      </c>
      <c r="V31" s="5">
        <v>1.32E-2</v>
      </c>
    </row>
    <row r="32" spans="1:22" x14ac:dyDescent="0.2">
      <c r="A32" s="16">
        <v>45349</v>
      </c>
      <c r="F32" s="4">
        <f t="shared" si="4"/>
        <v>-21061690606</v>
      </c>
      <c r="K32" s="27">
        <f t="shared" si="5"/>
        <v>-2388920000</v>
      </c>
      <c r="L32" s="4">
        <v>45</v>
      </c>
      <c r="M32" s="4">
        <v>24</v>
      </c>
      <c r="N32" s="4">
        <v>4</v>
      </c>
      <c r="O32" s="4">
        <v>0</v>
      </c>
      <c r="P32" s="4">
        <v>123200</v>
      </c>
      <c r="Q32" s="4">
        <v>27500</v>
      </c>
      <c r="T32" s="4">
        <f t="shared" si="2"/>
        <v>278390</v>
      </c>
      <c r="U32" s="4">
        <f t="shared" si="6"/>
        <v>75100</v>
      </c>
    </row>
    <row r="33" spans="1:22" x14ac:dyDescent="0.2">
      <c r="A33" s="16" t="s">
        <v>321</v>
      </c>
      <c r="B33" s="4">
        <v>1600</v>
      </c>
      <c r="C33" s="4">
        <v>0</v>
      </c>
      <c r="D33" s="4">
        <v>1600</v>
      </c>
      <c r="E33" s="4">
        <v>23854452</v>
      </c>
      <c r="F33" s="4">
        <f t="shared" si="4"/>
        <v>-21061690606</v>
      </c>
      <c r="K33" s="27">
        <f t="shared" si="5"/>
        <v>-2388920000</v>
      </c>
      <c r="L33" s="4">
        <v>93</v>
      </c>
      <c r="M33" s="4">
        <v>23</v>
      </c>
      <c r="N33" s="4">
        <v>4</v>
      </c>
      <c r="O33" s="4">
        <v>5</v>
      </c>
      <c r="P33" s="4">
        <v>103800</v>
      </c>
      <c r="Q33" s="4">
        <v>113000</v>
      </c>
      <c r="R33" s="5">
        <v>6.8000000000000005E-3</v>
      </c>
      <c r="S33" s="4">
        <v>217000</v>
      </c>
      <c r="T33" s="4">
        <f t="shared" si="2"/>
        <v>296460</v>
      </c>
      <c r="U33" s="4">
        <f t="shared" si="6"/>
        <v>75100</v>
      </c>
      <c r="V33" s="5">
        <v>1.34E-2</v>
      </c>
    </row>
    <row r="34" spans="1:22" x14ac:dyDescent="0.2">
      <c r="A34" s="16" t="s">
        <v>320</v>
      </c>
      <c r="B34" s="4">
        <v>132000</v>
      </c>
      <c r="C34" s="4">
        <v>0</v>
      </c>
      <c r="D34" s="4">
        <v>132000</v>
      </c>
      <c r="E34" s="4">
        <v>1981714838</v>
      </c>
      <c r="F34" s="4">
        <f t="shared" si="4"/>
        <v>-21085545058</v>
      </c>
      <c r="G34" s="4">
        <v>0</v>
      </c>
      <c r="H34" s="4">
        <v>0</v>
      </c>
      <c r="I34" s="4">
        <v>0</v>
      </c>
      <c r="J34" s="4">
        <v>-2389220000</v>
      </c>
      <c r="K34" s="27">
        <f t="shared" si="5"/>
        <v>-2388920000</v>
      </c>
      <c r="L34" s="4">
        <v>86</v>
      </c>
      <c r="M34" s="4">
        <v>63</v>
      </c>
      <c r="N34" s="4">
        <v>12</v>
      </c>
      <c r="O34" s="4">
        <v>12</v>
      </c>
      <c r="P34" s="4">
        <v>387200</v>
      </c>
      <c r="Q34" s="4">
        <v>419500</v>
      </c>
      <c r="R34" s="5">
        <v>-6.7000000000000002E-3</v>
      </c>
      <c r="S34" s="4">
        <v>806700</v>
      </c>
      <c r="T34" s="4">
        <f t="shared" si="2"/>
        <v>223290</v>
      </c>
      <c r="U34" s="4">
        <f t="shared" si="6"/>
        <v>75100</v>
      </c>
      <c r="V34" s="5">
        <v>2.64E-2</v>
      </c>
    </row>
    <row r="35" spans="1:22" x14ac:dyDescent="0.2">
      <c r="A35" s="16" t="s">
        <v>319</v>
      </c>
      <c r="B35" s="4">
        <v>0</v>
      </c>
      <c r="C35" s="4">
        <v>0</v>
      </c>
      <c r="D35" s="4">
        <v>0</v>
      </c>
      <c r="E35" s="4">
        <v>0</v>
      </c>
      <c r="F35" s="4">
        <f t="shared" si="4"/>
        <v>-23067259896</v>
      </c>
      <c r="G35" s="4">
        <v>0</v>
      </c>
      <c r="H35" s="4">
        <v>0</v>
      </c>
      <c r="I35" s="4">
        <v>0</v>
      </c>
      <c r="J35" s="4">
        <v>-67950000</v>
      </c>
      <c r="K35" s="27">
        <f t="shared" si="5"/>
        <v>300000</v>
      </c>
      <c r="L35" s="4">
        <v>48</v>
      </c>
      <c r="M35" s="4">
        <v>9</v>
      </c>
      <c r="N35" s="4">
        <v>1</v>
      </c>
      <c r="O35" s="4">
        <v>1</v>
      </c>
      <c r="P35" s="4">
        <v>56700</v>
      </c>
      <c r="Q35" s="4">
        <v>18300</v>
      </c>
      <c r="R35" s="5">
        <v>0</v>
      </c>
      <c r="S35" s="4">
        <v>75100</v>
      </c>
      <c r="T35" s="4">
        <f t="shared" si="2"/>
        <v>229090</v>
      </c>
      <c r="U35" s="4">
        <f t="shared" si="6"/>
        <v>106100</v>
      </c>
      <c r="V35" s="5">
        <v>1.32E-2</v>
      </c>
    </row>
    <row r="36" spans="1:22" x14ac:dyDescent="0.2">
      <c r="A36" s="16" t="s">
        <v>318</v>
      </c>
      <c r="B36" s="4">
        <v>0</v>
      </c>
      <c r="C36" s="4">
        <v>0</v>
      </c>
      <c r="D36" s="4">
        <v>0</v>
      </c>
      <c r="E36" s="4">
        <v>0</v>
      </c>
      <c r="F36" s="4">
        <f t="shared" si="4"/>
        <v>-23067259896</v>
      </c>
      <c r="G36" s="4">
        <v>0</v>
      </c>
      <c r="H36" s="4">
        <v>0</v>
      </c>
      <c r="I36" s="4">
        <v>0</v>
      </c>
      <c r="J36" s="4">
        <v>-534710000</v>
      </c>
      <c r="K36" s="27">
        <f t="shared" si="5"/>
        <v>68250000</v>
      </c>
      <c r="R36" s="5">
        <v>-6.6E-3</v>
      </c>
      <c r="S36" s="4">
        <v>260600</v>
      </c>
      <c r="T36" s="4">
        <f t="shared" si="2"/>
        <v>220560</v>
      </c>
      <c r="U36" s="4">
        <f t="shared" si="6"/>
        <v>106100</v>
      </c>
      <c r="V36" s="5">
        <v>1.32E-2</v>
      </c>
    </row>
    <row r="37" spans="1:22" x14ac:dyDescent="0.2">
      <c r="A37" s="16" t="s">
        <v>317</v>
      </c>
      <c r="B37" s="4">
        <v>0</v>
      </c>
      <c r="C37" s="4">
        <v>0</v>
      </c>
      <c r="D37" s="4">
        <v>0</v>
      </c>
      <c r="E37" s="4">
        <v>0</v>
      </c>
      <c r="F37" s="4">
        <f t="shared" si="4"/>
        <v>-23067259896</v>
      </c>
      <c r="K37" s="27">
        <f t="shared" si="5"/>
        <v>602960000</v>
      </c>
      <c r="L37" s="4">
        <v>40</v>
      </c>
      <c r="M37" s="4">
        <v>53</v>
      </c>
      <c r="N37" s="4">
        <v>0</v>
      </c>
      <c r="O37" s="4">
        <v>2</v>
      </c>
      <c r="P37" s="4">
        <v>24200</v>
      </c>
      <c r="Q37" s="4">
        <v>111300</v>
      </c>
      <c r="R37" s="5">
        <v>-6.6E-3</v>
      </c>
      <c r="S37" s="4">
        <v>135600</v>
      </c>
      <c r="T37" s="4">
        <f t="shared" si="2"/>
        <v>213850</v>
      </c>
      <c r="U37" s="4">
        <f t="shared" si="6"/>
        <v>106100</v>
      </c>
      <c r="V37" s="5">
        <v>1.32E-2</v>
      </c>
    </row>
    <row r="38" spans="1:22" x14ac:dyDescent="0.2">
      <c r="A38" s="16" t="s">
        <v>316</v>
      </c>
      <c r="B38" s="4">
        <v>4800</v>
      </c>
      <c r="C38" s="4">
        <v>2200</v>
      </c>
      <c r="D38" s="4">
        <v>2600</v>
      </c>
      <c r="E38" s="4">
        <v>39342920</v>
      </c>
      <c r="F38" s="4">
        <f t="shared" si="4"/>
        <v>-23067259896</v>
      </c>
      <c r="K38" s="27">
        <f t="shared" si="5"/>
        <v>602960000</v>
      </c>
      <c r="L38" s="4">
        <v>73</v>
      </c>
      <c r="M38" s="4">
        <v>53</v>
      </c>
      <c r="N38" s="4">
        <v>1</v>
      </c>
      <c r="O38" s="4">
        <v>9</v>
      </c>
      <c r="P38" s="4">
        <v>55000</v>
      </c>
      <c r="Q38" s="4">
        <v>182300</v>
      </c>
      <c r="R38" s="5">
        <v>0</v>
      </c>
      <c r="S38" s="4">
        <v>238300</v>
      </c>
      <c r="T38" s="4">
        <f t="shared" si="2"/>
        <v>203330</v>
      </c>
      <c r="U38" s="4">
        <f t="shared" si="6"/>
        <v>106100</v>
      </c>
      <c r="V38" s="5">
        <v>1.9699999999999999E-2</v>
      </c>
    </row>
    <row r="39" spans="1:22" x14ac:dyDescent="0.2">
      <c r="A39" s="16" t="s">
        <v>315</v>
      </c>
      <c r="B39" s="4">
        <v>0</v>
      </c>
      <c r="C39" s="4">
        <v>0</v>
      </c>
      <c r="D39" s="4">
        <v>0</v>
      </c>
      <c r="E39" s="4">
        <v>0</v>
      </c>
      <c r="F39" s="4">
        <f t="shared" ref="F39:F44" si="7">E39+F40</f>
        <v>-23106602816</v>
      </c>
      <c r="K39" s="27">
        <f t="shared" ref="K39:K44" si="8">K40+J39</f>
        <v>602960000</v>
      </c>
      <c r="L39" s="4">
        <v>78</v>
      </c>
      <c r="M39" s="4">
        <v>21</v>
      </c>
      <c r="N39" s="4">
        <v>0</v>
      </c>
      <c r="O39" s="4">
        <v>2</v>
      </c>
      <c r="P39" s="4">
        <v>39400</v>
      </c>
      <c r="Q39" s="4">
        <v>66700</v>
      </c>
      <c r="R39" s="5">
        <v>-6.5000000000000006E-3</v>
      </c>
      <c r="S39" s="4">
        <v>106100</v>
      </c>
      <c r="T39" s="4">
        <f t="shared" ref="T39:T44" si="9">AVERAGE(S40:S49)</f>
        <v>201240</v>
      </c>
      <c r="U39" s="4">
        <f t="shared" ref="U39:U44" si="10">MIN(S40:S44)</f>
        <v>75000</v>
      </c>
      <c r="V39" s="5">
        <v>1.95E-2</v>
      </c>
    </row>
    <row r="40" spans="1:22" x14ac:dyDescent="0.2">
      <c r="A40" s="16" t="s">
        <v>314</v>
      </c>
      <c r="B40" s="4">
        <v>4800</v>
      </c>
      <c r="C40" s="4">
        <v>0</v>
      </c>
      <c r="D40" s="4">
        <v>4800</v>
      </c>
      <c r="E40" s="4">
        <v>73571948</v>
      </c>
      <c r="F40" s="4">
        <f t="shared" si="7"/>
        <v>-23106602816</v>
      </c>
      <c r="K40" s="27">
        <f t="shared" si="8"/>
        <v>602960000</v>
      </c>
      <c r="L40" s="4">
        <v>61</v>
      </c>
      <c r="M40" s="4">
        <v>39</v>
      </c>
      <c r="N40" s="4">
        <v>3</v>
      </c>
      <c r="O40" s="4">
        <v>5</v>
      </c>
      <c r="P40" s="4">
        <v>116200</v>
      </c>
      <c r="Q40" s="4">
        <v>138600</v>
      </c>
      <c r="R40" s="5">
        <v>0</v>
      </c>
      <c r="S40" s="4">
        <v>277200</v>
      </c>
      <c r="T40" s="4">
        <f t="shared" si="9"/>
        <v>185070</v>
      </c>
      <c r="U40" s="4">
        <f t="shared" si="10"/>
        <v>75000</v>
      </c>
      <c r="V40" s="5">
        <v>1.95E-2</v>
      </c>
    </row>
    <row r="41" spans="1:22" x14ac:dyDescent="0.2">
      <c r="A41" s="16" t="s">
        <v>310</v>
      </c>
      <c r="B41" s="4">
        <v>5000</v>
      </c>
      <c r="C41" s="4">
        <v>0</v>
      </c>
      <c r="D41" s="4">
        <v>5000</v>
      </c>
      <c r="E41" s="4">
        <v>76264633</v>
      </c>
      <c r="F41" s="4">
        <f t="shared" si="7"/>
        <v>-23180174764</v>
      </c>
      <c r="K41" s="27">
        <f t="shared" si="8"/>
        <v>602960000</v>
      </c>
      <c r="L41" s="4">
        <v>84</v>
      </c>
      <c r="M41" s="4">
        <v>38</v>
      </c>
      <c r="N41" s="4">
        <v>7</v>
      </c>
      <c r="O41" s="4">
        <v>3</v>
      </c>
      <c r="P41" s="4">
        <v>174900</v>
      </c>
      <c r="Q41" s="4">
        <v>66000</v>
      </c>
      <c r="R41" s="5">
        <v>1.3300000000000001E-2</v>
      </c>
      <c r="S41" s="4">
        <v>240900</v>
      </c>
      <c r="T41" s="4">
        <f t="shared" si="9"/>
        <v>169190</v>
      </c>
      <c r="U41" s="4">
        <f t="shared" si="10"/>
        <v>75000</v>
      </c>
      <c r="V41" s="5">
        <v>1.9699999999999999E-2</v>
      </c>
    </row>
    <row r="42" spans="1:22" x14ac:dyDescent="0.2">
      <c r="A42" s="16" t="s">
        <v>309</v>
      </c>
      <c r="B42" s="4">
        <v>100</v>
      </c>
      <c r="C42" s="4">
        <v>0</v>
      </c>
      <c r="D42" s="4">
        <v>100</v>
      </c>
      <c r="E42" s="4">
        <v>1495242</v>
      </c>
      <c r="F42" s="4">
        <f t="shared" si="7"/>
        <v>-23256439397</v>
      </c>
      <c r="G42" s="4">
        <v>0</v>
      </c>
      <c r="H42" s="4">
        <v>0</v>
      </c>
      <c r="I42" s="4">
        <v>0</v>
      </c>
      <c r="J42" s="4">
        <v>452630000</v>
      </c>
      <c r="K42" s="27">
        <f t="shared" si="8"/>
        <v>602960000</v>
      </c>
      <c r="L42" s="4">
        <v>44</v>
      </c>
      <c r="M42" s="4">
        <v>66</v>
      </c>
      <c r="N42" s="4">
        <v>5</v>
      </c>
      <c r="O42" s="4">
        <v>9</v>
      </c>
      <c r="P42" s="4">
        <v>211300</v>
      </c>
      <c r="Q42" s="4">
        <v>214700</v>
      </c>
      <c r="R42" s="5">
        <v>1.3500000000000002E-2</v>
      </c>
      <c r="S42" s="4">
        <v>426400</v>
      </c>
      <c r="T42" s="4">
        <f t="shared" si="9"/>
        <v>147390</v>
      </c>
      <c r="U42" s="4">
        <f t="shared" si="10"/>
        <v>68500</v>
      </c>
      <c r="V42" s="5">
        <v>1.9900000000000001E-2</v>
      </c>
    </row>
    <row r="43" spans="1:22" x14ac:dyDescent="0.2">
      <c r="A43" s="16" t="s">
        <v>306</v>
      </c>
      <c r="B43" s="4">
        <v>6700</v>
      </c>
      <c r="C43" s="4">
        <v>0</v>
      </c>
      <c r="D43" s="4">
        <v>6700</v>
      </c>
      <c r="E43" s="4">
        <v>99254006</v>
      </c>
      <c r="F43" s="4">
        <f t="shared" si="7"/>
        <v>-23257934639</v>
      </c>
      <c r="K43" s="27">
        <f t="shared" si="8"/>
        <v>150330000</v>
      </c>
      <c r="L43" s="4">
        <v>60</v>
      </c>
      <c r="M43" s="4">
        <v>36</v>
      </c>
      <c r="N43" s="4">
        <v>5</v>
      </c>
      <c r="O43" s="4">
        <v>4</v>
      </c>
      <c r="P43" s="4">
        <v>278000</v>
      </c>
      <c r="Q43" s="4">
        <v>119600</v>
      </c>
      <c r="R43" s="5">
        <v>6.8000000000000005E-3</v>
      </c>
      <c r="S43" s="4">
        <v>397700</v>
      </c>
      <c r="T43" s="4">
        <f t="shared" si="9"/>
        <v>130170</v>
      </c>
      <c r="U43" s="4">
        <f t="shared" si="10"/>
        <v>68500</v>
      </c>
      <c r="V43" s="5">
        <v>2.0099999999999996E-2</v>
      </c>
    </row>
    <row r="44" spans="1:22" x14ac:dyDescent="0.2">
      <c r="A44" s="16" t="s">
        <v>305</v>
      </c>
      <c r="B44" s="4">
        <v>0</v>
      </c>
      <c r="C44" s="4">
        <v>0</v>
      </c>
      <c r="D44" s="4">
        <v>0</v>
      </c>
      <c r="E44" s="4">
        <v>0</v>
      </c>
      <c r="F44" s="4">
        <f t="shared" si="7"/>
        <v>-23357188645</v>
      </c>
      <c r="G44" s="4">
        <v>0</v>
      </c>
      <c r="H44" s="4">
        <v>0</v>
      </c>
      <c r="I44" s="4">
        <v>0</v>
      </c>
      <c r="J44" s="4">
        <v>-89670000</v>
      </c>
      <c r="K44" s="27">
        <f t="shared" si="8"/>
        <v>150330000</v>
      </c>
      <c r="L44" s="4">
        <v>35</v>
      </c>
      <c r="M44" s="4">
        <v>32</v>
      </c>
      <c r="N44" s="4">
        <v>1</v>
      </c>
      <c r="O44" s="4">
        <v>1</v>
      </c>
      <c r="P44" s="4">
        <v>22900</v>
      </c>
      <c r="Q44" s="4">
        <v>52100</v>
      </c>
      <c r="R44" s="5">
        <v>0</v>
      </c>
      <c r="S44" s="4">
        <v>75000</v>
      </c>
      <c r="T44" s="4">
        <f t="shared" si="9"/>
        <v>136900</v>
      </c>
      <c r="U44" s="4">
        <f t="shared" si="10"/>
        <v>68500</v>
      </c>
      <c r="V44" s="5">
        <v>6.8000000000000005E-3</v>
      </c>
    </row>
    <row r="45" spans="1:22" x14ac:dyDescent="0.2">
      <c r="A45" s="16" t="s">
        <v>304</v>
      </c>
      <c r="B45" s="4">
        <v>1100</v>
      </c>
      <c r="C45" s="4">
        <v>0</v>
      </c>
      <c r="D45" s="4">
        <v>1100</v>
      </c>
      <c r="E45" s="4">
        <v>16187025</v>
      </c>
      <c r="F45" s="4">
        <f t="shared" ref="F45:F55" si="11">E45+F46</f>
        <v>-23357188645</v>
      </c>
      <c r="K45" s="27">
        <f t="shared" ref="K45:K55" si="12">K46+J45</f>
        <v>240000000</v>
      </c>
      <c r="L45" s="4">
        <v>49</v>
      </c>
      <c r="M45" s="4">
        <v>18</v>
      </c>
      <c r="N45" s="4">
        <v>2</v>
      </c>
      <c r="O45" s="4">
        <v>2</v>
      </c>
      <c r="P45" s="4">
        <v>59800</v>
      </c>
      <c r="Q45" s="4">
        <v>69600</v>
      </c>
      <c r="R45" s="5">
        <v>6.8999999999999999E-3</v>
      </c>
      <c r="S45" s="4">
        <v>133100</v>
      </c>
      <c r="T45" s="4">
        <f t="shared" ref="T45:T61" si="13">AVERAGE(S46:S55)</f>
        <v>132840</v>
      </c>
      <c r="U45" s="4">
        <f t="shared" ref="U45:U55" si="14">MIN(S46:S50)</f>
        <v>68500</v>
      </c>
      <c r="V45" s="5">
        <v>1.3600000000000001E-2</v>
      </c>
    </row>
    <row r="46" spans="1:22" x14ac:dyDescent="0.2">
      <c r="A46" s="16" t="s">
        <v>303</v>
      </c>
      <c r="B46" s="4">
        <v>0</v>
      </c>
      <c r="C46" s="4">
        <v>0</v>
      </c>
      <c r="D46" s="4">
        <v>0</v>
      </c>
      <c r="E46" s="4">
        <v>0</v>
      </c>
      <c r="F46" s="4">
        <f t="shared" si="11"/>
        <v>-23373375670</v>
      </c>
      <c r="G46" s="4">
        <v>0</v>
      </c>
      <c r="H46" s="4">
        <v>0</v>
      </c>
      <c r="I46" s="4">
        <v>0</v>
      </c>
      <c r="J46" s="4">
        <v>89060000</v>
      </c>
      <c r="K46" s="27">
        <f t="shared" si="12"/>
        <v>240000000</v>
      </c>
      <c r="L46" s="4">
        <v>51</v>
      </c>
      <c r="M46" s="4">
        <v>40</v>
      </c>
      <c r="N46" s="4">
        <v>2</v>
      </c>
      <c r="O46" s="4">
        <v>2</v>
      </c>
      <c r="P46" s="4">
        <v>101200</v>
      </c>
      <c r="Q46" s="4">
        <v>74100</v>
      </c>
      <c r="R46" s="5">
        <v>0</v>
      </c>
      <c r="S46" s="4">
        <v>175300</v>
      </c>
      <c r="T46" s="4">
        <f t="shared" si="13"/>
        <v>125492.6</v>
      </c>
      <c r="U46" s="4">
        <f t="shared" si="14"/>
        <v>68500</v>
      </c>
      <c r="V46" s="5">
        <v>1.3600000000000001E-2</v>
      </c>
    </row>
    <row r="47" spans="1:22" x14ac:dyDescent="0.2">
      <c r="A47" s="16" t="s">
        <v>299</v>
      </c>
      <c r="B47" s="4">
        <v>0</v>
      </c>
      <c r="C47" s="4">
        <v>0</v>
      </c>
      <c r="D47" s="4">
        <v>0</v>
      </c>
      <c r="E47" s="4">
        <v>0</v>
      </c>
      <c r="F47" s="4">
        <f t="shared" si="11"/>
        <v>-23373375670</v>
      </c>
      <c r="G47" s="4">
        <v>0</v>
      </c>
      <c r="H47" s="4">
        <v>0</v>
      </c>
      <c r="I47" s="4">
        <v>0</v>
      </c>
      <c r="J47" s="4">
        <v>89060000</v>
      </c>
      <c r="K47" s="27">
        <f t="shared" si="12"/>
        <v>150940000</v>
      </c>
      <c r="L47" s="4">
        <v>11</v>
      </c>
      <c r="M47" s="4">
        <v>31</v>
      </c>
      <c r="N47" s="4">
        <v>0</v>
      </c>
      <c r="O47" s="4">
        <v>3</v>
      </c>
      <c r="P47" s="4">
        <v>6400</v>
      </c>
      <c r="Q47" s="4">
        <v>56500</v>
      </c>
      <c r="R47" s="5">
        <v>0</v>
      </c>
      <c r="S47" s="4">
        <v>68500</v>
      </c>
      <c r="T47" s="4">
        <f t="shared" si="13"/>
        <v>135543</v>
      </c>
      <c r="U47" s="4">
        <f t="shared" si="14"/>
        <v>82100</v>
      </c>
      <c r="V47" s="5">
        <v>6.8999999999999999E-3</v>
      </c>
    </row>
    <row r="48" spans="1:22" x14ac:dyDescent="0.2">
      <c r="A48" s="16" t="s">
        <v>298</v>
      </c>
      <c r="B48" s="4">
        <v>1100</v>
      </c>
      <c r="C48" s="4">
        <v>12300</v>
      </c>
      <c r="D48" s="4">
        <v>-11200</v>
      </c>
      <c r="E48" s="4">
        <v>-163679038</v>
      </c>
      <c r="F48" s="4">
        <f t="shared" si="11"/>
        <v>-23373375670</v>
      </c>
      <c r="G48" s="4">
        <v>0</v>
      </c>
      <c r="H48" s="4">
        <v>0</v>
      </c>
      <c r="I48" s="4">
        <v>0</v>
      </c>
      <c r="J48" s="4">
        <v>350400000</v>
      </c>
      <c r="K48" s="27">
        <f t="shared" si="12"/>
        <v>61880000</v>
      </c>
      <c r="L48" s="4">
        <v>20</v>
      </c>
      <c r="M48" s="4">
        <v>108</v>
      </c>
      <c r="N48" s="4">
        <v>3</v>
      </c>
      <c r="O48" s="4">
        <v>3</v>
      </c>
      <c r="P48" s="4">
        <v>60100</v>
      </c>
      <c r="Q48" s="4">
        <v>67800</v>
      </c>
      <c r="R48" s="5">
        <v>0</v>
      </c>
      <c r="S48" s="4">
        <v>133100</v>
      </c>
      <c r="T48" s="4">
        <f t="shared" si="13"/>
        <v>141822.39999999999</v>
      </c>
      <c r="U48" s="4">
        <f t="shared" si="14"/>
        <v>82100</v>
      </c>
      <c r="V48" s="5">
        <v>1.37E-2</v>
      </c>
    </row>
    <row r="49" spans="1:22" x14ac:dyDescent="0.2">
      <c r="A49" s="16" t="s">
        <v>286</v>
      </c>
      <c r="B49" s="4">
        <v>0</v>
      </c>
      <c r="C49" s="4">
        <v>0</v>
      </c>
      <c r="D49" s="4">
        <v>0</v>
      </c>
      <c r="E49" s="4">
        <v>0</v>
      </c>
      <c r="F49" s="4">
        <f t="shared" si="11"/>
        <v>-23209696632</v>
      </c>
      <c r="G49" s="4">
        <v>0</v>
      </c>
      <c r="H49" s="4">
        <v>0</v>
      </c>
      <c r="I49" s="4">
        <v>0</v>
      </c>
      <c r="J49" s="4">
        <v>350400000</v>
      </c>
      <c r="K49" s="27">
        <f t="shared" si="12"/>
        <v>-288520000</v>
      </c>
      <c r="L49" s="4">
        <v>16</v>
      </c>
      <c r="M49" s="4">
        <v>17</v>
      </c>
      <c r="N49" s="4">
        <v>1</v>
      </c>
      <c r="O49" s="4">
        <v>4</v>
      </c>
      <c r="P49" s="4">
        <v>16900</v>
      </c>
      <c r="Q49" s="4">
        <v>68300</v>
      </c>
      <c r="R49" s="5">
        <v>6.8999999999999999E-3</v>
      </c>
      <c r="S49" s="4">
        <v>85200</v>
      </c>
      <c r="T49" s="4">
        <f t="shared" si="13"/>
        <v>171944.9</v>
      </c>
      <c r="U49" s="4">
        <f t="shared" si="14"/>
        <v>82100</v>
      </c>
      <c r="V49" s="5">
        <v>6.8999999999999999E-3</v>
      </c>
    </row>
    <row r="50" spans="1:22" x14ac:dyDescent="0.2">
      <c r="A50" s="16" t="s">
        <v>285</v>
      </c>
      <c r="B50" s="4">
        <v>0</v>
      </c>
      <c r="C50" s="4">
        <v>0</v>
      </c>
      <c r="D50" s="4">
        <v>0</v>
      </c>
      <c r="E50" s="4">
        <v>0</v>
      </c>
      <c r="F50" s="4">
        <f t="shared" si="11"/>
        <v>-23209696632</v>
      </c>
      <c r="K50" s="27">
        <f t="shared" si="12"/>
        <v>-638920000</v>
      </c>
      <c r="L50" s="4">
        <v>52</v>
      </c>
      <c r="M50" s="4">
        <v>7</v>
      </c>
      <c r="N50" s="4">
        <v>1</v>
      </c>
      <c r="O50" s="4">
        <v>1</v>
      </c>
      <c r="P50" s="4">
        <v>72000</v>
      </c>
      <c r="Q50" s="4">
        <v>43500</v>
      </c>
      <c r="R50" s="5">
        <v>-6.8000000000000005E-3</v>
      </c>
      <c r="S50" s="4">
        <v>115500</v>
      </c>
      <c r="T50" s="4">
        <f t="shared" si="13"/>
        <v>173181.4</v>
      </c>
      <c r="U50" s="4">
        <f t="shared" si="14"/>
        <v>82100</v>
      </c>
      <c r="V50" s="5">
        <v>1.37E-2</v>
      </c>
    </row>
    <row r="51" spans="1:22" x14ac:dyDescent="0.2">
      <c r="A51" s="16" t="s">
        <v>284</v>
      </c>
      <c r="B51" s="4">
        <v>0</v>
      </c>
      <c r="C51" s="4">
        <v>0</v>
      </c>
      <c r="D51" s="4">
        <v>0</v>
      </c>
      <c r="E51" s="4">
        <v>0</v>
      </c>
      <c r="F51" s="4">
        <f t="shared" si="11"/>
        <v>-23209696632</v>
      </c>
      <c r="K51" s="27">
        <f t="shared" si="12"/>
        <v>-638920000</v>
      </c>
      <c r="L51" s="4">
        <v>34</v>
      </c>
      <c r="M51" s="4">
        <v>16</v>
      </c>
      <c r="N51" s="4">
        <v>1</v>
      </c>
      <c r="O51" s="4">
        <v>2</v>
      </c>
      <c r="P51" s="4">
        <v>34300</v>
      </c>
      <c r="Q51" s="4">
        <v>45500</v>
      </c>
      <c r="R51" s="5">
        <v>-6.8000000000000005E-3</v>
      </c>
      <c r="S51" s="4">
        <v>82100</v>
      </c>
      <c r="T51" s="4">
        <f t="shared" si="13"/>
        <v>182624.5</v>
      </c>
      <c r="U51" s="4">
        <f t="shared" si="14"/>
        <v>92500</v>
      </c>
      <c r="V51" s="5">
        <v>6.8999999999999999E-3</v>
      </c>
    </row>
    <row r="52" spans="1:22" x14ac:dyDescent="0.2">
      <c r="A52" s="16" t="s">
        <v>283</v>
      </c>
      <c r="B52" s="4">
        <v>0</v>
      </c>
      <c r="C52" s="4">
        <v>0</v>
      </c>
      <c r="D52" s="4">
        <v>0</v>
      </c>
      <c r="E52" s="4">
        <v>0</v>
      </c>
      <c r="F52" s="4">
        <f t="shared" si="11"/>
        <v>-23209696632</v>
      </c>
      <c r="K52" s="27">
        <f t="shared" si="12"/>
        <v>-638920000</v>
      </c>
      <c r="L52" s="4">
        <v>21</v>
      </c>
      <c r="M52" s="4">
        <v>40</v>
      </c>
      <c r="N52" s="4">
        <v>1</v>
      </c>
      <c r="O52" s="4">
        <v>5</v>
      </c>
      <c r="P52" s="4">
        <v>44200</v>
      </c>
      <c r="Q52" s="4">
        <v>164200</v>
      </c>
      <c r="R52" s="5">
        <v>0</v>
      </c>
      <c r="S52" s="4">
        <v>208400</v>
      </c>
      <c r="T52" s="4">
        <f t="shared" si="13"/>
        <v>188217.60000000001</v>
      </c>
      <c r="U52" s="4">
        <f t="shared" si="14"/>
        <v>92500</v>
      </c>
      <c r="V52" s="5">
        <v>1.3600000000000001E-2</v>
      </c>
    </row>
    <row r="53" spans="1:22" x14ac:dyDescent="0.2">
      <c r="A53" s="16" t="s">
        <v>282</v>
      </c>
      <c r="B53" s="4">
        <v>0</v>
      </c>
      <c r="C53" s="4">
        <v>100</v>
      </c>
      <c r="D53" s="4">
        <v>-100</v>
      </c>
      <c r="E53" s="4">
        <v>-1469729</v>
      </c>
      <c r="F53" s="4">
        <f t="shared" si="11"/>
        <v>-23209696632</v>
      </c>
      <c r="G53" s="4">
        <v>0</v>
      </c>
      <c r="H53" s="4">
        <v>0</v>
      </c>
      <c r="I53" s="4">
        <v>0</v>
      </c>
      <c r="J53" s="4">
        <v>-147000000</v>
      </c>
      <c r="K53" s="27">
        <f t="shared" si="12"/>
        <v>-638920000</v>
      </c>
      <c r="L53" s="4">
        <v>56</v>
      </c>
      <c r="M53" s="4">
        <v>47</v>
      </c>
      <c r="N53" s="4">
        <v>3</v>
      </c>
      <c r="O53" s="4">
        <v>2</v>
      </c>
      <c r="P53" s="4">
        <v>73800</v>
      </c>
      <c r="Q53" s="4">
        <v>95200</v>
      </c>
      <c r="R53" s="5">
        <v>6.8999999999999999E-3</v>
      </c>
      <c r="S53" s="4">
        <v>225500</v>
      </c>
      <c r="T53" s="4">
        <f t="shared" si="13"/>
        <v>188543.5</v>
      </c>
      <c r="U53" s="4">
        <f t="shared" si="14"/>
        <v>92500</v>
      </c>
      <c r="V53" s="5">
        <v>1.3600000000000001E-2</v>
      </c>
    </row>
    <row r="54" spans="1:22" x14ac:dyDescent="0.2">
      <c r="A54" s="16" t="s">
        <v>281</v>
      </c>
      <c r="B54" s="4">
        <v>0</v>
      </c>
      <c r="C54" s="4">
        <v>0</v>
      </c>
      <c r="D54" s="4">
        <v>0</v>
      </c>
      <c r="E54" s="4">
        <v>0</v>
      </c>
      <c r="F54" s="4">
        <f t="shared" si="11"/>
        <v>-23208226903</v>
      </c>
      <c r="K54" s="27">
        <f t="shared" si="12"/>
        <v>-491920000</v>
      </c>
      <c r="L54" s="4">
        <v>37</v>
      </c>
      <c r="M54" s="4">
        <v>28</v>
      </c>
      <c r="N54" s="4">
        <v>3</v>
      </c>
      <c r="O54" s="4">
        <v>3</v>
      </c>
      <c r="P54" s="4">
        <v>63400</v>
      </c>
      <c r="Q54" s="4">
        <v>91300</v>
      </c>
      <c r="R54" s="5">
        <v>6.8999999999999999E-3</v>
      </c>
      <c r="S54" s="4">
        <v>142300</v>
      </c>
      <c r="T54" s="4">
        <f t="shared" si="13"/>
        <v>215673.8</v>
      </c>
      <c r="U54" s="4">
        <f t="shared" si="14"/>
        <v>92500</v>
      </c>
      <c r="V54" s="5">
        <v>2.7300000000000001E-2</v>
      </c>
    </row>
    <row r="55" spans="1:22" x14ac:dyDescent="0.2">
      <c r="A55" s="16" t="s">
        <v>280</v>
      </c>
      <c r="B55" s="4">
        <v>0</v>
      </c>
      <c r="C55" s="4">
        <v>0</v>
      </c>
      <c r="D55" s="4">
        <v>0</v>
      </c>
      <c r="E55" s="4">
        <v>0</v>
      </c>
      <c r="F55" s="4">
        <f t="shared" si="11"/>
        <v>-23208226903</v>
      </c>
      <c r="G55" s="4">
        <v>0</v>
      </c>
      <c r="H55" s="4">
        <v>0</v>
      </c>
      <c r="I55" s="4">
        <v>0</v>
      </c>
      <c r="J55" s="4">
        <v>-191570000</v>
      </c>
      <c r="K55" s="27">
        <f t="shared" si="12"/>
        <v>-491920000</v>
      </c>
      <c r="L55" s="4">
        <v>50</v>
      </c>
      <c r="M55" s="4">
        <v>10</v>
      </c>
      <c r="N55" s="4">
        <v>2</v>
      </c>
      <c r="O55" s="4">
        <v>0</v>
      </c>
      <c r="P55" s="4">
        <v>79700</v>
      </c>
      <c r="Q55" s="4">
        <v>12800</v>
      </c>
      <c r="R55" s="5">
        <v>0</v>
      </c>
      <c r="S55" s="4">
        <v>92500</v>
      </c>
      <c r="T55" s="4">
        <f t="shared" si="13"/>
        <v>242903.9</v>
      </c>
      <c r="U55" s="4">
        <f t="shared" si="14"/>
        <v>101826</v>
      </c>
      <c r="V55" s="5">
        <v>1.37E-2</v>
      </c>
    </row>
    <row r="56" spans="1:22" x14ac:dyDescent="0.2">
      <c r="A56" s="16" t="s">
        <v>279</v>
      </c>
      <c r="B56" s="4">
        <v>0</v>
      </c>
      <c r="C56" s="4">
        <v>600</v>
      </c>
      <c r="D56" s="4">
        <v>-600</v>
      </c>
      <c r="E56" s="4">
        <v>-8752566</v>
      </c>
      <c r="F56" s="4">
        <f t="shared" ref="F56:F130" si="15">E56+F57</f>
        <v>-23208226903</v>
      </c>
      <c r="G56" s="4">
        <v>0</v>
      </c>
      <c r="H56" s="4">
        <v>0</v>
      </c>
      <c r="I56" s="4">
        <v>0</v>
      </c>
      <c r="J56" s="4">
        <v>-8820000</v>
      </c>
      <c r="K56" s="27">
        <f t="shared" ref="K56:K76" si="16">K57+J56</f>
        <v>-300350000</v>
      </c>
      <c r="L56" s="4">
        <v>42</v>
      </c>
      <c r="M56" s="4">
        <v>14</v>
      </c>
      <c r="N56" s="4">
        <v>4</v>
      </c>
      <c r="O56" s="4">
        <v>1</v>
      </c>
      <c r="P56" s="4">
        <v>81300</v>
      </c>
      <c r="Q56" s="4">
        <v>20400</v>
      </c>
      <c r="R56" s="5">
        <v>-8.0000000000000004E-4</v>
      </c>
      <c r="S56" s="4">
        <v>101826</v>
      </c>
      <c r="T56" s="4">
        <f t="shared" si="13"/>
        <v>262635.5</v>
      </c>
      <c r="U56" s="4">
        <f t="shared" ref="U56:U123" si="17">MIN(S57:S61)</f>
        <v>127865</v>
      </c>
      <c r="V56" s="5">
        <v>1.37E-2</v>
      </c>
    </row>
    <row r="57" spans="1:22" x14ac:dyDescent="0.2">
      <c r="A57" s="16" t="s">
        <v>278</v>
      </c>
      <c r="B57" s="4">
        <v>0</v>
      </c>
      <c r="C57" s="4">
        <v>0</v>
      </c>
      <c r="D57" s="4">
        <v>0</v>
      </c>
      <c r="E57" s="4">
        <v>0</v>
      </c>
      <c r="F57" s="4">
        <f t="shared" si="15"/>
        <v>-23199474337</v>
      </c>
      <c r="G57" s="4">
        <v>0</v>
      </c>
      <c r="H57" s="4">
        <v>0</v>
      </c>
      <c r="I57" s="4">
        <v>0</v>
      </c>
      <c r="J57" s="4">
        <v>-146000000</v>
      </c>
      <c r="K57" s="27">
        <f t="shared" si="16"/>
        <v>-291530000</v>
      </c>
      <c r="L57" s="4">
        <v>44</v>
      </c>
      <c r="M57" s="4">
        <v>20</v>
      </c>
      <c r="N57" s="4">
        <v>4</v>
      </c>
      <c r="O57" s="4">
        <v>0</v>
      </c>
      <c r="P57" s="4">
        <v>143000</v>
      </c>
      <c r="Q57" s="4">
        <v>26000</v>
      </c>
      <c r="R57" s="5">
        <v>6.5000000000000006E-3</v>
      </c>
      <c r="S57" s="4">
        <v>169004</v>
      </c>
      <c r="T57" s="4">
        <f t="shared" si="13"/>
        <v>269962.59999999998</v>
      </c>
      <c r="U57" s="4">
        <f t="shared" si="17"/>
        <v>127865</v>
      </c>
      <c r="V57" s="5">
        <v>2.0499999999999997E-2</v>
      </c>
    </row>
    <row r="58" spans="1:22" x14ac:dyDescent="0.2">
      <c r="A58" s="16" t="s">
        <v>275</v>
      </c>
      <c r="B58" s="4">
        <v>0</v>
      </c>
      <c r="C58" s="4">
        <v>0</v>
      </c>
      <c r="D58" s="4">
        <v>0</v>
      </c>
      <c r="E58" s="4">
        <v>0</v>
      </c>
      <c r="F58" s="4">
        <f t="shared" si="15"/>
        <v>-23199474337</v>
      </c>
      <c r="K58" s="27">
        <f t="shared" si="16"/>
        <v>-145530000</v>
      </c>
      <c r="L58" s="4">
        <v>49</v>
      </c>
      <c r="M58" s="4">
        <v>23</v>
      </c>
      <c r="N58" s="4">
        <v>3</v>
      </c>
      <c r="O58" s="4">
        <v>5</v>
      </c>
      <c r="P58" s="4">
        <v>74200</v>
      </c>
      <c r="Q58" s="4">
        <v>121600</v>
      </c>
      <c r="R58" s="5">
        <v>-2.0000000000000001E-4</v>
      </c>
      <c r="S58" s="4">
        <v>195894</v>
      </c>
      <c r="T58" s="4">
        <f t="shared" si="13"/>
        <v>275106.3</v>
      </c>
      <c r="U58" s="4">
        <f t="shared" si="17"/>
        <v>127865</v>
      </c>
      <c r="V58" s="5">
        <v>1.37E-2</v>
      </c>
    </row>
    <row r="59" spans="1:22" x14ac:dyDescent="0.2">
      <c r="A59" s="16" t="s">
        <v>274</v>
      </c>
      <c r="B59" s="4">
        <v>100</v>
      </c>
      <c r="C59" s="4">
        <v>0</v>
      </c>
      <c r="D59" s="4">
        <v>100</v>
      </c>
      <c r="E59" s="4">
        <v>1449451</v>
      </c>
      <c r="F59" s="4">
        <f t="shared" si="15"/>
        <v>-23199474337</v>
      </c>
      <c r="G59" s="4">
        <v>0</v>
      </c>
      <c r="H59" s="4">
        <v>0</v>
      </c>
      <c r="I59" s="4">
        <v>0</v>
      </c>
      <c r="J59" s="4">
        <v>-145530000</v>
      </c>
      <c r="K59" s="27">
        <f t="shared" si="16"/>
        <v>-145530000</v>
      </c>
      <c r="L59" s="4">
        <v>59</v>
      </c>
      <c r="M59" s="4">
        <v>53</v>
      </c>
      <c r="N59" s="4">
        <v>1</v>
      </c>
      <c r="O59" s="4">
        <v>11</v>
      </c>
      <c r="P59" s="4">
        <v>64600</v>
      </c>
      <c r="Q59" s="4">
        <v>321000</v>
      </c>
      <c r="R59" s="5">
        <v>-1.3899999999999999E-2</v>
      </c>
      <c r="S59" s="4">
        <v>386425</v>
      </c>
      <c r="T59" s="4">
        <f t="shared" si="13"/>
        <v>284302.8</v>
      </c>
      <c r="U59" s="4">
        <f t="shared" si="17"/>
        <v>127865</v>
      </c>
      <c r="V59" s="5">
        <v>1.37E-2</v>
      </c>
    </row>
    <row r="60" spans="1:22" x14ac:dyDescent="0.2">
      <c r="A60" s="16" t="s">
        <v>273</v>
      </c>
      <c r="B60" s="4">
        <v>1100</v>
      </c>
      <c r="C60" s="4">
        <v>0</v>
      </c>
      <c r="D60" s="4">
        <v>1100</v>
      </c>
      <c r="E60" s="4">
        <v>16141574</v>
      </c>
      <c r="F60" s="4">
        <f t="shared" si="15"/>
        <v>-23200923788</v>
      </c>
      <c r="K60">
        <f t="shared" si="16"/>
        <v>0</v>
      </c>
      <c r="L60" s="4">
        <v>35</v>
      </c>
      <c r="M60" s="4">
        <v>17</v>
      </c>
      <c r="N60" s="4">
        <v>4</v>
      </c>
      <c r="O60" s="4">
        <v>2</v>
      </c>
      <c r="P60" s="4">
        <v>72000</v>
      </c>
      <c r="Q60" s="4">
        <v>54800</v>
      </c>
      <c r="R60" s="5">
        <v>-1.7000000000000001E-3</v>
      </c>
      <c r="S60" s="4">
        <v>127865</v>
      </c>
      <c r="T60" s="4">
        <f t="shared" si="13"/>
        <v>293752.40000000002</v>
      </c>
      <c r="U60" s="4">
        <f t="shared" si="17"/>
        <v>176531</v>
      </c>
      <c r="V60" s="5">
        <v>1.3600000000000001E-2</v>
      </c>
    </row>
    <row r="61" spans="1:22" x14ac:dyDescent="0.2">
      <c r="A61" s="16" t="s">
        <v>268</v>
      </c>
      <c r="B61" s="4">
        <v>900</v>
      </c>
      <c r="C61" s="4">
        <v>0</v>
      </c>
      <c r="D61" s="4">
        <v>900</v>
      </c>
      <c r="E61" s="4">
        <v>13187524</v>
      </c>
      <c r="F61" s="4">
        <f t="shared" si="15"/>
        <v>-23217065362</v>
      </c>
      <c r="K61">
        <f t="shared" si="16"/>
        <v>0</v>
      </c>
      <c r="L61" s="4">
        <v>54</v>
      </c>
      <c r="M61" s="4">
        <v>112</v>
      </c>
      <c r="N61" s="4">
        <v>2</v>
      </c>
      <c r="O61" s="4">
        <v>3</v>
      </c>
      <c r="P61" s="4">
        <v>78900</v>
      </c>
      <c r="Q61" s="4">
        <v>97600</v>
      </c>
      <c r="R61" s="5">
        <v>-3.0999999999999999E-3</v>
      </c>
      <c r="S61" s="4">
        <v>176531</v>
      </c>
      <c r="T61" s="4">
        <f t="shared" si="13"/>
        <v>296727.8</v>
      </c>
      <c r="U61" s="4">
        <f t="shared" si="17"/>
        <v>228759</v>
      </c>
      <c r="V61" s="5">
        <v>6.8999999999999999E-3</v>
      </c>
    </row>
    <row r="62" spans="1:22" x14ac:dyDescent="0.2">
      <c r="A62" s="16" t="s">
        <v>266</v>
      </c>
      <c r="B62" s="4">
        <v>0</v>
      </c>
      <c r="C62" s="4">
        <v>0</v>
      </c>
      <c r="D62" s="4">
        <v>0</v>
      </c>
      <c r="E62" s="4">
        <v>0</v>
      </c>
      <c r="F62" s="4">
        <f t="shared" si="15"/>
        <v>-23230252886</v>
      </c>
      <c r="K62">
        <f t="shared" si="16"/>
        <v>0</v>
      </c>
      <c r="L62" s="4">
        <v>33</v>
      </c>
      <c r="M62" s="4">
        <v>66</v>
      </c>
      <c r="N62" s="4">
        <v>8</v>
      </c>
      <c r="O62" s="4">
        <v>5</v>
      </c>
      <c r="P62" s="4">
        <v>138000</v>
      </c>
      <c r="Q62" s="4">
        <v>117000</v>
      </c>
      <c r="R62" s="5">
        <v>-1.5E-3</v>
      </c>
      <c r="S62" s="4">
        <v>264331</v>
      </c>
      <c r="T62" s="4">
        <f t="shared" ref="T62:T115" si="18">AVERAGE(S63:S72)</f>
        <v>284032.59999999998</v>
      </c>
      <c r="U62" s="4">
        <f t="shared" si="17"/>
        <v>228759</v>
      </c>
      <c r="V62" s="5">
        <v>1.3600000000000001E-2</v>
      </c>
    </row>
    <row r="63" spans="1:22" x14ac:dyDescent="0.2">
      <c r="A63" s="16" t="s">
        <v>265</v>
      </c>
      <c r="B63" s="4">
        <v>0</v>
      </c>
      <c r="C63" s="4">
        <v>0</v>
      </c>
      <c r="D63" s="4">
        <v>0</v>
      </c>
      <c r="E63" s="4">
        <v>0</v>
      </c>
      <c r="F63" s="4">
        <f t="shared" si="15"/>
        <v>-23230252886</v>
      </c>
      <c r="K63">
        <f t="shared" si="16"/>
        <v>0</v>
      </c>
      <c r="L63" s="4">
        <v>66</v>
      </c>
      <c r="M63" s="4">
        <v>33</v>
      </c>
      <c r="N63" s="4">
        <v>5</v>
      </c>
      <c r="O63" s="4">
        <v>5</v>
      </c>
      <c r="P63" s="4">
        <v>126200</v>
      </c>
      <c r="Q63" s="4">
        <v>102500</v>
      </c>
      <c r="R63" s="5">
        <v>7.9000000000000008E-3</v>
      </c>
      <c r="S63" s="4">
        <v>228759</v>
      </c>
      <c r="T63" s="4">
        <f t="shared" si="18"/>
        <v>268782.09999999998</v>
      </c>
      <c r="U63" s="4">
        <f t="shared" si="17"/>
        <v>242275</v>
      </c>
      <c r="V63" s="5">
        <v>2.0299999999999999E-2</v>
      </c>
    </row>
    <row r="64" spans="1:22" x14ac:dyDescent="0.2">
      <c r="A64" s="16" t="s">
        <v>247</v>
      </c>
      <c r="B64" s="4">
        <v>0</v>
      </c>
      <c r="C64" s="4">
        <v>0</v>
      </c>
      <c r="D64" s="4">
        <v>0</v>
      </c>
      <c r="E64" s="4">
        <v>0</v>
      </c>
      <c r="F64" s="4">
        <f t="shared" si="15"/>
        <v>-23230252886</v>
      </c>
      <c r="K64">
        <f t="shared" si="16"/>
        <v>0</v>
      </c>
      <c r="L64" s="4">
        <v>60</v>
      </c>
      <c r="M64" s="4">
        <v>48</v>
      </c>
      <c r="N64" s="4">
        <v>10</v>
      </c>
      <c r="O64" s="4">
        <v>9</v>
      </c>
      <c r="P64" s="4">
        <v>166400</v>
      </c>
      <c r="Q64" s="4">
        <v>247200</v>
      </c>
      <c r="R64" s="5">
        <v>-2.7000000000000001E-3</v>
      </c>
      <c r="S64" s="4">
        <v>413603</v>
      </c>
      <c r="T64" s="4">
        <f t="shared" si="18"/>
        <v>239842.9</v>
      </c>
      <c r="U64" s="4">
        <f t="shared" si="17"/>
        <v>242275</v>
      </c>
      <c r="V64" s="5">
        <v>1.34E-2</v>
      </c>
    </row>
    <row r="65" spans="1:22" x14ac:dyDescent="0.2">
      <c r="A65" s="16" t="s">
        <v>239</v>
      </c>
      <c r="B65" s="4">
        <v>0</v>
      </c>
      <c r="C65" s="4">
        <v>0</v>
      </c>
      <c r="D65" s="4">
        <v>0</v>
      </c>
      <c r="E65" s="4">
        <v>0</v>
      </c>
      <c r="F65" s="4">
        <f t="shared" si="15"/>
        <v>-23230252886</v>
      </c>
      <c r="K65">
        <f t="shared" si="16"/>
        <v>0</v>
      </c>
      <c r="L65" s="4">
        <v>39</v>
      </c>
      <c r="M65" s="4">
        <v>85</v>
      </c>
      <c r="N65" s="4">
        <v>5</v>
      </c>
      <c r="O65" s="4">
        <v>10</v>
      </c>
      <c r="P65" s="4">
        <v>106600</v>
      </c>
      <c r="Q65" s="4">
        <v>257800</v>
      </c>
      <c r="R65" s="5">
        <v>6.0999999999999995E-3</v>
      </c>
      <c r="S65" s="4">
        <v>364801</v>
      </c>
      <c r="T65" s="4">
        <f t="shared" si="18"/>
        <v>213029.1</v>
      </c>
      <c r="U65" s="4">
        <f t="shared" si="17"/>
        <v>222361</v>
      </c>
      <c r="V65" s="5">
        <v>1.34E-2</v>
      </c>
    </row>
    <row r="66" spans="1:22" x14ac:dyDescent="0.2">
      <c r="A66" s="16" t="s">
        <v>238</v>
      </c>
      <c r="B66" s="4">
        <v>0</v>
      </c>
      <c r="C66" s="4">
        <v>0</v>
      </c>
      <c r="D66" s="4">
        <v>0</v>
      </c>
      <c r="E66" s="4">
        <v>0</v>
      </c>
      <c r="F66" s="4">
        <f t="shared" si="15"/>
        <v>-23230252886</v>
      </c>
      <c r="K66">
        <f t="shared" si="16"/>
        <v>0</v>
      </c>
      <c r="L66" s="4">
        <v>63</v>
      </c>
      <c r="M66" s="4">
        <v>34</v>
      </c>
      <c r="N66" s="4">
        <v>8</v>
      </c>
      <c r="O66" s="4">
        <v>4</v>
      </c>
      <c r="P66" s="4">
        <v>210000</v>
      </c>
      <c r="Q66" s="4">
        <v>86000</v>
      </c>
      <c r="R66" s="5">
        <v>1.7000000000000001E-3</v>
      </c>
      <c r="S66" s="4">
        <v>299142</v>
      </c>
      <c r="T66" s="4">
        <f t="shared" si="18"/>
        <v>204736.4</v>
      </c>
      <c r="U66" s="4">
        <f t="shared" si="17"/>
        <v>206285</v>
      </c>
      <c r="V66" s="5">
        <v>1.3500000000000002E-2</v>
      </c>
    </row>
    <row r="67" spans="1:22" x14ac:dyDescent="0.2">
      <c r="A67" s="16" t="s">
        <v>237</v>
      </c>
      <c r="B67" s="4">
        <v>2500</v>
      </c>
      <c r="C67" s="4">
        <v>0</v>
      </c>
      <c r="D67" s="4">
        <v>2500</v>
      </c>
      <c r="E67" s="4">
        <v>37027789</v>
      </c>
      <c r="F67" s="4">
        <f t="shared" si="15"/>
        <v>-23230252886</v>
      </c>
      <c r="K67">
        <f t="shared" si="16"/>
        <v>0</v>
      </c>
      <c r="L67" s="4">
        <v>81</v>
      </c>
      <c r="M67" s="4">
        <v>34</v>
      </c>
      <c r="N67" s="4">
        <v>3</v>
      </c>
      <c r="O67" s="4">
        <v>1</v>
      </c>
      <c r="P67" s="4">
        <v>154700</v>
      </c>
      <c r="Q67" s="4">
        <v>80300</v>
      </c>
      <c r="R67" s="5">
        <v>7.6E-3</v>
      </c>
      <c r="S67" s="4">
        <v>242275</v>
      </c>
      <c r="T67" s="4">
        <f t="shared" si="18"/>
        <v>191598.8</v>
      </c>
      <c r="U67" s="4">
        <f t="shared" si="17"/>
        <v>137379</v>
      </c>
      <c r="V67" s="5">
        <v>0.02</v>
      </c>
    </row>
    <row r="68" spans="1:22" x14ac:dyDescent="0.2">
      <c r="A68" s="16" t="s">
        <v>233</v>
      </c>
      <c r="B68" s="4">
        <v>52700</v>
      </c>
      <c r="C68" s="4">
        <v>0</v>
      </c>
      <c r="D68" s="4">
        <v>52700</v>
      </c>
      <c r="E68" s="4">
        <v>775964862</v>
      </c>
      <c r="F68" s="4">
        <f t="shared" si="15"/>
        <v>-23267280675</v>
      </c>
      <c r="K68">
        <f t="shared" si="16"/>
        <v>0</v>
      </c>
      <c r="L68" s="4">
        <v>52</v>
      </c>
      <c r="M68" s="4">
        <v>29</v>
      </c>
      <c r="N68" s="4">
        <v>6</v>
      </c>
      <c r="O68" s="4">
        <v>3</v>
      </c>
      <c r="R68" s="5">
        <v>1.7000000000000001E-3</v>
      </c>
      <c r="S68" s="4">
        <v>247331</v>
      </c>
      <c r="T68" s="4">
        <f t="shared" si="18"/>
        <v>183455.4</v>
      </c>
      <c r="U68" s="4">
        <f t="shared" si="17"/>
        <v>76254</v>
      </c>
    </row>
    <row r="69" spans="1:22" x14ac:dyDescent="0.2">
      <c r="A69" s="16" t="s">
        <v>232</v>
      </c>
      <c r="B69" s="4">
        <v>0</v>
      </c>
      <c r="C69" s="4">
        <v>0</v>
      </c>
      <c r="D69" s="4">
        <v>0</v>
      </c>
      <c r="E69" s="4">
        <v>0</v>
      </c>
      <c r="F69" s="4">
        <f t="shared" si="15"/>
        <v>-24043245537</v>
      </c>
      <c r="K69">
        <f t="shared" si="16"/>
        <v>0</v>
      </c>
      <c r="R69" s="5">
        <v>1.5800000000000002E-2</v>
      </c>
      <c r="S69" s="4">
        <v>478390</v>
      </c>
      <c r="T69" s="4">
        <f t="shared" si="18"/>
        <v>152376.70000000001</v>
      </c>
      <c r="U69" s="4">
        <f t="shared" si="17"/>
        <v>76254</v>
      </c>
    </row>
    <row r="70" spans="1:22" x14ac:dyDescent="0.2">
      <c r="A70" s="16" t="s">
        <v>231</v>
      </c>
      <c r="B70" s="4">
        <v>0</v>
      </c>
      <c r="C70" s="4">
        <v>200</v>
      </c>
      <c r="D70" s="4">
        <v>-200</v>
      </c>
      <c r="E70" s="4">
        <v>-2896670</v>
      </c>
      <c r="F70" s="4">
        <f t="shared" si="15"/>
        <v>-24043245537</v>
      </c>
      <c r="K70">
        <f t="shared" si="16"/>
        <v>0</v>
      </c>
      <c r="R70" s="5">
        <v>5.7999999999999996E-3</v>
      </c>
      <c r="S70" s="4">
        <v>222361</v>
      </c>
      <c r="T70" s="4">
        <f t="shared" si="18"/>
        <v>193098.5</v>
      </c>
      <c r="U70" s="4">
        <f t="shared" si="17"/>
        <v>76254</v>
      </c>
    </row>
    <row r="71" spans="1:22" x14ac:dyDescent="0.2">
      <c r="A71" s="16" t="s">
        <v>230</v>
      </c>
      <c r="B71" s="4">
        <v>0</v>
      </c>
      <c r="C71" s="4">
        <v>0</v>
      </c>
      <c r="D71" s="4">
        <v>0</v>
      </c>
      <c r="E71" s="4">
        <v>0</v>
      </c>
      <c r="F71" s="4">
        <f t="shared" si="15"/>
        <v>-24040348867</v>
      </c>
      <c r="K71">
        <f t="shared" si="16"/>
        <v>0</v>
      </c>
      <c r="R71" s="5">
        <v>2E-3</v>
      </c>
      <c r="S71" s="4">
        <v>206285</v>
      </c>
      <c r="T71" s="4">
        <f t="shared" si="18"/>
        <v>220865.7</v>
      </c>
      <c r="U71" s="4">
        <f t="shared" si="17"/>
        <v>76254</v>
      </c>
    </row>
    <row r="72" spans="1:22" x14ac:dyDescent="0.2">
      <c r="A72" s="16" t="s">
        <v>229</v>
      </c>
      <c r="B72" s="4">
        <v>0</v>
      </c>
      <c r="C72" s="4">
        <v>50000</v>
      </c>
      <c r="D72" s="4">
        <v>-50000</v>
      </c>
      <c r="E72" s="4">
        <v>-720123907</v>
      </c>
      <c r="F72" s="4">
        <f t="shared" si="15"/>
        <v>-24040348867</v>
      </c>
      <c r="K72">
        <f t="shared" si="16"/>
        <v>0</v>
      </c>
      <c r="R72" s="5">
        <v>2.0000000000000001E-4</v>
      </c>
      <c r="S72" s="4">
        <v>137379</v>
      </c>
      <c r="T72" s="4">
        <f t="shared" si="18"/>
        <v>239002.8</v>
      </c>
      <c r="U72" s="4">
        <f t="shared" si="17"/>
        <v>76254</v>
      </c>
    </row>
    <row r="73" spans="1:22" x14ac:dyDescent="0.2">
      <c r="A73" s="16" t="s">
        <v>228</v>
      </c>
      <c r="B73" s="4">
        <v>0</v>
      </c>
      <c r="C73" s="4">
        <v>0</v>
      </c>
      <c r="D73" s="4">
        <v>0</v>
      </c>
      <c r="E73" s="4">
        <v>0</v>
      </c>
      <c r="F73" s="4">
        <f t="shared" si="15"/>
        <v>-23320224960</v>
      </c>
      <c r="K73">
        <f t="shared" si="16"/>
        <v>0</v>
      </c>
      <c r="R73" s="5">
        <v>-2.0000000000000001E-4</v>
      </c>
      <c r="S73" s="4">
        <v>76254</v>
      </c>
      <c r="T73" s="4">
        <f t="shared" si="18"/>
        <v>312929.3</v>
      </c>
      <c r="U73" s="4">
        <f t="shared" si="17"/>
        <v>96663</v>
      </c>
    </row>
    <row r="74" spans="1:22" x14ac:dyDescent="0.2">
      <c r="A74" s="16" t="s">
        <v>227</v>
      </c>
      <c r="B74" s="4">
        <v>0</v>
      </c>
      <c r="C74" s="4">
        <v>0</v>
      </c>
      <c r="D74" s="4">
        <v>0</v>
      </c>
      <c r="E74" s="4">
        <v>0</v>
      </c>
      <c r="F74" s="4">
        <f t="shared" si="15"/>
        <v>-23320224960</v>
      </c>
      <c r="K74">
        <f t="shared" si="16"/>
        <v>0</v>
      </c>
      <c r="R74" s="5">
        <v>-1.7000000000000001E-3</v>
      </c>
      <c r="S74" s="4">
        <v>124211</v>
      </c>
      <c r="T74" s="4">
        <f t="shared" si="18"/>
        <v>393986</v>
      </c>
      <c r="U74" s="4">
        <f t="shared" si="17"/>
        <v>96663</v>
      </c>
    </row>
    <row r="75" spans="1:22" x14ac:dyDescent="0.2">
      <c r="A75" s="16" t="s">
        <v>221</v>
      </c>
      <c r="B75" s="4">
        <v>0</v>
      </c>
      <c r="C75" s="4">
        <v>0</v>
      </c>
      <c r="D75" s="4">
        <v>0</v>
      </c>
      <c r="E75" s="4">
        <v>0</v>
      </c>
      <c r="F75" s="4">
        <f t="shared" si="15"/>
        <v>-23320224960</v>
      </c>
      <c r="K75">
        <f t="shared" si="16"/>
        <v>0</v>
      </c>
      <c r="R75" s="5">
        <v>2.8000000000000004E-3</v>
      </c>
      <c r="S75" s="4">
        <v>96663</v>
      </c>
      <c r="T75" s="4">
        <f t="shared" si="18"/>
        <v>430889.9</v>
      </c>
      <c r="U75" s="4">
        <f t="shared" si="17"/>
        <v>110899</v>
      </c>
    </row>
    <row r="76" spans="1:22" x14ac:dyDescent="0.2">
      <c r="A76" s="16" t="s">
        <v>212</v>
      </c>
      <c r="B76" s="4">
        <v>0</v>
      </c>
      <c r="C76" s="4">
        <v>0</v>
      </c>
      <c r="D76" s="4">
        <v>0</v>
      </c>
      <c r="E76" s="4">
        <v>0</v>
      </c>
      <c r="F76" s="4">
        <f t="shared" si="15"/>
        <v>-23320224960</v>
      </c>
      <c r="K76">
        <f t="shared" si="16"/>
        <v>0</v>
      </c>
      <c r="R76" s="5">
        <v>4.1999999999999997E-3</v>
      </c>
      <c r="S76" s="4">
        <v>216215</v>
      </c>
      <c r="T76" s="4">
        <f t="shared" si="18"/>
        <v>493071.3</v>
      </c>
      <c r="U76" s="4">
        <f t="shared" si="17"/>
        <v>110899</v>
      </c>
    </row>
    <row r="77" spans="1:22" x14ac:dyDescent="0.2">
      <c r="A77" s="16" t="s">
        <v>211</v>
      </c>
      <c r="B77" s="4">
        <v>0</v>
      </c>
      <c r="C77" s="4">
        <v>0</v>
      </c>
      <c r="D77" s="4">
        <v>0</v>
      </c>
      <c r="E77" s="4">
        <v>0</v>
      </c>
      <c r="F77" s="4">
        <f t="shared" si="15"/>
        <v>-23320224960</v>
      </c>
      <c r="K77">
        <f>K78+J77</f>
        <v>0</v>
      </c>
      <c r="R77" s="5">
        <v>-3.0000000000000001E-3</v>
      </c>
      <c r="S77" s="4">
        <v>110899</v>
      </c>
      <c r="T77" s="4">
        <f t="shared" si="18"/>
        <v>538520.9</v>
      </c>
      <c r="U77" s="4">
        <f t="shared" si="17"/>
        <v>165897</v>
      </c>
    </row>
    <row r="78" spans="1:22" x14ac:dyDescent="0.2">
      <c r="A78" s="16" t="s">
        <v>210</v>
      </c>
      <c r="B78" s="4">
        <v>0</v>
      </c>
      <c r="C78" s="4">
        <v>0</v>
      </c>
      <c r="D78" s="4">
        <v>0</v>
      </c>
      <c r="E78" s="4">
        <v>0</v>
      </c>
      <c r="F78" s="4">
        <f t="shared" si="15"/>
        <v>-23320224960</v>
      </c>
      <c r="K78">
        <f>J78+K80</f>
        <v>0</v>
      </c>
      <c r="R78" s="5">
        <v>4.1999999999999997E-3</v>
      </c>
      <c r="S78" s="4">
        <v>165897</v>
      </c>
      <c r="T78" s="4">
        <f t="shared" si="18"/>
        <v>574411.6</v>
      </c>
      <c r="U78" s="4">
        <f t="shared" si="17"/>
        <v>167603</v>
      </c>
    </row>
    <row r="79" spans="1:22" x14ac:dyDescent="0.2">
      <c r="A79" s="16" t="s">
        <v>209</v>
      </c>
      <c r="B79" s="4">
        <v>0</v>
      </c>
      <c r="C79" s="4">
        <v>31500</v>
      </c>
      <c r="D79" s="4">
        <v>-31500</v>
      </c>
      <c r="E79" s="4">
        <v>-446961493</v>
      </c>
      <c r="F79" s="4">
        <f t="shared" si="15"/>
        <v>-23320224960</v>
      </c>
      <c r="R79" s="5">
        <v>6.4000000000000003E-3</v>
      </c>
      <c r="S79" s="4">
        <v>167603</v>
      </c>
      <c r="T79" s="4">
        <f t="shared" si="18"/>
        <v>591752.6</v>
      </c>
      <c r="U79" s="4">
        <f t="shared" si="17"/>
        <v>318750</v>
      </c>
    </row>
    <row r="80" spans="1:22" x14ac:dyDescent="0.2">
      <c r="A80" s="16" t="s">
        <v>208</v>
      </c>
      <c r="B80" s="4">
        <v>0</v>
      </c>
      <c r="C80" s="4">
        <v>0</v>
      </c>
      <c r="D80" s="4">
        <v>0</v>
      </c>
      <c r="E80" s="4">
        <v>0</v>
      </c>
      <c r="F80" s="4">
        <f t="shared" si="15"/>
        <v>-22873263467</v>
      </c>
      <c r="K80">
        <f>J80</f>
        <v>0</v>
      </c>
      <c r="R80" s="5">
        <v>-0.02</v>
      </c>
      <c r="S80" s="4">
        <v>629579</v>
      </c>
      <c r="T80" s="4">
        <f t="shared" si="18"/>
        <v>578948.69999999995</v>
      </c>
      <c r="U80" s="4">
        <f t="shared" si="17"/>
        <v>318750</v>
      </c>
    </row>
    <row r="81" spans="1:21" x14ac:dyDescent="0.2">
      <c r="A81" s="16" t="s">
        <v>207</v>
      </c>
      <c r="B81" s="4">
        <v>0</v>
      </c>
      <c r="C81" s="4">
        <v>11600</v>
      </c>
      <c r="D81" s="4">
        <v>-11600</v>
      </c>
      <c r="E81" s="4">
        <v>-166613931</v>
      </c>
      <c r="F81" s="4">
        <f t="shared" si="15"/>
        <v>-22873263467</v>
      </c>
      <c r="R81" s="5">
        <v>-1.6200000000000003E-2</v>
      </c>
      <c r="S81" s="4">
        <v>483957</v>
      </c>
      <c r="T81" s="4">
        <f t="shared" si="18"/>
        <v>567530.30000000005</v>
      </c>
      <c r="U81" s="4">
        <f t="shared" si="17"/>
        <v>318750</v>
      </c>
    </row>
    <row r="82" spans="1:21" x14ac:dyDescent="0.2">
      <c r="A82" s="16" t="s">
        <v>206</v>
      </c>
      <c r="B82" s="4">
        <v>0</v>
      </c>
      <c r="C82" s="4">
        <v>10600</v>
      </c>
      <c r="D82" s="4">
        <v>-10600</v>
      </c>
      <c r="E82" s="4">
        <v>-154527512</v>
      </c>
      <c r="F82" s="4">
        <f t="shared" si="15"/>
        <v>-22706649536</v>
      </c>
      <c r="R82" s="5">
        <v>1.24E-2</v>
      </c>
      <c r="S82" s="4">
        <v>318750</v>
      </c>
      <c r="T82" s="4">
        <f t="shared" si="18"/>
        <v>555093.5</v>
      </c>
      <c r="U82" s="4">
        <f t="shared" si="17"/>
        <v>465702</v>
      </c>
    </row>
    <row r="83" spans="1:21" x14ac:dyDescent="0.2">
      <c r="A83" s="16" t="s">
        <v>205</v>
      </c>
      <c r="B83" s="4">
        <v>0</v>
      </c>
      <c r="C83" s="4">
        <v>0</v>
      </c>
      <c r="D83" s="4">
        <v>0</v>
      </c>
      <c r="E83" s="4">
        <v>0</v>
      </c>
      <c r="F83" s="4">
        <f t="shared" si="15"/>
        <v>-22552122024</v>
      </c>
      <c r="R83" s="5">
        <v>2.0499999999999997E-2</v>
      </c>
      <c r="S83" s="4">
        <v>815519</v>
      </c>
      <c r="T83" s="4">
        <f t="shared" si="18"/>
        <v>504915.7</v>
      </c>
      <c r="U83" s="4">
        <f t="shared" si="17"/>
        <v>465702</v>
      </c>
    </row>
    <row r="84" spans="1:21" x14ac:dyDescent="0.2">
      <c r="A84" s="16" t="s">
        <v>204</v>
      </c>
      <c r="B84" s="4">
        <v>0</v>
      </c>
      <c r="C84" s="4">
        <v>0</v>
      </c>
      <c r="D84" s="4">
        <v>0</v>
      </c>
      <c r="E84" s="4">
        <v>0</v>
      </c>
      <c r="F84" s="4">
        <f t="shared" si="15"/>
        <v>-22552122024</v>
      </c>
      <c r="R84" s="5">
        <v>2.2000000000000001E-3</v>
      </c>
      <c r="S84" s="4">
        <v>934778</v>
      </c>
      <c r="T84" s="4">
        <f t="shared" si="18"/>
        <v>432689.9</v>
      </c>
      <c r="U84" s="4">
        <f t="shared" si="17"/>
        <v>341013</v>
      </c>
    </row>
    <row r="85" spans="1:21" x14ac:dyDescent="0.2">
      <c r="A85" s="16" t="s">
        <v>203</v>
      </c>
      <c r="B85" s="4">
        <v>0</v>
      </c>
      <c r="C85" s="4">
        <v>0</v>
      </c>
      <c r="D85" s="4">
        <v>0</v>
      </c>
      <c r="E85" s="4">
        <v>0</v>
      </c>
      <c r="F85" s="4">
        <f t="shared" si="15"/>
        <v>-22552122024</v>
      </c>
      <c r="R85" s="5">
        <v>-2.5000000000000001E-3</v>
      </c>
      <c r="S85" s="4">
        <v>465702</v>
      </c>
      <c r="T85" s="4">
        <f t="shared" si="18"/>
        <v>401685.8</v>
      </c>
      <c r="U85" s="4">
        <f t="shared" si="17"/>
        <v>341013</v>
      </c>
    </row>
    <row r="86" spans="1:21" x14ac:dyDescent="0.2">
      <c r="A86" s="16" t="s">
        <v>202</v>
      </c>
      <c r="B86" s="4">
        <v>20400</v>
      </c>
      <c r="C86" s="4">
        <v>0</v>
      </c>
      <c r="D86" s="4">
        <v>20400</v>
      </c>
      <c r="E86" s="4">
        <v>301168754</v>
      </c>
      <c r="F86" s="4">
        <f t="shared" si="15"/>
        <v>-22552122024</v>
      </c>
      <c r="R86" s="5">
        <v>1.1200000000000002E-2</v>
      </c>
      <c r="S86" s="4">
        <v>838029</v>
      </c>
      <c r="T86" s="4">
        <f t="shared" si="18"/>
        <v>350695.4</v>
      </c>
      <c r="U86" s="4">
        <f t="shared" si="17"/>
        <v>341013</v>
      </c>
    </row>
    <row r="87" spans="1:21" x14ac:dyDescent="0.2">
      <c r="A87" s="16" t="s">
        <v>201</v>
      </c>
      <c r="B87" s="4">
        <v>28600</v>
      </c>
      <c r="C87" s="4">
        <v>0</v>
      </c>
      <c r="D87" s="4">
        <v>28600</v>
      </c>
      <c r="E87" s="4">
        <v>418292334</v>
      </c>
      <c r="F87" s="4">
        <f t="shared" si="15"/>
        <v>-22853290778</v>
      </c>
      <c r="R87" s="5">
        <v>1.5700000000000002E-2</v>
      </c>
      <c r="S87" s="4">
        <v>565395</v>
      </c>
      <c r="T87" s="4">
        <f t="shared" si="18"/>
        <v>321020.40000000002</v>
      </c>
      <c r="U87" s="4">
        <f t="shared" si="17"/>
        <v>194382</v>
      </c>
    </row>
    <row r="88" spans="1:21" x14ac:dyDescent="0.2">
      <c r="A88" s="16" t="s">
        <v>200</v>
      </c>
      <c r="B88" s="4">
        <v>0</v>
      </c>
      <c r="C88" s="4">
        <v>0</v>
      </c>
      <c r="D88" s="4">
        <v>0</v>
      </c>
      <c r="E88" s="4">
        <v>0</v>
      </c>
      <c r="F88" s="4">
        <f t="shared" si="15"/>
        <v>-23271583112</v>
      </c>
      <c r="R88" s="5">
        <v>-3.4999999999999996E-3</v>
      </c>
      <c r="S88" s="4">
        <v>524804</v>
      </c>
      <c r="T88" s="4">
        <f t="shared" si="18"/>
        <v>305862.90000000002</v>
      </c>
      <c r="U88" s="4">
        <f t="shared" si="17"/>
        <v>194382</v>
      </c>
    </row>
    <row r="89" spans="1:21" x14ac:dyDescent="0.2">
      <c r="A89" s="16" t="s">
        <v>199</v>
      </c>
      <c r="B89" s="4">
        <v>0</v>
      </c>
      <c r="C89" s="4">
        <v>0</v>
      </c>
      <c r="D89" s="4">
        <v>0</v>
      </c>
      <c r="E89" s="4">
        <v>0</v>
      </c>
      <c r="F89" s="4">
        <f t="shared" si="15"/>
        <v>-23271583112</v>
      </c>
      <c r="R89" s="5">
        <v>-4.3E-3</v>
      </c>
      <c r="S89" s="4">
        <v>341013</v>
      </c>
      <c r="T89" s="4">
        <f t="shared" si="18"/>
        <v>289353.7</v>
      </c>
      <c r="U89" s="4">
        <f t="shared" si="17"/>
        <v>194382</v>
      </c>
    </row>
    <row r="90" spans="1:21" x14ac:dyDescent="0.2">
      <c r="A90" s="16" t="s">
        <v>198</v>
      </c>
      <c r="B90" s="4">
        <v>0</v>
      </c>
      <c r="C90" s="4">
        <v>0</v>
      </c>
      <c r="D90" s="4">
        <v>0</v>
      </c>
      <c r="E90" s="4">
        <v>0</v>
      </c>
      <c r="F90" s="4">
        <f t="shared" si="15"/>
        <v>-23271583112</v>
      </c>
      <c r="R90" s="5">
        <v>1.6500000000000001E-2</v>
      </c>
      <c r="S90" s="4">
        <v>501540</v>
      </c>
      <c r="T90" s="4">
        <f t="shared" si="18"/>
        <v>259551.7</v>
      </c>
      <c r="U90" s="4">
        <f t="shared" si="17"/>
        <v>155661</v>
      </c>
    </row>
    <row r="91" spans="1:21" x14ac:dyDescent="0.2">
      <c r="A91" s="16" t="s">
        <v>197</v>
      </c>
      <c r="B91" s="4">
        <v>0</v>
      </c>
      <c r="C91" s="4">
        <v>0</v>
      </c>
      <c r="D91" s="4">
        <v>0</v>
      </c>
      <c r="E91" s="4">
        <v>0</v>
      </c>
      <c r="F91" s="4">
        <f t="shared" si="15"/>
        <v>-23271583112</v>
      </c>
      <c r="R91" s="5">
        <v>1.38E-2</v>
      </c>
      <c r="S91" s="4">
        <v>369773</v>
      </c>
      <c r="T91" s="4">
        <f t="shared" si="18"/>
        <v>246795.8</v>
      </c>
      <c r="U91" s="4">
        <f t="shared" si="17"/>
        <v>155661</v>
      </c>
    </row>
    <row r="92" spans="1:21" x14ac:dyDescent="0.2">
      <c r="A92" s="16" t="s">
        <v>196</v>
      </c>
      <c r="B92" s="4">
        <v>0</v>
      </c>
      <c r="C92" s="4">
        <v>0</v>
      </c>
      <c r="D92" s="4">
        <v>0</v>
      </c>
      <c r="E92" s="4">
        <v>0</v>
      </c>
      <c r="F92" s="4">
        <f t="shared" si="15"/>
        <v>-23271583112</v>
      </c>
      <c r="R92" s="5">
        <v>1.5800000000000002E-2</v>
      </c>
      <c r="S92" s="4">
        <v>194382</v>
      </c>
      <c r="T92" s="4">
        <f t="shared" si="18"/>
        <v>264150.90000000002</v>
      </c>
      <c r="U92" s="4">
        <f t="shared" si="17"/>
        <v>155661</v>
      </c>
    </row>
    <row r="93" spans="1:21" x14ac:dyDescent="0.2">
      <c r="A93" s="16" t="s">
        <v>195</v>
      </c>
      <c r="B93" s="4">
        <v>0</v>
      </c>
      <c r="C93" s="4">
        <v>0</v>
      </c>
      <c r="D93" s="4">
        <v>0</v>
      </c>
      <c r="E93" s="4">
        <v>0</v>
      </c>
      <c r="F93" s="4">
        <f t="shared" si="15"/>
        <v>-23271583112</v>
      </c>
      <c r="R93" s="5">
        <v>-5.4000000000000003E-3</v>
      </c>
      <c r="S93" s="4">
        <v>313741</v>
      </c>
      <c r="T93" s="4">
        <f t="shared" si="18"/>
        <v>304163.90000000002</v>
      </c>
      <c r="U93" s="4">
        <f t="shared" si="17"/>
        <v>155661</v>
      </c>
    </row>
    <row r="94" spans="1:21" x14ac:dyDescent="0.2">
      <c r="A94" s="16" t="s">
        <v>194</v>
      </c>
      <c r="B94" s="4">
        <v>0</v>
      </c>
      <c r="C94" s="4">
        <v>500</v>
      </c>
      <c r="D94" s="4">
        <v>-500</v>
      </c>
      <c r="E94" s="4">
        <v>-7057012</v>
      </c>
      <c r="F94" s="4">
        <f t="shared" si="15"/>
        <v>-23271583112</v>
      </c>
      <c r="R94" s="5">
        <v>8.199999999999999E-3</v>
      </c>
      <c r="S94" s="4">
        <v>212520</v>
      </c>
      <c r="T94" s="4">
        <f t="shared" si="18"/>
        <v>309397.2</v>
      </c>
      <c r="U94" s="4">
        <f t="shared" si="17"/>
        <v>155661</v>
      </c>
    </row>
    <row r="95" spans="1:21" x14ac:dyDescent="0.2">
      <c r="A95" s="16" t="s">
        <v>193</v>
      </c>
      <c r="B95" s="4">
        <v>0</v>
      </c>
      <c r="C95" s="4">
        <v>100000</v>
      </c>
      <c r="D95" s="4">
        <v>-100000</v>
      </c>
      <c r="E95" s="4">
        <v>-1398277635</v>
      </c>
      <c r="F95" s="4">
        <f t="shared" si="15"/>
        <v>-23264526100</v>
      </c>
      <c r="R95" s="5">
        <v>-1.1999999999999999E-3</v>
      </c>
      <c r="S95" s="4">
        <v>155661</v>
      </c>
      <c r="T95" s="4">
        <f t="shared" si="18"/>
        <v>315231.09999999998</v>
      </c>
      <c r="U95" s="4">
        <f t="shared" si="17"/>
        <v>175921</v>
      </c>
    </row>
    <row r="96" spans="1:21" x14ac:dyDescent="0.2">
      <c r="A96" s="16" t="s">
        <v>192</v>
      </c>
      <c r="B96" s="4">
        <v>500</v>
      </c>
      <c r="C96" s="4">
        <v>100000</v>
      </c>
      <c r="D96" s="4">
        <v>-99500</v>
      </c>
      <c r="E96" s="4">
        <v>-1389840018</v>
      </c>
      <c r="F96" s="4">
        <f t="shared" si="15"/>
        <v>-21866248465</v>
      </c>
      <c r="R96" s="5">
        <v>4.8999999999999998E-3</v>
      </c>
      <c r="S96" s="4">
        <v>328125</v>
      </c>
      <c r="T96" s="4">
        <f t="shared" si="18"/>
        <v>289959.09999999998</v>
      </c>
      <c r="U96" s="4">
        <f t="shared" si="17"/>
        <v>175921</v>
      </c>
    </row>
    <row r="97" spans="1:21" x14ac:dyDescent="0.2">
      <c r="A97" s="16" t="s">
        <v>191</v>
      </c>
      <c r="B97" s="4">
        <v>0</v>
      </c>
      <c r="C97" s="4">
        <v>100000</v>
      </c>
      <c r="D97" s="4">
        <v>-100000</v>
      </c>
      <c r="E97" s="4">
        <v>-1391463142</v>
      </c>
      <c r="F97" s="4">
        <f t="shared" si="15"/>
        <v>-20476408447</v>
      </c>
      <c r="R97" s="5">
        <v>-6.0000000000000001E-3</v>
      </c>
      <c r="S97" s="4">
        <v>268645</v>
      </c>
      <c r="T97" s="4">
        <f t="shared" si="18"/>
        <v>284095.8</v>
      </c>
      <c r="U97" s="4">
        <f t="shared" si="17"/>
        <v>175921</v>
      </c>
    </row>
    <row r="98" spans="1:21" x14ac:dyDescent="0.2">
      <c r="A98" s="16" t="s">
        <v>190</v>
      </c>
      <c r="B98" s="4">
        <v>0</v>
      </c>
      <c r="C98" s="4">
        <v>100000</v>
      </c>
      <c r="D98" s="4">
        <v>-100000</v>
      </c>
      <c r="E98" s="4">
        <v>-1404386388</v>
      </c>
      <c r="F98" s="4">
        <f t="shared" si="15"/>
        <v>-19084945305</v>
      </c>
      <c r="R98" s="5">
        <v>-1.09E-2</v>
      </c>
      <c r="S98" s="4">
        <v>373229</v>
      </c>
      <c r="T98" s="4">
        <f t="shared" si="18"/>
        <v>267355.09999999998</v>
      </c>
      <c r="U98" s="4">
        <f t="shared" si="17"/>
        <v>175921</v>
      </c>
    </row>
    <row r="99" spans="1:21" x14ac:dyDescent="0.2">
      <c r="A99" s="16" t="s">
        <v>189</v>
      </c>
      <c r="B99" s="4">
        <v>0</v>
      </c>
      <c r="C99" s="4">
        <v>100000</v>
      </c>
      <c r="D99" s="4">
        <v>-100000</v>
      </c>
      <c r="E99" s="4">
        <v>-1416723549</v>
      </c>
      <c r="F99" s="4">
        <f t="shared" si="15"/>
        <v>-17680558917</v>
      </c>
      <c r="R99" s="5">
        <v>-9.300000000000001E-3</v>
      </c>
      <c r="S99" s="4">
        <v>175921</v>
      </c>
      <c r="T99" s="4">
        <f t="shared" si="18"/>
        <v>266438.8</v>
      </c>
      <c r="U99" s="4">
        <f t="shared" si="17"/>
        <v>203520</v>
      </c>
    </row>
    <row r="100" spans="1:21" x14ac:dyDescent="0.2">
      <c r="A100" s="16" t="s">
        <v>188</v>
      </c>
      <c r="B100" s="4">
        <v>0</v>
      </c>
      <c r="C100" s="4">
        <v>100000</v>
      </c>
      <c r="D100" s="4">
        <v>-100000</v>
      </c>
      <c r="E100" s="4">
        <v>-1426845209</v>
      </c>
      <c r="F100" s="4">
        <f t="shared" si="15"/>
        <v>-16263835368</v>
      </c>
      <c r="R100" s="5">
        <v>4.7999999999999996E-3</v>
      </c>
      <c r="S100" s="4">
        <v>203520</v>
      </c>
      <c r="T100" s="4">
        <f t="shared" si="18"/>
        <v>254916.8</v>
      </c>
      <c r="U100" s="4">
        <f t="shared" si="17"/>
        <v>214000</v>
      </c>
    </row>
    <row r="101" spans="1:21" x14ac:dyDescent="0.2">
      <c r="A101" s="16" t="s">
        <v>187</v>
      </c>
      <c r="B101" s="4">
        <v>0</v>
      </c>
      <c r="C101" s="4">
        <v>100000</v>
      </c>
      <c r="D101" s="4">
        <v>-100000</v>
      </c>
      <c r="E101" s="4">
        <v>-1424694215</v>
      </c>
      <c r="F101" s="4">
        <f t="shared" si="15"/>
        <v>-14836990159</v>
      </c>
      <c r="R101" s="5">
        <v>-3.7000000000000002E-3</v>
      </c>
      <c r="S101" s="4">
        <v>242214</v>
      </c>
      <c r="T101" s="4">
        <f t="shared" si="18"/>
        <v>248675.3</v>
      </c>
      <c r="U101" s="4">
        <f t="shared" si="17"/>
        <v>75405</v>
      </c>
    </row>
    <row r="102" spans="1:21" x14ac:dyDescent="0.2">
      <c r="A102" s="16" t="s">
        <v>186</v>
      </c>
      <c r="B102" s="4">
        <v>0</v>
      </c>
      <c r="C102" s="4">
        <v>100000</v>
      </c>
      <c r="D102" s="4">
        <v>-100000</v>
      </c>
      <c r="E102" s="4">
        <v>-1432463295</v>
      </c>
      <c r="F102" s="4">
        <f t="shared" si="15"/>
        <v>-13412295944</v>
      </c>
      <c r="R102" s="5">
        <v>-5.1999999999999998E-3</v>
      </c>
      <c r="S102" s="4">
        <v>367933</v>
      </c>
      <c r="T102" s="4">
        <f t="shared" si="18"/>
        <v>221553.4</v>
      </c>
      <c r="U102" s="4">
        <f t="shared" si="17"/>
        <v>75405</v>
      </c>
    </row>
    <row r="103" spans="1:21" x14ac:dyDescent="0.2">
      <c r="A103" s="16" t="s">
        <v>185</v>
      </c>
      <c r="B103" s="4">
        <v>0</v>
      </c>
      <c r="C103" s="4">
        <v>100000</v>
      </c>
      <c r="D103" s="4">
        <v>-100000</v>
      </c>
      <c r="E103" s="4">
        <v>-1444136771</v>
      </c>
      <c r="F103" s="4">
        <f t="shared" si="15"/>
        <v>-11979832649</v>
      </c>
      <c r="R103" s="5">
        <v>1.7000000000000001E-2</v>
      </c>
      <c r="S103" s="4">
        <v>713871</v>
      </c>
      <c r="T103" s="4">
        <f t="shared" si="18"/>
        <v>200080</v>
      </c>
      <c r="U103" s="4">
        <f t="shared" si="17"/>
        <v>75405</v>
      </c>
    </row>
    <row r="104" spans="1:21" x14ac:dyDescent="0.2">
      <c r="A104" s="16" t="s">
        <v>184</v>
      </c>
      <c r="B104" s="4">
        <v>0</v>
      </c>
      <c r="C104" s="4">
        <v>100000</v>
      </c>
      <c r="D104" s="4">
        <v>-100000</v>
      </c>
      <c r="E104" s="4">
        <v>-1419920695</v>
      </c>
      <c r="F104" s="4">
        <f t="shared" si="15"/>
        <v>-10535695878</v>
      </c>
      <c r="R104" s="5">
        <v>2.1600000000000001E-2</v>
      </c>
      <c r="S104" s="4">
        <v>264853</v>
      </c>
      <c r="T104" s="4">
        <f t="shared" si="18"/>
        <v>221059.6</v>
      </c>
      <c r="U104" s="4">
        <f t="shared" si="17"/>
        <v>75405</v>
      </c>
    </row>
    <row r="105" spans="1:21" x14ac:dyDescent="0.2">
      <c r="A105" s="16" t="s">
        <v>183</v>
      </c>
      <c r="B105" s="4">
        <v>0</v>
      </c>
      <c r="C105" s="4">
        <v>100000</v>
      </c>
      <c r="D105" s="4">
        <v>-100000</v>
      </c>
      <c r="E105" s="4">
        <v>-1388438523</v>
      </c>
      <c r="F105" s="4">
        <f t="shared" si="15"/>
        <v>-9115775183</v>
      </c>
      <c r="R105" s="5">
        <v>-1.1000000000000001E-3</v>
      </c>
      <c r="S105" s="4">
        <v>214000</v>
      </c>
      <c r="T105" s="4">
        <f t="shared" si="18"/>
        <v>209172.6</v>
      </c>
      <c r="U105" s="4">
        <f t="shared" si="17"/>
        <v>75405</v>
      </c>
    </row>
    <row r="106" spans="1:21" x14ac:dyDescent="0.2">
      <c r="A106" s="16" t="s">
        <v>182</v>
      </c>
      <c r="B106" s="4">
        <v>0</v>
      </c>
      <c r="C106" s="4">
        <v>0</v>
      </c>
      <c r="D106" s="4">
        <v>0</v>
      </c>
      <c r="E106" s="4">
        <v>0</v>
      </c>
      <c r="F106" s="4">
        <f t="shared" si="15"/>
        <v>-7727336660</v>
      </c>
      <c r="R106" s="5">
        <v>8.8000000000000005E-3</v>
      </c>
      <c r="S106" s="4">
        <v>75405</v>
      </c>
      <c r="T106" s="4">
        <f t="shared" si="18"/>
        <v>226304.8</v>
      </c>
      <c r="U106" s="4">
        <f t="shared" si="17"/>
        <v>88300</v>
      </c>
    </row>
    <row r="107" spans="1:21" x14ac:dyDescent="0.2">
      <c r="A107" s="16" t="s">
        <v>181</v>
      </c>
      <c r="B107" s="4">
        <v>0</v>
      </c>
      <c r="C107" s="4">
        <v>124000</v>
      </c>
      <c r="D107" s="4">
        <v>-124000</v>
      </c>
      <c r="E107" s="4">
        <v>-1713514667</v>
      </c>
      <c r="F107" s="4">
        <f t="shared" si="15"/>
        <v>-7727336660</v>
      </c>
      <c r="R107" s="5">
        <v>1.4000000000000002E-3</v>
      </c>
      <c r="S107" s="4">
        <v>210012</v>
      </c>
      <c r="T107" s="4">
        <f t="shared" si="18"/>
        <v>245202.6</v>
      </c>
      <c r="U107" s="4">
        <f t="shared" si="17"/>
        <v>88300</v>
      </c>
    </row>
    <row r="108" spans="1:21" x14ac:dyDescent="0.2">
      <c r="A108" s="16" t="s">
        <v>180</v>
      </c>
      <c r="B108" s="4">
        <v>0</v>
      </c>
      <c r="C108" s="4">
        <v>140200</v>
      </c>
      <c r="D108" s="4">
        <v>-140200</v>
      </c>
      <c r="E108" s="4">
        <v>-1936218571</v>
      </c>
      <c r="F108" s="4">
        <f t="shared" si="15"/>
        <v>-6013821993</v>
      </c>
      <c r="R108" s="5">
        <v>-6.4000000000000003E-3</v>
      </c>
      <c r="S108" s="4">
        <v>205822</v>
      </c>
      <c r="T108" s="4">
        <f t="shared" si="18"/>
        <v>276546.8</v>
      </c>
      <c r="U108" s="4">
        <f t="shared" si="17"/>
        <v>88300</v>
      </c>
    </row>
    <row r="109" spans="1:21" x14ac:dyDescent="0.2">
      <c r="A109" s="16" t="s">
        <v>179</v>
      </c>
      <c r="B109" s="4">
        <v>0</v>
      </c>
      <c r="C109" s="4">
        <v>100000</v>
      </c>
      <c r="D109" s="4">
        <v>-100000</v>
      </c>
      <c r="E109" s="4">
        <v>-1391277744</v>
      </c>
      <c r="F109" s="4">
        <f t="shared" si="15"/>
        <v>-4077603422</v>
      </c>
      <c r="R109" s="5">
        <v>1.5600000000000001E-2</v>
      </c>
      <c r="S109" s="4">
        <v>166758</v>
      </c>
      <c r="T109" s="4">
        <f t="shared" si="18"/>
        <v>309733.2</v>
      </c>
      <c r="U109" s="4">
        <f t="shared" si="17"/>
        <v>88300</v>
      </c>
    </row>
    <row r="110" spans="1:21" x14ac:dyDescent="0.2">
      <c r="A110" s="16" t="s">
        <v>178</v>
      </c>
      <c r="B110" s="4">
        <v>0</v>
      </c>
      <c r="C110" s="4">
        <v>0</v>
      </c>
      <c r="D110" s="4">
        <v>0</v>
      </c>
      <c r="E110" s="4">
        <v>0</v>
      </c>
      <c r="F110" s="4">
        <f t="shared" si="15"/>
        <v>-2686325678</v>
      </c>
      <c r="R110" s="5">
        <v>-7.000000000000001E-4</v>
      </c>
      <c r="S110" s="4">
        <v>88300</v>
      </c>
      <c r="T110" s="4">
        <f t="shared" si="18"/>
        <v>345920.6</v>
      </c>
      <c r="U110" s="4">
        <f t="shared" si="17"/>
        <v>95130</v>
      </c>
    </row>
    <row r="111" spans="1:21" x14ac:dyDescent="0.2">
      <c r="A111" s="16" t="s">
        <v>177</v>
      </c>
      <c r="B111" s="4">
        <v>13000</v>
      </c>
      <c r="C111" s="4">
        <v>0</v>
      </c>
      <c r="D111" s="4">
        <v>13000</v>
      </c>
      <c r="E111" s="4">
        <v>177673426</v>
      </c>
      <c r="F111" s="4">
        <f t="shared" si="15"/>
        <v>-2686325678</v>
      </c>
      <c r="R111" s="5">
        <v>-9.5999999999999992E-3</v>
      </c>
      <c r="S111" s="4">
        <v>179799</v>
      </c>
      <c r="T111" s="4">
        <f t="shared" si="18"/>
        <v>380366</v>
      </c>
      <c r="U111" s="4">
        <f t="shared" si="17"/>
        <v>95130</v>
      </c>
    </row>
    <row r="112" spans="1:21" x14ac:dyDescent="0.2">
      <c r="A112" s="16" t="s">
        <v>176</v>
      </c>
      <c r="B112" s="4">
        <v>2000</v>
      </c>
      <c r="C112" s="4">
        <v>0</v>
      </c>
      <c r="D112" s="4">
        <v>2000</v>
      </c>
      <c r="E112" s="4">
        <v>27542503</v>
      </c>
      <c r="F112" s="4">
        <f t="shared" si="15"/>
        <v>-2863999104</v>
      </c>
      <c r="R112" s="5">
        <v>5.1999999999999998E-3</v>
      </c>
      <c r="S112" s="4">
        <v>96714</v>
      </c>
      <c r="T112" s="4">
        <f t="shared" si="18"/>
        <v>402734.9</v>
      </c>
      <c r="U112" s="4">
        <f t="shared" si="17"/>
        <v>95130</v>
      </c>
    </row>
    <row r="113" spans="1:21" x14ac:dyDescent="0.2">
      <c r="A113" s="16" t="s">
        <v>175</v>
      </c>
      <c r="B113" s="4">
        <v>3000</v>
      </c>
      <c r="C113" s="4">
        <v>0</v>
      </c>
      <c r="D113" s="4">
        <v>3000</v>
      </c>
      <c r="E113" s="4">
        <v>41106493</v>
      </c>
      <c r="F113" s="4">
        <f t="shared" si="15"/>
        <v>-2891541607</v>
      </c>
      <c r="R113" s="5">
        <v>7.4999999999999997E-3</v>
      </c>
      <c r="S113" s="4">
        <v>499137</v>
      </c>
      <c r="T113" s="4">
        <f t="shared" si="18"/>
        <v>388349</v>
      </c>
      <c r="U113" s="4">
        <f t="shared" si="17"/>
        <v>95130</v>
      </c>
    </row>
    <row r="114" spans="1:21" x14ac:dyDescent="0.2">
      <c r="A114" s="16" t="s">
        <v>174</v>
      </c>
      <c r="B114" s="4">
        <v>300</v>
      </c>
      <c r="C114" s="4">
        <v>0</v>
      </c>
      <c r="D114" s="4">
        <v>300</v>
      </c>
      <c r="E114" s="4">
        <v>4089053</v>
      </c>
      <c r="F114" s="4">
        <f t="shared" si="15"/>
        <v>-2932648100</v>
      </c>
      <c r="R114" s="5">
        <v>-4.0099999999999997E-2</v>
      </c>
      <c r="S114" s="4">
        <v>474649</v>
      </c>
      <c r="T114" s="4">
        <f t="shared" si="18"/>
        <v>352007.2</v>
      </c>
      <c r="U114" s="4">
        <f t="shared" si="17"/>
        <v>95130</v>
      </c>
    </row>
    <row r="115" spans="1:21" x14ac:dyDescent="0.2">
      <c r="A115" s="16" t="s">
        <v>173</v>
      </c>
      <c r="B115" s="4">
        <v>32000</v>
      </c>
      <c r="C115" s="4">
        <v>0</v>
      </c>
      <c r="D115" s="4">
        <v>32000</v>
      </c>
      <c r="E115" s="4">
        <v>452963197</v>
      </c>
      <c r="F115" s="4">
        <f t="shared" si="15"/>
        <v>-2936737153</v>
      </c>
      <c r="R115" s="5">
        <v>1.11E-2</v>
      </c>
      <c r="S115" s="4">
        <v>95130</v>
      </c>
      <c r="T115" s="4">
        <f t="shared" si="18"/>
        <v>353054.7</v>
      </c>
      <c r="U115" s="4">
        <f t="shared" si="17"/>
        <v>246727</v>
      </c>
    </row>
    <row r="116" spans="1:21" x14ac:dyDescent="0.2">
      <c r="A116" s="16" t="s">
        <v>172</v>
      </c>
      <c r="B116" s="4">
        <v>0</v>
      </c>
      <c r="C116" s="4">
        <v>150000</v>
      </c>
      <c r="D116" s="4">
        <v>-150000</v>
      </c>
      <c r="E116" s="4">
        <v>-2104647202</v>
      </c>
      <c r="F116" s="4">
        <f t="shared" si="15"/>
        <v>-3389700350</v>
      </c>
      <c r="R116" s="5">
        <v>-4.7999999999999996E-3</v>
      </c>
      <c r="S116" s="4">
        <v>246727</v>
      </c>
      <c r="T116" s="4">
        <f t="shared" ref="T116:T121" si="19">AVERAGE(S117:S126)</f>
        <v>347739.4</v>
      </c>
      <c r="U116" s="4">
        <f t="shared" si="17"/>
        <v>398990</v>
      </c>
    </row>
    <row r="117" spans="1:21" x14ac:dyDescent="0.2">
      <c r="A117" s="16" t="s">
        <v>171</v>
      </c>
      <c r="B117" s="4">
        <v>0</v>
      </c>
      <c r="C117" s="4">
        <v>100000</v>
      </c>
      <c r="D117" s="4">
        <v>-100000</v>
      </c>
      <c r="E117" s="4">
        <v>-1408445726</v>
      </c>
      <c r="F117" s="4">
        <f t="shared" si="15"/>
        <v>-1285053148</v>
      </c>
      <c r="R117" s="5">
        <v>-1.5100000000000001E-2</v>
      </c>
      <c r="S117" s="4">
        <v>398990</v>
      </c>
      <c r="T117" s="4">
        <f t="shared" si="19"/>
        <v>316713.7</v>
      </c>
      <c r="U117" s="4">
        <f t="shared" si="17"/>
        <v>320403</v>
      </c>
    </row>
    <row r="118" spans="1:21" x14ac:dyDescent="0.2">
      <c r="A118" s="16" t="s">
        <v>170</v>
      </c>
      <c r="B118" s="4">
        <v>6300</v>
      </c>
      <c r="C118" s="4">
        <v>0</v>
      </c>
      <c r="D118" s="4">
        <v>6300</v>
      </c>
      <c r="E118" s="4">
        <v>89980509</v>
      </c>
      <c r="F118" s="4">
        <f t="shared" si="15"/>
        <v>123392578</v>
      </c>
      <c r="R118" s="5">
        <v>-3.49E-2</v>
      </c>
      <c r="S118" s="4">
        <v>519264</v>
      </c>
      <c r="T118" s="4">
        <f t="shared" si="19"/>
        <v>270624.90000000002</v>
      </c>
      <c r="U118" s="4">
        <f t="shared" si="17"/>
        <v>320403</v>
      </c>
    </row>
    <row r="119" spans="1:21" x14ac:dyDescent="0.2">
      <c r="A119" s="16" t="s">
        <v>169</v>
      </c>
      <c r="B119" s="4">
        <v>200</v>
      </c>
      <c r="C119" s="4">
        <v>0</v>
      </c>
      <c r="D119" s="4">
        <v>200</v>
      </c>
      <c r="E119" s="4">
        <v>2955545</v>
      </c>
      <c r="F119" s="4">
        <f t="shared" si="15"/>
        <v>33412069</v>
      </c>
      <c r="R119" s="5">
        <v>-2.7699999999999999E-2</v>
      </c>
      <c r="S119" s="4">
        <v>498622</v>
      </c>
      <c r="T119" s="4">
        <f t="shared" si="19"/>
        <v>232982.8</v>
      </c>
      <c r="U119" s="4">
        <f t="shared" si="17"/>
        <v>111231</v>
      </c>
    </row>
    <row r="120" spans="1:21" x14ac:dyDescent="0.2">
      <c r="A120" s="16" t="s">
        <v>168</v>
      </c>
      <c r="B120" s="4">
        <v>500</v>
      </c>
      <c r="C120" s="4">
        <v>0</v>
      </c>
      <c r="D120" s="4">
        <v>500</v>
      </c>
      <c r="E120" s="4">
        <v>7583981</v>
      </c>
      <c r="F120" s="4">
        <f t="shared" si="15"/>
        <v>30456524</v>
      </c>
      <c r="R120" s="5">
        <v>-2.76E-2</v>
      </c>
      <c r="S120" s="4">
        <v>450174</v>
      </c>
      <c r="T120" s="4">
        <f t="shared" si="19"/>
        <v>202720.3</v>
      </c>
      <c r="U120" s="4">
        <f t="shared" si="17"/>
        <v>105605</v>
      </c>
    </row>
    <row r="121" spans="1:21" x14ac:dyDescent="0.2">
      <c r="A121" s="16" t="s">
        <v>167</v>
      </c>
      <c r="B121" s="4">
        <v>0</v>
      </c>
      <c r="C121" s="4">
        <v>0</v>
      </c>
      <c r="D121" s="4">
        <v>0</v>
      </c>
      <c r="E121" s="4">
        <v>0</v>
      </c>
      <c r="F121" s="4">
        <f t="shared" si="15"/>
        <v>22872543</v>
      </c>
      <c r="R121" s="5">
        <v>2.3099999999999999E-2</v>
      </c>
      <c r="S121" s="4">
        <v>524253</v>
      </c>
      <c r="T121" s="4">
        <f t="shared" si="19"/>
        <v>168286</v>
      </c>
      <c r="U121" s="4">
        <f t="shared" si="17"/>
        <v>105605</v>
      </c>
    </row>
    <row r="122" spans="1:21" x14ac:dyDescent="0.2">
      <c r="A122" s="16" t="s">
        <v>166</v>
      </c>
      <c r="B122" s="4">
        <v>600</v>
      </c>
      <c r="C122" s="4">
        <v>0</v>
      </c>
      <c r="D122" s="4">
        <v>600</v>
      </c>
      <c r="E122" s="4">
        <v>9122303</v>
      </c>
      <c r="F122" s="4">
        <f t="shared" si="15"/>
        <v>22872543</v>
      </c>
      <c r="R122" s="5">
        <v>1.3600000000000001E-2</v>
      </c>
      <c r="S122" s="4">
        <v>320403</v>
      </c>
      <c r="T122" s="4">
        <f>AVERAGE(S123:S132)</f>
        <v>142585.79999999999</v>
      </c>
      <c r="U122" s="4">
        <f t="shared" si="17"/>
        <v>88733</v>
      </c>
    </row>
    <row r="123" spans="1:21" x14ac:dyDescent="0.2">
      <c r="A123" s="16" t="s">
        <v>165</v>
      </c>
      <c r="B123" s="4">
        <v>0</v>
      </c>
      <c r="C123" s="4">
        <v>0</v>
      </c>
      <c r="D123" s="4">
        <v>0</v>
      </c>
      <c r="E123" s="4">
        <v>0</v>
      </c>
      <c r="F123" s="4">
        <f t="shared" si="15"/>
        <v>13750240</v>
      </c>
      <c r="R123" s="5">
        <v>-1.7000000000000001E-2</v>
      </c>
      <c r="S123" s="4">
        <v>355278</v>
      </c>
      <c r="U123" s="4">
        <f t="shared" si="17"/>
        <v>58376</v>
      </c>
    </row>
    <row r="124" spans="1:21" x14ac:dyDescent="0.2">
      <c r="A124" s="16" t="s">
        <v>164</v>
      </c>
      <c r="B124" s="4">
        <v>0</v>
      </c>
      <c r="C124" s="4">
        <v>0</v>
      </c>
      <c r="D124" s="4">
        <v>0</v>
      </c>
      <c r="E124" s="4">
        <v>0</v>
      </c>
      <c r="F124" s="4">
        <f t="shared" si="15"/>
        <v>13750240</v>
      </c>
      <c r="R124" s="5">
        <v>-2.9999999999999997E-4</v>
      </c>
      <c r="S124" s="4">
        <v>111231</v>
      </c>
      <c r="U124" s="4">
        <f t="shared" ref="U124:U126" si="20">MIN(S125:S129)</f>
        <v>58376</v>
      </c>
    </row>
    <row r="125" spans="1:21" x14ac:dyDescent="0.2">
      <c r="A125" s="16" t="s">
        <v>163</v>
      </c>
      <c r="B125" s="4">
        <v>0</v>
      </c>
      <c r="C125" s="4">
        <v>0</v>
      </c>
      <c r="D125" s="4">
        <v>0</v>
      </c>
      <c r="E125" s="4">
        <v>0</v>
      </c>
      <c r="F125" s="4">
        <f t="shared" si="15"/>
        <v>13750240</v>
      </c>
      <c r="R125" s="5">
        <v>-9.7000000000000003E-3</v>
      </c>
      <c r="S125" s="4">
        <v>105605</v>
      </c>
      <c r="U125" s="4">
        <f t="shared" si="20"/>
        <v>58376</v>
      </c>
    </row>
    <row r="126" spans="1:21" x14ac:dyDescent="0.2">
      <c r="A126" s="16" t="s">
        <v>162</v>
      </c>
      <c r="B126" s="4">
        <v>0</v>
      </c>
      <c r="C126" s="4">
        <v>0</v>
      </c>
      <c r="D126" s="4">
        <v>0</v>
      </c>
      <c r="E126" s="4">
        <v>0</v>
      </c>
      <c r="F126" s="4">
        <f t="shared" si="15"/>
        <v>13750240</v>
      </c>
      <c r="R126" s="5">
        <v>2.0000000000000001E-4</v>
      </c>
      <c r="S126" s="4">
        <v>193574</v>
      </c>
      <c r="U126" s="4">
        <f t="shared" si="20"/>
        <v>58376</v>
      </c>
    </row>
    <row r="127" spans="1:21" x14ac:dyDescent="0.2">
      <c r="A127" s="16" t="s">
        <v>161</v>
      </c>
      <c r="B127" s="4">
        <v>0</v>
      </c>
      <c r="C127" s="4">
        <v>0</v>
      </c>
      <c r="D127" s="4">
        <v>0</v>
      </c>
      <c r="E127" s="4">
        <v>0</v>
      </c>
      <c r="F127" s="4">
        <f t="shared" si="15"/>
        <v>13750240</v>
      </c>
      <c r="R127" s="5">
        <v>4.6999999999999993E-3</v>
      </c>
      <c r="S127" s="4">
        <v>88733</v>
      </c>
      <c r="U127" s="4">
        <f>MIN(S128:S132)</f>
        <v>58376</v>
      </c>
    </row>
    <row r="128" spans="1:21" x14ac:dyDescent="0.2">
      <c r="A128" s="16" t="s">
        <v>160</v>
      </c>
      <c r="B128" s="4">
        <v>200</v>
      </c>
      <c r="C128" s="4">
        <v>0</v>
      </c>
      <c r="D128" s="4">
        <v>200</v>
      </c>
      <c r="E128" s="4">
        <v>3073619</v>
      </c>
      <c r="F128" s="4">
        <f t="shared" si="15"/>
        <v>13750240</v>
      </c>
      <c r="R128" s="5">
        <v>-2E-3</v>
      </c>
      <c r="S128" s="4">
        <v>58376</v>
      </c>
    </row>
    <row r="129" spans="1:22" x14ac:dyDescent="0.2">
      <c r="A129" s="16" t="s">
        <v>159</v>
      </c>
      <c r="B129" s="4">
        <v>100</v>
      </c>
      <c r="C129" s="4">
        <v>0</v>
      </c>
      <c r="D129" s="4">
        <v>100</v>
      </c>
      <c r="E129" s="4">
        <v>1544615</v>
      </c>
      <c r="F129" s="4">
        <f t="shared" si="15"/>
        <v>10676621</v>
      </c>
      <c r="R129" s="5">
        <v>1.6200000000000003E-2</v>
      </c>
      <c r="S129" s="4">
        <v>122201</v>
      </c>
    </row>
    <row r="130" spans="1:22" x14ac:dyDescent="0.2">
      <c r="A130" s="16" t="s">
        <v>158</v>
      </c>
      <c r="B130" s="4">
        <v>600</v>
      </c>
      <c r="C130" s="4">
        <v>0</v>
      </c>
      <c r="D130" s="4">
        <v>600</v>
      </c>
      <c r="E130" s="4">
        <v>9132006</v>
      </c>
      <c r="F130" s="4">
        <f t="shared" si="15"/>
        <v>9132006</v>
      </c>
      <c r="R130" s="5">
        <v>8.0000000000000002E-3</v>
      </c>
      <c r="S130" s="4">
        <v>147549</v>
      </c>
    </row>
    <row r="131" spans="1:22" x14ac:dyDescent="0.2">
      <c r="A131" s="16" t="s">
        <v>157</v>
      </c>
      <c r="B131" s="4">
        <v>0</v>
      </c>
      <c r="C131" s="4">
        <v>0</v>
      </c>
      <c r="D131" s="4">
        <v>0</v>
      </c>
      <c r="E131" s="4">
        <v>0</v>
      </c>
      <c r="F131" s="4">
        <f>E131+F132</f>
        <v>0</v>
      </c>
      <c r="R131" s="5">
        <v>-1.29E-2</v>
      </c>
      <c r="S131" s="4">
        <v>179910</v>
      </c>
    </row>
    <row r="132" spans="1:22" x14ac:dyDescent="0.2">
      <c r="A132" s="16" t="s">
        <v>156</v>
      </c>
      <c r="B132" s="4">
        <v>0</v>
      </c>
      <c r="C132" s="4">
        <v>0</v>
      </c>
      <c r="D132" s="4">
        <v>0</v>
      </c>
      <c r="E132" s="4">
        <v>0</v>
      </c>
      <c r="F132" s="4">
        <f>E132</f>
        <v>0</v>
      </c>
      <c r="R132" s="5">
        <v>5.6000000000000008E-3</v>
      </c>
      <c r="S132" s="4">
        <v>63401</v>
      </c>
    </row>
    <row r="133" spans="1:22" x14ac:dyDescent="0.2">
      <c r="A133" s="2"/>
      <c r="B133" s="4"/>
      <c r="C133" s="4"/>
      <c r="D133" s="4"/>
      <c r="E133" s="4"/>
      <c r="F133" s="4">
        <f t="shared" ref="F133:F155" si="21">E133+F134</f>
        <v>0</v>
      </c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>
        <f t="shared" si="21"/>
        <v>0</v>
      </c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>
        <f t="shared" si="21"/>
        <v>0</v>
      </c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>
        <f t="shared" si="21"/>
        <v>0</v>
      </c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>
        <f t="shared" si="21"/>
        <v>0</v>
      </c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>
        <f t="shared" si="21"/>
        <v>0</v>
      </c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>
        <f t="shared" si="21"/>
        <v>0</v>
      </c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>
        <f t="shared" si="21"/>
        <v>0</v>
      </c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>
        <f t="shared" si="21"/>
        <v>0</v>
      </c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>
        <f t="shared" si="21"/>
        <v>0</v>
      </c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6"/>
      <c r="B143" s="4"/>
      <c r="C143" s="4"/>
      <c r="D143" s="4"/>
      <c r="E143" s="4"/>
      <c r="F143" s="4">
        <f t="shared" si="21"/>
        <v>0</v>
      </c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6"/>
      <c r="B144" s="4"/>
      <c r="C144" s="4"/>
      <c r="D144" s="4"/>
      <c r="E144" s="4"/>
      <c r="F144" s="4">
        <f t="shared" si="21"/>
        <v>0</v>
      </c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6"/>
      <c r="B145" s="4"/>
      <c r="C145" s="4"/>
      <c r="D145" s="4"/>
      <c r="E145" s="4"/>
      <c r="F145" s="4">
        <f t="shared" si="21"/>
        <v>0</v>
      </c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6"/>
      <c r="B146" s="4"/>
      <c r="C146" s="4"/>
      <c r="D146" s="4"/>
      <c r="E146" s="4"/>
      <c r="F146" s="4">
        <f t="shared" si="21"/>
        <v>0</v>
      </c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6"/>
      <c r="B147" s="4"/>
      <c r="C147" s="4"/>
      <c r="D147" s="4"/>
      <c r="E147" s="4"/>
      <c r="F147" s="4">
        <f t="shared" si="21"/>
        <v>0</v>
      </c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6"/>
      <c r="B148" s="4"/>
      <c r="C148" s="4"/>
      <c r="D148" s="4"/>
      <c r="E148" s="4"/>
      <c r="F148" s="4">
        <f t="shared" si="21"/>
        <v>0</v>
      </c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6"/>
      <c r="B149" s="4"/>
      <c r="C149" s="4"/>
      <c r="D149" s="4"/>
      <c r="E149" s="4"/>
      <c r="F149" s="4">
        <f t="shared" si="21"/>
        <v>0</v>
      </c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5"/>
    </row>
    <row r="150" spans="1:22" x14ac:dyDescent="0.2">
      <c r="A150" s="6"/>
      <c r="B150" s="4"/>
      <c r="C150" s="4"/>
      <c r="D150" s="4"/>
      <c r="E150" s="4"/>
      <c r="F150" s="4">
        <f t="shared" si="21"/>
        <v>0</v>
      </c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5"/>
    </row>
    <row r="151" spans="1:22" x14ac:dyDescent="0.2">
      <c r="A151" s="6"/>
      <c r="B151" s="4"/>
      <c r="C151" s="4"/>
      <c r="D151" s="4"/>
      <c r="E151" s="4"/>
      <c r="F151" s="4">
        <f t="shared" si="21"/>
        <v>0</v>
      </c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5"/>
    </row>
    <row r="152" spans="1:22" x14ac:dyDescent="0.2">
      <c r="A152" s="6"/>
      <c r="B152" s="4"/>
      <c r="C152" s="4"/>
      <c r="D152" s="4"/>
      <c r="E152" s="4"/>
      <c r="F152" s="4">
        <f t="shared" si="21"/>
        <v>0</v>
      </c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5"/>
    </row>
    <row r="153" spans="1:22" x14ac:dyDescent="0.2">
      <c r="A153" s="2"/>
      <c r="B153" s="4"/>
      <c r="C153" s="4"/>
      <c r="D153" s="4"/>
      <c r="E153" s="4"/>
      <c r="F153" s="4">
        <f t="shared" si="21"/>
        <v>0</v>
      </c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5"/>
    </row>
    <row r="154" spans="1:22" x14ac:dyDescent="0.2">
      <c r="A154" s="2"/>
      <c r="B154" s="4"/>
      <c r="C154" s="4"/>
      <c r="D154" s="4"/>
      <c r="E154" s="4"/>
      <c r="F154" s="4">
        <f t="shared" si="21"/>
        <v>0</v>
      </c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5"/>
    </row>
    <row r="155" spans="1:22" x14ac:dyDescent="0.2">
      <c r="A155" s="6"/>
      <c r="B155" s="4"/>
      <c r="C155" s="4"/>
      <c r="D155" s="4"/>
      <c r="E155" s="4"/>
      <c r="F155" s="4">
        <f t="shared" si="21"/>
        <v>0</v>
      </c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5"/>
    </row>
    <row r="156" spans="1:22" x14ac:dyDescent="0.2">
      <c r="A156" s="6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5"/>
    </row>
    <row r="157" spans="1:22" x14ac:dyDescent="0.2">
      <c r="A157" s="6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5"/>
    </row>
    <row r="158" spans="1:22" x14ac:dyDescent="0.2">
      <c r="A158" s="6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5"/>
    </row>
    <row r="159" spans="1:22" x14ac:dyDescent="0.2">
      <c r="A159" s="6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5"/>
    </row>
    <row r="160" spans="1:22" x14ac:dyDescent="0.2">
      <c r="A160" s="6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5"/>
    </row>
    <row r="161" spans="1:22" x14ac:dyDescent="0.2">
      <c r="A161" s="6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5"/>
    </row>
    <row r="162" spans="1:22" x14ac:dyDescent="0.2">
      <c r="A162" s="6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5"/>
      <c r="U162" s="5"/>
      <c r="V162" s="5"/>
    </row>
    <row r="163" spans="1:22" x14ac:dyDescent="0.2">
      <c r="A163" s="6"/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5"/>
      <c r="U163" s="5"/>
      <c r="V163" s="5"/>
    </row>
    <row r="164" spans="1:22" x14ac:dyDescent="0.2">
      <c r="A164" s="6"/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5"/>
      <c r="U164" s="5"/>
      <c r="V164" s="5"/>
    </row>
    <row r="165" spans="1:22" x14ac:dyDescent="0.2">
      <c r="A165" s="6"/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5"/>
      <c r="U165" s="5"/>
      <c r="V165" s="5"/>
    </row>
    <row r="166" spans="1:22" x14ac:dyDescent="0.2">
      <c r="A166" s="6"/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5"/>
      <c r="U166" s="5"/>
      <c r="V166" s="5"/>
    </row>
    <row r="167" spans="1:22" x14ac:dyDescent="0.2">
      <c r="A167" s="6"/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5"/>
      <c r="U167" s="5"/>
      <c r="V167" s="5"/>
    </row>
    <row r="168" spans="1:22" x14ac:dyDescent="0.2">
      <c r="A168" s="2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5"/>
    </row>
    <row r="169" spans="1:22" x14ac:dyDescent="0.2">
      <c r="A169" s="2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5"/>
    </row>
    <row r="170" spans="1:22" x14ac:dyDescent="0.2">
      <c r="A170" s="2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5"/>
    </row>
    <row r="171" spans="1:22" x14ac:dyDescent="0.2">
      <c r="A171" s="2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5"/>
    </row>
    <row r="172" spans="1:22" x14ac:dyDescent="0.2">
      <c r="A172" s="2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5"/>
    </row>
    <row r="173" spans="1:22" x14ac:dyDescent="0.2">
      <c r="A173" s="2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5"/>
    </row>
    <row r="174" spans="1:22" x14ac:dyDescent="0.2">
      <c r="A174" s="2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5"/>
    </row>
    <row r="175" spans="1:22" x14ac:dyDescent="0.2">
      <c r="A175" s="2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5"/>
    </row>
    <row r="176" spans="1:22" x14ac:dyDescent="0.2">
      <c r="A176" s="2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5"/>
    </row>
    <row r="177" spans="1:22" x14ac:dyDescent="0.2">
      <c r="A177" s="2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5"/>
      <c r="U177" s="5"/>
      <c r="V177" s="5"/>
    </row>
    <row r="178" spans="1:22" x14ac:dyDescent="0.2">
      <c r="A178" s="2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5"/>
      <c r="U178" s="5"/>
      <c r="V178" s="5"/>
    </row>
    <row r="179" spans="1:22" x14ac:dyDescent="0.2">
      <c r="A179" s="2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5"/>
      <c r="U179" s="5"/>
      <c r="V179" s="5"/>
    </row>
    <row r="180" spans="1:22" x14ac:dyDescent="0.2">
      <c r="A180" s="2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5"/>
      <c r="U180" s="5"/>
      <c r="V180" s="5"/>
    </row>
    <row r="181" spans="1:22" x14ac:dyDescent="0.2">
      <c r="A181" s="2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5"/>
      <c r="U181" s="5"/>
      <c r="V181" s="5"/>
    </row>
    <row r="182" spans="1:22" x14ac:dyDescent="0.2">
      <c r="A182" s="2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5"/>
      <c r="U182" s="5"/>
      <c r="V182" s="5"/>
    </row>
    <row r="183" spans="1:22" x14ac:dyDescent="0.2">
      <c r="A183" s="2"/>
      <c r="B183" s="4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5"/>
      <c r="U183" s="5"/>
      <c r="V183" s="5"/>
    </row>
    <row r="184" spans="1:22" x14ac:dyDescent="0.2">
      <c r="A184" s="2"/>
      <c r="B184" s="4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5"/>
      <c r="U184" s="5"/>
      <c r="V184" s="5"/>
    </row>
    <row r="185" spans="1:22" x14ac:dyDescent="0.2">
      <c r="A185" s="2"/>
      <c r="B185" s="4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5"/>
      <c r="U185" s="5"/>
      <c r="V185" s="8"/>
    </row>
    <row r="186" spans="1:22" x14ac:dyDescent="0.2">
      <c r="A186" s="2"/>
      <c r="B186" s="4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5"/>
      <c r="U186" s="5"/>
      <c r="V186" s="8"/>
    </row>
    <row r="187" spans="1:22" x14ac:dyDescent="0.2">
      <c r="A187" s="2"/>
      <c r="B187" s="4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5"/>
      <c r="U187" s="5"/>
      <c r="V187" s="8"/>
    </row>
    <row r="188" spans="1:22" x14ac:dyDescent="0.2">
      <c r="A188" s="6"/>
      <c r="B188" s="4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5"/>
      <c r="U188" s="5"/>
      <c r="V188" s="8"/>
    </row>
    <row r="189" spans="1:22" x14ac:dyDescent="0.2">
      <c r="A189" s="6"/>
      <c r="B189" s="4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5"/>
      <c r="U189" s="5"/>
      <c r="V189" s="8"/>
    </row>
    <row r="190" spans="1:22" x14ac:dyDescent="0.2">
      <c r="A190" s="6"/>
      <c r="B190" s="4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5"/>
      <c r="U190" s="5"/>
      <c r="V190" s="8"/>
    </row>
    <row r="191" spans="1:22" x14ac:dyDescent="0.2">
      <c r="A191" s="6"/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5"/>
      <c r="U191" s="5"/>
      <c r="V191" s="8"/>
    </row>
    <row r="192" spans="1:22" x14ac:dyDescent="0.2">
      <c r="A192" s="6"/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5"/>
      <c r="U192" s="5"/>
      <c r="V192" s="8"/>
    </row>
    <row r="193" spans="1:22" x14ac:dyDescent="0.2">
      <c r="A193" s="2"/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5"/>
      <c r="U193" s="5"/>
      <c r="V193" s="8"/>
    </row>
    <row r="194" spans="1:22" x14ac:dyDescent="0.2">
      <c r="A194" s="2"/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5"/>
      <c r="U194" s="5"/>
      <c r="V194" s="8"/>
    </row>
    <row r="195" spans="1:22" x14ac:dyDescent="0.2">
      <c r="A195" s="2"/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5"/>
      <c r="U195" s="5"/>
      <c r="V195" s="8"/>
    </row>
    <row r="196" spans="1:22" x14ac:dyDescent="0.2">
      <c r="A196" s="2"/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5"/>
      <c r="U196" s="5"/>
      <c r="V196" s="8"/>
    </row>
    <row r="197" spans="1:22" x14ac:dyDescent="0.2">
      <c r="A197" s="2"/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5"/>
      <c r="U197" s="5"/>
      <c r="V197" s="8"/>
    </row>
    <row r="223" spans="1:3" x14ac:dyDescent="0.2">
      <c r="A223" t="e" cm="1">
        <f t="array" aca="1" ref="A223" ca="1">INDIRECT("'" &amp; E1 &amp; "'!$A$2:$A$66")</f>
        <v>#REF!</v>
      </c>
      <c r="B223" t="e" cm="1">
        <f t="array" aca="1" ref="B223" ca="1">INDIRECT("'" &amp; E1 &amp; "'!$B$2:$B$66")</f>
        <v>#REF!</v>
      </c>
      <c r="C223" t="e" cm="1">
        <f t="array" aca="1" ref="C223" ca="1">INDIRECT("'" &amp; E1 &amp; "'!$C$2:$C$66")</f>
        <v>#REF!</v>
      </c>
    </row>
  </sheetData>
  <mergeCells count="3">
    <mergeCell ref="B1:F1"/>
    <mergeCell ref="G1:K1"/>
    <mergeCell ref="L1:U1"/>
  </mergeCells>
  <phoneticPr fontId="1" type="noConversion"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E56968-7034-3440-A055-7F8DCC1E3A40}">
  <sheetPr codeName="Sheet90"/>
  <dimension ref="A1:V223"/>
  <sheetViews>
    <sheetView workbookViewId="0">
      <pane ySplit="2" topLeftCell="A3" activePane="bottomLeft" state="frozen"/>
      <selection activeCell="F17" sqref="F17"/>
      <selection pane="bottomLeft" activeCell="F17" sqref="F17"/>
    </sheetView>
  </sheetViews>
  <sheetFormatPr baseColWidth="10" defaultRowHeight="16" x14ac:dyDescent="0.2"/>
  <cols>
    <col min="1" max="1" width="21.1640625" customWidth="1"/>
    <col min="2" max="2" width="14" customWidth="1"/>
    <col min="3" max="3" width="13.33203125" customWidth="1"/>
    <col min="5" max="5" width="17.332031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3.664062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252</v>
      </c>
      <c r="U2" s="1" t="s">
        <v>253</v>
      </c>
      <c r="V2" s="1" t="s">
        <v>236</v>
      </c>
    </row>
    <row r="3" spans="1:22" x14ac:dyDescent="0.2">
      <c r="F3" s="4">
        <f t="shared" ref="F3:F11" si="0">E3+F4</f>
        <v>-16504332902</v>
      </c>
      <c r="G3" s="4">
        <v>292400</v>
      </c>
      <c r="H3" s="4">
        <v>396800</v>
      </c>
      <c r="I3" s="4">
        <v>-104400</v>
      </c>
      <c r="J3" s="4">
        <v>-11785880000</v>
      </c>
      <c r="K3" s="4">
        <f t="shared" ref="K3:K11" si="1">K4+J3</f>
        <v>-282320985000</v>
      </c>
      <c r="L3" s="4">
        <v>962</v>
      </c>
      <c r="M3" s="4">
        <v>1579</v>
      </c>
      <c r="N3" s="4">
        <v>207</v>
      </c>
      <c r="O3" s="4">
        <v>333</v>
      </c>
      <c r="P3" s="4">
        <v>616900</v>
      </c>
      <c r="Q3" s="4">
        <v>1203600</v>
      </c>
      <c r="R3" s="5">
        <v>-9.7000000000000003E-3</v>
      </c>
      <c r="S3" s="4">
        <v>1952000</v>
      </c>
      <c r="T3" s="4">
        <f t="shared" ref="T3:T38" si="2">AVERAGE(S4:S13)</f>
        <v>2766203.5</v>
      </c>
      <c r="U3" s="4">
        <f t="shared" ref="U3:U11" si="3">MIN(S4:S8)</f>
        <v>2745500</v>
      </c>
      <c r="V3" s="5">
        <v>9.7000000000000003E-3</v>
      </c>
    </row>
    <row r="4" spans="1:22" x14ac:dyDescent="0.2">
      <c r="A4" s="16" t="s">
        <v>356</v>
      </c>
      <c r="B4" s="4">
        <v>81800</v>
      </c>
      <c r="C4" s="4">
        <v>82644</v>
      </c>
      <c r="D4" s="4">
        <v>-844</v>
      </c>
      <c r="E4" s="4">
        <v>-96080000</v>
      </c>
      <c r="F4" s="4">
        <f t="shared" si="0"/>
        <v>-16504332902</v>
      </c>
      <c r="G4" s="4">
        <v>269544</v>
      </c>
      <c r="H4" s="4">
        <v>179400</v>
      </c>
      <c r="I4" s="4">
        <v>90144</v>
      </c>
      <c r="J4" s="4">
        <v>10172534000</v>
      </c>
      <c r="K4" s="4">
        <f t="shared" si="1"/>
        <v>-270535105000</v>
      </c>
      <c r="L4" s="4">
        <v>1213</v>
      </c>
      <c r="M4" s="4">
        <v>1728</v>
      </c>
      <c r="N4" s="4">
        <v>293</v>
      </c>
      <c r="O4" s="4">
        <v>380</v>
      </c>
      <c r="P4" s="4">
        <v>1103800</v>
      </c>
      <c r="Q4" s="4">
        <v>1652800</v>
      </c>
      <c r="R4" s="5">
        <v>-2.5999999999999999E-3</v>
      </c>
      <c r="S4" s="4">
        <v>2840844</v>
      </c>
      <c r="T4" s="4">
        <f t="shared" si="2"/>
        <v>2767416.8</v>
      </c>
      <c r="U4" s="4">
        <f t="shared" si="3"/>
        <v>2594300</v>
      </c>
      <c r="V4" s="5">
        <v>1.84E-2</v>
      </c>
    </row>
    <row r="5" spans="1:22" x14ac:dyDescent="0.2">
      <c r="A5" s="16" t="s">
        <v>355</v>
      </c>
      <c r="B5" s="4">
        <v>578940</v>
      </c>
      <c r="C5" s="4">
        <v>570515</v>
      </c>
      <c r="D5" s="4">
        <v>8425</v>
      </c>
      <c r="E5" s="4">
        <v>969100000</v>
      </c>
      <c r="F5" s="4">
        <f t="shared" si="0"/>
        <v>-16408252902</v>
      </c>
      <c r="G5" s="4">
        <v>584000</v>
      </c>
      <c r="H5" s="4">
        <v>101300</v>
      </c>
      <c r="I5" s="4">
        <v>482700</v>
      </c>
      <c r="J5" s="4">
        <v>55534600000</v>
      </c>
      <c r="K5" s="4">
        <f t="shared" si="1"/>
        <v>-280707639000</v>
      </c>
      <c r="L5" s="4">
        <v>1222</v>
      </c>
      <c r="M5" s="4">
        <v>1909</v>
      </c>
      <c r="N5" s="4">
        <v>314</v>
      </c>
      <c r="O5" s="4">
        <v>358</v>
      </c>
      <c r="P5" s="4">
        <v>880900</v>
      </c>
      <c r="Q5" s="4">
        <v>1122400</v>
      </c>
      <c r="R5" s="5">
        <v>-9.5999999999999992E-3</v>
      </c>
      <c r="S5" s="4">
        <v>2930000</v>
      </c>
      <c r="T5" s="4">
        <f t="shared" si="2"/>
        <v>2898266.8</v>
      </c>
      <c r="U5" s="4">
        <f t="shared" si="3"/>
        <v>2594300</v>
      </c>
      <c r="V5" s="5">
        <v>1.5600000000000001E-2</v>
      </c>
    </row>
    <row r="6" spans="1:22" x14ac:dyDescent="0.2">
      <c r="A6" s="16" t="s">
        <v>354</v>
      </c>
      <c r="B6" s="4">
        <v>326000</v>
      </c>
      <c r="C6" s="4">
        <v>330821</v>
      </c>
      <c r="D6" s="4">
        <v>-4821</v>
      </c>
      <c r="E6" s="4">
        <v>-564060000</v>
      </c>
      <c r="F6" s="4">
        <f t="shared" si="0"/>
        <v>-17377352902</v>
      </c>
      <c r="G6" s="4">
        <v>34700</v>
      </c>
      <c r="H6" s="4">
        <v>923100</v>
      </c>
      <c r="I6" s="4">
        <v>-888400</v>
      </c>
      <c r="J6" s="4">
        <v>-103102390000</v>
      </c>
      <c r="K6" s="4">
        <f t="shared" si="1"/>
        <v>-336242239000</v>
      </c>
      <c r="L6" s="4">
        <v>894</v>
      </c>
      <c r="M6" s="4">
        <v>2203</v>
      </c>
      <c r="N6" s="4">
        <v>212</v>
      </c>
      <c r="O6" s="4">
        <v>473</v>
      </c>
      <c r="P6" s="4">
        <v>703700</v>
      </c>
      <c r="Q6" s="4">
        <v>1566900</v>
      </c>
      <c r="R6" s="5">
        <v>-1.6500000000000001E-2</v>
      </c>
      <c r="S6" s="4">
        <v>2875000</v>
      </c>
      <c r="T6" s="4">
        <f t="shared" si="2"/>
        <v>2997226.8</v>
      </c>
      <c r="U6" s="4">
        <f t="shared" si="3"/>
        <v>1465900</v>
      </c>
      <c r="V6" s="5">
        <v>1.6299999999999999E-2</v>
      </c>
    </row>
    <row r="7" spans="1:22" x14ac:dyDescent="0.2">
      <c r="A7" s="16" t="s">
        <v>353</v>
      </c>
      <c r="B7" s="4">
        <v>459700</v>
      </c>
      <c r="C7" s="4">
        <v>459924</v>
      </c>
      <c r="D7" s="4">
        <v>-224</v>
      </c>
      <c r="E7" s="4">
        <v>-26150000</v>
      </c>
      <c r="F7" s="4">
        <f t="shared" si="0"/>
        <v>-16813292902</v>
      </c>
      <c r="G7" s="4">
        <v>317700</v>
      </c>
      <c r="H7" s="4">
        <v>222000</v>
      </c>
      <c r="I7" s="4">
        <v>95700</v>
      </c>
      <c r="J7" s="4">
        <v>11126880000</v>
      </c>
      <c r="K7" s="4">
        <f t="shared" si="1"/>
        <v>-233139849000</v>
      </c>
      <c r="L7" s="4">
        <v>796</v>
      </c>
      <c r="M7" s="4">
        <v>1159</v>
      </c>
      <c r="N7" s="4">
        <v>256</v>
      </c>
      <c r="O7" s="4">
        <v>292</v>
      </c>
      <c r="P7" s="4">
        <v>989700</v>
      </c>
      <c r="Q7" s="4">
        <v>1070900</v>
      </c>
      <c r="R7" s="5">
        <v>1.8E-3</v>
      </c>
      <c r="S7" s="4">
        <v>2745500</v>
      </c>
      <c r="T7" s="4">
        <f t="shared" si="2"/>
        <v>3129096.8</v>
      </c>
      <c r="U7" s="4">
        <f t="shared" si="3"/>
        <v>1465900</v>
      </c>
      <c r="V7" s="5">
        <v>1.37E-2</v>
      </c>
    </row>
    <row r="8" spans="1:22" x14ac:dyDescent="0.2">
      <c r="A8" s="16" t="s">
        <v>352</v>
      </c>
      <c r="B8" s="4">
        <v>800700</v>
      </c>
      <c r="C8" s="4">
        <v>807440</v>
      </c>
      <c r="D8" s="4">
        <v>-6740</v>
      </c>
      <c r="E8" s="4">
        <v>-779380000</v>
      </c>
      <c r="F8" s="4">
        <f t="shared" si="0"/>
        <v>-16787142902</v>
      </c>
      <c r="G8" s="4">
        <v>304700</v>
      </c>
      <c r="H8" s="4">
        <v>104400</v>
      </c>
      <c r="I8" s="4">
        <v>200300</v>
      </c>
      <c r="J8" s="4">
        <v>23359800000</v>
      </c>
      <c r="K8" s="4">
        <f t="shared" si="1"/>
        <v>-244266729000</v>
      </c>
      <c r="L8" s="4">
        <v>982</v>
      </c>
      <c r="M8" s="4">
        <v>1145</v>
      </c>
      <c r="N8" s="4">
        <v>226</v>
      </c>
      <c r="O8" s="4">
        <v>262</v>
      </c>
      <c r="P8" s="4">
        <v>845000</v>
      </c>
      <c r="Q8" s="4">
        <v>1000300</v>
      </c>
      <c r="R8" s="5">
        <v>2.5999999999999999E-3</v>
      </c>
      <c r="S8" s="4">
        <v>3243600</v>
      </c>
      <c r="T8" s="4">
        <f t="shared" si="2"/>
        <v>3594386.8</v>
      </c>
      <c r="U8" s="4">
        <f t="shared" si="3"/>
        <v>1465900</v>
      </c>
      <c r="V8" s="5">
        <v>2.0499999999999997E-2</v>
      </c>
    </row>
    <row r="9" spans="1:22" x14ac:dyDescent="0.2">
      <c r="A9" s="16" t="s">
        <v>351</v>
      </c>
      <c r="B9" s="4">
        <v>924600</v>
      </c>
      <c r="C9" s="4">
        <v>924800</v>
      </c>
      <c r="D9" s="4">
        <v>-200</v>
      </c>
      <c r="E9" s="4">
        <v>-23220000</v>
      </c>
      <c r="F9" s="4">
        <f t="shared" si="0"/>
        <v>-16007762902</v>
      </c>
      <c r="G9" s="4">
        <v>355300</v>
      </c>
      <c r="H9" s="4">
        <v>198100</v>
      </c>
      <c r="I9" s="4">
        <v>157200</v>
      </c>
      <c r="J9" s="4">
        <v>18464610000</v>
      </c>
      <c r="K9" s="4">
        <f t="shared" si="1"/>
        <v>-267626529000</v>
      </c>
      <c r="L9" s="4">
        <v>647</v>
      </c>
      <c r="M9" s="4">
        <v>913</v>
      </c>
      <c r="N9" s="4">
        <v>164</v>
      </c>
      <c r="O9" s="4">
        <v>199</v>
      </c>
      <c r="P9" s="4">
        <v>531200</v>
      </c>
      <c r="Q9" s="4">
        <v>743700</v>
      </c>
      <c r="R9" s="5">
        <v>-5.1000000000000004E-3</v>
      </c>
      <c r="S9" s="4">
        <v>2594300</v>
      </c>
      <c r="T9" s="4">
        <f t="shared" si="2"/>
        <v>3803966.8</v>
      </c>
      <c r="U9" s="4">
        <f t="shared" si="3"/>
        <v>1465900</v>
      </c>
      <c r="V9" s="5">
        <v>1.03E-2</v>
      </c>
    </row>
    <row r="10" spans="1:22" x14ac:dyDescent="0.2">
      <c r="A10" s="16" t="s">
        <v>350</v>
      </c>
      <c r="B10" s="4">
        <v>51200</v>
      </c>
      <c r="C10" s="4">
        <v>51200</v>
      </c>
      <c r="D10" s="4">
        <v>0</v>
      </c>
      <c r="E10" s="4">
        <v>0</v>
      </c>
      <c r="F10" s="4">
        <f t="shared" si="0"/>
        <v>-15984542902</v>
      </c>
      <c r="G10" s="4">
        <v>0</v>
      </c>
      <c r="H10" s="4">
        <v>0</v>
      </c>
      <c r="I10" s="4">
        <v>0</v>
      </c>
      <c r="J10" s="4">
        <v>-6305950000</v>
      </c>
      <c r="K10" s="4">
        <f t="shared" si="1"/>
        <v>-286091139000</v>
      </c>
      <c r="L10" s="4">
        <v>1431</v>
      </c>
      <c r="M10" s="4">
        <v>1409</v>
      </c>
      <c r="N10" s="4">
        <v>332</v>
      </c>
      <c r="O10" s="4">
        <v>360</v>
      </c>
      <c r="P10" s="4">
        <v>1437900</v>
      </c>
      <c r="Q10" s="4">
        <v>1181400</v>
      </c>
      <c r="R10" s="5">
        <v>1.6500000000000001E-2</v>
      </c>
      <c r="S10" s="4">
        <v>2854400</v>
      </c>
      <c r="T10" s="4">
        <f t="shared" si="2"/>
        <v>4140066.9</v>
      </c>
      <c r="U10" s="4">
        <f t="shared" si="3"/>
        <v>1465900</v>
      </c>
      <c r="V10" s="5">
        <v>1.7899999999999999E-2</v>
      </c>
    </row>
    <row r="11" spans="1:22" x14ac:dyDescent="0.2">
      <c r="A11" s="16" t="s">
        <v>349</v>
      </c>
      <c r="B11" s="4">
        <v>40000</v>
      </c>
      <c r="C11" s="4">
        <v>41700</v>
      </c>
      <c r="D11" s="4">
        <v>-1700</v>
      </c>
      <c r="E11" s="4">
        <v>-194310000</v>
      </c>
      <c r="F11" s="4">
        <f t="shared" si="0"/>
        <v>-15984542902</v>
      </c>
      <c r="G11" s="4">
        <v>77500</v>
      </c>
      <c r="H11" s="4">
        <v>402100</v>
      </c>
      <c r="I11" s="4">
        <v>-324600</v>
      </c>
      <c r="J11" s="4">
        <v>-37221550000</v>
      </c>
      <c r="K11" s="4">
        <f t="shared" si="1"/>
        <v>-279785189000</v>
      </c>
      <c r="L11" s="4">
        <v>1114</v>
      </c>
      <c r="M11" s="4">
        <v>898</v>
      </c>
      <c r="N11" s="4">
        <v>152</v>
      </c>
      <c r="O11" s="4">
        <v>185</v>
      </c>
      <c r="P11" s="4">
        <v>770200</v>
      </c>
      <c r="Q11" s="4">
        <v>585100</v>
      </c>
      <c r="R11" s="5">
        <v>1.8E-3</v>
      </c>
      <c r="S11" s="4">
        <v>1465900</v>
      </c>
      <c r="T11" s="4">
        <f t="shared" si="2"/>
        <v>4626586.9000000004</v>
      </c>
      <c r="U11" s="4">
        <f t="shared" si="3"/>
        <v>2852977</v>
      </c>
      <c r="V11" s="5">
        <v>1.0500000000000001E-2</v>
      </c>
    </row>
    <row r="12" spans="1:22" x14ac:dyDescent="0.2">
      <c r="A12" s="16" t="s">
        <v>348</v>
      </c>
      <c r="B12" s="4">
        <v>1390790</v>
      </c>
      <c r="C12" s="4">
        <v>1396990</v>
      </c>
      <c r="D12" s="4">
        <v>-6200</v>
      </c>
      <c r="E12" s="4">
        <v>-706800000</v>
      </c>
      <c r="F12" s="4">
        <f t="shared" ref="F12:F38" si="4">E12+F13</f>
        <v>-15790232902</v>
      </c>
      <c r="G12" s="4">
        <v>279500</v>
      </c>
      <c r="H12" s="4">
        <v>513000</v>
      </c>
      <c r="I12" s="4">
        <v>-233500</v>
      </c>
      <c r="J12" s="4">
        <v>-26445600000</v>
      </c>
      <c r="K12" s="4">
        <f t="shared" ref="K12:K38" si="5">K13+J12</f>
        <v>-242563639000</v>
      </c>
      <c r="L12" s="4">
        <v>1107</v>
      </c>
      <c r="M12" s="4">
        <v>1079</v>
      </c>
      <c r="N12" s="4">
        <v>320</v>
      </c>
      <c r="O12" s="4">
        <v>215</v>
      </c>
      <c r="P12" s="4">
        <v>1002200</v>
      </c>
      <c r="Q12" s="4">
        <v>690200</v>
      </c>
      <c r="R12" s="5">
        <v>8.8000000000000005E-3</v>
      </c>
      <c r="S12" s="4">
        <v>3110290</v>
      </c>
      <c r="T12" s="4">
        <f t="shared" si="2"/>
        <v>4628337.9000000004</v>
      </c>
      <c r="U12" s="4">
        <f t="shared" ref="U12:U38" si="6">MIN(S13:S17)</f>
        <v>2852977</v>
      </c>
      <c r="V12" s="5">
        <v>1.6500000000000001E-2</v>
      </c>
    </row>
    <row r="13" spans="1:22" x14ac:dyDescent="0.2">
      <c r="A13" s="16" t="s">
        <v>347</v>
      </c>
      <c r="B13" s="4">
        <v>40200</v>
      </c>
      <c r="C13" s="4">
        <v>42353</v>
      </c>
      <c r="D13" s="4">
        <v>-2153</v>
      </c>
      <c r="E13" s="4">
        <v>-246300000</v>
      </c>
      <c r="F13" s="4">
        <f t="shared" si="4"/>
        <v>-15083432902</v>
      </c>
      <c r="G13" s="4">
        <v>159300</v>
      </c>
      <c r="H13" s="4">
        <v>686301</v>
      </c>
      <c r="I13" s="4">
        <v>-527001</v>
      </c>
      <c r="J13" s="4">
        <v>-60223207000</v>
      </c>
      <c r="K13" s="4">
        <f t="shared" si="5"/>
        <v>-216118039000</v>
      </c>
      <c r="L13" s="4">
        <v>812</v>
      </c>
      <c r="M13" s="4">
        <v>1958</v>
      </c>
      <c r="N13" s="4">
        <v>213</v>
      </c>
      <c r="O13" s="4">
        <v>533</v>
      </c>
      <c r="P13" s="4">
        <v>813400</v>
      </c>
      <c r="Q13" s="4">
        <v>1812000</v>
      </c>
      <c r="R13" s="5">
        <v>-7.8000000000000005E-3</v>
      </c>
      <c r="S13" s="4">
        <v>3002201</v>
      </c>
      <c r="T13" s="4">
        <f t="shared" si="2"/>
        <v>4736442.8</v>
      </c>
      <c r="U13" s="4">
        <f t="shared" si="6"/>
        <v>2852977</v>
      </c>
      <c r="V13" s="5">
        <v>1.1299999999999999E-2</v>
      </c>
    </row>
    <row r="14" spans="1:22" x14ac:dyDescent="0.2">
      <c r="A14" s="16" t="s">
        <v>340</v>
      </c>
      <c r="B14" s="4">
        <v>359476</v>
      </c>
      <c r="C14" s="4">
        <v>359476</v>
      </c>
      <c r="D14" s="4">
        <v>0</v>
      </c>
      <c r="E14" s="4">
        <v>0</v>
      </c>
      <c r="F14" s="4">
        <f t="shared" si="4"/>
        <v>-14837132902</v>
      </c>
      <c r="G14" s="4">
        <v>144100</v>
      </c>
      <c r="H14" s="4">
        <v>454877</v>
      </c>
      <c r="I14" s="4">
        <v>-310777</v>
      </c>
      <c r="J14" s="4">
        <v>-36757645000</v>
      </c>
      <c r="K14" s="4">
        <f t="shared" si="5"/>
        <v>-155894832000</v>
      </c>
      <c r="L14" s="4">
        <v>964</v>
      </c>
      <c r="M14" s="4">
        <v>2329</v>
      </c>
      <c r="N14" s="4">
        <v>218</v>
      </c>
      <c r="O14" s="4">
        <v>503</v>
      </c>
      <c r="P14" s="4">
        <v>701700</v>
      </c>
      <c r="Q14" s="4">
        <v>1479400</v>
      </c>
      <c r="R14" s="5">
        <v>-1.1299999999999999E-2</v>
      </c>
      <c r="S14" s="4">
        <v>2852977</v>
      </c>
      <c r="T14" s="4">
        <f t="shared" si="2"/>
        <v>4789185.0999999996</v>
      </c>
      <c r="U14" s="4">
        <f t="shared" si="6"/>
        <v>3864600</v>
      </c>
      <c r="V14" s="5">
        <v>1.55E-2</v>
      </c>
    </row>
    <row r="15" spans="1:22" x14ac:dyDescent="0.2">
      <c r="A15" s="16" t="s">
        <v>339</v>
      </c>
      <c r="B15" s="4">
        <v>344500</v>
      </c>
      <c r="C15" s="4">
        <v>344700</v>
      </c>
      <c r="D15" s="4">
        <v>-200</v>
      </c>
      <c r="E15" s="4">
        <v>-23040000</v>
      </c>
      <c r="F15" s="4">
        <f t="shared" si="4"/>
        <v>-14837132902</v>
      </c>
      <c r="G15" s="4">
        <v>597300</v>
      </c>
      <c r="H15" s="4">
        <v>307100</v>
      </c>
      <c r="I15" s="4">
        <v>290200</v>
      </c>
      <c r="J15" s="4">
        <v>33390040000</v>
      </c>
      <c r="K15" s="4">
        <f t="shared" si="5"/>
        <v>-119137187000</v>
      </c>
      <c r="L15" s="4">
        <v>2007</v>
      </c>
      <c r="M15" s="4">
        <v>1430</v>
      </c>
      <c r="N15" s="4">
        <v>640</v>
      </c>
      <c r="O15" s="4">
        <v>370</v>
      </c>
      <c r="P15" s="4">
        <v>2060300</v>
      </c>
      <c r="Q15" s="4">
        <v>1296000</v>
      </c>
      <c r="R15" s="5">
        <v>1.49E-2</v>
      </c>
      <c r="S15" s="4">
        <v>4238500</v>
      </c>
      <c r="T15" s="4">
        <f t="shared" si="2"/>
        <v>4890310.0999999996</v>
      </c>
      <c r="U15" s="4">
        <f t="shared" si="6"/>
        <v>3864600</v>
      </c>
      <c r="V15" s="5">
        <v>1.38E-2</v>
      </c>
    </row>
    <row r="16" spans="1:22" x14ac:dyDescent="0.2">
      <c r="A16" s="16" t="s">
        <v>338</v>
      </c>
      <c r="B16" s="4">
        <v>310200</v>
      </c>
      <c r="C16" s="4">
        <v>310200</v>
      </c>
      <c r="D16" s="4">
        <v>0</v>
      </c>
      <c r="E16" s="4">
        <v>0</v>
      </c>
      <c r="F16" s="4">
        <f t="shared" si="4"/>
        <v>-14814092902</v>
      </c>
      <c r="G16" s="4">
        <v>433900</v>
      </c>
      <c r="H16" s="4">
        <v>1027000</v>
      </c>
      <c r="I16" s="4">
        <v>-593100</v>
      </c>
      <c r="J16" s="4">
        <v>-66000920000</v>
      </c>
      <c r="K16" s="4">
        <f t="shared" si="5"/>
        <v>-152527227000</v>
      </c>
      <c r="L16" s="4">
        <v>2141</v>
      </c>
      <c r="M16" s="4">
        <v>3012</v>
      </c>
      <c r="N16" s="4">
        <v>544</v>
      </c>
      <c r="O16" s="4">
        <v>517</v>
      </c>
      <c r="P16" s="4">
        <v>1584900</v>
      </c>
      <c r="Q16" s="4">
        <v>1756400</v>
      </c>
      <c r="R16" s="5">
        <v>2.2400000000000003E-2</v>
      </c>
      <c r="S16" s="4">
        <v>3864600</v>
      </c>
      <c r="T16" s="4">
        <f t="shared" si="2"/>
        <v>4914740.2</v>
      </c>
      <c r="U16" s="4">
        <f t="shared" si="6"/>
        <v>4064200</v>
      </c>
      <c r="V16" s="5">
        <v>3.4000000000000002E-2</v>
      </c>
    </row>
    <row r="17" spans="1:22" x14ac:dyDescent="0.2">
      <c r="A17" s="16" t="s">
        <v>337</v>
      </c>
      <c r="B17" s="4">
        <v>706608</v>
      </c>
      <c r="C17" s="4">
        <v>700200</v>
      </c>
      <c r="D17" s="4">
        <v>6408</v>
      </c>
      <c r="E17" s="4">
        <v>724110000</v>
      </c>
      <c r="F17" s="4">
        <f t="shared" si="4"/>
        <v>-14814092902</v>
      </c>
      <c r="G17" s="4">
        <v>223300</v>
      </c>
      <c r="H17" s="4">
        <v>1566200</v>
      </c>
      <c r="I17" s="4">
        <v>-1342900</v>
      </c>
      <c r="J17" s="4">
        <v>-150223190000</v>
      </c>
      <c r="K17" s="4">
        <f t="shared" si="5"/>
        <v>-86526307000</v>
      </c>
      <c r="L17" s="4">
        <v>1232</v>
      </c>
      <c r="M17" s="4">
        <v>3901</v>
      </c>
      <c r="N17" s="4">
        <v>294</v>
      </c>
      <c r="O17" s="4">
        <v>753</v>
      </c>
      <c r="P17" s="4">
        <v>889800</v>
      </c>
      <c r="Q17" s="4">
        <v>2300200</v>
      </c>
      <c r="R17" s="5">
        <v>-8.8999999999999999E-3</v>
      </c>
      <c r="S17" s="4">
        <v>4064200</v>
      </c>
      <c r="T17" s="4">
        <f t="shared" si="2"/>
        <v>4984432</v>
      </c>
      <c r="U17" s="4">
        <f t="shared" si="6"/>
        <v>3127800</v>
      </c>
      <c r="V17" s="5">
        <v>1.6899999999999998E-2</v>
      </c>
    </row>
    <row r="18" spans="1:22" x14ac:dyDescent="0.2">
      <c r="A18" s="16" t="s">
        <v>336</v>
      </c>
      <c r="B18" s="4">
        <v>1812000</v>
      </c>
      <c r="C18" s="4">
        <v>1811900</v>
      </c>
      <c r="D18" s="4">
        <v>100</v>
      </c>
      <c r="E18" s="4">
        <v>11580000</v>
      </c>
      <c r="F18" s="4">
        <f t="shared" si="4"/>
        <v>-15538202902</v>
      </c>
      <c r="G18" s="4">
        <v>539000</v>
      </c>
      <c r="H18" s="4">
        <v>258800</v>
      </c>
      <c r="I18" s="4">
        <v>280200</v>
      </c>
      <c r="J18" s="4">
        <v>31366470000</v>
      </c>
      <c r="K18" s="4">
        <f t="shared" si="5"/>
        <v>63696883000</v>
      </c>
      <c r="L18" s="4">
        <v>2819</v>
      </c>
      <c r="M18" s="4">
        <v>4818</v>
      </c>
      <c r="N18" s="4">
        <v>645</v>
      </c>
      <c r="O18" s="4">
        <v>1095</v>
      </c>
      <c r="P18" s="4">
        <v>2213900</v>
      </c>
      <c r="Q18" s="4">
        <v>3565700</v>
      </c>
      <c r="R18" s="5">
        <v>-2.6499999999999999E-2</v>
      </c>
      <c r="S18" s="4">
        <v>7896500</v>
      </c>
      <c r="T18" s="4">
        <f t="shared" si="2"/>
        <v>4510942</v>
      </c>
      <c r="U18" s="4">
        <f t="shared" si="6"/>
        <v>3127800</v>
      </c>
      <c r="V18" s="5">
        <v>4.0599999999999997E-2</v>
      </c>
    </row>
    <row r="19" spans="1:22" x14ac:dyDescent="0.2">
      <c r="A19" s="16" t="s">
        <v>335</v>
      </c>
      <c r="B19" s="4">
        <v>851753</v>
      </c>
      <c r="C19" s="4">
        <v>858700</v>
      </c>
      <c r="D19" s="4">
        <v>-6947</v>
      </c>
      <c r="E19" s="4">
        <v>-803710000</v>
      </c>
      <c r="F19" s="4">
        <f t="shared" si="4"/>
        <v>-15549782902</v>
      </c>
      <c r="G19" s="4">
        <v>184000</v>
      </c>
      <c r="H19" s="4">
        <v>441800</v>
      </c>
      <c r="I19" s="4">
        <v>-257800</v>
      </c>
      <c r="J19" s="4">
        <v>-29768690000</v>
      </c>
      <c r="K19" s="4">
        <f t="shared" si="5"/>
        <v>32330413000</v>
      </c>
      <c r="L19" s="4">
        <v>1767</v>
      </c>
      <c r="M19" s="4">
        <v>2633</v>
      </c>
      <c r="N19" s="4">
        <v>488</v>
      </c>
      <c r="O19" s="4">
        <v>646</v>
      </c>
      <c r="P19" s="4">
        <v>1625600</v>
      </c>
      <c r="Q19" s="4">
        <v>2054000</v>
      </c>
      <c r="R19" s="5">
        <v>-8.6E-3</v>
      </c>
      <c r="S19" s="4">
        <v>4690100</v>
      </c>
      <c r="T19" s="4">
        <f t="shared" si="2"/>
        <v>4538072</v>
      </c>
      <c r="U19" s="4">
        <f t="shared" si="6"/>
        <v>3127800</v>
      </c>
      <c r="V19" s="5">
        <v>1.9699999999999999E-2</v>
      </c>
    </row>
    <row r="20" spans="1:22" x14ac:dyDescent="0.2">
      <c r="A20" s="16" t="s">
        <v>334</v>
      </c>
      <c r="B20" s="4">
        <v>2557800</v>
      </c>
      <c r="C20" s="4">
        <v>2558808</v>
      </c>
      <c r="D20" s="4">
        <v>-1008</v>
      </c>
      <c r="E20" s="4">
        <v>-111000000</v>
      </c>
      <c r="F20" s="4">
        <f t="shared" si="4"/>
        <v>-14746072902</v>
      </c>
      <c r="G20" s="4">
        <v>142200</v>
      </c>
      <c r="H20" s="4">
        <v>369001</v>
      </c>
      <c r="I20" s="4">
        <v>-226801</v>
      </c>
      <c r="J20" s="4">
        <v>-26585609000</v>
      </c>
      <c r="K20" s="4">
        <f t="shared" si="5"/>
        <v>62099103000</v>
      </c>
      <c r="L20" s="4">
        <v>1525</v>
      </c>
      <c r="M20" s="4">
        <v>2476</v>
      </c>
      <c r="N20" s="4">
        <v>332</v>
      </c>
      <c r="O20" s="4">
        <v>584</v>
      </c>
      <c r="P20" s="4">
        <v>1232300</v>
      </c>
      <c r="Q20" s="4">
        <v>2123900</v>
      </c>
      <c r="R20" s="5">
        <v>0</v>
      </c>
      <c r="S20" s="4">
        <v>6215401</v>
      </c>
      <c r="T20" s="4">
        <f t="shared" si="2"/>
        <v>4213942</v>
      </c>
      <c r="U20" s="4">
        <f t="shared" si="6"/>
        <v>3127800</v>
      </c>
      <c r="V20" s="5">
        <v>2.3700000000000002E-2</v>
      </c>
    </row>
    <row r="21" spans="1:22" x14ac:dyDescent="0.2">
      <c r="A21" s="16" t="s">
        <v>333</v>
      </c>
      <c r="B21" s="4">
        <v>974400</v>
      </c>
      <c r="C21" s="4">
        <v>970600</v>
      </c>
      <c r="D21" s="4">
        <v>3800</v>
      </c>
      <c r="E21" s="4">
        <v>428420000</v>
      </c>
      <c r="F21" s="4">
        <f t="shared" si="4"/>
        <v>-14635072902</v>
      </c>
      <c r="G21" s="4">
        <v>314800</v>
      </c>
      <c r="H21" s="4">
        <v>402200</v>
      </c>
      <c r="I21" s="4">
        <v>-87400</v>
      </c>
      <c r="J21" s="4">
        <v>-10032940000</v>
      </c>
      <c r="K21" s="4">
        <f t="shared" si="5"/>
        <v>88684712000</v>
      </c>
      <c r="L21" s="4">
        <v>3631</v>
      </c>
      <c r="M21" s="4">
        <v>1580</v>
      </c>
      <c r="N21" s="4">
        <v>913</v>
      </c>
      <c r="O21" s="4">
        <v>412</v>
      </c>
      <c r="P21" s="4">
        <v>3223700</v>
      </c>
      <c r="Q21" s="4">
        <v>1516000</v>
      </c>
      <c r="R21" s="5">
        <v>4.5599999999999995E-2</v>
      </c>
      <c r="S21" s="4">
        <v>6331100</v>
      </c>
      <c r="T21" s="4">
        <f t="shared" si="2"/>
        <v>4086222</v>
      </c>
      <c r="U21" s="4">
        <f t="shared" si="6"/>
        <v>3127800</v>
      </c>
      <c r="V21" s="5">
        <v>4.2800000000000005E-2</v>
      </c>
    </row>
    <row r="22" spans="1:22" x14ac:dyDescent="0.2">
      <c r="A22" s="16" t="s">
        <v>332</v>
      </c>
      <c r="B22" s="4">
        <v>220000</v>
      </c>
      <c r="C22" s="4">
        <v>220053</v>
      </c>
      <c r="D22" s="4">
        <v>-53</v>
      </c>
      <c r="E22" s="4">
        <v>-5910000</v>
      </c>
      <c r="F22" s="4">
        <f t="shared" si="4"/>
        <v>-15063492902</v>
      </c>
      <c r="G22" s="4">
        <v>48100</v>
      </c>
      <c r="H22" s="4">
        <v>374400</v>
      </c>
      <c r="I22" s="4">
        <v>-326300</v>
      </c>
      <c r="J22" s="4">
        <v>-36500420000</v>
      </c>
      <c r="K22" s="4">
        <f t="shared" si="5"/>
        <v>98717652000</v>
      </c>
      <c r="L22" s="4">
        <v>1661</v>
      </c>
      <c r="M22" s="4">
        <v>1941</v>
      </c>
      <c r="N22" s="4">
        <v>429</v>
      </c>
      <c r="O22" s="4">
        <v>399</v>
      </c>
      <c r="P22" s="4">
        <v>1382900</v>
      </c>
      <c r="Q22" s="4">
        <v>1421300</v>
      </c>
      <c r="R22" s="5">
        <v>1.7299999999999999E-2</v>
      </c>
      <c r="S22" s="4">
        <v>3127800</v>
      </c>
      <c r="T22" s="4">
        <f t="shared" si="2"/>
        <v>4223162</v>
      </c>
      <c r="U22" s="4">
        <f t="shared" si="6"/>
        <v>3380400</v>
      </c>
      <c r="V22" s="5">
        <v>3.0899999999999997E-2</v>
      </c>
    </row>
    <row r="23" spans="1:22" x14ac:dyDescent="0.2">
      <c r="A23" s="16" t="s">
        <v>331</v>
      </c>
      <c r="B23" s="4">
        <v>701750</v>
      </c>
      <c r="C23" s="4">
        <v>707150</v>
      </c>
      <c r="D23" s="4">
        <v>-5400</v>
      </c>
      <c r="E23" s="4">
        <v>-603370000</v>
      </c>
      <c r="F23" s="4">
        <f t="shared" si="4"/>
        <v>-15057582902</v>
      </c>
      <c r="G23" s="4">
        <v>344100</v>
      </c>
      <c r="H23" s="4">
        <v>130300</v>
      </c>
      <c r="I23" s="4">
        <v>213800</v>
      </c>
      <c r="J23" s="4">
        <v>23664670000</v>
      </c>
      <c r="K23" s="4">
        <f t="shared" si="5"/>
        <v>135218072000</v>
      </c>
      <c r="L23" s="4">
        <v>1721</v>
      </c>
      <c r="M23" s="4">
        <v>2078</v>
      </c>
      <c r="N23" s="4">
        <v>425</v>
      </c>
      <c r="O23" s="4">
        <v>480</v>
      </c>
      <c r="P23" s="4">
        <v>1605300</v>
      </c>
      <c r="Q23" s="4">
        <v>1592300</v>
      </c>
      <c r="R23" s="5">
        <v>0</v>
      </c>
      <c r="S23" s="4">
        <v>4083250</v>
      </c>
      <c r="T23" s="4">
        <f t="shared" si="2"/>
        <v>4312207</v>
      </c>
      <c r="U23" s="4">
        <f t="shared" si="6"/>
        <v>3161600</v>
      </c>
      <c r="V23" s="5">
        <v>3.0899999999999997E-2</v>
      </c>
    </row>
    <row r="24" spans="1:22" x14ac:dyDescent="0.2">
      <c r="A24" s="16" t="s">
        <v>330</v>
      </c>
      <c r="B24" s="4">
        <v>238019</v>
      </c>
      <c r="C24" s="4">
        <v>238700</v>
      </c>
      <c r="D24" s="4">
        <v>-681</v>
      </c>
      <c r="E24" s="4">
        <v>-73170000</v>
      </c>
      <c r="F24" s="4">
        <f t="shared" si="4"/>
        <v>-14454212902</v>
      </c>
      <c r="G24" s="4">
        <v>362000</v>
      </c>
      <c r="H24" s="4">
        <v>332621</v>
      </c>
      <c r="I24" s="4">
        <v>29379</v>
      </c>
      <c r="J24" s="4">
        <v>3301950000</v>
      </c>
      <c r="K24" s="4">
        <f t="shared" si="5"/>
        <v>111553402000</v>
      </c>
      <c r="L24" s="4">
        <v>1079</v>
      </c>
      <c r="M24" s="4">
        <v>2572</v>
      </c>
      <c r="N24" s="4">
        <v>263</v>
      </c>
      <c r="O24" s="4">
        <v>494</v>
      </c>
      <c r="P24" s="4">
        <v>1162600</v>
      </c>
      <c r="Q24" s="4">
        <v>1950300</v>
      </c>
      <c r="R24" s="5">
        <v>-1.18E-2</v>
      </c>
      <c r="S24" s="4">
        <v>3380400</v>
      </c>
      <c r="T24" s="4">
        <f t="shared" si="2"/>
        <v>4489971</v>
      </c>
      <c r="U24" s="4">
        <f t="shared" si="6"/>
        <v>3161600</v>
      </c>
      <c r="V24" s="5">
        <v>2.76E-2</v>
      </c>
    </row>
    <row r="25" spans="1:22" x14ac:dyDescent="0.2">
      <c r="A25" s="16" t="s">
        <v>329</v>
      </c>
      <c r="B25" s="4">
        <v>1212150</v>
      </c>
      <c r="C25" s="4">
        <v>1225360</v>
      </c>
      <c r="D25" s="4">
        <v>-13210</v>
      </c>
      <c r="E25" s="4">
        <v>-1436310000</v>
      </c>
      <c r="F25" s="4">
        <f t="shared" si="4"/>
        <v>-14381042902</v>
      </c>
      <c r="G25" s="4">
        <v>340100</v>
      </c>
      <c r="H25" s="4">
        <v>335600</v>
      </c>
      <c r="I25" s="4">
        <v>4500</v>
      </c>
      <c r="J25" s="4">
        <v>123710000</v>
      </c>
      <c r="K25" s="4">
        <f t="shared" si="5"/>
        <v>108251452000</v>
      </c>
      <c r="L25" s="4">
        <v>2299</v>
      </c>
      <c r="M25" s="4">
        <v>2034</v>
      </c>
      <c r="N25" s="4">
        <v>617</v>
      </c>
      <c r="O25" s="4">
        <v>523</v>
      </c>
      <c r="P25" s="4">
        <v>2066300</v>
      </c>
      <c r="Q25" s="4">
        <v>1954500</v>
      </c>
      <c r="R25" s="5">
        <v>2.0199999999999999E-2</v>
      </c>
      <c r="S25" s="4">
        <v>5249750</v>
      </c>
      <c r="T25" s="4">
        <f t="shared" si="2"/>
        <v>4191802.4</v>
      </c>
      <c r="U25" s="4">
        <f t="shared" si="6"/>
        <v>2974101</v>
      </c>
      <c r="V25" s="5">
        <v>5.0099999999999999E-2</v>
      </c>
    </row>
    <row r="26" spans="1:22" x14ac:dyDescent="0.2">
      <c r="A26" s="16" t="s">
        <v>328</v>
      </c>
      <c r="B26" s="4">
        <v>357300</v>
      </c>
      <c r="C26" s="4">
        <v>357335</v>
      </c>
      <c r="D26" s="4">
        <v>-35</v>
      </c>
      <c r="E26" s="4">
        <v>-3830000</v>
      </c>
      <c r="F26" s="4">
        <f t="shared" si="4"/>
        <v>-12944732902</v>
      </c>
      <c r="G26" s="4">
        <v>513700</v>
      </c>
      <c r="H26" s="4">
        <v>641726</v>
      </c>
      <c r="I26" s="4">
        <v>-128026</v>
      </c>
      <c r="J26" s="4">
        <v>-13958533000</v>
      </c>
      <c r="K26" s="4">
        <f t="shared" si="5"/>
        <v>108127742000</v>
      </c>
      <c r="L26" s="4">
        <v>1052</v>
      </c>
      <c r="M26" s="4">
        <v>2663</v>
      </c>
      <c r="N26" s="4">
        <v>299</v>
      </c>
      <c r="O26" s="4">
        <v>600</v>
      </c>
      <c r="P26" s="4">
        <v>1002100</v>
      </c>
      <c r="Q26" s="4">
        <v>2278400</v>
      </c>
      <c r="R26" s="5">
        <v>-1.46E-2</v>
      </c>
      <c r="S26" s="4">
        <v>4108901</v>
      </c>
      <c r="T26" s="4">
        <f t="shared" si="2"/>
        <v>4171492.3</v>
      </c>
      <c r="U26" s="4">
        <f t="shared" si="6"/>
        <v>2974101</v>
      </c>
      <c r="V26" s="5">
        <v>1.8200000000000001E-2</v>
      </c>
    </row>
    <row r="27" spans="1:22" x14ac:dyDescent="0.2">
      <c r="A27" s="16" t="s">
        <v>327</v>
      </c>
      <c r="B27" s="4">
        <v>1290600</v>
      </c>
      <c r="C27" s="4">
        <v>1293819</v>
      </c>
      <c r="D27" s="4">
        <v>-3219</v>
      </c>
      <c r="E27" s="4">
        <v>-357450000</v>
      </c>
      <c r="F27" s="4">
        <f t="shared" si="4"/>
        <v>-12940902902</v>
      </c>
      <c r="G27" s="4">
        <v>388218</v>
      </c>
      <c r="H27" s="4">
        <v>770400</v>
      </c>
      <c r="I27" s="4">
        <v>-382182</v>
      </c>
      <c r="J27" s="4">
        <v>-41909346000</v>
      </c>
      <c r="K27" s="4">
        <f t="shared" si="5"/>
        <v>122086275000</v>
      </c>
      <c r="L27" s="4">
        <v>1268</v>
      </c>
      <c r="M27" s="4">
        <v>2227</v>
      </c>
      <c r="N27" s="4">
        <v>298</v>
      </c>
      <c r="O27" s="4">
        <v>522</v>
      </c>
      <c r="P27" s="4">
        <v>1030900</v>
      </c>
      <c r="Q27" s="4">
        <v>2255300</v>
      </c>
      <c r="R27" s="5">
        <v>-6.3E-3</v>
      </c>
      <c r="S27" s="4">
        <v>4761118</v>
      </c>
      <c r="T27" s="4">
        <f t="shared" si="2"/>
        <v>4083810.5</v>
      </c>
      <c r="U27" s="4">
        <f t="shared" si="6"/>
        <v>2974101</v>
      </c>
      <c r="V27" s="5">
        <v>1.3500000000000002E-2</v>
      </c>
    </row>
    <row r="28" spans="1:22" x14ac:dyDescent="0.2">
      <c r="A28" s="16" t="s">
        <v>326</v>
      </c>
      <c r="B28" s="4">
        <v>74500</v>
      </c>
      <c r="C28" s="4">
        <v>75500</v>
      </c>
      <c r="D28" s="4">
        <v>-1000</v>
      </c>
      <c r="E28" s="4">
        <v>-111260000</v>
      </c>
      <c r="F28" s="4">
        <f t="shared" si="4"/>
        <v>-12583452902</v>
      </c>
      <c r="G28" s="4">
        <v>345200</v>
      </c>
      <c r="H28" s="4">
        <v>460100</v>
      </c>
      <c r="I28" s="4">
        <v>-114900</v>
      </c>
      <c r="J28" s="4">
        <v>-12831920000</v>
      </c>
      <c r="K28" s="4">
        <f t="shared" si="5"/>
        <v>163995621000</v>
      </c>
      <c r="L28" s="4">
        <v>1300</v>
      </c>
      <c r="M28" s="4">
        <v>1373</v>
      </c>
      <c r="N28" s="4">
        <v>355</v>
      </c>
      <c r="O28" s="4">
        <v>375</v>
      </c>
      <c r="P28" s="4">
        <v>1305600</v>
      </c>
      <c r="Q28" s="4">
        <v>1654800</v>
      </c>
      <c r="R28" s="5">
        <v>5.5000000000000005E-3</v>
      </c>
      <c r="S28" s="4">
        <v>3161600</v>
      </c>
      <c r="T28" s="4">
        <f t="shared" si="2"/>
        <v>4064460.5</v>
      </c>
      <c r="U28" s="4">
        <f t="shared" si="6"/>
        <v>2974101</v>
      </c>
      <c r="V28" s="5">
        <v>9.0000000000000011E-3</v>
      </c>
    </row>
    <row r="29" spans="1:22" x14ac:dyDescent="0.2">
      <c r="A29" s="16" t="s">
        <v>325</v>
      </c>
      <c r="B29" s="4">
        <v>942000</v>
      </c>
      <c r="C29" s="4">
        <v>942000</v>
      </c>
      <c r="D29" s="4">
        <v>0</v>
      </c>
      <c r="E29" s="4">
        <v>0</v>
      </c>
      <c r="F29" s="4">
        <f t="shared" si="4"/>
        <v>-12472192902</v>
      </c>
      <c r="G29" s="4">
        <v>307100</v>
      </c>
      <c r="H29" s="4">
        <v>967500</v>
      </c>
      <c r="I29" s="4">
        <v>-660400</v>
      </c>
      <c r="J29" s="4">
        <v>-73248490000</v>
      </c>
      <c r="K29" s="4">
        <f t="shared" si="5"/>
        <v>176827541000</v>
      </c>
      <c r="L29" s="4">
        <v>2105</v>
      </c>
      <c r="M29" s="4">
        <v>1478</v>
      </c>
      <c r="N29" s="4">
        <v>600</v>
      </c>
      <c r="O29" s="4">
        <v>422</v>
      </c>
      <c r="P29" s="4">
        <v>2424600</v>
      </c>
      <c r="Q29" s="4">
        <v>1468700</v>
      </c>
      <c r="R29" s="5">
        <v>1.66E-2</v>
      </c>
      <c r="S29" s="4">
        <v>4961400</v>
      </c>
      <c r="T29" s="4">
        <f t="shared" si="2"/>
        <v>3804130.5</v>
      </c>
      <c r="U29" s="4">
        <f t="shared" si="6"/>
        <v>2974101</v>
      </c>
      <c r="V29" s="5">
        <v>2.07E-2</v>
      </c>
    </row>
    <row r="30" spans="1:22" x14ac:dyDescent="0.2">
      <c r="A30" s="16" t="s">
        <v>324</v>
      </c>
      <c r="B30" s="4">
        <v>151386</v>
      </c>
      <c r="C30" s="4">
        <v>149300</v>
      </c>
      <c r="D30" s="4">
        <v>2086</v>
      </c>
      <c r="E30" s="4">
        <v>226240000</v>
      </c>
      <c r="F30" s="4">
        <f t="shared" si="4"/>
        <v>-12472192902</v>
      </c>
      <c r="G30" s="4">
        <v>292900</v>
      </c>
      <c r="H30" s="4">
        <v>249201</v>
      </c>
      <c r="I30" s="4">
        <v>43699</v>
      </c>
      <c r="J30" s="4">
        <v>4759529000</v>
      </c>
      <c r="K30" s="4">
        <f t="shared" si="5"/>
        <v>250076031000</v>
      </c>
      <c r="L30" s="4">
        <v>1343</v>
      </c>
      <c r="M30" s="4">
        <v>1389</v>
      </c>
      <c r="N30" s="4">
        <v>372</v>
      </c>
      <c r="O30" s="4">
        <v>354</v>
      </c>
      <c r="P30" s="4">
        <v>1381600</v>
      </c>
      <c r="Q30" s="4">
        <v>1331800</v>
      </c>
      <c r="R30" s="5">
        <v>4.6999999999999993E-3</v>
      </c>
      <c r="S30" s="4">
        <v>2974101</v>
      </c>
      <c r="T30" s="4">
        <f t="shared" si="2"/>
        <v>3856282.4</v>
      </c>
      <c r="U30" s="4">
        <f t="shared" si="6"/>
        <v>2268064</v>
      </c>
      <c r="V30" s="5">
        <v>1.5600000000000001E-2</v>
      </c>
    </row>
    <row r="31" spans="1:22" x14ac:dyDescent="0.2">
      <c r="A31" s="16" t="s">
        <v>323</v>
      </c>
      <c r="B31" s="4">
        <v>936200</v>
      </c>
      <c r="C31" s="4">
        <v>937540</v>
      </c>
      <c r="D31" s="4">
        <v>-1340</v>
      </c>
      <c r="E31" s="4">
        <v>-145330000</v>
      </c>
      <c r="F31" s="4">
        <f t="shared" si="4"/>
        <v>-12698432902</v>
      </c>
      <c r="G31" s="4">
        <v>244800</v>
      </c>
      <c r="H31" s="4">
        <v>184940</v>
      </c>
      <c r="I31" s="4">
        <v>59860</v>
      </c>
      <c r="J31" s="4">
        <v>6463920000</v>
      </c>
      <c r="K31" s="4">
        <f t="shared" si="5"/>
        <v>245316502000</v>
      </c>
      <c r="L31" s="4">
        <v>1382</v>
      </c>
      <c r="M31" s="4">
        <v>2354</v>
      </c>
      <c r="N31" s="4">
        <v>350</v>
      </c>
      <c r="O31" s="4">
        <v>479</v>
      </c>
      <c r="P31" s="4">
        <v>1334700</v>
      </c>
      <c r="Q31" s="4">
        <v>1868700</v>
      </c>
      <c r="R31" s="5">
        <v>5.6000000000000008E-3</v>
      </c>
      <c r="S31" s="4">
        <v>5053900</v>
      </c>
      <c r="T31" s="4">
        <f t="shared" si="2"/>
        <v>3593482.4</v>
      </c>
      <c r="U31" s="4">
        <f t="shared" si="6"/>
        <v>2268064</v>
      </c>
      <c r="V31" s="5">
        <v>2.0299999999999999E-2</v>
      </c>
    </row>
    <row r="32" spans="1:22" x14ac:dyDescent="0.2">
      <c r="A32" s="16" t="s">
        <v>322</v>
      </c>
      <c r="B32" s="4">
        <v>1696400</v>
      </c>
      <c r="C32" s="4">
        <v>1700401</v>
      </c>
      <c r="D32" s="4">
        <v>-4001</v>
      </c>
      <c r="E32" s="4">
        <v>-433580000</v>
      </c>
      <c r="F32" s="4">
        <f t="shared" si="4"/>
        <v>-12553102902</v>
      </c>
      <c r="G32" s="4">
        <v>259400</v>
      </c>
      <c r="H32" s="4">
        <v>475604</v>
      </c>
      <c r="I32" s="4">
        <v>-216204</v>
      </c>
      <c r="J32" s="4">
        <v>-23341236000</v>
      </c>
      <c r="K32" s="4">
        <f t="shared" si="5"/>
        <v>238852582000</v>
      </c>
      <c r="L32" s="4">
        <v>1270</v>
      </c>
      <c r="M32" s="4">
        <v>1757</v>
      </c>
      <c r="N32" s="4">
        <v>285</v>
      </c>
      <c r="O32" s="4">
        <v>454</v>
      </c>
      <c r="P32" s="4">
        <v>1138600</v>
      </c>
      <c r="Q32" s="4">
        <v>1525200</v>
      </c>
      <c r="R32" s="5">
        <v>-8.9999999999999998E-4</v>
      </c>
      <c r="S32" s="4">
        <v>4497200</v>
      </c>
      <c r="T32" s="4">
        <f t="shared" si="2"/>
        <v>3505152.4</v>
      </c>
      <c r="U32" s="4">
        <f t="shared" si="6"/>
        <v>2268064</v>
      </c>
      <c r="V32" s="5">
        <v>1.9199999999999998E-2</v>
      </c>
    </row>
    <row r="33" spans="1:22" x14ac:dyDescent="0.2">
      <c r="A33" s="16" t="s">
        <v>321</v>
      </c>
      <c r="B33" s="4">
        <v>470000</v>
      </c>
      <c r="C33" s="4">
        <v>472086</v>
      </c>
      <c r="D33" s="4">
        <v>-2086</v>
      </c>
      <c r="E33" s="4">
        <v>-217970000</v>
      </c>
      <c r="F33" s="4">
        <f t="shared" si="4"/>
        <v>-12119522902</v>
      </c>
      <c r="G33" s="4">
        <v>500400</v>
      </c>
      <c r="H33" s="4">
        <v>610400</v>
      </c>
      <c r="I33" s="4">
        <v>-110000</v>
      </c>
      <c r="J33" s="4">
        <v>-11630710000</v>
      </c>
      <c r="K33" s="4">
        <f t="shared" si="5"/>
        <v>262193818000</v>
      </c>
      <c r="L33" s="4">
        <v>2578</v>
      </c>
      <c r="M33" s="4">
        <v>1662</v>
      </c>
      <c r="N33" s="4">
        <v>691</v>
      </c>
      <c r="O33" s="4">
        <v>462</v>
      </c>
      <c r="P33" s="4">
        <v>2543900</v>
      </c>
      <c r="Q33" s="4">
        <v>1548600</v>
      </c>
      <c r="R33" s="5">
        <v>3.95E-2</v>
      </c>
      <c r="S33" s="4">
        <v>4973700</v>
      </c>
      <c r="T33" s="4">
        <f t="shared" si="2"/>
        <v>3329772.4</v>
      </c>
      <c r="U33" s="4">
        <f t="shared" si="6"/>
        <v>2268064</v>
      </c>
      <c r="V33" s="5">
        <v>4.1700000000000001E-2</v>
      </c>
    </row>
    <row r="34" spans="1:22" x14ac:dyDescent="0.2">
      <c r="A34" s="16" t="s">
        <v>320</v>
      </c>
      <c r="B34" s="4">
        <v>1054500</v>
      </c>
      <c r="C34" s="4">
        <v>1054540</v>
      </c>
      <c r="D34" s="4">
        <v>-40</v>
      </c>
      <c r="E34" s="4">
        <v>-4480000</v>
      </c>
      <c r="F34" s="4">
        <f t="shared" si="4"/>
        <v>-11901552902</v>
      </c>
      <c r="G34" s="4">
        <v>380440</v>
      </c>
      <c r="H34" s="4">
        <v>767900</v>
      </c>
      <c r="I34" s="4">
        <v>-387460</v>
      </c>
      <c r="J34" s="4">
        <v>-40854584000</v>
      </c>
      <c r="K34" s="4">
        <f t="shared" si="5"/>
        <v>273824528000</v>
      </c>
      <c r="L34" s="4">
        <v>1685</v>
      </c>
      <c r="M34" s="4">
        <v>2139</v>
      </c>
      <c r="N34" s="4">
        <v>447</v>
      </c>
      <c r="O34" s="4">
        <v>580</v>
      </c>
      <c r="P34" s="4">
        <v>1955500</v>
      </c>
      <c r="Q34" s="4">
        <v>2131000</v>
      </c>
      <c r="R34" s="5">
        <v>-6.7000000000000002E-3</v>
      </c>
      <c r="S34" s="4">
        <v>5158040</v>
      </c>
      <c r="T34" s="4">
        <f t="shared" si="2"/>
        <v>3198818.4</v>
      </c>
      <c r="U34" s="4">
        <f t="shared" si="6"/>
        <v>2268064</v>
      </c>
      <c r="V34" s="5">
        <v>3.1899999999999998E-2</v>
      </c>
    </row>
    <row r="35" spans="1:22" x14ac:dyDescent="0.2">
      <c r="A35" s="16" t="s">
        <v>319</v>
      </c>
      <c r="B35" s="4">
        <v>492500</v>
      </c>
      <c r="C35" s="4">
        <v>492563</v>
      </c>
      <c r="D35" s="4">
        <v>-63</v>
      </c>
      <c r="E35" s="4">
        <v>-7140000</v>
      </c>
      <c r="F35" s="4">
        <f t="shared" si="4"/>
        <v>-11897072902</v>
      </c>
      <c r="G35" s="4">
        <v>310863</v>
      </c>
      <c r="H35" s="4">
        <v>711039</v>
      </c>
      <c r="I35" s="4">
        <v>-400176</v>
      </c>
      <c r="J35" s="4">
        <v>-41838956000</v>
      </c>
      <c r="K35" s="4">
        <f t="shared" si="5"/>
        <v>314679112000</v>
      </c>
      <c r="L35" s="4">
        <v>837</v>
      </c>
      <c r="M35" s="4">
        <v>1681</v>
      </c>
      <c r="N35" s="4">
        <v>221</v>
      </c>
      <c r="O35" s="4">
        <v>305</v>
      </c>
      <c r="P35" s="4">
        <v>631600</v>
      </c>
      <c r="Q35" s="4">
        <v>997000</v>
      </c>
      <c r="R35" s="5">
        <v>-1.24E-2</v>
      </c>
      <c r="S35" s="4">
        <v>2268064</v>
      </c>
      <c r="T35" s="4">
        <f t="shared" si="2"/>
        <v>3794322</v>
      </c>
      <c r="U35" s="4">
        <f t="shared" si="6"/>
        <v>2358100</v>
      </c>
      <c r="V35" s="5">
        <v>1.3300000000000001E-2</v>
      </c>
    </row>
    <row r="36" spans="1:22" x14ac:dyDescent="0.2">
      <c r="A36" s="16" t="s">
        <v>318</v>
      </c>
      <c r="B36" s="4">
        <v>683300</v>
      </c>
      <c r="C36" s="4">
        <v>683324</v>
      </c>
      <c r="D36" s="4">
        <v>-24</v>
      </c>
      <c r="E36" s="4">
        <v>-2490000</v>
      </c>
      <c r="F36" s="4">
        <f t="shared" si="4"/>
        <v>-11889932902</v>
      </c>
      <c r="G36" s="4">
        <v>283300</v>
      </c>
      <c r="H36" s="4">
        <v>346100</v>
      </c>
      <c r="I36" s="4">
        <v>-62800</v>
      </c>
      <c r="J36" s="4">
        <v>-6547520000</v>
      </c>
      <c r="K36" s="4">
        <f t="shared" si="5"/>
        <v>356518068000</v>
      </c>
      <c r="L36" s="4">
        <v>1658</v>
      </c>
      <c r="M36" s="4">
        <v>1976</v>
      </c>
      <c r="N36" s="4">
        <v>410</v>
      </c>
      <c r="O36" s="4">
        <v>513</v>
      </c>
      <c r="P36" s="4">
        <v>1320300</v>
      </c>
      <c r="Q36" s="4">
        <v>1605900</v>
      </c>
      <c r="R36" s="5">
        <v>1.54E-2</v>
      </c>
      <c r="S36" s="4">
        <v>3905800</v>
      </c>
      <c r="T36" s="4">
        <f t="shared" si="2"/>
        <v>3637181.6</v>
      </c>
      <c r="U36" s="4">
        <f t="shared" si="6"/>
        <v>2358100</v>
      </c>
      <c r="V36" s="5">
        <v>3.1899999999999998E-2</v>
      </c>
    </row>
    <row r="37" spans="1:22" x14ac:dyDescent="0.2">
      <c r="A37" s="16" t="s">
        <v>317</v>
      </c>
      <c r="B37" s="4">
        <v>2046100</v>
      </c>
      <c r="C37" s="4">
        <v>2040000</v>
      </c>
      <c r="D37" s="4">
        <v>6100</v>
      </c>
      <c r="E37" s="4">
        <v>641720000</v>
      </c>
      <c r="F37" s="4">
        <f t="shared" si="4"/>
        <v>-11887442902</v>
      </c>
      <c r="G37" s="4">
        <v>212600</v>
      </c>
      <c r="H37" s="4">
        <v>299200</v>
      </c>
      <c r="I37" s="4">
        <v>-86600</v>
      </c>
      <c r="J37" s="4">
        <v>-9101760000</v>
      </c>
      <c r="K37" s="4">
        <f t="shared" si="5"/>
        <v>363065588000</v>
      </c>
      <c r="L37" s="4">
        <v>719</v>
      </c>
      <c r="M37" s="4">
        <v>1309</v>
      </c>
      <c r="N37" s="4">
        <v>187</v>
      </c>
      <c r="O37" s="4">
        <v>297</v>
      </c>
      <c r="P37" s="4">
        <v>645200</v>
      </c>
      <c r="Q37" s="4">
        <v>1119400</v>
      </c>
      <c r="R37" s="5">
        <v>-6.7000000000000002E-3</v>
      </c>
      <c r="S37" s="4">
        <v>3884300</v>
      </c>
      <c r="T37" s="4">
        <f t="shared" si="2"/>
        <v>3376395.4</v>
      </c>
      <c r="U37" s="4">
        <f t="shared" si="6"/>
        <v>2358100</v>
      </c>
      <c r="V37" s="5">
        <v>1.15E-2</v>
      </c>
    </row>
    <row r="38" spans="1:22" x14ac:dyDescent="0.2">
      <c r="A38" s="16" t="s">
        <v>316</v>
      </c>
      <c r="B38" s="4">
        <v>914500</v>
      </c>
      <c r="C38" s="4">
        <v>911500</v>
      </c>
      <c r="D38" s="4">
        <v>3000</v>
      </c>
      <c r="E38" s="4">
        <v>316870000</v>
      </c>
      <c r="F38" s="4">
        <f t="shared" si="4"/>
        <v>-12529162902</v>
      </c>
      <c r="G38" s="4">
        <v>78800</v>
      </c>
      <c r="H38" s="4">
        <v>286800</v>
      </c>
      <c r="I38" s="4">
        <v>-208000</v>
      </c>
      <c r="J38" s="4">
        <v>-22030830000</v>
      </c>
      <c r="K38" s="4">
        <f t="shared" si="5"/>
        <v>372167348000</v>
      </c>
      <c r="L38" s="4">
        <v>1037</v>
      </c>
      <c r="M38" s="4">
        <v>1332</v>
      </c>
      <c r="N38" s="4">
        <v>254</v>
      </c>
      <c r="O38" s="4">
        <v>266</v>
      </c>
      <c r="P38" s="4">
        <v>927500</v>
      </c>
      <c r="Q38" s="4">
        <v>1099900</v>
      </c>
      <c r="R38" s="5">
        <v>-8.9999999999999998E-4</v>
      </c>
      <c r="S38" s="4">
        <v>2968100</v>
      </c>
      <c r="T38" s="4">
        <f t="shared" si="2"/>
        <v>3367235.4</v>
      </c>
      <c r="U38" s="4">
        <f t="shared" si="6"/>
        <v>2358100</v>
      </c>
      <c r="V38" s="5">
        <v>1.8700000000000001E-2</v>
      </c>
    </row>
    <row r="39" spans="1:22" x14ac:dyDescent="0.2">
      <c r="A39" s="16" t="s">
        <v>315</v>
      </c>
      <c r="B39" s="4">
        <v>272100</v>
      </c>
      <c r="C39" s="4">
        <v>284200</v>
      </c>
      <c r="D39" s="4">
        <v>-12100</v>
      </c>
      <c r="E39" s="4">
        <v>-1261140000</v>
      </c>
      <c r="F39" s="4">
        <f t="shared" ref="F39:F44" si="7">E39+F40</f>
        <v>-12846032902</v>
      </c>
      <c r="G39" s="4">
        <v>380400</v>
      </c>
      <c r="H39" s="4">
        <v>107400</v>
      </c>
      <c r="I39" s="4">
        <v>273000</v>
      </c>
      <c r="J39" s="4">
        <v>28482010000</v>
      </c>
      <c r="K39" s="4">
        <f t="shared" ref="K39:K44" si="8">K40+J39</f>
        <v>394198178000</v>
      </c>
      <c r="L39" s="4">
        <v>815</v>
      </c>
      <c r="M39" s="4">
        <v>979</v>
      </c>
      <c r="N39" s="4">
        <v>222</v>
      </c>
      <c r="O39" s="4">
        <v>264</v>
      </c>
      <c r="P39" s="4">
        <v>856000</v>
      </c>
      <c r="Q39" s="4">
        <v>890300</v>
      </c>
      <c r="R39" s="5">
        <v>1.06E-2</v>
      </c>
      <c r="S39" s="4">
        <v>2358100</v>
      </c>
      <c r="T39" s="4">
        <f t="shared" ref="T39:T44" si="9">AVERAGE(S40:S49)</f>
        <v>3278468.4</v>
      </c>
      <c r="U39" s="4">
        <f t="shared" ref="U39:U44" si="10">MIN(S40:S44)</f>
        <v>2425900</v>
      </c>
      <c r="V39" s="5">
        <v>1.24E-2</v>
      </c>
    </row>
    <row r="40" spans="1:22" x14ac:dyDescent="0.2">
      <c r="A40" s="16" t="s">
        <v>314</v>
      </c>
      <c r="B40" s="4">
        <v>1254020</v>
      </c>
      <c r="C40" s="4">
        <v>1253320</v>
      </c>
      <c r="D40" s="4">
        <v>700</v>
      </c>
      <c r="E40" s="4">
        <v>71840000</v>
      </c>
      <c r="F40" s="4">
        <f t="shared" si="7"/>
        <v>-11584892902</v>
      </c>
      <c r="G40" s="4">
        <v>443500</v>
      </c>
      <c r="H40" s="4">
        <v>549300</v>
      </c>
      <c r="I40" s="4">
        <v>-105800</v>
      </c>
      <c r="J40" s="4">
        <v>-11038920000</v>
      </c>
      <c r="K40" s="4">
        <f t="shared" si="8"/>
        <v>365716168000</v>
      </c>
      <c r="L40" s="4">
        <v>886</v>
      </c>
      <c r="M40" s="4">
        <v>1646</v>
      </c>
      <c r="N40" s="4">
        <v>240</v>
      </c>
      <c r="O40" s="4">
        <v>401</v>
      </c>
      <c r="P40" s="4">
        <v>952600</v>
      </c>
      <c r="Q40" s="4">
        <v>1276100</v>
      </c>
      <c r="R40" s="5">
        <v>-8.6E-3</v>
      </c>
      <c r="S40" s="4">
        <v>3495620</v>
      </c>
      <c r="T40" s="4">
        <f t="shared" si="9"/>
        <v>3079106.4</v>
      </c>
      <c r="U40" s="4">
        <f t="shared" si="10"/>
        <v>2425900</v>
      </c>
      <c r="V40" s="5">
        <v>1.6200000000000003E-2</v>
      </c>
    </row>
    <row r="41" spans="1:22" x14ac:dyDescent="0.2">
      <c r="A41" s="16" t="s">
        <v>310</v>
      </c>
      <c r="B41" s="4">
        <v>300500</v>
      </c>
      <c r="C41" s="4">
        <v>318700</v>
      </c>
      <c r="D41" s="4">
        <v>-18200</v>
      </c>
      <c r="E41" s="4">
        <v>-1908250000</v>
      </c>
      <c r="F41" s="4">
        <f t="shared" si="7"/>
        <v>-11656732902</v>
      </c>
      <c r="G41" s="4">
        <v>729500</v>
      </c>
      <c r="H41" s="4">
        <v>149000</v>
      </c>
      <c r="I41" s="4">
        <v>580500</v>
      </c>
      <c r="J41" s="4">
        <v>60693760000</v>
      </c>
      <c r="K41" s="4">
        <f t="shared" si="8"/>
        <v>376755088000</v>
      </c>
      <c r="L41" s="4">
        <v>1486</v>
      </c>
      <c r="M41" s="4">
        <v>729</v>
      </c>
      <c r="N41" s="4">
        <v>406</v>
      </c>
      <c r="O41" s="4">
        <v>191</v>
      </c>
      <c r="P41" s="4">
        <v>1246000</v>
      </c>
      <c r="Q41" s="4">
        <v>662800</v>
      </c>
      <c r="R41" s="5">
        <v>7.7000000000000002E-3</v>
      </c>
      <c r="S41" s="4">
        <v>2425900</v>
      </c>
      <c r="T41" s="4">
        <f t="shared" si="9"/>
        <v>3102996.4</v>
      </c>
      <c r="U41" s="4">
        <f t="shared" si="10"/>
        <v>2334396</v>
      </c>
      <c r="V41" s="5">
        <v>1.0500000000000001E-2</v>
      </c>
    </row>
    <row r="42" spans="1:22" x14ac:dyDescent="0.2">
      <c r="A42" s="16" t="s">
        <v>309</v>
      </c>
      <c r="B42" s="4">
        <v>1688602</v>
      </c>
      <c r="C42" s="4">
        <v>1676572</v>
      </c>
      <c r="D42" s="4">
        <v>12030</v>
      </c>
      <c r="E42" s="4">
        <v>1472500000</v>
      </c>
      <c r="F42" s="4">
        <f t="shared" si="7"/>
        <v>-9748482902</v>
      </c>
      <c r="G42" s="4">
        <v>232500</v>
      </c>
      <c r="H42" s="4">
        <v>139100</v>
      </c>
      <c r="I42" s="4">
        <v>93400</v>
      </c>
      <c r="J42" s="4">
        <v>9752360000</v>
      </c>
      <c r="K42" s="4">
        <f t="shared" si="8"/>
        <v>316061328000</v>
      </c>
      <c r="L42" s="4">
        <v>1042</v>
      </c>
      <c r="M42" s="4">
        <v>1027</v>
      </c>
      <c r="N42" s="4">
        <v>240</v>
      </c>
      <c r="O42" s="4">
        <v>251</v>
      </c>
      <c r="P42" s="4">
        <v>852400</v>
      </c>
      <c r="Q42" s="4">
        <v>890800</v>
      </c>
      <c r="R42" s="5">
        <v>5.7999999999999996E-3</v>
      </c>
      <c r="S42" s="4">
        <v>3613900</v>
      </c>
      <c r="T42" s="4">
        <f t="shared" si="9"/>
        <v>3157777.4</v>
      </c>
      <c r="U42" s="4">
        <f t="shared" si="10"/>
        <v>1276438</v>
      </c>
      <c r="V42" s="5">
        <v>0.02</v>
      </c>
    </row>
    <row r="43" spans="1:22" x14ac:dyDescent="0.2">
      <c r="A43" s="16" t="s">
        <v>306</v>
      </c>
      <c r="B43" s="4">
        <v>496000</v>
      </c>
      <c r="C43" s="4">
        <v>502300</v>
      </c>
      <c r="D43" s="4">
        <v>-6300</v>
      </c>
      <c r="E43" s="4">
        <v>-650170000</v>
      </c>
      <c r="F43" s="4">
        <f t="shared" si="7"/>
        <v>-11220982902</v>
      </c>
      <c r="G43" s="4">
        <v>284900</v>
      </c>
      <c r="H43" s="4">
        <v>332100</v>
      </c>
      <c r="I43" s="4">
        <v>-47200</v>
      </c>
      <c r="J43" s="4">
        <v>-4831460000</v>
      </c>
      <c r="K43" s="4">
        <f t="shared" si="8"/>
        <v>306308968000</v>
      </c>
      <c r="L43" s="4">
        <v>1640</v>
      </c>
      <c r="M43" s="4">
        <v>1135</v>
      </c>
      <c r="N43" s="4">
        <v>474</v>
      </c>
      <c r="O43" s="4">
        <v>316</v>
      </c>
      <c r="P43" s="4">
        <v>1714700</v>
      </c>
      <c r="Q43" s="4">
        <v>974700</v>
      </c>
      <c r="R43" s="5">
        <v>1.4800000000000001E-2</v>
      </c>
      <c r="S43" s="4">
        <v>3219900</v>
      </c>
      <c r="T43" s="4">
        <f t="shared" si="9"/>
        <v>2957967.4</v>
      </c>
      <c r="U43" s="4">
        <f t="shared" si="10"/>
        <v>1276438</v>
      </c>
      <c r="V43" s="5">
        <v>2.12E-2</v>
      </c>
    </row>
    <row r="44" spans="1:22" x14ac:dyDescent="0.2">
      <c r="A44" s="16" t="s">
        <v>305</v>
      </c>
      <c r="B44" s="4">
        <v>972481</v>
      </c>
      <c r="C44" s="4">
        <v>972400</v>
      </c>
      <c r="D44" s="4">
        <v>81</v>
      </c>
      <c r="E44" s="4">
        <v>8100000</v>
      </c>
      <c r="F44" s="4">
        <f t="shared" si="7"/>
        <v>-10570812902</v>
      </c>
      <c r="G44" s="4">
        <v>269700</v>
      </c>
      <c r="H44" s="4">
        <v>225600</v>
      </c>
      <c r="I44" s="4">
        <v>44100</v>
      </c>
      <c r="J44" s="4">
        <v>4514900000</v>
      </c>
      <c r="K44" s="4">
        <f t="shared" si="8"/>
        <v>311140428000</v>
      </c>
      <c r="L44" s="4">
        <v>2049</v>
      </c>
      <c r="M44" s="4">
        <v>1313</v>
      </c>
      <c r="N44" s="4">
        <v>463</v>
      </c>
      <c r="O44" s="4">
        <v>337</v>
      </c>
      <c r="P44" s="4">
        <v>1756400</v>
      </c>
      <c r="Q44" s="4">
        <v>1049200</v>
      </c>
      <c r="R44" s="5">
        <v>2.1099999999999997E-2</v>
      </c>
      <c r="S44" s="4">
        <v>3848500</v>
      </c>
      <c r="T44" s="4">
        <f t="shared" si="9"/>
        <v>2787057.4</v>
      </c>
      <c r="U44" s="4">
        <f t="shared" si="10"/>
        <v>1276438</v>
      </c>
      <c r="V44" s="5">
        <v>2.06E-2</v>
      </c>
    </row>
    <row r="45" spans="1:22" x14ac:dyDescent="0.2">
      <c r="A45" s="16" t="s">
        <v>304</v>
      </c>
      <c r="B45" s="4">
        <v>382900</v>
      </c>
      <c r="C45" s="4">
        <v>406800</v>
      </c>
      <c r="D45" s="4">
        <v>-23900</v>
      </c>
      <c r="E45" s="4">
        <v>-2359015159</v>
      </c>
      <c r="F45" s="4">
        <f t="shared" ref="F45:F55" si="11">E45+F46</f>
        <v>-10578912902</v>
      </c>
      <c r="G45" s="4">
        <v>581500</v>
      </c>
      <c r="H45" s="4">
        <v>360600</v>
      </c>
      <c r="I45" s="4">
        <v>220900</v>
      </c>
      <c r="J45" s="4">
        <v>21661470000</v>
      </c>
      <c r="K45" s="4">
        <f t="shared" ref="K45:K55" si="12">K46+J45</f>
        <v>306625528000</v>
      </c>
      <c r="L45" s="4">
        <v>4777</v>
      </c>
      <c r="M45" s="4">
        <v>2454</v>
      </c>
      <c r="N45" s="4">
        <v>883</v>
      </c>
      <c r="O45" s="4">
        <v>413</v>
      </c>
      <c r="P45" s="4">
        <v>4714400</v>
      </c>
      <c r="Q45" s="4">
        <v>2326000</v>
      </c>
      <c r="R45" s="5">
        <v>4.3899999999999995E-2</v>
      </c>
      <c r="S45" s="4">
        <v>8223100</v>
      </c>
      <c r="T45" s="4">
        <f t="shared" ref="T45:T61" si="13">AVERAGE(S46:S55)</f>
        <v>2127577.4</v>
      </c>
      <c r="U45" s="4">
        <f t="shared" ref="U45:U55" si="14">MIN(S46:S50)</f>
        <v>1276438</v>
      </c>
      <c r="V45" s="5">
        <v>4.2099999999999999E-2</v>
      </c>
    </row>
    <row r="46" spans="1:22" x14ac:dyDescent="0.2">
      <c r="A46" s="16" t="s">
        <v>303</v>
      </c>
      <c r="B46" s="4">
        <v>953066</v>
      </c>
      <c r="C46" s="4">
        <v>953396</v>
      </c>
      <c r="D46" s="4">
        <v>-330</v>
      </c>
      <c r="E46" s="4">
        <v>-31440000</v>
      </c>
      <c r="F46" s="4">
        <f t="shared" si="11"/>
        <v>-8219897743</v>
      </c>
      <c r="G46" s="4">
        <v>292000</v>
      </c>
      <c r="H46" s="4">
        <v>76800</v>
      </c>
      <c r="I46" s="4">
        <v>215200</v>
      </c>
      <c r="J46" s="4">
        <v>20608000000</v>
      </c>
      <c r="K46" s="4">
        <f t="shared" si="12"/>
        <v>284964058000</v>
      </c>
      <c r="L46" s="4">
        <v>1063</v>
      </c>
      <c r="M46" s="4">
        <v>651</v>
      </c>
      <c r="N46" s="4">
        <v>134</v>
      </c>
      <c r="O46" s="4">
        <v>118</v>
      </c>
      <c r="P46" s="4">
        <v>668800</v>
      </c>
      <c r="Q46" s="4">
        <v>587500</v>
      </c>
      <c r="R46" s="5">
        <v>1.1000000000000001E-3</v>
      </c>
      <c r="S46" s="4">
        <v>2334396</v>
      </c>
      <c r="T46" s="4">
        <f t="shared" si="13"/>
        <v>2035768.3</v>
      </c>
      <c r="U46" s="4">
        <f t="shared" si="14"/>
        <v>1276438</v>
      </c>
      <c r="V46" s="5">
        <v>5.3E-3</v>
      </c>
    </row>
    <row r="47" spans="1:22" x14ac:dyDescent="0.2">
      <c r="A47" s="16" t="s">
        <v>299</v>
      </c>
      <c r="B47" s="4">
        <v>327400</v>
      </c>
      <c r="C47" s="4">
        <v>327481</v>
      </c>
      <c r="D47" s="4">
        <v>-81</v>
      </c>
      <c r="E47" s="4">
        <v>-8020000</v>
      </c>
      <c r="F47" s="4">
        <f t="shared" si="11"/>
        <v>-8188457743</v>
      </c>
      <c r="G47" s="4">
        <v>158938</v>
      </c>
      <c r="H47" s="4">
        <v>78891</v>
      </c>
      <c r="I47" s="4">
        <v>80047</v>
      </c>
      <c r="J47" s="4">
        <v>7648560000</v>
      </c>
      <c r="K47" s="4">
        <f t="shared" si="12"/>
        <v>264356058000</v>
      </c>
      <c r="L47" s="4">
        <v>424</v>
      </c>
      <c r="M47" s="4">
        <v>480</v>
      </c>
      <c r="N47" s="4">
        <v>79</v>
      </c>
      <c r="O47" s="4">
        <v>83</v>
      </c>
      <c r="P47" s="4">
        <v>390800</v>
      </c>
      <c r="Q47" s="4">
        <v>431200</v>
      </c>
      <c r="R47" s="5">
        <v>-3.0999999999999999E-3</v>
      </c>
      <c r="S47" s="4">
        <v>1276438</v>
      </c>
      <c r="T47" s="4">
        <f t="shared" si="13"/>
        <v>1989314.9</v>
      </c>
      <c r="U47" s="4">
        <f t="shared" si="14"/>
        <v>1470430</v>
      </c>
      <c r="V47" s="5">
        <v>5.3E-3</v>
      </c>
    </row>
    <row r="48" spans="1:22" x14ac:dyDescent="0.2">
      <c r="A48" s="16" t="s">
        <v>298</v>
      </c>
      <c r="B48" s="4">
        <v>1703800</v>
      </c>
      <c r="C48" s="4">
        <v>1711200</v>
      </c>
      <c r="D48" s="4">
        <v>-7400</v>
      </c>
      <c r="E48" s="4">
        <v>-706800000</v>
      </c>
      <c r="F48" s="4">
        <f t="shared" si="11"/>
        <v>-8180437743</v>
      </c>
      <c r="G48" s="4">
        <v>194200</v>
      </c>
      <c r="H48" s="4">
        <v>131400</v>
      </c>
      <c r="I48" s="4">
        <v>62800</v>
      </c>
      <c r="J48" s="4">
        <v>6022650000</v>
      </c>
      <c r="K48" s="4">
        <f t="shared" si="12"/>
        <v>256707498000</v>
      </c>
      <c r="L48" s="4">
        <v>347</v>
      </c>
      <c r="M48" s="4">
        <v>763</v>
      </c>
      <c r="N48" s="4">
        <v>61</v>
      </c>
      <c r="O48" s="4">
        <v>116</v>
      </c>
      <c r="P48" s="4">
        <v>401300</v>
      </c>
      <c r="Q48" s="4">
        <v>652200</v>
      </c>
      <c r="R48" s="5">
        <v>0</v>
      </c>
      <c r="S48" s="4">
        <v>2876500</v>
      </c>
      <c r="T48" s="4">
        <f t="shared" si="13"/>
        <v>1833170.7</v>
      </c>
      <c r="U48" s="4">
        <f t="shared" si="14"/>
        <v>1221800</v>
      </c>
      <c r="V48" s="5">
        <v>8.3999999999999995E-3</v>
      </c>
    </row>
    <row r="49" spans="1:22" x14ac:dyDescent="0.2">
      <c r="A49" s="16" t="s">
        <v>286</v>
      </c>
      <c r="B49" s="4">
        <v>495118</v>
      </c>
      <c r="C49" s="4">
        <v>471300</v>
      </c>
      <c r="D49" s="4">
        <v>23818</v>
      </c>
      <c r="E49" s="4">
        <v>2422940000</v>
      </c>
      <c r="F49" s="4">
        <f t="shared" si="11"/>
        <v>-7473637743</v>
      </c>
      <c r="G49" s="4">
        <v>306100</v>
      </c>
      <c r="H49" s="4">
        <v>148000</v>
      </c>
      <c r="I49" s="4">
        <v>158100</v>
      </c>
      <c r="J49" s="4">
        <v>15031190000</v>
      </c>
      <c r="K49" s="4">
        <f t="shared" si="12"/>
        <v>250684848000</v>
      </c>
      <c r="L49" s="4">
        <v>775</v>
      </c>
      <c r="M49" s="4">
        <v>460</v>
      </c>
      <c r="N49" s="4">
        <v>105</v>
      </c>
      <c r="O49" s="4">
        <v>80</v>
      </c>
      <c r="P49" s="4">
        <v>510700</v>
      </c>
      <c r="Q49" s="4">
        <v>349300</v>
      </c>
      <c r="R49" s="5">
        <v>8.5000000000000006E-3</v>
      </c>
      <c r="S49" s="4">
        <v>1470430</v>
      </c>
      <c r="T49" s="4">
        <f t="shared" si="13"/>
        <v>1946368.2</v>
      </c>
      <c r="U49" s="4">
        <f t="shared" si="14"/>
        <v>1221800</v>
      </c>
      <c r="V49" s="5">
        <v>9.3999999999999986E-3</v>
      </c>
    </row>
    <row r="50" spans="1:22" x14ac:dyDescent="0.2">
      <c r="A50" s="16" t="s">
        <v>285</v>
      </c>
      <c r="B50" s="4">
        <v>656900</v>
      </c>
      <c r="C50" s="4">
        <v>656943</v>
      </c>
      <c r="D50" s="4">
        <v>-43</v>
      </c>
      <c r="E50" s="4">
        <v>-4090000</v>
      </c>
      <c r="F50" s="4">
        <f t="shared" si="11"/>
        <v>-9896577743</v>
      </c>
      <c r="G50" s="4">
        <v>140300</v>
      </c>
      <c r="H50" s="4">
        <v>130600</v>
      </c>
      <c r="I50" s="4">
        <v>9700</v>
      </c>
      <c r="J50" s="4">
        <v>926210000</v>
      </c>
      <c r="K50" s="4">
        <f t="shared" si="12"/>
        <v>235653658000</v>
      </c>
      <c r="L50" s="4">
        <v>438</v>
      </c>
      <c r="M50" s="4">
        <v>633</v>
      </c>
      <c r="N50" s="4">
        <v>73</v>
      </c>
      <c r="O50" s="4">
        <v>114</v>
      </c>
      <c r="P50" s="4">
        <v>305300</v>
      </c>
      <c r="Q50" s="4">
        <v>490500</v>
      </c>
      <c r="R50" s="5">
        <v>1.1000000000000001E-3</v>
      </c>
      <c r="S50" s="4">
        <v>1502000</v>
      </c>
      <c r="T50" s="4">
        <f t="shared" si="13"/>
        <v>1933559.6</v>
      </c>
      <c r="U50" s="4">
        <f t="shared" si="14"/>
        <v>1221800</v>
      </c>
      <c r="V50" s="5">
        <v>9.4999999999999998E-3</v>
      </c>
    </row>
    <row r="51" spans="1:22" x14ac:dyDescent="0.2">
      <c r="A51" s="16" t="s">
        <v>284</v>
      </c>
      <c r="B51" s="4">
        <v>943700</v>
      </c>
      <c r="C51" s="4">
        <v>960700</v>
      </c>
      <c r="D51" s="4">
        <v>-17000</v>
      </c>
      <c r="E51" s="4">
        <v>-1614200000</v>
      </c>
      <c r="F51" s="4">
        <f t="shared" si="11"/>
        <v>-9892487743</v>
      </c>
      <c r="G51" s="4">
        <v>129900</v>
      </c>
      <c r="H51" s="4">
        <v>472100</v>
      </c>
      <c r="I51" s="4">
        <v>-342200</v>
      </c>
      <c r="J51" s="4">
        <v>-34781070000</v>
      </c>
      <c r="K51" s="4">
        <f t="shared" si="12"/>
        <v>234727448000</v>
      </c>
      <c r="L51" s="4">
        <v>648</v>
      </c>
      <c r="M51" s="4">
        <v>1217</v>
      </c>
      <c r="N51" s="4">
        <v>124</v>
      </c>
      <c r="O51" s="4">
        <v>204</v>
      </c>
      <c r="P51" s="4">
        <v>612100</v>
      </c>
      <c r="Q51" s="4">
        <v>1109700</v>
      </c>
      <c r="R51" s="5">
        <v>-6.3E-3</v>
      </c>
      <c r="S51" s="4">
        <v>2664800</v>
      </c>
      <c r="T51" s="4">
        <f t="shared" si="13"/>
        <v>1998052.8</v>
      </c>
      <c r="U51" s="4">
        <f t="shared" si="14"/>
        <v>1221800</v>
      </c>
      <c r="V51" s="5">
        <v>9.3999999999999986E-3</v>
      </c>
    </row>
    <row r="52" spans="1:22" x14ac:dyDescent="0.2">
      <c r="A52" s="16" t="s">
        <v>283</v>
      </c>
      <c r="B52" s="4">
        <v>2681385</v>
      </c>
      <c r="C52" s="4">
        <v>2667898</v>
      </c>
      <c r="D52" s="4">
        <v>13487</v>
      </c>
      <c r="E52" s="4">
        <v>1558030000</v>
      </c>
      <c r="F52" s="4">
        <f t="shared" si="11"/>
        <v>-8278287743</v>
      </c>
      <c r="G52" s="4">
        <v>38700</v>
      </c>
      <c r="H52" s="4">
        <v>748000</v>
      </c>
      <c r="I52" s="4">
        <v>-709300</v>
      </c>
      <c r="J52" s="4">
        <v>-67817350000</v>
      </c>
      <c r="K52" s="4">
        <f t="shared" si="12"/>
        <v>269508518000</v>
      </c>
      <c r="L52" s="4">
        <v>488</v>
      </c>
      <c r="M52" s="4">
        <v>1399</v>
      </c>
      <c r="N52" s="4">
        <v>74</v>
      </c>
      <c r="O52" s="4">
        <v>184</v>
      </c>
      <c r="P52" s="4">
        <v>339300</v>
      </c>
      <c r="Q52" s="4">
        <v>1029800</v>
      </c>
      <c r="R52" s="5">
        <v>-8.3000000000000001E-3</v>
      </c>
      <c r="S52" s="4">
        <v>4161710</v>
      </c>
      <c r="T52" s="4">
        <f t="shared" si="13"/>
        <v>1703051.8</v>
      </c>
      <c r="U52" s="4">
        <f t="shared" si="14"/>
        <v>811904</v>
      </c>
      <c r="V52" s="5">
        <v>1.04E-2</v>
      </c>
    </row>
    <row r="53" spans="1:22" x14ac:dyDescent="0.2">
      <c r="A53" s="16" t="s">
        <v>282</v>
      </c>
      <c r="B53" s="4">
        <v>113800</v>
      </c>
      <c r="C53" s="4">
        <v>114766</v>
      </c>
      <c r="D53" s="4">
        <v>-966</v>
      </c>
      <c r="E53" s="4">
        <v>-92920000</v>
      </c>
      <c r="F53" s="4">
        <f t="shared" si="11"/>
        <v>-9836317743</v>
      </c>
      <c r="G53" s="4">
        <v>126600</v>
      </c>
      <c r="H53" s="4">
        <v>116200</v>
      </c>
      <c r="I53" s="4">
        <v>10400</v>
      </c>
      <c r="J53" s="4">
        <v>982990000</v>
      </c>
      <c r="K53" s="4">
        <f t="shared" si="12"/>
        <v>337325868000</v>
      </c>
      <c r="L53" s="4">
        <v>469</v>
      </c>
      <c r="M53" s="4">
        <v>771</v>
      </c>
      <c r="N53" s="4">
        <v>86</v>
      </c>
      <c r="O53" s="4">
        <v>113</v>
      </c>
      <c r="P53" s="4">
        <v>406200</v>
      </c>
      <c r="Q53" s="4">
        <v>699800</v>
      </c>
      <c r="R53" s="5">
        <v>1.1000000000000001E-3</v>
      </c>
      <c r="S53" s="4">
        <v>1221800</v>
      </c>
      <c r="T53" s="4">
        <f t="shared" si="13"/>
        <v>1725552.6</v>
      </c>
      <c r="U53" s="4">
        <f t="shared" si="14"/>
        <v>811904</v>
      </c>
      <c r="V53" s="5">
        <v>1.04E-2</v>
      </c>
    </row>
    <row r="54" spans="1:22" x14ac:dyDescent="0.2">
      <c r="A54" s="16" t="s">
        <v>281</v>
      </c>
      <c r="B54" s="4">
        <v>646251</v>
      </c>
      <c r="C54" s="4">
        <v>647200</v>
      </c>
      <c r="D54" s="4">
        <v>-949</v>
      </c>
      <c r="E54" s="4">
        <v>-91250000</v>
      </c>
      <c r="F54" s="4">
        <f t="shared" si="11"/>
        <v>-9743397743</v>
      </c>
      <c r="G54" s="4">
        <v>263100</v>
      </c>
      <c r="H54" s="4">
        <v>133800</v>
      </c>
      <c r="I54" s="4">
        <v>129300</v>
      </c>
      <c r="J54" s="4">
        <v>12438480000</v>
      </c>
      <c r="K54" s="4">
        <f t="shared" si="12"/>
        <v>336342878000</v>
      </c>
      <c r="L54" s="4">
        <v>696</v>
      </c>
      <c r="M54" s="4">
        <v>868</v>
      </c>
      <c r="N54" s="4">
        <v>111</v>
      </c>
      <c r="O54" s="4">
        <v>118</v>
      </c>
      <c r="P54" s="4">
        <v>770800</v>
      </c>
      <c r="Q54" s="4">
        <v>717800</v>
      </c>
      <c r="R54" s="5">
        <v>7.4000000000000003E-3</v>
      </c>
      <c r="S54" s="4">
        <v>2139400</v>
      </c>
      <c r="T54" s="4">
        <f t="shared" si="13"/>
        <v>1625703.4</v>
      </c>
      <c r="U54" s="4">
        <f t="shared" si="14"/>
        <v>811904</v>
      </c>
      <c r="V54" s="5">
        <v>1.24E-2</v>
      </c>
    </row>
    <row r="55" spans="1:22" x14ac:dyDescent="0.2">
      <c r="A55" s="16" t="s">
        <v>280</v>
      </c>
      <c r="B55" s="4">
        <v>491400</v>
      </c>
      <c r="C55" s="4">
        <v>528875</v>
      </c>
      <c r="D55" s="4">
        <v>-37475</v>
      </c>
      <c r="E55" s="4">
        <v>-3586530000</v>
      </c>
      <c r="F55" s="4">
        <f t="shared" si="11"/>
        <v>-9652147743</v>
      </c>
      <c r="G55" s="4">
        <v>337200</v>
      </c>
      <c r="H55" s="4">
        <v>182000</v>
      </c>
      <c r="I55" s="4">
        <v>155200</v>
      </c>
      <c r="J55" s="4">
        <v>14838980000</v>
      </c>
      <c r="K55" s="4">
        <f t="shared" si="12"/>
        <v>323904398000</v>
      </c>
      <c r="L55" s="4">
        <v>628</v>
      </c>
      <c r="M55" s="4">
        <v>504</v>
      </c>
      <c r="N55" s="4">
        <v>131</v>
      </c>
      <c r="O55" s="4">
        <v>114</v>
      </c>
      <c r="P55" s="4">
        <v>576100</v>
      </c>
      <c r="Q55" s="4">
        <v>485800</v>
      </c>
      <c r="R55" s="5">
        <v>-1E-3</v>
      </c>
      <c r="S55" s="4">
        <v>1628300</v>
      </c>
      <c r="T55" s="4">
        <f t="shared" si="13"/>
        <v>1760720</v>
      </c>
      <c r="U55" s="4">
        <f t="shared" si="14"/>
        <v>811904</v>
      </c>
      <c r="V55" s="5">
        <v>8.3999999999999995E-3</v>
      </c>
    </row>
    <row r="56" spans="1:22" x14ac:dyDescent="0.2">
      <c r="A56" s="16" t="s">
        <v>279</v>
      </c>
      <c r="B56" s="4">
        <v>654500</v>
      </c>
      <c r="C56" s="4">
        <v>654500</v>
      </c>
      <c r="D56" s="4">
        <v>0</v>
      </c>
      <c r="E56" s="4">
        <v>0</v>
      </c>
      <c r="F56" s="4">
        <f t="shared" ref="F56:F114" si="15">E56+F57</f>
        <v>-6065617743</v>
      </c>
      <c r="G56" s="4">
        <v>257400</v>
      </c>
      <c r="H56" s="4">
        <v>651200</v>
      </c>
      <c r="I56" s="4">
        <v>-393800</v>
      </c>
      <c r="J56" s="4">
        <v>-37493090000</v>
      </c>
      <c r="K56" s="4">
        <f t="shared" ref="K56:K76" si="16">K57+J56</f>
        <v>309065418000</v>
      </c>
      <c r="L56" s="4">
        <v>586</v>
      </c>
      <c r="M56" s="4">
        <v>1122</v>
      </c>
      <c r="N56" s="4">
        <v>79</v>
      </c>
      <c r="O56" s="4">
        <v>168</v>
      </c>
      <c r="P56" s="4">
        <v>386400</v>
      </c>
      <c r="Q56" s="4">
        <v>851600</v>
      </c>
      <c r="R56" s="5">
        <v>0</v>
      </c>
      <c r="S56" s="4">
        <v>1416305</v>
      </c>
      <c r="T56" s="4">
        <f t="shared" si="13"/>
        <v>1763047.6</v>
      </c>
      <c r="U56" s="4">
        <f t="shared" ref="U56:U123" si="17">MIN(S57:S61)</f>
        <v>811904</v>
      </c>
      <c r="V56" s="5">
        <v>1.0500000000000001E-2</v>
      </c>
    </row>
    <row r="57" spans="1:22" x14ac:dyDescent="0.2">
      <c r="A57" s="16" t="s">
        <v>278</v>
      </c>
      <c r="B57" s="4">
        <v>381900</v>
      </c>
      <c r="C57" s="4">
        <v>381951</v>
      </c>
      <c r="D57" s="4">
        <v>-51</v>
      </c>
      <c r="E57" s="4">
        <v>-4850000</v>
      </c>
      <c r="F57" s="4">
        <f t="shared" si="15"/>
        <v>-6065617743</v>
      </c>
      <c r="G57" s="4">
        <v>147800</v>
      </c>
      <c r="H57" s="4">
        <v>137100</v>
      </c>
      <c r="I57" s="4">
        <v>10700</v>
      </c>
      <c r="J57" s="4">
        <v>1039160000</v>
      </c>
      <c r="K57" s="4">
        <f t="shared" si="16"/>
        <v>346558508000</v>
      </c>
      <c r="L57" s="4">
        <v>400</v>
      </c>
      <c r="M57" s="4">
        <v>581</v>
      </c>
      <c r="N57" s="4">
        <v>62</v>
      </c>
      <c r="O57" s="4">
        <v>93</v>
      </c>
      <c r="P57" s="4">
        <v>406700</v>
      </c>
      <c r="Q57" s="4">
        <v>402900</v>
      </c>
      <c r="R57" s="5">
        <v>3.2000000000000002E-3</v>
      </c>
      <c r="S57" s="4">
        <v>811904</v>
      </c>
      <c r="T57" s="4">
        <f t="shared" si="13"/>
        <v>1853568.1</v>
      </c>
      <c r="U57" s="4">
        <f t="shared" si="17"/>
        <v>1211700</v>
      </c>
      <c r="V57" s="5">
        <v>1.0500000000000001E-2</v>
      </c>
    </row>
    <row r="58" spans="1:22" x14ac:dyDescent="0.2">
      <c r="A58" s="16" t="s">
        <v>275</v>
      </c>
      <c r="B58" s="4">
        <v>730700</v>
      </c>
      <c r="C58" s="4">
        <v>734200</v>
      </c>
      <c r="D58" s="4">
        <v>-3500</v>
      </c>
      <c r="E58" s="4">
        <v>-334250000</v>
      </c>
      <c r="F58" s="4">
        <f t="shared" si="15"/>
        <v>-6060767743</v>
      </c>
      <c r="G58" s="4">
        <v>222600</v>
      </c>
      <c r="H58" s="4">
        <v>17300</v>
      </c>
      <c r="I58" s="4">
        <v>205300</v>
      </c>
      <c r="J58" s="4">
        <v>19570850000</v>
      </c>
      <c r="K58" s="4">
        <f t="shared" si="16"/>
        <v>345519348000</v>
      </c>
      <c r="L58" s="4">
        <v>529</v>
      </c>
      <c r="M58" s="4">
        <v>681</v>
      </c>
      <c r="N58" s="4">
        <v>84</v>
      </c>
      <c r="O58" s="4">
        <v>138</v>
      </c>
      <c r="P58" s="4">
        <v>592600</v>
      </c>
      <c r="Q58" s="4">
        <v>718600</v>
      </c>
      <c r="R58" s="5">
        <v>7.4000000000000003E-3</v>
      </c>
      <c r="S58" s="4">
        <v>1315058</v>
      </c>
      <c r="T58" s="4">
        <f t="shared" si="13"/>
        <v>1908982.7</v>
      </c>
      <c r="U58" s="4">
        <f t="shared" si="17"/>
        <v>1211700</v>
      </c>
      <c r="V58" s="5">
        <v>1.0500000000000001E-2</v>
      </c>
    </row>
    <row r="59" spans="1:22" x14ac:dyDescent="0.2">
      <c r="A59" s="16" t="s">
        <v>274</v>
      </c>
      <c r="B59" s="4">
        <v>25500</v>
      </c>
      <c r="C59" s="4">
        <v>25500</v>
      </c>
      <c r="D59" s="4">
        <v>0</v>
      </c>
      <c r="E59" s="4">
        <v>0</v>
      </c>
      <c r="F59" s="4">
        <f t="shared" si="15"/>
        <v>-5726517743</v>
      </c>
      <c r="G59" s="4">
        <v>348900</v>
      </c>
      <c r="H59" s="4">
        <v>883900</v>
      </c>
      <c r="I59" s="4">
        <v>-535000</v>
      </c>
      <c r="J59" s="4">
        <v>-50406470000</v>
      </c>
      <c r="K59" s="4">
        <f t="shared" si="16"/>
        <v>325948498000</v>
      </c>
      <c r="L59" s="4">
        <v>1342</v>
      </c>
      <c r="M59" s="4">
        <v>1828</v>
      </c>
      <c r="N59" s="4">
        <v>177</v>
      </c>
      <c r="O59" s="4">
        <v>290</v>
      </c>
      <c r="P59" s="4">
        <v>953100</v>
      </c>
      <c r="Q59" s="4">
        <v>1587100</v>
      </c>
      <c r="R59" s="5">
        <v>-3.0999999999999999E-3</v>
      </c>
      <c r="S59" s="4">
        <v>2602405</v>
      </c>
      <c r="T59" s="4">
        <f t="shared" si="13"/>
        <v>1768658.6</v>
      </c>
      <c r="U59" s="4">
        <f t="shared" si="17"/>
        <v>1140908</v>
      </c>
      <c r="V59" s="5">
        <v>1.5700000000000002E-2</v>
      </c>
    </row>
    <row r="60" spans="1:22" x14ac:dyDescent="0.2">
      <c r="A60" s="16" t="s">
        <v>273</v>
      </c>
      <c r="B60" s="4">
        <v>201500</v>
      </c>
      <c r="C60" s="4">
        <v>244608</v>
      </c>
      <c r="D60" s="4">
        <v>-43108</v>
      </c>
      <c r="E60" s="4">
        <v>-4087210000</v>
      </c>
      <c r="F60" s="4">
        <f t="shared" si="15"/>
        <v>-5726517743</v>
      </c>
      <c r="G60" s="4">
        <v>247100</v>
      </c>
      <c r="H60" s="4">
        <v>54800</v>
      </c>
      <c r="I60" s="4">
        <v>192300</v>
      </c>
      <c r="J60" s="4">
        <v>18276260000</v>
      </c>
      <c r="K60" s="4">
        <f t="shared" si="16"/>
        <v>376354968000</v>
      </c>
      <c r="L60" s="4">
        <v>733</v>
      </c>
      <c r="M60" s="4">
        <v>998</v>
      </c>
      <c r="N60" s="4">
        <v>92</v>
      </c>
      <c r="O60" s="4">
        <v>126</v>
      </c>
      <c r="P60" s="4">
        <v>559700</v>
      </c>
      <c r="Q60" s="4">
        <v>746900</v>
      </c>
      <c r="R60" s="5">
        <v>3.2000000000000002E-3</v>
      </c>
      <c r="S60" s="4">
        <v>1373914</v>
      </c>
      <c r="T60" s="4">
        <f t="shared" si="13"/>
        <v>1767242</v>
      </c>
      <c r="U60" s="4">
        <f t="shared" si="17"/>
        <v>1140908</v>
      </c>
      <c r="V60" s="5">
        <v>7.4000000000000003E-3</v>
      </c>
    </row>
    <row r="61" spans="1:22" x14ac:dyDescent="0.2">
      <c r="A61" s="16" t="s">
        <v>268</v>
      </c>
      <c r="B61" s="4">
        <v>507500</v>
      </c>
      <c r="C61" s="4">
        <v>508042</v>
      </c>
      <c r="D61" s="4">
        <v>-542</v>
      </c>
      <c r="E61" s="4">
        <v>-51900000</v>
      </c>
      <c r="F61" s="4">
        <f t="shared" si="15"/>
        <v>-1639307743</v>
      </c>
      <c r="G61" s="4">
        <v>283000</v>
      </c>
      <c r="H61" s="4">
        <v>360500</v>
      </c>
      <c r="I61" s="4">
        <v>-77500</v>
      </c>
      <c r="J61" s="4">
        <v>-7325140000</v>
      </c>
      <c r="K61" s="4">
        <f t="shared" si="16"/>
        <v>358078708000</v>
      </c>
      <c r="L61" s="4">
        <v>1571</v>
      </c>
      <c r="M61" s="4">
        <v>2874</v>
      </c>
      <c r="N61" s="4">
        <v>199</v>
      </c>
      <c r="O61" s="4">
        <v>356</v>
      </c>
      <c r="P61" s="4">
        <v>1037600</v>
      </c>
      <c r="Q61" s="4">
        <v>1960500</v>
      </c>
      <c r="R61" s="5">
        <v>-1.9599999999999999E-2</v>
      </c>
      <c r="S61" s="4">
        <v>3309732</v>
      </c>
      <c r="T61" s="4">
        <f t="shared" si="13"/>
        <v>1772697.1</v>
      </c>
      <c r="U61" s="4">
        <f t="shared" si="17"/>
        <v>1140908</v>
      </c>
      <c r="V61" s="5">
        <v>2.4799999999999999E-2</v>
      </c>
    </row>
    <row r="62" spans="1:22" x14ac:dyDescent="0.2">
      <c r="A62" s="16" t="s">
        <v>266</v>
      </c>
      <c r="B62" s="4">
        <v>603358</v>
      </c>
      <c r="C62" s="4">
        <v>603500</v>
      </c>
      <c r="D62" s="4">
        <v>-142</v>
      </c>
      <c r="E62" s="4">
        <v>-13810000</v>
      </c>
      <c r="F62" s="4">
        <f t="shared" si="15"/>
        <v>-1587407743</v>
      </c>
      <c r="G62" s="4">
        <v>309000</v>
      </c>
      <c r="H62" s="4">
        <v>98500</v>
      </c>
      <c r="I62" s="4">
        <v>210500</v>
      </c>
      <c r="J62" s="4">
        <v>20386300000</v>
      </c>
      <c r="K62" s="4">
        <f t="shared" si="16"/>
        <v>365403848000</v>
      </c>
      <c r="L62" s="4">
        <v>847</v>
      </c>
      <c r="M62" s="4">
        <v>835</v>
      </c>
      <c r="N62" s="4">
        <v>95</v>
      </c>
      <c r="O62" s="4">
        <v>103</v>
      </c>
      <c r="P62" s="4">
        <v>506600</v>
      </c>
      <c r="Q62" s="4">
        <v>696200</v>
      </c>
      <c r="R62" s="5">
        <v>-7.0999999999999995E-3</v>
      </c>
      <c r="S62" s="4">
        <v>1211700</v>
      </c>
      <c r="T62" s="4">
        <f t="shared" ref="T62:T115" si="18">AVERAGE(S63:S72)</f>
        <v>1853227.1</v>
      </c>
      <c r="U62" s="4">
        <f t="shared" si="17"/>
        <v>1140908</v>
      </c>
      <c r="V62" s="5">
        <v>7.1999999999999998E-3</v>
      </c>
    </row>
    <row r="63" spans="1:22" x14ac:dyDescent="0.2">
      <c r="A63" s="16" t="s">
        <v>265</v>
      </c>
      <c r="B63" s="4">
        <v>110401</v>
      </c>
      <c r="C63" s="4">
        <v>121900</v>
      </c>
      <c r="D63" s="4">
        <v>-11499</v>
      </c>
      <c r="E63" s="4">
        <v>-1121380000</v>
      </c>
      <c r="F63" s="4">
        <f t="shared" si="15"/>
        <v>-1573597743</v>
      </c>
      <c r="G63" s="4">
        <v>202800</v>
      </c>
      <c r="H63" s="4">
        <v>229400</v>
      </c>
      <c r="I63" s="4">
        <v>-26600</v>
      </c>
      <c r="J63" s="4">
        <v>-2566220000</v>
      </c>
      <c r="K63" s="4">
        <f t="shared" si="16"/>
        <v>345017548000</v>
      </c>
      <c r="L63" s="4">
        <v>915</v>
      </c>
      <c r="M63" s="4">
        <v>807</v>
      </c>
      <c r="N63" s="4">
        <v>121</v>
      </c>
      <c r="O63" s="4">
        <v>148</v>
      </c>
      <c r="P63" s="4">
        <v>697000</v>
      </c>
      <c r="Q63" s="4">
        <v>690200</v>
      </c>
      <c r="R63" s="5">
        <v>-1E-3</v>
      </c>
      <c r="S63" s="4">
        <v>1446808</v>
      </c>
      <c r="T63" s="4">
        <f t="shared" si="18"/>
        <v>1836235</v>
      </c>
      <c r="U63" s="4">
        <f t="shared" si="17"/>
        <v>1140908</v>
      </c>
      <c r="V63" s="5">
        <v>1.23E-2</v>
      </c>
    </row>
    <row r="64" spans="1:22" x14ac:dyDescent="0.2">
      <c r="A64" s="16" t="s">
        <v>247</v>
      </c>
      <c r="B64" s="4">
        <v>242800</v>
      </c>
      <c r="C64" s="4">
        <v>240700</v>
      </c>
      <c r="D64" s="4">
        <v>2100</v>
      </c>
      <c r="E64" s="4">
        <v>204330000</v>
      </c>
      <c r="F64" s="4">
        <f t="shared" si="15"/>
        <v>-452217743</v>
      </c>
      <c r="G64" s="4">
        <v>145600</v>
      </c>
      <c r="H64" s="4">
        <v>206800</v>
      </c>
      <c r="I64" s="4">
        <v>-61200</v>
      </c>
      <c r="J64" s="4">
        <v>-5939390000</v>
      </c>
      <c r="K64" s="4">
        <f t="shared" si="16"/>
        <v>347583768000</v>
      </c>
      <c r="L64" s="4">
        <v>554</v>
      </c>
      <c r="M64" s="4">
        <v>592</v>
      </c>
      <c r="N64" s="4">
        <v>106</v>
      </c>
      <c r="O64" s="4">
        <v>90</v>
      </c>
      <c r="P64" s="4">
        <v>493900</v>
      </c>
      <c r="Q64" s="4">
        <v>447800</v>
      </c>
      <c r="R64" s="5">
        <v>2.0999999999999999E-3</v>
      </c>
      <c r="S64" s="4">
        <v>1140908</v>
      </c>
      <c r="T64" s="4">
        <f t="shared" si="18"/>
        <v>1898031.4</v>
      </c>
      <c r="U64" s="4">
        <f t="shared" si="17"/>
        <v>1199164</v>
      </c>
      <c r="V64" s="5">
        <v>1.03E-2</v>
      </c>
    </row>
    <row r="65" spans="1:22" x14ac:dyDescent="0.2">
      <c r="A65" s="16" t="s">
        <v>239</v>
      </c>
      <c r="B65" s="4">
        <v>400</v>
      </c>
      <c r="C65" s="4">
        <v>58</v>
      </c>
      <c r="D65" s="4">
        <v>342</v>
      </c>
      <c r="E65" s="4">
        <v>32880000</v>
      </c>
      <c r="F65" s="4">
        <f t="shared" si="15"/>
        <v>-656547743</v>
      </c>
      <c r="G65" s="4">
        <v>766800</v>
      </c>
      <c r="H65" s="4">
        <v>118700</v>
      </c>
      <c r="I65" s="4">
        <v>648100</v>
      </c>
      <c r="J65" s="4">
        <v>63123640000</v>
      </c>
      <c r="K65" s="4">
        <f t="shared" si="16"/>
        <v>353523158000</v>
      </c>
      <c r="L65" s="4">
        <v>1617</v>
      </c>
      <c r="M65" s="4">
        <v>1436</v>
      </c>
      <c r="N65" s="4">
        <v>289</v>
      </c>
      <c r="O65" s="4">
        <v>256</v>
      </c>
      <c r="P65" s="4">
        <v>1515900</v>
      </c>
      <c r="Q65" s="4">
        <v>1383800</v>
      </c>
      <c r="R65" s="5">
        <v>9.3999999999999986E-3</v>
      </c>
      <c r="S65" s="4">
        <v>2978466</v>
      </c>
      <c r="T65" s="4">
        <f t="shared" si="18"/>
        <v>1735332</v>
      </c>
      <c r="U65" s="4">
        <f t="shared" si="17"/>
        <v>1199164</v>
      </c>
      <c r="V65" s="5">
        <v>2.2400000000000003E-2</v>
      </c>
    </row>
    <row r="66" spans="1:22" x14ac:dyDescent="0.2">
      <c r="A66" s="16" t="s">
        <v>238</v>
      </c>
      <c r="B66" s="4">
        <v>0</v>
      </c>
      <c r="C66" s="4">
        <v>1</v>
      </c>
      <c r="D66" s="4">
        <v>-1</v>
      </c>
      <c r="E66" s="4">
        <v>-100000</v>
      </c>
      <c r="F66" s="4">
        <f t="shared" si="15"/>
        <v>-689427743</v>
      </c>
      <c r="G66" s="4">
        <v>39500</v>
      </c>
      <c r="H66" s="4">
        <v>464800</v>
      </c>
      <c r="I66" s="4">
        <v>-425300</v>
      </c>
      <c r="J66" s="4">
        <v>-40695900000</v>
      </c>
      <c r="K66" s="4">
        <f t="shared" si="16"/>
        <v>290399518000</v>
      </c>
      <c r="L66" s="4">
        <v>747</v>
      </c>
      <c r="M66" s="4">
        <v>1249</v>
      </c>
      <c r="N66" s="4">
        <v>113</v>
      </c>
      <c r="O66" s="4">
        <v>111</v>
      </c>
      <c r="P66" s="4">
        <v>613900</v>
      </c>
      <c r="Q66" s="4">
        <v>820900</v>
      </c>
      <c r="R66" s="5">
        <v>4.1999999999999997E-3</v>
      </c>
      <c r="S66" s="4">
        <v>1439581</v>
      </c>
      <c r="T66" s="4">
        <f t="shared" si="18"/>
        <v>1716674.9</v>
      </c>
      <c r="U66" s="4">
        <f t="shared" si="17"/>
        <v>1199164</v>
      </c>
      <c r="V66" s="5">
        <v>1.1399999999999999E-2</v>
      </c>
    </row>
    <row r="67" spans="1:22" x14ac:dyDescent="0.2">
      <c r="A67" s="16" t="s">
        <v>237</v>
      </c>
      <c r="B67" s="4">
        <v>521200</v>
      </c>
      <c r="C67" s="4">
        <v>505376</v>
      </c>
      <c r="D67" s="4">
        <v>15824</v>
      </c>
      <c r="E67" s="4">
        <v>1535250000</v>
      </c>
      <c r="F67" s="4">
        <f t="shared" si="15"/>
        <v>-689327743</v>
      </c>
      <c r="G67" s="4">
        <v>123000</v>
      </c>
      <c r="H67" s="4">
        <v>151901</v>
      </c>
      <c r="I67" s="4">
        <v>-28901</v>
      </c>
      <c r="J67" s="4">
        <v>-2718819000</v>
      </c>
      <c r="K67" s="4">
        <f t="shared" si="16"/>
        <v>331095418000</v>
      </c>
      <c r="L67" s="4">
        <v>517</v>
      </c>
      <c r="M67" s="4">
        <v>1053</v>
      </c>
      <c r="N67" s="4">
        <v>121</v>
      </c>
      <c r="O67" s="4">
        <v>196</v>
      </c>
      <c r="P67" s="4">
        <v>604800</v>
      </c>
      <c r="Q67" s="4">
        <v>1069600</v>
      </c>
      <c r="R67" s="5">
        <v>-2E-3</v>
      </c>
      <c r="S67" s="4">
        <v>1717109</v>
      </c>
      <c r="T67" s="4">
        <f t="shared" si="18"/>
        <v>1771881.7</v>
      </c>
      <c r="U67" s="4">
        <f t="shared" si="17"/>
        <v>1199164</v>
      </c>
      <c r="V67" s="5">
        <v>1.24E-2</v>
      </c>
    </row>
    <row r="68" spans="1:22" x14ac:dyDescent="0.2">
      <c r="A68" s="16" t="s">
        <v>233</v>
      </c>
      <c r="B68" s="4">
        <v>0</v>
      </c>
      <c r="C68" s="4">
        <v>400</v>
      </c>
      <c r="D68" s="4">
        <v>-400</v>
      </c>
      <c r="E68" s="4">
        <v>-38640000</v>
      </c>
      <c r="F68" s="4">
        <f t="shared" si="15"/>
        <v>-2224577743</v>
      </c>
      <c r="G68" s="4">
        <v>708125</v>
      </c>
      <c r="H68" s="4">
        <v>314556</v>
      </c>
      <c r="I68" s="4">
        <v>393569</v>
      </c>
      <c r="J68" s="4">
        <v>41938597000</v>
      </c>
      <c r="K68" s="4">
        <f t="shared" si="16"/>
        <v>333814237000</v>
      </c>
      <c r="L68" s="4">
        <v>635</v>
      </c>
      <c r="M68" s="4">
        <v>881</v>
      </c>
      <c r="N68" s="4">
        <v>131</v>
      </c>
      <c r="O68" s="4">
        <v>189</v>
      </c>
      <c r="P68" s="4">
        <v>92400</v>
      </c>
      <c r="Q68" s="4">
        <v>114600</v>
      </c>
      <c r="R68" s="5">
        <v>-5.1000000000000004E-3</v>
      </c>
      <c r="S68" s="4">
        <v>1869204</v>
      </c>
      <c r="T68" s="4">
        <f t="shared" si="18"/>
        <v>1732709.7</v>
      </c>
      <c r="U68" s="4">
        <f t="shared" si="17"/>
        <v>1199164</v>
      </c>
    </row>
    <row r="69" spans="1:22" x14ac:dyDescent="0.2">
      <c r="A69" s="16" t="s">
        <v>232</v>
      </c>
      <c r="B69" s="4">
        <v>181600</v>
      </c>
      <c r="C69" s="4">
        <v>181600</v>
      </c>
      <c r="D69" s="4">
        <v>0</v>
      </c>
      <c r="E69" s="4">
        <v>0</v>
      </c>
      <c r="F69" s="4">
        <f t="shared" si="15"/>
        <v>-2185937743</v>
      </c>
      <c r="G69" s="4">
        <v>461100</v>
      </c>
      <c r="H69" s="4">
        <v>377323</v>
      </c>
      <c r="I69" s="4">
        <v>83777</v>
      </c>
      <c r="J69" s="4">
        <v>8117756000</v>
      </c>
      <c r="K69" s="4">
        <f t="shared" si="16"/>
        <v>291875640000</v>
      </c>
      <c r="L69" s="4"/>
      <c r="M69" s="4"/>
      <c r="N69" s="4"/>
      <c r="O69" s="4"/>
      <c r="P69" s="4">
        <v>537300</v>
      </c>
      <c r="Q69" s="4">
        <v>567500</v>
      </c>
      <c r="R69" s="5">
        <v>-3.0000000000000001E-3</v>
      </c>
      <c r="S69" s="4">
        <v>1199164</v>
      </c>
      <c r="T69" s="4">
        <f t="shared" si="18"/>
        <v>1784335.6</v>
      </c>
      <c r="U69" s="4">
        <f t="shared" si="17"/>
        <v>1276887</v>
      </c>
    </row>
    <row r="70" spans="1:22" x14ac:dyDescent="0.2">
      <c r="A70" s="16" t="s">
        <v>231</v>
      </c>
      <c r="B70" s="4">
        <v>935800</v>
      </c>
      <c r="C70" s="4">
        <v>953724</v>
      </c>
      <c r="D70" s="4">
        <v>-17924</v>
      </c>
      <c r="E70" s="4">
        <v>-1743780000</v>
      </c>
      <c r="F70" s="4">
        <f t="shared" si="15"/>
        <v>-2185937743</v>
      </c>
      <c r="G70" s="4">
        <v>162700</v>
      </c>
      <c r="H70" s="4">
        <v>117525</v>
      </c>
      <c r="I70" s="4">
        <v>45175</v>
      </c>
      <c r="J70" s="4">
        <v>4403290000</v>
      </c>
      <c r="K70" s="4">
        <f t="shared" si="16"/>
        <v>283757884000</v>
      </c>
      <c r="L70" s="4"/>
      <c r="M70" s="4"/>
      <c r="N70" s="4"/>
      <c r="O70" s="4"/>
      <c r="P70" s="4">
        <v>629800</v>
      </c>
      <c r="Q70" s="4">
        <v>619400</v>
      </c>
      <c r="R70" s="5">
        <v>-3.0000000000000001E-3</v>
      </c>
      <c r="S70" s="4">
        <v>1359748</v>
      </c>
      <c r="T70" s="4">
        <f t="shared" si="18"/>
        <v>1863565.4</v>
      </c>
      <c r="U70" s="4">
        <f t="shared" si="17"/>
        <v>1276887</v>
      </c>
    </row>
    <row r="71" spans="1:22" x14ac:dyDescent="0.2">
      <c r="A71" s="16" t="s">
        <v>230</v>
      </c>
      <c r="B71" s="4">
        <v>111198</v>
      </c>
      <c r="C71" s="4">
        <v>115283</v>
      </c>
      <c r="D71" s="4">
        <v>-4085</v>
      </c>
      <c r="E71" s="4">
        <v>-407280000</v>
      </c>
      <c r="F71" s="4">
        <f t="shared" si="15"/>
        <v>-442157743</v>
      </c>
      <c r="G71" s="4">
        <v>608400</v>
      </c>
      <c r="H71" s="4">
        <v>929501</v>
      </c>
      <c r="I71" s="4">
        <v>-321101</v>
      </c>
      <c r="J71" s="4">
        <v>-31520279000</v>
      </c>
      <c r="K71" s="4">
        <f t="shared" si="16"/>
        <v>279354594000</v>
      </c>
      <c r="L71" s="4"/>
      <c r="M71" s="4"/>
      <c r="N71" s="4"/>
      <c r="O71" s="4"/>
      <c r="P71" s="4">
        <v>1687200</v>
      </c>
      <c r="Q71" s="4">
        <v>1480700</v>
      </c>
      <c r="R71" s="5">
        <v>1.2500000000000001E-2</v>
      </c>
      <c r="S71" s="4">
        <v>3364283</v>
      </c>
      <c r="T71" s="4">
        <f t="shared" si="18"/>
        <v>1936189</v>
      </c>
      <c r="U71" s="4">
        <f t="shared" si="17"/>
        <v>1253010</v>
      </c>
    </row>
    <row r="72" spans="1:22" x14ac:dyDescent="0.2">
      <c r="A72" s="16" t="s">
        <v>229</v>
      </c>
      <c r="B72" s="4">
        <v>170800</v>
      </c>
      <c r="C72" s="4">
        <v>198280</v>
      </c>
      <c r="D72" s="4">
        <v>-27480</v>
      </c>
      <c r="E72" s="4">
        <v>-2623960000</v>
      </c>
      <c r="F72" s="4">
        <f t="shared" si="15"/>
        <v>-34877743</v>
      </c>
      <c r="G72" s="4">
        <v>420000</v>
      </c>
      <c r="H72" s="4">
        <v>347300</v>
      </c>
      <c r="I72" s="4">
        <v>72700</v>
      </c>
      <c r="J72" s="4">
        <v>6895330000</v>
      </c>
      <c r="K72" s="4">
        <f t="shared" si="16"/>
        <v>310874873000</v>
      </c>
      <c r="L72" s="4"/>
      <c r="M72" s="4"/>
      <c r="N72" s="4"/>
      <c r="O72" s="4"/>
      <c r="P72" s="4">
        <v>1176500</v>
      </c>
      <c r="Q72" s="4">
        <v>650600</v>
      </c>
      <c r="R72" s="5">
        <v>1.4800000000000001E-2</v>
      </c>
      <c r="S72" s="4">
        <v>2017000</v>
      </c>
      <c r="T72" s="4">
        <f t="shared" si="18"/>
        <v>1891250.2</v>
      </c>
      <c r="U72" s="4">
        <f t="shared" si="17"/>
        <v>1253010</v>
      </c>
    </row>
    <row r="73" spans="1:22" x14ac:dyDescent="0.2">
      <c r="A73" s="16" t="s">
        <v>228</v>
      </c>
      <c r="B73" s="4">
        <v>446383</v>
      </c>
      <c r="C73" s="4">
        <v>446102</v>
      </c>
      <c r="D73" s="4">
        <v>281</v>
      </c>
      <c r="E73" s="4">
        <v>26910000</v>
      </c>
      <c r="F73" s="4">
        <f t="shared" si="15"/>
        <v>2589082257</v>
      </c>
      <c r="G73" s="4">
        <v>264400</v>
      </c>
      <c r="H73" s="4">
        <v>359300</v>
      </c>
      <c r="I73" s="4">
        <v>-94900</v>
      </c>
      <c r="J73" s="4">
        <v>-8934830000</v>
      </c>
      <c r="K73" s="4">
        <f t="shared" si="16"/>
        <v>303979543000</v>
      </c>
      <c r="L73" s="4"/>
      <c r="M73" s="4"/>
      <c r="N73" s="4"/>
      <c r="O73" s="4"/>
      <c r="P73" s="4">
        <v>573800</v>
      </c>
      <c r="Q73" s="4">
        <v>582900</v>
      </c>
      <c r="R73" s="5">
        <v>-5.1999999999999998E-3</v>
      </c>
      <c r="S73" s="4">
        <v>1276887</v>
      </c>
      <c r="T73" s="4">
        <f t="shared" si="18"/>
        <v>1938334.4</v>
      </c>
      <c r="U73" s="4">
        <f t="shared" si="17"/>
        <v>1253010</v>
      </c>
    </row>
    <row r="74" spans="1:22" x14ac:dyDescent="0.2">
      <c r="A74" s="16" t="s">
        <v>227</v>
      </c>
      <c r="B74" s="4">
        <v>244942</v>
      </c>
      <c r="C74" s="4">
        <v>236640</v>
      </c>
      <c r="D74" s="4">
        <v>8302</v>
      </c>
      <c r="E74" s="4">
        <v>790530000</v>
      </c>
      <c r="F74" s="4">
        <f t="shared" si="15"/>
        <v>2562172257</v>
      </c>
      <c r="G74" s="4">
        <v>790400</v>
      </c>
      <c r="H74" s="4">
        <v>935700</v>
      </c>
      <c r="I74" s="4">
        <v>-145300</v>
      </c>
      <c r="J74" s="4">
        <v>-13677080000</v>
      </c>
      <c r="K74" s="4">
        <f t="shared" si="16"/>
        <v>312914373000</v>
      </c>
      <c r="L74" s="4"/>
      <c r="M74" s="4"/>
      <c r="N74" s="4"/>
      <c r="O74" s="4"/>
      <c r="P74" s="4">
        <v>910700</v>
      </c>
      <c r="Q74" s="4">
        <v>633100</v>
      </c>
      <c r="R74" s="5">
        <v>4.3E-3</v>
      </c>
      <c r="S74" s="4">
        <v>1758872</v>
      </c>
      <c r="T74" s="4">
        <f t="shared" si="18"/>
        <v>2138952.4</v>
      </c>
      <c r="U74" s="4">
        <f t="shared" si="17"/>
        <v>1253010</v>
      </c>
    </row>
    <row r="75" spans="1:22" x14ac:dyDescent="0.2">
      <c r="A75" s="16" t="s">
        <v>221</v>
      </c>
      <c r="B75" s="4">
        <v>3641900</v>
      </c>
      <c r="C75" s="4">
        <v>3641900</v>
      </c>
      <c r="D75" s="4">
        <v>0</v>
      </c>
      <c r="E75" s="4">
        <v>0</v>
      </c>
      <c r="F75" s="4">
        <f t="shared" si="15"/>
        <v>1771642257</v>
      </c>
      <c r="G75" s="4">
        <v>470000</v>
      </c>
      <c r="H75" s="4">
        <v>4141200</v>
      </c>
      <c r="I75" s="4">
        <v>-3671200</v>
      </c>
      <c r="J75" s="4">
        <v>-352705730000</v>
      </c>
      <c r="K75" s="4">
        <f t="shared" si="16"/>
        <v>326591453000</v>
      </c>
      <c r="L75" s="4"/>
      <c r="M75" s="4"/>
      <c r="N75" s="4"/>
      <c r="O75" s="4"/>
      <c r="P75" s="4">
        <v>666200</v>
      </c>
      <c r="Q75" s="4">
        <v>609900</v>
      </c>
      <c r="R75" s="5">
        <v>1.1000000000000001E-3</v>
      </c>
      <c r="S75" s="4">
        <v>1351472</v>
      </c>
      <c r="T75" s="4">
        <f t="shared" si="18"/>
        <v>2126152.1</v>
      </c>
      <c r="U75" s="4">
        <f t="shared" si="17"/>
        <v>1253010</v>
      </c>
    </row>
    <row r="76" spans="1:22" x14ac:dyDescent="0.2">
      <c r="A76" s="16" t="s">
        <v>212</v>
      </c>
      <c r="B76" s="4">
        <v>796900</v>
      </c>
      <c r="C76" s="4">
        <v>792583</v>
      </c>
      <c r="D76" s="4">
        <v>4317</v>
      </c>
      <c r="E76" s="4">
        <v>405170000</v>
      </c>
      <c r="F76" s="4">
        <f t="shared" si="15"/>
        <v>1771642257</v>
      </c>
      <c r="G76" s="4">
        <v>4230623</v>
      </c>
      <c r="H76" s="4">
        <v>730961</v>
      </c>
      <c r="I76" s="4">
        <v>3499662</v>
      </c>
      <c r="J76" s="4">
        <v>336523764000</v>
      </c>
      <c r="K76" s="4">
        <f t="shared" si="16"/>
        <v>679297183000</v>
      </c>
      <c r="L76" s="4"/>
      <c r="M76" s="4"/>
      <c r="N76" s="4"/>
      <c r="O76" s="4"/>
      <c r="P76" s="4">
        <v>523500</v>
      </c>
      <c r="Q76" s="4">
        <v>606500</v>
      </c>
      <c r="R76" s="5">
        <v>6.4000000000000003E-3</v>
      </c>
      <c r="S76" s="4">
        <v>1253010</v>
      </c>
      <c r="T76" s="4">
        <f t="shared" si="18"/>
        <v>2360476.5</v>
      </c>
      <c r="U76" s="4">
        <f t="shared" si="17"/>
        <v>1477484</v>
      </c>
    </row>
    <row r="77" spans="1:22" x14ac:dyDescent="0.2">
      <c r="A77" s="16" t="s">
        <v>211</v>
      </c>
      <c r="B77" s="4">
        <v>4253399</v>
      </c>
      <c r="C77" s="4">
        <v>4267800</v>
      </c>
      <c r="D77" s="4">
        <v>-14401</v>
      </c>
      <c r="E77" s="4">
        <v>-1363610000</v>
      </c>
      <c r="F77" s="4">
        <f t="shared" si="15"/>
        <v>1366472257</v>
      </c>
      <c r="G77" s="4">
        <v>3884600</v>
      </c>
      <c r="H77" s="4">
        <v>370461</v>
      </c>
      <c r="I77" s="4">
        <v>3514139</v>
      </c>
      <c r="J77" s="4">
        <v>337837402000</v>
      </c>
      <c r="K77" s="4">
        <f>K78+J77</f>
        <v>342773419000</v>
      </c>
      <c r="L77" s="4"/>
      <c r="M77" s="4"/>
      <c r="N77" s="4"/>
      <c r="O77" s="4"/>
      <c r="P77" s="4">
        <v>895900</v>
      </c>
      <c r="Q77" s="4">
        <v>1165800</v>
      </c>
      <c r="R77" s="5">
        <v>-2.2799999999999997E-2</v>
      </c>
      <c r="S77" s="4">
        <v>2269177</v>
      </c>
      <c r="T77" s="4">
        <f t="shared" si="18"/>
        <v>2480253.5</v>
      </c>
      <c r="U77" s="4">
        <f t="shared" si="17"/>
        <v>1477484</v>
      </c>
    </row>
    <row r="78" spans="1:22" x14ac:dyDescent="0.2">
      <c r="A78" s="16" t="s">
        <v>210</v>
      </c>
      <c r="B78" s="4">
        <v>921060</v>
      </c>
      <c r="C78" s="4">
        <v>915400</v>
      </c>
      <c r="D78" s="4">
        <v>5660</v>
      </c>
      <c r="E78" s="4">
        <v>544660000</v>
      </c>
      <c r="F78" s="4">
        <f t="shared" si="15"/>
        <v>2730082257</v>
      </c>
      <c r="G78" s="4">
        <v>256800</v>
      </c>
      <c r="H78" s="4">
        <v>266500</v>
      </c>
      <c r="I78" s="4">
        <v>-9700</v>
      </c>
      <c r="J78" s="4">
        <v>-899120000</v>
      </c>
      <c r="K78" s="4">
        <f>J78+K80</f>
        <v>4936017000</v>
      </c>
      <c r="R78" s="5">
        <v>0</v>
      </c>
      <c r="S78" s="4">
        <v>1477484</v>
      </c>
      <c r="T78" s="4">
        <f t="shared" si="18"/>
        <v>2451743.7000000002</v>
      </c>
      <c r="U78" s="4">
        <f t="shared" si="17"/>
        <v>1567612</v>
      </c>
    </row>
    <row r="79" spans="1:22" x14ac:dyDescent="0.2">
      <c r="A79" s="16" t="s">
        <v>209</v>
      </c>
      <c r="B79" s="4">
        <v>4209367</v>
      </c>
      <c r="C79" s="4">
        <v>4214167</v>
      </c>
      <c r="D79" s="4">
        <v>-4800</v>
      </c>
      <c r="E79" s="4">
        <v>-460800000</v>
      </c>
      <c r="F79" s="4">
        <f t="shared" si="15"/>
        <v>2185422257</v>
      </c>
      <c r="G79" s="4">
        <v>261500</v>
      </c>
      <c r="H79" s="4">
        <v>91200</v>
      </c>
      <c r="I79" s="4">
        <v>170300</v>
      </c>
      <c r="J79" s="4">
        <v>16305350000</v>
      </c>
      <c r="L79" s="4"/>
      <c r="M79" s="4"/>
      <c r="N79" s="4"/>
      <c r="O79" s="4"/>
      <c r="P79" s="4">
        <v>676400</v>
      </c>
      <c r="Q79" s="4">
        <v>851200</v>
      </c>
      <c r="R79" s="5">
        <v>1.06E-2</v>
      </c>
      <c r="S79" s="4">
        <v>1715423</v>
      </c>
      <c r="T79" s="4">
        <f t="shared" si="18"/>
        <v>2478671.5</v>
      </c>
      <c r="U79" s="4">
        <f t="shared" si="17"/>
        <v>1567612</v>
      </c>
    </row>
    <row r="80" spans="1:22" x14ac:dyDescent="0.2">
      <c r="A80" s="16" t="s">
        <v>208</v>
      </c>
      <c r="B80" s="4">
        <v>2563885</v>
      </c>
      <c r="C80" s="4">
        <v>2550369</v>
      </c>
      <c r="D80" s="4">
        <v>13516</v>
      </c>
      <c r="E80" s="4">
        <v>1321940000</v>
      </c>
      <c r="F80" s="4">
        <f t="shared" si="15"/>
        <v>2646222257</v>
      </c>
      <c r="G80" s="4">
        <v>346000</v>
      </c>
      <c r="H80" s="4">
        <v>284000</v>
      </c>
      <c r="I80" s="4">
        <v>62000</v>
      </c>
      <c r="J80" s="4">
        <v>5835137000</v>
      </c>
      <c r="K80" s="4">
        <f>J80</f>
        <v>5835137000</v>
      </c>
      <c r="R80" s="5">
        <v>-1.6500000000000001E-2</v>
      </c>
      <c r="S80" s="4">
        <v>2152046</v>
      </c>
      <c r="T80" s="4">
        <f t="shared" si="18"/>
        <v>2343883.2000000002</v>
      </c>
      <c r="U80" s="4">
        <f t="shared" si="17"/>
        <v>1223469</v>
      </c>
    </row>
    <row r="81" spans="1:21" x14ac:dyDescent="0.2">
      <c r="A81" s="16" t="s">
        <v>207</v>
      </c>
      <c r="B81" s="4">
        <v>1151656</v>
      </c>
      <c r="C81" s="4">
        <v>1152186</v>
      </c>
      <c r="D81" s="4">
        <v>-530</v>
      </c>
      <c r="E81" s="4">
        <v>-56170000</v>
      </c>
      <c r="F81" s="4">
        <f t="shared" si="15"/>
        <v>1324282257</v>
      </c>
      <c r="R81" s="5">
        <v>1.9E-2</v>
      </c>
      <c r="S81" s="4">
        <v>4090519</v>
      </c>
      <c r="T81" s="4">
        <f t="shared" si="18"/>
        <v>2044098.3</v>
      </c>
      <c r="U81" s="4">
        <f t="shared" si="17"/>
        <v>1223469</v>
      </c>
    </row>
    <row r="82" spans="1:21" x14ac:dyDescent="0.2">
      <c r="A82" s="16" t="s">
        <v>206</v>
      </c>
      <c r="B82" s="4">
        <v>258100</v>
      </c>
      <c r="C82" s="4">
        <v>262530</v>
      </c>
      <c r="D82" s="4">
        <v>-4430</v>
      </c>
      <c r="E82" s="4">
        <v>-421820000</v>
      </c>
      <c r="F82" s="4">
        <f t="shared" si="15"/>
        <v>1380452257</v>
      </c>
      <c r="R82" s="5">
        <v>8.5000000000000006E-3</v>
      </c>
      <c r="S82" s="4">
        <v>1567612</v>
      </c>
      <c r="T82" s="4">
        <f t="shared" si="18"/>
        <v>2053519.6</v>
      </c>
      <c r="U82" s="4">
        <f t="shared" si="17"/>
        <v>1223469</v>
      </c>
    </row>
    <row r="83" spans="1:21" x14ac:dyDescent="0.2">
      <c r="A83" s="16" t="s">
        <v>205</v>
      </c>
      <c r="B83" s="4">
        <v>193200</v>
      </c>
      <c r="C83" s="4">
        <v>211815</v>
      </c>
      <c r="D83" s="4">
        <v>-18615</v>
      </c>
      <c r="E83" s="4">
        <v>-1750380000</v>
      </c>
      <c r="F83" s="4">
        <f t="shared" si="15"/>
        <v>1802272257</v>
      </c>
      <c r="R83" s="5">
        <v>-1E-3</v>
      </c>
      <c r="S83" s="4">
        <v>1747729</v>
      </c>
      <c r="T83" s="4">
        <f t="shared" si="18"/>
        <v>2103880.5</v>
      </c>
      <c r="U83" s="4">
        <f t="shared" si="17"/>
        <v>1192386</v>
      </c>
    </row>
    <row r="84" spans="1:21" x14ac:dyDescent="0.2">
      <c r="A84" s="16" t="s">
        <v>204</v>
      </c>
      <c r="B84" s="4">
        <v>1239700</v>
      </c>
      <c r="C84" s="4">
        <v>1245130</v>
      </c>
      <c r="D84" s="4">
        <v>-5430</v>
      </c>
      <c r="E84" s="4">
        <v>-506330000</v>
      </c>
      <c r="F84" s="4">
        <f t="shared" si="15"/>
        <v>3552652257</v>
      </c>
      <c r="R84" s="5">
        <v>-7.3000000000000001E-3</v>
      </c>
      <c r="S84" s="4">
        <v>3765052</v>
      </c>
      <c r="T84" s="4">
        <f t="shared" si="18"/>
        <v>1944215.2</v>
      </c>
      <c r="U84" s="4">
        <f t="shared" si="17"/>
        <v>1192386</v>
      </c>
    </row>
    <row r="85" spans="1:21" x14ac:dyDescent="0.2">
      <c r="A85" s="16" t="s">
        <v>203</v>
      </c>
      <c r="B85" s="4">
        <v>860339</v>
      </c>
      <c r="C85" s="4">
        <v>861100</v>
      </c>
      <c r="D85" s="4">
        <v>-761</v>
      </c>
      <c r="E85" s="4">
        <v>-71730000</v>
      </c>
      <c r="F85" s="4">
        <f t="shared" si="15"/>
        <v>4058982257</v>
      </c>
      <c r="R85" s="5">
        <v>2.2000000000000001E-3</v>
      </c>
      <c r="S85" s="4">
        <v>1223469</v>
      </c>
      <c r="T85" s="4">
        <f t="shared" si="18"/>
        <v>2149324.1</v>
      </c>
      <c r="U85" s="4">
        <f t="shared" si="17"/>
        <v>804163</v>
      </c>
    </row>
    <row r="86" spans="1:21" x14ac:dyDescent="0.2">
      <c r="A86" s="16" t="s">
        <v>202</v>
      </c>
      <c r="B86" s="4">
        <v>20223</v>
      </c>
      <c r="C86" s="4">
        <v>20000</v>
      </c>
      <c r="D86" s="4">
        <v>223</v>
      </c>
      <c r="E86" s="4">
        <v>20940000</v>
      </c>
      <c r="F86" s="4">
        <f t="shared" si="15"/>
        <v>4130712257</v>
      </c>
      <c r="R86" s="5">
        <v>1.29E-2</v>
      </c>
      <c r="S86" s="4">
        <v>3596254</v>
      </c>
      <c r="T86" s="4">
        <f t="shared" si="18"/>
        <v>1935997.4</v>
      </c>
      <c r="U86" s="4">
        <f t="shared" si="17"/>
        <v>804163</v>
      </c>
    </row>
    <row r="87" spans="1:21" x14ac:dyDescent="0.2">
      <c r="A87" s="16" t="s">
        <v>201</v>
      </c>
      <c r="B87" s="4">
        <v>189000</v>
      </c>
      <c r="C87" s="4">
        <v>190297</v>
      </c>
      <c r="D87" s="4">
        <v>-1297</v>
      </c>
      <c r="E87" s="4">
        <v>-120330000</v>
      </c>
      <c r="F87" s="4">
        <f t="shared" si="15"/>
        <v>4109772257</v>
      </c>
      <c r="R87" s="5">
        <v>1.3000000000000001E-2</v>
      </c>
      <c r="S87" s="4">
        <v>3466947</v>
      </c>
      <c r="T87" s="4">
        <f t="shared" si="18"/>
        <v>1755231.2</v>
      </c>
      <c r="U87" s="4">
        <f t="shared" si="17"/>
        <v>804163</v>
      </c>
    </row>
    <row r="88" spans="1:21" x14ac:dyDescent="0.2">
      <c r="A88" s="16" t="s">
        <v>200</v>
      </c>
      <c r="B88" s="4">
        <v>684478</v>
      </c>
      <c r="C88" s="4">
        <v>684517</v>
      </c>
      <c r="D88" s="4">
        <v>-39</v>
      </c>
      <c r="E88" s="4">
        <v>-3830000</v>
      </c>
      <c r="F88" s="4">
        <f t="shared" si="15"/>
        <v>4230102257</v>
      </c>
      <c r="R88" s="5">
        <v>5.5000000000000005E-3</v>
      </c>
      <c r="S88" s="4">
        <v>1192386</v>
      </c>
      <c r="T88" s="4">
        <f t="shared" si="18"/>
        <v>1993192.9</v>
      </c>
      <c r="U88" s="4">
        <f t="shared" si="17"/>
        <v>804163</v>
      </c>
    </row>
    <row r="89" spans="1:21" x14ac:dyDescent="0.2">
      <c r="A89" s="16" t="s">
        <v>199</v>
      </c>
      <c r="B89" s="4">
        <v>842600</v>
      </c>
      <c r="C89" s="4">
        <v>842823</v>
      </c>
      <c r="D89" s="4">
        <v>-223</v>
      </c>
      <c r="E89" s="4">
        <v>-20620000</v>
      </c>
      <c r="F89" s="4">
        <f t="shared" si="15"/>
        <v>4233932257</v>
      </c>
      <c r="R89" s="5">
        <v>2.2000000000000001E-3</v>
      </c>
      <c r="S89" s="4">
        <v>1984701</v>
      </c>
      <c r="T89" s="4">
        <f t="shared" si="18"/>
        <v>1985603.9</v>
      </c>
      <c r="U89" s="4">
        <f t="shared" si="17"/>
        <v>804163</v>
      </c>
    </row>
    <row r="90" spans="1:21" x14ac:dyDescent="0.2">
      <c r="A90" s="16" t="s">
        <v>198</v>
      </c>
      <c r="B90" s="4">
        <v>133358</v>
      </c>
      <c r="C90" s="4">
        <v>133300</v>
      </c>
      <c r="D90" s="4">
        <v>58</v>
      </c>
      <c r="E90" s="4">
        <v>5280000</v>
      </c>
      <c r="F90" s="4">
        <f t="shared" si="15"/>
        <v>4254552257</v>
      </c>
      <c r="R90" s="5">
        <v>6.6E-3</v>
      </c>
      <c r="S90" s="4">
        <v>804163</v>
      </c>
      <c r="T90" s="4">
        <f t="shared" si="18"/>
        <v>2147226.7999999998</v>
      </c>
      <c r="U90" s="4">
        <f t="shared" si="17"/>
        <v>1092670</v>
      </c>
    </row>
    <row r="91" spans="1:21" x14ac:dyDescent="0.2">
      <c r="A91" s="16" t="s">
        <v>197</v>
      </c>
      <c r="B91" s="4">
        <v>177006</v>
      </c>
      <c r="C91" s="4">
        <v>177000</v>
      </c>
      <c r="D91" s="4">
        <v>6</v>
      </c>
      <c r="E91" s="4">
        <v>540000</v>
      </c>
      <c r="F91" s="4">
        <f t="shared" si="15"/>
        <v>4249272257</v>
      </c>
      <c r="R91" s="5">
        <v>4.5000000000000005E-3</v>
      </c>
      <c r="S91" s="4">
        <v>1092670</v>
      </c>
      <c r="T91" s="4">
        <f t="shared" si="18"/>
        <v>2238001.1</v>
      </c>
      <c r="U91" s="4">
        <f t="shared" si="17"/>
        <v>1462987</v>
      </c>
    </row>
    <row r="92" spans="1:21" x14ac:dyDescent="0.2">
      <c r="A92" s="16" t="s">
        <v>196</v>
      </c>
      <c r="B92" s="4">
        <v>498700</v>
      </c>
      <c r="C92" s="4">
        <v>482300</v>
      </c>
      <c r="D92" s="4">
        <v>16400</v>
      </c>
      <c r="E92" s="4">
        <v>1498960000</v>
      </c>
      <c r="F92" s="4">
        <f t="shared" si="15"/>
        <v>4248732257</v>
      </c>
      <c r="R92" s="5">
        <v>-5.4000000000000003E-3</v>
      </c>
      <c r="S92" s="4">
        <v>1661825</v>
      </c>
      <c r="T92" s="4">
        <f t="shared" si="18"/>
        <v>2225317.9</v>
      </c>
      <c r="U92" s="4">
        <f t="shared" si="17"/>
        <v>1462987</v>
      </c>
    </row>
    <row r="93" spans="1:21" x14ac:dyDescent="0.2">
      <c r="A93" s="16" t="s">
        <v>195</v>
      </c>
      <c r="B93" s="4">
        <v>147300</v>
      </c>
      <c r="C93" s="4">
        <v>147358</v>
      </c>
      <c r="D93" s="4">
        <v>-58</v>
      </c>
      <c r="E93" s="4">
        <v>-5290000</v>
      </c>
      <c r="F93" s="4">
        <f t="shared" si="15"/>
        <v>2749772257</v>
      </c>
      <c r="R93" s="5">
        <v>4.5000000000000005E-3</v>
      </c>
      <c r="S93" s="4">
        <v>2251338</v>
      </c>
      <c r="T93" s="4">
        <f t="shared" si="18"/>
        <v>2241171.4</v>
      </c>
      <c r="U93" s="4">
        <f t="shared" si="17"/>
        <v>1462987</v>
      </c>
    </row>
    <row r="94" spans="1:21" x14ac:dyDescent="0.2">
      <c r="A94" s="16" t="s">
        <v>194</v>
      </c>
      <c r="B94" s="4">
        <v>425823</v>
      </c>
      <c r="C94" s="4">
        <v>425806</v>
      </c>
      <c r="D94" s="4">
        <v>17</v>
      </c>
      <c r="E94" s="4">
        <v>1600000</v>
      </c>
      <c r="F94" s="4">
        <f t="shared" si="15"/>
        <v>2755062257</v>
      </c>
      <c r="R94" s="5">
        <v>-2.3599999999999999E-2</v>
      </c>
      <c r="S94" s="4">
        <v>2168399</v>
      </c>
      <c r="T94" s="4">
        <f t="shared" si="18"/>
        <v>2235745.2999999998</v>
      </c>
      <c r="U94" s="4">
        <f t="shared" si="17"/>
        <v>1462987</v>
      </c>
    </row>
    <row r="95" spans="1:21" x14ac:dyDescent="0.2">
      <c r="A95" s="16" t="s">
        <v>193</v>
      </c>
      <c r="B95" s="4">
        <v>99150</v>
      </c>
      <c r="C95" s="4">
        <v>113900</v>
      </c>
      <c r="D95" s="4">
        <v>-14750</v>
      </c>
      <c r="E95" s="4">
        <v>-1372520000</v>
      </c>
      <c r="F95" s="4">
        <f t="shared" si="15"/>
        <v>2753462257</v>
      </c>
      <c r="R95" s="5">
        <v>1.2E-2</v>
      </c>
      <c r="S95" s="4">
        <v>3274558</v>
      </c>
      <c r="T95" s="4">
        <f t="shared" si="18"/>
        <v>2203039.6</v>
      </c>
      <c r="U95" s="4">
        <f t="shared" si="17"/>
        <v>1462987</v>
      </c>
    </row>
    <row r="96" spans="1:21" x14ac:dyDescent="0.2">
      <c r="A96" s="16" t="s">
        <v>192</v>
      </c>
      <c r="B96" s="4">
        <v>193400</v>
      </c>
      <c r="C96" s="4">
        <v>192700</v>
      </c>
      <c r="D96" s="4">
        <v>700</v>
      </c>
      <c r="E96" s="4">
        <v>64400000</v>
      </c>
      <c r="F96" s="4">
        <f t="shared" si="15"/>
        <v>4125982257</v>
      </c>
      <c r="R96" s="5">
        <v>1.3300000000000001E-2</v>
      </c>
      <c r="S96" s="4">
        <v>1462987</v>
      </c>
      <c r="T96" s="4">
        <f t="shared" si="18"/>
        <v>2191081.7000000002</v>
      </c>
      <c r="U96" s="4">
        <f t="shared" si="17"/>
        <v>1659285</v>
      </c>
    </row>
    <row r="97" spans="1:21" x14ac:dyDescent="0.2">
      <c r="A97" s="16" t="s">
        <v>191</v>
      </c>
      <c r="B97" s="4">
        <v>333000</v>
      </c>
      <c r="C97" s="4">
        <v>333023</v>
      </c>
      <c r="D97" s="4">
        <v>-23</v>
      </c>
      <c r="E97" s="4">
        <v>-2090000</v>
      </c>
      <c r="F97" s="4">
        <f t="shared" si="15"/>
        <v>4061582257</v>
      </c>
      <c r="R97" s="5">
        <v>-3.2000000000000002E-3</v>
      </c>
      <c r="S97" s="4">
        <v>1659285</v>
      </c>
      <c r="T97" s="4">
        <f t="shared" si="18"/>
        <v>2146398.9</v>
      </c>
      <c r="U97" s="4">
        <f t="shared" si="17"/>
        <v>1534993</v>
      </c>
    </row>
    <row r="98" spans="1:21" x14ac:dyDescent="0.2">
      <c r="A98" s="16" t="s">
        <v>190</v>
      </c>
      <c r="B98" s="4">
        <v>243411</v>
      </c>
      <c r="C98" s="4">
        <v>245050</v>
      </c>
      <c r="D98" s="4">
        <v>-1639</v>
      </c>
      <c r="E98" s="4">
        <v>-150740000</v>
      </c>
      <c r="F98" s="4">
        <f t="shared" si="15"/>
        <v>4063672257</v>
      </c>
      <c r="R98" s="5">
        <v>-2.1499999999999998E-2</v>
      </c>
      <c r="S98" s="4">
        <v>3572003</v>
      </c>
      <c r="T98" s="4">
        <f t="shared" si="18"/>
        <v>2273757.2999999998</v>
      </c>
      <c r="U98" s="4">
        <f t="shared" si="17"/>
        <v>1534993</v>
      </c>
    </row>
    <row r="99" spans="1:21" x14ac:dyDescent="0.2">
      <c r="A99" s="16" t="s">
        <v>189</v>
      </c>
      <c r="B99" s="4">
        <v>524760</v>
      </c>
      <c r="C99" s="4">
        <v>508800</v>
      </c>
      <c r="D99" s="4">
        <v>15960</v>
      </c>
      <c r="E99" s="4">
        <v>1471380000</v>
      </c>
      <c r="F99" s="4">
        <f t="shared" si="15"/>
        <v>4214412257</v>
      </c>
      <c r="R99" s="5">
        <v>6.5000000000000006E-3</v>
      </c>
      <c r="S99" s="4">
        <v>1908811</v>
      </c>
      <c r="T99" s="4">
        <f t="shared" si="18"/>
        <v>2303597</v>
      </c>
      <c r="U99" s="4">
        <f t="shared" si="17"/>
        <v>1534993</v>
      </c>
    </row>
    <row r="100" spans="1:21" x14ac:dyDescent="0.2">
      <c r="A100" s="16" t="s">
        <v>188</v>
      </c>
      <c r="B100" s="4">
        <v>451700</v>
      </c>
      <c r="C100" s="4">
        <v>451700</v>
      </c>
      <c r="D100" s="4">
        <v>0</v>
      </c>
      <c r="E100" s="4">
        <v>0</v>
      </c>
      <c r="F100" s="4">
        <f t="shared" si="15"/>
        <v>2743032257</v>
      </c>
      <c r="R100" s="5">
        <v>-2.0999999999999999E-3</v>
      </c>
      <c r="S100" s="4">
        <v>2420392</v>
      </c>
      <c r="T100" s="4">
        <f t="shared" si="18"/>
        <v>2279455.7999999998</v>
      </c>
      <c r="U100" s="4">
        <f t="shared" si="17"/>
        <v>1534993</v>
      </c>
    </row>
    <row r="101" spans="1:21" x14ac:dyDescent="0.2">
      <c r="A101" s="16" t="s">
        <v>187</v>
      </c>
      <c r="B101" s="4">
        <v>188500</v>
      </c>
      <c r="C101" s="4">
        <v>188511</v>
      </c>
      <c r="D101" s="4">
        <v>-11</v>
      </c>
      <c r="E101" s="4">
        <v>-1010000</v>
      </c>
      <c r="F101" s="4">
        <f t="shared" si="15"/>
        <v>2743032257</v>
      </c>
      <c r="R101" s="5">
        <v>1.32E-2</v>
      </c>
      <c r="S101" s="4">
        <v>2000413</v>
      </c>
      <c r="T101" s="4">
        <f t="shared" si="18"/>
        <v>2388961.2000000002</v>
      </c>
      <c r="U101" s="4">
        <f t="shared" si="17"/>
        <v>1343408</v>
      </c>
    </row>
    <row r="102" spans="1:21" x14ac:dyDescent="0.2">
      <c r="A102" s="16" t="s">
        <v>186</v>
      </c>
      <c r="B102" s="4">
        <v>477400</v>
      </c>
      <c r="C102" s="4">
        <v>502400</v>
      </c>
      <c r="D102" s="4">
        <v>-25000</v>
      </c>
      <c r="E102" s="4">
        <v>-2288030000</v>
      </c>
      <c r="F102" s="4">
        <f t="shared" si="15"/>
        <v>2744042257</v>
      </c>
      <c r="R102" s="5">
        <v>-1E-3</v>
      </c>
      <c r="S102" s="4">
        <v>1534993</v>
      </c>
      <c r="T102" s="4">
        <f t="shared" si="18"/>
        <v>2422821</v>
      </c>
      <c r="U102" s="4">
        <f t="shared" si="17"/>
        <v>1212457</v>
      </c>
    </row>
    <row r="103" spans="1:21" x14ac:dyDescent="0.2">
      <c r="A103" s="16" t="s">
        <v>185</v>
      </c>
      <c r="B103" s="4">
        <v>526342</v>
      </c>
      <c r="C103" s="4">
        <v>494000</v>
      </c>
      <c r="D103" s="4">
        <v>32342</v>
      </c>
      <c r="E103" s="4">
        <v>3149470000</v>
      </c>
      <c r="F103" s="4">
        <f t="shared" si="15"/>
        <v>5032072257</v>
      </c>
      <c r="R103" s="5">
        <v>-1.0800000000000001E-2</v>
      </c>
      <c r="S103" s="4">
        <v>2409873</v>
      </c>
      <c r="T103" s="4">
        <f t="shared" si="18"/>
        <v>2385777.7999999998</v>
      </c>
      <c r="U103" s="4">
        <f t="shared" si="17"/>
        <v>1212457</v>
      </c>
    </row>
    <row r="104" spans="1:21" x14ac:dyDescent="0.2">
      <c r="A104" s="16" t="s">
        <v>184</v>
      </c>
      <c r="B104" s="4">
        <v>906030</v>
      </c>
      <c r="C104" s="4">
        <v>915660</v>
      </c>
      <c r="D104" s="4">
        <v>-9630</v>
      </c>
      <c r="E104" s="4">
        <v>-891500000</v>
      </c>
      <c r="F104" s="4">
        <f t="shared" si="15"/>
        <v>1882602257</v>
      </c>
      <c r="R104" s="5">
        <v>-1E-3</v>
      </c>
      <c r="S104" s="4">
        <v>2114138</v>
      </c>
      <c r="T104" s="4">
        <f t="shared" si="18"/>
        <v>2766318.9</v>
      </c>
      <c r="U104" s="4">
        <f t="shared" si="17"/>
        <v>1212457</v>
      </c>
    </row>
    <row r="105" spans="1:21" x14ac:dyDescent="0.2">
      <c r="A105" s="16" t="s">
        <v>183</v>
      </c>
      <c r="B105" s="4">
        <v>1017905</v>
      </c>
      <c r="C105" s="4">
        <v>988800</v>
      </c>
      <c r="D105" s="4">
        <v>29105</v>
      </c>
      <c r="E105" s="4">
        <v>2747920000</v>
      </c>
      <c r="F105" s="4">
        <f t="shared" si="15"/>
        <v>2774102257</v>
      </c>
      <c r="R105" s="5">
        <v>4.87E-2</v>
      </c>
      <c r="S105" s="4">
        <v>2947501</v>
      </c>
      <c r="T105" s="4">
        <f t="shared" si="18"/>
        <v>2655585.4</v>
      </c>
      <c r="U105" s="4">
        <f t="shared" si="17"/>
        <v>1212457</v>
      </c>
    </row>
    <row r="106" spans="1:21" x14ac:dyDescent="0.2">
      <c r="A106" s="16" t="s">
        <v>182</v>
      </c>
      <c r="B106" s="4">
        <v>5400</v>
      </c>
      <c r="C106" s="4">
        <v>33842</v>
      </c>
      <c r="D106" s="4">
        <v>-28442</v>
      </c>
      <c r="E106" s="4">
        <v>-2513620000</v>
      </c>
      <c r="F106" s="4">
        <f t="shared" si="15"/>
        <v>26182257</v>
      </c>
      <c r="R106" s="5">
        <v>-2.2000000000000001E-3</v>
      </c>
      <c r="S106" s="4">
        <v>1343408</v>
      </c>
      <c r="T106" s="4">
        <f t="shared" si="18"/>
        <v>2682797.4</v>
      </c>
      <c r="U106" s="4">
        <f t="shared" si="17"/>
        <v>1212457</v>
      </c>
    </row>
    <row r="107" spans="1:21" x14ac:dyDescent="0.2">
      <c r="A107" s="16" t="s">
        <v>181</v>
      </c>
      <c r="B107" s="4">
        <v>790080</v>
      </c>
      <c r="C107" s="4">
        <v>791410</v>
      </c>
      <c r="D107" s="4">
        <v>-1330</v>
      </c>
      <c r="E107" s="4">
        <v>-117549403</v>
      </c>
      <c r="F107" s="4">
        <f t="shared" si="15"/>
        <v>2539802257</v>
      </c>
      <c r="R107" s="5">
        <v>1.7299999999999999E-2</v>
      </c>
      <c r="S107" s="4">
        <v>1212457</v>
      </c>
      <c r="T107" s="4">
        <f t="shared" si="18"/>
        <v>2759082.2</v>
      </c>
      <c r="U107" s="4">
        <f t="shared" si="17"/>
        <v>1873591</v>
      </c>
    </row>
    <row r="108" spans="1:21" x14ac:dyDescent="0.2">
      <c r="A108" s="16" t="s">
        <v>180</v>
      </c>
      <c r="B108" s="4">
        <v>610685</v>
      </c>
      <c r="C108" s="4">
        <v>636005</v>
      </c>
      <c r="D108" s="4">
        <v>-25320</v>
      </c>
      <c r="E108" s="4">
        <v>-2235420000</v>
      </c>
      <c r="F108" s="4">
        <f t="shared" si="15"/>
        <v>2657351660</v>
      </c>
      <c r="R108" s="5">
        <v>-2.2400000000000003E-2</v>
      </c>
      <c r="S108" s="4">
        <v>4845587</v>
      </c>
      <c r="T108" s="4">
        <f t="shared" si="18"/>
        <v>2561319.2999999998</v>
      </c>
      <c r="U108" s="4">
        <f t="shared" si="17"/>
        <v>1873591</v>
      </c>
    </row>
    <row r="109" spans="1:21" x14ac:dyDescent="0.2">
      <c r="A109" s="16" t="s">
        <v>179</v>
      </c>
      <c r="B109" s="4">
        <v>35300</v>
      </c>
      <c r="C109" s="4">
        <v>5400</v>
      </c>
      <c r="D109" s="4">
        <v>29900</v>
      </c>
      <c r="E109" s="4">
        <v>2752460000</v>
      </c>
      <c r="F109" s="4">
        <f t="shared" si="15"/>
        <v>4892771660</v>
      </c>
      <c r="R109" s="5">
        <v>4.2199999999999994E-2</v>
      </c>
      <c r="S109" s="4">
        <v>2207208</v>
      </c>
      <c r="T109" s="4">
        <f t="shared" si="18"/>
        <v>2643918.2000000002</v>
      </c>
      <c r="U109" s="4">
        <f t="shared" si="17"/>
        <v>1873591</v>
      </c>
    </row>
    <row r="110" spans="1:21" x14ac:dyDescent="0.2">
      <c r="A110" s="16" t="s">
        <v>178</v>
      </c>
      <c r="B110" s="4">
        <v>1381800</v>
      </c>
      <c r="C110" s="4">
        <v>1381400</v>
      </c>
      <c r="D110" s="4">
        <v>400</v>
      </c>
      <c r="E110" s="4">
        <v>34190000</v>
      </c>
      <c r="F110" s="4">
        <f t="shared" si="15"/>
        <v>2140311660</v>
      </c>
      <c r="R110" s="5">
        <v>2.8999999999999998E-2</v>
      </c>
      <c r="S110" s="4">
        <v>2178980</v>
      </c>
      <c r="T110" s="4">
        <f t="shared" si="18"/>
        <v>3040929.2</v>
      </c>
      <c r="U110" s="4">
        <f t="shared" si="17"/>
        <v>1840166</v>
      </c>
    </row>
    <row r="111" spans="1:21" x14ac:dyDescent="0.2">
      <c r="A111" s="16" t="s">
        <v>177</v>
      </c>
      <c r="B111" s="4">
        <v>1860</v>
      </c>
      <c r="C111" s="4">
        <v>3890</v>
      </c>
      <c r="D111" s="4">
        <v>-2030</v>
      </c>
      <c r="E111" s="4">
        <v>-170587682</v>
      </c>
      <c r="F111" s="4">
        <f t="shared" si="15"/>
        <v>2106121660</v>
      </c>
      <c r="R111" s="5">
        <v>-2.35E-2</v>
      </c>
      <c r="S111" s="4">
        <v>3095467</v>
      </c>
      <c r="T111" s="4">
        <f t="shared" si="18"/>
        <v>2973675.2</v>
      </c>
      <c r="U111" s="4">
        <f t="shared" si="17"/>
        <v>1615528</v>
      </c>
    </row>
    <row r="112" spans="1:21" x14ac:dyDescent="0.2">
      <c r="A112" s="16" t="s">
        <v>176</v>
      </c>
      <c r="B112" s="4">
        <v>50800</v>
      </c>
      <c r="C112" s="4">
        <v>86100</v>
      </c>
      <c r="D112" s="4">
        <v>-35300</v>
      </c>
      <c r="E112" s="4">
        <v>-3037940658</v>
      </c>
      <c r="F112" s="4">
        <f t="shared" si="15"/>
        <v>2276709342</v>
      </c>
      <c r="R112" s="5">
        <v>-2.29E-2</v>
      </c>
      <c r="S112" s="4">
        <v>1873591</v>
      </c>
      <c r="T112" s="4">
        <f t="shared" si="18"/>
        <v>3284307.7</v>
      </c>
      <c r="U112" s="4">
        <f t="shared" si="17"/>
        <v>1615528</v>
      </c>
    </row>
    <row r="113" spans="1:21" x14ac:dyDescent="0.2">
      <c r="A113" s="16" t="s">
        <v>175</v>
      </c>
      <c r="B113" s="4">
        <v>440000</v>
      </c>
      <c r="C113" s="4">
        <v>444500</v>
      </c>
      <c r="D113" s="4">
        <v>-4500</v>
      </c>
      <c r="E113" s="4">
        <v>-391840000</v>
      </c>
      <c r="F113" s="4">
        <f t="shared" si="15"/>
        <v>5314650000</v>
      </c>
      <c r="R113" s="5">
        <v>2.3999999999999998E-3</v>
      </c>
      <c r="S113" s="4">
        <v>2039441</v>
      </c>
      <c r="T113" s="4">
        <f t="shared" si="18"/>
        <v>3316815.8</v>
      </c>
      <c r="U113" s="4">
        <f t="shared" si="17"/>
        <v>1615528</v>
      </c>
    </row>
    <row r="114" spans="1:21" x14ac:dyDescent="0.2">
      <c r="A114" s="16" t="s">
        <v>174</v>
      </c>
      <c r="B114" s="4">
        <v>199425</v>
      </c>
      <c r="C114" s="4">
        <v>151289</v>
      </c>
      <c r="D114" s="4">
        <v>48136</v>
      </c>
      <c r="E114" s="4">
        <v>4254180000</v>
      </c>
      <c r="F114" s="4">
        <f t="shared" si="15"/>
        <v>5706490000</v>
      </c>
      <c r="R114" s="5">
        <v>-4.5100000000000001E-2</v>
      </c>
      <c r="S114" s="4">
        <v>5919549</v>
      </c>
      <c r="T114" s="4">
        <f t="shared" si="18"/>
        <v>2913261.1</v>
      </c>
      <c r="U114" s="4">
        <f t="shared" si="17"/>
        <v>1615528</v>
      </c>
    </row>
    <row r="115" spans="1:21" x14ac:dyDescent="0.2">
      <c r="A115" s="16" t="s">
        <v>173</v>
      </c>
      <c r="B115" s="4">
        <v>722500</v>
      </c>
      <c r="C115" s="4">
        <v>689200</v>
      </c>
      <c r="D115" s="4">
        <v>33300</v>
      </c>
      <c r="E115" s="4">
        <v>3056940000</v>
      </c>
      <c r="F115" s="4">
        <f t="shared" ref="F115:F130" si="19">E115+F116</f>
        <v>1452310000</v>
      </c>
      <c r="R115" s="5">
        <v>-1.1899999999999999E-2</v>
      </c>
      <c r="S115" s="4">
        <v>1840166</v>
      </c>
      <c r="T115" s="4">
        <f t="shared" si="18"/>
        <v>2965378.9</v>
      </c>
      <c r="U115" s="4">
        <f t="shared" si="17"/>
        <v>1615528</v>
      </c>
    </row>
    <row r="116" spans="1:21" x14ac:dyDescent="0.2">
      <c r="A116" s="16" t="s">
        <v>172</v>
      </c>
      <c r="B116" s="4">
        <v>1310425</v>
      </c>
      <c r="C116" s="4">
        <v>1011515</v>
      </c>
      <c r="D116" s="4">
        <v>298910</v>
      </c>
      <c r="E116" s="4">
        <v>27619390000</v>
      </c>
      <c r="F116" s="4">
        <f t="shared" si="19"/>
        <v>-1604630000</v>
      </c>
      <c r="R116" s="5">
        <v>1.1000000000000001E-2</v>
      </c>
      <c r="S116" s="4">
        <v>1615528</v>
      </c>
      <c r="T116" s="4">
        <f t="shared" ref="T116:T121" si="20">AVERAGE(S117:S126)</f>
        <v>3129745.8</v>
      </c>
      <c r="U116" s="4">
        <f t="shared" si="17"/>
        <v>1975305</v>
      </c>
    </row>
    <row r="117" spans="1:21" x14ac:dyDescent="0.2">
      <c r="A117" s="16" t="s">
        <v>171</v>
      </c>
      <c r="B117" s="4">
        <v>1313600</v>
      </c>
      <c r="C117" s="4">
        <v>1082800</v>
      </c>
      <c r="D117" s="4">
        <v>230800</v>
      </c>
      <c r="E117" s="4">
        <v>21758100000</v>
      </c>
      <c r="F117" s="4">
        <f t="shared" si="19"/>
        <v>-29224020000</v>
      </c>
      <c r="R117" s="5">
        <v>-2.0400000000000001E-2</v>
      </c>
      <c r="S117" s="4">
        <v>1975305</v>
      </c>
      <c r="T117" s="4">
        <f t="shared" si="20"/>
        <v>3298279</v>
      </c>
      <c r="U117" s="4">
        <f t="shared" si="17"/>
        <v>2422927</v>
      </c>
    </row>
    <row r="118" spans="1:21" x14ac:dyDescent="0.2">
      <c r="A118" s="16" t="s">
        <v>170</v>
      </c>
      <c r="B118" s="4">
        <v>1064117</v>
      </c>
      <c r="C118" s="4">
        <v>968575</v>
      </c>
      <c r="D118" s="4">
        <v>95542</v>
      </c>
      <c r="E118" s="4">
        <v>8875640000</v>
      </c>
      <c r="F118" s="4">
        <f t="shared" si="19"/>
        <v>-50982120000</v>
      </c>
      <c r="R118" s="5">
        <v>9.7999999999999997E-3</v>
      </c>
      <c r="S118" s="4">
        <v>2867958</v>
      </c>
      <c r="T118" s="4">
        <f t="shared" si="20"/>
        <v>3126412.5</v>
      </c>
      <c r="U118" s="4">
        <f t="shared" si="17"/>
        <v>2364522</v>
      </c>
    </row>
    <row r="119" spans="1:21" x14ac:dyDescent="0.2">
      <c r="A119" s="16" t="s">
        <v>169</v>
      </c>
      <c r="B119" s="4">
        <v>4085606</v>
      </c>
      <c r="C119" s="4">
        <v>3233077</v>
      </c>
      <c r="D119" s="4">
        <v>852529</v>
      </c>
      <c r="E119" s="4">
        <v>80252090000</v>
      </c>
      <c r="F119" s="4">
        <f t="shared" si="19"/>
        <v>-59857760000</v>
      </c>
      <c r="R119" s="5">
        <v>-1.0700000000000001E-2</v>
      </c>
      <c r="S119" s="4">
        <v>3033197</v>
      </c>
      <c r="T119" s="4">
        <f t="shared" si="20"/>
        <v>2960153.1</v>
      </c>
      <c r="U119" s="4">
        <f t="shared" si="17"/>
        <v>1884002</v>
      </c>
    </row>
    <row r="120" spans="1:21" x14ac:dyDescent="0.2">
      <c r="A120" s="16" t="s">
        <v>168</v>
      </c>
      <c r="B120" s="4">
        <v>2422300</v>
      </c>
      <c r="C120" s="4">
        <v>2040700</v>
      </c>
      <c r="D120" s="4">
        <v>381600</v>
      </c>
      <c r="E120" s="4">
        <v>36251590000</v>
      </c>
      <c r="F120" s="4">
        <f t="shared" si="19"/>
        <v>-140109850000</v>
      </c>
      <c r="R120" s="5">
        <v>-1E-3</v>
      </c>
      <c r="S120" s="4">
        <v>6149090</v>
      </c>
      <c r="T120" s="4">
        <f t="shared" si="20"/>
        <v>2504635.7999999998</v>
      </c>
      <c r="U120" s="4">
        <f t="shared" si="17"/>
        <v>1884002</v>
      </c>
    </row>
    <row r="121" spans="1:21" x14ac:dyDescent="0.2">
      <c r="A121" s="16" t="s">
        <v>167</v>
      </c>
      <c r="B121" s="4">
        <v>423830</v>
      </c>
      <c r="C121" s="4">
        <v>413642</v>
      </c>
      <c r="D121" s="4">
        <v>10188</v>
      </c>
      <c r="E121" s="4">
        <v>1175870000</v>
      </c>
      <c r="F121" s="4">
        <f t="shared" si="19"/>
        <v>-176361440000</v>
      </c>
      <c r="R121" s="5">
        <v>-3.8199999999999998E-2</v>
      </c>
      <c r="S121" s="4">
        <v>2422927</v>
      </c>
      <c r="T121" s="4">
        <f t="shared" si="20"/>
        <v>2463410.4</v>
      </c>
      <c r="U121" s="4">
        <f t="shared" si="17"/>
        <v>1884002</v>
      </c>
    </row>
    <row r="122" spans="1:21" x14ac:dyDescent="0.2">
      <c r="A122" s="16" t="s">
        <v>166</v>
      </c>
      <c r="B122" s="4">
        <v>2129100</v>
      </c>
      <c r="C122" s="4">
        <v>3088129</v>
      </c>
      <c r="D122" s="4">
        <v>-959029</v>
      </c>
      <c r="E122" s="4">
        <v>-93990900000</v>
      </c>
      <c r="F122" s="4">
        <f t="shared" si="19"/>
        <v>-177537310000</v>
      </c>
      <c r="R122" s="5">
        <v>7.3000000000000001E-3</v>
      </c>
      <c r="S122" s="4">
        <v>4979916</v>
      </c>
      <c r="T122" s="4">
        <f>AVERAGE(S123:S132)</f>
        <v>2079403.6</v>
      </c>
      <c r="U122" s="4">
        <f t="shared" si="17"/>
        <v>1884002</v>
      </c>
    </row>
    <row r="123" spans="1:21" x14ac:dyDescent="0.2">
      <c r="A123" s="16" t="s">
        <v>165</v>
      </c>
      <c r="B123" s="4">
        <v>532985</v>
      </c>
      <c r="C123" s="4">
        <v>1153800</v>
      </c>
      <c r="D123" s="4">
        <v>-620815</v>
      </c>
      <c r="E123" s="4">
        <v>-59458550000</v>
      </c>
      <c r="F123" s="4">
        <f t="shared" si="19"/>
        <v>-83546410000</v>
      </c>
      <c r="R123" s="5">
        <v>-3.0999999999999999E-3</v>
      </c>
      <c r="S123" s="4">
        <v>2364522</v>
      </c>
      <c r="U123" s="4">
        <f t="shared" si="17"/>
        <v>1149293</v>
      </c>
    </row>
    <row r="124" spans="1:21" x14ac:dyDescent="0.2">
      <c r="A124" s="16" t="s">
        <v>164</v>
      </c>
      <c r="B124" s="4">
        <v>235300</v>
      </c>
      <c r="C124" s="4">
        <v>319030</v>
      </c>
      <c r="D124" s="4">
        <v>-83730</v>
      </c>
      <c r="E124" s="4">
        <v>-8150300000</v>
      </c>
      <c r="F124" s="4">
        <f t="shared" si="19"/>
        <v>-24087860000</v>
      </c>
      <c r="R124" s="5">
        <v>-6.0999999999999995E-3</v>
      </c>
      <c r="S124" s="4">
        <v>1884002</v>
      </c>
      <c r="U124" s="4">
        <f t="shared" ref="U124:U126" si="21">MIN(S125:S129)</f>
        <v>1149293</v>
      </c>
    </row>
    <row r="125" spans="1:21" x14ac:dyDescent="0.2">
      <c r="A125" s="16" t="s">
        <v>163</v>
      </c>
      <c r="B125" s="4">
        <v>488600</v>
      </c>
      <c r="C125" s="4">
        <v>681500</v>
      </c>
      <c r="D125" s="4">
        <v>-192900</v>
      </c>
      <c r="E125" s="4">
        <v>-18754230000</v>
      </c>
      <c r="F125" s="4">
        <f t="shared" si="19"/>
        <v>-15937560000</v>
      </c>
      <c r="R125" s="5">
        <v>7.3000000000000001E-3</v>
      </c>
      <c r="S125" s="4">
        <v>2361344</v>
      </c>
      <c r="U125" s="4">
        <f t="shared" si="21"/>
        <v>1149293</v>
      </c>
    </row>
    <row r="126" spans="1:21" x14ac:dyDescent="0.2">
      <c r="A126" s="16" t="s">
        <v>162</v>
      </c>
      <c r="B126" s="4">
        <v>1428100</v>
      </c>
      <c r="C126" s="4">
        <v>1466085</v>
      </c>
      <c r="D126" s="4">
        <v>-37985</v>
      </c>
      <c r="E126" s="4">
        <v>-3674580000</v>
      </c>
      <c r="F126" s="4">
        <f t="shared" si="19"/>
        <v>2816670000</v>
      </c>
      <c r="R126" s="5">
        <v>7.4000000000000003E-3</v>
      </c>
      <c r="S126" s="4">
        <v>3259197</v>
      </c>
      <c r="U126" s="4">
        <f t="shared" si="21"/>
        <v>1149293</v>
      </c>
    </row>
    <row r="127" spans="1:21" x14ac:dyDescent="0.2">
      <c r="A127" s="16" t="s">
        <v>161</v>
      </c>
      <c r="B127" s="4">
        <v>1175000</v>
      </c>
      <c r="C127" s="4">
        <v>1230300</v>
      </c>
      <c r="D127" s="4">
        <v>-55300</v>
      </c>
      <c r="E127" s="4">
        <v>-5252570000</v>
      </c>
      <c r="F127" s="4">
        <f t="shared" si="19"/>
        <v>6491250000</v>
      </c>
      <c r="R127" s="5">
        <v>3.1300000000000001E-2</v>
      </c>
      <c r="S127" s="4">
        <v>3660637</v>
      </c>
      <c r="U127" s="4">
        <f>MIN(S128:S132)</f>
        <v>1139848</v>
      </c>
    </row>
    <row r="128" spans="1:21" x14ac:dyDescent="0.2">
      <c r="A128" s="16" t="s">
        <v>160</v>
      </c>
      <c r="B128" s="4">
        <v>162514</v>
      </c>
      <c r="C128" s="4">
        <v>151800</v>
      </c>
      <c r="D128" s="4">
        <v>10714</v>
      </c>
      <c r="E128" s="4">
        <v>980350000</v>
      </c>
      <c r="F128" s="4">
        <f t="shared" si="19"/>
        <v>11743820000</v>
      </c>
      <c r="R128" s="5">
        <v>1.21E-2</v>
      </c>
      <c r="S128" s="4">
        <v>1149293</v>
      </c>
    </row>
    <row r="129" spans="1:22" x14ac:dyDescent="0.2">
      <c r="A129" s="16" t="s">
        <v>159</v>
      </c>
      <c r="B129" s="4">
        <v>0</v>
      </c>
      <c r="C129" s="4">
        <v>3600</v>
      </c>
      <c r="D129" s="4">
        <v>-3600</v>
      </c>
      <c r="E129" s="4">
        <v>-329760000</v>
      </c>
      <c r="F129" s="4">
        <f t="shared" si="19"/>
        <v>10763470000</v>
      </c>
      <c r="R129" s="5">
        <v>-9.7000000000000003E-3</v>
      </c>
      <c r="S129" s="4">
        <v>1370603</v>
      </c>
    </row>
    <row r="130" spans="1:22" x14ac:dyDescent="0.2">
      <c r="A130" s="16" t="s">
        <v>158</v>
      </c>
      <c r="B130" s="4">
        <v>1076500</v>
      </c>
      <c r="C130" s="4">
        <v>958500</v>
      </c>
      <c r="D130" s="4">
        <v>118000</v>
      </c>
      <c r="E130" s="4">
        <v>10974000000</v>
      </c>
      <c r="F130" s="4">
        <f t="shared" si="19"/>
        <v>11093230000</v>
      </c>
      <c r="R130" s="5">
        <v>3.3E-3</v>
      </c>
      <c r="S130" s="4">
        <v>1593917</v>
      </c>
    </row>
    <row r="131" spans="1:22" x14ac:dyDescent="0.2">
      <c r="A131" s="16" t="s">
        <v>157</v>
      </c>
      <c r="B131" s="4">
        <v>701746</v>
      </c>
      <c r="C131" s="4">
        <v>712414</v>
      </c>
      <c r="D131" s="4">
        <v>-10668</v>
      </c>
      <c r="E131" s="4">
        <v>-982890000</v>
      </c>
      <c r="F131" s="4">
        <f>E131+F132</f>
        <v>119230000</v>
      </c>
      <c r="R131" s="5">
        <v>-1.0700000000000001E-2</v>
      </c>
      <c r="S131" s="4">
        <v>2010673</v>
      </c>
    </row>
    <row r="132" spans="1:22" x14ac:dyDescent="0.2">
      <c r="A132" s="16" t="s">
        <v>156</v>
      </c>
      <c r="B132" s="4">
        <v>36800</v>
      </c>
      <c r="C132" s="4">
        <v>25000</v>
      </c>
      <c r="D132" s="4">
        <v>11800</v>
      </c>
      <c r="E132" s="4">
        <v>1102120000</v>
      </c>
      <c r="F132" s="4">
        <f>E132</f>
        <v>1102120000</v>
      </c>
      <c r="R132" s="5">
        <v>4.4000000000000003E-3</v>
      </c>
      <c r="S132" s="4">
        <v>1139848</v>
      </c>
    </row>
    <row r="133" spans="1:22" x14ac:dyDescent="0.2">
      <c r="A133" s="16" t="s">
        <v>221</v>
      </c>
      <c r="B133" s="4">
        <v>3641900</v>
      </c>
      <c r="C133" s="4">
        <v>3641900</v>
      </c>
      <c r="D133" s="4">
        <v>0</v>
      </c>
      <c r="E133" s="4">
        <v>0</v>
      </c>
      <c r="G133" s="4">
        <v>470000</v>
      </c>
      <c r="H133" s="4">
        <v>4141200</v>
      </c>
      <c r="I133" s="4">
        <v>-3671200</v>
      </c>
      <c r="J133" s="4">
        <v>-352705730000</v>
      </c>
      <c r="L133" s="4">
        <v>833</v>
      </c>
      <c r="M133" s="4">
        <v>1017</v>
      </c>
      <c r="N133" s="4"/>
      <c r="O133" s="4"/>
      <c r="P133" s="4">
        <v>666200</v>
      </c>
      <c r="Q133" s="4">
        <v>609900</v>
      </c>
      <c r="R133" s="4"/>
      <c r="S133" s="4">
        <v>1351472</v>
      </c>
      <c r="V133" s="5">
        <v>1.1000000000000001E-3</v>
      </c>
    </row>
    <row r="134" spans="1:22" x14ac:dyDescent="0.2">
      <c r="A134" s="2"/>
      <c r="B134" s="4"/>
      <c r="C134" s="4"/>
      <c r="D134" s="4"/>
      <c r="E134" s="4"/>
      <c r="F134" s="4">
        <f t="shared" ref="F134:F189" si="22">E134+F135</f>
        <v>0</v>
      </c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>
        <f t="shared" si="22"/>
        <v>0</v>
      </c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>
        <f t="shared" si="22"/>
        <v>0</v>
      </c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>
        <f t="shared" si="22"/>
        <v>0</v>
      </c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>
        <f t="shared" si="22"/>
        <v>0</v>
      </c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>
        <f t="shared" si="22"/>
        <v>0</v>
      </c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>
        <f t="shared" si="22"/>
        <v>0</v>
      </c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>
        <f t="shared" si="22"/>
        <v>0</v>
      </c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>
        <f t="shared" si="22"/>
        <v>0</v>
      </c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2"/>
      <c r="B143" s="4"/>
      <c r="C143" s="4"/>
      <c r="D143" s="4"/>
      <c r="E143" s="4"/>
      <c r="F143" s="4">
        <f t="shared" si="22"/>
        <v>0</v>
      </c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6"/>
      <c r="B144" s="4"/>
      <c r="C144" s="4"/>
      <c r="D144" s="4"/>
      <c r="E144" s="4"/>
      <c r="F144" s="4">
        <f t="shared" si="22"/>
        <v>0</v>
      </c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6"/>
      <c r="B145" s="4"/>
      <c r="C145" s="4"/>
      <c r="D145" s="4"/>
      <c r="E145" s="4"/>
      <c r="F145" s="4">
        <f t="shared" si="22"/>
        <v>0</v>
      </c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6"/>
      <c r="B146" s="4"/>
      <c r="C146" s="4"/>
      <c r="D146" s="4"/>
      <c r="E146" s="4"/>
      <c r="F146" s="4">
        <f t="shared" si="22"/>
        <v>0</v>
      </c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6"/>
      <c r="B147" s="4"/>
      <c r="C147" s="4"/>
      <c r="D147" s="4"/>
      <c r="E147" s="4"/>
      <c r="F147" s="4">
        <f t="shared" si="22"/>
        <v>0</v>
      </c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6"/>
      <c r="B148" s="4"/>
      <c r="C148" s="4"/>
      <c r="D148" s="4"/>
      <c r="E148" s="4"/>
      <c r="F148" s="4">
        <f t="shared" si="22"/>
        <v>0</v>
      </c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6"/>
      <c r="B149" s="4"/>
      <c r="C149" s="4"/>
      <c r="D149" s="4"/>
      <c r="E149" s="4"/>
      <c r="F149" s="4">
        <f t="shared" si="22"/>
        <v>0</v>
      </c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5"/>
    </row>
    <row r="150" spans="1:22" x14ac:dyDescent="0.2">
      <c r="A150" s="6"/>
      <c r="B150" s="4"/>
      <c r="C150" s="4"/>
      <c r="D150" s="4"/>
      <c r="E150" s="4"/>
      <c r="F150" s="4">
        <f t="shared" si="22"/>
        <v>0</v>
      </c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5"/>
    </row>
    <row r="151" spans="1:22" x14ac:dyDescent="0.2">
      <c r="A151" s="6"/>
      <c r="B151" s="4"/>
      <c r="C151" s="4"/>
      <c r="D151" s="4"/>
      <c r="E151" s="4"/>
      <c r="F151" s="4">
        <f t="shared" si="22"/>
        <v>0</v>
      </c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5"/>
    </row>
    <row r="152" spans="1:22" x14ac:dyDescent="0.2">
      <c r="A152" s="6"/>
      <c r="B152" s="4"/>
      <c r="C152" s="4"/>
      <c r="D152" s="4"/>
      <c r="E152" s="4"/>
      <c r="F152" s="4">
        <f t="shared" si="22"/>
        <v>0</v>
      </c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5"/>
    </row>
    <row r="153" spans="1:22" x14ac:dyDescent="0.2">
      <c r="A153" s="6"/>
      <c r="B153" s="4"/>
      <c r="C153" s="4"/>
      <c r="D153" s="4"/>
      <c r="E153" s="4"/>
      <c r="F153" s="4">
        <f t="shared" si="22"/>
        <v>0</v>
      </c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5"/>
    </row>
    <row r="154" spans="1:22" x14ac:dyDescent="0.2">
      <c r="A154" s="2"/>
      <c r="B154" s="4"/>
      <c r="C154" s="4"/>
      <c r="D154" s="4"/>
      <c r="E154" s="4"/>
      <c r="F154" s="4">
        <f t="shared" si="22"/>
        <v>0</v>
      </c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5"/>
    </row>
    <row r="155" spans="1:22" x14ac:dyDescent="0.2">
      <c r="A155" s="2"/>
      <c r="B155" s="4"/>
      <c r="C155" s="4"/>
      <c r="D155" s="4"/>
      <c r="E155" s="4"/>
      <c r="F155" s="4">
        <f t="shared" si="22"/>
        <v>0</v>
      </c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5"/>
    </row>
    <row r="156" spans="1:22" x14ac:dyDescent="0.2">
      <c r="A156" s="6"/>
      <c r="B156" s="4"/>
      <c r="C156" s="4"/>
      <c r="D156" s="4"/>
      <c r="E156" s="4"/>
      <c r="F156" s="4">
        <f t="shared" si="22"/>
        <v>0</v>
      </c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5"/>
    </row>
    <row r="157" spans="1:22" x14ac:dyDescent="0.2">
      <c r="A157" s="6"/>
      <c r="B157" s="4"/>
      <c r="C157" s="4"/>
      <c r="D157" s="4"/>
      <c r="E157" s="4"/>
      <c r="F157" s="4">
        <f t="shared" si="22"/>
        <v>0</v>
      </c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5"/>
    </row>
    <row r="158" spans="1:22" x14ac:dyDescent="0.2">
      <c r="A158" s="6"/>
      <c r="B158" s="4"/>
      <c r="C158" s="4"/>
      <c r="D158" s="4"/>
      <c r="E158" s="4"/>
      <c r="F158" s="4">
        <f t="shared" si="22"/>
        <v>0</v>
      </c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5"/>
    </row>
    <row r="159" spans="1:22" x14ac:dyDescent="0.2">
      <c r="A159" s="6"/>
      <c r="B159" s="4"/>
      <c r="C159" s="4"/>
      <c r="D159" s="4"/>
      <c r="E159" s="4"/>
      <c r="F159" s="4">
        <f t="shared" si="22"/>
        <v>0</v>
      </c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5"/>
    </row>
    <row r="160" spans="1:22" x14ac:dyDescent="0.2">
      <c r="A160" s="6"/>
      <c r="B160" s="4"/>
      <c r="C160" s="4"/>
      <c r="D160" s="4"/>
      <c r="E160" s="4"/>
      <c r="F160" s="4">
        <f t="shared" si="22"/>
        <v>0</v>
      </c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5"/>
    </row>
    <row r="161" spans="1:22" x14ac:dyDescent="0.2">
      <c r="A161" s="6"/>
      <c r="B161" s="4"/>
      <c r="C161" s="4"/>
      <c r="D161" s="4"/>
      <c r="E161" s="4"/>
      <c r="F161" s="4">
        <f t="shared" si="22"/>
        <v>0</v>
      </c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5"/>
    </row>
    <row r="162" spans="1:22" x14ac:dyDescent="0.2">
      <c r="A162" s="6"/>
      <c r="B162" s="4"/>
      <c r="C162" s="4"/>
      <c r="D162" s="4"/>
      <c r="E162" s="4"/>
      <c r="F162" s="4">
        <f t="shared" si="22"/>
        <v>0</v>
      </c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5"/>
      <c r="U162" s="5"/>
      <c r="V162" s="5"/>
    </row>
    <row r="163" spans="1:22" x14ac:dyDescent="0.2">
      <c r="A163" s="6"/>
      <c r="B163" s="4"/>
      <c r="C163" s="4"/>
      <c r="D163" s="4"/>
      <c r="E163" s="4"/>
      <c r="F163" s="4">
        <f t="shared" si="22"/>
        <v>0</v>
      </c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5"/>
      <c r="U163" s="5"/>
      <c r="V163" s="5"/>
    </row>
    <row r="164" spans="1:22" x14ac:dyDescent="0.2">
      <c r="A164" s="6"/>
      <c r="B164" s="4"/>
      <c r="C164" s="4"/>
      <c r="D164" s="4"/>
      <c r="E164" s="4"/>
      <c r="F164" s="4">
        <f t="shared" si="22"/>
        <v>0</v>
      </c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5"/>
      <c r="U164" s="5"/>
      <c r="V164" s="5"/>
    </row>
    <row r="165" spans="1:22" x14ac:dyDescent="0.2">
      <c r="A165" s="6"/>
      <c r="B165" s="4"/>
      <c r="C165" s="4"/>
      <c r="D165" s="4"/>
      <c r="E165" s="4"/>
      <c r="F165" s="4">
        <f t="shared" si="22"/>
        <v>0</v>
      </c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5"/>
      <c r="U165" s="5"/>
      <c r="V165" s="5"/>
    </row>
    <row r="166" spans="1:22" x14ac:dyDescent="0.2">
      <c r="A166" s="6"/>
      <c r="B166" s="4"/>
      <c r="C166" s="4"/>
      <c r="D166" s="4"/>
      <c r="E166" s="4"/>
      <c r="F166" s="4">
        <f t="shared" si="22"/>
        <v>0</v>
      </c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5"/>
      <c r="U166" s="5"/>
      <c r="V166" s="5"/>
    </row>
    <row r="167" spans="1:22" x14ac:dyDescent="0.2">
      <c r="A167" s="6"/>
      <c r="B167" s="4"/>
      <c r="C167" s="4"/>
      <c r="D167" s="4"/>
      <c r="E167" s="4"/>
      <c r="F167" s="4">
        <f t="shared" si="22"/>
        <v>0</v>
      </c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5"/>
      <c r="U167" s="5"/>
      <c r="V167" s="5"/>
    </row>
    <row r="168" spans="1:22" x14ac:dyDescent="0.2">
      <c r="A168" s="6"/>
      <c r="B168" s="4"/>
      <c r="C168" s="4"/>
      <c r="D168" s="4"/>
      <c r="E168" s="4"/>
      <c r="F168" s="4">
        <f t="shared" si="22"/>
        <v>0</v>
      </c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5"/>
    </row>
    <row r="169" spans="1:22" x14ac:dyDescent="0.2">
      <c r="A169" s="2"/>
      <c r="B169" s="4"/>
      <c r="C169" s="4"/>
      <c r="D169" s="4"/>
      <c r="E169" s="4"/>
      <c r="F169" s="4">
        <f t="shared" si="22"/>
        <v>0</v>
      </c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5"/>
    </row>
    <row r="170" spans="1:22" x14ac:dyDescent="0.2">
      <c r="A170" s="2"/>
      <c r="B170" s="4"/>
      <c r="C170" s="4"/>
      <c r="D170" s="4"/>
      <c r="E170" s="4"/>
      <c r="F170" s="4">
        <f t="shared" si="22"/>
        <v>0</v>
      </c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5"/>
    </row>
    <row r="171" spans="1:22" x14ac:dyDescent="0.2">
      <c r="A171" s="2"/>
      <c r="B171" s="4"/>
      <c r="C171" s="4"/>
      <c r="D171" s="4"/>
      <c r="E171" s="4"/>
      <c r="F171" s="4">
        <f t="shared" si="22"/>
        <v>0</v>
      </c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5"/>
    </row>
    <row r="172" spans="1:22" x14ac:dyDescent="0.2">
      <c r="A172" s="2"/>
      <c r="B172" s="4"/>
      <c r="C172" s="4"/>
      <c r="D172" s="4"/>
      <c r="E172" s="4"/>
      <c r="F172" s="4">
        <f t="shared" si="22"/>
        <v>0</v>
      </c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5"/>
    </row>
    <row r="173" spans="1:22" x14ac:dyDescent="0.2">
      <c r="A173" s="2"/>
      <c r="B173" s="4"/>
      <c r="C173" s="4"/>
      <c r="D173" s="4"/>
      <c r="E173" s="4"/>
      <c r="F173" s="4">
        <f t="shared" si="22"/>
        <v>0</v>
      </c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5"/>
    </row>
    <row r="174" spans="1:22" x14ac:dyDescent="0.2">
      <c r="A174" s="2"/>
      <c r="B174" s="4"/>
      <c r="C174" s="4"/>
      <c r="D174" s="4"/>
      <c r="E174" s="4"/>
      <c r="F174" s="4">
        <f t="shared" si="22"/>
        <v>0</v>
      </c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5"/>
    </row>
    <row r="175" spans="1:22" x14ac:dyDescent="0.2">
      <c r="A175" s="2"/>
      <c r="B175" s="4"/>
      <c r="C175" s="4"/>
      <c r="D175" s="4"/>
      <c r="E175" s="4"/>
      <c r="F175" s="4">
        <f t="shared" si="22"/>
        <v>0</v>
      </c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5"/>
    </row>
    <row r="176" spans="1:22" x14ac:dyDescent="0.2">
      <c r="A176" s="2"/>
      <c r="B176" s="4"/>
      <c r="C176" s="4"/>
      <c r="D176" s="4"/>
      <c r="E176" s="4"/>
      <c r="F176" s="4">
        <f t="shared" si="22"/>
        <v>0</v>
      </c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5"/>
    </row>
    <row r="177" spans="1:22" x14ac:dyDescent="0.2">
      <c r="A177" s="2"/>
      <c r="B177" s="4"/>
      <c r="C177" s="4"/>
      <c r="D177" s="4"/>
      <c r="E177" s="4"/>
      <c r="F177" s="4">
        <f t="shared" si="22"/>
        <v>0</v>
      </c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5"/>
      <c r="U177" s="5"/>
      <c r="V177" s="5"/>
    </row>
    <row r="178" spans="1:22" x14ac:dyDescent="0.2">
      <c r="A178" s="2"/>
      <c r="B178" s="4"/>
      <c r="C178" s="4"/>
      <c r="D178" s="4"/>
      <c r="E178" s="4"/>
      <c r="F178" s="4">
        <f t="shared" si="22"/>
        <v>0</v>
      </c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5"/>
      <c r="U178" s="5"/>
      <c r="V178" s="5"/>
    </row>
    <row r="179" spans="1:22" x14ac:dyDescent="0.2">
      <c r="A179" s="2"/>
      <c r="B179" s="4"/>
      <c r="C179" s="4"/>
      <c r="D179" s="4"/>
      <c r="E179" s="4"/>
      <c r="F179" s="4">
        <f t="shared" si="22"/>
        <v>0</v>
      </c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5"/>
      <c r="U179" s="5"/>
      <c r="V179" s="5"/>
    </row>
    <row r="180" spans="1:22" x14ac:dyDescent="0.2">
      <c r="A180" s="2"/>
      <c r="B180" s="4"/>
      <c r="C180" s="4"/>
      <c r="D180" s="4"/>
      <c r="E180" s="4"/>
      <c r="F180" s="4">
        <f t="shared" si="22"/>
        <v>0</v>
      </c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5"/>
      <c r="U180" s="5"/>
      <c r="V180" s="5"/>
    </row>
    <row r="181" spans="1:22" x14ac:dyDescent="0.2">
      <c r="A181" s="2"/>
      <c r="B181" s="4"/>
      <c r="C181" s="4"/>
      <c r="D181" s="4"/>
      <c r="E181" s="4"/>
      <c r="F181" s="4">
        <f t="shared" si="22"/>
        <v>0</v>
      </c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5"/>
      <c r="U181" s="5"/>
      <c r="V181" s="5"/>
    </row>
    <row r="182" spans="1:22" x14ac:dyDescent="0.2">
      <c r="A182" s="2"/>
      <c r="B182" s="4"/>
      <c r="C182" s="4"/>
      <c r="D182" s="4"/>
      <c r="E182" s="4"/>
      <c r="F182" s="4">
        <f t="shared" si="22"/>
        <v>0</v>
      </c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5"/>
      <c r="U182" s="5"/>
      <c r="V182" s="5"/>
    </row>
    <row r="183" spans="1:22" x14ac:dyDescent="0.2">
      <c r="A183" s="2"/>
      <c r="B183" s="4"/>
      <c r="C183" s="4"/>
      <c r="D183" s="4"/>
      <c r="E183" s="4"/>
      <c r="F183" s="4">
        <f t="shared" si="22"/>
        <v>0</v>
      </c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5"/>
      <c r="U183" s="5"/>
      <c r="V183" s="5"/>
    </row>
    <row r="184" spans="1:22" x14ac:dyDescent="0.2">
      <c r="A184" s="2"/>
      <c r="B184" s="4"/>
      <c r="C184" s="4"/>
      <c r="D184" s="4"/>
      <c r="E184" s="4"/>
      <c r="F184" s="4">
        <f t="shared" si="22"/>
        <v>0</v>
      </c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5"/>
      <c r="U184" s="5"/>
      <c r="V184" s="5"/>
    </row>
    <row r="185" spans="1:22" x14ac:dyDescent="0.2">
      <c r="A185" s="2"/>
      <c r="B185" s="4"/>
      <c r="C185" s="4"/>
      <c r="D185" s="4"/>
      <c r="E185" s="4"/>
      <c r="F185" s="4">
        <f t="shared" si="22"/>
        <v>0</v>
      </c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5"/>
      <c r="U185" s="5"/>
      <c r="V185" s="5"/>
    </row>
    <row r="186" spans="1:22" x14ac:dyDescent="0.2">
      <c r="A186" s="2"/>
      <c r="B186" s="4"/>
      <c r="C186" s="4"/>
      <c r="D186" s="4"/>
      <c r="E186" s="4"/>
      <c r="F186" s="4">
        <f t="shared" si="22"/>
        <v>0</v>
      </c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5"/>
      <c r="U186" s="5"/>
      <c r="V186" s="8"/>
    </row>
    <row r="187" spans="1:22" x14ac:dyDescent="0.2">
      <c r="A187" s="2"/>
      <c r="B187" s="4"/>
      <c r="C187" s="4"/>
      <c r="D187" s="4"/>
      <c r="E187" s="4"/>
      <c r="F187" s="4">
        <f t="shared" si="22"/>
        <v>0</v>
      </c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5"/>
      <c r="U187" s="5"/>
      <c r="V187" s="8"/>
    </row>
    <row r="188" spans="1:22" x14ac:dyDescent="0.2">
      <c r="A188" s="2"/>
      <c r="B188" s="4"/>
      <c r="C188" s="4"/>
      <c r="D188" s="4"/>
      <c r="E188" s="4"/>
      <c r="F188" s="4">
        <f t="shared" si="22"/>
        <v>0</v>
      </c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5"/>
      <c r="U188" s="5"/>
      <c r="V188" s="8"/>
    </row>
    <row r="189" spans="1:22" x14ac:dyDescent="0.2">
      <c r="A189" s="6"/>
      <c r="B189" s="4"/>
      <c r="C189" s="4"/>
      <c r="D189" s="4"/>
      <c r="E189" s="4"/>
      <c r="F189" s="4">
        <f t="shared" si="22"/>
        <v>0</v>
      </c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5"/>
      <c r="U189" s="5"/>
      <c r="V189" s="8"/>
    </row>
    <row r="190" spans="1:22" x14ac:dyDescent="0.2">
      <c r="A190" s="6"/>
      <c r="B190" s="4"/>
      <c r="C190" s="4"/>
      <c r="D190" s="4"/>
      <c r="E190" s="4"/>
      <c r="F190" s="4">
        <f>E190+F191</f>
        <v>0</v>
      </c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5"/>
      <c r="U190" s="5"/>
      <c r="V190" s="8"/>
    </row>
    <row r="191" spans="1:22" x14ac:dyDescent="0.2">
      <c r="A191" s="6"/>
      <c r="B191" s="4"/>
      <c r="C191" s="4"/>
      <c r="D191" s="4"/>
      <c r="E191" s="4"/>
      <c r="F191" s="4">
        <f>E191</f>
        <v>0</v>
      </c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5"/>
      <c r="U191" s="5"/>
      <c r="V191" s="8"/>
    </row>
    <row r="192" spans="1:22" x14ac:dyDescent="0.2">
      <c r="A192" s="6"/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5"/>
      <c r="U192" s="5"/>
      <c r="V192" s="8"/>
    </row>
    <row r="193" spans="1:22" x14ac:dyDescent="0.2">
      <c r="A193" s="6"/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5"/>
      <c r="U193" s="5"/>
      <c r="V193" s="8"/>
    </row>
    <row r="194" spans="1:22" x14ac:dyDescent="0.2">
      <c r="A194" s="2"/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5"/>
      <c r="U194" s="5"/>
      <c r="V194" s="8"/>
    </row>
    <row r="195" spans="1:22" x14ac:dyDescent="0.2">
      <c r="A195" s="2"/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5"/>
      <c r="U195" s="5"/>
      <c r="V195" s="8"/>
    </row>
    <row r="196" spans="1:22" x14ac:dyDescent="0.2">
      <c r="A196" s="2"/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5"/>
      <c r="U196" s="5"/>
      <c r="V196" s="8"/>
    </row>
    <row r="197" spans="1:22" x14ac:dyDescent="0.2">
      <c r="A197" s="2"/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5"/>
      <c r="U197" s="5"/>
      <c r="V197" s="8"/>
    </row>
    <row r="198" spans="1:22" x14ac:dyDescent="0.2">
      <c r="A198" s="2"/>
      <c r="B198" s="4"/>
      <c r="C198" s="4"/>
      <c r="D198" s="4"/>
      <c r="E198" s="4"/>
      <c r="F198" s="4"/>
      <c r="G198" s="4"/>
      <c r="H198" s="4"/>
      <c r="I198" s="4"/>
      <c r="J198" s="4"/>
      <c r="K198" s="4"/>
      <c r="L198" s="4"/>
      <c r="M198" s="4"/>
      <c r="N198" s="4"/>
      <c r="O198" s="4"/>
      <c r="P198" s="4"/>
      <c r="Q198" s="4"/>
      <c r="R198" s="4"/>
      <c r="S198" s="4"/>
      <c r="T198" s="5"/>
      <c r="U198" s="5"/>
      <c r="V198" s="8"/>
    </row>
    <row r="223" spans="1:3" x14ac:dyDescent="0.2">
      <c r="A223" t="e" cm="1">
        <f t="array" aca="1" ref="A223" ca="1">INDIRECT("'" &amp; E1 &amp; "'!$A$2:$A$66")</f>
        <v>#REF!</v>
      </c>
      <c r="B223" t="e" cm="1">
        <f t="array" aca="1" ref="B223" ca="1">INDIRECT("'" &amp; E1 &amp; "'!$B$2:$B$66")</f>
        <v>#REF!</v>
      </c>
      <c r="C223" t="e" cm="1">
        <f t="array" aca="1" ref="C223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2D1C53-DE44-8445-9735-3A41BEBED4B3}">
  <sheetPr codeName="Sheet91"/>
  <dimension ref="A1:V214"/>
  <sheetViews>
    <sheetView workbookViewId="0">
      <pane ySplit="2" topLeftCell="A3" activePane="bottomLeft" state="frozen"/>
      <selection activeCell="F17" sqref="F17"/>
      <selection pane="bottomLeft" activeCell="F17" sqref="F17"/>
    </sheetView>
  </sheetViews>
  <sheetFormatPr baseColWidth="10" defaultRowHeight="16" x14ac:dyDescent="0.2"/>
  <cols>
    <col min="1" max="1" width="21.1640625" customWidth="1"/>
    <col min="2" max="2" width="12.6640625" customWidth="1"/>
    <col min="3" max="3" width="13.33203125" customWidth="1"/>
    <col min="4" max="4" width="13.1640625" customWidth="1"/>
    <col min="5" max="5" width="16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3.6640625" customWidth="1"/>
    <col min="20" max="20" width="15.83203125" customWidth="1"/>
    <col min="21" max="21" width="13.3320312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252</v>
      </c>
      <c r="U2" s="1" t="s">
        <v>253</v>
      </c>
      <c r="V2" s="1" t="s">
        <v>236</v>
      </c>
    </row>
    <row r="3" spans="1:22" x14ac:dyDescent="0.2">
      <c r="A3" s="16" t="s">
        <v>357</v>
      </c>
      <c r="B3" s="4">
        <v>85400</v>
      </c>
      <c r="C3" s="4">
        <v>7345</v>
      </c>
      <c r="D3" s="4">
        <v>78055</v>
      </c>
      <c r="E3" s="4">
        <v>5950110000</v>
      </c>
      <c r="F3" s="4">
        <f t="shared" ref="F3:F11" si="0">E3+F4</f>
        <v>-264319053198</v>
      </c>
      <c r="G3" s="4">
        <v>0</v>
      </c>
      <c r="H3" s="4">
        <v>0</v>
      </c>
      <c r="I3" s="4">
        <v>0</v>
      </c>
      <c r="J3" s="4">
        <v>7592880000</v>
      </c>
      <c r="K3" s="4">
        <f t="shared" ref="K3:K11" si="1">K4+J3</f>
        <v>-17328049400</v>
      </c>
      <c r="L3" s="4">
        <v>1545</v>
      </c>
      <c r="M3" s="4">
        <v>3041</v>
      </c>
      <c r="N3" s="4">
        <v>126</v>
      </c>
      <c r="O3" s="4">
        <v>299</v>
      </c>
      <c r="P3" s="4">
        <v>1361100</v>
      </c>
      <c r="Q3" s="4">
        <v>1915700</v>
      </c>
      <c r="R3" s="5">
        <v>-7.4499999999999997E-2</v>
      </c>
      <c r="S3" s="4">
        <v>3129900</v>
      </c>
      <c r="T3" s="5">
        <f t="shared" ref="T3:T29" si="2">AVERAGE(S4:S13)</f>
        <v>1704640</v>
      </c>
      <c r="U3" s="24">
        <f t="shared" ref="U3:U11" si="3">MIN(S4:S8)</f>
        <v>1377700</v>
      </c>
      <c r="V3" s="5">
        <v>6.9400000000000003E-2</v>
      </c>
    </row>
    <row r="4" spans="1:22" x14ac:dyDescent="0.2">
      <c r="A4" s="16" t="s">
        <v>356</v>
      </c>
      <c r="B4" s="4">
        <v>87200</v>
      </c>
      <c r="C4" s="4">
        <v>185967</v>
      </c>
      <c r="D4" s="4">
        <v>-98767</v>
      </c>
      <c r="E4" s="4">
        <v>-8281160000</v>
      </c>
      <c r="F4" s="4">
        <f t="shared" si="0"/>
        <v>-270269163198</v>
      </c>
      <c r="G4" s="4">
        <v>0</v>
      </c>
      <c r="H4" s="4">
        <v>0</v>
      </c>
      <c r="I4" s="4">
        <v>0</v>
      </c>
      <c r="J4" s="4">
        <v>6019000000</v>
      </c>
      <c r="K4" s="4">
        <f t="shared" si="1"/>
        <v>-24920929400</v>
      </c>
      <c r="L4" s="4">
        <v>1214</v>
      </c>
      <c r="M4" s="4">
        <v>1836</v>
      </c>
      <c r="N4" s="4">
        <v>96</v>
      </c>
      <c r="O4" s="4">
        <v>160</v>
      </c>
      <c r="P4" s="4">
        <v>573000</v>
      </c>
      <c r="Q4" s="4">
        <v>1363200</v>
      </c>
      <c r="R4" s="5">
        <v>-7.3099999999999998E-2</v>
      </c>
      <c r="S4" s="4">
        <v>1938800</v>
      </c>
      <c r="T4" s="5">
        <f t="shared" si="2"/>
        <v>1629670</v>
      </c>
      <c r="U4" s="24">
        <f t="shared" si="3"/>
        <v>1313700</v>
      </c>
      <c r="V4" s="5">
        <v>6.8199999999999997E-2</v>
      </c>
    </row>
    <row r="5" spans="1:22" x14ac:dyDescent="0.2">
      <c r="A5" s="16" t="s">
        <v>355</v>
      </c>
      <c r="B5" s="4">
        <v>17034</v>
      </c>
      <c r="C5" s="4">
        <v>1500</v>
      </c>
      <c r="D5" s="4">
        <v>15534</v>
      </c>
      <c r="E5" s="4">
        <v>1307850000</v>
      </c>
      <c r="F5" s="4">
        <f t="shared" si="0"/>
        <v>-261988003198</v>
      </c>
      <c r="G5" s="4">
        <v>0</v>
      </c>
      <c r="H5" s="4">
        <v>0</v>
      </c>
      <c r="I5" s="4">
        <v>0</v>
      </c>
      <c r="J5" s="4">
        <v>6019000000</v>
      </c>
      <c r="K5" s="4">
        <f t="shared" si="1"/>
        <v>-30939929400</v>
      </c>
      <c r="L5" s="4">
        <v>1812</v>
      </c>
      <c r="M5" s="4">
        <v>3115</v>
      </c>
      <c r="N5" s="4">
        <v>202</v>
      </c>
      <c r="O5" s="4">
        <v>327</v>
      </c>
      <c r="P5" s="4">
        <v>1115100</v>
      </c>
      <c r="Q5" s="4">
        <v>2208900</v>
      </c>
      <c r="R5" s="5">
        <v>-3.9900000000000005E-2</v>
      </c>
      <c r="S5" s="4">
        <v>3429600</v>
      </c>
      <c r="T5" s="5">
        <f t="shared" si="2"/>
        <v>1364100</v>
      </c>
      <c r="U5" s="24">
        <f t="shared" si="3"/>
        <v>1045300</v>
      </c>
      <c r="V5" s="5">
        <v>5.9500000000000004E-2</v>
      </c>
    </row>
    <row r="6" spans="1:22" x14ac:dyDescent="0.2">
      <c r="A6" s="16" t="s">
        <v>354</v>
      </c>
      <c r="B6" s="4">
        <v>1067</v>
      </c>
      <c r="C6" s="4">
        <v>23200</v>
      </c>
      <c r="D6" s="4">
        <v>-22133</v>
      </c>
      <c r="E6" s="4">
        <v>-2003130000</v>
      </c>
      <c r="F6" s="4">
        <f t="shared" si="0"/>
        <v>-263295853198</v>
      </c>
      <c r="K6" s="4">
        <f t="shared" si="1"/>
        <v>-36958929400</v>
      </c>
      <c r="L6" s="4">
        <v>1178</v>
      </c>
      <c r="M6" s="4">
        <v>1557</v>
      </c>
      <c r="N6" s="4">
        <v>178</v>
      </c>
      <c r="O6" s="4">
        <v>129</v>
      </c>
      <c r="P6" s="4">
        <v>815200</v>
      </c>
      <c r="Q6" s="4">
        <v>933400</v>
      </c>
      <c r="R6" s="5">
        <v>-1.1200000000000002E-2</v>
      </c>
      <c r="S6" s="4">
        <v>1751600</v>
      </c>
      <c r="T6" s="5">
        <f t="shared" si="2"/>
        <v>1425670</v>
      </c>
      <c r="U6" s="24">
        <f t="shared" si="3"/>
        <v>1045300</v>
      </c>
      <c r="V6" s="5">
        <v>3.8100000000000002E-2</v>
      </c>
    </row>
    <row r="7" spans="1:22" x14ac:dyDescent="0.2">
      <c r="A7" s="16" t="s">
        <v>353</v>
      </c>
      <c r="B7" s="4">
        <v>258</v>
      </c>
      <c r="C7" s="4">
        <v>27402</v>
      </c>
      <c r="D7" s="4">
        <v>-27144</v>
      </c>
      <c r="E7" s="4">
        <v>-2447610000</v>
      </c>
      <c r="F7" s="4">
        <f t="shared" si="0"/>
        <v>-261292723198</v>
      </c>
      <c r="K7" s="4">
        <f t="shared" si="1"/>
        <v>-36958929400</v>
      </c>
      <c r="L7" s="4">
        <v>805</v>
      </c>
      <c r="M7" s="4">
        <v>1084</v>
      </c>
      <c r="N7" s="4">
        <v>97</v>
      </c>
      <c r="O7" s="4">
        <v>122</v>
      </c>
      <c r="P7" s="4">
        <v>512700</v>
      </c>
      <c r="Q7" s="4">
        <v>730600</v>
      </c>
      <c r="R7" s="5">
        <v>-2.7900000000000001E-2</v>
      </c>
      <c r="S7" s="4">
        <v>1377700</v>
      </c>
      <c r="T7" s="5">
        <f t="shared" si="2"/>
        <v>1419660</v>
      </c>
      <c r="U7" s="24">
        <f t="shared" si="3"/>
        <v>1045300</v>
      </c>
      <c r="V7" s="5">
        <v>2.3E-2</v>
      </c>
    </row>
    <row r="8" spans="1:22" x14ac:dyDescent="0.2">
      <c r="A8" s="16" t="s">
        <v>352</v>
      </c>
      <c r="B8" s="4">
        <v>10700</v>
      </c>
      <c r="C8" s="4">
        <v>22100</v>
      </c>
      <c r="D8" s="4">
        <v>-11400</v>
      </c>
      <c r="E8" s="4">
        <v>-1053000000</v>
      </c>
      <c r="F8" s="4">
        <f t="shared" si="0"/>
        <v>-258845113198</v>
      </c>
      <c r="K8" s="4">
        <f t="shared" si="1"/>
        <v>-36958929400</v>
      </c>
      <c r="L8" s="4">
        <v>1677</v>
      </c>
      <c r="M8" s="4">
        <v>975</v>
      </c>
      <c r="N8" s="4">
        <v>228</v>
      </c>
      <c r="O8" s="4">
        <v>129</v>
      </c>
      <c r="P8" s="4">
        <v>1242000</v>
      </c>
      <c r="Q8" s="4">
        <v>609000</v>
      </c>
      <c r="R8" s="5">
        <v>4.6699999999999998E-2</v>
      </c>
      <c r="S8" s="4">
        <v>2072200</v>
      </c>
      <c r="T8" s="5">
        <f t="shared" si="2"/>
        <v>1495240</v>
      </c>
      <c r="U8" s="24">
        <f t="shared" si="3"/>
        <v>1045300</v>
      </c>
      <c r="V8" s="5">
        <v>5.6600000000000004E-2</v>
      </c>
    </row>
    <row r="9" spans="1:22" x14ac:dyDescent="0.2">
      <c r="A9" s="16" t="s">
        <v>351</v>
      </c>
      <c r="B9" s="4">
        <v>400</v>
      </c>
      <c r="C9" s="4">
        <v>1671</v>
      </c>
      <c r="D9" s="4">
        <v>-1271</v>
      </c>
      <c r="E9" s="4">
        <v>-110290000</v>
      </c>
      <c r="F9" s="4">
        <f t="shared" si="0"/>
        <v>-257792113198</v>
      </c>
      <c r="G9" s="4">
        <v>0</v>
      </c>
      <c r="H9" s="4">
        <v>0</v>
      </c>
      <c r="I9" s="4">
        <v>0</v>
      </c>
      <c r="J9" s="4">
        <v>-1081200000</v>
      </c>
      <c r="K9" s="4">
        <f t="shared" si="1"/>
        <v>-36958929400</v>
      </c>
      <c r="L9" s="4">
        <v>739</v>
      </c>
      <c r="M9" s="4">
        <v>1369</v>
      </c>
      <c r="N9" s="4">
        <v>72</v>
      </c>
      <c r="O9" s="4">
        <v>145</v>
      </c>
      <c r="P9" s="4">
        <v>544600</v>
      </c>
      <c r="Q9" s="4">
        <v>766400</v>
      </c>
      <c r="R9" s="5">
        <v>-9.1000000000000004E-3</v>
      </c>
      <c r="S9" s="4">
        <v>1313700</v>
      </c>
      <c r="T9" s="5">
        <f t="shared" si="2"/>
        <v>1538400</v>
      </c>
      <c r="U9" s="24">
        <f t="shared" si="3"/>
        <v>1045300</v>
      </c>
      <c r="V9" s="5">
        <v>2.3799999999999998E-2</v>
      </c>
    </row>
    <row r="10" spans="1:22" x14ac:dyDescent="0.2">
      <c r="A10" s="16" t="s">
        <v>350</v>
      </c>
      <c r="B10" s="4">
        <v>100</v>
      </c>
      <c r="C10" s="4">
        <v>900</v>
      </c>
      <c r="D10" s="4">
        <v>-800</v>
      </c>
      <c r="E10" s="4">
        <v>-70885924</v>
      </c>
      <c r="F10" s="4">
        <f t="shared" si="0"/>
        <v>-257681823198</v>
      </c>
      <c r="G10" s="4">
        <v>0</v>
      </c>
      <c r="H10" s="4">
        <v>0</v>
      </c>
      <c r="I10" s="4">
        <v>0</v>
      </c>
      <c r="J10" s="4">
        <v>-1081200000</v>
      </c>
      <c r="K10" s="4">
        <f t="shared" si="1"/>
        <v>-35877729400</v>
      </c>
      <c r="L10" s="4">
        <v>588</v>
      </c>
      <c r="M10" s="4">
        <v>927</v>
      </c>
      <c r="N10" s="4">
        <v>86</v>
      </c>
      <c r="O10" s="4">
        <v>117</v>
      </c>
      <c r="P10" s="4">
        <v>415700</v>
      </c>
      <c r="Q10" s="4">
        <v>584400</v>
      </c>
      <c r="R10" s="5">
        <v>-7.8000000000000005E-3</v>
      </c>
      <c r="S10" s="4">
        <v>1045300</v>
      </c>
      <c r="T10" s="5">
        <f t="shared" si="2"/>
        <v>1701140</v>
      </c>
      <c r="U10" s="24">
        <f t="shared" si="3"/>
        <v>773900</v>
      </c>
      <c r="V10" s="5">
        <v>2.6699999999999998E-2</v>
      </c>
    </row>
    <row r="11" spans="1:22" x14ac:dyDescent="0.2">
      <c r="A11" s="16" t="s">
        <v>349</v>
      </c>
      <c r="B11" s="4">
        <v>450</v>
      </c>
      <c r="C11" s="4">
        <v>5100</v>
      </c>
      <c r="D11" s="4">
        <v>-4650</v>
      </c>
      <c r="E11" s="4">
        <v>-415320000</v>
      </c>
      <c r="F11" s="4">
        <f t="shared" si="0"/>
        <v>-257610937274</v>
      </c>
      <c r="K11" s="4">
        <f t="shared" si="1"/>
        <v>-34796529400</v>
      </c>
      <c r="L11" s="4">
        <v>790</v>
      </c>
      <c r="M11" s="4">
        <v>674</v>
      </c>
      <c r="N11" s="4">
        <v>116</v>
      </c>
      <c r="O11" s="4">
        <v>81</v>
      </c>
      <c r="P11" s="4">
        <v>569500</v>
      </c>
      <c r="Q11" s="4">
        <v>429500</v>
      </c>
      <c r="R11" s="5">
        <v>2.29E-2</v>
      </c>
      <c r="S11" s="4">
        <v>1061700</v>
      </c>
      <c r="T11" s="5">
        <f t="shared" si="2"/>
        <v>1850690</v>
      </c>
      <c r="U11" s="24">
        <f t="shared" si="3"/>
        <v>773900</v>
      </c>
      <c r="V11" s="5">
        <v>4.0899999999999999E-2</v>
      </c>
    </row>
    <row r="12" spans="1:22" x14ac:dyDescent="0.2">
      <c r="A12" s="16" t="s">
        <v>348</v>
      </c>
      <c r="B12" s="4">
        <v>200</v>
      </c>
      <c r="C12" s="4">
        <v>6528</v>
      </c>
      <c r="D12" s="4">
        <v>-6328</v>
      </c>
      <c r="E12" s="4">
        <v>-544780000</v>
      </c>
      <c r="F12" s="4">
        <f t="shared" ref="F12:F29" si="4">E12+F13</f>
        <v>-257195617274</v>
      </c>
      <c r="G12" s="4">
        <v>0</v>
      </c>
      <c r="H12" s="4">
        <v>0</v>
      </c>
      <c r="I12" s="4">
        <v>0</v>
      </c>
      <c r="J12" s="4">
        <v>1057480000</v>
      </c>
      <c r="K12" s="4">
        <f t="shared" ref="K12:K29" si="5">K13+J12</f>
        <v>-34796529400</v>
      </c>
      <c r="L12" s="4">
        <v>643</v>
      </c>
      <c r="M12" s="4">
        <v>606</v>
      </c>
      <c r="N12" s="4">
        <v>109</v>
      </c>
      <c r="O12" s="4">
        <v>86</v>
      </c>
      <c r="P12" s="4">
        <v>543800</v>
      </c>
      <c r="Q12" s="4">
        <v>524400</v>
      </c>
      <c r="R12" s="5">
        <v>4.9299999999999997E-2</v>
      </c>
      <c r="S12" s="4">
        <v>1069400</v>
      </c>
      <c r="T12" s="5">
        <f t="shared" si="2"/>
        <v>1921000</v>
      </c>
      <c r="U12" s="24">
        <f t="shared" ref="U12:U29" si="6">MIN(S13:S17)</f>
        <v>773900</v>
      </c>
      <c r="V12" s="5">
        <v>4.7E-2</v>
      </c>
    </row>
    <row r="13" spans="1:22" x14ac:dyDescent="0.2">
      <c r="A13" s="16" t="s">
        <v>347</v>
      </c>
      <c r="B13" s="4">
        <v>17483</v>
      </c>
      <c r="C13" s="4">
        <v>25907</v>
      </c>
      <c r="D13" s="4">
        <v>-8424</v>
      </c>
      <c r="E13" s="4">
        <v>-744100000</v>
      </c>
      <c r="F13" s="4">
        <f t="shared" si="4"/>
        <v>-256650837274</v>
      </c>
      <c r="K13" s="4">
        <f t="shared" si="5"/>
        <v>-35854009400</v>
      </c>
      <c r="L13" s="4">
        <v>1105</v>
      </c>
      <c r="M13" s="4">
        <v>2114</v>
      </c>
      <c r="N13" s="4">
        <v>103</v>
      </c>
      <c r="O13" s="4">
        <v>200</v>
      </c>
      <c r="P13" s="4">
        <v>636400</v>
      </c>
      <c r="Q13" s="4">
        <v>1215400</v>
      </c>
      <c r="R13" s="5">
        <v>-0.06</v>
      </c>
      <c r="S13" s="4">
        <v>1986400</v>
      </c>
      <c r="T13" s="5">
        <f t="shared" si="2"/>
        <v>1796670</v>
      </c>
      <c r="U13" s="24">
        <f t="shared" si="6"/>
        <v>773900</v>
      </c>
      <c r="V13" s="5">
        <v>6.13E-2</v>
      </c>
    </row>
    <row r="14" spans="1:22" x14ac:dyDescent="0.2">
      <c r="A14" s="16" t="s">
        <v>340</v>
      </c>
      <c r="B14" s="4">
        <v>43400</v>
      </c>
      <c r="C14" s="4">
        <v>20032</v>
      </c>
      <c r="D14" s="4">
        <v>23368</v>
      </c>
      <c r="E14" s="4">
        <v>2282190000</v>
      </c>
      <c r="F14" s="4">
        <f t="shared" si="4"/>
        <v>-255906737274</v>
      </c>
      <c r="K14" s="4">
        <f t="shared" si="5"/>
        <v>-35854009400</v>
      </c>
      <c r="L14" s="4">
        <v>487</v>
      </c>
      <c r="M14" s="4">
        <v>1232</v>
      </c>
      <c r="N14" s="4">
        <v>60</v>
      </c>
      <c r="O14" s="4">
        <v>134</v>
      </c>
      <c r="P14" s="4">
        <v>326300</v>
      </c>
      <c r="Q14" s="4">
        <v>736100</v>
      </c>
      <c r="R14" s="5">
        <v>-2.3700000000000002E-2</v>
      </c>
      <c r="S14" s="4">
        <v>1189100</v>
      </c>
      <c r="T14" s="5">
        <f t="shared" si="2"/>
        <v>1827580</v>
      </c>
      <c r="U14" s="24">
        <f t="shared" si="6"/>
        <v>773900</v>
      </c>
      <c r="V14" s="5">
        <v>2.7699999999999999E-2</v>
      </c>
    </row>
    <row r="15" spans="1:22" x14ac:dyDescent="0.2">
      <c r="A15" s="16" t="s">
        <v>339</v>
      </c>
      <c r="B15" s="4">
        <v>1700</v>
      </c>
      <c r="C15" s="4">
        <v>56418</v>
      </c>
      <c r="D15" s="4">
        <v>-54718</v>
      </c>
      <c r="E15" s="4">
        <v>-4930760000</v>
      </c>
      <c r="F15" s="4">
        <f t="shared" si="4"/>
        <v>-258188927274</v>
      </c>
      <c r="K15" s="4">
        <f t="shared" si="5"/>
        <v>-35854009400</v>
      </c>
      <c r="L15" s="4">
        <v>536</v>
      </c>
      <c r="M15" s="4">
        <v>573</v>
      </c>
      <c r="N15" s="4">
        <v>68</v>
      </c>
      <c r="O15" s="4">
        <v>68</v>
      </c>
      <c r="P15" s="4">
        <v>379000</v>
      </c>
      <c r="Q15" s="4">
        <v>352600</v>
      </c>
      <c r="R15" s="5">
        <v>4.5000000000000005E-3</v>
      </c>
      <c r="S15" s="4">
        <v>773900</v>
      </c>
      <c r="T15" s="5">
        <f t="shared" si="2"/>
        <v>1903260</v>
      </c>
      <c r="U15" s="24">
        <f t="shared" si="6"/>
        <v>1317600</v>
      </c>
      <c r="V15" s="5">
        <v>2.3099999999999999E-2</v>
      </c>
    </row>
    <row r="16" spans="1:22" x14ac:dyDescent="0.2">
      <c r="A16" s="16" t="s">
        <v>338</v>
      </c>
      <c r="B16" s="4">
        <v>8030</v>
      </c>
      <c r="C16" s="4">
        <v>30100</v>
      </c>
      <c r="D16" s="4">
        <v>-22070</v>
      </c>
      <c r="E16" s="4">
        <v>-1926720000</v>
      </c>
      <c r="F16" s="4">
        <f t="shared" si="4"/>
        <v>-253258167274</v>
      </c>
      <c r="K16" s="4">
        <f t="shared" si="5"/>
        <v>-35854009400</v>
      </c>
      <c r="L16" s="4">
        <v>1139</v>
      </c>
      <c r="M16" s="4">
        <v>1732</v>
      </c>
      <c r="N16" s="4">
        <v>138</v>
      </c>
      <c r="O16" s="4">
        <v>209</v>
      </c>
      <c r="P16" s="4">
        <v>774900</v>
      </c>
      <c r="Q16" s="4">
        <v>1395600</v>
      </c>
      <c r="R16" s="5">
        <v>2.3E-3</v>
      </c>
      <c r="S16" s="4">
        <v>2367300</v>
      </c>
      <c r="T16" s="5">
        <f t="shared" si="2"/>
        <v>1807070</v>
      </c>
      <c r="U16" s="24">
        <f t="shared" si="6"/>
        <v>1317600</v>
      </c>
      <c r="V16" s="5">
        <v>4.1100000000000005E-2</v>
      </c>
    </row>
    <row r="17" spans="1:22" x14ac:dyDescent="0.2">
      <c r="A17" s="16" t="s">
        <v>337</v>
      </c>
      <c r="B17" s="4">
        <v>7100</v>
      </c>
      <c r="C17" s="4">
        <v>134859</v>
      </c>
      <c r="D17" s="4">
        <v>-127759</v>
      </c>
      <c r="E17" s="4">
        <v>-11659240000</v>
      </c>
      <c r="F17" s="4">
        <f t="shared" si="4"/>
        <v>-251331447274</v>
      </c>
      <c r="K17" s="4">
        <f t="shared" si="5"/>
        <v>-35854009400</v>
      </c>
      <c r="L17" s="4">
        <v>792</v>
      </c>
      <c r="M17" s="4">
        <v>1436</v>
      </c>
      <c r="N17" s="4">
        <v>63</v>
      </c>
      <c r="O17" s="4">
        <v>128</v>
      </c>
      <c r="P17" s="4">
        <v>415700</v>
      </c>
      <c r="Q17" s="4">
        <v>834200</v>
      </c>
      <c r="R17" s="5">
        <v>-4.6699999999999998E-2</v>
      </c>
      <c r="S17" s="4">
        <v>1317600</v>
      </c>
      <c r="T17" s="5">
        <f t="shared" si="2"/>
        <v>1776550</v>
      </c>
      <c r="U17" s="24">
        <f t="shared" si="6"/>
        <v>1745300</v>
      </c>
      <c r="V17" s="5">
        <v>4.7899999999999998E-2</v>
      </c>
    </row>
    <row r="18" spans="1:22" x14ac:dyDescent="0.2">
      <c r="A18" s="16" t="s">
        <v>336</v>
      </c>
      <c r="B18" s="4">
        <v>35316</v>
      </c>
      <c r="C18" s="4">
        <v>24878</v>
      </c>
      <c r="D18" s="4">
        <v>10438</v>
      </c>
      <c r="E18" s="4">
        <v>968410000</v>
      </c>
      <c r="F18" s="4">
        <f t="shared" si="4"/>
        <v>-239672207274</v>
      </c>
      <c r="G18" s="4">
        <v>0</v>
      </c>
      <c r="H18" s="4">
        <v>0</v>
      </c>
      <c r="I18" s="4">
        <v>0</v>
      </c>
      <c r="J18" s="4">
        <v>-4149160000</v>
      </c>
      <c r="K18" s="4">
        <f t="shared" si="5"/>
        <v>-35854009400</v>
      </c>
      <c r="L18" s="4">
        <v>1835</v>
      </c>
      <c r="M18" s="4">
        <v>1911</v>
      </c>
      <c r="N18" s="4">
        <v>253</v>
      </c>
      <c r="O18" s="4">
        <v>243</v>
      </c>
      <c r="P18" s="4">
        <v>1463700</v>
      </c>
      <c r="Q18" s="4">
        <v>1352300</v>
      </c>
      <c r="R18" s="5">
        <v>-1E-3</v>
      </c>
      <c r="S18" s="4">
        <v>2828000</v>
      </c>
      <c r="T18" s="5">
        <f t="shared" si="2"/>
        <v>1566440</v>
      </c>
      <c r="U18" s="24">
        <f t="shared" si="6"/>
        <v>743100</v>
      </c>
      <c r="V18" s="5">
        <v>0.10529999999999999</v>
      </c>
    </row>
    <row r="19" spans="1:22" x14ac:dyDescent="0.2">
      <c r="A19" s="16" t="s">
        <v>335</v>
      </c>
      <c r="B19" s="4">
        <v>15500</v>
      </c>
      <c r="C19" s="4">
        <v>155129</v>
      </c>
      <c r="D19" s="4">
        <v>-139629</v>
      </c>
      <c r="E19" s="4">
        <v>-12700770000</v>
      </c>
      <c r="F19" s="4">
        <f t="shared" si="4"/>
        <v>-240640617274</v>
      </c>
      <c r="G19" s="4">
        <v>0</v>
      </c>
      <c r="H19" s="4">
        <v>0</v>
      </c>
      <c r="I19" s="4">
        <v>0</v>
      </c>
      <c r="J19" s="4">
        <v>-4645130000</v>
      </c>
      <c r="K19" s="4">
        <f t="shared" si="5"/>
        <v>-31704849400</v>
      </c>
      <c r="L19" s="4">
        <v>1300</v>
      </c>
      <c r="M19" s="4">
        <v>1104</v>
      </c>
      <c r="N19" s="4">
        <v>190</v>
      </c>
      <c r="O19" s="4">
        <v>119</v>
      </c>
      <c r="P19" s="4">
        <v>1053500</v>
      </c>
      <c r="Q19" s="4">
        <v>644400</v>
      </c>
      <c r="R19" s="5">
        <v>5.0300000000000004E-2</v>
      </c>
      <c r="S19" s="4">
        <v>1745300</v>
      </c>
      <c r="T19" s="5">
        <f t="shared" si="2"/>
        <v>1492160</v>
      </c>
      <c r="U19" s="24">
        <f t="shared" si="6"/>
        <v>743100</v>
      </c>
      <c r="V19" s="5">
        <v>5.79E-2</v>
      </c>
    </row>
    <row r="20" spans="1:22" x14ac:dyDescent="0.2">
      <c r="A20" s="16" t="s">
        <v>334</v>
      </c>
      <c r="B20" s="4">
        <v>44203</v>
      </c>
      <c r="C20" s="4">
        <v>40389</v>
      </c>
      <c r="D20" s="4">
        <v>3814</v>
      </c>
      <c r="E20" s="4">
        <v>327320000</v>
      </c>
      <c r="F20" s="4">
        <f t="shared" si="4"/>
        <v>-227939847274</v>
      </c>
      <c r="K20" s="4">
        <f t="shared" si="5"/>
        <v>-27059719400</v>
      </c>
      <c r="L20" s="4">
        <v>1711</v>
      </c>
      <c r="M20" s="4">
        <v>1189</v>
      </c>
      <c r="N20" s="4">
        <v>277</v>
      </c>
      <c r="O20" s="4">
        <v>160</v>
      </c>
      <c r="P20" s="4">
        <v>1695500</v>
      </c>
      <c r="Q20" s="4">
        <v>931000</v>
      </c>
      <c r="R20" s="5">
        <v>6.93E-2</v>
      </c>
      <c r="S20" s="4">
        <v>2672700</v>
      </c>
      <c r="T20" s="5">
        <f t="shared" si="2"/>
        <v>1282150</v>
      </c>
      <c r="U20" s="24">
        <f t="shared" si="6"/>
        <v>743100</v>
      </c>
      <c r="V20" s="5">
        <v>6.1399999999999996E-2</v>
      </c>
    </row>
    <row r="21" spans="1:22" x14ac:dyDescent="0.2">
      <c r="A21" s="16" t="s">
        <v>333</v>
      </c>
      <c r="B21" s="4">
        <v>19300</v>
      </c>
      <c r="C21" s="4">
        <v>33702</v>
      </c>
      <c r="D21" s="4">
        <v>-14402</v>
      </c>
      <c r="E21" s="4">
        <v>-1208550000</v>
      </c>
      <c r="F21" s="4">
        <f t="shared" si="4"/>
        <v>-228267167274</v>
      </c>
      <c r="K21" s="4">
        <f t="shared" si="5"/>
        <v>-27059719400</v>
      </c>
      <c r="L21" s="4">
        <v>729</v>
      </c>
      <c r="M21" s="4">
        <v>879</v>
      </c>
      <c r="N21" s="4">
        <v>129</v>
      </c>
      <c r="O21" s="4">
        <v>157</v>
      </c>
      <c r="P21" s="4">
        <v>1725300</v>
      </c>
      <c r="Q21" s="4">
        <v>9165300</v>
      </c>
      <c r="R21" s="5">
        <v>6.8900000000000003E-2</v>
      </c>
      <c r="S21" s="4">
        <v>2557200</v>
      </c>
      <c r="T21" s="5">
        <f t="shared" si="2"/>
        <v>1111180</v>
      </c>
      <c r="U21" s="24">
        <f t="shared" si="6"/>
        <v>743100</v>
      </c>
      <c r="V21" s="5">
        <v>2.1499999999999998E-2</v>
      </c>
    </row>
    <row r="22" spans="1:22" x14ac:dyDescent="0.2">
      <c r="A22" s="16" t="s">
        <v>324</v>
      </c>
      <c r="B22" s="4">
        <v>22180</v>
      </c>
      <c r="C22" s="4">
        <v>80220</v>
      </c>
      <c r="D22" s="4">
        <v>-58040</v>
      </c>
      <c r="E22" s="4">
        <v>-4405079153</v>
      </c>
      <c r="F22" s="4">
        <f t="shared" si="4"/>
        <v>-227058617274</v>
      </c>
      <c r="K22" s="4">
        <f t="shared" si="5"/>
        <v>-27059719400</v>
      </c>
      <c r="L22" s="4">
        <v>476</v>
      </c>
      <c r="M22" s="4">
        <v>611</v>
      </c>
      <c r="N22" s="4">
        <v>132</v>
      </c>
      <c r="O22" s="4">
        <v>123</v>
      </c>
      <c r="P22" s="4">
        <v>977700</v>
      </c>
      <c r="Q22" s="4">
        <v>779800</v>
      </c>
      <c r="R22" s="5">
        <v>4.4000000000000004E-2</v>
      </c>
      <c r="S22" s="4">
        <v>1772500</v>
      </c>
      <c r="T22" s="5">
        <f t="shared" si="2"/>
        <v>991100</v>
      </c>
      <c r="U22" s="24">
        <f t="shared" si="6"/>
        <v>743100</v>
      </c>
      <c r="V22" s="5">
        <v>5.3600000000000002E-2</v>
      </c>
    </row>
    <row r="23" spans="1:22" x14ac:dyDescent="0.2">
      <c r="A23" s="16" t="s">
        <v>322</v>
      </c>
      <c r="B23" s="4">
        <v>10700</v>
      </c>
      <c r="C23" s="4">
        <v>50190</v>
      </c>
      <c r="D23" s="4">
        <v>-39490</v>
      </c>
      <c r="E23" s="4">
        <v>-2980763763</v>
      </c>
      <c r="F23" s="4">
        <f t="shared" si="4"/>
        <v>-222653538121</v>
      </c>
      <c r="K23" s="4">
        <f t="shared" si="5"/>
        <v>-27059719400</v>
      </c>
      <c r="L23" s="4">
        <v>305</v>
      </c>
      <c r="M23" s="4">
        <v>238</v>
      </c>
      <c r="N23" s="4">
        <v>62</v>
      </c>
      <c r="O23" s="4">
        <v>57</v>
      </c>
      <c r="P23" s="4">
        <v>417400</v>
      </c>
      <c r="Q23" s="4">
        <v>318000</v>
      </c>
      <c r="R23" s="5">
        <v>-1.2999999999999999E-3</v>
      </c>
      <c r="S23" s="4">
        <v>743100</v>
      </c>
      <c r="T23" s="5">
        <f t="shared" si="2"/>
        <v>965680</v>
      </c>
      <c r="U23" s="24">
        <f t="shared" si="6"/>
        <v>726900</v>
      </c>
      <c r="V23" s="5">
        <v>2.23E-2</v>
      </c>
    </row>
    <row r="24" spans="1:22" x14ac:dyDescent="0.2">
      <c r="A24" s="16" t="s">
        <v>321</v>
      </c>
      <c r="B24" s="4">
        <v>27600</v>
      </c>
      <c r="C24" s="4">
        <v>5900</v>
      </c>
      <c r="D24" s="4">
        <v>21700</v>
      </c>
      <c r="E24" s="4">
        <v>1605365623</v>
      </c>
      <c r="F24" s="4">
        <f t="shared" si="4"/>
        <v>-219672774358</v>
      </c>
      <c r="K24" s="4">
        <f t="shared" si="5"/>
        <v>-27059719400</v>
      </c>
      <c r="L24" s="4">
        <v>435</v>
      </c>
      <c r="M24" s="4">
        <v>225</v>
      </c>
      <c r="N24" s="4">
        <v>144</v>
      </c>
      <c r="O24" s="4">
        <v>75</v>
      </c>
      <c r="P24" s="4">
        <v>936400</v>
      </c>
      <c r="Q24" s="4">
        <v>547100</v>
      </c>
      <c r="R24" s="5">
        <v>4.1700000000000001E-2</v>
      </c>
      <c r="S24" s="4">
        <v>1498200</v>
      </c>
      <c r="T24" s="5">
        <f t="shared" si="2"/>
        <v>878410</v>
      </c>
      <c r="U24" s="24">
        <f t="shared" si="6"/>
        <v>726900</v>
      </c>
      <c r="V24" s="5">
        <v>3.6000000000000004E-2</v>
      </c>
    </row>
    <row r="25" spans="1:22" x14ac:dyDescent="0.2">
      <c r="A25" s="16" t="s">
        <v>320</v>
      </c>
      <c r="B25" s="4">
        <v>6540</v>
      </c>
      <c r="C25" s="4">
        <v>13850</v>
      </c>
      <c r="D25" s="4">
        <v>-7310</v>
      </c>
      <c r="E25" s="4">
        <v>-539540083</v>
      </c>
      <c r="F25" s="4">
        <f t="shared" si="4"/>
        <v>-221278139981</v>
      </c>
      <c r="K25" s="4">
        <f t="shared" si="5"/>
        <v>-27059719400</v>
      </c>
      <c r="L25" s="4">
        <v>540</v>
      </c>
      <c r="M25" s="4">
        <v>367</v>
      </c>
      <c r="N25" s="4">
        <v>127</v>
      </c>
      <c r="O25" s="4">
        <v>113</v>
      </c>
      <c r="P25" s="4">
        <v>819400</v>
      </c>
      <c r="Q25" s="4">
        <v>692400</v>
      </c>
      <c r="R25" s="5">
        <v>-4.0999999999999995E-3</v>
      </c>
      <c r="S25" s="4">
        <v>1530700</v>
      </c>
      <c r="T25" s="5">
        <f t="shared" si="2"/>
        <v>798020</v>
      </c>
      <c r="U25" s="24">
        <f t="shared" si="6"/>
        <v>572600</v>
      </c>
      <c r="V25" s="5">
        <v>4.5100000000000001E-2</v>
      </c>
    </row>
    <row r="26" spans="1:22" x14ac:dyDescent="0.2">
      <c r="A26" s="16" t="s">
        <v>319</v>
      </c>
      <c r="B26" s="4">
        <v>300</v>
      </c>
      <c r="C26" s="4">
        <v>6950</v>
      </c>
      <c r="D26" s="4">
        <v>-6650</v>
      </c>
      <c r="E26" s="4">
        <v>-476093345</v>
      </c>
      <c r="F26" s="4">
        <f t="shared" si="4"/>
        <v>-220738599898</v>
      </c>
      <c r="G26" s="4">
        <v>0</v>
      </c>
      <c r="H26" s="4">
        <v>0</v>
      </c>
      <c r="I26" s="4">
        <v>0</v>
      </c>
      <c r="J26" s="4">
        <v>-14880000000</v>
      </c>
      <c r="K26" s="4">
        <f t="shared" si="5"/>
        <v>-27059719400</v>
      </c>
      <c r="L26" s="4">
        <v>478</v>
      </c>
      <c r="M26" s="4">
        <v>333</v>
      </c>
      <c r="N26" s="4">
        <v>110</v>
      </c>
      <c r="O26" s="4">
        <v>61</v>
      </c>
      <c r="P26" s="4">
        <v>949100</v>
      </c>
      <c r="Q26" s="4">
        <v>440100</v>
      </c>
      <c r="R26" s="5">
        <v>4.7899999999999998E-2</v>
      </c>
      <c r="S26" s="4">
        <v>1405400</v>
      </c>
      <c r="T26" s="5">
        <f t="shared" si="2"/>
        <v>726100</v>
      </c>
      <c r="U26" s="24">
        <f t="shared" si="6"/>
        <v>572600</v>
      </c>
      <c r="V26" s="5">
        <v>5.0799999999999998E-2</v>
      </c>
    </row>
    <row r="27" spans="1:22" x14ac:dyDescent="0.2">
      <c r="A27" s="16" t="s">
        <v>318</v>
      </c>
      <c r="B27" s="4">
        <v>2500</v>
      </c>
      <c r="C27" s="4">
        <v>990</v>
      </c>
      <c r="D27" s="4">
        <v>1510</v>
      </c>
      <c r="E27" s="4">
        <v>103643975</v>
      </c>
      <c r="F27" s="4">
        <f t="shared" si="4"/>
        <v>-220262506553</v>
      </c>
      <c r="G27" s="4">
        <v>0</v>
      </c>
      <c r="H27" s="4">
        <v>0</v>
      </c>
      <c r="I27" s="4">
        <v>0</v>
      </c>
      <c r="J27" s="4">
        <v>-695000000</v>
      </c>
      <c r="K27" s="4">
        <f t="shared" si="5"/>
        <v>-12179719400</v>
      </c>
      <c r="L27" s="4">
        <v>270</v>
      </c>
      <c r="M27" s="4">
        <v>234</v>
      </c>
      <c r="N27" s="4">
        <v>99</v>
      </c>
      <c r="O27" s="4">
        <v>67</v>
      </c>
      <c r="P27" s="4">
        <v>534500</v>
      </c>
      <c r="Q27" s="4">
        <v>460500</v>
      </c>
      <c r="R27" s="5">
        <v>1.77E-2</v>
      </c>
      <c r="S27" s="4">
        <v>1012400</v>
      </c>
      <c r="T27" s="5">
        <f t="shared" si="2"/>
        <v>749140</v>
      </c>
      <c r="U27" s="24">
        <f t="shared" si="6"/>
        <v>571700</v>
      </c>
      <c r="V27" s="5">
        <v>2.7400000000000001E-2</v>
      </c>
    </row>
    <row r="28" spans="1:22" x14ac:dyDescent="0.2">
      <c r="A28" s="16" t="s">
        <v>317</v>
      </c>
      <c r="B28" s="4">
        <v>700</v>
      </c>
      <c r="C28" s="4">
        <v>0</v>
      </c>
      <c r="D28" s="4">
        <v>700</v>
      </c>
      <c r="E28" s="4">
        <v>47247824</v>
      </c>
      <c r="F28" s="4">
        <f t="shared" si="4"/>
        <v>-220366150528</v>
      </c>
      <c r="K28" s="4">
        <f t="shared" si="5"/>
        <v>-11484719400</v>
      </c>
      <c r="L28" s="4">
        <v>198</v>
      </c>
      <c r="M28" s="4">
        <v>199</v>
      </c>
      <c r="N28" s="4">
        <v>43</v>
      </c>
      <c r="O28" s="4">
        <v>61</v>
      </c>
      <c r="P28" s="4">
        <v>311800</v>
      </c>
      <c r="Q28" s="4">
        <v>399500</v>
      </c>
      <c r="R28" s="5">
        <v>-1.4000000000000002E-3</v>
      </c>
      <c r="S28" s="4">
        <v>726900</v>
      </c>
      <c r="T28" s="5">
        <f t="shared" si="2"/>
        <v>750890</v>
      </c>
      <c r="U28" s="24">
        <f t="shared" si="6"/>
        <v>488900</v>
      </c>
      <c r="V28" s="5">
        <v>1.9E-2</v>
      </c>
    </row>
    <row r="29" spans="1:22" x14ac:dyDescent="0.2">
      <c r="A29" s="16" t="s">
        <v>316</v>
      </c>
      <c r="B29" s="4">
        <v>690</v>
      </c>
      <c r="C29" s="4">
        <v>9200</v>
      </c>
      <c r="D29" s="4">
        <v>-8510</v>
      </c>
      <c r="E29" s="4">
        <v>-576917645</v>
      </c>
      <c r="F29" s="4">
        <f t="shared" si="4"/>
        <v>-220413398352</v>
      </c>
      <c r="K29" s="4">
        <f t="shared" si="5"/>
        <v>-11484719400</v>
      </c>
      <c r="L29" s="4">
        <v>269</v>
      </c>
      <c r="M29" s="4">
        <v>305</v>
      </c>
      <c r="N29" s="4">
        <v>43</v>
      </c>
      <c r="O29" s="4">
        <v>115</v>
      </c>
      <c r="P29" s="4">
        <v>278600</v>
      </c>
      <c r="Q29" s="4">
        <v>715400</v>
      </c>
      <c r="R29" s="5">
        <v>-4.4000000000000003E-3</v>
      </c>
      <c r="S29" s="4">
        <v>1002500</v>
      </c>
      <c r="T29" s="5">
        <f t="shared" si="2"/>
        <v>762930</v>
      </c>
      <c r="U29" s="24">
        <f t="shared" si="6"/>
        <v>488900</v>
      </c>
      <c r="V29" s="5">
        <v>1.7600000000000001E-2</v>
      </c>
    </row>
    <row r="30" spans="1:22" x14ac:dyDescent="0.2">
      <c r="A30" s="16" t="s">
        <v>315</v>
      </c>
      <c r="B30" s="4">
        <v>1900</v>
      </c>
      <c r="C30" s="4">
        <v>4500</v>
      </c>
      <c r="D30" s="4">
        <v>-2600</v>
      </c>
      <c r="E30" s="4">
        <v>-178044150</v>
      </c>
      <c r="F30" s="4">
        <f t="shared" ref="F30:F35" si="7">E30+F31</f>
        <v>-219836480707</v>
      </c>
      <c r="K30" s="4">
        <f t="shared" ref="K30:K35" si="8">K31+J30</f>
        <v>-11484719400</v>
      </c>
      <c r="L30" s="4">
        <v>108</v>
      </c>
      <c r="M30" s="4">
        <v>128</v>
      </c>
      <c r="N30" s="4">
        <v>33</v>
      </c>
      <c r="O30" s="4">
        <v>39</v>
      </c>
      <c r="P30" s="4">
        <v>250300</v>
      </c>
      <c r="Q30" s="4">
        <v>302900</v>
      </c>
      <c r="R30" s="5">
        <v>-4.3E-3</v>
      </c>
      <c r="S30" s="4">
        <v>572600</v>
      </c>
      <c r="T30" s="5">
        <f t="shared" ref="T30:T35" si="9">AVERAGE(S31:S40)</f>
        <v>787040</v>
      </c>
      <c r="U30" s="24">
        <f t="shared" ref="U30:U35" si="10">MIN(S31:S35)</f>
        <v>488900</v>
      </c>
      <c r="V30" s="5">
        <v>2.0199999999999999E-2</v>
      </c>
    </row>
    <row r="31" spans="1:22" x14ac:dyDescent="0.2">
      <c r="A31" s="16" t="s">
        <v>314</v>
      </c>
      <c r="B31" s="4">
        <v>7550</v>
      </c>
      <c r="C31" s="4">
        <v>11140</v>
      </c>
      <c r="D31" s="4">
        <v>-3590</v>
      </c>
      <c r="E31" s="4">
        <v>-245234318</v>
      </c>
      <c r="F31" s="4">
        <f t="shared" si="7"/>
        <v>-219658436557</v>
      </c>
      <c r="K31" s="4">
        <f t="shared" si="8"/>
        <v>-11484719400</v>
      </c>
      <c r="L31" s="4">
        <v>272</v>
      </c>
      <c r="M31" s="4">
        <v>138</v>
      </c>
      <c r="N31" s="4">
        <v>42</v>
      </c>
      <c r="O31" s="4">
        <v>48</v>
      </c>
      <c r="P31" s="4">
        <v>282700</v>
      </c>
      <c r="Q31" s="4">
        <v>494800</v>
      </c>
      <c r="R31" s="5">
        <v>-8.6999999999999994E-3</v>
      </c>
      <c r="S31" s="4">
        <v>847500</v>
      </c>
      <c r="T31" s="5">
        <f t="shared" si="9"/>
        <v>815160</v>
      </c>
      <c r="U31" s="24">
        <f t="shared" si="10"/>
        <v>488900</v>
      </c>
      <c r="V31" s="5">
        <v>3.0099999999999998E-2</v>
      </c>
    </row>
    <row r="32" spans="1:22" x14ac:dyDescent="0.2">
      <c r="A32" s="16" t="s">
        <v>310</v>
      </c>
      <c r="B32" s="4">
        <v>5600</v>
      </c>
      <c r="C32" s="4">
        <v>16000</v>
      </c>
      <c r="D32" s="4">
        <v>-10400</v>
      </c>
      <c r="E32" s="4">
        <v>-715066853</v>
      </c>
      <c r="F32" s="4">
        <f t="shared" si="7"/>
        <v>-219413202239</v>
      </c>
      <c r="G32" s="4">
        <v>0</v>
      </c>
      <c r="H32" s="4">
        <v>0</v>
      </c>
      <c r="I32" s="4">
        <v>0</v>
      </c>
      <c r="J32" s="4">
        <v>-9787020000</v>
      </c>
      <c r="K32" s="4">
        <f t="shared" si="8"/>
        <v>-11484719400</v>
      </c>
      <c r="L32" s="4">
        <v>231</v>
      </c>
      <c r="M32" s="4">
        <v>135</v>
      </c>
      <c r="N32" s="4">
        <v>53</v>
      </c>
      <c r="O32" s="4">
        <v>36</v>
      </c>
      <c r="P32" s="4">
        <v>341300</v>
      </c>
      <c r="Q32" s="4">
        <v>223900</v>
      </c>
      <c r="R32" s="5">
        <v>1.6200000000000003E-2</v>
      </c>
      <c r="S32" s="4">
        <v>571700</v>
      </c>
      <c r="T32" s="5">
        <f t="shared" si="9"/>
        <v>873560</v>
      </c>
      <c r="U32" s="24">
        <f t="shared" si="10"/>
        <v>488900</v>
      </c>
      <c r="V32" s="5">
        <v>1.7399999999999999E-2</v>
      </c>
    </row>
    <row r="33" spans="1:22" x14ac:dyDescent="0.2">
      <c r="A33" s="16" t="s">
        <v>309</v>
      </c>
      <c r="B33" s="4">
        <v>2600</v>
      </c>
      <c r="C33" s="4">
        <v>11380</v>
      </c>
      <c r="D33" s="4">
        <v>-8780</v>
      </c>
      <c r="E33" s="4">
        <v>-592770143</v>
      </c>
      <c r="F33" s="4">
        <f t="shared" si="7"/>
        <v>-218698135386</v>
      </c>
      <c r="K33" s="4">
        <f t="shared" si="8"/>
        <v>-1697699400</v>
      </c>
      <c r="L33" s="4">
        <v>177</v>
      </c>
      <c r="M33" s="4">
        <v>152</v>
      </c>
      <c r="N33" s="4">
        <v>46</v>
      </c>
      <c r="O33" s="4">
        <v>35</v>
      </c>
      <c r="P33" s="4">
        <v>233300</v>
      </c>
      <c r="Q33" s="4">
        <v>241100</v>
      </c>
      <c r="R33" s="5">
        <v>1.2E-2</v>
      </c>
      <c r="S33" s="4">
        <v>488900</v>
      </c>
      <c r="T33" s="5">
        <f t="shared" si="9"/>
        <v>924120</v>
      </c>
      <c r="U33" s="24">
        <f t="shared" si="10"/>
        <v>625500</v>
      </c>
      <c r="V33" s="5">
        <v>1.6200000000000003E-2</v>
      </c>
    </row>
    <row r="34" spans="1:22" x14ac:dyDescent="0.2">
      <c r="A34" s="16" t="s">
        <v>306</v>
      </c>
      <c r="B34" s="4">
        <v>10100</v>
      </c>
      <c r="C34" s="4">
        <v>6400</v>
      </c>
      <c r="D34" s="4">
        <v>3700</v>
      </c>
      <c r="E34" s="4">
        <v>248081540</v>
      </c>
      <c r="F34" s="4">
        <f t="shared" si="7"/>
        <v>-218105365243</v>
      </c>
      <c r="K34" s="4">
        <f t="shared" si="8"/>
        <v>-1697699400</v>
      </c>
      <c r="L34" s="4">
        <v>212</v>
      </c>
      <c r="M34" s="4">
        <v>222</v>
      </c>
      <c r="N34" s="4">
        <v>41</v>
      </c>
      <c r="O34" s="4">
        <v>58</v>
      </c>
      <c r="P34" s="4">
        <v>251000</v>
      </c>
      <c r="Q34" s="4">
        <v>365100</v>
      </c>
      <c r="R34" s="5">
        <v>6.0000000000000001E-3</v>
      </c>
      <c r="S34" s="4">
        <v>625500</v>
      </c>
      <c r="T34" s="5">
        <f t="shared" si="9"/>
        <v>1083540</v>
      </c>
      <c r="U34" s="24">
        <f t="shared" si="10"/>
        <v>686200</v>
      </c>
      <c r="V34" s="5">
        <v>1.4800000000000001E-2</v>
      </c>
    </row>
    <row r="35" spans="1:22" x14ac:dyDescent="0.2">
      <c r="A35" s="16" t="s">
        <v>305</v>
      </c>
      <c r="B35" s="4">
        <v>13610</v>
      </c>
      <c r="C35" s="4">
        <v>31400</v>
      </c>
      <c r="D35" s="4">
        <v>-17790</v>
      </c>
      <c r="E35" s="4">
        <v>-1198068627</v>
      </c>
      <c r="F35" s="4">
        <f t="shared" si="7"/>
        <v>-218353446783</v>
      </c>
      <c r="K35" s="4">
        <f t="shared" si="8"/>
        <v>-1697699400</v>
      </c>
      <c r="L35" s="4">
        <v>251</v>
      </c>
      <c r="M35" s="4">
        <v>187</v>
      </c>
      <c r="N35" s="4">
        <v>55</v>
      </c>
      <c r="O35" s="4">
        <v>44</v>
      </c>
      <c r="P35" s="4">
        <v>376100</v>
      </c>
      <c r="Q35" s="4">
        <v>324600</v>
      </c>
      <c r="R35" s="5">
        <v>0</v>
      </c>
      <c r="S35" s="4">
        <v>726800</v>
      </c>
      <c r="T35" s="5">
        <f t="shared" si="9"/>
        <v>1165250</v>
      </c>
      <c r="U35" s="24">
        <f t="shared" si="10"/>
        <v>686200</v>
      </c>
      <c r="V35" s="5">
        <v>2.06E-2</v>
      </c>
    </row>
    <row r="36" spans="1:22" x14ac:dyDescent="0.2">
      <c r="A36" s="16" t="s">
        <v>304</v>
      </c>
      <c r="B36" s="4">
        <v>400</v>
      </c>
      <c r="C36" s="4">
        <v>8760</v>
      </c>
      <c r="D36" s="4">
        <v>-8360</v>
      </c>
      <c r="E36" s="4">
        <v>-556756994</v>
      </c>
      <c r="F36" s="4">
        <f t="shared" ref="F36:F46" si="11">E36+F37</f>
        <v>-217155378156</v>
      </c>
      <c r="G36" s="4">
        <v>0</v>
      </c>
      <c r="H36" s="4">
        <v>0</v>
      </c>
      <c r="I36" s="4">
        <v>0</v>
      </c>
      <c r="J36" s="4">
        <v>-1242050000</v>
      </c>
      <c r="K36" s="4">
        <f t="shared" ref="K36:K46" si="12">K37+J36</f>
        <v>-1697699400</v>
      </c>
      <c r="L36" s="4">
        <v>244</v>
      </c>
      <c r="M36" s="4">
        <v>195</v>
      </c>
      <c r="N36" s="4">
        <v>64</v>
      </c>
      <c r="O36" s="4">
        <v>46</v>
      </c>
      <c r="P36" s="4">
        <v>388800</v>
      </c>
      <c r="Q36" s="4">
        <v>291600</v>
      </c>
      <c r="R36" s="5">
        <v>7.6E-3</v>
      </c>
      <c r="S36" s="4">
        <v>686200</v>
      </c>
      <c r="T36" s="5">
        <f t="shared" ref="T36:T52" si="13">AVERAGE(S37:S46)</f>
        <v>1167150</v>
      </c>
      <c r="U36" s="24">
        <f t="shared" ref="U36:U46" si="14">MIN(S37:S41)</f>
        <v>744400</v>
      </c>
      <c r="V36" s="5">
        <v>1.9400000000000001E-2</v>
      </c>
    </row>
    <row r="37" spans="1:22" x14ac:dyDescent="0.2">
      <c r="A37" s="16" t="s">
        <v>303</v>
      </c>
      <c r="B37" s="4">
        <v>6020</v>
      </c>
      <c r="C37" s="4">
        <v>219670</v>
      </c>
      <c r="D37" s="4">
        <v>-213650</v>
      </c>
      <c r="E37" s="4">
        <v>-14237573047</v>
      </c>
      <c r="F37" s="4">
        <f t="shared" si="11"/>
        <v>-216598621162</v>
      </c>
      <c r="G37" s="4">
        <v>0</v>
      </c>
      <c r="H37" s="4">
        <v>0</v>
      </c>
      <c r="I37" s="4">
        <v>0</v>
      </c>
      <c r="J37" s="4">
        <v>-2536200</v>
      </c>
      <c r="K37" s="4">
        <f t="shared" si="12"/>
        <v>-455649400</v>
      </c>
      <c r="L37" s="4">
        <v>340</v>
      </c>
      <c r="M37" s="4">
        <v>282</v>
      </c>
      <c r="N37" s="4">
        <v>78</v>
      </c>
      <c r="O37" s="4">
        <v>90</v>
      </c>
      <c r="P37" s="4">
        <v>527200</v>
      </c>
      <c r="Q37" s="4">
        <v>535000</v>
      </c>
      <c r="R37" s="5">
        <v>-9.0000000000000011E-3</v>
      </c>
      <c r="S37" s="4">
        <v>1242800</v>
      </c>
      <c r="T37" s="5">
        <f t="shared" si="13"/>
        <v>1096612</v>
      </c>
      <c r="U37" s="24">
        <f t="shared" si="14"/>
        <v>744400</v>
      </c>
      <c r="V37" s="5">
        <v>2.81E-2</v>
      </c>
    </row>
    <row r="38" spans="1:22" x14ac:dyDescent="0.2">
      <c r="A38" s="16" t="s">
        <v>299</v>
      </c>
      <c r="B38" s="4">
        <v>34000</v>
      </c>
      <c r="C38" s="4">
        <v>9480</v>
      </c>
      <c r="D38" s="4">
        <v>24520</v>
      </c>
      <c r="E38" s="4">
        <v>1621935086</v>
      </c>
      <c r="F38" s="4">
        <f t="shared" si="11"/>
        <v>-202361048115</v>
      </c>
      <c r="G38" s="4">
        <v>0</v>
      </c>
      <c r="H38" s="4">
        <v>0</v>
      </c>
      <c r="I38" s="4">
        <v>0</v>
      </c>
      <c r="J38" s="4">
        <v>-2536200</v>
      </c>
      <c r="K38" s="4">
        <f t="shared" si="12"/>
        <v>-453113200</v>
      </c>
      <c r="L38" s="4">
        <v>253</v>
      </c>
      <c r="M38" s="4">
        <v>191</v>
      </c>
      <c r="N38" s="4">
        <v>97</v>
      </c>
      <c r="O38" s="4">
        <v>46</v>
      </c>
      <c r="P38" s="4">
        <v>491900</v>
      </c>
      <c r="Q38" s="4">
        <v>234400</v>
      </c>
      <c r="R38" s="5">
        <v>2.9300000000000003E-2</v>
      </c>
      <c r="S38" s="4">
        <v>744400</v>
      </c>
      <c r="T38" s="5">
        <f t="shared" si="13"/>
        <v>1078046</v>
      </c>
      <c r="U38" s="24">
        <f t="shared" si="14"/>
        <v>813700</v>
      </c>
      <c r="V38" s="5">
        <v>3.2799999999999996E-2</v>
      </c>
    </row>
    <row r="39" spans="1:22" x14ac:dyDescent="0.2">
      <c r="A39" s="16" t="s">
        <v>298</v>
      </c>
      <c r="B39" s="4">
        <v>58600</v>
      </c>
      <c r="C39" s="4">
        <v>271080</v>
      </c>
      <c r="D39" s="4">
        <v>-212480</v>
      </c>
      <c r="E39" s="4">
        <v>-13834836011</v>
      </c>
      <c r="F39" s="4">
        <f t="shared" si="11"/>
        <v>-203982983201</v>
      </c>
      <c r="K39" s="4">
        <f t="shared" si="12"/>
        <v>-450577000</v>
      </c>
      <c r="L39" s="4">
        <v>350</v>
      </c>
      <c r="M39" s="4">
        <v>223</v>
      </c>
      <c r="N39" s="4">
        <v>82</v>
      </c>
      <c r="O39" s="4">
        <v>76</v>
      </c>
      <c r="P39" s="4">
        <v>449700</v>
      </c>
      <c r="Q39" s="4">
        <v>665500</v>
      </c>
      <c r="R39" s="5">
        <v>0</v>
      </c>
      <c r="S39" s="4">
        <v>1122900</v>
      </c>
      <c r="T39" s="5">
        <f t="shared" si="13"/>
        <v>1103117.8</v>
      </c>
      <c r="U39" s="24">
        <f t="shared" si="14"/>
        <v>813700</v>
      </c>
      <c r="V39" s="5">
        <v>3.3099999999999997E-2</v>
      </c>
    </row>
    <row r="40" spans="1:22" x14ac:dyDescent="0.2">
      <c r="A40" s="16" t="s">
        <v>286</v>
      </c>
      <c r="B40" s="4">
        <v>83500</v>
      </c>
      <c r="C40" s="4">
        <v>216470</v>
      </c>
      <c r="D40" s="4">
        <v>-132970</v>
      </c>
      <c r="E40" s="4">
        <v>-8665988456</v>
      </c>
      <c r="F40" s="4">
        <f t="shared" si="11"/>
        <v>-190148147190</v>
      </c>
      <c r="K40" s="4">
        <f t="shared" si="12"/>
        <v>-450577000</v>
      </c>
      <c r="L40" s="4">
        <v>282</v>
      </c>
      <c r="M40" s="4">
        <v>321</v>
      </c>
      <c r="N40" s="4">
        <v>65</v>
      </c>
      <c r="O40" s="4">
        <v>56</v>
      </c>
      <c r="P40" s="4">
        <v>403600</v>
      </c>
      <c r="Q40" s="4">
        <v>379300</v>
      </c>
      <c r="R40" s="5">
        <v>9.3999999999999986E-3</v>
      </c>
      <c r="S40" s="4">
        <v>813700</v>
      </c>
      <c r="T40" s="5">
        <f t="shared" si="13"/>
        <v>1162554.8</v>
      </c>
      <c r="U40" s="24">
        <f t="shared" si="14"/>
        <v>994500</v>
      </c>
      <c r="V40" s="5">
        <v>2.8900000000000002E-2</v>
      </c>
    </row>
    <row r="41" spans="1:22" x14ac:dyDescent="0.2">
      <c r="A41" s="16" t="s">
        <v>285</v>
      </c>
      <c r="B41" s="4">
        <v>84100</v>
      </c>
      <c r="C41" s="4">
        <v>221410</v>
      </c>
      <c r="D41" s="4">
        <v>-137310</v>
      </c>
      <c r="E41" s="4">
        <v>-8787926374</v>
      </c>
      <c r="F41" s="4">
        <f t="shared" si="11"/>
        <v>-181482158734</v>
      </c>
      <c r="K41" s="4">
        <f t="shared" si="12"/>
        <v>-450577000</v>
      </c>
      <c r="L41" s="4">
        <v>403</v>
      </c>
      <c r="M41" s="4">
        <v>227</v>
      </c>
      <c r="N41" s="4">
        <v>107</v>
      </c>
      <c r="O41" s="4">
        <v>59</v>
      </c>
      <c r="P41" s="4">
        <v>722400</v>
      </c>
      <c r="Q41" s="4">
        <v>394000</v>
      </c>
      <c r="R41" s="5">
        <v>2.23E-2</v>
      </c>
      <c r="S41" s="4">
        <v>1128700</v>
      </c>
      <c r="T41" s="5">
        <f t="shared" si="13"/>
        <v>1092803.3999999999</v>
      </c>
      <c r="U41" s="24">
        <f t="shared" si="14"/>
        <v>705200</v>
      </c>
      <c r="V41" s="5">
        <v>3.5699999999999996E-2</v>
      </c>
    </row>
    <row r="42" spans="1:22" x14ac:dyDescent="0.2">
      <c r="A42" s="16" t="s">
        <v>284</v>
      </c>
      <c r="B42" s="4">
        <v>78400</v>
      </c>
      <c r="C42" s="4">
        <v>245700</v>
      </c>
      <c r="D42" s="4">
        <v>-167300</v>
      </c>
      <c r="E42" s="4">
        <v>-10477229690</v>
      </c>
      <c r="F42" s="4">
        <f t="shared" si="11"/>
        <v>-172694232360</v>
      </c>
      <c r="G42" s="4">
        <v>0</v>
      </c>
      <c r="H42" s="4">
        <v>0</v>
      </c>
      <c r="I42" s="4">
        <v>0</v>
      </c>
      <c r="J42" s="4">
        <v>-2280737000</v>
      </c>
      <c r="K42" s="4">
        <f t="shared" si="12"/>
        <v>-450577000</v>
      </c>
      <c r="L42" s="4">
        <v>428</v>
      </c>
      <c r="M42" s="4">
        <v>356</v>
      </c>
      <c r="N42" s="4">
        <v>73</v>
      </c>
      <c r="O42" s="4">
        <v>87</v>
      </c>
      <c r="P42" s="4">
        <v>527200</v>
      </c>
      <c r="Q42" s="4">
        <v>576600</v>
      </c>
      <c r="R42" s="5">
        <v>0</v>
      </c>
      <c r="S42" s="4">
        <v>1155700</v>
      </c>
      <c r="T42" s="5">
        <f t="shared" si="13"/>
        <v>1114062.3999999999</v>
      </c>
      <c r="U42" s="24">
        <f t="shared" si="14"/>
        <v>537420</v>
      </c>
      <c r="V42" s="5">
        <v>5.9400000000000001E-2</v>
      </c>
    </row>
    <row r="43" spans="1:22" x14ac:dyDescent="0.2">
      <c r="A43" s="16" t="s">
        <v>283</v>
      </c>
      <c r="B43" s="4">
        <v>90090</v>
      </c>
      <c r="C43" s="4">
        <v>170070</v>
      </c>
      <c r="D43" s="4">
        <v>-79980</v>
      </c>
      <c r="E43" s="4">
        <v>-5050722926</v>
      </c>
      <c r="F43" s="4">
        <f t="shared" si="11"/>
        <v>-162217002670</v>
      </c>
      <c r="K43" s="4">
        <f t="shared" si="12"/>
        <v>1830160000</v>
      </c>
      <c r="L43" s="4">
        <v>514</v>
      </c>
      <c r="M43" s="4">
        <v>222</v>
      </c>
      <c r="N43" s="4">
        <v>92</v>
      </c>
      <c r="O43" s="4">
        <v>55</v>
      </c>
      <c r="P43" s="4">
        <v>568700</v>
      </c>
      <c r="Q43" s="4">
        <v>415600</v>
      </c>
      <c r="R43" s="5">
        <v>3.2000000000000002E-3</v>
      </c>
      <c r="S43" s="4">
        <v>994500</v>
      </c>
      <c r="T43" s="5">
        <f t="shared" si="13"/>
        <v>1066876.1000000001</v>
      </c>
      <c r="U43" s="24">
        <f t="shared" si="14"/>
        <v>537420</v>
      </c>
      <c r="V43" s="5">
        <v>3.4200000000000001E-2</v>
      </c>
    </row>
    <row r="44" spans="1:22" x14ac:dyDescent="0.2">
      <c r="A44" s="16" t="s">
        <v>282</v>
      </c>
      <c r="B44" s="4">
        <v>17128</v>
      </c>
      <c r="C44" s="4">
        <v>230450</v>
      </c>
      <c r="D44" s="4">
        <v>-213322</v>
      </c>
      <c r="E44" s="4">
        <v>-13219727812</v>
      </c>
      <c r="F44" s="4">
        <f t="shared" si="11"/>
        <v>-157166279744</v>
      </c>
      <c r="G44" s="4">
        <v>0</v>
      </c>
      <c r="H44" s="4">
        <v>0</v>
      </c>
      <c r="I44" s="4">
        <v>0</v>
      </c>
      <c r="J44" s="4">
        <v>1830160000</v>
      </c>
      <c r="K44" s="4">
        <f t="shared" si="12"/>
        <v>1830160000</v>
      </c>
      <c r="L44" s="4">
        <v>557</v>
      </c>
      <c r="M44" s="4">
        <v>570</v>
      </c>
      <c r="N44" s="4">
        <v>140</v>
      </c>
      <c r="O44" s="4">
        <v>127</v>
      </c>
      <c r="P44" s="4">
        <v>1302800</v>
      </c>
      <c r="Q44" s="4">
        <v>908000</v>
      </c>
      <c r="R44" s="5">
        <v>7.3599999999999999E-2</v>
      </c>
      <c r="S44" s="4">
        <v>2219700</v>
      </c>
      <c r="T44" s="5">
        <f t="shared" si="13"/>
        <v>885206.3</v>
      </c>
      <c r="U44" s="24">
        <f t="shared" si="14"/>
        <v>537420</v>
      </c>
      <c r="V44" s="5">
        <v>0.12560000000000002</v>
      </c>
    </row>
    <row r="45" spans="1:22" x14ac:dyDescent="0.2">
      <c r="A45" s="16" t="s">
        <v>281</v>
      </c>
      <c r="B45" s="4">
        <v>16700</v>
      </c>
      <c r="C45" s="4">
        <v>201800</v>
      </c>
      <c r="D45" s="4">
        <v>-185100</v>
      </c>
      <c r="E45" s="4">
        <v>-10766777484</v>
      </c>
      <c r="F45" s="4">
        <f t="shared" si="11"/>
        <v>-143946551932</v>
      </c>
      <c r="K45" s="4">
        <f t="shared" si="12"/>
        <v>0</v>
      </c>
      <c r="L45" s="4">
        <v>307</v>
      </c>
      <c r="M45" s="4">
        <v>338</v>
      </c>
      <c r="N45" s="4">
        <v>105</v>
      </c>
      <c r="O45" s="4">
        <v>92</v>
      </c>
      <c r="P45" s="4">
        <v>767700</v>
      </c>
      <c r="Q45" s="4">
        <v>761700</v>
      </c>
      <c r="R45" s="5">
        <v>2.2799999999999997E-2</v>
      </c>
      <c r="S45" s="4">
        <v>1543900</v>
      </c>
      <c r="T45" s="5">
        <f t="shared" si="13"/>
        <v>811311.2</v>
      </c>
      <c r="U45" s="24">
        <f t="shared" si="14"/>
        <v>537420</v>
      </c>
      <c r="V45" s="5">
        <v>2.0499999999999997E-2</v>
      </c>
    </row>
    <row r="46" spans="1:22" x14ac:dyDescent="0.2">
      <c r="A46" s="16" t="s">
        <v>280</v>
      </c>
      <c r="B46" s="4">
        <v>1500</v>
      </c>
      <c r="C46" s="4">
        <v>200200</v>
      </c>
      <c r="D46" s="4">
        <v>-198700</v>
      </c>
      <c r="E46" s="4">
        <v>-11370069331</v>
      </c>
      <c r="F46" s="4">
        <f t="shared" si="11"/>
        <v>-133179774448</v>
      </c>
      <c r="K46" s="4">
        <f t="shared" si="12"/>
        <v>0</v>
      </c>
      <c r="L46" s="4">
        <v>206</v>
      </c>
      <c r="M46" s="4">
        <v>153</v>
      </c>
      <c r="N46" s="4">
        <v>49</v>
      </c>
      <c r="O46" s="4">
        <v>47</v>
      </c>
      <c r="P46" s="4">
        <v>291100</v>
      </c>
      <c r="Q46" s="4">
        <v>396400</v>
      </c>
      <c r="R46" s="5">
        <v>5.3E-3</v>
      </c>
      <c r="S46" s="4">
        <v>705200</v>
      </c>
      <c r="T46" s="5">
        <f t="shared" si="13"/>
        <v>831905.7</v>
      </c>
      <c r="U46" s="24">
        <f t="shared" si="14"/>
        <v>431186</v>
      </c>
      <c r="V46" s="5">
        <v>2.07E-2</v>
      </c>
    </row>
    <row r="47" spans="1:22" x14ac:dyDescent="0.2">
      <c r="A47" s="16" t="s">
        <v>279</v>
      </c>
      <c r="B47" s="4">
        <v>5100</v>
      </c>
      <c r="C47" s="4">
        <v>91100</v>
      </c>
      <c r="D47" s="4">
        <v>-86000</v>
      </c>
      <c r="E47" s="4">
        <v>-4903570045</v>
      </c>
      <c r="F47" s="4">
        <f t="shared" ref="F47:F121" si="15">E47+F48</f>
        <v>-121809705117</v>
      </c>
      <c r="K47" s="4">
        <f t="shared" ref="K47:K67" si="16">K48+J47</f>
        <v>0</v>
      </c>
      <c r="L47" s="4">
        <v>161</v>
      </c>
      <c r="M47" s="4">
        <v>149</v>
      </c>
      <c r="N47" s="4">
        <v>33</v>
      </c>
      <c r="O47" s="4">
        <v>51</v>
      </c>
      <c r="P47" s="4">
        <v>217200</v>
      </c>
      <c r="Q47" s="4">
        <v>309600</v>
      </c>
      <c r="R47" s="5">
        <v>9.1999999999999998E-3</v>
      </c>
      <c r="S47" s="4">
        <v>537420</v>
      </c>
      <c r="T47" s="5">
        <f t="shared" si="13"/>
        <v>852308.2</v>
      </c>
      <c r="U47" s="24">
        <f t="shared" ref="U47:U65" si="17">MIN(S48:S52)</f>
        <v>431186</v>
      </c>
      <c r="V47" s="5">
        <v>1.9099999999999999E-2</v>
      </c>
    </row>
    <row r="48" spans="1:22" x14ac:dyDescent="0.2">
      <c r="A48" s="16" t="s">
        <v>278</v>
      </c>
      <c r="B48" s="4">
        <v>0</v>
      </c>
      <c r="C48" s="4">
        <v>200</v>
      </c>
      <c r="D48" s="4">
        <v>-200</v>
      </c>
      <c r="E48" s="4">
        <v>-11295728</v>
      </c>
      <c r="F48" s="4">
        <f t="shared" si="15"/>
        <v>-116906135072</v>
      </c>
      <c r="K48" s="4">
        <f t="shared" si="16"/>
        <v>0</v>
      </c>
      <c r="L48" s="4">
        <v>225</v>
      </c>
      <c r="M48" s="4">
        <v>114</v>
      </c>
      <c r="N48" s="4">
        <v>46</v>
      </c>
      <c r="O48" s="4">
        <v>45</v>
      </c>
      <c r="P48" s="4">
        <v>281800</v>
      </c>
      <c r="Q48" s="4">
        <v>267800</v>
      </c>
      <c r="R48" s="5">
        <v>5.0000000000000001E-3</v>
      </c>
      <c r="S48" s="4">
        <v>558740</v>
      </c>
      <c r="T48" s="5">
        <f t="shared" si="13"/>
        <v>905535.1</v>
      </c>
      <c r="U48" s="24">
        <f t="shared" si="17"/>
        <v>431186</v>
      </c>
      <c r="V48" s="5">
        <v>2.1099999999999997E-2</v>
      </c>
    </row>
    <row r="49" spans="1:22" x14ac:dyDescent="0.2">
      <c r="A49" s="16" t="s">
        <v>275</v>
      </c>
      <c r="B49" s="4">
        <v>7400</v>
      </c>
      <c r="C49" s="4">
        <v>287400</v>
      </c>
      <c r="D49" s="4">
        <v>-280000</v>
      </c>
      <c r="E49" s="4">
        <v>-15723060916</v>
      </c>
      <c r="F49" s="4">
        <f t="shared" si="15"/>
        <v>-116894839344</v>
      </c>
      <c r="K49" s="4">
        <f t="shared" si="16"/>
        <v>0</v>
      </c>
      <c r="L49" s="4">
        <v>377</v>
      </c>
      <c r="M49" s="4">
        <v>374</v>
      </c>
      <c r="N49" s="4">
        <v>47</v>
      </c>
      <c r="O49" s="4">
        <v>115</v>
      </c>
      <c r="P49" s="4">
        <v>305500</v>
      </c>
      <c r="Q49" s="4">
        <v>1027200</v>
      </c>
      <c r="R49" s="5">
        <v>-2.5099999999999997E-2</v>
      </c>
      <c r="S49" s="4">
        <v>1373618</v>
      </c>
      <c r="T49" s="5">
        <f t="shared" si="13"/>
        <v>876662.8</v>
      </c>
      <c r="U49" s="24">
        <f t="shared" si="17"/>
        <v>403002</v>
      </c>
      <c r="V49" s="5">
        <v>3.6499999999999998E-2</v>
      </c>
    </row>
    <row r="50" spans="1:22" x14ac:dyDescent="0.2">
      <c r="A50" s="16" t="s">
        <v>274</v>
      </c>
      <c r="B50" s="4">
        <v>17400</v>
      </c>
      <c r="C50" s="4">
        <v>0</v>
      </c>
      <c r="D50" s="4">
        <v>17400</v>
      </c>
      <c r="E50" s="4">
        <v>1002148082</v>
      </c>
      <c r="F50" s="4">
        <f t="shared" si="15"/>
        <v>-101171778428</v>
      </c>
      <c r="K50" s="4">
        <f t="shared" si="16"/>
        <v>0</v>
      </c>
      <c r="L50" s="4">
        <v>428</v>
      </c>
      <c r="M50" s="4">
        <v>256</v>
      </c>
      <c r="N50" s="4">
        <v>84</v>
      </c>
      <c r="O50" s="4">
        <v>108</v>
      </c>
      <c r="P50" s="4">
        <v>467900</v>
      </c>
      <c r="Q50" s="4">
        <v>846300</v>
      </c>
      <c r="R50" s="5">
        <v>-2.3799999999999998E-2</v>
      </c>
      <c r="S50" s="4">
        <v>1408070</v>
      </c>
      <c r="T50" s="5">
        <f t="shared" si="13"/>
        <v>884576</v>
      </c>
      <c r="U50" s="24">
        <f t="shared" si="17"/>
        <v>403002</v>
      </c>
      <c r="V50" s="5">
        <v>4.5700000000000005E-2</v>
      </c>
    </row>
    <row r="51" spans="1:22" x14ac:dyDescent="0.2">
      <c r="A51" s="16" t="s">
        <v>273</v>
      </c>
      <c r="B51" s="4">
        <v>7400</v>
      </c>
      <c r="C51" s="4">
        <v>2050</v>
      </c>
      <c r="D51" s="4">
        <v>5350</v>
      </c>
      <c r="E51" s="4">
        <v>315804100</v>
      </c>
      <c r="F51" s="4">
        <f t="shared" si="15"/>
        <v>-102173926510</v>
      </c>
      <c r="K51" s="4">
        <f t="shared" si="16"/>
        <v>0</v>
      </c>
      <c r="L51" s="4">
        <v>214</v>
      </c>
      <c r="M51" s="4">
        <v>126</v>
      </c>
      <c r="N51" s="4">
        <v>27</v>
      </c>
      <c r="O51" s="4">
        <v>36</v>
      </c>
      <c r="P51" s="4">
        <v>178200</v>
      </c>
      <c r="Q51" s="4">
        <v>250600</v>
      </c>
      <c r="R51" s="5">
        <v>-4.5000000000000005E-3</v>
      </c>
      <c r="S51" s="4">
        <v>431186</v>
      </c>
      <c r="T51" s="5">
        <f t="shared" si="13"/>
        <v>997258.2</v>
      </c>
      <c r="U51" s="24">
        <f t="shared" si="17"/>
        <v>403002</v>
      </c>
      <c r="V51" s="5">
        <v>2.8399999999999998E-2</v>
      </c>
    </row>
    <row r="52" spans="1:22" x14ac:dyDescent="0.2">
      <c r="A52" s="16" t="s">
        <v>268</v>
      </c>
      <c r="B52" s="4">
        <v>10900</v>
      </c>
      <c r="C52" s="4">
        <v>253130</v>
      </c>
      <c r="D52" s="4">
        <v>-242230</v>
      </c>
      <c r="E52" s="4">
        <v>-14355613379</v>
      </c>
      <c r="F52" s="4">
        <f t="shared" si="15"/>
        <v>-102489730610</v>
      </c>
      <c r="K52" s="4">
        <f t="shared" si="16"/>
        <v>0</v>
      </c>
      <c r="L52" s="4">
        <v>368</v>
      </c>
      <c r="M52" s="4">
        <v>241</v>
      </c>
      <c r="N52" s="4">
        <v>116</v>
      </c>
      <c r="O52" s="4">
        <v>71</v>
      </c>
      <c r="P52" s="4">
        <v>898100</v>
      </c>
      <c r="Q52" s="4">
        <v>462600</v>
      </c>
      <c r="R52" s="5">
        <v>2.18E-2</v>
      </c>
      <c r="S52" s="4">
        <v>1368290</v>
      </c>
      <c r="T52" s="5">
        <f t="shared" si="13"/>
        <v>1028169.3</v>
      </c>
      <c r="U52" s="24">
        <f t="shared" si="17"/>
        <v>403002</v>
      </c>
      <c r="V52" s="5">
        <v>3.1699999999999999E-2</v>
      </c>
    </row>
    <row r="53" spans="1:22" x14ac:dyDescent="0.2">
      <c r="A53" s="16" t="s">
        <v>266</v>
      </c>
      <c r="B53" s="4">
        <v>12000</v>
      </c>
      <c r="C53" s="4">
        <v>2760</v>
      </c>
      <c r="D53" s="4">
        <v>9240</v>
      </c>
      <c r="E53" s="4">
        <v>535807689</v>
      </c>
      <c r="F53" s="4">
        <f t="shared" si="15"/>
        <v>-88134117231</v>
      </c>
      <c r="K53" s="4">
        <f t="shared" si="16"/>
        <v>0</v>
      </c>
      <c r="L53" s="4">
        <v>216</v>
      </c>
      <c r="M53" s="4">
        <v>116</v>
      </c>
      <c r="N53" s="4">
        <v>54</v>
      </c>
      <c r="O53" s="4">
        <v>24</v>
      </c>
      <c r="P53" s="4">
        <v>336500</v>
      </c>
      <c r="Q53" s="4">
        <v>183700</v>
      </c>
      <c r="R53" s="5">
        <v>1.6000000000000001E-3</v>
      </c>
      <c r="S53" s="4">
        <v>522637</v>
      </c>
      <c r="T53" s="5">
        <f t="shared" ref="T53:T106" si="18">AVERAGE(S54:S63)</f>
        <v>1158882.3999999999</v>
      </c>
      <c r="U53" s="24">
        <f t="shared" si="17"/>
        <v>403002</v>
      </c>
      <c r="V53" s="5">
        <v>1.7100000000000001E-2</v>
      </c>
    </row>
    <row r="54" spans="1:22" x14ac:dyDescent="0.2">
      <c r="A54" s="16" t="s">
        <v>265</v>
      </c>
      <c r="B54" s="4">
        <v>0</v>
      </c>
      <c r="C54" s="4">
        <v>600</v>
      </c>
      <c r="D54" s="4">
        <v>-600</v>
      </c>
      <c r="E54" s="4">
        <v>-34733881</v>
      </c>
      <c r="F54" s="4">
        <f t="shared" si="15"/>
        <v>-88669924920</v>
      </c>
      <c r="K54" s="4">
        <f t="shared" si="16"/>
        <v>0</v>
      </c>
      <c r="L54" s="4">
        <v>110</v>
      </c>
      <c r="M54" s="4">
        <v>123</v>
      </c>
      <c r="N54" s="4">
        <v>24</v>
      </c>
      <c r="O54" s="4">
        <v>30</v>
      </c>
      <c r="P54" s="4">
        <v>158300</v>
      </c>
      <c r="Q54" s="4">
        <v>230400</v>
      </c>
      <c r="R54" s="5">
        <v>3.3E-3</v>
      </c>
      <c r="S54" s="4">
        <v>403002</v>
      </c>
      <c r="T54" s="5">
        <f t="shared" si="18"/>
        <v>1317282.8</v>
      </c>
      <c r="U54" s="24">
        <f t="shared" si="17"/>
        <v>741445</v>
      </c>
      <c r="V54" s="5">
        <v>2.8900000000000002E-2</v>
      </c>
    </row>
    <row r="55" spans="1:22" x14ac:dyDescent="0.2">
      <c r="A55" s="16" t="s">
        <v>247</v>
      </c>
      <c r="B55" s="4">
        <v>320</v>
      </c>
      <c r="C55" s="4">
        <v>250100</v>
      </c>
      <c r="D55" s="4">
        <v>-249780</v>
      </c>
      <c r="E55" s="4">
        <v>-14414794790</v>
      </c>
      <c r="F55" s="4">
        <f t="shared" si="15"/>
        <v>-88635191039</v>
      </c>
      <c r="K55" s="4">
        <f t="shared" si="16"/>
        <v>0</v>
      </c>
      <c r="L55" s="4">
        <v>236</v>
      </c>
      <c r="M55" s="4">
        <v>215</v>
      </c>
      <c r="N55" s="4">
        <v>63</v>
      </c>
      <c r="O55" s="4">
        <v>57</v>
      </c>
      <c r="P55" s="4">
        <v>420500</v>
      </c>
      <c r="Q55" s="4">
        <v>372700</v>
      </c>
      <c r="R55" s="5">
        <v>3.7000000000000002E-3</v>
      </c>
      <c r="S55" s="4">
        <v>804949</v>
      </c>
      <c r="T55" s="5">
        <f t="shared" si="18"/>
        <v>1290544.6000000001</v>
      </c>
      <c r="U55" s="24">
        <f t="shared" si="17"/>
        <v>741445</v>
      </c>
      <c r="V55" s="5">
        <v>1.9E-2</v>
      </c>
    </row>
    <row r="56" spans="1:22" x14ac:dyDescent="0.2">
      <c r="A56" s="16" t="s">
        <v>239</v>
      </c>
      <c r="B56" s="4">
        <v>150400</v>
      </c>
      <c r="C56" s="4">
        <v>2300</v>
      </c>
      <c r="D56" s="4">
        <v>148100</v>
      </c>
      <c r="E56" s="4">
        <v>8517279992</v>
      </c>
      <c r="F56" s="4">
        <f t="shared" si="15"/>
        <v>-74220396249</v>
      </c>
      <c r="K56" s="4">
        <f t="shared" si="16"/>
        <v>0</v>
      </c>
      <c r="L56" s="4">
        <v>225</v>
      </c>
      <c r="M56" s="4">
        <v>236</v>
      </c>
      <c r="N56" s="4">
        <v>50</v>
      </c>
      <c r="O56" s="4">
        <v>71</v>
      </c>
      <c r="P56" s="4">
        <v>336900</v>
      </c>
      <c r="Q56" s="4">
        <v>556500</v>
      </c>
      <c r="R56" s="5">
        <v>-6.7000000000000002E-3</v>
      </c>
      <c r="S56" s="4">
        <v>911145</v>
      </c>
      <c r="T56" s="5">
        <f t="shared" si="18"/>
        <v>1230527.6000000001</v>
      </c>
      <c r="U56" s="24">
        <f t="shared" si="17"/>
        <v>741445</v>
      </c>
      <c r="V56" s="5">
        <v>2.41E-2</v>
      </c>
    </row>
    <row r="57" spans="1:22" x14ac:dyDescent="0.2">
      <c r="A57" s="16" t="s">
        <v>238</v>
      </c>
      <c r="B57" s="4">
        <v>540</v>
      </c>
      <c r="C57" s="4">
        <v>54900</v>
      </c>
      <c r="D57" s="4">
        <v>-54360</v>
      </c>
      <c r="E57" s="4">
        <v>-3145064235</v>
      </c>
      <c r="F57" s="4">
        <f t="shared" si="15"/>
        <v>-82737676241</v>
      </c>
      <c r="K57" s="4">
        <f t="shared" si="16"/>
        <v>0</v>
      </c>
      <c r="L57" s="4">
        <v>207</v>
      </c>
      <c r="M57" s="4">
        <v>240</v>
      </c>
      <c r="N57" s="4">
        <v>36</v>
      </c>
      <c r="O57" s="4">
        <v>84</v>
      </c>
      <c r="P57" s="4">
        <v>268800</v>
      </c>
      <c r="Q57" s="4">
        <v>451300</v>
      </c>
      <c r="R57" s="5">
        <v>-4.0999999999999995E-3</v>
      </c>
      <c r="S57" s="4">
        <v>741445</v>
      </c>
      <c r="T57" s="5">
        <f t="shared" si="18"/>
        <v>1284870.111111111</v>
      </c>
      <c r="U57" s="24">
        <f t="shared" si="17"/>
        <v>1084895</v>
      </c>
      <c r="V57" s="5">
        <v>2.7200000000000002E-2</v>
      </c>
    </row>
    <row r="58" spans="1:22" x14ac:dyDescent="0.2">
      <c r="A58" s="16" t="s">
        <v>237</v>
      </c>
      <c r="B58" s="4">
        <v>750</v>
      </c>
      <c r="C58" s="4">
        <v>202400</v>
      </c>
      <c r="D58" s="4">
        <v>-201650</v>
      </c>
      <c r="E58" s="4">
        <v>-11723058060</v>
      </c>
      <c r="F58" s="4">
        <f t="shared" si="15"/>
        <v>-79592612006</v>
      </c>
      <c r="K58" s="4">
        <f t="shared" si="16"/>
        <v>0</v>
      </c>
      <c r="L58" s="4">
        <v>239</v>
      </c>
      <c r="M58" s="4">
        <v>266</v>
      </c>
      <c r="N58" s="4">
        <v>73</v>
      </c>
      <c r="O58" s="4">
        <v>77</v>
      </c>
      <c r="P58" s="4">
        <v>533000</v>
      </c>
      <c r="Q58" s="4">
        <v>549900</v>
      </c>
      <c r="R58" s="5">
        <v>2.5399999999999999E-2</v>
      </c>
      <c r="S58" s="4">
        <v>1091009</v>
      </c>
      <c r="T58" s="5">
        <f t="shared" si="18"/>
        <v>1309102.75</v>
      </c>
      <c r="U58" s="24">
        <f t="shared" si="17"/>
        <v>1084895</v>
      </c>
      <c r="V58" s="5">
        <v>5.0499999999999996E-2</v>
      </c>
    </row>
    <row r="59" spans="1:22" x14ac:dyDescent="0.2">
      <c r="A59" s="16" t="s">
        <v>233</v>
      </c>
      <c r="B59" s="4">
        <v>1120</v>
      </c>
      <c r="C59" s="4">
        <v>309250</v>
      </c>
      <c r="D59" s="4">
        <v>-308130</v>
      </c>
      <c r="E59" s="4">
        <v>-17470803183</v>
      </c>
      <c r="F59" s="4">
        <f t="shared" si="15"/>
        <v>-67869553946</v>
      </c>
      <c r="K59" s="4">
        <f t="shared" si="16"/>
        <v>0</v>
      </c>
      <c r="L59" s="4">
        <v>303</v>
      </c>
      <c r="M59" s="4">
        <v>309</v>
      </c>
      <c r="N59" s="4">
        <v>58</v>
      </c>
      <c r="O59" s="4">
        <v>61</v>
      </c>
      <c r="R59" s="5">
        <v>1.0700000000000001E-2</v>
      </c>
      <c r="S59" s="4">
        <v>1084895</v>
      </c>
      <c r="T59" s="5">
        <f t="shared" si="18"/>
        <v>1341132.4285714286</v>
      </c>
      <c r="U59" s="24">
        <f t="shared" si="17"/>
        <v>1487202</v>
      </c>
    </row>
    <row r="60" spans="1:22" x14ac:dyDescent="0.2">
      <c r="A60" s="16" t="s">
        <v>232</v>
      </c>
      <c r="B60" s="4">
        <v>880</v>
      </c>
      <c r="C60" s="4">
        <v>447690</v>
      </c>
      <c r="D60" s="4">
        <v>-446810</v>
      </c>
      <c r="E60" s="4">
        <v>-25052783008</v>
      </c>
      <c r="F60" s="4">
        <f t="shared" si="15"/>
        <v>-50398750763</v>
      </c>
      <c r="K60" s="4">
        <f t="shared" si="16"/>
        <v>0</v>
      </c>
      <c r="R60" s="5">
        <v>1.3999999999999999E-2</v>
      </c>
      <c r="S60" s="4">
        <v>1487202</v>
      </c>
      <c r="T60" s="5">
        <f t="shared" si="18"/>
        <v>1316787.5</v>
      </c>
      <c r="U60" s="24">
        <f t="shared" si="17"/>
        <v>537567</v>
      </c>
    </row>
    <row r="61" spans="1:22" x14ac:dyDescent="0.2">
      <c r="A61" s="16" t="s">
        <v>231</v>
      </c>
      <c r="B61" s="4">
        <v>1800</v>
      </c>
      <c r="C61" s="4">
        <v>208540</v>
      </c>
      <c r="D61" s="4">
        <v>-206740</v>
      </c>
      <c r="E61" s="4">
        <v>-11429291838</v>
      </c>
      <c r="F61" s="4">
        <f t="shared" si="15"/>
        <v>-25345967755</v>
      </c>
      <c r="K61" s="4">
        <f t="shared" si="16"/>
        <v>0</v>
      </c>
      <c r="R61" s="5">
        <v>2.3799999999999998E-2</v>
      </c>
      <c r="S61" s="4">
        <v>1558008</v>
      </c>
      <c r="T61" s="5">
        <f t="shared" si="18"/>
        <v>1268543.3999999999</v>
      </c>
      <c r="U61" s="24">
        <f t="shared" si="17"/>
        <v>310975</v>
      </c>
    </row>
    <row r="62" spans="1:22" x14ac:dyDescent="0.2">
      <c r="A62" s="16" t="s">
        <v>230</v>
      </c>
      <c r="B62" s="4">
        <v>41100</v>
      </c>
      <c r="C62" s="4">
        <v>206950</v>
      </c>
      <c r="D62" s="4">
        <v>-165850</v>
      </c>
      <c r="E62" s="4">
        <v>-8956253294</v>
      </c>
      <c r="F62" s="4">
        <f t="shared" si="15"/>
        <v>-13916675917</v>
      </c>
      <c r="K62" s="4">
        <f t="shared" si="16"/>
        <v>0</v>
      </c>
      <c r="R62" s="5">
        <v>5.6999999999999993E-3</v>
      </c>
      <c r="S62" s="4">
        <v>1677401</v>
      </c>
      <c r="T62" s="5">
        <f t="shared" si="18"/>
        <v>1166329</v>
      </c>
      <c r="U62" s="24">
        <f t="shared" si="17"/>
        <v>310975</v>
      </c>
    </row>
    <row r="63" spans="1:22" x14ac:dyDescent="0.2">
      <c r="A63" s="16" t="s">
        <v>229</v>
      </c>
      <c r="B63" s="4">
        <v>4100</v>
      </c>
      <c r="C63" s="4">
        <v>207820</v>
      </c>
      <c r="D63" s="4">
        <v>-203720</v>
      </c>
      <c r="E63" s="4">
        <v>-10936803031</v>
      </c>
      <c r="F63" s="4">
        <f t="shared" si="15"/>
        <v>-4960422623</v>
      </c>
      <c r="K63" s="4">
        <f t="shared" si="16"/>
        <v>0</v>
      </c>
      <c r="R63" s="5">
        <v>6.0999999999999999E-2</v>
      </c>
      <c r="S63" s="4">
        <v>1829768</v>
      </c>
      <c r="T63" s="5">
        <f t="shared" si="18"/>
        <v>945182.66666666663</v>
      </c>
      <c r="U63" s="24">
        <f t="shared" si="17"/>
        <v>310975</v>
      </c>
    </row>
    <row r="64" spans="1:22" x14ac:dyDescent="0.2">
      <c r="A64" s="16" t="s">
        <v>228</v>
      </c>
      <c r="B64" s="4">
        <v>131600</v>
      </c>
      <c r="C64" s="4">
        <v>10800</v>
      </c>
      <c r="D64" s="4">
        <v>120800</v>
      </c>
      <c r="E64" s="4">
        <v>6107528730</v>
      </c>
      <c r="F64" s="4">
        <f t="shared" si="15"/>
        <v>5976380408</v>
      </c>
      <c r="K64" s="4">
        <f t="shared" si="16"/>
        <v>0</v>
      </c>
      <c r="R64" s="5">
        <v>4.9000000000000002E-2</v>
      </c>
      <c r="S64" s="4">
        <v>1987006</v>
      </c>
      <c r="T64" s="5">
        <f t="shared" si="18"/>
        <v>424271</v>
      </c>
      <c r="U64" s="24">
        <f t="shared" si="17"/>
        <v>310975</v>
      </c>
    </row>
    <row r="65" spans="1:21" x14ac:dyDescent="0.2">
      <c r="A65" s="16" t="s">
        <v>227</v>
      </c>
      <c r="B65" s="4">
        <v>0</v>
      </c>
      <c r="C65" s="4">
        <v>3000</v>
      </c>
      <c r="D65" s="4">
        <v>-3000</v>
      </c>
      <c r="E65" s="4">
        <v>-144525335</v>
      </c>
      <c r="F65" s="4">
        <f t="shared" si="15"/>
        <v>-131148322</v>
      </c>
      <c r="K65" s="4">
        <f t="shared" si="16"/>
        <v>0</v>
      </c>
      <c r="R65" s="5">
        <v>7.9000000000000008E-3</v>
      </c>
      <c r="S65" s="4">
        <v>537567</v>
      </c>
      <c r="T65" s="5">
        <f t="shared" si="18"/>
        <v>310975</v>
      </c>
      <c r="U65" s="24">
        <f t="shared" si="17"/>
        <v>310975</v>
      </c>
    </row>
    <row r="66" spans="1:21" x14ac:dyDescent="0.2">
      <c r="A66" s="16" t="s">
        <v>221</v>
      </c>
      <c r="B66" s="4">
        <v>500</v>
      </c>
      <c r="C66" s="4">
        <v>220</v>
      </c>
      <c r="D66" s="4">
        <v>280</v>
      </c>
      <c r="E66" s="4">
        <v>13377013</v>
      </c>
      <c r="F66" s="4">
        <f t="shared" si="15"/>
        <v>13377013</v>
      </c>
      <c r="K66" s="4">
        <f t="shared" si="16"/>
        <v>0</v>
      </c>
      <c r="R66" s="5">
        <v>3.7000000000000002E-3</v>
      </c>
      <c r="S66" s="4">
        <v>310975</v>
      </c>
      <c r="T66" s="5" t="e">
        <f t="shared" si="18"/>
        <v>#DIV/0!</v>
      </c>
      <c r="U66" s="5"/>
    </row>
    <row r="67" spans="1:21" x14ac:dyDescent="0.2">
      <c r="A67" s="2"/>
      <c r="B67" s="4"/>
      <c r="C67" s="4"/>
      <c r="D67" s="4"/>
      <c r="E67" s="4"/>
      <c r="F67" s="4">
        <f t="shared" si="15"/>
        <v>0</v>
      </c>
      <c r="G67" s="4"/>
      <c r="H67" s="4"/>
      <c r="I67" s="4"/>
      <c r="J67" s="4"/>
      <c r="K67" s="4">
        <f t="shared" si="16"/>
        <v>0</v>
      </c>
      <c r="L67" s="4"/>
      <c r="M67" s="4"/>
      <c r="N67" s="4"/>
      <c r="O67" s="4"/>
      <c r="P67" s="4"/>
      <c r="Q67" s="4"/>
      <c r="R67" s="5"/>
      <c r="S67" s="4"/>
      <c r="T67" s="5" t="e">
        <f t="shared" si="18"/>
        <v>#DIV/0!</v>
      </c>
      <c r="U67" s="5"/>
    </row>
    <row r="68" spans="1:21" x14ac:dyDescent="0.2">
      <c r="A68" s="2"/>
      <c r="B68" s="4"/>
      <c r="C68" s="4"/>
      <c r="D68" s="4"/>
      <c r="E68" s="4"/>
      <c r="F68" s="4">
        <f t="shared" si="15"/>
        <v>0</v>
      </c>
      <c r="G68" s="4"/>
      <c r="H68" s="4"/>
      <c r="I68" s="4"/>
      <c r="J68" s="4"/>
      <c r="K68" s="4">
        <f>K69+J68</f>
        <v>0</v>
      </c>
      <c r="L68" s="4"/>
      <c r="M68" s="4"/>
      <c r="N68" s="4"/>
      <c r="O68" s="4"/>
      <c r="P68" s="4"/>
      <c r="Q68" s="4"/>
      <c r="R68" s="5"/>
      <c r="S68" s="4"/>
      <c r="T68" s="5" t="e">
        <f t="shared" si="18"/>
        <v>#DIV/0!</v>
      </c>
      <c r="U68" s="5"/>
    </row>
    <row r="69" spans="1:21" x14ac:dyDescent="0.2">
      <c r="A69" s="2"/>
      <c r="B69" s="4"/>
      <c r="C69" s="4"/>
      <c r="D69" s="4"/>
      <c r="E69" s="4"/>
      <c r="F69" s="4">
        <f t="shared" si="15"/>
        <v>0</v>
      </c>
      <c r="G69" s="4"/>
      <c r="H69" s="4"/>
      <c r="I69" s="4"/>
      <c r="J69" s="4"/>
      <c r="K69" s="4">
        <f>J69+K71</f>
        <v>0</v>
      </c>
      <c r="L69" s="4"/>
      <c r="M69" s="4"/>
      <c r="N69" s="4"/>
      <c r="O69" s="4"/>
      <c r="P69" s="4"/>
      <c r="Q69" s="4"/>
      <c r="R69" s="5"/>
      <c r="S69" s="4"/>
      <c r="T69" s="5" t="e">
        <f t="shared" si="18"/>
        <v>#DIV/0!</v>
      </c>
      <c r="U69" s="5"/>
    </row>
    <row r="70" spans="1:21" x14ac:dyDescent="0.2">
      <c r="A70" s="2"/>
      <c r="B70" s="4"/>
      <c r="C70" s="4"/>
      <c r="D70" s="4"/>
      <c r="E70" s="4"/>
      <c r="F70" s="4">
        <f t="shared" si="15"/>
        <v>0</v>
      </c>
      <c r="G70" s="4"/>
      <c r="H70" s="4"/>
      <c r="I70" s="4"/>
      <c r="J70" s="4"/>
      <c r="K70" s="4"/>
      <c r="L70" s="4"/>
      <c r="M70" s="4"/>
      <c r="N70" s="4"/>
      <c r="O70" s="4"/>
      <c r="P70" s="4"/>
      <c r="Q70" s="4"/>
      <c r="R70" s="5"/>
      <c r="S70" s="4"/>
      <c r="T70" s="5" t="e">
        <f t="shared" si="18"/>
        <v>#DIV/0!</v>
      </c>
      <c r="U70" s="5"/>
    </row>
    <row r="71" spans="1:21" x14ac:dyDescent="0.2">
      <c r="A71" s="2"/>
      <c r="B71" s="4"/>
      <c r="C71" s="4"/>
      <c r="D71" s="4"/>
      <c r="E71" s="4"/>
      <c r="F71" s="4">
        <f t="shared" si="15"/>
        <v>0</v>
      </c>
      <c r="G71" s="4"/>
      <c r="H71" s="4"/>
      <c r="I71" s="4"/>
      <c r="J71" s="4"/>
      <c r="K71" s="4">
        <f>J71</f>
        <v>0</v>
      </c>
      <c r="L71" s="4"/>
      <c r="M71" s="4"/>
      <c r="N71" s="4"/>
      <c r="O71" s="4"/>
      <c r="P71" s="4"/>
      <c r="Q71" s="4"/>
      <c r="R71" s="5"/>
      <c r="S71" s="4"/>
      <c r="T71" s="5" t="e">
        <f t="shared" si="18"/>
        <v>#DIV/0!</v>
      </c>
      <c r="U71" s="5"/>
    </row>
    <row r="72" spans="1:21" x14ac:dyDescent="0.2">
      <c r="A72" s="2"/>
      <c r="B72" s="4"/>
      <c r="C72" s="4"/>
      <c r="D72" s="4"/>
      <c r="E72" s="4"/>
      <c r="F72" s="4">
        <f t="shared" si="15"/>
        <v>0</v>
      </c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5"/>
      <c r="S72" s="4"/>
      <c r="T72" s="5" t="e">
        <f t="shared" si="18"/>
        <v>#DIV/0!</v>
      </c>
      <c r="U72" s="5"/>
    </row>
    <row r="73" spans="1:21" x14ac:dyDescent="0.2">
      <c r="A73" s="2"/>
      <c r="B73" s="4"/>
      <c r="C73" s="4"/>
      <c r="D73" s="4"/>
      <c r="E73" s="4"/>
      <c r="F73" s="4">
        <f t="shared" si="15"/>
        <v>0</v>
      </c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5"/>
      <c r="S73" s="4"/>
      <c r="T73" s="5" t="e">
        <f t="shared" si="18"/>
        <v>#DIV/0!</v>
      </c>
      <c r="U73" s="5"/>
    </row>
    <row r="74" spans="1:21" x14ac:dyDescent="0.2">
      <c r="A74" s="2"/>
      <c r="B74" s="4"/>
      <c r="C74" s="4"/>
      <c r="D74" s="4"/>
      <c r="E74" s="4"/>
      <c r="F74" s="4">
        <f t="shared" si="15"/>
        <v>0</v>
      </c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5"/>
      <c r="S74" s="4"/>
      <c r="T74" s="5" t="e">
        <f t="shared" si="18"/>
        <v>#DIV/0!</v>
      </c>
      <c r="U74" s="5"/>
    </row>
    <row r="75" spans="1:21" x14ac:dyDescent="0.2">
      <c r="A75" s="2"/>
      <c r="B75" s="4"/>
      <c r="C75" s="4"/>
      <c r="D75" s="4"/>
      <c r="E75" s="4"/>
      <c r="F75" s="4">
        <f t="shared" si="15"/>
        <v>0</v>
      </c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5"/>
      <c r="S75" s="4"/>
      <c r="T75" s="5" t="e">
        <f t="shared" si="18"/>
        <v>#DIV/0!</v>
      </c>
      <c r="U75" s="5"/>
    </row>
    <row r="76" spans="1:21" x14ac:dyDescent="0.2">
      <c r="A76" s="2"/>
      <c r="B76" s="4"/>
      <c r="C76" s="4"/>
      <c r="D76" s="4"/>
      <c r="E76" s="4"/>
      <c r="F76" s="4">
        <f t="shared" si="15"/>
        <v>0</v>
      </c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5"/>
      <c r="S76" s="4"/>
      <c r="T76" s="5" t="e">
        <f t="shared" si="18"/>
        <v>#DIV/0!</v>
      </c>
      <c r="U76" s="5"/>
    </row>
    <row r="77" spans="1:21" x14ac:dyDescent="0.2">
      <c r="A77" s="6"/>
      <c r="B77" s="4"/>
      <c r="C77" s="4"/>
      <c r="D77" s="4"/>
      <c r="E77" s="4"/>
      <c r="F77" s="4">
        <f t="shared" si="15"/>
        <v>0</v>
      </c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5"/>
      <c r="S77" s="4"/>
      <c r="T77" s="5" t="e">
        <f t="shared" si="18"/>
        <v>#DIV/0!</v>
      </c>
      <c r="U77" s="5"/>
    </row>
    <row r="78" spans="1:21" x14ac:dyDescent="0.2">
      <c r="A78" s="6"/>
      <c r="B78" s="4"/>
      <c r="C78" s="4"/>
      <c r="D78" s="4"/>
      <c r="E78" s="4"/>
      <c r="F78" s="4">
        <f t="shared" si="15"/>
        <v>0</v>
      </c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5"/>
      <c r="S78" s="4"/>
      <c r="T78" s="5" t="e">
        <f t="shared" si="18"/>
        <v>#DIV/0!</v>
      </c>
      <c r="U78" s="5"/>
    </row>
    <row r="79" spans="1:21" x14ac:dyDescent="0.2">
      <c r="A79" s="6"/>
      <c r="B79" s="4"/>
      <c r="C79" s="4"/>
      <c r="D79" s="4"/>
      <c r="E79" s="4"/>
      <c r="F79" s="4">
        <f t="shared" si="15"/>
        <v>0</v>
      </c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5"/>
      <c r="S79" s="4"/>
      <c r="T79" s="5" t="e">
        <f t="shared" si="18"/>
        <v>#DIV/0!</v>
      </c>
      <c r="U79" s="5"/>
    </row>
    <row r="80" spans="1:21" x14ac:dyDescent="0.2">
      <c r="A80" s="6"/>
      <c r="B80" s="4"/>
      <c r="C80" s="4"/>
      <c r="D80" s="4"/>
      <c r="E80" s="4"/>
      <c r="F80" s="4">
        <f t="shared" si="15"/>
        <v>0</v>
      </c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5"/>
      <c r="S80" s="4"/>
      <c r="T80" s="5" t="e">
        <f t="shared" si="18"/>
        <v>#DIV/0!</v>
      </c>
      <c r="U80" s="5"/>
    </row>
    <row r="81" spans="1:21" x14ac:dyDescent="0.2">
      <c r="A81" s="6"/>
      <c r="B81" s="4"/>
      <c r="C81" s="4"/>
      <c r="D81" s="4"/>
      <c r="E81" s="4"/>
      <c r="F81" s="4">
        <f t="shared" si="15"/>
        <v>0</v>
      </c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5"/>
      <c r="S81" s="4"/>
      <c r="T81" s="5" t="e">
        <f t="shared" si="18"/>
        <v>#DIV/0!</v>
      </c>
      <c r="U81" s="5"/>
    </row>
    <row r="82" spans="1:21" x14ac:dyDescent="0.2">
      <c r="A82" s="6"/>
      <c r="B82" s="4"/>
      <c r="C82" s="4"/>
      <c r="D82" s="4"/>
      <c r="E82" s="4"/>
      <c r="F82" s="4">
        <f t="shared" si="15"/>
        <v>0</v>
      </c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5"/>
      <c r="S82" s="4"/>
      <c r="T82" s="5" t="e">
        <f t="shared" si="18"/>
        <v>#DIV/0!</v>
      </c>
      <c r="U82" s="5"/>
    </row>
    <row r="83" spans="1:21" x14ac:dyDescent="0.2">
      <c r="A83" s="6"/>
      <c r="B83" s="4"/>
      <c r="C83" s="4"/>
      <c r="D83" s="4"/>
      <c r="E83" s="4"/>
      <c r="F83" s="4">
        <f t="shared" si="15"/>
        <v>0</v>
      </c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5"/>
      <c r="S83" s="4"/>
      <c r="T83" s="5" t="e">
        <f t="shared" si="18"/>
        <v>#DIV/0!</v>
      </c>
      <c r="U83" s="5"/>
    </row>
    <row r="84" spans="1:21" x14ac:dyDescent="0.2">
      <c r="A84" s="6"/>
      <c r="B84" s="4"/>
      <c r="C84" s="4"/>
      <c r="D84" s="4"/>
      <c r="E84" s="4"/>
      <c r="F84" s="4">
        <f t="shared" si="15"/>
        <v>0</v>
      </c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5"/>
      <c r="S84" s="4"/>
      <c r="T84" s="5" t="e">
        <f t="shared" si="18"/>
        <v>#DIV/0!</v>
      </c>
      <c r="U84" s="5"/>
    </row>
    <row r="85" spans="1:21" x14ac:dyDescent="0.2">
      <c r="A85" s="6"/>
      <c r="B85" s="4"/>
      <c r="C85" s="4"/>
      <c r="D85" s="4"/>
      <c r="E85" s="4"/>
      <c r="F85" s="4">
        <f t="shared" si="15"/>
        <v>0</v>
      </c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5"/>
      <c r="S85" s="4"/>
      <c r="T85" s="5" t="e">
        <f t="shared" si="18"/>
        <v>#DIV/0!</v>
      </c>
      <c r="U85" s="5"/>
    </row>
    <row r="86" spans="1:21" x14ac:dyDescent="0.2">
      <c r="A86" s="6"/>
      <c r="B86" s="4"/>
      <c r="C86" s="4"/>
      <c r="D86" s="4"/>
      <c r="E86" s="4"/>
      <c r="F86" s="4">
        <f t="shared" si="15"/>
        <v>0</v>
      </c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5"/>
      <c r="S86" s="4"/>
      <c r="T86" s="5" t="e">
        <f t="shared" si="18"/>
        <v>#DIV/0!</v>
      </c>
      <c r="U86" s="5"/>
    </row>
    <row r="87" spans="1:21" x14ac:dyDescent="0.2">
      <c r="A87" s="2"/>
      <c r="B87" s="4"/>
      <c r="C87" s="4"/>
      <c r="D87" s="4"/>
      <c r="E87" s="4"/>
      <c r="F87" s="4">
        <f t="shared" si="15"/>
        <v>0</v>
      </c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5"/>
      <c r="S87" s="4"/>
      <c r="T87" s="5" t="e">
        <f t="shared" si="18"/>
        <v>#DIV/0!</v>
      </c>
      <c r="U87" s="5"/>
    </row>
    <row r="88" spans="1:21" x14ac:dyDescent="0.2">
      <c r="A88" s="2"/>
      <c r="B88" s="4"/>
      <c r="C88" s="4"/>
      <c r="D88" s="4"/>
      <c r="E88" s="4"/>
      <c r="F88" s="4">
        <f t="shared" si="15"/>
        <v>0</v>
      </c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5"/>
      <c r="S88" s="4"/>
      <c r="T88" s="5" t="e">
        <f t="shared" si="18"/>
        <v>#DIV/0!</v>
      </c>
      <c r="U88" s="5"/>
    </row>
    <row r="89" spans="1:21" x14ac:dyDescent="0.2">
      <c r="A89" s="6"/>
      <c r="B89" s="4"/>
      <c r="C89" s="4"/>
      <c r="D89" s="4"/>
      <c r="E89" s="4"/>
      <c r="F89" s="4">
        <f t="shared" si="15"/>
        <v>0</v>
      </c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5"/>
      <c r="S89" s="4"/>
      <c r="T89" s="5" t="e">
        <f t="shared" si="18"/>
        <v>#DIV/0!</v>
      </c>
      <c r="U89" s="5"/>
    </row>
    <row r="90" spans="1:21" x14ac:dyDescent="0.2">
      <c r="A90" s="6"/>
      <c r="B90" s="4"/>
      <c r="C90" s="4"/>
      <c r="D90" s="4"/>
      <c r="E90" s="4"/>
      <c r="F90" s="4">
        <f t="shared" si="15"/>
        <v>0</v>
      </c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5"/>
      <c r="S90" s="4"/>
      <c r="T90" s="5" t="e">
        <f t="shared" si="18"/>
        <v>#DIV/0!</v>
      </c>
      <c r="U90" s="5"/>
    </row>
    <row r="91" spans="1:21" x14ac:dyDescent="0.2">
      <c r="A91" s="6"/>
      <c r="B91" s="4"/>
      <c r="C91" s="4"/>
      <c r="D91" s="4"/>
      <c r="E91" s="4"/>
      <c r="F91" s="4">
        <f t="shared" si="15"/>
        <v>0</v>
      </c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5"/>
      <c r="S91" s="4"/>
      <c r="T91" s="5" t="e">
        <f t="shared" si="18"/>
        <v>#DIV/0!</v>
      </c>
      <c r="U91" s="5"/>
    </row>
    <row r="92" spans="1:21" x14ac:dyDescent="0.2">
      <c r="A92" s="6"/>
      <c r="B92" s="4"/>
      <c r="C92" s="4"/>
      <c r="D92" s="4"/>
      <c r="E92" s="4"/>
      <c r="F92" s="4">
        <f t="shared" si="15"/>
        <v>0</v>
      </c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5"/>
      <c r="S92" s="4"/>
      <c r="T92" s="5" t="e">
        <f t="shared" si="18"/>
        <v>#DIV/0!</v>
      </c>
      <c r="U92" s="5"/>
    </row>
    <row r="93" spans="1:21" x14ac:dyDescent="0.2">
      <c r="A93" s="6"/>
      <c r="B93" s="4"/>
      <c r="C93" s="4"/>
      <c r="D93" s="4"/>
      <c r="E93" s="4"/>
      <c r="F93" s="4">
        <f t="shared" si="15"/>
        <v>0</v>
      </c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5"/>
      <c r="S93" s="4"/>
      <c r="T93" s="5" t="e">
        <f t="shared" si="18"/>
        <v>#DIV/0!</v>
      </c>
      <c r="U93" s="5"/>
    </row>
    <row r="94" spans="1:21" x14ac:dyDescent="0.2">
      <c r="A94" s="6"/>
      <c r="B94" s="4"/>
      <c r="C94" s="4"/>
      <c r="D94" s="4"/>
      <c r="E94" s="4"/>
      <c r="F94" s="4">
        <f t="shared" si="15"/>
        <v>0</v>
      </c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5"/>
      <c r="S94" s="4"/>
      <c r="T94" s="5" t="e">
        <f t="shared" si="18"/>
        <v>#DIV/0!</v>
      </c>
      <c r="U94" s="5"/>
    </row>
    <row r="95" spans="1:21" x14ac:dyDescent="0.2">
      <c r="A95" s="6"/>
      <c r="B95" s="4"/>
      <c r="C95" s="4"/>
      <c r="D95" s="4"/>
      <c r="E95" s="4"/>
      <c r="F95" s="4">
        <f t="shared" si="15"/>
        <v>0</v>
      </c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5"/>
      <c r="S95" s="4"/>
      <c r="T95" s="5" t="e">
        <f t="shared" si="18"/>
        <v>#DIV/0!</v>
      </c>
      <c r="U95" s="5"/>
    </row>
    <row r="96" spans="1:21" x14ac:dyDescent="0.2">
      <c r="A96" s="6"/>
      <c r="B96" s="4"/>
      <c r="C96" s="4"/>
      <c r="D96" s="4"/>
      <c r="E96" s="4"/>
      <c r="F96" s="4">
        <f t="shared" si="15"/>
        <v>0</v>
      </c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5"/>
      <c r="S96" s="4"/>
      <c r="T96" s="5" t="e">
        <f t="shared" si="18"/>
        <v>#DIV/0!</v>
      </c>
      <c r="U96" s="5"/>
    </row>
    <row r="97" spans="1:21" x14ac:dyDescent="0.2">
      <c r="A97" s="6"/>
      <c r="B97" s="4"/>
      <c r="C97" s="4"/>
      <c r="D97" s="4"/>
      <c r="E97" s="4"/>
      <c r="F97" s="4">
        <f t="shared" si="15"/>
        <v>0</v>
      </c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5"/>
      <c r="S97" s="4"/>
      <c r="T97" s="5" t="e">
        <f t="shared" si="18"/>
        <v>#DIV/0!</v>
      </c>
      <c r="U97" s="5"/>
    </row>
    <row r="98" spans="1:21" x14ac:dyDescent="0.2">
      <c r="A98" s="6"/>
      <c r="B98" s="4"/>
      <c r="C98" s="4"/>
      <c r="D98" s="4"/>
      <c r="E98" s="4"/>
      <c r="F98" s="4">
        <f t="shared" si="15"/>
        <v>0</v>
      </c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5"/>
      <c r="S98" s="4"/>
      <c r="T98" s="5" t="e">
        <f t="shared" si="18"/>
        <v>#DIV/0!</v>
      </c>
      <c r="U98" s="5"/>
    </row>
    <row r="99" spans="1:21" x14ac:dyDescent="0.2">
      <c r="A99" s="6"/>
      <c r="B99" s="4"/>
      <c r="C99" s="4"/>
      <c r="D99" s="4"/>
      <c r="E99" s="4"/>
      <c r="F99" s="4">
        <f t="shared" si="15"/>
        <v>0</v>
      </c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5"/>
      <c r="S99" s="4"/>
      <c r="T99" s="5" t="e">
        <f t="shared" si="18"/>
        <v>#DIV/0!</v>
      </c>
      <c r="U99" s="5"/>
    </row>
    <row r="100" spans="1:21" x14ac:dyDescent="0.2">
      <c r="A100" s="6"/>
      <c r="B100" s="4"/>
      <c r="C100" s="4"/>
      <c r="D100" s="4"/>
      <c r="E100" s="4"/>
      <c r="F100" s="4">
        <f t="shared" si="15"/>
        <v>0</v>
      </c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5"/>
      <c r="S100" s="4"/>
      <c r="T100" s="5" t="e">
        <f t="shared" si="18"/>
        <v>#DIV/0!</v>
      </c>
      <c r="U100" s="5"/>
    </row>
    <row r="101" spans="1:21" x14ac:dyDescent="0.2">
      <c r="A101" s="6"/>
      <c r="B101" s="4"/>
      <c r="C101" s="4"/>
      <c r="D101" s="4"/>
      <c r="E101" s="4"/>
      <c r="F101" s="4">
        <f t="shared" si="15"/>
        <v>0</v>
      </c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5"/>
      <c r="S101" s="4"/>
      <c r="T101" s="5" t="e">
        <f t="shared" si="18"/>
        <v>#DIV/0!</v>
      </c>
      <c r="U101" s="5"/>
    </row>
    <row r="102" spans="1:21" x14ac:dyDescent="0.2">
      <c r="A102" s="2"/>
      <c r="B102" s="4"/>
      <c r="C102" s="4"/>
      <c r="D102" s="4"/>
      <c r="E102" s="4"/>
      <c r="F102" s="4">
        <f t="shared" si="15"/>
        <v>0</v>
      </c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5"/>
      <c r="S102" s="4"/>
      <c r="T102" s="5" t="e">
        <f t="shared" si="18"/>
        <v>#DIV/0!</v>
      </c>
      <c r="U102" s="5"/>
    </row>
    <row r="103" spans="1:21" x14ac:dyDescent="0.2">
      <c r="A103" s="2"/>
      <c r="B103" s="4"/>
      <c r="C103" s="4"/>
      <c r="D103" s="4"/>
      <c r="E103" s="4"/>
      <c r="F103" s="4">
        <f t="shared" si="15"/>
        <v>0</v>
      </c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5"/>
      <c r="S103" s="4"/>
      <c r="T103" s="5" t="e">
        <f t="shared" si="18"/>
        <v>#DIV/0!</v>
      </c>
      <c r="U103" s="5"/>
    </row>
    <row r="104" spans="1:21" x14ac:dyDescent="0.2">
      <c r="A104" s="2"/>
      <c r="B104" s="4"/>
      <c r="C104" s="4"/>
      <c r="D104" s="4"/>
      <c r="E104" s="4"/>
      <c r="F104" s="4">
        <f t="shared" si="15"/>
        <v>0</v>
      </c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5"/>
      <c r="S104" s="4"/>
      <c r="T104" s="5" t="e">
        <f t="shared" si="18"/>
        <v>#DIV/0!</v>
      </c>
      <c r="U104" s="5"/>
    </row>
    <row r="105" spans="1:21" x14ac:dyDescent="0.2">
      <c r="A105" s="2"/>
      <c r="B105" s="4"/>
      <c r="C105" s="4"/>
      <c r="D105" s="4"/>
      <c r="E105" s="4"/>
      <c r="F105" s="4">
        <f t="shared" si="15"/>
        <v>0</v>
      </c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5"/>
      <c r="S105" s="4"/>
      <c r="T105" s="5" t="e">
        <f t="shared" si="18"/>
        <v>#DIV/0!</v>
      </c>
      <c r="U105" s="5"/>
    </row>
    <row r="106" spans="1:21" x14ac:dyDescent="0.2">
      <c r="A106" s="2"/>
      <c r="B106" s="4"/>
      <c r="C106" s="4"/>
      <c r="D106" s="4"/>
      <c r="E106" s="4"/>
      <c r="F106" s="4">
        <f t="shared" si="15"/>
        <v>0</v>
      </c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5"/>
      <c r="S106" s="4"/>
      <c r="T106" s="5" t="e">
        <f t="shared" si="18"/>
        <v>#DIV/0!</v>
      </c>
      <c r="U106" s="5"/>
    </row>
    <row r="107" spans="1:21" x14ac:dyDescent="0.2">
      <c r="A107" s="2"/>
      <c r="B107" s="4"/>
      <c r="C107" s="4"/>
      <c r="D107" s="4"/>
      <c r="E107" s="4"/>
      <c r="F107" s="4">
        <f t="shared" si="15"/>
        <v>0</v>
      </c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5"/>
      <c r="S107" s="4"/>
      <c r="T107" s="5" t="e">
        <f t="shared" ref="T107:T112" si="19">AVERAGE(S108:S117)</f>
        <v>#DIV/0!</v>
      </c>
      <c r="U107" s="5"/>
    </row>
    <row r="108" spans="1:21" x14ac:dyDescent="0.2">
      <c r="A108" s="2"/>
      <c r="B108" s="4"/>
      <c r="C108" s="4"/>
      <c r="D108" s="4"/>
      <c r="E108" s="4"/>
      <c r="F108" s="4">
        <f t="shared" si="15"/>
        <v>0</v>
      </c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5"/>
      <c r="S108" s="4"/>
      <c r="T108" s="5" t="e">
        <f t="shared" si="19"/>
        <v>#DIV/0!</v>
      </c>
      <c r="U108" s="5"/>
    </row>
    <row r="109" spans="1:21" x14ac:dyDescent="0.2">
      <c r="A109" s="2"/>
      <c r="B109" s="4"/>
      <c r="C109" s="4"/>
      <c r="D109" s="4"/>
      <c r="E109" s="4"/>
      <c r="F109" s="4">
        <f t="shared" si="15"/>
        <v>0</v>
      </c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5"/>
      <c r="S109" s="4"/>
      <c r="T109" s="5" t="e">
        <f t="shared" si="19"/>
        <v>#DIV/0!</v>
      </c>
      <c r="U109" s="5"/>
    </row>
    <row r="110" spans="1:21" x14ac:dyDescent="0.2">
      <c r="A110" s="2"/>
      <c r="B110" s="4"/>
      <c r="C110" s="4"/>
      <c r="D110" s="4"/>
      <c r="E110" s="4"/>
      <c r="F110" s="4">
        <f t="shared" si="15"/>
        <v>0</v>
      </c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5"/>
      <c r="S110" s="4"/>
      <c r="T110" s="5" t="e">
        <f t="shared" si="19"/>
        <v>#DIV/0!</v>
      </c>
      <c r="U110" s="5"/>
    </row>
    <row r="111" spans="1:21" x14ac:dyDescent="0.2">
      <c r="A111" s="2"/>
      <c r="B111" s="4"/>
      <c r="C111" s="4"/>
      <c r="D111" s="4"/>
      <c r="E111" s="4"/>
      <c r="F111" s="4">
        <f t="shared" si="15"/>
        <v>0</v>
      </c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5"/>
      <c r="S111" s="4"/>
      <c r="T111" s="5" t="e">
        <f t="shared" si="19"/>
        <v>#DIV/0!</v>
      </c>
      <c r="U111" s="5"/>
    </row>
    <row r="112" spans="1:21" x14ac:dyDescent="0.2">
      <c r="A112" s="2"/>
      <c r="B112" s="4"/>
      <c r="C112" s="4"/>
      <c r="D112" s="4"/>
      <c r="E112" s="4"/>
      <c r="F112" s="4">
        <f t="shared" si="15"/>
        <v>0</v>
      </c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5"/>
      <c r="S112" s="4"/>
      <c r="T112" s="5" t="e">
        <f t="shared" si="19"/>
        <v>#DIV/0!</v>
      </c>
      <c r="U112" s="5"/>
    </row>
    <row r="113" spans="1:22" x14ac:dyDescent="0.2">
      <c r="A113" s="2"/>
      <c r="B113" s="4"/>
      <c r="C113" s="4"/>
      <c r="D113" s="4"/>
      <c r="E113" s="4"/>
      <c r="F113" s="4">
        <f t="shared" si="15"/>
        <v>0</v>
      </c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5"/>
      <c r="S113" s="4"/>
      <c r="T113" s="5" t="e">
        <f>AVERAGE(S114:S123)</f>
        <v>#DIV/0!</v>
      </c>
      <c r="U113" s="5"/>
    </row>
    <row r="114" spans="1:22" x14ac:dyDescent="0.2">
      <c r="A114" s="2"/>
      <c r="B114" s="4"/>
      <c r="C114" s="4"/>
      <c r="D114" s="4"/>
      <c r="E114" s="4"/>
      <c r="F114" s="4">
        <f t="shared" si="15"/>
        <v>0</v>
      </c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5"/>
      <c r="S114" s="4"/>
      <c r="T114" s="5"/>
      <c r="U114" s="5"/>
    </row>
    <row r="115" spans="1:22" x14ac:dyDescent="0.2">
      <c r="A115" s="2"/>
      <c r="B115" s="4"/>
      <c r="C115" s="4"/>
      <c r="D115" s="4"/>
      <c r="E115" s="4"/>
      <c r="F115" s="4">
        <f t="shared" si="15"/>
        <v>0</v>
      </c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5"/>
      <c r="S115" s="4"/>
      <c r="T115" s="5"/>
      <c r="U115" s="5"/>
    </row>
    <row r="116" spans="1:22" x14ac:dyDescent="0.2">
      <c r="A116" s="2"/>
      <c r="B116" s="4"/>
      <c r="C116" s="4"/>
      <c r="D116" s="4"/>
      <c r="E116" s="4"/>
      <c r="F116" s="4">
        <f t="shared" si="15"/>
        <v>0</v>
      </c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5"/>
      <c r="S116" s="4"/>
      <c r="T116" s="5"/>
      <c r="U116" s="5"/>
    </row>
    <row r="117" spans="1:22" x14ac:dyDescent="0.2">
      <c r="A117" s="2"/>
      <c r="B117" s="4"/>
      <c r="C117" s="4"/>
      <c r="D117" s="4"/>
      <c r="E117" s="4"/>
      <c r="F117" s="4">
        <f t="shared" si="15"/>
        <v>0</v>
      </c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5"/>
      <c r="S117" s="4"/>
      <c r="T117" s="5"/>
      <c r="U117" s="5"/>
    </row>
    <row r="118" spans="1:22" x14ac:dyDescent="0.2">
      <c r="A118" s="2"/>
      <c r="B118" s="4"/>
      <c r="C118" s="4"/>
      <c r="D118" s="4"/>
      <c r="E118" s="4"/>
      <c r="F118" s="4">
        <f t="shared" si="15"/>
        <v>0</v>
      </c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5"/>
      <c r="S118" s="4"/>
      <c r="T118" s="5"/>
      <c r="U118" s="5"/>
    </row>
    <row r="119" spans="1:22" x14ac:dyDescent="0.2">
      <c r="A119" s="2"/>
      <c r="B119" s="4"/>
      <c r="C119" s="4"/>
      <c r="D119" s="4"/>
      <c r="E119" s="4"/>
      <c r="F119" s="4">
        <f t="shared" si="15"/>
        <v>0</v>
      </c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8"/>
      <c r="S119" s="4"/>
      <c r="T119" s="5"/>
      <c r="U119" s="5"/>
    </row>
    <row r="120" spans="1:22" x14ac:dyDescent="0.2">
      <c r="A120" s="2"/>
      <c r="B120" s="4"/>
      <c r="C120" s="4"/>
      <c r="D120" s="4"/>
      <c r="E120" s="4"/>
      <c r="F120" s="4">
        <f t="shared" si="15"/>
        <v>0</v>
      </c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8"/>
      <c r="S120" s="4"/>
      <c r="T120" s="5"/>
      <c r="U120" s="5"/>
    </row>
    <row r="121" spans="1:22" x14ac:dyDescent="0.2">
      <c r="A121" s="2"/>
      <c r="B121" s="4"/>
      <c r="C121" s="4"/>
      <c r="D121" s="4"/>
      <c r="E121" s="4"/>
      <c r="F121" s="4">
        <f t="shared" si="15"/>
        <v>0</v>
      </c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8"/>
      <c r="S121" s="4"/>
      <c r="T121" s="5"/>
      <c r="U121" s="5"/>
    </row>
    <row r="122" spans="1:22" x14ac:dyDescent="0.2">
      <c r="A122" s="6"/>
      <c r="B122" s="4"/>
      <c r="C122" s="4"/>
      <c r="D122" s="4"/>
      <c r="E122" s="4"/>
      <c r="F122" s="4">
        <f>E122+F123</f>
        <v>0</v>
      </c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8"/>
      <c r="S122" s="4"/>
      <c r="T122" s="5"/>
      <c r="U122" s="5"/>
    </row>
    <row r="123" spans="1:22" x14ac:dyDescent="0.2">
      <c r="A123" s="6"/>
      <c r="B123" s="4"/>
      <c r="C123" s="4"/>
      <c r="D123" s="4"/>
      <c r="E123" s="4"/>
      <c r="F123" s="4">
        <f>E123</f>
        <v>0</v>
      </c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8"/>
      <c r="S123" s="4"/>
      <c r="T123" s="5"/>
      <c r="U123" s="5"/>
    </row>
    <row r="124" spans="1:22" x14ac:dyDescent="0.2">
      <c r="A124" s="6"/>
      <c r="B124" s="4"/>
      <c r="C124" s="4"/>
      <c r="D124" s="4"/>
      <c r="E124" s="4"/>
      <c r="F124" s="4">
        <f>E124</f>
        <v>0</v>
      </c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8"/>
    </row>
    <row r="125" spans="1:22" x14ac:dyDescent="0.2">
      <c r="A125" s="6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8"/>
    </row>
    <row r="126" spans="1:22" x14ac:dyDescent="0.2">
      <c r="A126" s="6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8"/>
    </row>
    <row r="127" spans="1:22" x14ac:dyDescent="0.2">
      <c r="A127" s="2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8"/>
    </row>
    <row r="128" spans="1:22" x14ac:dyDescent="0.2">
      <c r="A128" s="2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8"/>
    </row>
    <row r="129" spans="1:22" x14ac:dyDescent="0.2">
      <c r="A129" s="2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8"/>
    </row>
    <row r="130" spans="1:22" x14ac:dyDescent="0.2">
      <c r="A130" s="2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8"/>
    </row>
    <row r="131" spans="1:22" x14ac:dyDescent="0.2">
      <c r="A131" s="2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8"/>
    </row>
    <row r="214" spans="1:3" x14ac:dyDescent="0.2">
      <c r="A214" t="e" cm="1">
        <f t="array" aca="1" ref="A214" ca="1">INDIRECT("'" &amp; E1 &amp; "'!$A$2:$A$66")</f>
        <v>#REF!</v>
      </c>
      <c r="B214" t="e" cm="1">
        <f t="array" aca="1" ref="B214" ca="1">INDIRECT("'" &amp; E1 &amp; "'!$B$2:$B$66")</f>
        <v>#REF!</v>
      </c>
      <c r="C214" t="e" cm="1">
        <f t="array" aca="1" ref="C214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FA83CB-2BA3-794B-B5E4-66C10D462460}">
  <sheetPr codeName="Sheet92"/>
  <dimension ref="A1:V223"/>
  <sheetViews>
    <sheetView workbookViewId="0">
      <pane ySplit="2" topLeftCell="A3" activePane="bottomLeft" state="frozen"/>
      <selection activeCell="F17" sqref="F17"/>
      <selection pane="bottomLeft" activeCell="F17" sqref="F17"/>
    </sheetView>
  </sheetViews>
  <sheetFormatPr baseColWidth="10" defaultRowHeight="16" x14ac:dyDescent="0.2"/>
  <cols>
    <col min="1" max="1" width="21.1640625" customWidth="1"/>
    <col min="2" max="2" width="12.83203125" customWidth="1"/>
    <col min="3" max="3" width="13.33203125" customWidth="1"/>
    <col min="4" max="4" width="13.1640625" customWidth="1"/>
    <col min="5" max="5" width="17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4.164062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252</v>
      </c>
      <c r="U2" s="1" t="s">
        <v>253</v>
      </c>
      <c r="V2" s="1" t="s">
        <v>236</v>
      </c>
    </row>
    <row r="3" spans="1:22" x14ac:dyDescent="0.2">
      <c r="A3" s="16" t="s">
        <v>357</v>
      </c>
      <c r="B3" s="4">
        <v>32400</v>
      </c>
      <c r="C3" s="4">
        <v>78400</v>
      </c>
      <c r="D3" s="4">
        <v>-46000</v>
      </c>
      <c r="E3" s="4">
        <v>-1952980000</v>
      </c>
      <c r="F3" s="4">
        <f t="shared" ref="F3:F11" si="0">E3+F4</f>
        <v>161091219721</v>
      </c>
      <c r="G3" s="4">
        <v>0</v>
      </c>
      <c r="H3" s="4">
        <v>0</v>
      </c>
      <c r="I3" s="4">
        <v>0</v>
      </c>
      <c r="J3" s="4">
        <v>1440870000</v>
      </c>
      <c r="K3" s="4">
        <f t="shared" ref="K3:K11" si="1">K4+J3</f>
        <v>1530400000</v>
      </c>
      <c r="L3" s="4">
        <v>126</v>
      </c>
      <c r="M3" s="4">
        <v>249</v>
      </c>
      <c r="N3" s="4">
        <v>5</v>
      </c>
      <c r="O3" s="4">
        <v>17</v>
      </c>
      <c r="P3" s="4">
        <v>75500</v>
      </c>
      <c r="Q3" s="4">
        <v>190800</v>
      </c>
      <c r="R3" s="5">
        <v>-1.3000000000000001E-2</v>
      </c>
      <c r="S3" s="4">
        <v>269800</v>
      </c>
      <c r="T3" s="4">
        <f t="shared" ref="T3:T38" si="2">AVERAGE(S4:S13)</f>
        <v>506190</v>
      </c>
      <c r="U3" s="4">
        <f t="shared" ref="U3:U11" si="3">MIN(S4:S8)</f>
        <v>232700</v>
      </c>
      <c r="V3" s="5">
        <v>1.41E-2</v>
      </c>
    </row>
    <row r="4" spans="1:22" x14ac:dyDescent="0.2">
      <c r="A4" s="16" t="s">
        <v>356</v>
      </c>
      <c r="B4" s="4">
        <v>5700</v>
      </c>
      <c r="C4" s="4">
        <v>39100</v>
      </c>
      <c r="D4" s="4">
        <v>-33400</v>
      </c>
      <c r="E4" s="4">
        <v>-1427990000</v>
      </c>
      <c r="F4" s="4">
        <f t="shared" si="0"/>
        <v>163044199721</v>
      </c>
      <c r="G4" s="4">
        <v>0</v>
      </c>
      <c r="H4" s="4">
        <v>0</v>
      </c>
      <c r="I4" s="4">
        <v>0</v>
      </c>
      <c r="J4" s="4">
        <v>79100000</v>
      </c>
      <c r="K4" s="4">
        <f t="shared" si="1"/>
        <v>89530000</v>
      </c>
      <c r="L4" s="4">
        <v>159</v>
      </c>
      <c r="M4" s="4">
        <v>277</v>
      </c>
      <c r="N4" s="4">
        <v>9</v>
      </c>
      <c r="O4" s="4">
        <v>14</v>
      </c>
      <c r="P4" s="4">
        <v>160100</v>
      </c>
      <c r="Q4" s="4">
        <v>169600</v>
      </c>
      <c r="R4" s="5">
        <v>-1.1699999999999999E-2</v>
      </c>
      <c r="S4" s="4">
        <v>332900</v>
      </c>
      <c r="T4" s="4">
        <f t="shared" si="2"/>
        <v>528360</v>
      </c>
      <c r="U4" s="4">
        <f t="shared" si="3"/>
        <v>232700</v>
      </c>
      <c r="V4" s="5">
        <v>1.3899999999999999E-2</v>
      </c>
    </row>
    <row r="5" spans="1:22" x14ac:dyDescent="0.2">
      <c r="A5" s="16" t="s">
        <v>355</v>
      </c>
      <c r="B5" s="4">
        <v>2500</v>
      </c>
      <c r="C5" s="4">
        <v>210400</v>
      </c>
      <c r="D5" s="4">
        <v>-207900</v>
      </c>
      <c r="E5" s="4">
        <v>-9041100000</v>
      </c>
      <c r="F5" s="4">
        <f t="shared" si="0"/>
        <v>164472189721</v>
      </c>
      <c r="G5" s="4">
        <v>0</v>
      </c>
      <c r="H5" s="4">
        <v>0</v>
      </c>
      <c r="I5" s="4">
        <v>0</v>
      </c>
      <c r="J5" s="4">
        <v>79100000</v>
      </c>
      <c r="K5" s="4">
        <f t="shared" si="1"/>
        <v>10430000</v>
      </c>
      <c r="L5" s="4">
        <v>400</v>
      </c>
      <c r="M5" s="4">
        <v>251</v>
      </c>
      <c r="N5" s="4">
        <v>7</v>
      </c>
      <c r="O5" s="4">
        <v>10</v>
      </c>
      <c r="P5" s="4">
        <v>198400</v>
      </c>
      <c r="Q5" s="4">
        <v>149700</v>
      </c>
      <c r="R5" s="5">
        <v>-2.0799999999999999E-2</v>
      </c>
      <c r="S5" s="4">
        <v>349600</v>
      </c>
      <c r="T5" s="4">
        <f t="shared" si="2"/>
        <v>585910</v>
      </c>
      <c r="U5" s="4">
        <f t="shared" si="3"/>
        <v>232700</v>
      </c>
      <c r="V5" s="5">
        <v>2.2700000000000001E-2</v>
      </c>
    </row>
    <row r="6" spans="1:22" x14ac:dyDescent="0.2">
      <c r="A6" s="16" t="s">
        <v>354</v>
      </c>
      <c r="B6" s="4">
        <v>156100</v>
      </c>
      <c r="C6" s="4">
        <v>86800</v>
      </c>
      <c r="D6" s="4">
        <v>69300</v>
      </c>
      <c r="E6" s="4">
        <v>3055500000</v>
      </c>
      <c r="F6" s="4">
        <f t="shared" si="0"/>
        <v>173513289721</v>
      </c>
      <c r="G6" s="4">
        <v>0</v>
      </c>
      <c r="H6" s="4">
        <v>0</v>
      </c>
      <c r="I6" s="4">
        <v>0</v>
      </c>
      <c r="J6" s="4">
        <v>-219295000</v>
      </c>
      <c r="K6" s="4">
        <f t="shared" si="1"/>
        <v>-68670000</v>
      </c>
      <c r="L6" s="4">
        <v>291</v>
      </c>
      <c r="M6" s="4">
        <v>396</v>
      </c>
      <c r="N6" s="4">
        <v>41</v>
      </c>
      <c r="O6" s="4">
        <v>37</v>
      </c>
      <c r="P6" s="4">
        <v>355300</v>
      </c>
      <c r="Q6" s="4">
        <v>347900</v>
      </c>
      <c r="R6" s="5">
        <v>8.1000000000000013E-3</v>
      </c>
      <c r="S6" s="4">
        <v>1717000</v>
      </c>
      <c r="T6" s="4">
        <f t="shared" si="2"/>
        <v>452970</v>
      </c>
      <c r="U6" s="4">
        <f t="shared" si="3"/>
        <v>232700</v>
      </c>
      <c r="V6" s="5">
        <v>2.6800000000000001E-2</v>
      </c>
    </row>
    <row r="7" spans="1:22" x14ac:dyDescent="0.2">
      <c r="A7" s="16" t="s">
        <v>353</v>
      </c>
      <c r="B7" s="4">
        <v>18100</v>
      </c>
      <c r="C7" s="4">
        <v>1200</v>
      </c>
      <c r="D7" s="4">
        <v>16900</v>
      </c>
      <c r="E7" s="4">
        <v>733350000</v>
      </c>
      <c r="F7" s="4">
        <f t="shared" si="0"/>
        <v>170457789721</v>
      </c>
      <c r="G7" s="4">
        <v>0</v>
      </c>
      <c r="H7" s="4">
        <v>0</v>
      </c>
      <c r="I7" s="4">
        <v>0</v>
      </c>
      <c r="J7" s="4">
        <v>-51860000</v>
      </c>
      <c r="K7" s="4">
        <f t="shared" si="1"/>
        <v>150625000</v>
      </c>
      <c r="L7" s="4">
        <v>202</v>
      </c>
      <c r="M7" s="4">
        <v>137</v>
      </c>
      <c r="N7" s="4">
        <v>13</v>
      </c>
      <c r="O7" s="4">
        <v>1</v>
      </c>
      <c r="P7" s="4">
        <v>170200</v>
      </c>
      <c r="Q7" s="4">
        <v>57200</v>
      </c>
      <c r="R7" s="5">
        <v>1.7500000000000002E-2</v>
      </c>
      <c r="S7" s="4">
        <v>232700</v>
      </c>
      <c r="T7" s="4">
        <f t="shared" si="2"/>
        <v>460380</v>
      </c>
      <c r="U7" s="4">
        <f t="shared" si="3"/>
        <v>210800</v>
      </c>
      <c r="V7" s="5">
        <v>2.9700000000000001E-2</v>
      </c>
    </row>
    <row r="8" spans="1:22" x14ac:dyDescent="0.2">
      <c r="A8" s="16" t="s">
        <v>352</v>
      </c>
      <c r="B8" s="4">
        <v>7200</v>
      </c>
      <c r="C8" s="4">
        <v>234300</v>
      </c>
      <c r="D8" s="4">
        <v>-227100</v>
      </c>
      <c r="E8" s="4">
        <v>-9808270000</v>
      </c>
      <c r="F8" s="4">
        <f t="shared" si="0"/>
        <v>169724439721</v>
      </c>
      <c r="G8" s="4">
        <v>0</v>
      </c>
      <c r="H8" s="4">
        <v>0</v>
      </c>
      <c r="I8" s="4">
        <v>0</v>
      </c>
      <c r="J8" s="4">
        <v>-4145000</v>
      </c>
      <c r="K8" s="4">
        <f t="shared" si="1"/>
        <v>202485000</v>
      </c>
      <c r="L8" s="4">
        <v>187</v>
      </c>
      <c r="M8" s="4">
        <v>384</v>
      </c>
      <c r="N8" s="4">
        <v>8</v>
      </c>
      <c r="O8" s="4">
        <v>29</v>
      </c>
      <c r="P8" s="4">
        <v>129100</v>
      </c>
      <c r="Q8" s="4">
        <v>337000</v>
      </c>
      <c r="R8" s="5">
        <v>-1.5100000000000001E-2</v>
      </c>
      <c r="S8" s="4">
        <v>466100</v>
      </c>
      <c r="T8" s="4">
        <f t="shared" si="2"/>
        <v>478430</v>
      </c>
      <c r="U8" s="4">
        <f t="shared" si="3"/>
        <v>210800</v>
      </c>
      <c r="V8" s="5">
        <v>1.61E-2</v>
      </c>
    </row>
    <row r="9" spans="1:22" x14ac:dyDescent="0.2">
      <c r="A9" s="16" t="s">
        <v>351</v>
      </c>
      <c r="B9" s="4">
        <v>5000</v>
      </c>
      <c r="C9" s="4">
        <v>121600</v>
      </c>
      <c r="D9" s="4">
        <v>-116600</v>
      </c>
      <c r="E9" s="4">
        <v>-5110720000</v>
      </c>
      <c r="F9" s="4">
        <f t="shared" si="0"/>
        <v>179532709721</v>
      </c>
      <c r="G9" s="4">
        <v>0</v>
      </c>
      <c r="H9" s="4">
        <v>0</v>
      </c>
      <c r="I9" s="4">
        <v>0</v>
      </c>
      <c r="J9" s="4">
        <v>145105000</v>
      </c>
      <c r="K9" s="4">
        <f t="shared" si="1"/>
        <v>206630000</v>
      </c>
      <c r="L9" s="4">
        <v>188</v>
      </c>
      <c r="M9" s="4">
        <v>194</v>
      </c>
      <c r="N9" s="4">
        <v>5</v>
      </c>
      <c r="O9" s="4">
        <v>5</v>
      </c>
      <c r="P9" s="4">
        <v>73300</v>
      </c>
      <c r="Q9" s="4">
        <v>90200</v>
      </c>
      <c r="R9" s="5">
        <v>-6.8000000000000005E-3</v>
      </c>
      <c r="S9" s="4">
        <v>273800</v>
      </c>
      <c r="T9" s="4">
        <f t="shared" si="2"/>
        <v>514060</v>
      </c>
      <c r="U9" s="4">
        <f t="shared" si="3"/>
        <v>210800</v>
      </c>
      <c r="V9" s="5">
        <v>9.1000000000000004E-3</v>
      </c>
    </row>
    <row r="10" spans="1:22" x14ac:dyDescent="0.2">
      <c r="A10" s="16" t="s">
        <v>350</v>
      </c>
      <c r="B10" s="4">
        <v>4000</v>
      </c>
      <c r="C10" s="4">
        <v>3040</v>
      </c>
      <c r="D10" s="4">
        <v>960</v>
      </c>
      <c r="E10" s="4">
        <v>42189721</v>
      </c>
      <c r="F10" s="4">
        <f t="shared" si="0"/>
        <v>184643429721</v>
      </c>
      <c r="G10" s="4">
        <v>0</v>
      </c>
      <c r="H10" s="4">
        <v>0</v>
      </c>
      <c r="I10" s="4">
        <v>0</v>
      </c>
      <c r="J10" s="4">
        <v>145105000</v>
      </c>
      <c r="K10" s="4">
        <f t="shared" si="1"/>
        <v>61525000</v>
      </c>
      <c r="L10" s="4">
        <v>110</v>
      </c>
      <c r="M10" s="4">
        <v>252</v>
      </c>
      <c r="N10" s="4">
        <v>23</v>
      </c>
      <c r="O10" s="4">
        <v>29</v>
      </c>
      <c r="P10" s="4">
        <v>140900</v>
      </c>
      <c r="Q10" s="4">
        <v>294600</v>
      </c>
      <c r="R10" s="5">
        <v>3.4999999999999996E-3</v>
      </c>
      <c r="S10" s="4">
        <v>629600</v>
      </c>
      <c r="T10" s="4">
        <f t="shared" si="2"/>
        <v>567280</v>
      </c>
      <c r="U10" s="4">
        <f t="shared" si="3"/>
        <v>210800</v>
      </c>
      <c r="V10" s="5">
        <v>1.8000000000000002E-2</v>
      </c>
    </row>
    <row r="11" spans="1:22" x14ac:dyDescent="0.2">
      <c r="A11" s="16" t="s">
        <v>349</v>
      </c>
      <c r="B11" s="4">
        <v>0</v>
      </c>
      <c r="C11" s="4">
        <v>100300</v>
      </c>
      <c r="D11" s="4">
        <v>-100300</v>
      </c>
      <c r="E11" s="4">
        <v>-4380980000</v>
      </c>
      <c r="F11" s="4">
        <f t="shared" si="0"/>
        <v>184601240000</v>
      </c>
      <c r="G11" s="4">
        <v>0</v>
      </c>
      <c r="H11" s="4">
        <v>0</v>
      </c>
      <c r="I11" s="4">
        <v>0</v>
      </c>
      <c r="J11" s="4">
        <v>-188225000</v>
      </c>
      <c r="K11" s="4">
        <f t="shared" si="1"/>
        <v>-83580000</v>
      </c>
      <c r="L11" s="4">
        <v>442</v>
      </c>
      <c r="M11" s="4">
        <v>244</v>
      </c>
      <c r="N11" s="4">
        <v>12</v>
      </c>
      <c r="O11" s="4">
        <v>9</v>
      </c>
      <c r="P11" s="4">
        <v>200800</v>
      </c>
      <c r="Q11" s="4">
        <v>164300</v>
      </c>
      <c r="R11" s="5">
        <v>2.3E-3</v>
      </c>
      <c r="S11" s="4">
        <v>370200</v>
      </c>
      <c r="T11" s="4">
        <f t="shared" si="2"/>
        <v>592020</v>
      </c>
      <c r="U11" s="4">
        <f t="shared" si="3"/>
        <v>210800</v>
      </c>
      <c r="V11" s="5">
        <v>9.1000000000000004E-3</v>
      </c>
    </row>
    <row r="12" spans="1:22" x14ac:dyDescent="0.2">
      <c r="A12" s="16" t="s">
        <v>348</v>
      </c>
      <c r="B12" s="4">
        <v>4100</v>
      </c>
      <c r="C12" s="4">
        <v>80300</v>
      </c>
      <c r="D12" s="4">
        <v>-76200</v>
      </c>
      <c r="E12" s="4">
        <v>-3318030000</v>
      </c>
      <c r="F12" s="4">
        <f t="shared" ref="F12:F38" si="4">E12+F13</f>
        <v>188982220000</v>
      </c>
      <c r="G12" s="4">
        <v>0</v>
      </c>
      <c r="H12" s="4">
        <v>0</v>
      </c>
      <c r="I12" s="4">
        <v>0</v>
      </c>
      <c r="J12" s="4">
        <v>34815000</v>
      </c>
      <c r="K12" s="4">
        <f t="shared" ref="K12:K38" si="5">K13+J12</f>
        <v>104645000</v>
      </c>
      <c r="L12" s="4">
        <v>132</v>
      </c>
      <c r="M12" s="4">
        <v>154</v>
      </c>
      <c r="N12" s="4">
        <v>8</v>
      </c>
      <c r="O12" s="4">
        <v>7</v>
      </c>
      <c r="P12" s="4">
        <v>112800</v>
      </c>
      <c r="Q12" s="4">
        <v>97900</v>
      </c>
      <c r="R12" s="5">
        <v>2.3E-3</v>
      </c>
      <c r="S12" s="4">
        <v>210800</v>
      </c>
      <c r="T12" s="4">
        <f t="shared" si="2"/>
        <v>595800</v>
      </c>
      <c r="U12" s="4">
        <f t="shared" ref="U12:U38" si="6">MIN(S13:S17)</f>
        <v>306800</v>
      </c>
      <c r="V12" s="5">
        <v>1.49E-2</v>
      </c>
    </row>
    <row r="13" spans="1:22" x14ac:dyDescent="0.2">
      <c r="A13" s="16" t="s">
        <v>347</v>
      </c>
      <c r="B13" s="4">
        <v>231800</v>
      </c>
      <c r="C13" s="4">
        <v>133100</v>
      </c>
      <c r="D13" s="4">
        <v>98700</v>
      </c>
      <c r="E13" s="4">
        <v>4327140000</v>
      </c>
      <c r="F13" s="4">
        <f t="shared" si="4"/>
        <v>192300250000</v>
      </c>
      <c r="G13" s="4">
        <v>0</v>
      </c>
      <c r="H13" s="4">
        <v>0</v>
      </c>
      <c r="I13" s="4">
        <v>0</v>
      </c>
      <c r="J13" s="4">
        <v>75190000</v>
      </c>
      <c r="K13" s="4">
        <f t="shared" si="5"/>
        <v>69830000</v>
      </c>
      <c r="L13" s="4">
        <v>191</v>
      </c>
      <c r="M13" s="4">
        <v>440</v>
      </c>
      <c r="N13" s="4">
        <v>19</v>
      </c>
      <c r="O13" s="4">
        <v>19</v>
      </c>
      <c r="P13" s="4">
        <v>172500</v>
      </c>
      <c r="Q13" s="4">
        <v>277900</v>
      </c>
      <c r="R13" s="5">
        <v>-9.1000000000000004E-3</v>
      </c>
      <c r="S13" s="4">
        <v>479200</v>
      </c>
      <c r="T13" s="4">
        <f t="shared" si="2"/>
        <v>617680</v>
      </c>
      <c r="U13" s="4">
        <f t="shared" si="6"/>
        <v>306800</v>
      </c>
      <c r="V13" s="5">
        <v>2.7200000000000002E-2</v>
      </c>
    </row>
    <row r="14" spans="1:22" x14ac:dyDescent="0.2">
      <c r="A14" s="16" t="s">
        <v>340</v>
      </c>
      <c r="B14" s="4">
        <v>22400</v>
      </c>
      <c r="C14" s="4">
        <v>122700</v>
      </c>
      <c r="D14" s="4">
        <v>-100300</v>
      </c>
      <c r="E14" s="4">
        <v>-4408540000</v>
      </c>
      <c r="F14" s="4">
        <f t="shared" si="4"/>
        <v>187973110000</v>
      </c>
      <c r="G14" s="4">
        <v>0</v>
      </c>
      <c r="H14" s="4">
        <v>0</v>
      </c>
      <c r="I14" s="4">
        <v>0</v>
      </c>
      <c r="J14" s="4">
        <v>75190000</v>
      </c>
      <c r="K14" s="4">
        <f t="shared" si="5"/>
        <v>-5360000</v>
      </c>
      <c r="L14" s="4">
        <v>153</v>
      </c>
      <c r="M14" s="4">
        <v>464</v>
      </c>
      <c r="N14" s="4">
        <v>4</v>
      </c>
      <c r="O14" s="4">
        <v>24</v>
      </c>
      <c r="P14" s="4">
        <v>96800</v>
      </c>
      <c r="Q14" s="4">
        <v>317900</v>
      </c>
      <c r="R14" s="5">
        <v>-6.8000000000000005E-3</v>
      </c>
      <c r="S14" s="4">
        <v>554600</v>
      </c>
      <c r="T14" s="4">
        <f t="shared" si="2"/>
        <v>588910</v>
      </c>
      <c r="U14" s="4">
        <f t="shared" si="6"/>
        <v>306800</v>
      </c>
      <c r="V14" s="5">
        <v>2.2499999999999999E-2</v>
      </c>
    </row>
    <row r="15" spans="1:22" x14ac:dyDescent="0.2">
      <c r="A15" s="16" t="s">
        <v>339</v>
      </c>
      <c r="B15" s="4">
        <v>39900</v>
      </c>
      <c r="C15" s="4">
        <v>175500</v>
      </c>
      <c r="D15" s="4">
        <v>-135600</v>
      </c>
      <c r="E15" s="4">
        <v>-6014320000</v>
      </c>
      <c r="F15" s="4">
        <f t="shared" si="4"/>
        <v>192381650000</v>
      </c>
      <c r="G15" s="4">
        <v>0</v>
      </c>
      <c r="H15" s="4">
        <v>0</v>
      </c>
      <c r="I15" s="4">
        <v>0</v>
      </c>
      <c r="J15" s="4">
        <v>101945000</v>
      </c>
      <c r="K15" s="4">
        <f t="shared" si="5"/>
        <v>-80550000</v>
      </c>
      <c r="L15" s="4">
        <v>436</v>
      </c>
      <c r="M15" s="4">
        <v>579</v>
      </c>
      <c r="N15" s="4">
        <v>38</v>
      </c>
      <c r="O15" s="4">
        <v>42</v>
      </c>
      <c r="P15" s="4">
        <v>374500</v>
      </c>
      <c r="Q15" s="4">
        <v>432100</v>
      </c>
      <c r="R15" s="5">
        <v>1.49E-2</v>
      </c>
      <c r="S15" s="4">
        <v>925100</v>
      </c>
      <c r="T15" s="4">
        <f t="shared" si="2"/>
        <v>557880.5</v>
      </c>
      <c r="U15" s="4">
        <f t="shared" si="6"/>
        <v>306800</v>
      </c>
      <c r="V15" s="5">
        <v>3.1099999999999999E-2</v>
      </c>
    </row>
    <row r="16" spans="1:22" x14ac:dyDescent="0.2">
      <c r="A16" s="16" t="s">
        <v>338</v>
      </c>
      <c r="B16" s="4">
        <v>9400</v>
      </c>
      <c r="C16" s="4">
        <v>22700</v>
      </c>
      <c r="D16" s="4">
        <v>-13300</v>
      </c>
      <c r="E16" s="4">
        <v>-584520000</v>
      </c>
      <c r="F16" s="4">
        <f t="shared" si="4"/>
        <v>198395970000</v>
      </c>
      <c r="G16" s="4">
        <v>0</v>
      </c>
      <c r="H16" s="4">
        <v>0</v>
      </c>
      <c r="I16" s="4">
        <v>0</v>
      </c>
      <c r="J16" s="4">
        <v>188565000</v>
      </c>
      <c r="K16" s="4">
        <f t="shared" si="5"/>
        <v>-182495000</v>
      </c>
      <c r="L16" s="4">
        <v>156</v>
      </c>
      <c r="M16" s="4">
        <v>235</v>
      </c>
      <c r="N16" s="4">
        <v>8</v>
      </c>
      <c r="O16" s="4">
        <v>8</v>
      </c>
      <c r="P16" s="4">
        <v>87700</v>
      </c>
      <c r="Q16" s="4">
        <v>124200</v>
      </c>
      <c r="R16" s="5">
        <v>-8.0000000000000002E-3</v>
      </c>
      <c r="S16" s="4">
        <v>387600</v>
      </c>
      <c r="T16" s="4">
        <f t="shared" si="2"/>
        <v>560620.5</v>
      </c>
      <c r="U16" s="4">
        <f t="shared" si="6"/>
        <v>306800</v>
      </c>
      <c r="V16" s="5">
        <v>2.3700000000000002E-2</v>
      </c>
    </row>
    <row r="17" spans="1:22" x14ac:dyDescent="0.2">
      <c r="A17" s="16" t="s">
        <v>337</v>
      </c>
      <c r="B17" s="4">
        <v>3200</v>
      </c>
      <c r="C17" s="4">
        <v>60100</v>
      </c>
      <c r="D17" s="4">
        <v>-56900</v>
      </c>
      <c r="E17" s="4">
        <v>-2516200000</v>
      </c>
      <c r="F17" s="4">
        <f t="shared" si="4"/>
        <v>198980490000</v>
      </c>
      <c r="G17" s="4">
        <v>0</v>
      </c>
      <c r="H17" s="4">
        <v>0</v>
      </c>
      <c r="I17" s="4">
        <v>0</v>
      </c>
      <c r="J17" s="4">
        <v>22010000</v>
      </c>
      <c r="K17" s="4">
        <f t="shared" si="5"/>
        <v>-371060000</v>
      </c>
      <c r="L17" s="4">
        <v>174</v>
      </c>
      <c r="M17" s="4">
        <v>252</v>
      </c>
      <c r="N17" s="4">
        <v>11</v>
      </c>
      <c r="O17" s="4">
        <v>11</v>
      </c>
      <c r="P17" s="4">
        <v>134300</v>
      </c>
      <c r="Q17" s="4">
        <v>170500</v>
      </c>
      <c r="R17" s="5">
        <v>6.8999999999999999E-3</v>
      </c>
      <c r="S17" s="4">
        <v>306800</v>
      </c>
      <c r="T17" s="4">
        <f t="shared" si="2"/>
        <v>561210.5</v>
      </c>
      <c r="U17" s="4">
        <f t="shared" si="6"/>
        <v>248600</v>
      </c>
      <c r="V17" s="5">
        <v>2.1299999999999999E-2</v>
      </c>
    </row>
    <row r="18" spans="1:22" x14ac:dyDescent="0.2">
      <c r="A18" s="16" t="s">
        <v>336</v>
      </c>
      <c r="B18" s="4">
        <v>183700</v>
      </c>
      <c r="C18" s="4">
        <v>85600</v>
      </c>
      <c r="D18" s="4">
        <v>98100</v>
      </c>
      <c r="E18" s="4">
        <v>4377610000</v>
      </c>
      <c r="F18" s="4">
        <f t="shared" si="4"/>
        <v>201496690000</v>
      </c>
      <c r="G18" s="4">
        <v>0</v>
      </c>
      <c r="H18" s="4">
        <v>0</v>
      </c>
      <c r="I18" s="4">
        <v>0</v>
      </c>
      <c r="J18" s="4">
        <v>-106855000</v>
      </c>
      <c r="K18" s="4">
        <f t="shared" si="5"/>
        <v>-393070000</v>
      </c>
      <c r="L18" s="4">
        <v>333</v>
      </c>
      <c r="M18" s="4">
        <v>734</v>
      </c>
      <c r="N18" s="4">
        <v>12</v>
      </c>
      <c r="O18" s="4">
        <v>29</v>
      </c>
      <c r="P18" s="4">
        <v>179800</v>
      </c>
      <c r="Q18" s="4">
        <v>422300</v>
      </c>
      <c r="R18" s="5">
        <v>-5.0300000000000004E-2</v>
      </c>
      <c r="S18" s="4">
        <v>646600</v>
      </c>
      <c r="T18" s="4">
        <f t="shared" si="2"/>
        <v>591300.5</v>
      </c>
      <c r="U18" s="4">
        <f t="shared" si="6"/>
        <v>248600</v>
      </c>
      <c r="V18" s="5">
        <v>6.6100000000000006E-2</v>
      </c>
    </row>
    <row r="19" spans="1:22" x14ac:dyDescent="0.2">
      <c r="A19" s="16" t="s">
        <v>335</v>
      </c>
      <c r="B19" s="4">
        <v>195600</v>
      </c>
      <c r="C19" s="4">
        <v>6900</v>
      </c>
      <c r="D19" s="4">
        <v>188700</v>
      </c>
      <c r="E19" s="4">
        <v>8582650000</v>
      </c>
      <c r="F19" s="4">
        <f t="shared" si="4"/>
        <v>197119080000</v>
      </c>
      <c r="G19" s="4">
        <v>0</v>
      </c>
      <c r="H19" s="4">
        <v>0</v>
      </c>
      <c r="I19" s="4">
        <v>0</v>
      </c>
      <c r="J19" s="4">
        <v>-40940000</v>
      </c>
      <c r="K19" s="4">
        <f t="shared" si="5"/>
        <v>-286215000</v>
      </c>
      <c r="L19" s="4">
        <v>244</v>
      </c>
      <c r="M19" s="4">
        <v>478</v>
      </c>
      <c r="N19" s="4">
        <v>26</v>
      </c>
      <c r="O19" s="4">
        <v>40</v>
      </c>
      <c r="P19" s="4">
        <v>226200</v>
      </c>
      <c r="Q19" s="4">
        <v>377100</v>
      </c>
      <c r="R19" s="5">
        <v>-2.0999999999999999E-3</v>
      </c>
      <c r="S19" s="4">
        <v>630100</v>
      </c>
      <c r="T19" s="4">
        <f t="shared" si="2"/>
        <v>564490.5</v>
      </c>
      <c r="U19" s="4">
        <f t="shared" si="6"/>
        <v>248600</v>
      </c>
      <c r="V19" s="5">
        <v>1.41E-2</v>
      </c>
    </row>
    <row r="20" spans="1:22" x14ac:dyDescent="0.2">
      <c r="A20" s="16" t="s">
        <v>334</v>
      </c>
      <c r="B20" s="4">
        <v>332800</v>
      </c>
      <c r="C20" s="4">
        <v>68000</v>
      </c>
      <c r="D20" s="4">
        <v>264800</v>
      </c>
      <c r="E20" s="4">
        <v>11974250000</v>
      </c>
      <c r="F20" s="4">
        <f t="shared" si="4"/>
        <v>188536430000</v>
      </c>
      <c r="G20" s="4">
        <v>0</v>
      </c>
      <c r="H20" s="4">
        <v>0</v>
      </c>
      <c r="I20" s="4">
        <v>0</v>
      </c>
      <c r="J20" s="4">
        <v>-22030000</v>
      </c>
      <c r="K20" s="4">
        <f t="shared" si="5"/>
        <v>-245275000</v>
      </c>
      <c r="L20" s="4">
        <v>800</v>
      </c>
      <c r="M20" s="4">
        <v>697</v>
      </c>
      <c r="N20" s="4">
        <v>53</v>
      </c>
      <c r="O20" s="4">
        <v>41</v>
      </c>
      <c r="P20" s="4">
        <v>593600</v>
      </c>
      <c r="Q20" s="4">
        <v>529100</v>
      </c>
      <c r="R20" s="5">
        <v>4.3099999999999999E-2</v>
      </c>
      <c r="S20" s="4">
        <v>1161800</v>
      </c>
      <c r="T20" s="4">
        <f t="shared" si="2"/>
        <v>473280.5</v>
      </c>
      <c r="U20" s="4">
        <f t="shared" si="6"/>
        <v>248600</v>
      </c>
      <c r="V20" s="5">
        <v>7.1099999999999997E-2</v>
      </c>
    </row>
    <row r="21" spans="1:22" x14ac:dyDescent="0.2">
      <c r="A21" s="16" t="s">
        <v>333</v>
      </c>
      <c r="B21" s="4">
        <v>191000</v>
      </c>
      <c r="C21" s="4">
        <v>3100</v>
      </c>
      <c r="D21" s="4">
        <v>187900</v>
      </c>
      <c r="E21" s="4">
        <v>8267780000</v>
      </c>
      <c r="F21" s="4">
        <f t="shared" si="4"/>
        <v>176562180000</v>
      </c>
      <c r="G21" s="4">
        <v>0</v>
      </c>
      <c r="H21" s="4">
        <v>0</v>
      </c>
      <c r="I21" s="4">
        <v>0</v>
      </c>
      <c r="J21" s="4">
        <v>-22030000</v>
      </c>
      <c r="K21" s="4">
        <f t="shared" si="5"/>
        <v>-223245000</v>
      </c>
      <c r="L21" s="4">
        <v>403</v>
      </c>
      <c r="M21" s="4">
        <v>303</v>
      </c>
      <c r="N21" s="4">
        <v>40</v>
      </c>
      <c r="O21" s="4">
        <v>16</v>
      </c>
      <c r="P21" s="4">
        <v>379700</v>
      </c>
      <c r="Q21" s="4">
        <v>226800</v>
      </c>
      <c r="R21" s="5">
        <v>3.04E-2</v>
      </c>
      <c r="S21" s="4">
        <v>617600</v>
      </c>
      <c r="T21" s="4">
        <f t="shared" si="2"/>
        <v>436440.5</v>
      </c>
      <c r="U21" s="4">
        <f t="shared" si="6"/>
        <v>248600</v>
      </c>
      <c r="V21" s="5">
        <v>3.15E-2</v>
      </c>
    </row>
    <row r="22" spans="1:22" x14ac:dyDescent="0.2">
      <c r="A22" s="16" t="s">
        <v>332</v>
      </c>
      <c r="B22" s="4">
        <v>39300</v>
      </c>
      <c r="C22" s="4">
        <v>101046</v>
      </c>
      <c r="D22" s="4">
        <v>-61746</v>
      </c>
      <c r="E22" s="4">
        <v>-2633020000</v>
      </c>
      <c r="F22" s="4">
        <f t="shared" si="4"/>
        <v>168294400000</v>
      </c>
      <c r="K22" s="4">
        <f t="shared" si="5"/>
        <v>-201215000</v>
      </c>
      <c r="L22" s="4">
        <v>187</v>
      </c>
      <c r="M22" s="4">
        <v>181</v>
      </c>
      <c r="N22" s="4">
        <v>5</v>
      </c>
      <c r="O22" s="4">
        <v>6</v>
      </c>
      <c r="P22" s="4">
        <v>135600</v>
      </c>
      <c r="Q22" s="4">
        <v>103600</v>
      </c>
      <c r="R22" s="5">
        <v>2.3999999999999998E-3</v>
      </c>
      <c r="S22" s="4">
        <v>248600</v>
      </c>
      <c r="T22" s="4">
        <f t="shared" si="2"/>
        <v>470930.5</v>
      </c>
      <c r="U22" s="4">
        <f t="shared" si="6"/>
        <v>266900</v>
      </c>
      <c r="V22" s="5">
        <v>1.8600000000000002E-2</v>
      </c>
    </row>
    <row r="23" spans="1:22" x14ac:dyDescent="0.2">
      <c r="A23" s="16" t="s">
        <v>331</v>
      </c>
      <c r="B23" s="4">
        <v>181800</v>
      </c>
      <c r="C23" s="4">
        <v>9100</v>
      </c>
      <c r="D23" s="4">
        <v>172700</v>
      </c>
      <c r="E23" s="4">
        <v>7408120000</v>
      </c>
      <c r="F23" s="4">
        <f t="shared" si="4"/>
        <v>170927420000</v>
      </c>
      <c r="G23" s="4">
        <v>0</v>
      </c>
      <c r="H23" s="4">
        <v>0</v>
      </c>
      <c r="I23" s="4">
        <v>0</v>
      </c>
      <c r="J23" s="4">
        <v>25450000</v>
      </c>
      <c r="K23" s="4">
        <f t="shared" si="5"/>
        <v>-201215000</v>
      </c>
      <c r="L23" s="4">
        <v>497</v>
      </c>
      <c r="M23" s="4">
        <v>366</v>
      </c>
      <c r="N23" s="4">
        <v>29</v>
      </c>
      <c r="O23" s="4">
        <v>23</v>
      </c>
      <c r="P23" s="4">
        <v>380400</v>
      </c>
      <c r="Q23" s="4">
        <v>304600</v>
      </c>
      <c r="R23" s="5">
        <v>1.1899999999999999E-2</v>
      </c>
      <c r="S23" s="4">
        <v>698000</v>
      </c>
      <c r="T23" s="4">
        <f t="shared" si="2"/>
        <v>443020.5</v>
      </c>
      <c r="U23" s="4">
        <f t="shared" si="6"/>
        <v>266900</v>
      </c>
      <c r="V23" s="5">
        <v>3.4500000000000003E-2</v>
      </c>
    </row>
    <row r="24" spans="1:22" x14ac:dyDescent="0.2">
      <c r="A24" s="16" t="s">
        <v>330</v>
      </c>
      <c r="B24" s="4">
        <v>100600</v>
      </c>
      <c r="C24" s="4">
        <v>15600</v>
      </c>
      <c r="D24" s="4">
        <v>85000</v>
      </c>
      <c r="E24" s="4">
        <v>3609970000</v>
      </c>
      <c r="F24" s="4">
        <f t="shared" si="4"/>
        <v>163519300000</v>
      </c>
      <c r="K24" s="4">
        <f t="shared" si="5"/>
        <v>-226665000</v>
      </c>
      <c r="L24" s="4">
        <v>103</v>
      </c>
      <c r="M24" s="4">
        <v>607</v>
      </c>
      <c r="N24" s="4">
        <v>1</v>
      </c>
      <c r="O24" s="4">
        <v>11</v>
      </c>
      <c r="P24" s="4">
        <v>45800</v>
      </c>
      <c r="Q24" s="4">
        <v>219200</v>
      </c>
      <c r="R24" s="5">
        <v>-1.89E-2</v>
      </c>
      <c r="S24" s="4">
        <v>266900</v>
      </c>
      <c r="T24" s="4">
        <f t="shared" si="2"/>
        <v>457070.5</v>
      </c>
      <c r="U24" s="4">
        <f t="shared" si="6"/>
        <v>312700</v>
      </c>
      <c r="V24" s="5">
        <v>2.7699999999999999E-2</v>
      </c>
    </row>
    <row r="25" spans="1:22" x14ac:dyDescent="0.2">
      <c r="A25" s="16" t="s">
        <v>329</v>
      </c>
      <c r="B25" s="4">
        <v>177400</v>
      </c>
      <c r="C25" s="4">
        <v>140150</v>
      </c>
      <c r="D25" s="4">
        <v>37250</v>
      </c>
      <c r="E25" s="4">
        <v>1590250000</v>
      </c>
      <c r="F25" s="4">
        <f t="shared" si="4"/>
        <v>159909330000</v>
      </c>
      <c r="G25" s="4">
        <v>0</v>
      </c>
      <c r="H25" s="4">
        <v>0</v>
      </c>
      <c r="I25" s="4">
        <v>0</v>
      </c>
      <c r="J25" s="4">
        <v>-79730000</v>
      </c>
      <c r="K25" s="4">
        <f t="shared" si="5"/>
        <v>-226665000</v>
      </c>
      <c r="L25" s="4">
        <v>239</v>
      </c>
      <c r="M25" s="4">
        <v>580</v>
      </c>
      <c r="N25" s="4">
        <v>7</v>
      </c>
      <c r="O25" s="4">
        <v>8</v>
      </c>
      <c r="P25" s="4">
        <v>107600</v>
      </c>
      <c r="Q25" s="4">
        <v>233600</v>
      </c>
      <c r="R25" s="5">
        <v>2.1400000000000002E-2</v>
      </c>
      <c r="S25" s="4">
        <v>614805</v>
      </c>
      <c r="T25" s="4">
        <f t="shared" si="2"/>
        <v>471850</v>
      </c>
      <c r="U25" s="4">
        <f t="shared" si="6"/>
        <v>249700</v>
      </c>
      <c r="V25" s="5">
        <v>3.49E-2</v>
      </c>
    </row>
    <row r="26" spans="1:22" x14ac:dyDescent="0.2">
      <c r="A26" s="16" t="s">
        <v>328</v>
      </c>
      <c r="B26" s="4">
        <v>188300</v>
      </c>
      <c r="C26" s="4">
        <v>130400</v>
      </c>
      <c r="D26" s="4">
        <v>57900</v>
      </c>
      <c r="E26" s="4">
        <v>2456080000</v>
      </c>
      <c r="F26" s="4">
        <f t="shared" si="4"/>
        <v>158319080000</v>
      </c>
      <c r="G26" s="4">
        <v>0</v>
      </c>
      <c r="H26" s="4">
        <v>0</v>
      </c>
      <c r="I26" s="4">
        <v>0</v>
      </c>
      <c r="J26" s="4">
        <v>76270000</v>
      </c>
      <c r="K26" s="4">
        <f t="shared" si="5"/>
        <v>-146935000</v>
      </c>
      <c r="L26" s="4">
        <v>127</v>
      </c>
      <c r="M26" s="4">
        <v>604</v>
      </c>
      <c r="N26" s="4">
        <v>0</v>
      </c>
      <c r="O26" s="4">
        <v>23</v>
      </c>
      <c r="P26" s="4">
        <v>45400</v>
      </c>
      <c r="Q26" s="4">
        <v>294300</v>
      </c>
      <c r="R26" s="5">
        <v>-1.66E-2</v>
      </c>
      <c r="S26" s="4">
        <v>415000</v>
      </c>
      <c r="T26" s="4">
        <f t="shared" si="2"/>
        <v>460580</v>
      </c>
      <c r="U26" s="4">
        <f t="shared" si="6"/>
        <v>249200</v>
      </c>
      <c r="V26" s="5">
        <v>1.8700000000000001E-2</v>
      </c>
    </row>
    <row r="27" spans="1:22" x14ac:dyDescent="0.2">
      <c r="A27" s="16" t="s">
        <v>327</v>
      </c>
      <c r="B27" s="4">
        <v>3650</v>
      </c>
      <c r="C27" s="4">
        <v>22700</v>
      </c>
      <c r="D27" s="4">
        <v>-19050</v>
      </c>
      <c r="E27" s="4">
        <v>-810340000</v>
      </c>
      <c r="F27" s="4">
        <f t="shared" si="4"/>
        <v>155863000000</v>
      </c>
      <c r="G27" s="4">
        <v>0</v>
      </c>
      <c r="H27" s="4">
        <v>0</v>
      </c>
      <c r="I27" s="4">
        <v>0</v>
      </c>
      <c r="J27" s="4">
        <v>25620000</v>
      </c>
      <c r="K27" s="4">
        <f t="shared" si="5"/>
        <v>-223205000</v>
      </c>
      <c r="L27" s="4">
        <v>133</v>
      </c>
      <c r="M27" s="4">
        <v>261</v>
      </c>
      <c r="N27" s="4">
        <v>10</v>
      </c>
      <c r="O27" s="4">
        <v>18</v>
      </c>
      <c r="P27" s="4">
        <v>131300</v>
      </c>
      <c r="Q27" s="4">
        <v>178100</v>
      </c>
      <c r="R27" s="5">
        <v>-2.3E-3</v>
      </c>
      <c r="S27" s="4">
        <v>312700</v>
      </c>
      <c r="T27" s="4">
        <f t="shared" si="2"/>
        <v>439470</v>
      </c>
      <c r="U27" s="4">
        <f t="shared" si="6"/>
        <v>249200</v>
      </c>
      <c r="V27" s="5">
        <v>1.1699999999999999E-2</v>
      </c>
    </row>
    <row r="28" spans="1:22" x14ac:dyDescent="0.2">
      <c r="A28" s="16" t="s">
        <v>326</v>
      </c>
      <c r="B28" s="4">
        <v>153200</v>
      </c>
      <c r="C28" s="4">
        <v>105200</v>
      </c>
      <c r="D28" s="4">
        <v>48000</v>
      </c>
      <c r="E28" s="4">
        <v>2088930000</v>
      </c>
      <c r="F28" s="4">
        <f t="shared" si="4"/>
        <v>156673340000</v>
      </c>
      <c r="G28" s="4">
        <v>0</v>
      </c>
      <c r="H28" s="4">
        <v>0</v>
      </c>
      <c r="I28" s="4">
        <v>0</v>
      </c>
      <c r="J28" s="4">
        <v>-89980000</v>
      </c>
      <c r="K28" s="4">
        <f t="shared" si="5"/>
        <v>-248825000</v>
      </c>
      <c r="L28" s="4">
        <v>414</v>
      </c>
      <c r="M28" s="4">
        <v>408</v>
      </c>
      <c r="N28" s="4">
        <v>25</v>
      </c>
      <c r="O28" s="4">
        <v>32</v>
      </c>
      <c r="P28" s="4">
        <v>341000</v>
      </c>
      <c r="Q28" s="4">
        <v>422500</v>
      </c>
      <c r="R28" s="5">
        <v>1.9099999999999999E-2</v>
      </c>
      <c r="S28" s="4">
        <v>947500</v>
      </c>
      <c r="T28" s="4">
        <f t="shared" si="2"/>
        <v>363740</v>
      </c>
      <c r="U28" s="4">
        <f t="shared" si="6"/>
        <v>249200</v>
      </c>
      <c r="V28" s="5">
        <v>2.75E-2</v>
      </c>
    </row>
    <row r="29" spans="1:22" x14ac:dyDescent="0.2">
      <c r="A29" s="16" t="s">
        <v>325</v>
      </c>
      <c r="B29" s="4">
        <v>1500</v>
      </c>
      <c r="C29" s="4">
        <v>114000</v>
      </c>
      <c r="D29" s="4">
        <v>-112500</v>
      </c>
      <c r="E29" s="4">
        <v>-4713170000</v>
      </c>
      <c r="F29" s="4">
        <f t="shared" si="4"/>
        <v>154584410000</v>
      </c>
      <c r="G29" s="4">
        <v>0</v>
      </c>
      <c r="H29" s="4">
        <v>0</v>
      </c>
      <c r="I29" s="4">
        <v>0</v>
      </c>
      <c r="J29" s="4">
        <v>-117160000</v>
      </c>
      <c r="K29" s="4">
        <f t="shared" si="5"/>
        <v>-158845000</v>
      </c>
      <c r="L29" s="4">
        <v>167</v>
      </c>
      <c r="M29" s="4">
        <v>188</v>
      </c>
      <c r="N29" s="4">
        <v>11</v>
      </c>
      <c r="O29" s="4">
        <v>9</v>
      </c>
      <c r="P29" s="4">
        <v>232800</v>
      </c>
      <c r="Q29" s="4">
        <v>128000</v>
      </c>
      <c r="R29" s="5">
        <v>7.1999999999999998E-3</v>
      </c>
      <c r="S29" s="4">
        <v>362000</v>
      </c>
      <c r="T29" s="4">
        <f t="shared" si="2"/>
        <v>366180</v>
      </c>
      <c r="U29" s="4">
        <f t="shared" si="6"/>
        <v>249200</v>
      </c>
      <c r="V29" s="5">
        <v>9.5999999999999992E-3</v>
      </c>
    </row>
    <row r="30" spans="1:22" x14ac:dyDescent="0.2">
      <c r="A30" s="16" t="s">
        <v>324</v>
      </c>
      <c r="B30" s="4">
        <v>0</v>
      </c>
      <c r="C30" s="4">
        <v>30300</v>
      </c>
      <c r="D30" s="4">
        <v>-30300</v>
      </c>
      <c r="E30" s="4">
        <v>-1264970000</v>
      </c>
      <c r="F30" s="4">
        <f t="shared" si="4"/>
        <v>159297580000</v>
      </c>
      <c r="G30" s="4">
        <v>0</v>
      </c>
      <c r="H30" s="4">
        <v>0</v>
      </c>
      <c r="I30" s="4">
        <v>0</v>
      </c>
      <c r="J30" s="4">
        <v>-58205000</v>
      </c>
      <c r="K30" s="4">
        <f t="shared" si="5"/>
        <v>-41685000</v>
      </c>
      <c r="L30" s="4">
        <v>121</v>
      </c>
      <c r="M30" s="4">
        <v>280</v>
      </c>
      <c r="N30" s="4">
        <v>3</v>
      </c>
      <c r="O30" s="4">
        <v>16</v>
      </c>
      <c r="P30" s="4">
        <v>54300</v>
      </c>
      <c r="Q30" s="4">
        <v>188500</v>
      </c>
      <c r="R30" s="5">
        <v>-9.4999999999999998E-3</v>
      </c>
      <c r="S30" s="4">
        <v>249700</v>
      </c>
      <c r="T30" s="4">
        <f t="shared" si="2"/>
        <v>363680</v>
      </c>
      <c r="U30" s="4">
        <f t="shared" si="6"/>
        <v>249200</v>
      </c>
      <c r="V30" s="5">
        <v>2.1400000000000002E-2</v>
      </c>
    </row>
    <row r="31" spans="1:22" x14ac:dyDescent="0.2">
      <c r="A31" s="16" t="s">
        <v>323</v>
      </c>
      <c r="B31" s="4">
        <v>6500</v>
      </c>
      <c r="C31" s="4">
        <v>40800</v>
      </c>
      <c r="D31" s="4">
        <v>-34300</v>
      </c>
      <c r="E31" s="4">
        <v>-1442550000</v>
      </c>
      <c r="F31" s="4">
        <f t="shared" si="4"/>
        <v>160562550000</v>
      </c>
      <c r="G31" s="4">
        <v>0</v>
      </c>
      <c r="H31" s="4">
        <v>0</v>
      </c>
      <c r="I31" s="4">
        <v>0</v>
      </c>
      <c r="J31" s="4">
        <v>-65355000</v>
      </c>
      <c r="K31" s="4">
        <f t="shared" si="5"/>
        <v>16520000</v>
      </c>
      <c r="L31" s="4">
        <v>119</v>
      </c>
      <c r="M31" s="4">
        <v>250</v>
      </c>
      <c r="N31" s="4">
        <v>6</v>
      </c>
      <c r="O31" s="4">
        <v>13</v>
      </c>
      <c r="P31" s="4">
        <v>91100</v>
      </c>
      <c r="Q31" s="4">
        <v>156400</v>
      </c>
      <c r="R31" s="5">
        <v>-2.3E-3</v>
      </c>
      <c r="S31" s="4">
        <v>249200</v>
      </c>
      <c r="T31" s="4">
        <f t="shared" si="2"/>
        <v>365400</v>
      </c>
      <c r="U31" s="4">
        <f t="shared" si="6"/>
        <v>302300</v>
      </c>
      <c r="V31" s="5">
        <v>1.77E-2</v>
      </c>
    </row>
    <row r="32" spans="1:22" x14ac:dyDescent="0.2">
      <c r="A32" s="16" t="s">
        <v>322</v>
      </c>
      <c r="B32" s="4">
        <v>116600</v>
      </c>
      <c r="C32" s="4">
        <v>102608</v>
      </c>
      <c r="D32" s="4">
        <v>13992</v>
      </c>
      <c r="E32" s="4">
        <v>590980000</v>
      </c>
      <c r="F32" s="4">
        <f t="shared" si="4"/>
        <v>162005100000</v>
      </c>
      <c r="G32" s="4">
        <v>0</v>
      </c>
      <c r="H32" s="4">
        <v>0</v>
      </c>
      <c r="I32" s="4">
        <v>0</v>
      </c>
      <c r="J32" s="4">
        <v>-65355000</v>
      </c>
      <c r="K32" s="4">
        <f t="shared" si="5"/>
        <v>81875000</v>
      </c>
      <c r="L32" s="4">
        <v>192</v>
      </c>
      <c r="M32" s="4">
        <v>395</v>
      </c>
      <c r="N32" s="4">
        <v>16</v>
      </c>
      <c r="O32" s="4">
        <v>25</v>
      </c>
      <c r="P32" s="4">
        <v>161400</v>
      </c>
      <c r="Q32" s="4">
        <v>422200</v>
      </c>
      <c r="R32" s="5">
        <v>-2.3E-3</v>
      </c>
      <c r="S32" s="4">
        <v>593500</v>
      </c>
      <c r="T32" s="4">
        <f t="shared" si="2"/>
        <v>324550</v>
      </c>
      <c r="U32" s="4">
        <f t="shared" si="6"/>
        <v>101600</v>
      </c>
      <c r="V32" s="5">
        <v>1.8799999999999997E-2</v>
      </c>
    </row>
    <row r="33" spans="1:22" x14ac:dyDescent="0.2">
      <c r="A33" s="16" t="s">
        <v>321</v>
      </c>
      <c r="B33" s="4">
        <v>48300</v>
      </c>
      <c r="C33" s="4">
        <v>15300</v>
      </c>
      <c r="D33" s="4">
        <v>33000</v>
      </c>
      <c r="E33" s="4">
        <v>1397230000</v>
      </c>
      <c r="F33" s="4">
        <f t="shared" si="4"/>
        <v>161414120000</v>
      </c>
      <c r="G33" s="4">
        <v>0</v>
      </c>
      <c r="H33" s="4">
        <v>0</v>
      </c>
      <c r="I33" s="4">
        <v>0</v>
      </c>
      <c r="J33" s="4">
        <v>-113840000</v>
      </c>
      <c r="K33" s="4">
        <f t="shared" si="5"/>
        <v>147230000</v>
      </c>
      <c r="L33" s="4">
        <v>209</v>
      </c>
      <c r="M33" s="4">
        <v>358</v>
      </c>
      <c r="N33" s="4">
        <v>19</v>
      </c>
      <c r="O33" s="4">
        <v>11</v>
      </c>
      <c r="P33" s="4">
        <v>214700</v>
      </c>
      <c r="Q33" s="4">
        <v>135500</v>
      </c>
      <c r="R33" s="5">
        <v>1.9299999999999998E-2</v>
      </c>
      <c r="S33" s="4">
        <v>418900</v>
      </c>
      <c r="T33" s="4">
        <f t="shared" si="2"/>
        <v>322170</v>
      </c>
      <c r="U33" s="4">
        <f t="shared" si="6"/>
        <v>101600</v>
      </c>
      <c r="V33" s="5">
        <v>2.2400000000000003E-2</v>
      </c>
    </row>
    <row r="34" spans="1:22" x14ac:dyDescent="0.2">
      <c r="A34" s="16" t="s">
        <v>320</v>
      </c>
      <c r="B34" s="4">
        <v>16700</v>
      </c>
      <c r="C34" s="4">
        <v>3277</v>
      </c>
      <c r="D34" s="4">
        <v>13423</v>
      </c>
      <c r="E34" s="4">
        <v>565700000</v>
      </c>
      <c r="F34" s="4">
        <f t="shared" si="4"/>
        <v>160016890000</v>
      </c>
      <c r="G34" s="4">
        <v>0</v>
      </c>
      <c r="H34" s="4">
        <v>0</v>
      </c>
      <c r="I34" s="4">
        <v>0</v>
      </c>
      <c r="J34" s="4">
        <v>152050000</v>
      </c>
      <c r="K34" s="4">
        <f t="shared" si="5"/>
        <v>261070000</v>
      </c>
      <c r="L34" s="4">
        <v>94</v>
      </c>
      <c r="M34" s="4">
        <v>270</v>
      </c>
      <c r="N34" s="4">
        <v>7</v>
      </c>
      <c r="O34" s="4">
        <v>14</v>
      </c>
      <c r="P34" s="4">
        <v>69900</v>
      </c>
      <c r="Q34" s="4">
        <v>184700</v>
      </c>
      <c r="R34" s="5">
        <v>-2.64E-2</v>
      </c>
      <c r="S34" s="4">
        <v>407400</v>
      </c>
      <c r="T34" s="4">
        <f t="shared" si="2"/>
        <v>330060</v>
      </c>
      <c r="U34" s="4">
        <f t="shared" si="6"/>
        <v>101600</v>
      </c>
      <c r="V34" s="5">
        <v>2.81E-2</v>
      </c>
    </row>
    <row r="35" spans="1:22" x14ac:dyDescent="0.2">
      <c r="A35" s="16" t="s">
        <v>319</v>
      </c>
      <c r="B35" s="4">
        <v>249000</v>
      </c>
      <c r="C35" s="4">
        <v>800</v>
      </c>
      <c r="D35" s="4">
        <v>248200</v>
      </c>
      <c r="E35" s="4">
        <v>10546490000</v>
      </c>
      <c r="F35" s="4">
        <f t="shared" si="4"/>
        <v>159451190000</v>
      </c>
      <c r="G35" s="4">
        <v>0</v>
      </c>
      <c r="H35" s="4">
        <v>0</v>
      </c>
      <c r="I35" s="4">
        <v>0</v>
      </c>
      <c r="J35" s="4">
        <v>-33720000</v>
      </c>
      <c r="K35" s="4">
        <f t="shared" si="5"/>
        <v>109020000</v>
      </c>
      <c r="L35" s="4">
        <v>495</v>
      </c>
      <c r="M35" s="4">
        <v>443</v>
      </c>
      <c r="N35" s="4">
        <v>48</v>
      </c>
      <c r="O35" s="4">
        <v>26</v>
      </c>
      <c r="P35" s="4">
        <v>424800</v>
      </c>
      <c r="Q35" s="4">
        <v>322400</v>
      </c>
      <c r="R35" s="5">
        <v>2.8999999999999998E-2</v>
      </c>
      <c r="S35" s="4">
        <v>762600</v>
      </c>
      <c r="T35" s="4">
        <f t="shared" si="2"/>
        <v>315220</v>
      </c>
      <c r="U35" s="4">
        <f t="shared" si="6"/>
        <v>101600</v>
      </c>
      <c r="V35" s="5">
        <v>4.8499999999999995E-2</v>
      </c>
    </row>
    <row r="36" spans="1:22" x14ac:dyDescent="0.2">
      <c r="A36" s="16" t="s">
        <v>318</v>
      </c>
      <c r="B36" s="4">
        <v>55100</v>
      </c>
      <c r="C36" s="4">
        <v>101830</v>
      </c>
      <c r="D36" s="4">
        <v>-46730</v>
      </c>
      <c r="E36" s="4">
        <v>-1936720000</v>
      </c>
      <c r="F36" s="4">
        <f t="shared" si="4"/>
        <v>148904700000</v>
      </c>
      <c r="G36" s="4">
        <v>0</v>
      </c>
      <c r="H36" s="4">
        <v>0</v>
      </c>
      <c r="I36" s="4">
        <v>0</v>
      </c>
      <c r="J36" s="4">
        <v>37305000</v>
      </c>
      <c r="K36" s="4">
        <f t="shared" si="5"/>
        <v>142740000</v>
      </c>
      <c r="L36" s="4">
        <v>154</v>
      </c>
      <c r="M36" s="4">
        <v>350</v>
      </c>
      <c r="N36" s="4">
        <v>2</v>
      </c>
      <c r="O36" s="4">
        <v>11</v>
      </c>
      <c r="P36" s="4">
        <v>68500</v>
      </c>
      <c r="Q36" s="4">
        <v>177200</v>
      </c>
      <c r="R36" s="5">
        <v>-2.3999999999999998E-3</v>
      </c>
      <c r="S36" s="4">
        <v>302300</v>
      </c>
      <c r="T36" s="4">
        <f t="shared" si="2"/>
        <v>347260</v>
      </c>
      <c r="U36" s="4">
        <f t="shared" si="6"/>
        <v>101600</v>
      </c>
      <c r="V36" s="5">
        <v>1.32E-2</v>
      </c>
    </row>
    <row r="37" spans="1:22" x14ac:dyDescent="0.2">
      <c r="A37" s="16" t="s">
        <v>317</v>
      </c>
      <c r="B37" s="4">
        <v>4900</v>
      </c>
      <c r="C37" s="4">
        <v>0</v>
      </c>
      <c r="D37" s="4">
        <v>4900</v>
      </c>
      <c r="E37" s="4">
        <v>203780000</v>
      </c>
      <c r="F37" s="4">
        <f t="shared" si="4"/>
        <v>150841420000</v>
      </c>
      <c r="K37" s="4">
        <f t="shared" si="5"/>
        <v>105435000</v>
      </c>
      <c r="L37" s="4">
        <v>91</v>
      </c>
      <c r="M37" s="4">
        <v>109</v>
      </c>
      <c r="N37" s="4">
        <v>3</v>
      </c>
      <c r="O37" s="4">
        <v>6</v>
      </c>
      <c r="P37" s="4">
        <v>32900</v>
      </c>
      <c r="Q37" s="4">
        <v>68700</v>
      </c>
      <c r="R37" s="5">
        <v>-4.7999999999999996E-3</v>
      </c>
      <c r="S37" s="4">
        <v>101600</v>
      </c>
      <c r="T37" s="4">
        <f t="shared" si="2"/>
        <v>358660</v>
      </c>
      <c r="U37" s="4">
        <f t="shared" si="6"/>
        <v>185000</v>
      </c>
      <c r="V37" s="5">
        <v>7.1999999999999998E-3</v>
      </c>
    </row>
    <row r="38" spans="1:22" x14ac:dyDescent="0.2">
      <c r="A38" s="16" t="s">
        <v>316</v>
      </c>
      <c r="B38" s="4">
        <v>28400</v>
      </c>
      <c r="C38" s="4">
        <v>100</v>
      </c>
      <c r="D38" s="4">
        <v>28300</v>
      </c>
      <c r="E38" s="4">
        <v>1184600000</v>
      </c>
      <c r="F38" s="4">
        <f t="shared" si="4"/>
        <v>150637640000</v>
      </c>
      <c r="G38" s="4">
        <v>0</v>
      </c>
      <c r="H38" s="4">
        <v>0</v>
      </c>
      <c r="I38" s="4">
        <v>0</v>
      </c>
      <c r="J38" s="4">
        <v>71185000</v>
      </c>
      <c r="K38" s="4">
        <f t="shared" si="5"/>
        <v>105435000</v>
      </c>
      <c r="L38" s="4">
        <v>135</v>
      </c>
      <c r="M38" s="4">
        <v>149</v>
      </c>
      <c r="N38" s="4">
        <v>5</v>
      </c>
      <c r="O38" s="4">
        <v>8</v>
      </c>
      <c r="P38" s="4">
        <v>89800</v>
      </c>
      <c r="Q38" s="4">
        <v>101500</v>
      </c>
      <c r="R38" s="5">
        <v>4.8999999999999998E-3</v>
      </c>
      <c r="S38" s="4">
        <v>190200</v>
      </c>
      <c r="T38" s="4">
        <f t="shared" si="2"/>
        <v>359730</v>
      </c>
      <c r="U38" s="4">
        <f t="shared" si="6"/>
        <v>185000</v>
      </c>
      <c r="V38" s="5">
        <v>1.54E-2</v>
      </c>
    </row>
    <row r="39" spans="1:22" x14ac:dyDescent="0.2">
      <c r="A39" s="16" t="s">
        <v>315</v>
      </c>
      <c r="B39" s="4">
        <v>116300</v>
      </c>
      <c r="C39" s="4">
        <v>3900</v>
      </c>
      <c r="D39" s="4">
        <v>112400</v>
      </c>
      <c r="E39" s="4">
        <v>4691570000</v>
      </c>
      <c r="F39" s="4">
        <f t="shared" ref="F39:F44" si="7">E39+F40</f>
        <v>149453040000</v>
      </c>
      <c r="G39" s="4">
        <v>0</v>
      </c>
      <c r="H39" s="4">
        <v>0</v>
      </c>
      <c r="I39" s="4">
        <v>0</v>
      </c>
      <c r="J39" s="4">
        <v>29400000</v>
      </c>
      <c r="K39" s="4">
        <f t="shared" ref="K39:K44" si="8">K40+J39</f>
        <v>34250000</v>
      </c>
      <c r="L39" s="4">
        <v>176</v>
      </c>
      <c r="M39" s="4">
        <v>251</v>
      </c>
      <c r="N39" s="4">
        <v>9</v>
      </c>
      <c r="O39" s="4">
        <v>14</v>
      </c>
      <c r="P39" s="4">
        <v>152700</v>
      </c>
      <c r="Q39" s="4">
        <v>233700</v>
      </c>
      <c r="R39" s="5">
        <v>-9.5999999999999992E-3</v>
      </c>
      <c r="S39" s="4">
        <v>386400</v>
      </c>
      <c r="T39" s="4">
        <f t="shared" ref="T39:T44" si="9">AVERAGE(S40:S49)</f>
        <v>339930</v>
      </c>
      <c r="U39" s="4">
        <f t="shared" ref="U39:U44" si="10">MIN(S40:S44)</f>
        <v>185000</v>
      </c>
      <c r="V39" s="5">
        <v>8.3999999999999995E-3</v>
      </c>
    </row>
    <row r="40" spans="1:22" x14ac:dyDescent="0.2">
      <c r="A40" s="16" t="s">
        <v>314</v>
      </c>
      <c r="B40" s="4">
        <v>67800</v>
      </c>
      <c r="C40" s="4">
        <v>9900</v>
      </c>
      <c r="D40" s="4">
        <v>57900</v>
      </c>
      <c r="E40" s="4">
        <v>2433490000</v>
      </c>
      <c r="F40" s="4">
        <f t="shared" si="7"/>
        <v>144761470000</v>
      </c>
      <c r="G40" s="4">
        <v>0</v>
      </c>
      <c r="H40" s="4">
        <v>0</v>
      </c>
      <c r="I40" s="4">
        <v>0</v>
      </c>
      <c r="J40" s="4">
        <v>29400000</v>
      </c>
      <c r="K40" s="4">
        <f t="shared" si="8"/>
        <v>4850000</v>
      </c>
      <c r="L40" s="4">
        <v>80</v>
      </c>
      <c r="M40" s="4">
        <v>221</v>
      </c>
      <c r="N40" s="4">
        <v>8</v>
      </c>
      <c r="O40" s="4">
        <v>9</v>
      </c>
      <c r="P40" s="4">
        <v>77100</v>
      </c>
      <c r="Q40" s="4">
        <v>147300</v>
      </c>
      <c r="R40" s="5">
        <v>-2.3E-3</v>
      </c>
      <c r="S40" s="4">
        <v>224700</v>
      </c>
      <c r="T40" s="4">
        <f t="shared" si="9"/>
        <v>326380</v>
      </c>
      <c r="U40" s="4">
        <f t="shared" si="10"/>
        <v>185000</v>
      </c>
      <c r="V40" s="5">
        <v>2.8300000000000002E-2</v>
      </c>
    </row>
    <row r="41" spans="1:22" x14ac:dyDescent="0.2">
      <c r="A41" s="16" t="s">
        <v>310</v>
      </c>
      <c r="B41" s="4">
        <v>137400</v>
      </c>
      <c r="C41" s="4">
        <v>80000</v>
      </c>
      <c r="D41" s="4">
        <v>57400</v>
      </c>
      <c r="E41" s="4">
        <v>2409750000</v>
      </c>
      <c r="F41" s="4">
        <f t="shared" si="7"/>
        <v>142327980000</v>
      </c>
      <c r="G41" s="4">
        <v>0</v>
      </c>
      <c r="H41" s="4">
        <v>0</v>
      </c>
      <c r="I41" s="4">
        <v>0</v>
      </c>
      <c r="J41" s="4">
        <v>25220000</v>
      </c>
      <c r="K41" s="4">
        <f t="shared" si="8"/>
        <v>-24550000</v>
      </c>
      <c r="L41" s="4">
        <v>199</v>
      </c>
      <c r="M41" s="4">
        <v>257</v>
      </c>
      <c r="N41" s="4">
        <v>6</v>
      </c>
      <c r="O41" s="4">
        <v>5</v>
      </c>
      <c r="P41" s="4">
        <v>121100</v>
      </c>
      <c r="Q41" s="4">
        <v>132100</v>
      </c>
      <c r="R41" s="5">
        <v>2.3999999999999998E-3</v>
      </c>
      <c r="S41" s="4">
        <v>266400</v>
      </c>
      <c r="T41" s="4">
        <f t="shared" si="9"/>
        <v>313790</v>
      </c>
      <c r="U41" s="4">
        <f t="shared" si="10"/>
        <v>185000</v>
      </c>
      <c r="V41" s="5">
        <v>1.3000000000000001E-2</v>
      </c>
    </row>
    <row r="42" spans="1:22" x14ac:dyDescent="0.2">
      <c r="A42" s="16" t="s">
        <v>309</v>
      </c>
      <c r="B42" s="4">
        <v>87200</v>
      </c>
      <c r="C42" s="4">
        <v>10350</v>
      </c>
      <c r="D42" s="4">
        <v>76850</v>
      </c>
      <c r="E42" s="4">
        <v>3221970000</v>
      </c>
      <c r="F42" s="4">
        <f t="shared" si="7"/>
        <v>139918230000</v>
      </c>
      <c r="G42" s="4">
        <v>0</v>
      </c>
      <c r="H42" s="4">
        <v>0</v>
      </c>
      <c r="I42" s="4">
        <v>0</v>
      </c>
      <c r="J42" s="4">
        <v>8420000</v>
      </c>
      <c r="K42" s="4">
        <f t="shared" si="8"/>
        <v>-49770000</v>
      </c>
      <c r="L42" s="4">
        <v>124</v>
      </c>
      <c r="M42" s="4">
        <v>178</v>
      </c>
      <c r="N42" s="4">
        <v>2</v>
      </c>
      <c r="O42" s="4">
        <v>7</v>
      </c>
      <c r="P42" s="4">
        <v>83100</v>
      </c>
      <c r="Q42" s="4">
        <v>101900</v>
      </c>
      <c r="R42" s="5">
        <v>0</v>
      </c>
      <c r="S42" s="4">
        <v>185000</v>
      </c>
      <c r="T42" s="4">
        <f t="shared" si="9"/>
        <v>302780</v>
      </c>
      <c r="U42" s="4">
        <f t="shared" si="10"/>
        <v>215600</v>
      </c>
      <c r="V42" s="5">
        <v>2.0099999999999996E-2</v>
      </c>
    </row>
    <row r="43" spans="1:22" x14ac:dyDescent="0.2">
      <c r="A43" s="16" t="s">
        <v>306</v>
      </c>
      <c r="B43" s="4">
        <v>150200</v>
      </c>
      <c r="C43" s="4">
        <v>33900</v>
      </c>
      <c r="D43" s="4">
        <v>116300</v>
      </c>
      <c r="E43" s="4">
        <v>4884610000</v>
      </c>
      <c r="F43" s="4">
        <f t="shared" si="7"/>
        <v>136696260000</v>
      </c>
      <c r="G43" s="4">
        <v>0</v>
      </c>
      <c r="H43" s="4">
        <v>0</v>
      </c>
      <c r="I43" s="4">
        <v>0</v>
      </c>
      <c r="J43" s="4">
        <v>126190000</v>
      </c>
      <c r="K43" s="4">
        <f t="shared" si="8"/>
        <v>-58190000</v>
      </c>
      <c r="L43" s="4">
        <v>93</v>
      </c>
      <c r="M43" s="4">
        <v>246</v>
      </c>
      <c r="N43" s="4">
        <v>18</v>
      </c>
      <c r="O43" s="4">
        <v>20</v>
      </c>
      <c r="P43" s="4">
        <v>119700</v>
      </c>
      <c r="Q43" s="4">
        <v>219000</v>
      </c>
      <c r="R43" s="5">
        <v>-1.1000000000000001E-3</v>
      </c>
      <c r="S43" s="4">
        <v>395100</v>
      </c>
      <c r="T43" s="4">
        <f t="shared" si="9"/>
        <v>285620</v>
      </c>
      <c r="U43" s="4">
        <f t="shared" si="10"/>
        <v>200900</v>
      </c>
      <c r="V43" s="5">
        <v>1.3000000000000001E-2</v>
      </c>
    </row>
    <row r="44" spans="1:22" x14ac:dyDescent="0.2">
      <c r="A44" s="16" t="s">
        <v>305</v>
      </c>
      <c r="B44" s="4">
        <v>255800</v>
      </c>
      <c r="C44" s="4">
        <v>21200</v>
      </c>
      <c r="D44" s="4">
        <v>234600</v>
      </c>
      <c r="E44" s="4">
        <v>9853620000</v>
      </c>
      <c r="F44" s="4">
        <f t="shared" si="7"/>
        <v>131811650000</v>
      </c>
      <c r="G44" s="4">
        <v>0</v>
      </c>
      <c r="H44" s="4">
        <v>0</v>
      </c>
      <c r="I44" s="4">
        <v>0</v>
      </c>
      <c r="J44" s="4">
        <v>90000</v>
      </c>
      <c r="K44" s="4">
        <f t="shared" si="8"/>
        <v>-184380000</v>
      </c>
      <c r="L44" s="4">
        <v>161</v>
      </c>
      <c r="M44" s="4">
        <v>320</v>
      </c>
      <c r="N44" s="4">
        <v>19</v>
      </c>
      <c r="O44" s="4">
        <v>34</v>
      </c>
      <c r="P44" s="4">
        <v>165400</v>
      </c>
      <c r="Q44" s="4">
        <v>310700</v>
      </c>
      <c r="R44" s="5">
        <v>0</v>
      </c>
      <c r="S44" s="4">
        <v>486300</v>
      </c>
      <c r="T44" s="4">
        <f t="shared" si="9"/>
        <v>258250</v>
      </c>
      <c r="U44" s="4">
        <f t="shared" si="10"/>
        <v>188400</v>
      </c>
      <c r="V44" s="5">
        <v>1.3000000000000001E-2</v>
      </c>
    </row>
    <row r="45" spans="1:22" x14ac:dyDescent="0.2">
      <c r="A45" s="16" t="s">
        <v>304</v>
      </c>
      <c r="B45" s="4">
        <v>0</v>
      </c>
      <c r="C45" s="4">
        <v>0</v>
      </c>
      <c r="D45" s="4">
        <v>0</v>
      </c>
      <c r="E45" s="4">
        <v>0</v>
      </c>
      <c r="F45" s="4">
        <f t="shared" ref="F45:F55" si="11">E45+F46</f>
        <v>121958030000</v>
      </c>
      <c r="G45" s="4">
        <v>0</v>
      </c>
      <c r="H45" s="4">
        <v>0</v>
      </c>
      <c r="I45" s="4">
        <v>0</v>
      </c>
      <c r="J45" s="4">
        <v>-8150000</v>
      </c>
      <c r="K45" s="4">
        <f t="shared" ref="K45:K55" si="12">K46+J45</f>
        <v>-184470000</v>
      </c>
      <c r="L45" s="4">
        <v>171</v>
      </c>
      <c r="M45" s="4">
        <v>402</v>
      </c>
      <c r="N45" s="4">
        <v>15</v>
      </c>
      <c r="O45" s="4">
        <v>26</v>
      </c>
      <c r="P45" s="4">
        <v>120100</v>
      </c>
      <c r="Q45" s="4">
        <v>304800</v>
      </c>
      <c r="R45" s="5">
        <v>-5.8999999999999999E-3</v>
      </c>
      <c r="S45" s="4">
        <v>614200</v>
      </c>
      <c r="T45" s="4">
        <f t="shared" ref="T45:T61" si="13">AVERAGE(S46:S55)</f>
        <v>257190</v>
      </c>
      <c r="U45" s="4">
        <f t="shared" ref="U45:U55" si="14">MIN(S46:S50)</f>
        <v>89200</v>
      </c>
      <c r="V45" s="5">
        <v>1.18E-2</v>
      </c>
    </row>
    <row r="46" spans="1:22" x14ac:dyDescent="0.2">
      <c r="A46" s="16" t="s">
        <v>303</v>
      </c>
      <c r="B46" s="4">
        <v>270300</v>
      </c>
      <c r="C46" s="4">
        <v>5300</v>
      </c>
      <c r="D46" s="4">
        <v>265000</v>
      </c>
      <c r="E46" s="4">
        <v>11089370000</v>
      </c>
      <c r="F46" s="4">
        <f t="shared" si="11"/>
        <v>121958030000</v>
      </c>
      <c r="G46" s="4">
        <v>0</v>
      </c>
      <c r="H46" s="4">
        <v>0</v>
      </c>
      <c r="I46" s="4">
        <v>0</v>
      </c>
      <c r="J46" s="4">
        <v>-16230000</v>
      </c>
      <c r="K46" s="4">
        <f t="shared" si="12"/>
        <v>-176320000</v>
      </c>
      <c r="L46" s="4">
        <v>503</v>
      </c>
      <c r="M46" s="4">
        <v>470</v>
      </c>
      <c r="N46" s="4">
        <v>27</v>
      </c>
      <c r="O46" s="4">
        <v>22</v>
      </c>
      <c r="P46" s="4">
        <v>362800</v>
      </c>
      <c r="Q46" s="4">
        <v>257300</v>
      </c>
      <c r="R46" s="5">
        <v>3.9399999999999998E-2</v>
      </c>
      <c r="S46" s="4">
        <v>622700</v>
      </c>
      <c r="T46" s="4">
        <f t="shared" si="13"/>
        <v>208525.6</v>
      </c>
      <c r="U46" s="4">
        <f t="shared" si="14"/>
        <v>89200</v>
      </c>
      <c r="V46" s="5">
        <v>4.4500000000000005E-2</v>
      </c>
    </row>
    <row r="47" spans="1:22" x14ac:dyDescent="0.2">
      <c r="A47" s="16" t="s">
        <v>299</v>
      </c>
      <c r="B47" s="4">
        <v>41900</v>
      </c>
      <c r="C47" s="4">
        <v>8100</v>
      </c>
      <c r="D47" s="4">
        <v>33800</v>
      </c>
      <c r="E47" s="4">
        <v>1364970000</v>
      </c>
      <c r="F47" s="4">
        <f t="shared" si="11"/>
        <v>110868660000</v>
      </c>
      <c r="G47" s="4">
        <v>0</v>
      </c>
      <c r="H47" s="4">
        <v>0</v>
      </c>
      <c r="I47" s="4">
        <v>0</v>
      </c>
      <c r="J47" s="4">
        <v>-16230000</v>
      </c>
      <c r="K47" s="4">
        <f t="shared" si="12"/>
        <v>-160090000</v>
      </c>
      <c r="L47" s="4">
        <v>154</v>
      </c>
      <c r="M47" s="4">
        <v>150</v>
      </c>
      <c r="N47" s="4">
        <v>12</v>
      </c>
      <c r="O47" s="4">
        <v>4</v>
      </c>
      <c r="P47" s="4">
        <v>132800</v>
      </c>
      <c r="Q47" s="4">
        <v>82300</v>
      </c>
      <c r="R47" s="5">
        <v>2.2700000000000001E-2</v>
      </c>
      <c r="S47" s="4">
        <v>215600</v>
      </c>
      <c r="T47" s="4">
        <f t="shared" si="13"/>
        <v>210669.8</v>
      </c>
      <c r="U47" s="4">
        <f t="shared" si="14"/>
        <v>74900</v>
      </c>
      <c r="V47" s="5">
        <v>1.6E-2</v>
      </c>
    </row>
    <row r="48" spans="1:22" x14ac:dyDescent="0.2">
      <c r="A48" s="16" t="s">
        <v>298</v>
      </c>
      <c r="B48" s="4">
        <v>68500</v>
      </c>
      <c r="C48" s="4">
        <v>126900</v>
      </c>
      <c r="D48" s="4">
        <v>-58400</v>
      </c>
      <c r="E48" s="4">
        <v>-2335740000</v>
      </c>
      <c r="F48" s="4">
        <f t="shared" si="11"/>
        <v>109503690000</v>
      </c>
      <c r="G48" s="4">
        <v>0</v>
      </c>
      <c r="H48" s="4">
        <v>0</v>
      </c>
      <c r="I48" s="4">
        <v>0</v>
      </c>
      <c r="J48" s="4">
        <v>-159950000</v>
      </c>
      <c r="K48" s="4">
        <f t="shared" si="12"/>
        <v>-143860000</v>
      </c>
      <c r="L48" s="4">
        <v>109</v>
      </c>
      <c r="M48" s="4">
        <v>402</v>
      </c>
      <c r="N48" s="4">
        <v>0</v>
      </c>
      <c r="O48" s="4">
        <v>9</v>
      </c>
      <c r="P48" s="4">
        <v>41500</v>
      </c>
      <c r="Q48" s="4">
        <v>155400</v>
      </c>
      <c r="R48" s="5">
        <v>-7.4999999999999997E-3</v>
      </c>
      <c r="S48" s="4">
        <v>200900</v>
      </c>
      <c r="T48" s="4">
        <f t="shared" si="13"/>
        <v>226329.3</v>
      </c>
      <c r="U48" s="4">
        <f t="shared" si="14"/>
        <v>74900</v>
      </c>
      <c r="V48" s="5">
        <v>2.2200000000000001E-2</v>
      </c>
    </row>
    <row r="49" spans="1:22" x14ac:dyDescent="0.2">
      <c r="A49" s="16" t="s">
        <v>286</v>
      </c>
      <c r="B49" s="4">
        <v>36600</v>
      </c>
      <c r="C49" s="4">
        <v>101400</v>
      </c>
      <c r="D49" s="4">
        <v>-64800</v>
      </c>
      <c r="E49" s="4">
        <v>-2599100000</v>
      </c>
      <c r="F49" s="4">
        <f t="shared" si="11"/>
        <v>111839430000</v>
      </c>
      <c r="G49" s="4">
        <v>0</v>
      </c>
      <c r="H49" s="4">
        <v>0</v>
      </c>
      <c r="I49" s="4">
        <v>0</v>
      </c>
      <c r="J49" s="4">
        <v>32600000</v>
      </c>
      <c r="K49" s="4">
        <f t="shared" si="12"/>
        <v>16090000</v>
      </c>
      <c r="L49" s="4">
        <v>92</v>
      </c>
      <c r="M49" s="4">
        <v>245</v>
      </c>
      <c r="N49" s="4">
        <v>1</v>
      </c>
      <c r="O49" s="4">
        <v>15</v>
      </c>
      <c r="P49" s="4">
        <v>31400</v>
      </c>
      <c r="Q49" s="4">
        <v>154500</v>
      </c>
      <c r="R49" s="5">
        <v>-9.8999999999999991E-3</v>
      </c>
      <c r="S49" s="4">
        <v>188400</v>
      </c>
      <c r="T49" s="4">
        <f t="shared" si="13"/>
        <v>243895.1</v>
      </c>
      <c r="U49" s="4">
        <f t="shared" si="14"/>
        <v>74900</v>
      </c>
      <c r="V49" s="5">
        <v>2.3300000000000001E-2</v>
      </c>
    </row>
    <row r="50" spans="1:22" x14ac:dyDescent="0.2">
      <c r="A50" s="16" t="s">
        <v>285</v>
      </c>
      <c r="B50" s="4">
        <v>15000</v>
      </c>
      <c r="C50" s="4">
        <v>31400</v>
      </c>
      <c r="D50" s="4">
        <v>-16400</v>
      </c>
      <c r="E50" s="4">
        <v>-665550000</v>
      </c>
      <c r="F50" s="4">
        <f t="shared" si="11"/>
        <v>114438530000</v>
      </c>
      <c r="K50" s="4">
        <f t="shared" si="12"/>
        <v>-16510000</v>
      </c>
      <c r="L50" s="4">
        <v>29</v>
      </c>
      <c r="M50" s="4">
        <v>178</v>
      </c>
      <c r="N50" s="4">
        <v>1</v>
      </c>
      <c r="O50" s="4">
        <v>3</v>
      </c>
      <c r="P50" s="4">
        <v>12400</v>
      </c>
      <c r="Q50" s="4">
        <v>65600</v>
      </c>
      <c r="R50" s="5">
        <v>-4.8999999999999998E-3</v>
      </c>
      <c r="S50" s="4">
        <v>89200</v>
      </c>
      <c r="T50" s="4">
        <f t="shared" si="13"/>
        <v>244048.7</v>
      </c>
      <c r="U50" s="4">
        <f t="shared" si="14"/>
        <v>74900</v>
      </c>
      <c r="V50" s="5">
        <v>1.1000000000000001E-2</v>
      </c>
    </row>
    <row r="51" spans="1:22" x14ac:dyDescent="0.2">
      <c r="A51" s="16" t="s">
        <v>284</v>
      </c>
      <c r="B51" s="4">
        <v>25000</v>
      </c>
      <c r="C51" s="4">
        <v>400</v>
      </c>
      <c r="D51" s="4">
        <v>24600</v>
      </c>
      <c r="E51" s="4">
        <v>1000450000</v>
      </c>
      <c r="F51" s="4">
        <f t="shared" si="11"/>
        <v>115104080000</v>
      </c>
      <c r="G51" s="4">
        <v>0</v>
      </c>
      <c r="H51" s="4">
        <v>0</v>
      </c>
      <c r="I51" s="4">
        <v>0</v>
      </c>
      <c r="J51" s="4">
        <v>-16255000</v>
      </c>
      <c r="K51" s="4">
        <f t="shared" si="12"/>
        <v>-16510000</v>
      </c>
      <c r="L51" s="4">
        <v>58</v>
      </c>
      <c r="M51" s="4">
        <v>121</v>
      </c>
      <c r="N51" s="4">
        <v>4</v>
      </c>
      <c r="O51" s="4">
        <v>7</v>
      </c>
      <c r="P51" s="4">
        <v>45300</v>
      </c>
      <c r="Q51" s="4">
        <v>82900</v>
      </c>
      <c r="R51" s="5">
        <v>1.2999999999999999E-3</v>
      </c>
      <c r="S51" s="4">
        <v>140500</v>
      </c>
      <c r="T51" s="4">
        <f t="shared" si="13"/>
        <v>256581.7</v>
      </c>
      <c r="U51" s="4">
        <f t="shared" si="14"/>
        <v>74900</v>
      </c>
      <c r="V51" s="5">
        <v>9.7999999999999997E-3</v>
      </c>
    </row>
    <row r="52" spans="1:22" x14ac:dyDescent="0.2">
      <c r="A52" s="16" t="s">
        <v>283</v>
      </c>
      <c r="B52" s="4">
        <v>31400</v>
      </c>
      <c r="C52" s="4">
        <v>5400</v>
      </c>
      <c r="D52" s="4">
        <v>26000</v>
      </c>
      <c r="E52" s="4">
        <v>1059680000</v>
      </c>
      <c r="F52" s="4">
        <f t="shared" si="11"/>
        <v>114103630000</v>
      </c>
      <c r="G52" s="4">
        <v>0</v>
      </c>
      <c r="H52" s="4">
        <v>0</v>
      </c>
      <c r="I52" s="4">
        <v>0</v>
      </c>
      <c r="J52" s="4">
        <v>-12225000</v>
      </c>
      <c r="K52" s="4">
        <f t="shared" si="12"/>
        <v>-255000</v>
      </c>
      <c r="L52" s="4">
        <v>96</v>
      </c>
      <c r="M52" s="4">
        <v>95</v>
      </c>
      <c r="N52" s="4">
        <v>0</v>
      </c>
      <c r="O52" s="4">
        <v>3</v>
      </c>
      <c r="P52" s="4">
        <v>24600</v>
      </c>
      <c r="Q52" s="4">
        <v>50300</v>
      </c>
      <c r="R52" s="5">
        <v>1.2999999999999999E-3</v>
      </c>
      <c r="S52" s="4">
        <v>74900</v>
      </c>
      <c r="T52" s="4">
        <f t="shared" si="13"/>
        <v>304191.7</v>
      </c>
      <c r="U52" s="4">
        <f t="shared" si="14"/>
        <v>136056</v>
      </c>
      <c r="V52" s="5">
        <v>1.2199999999999999E-2</v>
      </c>
    </row>
    <row r="53" spans="1:22" x14ac:dyDescent="0.2">
      <c r="A53" s="16" t="s">
        <v>282</v>
      </c>
      <c r="B53" s="4">
        <v>5900</v>
      </c>
      <c r="C53" s="4">
        <v>1500</v>
      </c>
      <c r="D53" s="4">
        <v>4400</v>
      </c>
      <c r="E53" s="4">
        <v>179400000</v>
      </c>
      <c r="F53" s="4">
        <f t="shared" si="11"/>
        <v>113043950000</v>
      </c>
      <c r="G53" s="4">
        <v>0</v>
      </c>
      <c r="H53" s="4">
        <v>0</v>
      </c>
      <c r="I53" s="4">
        <v>0</v>
      </c>
      <c r="J53" s="4">
        <v>65560000</v>
      </c>
      <c r="K53" s="4">
        <f t="shared" si="12"/>
        <v>11970000</v>
      </c>
      <c r="L53" s="4">
        <v>70</v>
      </c>
      <c r="M53" s="4">
        <v>229</v>
      </c>
      <c r="N53" s="4">
        <v>3</v>
      </c>
      <c r="O53" s="4">
        <v>14</v>
      </c>
      <c r="P53" s="4">
        <v>49600</v>
      </c>
      <c r="Q53" s="4">
        <v>144000</v>
      </c>
      <c r="R53" s="5">
        <v>-1.9699999999999999E-2</v>
      </c>
      <c r="S53" s="4">
        <v>223500</v>
      </c>
      <c r="T53" s="4">
        <f t="shared" si="13"/>
        <v>371609.4</v>
      </c>
      <c r="U53" s="4">
        <f t="shared" si="14"/>
        <v>136056</v>
      </c>
      <c r="V53" s="5">
        <v>1.9400000000000001E-2</v>
      </c>
    </row>
    <row r="54" spans="1:22" x14ac:dyDescent="0.2">
      <c r="A54" s="16" t="s">
        <v>281</v>
      </c>
      <c r="B54" s="4">
        <v>65700</v>
      </c>
      <c r="C54" s="4">
        <v>16015</v>
      </c>
      <c r="D54" s="4">
        <v>49685</v>
      </c>
      <c r="E54" s="4">
        <v>2061430000</v>
      </c>
      <c r="F54" s="4">
        <f t="shared" si="11"/>
        <v>112864550000</v>
      </c>
      <c r="K54" s="4">
        <f t="shared" si="12"/>
        <v>-53590000</v>
      </c>
      <c r="L54" s="4">
        <v>102</v>
      </c>
      <c r="M54" s="4">
        <v>293</v>
      </c>
      <c r="N54" s="4">
        <v>4</v>
      </c>
      <c r="O54" s="4">
        <v>13</v>
      </c>
      <c r="P54" s="4">
        <v>59800</v>
      </c>
      <c r="Q54" s="4">
        <v>146500</v>
      </c>
      <c r="R54" s="5">
        <v>-4.7999999999999996E-3</v>
      </c>
      <c r="S54" s="4">
        <v>212600</v>
      </c>
      <c r="T54" s="4">
        <f t="shared" si="13"/>
        <v>397106.1</v>
      </c>
      <c r="U54" s="4">
        <f t="shared" si="14"/>
        <v>136056</v>
      </c>
      <c r="V54" s="5">
        <v>8.3999999999999995E-3</v>
      </c>
    </row>
    <row r="55" spans="1:22" x14ac:dyDescent="0.2">
      <c r="A55" s="16" t="s">
        <v>280</v>
      </c>
      <c r="B55" s="4">
        <v>279500</v>
      </c>
      <c r="C55" s="4">
        <v>500</v>
      </c>
      <c r="D55" s="4">
        <v>279000</v>
      </c>
      <c r="E55" s="4">
        <v>11581300000</v>
      </c>
      <c r="F55" s="4">
        <f t="shared" si="11"/>
        <v>110803120000</v>
      </c>
      <c r="G55" s="4">
        <v>0</v>
      </c>
      <c r="H55" s="4">
        <v>0</v>
      </c>
      <c r="I55" s="4">
        <v>0</v>
      </c>
      <c r="J55" s="4">
        <v>-4135000</v>
      </c>
      <c r="K55" s="4">
        <f t="shared" si="12"/>
        <v>-53590000</v>
      </c>
      <c r="L55" s="4">
        <v>207</v>
      </c>
      <c r="M55" s="4">
        <v>391</v>
      </c>
      <c r="N55" s="4">
        <v>29</v>
      </c>
      <c r="O55" s="4">
        <v>38</v>
      </c>
      <c r="P55" s="4">
        <v>249400</v>
      </c>
      <c r="Q55" s="4">
        <v>328100</v>
      </c>
      <c r="R55" s="5">
        <v>1.34E-2</v>
      </c>
      <c r="S55" s="4">
        <v>603600</v>
      </c>
      <c r="T55" s="4">
        <f t="shared" si="13"/>
        <v>368661.7</v>
      </c>
      <c r="U55" s="4">
        <f t="shared" si="14"/>
        <v>90736</v>
      </c>
      <c r="V55" s="5">
        <v>1.6799999999999999E-2</v>
      </c>
    </row>
    <row r="56" spans="1:22" x14ac:dyDescent="0.2">
      <c r="A56" s="16" t="s">
        <v>279</v>
      </c>
      <c r="B56" s="4">
        <v>68300</v>
      </c>
      <c r="C56" s="4">
        <v>3600</v>
      </c>
      <c r="D56" s="4">
        <v>64700</v>
      </c>
      <c r="E56" s="4">
        <v>2666980000</v>
      </c>
      <c r="F56" s="4">
        <f t="shared" ref="F56:F114" si="15">E56+F57</f>
        <v>99221820000</v>
      </c>
      <c r="G56" s="4">
        <v>0</v>
      </c>
      <c r="H56" s="4">
        <v>0</v>
      </c>
      <c r="I56" s="4">
        <v>0</v>
      </c>
      <c r="J56" s="4">
        <v>-45375000</v>
      </c>
      <c r="K56" s="4">
        <f t="shared" ref="K56:K76" si="16">K57+J56</f>
        <v>-49455000</v>
      </c>
      <c r="L56" s="4">
        <v>57</v>
      </c>
      <c r="M56" s="4">
        <v>172</v>
      </c>
      <c r="N56" s="4">
        <v>0</v>
      </c>
      <c r="O56" s="4">
        <v>7</v>
      </c>
      <c r="P56" s="4">
        <v>23800</v>
      </c>
      <c r="Q56" s="4">
        <v>76300</v>
      </c>
      <c r="R56" s="5">
        <v>-1.0800000000000001E-2</v>
      </c>
      <c r="S56" s="4">
        <v>136056</v>
      </c>
      <c r="T56" s="4">
        <f t="shared" si="13"/>
        <v>371373.8</v>
      </c>
      <c r="U56" s="4">
        <f t="shared" ref="U56:U123" si="17">MIN(S57:S61)</f>
        <v>90736</v>
      </c>
      <c r="V56" s="5">
        <v>1.21E-2</v>
      </c>
    </row>
    <row r="57" spans="1:22" x14ac:dyDescent="0.2">
      <c r="A57" s="16" t="s">
        <v>278</v>
      </c>
      <c r="B57" s="4">
        <v>155300</v>
      </c>
      <c r="C57" s="4">
        <v>13</v>
      </c>
      <c r="D57" s="4">
        <v>155287</v>
      </c>
      <c r="E57" s="4">
        <v>6438480000</v>
      </c>
      <c r="F57" s="4">
        <f t="shared" si="15"/>
        <v>96554840000</v>
      </c>
      <c r="K57" s="4">
        <f t="shared" si="16"/>
        <v>-4080000</v>
      </c>
      <c r="L57" s="4">
        <v>172</v>
      </c>
      <c r="M57" s="4">
        <v>218</v>
      </c>
      <c r="N57" s="4">
        <v>5</v>
      </c>
      <c r="O57" s="4">
        <v>5</v>
      </c>
      <c r="P57" s="4">
        <v>89000</v>
      </c>
      <c r="Q57" s="4">
        <v>137700</v>
      </c>
      <c r="R57" s="5">
        <v>0</v>
      </c>
      <c r="S57" s="4">
        <v>237042</v>
      </c>
      <c r="T57" s="4">
        <f t="shared" si="13"/>
        <v>359508.8</v>
      </c>
      <c r="U57" s="4">
        <f t="shared" si="17"/>
        <v>90736</v>
      </c>
      <c r="V57" s="5">
        <v>1.0800000000000001E-2</v>
      </c>
    </row>
    <row r="58" spans="1:22" x14ac:dyDescent="0.2">
      <c r="A58" s="16" t="s">
        <v>275</v>
      </c>
      <c r="B58" s="4">
        <v>250500</v>
      </c>
      <c r="C58" s="4">
        <v>10400</v>
      </c>
      <c r="D58" s="4">
        <v>240100</v>
      </c>
      <c r="E58" s="4">
        <v>9924240000</v>
      </c>
      <c r="F58" s="4">
        <f t="shared" si="15"/>
        <v>90116360000</v>
      </c>
      <c r="K58" s="4">
        <f t="shared" si="16"/>
        <v>-4080000</v>
      </c>
      <c r="L58" s="4">
        <v>213</v>
      </c>
      <c r="M58" s="4">
        <v>316</v>
      </c>
      <c r="N58" s="4">
        <v>19</v>
      </c>
      <c r="O58" s="4">
        <v>13</v>
      </c>
      <c r="P58" s="4">
        <v>191700</v>
      </c>
      <c r="Q58" s="4">
        <v>165400</v>
      </c>
      <c r="R58" s="5">
        <v>2.1000000000000001E-2</v>
      </c>
      <c r="S58" s="4">
        <v>357495</v>
      </c>
      <c r="T58" s="4">
        <f t="shared" si="13"/>
        <v>346891.8</v>
      </c>
      <c r="U58" s="4">
        <f t="shared" si="17"/>
        <v>90736</v>
      </c>
      <c r="V58" s="5">
        <v>3.4700000000000002E-2</v>
      </c>
    </row>
    <row r="59" spans="1:22" x14ac:dyDescent="0.2">
      <c r="A59" s="16" t="s">
        <v>274</v>
      </c>
      <c r="B59" s="4">
        <v>197500</v>
      </c>
      <c r="C59" s="4">
        <v>4800</v>
      </c>
      <c r="D59" s="4">
        <v>192700</v>
      </c>
      <c r="E59" s="4">
        <v>7764900000</v>
      </c>
      <c r="F59" s="4">
        <f t="shared" si="15"/>
        <v>80192120000</v>
      </c>
      <c r="G59" s="4">
        <v>0</v>
      </c>
      <c r="H59" s="4">
        <v>0</v>
      </c>
      <c r="I59" s="4">
        <v>0</v>
      </c>
      <c r="J59" s="4">
        <v>-4080000</v>
      </c>
      <c r="K59" s="4">
        <f t="shared" si="16"/>
        <v>-4080000</v>
      </c>
      <c r="L59" s="4">
        <v>93</v>
      </c>
      <c r="M59" s="4">
        <v>335</v>
      </c>
      <c r="N59" s="4">
        <v>4</v>
      </c>
      <c r="O59" s="4">
        <v>29</v>
      </c>
      <c r="P59" s="4">
        <v>68900</v>
      </c>
      <c r="Q59" s="4">
        <v>283800</v>
      </c>
      <c r="R59" s="5">
        <v>-2.3999999999999998E-3</v>
      </c>
      <c r="S59" s="4">
        <v>364058</v>
      </c>
      <c r="T59" s="4">
        <f t="shared" si="13"/>
        <v>335625.2</v>
      </c>
      <c r="U59" s="4">
        <f t="shared" si="17"/>
        <v>90736</v>
      </c>
      <c r="V59" s="5">
        <v>1.3500000000000002E-2</v>
      </c>
    </row>
    <row r="60" spans="1:22" x14ac:dyDescent="0.2">
      <c r="A60" s="16" t="s">
        <v>273</v>
      </c>
      <c r="B60" s="4">
        <v>46300</v>
      </c>
      <c r="C60" s="4">
        <v>200</v>
      </c>
      <c r="D60" s="4">
        <v>46100</v>
      </c>
      <c r="E60" s="4">
        <v>1888480000</v>
      </c>
      <c r="F60" s="4">
        <f t="shared" si="15"/>
        <v>72427220000</v>
      </c>
      <c r="K60" s="4">
        <f t="shared" si="16"/>
        <v>0</v>
      </c>
      <c r="L60" s="4">
        <v>91</v>
      </c>
      <c r="M60" s="4">
        <v>120</v>
      </c>
      <c r="N60" s="4">
        <v>2</v>
      </c>
      <c r="O60" s="4">
        <v>1</v>
      </c>
      <c r="P60" s="4">
        <v>35500</v>
      </c>
      <c r="Q60" s="4">
        <v>48800</v>
      </c>
      <c r="R60" s="5">
        <v>0</v>
      </c>
      <c r="S60" s="4">
        <v>90736</v>
      </c>
      <c r="T60" s="4">
        <f t="shared" si="13"/>
        <v>336732.1</v>
      </c>
      <c r="U60" s="4">
        <f t="shared" si="17"/>
        <v>265830</v>
      </c>
      <c r="V60" s="5">
        <v>1.1000000000000001E-2</v>
      </c>
    </row>
    <row r="61" spans="1:22" x14ac:dyDescent="0.2">
      <c r="A61" s="16" t="s">
        <v>268</v>
      </c>
      <c r="B61" s="4">
        <v>116200</v>
      </c>
      <c r="C61" s="4">
        <v>400</v>
      </c>
      <c r="D61" s="4">
        <v>115800</v>
      </c>
      <c r="E61" s="4">
        <v>4763880000</v>
      </c>
      <c r="F61" s="4">
        <f t="shared" si="15"/>
        <v>70538740000</v>
      </c>
      <c r="K61" s="4">
        <f t="shared" si="16"/>
        <v>0</v>
      </c>
      <c r="L61" s="4">
        <v>189</v>
      </c>
      <c r="M61" s="4">
        <v>219</v>
      </c>
      <c r="N61" s="4">
        <v>6</v>
      </c>
      <c r="O61" s="4">
        <v>13</v>
      </c>
      <c r="P61" s="4">
        <v>96600</v>
      </c>
      <c r="Q61" s="4">
        <v>136800</v>
      </c>
      <c r="R61" s="5">
        <v>-1.5700000000000002E-2</v>
      </c>
      <c r="S61" s="4">
        <v>265830</v>
      </c>
      <c r="T61" s="4">
        <f t="shared" si="13"/>
        <v>322979.5</v>
      </c>
      <c r="U61" s="4">
        <f t="shared" si="17"/>
        <v>163177</v>
      </c>
      <c r="V61" s="5">
        <v>1.8100000000000002E-2</v>
      </c>
    </row>
    <row r="62" spans="1:22" x14ac:dyDescent="0.2">
      <c r="A62" s="16" t="s">
        <v>266</v>
      </c>
      <c r="B62" s="4">
        <v>397000</v>
      </c>
      <c r="C62" s="4">
        <v>0</v>
      </c>
      <c r="D62" s="4">
        <v>397000</v>
      </c>
      <c r="E62" s="4">
        <v>16448380000</v>
      </c>
      <c r="F62" s="4">
        <f t="shared" si="15"/>
        <v>65774860000</v>
      </c>
      <c r="K62" s="4">
        <f t="shared" si="16"/>
        <v>0</v>
      </c>
      <c r="L62" s="4">
        <v>229</v>
      </c>
      <c r="M62" s="4">
        <v>607</v>
      </c>
      <c r="N62" s="4">
        <v>18</v>
      </c>
      <c r="O62" s="4">
        <v>20</v>
      </c>
      <c r="P62" s="4">
        <v>165100</v>
      </c>
      <c r="Q62" s="4">
        <v>368300</v>
      </c>
      <c r="R62" s="5">
        <v>-4.7999999999999996E-3</v>
      </c>
      <c r="S62" s="4">
        <v>551000</v>
      </c>
      <c r="T62" s="4">
        <f t="shared" ref="T62:T115" si="18">AVERAGE(S63:S72)</f>
        <v>282239.5</v>
      </c>
      <c r="U62" s="4">
        <f t="shared" si="17"/>
        <v>118392</v>
      </c>
      <c r="V62" s="5">
        <v>2.0400000000000001E-2</v>
      </c>
    </row>
    <row r="63" spans="1:22" x14ac:dyDescent="0.2">
      <c r="A63" s="16" t="s">
        <v>265</v>
      </c>
      <c r="B63" s="4">
        <v>502800</v>
      </c>
      <c r="C63" s="4">
        <v>8000</v>
      </c>
      <c r="D63" s="4">
        <v>494800</v>
      </c>
      <c r="E63" s="4">
        <v>20484940000</v>
      </c>
      <c r="F63" s="4">
        <f t="shared" si="15"/>
        <v>49326480000</v>
      </c>
      <c r="K63">
        <f t="shared" si="16"/>
        <v>0</v>
      </c>
      <c r="L63" s="4">
        <v>484</v>
      </c>
      <c r="M63" s="4">
        <v>583</v>
      </c>
      <c r="N63" s="4">
        <v>55</v>
      </c>
      <c r="O63" s="4">
        <v>25</v>
      </c>
      <c r="P63" s="4">
        <v>446900</v>
      </c>
      <c r="Q63" s="4">
        <v>421400</v>
      </c>
      <c r="R63" s="5">
        <v>0.04</v>
      </c>
      <c r="S63" s="4">
        <v>897677</v>
      </c>
      <c r="T63" s="4">
        <f t="shared" si="18"/>
        <v>205145.3</v>
      </c>
      <c r="U63" s="4">
        <f t="shared" si="17"/>
        <v>118392</v>
      </c>
      <c r="V63" s="5">
        <v>3.4700000000000002E-2</v>
      </c>
    </row>
    <row r="64" spans="1:22" x14ac:dyDescent="0.2">
      <c r="A64" s="16" t="s">
        <v>247</v>
      </c>
      <c r="B64" s="4">
        <v>219800</v>
      </c>
      <c r="C64" s="4">
        <v>50400</v>
      </c>
      <c r="D64" s="4">
        <v>169400</v>
      </c>
      <c r="E64" s="4">
        <v>6730560000</v>
      </c>
      <c r="F64" s="4">
        <f t="shared" si="15"/>
        <v>28841540000</v>
      </c>
      <c r="K64">
        <f t="shared" si="16"/>
        <v>0</v>
      </c>
      <c r="L64" s="4">
        <v>448</v>
      </c>
      <c r="M64" s="4">
        <v>241</v>
      </c>
      <c r="N64" s="4">
        <v>23</v>
      </c>
      <c r="O64" s="4">
        <v>17</v>
      </c>
      <c r="P64" s="4">
        <v>270600</v>
      </c>
      <c r="Q64" s="4">
        <v>196500</v>
      </c>
      <c r="R64" s="5">
        <v>2.4399999999999998E-2</v>
      </c>
      <c r="S64" s="4">
        <v>467567</v>
      </c>
      <c r="T64" s="4">
        <f t="shared" si="18"/>
        <v>164222.6</v>
      </c>
      <c r="U64" s="4">
        <f t="shared" si="17"/>
        <v>118392</v>
      </c>
      <c r="V64" s="5">
        <v>3.85E-2</v>
      </c>
    </row>
    <row r="65" spans="1:22" x14ac:dyDescent="0.2">
      <c r="A65" s="16" t="s">
        <v>239</v>
      </c>
      <c r="B65" s="4">
        <v>80700</v>
      </c>
      <c r="C65" s="4">
        <v>2000</v>
      </c>
      <c r="D65" s="4">
        <v>78700</v>
      </c>
      <c r="E65" s="4">
        <v>3060550000</v>
      </c>
      <c r="F65" s="4">
        <f t="shared" si="15"/>
        <v>22110980000</v>
      </c>
      <c r="K65">
        <f t="shared" si="16"/>
        <v>0</v>
      </c>
      <c r="L65" s="4">
        <v>260</v>
      </c>
      <c r="M65" s="4">
        <v>194</v>
      </c>
      <c r="N65" s="4">
        <v>17</v>
      </c>
      <c r="O65" s="4">
        <v>10</v>
      </c>
      <c r="P65" s="4">
        <v>173600</v>
      </c>
      <c r="Q65" s="4">
        <v>121500</v>
      </c>
      <c r="R65" s="5">
        <v>1.9599999999999999E-2</v>
      </c>
      <c r="S65" s="4">
        <v>319156</v>
      </c>
      <c r="T65" s="4">
        <f t="shared" si="18"/>
        <v>143963</v>
      </c>
      <c r="U65" s="4">
        <f t="shared" si="17"/>
        <v>101805</v>
      </c>
      <c r="V65" s="5">
        <v>3.1699999999999999E-2</v>
      </c>
    </row>
    <row r="66" spans="1:22" x14ac:dyDescent="0.2">
      <c r="A66" s="16" t="s">
        <v>238</v>
      </c>
      <c r="B66" s="4">
        <v>1500</v>
      </c>
      <c r="C66" s="4">
        <v>4000</v>
      </c>
      <c r="D66" s="4">
        <v>-2500</v>
      </c>
      <c r="E66" s="4">
        <v>-94790000</v>
      </c>
      <c r="F66" s="4">
        <f t="shared" si="15"/>
        <v>19050430000</v>
      </c>
      <c r="K66">
        <f t="shared" si="16"/>
        <v>0</v>
      </c>
      <c r="L66" s="4">
        <v>91</v>
      </c>
      <c r="M66" s="4">
        <v>79</v>
      </c>
      <c r="N66" s="4">
        <v>13</v>
      </c>
      <c r="O66" s="4">
        <v>6</v>
      </c>
      <c r="P66" s="4">
        <v>102700</v>
      </c>
      <c r="Q66" s="4">
        <v>60400</v>
      </c>
      <c r="R66" s="5">
        <v>7.9000000000000008E-3</v>
      </c>
      <c r="S66" s="4">
        <v>163177</v>
      </c>
      <c r="T66" s="4">
        <f t="shared" si="18"/>
        <v>160635</v>
      </c>
      <c r="U66" s="4">
        <f t="shared" si="17"/>
        <v>101805</v>
      </c>
      <c r="V66" s="5">
        <v>9.1999999999999998E-3</v>
      </c>
    </row>
    <row r="67" spans="1:22" x14ac:dyDescent="0.2">
      <c r="A67" s="16" t="s">
        <v>237</v>
      </c>
      <c r="B67" s="4">
        <v>33902</v>
      </c>
      <c r="C67" s="4">
        <v>0</v>
      </c>
      <c r="D67" s="4">
        <v>33902</v>
      </c>
      <c r="E67" s="4">
        <v>1289690000</v>
      </c>
      <c r="F67" s="4">
        <f t="shared" si="15"/>
        <v>19145220000</v>
      </c>
      <c r="K67">
        <f t="shared" si="16"/>
        <v>0</v>
      </c>
      <c r="L67" s="4">
        <v>152</v>
      </c>
      <c r="M67" s="4">
        <v>168</v>
      </c>
      <c r="N67" s="4">
        <v>2</v>
      </c>
      <c r="O67" s="4">
        <v>3</v>
      </c>
      <c r="P67" s="4">
        <v>43500</v>
      </c>
      <c r="Q67" s="4">
        <v>67000</v>
      </c>
      <c r="R67" s="5">
        <v>0</v>
      </c>
      <c r="S67" s="4">
        <v>118392</v>
      </c>
      <c r="T67" s="4">
        <f t="shared" si="18"/>
        <v>178135.2</v>
      </c>
      <c r="U67" s="4">
        <f t="shared" si="17"/>
        <v>101805</v>
      </c>
      <c r="V67" s="5">
        <v>1.44E-2</v>
      </c>
    </row>
    <row r="68" spans="1:22" x14ac:dyDescent="0.2">
      <c r="A68" s="16" t="s">
        <v>233</v>
      </c>
      <c r="B68" s="4">
        <v>48000</v>
      </c>
      <c r="C68" s="4">
        <v>10000</v>
      </c>
      <c r="D68" s="4">
        <v>38000</v>
      </c>
      <c r="E68" s="4">
        <v>1450920000</v>
      </c>
      <c r="F68" s="4">
        <f t="shared" si="15"/>
        <v>17855530000</v>
      </c>
      <c r="K68">
        <f t="shared" si="16"/>
        <v>0</v>
      </c>
      <c r="L68" s="4">
        <v>75</v>
      </c>
      <c r="M68" s="4">
        <v>121</v>
      </c>
      <c r="N68" s="4">
        <v>6</v>
      </c>
      <c r="O68" s="4">
        <v>8</v>
      </c>
      <c r="P68" s="4">
        <v>5300</v>
      </c>
      <c r="Q68" s="4">
        <v>17600</v>
      </c>
      <c r="R68" s="5">
        <v>-5.1999999999999998E-3</v>
      </c>
      <c r="S68" s="4">
        <v>231325</v>
      </c>
      <c r="T68" s="4">
        <f t="shared" si="18"/>
        <v>181744.5</v>
      </c>
      <c r="U68" s="4">
        <f t="shared" si="17"/>
        <v>101805</v>
      </c>
    </row>
    <row r="69" spans="1:22" x14ac:dyDescent="0.2">
      <c r="A69" s="16" t="s">
        <v>232</v>
      </c>
      <c r="B69" s="4">
        <v>77823</v>
      </c>
      <c r="C69" s="4">
        <v>10800</v>
      </c>
      <c r="D69" s="4">
        <v>67023</v>
      </c>
      <c r="E69" s="4">
        <v>2554680000</v>
      </c>
      <c r="F69" s="4">
        <f t="shared" si="15"/>
        <v>16404610000</v>
      </c>
      <c r="K69">
        <f t="shared" si="16"/>
        <v>0</v>
      </c>
      <c r="L69" s="4"/>
      <c r="M69" s="4"/>
      <c r="N69" s="4"/>
      <c r="O69" s="4"/>
      <c r="P69" s="51">
        <v>174200</v>
      </c>
      <c r="Q69" s="51">
        <v>56200</v>
      </c>
      <c r="R69" s="5">
        <v>9.300000000000001E-3</v>
      </c>
      <c r="S69" s="4">
        <v>251392</v>
      </c>
      <c r="T69" s="4">
        <f t="shared" si="18"/>
        <v>178593.4</v>
      </c>
      <c r="U69" s="4">
        <f t="shared" si="17"/>
        <v>58340</v>
      </c>
    </row>
    <row r="70" spans="1:22" x14ac:dyDescent="0.2">
      <c r="A70" s="16" t="s">
        <v>231</v>
      </c>
      <c r="B70" s="4">
        <v>18000</v>
      </c>
      <c r="C70" s="4">
        <v>3910</v>
      </c>
      <c r="D70" s="4">
        <v>14090</v>
      </c>
      <c r="E70" s="4">
        <v>533840000</v>
      </c>
      <c r="F70" s="4">
        <f t="shared" si="15"/>
        <v>13849930000</v>
      </c>
      <c r="K70">
        <f t="shared" si="16"/>
        <v>0</v>
      </c>
      <c r="L70" s="4"/>
      <c r="M70" s="4"/>
      <c r="N70" s="4"/>
      <c r="O70" s="4"/>
      <c r="P70" s="4">
        <v>27100</v>
      </c>
      <c r="Q70" s="4">
        <v>73100</v>
      </c>
      <c r="R70" s="5">
        <v>-2.5999999999999999E-3</v>
      </c>
      <c r="S70" s="4">
        <v>101805</v>
      </c>
      <c r="T70" s="4">
        <f t="shared" si="18"/>
        <v>205621.5</v>
      </c>
      <c r="U70" s="4">
        <f t="shared" si="17"/>
        <v>58340</v>
      </c>
    </row>
    <row r="71" spans="1:22" x14ac:dyDescent="0.2">
      <c r="A71" s="16" t="s">
        <v>230</v>
      </c>
      <c r="B71" s="4">
        <v>19800</v>
      </c>
      <c r="C71" s="4">
        <v>3400</v>
      </c>
      <c r="D71" s="4">
        <v>16400</v>
      </c>
      <c r="E71" s="4">
        <v>623330000</v>
      </c>
      <c r="F71" s="4">
        <f t="shared" si="15"/>
        <v>13316090000</v>
      </c>
      <c r="K71">
        <f t="shared" si="16"/>
        <v>0</v>
      </c>
      <c r="L71" s="4"/>
      <c r="M71" s="4"/>
      <c r="N71" s="4"/>
      <c r="O71" s="4"/>
      <c r="P71" s="4">
        <v>46300</v>
      </c>
      <c r="Q71" s="4">
        <v>71400</v>
      </c>
      <c r="R71" s="5">
        <v>-3.9000000000000003E-3</v>
      </c>
      <c r="S71" s="4">
        <v>128304</v>
      </c>
      <c r="T71" s="4">
        <f t="shared" si="18"/>
        <v>204451.6</v>
      </c>
      <c r="U71" s="4">
        <f t="shared" si="17"/>
        <v>58340</v>
      </c>
    </row>
    <row r="72" spans="1:22" x14ac:dyDescent="0.2">
      <c r="A72" s="16" t="s">
        <v>229</v>
      </c>
      <c r="B72" s="4">
        <v>31300</v>
      </c>
      <c r="C72" s="4">
        <v>11489</v>
      </c>
      <c r="D72" s="4">
        <v>19811</v>
      </c>
      <c r="E72" s="4">
        <v>755750000</v>
      </c>
      <c r="F72" s="4">
        <f t="shared" si="15"/>
        <v>12692760000</v>
      </c>
      <c r="K72">
        <f t="shared" si="16"/>
        <v>0</v>
      </c>
      <c r="L72" s="4"/>
      <c r="M72" s="4"/>
      <c r="N72" s="4"/>
      <c r="O72" s="4"/>
      <c r="P72" s="4">
        <v>87400</v>
      </c>
      <c r="Q72" s="4">
        <v>53300</v>
      </c>
      <c r="R72" s="5">
        <v>5.3E-3</v>
      </c>
      <c r="S72" s="4">
        <v>143600</v>
      </c>
      <c r="T72" s="4">
        <f t="shared" si="18"/>
        <v>201560.5</v>
      </c>
      <c r="U72" s="4">
        <f t="shared" si="17"/>
        <v>58340</v>
      </c>
    </row>
    <row r="73" spans="1:22" x14ac:dyDescent="0.2">
      <c r="A73" s="16" t="s">
        <v>228</v>
      </c>
      <c r="B73" s="4">
        <v>33200</v>
      </c>
      <c r="C73" s="4">
        <v>4900</v>
      </c>
      <c r="D73" s="4">
        <v>28300</v>
      </c>
      <c r="E73" s="4">
        <v>1058250000</v>
      </c>
      <c r="F73" s="4">
        <f t="shared" si="15"/>
        <v>11937010000</v>
      </c>
      <c r="K73">
        <f t="shared" si="16"/>
        <v>0</v>
      </c>
      <c r="L73" s="4"/>
      <c r="M73" s="4"/>
      <c r="N73" s="4"/>
      <c r="O73" s="4"/>
      <c r="P73" s="4">
        <v>29100</v>
      </c>
      <c r="Q73" s="4">
        <v>52400</v>
      </c>
      <c r="R73" s="5">
        <v>1.61E-2</v>
      </c>
      <c r="S73" s="4">
        <v>126735</v>
      </c>
      <c r="T73" s="4">
        <f t="shared" si="18"/>
        <v>198162.6</v>
      </c>
      <c r="U73" s="4">
        <f t="shared" si="17"/>
        <v>58340</v>
      </c>
    </row>
    <row r="74" spans="1:22" x14ac:dyDescent="0.2">
      <c r="A74" s="16" t="s">
        <v>227</v>
      </c>
      <c r="B74" s="4">
        <v>400</v>
      </c>
      <c r="C74" s="4">
        <v>0</v>
      </c>
      <c r="D74" s="4">
        <v>400</v>
      </c>
      <c r="E74" s="4">
        <v>14640000</v>
      </c>
      <c r="F74" s="4">
        <f t="shared" si="15"/>
        <v>10878760000</v>
      </c>
      <c r="K74">
        <f t="shared" si="16"/>
        <v>0</v>
      </c>
      <c r="L74" s="4"/>
      <c r="M74" s="4"/>
      <c r="N74" s="4"/>
      <c r="O74" s="4"/>
      <c r="P74" s="4">
        <v>33200</v>
      </c>
      <c r="Q74" s="4">
        <v>17100</v>
      </c>
      <c r="R74" s="5">
        <v>1.6399999999999998E-2</v>
      </c>
      <c r="S74" s="4">
        <v>58340</v>
      </c>
      <c r="T74" s="4">
        <f t="shared" si="18"/>
        <v>215038.2</v>
      </c>
      <c r="U74" s="4">
        <f t="shared" si="17"/>
        <v>116560</v>
      </c>
    </row>
    <row r="75" spans="1:22" x14ac:dyDescent="0.2">
      <c r="A75" s="16" t="s">
        <v>221</v>
      </c>
      <c r="B75" s="4">
        <v>28200</v>
      </c>
      <c r="C75" s="4">
        <v>27190</v>
      </c>
      <c r="D75" s="4">
        <v>1010</v>
      </c>
      <c r="E75" s="4">
        <v>37270000</v>
      </c>
      <c r="F75" s="4">
        <f t="shared" si="15"/>
        <v>10864120000</v>
      </c>
      <c r="K75">
        <f t="shared" si="16"/>
        <v>0</v>
      </c>
      <c r="L75" s="4"/>
      <c r="M75" s="4"/>
      <c r="N75" s="4"/>
      <c r="O75" s="4"/>
      <c r="P75" s="4">
        <v>46500</v>
      </c>
      <c r="Q75" s="4">
        <v>67600</v>
      </c>
      <c r="R75" s="5">
        <v>1.5300000000000001E-2</v>
      </c>
      <c r="S75" s="4">
        <v>116560</v>
      </c>
      <c r="T75" s="4">
        <f t="shared" si="18"/>
        <v>221751.8</v>
      </c>
      <c r="U75" s="4">
        <f t="shared" si="17"/>
        <v>219881</v>
      </c>
    </row>
    <row r="76" spans="1:22" x14ac:dyDescent="0.2">
      <c r="A76" s="16" t="s">
        <v>212</v>
      </c>
      <c r="B76" s="4">
        <v>100</v>
      </c>
      <c r="C76" s="4">
        <v>130600</v>
      </c>
      <c r="D76" s="4">
        <v>-130500</v>
      </c>
      <c r="E76" s="4">
        <v>-4698710000</v>
      </c>
      <c r="F76" s="4">
        <f t="shared" si="15"/>
        <v>10826850000</v>
      </c>
      <c r="K76">
        <f t="shared" si="16"/>
        <v>0</v>
      </c>
      <c r="L76" s="4"/>
      <c r="M76" s="4"/>
      <c r="N76" s="4"/>
      <c r="O76" s="4"/>
      <c r="P76" s="4">
        <v>96500</v>
      </c>
      <c r="Q76" s="4">
        <v>217400</v>
      </c>
      <c r="R76" s="5">
        <v>4.1999999999999997E-3</v>
      </c>
      <c r="S76" s="4">
        <v>329897</v>
      </c>
      <c r="T76" s="4">
        <f t="shared" si="18"/>
        <v>199746.4</v>
      </c>
      <c r="U76" s="4">
        <f t="shared" si="17"/>
        <v>116605</v>
      </c>
    </row>
    <row r="77" spans="1:22" x14ac:dyDescent="0.2">
      <c r="A77" s="16" t="s">
        <v>211</v>
      </c>
      <c r="B77" s="4">
        <v>0</v>
      </c>
      <c r="C77" s="4">
        <v>101200</v>
      </c>
      <c r="D77" s="4">
        <v>-101200</v>
      </c>
      <c r="E77" s="4">
        <v>-3739150000</v>
      </c>
      <c r="F77" s="4">
        <f t="shared" si="15"/>
        <v>15525560000</v>
      </c>
      <c r="K77">
        <f>K78+J77</f>
        <v>0</v>
      </c>
      <c r="L77" s="4"/>
      <c r="M77" s="4"/>
      <c r="N77" s="4"/>
      <c r="O77" s="4"/>
      <c r="P77" s="4">
        <v>60800</v>
      </c>
      <c r="Q77" s="4">
        <v>213700</v>
      </c>
      <c r="R77" s="5">
        <v>-0.04</v>
      </c>
      <c r="S77" s="4">
        <v>293394</v>
      </c>
      <c r="T77" s="4">
        <f t="shared" si="18"/>
        <v>186179.8</v>
      </c>
      <c r="U77" s="4">
        <f t="shared" si="17"/>
        <v>114689</v>
      </c>
    </row>
    <row r="78" spans="1:22" x14ac:dyDescent="0.2">
      <c r="A78" s="16" t="s">
        <v>210</v>
      </c>
      <c r="B78" s="4">
        <v>31000</v>
      </c>
      <c r="C78" s="4">
        <v>130200</v>
      </c>
      <c r="D78" s="4">
        <v>-99200</v>
      </c>
      <c r="E78" s="4">
        <v>-3673700000</v>
      </c>
      <c r="F78" s="4">
        <f t="shared" si="15"/>
        <v>19264710000</v>
      </c>
      <c r="K78">
        <f>J78+K80</f>
        <v>0</v>
      </c>
      <c r="R78" s="5">
        <v>2.7000000000000001E-3</v>
      </c>
      <c r="S78" s="4">
        <v>267418</v>
      </c>
      <c r="T78" s="4">
        <f t="shared" si="18"/>
        <v>167971.7</v>
      </c>
      <c r="U78" s="4">
        <f t="shared" si="17"/>
        <v>92756</v>
      </c>
    </row>
    <row r="79" spans="1:22" x14ac:dyDescent="0.2">
      <c r="A79" s="16" t="s">
        <v>209</v>
      </c>
      <c r="B79" s="4">
        <v>38300</v>
      </c>
      <c r="C79" s="4">
        <v>111656</v>
      </c>
      <c r="D79" s="4">
        <v>-73356</v>
      </c>
      <c r="E79" s="4">
        <v>-2755800000</v>
      </c>
      <c r="F79" s="4">
        <f t="shared" si="15"/>
        <v>22938410000</v>
      </c>
      <c r="L79" s="4"/>
      <c r="M79" s="4"/>
      <c r="N79" s="4"/>
      <c r="O79" s="4"/>
      <c r="P79" s="4">
        <v>73200</v>
      </c>
      <c r="Q79" s="4">
        <v>132000</v>
      </c>
      <c r="R79" s="5">
        <v>-3.9000000000000003E-3</v>
      </c>
      <c r="S79" s="4">
        <v>219881</v>
      </c>
      <c r="T79" s="4">
        <f t="shared" si="18"/>
        <v>156736.9</v>
      </c>
      <c r="U79" s="4">
        <f t="shared" si="17"/>
        <v>92756</v>
      </c>
    </row>
    <row r="80" spans="1:22" x14ac:dyDescent="0.2">
      <c r="A80" s="16" t="s">
        <v>208</v>
      </c>
      <c r="B80" s="4">
        <v>5400</v>
      </c>
      <c r="C80" s="4">
        <v>150000</v>
      </c>
      <c r="D80" s="4">
        <v>-144600</v>
      </c>
      <c r="E80" s="4">
        <v>-5463320000</v>
      </c>
      <c r="F80" s="4">
        <f t="shared" si="15"/>
        <v>25694210000</v>
      </c>
      <c r="R80" s="5">
        <v>-1.95E-2</v>
      </c>
      <c r="S80" s="4">
        <v>372086</v>
      </c>
      <c r="T80" s="4">
        <f t="shared" si="18"/>
        <v>130062.2</v>
      </c>
      <c r="U80" s="4">
        <f t="shared" si="17"/>
        <v>92756</v>
      </c>
    </row>
    <row r="81" spans="1:21" x14ac:dyDescent="0.2">
      <c r="A81" s="16" t="s">
        <v>207</v>
      </c>
      <c r="B81" s="4">
        <v>0</v>
      </c>
      <c r="C81" s="4">
        <v>18762</v>
      </c>
      <c r="D81" s="4">
        <v>-18762</v>
      </c>
      <c r="E81" s="4">
        <v>-717320000</v>
      </c>
      <c r="F81" s="4">
        <f t="shared" si="15"/>
        <v>31157530000</v>
      </c>
      <c r="R81" s="5">
        <v>4.0000000000000001E-3</v>
      </c>
      <c r="S81" s="4">
        <v>116605</v>
      </c>
      <c r="T81" s="4">
        <f t="shared" si="18"/>
        <v>133099.20000000001</v>
      </c>
      <c r="U81" s="4">
        <f t="shared" si="17"/>
        <v>92756</v>
      </c>
    </row>
    <row r="82" spans="1:21" x14ac:dyDescent="0.2">
      <c r="A82" s="16" t="s">
        <v>206</v>
      </c>
      <c r="B82" s="4">
        <v>400</v>
      </c>
      <c r="C82" s="4">
        <v>17000</v>
      </c>
      <c r="D82" s="4">
        <v>-16600</v>
      </c>
      <c r="E82" s="4">
        <v>-634970000</v>
      </c>
      <c r="F82" s="4">
        <f t="shared" si="15"/>
        <v>31874850000</v>
      </c>
      <c r="R82" s="5">
        <v>-1.2999999999999999E-3</v>
      </c>
      <c r="S82" s="4">
        <v>114689</v>
      </c>
      <c r="T82" s="4">
        <f t="shared" si="18"/>
        <v>138137.70000000001</v>
      </c>
      <c r="U82" s="4">
        <f t="shared" si="17"/>
        <v>92756</v>
      </c>
    </row>
    <row r="83" spans="1:21" x14ac:dyDescent="0.2">
      <c r="A83" s="16" t="s">
        <v>205</v>
      </c>
      <c r="B83" s="4">
        <v>4400</v>
      </c>
      <c r="C83" s="4">
        <v>22200</v>
      </c>
      <c r="D83" s="4">
        <v>-17800</v>
      </c>
      <c r="E83" s="4">
        <v>-682110000</v>
      </c>
      <c r="F83" s="4">
        <f t="shared" si="15"/>
        <v>32509820000</v>
      </c>
      <c r="R83" s="5">
        <v>-7.7000000000000002E-3</v>
      </c>
      <c r="S83" s="4">
        <v>92756</v>
      </c>
      <c r="T83" s="4">
        <f t="shared" si="18"/>
        <v>139857.4</v>
      </c>
      <c r="U83" s="4">
        <f t="shared" si="17"/>
        <v>85337</v>
      </c>
    </row>
    <row r="84" spans="1:21" x14ac:dyDescent="0.2">
      <c r="A84" s="16" t="s">
        <v>204</v>
      </c>
      <c r="B84" s="4">
        <v>6500</v>
      </c>
      <c r="C84" s="4">
        <v>21700</v>
      </c>
      <c r="D84" s="4">
        <v>-15200</v>
      </c>
      <c r="E84" s="4">
        <v>-582610000</v>
      </c>
      <c r="F84" s="4">
        <f t="shared" si="15"/>
        <v>33191930000</v>
      </c>
      <c r="R84" s="5">
        <v>0</v>
      </c>
      <c r="S84" s="4">
        <v>227096</v>
      </c>
      <c r="T84" s="4">
        <f t="shared" si="18"/>
        <v>133963.4</v>
      </c>
      <c r="U84" s="4">
        <f t="shared" si="17"/>
        <v>85337</v>
      </c>
    </row>
    <row r="85" spans="1:21" x14ac:dyDescent="0.2">
      <c r="A85" s="16" t="s">
        <v>203</v>
      </c>
      <c r="B85" s="4">
        <v>1000</v>
      </c>
      <c r="C85" s="4">
        <v>20300</v>
      </c>
      <c r="D85" s="4">
        <v>-19300</v>
      </c>
      <c r="E85" s="4">
        <v>-742630000</v>
      </c>
      <c r="F85" s="4">
        <f t="shared" si="15"/>
        <v>33774540000</v>
      </c>
      <c r="R85" s="5">
        <v>1.4000000000000002E-3</v>
      </c>
      <c r="S85" s="4">
        <v>183696</v>
      </c>
      <c r="T85" s="4">
        <f t="shared" si="18"/>
        <v>149464.9</v>
      </c>
      <c r="U85" s="4">
        <f t="shared" si="17"/>
        <v>85337</v>
      </c>
    </row>
    <row r="86" spans="1:21" x14ac:dyDescent="0.2">
      <c r="A86" s="16" t="s">
        <v>202</v>
      </c>
      <c r="B86" s="4">
        <v>3900</v>
      </c>
      <c r="C86" s="4">
        <v>20600</v>
      </c>
      <c r="D86" s="4">
        <v>-16700</v>
      </c>
      <c r="E86" s="4">
        <v>-641930000</v>
      </c>
      <c r="F86" s="4">
        <f t="shared" si="15"/>
        <v>34517170000</v>
      </c>
      <c r="R86" s="5">
        <v>0</v>
      </c>
      <c r="S86" s="4">
        <v>109843</v>
      </c>
      <c r="T86" s="4">
        <f t="shared" si="18"/>
        <v>151286.6</v>
      </c>
      <c r="U86" s="4">
        <f t="shared" si="17"/>
        <v>85337</v>
      </c>
    </row>
    <row r="87" spans="1:21" x14ac:dyDescent="0.2">
      <c r="A87" s="16" t="s">
        <v>201</v>
      </c>
      <c r="B87" s="4">
        <v>0</v>
      </c>
      <c r="C87" s="4">
        <v>11600</v>
      </c>
      <c r="D87" s="4">
        <v>-11600</v>
      </c>
      <c r="E87" s="4">
        <v>-444030000</v>
      </c>
      <c r="F87" s="4">
        <f t="shared" si="15"/>
        <v>35159100000</v>
      </c>
      <c r="R87" s="5">
        <v>9.1999999999999998E-3</v>
      </c>
      <c r="S87" s="4">
        <v>157728</v>
      </c>
      <c r="T87" s="4">
        <f t="shared" si="18"/>
        <v>147450.79999999999</v>
      </c>
      <c r="U87" s="4">
        <f t="shared" si="17"/>
        <v>85337</v>
      </c>
    </row>
    <row r="88" spans="1:21" x14ac:dyDescent="0.2">
      <c r="A88" s="16" t="s">
        <v>200</v>
      </c>
      <c r="B88" s="4">
        <v>8100</v>
      </c>
      <c r="C88" s="4">
        <v>12500</v>
      </c>
      <c r="D88" s="4">
        <v>-4400</v>
      </c>
      <c r="E88" s="4">
        <v>-169600000</v>
      </c>
      <c r="F88" s="4">
        <f t="shared" si="15"/>
        <v>35603130000</v>
      </c>
      <c r="R88" s="5">
        <v>-1.03E-2</v>
      </c>
      <c r="S88" s="4">
        <v>85337</v>
      </c>
      <c r="T88" s="4">
        <f t="shared" si="18"/>
        <v>154066.6</v>
      </c>
      <c r="U88" s="4">
        <f t="shared" si="17"/>
        <v>105339</v>
      </c>
    </row>
    <row r="89" spans="1:21" x14ac:dyDescent="0.2">
      <c r="A89" s="16" t="s">
        <v>199</v>
      </c>
      <c r="B89" s="4">
        <v>100</v>
      </c>
      <c r="C89" s="4">
        <v>11900</v>
      </c>
      <c r="D89" s="4">
        <v>-11800</v>
      </c>
      <c r="E89" s="4">
        <v>-455460000</v>
      </c>
      <c r="F89" s="4">
        <f t="shared" si="15"/>
        <v>35772730000</v>
      </c>
      <c r="R89" s="5">
        <v>-9.0000000000000011E-3</v>
      </c>
      <c r="S89" s="4">
        <v>107533</v>
      </c>
      <c r="T89" s="4">
        <f t="shared" si="18"/>
        <v>153780.9</v>
      </c>
      <c r="U89" s="4">
        <f t="shared" si="17"/>
        <v>105339</v>
      </c>
    </row>
    <row r="90" spans="1:21" x14ac:dyDescent="0.2">
      <c r="A90" s="16" t="s">
        <v>198</v>
      </c>
      <c r="B90" s="4">
        <v>1000</v>
      </c>
      <c r="C90" s="4">
        <v>5700</v>
      </c>
      <c r="D90" s="4">
        <v>-4700</v>
      </c>
      <c r="E90" s="4">
        <v>-182050000</v>
      </c>
      <c r="F90" s="4">
        <f t="shared" si="15"/>
        <v>36228190000</v>
      </c>
      <c r="R90" s="5">
        <v>1.84E-2</v>
      </c>
      <c r="S90" s="4">
        <v>105339</v>
      </c>
      <c r="T90" s="4">
        <f t="shared" si="18"/>
        <v>178601.9</v>
      </c>
      <c r="U90" s="4">
        <f t="shared" si="17"/>
        <v>109953</v>
      </c>
    </row>
    <row r="91" spans="1:21" x14ac:dyDescent="0.2">
      <c r="A91" s="16" t="s">
        <v>197</v>
      </c>
      <c r="B91" s="4">
        <v>400</v>
      </c>
      <c r="C91" s="4">
        <v>9600</v>
      </c>
      <c r="D91" s="4">
        <v>-9200</v>
      </c>
      <c r="E91" s="4">
        <v>-347610000</v>
      </c>
      <c r="F91" s="4">
        <f t="shared" si="15"/>
        <v>36410240000</v>
      </c>
      <c r="R91" s="5">
        <v>2.7000000000000001E-3</v>
      </c>
      <c r="S91" s="4">
        <v>146975</v>
      </c>
      <c r="T91" s="4">
        <f t="shared" si="18"/>
        <v>184412.4</v>
      </c>
      <c r="U91" s="4">
        <f t="shared" si="17"/>
        <v>109953</v>
      </c>
    </row>
    <row r="92" spans="1:21" x14ac:dyDescent="0.2">
      <c r="A92" s="16" t="s">
        <v>196</v>
      </c>
      <c r="B92" s="4">
        <v>2200</v>
      </c>
      <c r="C92" s="4">
        <v>20620</v>
      </c>
      <c r="D92" s="4">
        <v>-18420</v>
      </c>
      <c r="E92" s="4">
        <v>-706990000</v>
      </c>
      <c r="F92" s="4">
        <f t="shared" si="15"/>
        <v>36757850000</v>
      </c>
      <c r="R92" s="5">
        <v>-2.7999999999999997E-2</v>
      </c>
      <c r="S92" s="4">
        <v>165074</v>
      </c>
      <c r="T92" s="4">
        <f t="shared" si="18"/>
        <v>177570.3</v>
      </c>
      <c r="U92" s="4">
        <f t="shared" si="17"/>
        <v>109953</v>
      </c>
    </row>
    <row r="93" spans="1:21" x14ac:dyDescent="0.2">
      <c r="A93" s="16" t="s">
        <v>195</v>
      </c>
      <c r="B93" s="4">
        <v>500</v>
      </c>
      <c r="C93" s="4">
        <v>20600</v>
      </c>
      <c r="D93" s="4">
        <v>-20100</v>
      </c>
      <c r="E93" s="4">
        <v>-782170000</v>
      </c>
      <c r="F93" s="4">
        <f t="shared" si="15"/>
        <v>37464840000</v>
      </c>
      <c r="R93" s="5">
        <v>-1.38E-2</v>
      </c>
      <c r="S93" s="4">
        <v>109953</v>
      </c>
      <c r="T93" s="4">
        <f t="shared" si="18"/>
        <v>175541.6</v>
      </c>
      <c r="U93" s="4">
        <f t="shared" si="17"/>
        <v>119370</v>
      </c>
    </row>
    <row r="94" spans="1:21" x14ac:dyDescent="0.2">
      <c r="A94" s="16" t="s">
        <v>194</v>
      </c>
      <c r="B94" s="4">
        <v>700</v>
      </c>
      <c r="C94" s="4">
        <v>3800</v>
      </c>
      <c r="D94" s="4">
        <v>-3100</v>
      </c>
      <c r="E94" s="4">
        <v>-126460000</v>
      </c>
      <c r="F94" s="4">
        <f t="shared" si="15"/>
        <v>38247010000</v>
      </c>
      <c r="R94" s="5">
        <v>0</v>
      </c>
      <c r="S94" s="4">
        <v>168156</v>
      </c>
      <c r="T94" s="4">
        <f t="shared" si="18"/>
        <v>184444.7</v>
      </c>
      <c r="U94" s="4">
        <f t="shared" si="17"/>
        <v>104676</v>
      </c>
    </row>
    <row r="95" spans="1:21" x14ac:dyDescent="0.2">
      <c r="A95" s="16" t="s">
        <v>193</v>
      </c>
      <c r="B95" s="4">
        <v>2400</v>
      </c>
      <c r="C95" s="4">
        <v>221500</v>
      </c>
      <c r="D95" s="4">
        <v>-219100</v>
      </c>
      <c r="E95" s="4">
        <v>-8896740000</v>
      </c>
      <c r="F95" s="4">
        <f t="shared" si="15"/>
        <v>38373470000</v>
      </c>
      <c r="R95" s="5">
        <v>-7.3000000000000001E-3</v>
      </c>
      <c r="S95" s="4">
        <v>338711</v>
      </c>
      <c r="T95" s="4">
        <f t="shared" si="18"/>
        <v>161164.70000000001</v>
      </c>
      <c r="U95" s="4">
        <f t="shared" si="17"/>
        <v>104676</v>
      </c>
    </row>
    <row r="96" spans="1:21" x14ac:dyDescent="0.2">
      <c r="A96" s="16" t="s">
        <v>192</v>
      </c>
      <c r="B96" s="4">
        <v>0</v>
      </c>
      <c r="C96" s="4">
        <v>18700</v>
      </c>
      <c r="D96" s="4">
        <v>-18700</v>
      </c>
      <c r="E96" s="4">
        <v>-766030000</v>
      </c>
      <c r="F96" s="4">
        <f t="shared" si="15"/>
        <v>47270210000</v>
      </c>
      <c r="R96" s="5">
        <v>0</v>
      </c>
      <c r="S96" s="4">
        <v>128060</v>
      </c>
      <c r="T96" s="4">
        <f t="shared" si="18"/>
        <v>161719.5</v>
      </c>
      <c r="U96" s="4">
        <f t="shared" si="17"/>
        <v>104676</v>
      </c>
    </row>
    <row r="97" spans="1:21" x14ac:dyDescent="0.2">
      <c r="A97" s="16" t="s">
        <v>191</v>
      </c>
      <c r="B97" s="4">
        <v>2000</v>
      </c>
      <c r="C97" s="4">
        <v>600</v>
      </c>
      <c r="D97" s="4">
        <v>1400</v>
      </c>
      <c r="E97" s="4">
        <v>57370000</v>
      </c>
      <c r="F97" s="4">
        <f t="shared" si="15"/>
        <v>48036240000</v>
      </c>
      <c r="R97" s="5">
        <v>-1.32E-2</v>
      </c>
      <c r="S97" s="4">
        <v>119370</v>
      </c>
      <c r="T97" s="4">
        <f t="shared" si="18"/>
        <v>164010.29999999999</v>
      </c>
      <c r="U97" s="4">
        <f t="shared" si="17"/>
        <v>96653</v>
      </c>
    </row>
    <row r="98" spans="1:21" x14ac:dyDescent="0.2">
      <c r="A98" s="16" t="s">
        <v>190</v>
      </c>
      <c r="B98" s="4">
        <v>2800</v>
      </c>
      <c r="C98" s="4">
        <v>6500</v>
      </c>
      <c r="D98" s="4">
        <v>-3700</v>
      </c>
      <c r="E98" s="4">
        <v>-154530000</v>
      </c>
      <c r="F98" s="4">
        <f t="shared" si="15"/>
        <v>47978870000</v>
      </c>
      <c r="R98" s="5">
        <v>-3.4999999999999996E-3</v>
      </c>
      <c r="S98" s="4">
        <v>151495</v>
      </c>
      <c r="T98" s="4">
        <f t="shared" si="18"/>
        <v>239439.2</v>
      </c>
      <c r="U98" s="4">
        <f t="shared" si="17"/>
        <v>89666</v>
      </c>
    </row>
    <row r="99" spans="1:21" x14ac:dyDescent="0.2">
      <c r="A99" s="16" t="s">
        <v>189</v>
      </c>
      <c r="B99" s="4">
        <v>200</v>
      </c>
      <c r="C99" s="4">
        <v>3300</v>
      </c>
      <c r="D99" s="4">
        <v>-3100</v>
      </c>
      <c r="E99" s="4">
        <v>-128790000</v>
      </c>
      <c r="F99" s="4">
        <f t="shared" si="15"/>
        <v>48133400000</v>
      </c>
      <c r="R99" s="5">
        <v>-9.4999999999999998E-3</v>
      </c>
      <c r="S99" s="4">
        <v>104676</v>
      </c>
      <c r="T99" s="4">
        <f t="shared" si="18"/>
        <v>243408.4</v>
      </c>
      <c r="U99" s="4">
        <f t="shared" si="17"/>
        <v>89666</v>
      </c>
    </row>
    <row r="100" spans="1:21" x14ac:dyDescent="0.2">
      <c r="A100" s="16" t="s">
        <v>188</v>
      </c>
      <c r="B100" s="4">
        <v>29000</v>
      </c>
      <c r="C100" s="4">
        <v>6400</v>
      </c>
      <c r="D100" s="4">
        <v>22600</v>
      </c>
      <c r="E100" s="4">
        <v>947600000</v>
      </c>
      <c r="F100" s="4">
        <f t="shared" si="15"/>
        <v>48262190000</v>
      </c>
      <c r="R100" s="5">
        <v>1.09E-2</v>
      </c>
      <c r="S100" s="4">
        <v>353549</v>
      </c>
      <c r="T100" s="4">
        <f t="shared" si="18"/>
        <v>216612.5</v>
      </c>
      <c r="U100" s="4">
        <f t="shared" si="17"/>
        <v>89666</v>
      </c>
    </row>
    <row r="101" spans="1:21" x14ac:dyDescent="0.2">
      <c r="A101" s="16" t="s">
        <v>187</v>
      </c>
      <c r="B101" s="4">
        <v>2500</v>
      </c>
      <c r="C101" s="4">
        <v>2400</v>
      </c>
      <c r="D101" s="4">
        <v>100</v>
      </c>
      <c r="E101" s="4">
        <v>4040000</v>
      </c>
      <c r="F101" s="4">
        <f t="shared" si="15"/>
        <v>47314590000</v>
      </c>
      <c r="R101" s="5">
        <v>2.3399999999999997E-2</v>
      </c>
      <c r="S101" s="4">
        <v>205080</v>
      </c>
      <c r="T101" s="4">
        <f t="shared" si="18"/>
        <v>237349.6</v>
      </c>
      <c r="U101" s="4">
        <f t="shared" si="17"/>
        <v>89666</v>
      </c>
    </row>
    <row r="102" spans="1:21" x14ac:dyDescent="0.2">
      <c r="A102" s="16" t="s">
        <v>186</v>
      </c>
      <c r="B102" s="4">
        <v>0</v>
      </c>
      <c r="C102" s="4">
        <v>4730</v>
      </c>
      <c r="D102" s="4">
        <v>-4730</v>
      </c>
      <c r="E102" s="4">
        <v>-193610000</v>
      </c>
      <c r="F102" s="4">
        <f t="shared" si="15"/>
        <v>47310550000</v>
      </c>
      <c r="R102" s="5">
        <v>-1.3300000000000001E-2</v>
      </c>
      <c r="S102" s="4">
        <v>96653</v>
      </c>
      <c r="T102" s="4">
        <f t="shared" si="18"/>
        <v>240193.8</v>
      </c>
      <c r="U102" s="4">
        <f t="shared" si="17"/>
        <v>89666</v>
      </c>
    </row>
    <row r="103" spans="1:21" x14ac:dyDescent="0.2">
      <c r="A103" s="16" t="s">
        <v>185</v>
      </c>
      <c r="B103" s="4">
        <v>8500</v>
      </c>
      <c r="C103" s="4">
        <v>4500</v>
      </c>
      <c r="D103" s="4">
        <v>4000</v>
      </c>
      <c r="E103" s="4">
        <v>164980000</v>
      </c>
      <c r="F103" s="4">
        <f t="shared" si="15"/>
        <v>47504160000</v>
      </c>
      <c r="R103" s="5">
        <v>-1.3100000000000001E-2</v>
      </c>
      <c r="S103" s="4">
        <v>89666</v>
      </c>
      <c r="T103" s="4">
        <f t="shared" si="18"/>
        <v>253759.8</v>
      </c>
      <c r="U103" s="4">
        <f t="shared" si="17"/>
        <v>105911</v>
      </c>
    </row>
    <row r="104" spans="1:21" x14ac:dyDescent="0.2">
      <c r="A104" s="16" t="s">
        <v>184</v>
      </c>
      <c r="B104" s="4">
        <v>11500</v>
      </c>
      <c r="C104" s="4">
        <v>6700</v>
      </c>
      <c r="D104" s="4">
        <v>4800</v>
      </c>
      <c r="E104" s="4">
        <v>200690000</v>
      </c>
      <c r="F104" s="4">
        <f t="shared" si="15"/>
        <v>47339180000</v>
      </c>
      <c r="R104" s="5">
        <v>-3.4999999999999996E-3</v>
      </c>
      <c r="S104" s="4">
        <v>257187</v>
      </c>
      <c r="T104" s="4">
        <f t="shared" si="18"/>
        <v>274638.90000000002</v>
      </c>
      <c r="U104" s="4">
        <f t="shared" si="17"/>
        <v>105911</v>
      </c>
    </row>
    <row r="105" spans="1:21" x14ac:dyDescent="0.2">
      <c r="A105" s="16" t="s">
        <v>183</v>
      </c>
      <c r="B105" s="4">
        <v>6000</v>
      </c>
      <c r="C105" s="4">
        <v>7600</v>
      </c>
      <c r="D105" s="4">
        <v>-1600</v>
      </c>
      <c r="E105" s="4">
        <v>-67240000</v>
      </c>
      <c r="F105" s="4">
        <f t="shared" si="15"/>
        <v>47138490000</v>
      </c>
      <c r="R105" s="5">
        <v>2.07E-2</v>
      </c>
      <c r="S105" s="4">
        <v>105911</v>
      </c>
      <c r="T105" s="4">
        <f t="shared" si="18"/>
        <v>279417.2</v>
      </c>
      <c r="U105" s="4">
        <f t="shared" si="17"/>
        <v>85590</v>
      </c>
    </row>
    <row r="106" spans="1:21" x14ac:dyDescent="0.2">
      <c r="A106" s="16" t="s">
        <v>182</v>
      </c>
      <c r="B106" s="4">
        <v>54500</v>
      </c>
      <c r="C106" s="4">
        <v>8900</v>
      </c>
      <c r="D106" s="4">
        <v>45600</v>
      </c>
      <c r="E106" s="4">
        <v>1868810000</v>
      </c>
      <c r="F106" s="4">
        <f t="shared" si="15"/>
        <v>47205730000</v>
      </c>
      <c r="R106" s="5">
        <v>-9.5999999999999992E-3</v>
      </c>
      <c r="S106" s="4">
        <v>133608</v>
      </c>
      <c r="T106" s="4">
        <f t="shared" si="18"/>
        <v>279742.90000000002</v>
      </c>
      <c r="U106" s="4">
        <f t="shared" si="17"/>
        <v>85590</v>
      </c>
    </row>
    <row r="107" spans="1:21" x14ac:dyDescent="0.2">
      <c r="A107" s="16" t="s">
        <v>181</v>
      </c>
      <c r="B107" s="4">
        <v>2100</v>
      </c>
      <c r="C107" s="4">
        <v>13600</v>
      </c>
      <c r="D107" s="4">
        <v>-11500</v>
      </c>
      <c r="E107" s="4">
        <v>-473170000</v>
      </c>
      <c r="F107" s="4">
        <f t="shared" si="15"/>
        <v>45336920000</v>
      </c>
      <c r="R107" s="5">
        <v>-1.1999999999999999E-3</v>
      </c>
      <c r="S107" s="4">
        <v>142278</v>
      </c>
      <c r="T107" s="4">
        <f t="shared" si="18"/>
        <v>288821.2</v>
      </c>
      <c r="U107" s="4">
        <f t="shared" si="17"/>
        <v>85590</v>
      </c>
    </row>
    <row r="108" spans="1:21" x14ac:dyDescent="0.2">
      <c r="A108" s="16" t="s">
        <v>180</v>
      </c>
      <c r="B108" s="4">
        <v>684100</v>
      </c>
      <c r="C108" s="4">
        <v>4100</v>
      </c>
      <c r="D108" s="4">
        <v>680000</v>
      </c>
      <c r="E108" s="4">
        <v>27981760000</v>
      </c>
      <c r="F108" s="4">
        <f t="shared" si="15"/>
        <v>45810090000</v>
      </c>
      <c r="R108" s="5">
        <v>5.7300000000000004E-2</v>
      </c>
      <c r="S108" s="4">
        <v>905784</v>
      </c>
      <c r="T108" s="4">
        <f t="shared" si="18"/>
        <v>223337.7</v>
      </c>
      <c r="U108" s="4">
        <f t="shared" si="17"/>
        <v>85590</v>
      </c>
    </row>
    <row r="109" spans="1:21" x14ac:dyDescent="0.2">
      <c r="A109" s="16" t="s">
        <v>179</v>
      </c>
      <c r="B109" s="4">
        <v>31600</v>
      </c>
      <c r="C109" s="4">
        <v>900</v>
      </c>
      <c r="D109" s="4">
        <v>30700</v>
      </c>
      <c r="E109" s="4">
        <v>1199080000</v>
      </c>
      <c r="F109" s="4">
        <f t="shared" si="15"/>
        <v>17828330000</v>
      </c>
      <c r="R109" s="5">
        <v>2.35E-2</v>
      </c>
      <c r="S109" s="4">
        <v>144368</v>
      </c>
      <c r="T109" s="4">
        <f t="shared" si="18"/>
        <v>233570.5</v>
      </c>
      <c r="U109" s="4">
        <f t="shared" si="17"/>
        <v>85590</v>
      </c>
    </row>
    <row r="110" spans="1:21" x14ac:dyDescent="0.2">
      <c r="A110" s="16" t="s">
        <v>178</v>
      </c>
      <c r="B110" s="4">
        <v>22700</v>
      </c>
      <c r="C110" s="4">
        <v>2200</v>
      </c>
      <c r="D110" s="4">
        <v>20500</v>
      </c>
      <c r="E110" s="4">
        <v>784910000</v>
      </c>
      <c r="F110" s="4">
        <f t="shared" si="15"/>
        <v>16629250000</v>
      </c>
      <c r="R110" s="5">
        <v>6.6E-3</v>
      </c>
      <c r="S110" s="4">
        <v>85590</v>
      </c>
      <c r="T110" s="4">
        <f t="shared" si="18"/>
        <v>290930.2</v>
      </c>
      <c r="U110" s="4">
        <f t="shared" si="17"/>
        <v>125095</v>
      </c>
    </row>
    <row r="111" spans="1:21" x14ac:dyDescent="0.2">
      <c r="A111" s="16" t="s">
        <v>177</v>
      </c>
      <c r="B111" s="4">
        <v>8900</v>
      </c>
      <c r="C111" s="4">
        <v>0</v>
      </c>
      <c r="D111" s="4">
        <v>8900</v>
      </c>
      <c r="E111" s="4">
        <v>339870000</v>
      </c>
      <c r="F111" s="4">
        <f t="shared" si="15"/>
        <v>15844340000</v>
      </c>
      <c r="R111" s="5">
        <v>-2.1700000000000001E-2</v>
      </c>
      <c r="S111" s="4">
        <v>412451</v>
      </c>
      <c r="T111" s="4">
        <f t="shared" si="18"/>
        <v>314554.59999999998</v>
      </c>
      <c r="U111" s="4">
        <f t="shared" si="17"/>
        <v>125095</v>
      </c>
    </row>
    <row r="112" spans="1:21" x14ac:dyDescent="0.2">
      <c r="A112" s="16" t="s">
        <v>176</v>
      </c>
      <c r="B112" s="4">
        <v>1900</v>
      </c>
      <c r="C112" s="4">
        <v>3400</v>
      </c>
      <c r="D112" s="4">
        <v>-1500</v>
      </c>
      <c r="E112" s="4">
        <v>-59940000</v>
      </c>
      <c r="F112" s="4">
        <f t="shared" si="15"/>
        <v>15504470000</v>
      </c>
      <c r="R112" s="5">
        <v>-1.6299999999999999E-2</v>
      </c>
      <c r="S112" s="4">
        <v>125095</v>
      </c>
      <c r="T112" s="4">
        <f t="shared" si="18"/>
        <v>340907.6</v>
      </c>
      <c r="U112" s="4">
        <f t="shared" si="17"/>
        <v>136865</v>
      </c>
    </row>
    <row r="113" spans="1:21" x14ac:dyDescent="0.2">
      <c r="A113" s="16" t="s">
        <v>175</v>
      </c>
      <c r="B113" s="4">
        <v>4900</v>
      </c>
      <c r="C113" s="4">
        <v>32700</v>
      </c>
      <c r="D113" s="4">
        <v>-27800</v>
      </c>
      <c r="E113" s="4">
        <v>-1115890000</v>
      </c>
      <c r="F113" s="4">
        <f t="shared" si="15"/>
        <v>15564410000</v>
      </c>
      <c r="R113" s="5">
        <v>-2.0899999999999998E-2</v>
      </c>
      <c r="S113" s="4">
        <v>225326</v>
      </c>
      <c r="T113" s="4">
        <f t="shared" si="18"/>
        <v>372243.20000000001</v>
      </c>
      <c r="U113" s="4">
        <f t="shared" si="17"/>
        <v>136865</v>
      </c>
    </row>
    <row r="114" spans="1:21" x14ac:dyDescent="0.2">
      <c r="A114" s="16" t="s">
        <v>174</v>
      </c>
      <c r="B114" s="4">
        <v>256500</v>
      </c>
      <c r="C114" s="4">
        <v>5900</v>
      </c>
      <c r="D114" s="4">
        <v>250600</v>
      </c>
      <c r="E114" s="4">
        <v>10176850000</v>
      </c>
      <c r="F114" s="4">
        <f t="shared" si="15"/>
        <v>16680300000</v>
      </c>
      <c r="R114" s="5">
        <v>-3.6799999999999999E-2</v>
      </c>
      <c r="S114" s="4">
        <v>465978</v>
      </c>
      <c r="T114" s="4">
        <f t="shared" si="18"/>
        <v>425975.9</v>
      </c>
      <c r="U114" s="4">
        <f t="shared" si="17"/>
        <v>136865</v>
      </c>
    </row>
    <row r="115" spans="1:21" x14ac:dyDescent="0.2">
      <c r="A115" s="16" t="s">
        <v>173</v>
      </c>
      <c r="B115" s="4">
        <v>1400</v>
      </c>
      <c r="C115" s="4">
        <v>20500</v>
      </c>
      <c r="D115" s="4">
        <v>-19100</v>
      </c>
      <c r="E115" s="4">
        <v>-808670000</v>
      </c>
      <c r="F115" s="4">
        <f t="shared" ref="F115:F130" si="19">E115+F116</f>
        <v>6503450000</v>
      </c>
      <c r="R115" s="5">
        <v>-8.199999999999999E-3</v>
      </c>
      <c r="S115" s="4">
        <v>153694</v>
      </c>
      <c r="T115" s="4">
        <f t="shared" si="18"/>
        <v>461427.20000000001</v>
      </c>
      <c r="U115" s="4">
        <f t="shared" si="17"/>
        <v>136865</v>
      </c>
    </row>
    <row r="116" spans="1:21" x14ac:dyDescent="0.2">
      <c r="A116" s="16" t="s">
        <v>172</v>
      </c>
      <c r="B116" s="4">
        <v>1000</v>
      </c>
      <c r="C116" s="4">
        <v>14300</v>
      </c>
      <c r="D116" s="4">
        <v>-13300</v>
      </c>
      <c r="E116" s="4">
        <v>-559250000</v>
      </c>
      <c r="F116" s="4">
        <f t="shared" si="19"/>
        <v>7312120000</v>
      </c>
      <c r="R116" s="5">
        <v>4.7999999999999996E-3</v>
      </c>
      <c r="S116" s="4">
        <v>136865</v>
      </c>
      <c r="T116" s="4">
        <f t="shared" ref="T116:T121" si="20">AVERAGE(S117:S126)</f>
        <v>496418.3</v>
      </c>
      <c r="U116" s="4">
        <f t="shared" si="17"/>
        <v>233061</v>
      </c>
    </row>
    <row r="117" spans="1:21" x14ac:dyDescent="0.2">
      <c r="A117" s="16" t="s">
        <v>171</v>
      </c>
      <c r="B117" s="4">
        <v>3000</v>
      </c>
      <c r="C117" s="4">
        <v>18500</v>
      </c>
      <c r="D117" s="4">
        <v>-15500</v>
      </c>
      <c r="E117" s="4">
        <v>-654190000</v>
      </c>
      <c r="F117" s="4">
        <f t="shared" si="19"/>
        <v>7871370000</v>
      </c>
      <c r="R117" s="5">
        <v>-1.8600000000000002E-2</v>
      </c>
      <c r="S117" s="4">
        <v>233061</v>
      </c>
      <c r="T117" s="4">
        <f t="shared" si="20"/>
        <v>511678.8</v>
      </c>
      <c r="U117" s="4">
        <f t="shared" si="17"/>
        <v>246696</v>
      </c>
    </row>
    <row r="118" spans="1:21" x14ac:dyDescent="0.2">
      <c r="A118" s="16" t="s">
        <v>170</v>
      </c>
      <c r="B118" s="4">
        <v>6600</v>
      </c>
      <c r="C118" s="4">
        <v>8000</v>
      </c>
      <c r="D118" s="4">
        <v>-1400</v>
      </c>
      <c r="E118" s="4">
        <v>-56840000</v>
      </c>
      <c r="F118" s="4">
        <f t="shared" si="19"/>
        <v>8525560000</v>
      </c>
      <c r="R118" s="5">
        <v>2.3900000000000001E-2</v>
      </c>
      <c r="S118" s="4">
        <v>250949</v>
      </c>
      <c r="T118" s="4">
        <f t="shared" si="20"/>
        <v>499197.4</v>
      </c>
      <c r="U118" s="4">
        <f t="shared" si="17"/>
        <v>246696</v>
      </c>
    </row>
    <row r="119" spans="1:21" x14ac:dyDescent="0.2">
      <c r="A119" s="16" t="s">
        <v>169</v>
      </c>
      <c r="B119" s="4">
        <v>12800</v>
      </c>
      <c r="C119" s="4">
        <v>25100</v>
      </c>
      <c r="D119" s="4">
        <v>-12300</v>
      </c>
      <c r="E119" s="4">
        <v>-529590000</v>
      </c>
      <c r="F119" s="4">
        <f t="shared" si="19"/>
        <v>8582400000</v>
      </c>
      <c r="R119" s="5">
        <v>-1.1000000000000001E-3</v>
      </c>
      <c r="S119" s="4">
        <v>246696</v>
      </c>
      <c r="T119" s="4">
        <f t="shared" si="20"/>
        <v>488753.8</v>
      </c>
      <c r="U119" s="4">
        <f t="shared" si="17"/>
        <v>388625</v>
      </c>
    </row>
    <row r="120" spans="1:21" x14ac:dyDescent="0.2">
      <c r="A120" s="16" t="s">
        <v>168</v>
      </c>
      <c r="B120" s="4">
        <v>192000</v>
      </c>
      <c r="C120" s="4">
        <v>3300</v>
      </c>
      <c r="D120" s="4">
        <v>188700</v>
      </c>
      <c r="E120" s="4">
        <v>8113650000</v>
      </c>
      <c r="F120" s="4">
        <f t="shared" si="19"/>
        <v>9111990000</v>
      </c>
      <c r="R120" s="5">
        <v>-1.29E-2</v>
      </c>
      <c r="S120" s="4">
        <v>659187</v>
      </c>
      <c r="T120" s="4">
        <f t="shared" si="20"/>
        <v>450607.1</v>
      </c>
      <c r="U120" s="4">
        <f t="shared" si="17"/>
        <v>388625</v>
      </c>
    </row>
    <row r="121" spans="1:21" x14ac:dyDescent="0.2">
      <c r="A121" s="16" t="s">
        <v>167</v>
      </c>
      <c r="B121" s="4">
        <v>56200</v>
      </c>
      <c r="C121" s="4">
        <v>56215</v>
      </c>
      <c r="D121" s="4">
        <v>-15</v>
      </c>
      <c r="E121" s="4">
        <v>-1290000</v>
      </c>
      <c r="F121" s="4">
        <f t="shared" si="19"/>
        <v>998340000</v>
      </c>
      <c r="R121" s="5">
        <v>-6.7799999999999999E-2</v>
      </c>
      <c r="S121" s="4">
        <v>648695</v>
      </c>
      <c r="T121" s="4">
        <f t="shared" si="20"/>
        <v>417606.5</v>
      </c>
      <c r="U121" s="4">
        <f t="shared" si="17"/>
        <v>388625</v>
      </c>
    </row>
    <row r="122" spans="1:21" x14ac:dyDescent="0.2">
      <c r="A122" s="16" t="s">
        <v>166</v>
      </c>
      <c r="B122" s="4">
        <v>200</v>
      </c>
      <c r="C122" s="4">
        <v>10300</v>
      </c>
      <c r="D122" s="4">
        <v>-10100</v>
      </c>
      <c r="E122" s="4">
        <v>-471590000</v>
      </c>
      <c r="F122" s="4">
        <f t="shared" si="19"/>
        <v>999630000</v>
      </c>
      <c r="R122" s="5">
        <v>-3.3799999999999997E-2</v>
      </c>
      <c r="S122" s="4">
        <v>388625</v>
      </c>
      <c r="T122" s="4">
        <f>AVERAGE(S123:S132)</f>
        <v>393244.6</v>
      </c>
      <c r="U122" s="4">
        <f t="shared" si="17"/>
        <v>385666</v>
      </c>
    </row>
    <row r="123" spans="1:21" x14ac:dyDescent="0.2">
      <c r="A123" s="16" t="s">
        <v>165</v>
      </c>
      <c r="B123" s="4">
        <v>54800</v>
      </c>
      <c r="C123" s="4">
        <v>32700</v>
      </c>
      <c r="D123" s="4">
        <v>22100</v>
      </c>
      <c r="E123" s="4">
        <v>1057130000</v>
      </c>
      <c r="F123" s="4">
        <f t="shared" si="19"/>
        <v>1471220000</v>
      </c>
      <c r="R123" s="5">
        <v>1.0700000000000001E-2</v>
      </c>
      <c r="S123" s="4">
        <v>538682</v>
      </c>
      <c r="U123" s="4">
        <f t="shared" si="17"/>
        <v>126135</v>
      </c>
    </row>
    <row r="124" spans="1:21" x14ac:dyDescent="0.2">
      <c r="A124" s="16" t="s">
        <v>164</v>
      </c>
      <c r="B124" s="4">
        <v>75300</v>
      </c>
      <c r="C124" s="4">
        <v>36600</v>
      </c>
      <c r="D124" s="4">
        <v>38700</v>
      </c>
      <c r="E124" s="4">
        <v>1802920000</v>
      </c>
      <c r="F124" s="4">
        <f t="shared" si="19"/>
        <v>414090000</v>
      </c>
      <c r="R124" s="5">
        <v>0.04</v>
      </c>
      <c r="S124" s="4">
        <v>1003305</v>
      </c>
      <c r="U124" s="4">
        <f t="shared" ref="U124:U126" si="21">MIN(S125:S129)</f>
        <v>126135</v>
      </c>
    </row>
    <row r="125" spans="1:21" x14ac:dyDescent="0.2">
      <c r="A125" s="16" t="s">
        <v>163</v>
      </c>
      <c r="B125" s="4">
        <v>1400</v>
      </c>
      <c r="C125" s="4">
        <v>8100</v>
      </c>
      <c r="D125" s="4">
        <v>-6700</v>
      </c>
      <c r="E125" s="4">
        <v>-300970000</v>
      </c>
      <c r="F125" s="4">
        <f t="shared" si="19"/>
        <v>-1388830000</v>
      </c>
      <c r="R125" s="5">
        <v>1.0200000000000001E-2</v>
      </c>
      <c r="S125" s="4">
        <v>508207</v>
      </c>
      <c r="U125" s="4">
        <f t="shared" si="21"/>
        <v>126135</v>
      </c>
    </row>
    <row r="126" spans="1:21" x14ac:dyDescent="0.2">
      <c r="A126" s="16" t="s">
        <v>162</v>
      </c>
      <c r="B126" s="4">
        <v>1200</v>
      </c>
      <c r="C126" s="4">
        <v>4500</v>
      </c>
      <c r="D126" s="4">
        <v>-3300</v>
      </c>
      <c r="E126" s="4">
        <v>-147620000</v>
      </c>
      <c r="F126" s="4">
        <f t="shared" si="19"/>
        <v>-1087860000</v>
      </c>
      <c r="R126" s="5">
        <v>1.1999999999999999E-3</v>
      </c>
      <c r="S126" s="4">
        <v>486776</v>
      </c>
      <c r="U126" s="4">
        <f t="shared" si="21"/>
        <v>126135</v>
      </c>
    </row>
    <row r="127" spans="1:21" x14ac:dyDescent="0.2">
      <c r="A127" s="16" t="s">
        <v>161</v>
      </c>
      <c r="B127" s="4">
        <v>1600</v>
      </c>
      <c r="C127" s="4">
        <v>5100</v>
      </c>
      <c r="D127" s="4">
        <v>-3500</v>
      </c>
      <c r="E127" s="4">
        <v>-155210000</v>
      </c>
      <c r="F127" s="4">
        <f t="shared" si="19"/>
        <v>-940240000</v>
      </c>
      <c r="R127" s="5">
        <v>6.8000000000000005E-3</v>
      </c>
      <c r="S127" s="4">
        <v>385666</v>
      </c>
      <c r="U127" s="4">
        <f>MIN(S128:S132)</f>
        <v>126135</v>
      </c>
    </row>
    <row r="128" spans="1:21" x14ac:dyDescent="0.2">
      <c r="A128" s="16" t="s">
        <v>160</v>
      </c>
      <c r="B128" s="4">
        <v>500</v>
      </c>
      <c r="C128" s="4">
        <v>3800</v>
      </c>
      <c r="D128" s="4">
        <v>-3300</v>
      </c>
      <c r="E128" s="4">
        <v>-144600000</v>
      </c>
      <c r="F128" s="4">
        <f t="shared" si="19"/>
        <v>-785030000</v>
      </c>
      <c r="R128" s="5">
        <v>-6.7000000000000002E-3</v>
      </c>
      <c r="S128" s="4">
        <v>126135</v>
      </c>
    </row>
    <row r="129" spans="1:22" x14ac:dyDescent="0.2">
      <c r="A129" s="16" t="s">
        <v>159</v>
      </c>
      <c r="B129" s="4">
        <v>4100</v>
      </c>
      <c r="C129" s="4">
        <v>10300</v>
      </c>
      <c r="D129" s="4">
        <v>-6200</v>
      </c>
      <c r="E129" s="4">
        <v>-277110000</v>
      </c>
      <c r="F129" s="4">
        <f t="shared" si="19"/>
        <v>-640430000</v>
      </c>
      <c r="R129" s="5">
        <v>-1.11E-2</v>
      </c>
      <c r="S129" s="4">
        <v>142260</v>
      </c>
    </row>
    <row r="130" spans="1:22" x14ac:dyDescent="0.2">
      <c r="A130" s="16" t="s">
        <v>158</v>
      </c>
      <c r="B130" s="4">
        <v>9400</v>
      </c>
      <c r="C130" s="4">
        <v>0</v>
      </c>
      <c r="D130" s="4">
        <v>9400</v>
      </c>
      <c r="E130" s="4">
        <v>414500000</v>
      </c>
      <c r="F130" s="4">
        <f t="shared" si="19"/>
        <v>-363320000</v>
      </c>
      <c r="R130" s="5">
        <v>2.2799999999999997E-2</v>
      </c>
      <c r="S130" s="4">
        <v>277720</v>
      </c>
    </row>
    <row r="131" spans="1:22" x14ac:dyDescent="0.2">
      <c r="A131" s="16" t="s">
        <v>157</v>
      </c>
      <c r="B131" s="4">
        <v>5100</v>
      </c>
      <c r="C131" s="4">
        <v>8400</v>
      </c>
      <c r="D131" s="4">
        <v>-3300</v>
      </c>
      <c r="E131" s="4">
        <v>-144860000</v>
      </c>
      <c r="F131" s="4">
        <f>E131+F132</f>
        <v>-777820000</v>
      </c>
      <c r="R131" s="5">
        <v>-2.86E-2</v>
      </c>
      <c r="S131" s="4">
        <v>318689</v>
      </c>
    </row>
    <row r="132" spans="1:22" x14ac:dyDescent="0.2">
      <c r="A132" s="16" t="s">
        <v>156</v>
      </c>
      <c r="B132" s="4">
        <v>0</v>
      </c>
      <c r="C132" s="4">
        <v>13900</v>
      </c>
      <c r="D132" s="4">
        <v>-13900</v>
      </c>
      <c r="E132" s="4">
        <v>-632960000</v>
      </c>
      <c r="F132" s="4">
        <f>E132</f>
        <v>-632960000</v>
      </c>
      <c r="R132" s="5">
        <v>-2.2000000000000001E-3</v>
      </c>
      <c r="S132" s="4">
        <v>145006</v>
      </c>
    </row>
    <row r="133" spans="1:22" x14ac:dyDescent="0.2">
      <c r="A133" s="16" t="s">
        <v>221</v>
      </c>
      <c r="B133" s="4">
        <v>0</v>
      </c>
      <c r="C133" s="4">
        <v>0</v>
      </c>
      <c r="D133" s="4">
        <v>0</v>
      </c>
      <c r="E133" s="4">
        <v>0</v>
      </c>
      <c r="S133" s="4">
        <v>31728</v>
      </c>
      <c r="V133" s="5">
        <v>5.6000000000000008E-3</v>
      </c>
    </row>
    <row r="134" spans="1:22" x14ac:dyDescent="0.2">
      <c r="A134" s="2"/>
      <c r="B134" s="4"/>
      <c r="C134" s="4"/>
      <c r="D134" s="4"/>
      <c r="E134" s="4"/>
      <c r="F134" s="4">
        <f t="shared" ref="F134:F189" si="22">E134+F135</f>
        <v>0</v>
      </c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>
        <f t="shared" si="22"/>
        <v>0</v>
      </c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>
        <f t="shared" si="22"/>
        <v>0</v>
      </c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>
        <f t="shared" si="22"/>
        <v>0</v>
      </c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>
        <f t="shared" si="22"/>
        <v>0</v>
      </c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>
        <f t="shared" si="22"/>
        <v>0</v>
      </c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>
        <f t="shared" si="22"/>
        <v>0</v>
      </c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>
        <f t="shared" si="22"/>
        <v>0</v>
      </c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>
        <f t="shared" si="22"/>
        <v>0</v>
      </c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2"/>
      <c r="B143" s="4"/>
      <c r="C143" s="4"/>
      <c r="D143" s="4"/>
      <c r="E143" s="4"/>
      <c r="F143" s="4">
        <f t="shared" si="22"/>
        <v>0</v>
      </c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6"/>
      <c r="B144" s="4"/>
      <c r="C144" s="4"/>
      <c r="D144" s="4"/>
      <c r="E144" s="4"/>
      <c r="F144" s="4">
        <f t="shared" si="22"/>
        <v>0</v>
      </c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6"/>
      <c r="B145" s="4"/>
      <c r="C145" s="4"/>
      <c r="D145" s="4"/>
      <c r="E145" s="4"/>
      <c r="F145" s="4">
        <f t="shared" si="22"/>
        <v>0</v>
      </c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6"/>
      <c r="B146" s="4"/>
      <c r="C146" s="4"/>
      <c r="D146" s="4"/>
      <c r="E146" s="4"/>
      <c r="F146" s="4">
        <f t="shared" si="22"/>
        <v>0</v>
      </c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6"/>
      <c r="B147" s="4"/>
      <c r="C147" s="4"/>
      <c r="D147" s="4"/>
      <c r="E147" s="4"/>
      <c r="F147" s="4">
        <f t="shared" si="22"/>
        <v>0</v>
      </c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6"/>
      <c r="B148" s="4"/>
      <c r="C148" s="4"/>
      <c r="D148" s="4"/>
      <c r="E148" s="4"/>
      <c r="F148" s="4">
        <f t="shared" si="22"/>
        <v>0</v>
      </c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6"/>
      <c r="B149" s="4"/>
      <c r="C149" s="4"/>
      <c r="D149" s="4"/>
      <c r="E149" s="4"/>
      <c r="F149" s="4">
        <f t="shared" si="22"/>
        <v>0</v>
      </c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5"/>
    </row>
    <row r="150" spans="1:22" x14ac:dyDescent="0.2">
      <c r="A150" s="6"/>
      <c r="B150" s="4"/>
      <c r="C150" s="4"/>
      <c r="D150" s="4"/>
      <c r="E150" s="4"/>
      <c r="F150" s="4">
        <f t="shared" si="22"/>
        <v>0</v>
      </c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5"/>
    </row>
    <row r="151" spans="1:22" x14ac:dyDescent="0.2">
      <c r="A151" s="6"/>
      <c r="B151" s="4"/>
      <c r="C151" s="4"/>
      <c r="D151" s="4"/>
      <c r="E151" s="4"/>
      <c r="F151" s="4">
        <f t="shared" si="22"/>
        <v>0</v>
      </c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5"/>
    </row>
    <row r="152" spans="1:22" x14ac:dyDescent="0.2">
      <c r="A152" s="6"/>
      <c r="B152" s="4"/>
      <c r="C152" s="4"/>
      <c r="D152" s="4"/>
      <c r="E152" s="4"/>
      <c r="F152" s="4">
        <f t="shared" si="22"/>
        <v>0</v>
      </c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5"/>
    </row>
    <row r="153" spans="1:22" x14ac:dyDescent="0.2">
      <c r="A153" s="6"/>
      <c r="B153" s="4"/>
      <c r="C153" s="4"/>
      <c r="D153" s="4"/>
      <c r="E153" s="4"/>
      <c r="F153" s="4">
        <f t="shared" si="22"/>
        <v>0</v>
      </c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5"/>
    </row>
    <row r="154" spans="1:22" x14ac:dyDescent="0.2">
      <c r="A154" s="2"/>
      <c r="B154" s="4"/>
      <c r="C154" s="4"/>
      <c r="D154" s="4"/>
      <c r="E154" s="4"/>
      <c r="F154" s="4">
        <f t="shared" si="22"/>
        <v>0</v>
      </c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5"/>
    </row>
    <row r="155" spans="1:22" x14ac:dyDescent="0.2">
      <c r="A155" s="2"/>
      <c r="B155" s="4"/>
      <c r="C155" s="4"/>
      <c r="D155" s="4"/>
      <c r="E155" s="4"/>
      <c r="F155" s="4">
        <f t="shared" si="22"/>
        <v>0</v>
      </c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5"/>
    </row>
    <row r="156" spans="1:22" x14ac:dyDescent="0.2">
      <c r="A156" s="6"/>
      <c r="B156" s="4"/>
      <c r="C156" s="4"/>
      <c r="D156" s="4"/>
      <c r="E156" s="4"/>
      <c r="F156" s="4">
        <f t="shared" si="22"/>
        <v>0</v>
      </c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5"/>
    </row>
    <row r="157" spans="1:22" x14ac:dyDescent="0.2">
      <c r="A157" s="6"/>
      <c r="B157" s="4"/>
      <c r="C157" s="4"/>
      <c r="D157" s="4"/>
      <c r="E157" s="4"/>
      <c r="F157" s="4">
        <f t="shared" si="22"/>
        <v>0</v>
      </c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5"/>
    </row>
    <row r="158" spans="1:22" x14ac:dyDescent="0.2">
      <c r="A158" s="6"/>
      <c r="B158" s="4"/>
      <c r="C158" s="4"/>
      <c r="D158" s="4"/>
      <c r="E158" s="4"/>
      <c r="F158" s="4">
        <f t="shared" si="22"/>
        <v>0</v>
      </c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5"/>
    </row>
    <row r="159" spans="1:22" x14ac:dyDescent="0.2">
      <c r="A159" s="6"/>
      <c r="B159" s="4"/>
      <c r="C159" s="4"/>
      <c r="D159" s="4"/>
      <c r="E159" s="4"/>
      <c r="F159" s="4">
        <f t="shared" si="22"/>
        <v>0</v>
      </c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5"/>
    </row>
    <row r="160" spans="1:22" x14ac:dyDescent="0.2">
      <c r="A160" s="6"/>
      <c r="B160" s="4"/>
      <c r="C160" s="4"/>
      <c r="D160" s="4"/>
      <c r="E160" s="4"/>
      <c r="F160" s="4">
        <f t="shared" si="22"/>
        <v>0</v>
      </c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5"/>
    </row>
    <row r="161" spans="1:22" x14ac:dyDescent="0.2">
      <c r="A161" s="6"/>
      <c r="B161" s="4"/>
      <c r="C161" s="4"/>
      <c r="D161" s="4"/>
      <c r="E161" s="4"/>
      <c r="F161" s="4">
        <f t="shared" si="22"/>
        <v>0</v>
      </c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5"/>
    </row>
    <row r="162" spans="1:22" x14ac:dyDescent="0.2">
      <c r="A162" s="6"/>
      <c r="B162" s="4"/>
      <c r="C162" s="4"/>
      <c r="D162" s="4"/>
      <c r="E162" s="4"/>
      <c r="F162" s="4">
        <f t="shared" si="22"/>
        <v>0</v>
      </c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5"/>
      <c r="U162" s="5"/>
      <c r="V162" s="5"/>
    </row>
    <row r="163" spans="1:22" x14ac:dyDescent="0.2">
      <c r="A163" s="6"/>
      <c r="B163" s="4"/>
      <c r="C163" s="4"/>
      <c r="D163" s="4"/>
      <c r="E163" s="4"/>
      <c r="F163" s="4">
        <f t="shared" si="22"/>
        <v>0</v>
      </c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5"/>
      <c r="U163" s="5"/>
      <c r="V163" s="5"/>
    </row>
    <row r="164" spans="1:22" x14ac:dyDescent="0.2">
      <c r="A164" s="6"/>
      <c r="B164" s="4"/>
      <c r="C164" s="4"/>
      <c r="D164" s="4"/>
      <c r="E164" s="4"/>
      <c r="F164" s="4">
        <f t="shared" si="22"/>
        <v>0</v>
      </c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5"/>
      <c r="U164" s="5"/>
      <c r="V164" s="5"/>
    </row>
    <row r="165" spans="1:22" x14ac:dyDescent="0.2">
      <c r="A165" s="6"/>
      <c r="B165" s="4"/>
      <c r="C165" s="4"/>
      <c r="D165" s="4"/>
      <c r="E165" s="4"/>
      <c r="F165" s="4">
        <f t="shared" si="22"/>
        <v>0</v>
      </c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5"/>
      <c r="U165" s="5"/>
      <c r="V165" s="5"/>
    </row>
    <row r="166" spans="1:22" x14ac:dyDescent="0.2">
      <c r="A166" s="6"/>
      <c r="B166" s="4"/>
      <c r="C166" s="4"/>
      <c r="D166" s="4"/>
      <c r="E166" s="4"/>
      <c r="F166" s="4">
        <f t="shared" si="22"/>
        <v>0</v>
      </c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5"/>
      <c r="U166" s="5"/>
      <c r="V166" s="5"/>
    </row>
    <row r="167" spans="1:22" x14ac:dyDescent="0.2">
      <c r="A167" s="6"/>
      <c r="B167" s="4"/>
      <c r="C167" s="4"/>
      <c r="D167" s="4"/>
      <c r="E167" s="4"/>
      <c r="F167" s="4">
        <f t="shared" si="22"/>
        <v>0</v>
      </c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5"/>
      <c r="U167" s="5"/>
      <c r="V167" s="5"/>
    </row>
    <row r="168" spans="1:22" x14ac:dyDescent="0.2">
      <c r="A168" s="6"/>
      <c r="B168" s="4"/>
      <c r="C168" s="4"/>
      <c r="D168" s="4"/>
      <c r="E168" s="4"/>
      <c r="F168" s="4">
        <f t="shared" si="22"/>
        <v>0</v>
      </c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5"/>
    </row>
    <row r="169" spans="1:22" x14ac:dyDescent="0.2">
      <c r="A169" s="2"/>
      <c r="B169" s="4"/>
      <c r="C169" s="4"/>
      <c r="D169" s="4"/>
      <c r="E169" s="4"/>
      <c r="F169" s="4">
        <f t="shared" si="22"/>
        <v>0</v>
      </c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5"/>
    </row>
    <row r="170" spans="1:22" x14ac:dyDescent="0.2">
      <c r="A170" s="2"/>
      <c r="B170" s="4"/>
      <c r="C170" s="4"/>
      <c r="D170" s="4"/>
      <c r="E170" s="4"/>
      <c r="F170" s="4">
        <f t="shared" si="22"/>
        <v>0</v>
      </c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5"/>
    </row>
    <row r="171" spans="1:22" x14ac:dyDescent="0.2">
      <c r="A171" s="2"/>
      <c r="B171" s="4"/>
      <c r="C171" s="4"/>
      <c r="D171" s="4"/>
      <c r="E171" s="4"/>
      <c r="F171" s="4">
        <f t="shared" si="22"/>
        <v>0</v>
      </c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5"/>
    </row>
    <row r="172" spans="1:22" x14ac:dyDescent="0.2">
      <c r="A172" s="2"/>
      <c r="B172" s="4"/>
      <c r="C172" s="4"/>
      <c r="D172" s="4"/>
      <c r="E172" s="4"/>
      <c r="F172" s="4">
        <f t="shared" si="22"/>
        <v>0</v>
      </c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5"/>
    </row>
    <row r="173" spans="1:22" x14ac:dyDescent="0.2">
      <c r="A173" s="2"/>
      <c r="B173" s="4"/>
      <c r="C173" s="4"/>
      <c r="D173" s="4"/>
      <c r="E173" s="4"/>
      <c r="F173" s="4">
        <f t="shared" si="22"/>
        <v>0</v>
      </c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5"/>
    </row>
    <row r="174" spans="1:22" x14ac:dyDescent="0.2">
      <c r="A174" s="2"/>
      <c r="B174" s="4"/>
      <c r="C174" s="4"/>
      <c r="D174" s="4"/>
      <c r="E174" s="4"/>
      <c r="F174" s="4">
        <f t="shared" si="22"/>
        <v>0</v>
      </c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5"/>
    </row>
    <row r="175" spans="1:22" x14ac:dyDescent="0.2">
      <c r="A175" s="2"/>
      <c r="B175" s="4"/>
      <c r="C175" s="4"/>
      <c r="D175" s="4"/>
      <c r="E175" s="4"/>
      <c r="F175" s="4">
        <f t="shared" si="22"/>
        <v>0</v>
      </c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5"/>
    </row>
    <row r="176" spans="1:22" x14ac:dyDescent="0.2">
      <c r="A176" s="2"/>
      <c r="B176" s="4"/>
      <c r="C176" s="4"/>
      <c r="D176" s="4"/>
      <c r="E176" s="4"/>
      <c r="F176" s="4">
        <f t="shared" si="22"/>
        <v>0</v>
      </c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5"/>
    </row>
    <row r="177" spans="1:22" x14ac:dyDescent="0.2">
      <c r="A177" s="2"/>
      <c r="B177" s="4"/>
      <c r="C177" s="4"/>
      <c r="D177" s="4"/>
      <c r="E177" s="4"/>
      <c r="F177" s="4">
        <f t="shared" si="22"/>
        <v>0</v>
      </c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5"/>
      <c r="U177" s="5"/>
      <c r="V177" s="5"/>
    </row>
    <row r="178" spans="1:22" x14ac:dyDescent="0.2">
      <c r="A178" s="2"/>
      <c r="B178" s="4"/>
      <c r="C178" s="4"/>
      <c r="D178" s="4"/>
      <c r="E178" s="4"/>
      <c r="F178" s="4">
        <f t="shared" si="22"/>
        <v>0</v>
      </c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5"/>
      <c r="U178" s="5"/>
      <c r="V178" s="5"/>
    </row>
    <row r="179" spans="1:22" x14ac:dyDescent="0.2">
      <c r="A179" s="2"/>
      <c r="B179" s="4"/>
      <c r="C179" s="4"/>
      <c r="D179" s="4"/>
      <c r="E179" s="4"/>
      <c r="F179" s="4">
        <f t="shared" si="22"/>
        <v>0</v>
      </c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5"/>
      <c r="U179" s="5"/>
      <c r="V179" s="5"/>
    </row>
    <row r="180" spans="1:22" x14ac:dyDescent="0.2">
      <c r="A180" s="2"/>
      <c r="B180" s="4"/>
      <c r="C180" s="4"/>
      <c r="D180" s="4"/>
      <c r="E180" s="4"/>
      <c r="F180" s="4">
        <f t="shared" si="22"/>
        <v>0</v>
      </c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5"/>
      <c r="U180" s="5"/>
      <c r="V180" s="5"/>
    </row>
    <row r="181" spans="1:22" x14ac:dyDescent="0.2">
      <c r="A181" s="2"/>
      <c r="B181" s="4"/>
      <c r="C181" s="4"/>
      <c r="D181" s="4"/>
      <c r="E181" s="4"/>
      <c r="F181" s="4">
        <f t="shared" si="22"/>
        <v>0</v>
      </c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5"/>
      <c r="U181" s="5"/>
      <c r="V181" s="5"/>
    </row>
    <row r="182" spans="1:22" x14ac:dyDescent="0.2">
      <c r="A182" s="2"/>
      <c r="B182" s="4"/>
      <c r="C182" s="4"/>
      <c r="D182" s="4"/>
      <c r="E182" s="4"/>
      <c r="F182" s="4">
        <f t="shared" si="22"/>
        <v>0</v>
      </c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5"/>
      <c r="U182" s="5"/>
      <c r="V182" s="5"/>
    </row>
    <row r="183" spans="1:22" x14ac:dyDescent="0.2">
      <c r="A183" s="2"/>
      <c r="B183" s="4"/>
      <c r="C183" s="4"/>
      <c r="D183" s="4"/>
      <c r="E183" s="4"/>
      <c r="F183" s="4">
        <f t="shared" si="22"/>
        <v>0</v>
      </c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5"/>
      <c r="U183" s="5"/>
      <c r="V183" s="5"/>
    </row>
    <row r="184" spans="1:22" x14ac:dyDescent="0.2">
      <c r="A184" s="2"/>
      <c r="B184" s="4"/>
      <c r="C184" s="4"/>
      <c r="D184" s="4"/>
      <c r="E184" s="4"/>
      <c r="F184" s="4">
        <f t="shared" si="22"/>
        <v>0</v>
      </c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5"/>
      <c r="U184" s="5"/>
      <c r="V184" s="5"/>
    </row>
    <row r="185" spans="1:22" x14ac:dyDescent="0.2">
      <c r="A185" s="2"/>
      <c r="B185" s="4"/>
      <c r="C185" s="4"/>
      <c r="D185" s="4"/>
      <c r="E185" s="4"/>
      <c r="F185" s="4">
        <f t="shared" si="22"/>
        <v>0</v>
      </c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5"/>
      <c r="U185" s="5"/>
      <c r="V185" s="5"/>
    </row>
    <row r="186" spans="1:22" x14ac:dyDescent="0.2">
      <c r="A186" s="2"/>
      <c r="B186" s="4"/>
      <c r="C186" s="4"/>
      <c r="D186" s="4"/>
      <c r="E186" s="4"/>
      <c r="F186" s="4">
        <f t="shared" si="22"/>
        <v>0</v>
      </c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5"/>
      <c r="U186" s="5"/>
      <c r="V186" s="8"/>
    </row>
    <row r="187" spans="1:22" x14ac:dyDescent="0.2">
      <c r="A187" s="2"/>
      <c r="B187" s="4"/>
      <c r="C187" s="4"/>
      <c r="D187" s="4"/>
      <c r="E187" s="4"/>
      <c r="F187" s="4">
        <f t="shared" si="22"/>
        <v>0</v>
      </c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5"/>
      <c r="U187" s="5"/>
      <c r="V187" s="8"/>
    </row>
    <row r="188" spans="1:22" x14ac:dyDescent="0.2">
      <c r="A188" s="2"/>
      <c r="B188" s="4"/>
      <c r="C188" s="4"/>
      <c r="D188" s="4"/>
      <c r="E188" s="4"/>
      <c r="F188" s="4">
        <f t="shared" si="22"/>
        <v>0</v>
      </c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5"/>
      <c r="U188" s="5"/>
      <c r="V188" s="8"/>
    </row>
    <row r="189" spans="1:22" x14ac:dyDescent="0.2">
      <c r="A189" s="6"/>
      <c r="B189" s="4"/>
      <c r="C189" s="4"/>
      <c r="D189" s="4"/>
      <c r="E189" s="4"/>
      <c r="F189" s="4">
        <f t="shared" si="22"/>
        <v>0</v>
      </c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5"/>
      <c r="U189" s="5"/>
      <c r="V189" s="8"/>
    </row>
    <row r="190" spans="1:22" x14ac:dyDescent="0.2">
      <c r="A190" s="6"/>
      <c r="B190" s="4"/>
      <c r="C190" s="4"/>
      <c r="D190" s="4"/>
      <c r="E190" s="4"/>
      <c r="F190" s="4">
        <f>E190+F191</f>
        <v>0</v>
      </c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5"/>
      <c r="U190" s="5"/>
      <c r="V190" s="8"/>
    </row>
    <row r="191" spans="1:22" x14ac:dyDescent="0.2">
      <c r="A191" s="6"/>
      <c r="B191" s="4"/>
      <c r="C191" s="4"/>
      <c r="D191" s="4"/>
      <c r="E191" s="4"/>
      <c r="F191" s="4">
        <f>E191</f>
        <v>0</v>
      </c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5"/>
      <c r="U191" s="5"/>
      <c r="V191" s="8"/>
    </row>
    <row r="192" spans="1:22" x14ac:dyDescent="0.2">
      <c r="A192" s="6"/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5"/>
      <c r="U192" s="5"/>
      <c r="V192" s="8"/>
    </row>
    <row r="193" spans="1:22" x14ac:dyDescent="0.2">
      <c r="A193" s="6"/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5"/>
      <c r="U193" s="5"/>
      <c r="V193" s="8"/>
    </row>
    <row r="194" spans="1:22" x14ac:dyDescent="0.2">
      <c r="A194" s="2"/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5"/>
      <c r="U194" s="5"/>
      <c r="V194" s="8"/>
    </row>
    <row r="195" spans="1:22" x14ac:dyDescent="0.2">
      <c r="A195" s="2"/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5"/>
      <c r="U195" s="5"/>
      <c r="V195" s="8"/>
    </row>
    <row r="196" spans="1:22" x14ac:dyDescent="0.2">
      <c r="A196" s="2"/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5"/>
      <c r="U196" s="5"/>
      <c r="V196" s="8"/>
    </row>
    <row r="197" spans="1:22" x14ac:dyDescent="0.2">
      <c r="A197" s="2"/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5"/>
      <c r="U197" s="5"/>
      <c r="V197" s="8"/>
    </row>
    <row r="198" spans="1:22" x14ac:dyDescent="0.2">
      <c r="A198" s="2"/>
      <c r="B198" s="4"/>
      <c r="C198" s="4"/>
      <c r="D198" s="4"/>
      <c r="E198" s="4"/>
      <c r="F198" s="4"/>
      <c r="G198" s="4"/>
      <c r="H198" s="4"/>
      <c r="I198" s="4"/>
      <c r="J198" s="4"/>
      <c r="K198" s="4"/>
      <c r="L198" s="4"/>
      <c r="M198" s="4"/>
      <c r="N198" s="4"/>
      <c r="O198" s="4"/>
      <c r="P198" s="4"/>
      <c r="Q198" s="4"/>
      <c r="R198" s="4"/>
      <c r="S198" s="4"/>
      <c r="T198" s="5"/>
      <c r="U198" s="5"/>
      <c r="V198" s="8"/>
    </row>
    <row r="223" spans="1:3" x14ac:dyDescent="0.2">
      <c r="A223" t="e" cm="1">
        <f t="array" aca="1" ref="A223" ca="1">INDIRECT("'" &amp; E1 &amp; "'!$A$2:$A$66")</f>
        <v>#REF!</v>
      </c>
      <c r="B223" t="e" cm="1">
        <f t="array" aca="1" ref="B223" ca="1">INDIRECT("'" &amp; E1 &amp; "'!$B$2:$B$66")</f>
        <v>#REF!</v>
      </c>
      <c r="C223" t="e" cm="1">
        <f t="array" aca="1" ref="C223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E0E2D2-1361-4048-8CCE-735F006EB4AF}">
  <sheetPr codeName="Sheet93"/>
  <dimension ref="A1:V223"/>
  <sheetViews>
    <sheetView topLeftCell="F1" workbookViewId="0">
      <pane ySplit="2" topLeftCell="A3" activePane="bottomLeft" state="frozen"/>
      <selection activeCell="F17" sqref="F17"/>
      <selection pane="bottomLeft" activeCell="F17" sqref="F17"/>
    </sheetView>
  </sheetViews>
  <sheetFormatPr baseColWidth="10" defaultRowHeight="16" x14ac:dyDescent="0.2"/>
  <cols>
    <col min="1" max="1" width="21.1640625" customWidth="1"/>
    <col min="2" max="2" width="12.83203125" customWidth="1"/>
    <col min="3" max="3" width="13.33203125" customWidth="1"/>
    <col min="4" max="4" width="13.1640625" customWidth="1"/>
    <col min="5" max="5" width="17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4.1640625" customWidth="1"/>
    <col min="20" max="20" width="17.1640625" customWidth="1"/>
    <col min="21" max="21" width="12.1640625" bestFit="1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252</v>
      </c>
      <c r="U2" s="1" t="s">
        <v>253</v>
      </c>
      <c r="V2" s="1" t="s">
        <v>236</v>
      </c>
    </row>
    <row r="3" spans="1:22" x14ac:dyDescent="0.2">
      <c r="A3" s="16" t="s">
        <v>357</v>
      </c>
      <c r="B3" s="4">
        <v>700</v>
      </c>
      <c r="C3" s="4">
        <v>100</v>
      </c>
      <c r="D3" s="4">
        <v>600</v>
      </c>
      <c r="E3" s="4">
        <v>25202975</v>
      </c>
      <c r="F3" s="4">
        <f t="shared" ref="F3:F11" si="0">E3+F4</f>
        <v>-805584386</v>
      </c>
      <c r="K3" s="4">
        <f t="shared" ref="K3:K11" si="1">K4+J3</f>
        <v>-419874900</v>
      </c>
      <c r="L3" s="4">
        <v>28</v>
      </c>
      <c r="M3" s="4">
        <v>80</v>
      </c>
      <c r="N3" s="4">
        <v>0</v>
      </c>
      <c r="O3" s="4">
        <v>13</v>
      </c>
      <c r="P3" s="4">
        <v>9700</v>
      </c>
      <c r="Q3" s="4">
        <v>112800</v>
      </c>
      <c r="R3" s="5">
        <v>-2.1499999999999998E-2</v>
      </c>
      <c r="S3" s="4">
        <v>143200</v>
      </c>
      <c r="T3" s="5">
        <f t="shared" ref="T3:T38" si="2">AVERAGE(S4:S13)</f>
        <v>66480</v>
      </c>
      <c r="U3" s="24">
        <f t="shared" ref="U3:U11" si="3">MIN(S4:S8)</f>
        <v>46700</v>
      </c>
      <c r="V3" s="5">
        <v>2.58E-2</v>
      </c>
    </row>
    <row r="4" spans="1:22" x14ac:dyDescent="0.2">
      <c r="A4" s="16" t="s">
        <v>356</v>
      </c>
      <c r="B4" s="4">
        <v>5100</v>
      </c>
      <c r="C4" s="4">
        <v>4900</v>
      </c>
      <c r="D4" s="4">
        <v>200</v>
      </c>
      <c r="E4" s="4">
        <v>8566624</v>
      </c>
      <c r="F4" s="4">
        <f t="shared" si="0"/>
        <v>-830787361</v>
      </c>
      <c r="K4" s="4">
        <f t="shared" si="1"/>
        <v>-419874900</v>
      </c>
      <c r="L4" s="4">
        <v>48</v>
      </c>
      <c r="M4" s="4">
        <v>34</v>
      </c>
      <c r="N4" s="4">
        <v>2</v>
      </c>
      <c r="O4" s="4">
        <v>4</v>
      </c>
      <c r="P4" s="4">
        <v>31200</v>
      </c>
      <c r="Q4" s="4">
        <v>47600</v>
      </c>
      <c r="R4" s="5">
        <v>-2.5699999999999997E-2</v>
      </c>
      <c r="S4" s="4">
        <v>79400</v>
      </c>
      <c r="T4" s="5">
        <f t="shared" si="2"/>
        <v>63270</v>
      </c>
      <c r="U4" s="24">
        <f t="shared" si="3"/>
        <v>44200</v>
      </c>
      <c r="V4" s="5">
        <v>2.07E-2</v>
      </c>
    </row>
    <row r="5" spans="1:22" x14ac:dyDescent="0.2">
      <c r="A5" s="16" t="s">
        <v>355</v>
      </c>
      <c r="B5" s="4">
        <v>0</v>
      </c>
      <c r="C5" s="4">
        <v>1000</v>
      </c>
      <c r="D5" s="4">
        <v>-1000</v>
      </c>
      <c r="E5" s="4">
        <v>-43462231</v>
      </c>
      <c r="F5" s="4">
        <f t="shared" si="0"/>
        <v>-839353985</v>
      </c>
      <c r="K5" s="4">
        <f t="shared" si="1"/>
        <v>-419874900</v>
      </c>
      <c r="L5" s="4">
        <v>40</v>
      </c>
      <c r="M5" s="4">
        <v>19</v>
      </c>
      <c r="N5" s="4">
        <v>3</v>
      </c>
      <c r="O5" s="4">
        <v>2</v>
      </c>
      <c r="P5" s="4">
        <v>33300</v>
      </c>
      <c r="Q5" s="4">
        <v>27900</v>
      </c>
      <c r="R5" s="5">
        <v>1.1599999999999999E-2</v>
      </c>
      <c r="S5" s="4">
        <v>74400</v>
      </c>
      <c r="T5" s="5">
        <f t="shared" si="2"/>
        <v>67190</v>
      </c>
      <c r="U5" s="24">
        <f t="shared" si="3"/>
        <v>44200</v>
      </c>
      <c r="V5" s="5">
        <v>1.83E-2</v>
      </c>
    </row>
    <row r="6" spans="1:22" x14ac:dyDescent="0.2">
      <c r="A6" s="16" t="s">
        <v>354</v>
      </c>
      <c r="B6" s="4">
        <v>5600</v>
      </c>
      <c r="C6" s="4">
        <v>1000</v>
      </c>
      <c r="D6" s="4">
        <v>4600</v>
      </c>
      <c r="E6" s="4">
        <v>199647972</v>
      </c>
      <c r="F6" s="4">
        <f t="shared" si="0"/>
        <v>-795891754</v>
      </c>
      <c r="K6" s="4">
        <f t="shared" si="1"/>
        <v>-419874900</v>
      </c>
      <c r="L6" s="4">
        <v>55</v>
      </c>
      <c r="M6" s="4">
        <v>47</v>
      </c>
      <c r="N6" s="4">
        <v>3</v>
      </c>
      <c r="O6" s="4">
        <v>4</v>
      </c>
      <c r="P6" s="4">
        <v>37000</v>
      </c>
      <c r="Q6" s="4">
        <v>53100</v>
      </c>
      <c r="R6" s="5">
        <v>1.6500000000000001E-2</v>
      </c>
      <c r="S6" s="4">
        <v>115400</v>
      </c>
      <c r="T6" s="5">
        <f t="shared" si="2"/>
        <v>57390</v>
      </c>
      <c r="U6" s="24">
        <f t="shared" si="3"/>
        <v>44200</v>
      </c>
      <c r="V6" s="5">
        <v>2.9700000000000001E-2</v>
      </c>
    </row>
    <row r="7" spans="1:22" x14ac:dyDescent="0.2">
      <c r="A7" s="16" t="s">
        <v>353</v>
      </c>
      <c r="B7" s="4">
        <v>5000</v>
      </c>
      <c r="C7" s="4">
        <v>100</v>
      </c>
      <c r="D7" s="4">
        <v>4900</v>
      </c>
      <c r="E7" s="4">
        <v>208202035</v>
      </c>
      <c r="F7" s="4">
        <f t="shared" si="0"/>
        <v>-995539726</v>
      </c>
      <c r="K7" s="4">
        <f t="shared" si="1"/>
        <v>-419874900</v>
      </c>
      <c r="L7" s="4">
        <v>35</v>
      </c>
      <c r="M7" s="4">
        <v>27</v>
      </c>
      <c r="N7" s="4">
        <v>1</v>
      </c>
      <c r="O7" s="4">
        <v>3</v>
      </c>
      <c r="P7" s="4">
        <v>23100</v>
      </c>
      <c r="Q7" s="4">
        <v>25000</v>
      </c>
      <c r="R7" s="5">
        <v>-2.3E-3</v>
      </c>
      <c r="S7" s="4">
        <v>52100</v>
      </c>
      <c r="T7" s="5">
        <f t="shared" si="2"/>
        <v>57510</v>
      </c>
      <c r="U7" s="24">
        <f t="shared" si="3"/>
        <v>44200</v>
      </c>
      <c r="V7" s="5">
        <v>3.6799999999999999E-2</v>
      </c>
    </row>
    <row r="8" spans="1:22" x14ac:dyDescent="0.2">
      <c r="A8" s="16" t="s">
        <v>352</v>
      </c>
      <c r="B8" s="4">
        <v>0</v>
      </c>
      <c r="C8" s="4">
        <v>3400</v>
      </c>
      <c r="D8" s="4">
        <v>-3400</v>
      </c>
      <c r="E8" s="4">
        <v>-144829807</v>
      </c>
      <c r="F8" s="4">
        <f t="shared" si="0"/>
        <v>-1203741761</v>
      </c>
      <c r="G8" s="4">
        <v>0</v>
      </c>
      <c r="H8" s="4">
        <v>4500</v>
      </c>
      <c r="I8" s="4">
        <v>-4500</v>
      </c>
      <c r="J8" s="4">
        <v>-191280000</v>
      </c>
      <c r="K8" s="4">
        <f t="shared" si="1"/>
        <v>-419874900</v>
      </c>
      <c r="L8" s="4">
        <v>23</v>
      </c>
      <c r="M8" s="4">
        <v>29</v>
      </c>
      <c r="N8" s="4">
        <v>0</v>
      </c>
      <c r="O8" s="4">
        <v>4</v>
      </c>
      <c r="P8" s="4">
        <v>10000</v>
      </c>
      <c r="Q8" s="4">
        <v>34500</v>
      </c>
      <c r="R8" s="5">
        <v>-6.9999999999999993E-3</v>
      </c>
      <c r="S8" s="4">
        <v>46700</v>
      </c>
      <c r="T8" s="5">
        <f t="shared" si="2"/>
        <v>64330</v>
      </c>
      <c r="U8" s="24">
        <f t="shared" si="3"/>
        <v>44200</v>
      </c>
      <c r="V8" s="5">
        <v>1.8700000000000001E-2</v>
      </c>
    </row>
    <row r="9" spans="1:22" x14ac:dyDescent="0.2">
      <c r="A9" s="16" t="s">
        <v>351</v>
      </c>
      <c r="B9" s="4">
        <v>1900</v>
      </c>
      <c r="C9" s="4">
        <v>500</v>
      </c>
      <c r="D9" s="4">
        <v>1400</v>
      </c>
      <c r="E9" s="4">
        <v>60050815</v>
      </c>
      <c r="F9" s="4">
        <f t="shared" si="0"/>
        <v>-1058911954</v>
      </c>
      <c r="K9" s="4">
        <f t="shared" si="1"/>
        <v>-228594900</v>
      </c>
      <c r="L9" s="4">
        <v>22</v>
      </c>
      <c r="M9" s="4">
        <v>14</v>
      </c>
      <c r="N9" s="4">
        <v>1</v>
      </c>
      <c r="O9" s="4">
        <v>3</v>
      </c>
      <c r="P9" s="4">
        <v>15300</v>
      </c>
      <c r="Q9" s="4">
        <v>27700</v>
      </c>
      <c r="R9" s="5">
        <v>-6.8999999999999999E-3</v>
      </c>
      <c r="S9" s="4">
        <v>44200</v>
      </c>
      <c r="T9" s="5">
        <f t="shared" si="2"/>
        <v>64170</v>
      </c>
      <c r="U9" s="24">
        <f t="shared" si="3"/>
        <v>46100</v>
      </c>
      <c r="V9" s="5">
        <v>1.6200000000000003E-2</v>
      </c>
    </row>
    <row r="10" spans="1:22" x14ac:dyDescent="0.2">
      <c r="A10" s="16" t="s">
        <v>350</v>
      </c>
      <c r="B10" s="4">
        <v>0</v>
      </c>
      <c r="C10" s="4">
        <v>9600</v>
      </c>
      <c r="D10" s="4">
        <v>-9600</v>
      </c>
      <c r="E10" s="4">
        <v>-416124035</v>
      </c>
      <c r="F10" s="4">
        <f t="shared" si="0"/>
        <v>-1118962769</v>
      </c>
      <c r="K10" s="4">
        <f t="shared" si="1"/>
        <v>-228594900</v>
      </c>
      <c r="L10" s="4">
        <v>17</v>
      </c>
      <c r="M10" s="4">
        <v>24</v>
      </c>
      <c r="N10" s="4">
        <v>3</v>
      </c>
      <c r="O10" s="4">
        <v>5</v>
      </c>
      <c r="P10" s="4">
        <v>17300</v>
      </c>
      <c r="Q10" s="4">
        <v>46400</v>
      </c>
      <c r="R10" s="5">
        <v>-2.3E-3</v>
      </c>
      <c r="S10" s="4">
        <v>69400</v>
      </c>
      <c r="T10" s="5">
        <f t="shared" si="2"/>
        <v>69440</v>
      </c>
      <c r="U10" s="24">
        <f t="shared" si="3"/>
        <v>46100</v>
      </c>
      <c r="V10" s="5">
        <v>1.15E-2</v>
      </c>
    </row>
    <row r="11" spans="1:22" x14ac:dyDescent="0.2">
      <c r="A11" s="16" t="s">
        <v>349</v>
      </c>
      <c r="B11" s="4">
        <v>5200</v>
      </c>
      <c r="C11" s="4">
        <v>3800</v>
      </c>
      <c r="D11" s="4">
        <v>1400</v>
      </c>
      <c r="E11" s="4">
        <v>60725987</v>
      </c>
      <c r="F11" s="4">
        <f t="shared" si="0"/>
        <v>-702838734</v>
      </c>
      <c r="K11" s="4">
        <f t="shared" si="1"/>
        <v>-228594900</v>
      </c>
      <c r="L11" s="4">
        <v>29</v>
      </c>
      <c r="M11" s="4">
        <v>23</v>
      </c>
      <c r="N11" s="4">
        <v>0</v>
      </c>
      <c r="O11" s="4">
        <v>6</v>
      </c>
      <c r="P11" s="4">
        <v>7100</v>
      </c>
      <c r="Q11" s="4">
        <v>37500</v>
      </c>
      <c r="R11" s="5">
        <v>-2.3E-3</v>
      </c>
      <c r="S11" s="4">
        <v>46100</v>
      </c>
      <c r="T11" s="5">
        <f t="shared" si="2"/>
        <v>78290</v>
      </c>
      <c r="U11" s="24">
        <f t="shared" si="3"/>
        <v>17400</v>
      </c>
      <c r="V11" s="5">
        <v>6.8999999999999999E-3</v>
      </c>
    </row>
    <row r="12" spans="1:22" x14ac:dyDescent="0.2">
      <c r="A12" s="16" t="s">
        <v>348</v>
      </c>
      <c r="B12" s="4">
        <v>0</v>
      </c>
      <c r="C12" s="4">
        <v>8900</v>
      </c>
      <c r="D12" s="4">
        <v>-8900</v>
      </c>
      <c r="E12" s="4">
        <v>-382234604</v>
      </c>
      <c r="F12" s="4">
        <f t="shared" ref="F12:F38" si="4">E12+F13</f>
        <v>-763564721</v>
      </c>
      <c r="K12" s="4">
        <f t="shared" ref="K12:K38" si="5">K13+J12</f>
        <v>-228594900</v>
      </c>
      <c r="L12" s="4">
        <v>18</v>
      </c>
      <c r="M12" s="4">
        <v>26</v>
      </c>
      <c r="N12" s="4">
        <v>1</v>
      </c>
      <c r="O12" s="4">
        <v>4</v>
      </c>
      <c r="P12" s="4">
        <v>9400</v>
      </c>
      <c r="Q12" s="4">
        <v>23500</v>
      </c>
      <c r="R12" s="5">
        <v>1.6399999999999998E-2</v>
      </c>
      <c r="S12" s="4">
        <v>48000</v>
      </c>
      <c r="T12" s="5">
        <f t="shared" si="2"/>
        <v>82850</v>
      </c>
      <c r="U12" s="24">
        <f t="shared" ref="U12:U38" si="6">MIN(S13:S17)</f>
        <v>17400</v>
      </c>
      <c r="V12" s="5">
        <v>2.76E-2</v>
      </c>
    </row>
    <row r="13" spans="1:22" x14ac:dyDescent="0.2">
      <c r="A13" s="16" t="s">
        <v>347</v>
      </c>
      <c r="B13" s="4">
        <v>6200</v>
      </c>
      <c r="C13" s="4">
        <v>12600</v>
      </c>
      <c r="D13" s="4">
        <v>-6400</v>
      </c>
      <c r="E13" s="4">
        <v>-276135219</v>
      </c>
      <c r="F13" s="4">
        <f t="shared" si="4"/>
        <v>-381330117</v>
      </c>
      <c r="G13" s="4">
        <v>0</v>
      </c>
      <c r="H13" s="4">
        <v>5500</v>
      </c>
      <c r="I13" s="4">
        <v>-5500</v>
      </c>
      <c r="J13" s="4">
        <v>-236150000</v>
      </c>
      <c r="K13" s="4">
        <f t="shared" si="5"/>
        <v>-228594900</v>
      </c>
      <c r="L13" s="4">
        <v>42</v>
      </c>
      <c r="M13" s="4">
        <v>51</v>
      </c>
      <c r="N13" s="4">
        <v>0</v>
      </c>
      <c r="O13" s="4">
        <v>7</v>
      </c>
      <c r="P13" s="4">
        <v>16400</v>
      </c>
      <c r="Q13" s="4">
        <v>58400</v>
      </c>
      <c r="R13" s="5">
        <v>-1.6299999999999999E-2</v>
      </c>
      <c r="S13" s="4">
        <v>89100</v>
      </c>
      <c r="T13" s="5">
        <f t="shared" si="2"/>
        <v>84450</v>
      </c>
      <c r="U13" s="24">
        <f t="shared" si="6"/>
        <v>17400</v>
      </c>
      <c r="V13" s="5">
        <v>2.52E-2</v>
      </c>
    </row>
    <row r="14" spans="1:22" x14ac:dyDescent="0.2">
      <c r="A14" s="16" t="s">
        <v>340</v>
      </c>
      <c r="B14" s="4">
        <v>0</v>
      </c>
      <c r="C14" s="4">
        <v>6800</v>
      </c>
      <c r="D14" s="4">
        <v>-6800</v>
      </c>
      <c r="E14" s="4">
        <v>-295088372</v>
      </c>
      <c r="F14" s="4">
        <f t="shared" si="4"/>
        <v>-105194898</v>
      </c>
      <c r="K14" s="4">
        <f t="shared" si="5"/>
        <v>7555100</v>
      </c>
      <c r="L14" s="4">
        <v>34</v>
      </c>
      <c r="M14" s="4">
        <v>25</v>
      </c>
      <c r="N14" s="4">
        <v>3</v>
      </c>
      <c r="O14" s="4">
        <v>3</v>
      </c>
      <c r="P14" s="4">
        <v>23400</v>
      </c>
      <c r="Q14" s="4">
        <v>19900</v>
      </c>
      <c r="R14" s="5">
        <v>2.3999999999999998E-3</v>
      </c>
      <c r="S14" s="4">
        <v>47300</v>
      </c>
      <c r="T14" s="5">
        <f t="shared" si="2"/>
        <v>89100</v>
      </c>
      <c r="U14" s="24">
        <f t="shared" si="6"/>
        <v>17400</v>
      </c>
      <c r="V14" s="5">
        <v>6.8999999999999999E-3</v>
      </c>
    </row>
    <row r="15" spans="1:22" x14ac:dyDescent="0.2">
      <c r="A15" s="16" t="s">
        <v>339</v>
      </c>
      <c r="B15" s="4">
        <v>8500</v>
      </c>
      <c r="C15" s="4">
        <v>8400</v>
      </c>
      <c r="D15" s="4">
        <v>100</v>
      </c>
      <c r="E15" s="4">
        <v>4343134</v>
      </c>
      <c r="F15" s="4">
        <f t="shared" si="4"/>
        <v>189893474</v>
      </c>
      <c r="K15" s="4">
        <f t="shared" si="5"/>
        <v>7555100</v>
      </c>
      <c r="L15" s="4">
        <v>45</v>
      </c>
      <c r="M15" s="4">
        <v>50</v>
      </c>
      <c r="N15" s="4">
        <v>5</v>
      </c>
      <c r="O15" s="4">
        <v>6</v>
      </c>
      <c r="P15" s="4">
        <v>37200</v>
      </c>
      <c r="Q15" s="4">
        <v>49300</v>
      </c>
      <c r="R15" s="5">
        <v>-2.3E-3</v>
      </c>
      <c r="S15" s="4">
        <v>113600</v>
      </c>
      <c r="T15" s="5">
        <f t="shared" si="2"/>
        <v>82490</v>
      </c>
      <c r="U15" s="24">
        <f t="shared" si="6"/>
        <v>17400</v>
      </c>
      <c r="V15" s="5">
        <v>2.0499999999999997E-2</v>
      </c>
    </row>
    <row r="16" spans="1:22" x14ac:dyDescent="0.2">
      <c r="A16" s="16" t="s">
        <v>338</v>
      </c>
      <c r="B16" s="4">
        <v>3100</v>
      </c>
      <c r="C16" s="4">
        <v>400</v>
      </c>
      <c r="D16" s="4">
        <v>2700</v>
      </c>
      <c r="E16" s="4">
        <v>116868104</v>
      </c>
      <c r="F16" s="4">
        <f t="shared" si="4"/>
        <v>185550340</v>
      </c>
      <c r="K16" s="4">
        <f t="shared" si="5"/>
        <v>7555100</v>
      </c>
      <c r="L16" s="4">
        <v>7</v>
      </c>
      <c r="M16" s="4">
        <v>17</v>
      </c>
      <c r="N16" s="4">
        <v>0</v>
      </c>
      <c r="O16" s="4">
        <v>0</v>
      </c>
      <c r="P16" s="4">
        <v>2900</v>
      </c>
      <c r="Q16" s="4">
        <v>11300</v>
      </c>
      <c r="R16" s="5">
        <v>9.300000000000001E-3</v>
      </c>
      <c r="S16" s="4">
        <v>17400</v>
      </c>
      <c r="T16" s="5">
        <f t="shared" si="2"/>
        <v>85260</v>
      </c>
      <c r="U16" s="24">
        <f t="shared" si="6"/>
        <v>42600</v>
      </c>
      <c r="V16" s="5">
        <v>1.15E-2</v>
      </c>
    </row>
    <row r="17" spans="1:22" x14ac:dyDescent="0.2">
      <c r="A17" s="16" t="s">
        <v>337</v>
      </c>
      <c r="B17" s="4">
        <v>5100</v>
      </c>
      <c r="C17" s="4">
        <v>6200</v>
      </c>
      <c r="D17" s="4">
        <v>-1100</v>
      </c>
      <c r="E17" s="4">
        <v>-47692120</v>
      </c>
      <c r="F17" s="4">
        <f t="shared" si="4"/>
        <v>68682236</v>
      </c>
      <c r="K17" s="4">
        <f t="shared" si="5"/>
        <v>7555100</v>
      </c>
      <c r="L17" s="4">
        <v>23</v>
      </c>
      <c r="M17" s="4">
        <v>32</v>
      </c>
      <c r="N17" s="4">
        <v>1</v>
      </c>
      <c r="O17" s="4">
        <v>2</v>
      </c>
      <c r="P17" s="4">
        <v>12100</v>
      </c>
      <c r="Q17" s="4">
        <v>33000</v>
      </c>
      <c r="R17" s="5">
        <v>-4.5999999999999999E-3</v>
      </c>
      <c r="S17" s="4">
        <v>53300</v>
      </c>
      <c r="T17" s="5">
        <f t="shared" si="2"/>
        <v>90750</v>
      </c>
      <c r="U17" s="24">
        <f t="shared" si="6"/>
        <v>42600</v>
      </c>
      <c r="V17" s="5">
        <v>2.5000000000000001E-2</v>
      </c>
    </row>
    <row r="18" spans="1:22" x14ac:dyDescent="0.2">
      <c r="A18" s="16" t="s">
        <v>336</v>
      </c>
      <c r="B18" s="4">
        <v>2900</v>
      </c>
      <c r="C18" s="4">
        <v>20800</v>
      </c>
      <c r="D18" s="4">
        <v>-17900</v>
      </c>
      <c r="E18" s="4">
        <v>-783320514</v>
      </c>
      <c r="F18" s="4">
        <f t="shared" si="4"/>
        <v>116374356</v>
      </c>
      <c r="G18" s="4">
        <v>1</v>
      </c>
      <c r="H18" s="4">
        <v>0</v>
      </c>
      <c r="I18" s="4">
        <v>1</v>
      </c>
      <c r="J18" s="4">
        <v>45100</v>
      </c>
      <c r="K18" s="4">
        <f t="shared" si="5"/>
        <v>7555100</v>
      </c>
      <c r="L18" s="4">
        <v>30</v>
      </c>
      <c r="M18" s="4">
        <v>77</v>
      </c>
      <c r="N18" s="4">
        <v>1</v>
      </c>
      <c r="O18" s="4">
        <v>10</v>
      </c>
      <c r="P18" s="4">
        <v>18400</v>
      </c>
      <c r="Q18" s="4">
        <v>78700</v>
      </c>
      <c r="R18" s="5">
        <v>-4.1500000000000002E-2</v>
      </c>
      <c r="S18" s="4">
        <v>114900</v>
      </c>
      <c r="T18" s="5">
        <f t="shared" si="2"/>
        <v>85110</v>
      </c>
      <c r="U18" s="24">
        <f t="shared" si="6"/>
        <v>42600</v>
      </c>
      <c r="V18" s="5">
        <v>5.0900000000000001E-2</v>
      </c>
    </row>
    <row r="19" spans="1:22" x14ac:dyDescent="0.2">
      <c r="A19" s="16" t="s">
        <v>335</v>
      </c>
      <c r="B19" s="4">
        <v>0</v>
      </c>
      <c r="C19" s="4">
        <v>4600</v>
      </c>
      <c r="D19" s="4">
        <v>-4600</v>
      </c>
      <c r="E19" s="4">
        <v>-208295775</v>
      </c>
      <c r="F19" s="4">
        <f t="shared" si="4"/>
        <v>899694870</v>
      </c>
      <c r="K19" s="4">
        <f t="shared" si="5"/>
        <v>7510000</v>
      </c>
      <c r="L19" s="4">
        <v>28</v>
      </c>
      <c r="M19" s="4">
        <v>40</v>
      </c>
      <c r="N19" s="4">
        <v>1</v>
      </c>
      <c r="O19" s="4">
        <v>3</v>
      </c>
      <c r="P19" s="4">
        <v>17700</v>
      </c>
      <c r="Q19" s="4">
        <v>21000</v>
      </c>
      <c r="R19" s="5">
        <v>-1.55E-2</v>
      </c>
      <c r="S19" s="4">
        <v>42600</v>
      </c>
      <c r="T19" s="5">
        <f t="shared" si="2"/>
        <v>90430</v>
      </c>
      <c r="U19" s="24">
        <f t="shared" si="6"/>
        <v>93600</v>
      </c>
      <c r="V19" s="5">
        <v>9.8299999999999998E-2</v>
      </c>
    </row>
    <row r="20" spans="1:22" x14ac:dyDescent="0.2">
      <c r="A20" s="16" t="s">
        <v>334</v>
      </c>
      <c r="B20" s="4">
        <v>15200</v>
      </c>
      <c r="C20" s="4">
        <v>400</v>
      </c>
      <c r="D20" s="4">
        <v>14800</v>
      </c>
      <c r="E20" s="4">
        <v>681140606</v>
      </c>
      <c r="F20" s="4">
        <f t="shared" si="4"/>
        <v>1107990645</v>
      </c>
      <c r="G20" s="4">
        <v>0</v>
      </c>
      <c r="H20" s="4">
        <v>0</v>
      </c>
      <c r="I20" s="4">
        <v>0</v>
      </c>
      <c r="J20" s="4">
        <v>225820000</v>
      </c>
      <c r="K20" s="4">
        <f t="shared" si="5"/>
        <v>7510000</v>
      </c>
      <c r="L20" s="4">
        <v>50</v>
      </c>
      <c r="M20" s="4">
        <v>38</v>
      </c>
      <c r="N20" s="4">
        <v>6</v>
      </c>
      <c r="O20" s="4">
        <v>7</v>
      </c>
      <c r="P20" s="4">
        <v>62400</v>
      </c>
      <c r="Q20" s="4">
        <v>46700</v>
      </c>
      <c r="R20" s="5">
        <v>2.2000000000000001E-3</v>
      </c>
      <c r="S20" s="4">
        <v>122100</v>
      </c>
      <c r="T20" s="5">
        <f t="shared" si="2"/>
        <v>86280</v>
      </c>
      <c r="U20" s="24">
        <f t="shared" si="6"/>
        <v>47500</v>
      </c>
      <c r="V20" s="5">
        <v>2.7799999999999998E-2</v>
      </c>
    </row>
    <row r="21" spans="1:22" x14ac:dyDescent="0.2">
      <c r="A21" s="16" t="s">
        <v>333</v>
      </c>
      <c r="B21" s="4">
        <v>13200</v>
      </c>
      <c r="C21" s="4">
        <v>100</v>
      </c>
      <c r="D21" s="4">
        <v>13100</v>
      </c>
      <c r="E21" s="4">
        <v>591765735</v>
      </c>
      <c r="F21" s="4">
        <f t="shared" si="4"/>
        <v>426850039</v>
      </c>
      <c r="G21" s="4">
        <v>5000</v>
      </c>
      <c r="H21" s="4">
        <v>0</v>
      </c>
      <c r="I21" s="4">
        <v>5000</v>
      </c>
      <c r="J21" s="4">
        <v>225820000</v>
      </c>
      <c r="K21" s="4">
        <f t="shared" si="5"/>
        <v>-218310000</v>
      </c>
      <c r="L21" s="4">
        <v>42</v>
      </c>
      <c r="M21" s="4">
        <v>39</v>
      </c>
      <c r="N21" s="4">
        <v>7</v>
      </c>
      <c r="O21" s="4">
        <v>13</v>
      </c>
      <c r="P21" s="4">
        <v>50100</v>
      </c>
      <c r="Q21" s="4">
        <v>79700</v>
      </c>
      <c r="R21" s="5">
        <v>6.7000000000000002E-3</v>
      </c>
      <c r="S21" s="4">
        <v>134600</v>
      </c>
      <c r="T21" s="5">
        <f t="shared" si="2"/>
        <v>83120</v>
      </c>
      <c r="U21" s="24">
        <f t="shared" si="6"/>
        <v>45100</v>
      </c>
      <c r="V21" s="5">
        <v>6.0499999999999998E-2</v>
      </c>
    </row>
    <row r="22" spans="1:22" x14ac:dyDescent="0.2">
      <c r="A22" s="16" t="s">
        <v>332</v>
      </c>
      <c r="B22" s="4">
        <v>2500</v>
      </c>
      <c r="C22" s="4">
        <v>3100</v>
      </c>
      <c r="D22" s="4">
        <v>-600</v>
      </c>
      <c r="E22" s="4">
        <v>-27195257</v>
      </c>
      <c r="F22" s="4">
        <f t="shared" si="4"/>
        <v>-164915696</v>
      </c>
      <c r="K22" s="4">
        <f t="shared" si="5"/>
        <v>-444130000</v>
      </c>
      <c r="L22" s="4">
        <v>35</v>
      </c>
      <c r="M22" s="4">
        <v>21</v>
      </c>
      <c r="N22" s="4">
        <v>4</v>
      </c>
      <c r="O22" s="4">
        <v>4</v>
      </c>
      <c r="P22" s="4">
        <v>49500</v>
      </c>
      <c r="Q22" s="4">
        <v>37000</v>
      </c>
      <c r="R22" s="5">
        <v>0</v>
      </c>
      <c r="S22" s="4">
        <v>93600</v>
      </c>
      <c r="T22" s="5">
        <f t="shared" si="2"/>
        <v>94320</v>
      </c>
      <c r="U22" s="24">
        <f t="shared" si="6"/>
        <v>45100</v>
      </c>
      <c r="V22" s="5">
        <v>1.9699999999999999E-2</v>
      </c>
    </row>
    <row r="23" spans="1:22" x14ac:dyDescent="0.2">
      <c r="A23" s="16" t="s">
        <v>331</v>
      </c>
      <c r="B23" s="4">
        <v>9300</v>
      </c>
      <c r="C23" s="4">
        <v>1100</v>
      </c>
      <c r="D23" s="4">
        <v>8200</v>
      </c>
      <c r="E23" s="4">
        <v>374335072</v>
      </c>
      <c r="F23" s="4">
        <f t="shared" si="4"/>
        <v>-137720439</v>
      </c>
      <c r="K23" s="4">
        <f t="shared" si="5"/>
        <v>-444130000</v>
      </c>
      <c r="L23" s="4">
        <v>35</v>
      </c>
      <c r="M23" s="4">
        <v>41</v>
      </c>
      <c r="N23" s="4">
        <v>4</v>
      </c>
      <c r="O23" s="4">
        <v>11</v>
      </c>
      <c r="P23" s="4">
        <v>34200</v>
      </c>
      <c r="Q23" s="4">
        <v>63100</v>
      </c>
      <c r="R23" s="5">
        <v>-4.4000000000000003E-3</v>
      </c>
      <c r="S23" s="4">
        <v>105100</v>
      </c>
      <c r="T23" s="5">
        <f t="shared" si="2"/>
        <v>109010</v>
      </c>
      <c r="U23" s="24">
        <f t="shared" si="6"/>
        <v>45100</v>
      </c>
      <c r="V23" s="5">
        <v>2.3900000000000001E-2</v>
      </c>
    </row>
    <row r="24" spans="1:22" x14ac:dyDescent="0.2">
      <c r="A24" s="16" t="s">
        <v>330</v>
      </c>
      <c r="B24" s="4">
        <v>31400</v>
      </c>
      <c r="C24" s="4">
        <v>2200</v>
      </c>
      <c r="D24" s="4">
        <v>29200</v>
      </c>
      <c r="E24" s="4">
        <v>1340043411</v>
      </c>
      <c r="F24" s="4">
        <f t="shared" si="4"/>
        <v>-512055511</v>
      </c>
      <c r="K24" s="4">
        <f t="shared" si="5"/>
        <v>-444130000</v>
      </c>
      <c r="L24" s="4">
        <v>33</v>
      </c>
      <c r="M24" s="4">
        <v>36</v>
      </c>
      <c r="N24" s="4">
        <v>4</v>
      </c>
      <c r="O24" s="4">
        <v>5</v>
      </c>
      <c r="P24" s="4">
        <v>44400</v>
      </c>
      <c r="Q24" s="4">
        <v>35100</v>
      </c>
      <c r="R24" s="5">
        <v>-2.0999999999999999E-3</v>
      </c>
      <c r="S24" s="4">
        <v>93800</v>
      </c>
      <c r="T24" s="5">
        <f t="shared" si="2"/>
        <v>108200</v>
      </c>
      <c r="U24" s="24">
        <f t="shared" si="6"/>
        <v>45100</v>
      </c>
      <c r="V24" s="5">
        <v>1.7299999999999999E-2</v>
      </c>
    </row>
    <row r="25" spans="1:22" x14ac:dyDescent="0.2">
      <c r="A25" s="16" t="s">
        <v>329</v>
      </c>
      <c r="B25" s="4">
        <v>0</v>
      </c>
      <c r="C25" s="4">
        <v>9100</v>
      </c>
      <c r="D25" s="4">
        <v>-9100</v>
      </c>
      <c r="E25" s="4">
        <v>-416438989</v>
      </c>
      <c r="F25" s="4">
        <f t="shared" si="4"/>
        <v>-1852098922</v>
      </c>
      <c r="K25" s="4">
        <f t="shared" si="5"/>
        <v>-444130000</v>
      </c>
      <c r="L25" s="4">
        <v>38</v>
      </c>
      <c r="M25" s="4">
        <v>20</v>
      </c>
      <c r="N25" s="4">
        <v>3</v>
      </c>
      <c r="O25" s="4">
        <v>0</v>
      </c>
      <c r="P25" s="4">
        <v>28200</v>
      </c>
      <c r="Q25" s="4">
        <v>13200</v>
      </c>
      <c r="R25" s="5">
        <v>-1.3100000000000001E-2</v>
      </c>
      <c r="S25" s="4">
        <v>47500</v>
      </c>
      <c r="T25" s="5">
        <f t="shared" si="2"/>
        <v>112880</v>
      </c>
      <c r="U25" s="24">
        <f t="shared" si="6"/>
        <v>45100</v>
      </c>
      <c r="V25" s="5">
        <v>2.5899999999999999E-2</v>
      </c>
    </row>
    <row r="26" spans="1:22" x14ac:dyDescent="0.2">
      <c r="A26" s="16" t="s">
        <v>328</v>
      </c>
      <c r="B26" s="4">
        <v>4800</v>
      </c>
      <c r="C26" s="4">
        <v>1400</v>
      </c>
      <c r="D26" s="4">
        <v>3400</v>
      </c>
      <c r="E26" s="4">
        <v>156832727</v>
      </c>
      <c r="F26" s="4">
        <f t="shared" si="4"/>
        <v>-1435659933</v>
      </c>
      <c r="K26" s="4">
        <f t="shared" si="5"/>
        <v>-444130000</v>
      </c>
      <c r="L26" s="4">
        <v>43</v>
      </c>
      <c r="M26" s="4">
        <v>28</v>
      </c>
      <c r="N26" s="4">
        <v>0</v>
      </c>
      <c r="O26" s="4">
        <v>2</v>
      </c>
      <c r="P26" s="4">
        <v>18700</v>
      </c>
      <c r="Q26" s="4">
        <v>22000</v>
      </c>
      <c r="R26" s="5">
        <v>6.6E-3</v>
      </c>
      <c r="S26" s="4">
        <v>45100</v>
      </c>
      <c r="T26" s="5">
        <f t="shared" si="2"/>
        <v>117710</v>
      </c>
      <c r="U26" s="24">
        <f t="shared" si="6"/>
        <v>58500</v>
      </c>
      <c r="V26" s="5">
        <v>3.7900000000000003E-2</v>
      </c>
    </row>
    <row r="27" spans="1:22" x14ac:dyDescent="0.2">
      <c r="A27" s="16" t="s">
        <v>327</v>
      </c>
      <c r="B27" s="4">
        <v>500</v>
      </c>
      <c r="C27" s="4">
        <v>10600</v>
      </c>
      <c r="D27" s="4">
        <v>-10100</v>
      </c>
      <c r="E27" s="4">
        <v>-466372634</v>
      </c>
      <c r="F27" s="4">
        <f t="shared" si="4"/>
        <v>-1592492660</v>
      </c>
      <c r="K27" s="4">
        <f t="shared" si="5"/>
        <v>-444130000</v>
      </c>
      <c r="L27" s="4">
        <v>28</v>
      </c>
      <c r="M27" s="4">
        <v>44</v>
      </c>
      <c r="N27" s="4">
        <v>2</v>
      </c>
      <c r="O27" s="4">
        <v>8</v>
      </c>
      <c r="P27" s="4">
        <v>21000</v>
      </c>
      <c r="Q27" s="4">
        <v>70000</v>
      </c>
      <c r="R27" s="5">
        <v>-1.0800000000000001E-2</v>
      </c>
      <c r="S27" s="4">
        <v>108200</v>
      </c>
      <c r="T27" s="5">
        <f t="shared" si="2"/>
        <v>114720</v>
      </c>
      <c r="U27" s="24">
        <f t="shared" si="6"/>
        <v>58500</v>
      </c>
      <c r="V27" s="5">
        <v>1.5100000000000001E-2</v>
      </c>
    </row>
    <row r="28" spans="1:22" x14ac:dyDescent="0.2">
      <c r="A28" s="16" t="s">
        <v>326</v>
      </c>
      <c r="B28" s="4">
        <v>4500</v>
      </c>
      <c r="C28" s="4">
        <v>2800</v>
      </c>
      <c r="D28" s="4">
        <v>1700</v>
      </c>
      <c r="E28" s="4">
        <v>79265043</v>
      </c>
      <c r="F28" s="4">
        <f t="shared" si="4"/>
        <v>-1126120026</v>
      </c>
      <c r="K28" s="4">
        <f t="shared" si="5"/>
        <v>-444130000</v>
      </c>
      <c r="L28" s="4">
        <v>24</v>
      </c>
      <c r="M28" s="4">
        <v>28</v>
      </c>
      <c r="N28" s="4">
        <v>1</v>
      </c>
      <c r="O28" s="4">
        <v>6</v>
      </c>
      <c r="P28" s="4">
        <v>15600</v>
      </c>
      <c r="Q28" s="4">
        <v>39600</v>
      </c>
      <c r="R28" s="5">
        <v>-2.0999999999999999E-3</v>
      </c>
      <c r="S28" s="4">
        <v>58500</v>
      </c>
      <c r="T28" s="5">
        <f t="shared" si="2"/>
        <v>121830</v>
      </c>
      <c r="U28" s="24">
        <f t="shared" si="6"/>
        <v>80600</v>
      </c>
      <c r="V28" s="5">
        <v>2.3300000000000001E-2</v>
      </c>
    </row>
    <row r="29" spans="1:22" x14ac:dyDescent="0.2">
      <c r="A29" s="16" t="s">
        <v>325</v>
      </c>
      <c r="B29" s="4">
        <v>200</v>
      </c>
      <c r="C29" s="4">
        <v>4400</v>
      </c>
      <c r="D29" s="4">
        <v>-4200</v>
      </c>
      <c r="E29" s="4">
        <v>-194311378</v>
      </c>
      <c r="F29" s="4">
        <f t="shared" si="4"/>
        <v>-1205385069</v>
      </c>
      <c r="K29" s="4">
        <f t="shared" si="5"/>
        <v>-444130000</v>
      </c>
      <c r="L29" s="4">
        <v>20</v>
      </c>
      <c r="M29" s="4">
        <v>49</v>
      </c>
      <c r="N29" s="4">
        <v>1</v>
      </c>
      <c r="O29" s="4">
        <v>10</v>
      </c>
      <c r="P29" s="4">
        <v>9800</v>
      </c>
      <c r="Q29" s="4">
        <v>78500</v>
      </c>
      <c r="R29" s="5">
        <v>-8.5000000000000006E-3</v>
      </c>
      <c r="S29" s="4">
        <v>95800</v>
      </c>
      <c r="T29" s="5">
        <f t="shared" si="2"/>
        <v>119630</v>
      </c>
      <c r="U29" s="24">
        <f t="shared" si="6"/>
        <v>80600</v>
      </c>
      <c r="V29" s="5">
        <v>2.35E-2</v>
      </c>
    </row>
    <row r="30" spans="1:22" x14ac:dyDescent="0.2">
      <c r="A30" s="16" t="s">
        <v>324</v>
      </c>
      <c r="B30" s="4">
        <v>1600</v>
      </c>
      <c r="C30" s="4">
        <v>0</v>
      </c>
      <c r="D30" s="4">
        <v>1600</v>
      </c>
      <c r="E30" s="4">
        <v>74419851</v>
      </c>
      <c r="F30" s="4">
        <f t="shared" si="4"/>
        <v>-1011073691</v>
      </c>
      <c r="K30" s="4">
        <f t="shared" si="5"/>
        <v>-444130000</v>
      </c>
      <c r="L30" s="4">
        <v>42</v>
      </c>
      <c r="M30" s="4">
        <v>44</v>
      </c>
      <c r="N30" s="4">
        <v>5</v>
      </c>
      <c r="O30" s="4">
        <v>6</v>
      </c>
      <c r="P30" s="4">
        <v>32600</v>
      </c>
      <c r="Q30" s="4">
        <v>45600</v>
      </c>
      <c r="R30" s="5">
        <v>2.2000000000000001E-3</v>
      </c>
      <c r="S30" s="4">
        <v>80600</v>
      </c>
      <c r="T30" s="5">
        <f t="shared" si="2"/>
        <v>117000</v>
      </c>
      <c r="U30" s="24">
        <f t="shared" si="6"/>
        <v>85700</v>
      </c>
      <c r="V30" s="5">
        <v>1.9199999999999998E-2</v>
      </c>
    </row>
    <row r="31" spans="1:22" x14ac:dyDescent="0.2">
      <c r="A31" s="16" t="s">
        <v>323</v>
      </c>
      <c r="B31" s="4">
        <v>200</v>
      </c>
      <c r="C31" s="4">
        <v>4100</v>
      </c>
      <c r="D31" s="4">
        <v>-3900</v>
      </c>
      <c r="E31" s="4">
        <v>-184129602</v>
      </c>
      <c r="F31" s="4">
        <f t="shared" si="4"/>
        <v>-1085493542</v>
      </c>
      <c r="K31" s="4">
        <f t="shared" si="5"/>
        <v>-444130000</v>
      </c>
      <c r="L31" s="4">
        <v>33</v>
      </c>
      <c r="M31" s="4">
        <v>42</v>
      </c>
      <c r="N31" s="4">
        <v>1</v>
      </c>
      <c r="O31" s="4">
        <v>11</v>
      </c>
      <c r="P31" s="4">
        <v>33000</v>
      </c>
      <c r="Q31" s="4">
        <v>65800</v>
      </c>
      <c r="R31" s="5">
        <v>-8.5000000000000006E-3</v>
      </c>
      <c r="S31" s="4">
        <v>103000</v>
      </c>
      <c r="T31" s="5">
        <f t="shared" si="2"/>
        <v>114530</v>
      </c>
      <c r="U31" s="24">
        <f t="shared" si="6"/>
        <v>85700</v>
      </c>
      <c r="V31" s="5">
        <v>1.89E-2</v>
      </c>
    </row>
    <row r="32" spans="1:22" x14ac:dyDescent="0.2">
      <c r="A32" s="16" t="s">
        <v>322</v>
      </c>
      <c r="B32" s="4">
        <v>11900</v>
      </c>
      <c r="C32" s="4">
        <v>19250</v>
      </c>
      <c r="D32" s="4">
        <v>-7350</v>
      </c>
      <c r="E32" s="4">
        <v>-346734105</v>
      </c>
      <c r="F32" s="4">
        <f t="shared" si="4"/>
        <v>-901363940</v>
      </c>
      <c r="K32" s="4">
        <f t="shared" si="5"/>
        <v>-444130000</v>
      </c>
      <c r="L32" s="4">
        <v>76</v>
      </c>
      <c r="M32" s="4">
        <v>84</v>
      </c>
      <c r="N32" s="4">
        <v>13</v>
      </c>
      <c r="O32" s="4">
        <v>9</v>
      </c>
      <c r="P32" s="4">
        <v>116100</v>
      </c>
      <c r="Q32" s="4">
        <v>81900</v>
      </c>
      <c r="R32" s="5">
        <v>2.8300000000000002E-2</v>
      </c>
      <c r="S32" s="4">
        <v>205600</v>
      </c>
      <c r="T32" s="5">
        <f t="shared" si="2"/>
        <v>99800</v>
      </c>
      <c r="U32" s="24">
        <f t="shared" si="6"/>
        <v>78300</v>
      </c>
      <c r="V32" s="5">
        <v>3.5499999999999997E-2</v>
      </c>
    </row>
    <row r="33" spans="1:22" x14ac:dyDescent="0.2">
      <c r="A33" s="16" t="s">
        <v>321</v>
      </c>
      <c r="B33" s="4">
        <v>22600</v>
      </c>
      <c r="C33" s="4">
        <v>900</v>
      </c>
      <c r="D33" s="4">
        <v>21700</v>
      </c>
      <c r="E33" s="4">
        <v>976849611</v>
      </c>
      <c r="F33" s="4">
        <f t="shared" si="4"/>
        <v>-554629835</v>
      </c>
      <c r="K33" s="4">
        <f t="shared" si="5"/>
        <v>-444130000</v>
      </c>
      <c r="L33" s="4">
        <v>113</v>
      </c>
      <c r="M33" s="4">
        <v>52</v>
      </c>
      <c r="N33" s="4">
        <v>22</v>
      </c>
      <c r="O33" s="4">
        <v>8</v>
      </c>
      <c r="P33" s="4">
        <v>165900</v>
      </c>
      <c r="Q33" s="4">
        <v>75400</v>
      </c>
      <c r="R33" s="5">
        <v>4.5499999999999999E-2</v>
      </c>
      <c r="S33" s="4">
        <v>252000</v>
      </c>
      <c r="T33" s="5">
        <f t="shared" si="2"/>
        <v>79170</v>
      </c>
      <c r="U33" s="24">
        <f t="shared" si="6"/>
        <v>78300</v>
      </c>
      <c r="V33" s="5">
        <v>0.05</v>
      </c>
    </row>
    <row r="34" spans="1:22" x14ac:dyDescent="0.2">
      <c r="A34" s="16" t="s">
        <v>320</v>
      </c>
      <c r="B34" s="4">
        <v>0</v>
      </c>
      <c r="C34" s="4">
        <v>1100</v>
      </c>
      <c r="D34" s="4">
        <v>-1100</v>
      </c>
      <c r="E34" s="4">
        <v>-48680968</v>
      </c>
      <c r="F34" s="4">
        <f t="shared" si="4"/>
        <v>-1531479446</v>
      </c>
      <c r="K34" s="4">
        <f t="shared" si="5"/>
        <v>-444130000</v>
      </c>
      <c r="L34" s="4">
        <v>43</v>
      </c>
      <c r="M34" s="4">
        <v>31</v>
      </c>
      <c r="N34" s="4">
        <v>8</v>
      </c>
      <c r="O34" s="4">
        <v>3</v>
      </c>
      <c r="P34" s="4">
        <v>44900</v>
      </c>
      <c r="Q34" s="4">
        <v>31000</v>
      </c>
      <c r="R34" s="5">
        <v>-4.5000000000000005E-3</v>
      </c>
      <c r="S34" s="4">
        <v>85700</v>
      </c>
      <c r="T34" s="5">
        <f t="shared" si="2"/>
        <v>86600</v>
      </c>
      <c r="U34" s="24">
        <f t="shared" si="6"/>
        <v>73800</v>
      </c>
      <c r="V34" s="5">
        <v>1.7899999999999999E-2</v>
      </c>
    </row>
    <row r="35" spans="1:22" x14ac:dyDescent="0.2">
      <c r="A35" s="16" t="s">
        <v>319</v>
      </c>
      <c r="B35" s="4">
        <v>11700</v>
      </c>
      <c r="C35" s="4">
        <v>2200</v>
      </c>
      <c r="D35" s="4">
        <v>9500</v>
      </c>
      <c r="E35" s="4">
        <v>417953659</v>
      </c>
      <c r="F35" s="4">
        <f t="shared" si="4"/>
        <v>-1482798478</v>
      </c>
      <c r="K35" s="4">
        <f t="shared" si="5"/>
        <v>-444130000</v>
      </c>
      <c r="L35" s="4">
        <v>65</v>
      </c>
      <c r="M35" s="4">
        <v>29</v>
      </c>
      <c r="N35" s="4">
        <v>8</v>
      </c>
      <c r="O35" s="4">
        <v>0</v>
      </c>
      <c r="P35" s="4">
        <v>66200</v>
      </c>
      <c r="Q35" s="4">
        <v>22700</v>
      </c>
      <c r="R35" s="5">
        <v>2.0799999999999999E-2</v>
      </c>
      <c r="S35" s="4">
        <v>94300</v>
      </c>
      <c r="T35" s="5">
        <f t="shared" si="2"/>
        <v>85520</v>
      </c>
      <c r="U35" s="24">
        <f t="shared" si="6"/>
        <v>54300</v>
      </c>
      <c r="V35" s="5">
        <v>3.3700000000000001E-2</v>
      </c>
    </row>
    <row r="36" spans="1:22" x14ac:dyDescent="0.2">
      <c r="A36" s="16" t="s">
        <v>318</v>
      </c>
      <c r="B36" s="4">
        <v>2200</v>
      </c>
      <c r="C36" s="4">
        <v>0</v>
      </c>
      <c r="D36" s="4">
        <v>2200</v>
      </c>
      <c r="E36" s="4">
        <v>95916702</v>
      </c>
      <c r="F36" s="4">
        <f t="shared" si="4"/>
        <v>-1900752137</v>
      </c>
      <c r="G36" s="4">
        <v>0</v>
      </c>
      <c r="H36" s="4">
        <v>5000</v>
      </c>
      <c r="I36" s="4">
        <v>-5000</v>
      </c>
      <c r="J36" s="4">
        <v>-217550000</v>
      </c>
      <c r="K36" s="4">
        <f t="shared" si="5"/>
        <v>-444130000</v>
      </c>
      <c r="L36" s="4">
        <v>42</v>
      </c>
      <c r="M36" s="4">
        <v>38</v>
      </c>
      <c r="N36" s="4">
        <v>2</v>
      </c>
      <c r="O36" s="4">
        <v>4</v>
      </c>
      <c r="P36" s="4">
        <v>33200</v>
      </c>
      <c r="Q36" s="4">
        <v>42600</v>
      </c>
      <c r="R36" s="5">
        <v>-1.61E-2</v>
      </c>
      <c r="S36" s="4">
        <v>93400</v>
      </c>
      <c r="T36" s="5">
        <f t="shared" si="2"/>
        <v>86850</v>
      </c>
      <c r="U36" s="24">
        <f t="shared" si="6"/>
        <v>54300</v>
      </c>
      <c r="V36" s="5">
        <v>1.8200000000000001E-2</v>
      </c>
    </row>
    <row r="37" spans="1:22" x14ac:dyDescent="0.2">
      <c r="A37" s="16" t="s">
        <v>317</v>
      </c>
      <c r="B37" s="4">
        <v>0</v>
      </c>
      <c r="C37" s="4">
        <v>2200</v>
      </c>
      <c r="D37" s="4">
        <v>-2200</v>
      </c>
      <c r="E37" s="4">
        <v>-96490651</v>
      </c>
      <c r="F37" s="4">
        <f t="shared" si="4"/>
        <v>-1996668839</v>
      </c>
      <c r="K37" s="4">
        <f t="shared" si="5"/>
        <v>-226580000</v>
      </c>
      <c r="L37" s="4">
        <v>28</v>
      </c>
      <c r="M37" s="4">
        <v>24</v>
      </c>
      <c r="N37" s="4">
        <v>6</v>
      </c>
      <c r="O37" s="4">
        <v>6</v>
      </c>
      <c r="P37" s="4">
        <v>41000</v>
      </c>
      <c r="Q37" s="4">
        <v>30900</v>
      </c>
      <c r="R37" s="5">
        <v>0</v>
      </c>
      <c r="S37" s="4">
        <v>78300</v>
      </c>
      <c r="T37" s="5">
        <f t="shared" si="2"/>
        <v>85940</v>
      </c>
      <c r="U37" s="24">
        <f t="shared" si="6"/>
        <v>54300</v>
      </c>
      <c r="V37" s="5">
        <v>1.5900000000000001E-2</v>
      </c>
    </row>
    <row r="38" spans="1:22" x14ac:dyDescent="0.2">
      <c r="A38" s="16" t="s">
        <v>316</v>
      </c>
      <c r="B38" s="4">
        <v>0</v>
      </c>
      <c r="C38" s="4">
        <v>0</v>
      </c>
      <c r="D38" s="4">
        <v>0</v>
      </c>
      <c r="E38" s="4">
        <v>0</v>
      </c>
      <c r="F38" s="4">
        <f t="shared" si="4"/>
        <v>-1900178188</v>
      </c>
      <c r="K38" s="4">
        <f t="shared" si="5"/>
        <v>-226580000</v>
      </c>
      <c r="L38" s="4">
        <v>28</v>
      </c>
      <c r="M38" s="4">
        <v>51</v>
      </c>
      <c r="N38" s="4">
        <v>3</v>
      </c>
      <c r="O38" s="4">
        <v>14</v>
      </c>
      <c r="P38" s="4">
        <v>40800</v>
      </c>
      <c r="Q38" s="4">
        <v>87800</v>
      </c>
      <c r="R38" s="5">
        <v>-1.1299999999999999E-2</v>
      </c>
      <c r="S38" s="4">
        <v>129600</v>
      </c>
      <c r="T38" s="5">
        <f t="shared" si="2"/>
        <v>79130</v>
      </c>
      <c r="U38" s="24">
        <f t="shared" si="6"/>
        <v>45700</v>
      </c>
      <c r="V38" s="5">
        <v>2.2499999999999999E-2</v>
      </c>
    </row>
    <row r="39" spans="1:22" x14ac:dyDescent="0.2">
      <c r="A39" s="16" t="s">
        <v>315</v>
      </c>
      <c r="B39" s="4">
        <v>0</v>
      </c>
      <c r="C39" s="4">
        <v>0</v>
      </c>
      <c r="D39" s="4">
        <v>0</v>
      </c>
      <c r="E39" s="4">
        <v>0</v>
      </c>
      <c r="F39" s="4">
        <f t="shared" ref="F39:F44" si="7">E39+F40</f>
        <v>-1900178188</v>
      </c>
      <c r="K39" s="4">
        <f t="shared" ref="K39:K44" si="8">K40+J39</f>
        <v>-226580000</v>
      </c>
      <c r="L39" s="4">
        <v>20</v>
      </c>
      <c r="M39" s="4">
        <v>30</v>
      </c>
      <c r="N39" s="4">
        <v>2</v>
      </c>
      <c r="O39" s="4">
        <v>8</v>
      </c>
      <c r="P39" s="4">
        <v>16300</v>
      </c>
      <c r="Q39" s="4">
        <v>45100</v>
      </c>
      <c r="R39" s="5">
        <v>2.3E-3</v>
      </c>
      <c r="S39" s="4">
        <v>73800</v>
      </c>
      <c r="T39" s="5">
        <f t="shared" ref="T39:T44" si="9">AVERAGE(S40:S49)</f>
        <v>84020</v>
      </c>
      <c r="U39" s="24">
        <f t="shared" ref="U39:U44" si="10">MIN(S40:S44)</f>
        <v>45700</v>
      </c>
      <c r="V39" s="5">
        <v>1.3500000000000002E-2</v>
      </c>
    </row>
    <row r="40" spans="1:22" x14ac:dyDescent="0.2">
      <c r="A40" s="16" t="s">
        <v>314</v>
      </c>
      <c r="B40" s="4">
        <v>1300</v>
      </c>
      <c r="C40" s="4">
        <v>0</v>
      </c>
      <c r="D40" s="4">
        <v>1300</v>
      </c>
      <c r="E40" s="4">
        <v>57863646</v>
      </c>
      <c r="F40" s="4">
        <f t="shared" si="7"/>
        <v>-1900178188</v>
      </c>
      <c r="K40" s="4">
        <f t="shared" si="8"/>
        <v>-226580000</v>
      </c>
      <c r="L40" s="4">
        <v>30</v>
      </c>
      <c r="M40" s="4">
        <v>21</v>
      </c>
      <c r="N40" s="4">
        <v>1</v>
      </c>
      <c r="O40" s="4">
        <v>5</v>
      </c>
      <c r="P40" s="4">
        <v>17300</v>
      </c>
      <c r="Q40" s="4">
        <v>35400</v>
      </c>
      <c r="R40" s="5">
        <v>-4.5000000000000005E-3</v>
      </c>
      <c r="S40" s="4">
        <v>54300</v>
      </c>
      <c r="T40" s="5">
        <f t="shared" si="9"/>
        <v>80570</v>
      </c>
      <c r="U40" s="24">
        <f t="shared" si="10"/>
        <v>45700</v>
      </c>
      <c r="V40" s="5">
        <v>1.34E-2</v>
      </c>
    </row>
    <row r="41" spans="1:22" x14ac:dyDescent="0.2">
      <c r="A41" s="16" t="s">
        <v>310</v>
      </c>
      <c r="B41" s="4">
        <v>0</v>
      </c>
      <c r="C41" s="4">
        <v>4000</v>
      </c>
      <c r="D41" s="4">
        <v>-4000</v>
      </c>
      <c r="E41" s="4">
        <v>-178097573</v>
      </c>
      <c r="F41" s="4">
        <f t="shared" si="7"/>
        <v>-1958041834</v>
      </c>
      <c r="K41" s="4">
        <f t="shared" si="8"/>
        <v>-226580000</v>
      </c>
      <c r="L41" s="4">
        <v>19</v>
      </c>
      <c r="M41" s="4">
        <v>51</v>
      </c>
      <c r="N41" s="4">
        <v>3</v>
      </c>
      <c r="O41" s="4">
        <v>8</v>
      </c>
      <c r="P41" s="4">
        <v>18300</v>
      </c>
      <c r="Q41" s="4">
        <v>55000</v>
      </c>
      <c r="R41" s="5">
        <v>2.3E-3</v>
      </c>
      <c r="S41" s="4">
        <v>78300</v>
      </c>
      <c r="T41" s="5">
        <f t="shared" si="9"/>
        <v>79880</v>
      </c>
      <c r="U41" s="24">
        <f t="shared" si="10"/>
        <v>45700</v>
      </c>
      <c r="V41" s="5">
        <v>6.7000000000000002E-3</v>
      </c>
    </row>
    <row r="42" spans="1:22" x14ac:dyDescent="0.2">
      <c r="A42" s="16" t="s">
        <v>309</v>
      </c>
      <c r="B42" s="4">
        <v>0</v>
      </c>
      <c r="C42" s="4">
        <v>900</v>
      </c>
      <c r="D42" s="4">
        <v>-900</v>
      </c>
      <c r="E42" s="4">
        <v>-39992727</v>
      </c>
      <c r="F42" s="4">
        <f t="shared" si="7"/>
        <v>-1779944261</v>
      </c>
      <c r="G42" s="4">
        <v>0</v>
      </c>
      <c r="H42" s="4">
        <v>2000</v>
      </c>
      <c r="I42" s="4">
        <v>-2000</v>
      </c>
      <c r="J42" s="4">
        <v>-88610000</v>
      </c>
      <c r="K42" s="4">
        <f t="shared" si="8"/>
        <v>-226580000</v>
      </c>
      <c r="L42" s="4">
        <v>25</v>
      </c>
      <c r="M42" s="4">
        <v>37</v>
      </c>
      <c r="N42" s="4">
        <v>2</v>
      </c>
      <c r="O42" s="4">
        <v>6</v>
      </c>
      <c r="P42" s="4">
        <v>17900</v>
      </c>
      <c r="Q42" s="4">
        <v>36400</v>
      </c>
      <c r="R42" s="5">
        <v>0</v>
      </c>
      <c r="S42" s="4">
        <v>58300</v>
      </c>
      <c r="T42" s="5">
        <f t="shared" si="9"/>
        <v>78970</v>
      </c>
      <c r="U42" s="24">
        <f t="shared" si="10"/>
        <v>45700</v>
      </c>
      <c r="V42" s="5">
        <v>1.5700000000000002E-2</v>
      </c>
    </row>
    <row r="43" spans="1:22" x14ac:dyDescent="0.2">
      <c r="A43" s="16" t="s">
        <v>306</v>
      </c>
      <c r="B43" s="4">
        <v>2000</v>
      </c>
      <c r="C43" s="4">
        <v>0</v>
      </c>
      <c r="D43" s="4">
        <v>2000</v>
      </c>
      <c r="E43" s="4">
        <v>89183807</v>
      </c>
      <c r="F43" s="4">
        <f t="shared" si="7"/>
        <v>-1739951534</v>
      </c>
      <c r="G43" s="4">
        <v>0</v>
      </c>
      <c r="H43" s="4">
        <v>500</v>
      </c>
      <c r="I43" s="4">
        <v>-500</v>
      </c>
      <c r="J43" s="4">
        <v>-22350000</v>
      </c>
      <c r="K43" s="4">
        <f t="shared" si="8"/>
        <v>-137970000</v>
      </c>
      <c r="L43" s="4">
        <v>30</v>
      </c>
      <c r="M43" s="4">
        <v>30</v>
      </c>
      <c r="N43" s="4">
        <v>1</v>
      </c>
      <c r="O43" s="4">
        <v>1</v>
      </c>
      <c r="P43" s="4">
        <v>14400</v>
      </c>
      <c r="Q43" s="4">
        <v>19600</v>
      </c>
      <c r="R43" s="5">
        <v>-4.4000000000000003E-3</v>
      </c>
      <c r="S43" s="4">
        <v>45700</v>
      </c>
      <c r="T43" s="5">
        <f t="shared" si="9"/>
        <v>83110</v>
      </c>
      <c r="U43" s="24">
        <f t="shared" si="10"/>
        <v>61500</v>
      </c>
      <c r="V43" s="5">
        <v>1.34E-2</v>
      </c>
    </row>
    <row r="44" spans="1:22" x14ac:dyDescent="0.2">
      <c r="A44" s="16" t="s">
        <v>305</v>
      </c>
      <c r="B44" s="4">
        <v>0</v>
      </c>
      <c r="C44" s="4">
        <v>0</v>
      </c>
      <c r="D44" s="4">
        <v>0</v>
      </c>
      <c r="E44" s="4">
        <v>0</v>
      </c>
      <c r="F44" s="4">
        <f t="shared" si="7"/>
        <v>-1829135341</v>
      </c>
      <c r="K44" s="4">
        <f t="shared" si="8"/>
        <v>-115620000</v>
      </c>
      <c r="L44" s="4">
        <v>112</v>
      </c>
      <c r="M44" s="4">
        <v>47</v>
      </c>
      <c r="N44" s="4">
        <v>13</v>
      </c>
      <c r="O44" s="4">
        <v>2</v>
      </c>
      <c r="P44" s="4">
        <v>120200</v>
      </c>
      <c r="Q44" s="4">
        <v>30400</v>
      </c>
      <c r="R44" s="5">
        <v>2.53E-2</v>
      </c>
      <c r="S44" s="4">
        <v>160000</v>
      </c>
      <c r="T44" s="5">
        <f t="shared" si="9"/>
        <v>73220</v>
      </c>
      <c r="U44" s="24">
        <f t="shared" si="10"/>
        <v>61500</v>
      </c>
      <c r="V44" s="5">
        <v>3.1200000000000002E-2</v>
      </c>
    </row>
    <row r="45" spans="1:22" x14ac:dyDescent="0.2">
      <c r="A45" s="16" t="s">
        <v>304</v>
      </c>
      <c r="B45" s="4">
        <v>0</v>
      </c>
      <c r="C45" s="4">
        <v>0</v>
      </c>
      <c r="D45" s="4">
        <v>0</v>
      </c>
      <c r="E45" s="4">
        <v>0</v>
      </c>
      <c r="F45" s="4">
        <f t="shared" ref="F45:F55" si="11">E45+F46</f>
        <v>-1829135341</v>
      </c>
      <c r="K45" s="4">
        <f t="shared" ref="K45:K55" si="12">K46+J45</f>
        <v>-115620000</v>
      </c>
      <c r="L45" s="4">
        <v>38</v>
      </c>
      <c r="M45" s="4">
        <v>36</v>
      </c>
      <c r="N45" s="4">
        <v>2</v>
      </c>
      <c r="O45" s="4">
        <v>5</v>
      </c>
      <c r="P45" s="4">
        <v>32100</v>
      </c>
      <c r="Q45" s="4">
        <v>50900</v>
      </c>
      <c r="R45" s="5">
        <v>2.3E-3</v>
      </c>
      <c r="S45" s="4">
        <v>83500</v>
      </c>
      <c r="T45" s="5">
        <f t="shared" ref="T45:T111" si="13">AVERAGE(S46:S55)</f>
        <v>84450</v>
      </c>
      <c r="U45" s="24">
        <f t="shared" ref="U45:U68" si="14">MIN(S46:S50)</f>
        <v>19800</v>
      </c>
      <c r="V45" s="5">
        <v>1.83E-2</v>
      </c>
    </row>
    <row r="46" spans="1:22" x14ac:dyDescent="0.2">
      <c r="A46" s="16" t="s">
        <v>303</v>
      </c>
      <c r="B46" s="4">
        <v>2600</v>
      </c>
      <c r="C46" s="4">
        <v>4100</v>
      </c>
      <c r="D46" s="4">
        <v>-1500</v>
      </c>
      <c r="E46" s="4">
        <v>-64852015</v>
      </c>
      <c r="F46" s="4">
        <f t="shared" si="11"/>
        <v>-1829135341</v>
      </c>
      <c r="K46" s="4">
        <f t="shared" si="12"/>
        <v>-115620000</v>
      </c>
      <c r="L46" s="4">
        <v>40</v>
      </c>
      <c r="M46" s="4">
        <v>62</v>
      </c>
      <c r="N46" s="4">
        <v>10</v>
      </c>
      <c r="O46" s="4">
        <v>2</v>
      </c>
      <c r="P46" s="4">
        <v>61300</v>
      </c>
      <c r="Q46" s="4">
        <v>37000</v>
      </c>
      <c r="R46" s="5">
        <v>2.12E-2</v>
      </c>
      <c r="S46" s="4">
        <v>106700</v>
      </c>
      <c r="T46" s="5">
        <f t="shared" si="13"/>
        <v>81307.899999999994</v>
      </c>
      <c r="U46" s="24">
        <f t="shared" si="14"/>
        <v>19800</v>
      </c>
      <c r="V46" s="5">
        <v>2.52E-2</v>
      </c>
    </row>
    <row r="47" spans="1:22" x14ac:dyDescent="0.2">
      <c r="A47" s="16" t="s">
        <v>299</v>
      </c>
      <c r="B47" s="4">
        <v>0</v>
      </c>
      <c r="C47" s="4">
        <v>100</v>
      </c>
      <c r="D47" s="4">
        <v>-100</v>
      </c>
      <c r="E47" s="4">
        <v>-4270950</v>
      </c>
      <c r="F47" s="4">
        <f t="shared" si="11"/>
        <v>-1764283326</v>
      </c>
      <c r="K47" s="4">
        <f t="shared" si="12"/>
        <v>-115620000</v>
      </c>
      <c r="L47" s="4">
        <v>24</v>
      </c>
      <c r="M47" s="4">
        <v>45</v>
      </c>
      <c r="N47" s="4">
        <v>2</v>
      </c>
      <c r="O47" s="4">
        <v>5</v>
      </c>
      <c r="P47" s="4">
        <v>18600</v>
      </c>
      <c r="Q47" s="4">
        <v>41900</v>
      </c>
      <c r="R47" s="5">
        <v>-1.3999999999999999E-2</v>
      </c>
      <c r="S47" s="4">
        <v>69200</v>
      </c>
      <c r="T47" s="5">
        <f t="shared" si="13"/>
        <v>83537.3</v>
      </c>
      <c r="U47" s="24">
        <f t="shared" si="14"/>
        <v>19800</v>
      </c>
      <c r="V47" s="5">
        <v>2.53E-2</v>
      </c>
    </row>
    <row r="48" spans="1:22" x14ac:dyDescent="0.2">
      <c r="A48" s="16" t="s">
        <v>298</v>
      </c>
      <c r="B48" s="4">
        <v>0</v>
      </c>
      <c r="C48" s="4">
        <v>800</v>
      </c>
      <c r="D48" s="4">
        <v>-800</v>
      </c>
      <c r="E48" s="4">
        <v>-34635967</v>
      </c>
      <c r="F48" s="4">
        <f t="shared" si="11"/>
        <v>-1760012376</v>
      </c>
      <c r="K48" s="4">
        <f t="shared" si="12"/>
        <v>-115620000</v>
      </c>
      <c r="L48" s="4">
        <v>26</v>
      </c>
      <c r="M48" s="4">
        <v>40</v>
      </c>
      <c r="N48" s="4">
        <v>2</v>
      </c>
      <c r="O48" s="4">
        <v>5</v>
      </c>
      <c r="P48" s="4">
        <v>21000</v>
      </c>
      <c r="Q48" s="4">
        <v>35300</v>
      </c>
      <c r="R48" s="5">
        <v>-6.8999999999999999E-3</v>
      </c>
      <c r="S48" s="4">
        <v>61500</v>
      </c>
      <c r="T48" s="5">
        <f t="shared" si="13"/>
        <v>87549</v>
      </c>
      <c r="U48" s="24">
        <f t="shared" si="14"/>
        <v>19800</v>
      </c>
      <c r="V48" s="5">
        <v>1.83E-2</v>
      </c>
    </row>
    <row r="49" spans="1:22" x14ac:dyDescent="0.2">
      <c r="A49" s="16" t="s">
        <v>286</v>
      </c>
      <c r="B49" s="4">
        <v>3400</v>
      </c>
      <c r="C49" s="4">
        <v>5000</v>
      </c>
      <c r="D49" s="4">
        <v>-1600</v>
      </c>
      <c r="E49" s="4">
        <v>-68841727</v>
      </c>
      <c r="F49" s="4">
        <f t="shared" si="11"/>
        <v>-1725376409</v>
      </c>
      <c r="K49" s="4">
        <f t="shared" si="12"/>
        <v>-115620000</v>
      </c>
      <c r="L49" s="4">
        <v>57</v>
      </c>
      <c r="M49" s="4">
        <v>33</v>
      </c>
      <c r="N49" s="4">
        <v>8</v>
      </c>
      <c r="O49" s="4">
        <v>1</v>
      </c>
      <c r="P49" s="4">
        <v>63800</v>
      </c>
      <c r="Q49" s="4">
        <v>24600</v>
      </c>
      <c r="R49" s="5">
        <v>2.8399999999999998E-2</v>
      </c>
      <c r="S49" s="4">
        <v>122700</v>
      </c>
      <c r="T49" s="5">
        <f t="shared" si="13"/>
        <v>95789.3</v>
      </c>
      <c r="U49" s="24">
        <f t="shared" si="14"/>
        <v>19800</v>
      </c>
      <c r="V49" s="5">
        <v>2.76E-2</v>
      </c>
    </row>
    <row r="50" spans="1:22" x14ac:dyDescent="0.2">
      <c r="A50" s="16" t="s">
        <v>285</v>
      </c>
      <c r="B50" s="4">
        <v>0</v>
      </c>
      <c r="C50" s="4">
        <v>1400</v>
      </c>
      <c r="D50" s="4">
        <v>-1400</v>
      </c>
      <c r="E50" s="4">
        <v>-59101919</v>
      </c>
      <c r="F50" s="4">
        <f t="shared" si="11"/>
        <v>-1656534682</v>
      </c>
      <c r="K50" s="4">
        <f t="shared" si="12"/>
        <v>-115620000</v>
      </c>
      <c r="L50" s="4">
        <v>7</v>
      </c>
      <c r="M50" s="4">
        <v>16</v>
      </c>
      <c r="N50" s="4">
        <v>0</v>
      </c>
      <c r="O50" s="4">
        <v>1</v>
      </c>
      <c r="P50" s="4">
        <v>2700</v>
      </c>
      <c r="Q50" s="4">
        <v>15600</v>
      </c>
      <c r="R50" s="5">
        <v>4.7999999999999996E-3</v>
      </c>
      <c r="S50" s="4">
        <v>19800</v>
      </c>
      <c r="T50" s="5">
        <f t="shared" si="13"/>
        <v>100866.9</v>
      </c>
      <c r="U50" s="24">
        <f t="shared" si="14"/>
        <v>49200</v>
      </c>
      <c r="V50" s="5">
        <v>9.4999999999999998E-3</v>
      </c>
    </row>
    <row r="51" spans="1:22" x14ac:dyDescent="0.2">
      <c r="A51" s="16" t="s">
        <v>284</v>
      </c>
      <c r="B51" s="4">
        <v>0</v>
      </c>
      <c r="C51" s="4">
        <v>3500</v>
      </c>
      <c r="D51" s="4">
        <v>-3500</v>
      </c>
      <c r="E51" s="4">
        <v>-148189216</v>
      </c>
      <c r="F51" s="4">
        <f t="shared" si="11"/>
        <v>-1597432763</v>
      </c>
      <c r="K51" s="4">
        <f t="shared" si="12"/>
        <v>-115620000</v>
      </c>
      <c r="L51" s="4">
        <v>25</v>
      </c>
      <c r="M51" s="4">
        <v>24</v>
      </c>
      <c r="N51" s="4">
        <v>3</v>
      </c>
      <c r="O51" s="4">
        <v>3</v>
      </c>
      <c r="P51" s="4">
        <v>24100</v>
      </c>
      <c r="Q51" s="4">
        <v>25100</v>
      </c>
      <c r="R51" s="5">
        <v>-1.9E-2</v>
      </c>
      <c r="S51" s="4">
        <v>71400</v>
      </c>
      <c r="T51" s="5">
        <f t="shared" si="13"/>
        <v>103005.8</v>
      </c>
      <c r="U51" s="24">
        <f t="shared" si="14"/>
        <v>49200</v>
      </c>
      <c r="V51" s="5">
        <v>2.3300000000000001E-2</v>
      </c>
    </row>
    <row r="52" spans="1:22" x14ac:dyDescent="0.2">
      <c r="A52" s="16" t="s">
        <v>283</v>
      </c>
      <c r="B52" s="4">
        <v>100</v>
      </c>
      <c r="C52" s="4">
        <v>400</v>
      </c>
      <c r="D52" s="4">
        <v>-300</v>
      </c>
      <c r="E52" s="4">
        <v>-12912744</v>
      </c>
      <c r="F52" s="4">
        <f t="shared" si="11"/>
        <v>-1449243547</v>
      </c>
      <c r="K52" s="4">
        <f t="shared" si="12"/>
        <v>-115620000</v>
      </c>
      <c r="L52" s="4">
        <v>25</v>
      </c>
      <c r="M52" s="4">
        <v>23</v>
      </c>
      <c r="N52" s="4">
        <v>1</v>
      </c>
      <c r="O52" s="4">
        <v>6</v>
      </c>
      <c r="P52" s="4">
        <v>14000</v>
      </c>
      <c r="Q52" s="4">
        <v>34400</v>
      </c>
      <c r="R52" s="5">
        <v>-1.6299999999999999E-2</v>
      </c>
      <c r="S52" s="4">
        <v>49200</v>
      </c>
      <c r="T52" s="5">
        <f t="shared" si="13"/>
        <v>117286.2</v>
      </c>
      <c r="U52" s="24">
        <f t="shared" si="14"/>
        <v>61100</v>
      </c>
      <c r="V52" s="5">
        <v>2.5099999999999997E-2</v>
      </c>
    </row>
    <row r="53" spans="1:22" x14ac:dyDescent="0.2">
      <c r="A53" s="16" t="s">
        <v>282</v>
      </c>
      <c r="B53" s="4">
        <v>0</v>
      </c>
      <c r="C53" s="4">
        <v>5400</v>
      </c>
      <c r="D53" s="4">
        <v>-5400</v>
      </c>
      <c r="E53" s="4">
        <v>-233578209</v>
      </c>
      <c r="F53" s="4">
        <f t="shared" si="11"/>
        <v>-1436330803</v>
      </c>
      <c r="K53" s="4">
        <f t="shared" si="12"/>
        <v>-115620000</v>
      </c>
      <c r="L53" s="4">
        <v>44</v>
      </c>
      <c r="M53" s="4">
        <v>40</v>
      </c>
      <c r="N53" s="4">
        <v>3</v>
      </c>
      <c r="O53" s="4">
        <v>7</v>
      </c>
      <c r="P53" s="4">
        <v>32800</v>
      </c>
      <c r="Q53" s="4">
        <v>45900</v>
      </c>
      <c r="R53" s="5">
        <v>6.9999999999999993E-3</v>
      </c>
      <c r="S53" s="4">
        <v>87100</v>
      </c>
      <c r="T53" s="5">
        <f t="shared" si="13"/>
        <v>117618.3</v>
      </c>
      <c r="U53" s="24">
        <f t="shared" si="14"/>
        <v>61100</v>
      </c>
      <c r="V53" s="5">
        <v>3.6400000000000002E-2</v>
      </c>
    </row>
    <row r="54" spans="1:22" x14ac:dyDescent="0.2">
      <c r="A54" s="16" t="s">
        <v>281</v>
      </c>
      <c r="B54" s="4">
        <v>200</v>
      </c>
      <c r="C54" s="4">
        <v>0</v>
      </c>
      <c r="D54" s="4">
        <v>200</v>
      </c>
      <c r="E54" s="4">
        <v>8644615</v>
      </c>
      <c r="F54" s="4">
        <f t="shared" si="11"/>
        <v>-1202752594</v>
      </c>
      <c r="G54" s="4">
        <v>0</v>
      </c>
      <c r="H54" s="4">
        <v>1500</v>
      </c>
      <c r="I54" s="4">
        <v>-1500</v>
      </c>
      <c r="J54" s="4">
        <v>-64900000</v>
      </c>
      <c r="K54" s="4">
        <f t="shared" si="12"/>
        <v>-115620000</v>
      </c>
      <c r="L54" s="4">
        <v>35</v>
      </c>
      <c r="M54" s="4">
        <v>42</v>
      </c>
      <c r="N54" s="4">
        <v>0</v>
      </c>
      <c r="O54" s="4">
        <v>2</v>
      </c>
      <c r="P54" s="4">
        <v>20100</v>
      </c>
      <c r="Q54" s="4">
        <v>33300</v>
      </c>
      <c r="R54" s="5">
        <v>0</v>
      </c>
      <c r="S54" s="4">
        <v>61100</v>
      </c>
      <c r="T54" s="5">
        <f t="shared" si="13"/>
        <v>121501.7</v>
      </c>
      <c r="U54" s="24">
        <f t="shared" si="14"/>
        <v>75279</v>
      </c>
      <c r="V54" s="5">
        <v>1.61E-2</v>
      </c>
    </row>
    <row r="55" spans="1:22" x14ac:dyDescent="0.2">
      <c r="A55" s="16" t="s">
        <v>280</v>
      </c>
      <c r="B55" s="4">
        <v>1100</v>
      </c>
      <c r="C55" s="4">
        <v>2100</v>
      </c>
      <c r="D55" s="4">
        <v>-1000</v>
      </c>
      <c r="E55" s="4">
        <v>-43703728</v>
      </c>
      <c r="F55" s="4">
        <f t="shared" si="11"/>
        <v>-1211397209</v>
      </c>
      <c r="G55" s="4">
        <v>0</v>
      </c>
      <c r="H55" s="4">
        <v>500</v>
      </c>
      <c r="I55" s="4">
        <v>-500</v>
      </c>
      <c r="J55" s="4">
        <v>-21690000</v>
      </c>
      <c r="K55" s="4">
        <f t="shared" si="12"/>
        <v>-50720000</v>
      </c>
      <c r="L55" s="4">
        <v>66</v>
      </c>
      <c r="M55" s="4">
        <v>172</v>
      </c>
      <c r="N55" s="4">
        <v>6</v>
      </c>
      <c r="O55" s="4">
        <v>15</v>
      </c>
      <c r="P55" s="4">
        <v>54200</v>
      </c>
      <c r="Q55" s="4">
        <v>132500</v>
      </c>
      <c r="R55" s="5">
        <v>1.6500000000000001E-2</v>
      </c>
      <c r="S55" s="4">
        <v>195800</v>
      </c>
      <c r="T55" s="5">
        <f t="shared" si="13"/>
        <v>108184.4</v>
      </c>
      <c r="U55" s="24">
        <f t="shared" si="14"/>
        <v>70576</v>
      </c>
      <c r="V55" s="5">
        <v>4.4500000000000005E-2</v>
      </c>
    </row>
    <row r="56" spans="1:22" x14ac:dyDescent="0.2">
      <c r="A56" s="16" t="s">
        <v>279</v>
      </c>
      <c r="B56" s="4">
        <v>0</v>
      </c>
      <c r="C56" s="4">
        <v>300</v>
      </c>
      <c r="D56" s="4">
        <v>-300</v>
      </c>
      <c r="E56" s="4">
        <v>-12863816</v>
      </c>
      <c r="F56" s="4">
        <f t="shared" ref="F56:F114" si="15">E56+F57</f>
        <v>-1167693481</v>
      </c>
      <c r="K56" s="4">
        <f t="shared" ref="K56:K76" si="16">K57+J56</f>
        <v>-29030000</v>
      </c>
      <c r="L56" s="4">
        <v>35</v>
      </c>
      <c r="M56" s="4">
        <v>58</v>
      </c>
      <c r="N56" s="4">
        <v>4</v>
      </c>
      <c r="O56" s="4">
        <v>4</v>
      </c>
      <c r="P56" s="4">
        <v>29800</v>
      </c>
      <c r="Q56" s="4">
        <v>42100</v>
      </c>
      <c r="R56" s="5">
        <v>-1.1599999999999999E-2</v>
      </c>
      <c r="S56" s="4">
        <v>75279</v>
      </c>
      <c r="T56" s="5">
        <f t="shared" si="13"/>
        <v>105361</v>
      </c>
      <c r="U56" s="24">
        <f t="shared" si="14"/>
        <v>70576</v>
      </c>
      <c r="V56" s="5">
        <v>2.52E-2</v>
      </c>
    </row>
    <row r="57" spans="1:22" x14ac:dyDescent="0.2">
      <c r="A57" s="16" t="s">
        <v>278</v>
      </c>
      <c r="B57" s="4">
        <v>0</v>
      </c>
      <c r="C57" s="4">
        <v>0</v>
      </c>
      <c r="D57" s="4">
        <v>0</v>
      </c>
      <c r="E57" s="4">
        <v>0</v>
      </c>
      <c r="F57" s="4">
        <f t="shared" si="15"/>
        <v>-1154829665</v>
      </c>
      <c r="K57" s="4">
        <f t="shared" si="16"/>
        <v>-29030000</v>
      </c>
      <c r="L57" s="4">
        <v>38</v>
      </c>
      <c r="M57" s="4">
        <v>125</v>
      </c>
      <c r="N57" s="4">
        <v>4</v>
      </c>
      <c r="O57" s="4">
        <v>5</v>
      </c>
      <c r="P57" s="4">
        <v>34300</v>
      </c>
      <c r="Q57" s="4">
        <v>53100</v>
      </c>
      <c r="R57" s="5">
        <v>7.0999999999999995E-3</v>
      </c>
      <c r="S57" s="4">
        <v>91494</v>
      </c>
      <c r="T57" s="5">
        <f t="shared" si="13"/>
        <v>107484.6</v>
      </c>
      <c r="U57" s="24">
        <f t="shared" si="14"/>
        <v>70576</v>
      </c>
      <c r="V57" s="5">
        <v>2.07E-2</v>
      </c>
    </row>
    <row r="58" spans="1:22" x14ac:dyDescent="0.2">
      <c r="A58" s="16" t="s">
        <v>275</v>
      </c>
      <c r="B58" s="4">
        <v>2200</v>
      </c>
      <c r="C58" s="4">
        <v>4000</v>
      </c>
      <c r="D58" s="4">
        <v>-1800</v>
      </c>
      <c r="E58" s="4">
        <v>-77586213</v>
      </c>
      <c r="F58" s="4">
        <f t="shared" si="15"/>
        <v>-1154829665</v>
      </c>
      <c r="K58" s="4">
        <f t="shared" si="16"/>
        <v>-29030000</v>
      </c>
      <c r="L58" s="4">
        <v>49</v>
      </c>
      <c r="M58" s="4">
        <v>134</v>
      </c>
      <c r="N58" s="4">
        <v>3</v>
      </c>
      <c r="O58" s="4">
        <v>7</v>
      </c>
      <c r="P58" s="4">
        <v>40700</v>
      </c>
      <c r="Q58" s="4">
        <v>53600</v>
      </c>
      <c r="R58" s="5">
        <v>1.43E-2</v>
      </c>
      <c r="S58" s="4">
        <v>101617</v>
      </c>
      <c r="T58" s="5">
        <f t="shared" si="13"/>
        <v>109982.9</v>
      </c>
      <c r="U58" s="24">
        <f t="shared" si="14"/>
        <v>70576</v>
      </c>
      <c r="V58" s="5">
        <v>3.44E-2</v>
      </c>
    </row>
    <row r="59" spans="1:22" x14ac:dyDescent="0.2">
      <c r="A59" s="16" t="s">
        <v>274</v>
      </c>
      <c r="B59" s="4">
        <v>0</v>
      </c>
      <c r="C59" s="4">
        <v>14300</v>
      </c>
      <c r="D59" s="4">
        <v>-14300</v>
      </c>
      <c r="E59" s="4">
        <v>-605651039</v>
      </c>
      <c r="F59" s="4">
        <f t="shared" si="15"/>
        <v>-1077243452</v>
      </c>
      <c r="G59" s="4">
        <v>0</v>
      </c>
      <c r="H59" s="4">
        <v>400</v>
      </c>
      <c r="I59" s="4">
        <v>-400</v>
      </c>
      <c r="J59" s="4">
        <v>-17220000</v>
      </c>
      <c r="K59" s="4">
        <f t="shared" si="16"/>
        <v>-29030000</v>
      </c>
      <c r="L59" s="4">
        <v>61</v>
      </c>
      <c r="M59" s="4">
        <v>131</v>
      </c>
      <c r="N59" s="4">
        <v>9</v>
      </c>
      <c r="O59" s="4">
        <v>12</v>
      </c>
      <c r="P59" s="4">
        <v>84100</v>
      </c>
      <c r="Q59" s="4">
        <v>100500</v>
      </c>
      <c r="R59" s="5">
        <v>2.6800000000000001E-2</v>
      </c>
      <c r="S59" s="4">
        <v>205103</v>
      </c>
      <c r="T59" s="5">
        <f t="shared" si="13"/>
        <v>108401.9</v>
      </c>
      <c r="U59" s="24">
        <f t="shared" si="14"/>
        <v>70576</v>
      </c>
      <c r="V59" s="5">
        <v>7.0999999999999994E-2</v>
      </c>
    </row>
    <row r="60" spans="1:22" x14ac:dyDescent="0.2">
      <c r="A60" s="16" t="s">
        <v>273</v>
      </c>
      <c r="B60" s="4">
        <v>0</v>
      </c>
      <c r="C60" s="4">
        <v>20</v>
      </c>
      <c r="D60" s="4">
        <v>-20</v>
      </c>
      <c r="E60" s="4">
        <v>-823434</v>
      </c>
      <c r="F60" s="4">
        <f t="shared" si="15"/>
        <v>-471592413</v>
      </c>
      <c r="K60" s="4">
        <f t="shared" si="16"/>
        <v>-11810000</v>
      </c>
      <c r="L60" s="4">
        <v>22</v>
      </c>
      <c r="M60" s="4">
        <v>91</v>
      </c>
      <c r="N60" s="4">
        <v>2</v>
      </c>
      <c r="O60" s="4">
        <v>3</v>
      </c>
      <c r="P60" s="4">
        <v>23500</v>
      </c>
      <c r="Q60" s="4">
        <v>43500</v>
      </c>
      <c r="R60" s="5">
        <v>-2.3999999999999998E-3</v>
      </c>
      <c r="S60" s="4">
        <v>70576</v>
      </c>
      <c r="T60" s="5">
        <f t="shared" si="13"/>
        <v>106158.6</v>
      </c>
      <c r="U60" s="24">
        <f t="shared" si="14"/>
        <v>62627</v>
      </c>
      <c r="V60" s="5">
        <v>2.1600000000000001E-2</v>
      </c>
    </row>
    <row r="61" spans="1:22" x14ac:dyDescent="0.2">
      <c r="A61" s="16" t="s">
        <v>268</v>
      </c>
      <c r="B61" s="4">
        <v>1500</v>
      </c>
      <c r="C61" s="4">
        <v>1500</v>
      </c>
      <c r="D61" s="4">
        <v>0</v>
      </c>
      <c r="E61" s="4">
        <v>0</v>
      </c>
      <c r="F61" s="4">
        <f t="shared" si="15"/>
        <v>-470768979</v>
      </c>
      <c r="K61" s="4">
        <f t="shared" si="16"/>
        <v>-11810000</v>
      </c>
      <c r="L61" s="4">
        <v>45</v>
      </c>
      <c r="M61" s="4">
        <v>78</v>
      </c>
      <c r="N61" s="4">
        <v>3</v>
      </c>
      <c r="O61" s="4">
        <v>4</v>
      </c>
      <c r="P61" s="4">
        <v>40500</v>
      </c>
      <c r="Q61" s="4">
        <v>43500</v>
      </c>
      <c r="R61" s="5">
        <v>-2.3999999999999998E-3</v>
      </c>
      <c r="S61" s="4">
        <v>92789</v>
      </c>
      <c r="T61" s="5">
        <f t="shared" si="13"/>
        <v>100545.2</v>
      </c>
      <c r="U61" s="24">
        <f t="shared" si="14"/>
        <v>47045</v>
      </c>
      <c r="V61" s="5">
        <v>2.8799999999999999E-2</v>
      </c>
    </row>
    <row r="62" spans="1:22" x14ac:dyDescent="0.2">
      <c r="A62" s="16" t="s">
        <v>266</v>
      </c>
      <c r="B62" s="4">
        <v>0</v>
      </c>
      <c r="C62" s="4">
        <v>6800</v>
      </c>
      <c r="D62" s="4">
        <v>-6800</v>
      </c>
      <c r="E62" s="4">
        <v>-280510120</v>
      </c>
      <c r="F62" s="4">
        <f t="shared" si="15"/>
        <v>-470768979</v>
      </c>
      <c r="K62" s="4">
        <f t="shared" si="16"/>
        <v>-11810000</v>
      </c>
      <c r="L62" s="4">
        <v>117</v>
      </c>
      <c r="M62" s="4">
        <v>96</v>
      </c>
      <c r="N62" s="4">
        <v>13</v>
      </c>
      <c r="O62" s="4">
        <v>7</v>
      </c>
      <c r="P62" s="4">
        <v>106800</v>
      </c>
      <c r="Q62" s="4">
        <v>81600</v>
      </c>
      <c r="R62" s="5">
        <v>4.2999999999999997E-2</v>
      </c>
      <c r="S62" s="4">
        <v>192004</v>
      </c>
      <c r="T62" s="5">
        <f t="shared" si="13"/>
        <v>86716.3</v>
      </c>
      <c r="U62" s="24">
        <f t="shared" si="14"/>
        <v>47045</v>
      </c>
      <c r="V62" s="5">
        <v>6.59E-2</v>
      </c>
    </row>
    <row r="63" spans="1:22" x14ac:dyDescent="0.2">
      <c r="A63" s="16" t="s">
        <v>265</v>
      </c>
      <c r="B63" s="4">
        <v>1500</v>
      </c>
      <c r="C63" s="4">
        <v>4500</v>
      </c>
      <c r="D63" s="4">
        <v>-3000</v>
      </c>
      <c r="E63" s="4">
        <v>-119461394</v>
      </c>
      <c r="F63" s="4">
        <f t="shared" si="15"/>
        <v>-190258859</v>
      </c>
      <c r="K63" s="4">
        <f t="shared" si="16"/>
        <v>-11810000</v>
      </c>
      <c r="L63" s="4">
        <v>49</v>
      </c>
      <c r="M63" s="4">
        <v>48</v>
      </c>
      <c r="N63" s="4">
        <v>3</v>
      </c>
      <c r="O63" s="4">
        <v>3</v>
      </c>
      <c r="P63" s="4">
        <v>43000</v>
      </c>
      <c r="Q63" s="4">
        <v>36400</v>
      </c>
      <c r="R63" s="5">
        <v>2.86E-2</v>
      </c>
      <c r="S63" s="4">
        <v>90421</v>
      </c>
      <c r="T63" s="5">
        <f t="shared" si="13"/>
        <v>83105.2</v>
      </c>
      <c r="U63" s="24">
        <f t="shared" si="14"/>
        <v>47045</v>
      </c>
      <c r="V63" s="5">
        <v>2.5000000000000001E-2</v>
      </c>
    </row>
    <row r="64" spans="1:22" x14ac:dyDescent="0.2">
      <c r="A64" s="16" t="s">
        <v>247</v>
      </c>
      <c r="B64" s="4">
        <v>0</v>
      </c>
      <c r="C64" s="4">
        <v>0</v>
      </c>
      <c r="D64" s="4">
        <v>0</v>
      </c>
      <c r="E64" s="4">
        <v>0</v>
      </c>
      <c r="F64" s="4">
        <f t="shared" si="15"/>
        <v>-70797465</v>
      </c>
      <c r="K64" s="4">
        <f t="shared" si="16"/>
        <v>-11810000</v>
      </c>
      <c r="L64" s="4">
        <v>39</v>
      </c>
      <c r="M64" s="4">
        <v>40</v>
      </c>
      <c r="N64" s="4">
        <v>3</v>
      </c>
      <c r="O64" s="4">
        <v>9</v>
      </c>
      <c r="P64" s="4">
        <v>21300</v>
      </c>
      <c r="Q64" s="4">
        <v>72100</v>
      </c>
      <c r="R64" s="5">
        <v>-1.0200000000000001E-2</v>
      </c>
      <c r="S64" s="4">
        <v>99934</v>
      </c>
      <c r="T64" s="5">
        <f t="shared" si="13"/>
        <v>74521.899999999994</v>
      </c>
      <c r="U64" s="24">
        <f t="shared" si="14"/>
        <v>47045</v>
      </c>
      <c r="V64" s="5">
        <v>1.8000000000000002E-2</v>
      </c>
    </row>
    <row r="65" spans="1:22" x14ac:dyDescent="0.2">
      <c r="A65" s="16" t="s">
        <v>239</v>
      </c>
      <c r="B65" s="4">
        <v>0</v>
      </c>
      <c r="C65" s="4">
        <v>500</v>
      </c>
      <c r="D65" s="4">
        <v>-500</v>
      </c>
      <c r="E65" s="4">
        <v>-19555032</v>
      </c>
      <c r="F65" s="4">
        <f t="shared" si="15"/>
        <v>-70797465</v>
      </c>
      <c r="K65" s="4">
        <f t="shared" si="16"/>
        <v>-11810000</v>
      </c>
      <c r="L65" s="4">
        <v>24</v>
      </c>
      <c r="M65" s="4">
        <v>124</v>
      </c>
      <c r="N65" s="4">
        <v>0</v>
      </c>
      <c r="O65" s="4">
        <v>2</v>
      </c>
      <c r="P65" s="4">
        <v>10000</v>
      </c>
      <c r="Q65" s="4">
        <v>42100</v>
      </c>
      <c r="R65" s="5">
        <v>-1.26E-2</v>
      </c>
      <c r="S65" s="4">
        <v>62627</v>
      </c>
      <c r="T65" s="5">
        <f t="shared" si="13"/>
        <v>75843.555555555562</v>
      </c>
      <c r="U65" s="24">
        <f t="shared" si="14"/>
        <v>47045</v>
      </c>
      <c r="V65" s="5">
        <v>1.77E-2</v>
      </c>
    </row>
    <row r="66" spans="1:22" x14ac:dyDescent="0.2">
      <c r="A66" s="16" t="s">
        <v>238</v>
      </c>
      <c r="B66" s="4">
        <v>0</v>
      </c>
      <c r="C66" s="4">
        <v>0</v>
      </c>
      <c r="D66" s="4">
        <v>0</v>
      </c>
      <c r="E66" s="4">
        <v>0</v>
      </c>
      <c r="F66" s="4">
        <f t="shared" si="15"/>
        <v>-51242433</v>
      </c>
      <c r="K66" s="4">
        <f t="shared" si="16"/>
        <v>-11810000</v>
      </c>
      <c r="L66" s="4">
        <v>15</v>
      </c>
      <c r="M66" s="4">
        <v>26</v>
      </c>
      <c r="N66" s="4">
        <v>0</v>
      </c>
      <c r="O66" s="4">
        <v>2</v>
      </c>
      <c r="P66" s="4">
        <v>5700</v>
      </c>
      <c r="Q66" s="4">
        <v>27800</v>
      </c>
      <c r="R66" s="5">
        <v>0</v>
      </c>
      <c r="S66" s="4">
        <v>47045</v>
      </c>
      <c r="T66" s="5">
        <f t="shared" si="13"/>
        <v>79443.375</v>
      </c>
      <c r="U66" s="24">
        <f t="shared" si="14"/>
        <v>36655</v>
      </c>
      <c r="V66" s="5">
        <v>1.0200000000000001E-2</v>
      </c>
    </row>
    <row r="67" spans="1:22" x14ac:dyDescent="0.2">
      <c r="A67" s="16" t="s">
        <v>237</v>
      </c>
      <c r="B67" s="4">
        <v>0</v>
      </c>
      <c r="C67" s="4">
        <v>0</v>
      </c>
      <c r="D67" s="4">
        <v>0</v>
      </c>
      <c r="E67" s="4">
        <v>0</v>
      </c>
      <c r="F67" s="4">
        <f t="shared" si="15"/>
        <v>-51242433</v>
      </c>
      <c r="K67" s="4">
        <f t="shared" si="16"/>
        <v>-11810000</v>
      </c>
      <c r="L67" s="4">
        <v>35</v>
      </c>
      <c r="M67" s="4">
        <v>87</v>
      </c>
      <c r="N67" s="4">
        <v>1</v>
      </c>
      <c r="O67" s="4">
        <v>1</v>
      </c>
      <c r="P67" s="4">
        <v>19000</v>
      </c>
      <c r="Q67" s="4">
        <v>82700</v>
      </c>
      <c r="R67" s="5">
        <v>-2.5000000000000001E-3</v>
      </c>
      <c r="S67" s="4">
        <v>112730</v>
      </c>
      <c r="T67" s="5">
        <f t="shared" si="13"/>
        <v>74688.142857142855</v>
      </c>
      <c r="U67" s="24">
        <f t="shared" si="14"/>
        <v>36655</v>
      </c>
      <c r="V67" s="5">
        <v>2.75E-2</v>
      </c>
    </row>
    <row r="68" spans="1:22" x14ac:dyDescent="0.2">
      <c r="A68" s="16" t="s">
        <v>233</v>
      </c>
      <c r="B68" s="4">
        <v>1500</v>
      </c>
      <c r="C68" s="4">
        <v>0</v>
      </c>
      <c r="D68" s="4">
        <v>1500</v>
      </c>
      <c r="E68" s="4">
        <v>59136076</v>
      </c>
      <c r="F68" s="4">
        <f t="shared" si="15"/>
        <v>-51242433</v>
      </c>
      <c r="K68" s="4">
        <f t="shared" si="16"/>
        <v>-11810000</v>
      </c>
      <c r="L68" s="4">
        <v>57</v>
      </c>
      <c r="M68" s="4">
        <v>73</v>
      </c>
      <c r="N68" s="4">
        <v>7</v>
      </c>
      <c r="O68" s="4">
        <v>2</v>
      </c>
      <c r="R68" s="5">
        <v>2.3399999999999997E-2</v>
      </c>
      <c r="S68" s="4">
        <v>126600</v>
      </c>
      <c r="T68" s="5">
        <f t="shared" si="13"/>
        <v>66036.166666666672</v>
      </c>
      <c r="U68" s="24">
        <f t="shared" si="14"/>
        <v>36655</v>
      </c>
    </row>
    <row r="69" spans="1:22" x14ac:dyDescent="0.2">
      <c r="A69" s="16" t="s">
        <v>232</v>
      </c>
      <c r="B69" s="4">
        <v>4000</v>
      </c>
      <c r="C69" s="4">
        <v>6900</v>
      </c>
      <c r="D69" s="4">
        <v>-2900</v>
      </c>
      <c r="E69" s="4">
        <v>-110378509</v>
      </c>
      <c r="F69" s="4">
        <f t="shared" si="15"/>
        <v>-110378509</v>
      </c>
      <c r="K69" s="4">
        <f t="shared" si="16"/>
        <v>-11810000</v>
      </c>
      <c r="R69" s="5">
        <v>5.4699999999999999E-2</v>
      </c>
      <c r="S69" s="4">
        <v>189293</v>
      </c>
      <c r="T69" s="5">
        <f t="shared" si="13"/>
        <v>41384.800000000003</v>
      </c>
      <c r="U69" s="24">
        <f>MIN(S70:S74)</f>
        <v>14101</v>
      </c>
    </row>
    <row r="70" spans="1:22" x14ac:dyDescent="0.2">
      <c r="A70" s="16" t="s">
        <v>231</v>
      </c>
      <c r="B70" s="4">
        <v>0</v>
      </c>
      <c r="C70" s="4">
        <v>0</v>
      </c>
      <c r="D70" s="4">
        <v>0</v>
      </c>
      <c r="E70" s="4">
        <v>0</v>
      </c>
      <c r="F70" s="4">
        <f t="shared" si="15"/>
        <v>0</v>
      </c>
      <c r="K70" s="4">
        <f t="shared" si="16"/>
        <v>-11810000</v>
      </c>
      <c r="R70" s="5">
        <v>-1.0800000000000001E-2</v>
      </c>
      <c r="S70" s="4">
        <v>48143</v>
      </c>
      <c r="T70" s="5">
        <f t="shared" si="13"/>
        <v>39695.25</v>
      </c>
      <c r="U70" s="5"/>
    </row>
    <row r="71" spans="1:22" x14ac:dyDescent="0.2">
      <c r="A71" s="16" t="s">
        <v>230</v>
      </c>
      <c r="B71" s="4">
        <v>0</v>
      </c>
      <c r="C71" s="4">
        <v>0</v>
      </c>
      <c r="D71" s="4">
        <v>0</v>
      </c>
      <c r="E71" s="4">
        <v>0</v>
      </c>
      <c r="F71" s="4">
        <f t="shared" si="15"/>
        <v>0</v>
      </c>
      <c r="G71" s="4">
        <v>0</v>
      </c>
      <c r="H71" s="4">
        <v>200</v>
      </c>
      <c r="I71" s="4">
        <v>-200</v>
      </c>
      <c r="J71" s="4">
        <v>-7480000</v>
      </c>
      <c r="K71" s="4">
        <f t="shared" si="16"/>
        <v>-11810000</v>
      </c>
      <c r="R71" s="5">
        <v>-2.5999999999999999E-3</v>
      </c>
      <c r="S71" s="4">
        <v>36655</v>
      </c>
      <c r="T71" s="5">
        <f t="shared" si="13"/>
        <v>40708.666666666664</v>
      </c>
      <c r="U71" s="5"/>
    </row>
    <row r="72" spans="1:22" x14ac:dyDescent="0.2">
      <c r="A72" s="16" t="s">
        <v>229</v>
      </c>
      <c r="B72" s="4">
        <v>0</v>
      </c>
      <c r="C72" s="4">
        <v>0</v>
      </c>
      <c r="D72" s="4">
        <v>0</v>
      </c>
      <c r="E72" s="4">
        <v>0</v>
      </c>
      <c r="F72" s="4">
        <f t="shared" si="15"/>
        <v>0</v>
      </c>
      <c r="G72" s="4">
        <v>0</v>
      </c>
      <c r="H72" s="4">
        <v>600</v>
      </c>
      <c r="I72" s="4">
        <v>-600</v>
      </c>
      <c r="J72" s="4">
        <v>-22330000</v>
      </c>
      <c r="K72" s="4">
        <f t="shared" si="16"/>
        <v>-4330000</v>
      </c>
      <c r="R72" s="5">
        <v>1.37E-2</v>
      </c>
      <c r="S72" s="4">
        <v>53715</v>
      </c>
      <c r="T72" s="5">
        <f t="shared" si="13"/>
        <v>34205.5</v>
      </c>
      <c r="U72" s="5"/>
    </row>
    <row r="73" spans="1:22" x14ac:dyDescent="0.2">
      <c r="A73" s="16" t="s">
        <v>228</v>
      </c>
      <c r="B73" s="4">
        <v>0</v>
      </c>
      <c r="C73" s="4">
        <v>0</v>
      </c>
      <c r="D73" s="4">
        <v>0</v>
      </c>
      <c r="E73" s="4">
        <v>0</v>
      </c>
      <c r="F73" s="4">
        <f t="shared" si="15"/>
        <v>0</v>
      </c>
      <c r="G73" s="4">
        <v>200</v>
      </c>
      <c r="H73" s="4">
        <v>0</v>
      </c>
      <c r="I73" s="4">
        <v>200</v>
      </c>
      <c r="J73" s="4">
        <v>7200000</v>
      </c>
      <c r="K73" s="4">
        <f t="shared" si="16"/>
        <v>18000000</v>
      </c>
      <c r="R73" s="5">
        <v>1.67E-2</v>
      </c>
      <c r="S73" s="4">
        <v>54310</v>
      </c>
      <c r="T73" s="5">
        <f t="shared" si="13"/>
        <v>14101</v>
      </c>
      <c r="U73" s="5"/>
    </row>
    <row r="74" spans="1:22" x14ac:dyDescent="0.2">
      <c r="A74" s="16" t="s">
        <v>227</v>
      </c>
      <c r="B74" s="4">
        <v>0</v>
      </c>
      <c r="C74" s="4">
        <v>0</v>
      </c>
      <c r="D74" s="4">
        <v>0</v>
      </c>
      <c r="E74" s="4">
        <v>0</v>
      </c>
      <c r="F74" s="4">
        <f t="shared" si="15"/>
        <v>0</v>
      </c>
      <c r="G74" s="4">
        <v>300</v>
      </c>
      <c r="H74" s="4">
        <v>0</v>
      </c>
      <c r="I74" s="4">
        <v>300</v>
      </c>
      <c r="J74" s="4">
        <v>10800000</v>
      </c>
      <c r="K74" s="4">
        <f t="shared" si="16"/>
        <v>10800000</v>
      </c>
      <c r="R74" s="5">
        <v>-8.199999999999999E-3</v>
      </c>
      <c r="S74" s="4">
        <v>14101</v>
      </c>
      <c r="T74" s="5" t="e">
        <f t="shared" si="13"/>
        <v>#DIV/0!</v>
      </c>
      <c r="U74" s="5"/>
    </row>
    <row r="75" spans="1:22" x14ac:dyDescent="0.2">
      <c r="A75" s="2"/>
      <c r="B75" s="4"/>
      <c r="C75" s="4"/>
      <c r="D75" s="4"/>
      <c r="E75" s="4"/>
      <c r="F75" s="4">
        <f t="shared" si="15"/>
        <v>0</v>
      </c>
      <c r="G75" s="4"/>
      <c r="H75" s="4"/>
      <c r="I75" s="4"/>
      <c r="J75" s="4"/>
      <c r="K75" s="4">
        <f t="shared" si="16"/>
        <v>0</v>
      </c>
      <c r="L75" s="4"/>
      <c r="M75" s="4"/>
      <c r="N75" s="4"/>
      <c r="O75" s="4"/>
      <c r="P75" s="4"/>
      <c r="Q75" s="4"/>
      <c r="R75" s="5"/>
      <c r="S75" s="4"/>
      <c r="T75" s="5" t="e">
        <f t="shared" si="13"/>
        <v>#DIV/0!</v>
      </c>
      <c r="U75" s="5"/>
    </row>
    <row r="76" spans="1:22" x14ac:dyDescent="0.2">
      <c r="A76" s="2"/>
      <c r="B76" s="4"/>
      <c r="C76" s="4"/>
      <c r="D76" s="4"/>
      <c r="E76" s="4"/>
      <c r="F76" s="4">
        <f t="shared" si="15"/>
        <v>0</v>
      </c>
      <c r="G76" s="4"/>
      <c r="H76" s="4"/>
      <c r="I76" s="4"/>
      <c r="J76" s="4"/>
      <c r="K76" s="4">
        <f t="shared" si="16"/>
        <v>0</v>
      </c>
      <c r="L76" s="4"/>
      <c r="M76" s="4"/>
      <c r="N76" s="4"/>
      <c r="O76" s="4"/>
      <c r="P76" s="4"/>
      <c r="Q76" s="4"/>
      <c r="R76" s="5"/>
      <c r="S76" s="4"/>
      <c r="T76" s="5" t="e">
        <f t="shared" si="13"/>
        <v>#DIV/0!</v>
      </c>
      <c r="U76" s="5"/>
    </row>
    <row r="77" spans="1:22" x14ac:dyDescent="0.2">
      <c r="A77" s="2"/>
      <c r="B77" s="4"/>
      <c r="C77" s="4"/>
      <c r="D77" s="4"/>
      <c r="E77" s="4"/>
      <c r="F77" s="4">
        <f t="shared" si="15"/>
        <v>0</v>
      </c>
      <c r="G77" s="4"/>
      <c r="H77" s="4"/>
      <c r="I77" s="4"/>
      <c r="J77" s="4"/>
      <c r="K77" s="4">
        <f>K78+J77</f>
        <v>0</v>
      </c>
      <c r="L77" s="4"/>
      <c r="M77" s="4"/>
      <c r="N77" s="4"/>
      <c r="O77" s="4"/>
      <c r="P77" s="4"/>
      <c r="Q77" s="4"/>
      <c r="R77" s="5"/>
      <c r="S77" s="4"/>
      <c r="T77" s="5" t="e">
        <f t="shared" si="13"/>
        <v>#DIV/0!</v>
      </c>
      <c r="U77" s="5"/>
    </row>
    <row r="78" spans="1:22" x14ac:dyDescent="0.2">
      <c r="A78" s="2"/>
      <c r="B78" s="4"/>
      <c r="C78" s="4"/>
      <c r="D78" s="4"/>
      <c r="E78" s="4"/>
      <c r="F78" s="4">
        <f t="shared" si="15"/>
        <v>0</v>
      </c>
      <c r="G78" s="4"/>
      <c r="H78" s="4"/>
      <c r="I78" s="4"/>
      <c r="J78" s="4"/>
      <c r="K78" s="4">
        <f>J78+K80</f>
        <v>0</v>
      </c>
      <c r="L78" s="4"/>
      <c r="M78" s="4"/>
      <c r="N78" s="4"/>
      <c r="O78" s="4"/>
      <c r="P78" s="4"/>
      <c r="Q78" s="4"/>
      <c r="R78" s="5"/>
      <c r="S78" s="4"/>
      <c r="T78" s="5" t="e">
        <f t="shared" si="13"/>
        <v>#DIV/0!</v>
      </c>
      <c r="U78" s="5"/>
    </row>
    <row r="79" spans="1:22" x14ac:dyDescent="0.2">
      <c r="A79" s="2"/>
      <c r="B79" s="4"/>
      <c r="C79" s="4"/>
      <c r="D79" s="4"/>
      <c r="E79" s="4"/>
      <c r="F79" s="4">
        <f t="shared" si="15"/>
        <v>0</v>
      </c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5"/>
      <c r="S79" s="4"/>
      <c r="T79" s="5" t="e">
        <f t="shared" si="13"/>
        <v>#DIV/0!</v>
      </c>
      <c r="U79" s="5"/>
    </row>
    <row r="80" spans="1:22" x14ac:dyDescent="0.2">
      <c r="A80" s="2"/>
      <c r="B80" s="4"/>
      <c r="C80" s="4"/>
      <c r="D80" s="4"/>
      <c r="E80" s="4"/>
      <c r="F80" s="4">
        <f t="shared" si="15"/>
        <v>0</v>
      </c>
      <c r="G80" s="4"/>
      <c r="H80" s="4"/>
      <c r="I80" s="4"/>
      <c r="J80" s="4"/>
      <c r="K80" s="4">
        <f>J80</f>
        <v>0</v>
      </c>
      <c r="L80" s="4"/>
      <c r="M80" s="4"/>
      <c r="N80" s="4"/>
      <c r="O80" s="4"/>
      <c r="P80" s="4"/>
      <c r="Q80" s="4"/>
      <c r="R80" s="5"/>
      <c r="S80" s="4"/>
      <c r="T80" s="5" t="e">
        <f t="shared" si="13"/>
        <v>#DIV/0!</v>
      </c>
      <c r="U80" s="5"/>
    </row>
    <row r="81" spans="1:21" x14ac:dyDescent="0.2">
      <c r="A81" s="2"/>
      <c r="B81" s="4"/>
      <c r="C81" s="4"/>
      <c r="D81" s="4"/>
      <c r="E81" s="4"/>
      <c r="F81" s="4">
        <f t="shared" si="15"/>
        <v>0</v>
      </c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5"/>
      <c r="S81" s="4"/>
      <c r="T81" s="5" t="e">
        <f t="shared" si="13"/>
        <v>#DIV/0!</v>
      </c>
      <c r="U81" s="5"/>
    </row>
    <row r="82" spans="1:21" x14ac:dyDescent="0.2">
      <c r="A82" s="2"/>
      <c r="B82" s="4"/>
      <c r="C82" s="4"/>
      <c r="D82" s="4"/>
      <c r="E82" s="4"/>
      <c r="F82" s="4">
        <f t="shared" si="15"/>
        <v>0</v>
      </c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5"/>
      <c r="S82" s="4"/>
      <c r="T82" s="5" t="e">
        <f t="shared" si="13"/>
        <v>#DIV/0!</v>
      </c>
      <c r="U82" s="5"/>
    </row>
    <row r="83" spans="1:21" x14ac:dyDescent="0.2">
      <c r="A83" s="2"/>
      <c r="B83" s="4"/>
      <c r="C83" s="4"/>
      <c r="D83" s="4"/>
      <c r="E83" s="4"/>
      <c r="F83" s="4">
        <f t="shared" si="15"/>
        <v>0</v>
      </c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5"/>
      <c r="S83" s="4"/>
      <c r="T83" s="5" t="e">
        <f t="shared" si="13"/>
        <v>#DIV/0!</v>
      </c>
      <c r="U83" s="5"/>
    </row>
    <row r="84" spans="1:21" x14ac:dyDescent="0.2">
      <c r="A84" s="2"/>
      <c r="B84" s="4"/>
      <c r="C84" s="4"/>
      <c r="D84" s="4"/>
      <c r="E84" s="4"/>
      <c r="F84" s="4">
        <f t="shared" si="15"/>
        <v>0</v>
      </c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5"/>
      <c r="S84" s="4"/>
      <c r="T84" s="5" t="e">
        <f t="shared" si="13"/>
        <v>#DIV/0!</v>
      </c>
      <c r="U84" s="5"/>
    </row>
    <row r="85" spans="1:21" x14ac:dyDescent="0.2">
      <c r="A85" s="6"/>
      <c r="B85" s="4"/>
      <c r="C85" s="4"/>
      <c r="D85" s="4"/>
      <c r="E85" s="4"/>
      <c r="F85" s="4">
        <f t="shared" si="15"/>
        <v>0</v>
      </c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5"/>
      <c r="S85" s="4"/>
      <c r="T85" s="5" t="e">
        <f t="shared" si="13"/>
        <v>#DIV/0!</v>
      </c>
      <c r="U85" s="5"/>
    </row>
    <row r="86" spans="1:21" x14ac:dyDescent="0.2">
      <c r="A86" s="6"/>
      <c r="B86" s="4"/>
      <c r="C86" s="4"/>
      <c r="D86" s="4"/>
      <c r="E86" s="4"/>
      <c r="F86" s="4">
        <f t="shared" si="15"/>
        <v>0</v>
      </c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5"/>
      <c r="S86" s="4"/>
      <c r="T86" s="5" t="e">
        <f t="shared" si="13"/>
        <v>#DIV/0!</v>
      </c>
      <c r="U86" s="5"/>
    </row>
    <row r="87" spans="1:21" x14ac:dyDescent="0.2">
      <c r="A87" s="6"/>
      <c r="B87" s="4"/>
      <c r="C87" s="4"/>
      <c r="D87" s="4"/>
      <c r="E87" s="4"/>
      <c r="F87" s="4">
        <f t="shared" si="15"/>
        <v>0</v>
      </c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5"/>
      <c r="S87" s="4"/>
      <c r="T87" s="5" t="e">
        <f t="shared" si="13"/>
        <v>#DIV/0!</v>
      </c>
      <c r="U87" s="5"/>
    </row>
    <row r="88" spans="1:21" x14ac:dyDescent="0.2">
      <c r="A88" s="6"/>
      <c r="B88" s="4"/>
      <c r="C88" s="4"/>
      <c r="D88" s="4"/>
      <c r="E88" s="4"/>
      <c r="F88" s="4">
        <f t="shared" si="15"/>
        <v>0</v>
      </c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5"/>
      <c r="S88" s="4"/>
      <c r="T88" s="5" t="e">
        <f t="shared" si="13"/>
        <v>#DIV/0!</v>
      </c>
      <c r="U88" s="5"/>
    </row>
    <row r="89" spans="1:21" x14ac:dyDescent="0.2">
      <c r="A89" s="6"/>
      <c r="B89" s="4"/>
      <c r="C89" s="4"/>
      <c r="D89" s="4"/>
      <c r="E89" s="4"/>
      <c r="F89" s="4">
        <f t="shared" si="15"/>
        <v>0</v>
      </c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5"/>
      <c r="S89" s="4"/>
      <c r="T89" s="5" t="e">
        <f t="shared" si="13"/>
        <v>#DIV/0!</v>
      </c>
      <c r="U89" s="5"/>
    </row>
    <row r="90" spans="1:21" x14ac:dyDescent="0.2">
      <c r="A90" s="6"/>
      <c r="B90" s="4"/>
      <c r="C90" s="4"/>
      <c r="D90" s="4"/>
      <c r="E90" s="4"/>
      <c r="F90" s="4">
        <f t="shared" si="15"/>
        <v>0</v>
      </c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5"/>
      <c r="S90" s="4"/>
      <c r="T90" s="5" t="e">
        <f t="shared" si="13"/>
        <v>#DIV/0!</v>
      </c>
      <c r="U90" s="5"/>
    </row>
    <row r="91" spans="1:21" x14ac:dyDescent="0.2">
      <c r="A91" s="6"/>
      <c r="B91" s="4"/>
      <c r="C91" s="4"/>
      <c r="D91" s="4"/>
      <c r="E91" s="4"/>
      <c r="F91" s="4">
        <f t="shared" si="15"/>
        <v>0</v>
      </c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5"/>
      <c r="S91" s="4"/>
      <c r="T91" s="5" t="e">
        <f t="shared" si="13"/>
        <v>#DIV/0!</v>
      </c>
      <c r="U91" s="5"/>
    </row>
    <row r="92" spans="1:21" x14ac:dyDescent="0.2">
      <c r="A92" s="6"/>
      <c r="B92" s="4"/>
      <c r="C92" s="4"/>
      <c r="D92" s="4"/>
      <c r="E92" s="4"/>
      <c r="F92" s="4">
        <f t="shared" si="15"/>
        <v>0</v>
      </c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5"/>
      <c r="S92" s="4"/>
      <c r="T92" s="5" t="e">
        <f t="shared" si="13"/>
        <v>#DIV/0!</v>
      </c>
      <c r="U92" s="5"/>
    </row>
    <row r="93" spans="1:21" x14ac:dyDescent="0.2">
      <c r="A93" s="6"/>
      <c r="B93" s="4"/>
      <c r="C93" s="4"/>
      <c r="D93" s="4"/>
      <c r="E93" s="4"/>
      <c r="F93" s="4">
        <f t="shared" si="15"/>
        <v>0</v>
      </c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5"/>
      <c r="S93" s="4"/>
      <c r="T93" s="5" t="e">
        <f t="shared" si="13"/>
        <v>#DIV/0!</v>
      </c>
      <c r="U93" s="5"/>
    </row>
    <row r="94" spans="1:21" x14ac:dyDescent="0.2">
      <c r="A94" s="6"/>
      <c r="B94" s="4"/>
      <c r="C94" s="4"/>
      <c r="D94" s="4"/>
      <c r="E94" s="4"/>
      <c r="F94" s="4">
        <f t="shared" si="15"/>
        <v>0</v>
      </c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5"/>
      <c r="S94" s="4"/>
      <c r="T94" s="5" t="e">
        <f t="shared" si="13"/>
        <v>#DIV/0!</v>
      </c>
      <c r="U94" s="5"/>
    </row>
    <row r="95" spans="1:21" x14ac:dyDescent="0.2">
      <c r="A95" s="2"/>
      <c r="B95" s="4"/>
      <c r="C95" s="4"/>
      <c r="D95" s="4"/>
      <c r="E95" s="4"/>
      <c r="F95" s="4">
        <f t="shared" si="15"/>
        <v>0</v>
      </c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5"/>
      <c r="S95" s="4"/>
      <c r="T95" s="5" t="e">
        <f t="shared" si="13"/>
        <v>#DIV/0!</v>
      </c>
      <c r="U95" s="5"/>
    </row>
    <row r="96" spans="1:21" x14ac:dyDescent="0.2">
      <c r="A96" s="2"/>
      <c r="B96" s="4"/>
      <c r="C96" s="4"/>
      <c r="D96" s="4"/>
      <c r="E96" s="4"/>
      <c r="F96" s="4">
        <f t="shared" si="15"/>
        <v>0</v>
      </c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5"/>
      <c r="S96" s="4"/>
      <c r="T96" s="5" t="e">
        <f t="shared" si="13"/>
        <v>#DIV/0!</v>
      </c>
      <c r="U96" s="5"/>
    </row>
    <row r="97" spans="1:21" x14ac:dyDescent="0.2">
      <c r="A97" s="6"/>
      <c r="B97" s="4"/>
      <c r="C97" s="4"/>
      <c r="D97" s="4"/>
      <c r="E97" s="4"/>
      <c r="F97" s="4">
        <f t="shared" si="15"/>
        <v>0</v>
      </c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5"/>
      <c r="S97" s="4"/>
      <c r="T97" s="5" t="e">
        <f t="shared" si="13"/>
        <v>#DIV/0!</v>
      </c>
      <c r="U97" s="5"/>
    </row>
    <row r="98" spans="1:21" x14ac:dyDescent="0.2">
      <c r="A98" s="6"/>
      <c r="B98" s="4"/>
      <c r="C98" s="4"/>
      <c r="D98" s="4"/>
      <c r="E98" s="4"/>
      <c r="F98" s="4">
        <f t="shared" si="15"/>
        <v>0</v>
      </c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5"/>
      <c r="S98" s="4"/>
      <c r="T98" s="5" t="e">
        <f t="shared" si="13"/>
        <v>#DIV/0!</v>
      </c>
      <c r="U98" s="5"/>
    </row>
    <row r="99" spans="1:21" x14ac:dyDescent="0.2">
      <c r="A99" s="6"/>
      <c r="B99" s="4"/>
      <c r="C99" s="4"/>
      <c r="D99" s="4"/>
      <c r="E99" s="4"/>
      <c r="F99" s="4">
        <f t="shared" si="15"/>
        <v>0</v>
      </c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5"/>
      <c r="S99" s="4"/>
      <c r="T99" s="5" t="e">
        <f t="shared" si="13"/>
        <v>#DIV/0!</v>
      </c>
      <c r="U99" s="5"/>
    </row>
    <row r="100" spans="1:21" x14ac:dyDescent="0.2">
      <c r="A100" s="6"/>
      <c r="B100" s="4"/>
      <c r="C100" s="4"/>
      <c r="D100" s="4"/>
      <c r="E100" s="4"/>
      <c r="F100" s="4">
        <f t="shared" si="15"/>
        <v>0</v>
      </c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5"/>
      <c r="S100" s="4"/>
      <c r="T100" s="5" t="e">
        <f t="shared" si="13"/>
        <v>#DIV/0!</v>
      </c>
      <c r="U100" s="5"/>
    </row>
    <row r="101" spans="1:21" x14ac:dyDescent="0.2">
      <c r="A101" s="6"/>
      <c r="B101" s="4"/>
      <c r="C101" s="4"/>
      <c r="D101" s="4"/>
      <c r="E101" s="4"/>
      <c r="F101" s="4">
        <f t="shared" si="15"/>
        <v>0</v>
      </c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5"/>
      <c r="S101" s="4"/>
      <c r="T101" s="5" t="e">
        <f t="shared" si="13"/>
        <v>#DIV/0!</v>
      </c>
      <c r="U101" s="5"/>
    </row>
    <row r="102" spans="1:21" x14ac:dyDescent="0.2">
      <c r="A102" s="6"/>
      <c r="B102" s="4"/>
      <c r="C102" s="4"/>
      <c r="D102" s="4"/>
      <c r="E102" s="4"/>
      <c r="F102" s="4">
        <f t="shared" si="15"/>
        <v>0</v>
      </c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5"/>
      <c r="S102" s="4"/>
      <c r="T102" s="5" t="e">
        <f t="shared" si="13"/>
        <v>#DIV/0!</v>
      </c>
      <c r="U102" s="5"/>
    </row>
    <row r="103" spans="1:21" x14ac:dyDescent="0.2">
      <c r="A103" s="6"/>
      <c r="B103" s="4"/>
      <c r="C103" s="4"/>
      <c r="D103" s="4"/>
      <c r="E103" s="4"/>
      <c r="F103" s="4">
        <f t="shared" si="15"/>
        <v>0</v>
      </c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5"/>
      <c r="S103" s="4"/>
      <c r="T103" s="5" t="e">
        <f t="shared" si="13"/>
        <v>#DIV/0!</v>
      </c>
      <c r="U103" s="5"/>
    </row>
    <row r="104" spans="1:21" x14ac:dyDescent="0.2">
      <c r="A104" s="6"/>
      <c r="B104" s="4"/>
      <c r="C104" s="4"/>
      <c r="D104" s="4"/>
      <c r="E104" s="4"/>
      <c r="F104" s="4">
        <f t="shared" si="15"/>
        <v>0</v>
      </c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5"/>
      <c r="S104" s="4"/>
      <c r="T104" s="5" t="e">
        <f t="shared" si="13"/>
        <v>#DIV/0!</v>
      </c>
      <c r="U104" s="5"/>
    </row>
    <row r="105" spans="1:21" x14ac:dyDescent="0.2">
      <c r="A105" s="6"/>
      <c r="B105" s="4"/>
      <c r="C105" s="4"/>
      <c r="D105" s="4"/>
      <c r="E105" s="4"/>
      <c r="F105" s="4">
        <f t="shared" si="15"/>
        <v>0</v>
      </c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5"/>
      <c r="S105" s="4"/>
      <c r="T105" s="5" t="e">
        <f t="shared" si="13"/>
        <v>#DIV/0!</v>
      </c>
      <c r="U105" s="5"/>
    </row>
    <row r="106" spans="1:21" x14ac:dyDescent="0.2">
      <c r="A106" s="6"/>
      <c r="B106" s="4"/>
      <c r="C106" s="4"/>
      <c r="D106" s="4"/>
      <c r="E106" s="4"/>
      <c r="F106" s="4">
        <f t="shared" si="15"/>
        <v>0</v>
      </c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5"/>
      <c r="S106" s="4"/>
      <c r="T106" s="5" t="e">
        <f t="shared" si="13"/>
        <v>#DIV/0!</v>
      </c>
      <c r="U106" s="5"/>
    </row>
    <row r="107" spans="1:21" x14ac:dyDescent="0.2">
      <c r="A107" s="6"/>
      <c r="B107" s="4"/>
      <c r="C107" s="4"/>
      <c r="D107" s="4"/>
      <c r="E107" s="4"/>
      <c r="F107" s="4">
        <f t="shared" si="15"/>
        <v>0</v>
      </c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5"/>
      <c r="S107" s="4"/>
      <c r="T107" s="5" t="e">
        <f t="shared" si="13"/>
        <v>#DIV/0!</v>
      </c>
      <c r="U107" s="5"/>
    </row>
    <row r="108" spans="1:21" x14ac:dyDescent="0.2">
      <c r="A108" s="6"/>
      <c r="B108" s="4"/>
      <c r="C108" s="4"/>
      <c r="D108" s="4"/>
      <c r="E108" s="4"/>
      <c r="F108" s="4">
        <f t="shared" si="15"/>
        <v>0</v>
      </c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5"/>
      <c r="S108" s="4"/>
      <c r="T108" s="5" t="e">
        <f t="shared" si="13"/>
        <v>#DIV/0!</v>
      </c>
      <c r="U108" s="5"/>
    </row>
    <row r="109" spans="1:21" x14ac:dyDescent="0.2">
      <c r="A109" s="6"/>
      <c r="B109" s="4"/>
      <c r="C109" s="4"/>
      <c r="D109" s="4"/>
      <c r="E109" s="4"/>
      <c r="F109" s="4">
        <f t="shared" si="15"/>
        <v>0</v>
      </c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5"/>
      <c r="S109" s="4"/>
      <c r="T109" s="5" t="e">
        <f t="shared" si="13"/>
        <v>#DIV/0!</v>
      </c>
      <c r="U109" s="5"/>
    </row>
    <row r="110" spans="1:21" x14ac:dyDescent="0.2">
      <c r="A110" s="2"/>
      <c r="B110" s="4"/>
      <c r="C110" s="4"/>
      <c r="D110" s="4"/>
      <c r="E110" s="4"/>
      <c r="F110" s="4">
        <f t="shared" si="15"/>
        <v>0</v>
      </c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5"/>
      <c r="S110" s="4"/>
      <c r="T110" s="5" t="e">
        <f t="shared" si="13"/>
        <v>#DIV/0!</v>
      </c>
      <c r="U110" s="5"/>
    </row>
    <row r="111" spans="1:21" x14ac:dyDescent="0.2">
      <c r="A111" s="2"/>
      <c r="B111" s="4"/>
      <c r="C111" s="4"/>
      <c r="D111" s="4"/>
      <c r="E111" s="4"/>
      <c r="F111" s="4">
        <f t="shared" si="15"/>
        <v>0</v>
      </c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5"/>
      <c r="S111" s="4"/>
      <c r="T111" s="5" t="e">
        <f t="shared" si="13"/>
        <v>#DIV/0!</v>
      </c>
      <c r="U111" s="5"/>
    </row>
    <row r="112" spans="1:21" x14ac:dyDescent="0.2">
      <c r="A112" s="2"/>
      <c r="B112" s="4"/>
      <c r="C112" s="4"/>
      <c r="D112" s="4"/>
      <c r="E112" s="4"/>
      <c r="F112" s="4">
        <f t="shared" si="15"/>
        <v>0</v>
      </c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5"/>
      <c r="S112" s="4"/>
      <c r="T112" s="5" t="e">
        <f t="shared" ref="T112:T121" si="17">AVERAGE(S113:S122)</f>
        <v>#DIV/0!</v>
      </c>
      <c r="U112" s="5"/>
    </row>
    <row r="113" spans="1:21" x14ac:dyDescent="0.2">
      <c r="A113" s="2"/>
      <c r="B113" s="4"/>
      <c r="C113" s="4"/>
      <c r="D113" s="4"/>
      <c r="E113" s="4"/>
      <c r="F113" s="4">
        <f t="shared" si="15"/>
        <v>0</v>
      </c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5"/>
      <c r="S113" s="4"/>
      <c r="T113" s="5" t="e">
        <f t="shared" si="17"/>
        <v>#DIV/0!</v>
      </c>
      <c r="U113" s="5"/>
    </row>
    <row r="114" spans="1:21" x14ac:dyDescent="0.2">
      <c r="A114" s="2"/>
      <c r="B114" s="4"/>
      <c r="C114" s="4"/>
      <c r="D114" s="4"/>
      <c r="E114" s="4"/>
      <c r="F114" s="4">
        <f t="shared" si="15"/>
        <v>0</v>
      </c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5"/>
      <c r="S114" s="4"/>
      <c r="T114" s="5" t="e">
        <f t="shared" si="17"/>
        <v>#DIV/0!</v>
      </c>
      <c r="U114" s="5"/>
    </row>
    <row r="115" spans="1:21" x14ac:dyDescent="0.2">
      <c r="A115" s="2"/>
      <c r="B115" s="4"/>
      <c r="C115" s="4"/>
      <c r="D115" s="4"/>
      <c r="E115" s="4"/>
      <c r="F115" s="4">
        <f t="shared" ref="F115:F130" si="18">E115+F116</f>
        <v>0</v>
      </c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5"/>
      <c r="S115" s="4"/>
      <c r="T115" s="5" t="e">
        <f t="shared" si="17"/>
        <v>#DIV/0!</v>
      </c>
      <c r="U115" s="5"/>
    </row>
    <row r="116" spans="1:21" x14ac:dyDescent="0.2">
      <c r="A116" s="2"/>
      <c r="B116" s="4"/>
      <c r="C116" s="4"/>
      <c r="D116" s="4"/>
      <c r="E116" s="4"/>
      <c r="F116" s="4">
        <f t="shared" si="18"/>
        <v>0</v>
      </c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5"/>
      <c r="S116" s="4"/>
      <c r="T116" s="5" t="e">
        <f t="shared" si="17"/>
        <v>#DIV/0!</v>
      </c>
      <c r="U116" s="5"/>
    </row>
    <row r="117" spans="1:21" x14ac:dyDescent="0.2">
      <c r="A117" s="2"/>
      <c r="B117" s="4"/>
      <c r="C117" s="4"/>
      <c r="D117" s="4"/>
      <c r="E117" s="4"/>
      <c r="F117" s="4">
        <f t="shared" si="18"/>
        <v>0</v>
      </c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5"/>
      <c r="S117" s="4"/>
      <c r="T117" s="5" t="e">
        <f t="shared" si="17"/>
        <v>#DIV/0!</v>
      </c>
      <c r="U117" s="5"/>
    </row>
    <row r="118" spans="1:21" x14ac:dyDescent="0.2">
      <c r="A118" s="2"/>
      <c r="B118" s="4"/>
      <c r="C118" s="4"/>
      <c r="D118" s="4"/>
      <c r="E118" s="4"/>
      <c r="F118" s="4">
        <f t="shared" si="18"/>
        <v>0</v>
      </c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5"/>
      <c r="S118" s="4"/>
      <c r="T118" s="5" t="e">
        <f t="shared" si="17"/>
        <v>#DIV/0!</v>
      </c>
      <c r="U118" s="5"/>
    </row>
    <row r="119" spans="1:21" x14ac:dyDescent="0.2">
      <c r="A119" s="2"/>
      <c r="B119" s="4"/>
      <c r="C119" s="4"/>
      <c r="D119" s="4"/>
      <c r="E119" s="4"/>
      <c r="F119" s="4">
        <f t="shared" si="18"/>
        <v>0</v>
      </c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5"/>
      <c r="S119" s="4"/>
      <c r="T119" s="5" t="e">
        <f t="shared" si="17"/>
        <v>#DIV/0!</v>
      </c>
      <c r="U119" s="5"/>
    </row>
    <row r="120" spans="1:21" x14ac:dyDescent="0.2">
      <c r="A120" s="2"/>
      <c r="B120" s="4"/>
      <c r="C120" s="4"/>
      <c r="D120" s="4"/>
      <c r="E120" s="4"/>
      <c r="F120" s="4">
        <f t="shared" si="18"/>
        <v>0</v>
      </c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5"/>
      <c r="S120" s="4"/>
      <c r="T120" s="5" t="e">
        <f t="shared" si="17"/>
        <v>#DIV/0!</v>
      </c>
      <c r="U120" s="5"/>
    </row>
    <row r="121" spans="1:21" x14ac:dyDescent="0.2">
      <c r="A121" s="2"/>
      <c r="B121" s="4"/>
      <c r="C121" s="4"/>
      <c r="D121" s="4"/>
      <c r="E121" s="4"/>
      <c r="F121" s="4">
        <f t="shared" si="18"/>
        <v>0</v>
      </c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5"/>
      <c r="S121" s="4"/>
      <c r="T121" s="5" t="e">
        <f t="shared" si="17"/>
        <v>#DIV/0!</v>
      </c>
      <c r="U121" s="5"/>
    </row>
    <row r="122" spans="1:21" x14ac:dyDescent="0.2">
      <c r="A122" s="2"/>
      <c r="B122" s="4"/>
      <c r="C122" s="4"/>
      <c r="D122" s="4"/>
      <c r="E122" s="4"/>
      <c r="F122" s="4">
        <f t="shared" si="18"/>
        <v>0</v>
      </c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5"/>
      <c r="S122" s="4"/>
      <c r="T122" s="5" t="e">
        <f>AVERAGE(S123:S132)</f>
        <v>#DIV/0!</v>
      </c>
      <c r="U122" s="5"/>
    </row>
    <row r="123" spans="1:21" x14ac:dyDescent="0.2">
      <c r="A123" s="2"/>
      <c r="B123" s="4"/>
      <c r="C123" s="4"/>
      <c r="D123" s="4"/>
      <c r="E123" s="4"/>
      <c r="F123" s="4">
        <f t="shared" si="18"/>
        <v>0</v>
      </c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5"/>
      <c r="S123" s="4"/>
      <c r="T123" s="5"/>
      <c r="U123" s="5"/>
    </row>
    <row r="124" spans="1:21" x14ac:dyDescent="0.2">
      <c r="A124" s="2"/>
      <c r="B124" s="4"/>
      <c r="C124" s="4"/>
      <c r="D124" s="4"/>
      <c r="E124" s="4"/>
      <c r="F124" s="4">
        <f t="shared" si="18"/>
        <v>0</v>
      </c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5"/>
      <c r="S124" s="4"/>
      <c r="T124" s="5"/>
      <c r="U124" s="5"/>
    </row>
    <row r="125" spans="1:21" x14ac:dyDescent="0.2">
      <c r="A125" s="2"/>
      <c r="B125" s="4"/>
      <c r="C125" s="4"/>
      <c r="D125" s="4"/>
      <c r="E125" s="4"/>
      <c r="F125" s="4">
        <f t="shared" si="18"/>
        <v>0</v>
      </c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5"/>
      <c r="S125" s="4"/>
      <c r="T125" s="5"/>
      <c r="U125" s="5"/>
    </row>
    <row r="126" spans="1:21" x14ac:dyDescent="0.2">
      <c r="A126" s="2"/>
      <c r="B126" s="4"/>
      <c r="C126" s="4"/>
      <c r="D126" s="4"/>
      <c r="E126" s="4"/>
      <c r="F126" s="4">
        <f t="shared" si="18"/>
        <v>0</v>
      </c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5"/>
      <c r="S126" s="4"/>
      <c r="T126" s="5"/>
      <c r="U126" s="5"/>
    </row>
    <row r="127" spans="1:21" x14ac:dyDescent="0.2">
      <c r="A127" s="2"/>
      <c r="B127" s="4"/>
      <c r="C127" s="4"/>
      <c r="D127" s="4"/>
      <c r="E127" s="4"/>
      <c r="F127" s="4">
        <f t="shared" si="18"/>
        <v>0</v>
      </c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8"/>
      <c r="S127" s="4"/>
      <c r="T127" s="5"/>
      <c r="U127" s="5"/>
    </row>
    <row r="128" spans="1:21" x14ac:dyDescent="0.2">
      <c r="A128" s="2"/>
      <c r="B128" s="4"/>
      <c r="C128" s="4"/>
      <c r="D128" s="4"/>
      <c r="E128" s="4"/>
      <c r="F128" s="4">
        <f t="shared" si="18"/>
        <v>0</v>
      </c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8"/>
      <c r="S128" s="4"/>
      <c r="T128" s="5"/>
      <c r="U128" s="5"/>
    </row>
    <row r="129" spans="1:22" x14ac:dyDescent="0.2">
      <c r="A129" s="2"/>
      <c r="B129" s="4"/>
      <c r="C129" s="4"/>
      <c r="D129" s="4"/>
      <c r="E129" s="4"/>
      <c r="F129" s="4">
        <f t="shared" si="18"/>
        <v>0</v>
      </c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8"/>
      <c r="S129" s="4"/>
      <c r="T129" s="5"/>
      <c r="U129" s="5"/>
    </row>
    <row r="130" spans="1:22" x14ac:dyDescent="0.2">
      <c r="A130" s="6"/>
      <c r="B130" s="4"/>
      <c r="C130" s="4"/>
      <c r="D130" s="4"/>
      <c r="E130" s="4"/>
      <c r="F130" s="4">
        <f t="shared" si="18"/>
        <v>0</v>
      </c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8"/>
      <c r="S130" s="4"/>
      <c r="T130" s="5"/>
      <c r="U130" s="5"/>
    </row>
    <row r="131" spans="1:22" x14ac:dyDescent="0.2">
      <c r="A131" s="6"/>
      <c r="B131" s="4"/>
      <c r="C131" s="4"/>
      <c r="D131" s="4"/>
      <c r="E131" s="4"/>
      <c r="F131" s="4">
        <f>E131+F132</f>
        <v>0</v>
      </c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8"/>
      <c r="S131" s="4"/>
      <c r="T131" s="5"/>
      <c r="U131" s="5"/>
    </row>
    <row r="132" spans="1:22" x14ac:dyDescent="0.2">
      <c r="A132" s="6"/>
      <c r="B132" s="4"/>
      <c r="C132" s="4"/>
      <c r="D132" s="4"/>
      <c r="E132" s="4"/>
      <c r="F132" s="4">
        <f>E132</f>
        <v>0</v>
      </c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8"/>
      <c r="S132" s="4"/>
      <c r="T132" s="5"/>
      <c r="U132" s="5"/>
    </row>
    <row r="133" spans="1:22" x14ac:dyDescent="0.2">
      <c r="A133" s="6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8"/>
    </row>
    <row r="134" spans="1:22" x14ac:dyDescent="0.2">
      <c r="A134" s="6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8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8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8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8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8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8"/>
    </row>
    <row r="223" spans="1:3" x14ac:dyDescent="0.2">
      <c r="A223" t="e" cm="1">
        <f t="array" aca="1" ref="A223" ca="1">INDIRECT("'" &amp; E1 &amp; "'!$A$2:$A$66")</f>
        <v>#REF!</v>
      </c>
      <c r="B223" t="e" cm="1">
        <f t="array" aca="1" ref="B223" ca="1">INDIRECT("'" &amp; E1 &amp; "'!$B$2:$B$66")</f>
        <v>#REF!</v>
      </c>
      <c r="C223" t="e" cm="1">
        <f t="array" aca="1" ref="C223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74B6B4-1320-1A4B-A409-737164CCD373}">
  <sheetPr codeName="Sheet94"/>
  <dimension ref="A1:V223"/>
  <sheetViews>
    <sheetView workbookViewId="0">
      <pane ySplit="2" topLeftCell="A3" activePane="bottomLeft" state="frozen"/>
      <selection activeCell="F17" sqref="F17"/>
      <selection pane="bottomLeft" activeCell="F17" sqref="F17"/>
    </sheetView>
  </sheetViews>
  <sheetFormatPr baseColWidth="10" defaultRowHeight="16" x14ac:dyDescent="0.2"/>
  <cols>
    <col min="1" max="1" width="21.1640625" customWidth="1"/>
    <col min="2" max="2" width="12.83203125" customWidth="1"/>
    <col min="3" max="3" width="13.33203125" customWidth="1"/>
    <col min="4" max="4" width="13.1640625" customWidth="1"/>
    <col min="5" max="5" width="17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4.1640625" customWidth="1"/>
    <col min="20" max="20" width="13.6640625" customWidth="1"/>
    <col min="21" max="21" width="13.164062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252</v>
      </c>
      <c r="U2" s="1" t="s">
        <v>253</v>
      </c>
      <c r="V2" s="1" t="s">
        <v>236</v>
      </c>
    </row>
    <row r="3" spans="1:22" x14ac:dyDescent="0.2">
      <c r="A3" s="16" t="s">
        <v>357</v>
      </c>
      <c r="B3" s="4">
        <v>2400</v>
      </c>
      <c r="C3" s="4">
        <v>18600</v>
      </c>
      <c r="D3" s="4">
        <v>-16200</v>
      </c>
      <c r="E3" s="4">
        <v>-1821210000</v>
      </c>
      <c r="F3" s="4">
        <f t="shared" ref="F3:F11" si="0">E3+F4</f>
        <v>-15981377942</v>
      </c>
      <c r="G3" s="4">
        <v>0</v>
      </c>
      <c r="H3" s="4">
        <v>0</v>
      </c>
      <c r="I3" s="4">
        <v>0</v>
      </c>
      <c r="J3" s="4">
        <v>464670000</v>
      </c>
      <c r="K3" s="4">
        <f t="shared" ref="K3:K11" si="1">K4+J3</f>
        <v>-241109000</v>
      </c>
      <c r="L3" s="4">
        <v>184</v>
      </c>
      <c r="M3" s="4">
        <v>114</v>
      </c>
      <c r="N3" s="4">
        <v>16</v>
      </c>
      <c r="O3" s="4">
        <v>9</v>
      </c>
      <c r="P3" s="4">
        <v>59200</v>
      </c>
      <c r="Q3" s="4">
        <v>43400</v>
      </c>
      <c r="R3" s="5">
        <v>-2.5999999999999999E-3</v>
      </c>
      <c r="S3" s="4">
        <v>102700</v>
      </c>
      <c r="T3" s="5">
        <f t="shared" ref="T3:T38" si="2">AVERAGE(S4:S13)</f>
        <v>268580</v>
      </c>
      <c r="U3" s="24">
        <f t="shared" ref="U3:U11" si="3">MIN(S4:S8)</f>
        <v>167800</v>
      </c>
      <c r="V3" s="5">
        <v>3.2199999999999999E-2</v>
      </c>
    </row>
    <row r="4" spans="1:22" x14ac:dyDescent="0.2">
      <c r="A4" s="16" t="s">
        <v>356</v>
      </c>
      <c r="B4" s="4">
        <v>27700</v>
      </c>
      <c r="C4" s="4">
        <v>93700</v>
      </c>
      <c r="D4" s="4">
        <v>-66000</v>
      </c>
      <c r="E4" s="4">
        <v>-7461810000</v>
      </c>
      <c r="F4" s="4">
        <f t="shared" si="0"/>
        <v>-14160167942</v>
      </c>
      <c r="G4" s="4">
        <v>0</v>
      </c>
      <c r="H4" s="4">
        <v>0</v>
      </c>
      <c r="I4" s="4">
        <v>0</v>
      </c>
      <c r="J4" s="4">
        <v>204040000</v>
      </c>
      <c r="K4" s="4">
        <f t="shared" si="1"/>
        <v>-705779000</v>
      </c>
      <c r="L4" s="4">
        <v>290</v>
      </c>
      <c r="M4" s="4">
        <v>392</v>
      </c>
      <c r="N4" s="4">
        <v>33</v>
      </c>
      <c r="O4" s="4">
        <v>52</v>
      </c>
      <c r="P4" s="4">
        <v>107500</v>
      </c>
      <c r="Q4" s="4">
        <v>185900</v>
      </c>
      <c r="R4" s="5">
        <v>-3.4799999999999998E-2</v>
      </c>
      <c r="S4" s="4">
        <v>294100</v>
      </c>
      <c r="T4" s="5">
        <f t="shared" si="2"/>
        <v>257910</v>
      </c>
      <c r="U4" s="24">
        <f t="shared" si="3"/>
        <v>167800</v>
      </c>
      <c r="V4" s="5">
        <v>2.7000000000000003E-2</v>
      </c>
    </row>
    <row r="5" spans="1:22" x14ac:dyDescent="0.2">
      <c r="A5" s="16" t="s">
        <v>355</v>
      </c>
      <c r="B5" s="4">
        <v>19900</v>
      </c>
      <c r="C5" s="4">
        <v>8300</v>
      </c>
      <c r="D5" s="4">
        <v>11600</v>
      </c>
      <c r="E5" s="4">
        <v>1303970000</v>
      </c>
      <c r="F5" s="4">
        <f t="shared" si="0"/>
        <v>-6698357942</v>
      </c>
      <c r="G5" s="4">
        <v>0</v>
      </c>
      <c r="H5" s="4">
        <v>0</v>
      </c>
      <c r="I5" s="4">
        <v>0</v>
      </c>
      <c r="J5" s="4">
        <v>204040000</v>
      </c>
      <c r="K5" s="4">
        <f t="shared" si="1"/>
        <v>-909819000</v>
      </c>
      <c r="L5" s="4">
        <v>647</v>
      </c>
      <c r="M5" s="4">
        <v>231</v>
      </c>
      <c r="N5" s="4">
        <v>21</v>
      </c>
      <c r="O5" s="4">
        <v>22</v>
      </c>
      <c r="P5" s="4">
        <v>158100</v>
      </c>
      <c r="Q5" s="4">
        <v>80000</v>
      </c>
      <c r="R5" s="5">
        <v>1.23E-2</v>
      </c>
      <c r="S5" s="4">
        <v>239100</v>
      </c>
      <c r="T5" s="5">
        <f t="shared" si="2"/>
        <v>247580</v>
      </c>
      <c r="U5" s="24">
        <f t="shared" si="3"/>
        <v>167800</v>
      </c>
      <c r="V5" s="5">
        <v>3.1899999999999998E-2</v>
      </c>
    </row>
    <row r="6" spans="1:22" x14ac:dyDescent="0.2">
      <c r="A6" s="16" t="s">
        <v>354</v>
      </c>
      <c r="B6" s="4">
        <v>2900</v>
      </c>
      <c r="C6" s="4">
        <v>67900</v>
      </c>
      <c r="D6" s="4">
        <v>-65000</v>
      </c>
      <c r="E6" s="4">
        <v>-7468240000</v>
      </c>
      <c r="F6" s="4">
        <f t="shared" si="0"/>
        <v>-8002327942</v>
      </c>
      <c r="G6" s="4">
        <v>0</v>
      </c>
      <c r="H6" s="4">
        <v>0</v>
      </c>
      <c r="I6" s="4">
        <v>0</v>
      </c>
      <c r="J6" s="4">
        <v>-576470000</v>
      </c>
      <c r="K6" s="4">
        <f t="shared" si="1"/>
        <v>-1113859000</v>
      </c>
      <c r="L6" s="4">
        <v>336</v>
      </c>
      <c r="M6" s="4">
        <v>253</v>
      </c>
      <c r="N6" s="4">
        <v>20</v>
      </c>
      <c r="O6" s="4">
        <v>30</v>
      </c>
      <c r="P6" s="4">
        <v>90700</v>
      </c>
      <c r="Q6" s="4">
        <v>106000</v>
      </c>
      <c r="R6" s="5">
        <v>-1.04E-2</v>
      </c>
      <c r="S6" s="4">
        <v>256700</v>
      </c>
      <c r="T6" s="5">
        <f t="shared" si="2"/>
        <v>238640</v>
      </c>
      <c r="U6" s="24">
        <f t="shared" si="3"/>
        <v>167800</v>
      </c>
      <c r="V6" s="5">
        <v>2.9100000000000001E-2</v>
      </c>
    </row>
    <row r="7" spans="1:22" x14ac:dyDescent="0.2">
      <c r="A7" s="16" t="s">
        <v>353</v>
      </c>
      <c r="B7" s="4">
        <v>66600</v>
      </c>
      <c r="C7" s="4">
        <v>33800</v>
      </c>
      <c r="D7" s="4">
        <v>32800</v>
      </c>
      <c r="E7" s="4">
        <v>3750860000</v>
      </c>
      <c r="F7" s="4">
        <f t="shared" si="0"/>
        <v>-534087942</v>
      </c>
      <c r="G7" s="4">
        <v>0</v>
      </c>
      <c r="H7" s="4">
        <v>0</v>
      </c>
      <c r="I7" s="4">
        <v>0</v>
      </c>
      <c r="J7" s="4">
        <v>-136690000</v>
      </c>
      <c r="K7" s="4">
        <f t="shared" si="1"/>
        <v>-537389000</v>
      </c>
      <c r="L7" s="4">
        <v>674</v>
      </c>
      <c r="M7" s="4">
        <v>381</v>
      </c>
      <c r="N7" s="4">
        <v>67</v>
      </c>
      <c r="O7" s="4">
        <v>39</v>
      </c>
      <c r="P7" s="4">
        <v>245200</v>
      </c>
      <c r="Q7" s="4">
        <v>136000</v>
      </c>
      <c r="R7" s="5">
        <v>3.1200000000000002E-2</v>
      </c>
      <c r="S7" s="4">
        <v>410300</v>
      </c>
      <c r="T7" s="5">
        <f t="shared" si="2"/>
        <v>207080</v>
      </c>
      <c r="U7" s="24">
        <f t="shared" si="3"/>
        <v>167800</v>
      </c>
      <c r="V7" s="5">
        <v>4.2999999999999997E-2</v>
      </c>
    </row>
    <row r="8" spans="1:22" x14ac:dyDescent="0.2">
      <c r="A8" s="16" t="s">
        <v>352</v>
      </c>
      <c r="B8" s="4">
        <v>10400</v>
      </c>
      <c r="C8" s="4">
        <v>10260</v>
      </c>
      <c r="D8" s="4">
        <v>140</v>
      </c>
      <c r="E8" s="4">
        <v>13730000</v>
      </c>
      <c r="F8" s="4">
        <f t="shared" si="0"/>
        <v>-4284947942</v>
      </c>
      <c r="G8" s="4">
        <v>0</v>
      </c>
      <c r="H8" s="4">
        <v>0</v>
      </c>
      <c r="I8" s="4">
        <v>0</v>
      </c>
      <c r="J8" s="4">
        <v>-88680000</v>
      </c>
      <c r="K8" s="4">
        <f t="shared" si="1"/>
        <v>-400699000</v>
      </c>
      <c r="L8" s="4">
        <v>233</v>
      </c>
      <c r="M8" s="4">
        <v>193</v>
      </c>
      <c r="N8" s="4">
        <v>31</v>
      </c>
      <c r="O8" s="4">
        <v>18</v>
      </c>
      <c r="P8" s="4">
        <v>97200</v>
      </c>
      <c r="Q8" s="4">
        <v>64100</v>
      </c>
      <c r="R8" s="5">
        <v>2.0099999999999996E-2</v>
      </c>
      <c r="S8" s="4">
        <v>167800</v>
      </c>
      <c r="T8" s="5">
        <f t="shared" si="2"/>
        <v>223190</v>
      </c>
      <c r="U8" s="24">
        <f t="shared" si="3"/>
        <v>169500</v>
      </c>
      <c r="V8" s="5">
        <v>3.2899999999999999E-2</v>
      </c>
    </row>
    <row r="9" spans="1:22" x14ac:dyDescent="0.2">
      <c r="A9" s="16" t="s">
        <v>351</v>
      </c>
      <c r="B9" s="4">
        <v>8000</v>
      </c>
      <c r="C9" s="4">
        <v>78800</v>
      </c>
      <c r="D9" s="4">
        <v>-70800</v>
      </c>
      <c r="E9" s="4">
        <v>-7869430000</v>
      </c>
      <c r="F9" s="4">
        <f t="shared" si="0"/>
        <v>-4298677942</v>
      </c>
      <c r="G9" s="4">
        <v>0</v>
      </c>
      <c r="H9" s="4">
        <v>0</v>
      </c>
      <c r="I9" s="4">
        <v>0</v>
      </c>
      <c r="J9" s="4">
        <v>407060000</v>
      </c>
      <c r="K9" s="4">
        <f t="shared" si="1"/>
        <v>-312019000</v>
      </c>
      <c r="L9" s="4">
        <v>122</v>
      </c>
      <c r="M9" s="4">
        <v>435</v>
      </c>
      <c r="N9" s="4">
        <v>17</v>
      </c>
      <c r="O9" s="4">
        <v>61</v>
      </c>
      <c r="P9" s="4">
        <v>55600</v>
      </c>
      <c r="Q9" s="4">
        <v>176700</v>
      </c>
      <c r="R9" s="5">
        <v>-2.7200000000000002E-2</v>
      </c>
      <c r="S9" s="4">
        <v>310100</v>
      </c>
      <c r="T9" s="5">
        <f t="shared" si="2"/>
        <v>215670</v>
      </c>
      <c r="U9" s="24">
        <f t="shared" si="3"/>
        <v>169500</v>
      </c>
      <c r="V9" s="5">
        <v>2.6600000000000002E-2</v>
      </c>
    </row>
    <row r="10" spans="1:22" x14ac:dyDescent="0.2">
      <c r="A10" s="16" t="s">
        <v>350</v>
      </c>
      <c r="B10" s="4">
        <v>5900</v>
      </c>
      <c r="C10" s="4">
        <v>30500</v>
      </c>
      <c r="D10" s="4">
        <v>-24600</v>
      </c>
      <c r="E10" s="4">
        <v>-2782033593</v>
      </c>
      <c r="F10" s="4">
        <f t="shared" si="0"/>
        <v>3570752058</v>
      </c>
      <c r="G10" s="4">
        <v>0</v>
      </c>
      <c r="H10" s="4">
        <v>0</v>
      </c>
      <c r="I10" s="4">
        <v>0</v>
      </c>
      <c r="J10" s="4">
        <v>407060000</v>
      </c>
      <c r="K10" s="4">
        <f t="shared" si="1"/>
        <v>-719079000</v>
      </c>
      <c r="L10" s="4">
        <v>234</v>
      </c>
      <c r="M10" s="4">
        <v>267</v>
      </c>
      <c r="N10" s="4">
        <v>16</v>
      </c>
      <c r="O10" s="4">
        <v>24</v>
      </c>
      <c r="P10" s="4">
        <v>70300</v>
      </c>
      <c r="Q10" s="4">
        <v>92600</v>
      </c>
      <c r="R10" s="5">
        <v>5.4000000000000003E-3</v>
      </c>
      <c r="S10" s="4">
        <v>169500</v>
      </c>
      <c r="T10" s="5">
        <f t="shared" si="2"/>
        <v>227110</v>
      </c>
      <c r="U10" s="24">
        <f t="shared" si="3"/>
        <v>135800</v>
      </c>
      <c r="V10" s="5">
        <v>1.06E-2</v>
      </c>
    </row>
    <row r="11" spans="1:22" x14ac:dyDescent="0.2">
      <c r="A11" s="16" t="s">
        <v>349</v>
      </c>
      <c r="B11" s="4">
        <v>9400</v>
      </c>
      <c r="C11" s="4">
        <v>53800</v>
      </c>
      <c r="D11" s="4">
        <v>-44400</v>
      </c>
      <c r="E11" s="4">
        <v>-4945400000</v>
      </c>
      <c r="F11" s="4">
        <f t="shared" si="0"/>
        <v>6352785651</v>
      </c>
      <c r="G11" s="4">
        <v>0</v>
      </c>
      <c r="H11" s="4">
        <v>0</v>
      </c>
      <c r="I11" s="4">
        <v>0</v>
      </c>
      <c r="J11" s="4">
        <v>-474910000</v>
      </c>
      <c r="K11" s="4">
        <f t="shared" si="1"/>
        <v>-1126139000</v>
      </c>
      <c r="L11" s="4">
        <v>743</v>
      </c>
      <c r="M11" s="4">
        <v>197</v>
      </c>
      <c r="N11" s="4">
        <v>57</v>
      </c>
      <c r="O11" s="4">
        <v>26</v>
      </c>
      <c r="P11" s="4">
        <v>239800</v>
      </c>
      <c r="Q11" s="4">
        <v>77600</v>
      </c>
      <c r="R11" s="5">
        <v>3.6000000000000004E-2</v>
      </c>
      <c r="S11" s="4">
        <v>328700</v>
      </c>
      <c r="T11" s="5">
        <f t="shared" si="2"/>
        <v>232330</v>
      </c>
      <c r="U11" s="24">
        <f t="shared" si="3"/>
        <v>135800</v>
      </c>
      <c r="V11" s="5">
        <v>3.0299999999999997E-2</v>
      </c>
    </row>
    <row r="12" spans="1:22" x14ac:dyDescent="0.2">
      <c r="A12" s="16" t="s">
        <v>348</v>
      </c>
      <c r="B12" s="4">
        <v>7600</v>
      </c>
      <c r="C12" s="4">
        <v>68500</v>
      </c>
      <c r="D12" s="4">
        <v>-60900</v>
      </c>
      <c r="E12" s="4">
        <v>-6615550000</v>
      </c>
      <c r="F12" s="4">
        <f t="shared" ref="F12:F38" si="4">E12+F13</f>
        <v>11298185651</v>
      </c>
      <c r="G12" s="4">
        <v>0</v>
      </c>
      <c r="H12" s="4">
        <v>0</v>
      </c>
      <c r="I12" s="4">
        <v>0</v>
      </c>
      <c r="J12" s="4">
        <v>151771000</v>
      </c>
      <c r="K12" s="4">
        <f t="shared" ref="K12:K38" si="5">K13+J12</f>
        <v>-651229000</v>
      </c>
      <c r="L12" s="4">
        <v>253</v>
      </c>
      <c r="M12" s="4">
        <v>260</v>
      </c>
      <c r="N12" s="4">
        <v>17</v>
      </c>
      <c r="O12" s="4">
        <v>19</v>
      </c>
      <c r="P12" s="4">
        <v>74500</v>
      </c>
      <c r="Q12" s="4">
        <v>84800</v>
      </c>
      <c r="R12" s="5">
        <v>-4.5999999999999999E-3</v>
      </c>
      <c r="S12" s="4">
        <v>206800</v>
      </c>
      <c r="T12" s="5">
        <f t="shared" si="2"/>
        <v>246940</v>
      </c>
      <c r="U12" s="24">
        <f t="shared" ref="U12:U38" si="6">MIN(S13:S17)</f>
        <v>94700</v>
      </c>
      <c r="V12" s="5">
        <v>1.01E-2</v>
      </c>
    </row>
    <row r="13" spans="1:22" x14ac:dyDescent="0.2">
      <c r="A13" s="16" t="s">
        <v>347</v>
      </c>
      <c r="B13" s="4">
        <v>6200</v>
      </c>
      <c r="C13" s="4">
        <v>80100</v>
      </c>
      <c r="D13" s="4">
        <v>-73900</v>
      </c>
      <c r="E13" s="4">
        <v>-8123750000</v>
      </c>
      <c r="F13" s="4">
        <f t="shared" si="4"/>
        <v>17913735651</v>
      </c>
      <c r="G13" s="4">
        <v>0</v>
      </c>
      <c r="H13" s="4">
        <v>0</v>
      </c>
      <c r="I13" s="4">
        <v>0</v>
      </c>
      <c r="J13" s="4">
        <v>189900000</v>
      </c>
      <c r="K13" s="4">
        <f t="shared" si="5"/>
        <v>-803000000</v>
      </c>
      <c r="L13" s="4">
        <v>192</v>
      </c>
      <c r="M13" s="4">
        <v>684</v>
      </c>
      <c r="N13" s="4">
        <v>9</v>
      </c>
      <c r="O13" s="4">
        <v>69</v>
      </c>
      <c r="P13" s="4">
        <v>48300</v>
      </c>
      <c r="Q13" s="4">
        <v>254300</v>
      </c>
      <c r="R13" s="5">
        <v>-1.9199999999999998E-2</v>
      </c>
      <c r="S13" s="4">
        <v>302700</v>
      </c>
      <c r="T13" s="5">
        <f t="shared" si="2"/>
        <v>231760</v>
      </c>
      <c r="U13" s="24">
        <f t="shared" si="6"/>
        <v>94700</v>
      </c>
      <c r="V13" s="5">
        <v>2.1700000000000001E-2</v>
      </c>
    </row>
    <row r="14" spans="1:22" x14ac:dyDescent="0.2">
      <c r="A14" s="16" t="s">
        <v>340</v>
      </c>
      <c r="B14" s="4">
        <v>10900</v>
      </c>
      <c r="C14" s="4">
        <v>67600</v>
      </c>
      <c r="D14" s="4">
        <v>-56700</v>
      </c>
      <c r="E14" s="4">
        <v>-6316670000</v>
      </c>
      <c r="F14" s="4">
        <f t="shared" si="4"/>
        <v>26037485651</v>
      </c>
      <c r="G14" s="4">
        <v>0</v>
      </c>
      <c r="H14" s="4">
        <v>0</v>
      </c>
      <c r="I14" s="4">
        <v>0</v>
      </c>
      <c r="J14" s="4">
        <v>189900000</v>
      </c>
      <c r="K14" s="4">
        <f t="shared" si="5"/>
        <v>-992900000</v>
      </c>
      <c r="L14" s="4">
        <v>186</v>
      </c>
      <c r="M14" s="4">
        <v>397</v>
      </c>
      <c r="N14" s="4">
        <v>14</v>
      </c>
      <c r="O14" s="4">
        <v>36</v>
      </c>
      <c r="P14" s="4">
        <v>55800</v>
      </c>
      <c r="Q14" s="4">
        <v>123000</v>
      </c>
      <c r="R14" s="5">
        <v>-1.8E-3</v>
      </c>
      <c r="S14" s="4">
        <v>187400</v>
      </c>
      <c r="T14" s="5">
        <f t="shared" si="2"/>
        <v>253650</v>
      </c>
      <c r="U14" s="24">
        <f t="shared" si="6"/>
        <v>94700</v>
      </c>
      <c r="V14" s="5">
        <v>1.77E-2</v>
      </c>
    </row>
    <row r="15" spans="1:22" x14ac:dyDescent="0.2">
      <c r="A15" s="16" t="s">
        <v>339</v>
      </c>
      <c r="B15" s="4">
        <v>5600</v>
      </c>
      <c r="C15" s="4">
        <v>54800</v>
      </c>
      <c r="D15" s="4">
        <v>-49200</v>
      </c>
      <c r="E15" s="4">
        <v>-5494430000</v>
      </c>
      <c r="F15" s="4">
        <f t="shared" si="4"/>
        <v>32354155651</v>
      </c>
      <c r="G15" s="4">
        <v>0</v>
      </c>
      <c r="H15" s="4">
        <v>0</v>
      </c>
      <c r="I15" s="4">
        <v>0</v>
      </c>
      <c r="J15" s="4">
        <v>257020000</v>
      </c>
      <c r="K15" s="4">
        <f t="shared" si="5"/>
        <v>-1182800000</v>
      </c>
      <c r="L15" s="4">
        <v>189</v>
      </c>
      <c r="M15" s="4">
        <v>277</v>
      </c>
      <c r="N15" s="4">
        <v>10</v>
      </c>
      <c r="O15" s="4">
        <v>18</v>
      </c>
      <c r="P15" s="4">
        <v>48900</v>
      </c>
      <c r="Q15" s="4">
        <v>77500</v>
      </c>
      <c r="R15" s="5">
        <v>6.4000000000000003E-3</v>
      </c>
      <c r="S15" s="4">
        <v>135800</v>
      </c>
      <c r="T15" s="5">
        <f t="shared" si="2"/>
        <v>265790</v>
      </c>
      <c r="U15" s="24">
        <f t="shared" si="6"/>
        <v>94700</v>
      </c>
      <c r="V15" s="5">
        <v>1.6899999999999998E-2</v>
      </c>
    </row>
    <row r="16" spans="1:22" x14ac:dyDescent="0.2">
      <c r="A16" s="16" t="s">
        <v>338</v>
      </c>
      <c r="B16" s="4">
        <v>40300</v>
      </c>
      <c r="C16" s="4">
        <v>106500</v>
      </c>
      <c r="D16" s="4">
        <v>-66200</v>
      </c>
      <c r="E16" s="4">
        <v>-7278790000</v>
      </c>
      <c r="F16" s="4">
        <f t="shared" si="4"/>
        <v>37848585651</v>
      </c>
      <c r="G16" s="4">
        <v>0</v>
      </c>
      <c r="H16" s="4">
        <v>0</v>
      </c>
      <c r="I16" s="4">
        <v>0</v>
      </c>
      <c r="J16" s="4">
        <v>472750000</v>
      </c>
      <c r="K16" s="4">
        <f t="shared" si="5"/>
        <v>-1439820000</v>
      </c>
      <c r="L16" s="4">
        <v>173</v>
      </c>
      <c r="M16" s="4">
        <v>275</v>
      </c>
      <c r="N16" s="4">
        <v>23</v>
      </c>
      <c r="O16" s="4">
        <v>12</v>
      </c>
      <c r="P16" s="4">
        <v>88900</v>
      </c>
      <c r="Q16" s="4">
        <v>71300</v>
      </c>
      <c r="R16" s="5">
        <v>5.5000000000000005E-3</v>
      </c>
      <c r="S16" s="4">
        <v>167300</v>
      </c>
      <c r="T16" s="5">
        <f t="shared" si="2"/>
        <v>263350</v>
      </c>
      <c r="U16" s="24">
        <f t="shared" si="6"/>
        <v>94700</v>
      </c>
      <c r="V16" s="5">
        <v>1.9799999999999998E-2</v>
      </c>
    </row>
    <row r="17" spans="1:22" x14ac:dyDescent="0.2">
      <c r="A17" s="16" t="s">
        <v>337</v>
      </c>
      <c r="B17" s="4">
        <v>1500</v>
      </c>
      <c r="C17" s="4">
        <v>28400</v>
      </c>
      <c r="D17" s="4">
        <v>-26900</v>
      </c>
      <c r="E17" s="4">
        <v>-2965720000</v>
      </c>
      <c r="F17" s="4">
        <f t="shared" si="4"/>
        <v>45127375651</v>
      </c>
      <c r="G17" s="4">
        <v>0</v>
      </c>
      <c r="H17" s="4">
        <v>0</v>
      </c>
      <c r="I17" s="4">
        <v>0</v>
      </c>
      <c r="J17" s="4">
        <v>54960000</v>
      </c>
      <c r="K17" s="4">
        <f t="shared" si="5"/>
        <v>-1912570000</v>
      </c>
      <c r="L17" s="4">
        <v>98</v>
      </c>
      <c r="M17" s="4">
        <v>195</v>
      </c>
      <c r="N17" s="4">
        <v>4</v>
      </c>
      <c r="O17" s="4">
        <v>20</v>
      </c>
      <c r="P17" s="4">
        <v>24900</v>
      </c>
      <c r="Q17" s="4">
        <v>66600</v>
      </c>
      <c r="R17" s="5">
        <v>8.3000000000000001E-3</v>
      </c>
      <c r="S17" s="4">
        <v>94700</v>
      </c>
      <c r="T17" s="5">
        <f t="shared" si="2"/>
        <v>283850</v>
      </c>
      <c r="U17" s="24">
        <f t="shared" si="6"/>
        <v>234900</v>
      </c>
      <c r="V17" s="5">
        <v>2.3199999999999998E-2</v>
      </c>
    </row>
    <row r="18" spans="1:22" x14ac:dyDescent="0.2">
      <c r="A18" s="16" t="s">
        <v>336</v>
      </c>
      <c r="B18" s="4">
        <v>15000</v>
      </c>
      <c r="C18" s="4">
        <v>45600</v>
      </c>
      <c r="D18" s="4">
        <v>-30600</v>
      </c>
      <c r="E18" s="4">
        <v>-3387840000</v>
      </c>
      <c r="F18" s="4">
        <f t="shared" si="4"/>
        <v>48093095651</v>
      </c>
      <c r="G18" s="4">
        <v>0</v>
      </c>
      <c r="H18" s="4">
        <v>0</v>
      </c>
      <c r="I18" s="4">
        <v>0</v>
      </c>
      <c r="J18" s="4">
        <v>-287010000</v>
      </c>
      <c r="K18" s="4">
        <f t="shared" si="5"/>
        <v>-1967530000</v>
      </c>
      <c r="L18" s="4">
        <v>265</v>
      </c>
      <c r="M18" s="4">
        <v>736</v>
      </c>
      <c r="N18" s="4">
        <v>10</v>
      </c>
      <c r="O18" s="4">
        <v>62</v>
      </c>
      <c r="P18" s="4">
        <v>64300</v>
      </c>
      <c r="Q18" s="4">
        <v>263500</v>
      </c>
      <c r="R18" s="5">
        <v>-4.2099999999999999E-2</v>
      </c>
      <c r="S18" s="4">
        <v>328900</v>
      </c>
      <c r="T18" s="5">
        <f t="shared" si="2"/>
        <v>272800</v>
      </c>
      <c r="U18" s="24">
        <f t="shared" si="6"/>
        <v>150900</v>
      </c>
      <c r="V18" s="5">
        <v>6.5599999999999992E-2</v>
      </c>
    </row>
    <row r="19" spans="1:22" x14ac:dyDescent="0.2">
      <c r="A19" s="16" t="s">
        <v>335</v>
      </c>
      <c r="B19" s="4">
        <v>400</v>
      </c>
      <c r="C19" s="4">
        <v>34500</v>
      </c>
      <c r="D19" s="4">
        <v>-34100</v>
      </c>
      <c r="E19" s="4">
        <v>-3874420000</v>
      </c>
      <c r="F19" s="4">
        <f t="shared" si="4"/>
        <v>51480935651</v>
      </c>
      <c r="G19" s="4">
        <v>0</v>
      </c>
      <c r="H19" s="4">
        <v>0</v>
      </c>
      <c r="I19" s="4">
        <v>0</v>
      </c>
      <c r="J19" s="4">
        <v>-102140000</v>
      </c>
      <c r="K19" s="4">
        <f t="shared" si="5"/>
        <v>-1680520000</v>
      </c>
      <c r="L19" s="4">
        <v>181</v>
      </c>
      <c r="M19" s="4">
        <v>589</v>
      </c>
      <c r="N19" s="4">
        <v>9</v>
      </c>
      <c r="O19" s="4">
        <v>49</v>
      </c>
      <c r="P19" s="4">
        <v>44100</v>
      </c>
      <c r="Q19" s="4">
        <v>182500</v>
      </c>
      <c r="R19" s="5">
        <v>-4.3E-3</v>
      </c>
      <c r="S19" s="4">
        <v>234900</v>
      </c>
      <c r="T19" s="5">
        <f t="shared" si="2"/>
        <v>270020</v>
      </c>
      <c r="U19" s="24">
        <f t="shared" si="6"/>
        <v>150900</v>
      </c>
      <c r="V19" s="5">
        <v>1.5800000000000002E-2</v>
      </c>
    </row>
    <row r="20" spans="1:22" x14ac:dyDescent="0.2">
      <c r="A20" s="16" t="s">
        <v>334</v>
      </c>
      <c r="B20" s="4">
        <v>18000</v>
      </c>
      <c r="C20" s="4">
        <v>21400</v>
      </c>
      <c r="D20" s="4">
        <v>-3400</v>
      </c>
      <c r="E20" s="4">
        <v>-365480000</v>
      </c>
      <c r="F20" s="4">
        <f t="shared" si="4"/>
        <v>55355355651</v>
      </c>
      <c r="G20" s="4">
        <v>0</v>
      </c>
      <c r="H20" s="4">
        <v>0</v>
      </c>
      <c r="I20" s="4">
        <v>0</v>
      </c>
      <c r="J20" s="4">
        <v>-59210000</v>
      </c>
      <c r="K20" s="4">
        <f t="shared" si="5"/>
        <v>-1578380000</v>
      </c>
      <c r="L20" s="4">
        <v>237</v>
      </c>
      <c r="M20" s="4">
        <v>518</v>
      </c>
      <c r="N20" s="4">
        <v>16</v>
      </c>
      <c r="O20" s="4">
        <v>57</v>
      </c>
      <c r="P20" s="4">
        <v>70700</v>
      </c>
      <c r="Q20" s="4">
        <v>203400</v>
      </c>
      <c r="R20" s="5">
        <v>-1.66E-2</v>
      </c>
      <c r="S20" s="4">
        <v>283900</v>
      </c>
      <c r="T20" s="5">
        <f t="shared" si="2"/>
        <v>289900</v>
      </c>
      <c r="U20" s="24">
        <f t="shared" si="6"/>
        <v>150900</v>
      </c>
      <c r="V20" s="5">
        <v>3.3099999999999997E-2</v>
      </c>
    </row>
    <row r="21" spans="1:22" x14ac:dyDescent="0.2">
      <c r="A21" s="16" t="s">
        <v>333</v>
      </c>
      <c r="B21" s="4">
        <v>69500</v>
      </c>
      <c r="C21" s="4">
        <v>126110</v>
      </c>
      <c r="D21" s="4">
        <v>-56610</v>
      </c>
      <c r="E21" s="4">
        <v>-6674540000</v>
      </c>
      <c r="F21" s="4">
        <f t="shared" si="4"/>
        <v>55720835651</v>
      </c>
      <c r="G21" s="4">
        <v>0</v>
      </c>
      <c r="H21" s="4">
        <v>0</v>
      </c>
      <c r="I21" s="4">
        <v>0</v>
      </c>
      <c r="J21" s="4">
        <v>-59210000</v>
      </c>
      <c r="K21" s="4">
        <f t="shared" si="5"/>
        <v>-1519170000</v>
      </c>
      <c r="L21" s="4">
        <v>489</v>
      </c>
      <c r="M21" s="4">
        <v>428</v>
      </c>
      <c r="N21" s="4">
        <v>50</v>
      </c>
      <c r="O21" s="4">
        <v>40</v>
      </c>
      <c r="P21" s="4">
        <v>173400</v>
      </c>
      <c r="Q21" s="4">
        <v>179100</v>
      </c>
      <c r="R21" s="5">
        <v>8.9999999999999998E-4</v>
      </c>
      <c r="S21" s="4">
        <v>380900</v>
      </c>
      <c r="T21" s="5">
        <f t="shared" si="2"/>
        <v>287710</v>
      </c>
      <c r="U21" s="24">
        <f t="shared" si="6"/>
        <v>142900</v>
      </c>
      <c r="V21" s="5">
        <v>3.1699999999999999E-2</v>
      </c>
    </row>
    <row r="22" spans="1:22" x14ac:dyDescent="0.2">
      <c r="A22" s="16" t="s">
        <v>332</v>
      </c>
      <c r="B22" s="4">
        <v>176200</v>
      </c>
      <c r="C22" s="4">
        <v>30300</v>
      </c>
      <c r="D22" s="4">
        <v>145900</v>
      </c>
      <c r="E22" s="4">
        <v>16771590000</v>
      </c>
      <c r="F22" s="4">
        <f t="shared" si="4"/>
        <v>62395375651</v>
      </c>
      <c r="K22" s="4">
        <f t="shared" si="5"/>
        <v>-1459960000</v>
      </c>
      <c r="L22" s="4">
        <v>478</v>
      </c>
      <c r="M22" s="4">
        <v>475</v>
      </c>
      <c r="N22" s="4">
        <v>36</v>
      </c>
      <c r="O22" s="4">
        <v>31</v>
      </c>
      <c r="P22" s="4">
        <v>155100</v>
      </c>
      <c r="Q22" s="4">
        <v>149800</v>
      </c>
      <c r="R22" s="5">
        <v>3.0200000000000001E-2</v>
      </c>
      <c r="S22" s="4">
        <v>352900</v>
      </c>
      <c r="T22" s="5">
        <f t="shared" si="2"/>
        <v>281860</v>
      </c>
      <c r="U22" s="24">
        <f t="shared" si="6"/>
        <v>142900</v>
      </c>
      <c r="V22" s="5">
        <v>2.6800000000000001E-2</v>
      </c>
    </row>
    <row r="23" spans="1:22" x14ac:dyDescent="0.2">
      <c r="A23" s="16" t="s">
        <v>331</v>
      </c>
      <c r="B23" s="4">
        <v>28900</v>
      </c>
      <c r="C23" s="4">
        <v>2100</v>
      </c>
      <c r="D23" s="4">
        <v>26800</v>
      </c>
      <c r="E23" s="4">
        <v>3051060000</v>
      </c>
      <c r="F23" s="4">
        <f t="shared" si="4"/>
        <v>45623785651</v>
      </c>
      <c r="G23" s="4">
        <v>0</v>
      </c>
      <c r="H23" s="4">
        <v>0</v>
      </c>
      <c r="I23" s="4">
        <v>0</v>
      </c>
      <c r="J23" s="4">
        <v>90660000</v>
      </c>
      <c r="K23" s="4">
        <f t="shared" si="5"/>
        <v>-1459960000</v>
      </c>
      <c r="L23" s="4">
        <v>187</v>
      </c>
      <c r="M23" s="4">
        <v>234</v>
      </c>
      <c r="N23" s="4">
        <v>12</v>
      </c>
      <c r="O23" s="4">
        <v>23</v>
      </c>
      <c r="P23" s="4">
        <v>55500</v>
      </c>
      <c r="Q23" s="4">
        <v>87900</v>
      </c>
      <c r="R23" s="5">
        <v>-3.4999999999999996E-3</v>
      </c>
      <c r="S23" s="4">
        <v>150900</v>
      </c>
      <c r="T23" s="5">
        <f t="shared" si="2"/>
        <v>300880</v>
      </c>
      <c r="U23" s="24">
        <f t="shared" si="6"/>
        <v>142900</v>
      </c>
      <c r="V23" s="5">
        <v>2.0099999999999996E-2</v>
      </c>
    </row>
    <row r="24" spans="1:22" x14ac:dyDescent="0.2">
      <c r="A24" s="16" t="s">
        <v>330</v>
      </c>
      <c r="B24" s="4">
        <v>13400</v>
      </c>
      <c r="C24" s="4">
        <v>103200</v>
      </c>
      <c r="D24" s="4">
        <v>-89800</v>
      </c>
      <c r="E24" s="4">
        <v>-10242710000</v>
      </c>
      <c r="F24" s="4">
        <f t="shared" si="4"/>
        <v>42572725651</v>
      </c>
      <c r="K24" s="4">
        <f t="shared" si="5"/>
        <v>-1550620000</v>
      </c>
      <c r="L24" s="4">
        <v>291</v>
      </c>
      <c r="M24" s="4">
        <v>762</v>
      </c>
      <c r="N24" s="4">
        <v>42</v>
      </c>
      <c r="O24" s="4">
        <v>71</v>
      </c>
      <c r="P24" s="4">
        <v>106500</v>
      </c>
      <c r="Q24" s="4">
        <v>297700</v>
      </c>
      <c r="R24" s="5">
        <v>-3.1800000000000002E-2</v>
      </c>
      <c r="S24" s="4">
        <v>406300</v>
      </c>
      <c r="T24" s="5">
        <f t="shared" si="2"/>
        <v>309280</v>
      </c>
      <c r="U24" s="24">
        <f t="shared" si="6"/>
        <v>142900</v>
      </c>
      <c r="V24" s="5">
        <v>3.3399999999999999E-2</v>
      </c>
    </row>
    <row r="25" spans="1:22" x14ac:dyDescent="0.2">
      <c r="A25" s="16" t="s">
        <v>329</v>
      </c>
      <c r="B25" s="4">
        <v>49100</v>
      </c>
      <c r="C25" s="4">
        <v>27486</v>
      </c>
      <c r="D25" s="4">
        <v>21614</v>
      </c>
      <c r="E25" s="4">
        <v>2560580000</v>
      </c>
      <c r="F25" s="4">
        <f t="shared" si="4"/>
        <v>52815435651</v>
      </c>
      <c r="G25" s="4">
        <v>0</v>
      </c>
      <c r="H25" s="4">
        <v>0</v>
      </c>
      <c r="I25" s="4">
        <v>0</v>
      </c>
      <c r="J25" s="4">
        <v>-221280000</v>
      </c>
      <c r="K25" s="4">
        <f t="shared" si="5"/>
        <v>-1550620000</v>
      </c>
      <c r="L25" s="4">
        <v>302</v>
      </c>
      <c r="M25" s="4">
        <v>280</v>
      </c>
      <c r="N25" s="4">
        <v>36</v>
      </c>
      <c r="O25" s="4">
        <v>34</v>
      </c>
      <c r="P25" s="4">
        <v>122000</v>
      </c>
      <c r="Q25" s="4">
        <v>121100</v>
      </c>
      <c r="R25" s="5">
        <v>2.2000000000000002E-2</v>
      </c>
      <c r="S25" s="4">
        <v>257200</v>
      </c>
      <c r="T25" s="5">
        <f t="shared" si="2"/>
        <v>350550</v>
      </c>
      <c r="U25" s="24">
        <f t="shared" si="6"/>
        <v>142900</v>
      </c>
      <c r="V25" s="5">
        <v>2.7400000000000001E-2</v>
      </c>
    </row>
    <row r="26" spans="1:22" x14ac:dyDescent="0.2">
      <c r="A26" s="16" t="s">
        <v>328</v>
      </c>
      <c r="B26" s="4">
        <v>5500</v>
      </c>
      <c r="C26" s="4">
        <v>7020</v>
      </c>
      <c r="D26" s="4">
        <v>-1520</v>
      </c>
      <c r="E26" s="4">
        <v>-168510000</v>
      </c>
      <c r="F26" s="4">
        <f t="shared" si="4"/>
        <v>50254855651</v>
      </c>
      <c r="G26" s="4">
        <v>0</v>
      </c>
      <c r="H26" s="4">
        <v>0</v>
      </c>
      <c r="I26" s="4">
        <v>0</v>
      </c>
      <c r="J26" s="4">
        <v>207990000</v>
      </c>
      <c r="K26" s="4">
        <f t="shared" si="5"/>
        <v>-1329340000</v>
      </c>
      <c r="L26" s="4">
        <v>89</v>
      </c>
      <c r="M26" s="4">
        <v>236</v>
      </c>
      <c r="N26" s="4">
        <v>9</v>
      </c>
      <c r="O26" s="4">
        <v>40</v>
      </c>
      <c r="P26" s="4">
        <v>29800</v>
      </c>
      <c r="Q26" s="4">
        <v>101300</v>
      </c>
      <c r="R26" s="5">
        <v>-1.66E-2</v>
      </c>
      <c r="S26" s="4">
        <v>142900</v>
      </c>
      <c r="T26" s="5">
        <f t="shared" si="2"/>
        <v>350420</v>
      </c>
      <c r="U26" s="24">
        <f t="shared" si="6"/>
        <v>207100</v>
      </c>
      <c r="V26" s="5">
        <v>2.6600000000000002E-2</v>
      </c>
    </row>
    <row r="27" spans="1:22" x14ac:dyDescent="0.2">
      <c r="A27" s="16" t="s">
        <v>327</v>
      </c>
      <c r="B27" s="4">
        <v>34000</v>
      </c>
      <c r="C27" s="4">
        <v>44900</v>
      </c>
      <c r="D27" s="4">
        <v>-10900</v>
      </c>
      <c r="E27" s="4">
        <v>-1244180000</v>
      </c>
      <c r="F27" s="4">
        <f t="shared" si="4"/>
        <v>50423365651</v>
      </c>
      <c r="G27" s="4">
        <v>0</v>
      </c>
      <c r="H27" s="4">
        <v>0</v>
      </c>
      <c r="I27" s="4">
        <v>0</v>
      </c>
      <c r="J27" s="4">
        <v>69520000</v>
      </c>
      <c r="K27" s="4">
        <f t="shared" si="5"/>
        <v>-1537330000</v>
      </c>
      <c r="L27" s="4">
        <v>331</v>
      </c>
      <c r="M27" s="4">
        <v>353</v>
      </c>
      <c r="N27" s="4">
        <v>42</v>
      </c>
      <c r="O27" s="4">
        <v>32</v>
      </c>
      <c r="P27" s="4">
        <v>125900</v>
      </c>
      <c r="Q27" s="4">
        <v>170600</v>
      </c>
      <c r="R27" s="5">
        <v>1.7600000000000001E-2</v>
      </c>
      <c r="S27" s="4">
        <v>299700</v>
      </c>
      <c r="T27" s="5">
        <f t="shared" si="2"/>
        <v>331240</v>
      </c>
      <c r="U27" s="24">
        <f t="shared" si="6"/>
        <v>207100</v>
      </c>
      <c r="V27" s="5">
        <v>3.2500000000000001E-2</v>
      </c>
    </row>
    <row r="28" spans="1:22" x14ac:dyDescent="0.2">
      <c r="A28" s="16" t="s">
        <v>326</v>
      </c>
      <c r="B28" s="4">
        <v>4700</v>
      </c>
      <c r="C28" s="4">
        <v>85000</v>
      </c>
      <c r="D28" s="4">
        <v>-80300</v>
      </c>
      <c r="E28" s="4">
        <v>-9192180000</v>
      </c>
      <c r="F28" s="4">
        <f t="shared" si="4"/>
        <v>51667545651</v>
      </c>
      <c r="G28" s="4">
        <v>0</v>
      </c>
      <c r="H28" s="4">
        <v>0</v>
      </c>
      <c r="I28" s="4">
        <v>0</v>
      </c>
      <c r="J28" s="4">
        <v>-239060000</v>
      </c>
      <c r="K28" s="4">
        <f t="shared" si="5"/>
        <v>-1606850000</v>
      </c>
      <c r="L28" s="4">
        <v>130</v>
      </c>
      <c r="M28" s="4">
        <v>526</v>
      </c>
      <c r="N28" s="4">
        <v>16</v>
      </c>
      <c r="O28" s="4">
        <v>32</v>
      </c>
      <c r="P28" s="4">
        <v>50500</v>
      </c>
      <c r="Q28" s="4">
        <v>148200</v>
      </c>
      <c r="R28" s="5">
        <v>-8.6999999999999994E-3</v>
      </c>
      <c r="S28" s="4">
        <v>218400</v>
      </c>
      <c r="T28" s="5">
        <f t="shared" si="2"/>
        <v>334530</v>
      </c>
      <c r="U28" s="24">
        <f t="shared" si="6"/>
        <v>207100</v>
      </c>
      <c r="V28" s="5">
        <v>1.9E-2</v>
      </c>
    </row>
    <row r="29" spans="1:22" x14ac:dyDescent="0.2">
      <c r="A29" s="16" t="s">
        <v>325</v>
      </c>
      <c r="B29" s="4">
        <v>2400</v>
      </c>
      <c r="C29" s="4">
        <v>51500</v>
      </c>
      <c r="D29" s="4">
        <v>-49100</v>
      </c>
      <c r="E29" s="4">
        <v>-5640160000</v>
      </c>
      <c r="F29" s="4">
        <f t="shared" si="4"/>
        <v>60859725651</v>
      </c>
      <c r="G29" s="4">
        <v>0</v>
      </c>
      <c r="H29" s="4">
        <v>0</v>
      </c>
      <c r="I29" s="4">
        <v>0</v>
      </c>
      <c r="J29" s="4">
        <v>-321620000</v>
      </c>
      <c r="K29" s="4">
        <f t="shared" si="5"/>
        <v>-1367790000</v>
      </c>
      <c r="L29" s="4">
        <v>194</v>
      </c>
      <c r="M29" s="4">
        <v>376</v>
      </c>
      <c r="N29" s="4">
        <v>17</v>
      </c>
      <c r="O29" s="4">
        <v>30</v>
      </c>
      <c r="P29" s="4">
        <v>81300</v>
      </c>
      <c r="Q29" s="4">
        <v>124800</v>
      </c>
      <c r="R29" s="5">
        <v>-1.7299999999999999E-2</v>
      </c>
      <c r="S29" s="4">
        <v>207100</v>
      </c>
      <c r="T29" s="5">
        <f t="shared" si="2"/>
        <v>322520</v>
      </c>
      <c r="U29" s="24">
        <f t="shared" si="6"/>
        <v>294400</v>
      </c>
      <c r="V29" s="5">
        <v>2.4E-2</v>
      </c>
    </row>
    <row r="30" spans="1:22" x14ac:dyDescent="0.2">
      <c r="A30" s="16" t="s">
        <v>324</v>
      </c>
      <c r="B30" s="4">
        <v>260800</v>
      </c>
      <c r="C30" s="4">
        <v>80900</v>
      </c>
      <c r="D30" s="4">
        <v>179900</v>
      </c>
      <c r="E30" s="4">
        <v>20956640000</v>
      </c>
      <c r="F30" s="4">
        <f t="shared" si="4"/>
        <v>66499885651</v>
      </c>
      <c r="G30" s="4">
        <v>0</v>
      </c>
      <c r="H30" s="4">
        <v>0</v>
      </c>
      <c r="I30" s="4">
        <v>0</v>
      </c>
      <c r="J30" s="4">
        <v>-161970000</v>
      </c>
      <c r="K30" s="4">
        <f t="shared" si="5"/>
        <v>-1046170000</v>
      </c>
      <c r="L30" s="4">
        <v>501</v>
      </c>
      <c r="M30" s="4">
        <v>458</v>
      </c>
      <c r="N30" s="4">
        <v>79</v>
      </c>
      <c r="O30" s="4">
        <v>40</v>
      </c>
      <c r="P30" s="4">
        <v>252600</v>
      </c>
      <c r="Q30" s="4">
        <v>163800</v>
      </c>
      <c r="R30" s="5">
        <v>3.0899999999999997E-2</v>
      </c>
      <c r="S30" s="4">
        <v>482700</v>
      </c>
      <c r="T30" s="5">
        <f t="shared" si="2"/>
        <v>347860</v>
      </c>
      <c r="U30" s="24">
        <f t="shared" si="6"/>
        <v>294400</v>
      </c>
      <c r="V30" s="5">
        <v>3.9900000000000005E-2</v>
      </c>
    </row>
    <row r="31" spans="1:22" x14ac:dyDescent="0.2">
      <c r="A31" s="16" t="s">
        <v>323</v>
      </c>
      <c r="B31" s="4">
        <v>8400</v>
      </c>
      <c r="C31" s="4">
        <v>88315</v>
      </c>
      <c r="D31" s="4">
        <v>-79915</v>
      </c>
      <c r="E31" s="4">
        <v>-9188950000</v>
      </c>
      <c r="F31" s="4">
        <f t="shared" si="4"/>
        <v>45543245651</v>
      </c>
      <c r="G31" s="4">
        <v>0</v>
      </c>
      <c r="H31" s="4">
        <v>0</v>
      </c>
      <c r="I31" s="4">
        <v>0</v>
      </c>
      <c r="J31" s="4">
        <v>-179910000</v>
      </c>
      <c r="K31" s="4">
        <f t="shared" si="5"/>
        <v>-884200000</v>
      </c>
      <c r="L31" s="4">
        <v>246</v>
      </c>
      <c r="M31" s="4">
        <v>747</v>
      </c>
      <c r="N31" s="4">
        <v>24</v>
      </c>
      <c r="O31" s="4">
        <v>69</v>
      </c>
      <c r="P31" s="4">
        <v>87800</v>
      </c>
      <c r="Q31" s="4">
        <v>242900</v>
      </c>
      <c r="R31" s="5">
        <v>-3.1699999999999999E-2</v>
      </c>
      <c r="S31" s="4">
        <v>359000</v>
      </c>
      <c r="T31" s="5">
        <f t="shared" si="2"/>
        <v>392040</v>
      </c>
      <c r="U31" s="24">
        <f t="shared" si="6"/>
        <v>141600</v>
      </c>
      <c r="V31" s="5">
        <v>4.4000000000000004E-2</v>
      </c>
    </row>
    <row r="32" spans="1:22" x14ac:dyDescent="0.2">
      <c r="A32" s="16" t="s">
        <v>322</v>
      </c>
      <c r="B32" s="4">
        <v>8900</v>
      </c>
      <c r="C32" s="4">
        <v>75400</v>
      </c>
      <c r="D32" s="4">
        <v>-66500</v>
      </c>
      <c r="E32" s="4">
        <v>-7809040000</v>
      </c>
      <c r="F32" s="4">
        <f t="shared" si="4"/>
        <v>54732195651</v>
      </c>
      <c r="G32" s="4">
        <v>0</v>
      </c>
      <c r="H32" s="4">
        <v>0</v>
      </c>
      <c r="I32" s="4">
        <v>0</v>
      </c>
      <c r="J32" s="4">
        <v>-179910000</v>
      </c>
      <c r="K32" s="4">
        <f t="shared" si="5"/>
        <v>-704290000</v>
      </c>
      <c r="L32" s="4">
        <v>248</v>
      </c>
      <c r="M32" s="4">
        <v>559</v>
      </c>
      <c r="N32" s="4">
        <v>20</v>
      </c>
      <c r="O32" s="4">
        <v>64</v>
      </c>
      <c r="P32" s="4">
        <v>75800</v>
      </c>
      <c r="Q32" s="4">
        <v>187200</v>
      </c>
      <c r="R32" s="5">
        <v>-1.6200000000000003E-2</v>
      </c>
      <c r="S32" s="4">
        <v>294400</v>
      </c>
      <c r="T32" s="5">
        <f t="shared" si="2"/>
        <v>375660</v>
      </c>
      <c r="U32" s="24">
        <f t="shared" si="6"/>
        <v>107900</v>
      </c>
      <c r="V32" s="5">
        <v>3.4500000000000003E-2</v>
      </c>
    </row>
    <row r="33" spans="1:22" x14ac:dyDescent="0.2">
      <c r="A33" s="16" t="s">
        <v>321</v>
      </c>
      <c r="B33" s="4">
        <v>33900</v>
      </c>
      <c r="C33" s="4">
        <v>7450</v>
      </c>
      <c r="D33" s="4">
        <v>26450</v>
      </c>
      <c r="E33" s="4">
        <v>3066840000</v>
      </c>
      <c r="F33" s="4">
        <f t="shared" si="4"/>
        <v>62541235651</v>
      </c>
      <c r="G33" s="4">
        <v>0</v>
      </c>
      <c r="H33" s="4">
        <v>0</v>
      </c>
      <c r="I33" s="4">
        <v>0</v>
      </c>
      <c r="J33" s="4">
        <v>-317710000</v>
      </c>
      <c r="K33" s="4">
        <f t="shared" si="5"/>
        <v>-524380000</v>
      </c>
      <c r="L33" s="4">
        <v>310</v>
      </c>
      <c r="M33" s="4">
        <v>352</v>
      </c>
      <c r="N33" s="4">
        <v>57</v>
      </c>
      <c r="O33" s="4">
        <v>51</v>
      </c>
      <c r="P33" s="4">
        <v>144900</v>
      </c>
      <c r="Q33" s="4">
        <v>157100</v>
      </c>
      <c r="R33" s="5">
        <v>3.04E-2</v>
      </c>
      <c r="S33" s="4">
        <v>341100</v>
      </c>
      <c r="T33" s="5">
        <f t="shared" si="2"/>
        <v>363460</v>
      </c>
      <c r="U33" s="24">
        <f t="shared" si="6"/>
        <v>107900</v>
      </c>
      <c r="V33" s="5">
        <v>4.1100000000000005E-2</v>
      </c>
    </row>
    <row r="34" spans="1:22" x14ac:dyDescent="0.2">
      <c r="A34" s="16" t="s">
        <v>320</v>
      </c>
      <c r="B34" s="4">
        <v>37000</v>
      </c>
      <c r="C34" s="4">
        <v>3300</v>
      </c>
      <c r="D34" s="4">
        <v>33700</v>
      </c>
      <c r="E34" s="4">
        <v>3838010000</v>
      </c>
      <c r="F34" s="4">
        <f t="shared" si="4"/>
        <v>59474395651</v>
      </c>
      <c r="G34" s="4">
        <v>0</v>
      </c>
      <c r="H34" s="4">
        <v>0</v>
      </c>
      <c r="I34" s="4">
        <v>0</v>
      </c>
      <c r="J34" s="4">
        <v>298970000</v>
      </c>
      <c r="K34" s="4">
        <f t="shared" si="5"/>
        <v>-206670000</v>
      </c>
      <c r="L34" s="4">
        <v>598</v>
      </c>
      <c r="M34" s="4">
        <v>340</v>
      </c>
      <c r="N34" s="4">
        <v>94</v>
      </c>
      <c r="O34" s="4">
        <v>59</v>
      </c>
      <c r="P34" s="4">
        <v>322000</v>
      </c>
      <c r="Q34" s="4">
        <v>160900</v>
      </c>
      <c r="R34" s="5">
        <v>0.05</v>
      </c>
      <c r="S34" s="4">
        <v>490300</v>
      </c>
      <c r="T34" s="5">
        <f t="shared" si="2"/>
        <v>327850</v>
      </c>
      <c r="U34" s="24">
        <f t="shared" si="6"/>
        <v>87000</v>
      </c>
      <c r="V34" s="5">
        <v>4.9800000000000004E-2</v>
      </c>
    </row>
    <row r="35" spans="1:22" x14ac:dyDescent="0.2">
      <c r="A35" s="16" t="s">
        <v>319</v>
      </c>
      <c r="B35" s="4">
        <v>124700</v>
      </c>
      <c r="C35" s="4">
        <v>62730</v>
      </c>
      <c r="D35" s="4">
        <v>61970</v>
      </c>
      <c r="E35" s="4">
        <v>6709530000</v>
      </c>
      <c r="F35" s="4">
        <f t="shared" si="4"/>
        <v>55636385651</v>
      </c>
      <c r="G35" s="4">
        <v>0</v>
      </c>
      <c r="H35" s="4">
        <v>0</v>
      </c>
      <c r="I35" s="4">
        <v>0</v>
      </c>
      <c r="J35" s="4">
        <v>-87820000</v>
      </c>
      <c r="K35" s="4">
        <f t="shared" si="5"/>
        <v>-505640000</v>
      </c>
      <c r="L35" s="4">
        <v>939</v>
      </c>
      <c r="M35" s="4">
        <v>556</v>
      </c>
      <c r="N35" s="4">
        <v>113</v>
      </c>
      <c r="O35" s="4">
        <v>57</v>
      </c>
      <c r="P35" s="4">
        <v>429600</v>
      </c>
      <c r="Q35" s="4">
        <v>237600</v>
      </c>
      <c r="R35" s="5">
        <v>4.6699999999999998E-2</v>
      </c>
      <c r="S35" s="4">
        <v>669900</v>
      </c>
      <c r="T35" s="5">
        <f t="shared" si="2"/>
        <v>288820</v>
      </c>
      <c r="U35" s="24">
        <f t="shared" si="6"/>
        <v>87000</v>
      </c>
      <c r="V35" s="5">
        <v>5.3600000000000002E-2</v>
      </c>
    </row>
    <row r="36" spans="1:22" x14ac:dyDescent="0.2">
      <c r="A36" s="16" t="s">
        <v>318</v>
      </c>
      <c r="B36" s="4">
        <v>3700</v>
      </c>
      <c r="C36" s="4">
        <v>8900</v>
      </c>
      <c r="D36" s="4">
        <v>-5200</v>
      </c>
      <c r="E36" s="4">
        <v>-546940000</v>
      </c>
      <c r="F36" s="4">
        <f t="shared" si="4"/>
        <v>48926855651</v>
      </c>
      <c r="G36" s="4">
        <v>0</v>
      </c>
      <c r="H36" s="4">
        <v>0</v>
      </c>
      <c r="I36" s="4">
        <v>0</v>
      </c>
      <c r="J36" s="4">
        <v>-210740000</v>
      </c>
      <c r="K36" s="4">
        <f t="shared" si="5"/>
        <v>-417820000</v>
      </c>
      <c r="L36" s="4">
        <v>182</v>
      </c>
      <c r="M36" s="4">
        <v>195</v>
      </c>
      <c r="N36" s="4">
        <v>16</v>
      </c>
      <c r="O36" s="4">
        <v>14</v>
      </c>
      <c r="P36" s="4">
        <v>61200</v>
      </c>
      <c r="Q36" s="4">
        <v>56600</v>
      </c>
      <c r="R36" s="5">
        <v>1.06E-2</v>
      </c>
      <c r="S36" s="4">
        <v>141600</v>
      </c>
      <c r="T36" s="5">
        <f t="shared" si="2"/>
        <v>288770</v>
      </c>
      <c r="U36" s="24">
        <f t="shared" si="6"/>
        <v>87000</v>
      </c>
      <c r="V36" s="5">
        <v>1.43E-2</v>
      </c>
    </row>
    <row r="37" spans="1:22" x14ac:dyDescent="0.2">
      <c r="A37" s="16" t="s">
        <v>317</v>
      </c>
      <c r="B37" s="4">
        <v>2800</v>
      </c>
      <c r="C37" s="4">
        <v>51310</v>
      </c>
      <c r="D37" s="4">
        <v>-48510</v>
      </c>
      <c r="E37" s="4">
        <v>-5048600000</v>
      </c>
      <c r="F37" s="4">
        <f t="shared" si="4"/>
        <v>49473795651</v>
      </c>
      <c r="K37" s="4">
        <f t="shared" si="5"/>
        <v>-207080000</v>
      </c>
      <c r="L37" s="4">
        <v>165</v>
      </c>
      <c r="M37" s="4">
        <v>151</v>
      </c>
      <c r="N37" s="4">
        <v>7</v>
      </c>
      <c r="O37" s="4">
        <v>16</v>
      </c>
      <c r="P37" s="4">
        <v>47700</v>
      </c>
      <c r="Q37" s="4">
        <v>54500</v>
      </c>
      <c r="R37" s="5">
        <v>2.8999999999999998E-3</v>
      </c>
      <c r="S37" s="4">
        <v>107900</v>
      </c>
      <c r="T37" s="5">
        <f t="shared" si="2"/>
        <v>289500</v>
      </c>
      <c r="U37" s="24">
        <f t="shared" si="6"/>
        <v>87000</v>
      </c>
      <c r="V37" s="5">
        <v>1.24E-2</v>
      </c>
    </row>
    <row r="38" spans="1:22" x14ac:dyDescent="0.2">
      <c r="A38" s="16" t="s">
        <v>316</v>
      </c>
      <c r="B38" s="4">
        <v>5300</v>
      </c>
      <c r="C38" s="4">
        <v>53500</v>
      </c>
      <c r="D38" s="4">
        <v>-48200</v>
      </c>
      <c r="E38" s="4">
        <v>-4988090000</v>
      </c>
      <c r="F38" s="4">
        <f t="shared" si="4"/>
        <v>54522395651</v>
      </c>
      <c r="G38" s="4">
        <v>0</v>
      </c>
      <c r="H38" s="4">
        <v>0</v>
      </c>
      <c r="I38" s="4">
        <v>0</v>
      </c>
      <c r="J38" s="4">
        <v>175970000</v>
      </c>
      <c r="K38" s="4">
        <f t="shared" si="5"/>
        <v>-207080000</v>
      </c>
      <c r="L38" s="4">
        <v>143</v>
      </c>
      <c r="M38" s="4">
        <v>642</v>
      </c>
      <c r="N38" s="4">
        <v>15</v>
      </c>
      <c r="O38" s="4">
        <v>41</v>
      </c>
      <c r="P38" s="4">
        <v>66900</v>
      </c>
      <c r="Q38" s="4">
        <v>184400</v>
      </c>
      <c r="R38" s="5">
        <v>-7.7000000000000002E-3</v>
      </c>
      <c r="S38" s="4">
        <v>251300</v>
      </c>
      <c r="T38" s="5">
        <f t="shared" si="2"/>
        <v>278530</v>
      </c>
      <c r="U38" s="24">
        <f t="shared" si="6"/>
        <v>87000</v>
      </c>
      <c r="V38" s="5">
        <v>1.6299999999999999E-2</v>
      </c>
    </row>
    <row r="39" spans="1:22" x14ac:dyDescent="0.2">
      <c r="A39" s="16" t="s">
        <v>315</v>
      </c>
      <c r="B39" s="4">
        <v>6200</v>
      </c>
      <c r="C39" s="4">
        <v>7300</v>
      </c>
      <c r="D39" s="4">
        <v>-1100</v>
      </c>
      <c r="E39" s="4">
        <v>-114440000</v>
      </c>
      <c r="F39" s="4">
        <f t="shared" ref="F39:F44" si="7">E39+F40</f>
        <v>59510485651</v>
      </c>
      <c r="G39" s="4">
        <v>0</v>
      </c>
      <c r="H39" s="4">
        <v>0</v>
      </c>
      <c r="I39" s="4">
        <v>0</v>
      </c>
      <c r="J39" s="4">
        <v>62060000</v>
      </c>
      <c r="K39" s="4">
        <f t="shared" ref="K39:K44" si="8">K40+J39</f>
        <v>-383050000</v>
      </c>
      <c r="L39" s="4">
        <v>121</v>
      </c>
      <c r="M39" s="4">
        <v>137</v>
      </c>
      <c r="N39" s="4">
        <v>8</v>
      </c>
      <c r="O39" s="4">
        <v>11</v>
      </c>
      <c r="P39" s="4">
        <v>39100</v>
      </c>
      <c r="Q39" s="4">
        <v>40100</v>
      </c>
      <c r="R39" s="5">
        <v>4.8999999999999998E-3</v>
      </c>
      <c r="S39" s="4">
        <v>87000</v>
      </c>
      <c r="T39" s="5">
        <f t="shared" ref="T39:T44" si="9">AVERAGE(S40:S49)</f>
        <v>307840</v>
      </c>
      <c r="U39" s="24">
        <f t="shared" ref="U39:U44" si="10">MIN(S40:S44)</f>
        <v>130600</v>
      </c>
      <c r="V39" s="5">
        <v>1.1399999999999999E-2</v>
      </c>
    </row>
    <row r="40" spans="1:22" x14ac:dyDescent="0.2">
      <c r="A40" s="16" t="s">
        <v>314</v>
      </c>
      <c r="B40" s="4">
        <v>472900</v>
      </c>
      <c r="C40" s="4">
        <v>580220</v>
      </c>
      <c r="D40" s="4">
        <v>-107320</v>
      </c>
      <c r="E40" s="4">
        <v>-11236480000</v>
      </c>
      <c r="F40" s="4">
        <f t="shared" si="7"/>
        <v>59624925651</v>
      </c>
      <c r="G40" s="4">
        <v>0</v>
      </c>
      <c r="H40" s="4">
        <v>0</v>
      </c>
      <c r="I40" s="4">
        <v>0</v>
      </c>
      <c r="J40" s="4">
        <v>62060000</v>
      </c>
      <c r="K40" s="4">
        <f t="shared" si="8"/>
        <v>-445110000</v>
      </c>
      <c r="L40" s="4">
        <v>208</v>
      </c>
      <c r="M40" s="4">
        <v>647</v>
      </c>
      <c r="N40" s="4">
        <v>13</v>
      </c>
      <c r="O40" s="4">
        <v>35</v>
      </c>
      <c r="P40" s="4">
        <v>58700</v>
      </c>
      <c r="Q40" s="4">
        <v>206200</v>
      </c>
      <c r="R40" s="5">
        <v>-1.9199999999999998E-2</v>
      </c>
      <c r="S40" s="4">
        <v>736100</v>
      </c>
      <c r="T40" s="5">
        <f t="shared" si="9"/>
        <v>269880</v>
      </c>
      <c r="U40" s="24">
        <f t="shared" si="10"/>
        <v>130600</v>
      </c>
      <c r="V40" s="5">
        <v>2.9900000000000003E-2</v>
      </c>
    </row>
    <row r="41" spans="1:22" x14ac:dyDescent="0.2">
      <c r="A41" s="16" t="s">
        <v>310</v>
      </c>
      <c r="B41" s="4">
        <v>685305</v>
      </c>
      <c r="C41" s="4">
        <v>687900</v>
      </c>
      <c r="D41" s="4">
        <v>-2595</v>
      </c>
      <c r="E41" s="4">
        <v>-279070000</v>
      </c>
      <c r="F41" s="4">
        <f t="shared" si="7"/>
        <v>70861405651</v>
      </c>
      <c r="G41" s="4">
        <v>0</v>
      </c>
      <c r="H41" s="4">
        <v>0</v>
      </c>
      <c r="I41" s="4">
        <v>0</v>
      </c>
      <c r="J41" s="4">
        <v>64050000</v>
      </c>
      <c r="K41" s="4">
        <f t="shared" si="8"/>
        <v>-507170000</v>
      </c>
      <c r="L41" s="4">
        <v>51</v>
      </c>
      <c r="M41" s="4">
        <v>165</v>
      </c>
      <c r="N41" s="4">
        <v>6</v>
      </c>
      <c r="O41" s="4">
        <v>27</v>
      </c>
      <c r="P41" s="4">
        <v>18000</v>
      </c>
      <c r="Q41" s="4">
        <v>79900</v>
      </c>
      <c r="R41" s="5">
        <v>-3.7000000000000002E-3</v>
      </c>
      <c r="S41" s="4">
        <v>800800</v>
      </c>
      <c r="T41" s="5">
        <f t="shared" si="9"/>
        <v>201540</v>
      </c>
      <c r="U41" s="24">
        <f t="shared" si="10"/>
        <v>130600</v>
      </c>
      <c r="V41" s="5">
        <v>1.49E-2</v>
      </c>
    </row>
    <row r="42" spans="1:22" x14ac:dyDescent="0.2">
      <c r="A42" s="16" t="s">
        <v>309</v>
      </c>
      <c r="B42" s="4">
        <v>18000</v>
      </c>
      <c r="C42" s="4">
        <v>47961</v>
      </c>
      <c r="D42" s="4">
        <v>-29961</v>
      </c>
      <c r="E42" s="4">
        <v>-3202520000</v>
      </c>
      <c r="F42" s="4">
        <f t="shared" si="7"/>
        <v>71140475651</v>
      </c>
      <c r="G42" s="4">
        <v>0</v>
      </c>
      <c r="H42" s="4">
        <v>0</v>
      </c>
      <c r="I42" s="4">
        <v>0</v>
      </c>
      <c r="J42" s="4">
        <v>21620000</v>
      </c>
      <c r="K42" s="4">
        <f t="shared" si="8"/>
        <v>-571220000</v>
      </c>
      <c r="L42" s="4">
        <v>182</v>
      </c>
      <c r="M42" s="4">
        <v>169</v>
      </c>
      <c r="N42" s="4">
        <v>8</v>
      </c>
      <c r="O42" s="4">
        <v>24</v>
      </c>
      <c r="P42" s="4">
        <v>39100</v>
      </c>
      <c r="Q42" s="4">
        <v>78700</v>
      </c>
      <c r="R42" s="5">
        <v>-1.4999999999999999E-2</v>
      </c>
      <c r="S42" s="4">
        <v>130600</v>
      </c>
      <c r="T42" s="5">
        <f t="shared" si="9"/>
        <v>196850</v>
      </c>
      <c r="U42" s="24">
        <f t="shared" si="10"/>
        <v>115200</v>
      </c>
      <c r="V42" s="5">
        <v>2.5699999999999997E-2</v>
      </c>
    </row>
    <row r="43" spans="1:22" x14ac:dyDescent="0.2">
      <c r="A43" s="16" t="s">
        <v>306</v>
      </c>
      <c r="B43" s="4">
        <v>109800</v>
      </c>
      <c r="C43" s="4">
        <v>1500</v>
      </c>
      <c r="D43" s="4">
        <v>108300</v>
      </c>
      <c r="E43" s="4">
        <v>11656220000</v>
      </c>
      <c r="F43" s="4">
        <f t="shared" si="7"/>
        <v>74342995651</v>
      </c>
      <c r="G43" s="4">
        <v>0</v>
      </c>
      <c r="H43" s="4">
        <v>0</v>
      </c>
      <c r="I43" s="4">
        <v>0</v>
      </c>
      <c r="J43" s="4">
        <v>322000000</v>
      </c>
      <c r="K43" s="4">
        <f t="shared" si="8"/>
        <v>-592840000</v>
      </c>
      <c r="L43" s="4">
        <v>356</v>
      </c>
      <c r="M43" s="4">
        <v>180</v>
      </c>
      <c r="N43" s="4">
        <v>22</v>
      </c>
      <c r="O43" s="4">
        <v>18</v>
      </c>
      <c r="P43" s="4">
        <v>124000</v>
      </c>
      <c r="Q43" s="4">
        <v>94900</v>
      </c>
      <c r="R43" s="5">
        <v>1.6E-2</v>
      </c>
      <c r="S43" s="4">
        <v>219100</v>
      </c>
      <c r="T43" s="5">
        <f t="shared" si="9"/>
        <v>195420</v>
      </c>
      <c r="U43" s="24">
        <f t="shared" si="10"/>
        <v>115200</v>
      </c>
      <c r="V43" s="5">
        <v>3.32E-2</v>
      </c>
    </row>
    <row r="44" spans="1:22" x14ac:dyDescent="0.2">
      <c r="A44" s="16" t="s">
        <v>305</v>
      </c>
      <c r="B44" s="4">
        <v>2700</v>
      </c>
      <c r="C44" s="4">
        <v>32800</v>
      </c>
      <c r="D44" s="4">
        <v>-30100</v>
      </c>
      <c r="E44" s="4">
        <v>-3212840000</v>
      </c>
      <c r="F44" s="4">
        <f t="shared" si="7"/>
        <v>62686775651</v>
      </c>
      <c r="G44" s="4">
        <v>0</v>
      </c>
      <c r="H44" s="4">
        <v>0</v>
      </c>
      <c r="I44" s="4">
        <v>0</v>
      </c>
      <c r="J44" s="4">
        <v>-220000</v>
      </c>
      <c r="K44" s="4">
        <f t="shared" si="8"/>
        <v>-914840000</v>
      </c>
      <c r="L44" s="4">
        <v>101</v>
      </c>
      <c r="M44" s="4">
        <v>242</v>
      </c>
      <c r="N44" s="4">
        <v>8</v>
      </c>
      <c r="O44" s="4">
        <v>25</v>
      </c>
      <c r="P44" s="4">
        <v>46000</v>
      </c>
      <c r="Q44" s="4">
        <v>87600</v>
      </c>
      <c r="R44" s="5">
        <v>-7.4999999999999997E-3</v>
      </c>
      <c r="S44" s="4">
        <v>134200</v>
      </c>
      <c r="T44" s="5">
        <f t="shared" si="9"/>
        <v>191420</v>
      </c>
      <c r="U44" s="24">
        <f t="shared" si="10"/>
        <v>115200</v>
      </c>
      <c r="V44" s="5">
        <v>1.95E-2</v>
      </c>
    </row>
    <row r="45" spans="1:22" x14ac:dyDescent="0.2">
      <c r="A45" s="16" t="s">
        <v>304</v>
      </c>
      <c r="B45" s="4">
        <v>14000</v>
      </c>
      <c r="C45" s="4">
        <v>8200</v>
      </c>
      <c r="D45" s="4">
        <v>5800</v>
      </c>
      <c r="E45" s="4">
        <v>613005651</v>
      </c>
      <c r="F45" s="4">
        <f t="shared" ref="F45:F55" si="11">E45+F46</f>
        <v>65899615651</v>
      </c>
      <c r="G45" s="4">
        <v>0</v>
      </c>
      <c r="H45" s="4">
        <v>0</v>
      </c>
      <c r="I45" s="4">
        <v>0</v>
      </c>
      <c r="J45" s="4">
        <v>-20750000</v>
      </c>
      <c r="K45" s="4">
        <f t="shared" ref="K45:K55" si="12">K46+J45</f>
        <v>-914620000</v>
      </c>
      <c r="L45" s="4">
        <v>372</v>
      </c>
      <c r="M45" s="4">
        <v>204</v>
      </c>
      <c r="N45" s="4">
        <v>48</v>
      </c>
      <c r="O45" s="4">
        <v>32</v>
      </c>
      <c r="P45" s="4">
        <v>147500</v>
      </c>
      <c r="Q45" s="4">
        <v>93300</v>
      </c>
      <c r="R45" s="5">
        <v>3.78E-2</v>
      </c>
      <c r="S45" s="4">
        <v>279600</v>
      </c>
      <c r="T45" s="5">
        <f t="shared" ref="T45:T111" si="13">AVERAGE(S46:S55)</f>
        <v>172130</v>
      </c>
      <c r="U45" s="24">
        <f t="shared" ref="U45:U68" si="14">MIN(S46:S50)</f>
        <v>115200</v>
      </c>
      <c r="V45" s="5">
        <v>3.9100000000000003E-2</v>
      </c>
    </row>
    <row r="46" spans="1:22" x14ac:dyDescent="0.2">
      <c r="A46" s="16" t="s">
        <v>303</v>
      </c>
      <c r="B46" s="4">
        <v>12500</v>
      </c>
      <c r="C46" s="4">
        <v>20100</v>
      </c>
      <c r="D46" s="4">
        <v>-7600</v>
      </c>
      <c r="E46" s="4">
        <v>-781380000</v>
      </c>
      <c r="F46" s="4">
        <f t="shared" si="11"/>
        <v>65286610000</v>
      </c>
      <c r="G46" s="4">
        <v>0</v>
      </c>
      <c r="H46" s="4">
        <v>0</v>
      </c>
      <c r="I46" s="4">
        <v>0</v>
      </c>
      <c r="J46" s="4">
        <v>-93460000</v>
      </c>
      <c r="K46" s="4">
        <f t="shared" si="12"/>
        <v>-893870000</v>
      </c>
      <c r="L46" s="4">
        <v>121</v>
      </c>
      <c r="M46" s="4">
        <v>287</v>
      </c>
      <c r="N46" s="4">
        <v>4</v>
      </c>
      <c r="O46" s="4">
        <v>20</v>
      </c>
      <c r="P46" s="4">
        <v>33000</v>
      </c>
      <c r="Q46" s="4">
        <v>89400</v>
      </c>
      <c r="R46" s="5">
        <v>-5.7999999999999996E-3</v>
      </c>
      <c r="S46" s="4">
        <v>141100</v>
      </c>
      <c r="T46" s="5">
        <f t="shared" si="13"/>
        <v>174648</v>
      </c>
      <c r="U46" s="24">
        <f t="shared" si="14"/>
        <v>115200</v>
      </c>
      <c r="V46" s="5">
        <v>2.1000000000000001E-2</v>
      </c>
    </row>
    <row r="47" spans="1:22" x14ac:dyDescent="0.2">
      <c r="A47" s="16" t="s">
        <v>299</v>
      </c>
      <c r="B47" s="4">
        <v>21900</v>
      </c>
      <c r="C47" s="4">
        <v>8000</v>
      </c>
      <c r="D47" s="4">
        <v>13900</v>
      </c>
      <c r="E47" s="4">
        <v>1449830000</v>
      </c>
      <c r="F47" s="4">
        <f t="shared" si="11"/>
        <v>66067990000</v>
      </c>
      <c r="G47" s="4">
        <v>0</v>
      </c>
      <c r="H47" s="4">
        <v>0</v>
      </c>
      <c r="I47" s="4">
        <v>0</v>
      </c>
      <c r="J47" s="4">
        <v>-93460000</v>
      </c>
      <c r="K47" s="4">
        <f t="shared" si="12"/>
        <v>-800410000</v>
      </c>
      <c r="L47" s="4">
        <v>141</v>
      </c>
      <c r="M47" s="4">
        <v>142</v>
      </c>
      <c r="N47" s="4">
        <v>12</v>
      </c>
      <c r="O47" s="4">
        <v>15</v>
      </c>
      <c r="P47" s="4">
        <v>50400</v>
      </c>
      <c r="Q47" s="4">
        <v>64800</v>
      </c>
      <c r="R47" s="5">
        <v>1E-3</v>
      </c>
      <c r="S47" s="4">
        <v>115200</v>
      </c>
      <c r="T47" s="5">
        <f t="shared" si="13"/>
        <v>170482.4</v>
      </c>
      <c r="U47" s="24">
        <f t="shared" si="14"/>
        <v>83700</v>
      </c>
      <c r="V47" s="5">
        <v>1.6200000000000003E-2</v>
      </c>
    </row>
    <row r="48" spans="1:22" x14ac:dyDescent="0.2">
      <c r="A48" s="16" t="s">
        <v>298</v>
      </c>
      <c r="B48" s="4">
        <v>10500</v>
      </c>
      <c r="C48" s="4">
        <v>32100</v>
      </c>
      <c r="D48" s="4">
        <v>-21600</v>
      </c>
      <c r="E48" s="4">
        <v>-2256630000</v>
      </c>
      <c r="F48" s="4">
        <f t="shared" si="11"/>
        <v>64618160000</v>
      </c>
      <c r="G48" s="4">
        <v>0</v>
      </c>
      <c r="H48" s="4">
        <v>0</v>
      </c>
      <c r="I48" s="4">
        <v>0</v>
      </c>
      <c r="J48" s="4">
        <v>-418180000</v>
      </c>
      <c r="K48" s="4">
        <f t="shared" si="12"/>
        <v>-706950000</v>
      </c>
      <c r="L48" s="4">
        <v>98</v>
      </c>
      <c r="M48" s="4">
        <v>245</v>
      </c>
      <c r="N48" s="4">
        <v>11</v>
      </c>
      <c r="O48" s="4">
        <v>28</v>
      </c>
      <c r="P48" s="4">
        <v>39400</v>
      </c>
      <c r="Q48" s="4">
        <v>101200</v>
      </c>
      <c r="R48" s="5">
        <v>-1.2500000000000001E-2</v>
      </c>
      <c r="S48" s="4">
        <v>141600</v>
      </c>
      <c r="T48" s="5">
        <f t="shared" si="13"/>
        <v>178949.3</v>
      </c>
      <c r="U48" s="24">
        <f t="shared" si="14"/>
        <v>83700</v>
      </c>
      <c r="V48" s="5">
        <v>2.2700000000000001E-2</v>
      </c>
    </row>
    <row r="49" spans="1:22" x14ac:dyDescent="0.2">
      <c r="A49" s="16" t="s">
        <v>286</v>
      </c>
      <c r="B49" s="4">
        <v>36600</v>
      </c>
      <c r="C49" s="4">
        <v>44809</v>
      </c>
      <c r="D49" s="4">
        <v>-8209</v>
      </c>
      <c r="E49" s="4">
        <v>-874620000</v>
      </c>
      <c r="F49" s="4">
        <f t="shared" si="11"/>
        <v>66874790000</v>
      </c>
      <c r="G49" s="4">
        <v>0</v>
      </c>
      <c r="H49" s="4">
        <v>0</v>
      </c>
      <c r="I49" s="4">
        <v>0</v>
      </c>
      <c r="J49" s="4">
        <v>85400000</v>
      </c>
      <c r="K49" s="4">
        <f t="shared" si="12"/>
        <v>-288770000</v>
      </c>
      <c r="L49" s="4">
        <v>257</v>
      </c>
      <c r="M49" s="4">
        <v>609</v>
      </c>
      <c r="N49" s="4">
        <v>43</v>
      </c>
      <c r="O49" s="4">
        <v>72</v>
      </c>
      <c r="P49" s="4">
        <v>123400</v>
      </c>
      <c r="Q49" s="4">
        <v>254500</v>
      </c>
      <c r="R49" s="5">
        <v>5.7999999999999996E-3</v>
      </c>
      <c r="S49" s="4">
        <v>380100</v>
      </c>
      <c r="T49" s="5">
        <f t="shared" si="13"/>
        <v>153445.6</v>
      </c>
      <c r="U49" s="24">
        <f t="shared" si="14"/>
        <v>83700</v>
      </c>
      <c r="V49" s="5">
        <v>4.5899999999999996E-2</v>
      </c>
    </row>
    <row r="50" spans="1:22" x14ac:dyDescent="0.2">
      <c r="A50" s="16" t="s">
        <v>285</v>
      </c>
      <c r="B50" s="4">
        <v>14700</v>
      </c>
      <c r="C50" s="4">
        <v>43300</v>
      </c>
      <c r="D50" s="4">
        <v>-28600</v>
      </c>
      <c r="E50" s="4">
        <v>-3099730000</v>
      </c>
      <c r="F50" s="4">
        <f t="shared" si="11"/>
        <v>67749410000</v>
      </c>
      <c r="K50" s="4">
        <f t="shared" si="12"/>
        <v>-374170000</v>
      </c>
      <c r="L50" s="4">
        <v>271</v>
      </c>
      <c r="M50" s="4">
        <v>554</v>
      </c>
      <c r="N50" s="4">
        <v>26</v>
      </c>
      <c r="O50" s="4">
        <v>69</v>
      </c>
      <c r="P50" s="4">
        <v>104800</v>
      </c>
      <c r="Q50" s="4">
        <v>219900</v>
      </c>
      <c r="R50" s="5">
        <v>-4.2099999999999999E-2</v>
      </c>
      <c r="S50" s="4">
        <v>356500</v>
      </c>
      <c r="T50" s="5">
        <f t="shared" si="13"/>
        <v>138623.70000000001</v>
      </c>
      <c r="U50" s="24">
        <f t="shared" si="14"/>
        <v>83700</v>
      </c>
      <c r="V50" s="5">
        <v>7.1099999999999997E-2</v>
      </c>
    </row>
    <row r="51" spans="1:22" x14ac:dyDescent="0.2">
      <c r="A51" s="16" t="s">
        <v>284</v>
      </c>
      <c r="B51" s="4">
        <v>1300</v>
      </c>
      <c r="C51" s="4">
        <v>33810</v>
      </c>
      <c r="D51" s="4">
        <v>-32510</v>
      </c>
      <c r="E51" s="4">
        <v>-3588950000</v>
      </c>
      <c r="F51" s="4">
        <f t="shared" si="11"/>
        <v>70849140000</v>
      </c>
      <c r="G51" s="4">
        <v>0</v>
      </c>
      <c r="H51" s="4">
        <v>0</v>
      </c>
      <c r="I51" s="4">
        <v>0</v>
      </c>
      <c r="J51" s="4">
        <v>-43610000</v>
      </c>
      <c r="K51" s="4">
        <f t="shared" si="12"/>
        <v>-374170000</v>
      </c>
      <c r="L51" s="4">
        <v>120</v>
      </c>
      <c r="M51" s="4">
        <v>246</v>
      </c>
      <c r="N51" s="4">
        <v>2</v>
      </c>
      <c r="O51" s="4">
        <v>18</v>
      </c>
      <c r="P51" s="4">
        <v>27800</v>
      </c>
      <c r="Q51" s="4">
        <v>78900</v>
      </c>
      <c r="R51" s="5">
        <v>-2.9399999999999999E-2</v>
      </c>
      <c r="S51" s="4">
        <v>117400</v>
      </c>
      <c r="T51" s="5">
        <f t="shared" si="13"/>
        <v>135076.9</v>
      </c>
      <c r="U51" s="24">
        <f t="shared" si="14"/>
        <v>83700</v>
      </c>
      <c r="V51" s="5">
        <v>2.8799999999999999E-2</v>
      </c>
    </row>
    <row r="52" spans="1:22" x14ac:dyDescent="0.2">
      <c r="A52" s="16" t="s">
        <v>283</v>
      </c>
      <c r="B52" s="4">
        <v>1900</v>
      </c>
      <c r="C52" s="4">
        <v>39880</v>
      </c>
      <c r="D52" s="4">
        <v>-37980</v>
      </c>
      <c r="E52" s="4">
        <v>-4237760000</v>
      </c>
      <c r="F52" s="4">
        <f t="shared" si="11"/>
        <v>74438090000</v>
      </c>
      <c r="G52" s="4">
        <v>0</v>
      </c>
      <c r="H52" s="4">
        <v>0</v>
      </c>
      <c r="I52" s="4">
        <v>0</v>
      </c>
      <c r="J52" s="4">
        <v>-33440000</v>
      </c>
      <c r="K52" s="4">
        <f t="shared" si="12"/>
        <v>-330560000</v>
      </c>
      <c r="L52" s="4">
        <v>62</v>
      </c>
      <c r="M52" s="4">
        <v>166</v>
      </c>
      <c r="N52" s="4">
        <v>2</v>
      </c>
      <c r="O52" s="4">
        <v>11</v>
      </c>
      <c r="P52" s="4">
        <v>13400</v>
      </c>
      <c r="Q52" s="4">
        <v>57700</v>
      </c>
      <c r="R52" s="5">
        <v>-1.1599999999999999E-2</v>
      </c>
      <c r="S52" s="4">
        <v>83700</v>
      </c>
      <c r="T52" s="5">
        <f t="shared" si="13"/>
        <v>133406.9</v>
      </c>
      <c r="U52" s="24">
        <f t="shared" si="14"/>
        <v>73544</v>
      </c>
      <c r="V52" s="5">
        <v>2.4700000000000003E-2</v>
      </c>
    </row>
    <row r="53" spans="1:22" x14ac:dyDescent="0.2">
      <c r="A53" s="16" t="s">
        <v>282</v>
      </c>
      <c r="B53" s="4">
        <v>20800</v>
      </c>
      <c r="C53" s="4">
        <v>13900</v>
      </c>
      <c r="D53" s="4">
        <v>6900</v>
      </c>
      <c r="E53" s="4">
        <v>747400000</v>
      </c>
      <c r="F53" s="4">
        <f t="shared" si="11"/>
        <v>78675850000</v>
      </c>
      <c r="G53" s="4">
        <v>0</v>
      </c>
      <c r="H53" s="4">
        <v>0</v>
      </c>
      <c r="I53" s="4">
        <v>0</v>
      </c>
      <c r="J53" s="4">
        <v>-1660000</v>
      </c>
      <c r="K53" s="4">
        <f t="shared" si="12"/>
        <v>-297120000</v>
      </c>
      <c r="L53" s="4">
        <v>326</v>
      </c>
      <c r="M53" s="4">
        <v>122</v>
      </c>
      <c r="N53" s="4">
        <v>37</v>
      </c>
      <c r="O53" s="4">
        <v>10</v>
      </c>
      <c r="P53" s="4">
        <v>169300</v>
      </c>
      <c r="Q53" s="4">
        <v>34700</v>
      </c>
      <c r="R53" s="5">
        <v>4.9100000000000005E-2</v>
      </c>
      <c r="S53" s="4">
        <v>204800</v>
      </c>
      <c r="T53" s="5">
        <f t="shared" si="13"/>
        <v>136701</v>
      </c>
      <c r="U53" s="24">
        <f t="shared" si="14"/>
        <v>73544</v>
      </c>
      <c r="V53" s="5">
        <v>5.1200000000000002E-2</v>
      </c>
    </row>
    <row r="54" spans="1:22" x14ac:dyDescent="0.2">
      <c r="A54" s="16" t="s">
        <v>281</v>
      </c>
      <c r="B54" s="4">
        <v>23700</v>
      </c>
      <c r="C54" s="4">
        <v>5300</v>
      </c>
      <c r="D54" s="4">
        <v>18400</v>
      </c>
      <c r="E54" s="4">
        <v>1987920000</v>
      </c>
      <c r="F54" s="4">
        <f t="shared" si="11"/>
        <v>77928450000</v>
      </c>
      <c r="K54" s="4">
        <f t="shared" si="12"/>
        <v>-295460000</v>
      </c>
      <c r="L54" s="4">
        <v>75</v>
      </c>
      <c r="M54" s="4">
        <v>125</v>
      </c>
      <c r="N54" s="4">
        <v>13</v>
      </c>
      <c r="O54" s="4">
        <v>12</v>
      </c>
      <c r="P54" s="4">
        <v>40800</v>
      </c>
      <c r="Q54" s="4">
        <v>53400</v>
      </c>
      <c r="R54" s="5">
        <v>-8.3000000000000001E-3</v>
      </c>
      <c r="S54" s="4">
        <v>94200</v>
      </c>
      <c r="T54" s="5">
        <f t="shared" si="13"/>
        <v>149437.5</v>
      </c>
      <c r="U54" s="24">
        <f t="shared" si="14"/>
        <v>73544</v>
      </c>
      <c r="V54" s="5">
        <v>1.4800000000000001E-2</v>
      </c>
    </row>
    <row r="55" spans="1:22" x14ac:dyDescent="0.2">
      <c r="A55" s="16" t="s">
        <v>280</v>
      </c>
      <c r="B55" s="4">
        <v>43000</v>
      </c>
      <c r="C55" s="4">
        <v>2300</v>
      </c>
      <c r="D55" s="4">
        <v>40700</v>
      </c>
      <c r="E55" s="4">
        <v>4407400000</v>
      </c>
      <c r="F55" s="4">
        <f t="shared" si="11"/>
        <v>75940530000</v>
      </c>
      <c r="G55" s="4">
        <v>0</v>
      </c>
      <c r="H55" s="4">
        <v>0</v>
      </c>
      <c r="I55" s="4">
        <v>0</v>
      </c>
      <c r="J55" s="4">
        <v>-64930000</v>
      </c>
      <c r="K55" s="4">
        <f t="shared" si="12"/>
        <v>-295460000</v>
      </c>
      <c r="L55" s="4">
        <v>46</v>
      </c>
      <c r="M55" s="4">
        <v>101</v>
      </c>
      <c r="N55" s="4">
        <v>5</v>
      </c>
      <c r="O55" s="4">
        <v>19</v>
      </c>
      <c r="P55" s="4">
        <v>17400</v>
      </c>
      <c r="Q55" s="4">
        <v>59900</v>
      </c>
      <c r="R55" s="5">
        <v>-8.9999999999999998E-4</v>
      </c>
      <c r="S55" s="4">
        <v>86700</v>
      </c>
      <c r="T55" s="5">
        <f t="shared" si="13"/>
        <v>170573.6</v>
      </c>
      <c r="U55" s="24">
        <f t="shared" si="14"/>
        <v>73544</v>
      </c>
      <c r="V55" s="5">
        <v>1.29E-2</v>
      </c>
    </row>
    <row r="56" spans="1:22" x14ac:dyDescent="0.2">
      <c r="A56" s="16" t="s">
        <v>279</v>
      </c>
      <c r="B56" s="4">
        <v>101400</v>
      </c>
      <c r="C56" s="4">
        <v>28300</v>
      </c>
      <c r="D56" s="4">
        <v>73100</v>
      </c>
      <c r="E56" s="4">
        <v>7909230000</v>
      </c>
      <c r="F56" s="4">
        <f t="shared" ref="F56:F114" si="15">E56+F57</f>
        <v>71533130000</v>
      </c>
      <c r="G56" s="4">
        <v>0</v>
      </c>
      <c r="H56" s="4">
        <v>0</v>
      </c>
      <c r="I56" s="4">
        <v>0</v>
      </c>
      <c r="J56" s="4">
        <v>-118390000</v>
      </c>
      <c r="K56" s="4">
        <f t="shared" ref="K56:K76" si="16">K57+J56</f>
        <v>-230530000</v>
      </c>
      <c r="L56" s="4">
        <v>239</v>
      </c>
      <c r="M56" s="4">
        <v>270</v>
      </c>
      <c r="N56" s="4">
        <v>20</v>
      </c>
      <c r="O56" s="4">
        <v>18</v>
      </c>
      <c r="P56" s="4">
        <v>75600</v>
      </c>
      <c r="Q56" s="4">
        <v>81200</v>
      </c>
      <c r="R56" s="5">
        <v>9.300000000000001E-3</v>
      </c>
      <c r="S56" s="4">
        <v>166280</v>
      </c>
      <c r="T56" s="5">
        <f t="shared" si="13"/>
        <v>162427.6</v>
      </c>
      <c r="U56" s="24">
        <f t="shared" si="14"/>
        <v>73544</v>
      </c>
      <c r="V56" s="5">
        <v>2.5600000000000001E-2</v>
      </c>
    </row>
    <row r="57" spans="1:22" x14ac:dyDescent="0.2">
      <c r="A57" s="16" t="s">
        <v>278</v>
      </c>
      <c r="B57" s="4">
        <v>400</v>
      </c>
      <c r="C57" s="4">
        <v>3100</v>
      </c>
      <c r="D57" s="4">
        <v>-2700</v>
      </c>
      <c r="E57" s="4">
        <v>-289060000</v>
      </c>
      <c r="F57" s="4">
        <f t="shared" si="15"/>
        <v>63623900000</v>
      </c>
      <c r="K57" s="4">
        <f t="shared" si="16"/>
        <v>-112140000</v>
      </c>
      <c r="L57" s="4">
        <v>68</v>
      </c>
      <c r="M57" s="4">
        <v>124</v>
      </c>
      <c r="N57" s="4">
        <v>6</v>
      </c>
      <c r="O57" s="4">
        <v>10</v>
      </c>
      <c r="P57" s="4">
        <v>34900</v>
      </c>
      <c r="Q57" s="4">
        <v>38300</v>
      </c>
      <c r="R57" s="5">
        <v>8.5000000000000006E-3</v>
      </c>
      <c r="S57" s="4">
        <v>73544</v>
      </c>
      <c r="T57" s="5">
        <f t="shared" si="13"/>
        <v>178763.1</v>
      </c>
      <c r="U57" s="24">
        <f t="shared" si="14"/>
        <v>67000</v>
      </c>
      <c r="V57" s="5">
        <v>1.95E-2</v>
      </c>
    </row>
    <row r="58" spans="1:22" x14ac:dyDescent="0.2">
      <c r="A58" s="16" t="s">
        <v>275</v>
      </c>
      <c r="B58" s="4">
        <v>0</v>
      </c>
      <c r="C58" s="4">
        <v>12700</v>
      </c>
      <c r="D58" s="4">
        <v>-12700</v>
      </c>
      <c r="E58" s="4">
        <v>-1383320000</v>
      </c>
      <c r="F58" s="4">
        <f t="shared" si="15"/>
        <v>63912960000</v>
      </c>
      <c r="G58" s="4">
        <v>0</v>
      </c>
      <c r="H58" s="4">
        <v>0</v>
      </c>
      <c r="I58" s="4">
        <v>0</v>
      </c>
      <c r="J58" s="4">
        <v>-54640000</v>
      </c>
      <c r="K58" s="4">
        <f t="shared" si="16"/>
        <v>-112140000</v>
      </c>
      <c r="L58" s="4">
        <v>320</v>
      </c>
      <c r="M58" s="4">
        <v>165</v>
      </c>
      <c r="N58" s="4">
        <v>44</v>
      </c>
      <c r="O58" s="4">
        <v>29</v>
      </c>
      <c r="P58" s="4">
        <v>127500</v>
      </c>
      <c r="Q58" s="4">
        <v>96500</v>
      </c>
      <c r="R58" s="5">
        <v>7.6E-3</v>
      </c>
      <c r="S58" s="4">
        <v>226269</v>
      </c>
      <c r="T58" s="5">
        <f t="shared" si="13"/>
        <v>179818.1</v>
      </c>
      <c r="U58" s="24">
        <f t="shared" si="14"/>
        <v>67000</v>
      </c>
      <c r="V58" s="5">
        <v>4.0599999999999997E-2</v>
      </c>
    </row>
    <row r="59" spans="1:22" x14ac:dyDescent="0.2">
      <c r="A59" s="16" t="s">
        <v>274</v>
      </c>
      <c r="B59" s="4">
        <v>2700</v>
      </c>
      <c r="C59" s="4">
        <v>10900</v>
      </c>
      <c r="D59" s="4">
        <v>-8200</v>
      </c>
      <c r="E59" s="4">
        <v>-861840000</v>
      </c>
      <c r="F59" s="4">
        <f t="shared" si="15"/>
        <v>65296280000</v>
      </c>
      <c r="G59" s="4">
        <v>0</v>
      </c>
      <c r="H59" s="4">
        <v>0</v>
      </c>
      <c r="I59" s="4">
        <v>0</v>
      </c>
      <c r="J59" s="4">
        <v>-2935890000</v>
      </c>
      <c r="K59" s="4">
        <f t="shared" si="16"/>
        <v>-57500000</v>
      </c>
      <c r="L59" s="4">
        <v>121</v>
      </c>
      <c r="M59" s="4">
        <v>194</v>
      </c>
      <c r="N59" s="4">
        <v>18</v>
      </c>
      <c r="O59" s="4">
        <v>13</v>
      </c>
      <c r="P59" s="4">
        <v>51400</v>
      </c>
      <c r="Q59" s="4">
        <v>65400</v>
      </c>
      <c r="R59" s="5">
        <v>-2.8000000000000004E-3</v>
      </c>
      <c r="S59" s="4">
        <v>125063</v>
      </c>
      <c r="T59" s="5">
        <f t="shared" si="13"/>
        <v>192077</v>
      </c>
      <c r="U59" s="24">
        <f t="shared" si="14"/>
        <v>67000</v>
      </c>
      <c r="V59" s="5">
        <v>2.4399999999999998E-2</v>
      </c>
    </row>
    <row r="60" spans="1:22" x14ac:dyDescent="0.2">
      <c r="A60" s="16" t="s">
        <v>273</v>
      </c>
      <c r="B60" s="4">
        <v>59500</v>
      </c>
      <c r="C60" s="4">
        <v>11600</v>
      </c>
      <c r="D60" s="4">
        <v>47900</v>
      </c>
      <c r="E60" s="4">
        <v>5073420000</v>
      </c>
      <c r="F60" s="4">
        <f t="shared" si="15"/>
        <v>66158120000</v>
      </c>
      <c r="K60" s="4">
        <f t="shared" si="16"/>
        <v>2878390000</v>
      </c>
      <c r="L60" s="4">
        <v>273</v>
      </c>
      <c r="M60" s="4">
        <v>245</v>
      </c>
      <c r="N60" s="4">
        <v>33</v>
      </c>
      <c r="O60" s="4">
        <v>21</v>
      </c>
      <c r="P60" s="4">
        <v>98600</v>
      </c>
      <c r="Q60" s="4">
        <v>86500</v>
      </c>
      <c r="R60" s="5">
        <v>2.3099999999999999E-2</v>
      </c>
      <c r="S60" s="4">
        <v>208281</v>
      </c>
      <c r="T60" s="5">
        <f t="shared" si="13"/>
        <v>194905.7</v>
      </c>
      <c r="U60" s="24">
        <f t="shared" si="14"/>
        <v>67000</v>
      </c>
      <c r="V60" s="5">
        <v>2.2599999999999999E-2</v>
      </c>
    </row>
    <row r="61" spans="1:22" x14ac:dyDescent="0.2">
      <c r="A61" s="16" t="s">
        <v>268</v>
      </c>
      <c r="B61" s="4">
        <v>5300</v>
      </c>
      <c r="C61" s="4">
        <v>6100</v>
      </c>
      <c r="D61" s="4">
        <v>-800</v>
      </c>
      <c r="E61" s="4">
        <v>-83340000</v>
      </c>
      <c r="F61" s="4">
        <f t="shared" si="15"/>
        <v>61084700000</v>
      </c>
      <c r="K61" s="4">
        <f t="shared" si="16"/>
        <v>2878390000</v>
      </c>
      <c r="L61" s="4">
        <v>99</v>
      </c>
      <c r="M61" s="4">
        <v>115</v>
      </c>
      <c r="N61" s="4">
        <v>5</v>
      </c>
      <c r="O61" s="4">
        <v>16</v>
      </c>
      <c r="P61" s="4">
        <v>27800</v>
      </c>
      <c r="Q61" s="4">
        <v>50200</v>
      </c>
      <c r="R61" s="5">
        <v>-6.6E-3</v>
      </c>
      <c r="S61" s="4">
        <v>81932</v>
      </c>
      <c r="T61" s="5">
        <f t="shared" si="13"/>
        <v>209830.9</v>
      </c>
      <c r="U61" s="24">
        <f t="shared" si="14"/>
        <v>67000</v>
      </c>
      <c r="V61" s="5">
        <v>1.34E-2</v>
      </c>
    </row>
    <row r="62" spans="1:22" x14ac:dyDescent="0.2">
      <c r="A62" s="16" t="s">
        <v>266</v>
      </c>
      <c r="B62" s="4">
        <v>7205</v>
      </c>
      <c r="C62" s="4">
        <v>1100</v>
      </c>
      <c r="D62" s="4">
        <v>6105</v>
      </c>
      <c r="E62" s="4">
        <v>644610000</v>
      </c>
      <c r="F62" s="4">
        <f t="shared" si="15"/>
        <v>61168040000</v>
      </c>
      <c r="K62" s="4">
        <f t="shared" si="16"/>
        <v>2878390000</v>
      </c>
      <c r="L62" s="4">
        <v>130</v>
      </c>
      <c r="M62" s="4">
        <v>125</v>
      </c>
      <c r="N62" s="4">
        <v>4</v>
      </c>
      <c r="O62" s="4">
        <v>10</v>
      </c>
      <c r="P62" s="4">
        <v>29100</v>
      </c>
      <c r="Q62" s="4">
        <v>37400</v>
      </c>
      <c r="R62" s="5">
        <v>-1.03E-2</v>
      </c>
      <c r="S62" s="4">
        <v>67000</v>
      </c>
      <c r="T62" s="5">
        <f t="shared" si="13"/>
        <v>240320.9</v>
      </c>
      <c r="U62" s="24">
        <f t="shared" si="14"/>
        <v>84820</v>
      </c>
      <c r="V62" s="5">
        <v>3.4700000000000002E-2</v>
      </c>
    </row>
    <row r="63" spans="1:22" x14ac:dyDescent="0.2">
      <c r="A63" s="16" t="s">
        <v>265</v>
      </c>
      <c r="B63" s="4">
        <v>42900</v>
      </c>
      <c r="C63" s="4">
        <v>10700</v>
      </c>
      <c r="D63" s="4">
        <v>32200</v>
      </c>
      <c r="E63" s="4">
        <v>3389900000</v>
      </c>
      <c r="F63" s="4">
        <f t="shared" si="15"/>
        <v>60523430000</v>
      </c>
      <c r="K63" s="4">
        <f t="shared" si="16"/>
        <v>2878390000</v>
      </c>
      <c r="L63" s="4">
        <v>280</v>
      </c>
      <c r="M63" s="4">
        <v>190</v>
      </c>
      <c r="N63" s="4">
        <v>39</v>
      </c>
      <c r="O63" s="4">
        <v>27</v>
      </c>
      <c r="P63" s="4">
        <v>139900</v>
      </c>
      <c r="Q63" s="4">
        <v>92900</v>
      </c>
      <c r="R63" s="5">
        <v>2.3199999999999998E-2</v>
      </c>
      <c r="S63" s="4">
        <v>237741</v>
      </c>
      <c r="T63" s="5">
        <f t="shared" si="13"/>
        <v>279992</v>
      </c>
      <c r="U63" s="24">
        <f t="shared" si="14"/>
        <v>84820</v>
      </c>
      <c r="V63" s="5">
        <v>3.3700000000000001E-2</v>
      </c>
    </row>
    <row r="64" spans="1:22" x14ac:dyDescent="0.2">
      <c r="A64" s="16" t="s">
        <v>247</v>
      </c>
      <c r="B64" s="4">
        <v>9800</v>
      </c>
      <c r="C64" s="4">
        <v>57900</v>
      </c>
      <c r="D64" s="4">
        <v>-48100</v>
      </c>
      <c r="E64" s="4">
        <v>-4972270000</v>
      </c>
      <c r="F64" s="4">
        <f t="shared" si="15"/>
        <v>57133530000</v>
      </c>
      <c r="K64" s="4">
        <f t="shared" si="16"/>
        <v>2878390000</v>
      </c>
      <c r="L64" s="4">
        <v>203</v>
      </c>
      <c r="M64" s="4">
        <v>642</v>
      </c>
      <c r="N64" s="4">
        <v>11</v>
      </c>
      <c r="O64" s="4">
        <v>27</v>
      </c>
      <c r="P64" s="4">
        <v>58400</v>
      </c>
      <c r="Q64" s="4">
        <v>151300</v>
      </c>
      <c r="R64" s="5">
        <v>-7.6E-3</v>
      </c>
      <c r="S64" s="4">
        <v>221565</v>
      </c>
      <c r="T64" s="5">
        <f t="shared" si="13"/>
        <v>271966.8</v>
      </c>
      <c r="U64" s="24">
        <f t="shared" si="14"/>
        <v>84820</v>
      </c>
      <c r="V64" s="5">
        <v>2.2099999999999998E-2</v>
      </c>
    </row>
    <row r="65" spans="1:22" x14ac:dyDescent="0.2">
      <c r="A65" s="16" t="s">
        <v>239</v>
      </c>
      <c r="B65" s="4">
        <v>41700</v>
      </c>
      <c r="C65" s="4">
        <v>34000</v>
      </c>
      <c r="D65" s="4">
        <v>7700</v>
      </c>
      <c r="E65" s="4">
        <v>802450000</v>
      </c>
      <c r="F65" s="4">
        <f t="shared" si="15"/>
        <v>62105800000</v>
      </c>
      <c r="K65" s="4">
        <f t="shared" si="16"/>
        <v>2878390000</v>
      </c>
      <c r="L65" s="4">
        <v>217</v>
      </c>
      <c r="M65" s="4">
        <v>511</v>
      </c>
      <c r="N65" s="4">
        <v>25</v>
      </c>
      <c r="O65" s="4">
        <v>46</v>
      </c>
      <c r="P65" s="4">
        <v>99200</v>
      </c>
      <c r="Q65" s="4">
        <v>178800</v>
      </c>
      <c r="R65" s="5">
        <v>-2.4199999999999999E-2</v>
      </c>
      <c r="S65" s="4">
        <v>298061</v>
      </c>
      <c r="T65" s="5">
        <f t="shared" si="13"/>
        <v>269067.44444444444</v>
      </c>
      <c r="U65" s="24">
        <f t="shared" si="14"/>
        <v>84820</v>
      </c>
      <c r="V65" s="5">
        <v>3.78E-2</v>
      </c>
    </row>
    <row r="66" spans="1:22" x14ac:dyDescent="0.2">
      <c r="A66" s="16" t="s">
        <v>238</v>
      </c>
      <c r="B66" s="4">
        <v>12700</v>
      </c>
      <c r="C66" s="4">
        <v>2100</v>
      </c>
      <c r="D66" s="4">
        <v>10600</v>
      </c>
      <c r="E66" s="4">
        <v>1142520000</v>
      </c>
      <c r="F66" s="4">
        <f t="shared" si="15"/>
        <v>61303350000</v>
      </c>
      <c r="K66" s="4">
        <f t="shared" si="16"/>
        <v>2878390000</v>
      </c>
      <c r="L66" s="4">
        <v>99</v>
      </c>
      <c r="M66" s="4">
        <v>112</v>
      </c>
      <c r="N66" s="4">
        <v>5</v>
      </c>
      <c r="O66" s="4">
        <v>6</v>
      </c>
      <c r="P66" s="4">
        <v>30200</v>
      </c>
      <c r="Q66" s="4">
        <v>30400</v>
      </c>
      <c r="R66" s="5">
        <v>-1.83E-2</v>
      </c>
      <c r="S66" s="4">
        <v>84820</v>
      </c>
      <c r="T66" s="5">
        <f t="shared" si="13"/>
        <v>292098.375</v>
      </c>
      <c r="U66" s="24">
        <f t="shared" si="14"/>
        <v>231184</v>
      </c>
      <c r="V66" s="5">
        <v>2.0199999999999999E-2</v>
      </c>
    </row>
    <row r="67" spans="1:22" x14ac:dyDescent="0.2">
      <c r="A67" s="16" t="s">
        <v>237</v>
      </c>
      <c r="B67" s="4">
        <v>78800</v>
      </c>
      <c r="C67" s="4">
        <v>31700</v>
      </c>
      <c r="D67" s="4">
        <v>47100</v>
      </c>
      <c r="E67" s="4">
        <v>5085230000</v>
      </c>
      <c r="F67" s="4">
        <f t="shared" si="15"/>
        <v>60160830000</v>
      </c>
      <c r="G67" s="4">
        <v>27700</v>
      </c>
      <c r="H67" s="4">
        <v>500</v>
      </c>
      <c r="I67" s="4">
        <v>27200</v>
      </c>
      <c r="J67" s="4">
        <v>2878390000</v>
      </c>
      <c r="K67" s="4">
        <f t="shared" si="16"/>
        <v>2878390000</v>
      </c>
      <c r="L67" s="4">
        <v>272</v>
      </c>
      <c r="M67" s="4">
        <v>206</v>
      </c>
      <c r="N67" s="4">
        <v>33</v>
      </c>
      <c r="O67" s="4">
        <v>32</v>
      </c>
      <c r="P67" s="4">
        <v>120700</v>
      </c>
      <c r="Q67" s="4">
        <v>98600</v>
      </c>
      <c r="R67" s="5">
        <v>4.5100000000000001E-2</v>
      </c>
      <c r="S67" s="4">
        <v>236899</v>
      </c>
      <c r="T67" s="5">
        <f t="shared" si="13"/>
        <v>299984</v>
      </c>
      <c r="U67" s="24">
        <f t="shared" si="14"/>
        <v>231184</v>
      </c>
      <c r="V67" s="5">
        <v>5.67E-2</v>
      </c>
    </row>
    <row r="68" spans="1:22" x14ac:dyDescent="0.2">
      <c r="A68" s="16" t="s">
        <v>233</v>
      </c>
      <c r="B68" s="4">
        <v>52800</v>
      </c>
      <c r="C68" s="4">
        <v>35200</v>
      </c>
      <c r="D68" s="4">
        <v>17600</v>
      </c>
      <c r="E68" s="4">
        <v>1828970000</v>
      </c>
      <c r="F68" s="4">
        <f t="shared" si="15"/>
        <v>55075600000</v>
      </c>
      <c r="K68" s="4">
        <f t="shared" si="16"/>
        <v>0</v>
      </c>
      <c r="L68" s="4">
        <v>173</v>
      </c>
      <c r="M68" s="4">
        <v>409</v>
      </c>
      <c r="N68" s="4">
        <v>18</v>
      </c>
      <c r="O68" s="4">
        <v>33</v>
      </c>
      <c r="P68" s="4">
        <v>2300</v>
      </c>
      <c r="Q68" s="4">
        <v>26300</v>
      </c>
      <c r="R68" s="5">
        <v>-1.78E-2</v>
      </c>
      <c r="S68" s="4">
        <v>236819</v>
      </c>
      <c r="T68" s="5">
        <f t="shared" si="13"/>
        <v>310511.5</v>
      </c>
      <c r="U68" s="24">
        <f t="shared" si="14"/>
        <v>231184</v>
      </c>
    </row>
    <row r="69" spans="1:22" x14ac:dyDescent="0.2">
      <c r="A69" s="16" t="s">
        <v>232</v>
      </c>
      <c r="B69" s="4">
        <v>86100</v>
      </c>
      <c r="C69" s="4">
        <v>10800</v>
      </c>
      <c r="D69" s="4">
        <v>75300</v>
      </c>
      <c r="E69" s="4">
        <v>8188500000</v>
      </c>
      <c r="F69" s="4">
        <f t="shared" si="15"/>
        <v>53246630000</v>
      </c>
      <c r="K69" s="4">
        <f t="shared" si="16"/>
        <v>0</v>
      </c>
      <c r="L69" s="4"/>
      <c r="M69" s="4"/>
      <c r="N69" s="4"/>
      <c r="O69" s="4"/>
      <c r="P69" s="4">
        <v>120900</v>
      </c>
      <c r="Q69" s="4">
        <v>73600</v>
      </c>
      <c r="R69" s="5">
        <v>1.9E-3</v>
      </c>
      <c r="S69" s="4">
        <v>247652</v>
      </c>
      <c r="T69" s="5">
        <f t="shared" si="13"/>
        <v>323083.40000000002</v>
      </c>
      <c r="U69" s="24">
        <f>MIN(S70:S74)</f>
        <v>141313</v>
      </c>
    </row>
    <row r="70" spans="1:22" x14ac:dyDescent="0.2">
      <c r="A70" s="16" t="s">
        <v>231</v>
      </c>
      <c r="B70" s="4">
        <v>139800</v>
      </c>
      <c r="C70" s="4">
        <v>30150</v>
      </c>
      <c r="D70" s="4">
        <v>109650</v>
      </c>
      <c r="E70" s="4">
        <v>11548590000</v>
      </c>
      <c r="F70" s="4">
        <f t="shared" si="15"/>
        <v>45058130000</v>
      </c>
      <c r="K70" s="4">
        <f t="shared" si="16"/>
        <v>0</v>
      </c>
      <c r="L70" s="4"/>
      <c r="M70" s="4"/>
      <c r="N70" s="4"/>
      <c r="O70" s="4"/>
      <c r="P70" s="4">
        <v>100500</v>
      </c>
      <c r="Q70" s="4">
        <v>93400</v>
      </c>
      <c r="R70" s="5">
        <v>1.9E-3</v>
      </c>
      <c r="S70" s="4">
        <v>236568</v>
      </c>
      <c r="T70" s="5">
        <f t="shared" si="13"/>
        <v>344712.25</v>
      </c>
      <c r="U70" s="5"/>
    </row>
    <row r="71" spans="1:22" x14ac:dyDescent="0.2">
      <c r="A71" s="16" t="s">
        <v>230</v>
      </c>
      <c r="B71" s="4">
        <v>136100</v>
      </c>
      <c r="C71" s="4">
        <v>53800</v>
      </c>
      <c r="D71" s="4">
        <v>82300</v>
      </c>
      <c r="E71" s="4">
        <v>8659050000</v>
      </c>
      <c r="F71" s="4">
        <f t="shared" si="15"/>
        <v>33509540000</v>
      </c>
      <c r="K71" s="4">
        <f t="shared" si="16"/>
        <v>0</v>
      </c>
      <c r="L71" s="4"/>
      <c r="M71" s="4"/>
      <c r="N71" s="4"/>
      <c r="O71" s="4"/>
      <c r="P71" s="4">
        <v>72200</v>
      </c>
      <c r="Q71" s="4">
        <v>150800</v>
      </c>
      <c r="R71" s="5">
        <v>3.8E-3</v>
      </c>
      <c r="S71" s="4">
        <v>231184</v>
      </c>
      <c r="T71" s="5">
        <f t="shared" si="13"/>
        <v>382555</v>
      </c>
      <c r="U71" s="5"/>
    </row>
    <row r="72" spans="1:22" x14ac:dyDescent="0.2">
      <c r="A72" s="16" t="s">
        <v>229</v>
      </c>
      <c r="B72" s="4">
        <v>104600</v>
      </c>
      <c r="C72" s="4">
        <v>28970</v>
      </c>
      <c r="D72" s="4">
        <v>75630</v>
      </c>
      <c r="E72" s="4">
        <v>7895000000</v>
      </c>
      <c r="F72" s="4">
        <f t="shared" si="15"/>
        <v>24850490000</v>
      </c>
      <c r="K72" s="4">
        <f t="shared" si="16"/>
        <v>0</v>
      </c>
      <c r="L72" s="4"/>
      <c r="M72" s="4"/>
      <c r="N72" s="4"/>
      <c r="O72" s="4"/>
      <c r="P72" s="4">
        <v>191000</v>
      </c>
      <c r="Q72" s="4">
        <v>154300</v>
      </c>
      <c r="R72" s="5">
        <v>5.4000000000000006E-2</v>
      </c>
      <c r="S72" s="4">
        <v>371900</v>
      </c>
      <c r="T72" s="5">
        <f t="shared" si="13"/>
        <v>387882.5</v>
      </c>
      <c r="U72" s="5"/>
    </row>
    <row r="73" spans="1:22" x14ac:dyDescent="0.2">
      <c r="A73" s="16" t="s">
        <v>228</v>
      </c>
      <c r="B73" s="4">
        <v>162100</v>
      </c>
      <c r="C73" s="4">
        <v>26800</v>
      </c>
      <c r="D73" s="4">
        <v>135300</v>
      </c>
      <c r="E73" s="4">
        <v>12888700000</v>
      </c>
      <c r="F73" s="4">
        <f t="shared" si="15"/>
        <v>16955490000</v>
      </c>
      <c r="K73" s="4">
        <f t="shared" si="16"/>
        <v>0</v>
      </c>
      <c r="L73" s="4"/>
      <c r="M73" s="4"/>
      <c r="N73" s="4"/>
      <c r="O73" s="4"/>
      <c r="P73" s="4">
        <v>490300</v>
      </c>
      <c r="Q73" s="4">
        <v>99800</v>
      </c>
      <c r="R73" s="5">
        <v>6.9599999999999995E-2</v>
      </c>
      <c r="S73" s="4">
        <v>634452</v>
      </c>
      <c r="T73" s="5">
        <f t="shared" si="13"/>
        <v>141313</v>
      </c>
      <c r="U73" s="5"/>
    </row>
    <row r="74" spans="1:22" x14ac:dyDescent="0.2">
      <c r="A74" s="16" t="s">
        <v>227</v>
      </c>
      <c r="B74" s="4">
        <v>51600</v>
      </c>
      <c r="C74" s="4">
        <v>7600</v>
      </c>
      <c r="D74" s="4">
        <v>44000</v>
      </c>
      <c r="E74" s="4">
        <v>4066790000</v>
      </c>
      <c r="F74" s="4">
        <f t="shared" si="15"/>
        <v>4066790000</v>
      </c>
      <c r="K74" s="4">
        <f t="shared" si="16"/>
        <v>0</v>
      </c>
      <c r="L74" s="4"/>
      <c r="M74" s="4"/>
      <c r="N74" s="4"/>
      <c r="O74" s="4"/>
      <c r="P74" s="4">
        <v>33000</v>
      </c>
      <c r="Q74" s="4">
        <v>50200</v>
      </c>
      <c r="R74" s="5">
        <v>1.2E-2</v>
      </c>
      <c r="S74" s="4">
        <v>141313</v>
      </c>
      <c r="T74" s="5" t="e">
        <f t="shared" si="13"/>
        <v>#DIV/0!</v>
      </c>
      <c r="U74" s="5"/>
    </row>
    <row r="75" spans="1:22" x14ac:dyDescent="0.2">
      <c r="A75" s="2"/>
      <c r="B75" s="4"/>
      <c r="C75" s="4"/>
      <c r="D75" s="4"/>
      <c r="E75" s="4"/>
      <c r="F75" s="4">
        <f t="shared" si="15"/>
        <v>0</v>
      </c>
      <c r="G75" s="4"/>
      <c r="H75" s="4"/>
      <c r="I75" s="4"/>
      <c r="J75" s="4"/>
      <c r="K75" s="4">
        <f t="shared" si="16"/>
        <v>0</v>
      </c>
      <c r="L75" s="4"/>
      <c r="M75" s="4"/>
      <c r="N75" s="4"/>
      <c r="O75" s="4"/>
      <c r="P75" s="4"/>
      <c r="Q75" s="4"/>
      <c r="R75" s="5"/>
      <c r="S75" s="4"/>
      <c r="T75" s="5" t="e">
        <f t="shared" si="13"/>
        <v>#DIV/0!</v>
      </c>
      <c r="U75" s="5"/>
    </row>
    <row r="76" spans="1:22" x14ac:dyDescent="0.2">
      <c r="A76" s="2"/>
      <c r="B76" s="4"/>
      <c r="C76" s="4"/>
      <c r="D76" s="4"/>
      <c r="E76" s="4"/>
      <c r="F76" s="4">
        <f t="shared" si="15"/>
        <v>0</v>
      </c>
      <c r="G76" s="4"/>
      <c r="H76" s="4"/>
      <c r="I76" s="4"/>
      <c r="J76" s="4"/>
      <c r="K76" s="4">
        <f t="shared" si="16"/>
        <v>0</v>
      </c>
      <c r="L76" s="4"/>
      <c r="M76" s="4"/>
      <c r="N76" s="4"/>
      <c r="O76" s="4"/>
      <c r="P76" s="4"/>
      <c r="Q76" s="4"/>
      <c r="R76" s="5"/>
      <c r="S76" s="4"/>
      <c r="T76" s="5" t="e">
        <f t="shared" si="13"/>
        <v>#DIV/0!</v>
      </c>
      <c r="U76" s="5"/>
    </row>
    <row r="77" spans="1:22" x14ac:dyDescent="0.2">
      <c r="A77" s="2"/>
      <c r="B77" s="4"/>
      <c r="C77" s="4"/>
      <c r="D77" s="4"/>
      <c r="E77" s="4"/>
      <c r="F77" s="4">
        <f t="shared" si="15"/>
        <v>0</v>
      </c>
      <c r="G77" s="4"/>
      <c r="H77" s="4"/>
      <c r="I77" s="4"/>
      <c r="J77" s="4"/>
      <c r="K77" s="4">
        <f>K78+J77</f>
        <v>0</v>
      </c>
      <c r="L77" s="4"/>
      <c r="M77" s="4"/>
      <c r="N77" s="4"/>
      <c r="O77" s="4"/>
      <c r="P77" s="4"/>
      <c r="Q77" s="4"/>
      <c r="R77" s="5"/>
      <c r="S77" s="4"/>
      <c r="T77" s="5" t="e">
        <f t="shared" si="13"/>
        <v>#DIV/0!</v>
      </c>
      <c r="U77" s="5"/>
    </row>
    <row r="78" spans="1:22" x14ac:dyDescent="0.2">
      <c r="A78" s="2"/>
      <c r="B78" s="4"/>
      <c r="C78" s="4"/>
      <c r="D78" s="4"/>
      <c r="E78" s="4"/>
      <c r="F78" s="4">
        <f t="shared" si="15"/>
        <v>0</v>
      </c>
      <c r="G78" s="4"/>
      <c r="H78" s="4"/>
      <c r="I78" s="4"/>
      <c r="J78" s="4"/>
      <c r="K78" s="4">
        <f>J78+K80</f>
        <v>0</v>
      </c>
      <c r="L78" s="4"/>
      <c r="M78" s="4"/>
      <c r="N78" s="4"/>
      <c r="O78" s="4"/>
      <c r="P78" s="4"/>
      <c r="Q78" s="4"/>
      <c r="R78" s="5"/>
      <c r="S78" s="4"/>
      <c r="T78" s="5" t="e">
        <f t="shared" si="13"/>
        <v>#DIV/0!</v>
      </c>
      <c r="U78" s="5"/>
    </row>
    <row r="79" spans="1:22" x14ac:dyDescent="0.2">
      <c r="A79" s="2"/>
      <c r="B79" s="4"/>
      <c r="C79" s="4"/>
      <c r="D79" s="4"/>
      <c r="E79" s="4"/>
      <c r="F79" s="4">
        <f t="shared" si="15"/>
        <v>0</v>
      </c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5"/>
      <c r="S79" s="4"/>
      <c r="T79" s="5" t="e">
        <f t="shared" si="13"/>
        <v>#DIV/0!</v>
      </c>
      <c r="U79" s="5"/>
    </row>
    <row r="80" spans="1:22" x14ac:dyDescent="0.2">
      <c r="A80" s="2"/>
      <c r="B80" s="4"/>
      <c r="C80" s="4"/>
      <c r="D80" s="4"/>
      <c r="E80" s="4"/>
      <c r="F80" s="4">
        <f t="shared" si="15"/>
        <v>0</v>
      </c>
      <c r="G80" s="4"/>
      <c r="H80" s="4"/>
      <c r="I80" s="4"/>
      <c r="J80" s="4"/>
      <c r="K80" s="4">
        <f>J80</f>
        <v>0</v>
      </c>
      <c r="L80" s="4"/>
      <c r="M80" s="4"/>
      <c r="N80" s="4"/>
      <c r="O80" s="4"/>
      <c r="P80" s="4"/>
      <c r="Q80" s="4"/>
      <c r="R80" s="5"/>
      <c r="S80" s="4"/>
      <c r="T80" s="5" t="e">
        <f t="shared" si="13"/>
        <v>#DIV/0!</v>
      </c>
      <c r="U80" s="5"/>
    </row>
    <row r="81" spans="1:21" x14ac:dyDescent="0.2">
      <c r="A81" s="2"/>
      <c r="B81" s="4"/>
      <c r="C81" s="4"/>
      <c r="D81" s="4"/>
      <c r="E81" s="4"/>
      <c r="F81" s="4">
        <f t="shared" si="15"/>
        <v>0</v>
      </c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5"/>
      <c r="S81" s="4"/>
      <c r="T81" s="5" t="e">
        <f t="shared" si="13"/>
        <v>#DIV/0!</v>
      </c>
      <c r="U81" s="5"/>
    </row>
    <row r="82" spans="1:21" x14ac:dyDescent="0.2">
      <c r="A82" s="2"/>
      <c r="B82" s="4"/>
      <c r="C82" s="4"/>
      <c r="D82" s="4"/>
      <c r="E82" s="4"/>
      <c r="F82" s="4">
        <f t="shared" si="15"/>
        <v>0</v>
      </c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5"/>
      <c r="S82" s="4"/>
      <c r="T82" s="5" t="e">
        <f t="shared" si="13"/>
        <v>#DIV/0!</v>
      </c>
      <c r="U82" s="5"/>
    </row>
    <row r="83" spans="1:21" x14ac:dyDescent="0.2">
      <c r="A83" s="2"/>
      <c r="B83" s="4"/>
      <c r="C83" s="4"/>
      <c r="D83" s="4"/>
      <c r="E83" s="4"/>
      <c r="F83" s="4">
        <f t="shared" si="15"/>
        <v>0</v>
      </c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5"/>
      <c r="S83" s="4"/>
      <c r="T83" s="5" t="e">
        <f t="shared" si="13"/>
        <v>#DIV/0!</v>
      </c>
      <c r="U83" s="5"/>
    </row>
    <row r="84" spans="1:21" x14ac:dyDescent="0.2">
      <c r="A84" s="2"/>
      <c r="B84" s="4"/>
      <c r="C84" s="4"/>
      <c r="D84" s="4"/>
      <c r="E84" s="4"/>
      <c r="F84" s="4">
        <f t="shared" si="15"/>
        <v>0</v>
      </c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5"/>
      <c r="S84" s="4"/>
      <c r="T84" s="5" t="e">
        <f t="shared" si="13"/>
        <v>#DIV/0!</v>
      </c>
      <c r="U84" s="5"/>
    </row>
    <row r="85" spans="1:21" x14ac:dyDescent="0.2">
      <c r="A85" s="6"/>
      <c r="B85" s="4"/>
      <c r="C85" s="4"/>
      <c r="D85" s="4"/>
      <c r="E85" s="4"/>
      <c r="F85" s="4">
        <f t="shared" si="15"/>
        <v>0</v>
      </c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5"/>
      <c r="S85" s="4"/>
      <c r="T85" s="5" t="e">
        <f t="shared" si="13"/>
        <v>#DIV/0!</v>
      </c>
      <c r="U85" s="5"/>
    </row>
    <row r="86" spans="1:21" x14ac:dyDescent="0.2">
      <c r="A86" s="6"/>
      <c r="B86" s="4"/>
      <c r="C86" s="4"/>
      <c r="D86" s="4"/>
      <c r="E86" s="4"/>
      <c r="F86" s="4">
        <f t="shared" si="15"/>
        <v>0</v>
      </c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5"/>
      <c r="S86" s="4"/>
      <c r="T86" s="5" t="e">
        <f t="shared" si="13"/>
        <v>#DIV/0!</v>
      </c>
      <c r="U86" s="5"/>
    </row>
    <row r="87" spans="1:21" x14ac:dyDescent="0.2">
      <c r="A87" s="6"/>
      <c r="B87" s="4"/>
      <c r="C87" s="4"/>
      <c r="D87" s="4"/>
      <c r="E87" s="4"/>
      <c r="F87" s="4">
        <f t="shared" si="15"/>
        <v>0</v>
      </c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5"/>
      <c r="S87" s="4"/>
      <c r="T87" s="5" t="e">
        <f t="shared" si="13"/>
        <v>#DIV/0!</v>
      </c>
      <c r="U87" s="5"/>
    </row>
    <row r="88" spans="1:21" x14ac:dyDescent="0.2">
      <c r="A88" s="6"/>
      <c r="B88" s="4"/>
      <c r="C88" s="4"/>
      <c r="D88" s="4"/>
      <c r="E88" s="4"/>
      <c r="F88" s="4">
        <f t="shared" si="15"/>
        <v>0</v>
      </c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5"/>
      <c r="S88" s="4"/>
      <c r="T88" s="5" t="e">
        <f t="shared" si="13"/>
        <v>#DIV/0!</v>
      </c>
      <c r="U88" s="5"/>
    </row>
    <row r="89" spans="1:21" x14ac:dyDescent="0.2">
      <c r="A89" s="6"/>
      <c r="B89" s="4"/>
      <c r="C89" s="4"/>
      <c r="D89" s="4"/>
      <c r="E89" s="4"/>
      <c r="F89" s="4">
        <f t="shared" si="15"/>
        <v>0</v>
      </c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5"/>
      <c r="S89" s="4"/>
      <c r="T89" s="5" t="e">
        <f t="shared" si="13"/>
        <v>#DIV/0!</v>
      </c>
      <c r="U89" s="5"/>
    </row>
    <row r="90" spans="1:21" x14ac:dyDescent="0.2">
      <c r="A90" s="6"/>
      <c r="B90" s="4"/>
      <c r="C90" s="4"/>
      <c r="D90" s="4"/>
      <c r="E90" s="4"/>
      <c r="F90" s="4">
        <f t="shared" si="15"/>
        <v>0</v>
      </c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5"/>
      <c r="S90" s="4"/>
      <c r="T90" s="5" t="e">
        <f t="shared" si="13"/>
        <v>#DIV/0!</v>
      </c>
      <c r="U90" s="5"/>
    </row>
    <row r="91" spans="1:21" x14ac:dyDescent="0.2">
      <c r="A91" s="6"/>
      <c r="B91" s="4"/>
      <c r="C91" s="4"/>
      <c r="D91" s="4"/>
      <c r="E91" s="4"/>
      <c r="F91" s="4">
        <f t="shared" si="15"/>
        <v>0</v>
      </c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5"/>
      <c r="S91" s="4"/>
      <c r="T91" s="5" t="e">
        <f t="shared" si="13"/>
        <v>#DIV/0!</v>
      </c>
      <c r="U91" s="5"/>
    </row>
    <row r="92" spans="1:21" x14ac:dyDescent="0.2">
      <c r="A92" s="6"/>
      <c r="B92" s="4"/>
      <c r="C92" s="4"/>
      <c r="D92" s="4"/>
      <c r="E92" s="4"/>
      <c r="F92" s="4">
        <f t="shared" si="15"/>
        <v>0</v>
      </c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5"/>
      <c r="S92" s="4"/>
      <c r="T92" s="5" t="e">
        <f t="shared" si="13"/>
        <v>#DIV/0!</v>
      </c>
      <c r="U92" s="5"/>
    </row>
    <row r="93" spans="1:21" x14ac:dyDescent="0.2">
      <c r="A93" s="6"/>
      <c r="B93" s="4"/>
      <c r="C93" s="4"/>
      <c r="D93" s="4"/>
      <c r="E93" s="4"/>
      <c r="F93" s="4">
        <f t="shared" si="15"/>
        <v>0</v>
      </c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5"/>
      <c r="S93" s="4"/>
      <c r="T93" s="5" t="e">
        <f t="shared" si="13"/>
        <v>#DIV/0!</v>
      </c>
      <c r="U93" s="5"/>
    </row>
    <row r="94" spans="1:21" x14ac:dyDescent="0.2">
      <c r="A94" s="6"/>
      <c r="B94" s="4"/>
      <c r="C94" s="4"/>
      <c r="D94" s="4"/>
      <c r="E94" s="4"/>
      <c r="F94" s="4">
        <f t="shared" si="15"/>
        <v>0</v>
      </c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5"/>
      <c r="S94" s="4"/>
      <c r="T94" s="5" t="e">
        <f t="shared" si="13"/>
        <v>#DIV/0!</v>
      </c>
      <c r="U94" s="5"/>
    </row>
    <row r="95" spans="1:21" x14ac:dyDescent="0.2">
      <c r="A95" s="2"/>
      <c r="B95" s="4"/>
      <c r="C95" s="4"/>
      <c r="D95" s="4"/>
      <c r="E95" s="4"/>
      <c r="F95" s="4">
        <f t="shared" si="15"/>
        <v>0</v>
      </c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5"/>
      <c r="S95" s="4"/>
      <c r="T95" s="5" t="e">
        <f t="shared" si="13"/>
        <v>#DIV/0!</v>
      </c>
      <c r="U95" s="5"/>
    </row>
    <row r="96" spans="1:21" x14ac:dyDescent="0.2">
      <c r="A96" s="2"/>
      <c r="B96" s="4"/>
      <c r="C96" s="4"/>
      <c r="D96" s="4"/>
      <c r="E96" s="4"/>
      <c r="F96" s="4">
        <f t="shared" si="15"/>
        <v>0</v>
      </c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5"/>
      <c r="S96" s="4"/>
      <c r="T96" s="5" t="e">
        <f t="shared" si="13"/>
        <v>#DIV/0!</v>
      </c>
      <c r="U96" s="5"/>
    </row>
    <row r="97" spans="1:21" x14ac:dyDescent="0.2">
      <c r="A97" s="6"/>
      <c r="B97" s="4"/>
      <c r="C97" s="4"/>
      <c r="D97" s="4"/>
      <c r="E97" s="4"/>
      <c r="F97" s="4">
        <f t="shared" si="15"/>
        <v>0</v>
      </c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5"/>
      <c r="S97" s="4"/>
      <c r="T97" s="5" t="e">
        <f t="shared" si="13"/>
        <v>#DIV/0!</v>
      </c>
      <c r="U97" s="5"/>
    </row>
    <row r="98" spans="1:21" x14ac:dyDescent="0.2">
      <c r="A98" s="6"/>
      <c r="B98" s="4"/>
      <c r="C98" s="4"/>
      <c r="D98" s="4"/>
      <c r="E98" s="4"/>
      <c r="F98" s="4">
        <f t="shared" si="15"/>
        <v>0</v>
      </c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5"/>
      <c r="S98" s="4"/>
      <c r="T98" s="5" t="e">
        <f t="shared" si="13"/>
        <v>#DIV/0!</v>
      </c>
      <c r="U98" s="5"/>
    </row>
    <row r="99" spans="1:21" x14ac:dyDescent="0.2">
      <c r="A99" s="6"/>
      <c r="B99" s="4"/>
      <c r="C99" s="4"/>
      <c r="D99" s="4"/>
      <c r="E99" s="4"/>
      <c r="F99" s="4">
        <f t="shared" si="15"/>
        <v>0</v>
      </c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5"/>
      <c r="S99" s="4"/>
      <c r="T99" s="5" t="e">
        <f t="shared" si="13"/>
        <v>#DIV/0!</v>
      </c>
      <c r="U99" s="5"/>
    </row>
    <row r="100" spans="1:21" x14ac:dyDescent="0.2">
      <c r="A100" s="6"/>
      <c r="B100" s="4"/>
      <c r="C100" s="4"/>
      <c r="D100" s="4"/>
      <c r="E100" s="4"/>
      <c r="F100" s="4">
        <f t="shared" si="15"/>
        <v>0</v>
      </c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5"/>
      <c r="S100" s="4"/>
      <c r="T100" s="5" t="e">
        <f t="shared" si="13"/>
        <v>#DIV/0!</v>
      </c>
      <c r="U100" s="5"/>
    </row>
    <row r="101" spans="1:21" x14ac:dyDescent="0.2">
      <c r="A101" s="6"/>
      <c r="B101" s="4"/>
      <c r="C101" s="4"/>
      <c r="D101" s="4"/>
      <c r="E101" s="4"/>
      <c r="F101" s="4">
        <f t="shared" si="15"/>
        <v>0</v>
      </c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5"/>
      <c r="S101" s="4"/>
      <c r="T101" s="5" t="e">
        <f t="shared" si="13"/>
        <v>#DIV/0!</v>
      </c>
      <c r="U101" s="5"/>
    </row>
    <row r="102" spans="1:21" x14ac:dyDescent="0.2">
      <c r="A102" s="6"/>
      <c r="B102" s="4"/>
      <c r="C102" s="4"/>
      <c r="D102" s="4"/>
      <c r="E102" s="4"/>
      <c r="F102" s="4">
        <f t="shared" si="15"/>
        <v>0</v>
      </c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5"/>
      <c r="S102" s="4"/>
      <c r="T102" s="5" t="e">
        <f t="shared" si="13"/>
        <v>#DIV/0!</v>
      </c>
      <c r="U102" s="5"/>
    </row>
    <row r="103" spans="1:21" x14ac:dyDescent="0.2">
      <c r="A103" s="6"/>
      <c r="B103" s="4"/>
      <c r="C103" s="4"/>
      <c r="D103" s="4"/>
      <c r="E103" s="4"/>
      <c r="F103" s="4">
        <f t="shared" si="15"/>
        <v>0</v>
      </c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5"/>
      <c r="S103" s="4"/>
      <c r="T103" s="5" t="e">
        <f t="shared" si="13"/>
        <v>#DIV/0!</v>
      </c>
      <c r="U103" s="5"/>
    </row>
    <row r="104" spans="1:21" x14ac:dyDescent="0.2">
      <c r="A104" s="6"/>
      <c r="B104" s="4"/>
      <c r="C104" s="4"/>
      <c r="D104" s="4"/>
      <c r="E104" s="4"/>
      <c r="F104" s="4">
        <f t="shared" si="15"/>
        <v>0</v>
      </c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5"/>
      <c r="S104" s="4"/>
      <c r="T104" s="5" t="e">
        <f t="shared" si="13"/>
        <v>#DIV/0!</v>
      </c>
      <c r="U104" s="5"/>
    </row>
    <row r="105" spans="1:21" x14ac:dyDescent="0.2">
      <c r="A105" s="6"/>
      <c r="B105" s="4"/>
      <c r="C105" s="4"/>
      <c r="D105" s="4"/>
      <c r="E105" s="4"/>
      <c r="F105" s="4">
        <f t="shared" si="15"/>
        <v>0</v>
      </c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5"/>
      <c r="S105" s="4"/>
      <c r="T105" s="5" t="e">
        <f t="shared" si="13"/>
        <v>#DIV/0!</v>
      </c>
      <c r="U105" s="5"/>
    </row>
    <row r="106" spans="1:21" x14ac:dyDescent="0.2">
      <c r="A106" s="6"/>
      <c r="B106" s="4"/>
      <c r="C106" s="4"/>
      <c r="D106" s="4"/>
      <c r="E106" s="4"/>
      <c r="F106" s="4">
        <f t="shared" si="15"/>
        <v>0</v>
      </c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5"/>
      <c r="S106" s="4"/>
      <c r="T106" s="5" t="e">
        <f t="shared" si="13"/>
        <v>#DIV/0!</v>
      </c>
      <c r="U106" s="5"/>
    </row>
    <row r="107" spans="1:21" x14ac:dyDescent="0.2">
      <c r="A107" s="6"/>
      <c r="B107" s="4"/>
      <c r="C107" s="4"/>
      <c r="D107" s="4"/>
      <c r="E107" s="4"/>
      <c r="F107" s="4">
        <f t="shared" si="15"/>
        <v>0</v>
      </c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5"/>
      <c r="S107" s="4"/>
      <c r="T107" s="5" t="e">
        <f t="shared" si="13"/>
        <v>#DIV/0!</v>
      </c>
      <c r="U107" s="5"/>
    </row>
    <row r="108" spans="1:21" x14ac:dyDescent="0.2">
      <c r="A108" s="6"/>
      <c r="B108" s="4"/>
      <c r="C108" s="4"/>
      <c r="D108" s="4"/>
      <c r="E108" s="4"/>
      <c r="F108" s="4">
        <f t="shared" si="15"/>
        <v>0</v>
      </c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5"/>
      <c r="S108" s="4"/>
      <c r="T108" s="5" t="e">
        <f t="shared" si="13"/>
        <v>#DIV/0!</v>
      </c>
      <c r="U108" s="5"/>
    </row>
    <row r="109" spans="1:21" x14ac:dyDescent="0.2">
      <c r="A109" s="6"/>
      <c r="B109" s="4"/>
      <c r="C109" s="4"/>
      <c r="D109" s="4"/>
      <c r="E109" s="4"/>
      <c r="F109" s="4">
        <f t="shared" si="15"/>
        <v>0</v>
      </c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5"/>
      <c r="S109" s="4"/>
      <c r="T109" s="5" t="e">
        <f t="shared" si="13"/>
        <v>#DIV/0!</v>
      </c>
      <c r="U109" s="5"/>
    </row>
    <row r="110" spans="1:21" x14ac:dyDescent="0.2">
      <c r="A110" s="2"/>
      <c r="B110" s="4"/>
      <c r="C110" s="4"/>
      <c r="D110" s="4"/>
      <c r="E110" s="4"/>
      <c r="F110" s="4">
        <f t="shared" si="15"/>
        <v>0</v>
      </c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5"/>
      <c r="S110" s="4"/>
      <c r="T110" s="5" t="e">
        <f t="shared" si="13"/>
        <v>#DIV/0!</v>
      </c>
      <c r="U110" s="5"/>
    </row>
    <row r="111" spans="1:21" x14ac:dyDescent="0.2">
      <c r="A111" s="2"/>
      <c r="B111" s="4"/>
      <c r="C111" s="4"/>
      <c r="D111" s="4"/>
      <c r="E111" s="4"/>
      <c r="F111" s="4">
        <f t="shared" si="15"/>
        <v>0</v>
      </c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5"/>
      <c r="S111" s="4"/>
      <c r="T111" s="5" t="e">
        <f t="shared" si="13"/>
        <v>#DIV/0!</v>
      </c>
      <c r="U111" s="5"/>
    </row>
    <row r="112" spans="1:21" x14ac:dyDescent="0.2">
      <c r="A112" s="2"/>
      <c r="B112" s="4"/>
      <c r="C112" s="4"/>
      <c r="D112" s="4"/>
      <c r="E112" s="4"/>
      <c r="F112" s="4">
        <f t="shared" si="15"/>
        <v>0</v>
      </c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5"/>
      <c r="S112" s="4"/>
      <c r="T112" s="5" t="e">
        <f t="shared" ref="T112:T121" si="17">AVERAGE(S113:S122)</f>
        <v>#DIV/0!</v>
      </c>
      <c r="U112" s="5"/>
    </row>
    <row r="113" spans="1:21" x14ac:dyDescent="0.2">
      <c r="A113" s="2"/>
      <c r="B113" s="4"/>
      <c r="C113" s="4"/>
      <c r="D113" s="4"/>
      <c r="E113" s="4"/>
      <c r="F113" s="4">
        <f t="shared" si="15"/>
        <v>0</v>
      </c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5"/>
      <c r="S113" s="4"/>
      <c r="T113" s="5" t="e">
        <f t="shared" si="17"/>
        <v>#DIV/0!</v>
      </c>
      <c r="U113" s="5"/>
    </row>
    <row r="114" spans="1:21" x14ac:dyDescent="0.2">
      <c r="A114" s="2"/>
      <c r="B114" s="4"/>
      <c r="C114" s="4"/>
      <c r="D114" s="4"/>
      <c r="E114" s="4"/>
      <c r="F114" s="4">
        <f t="shared" si="15"/>
        <v>0</v>
      </c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5"/>
      <c r="S114" s="4"/>
      <c r="T114" s="5" t="e">
        <f t="shared" si="17"/>
        <v>#DIV/0!</v>
      </c>
      <c r="U114" s="5"/>
    </row>
    <row r="115" spans="1:21" x14ac:dyDescent="0.2">
      <c r="A115" s="2"/>
      <c r="B115" s="4"/>
      <c r="C115" s="4"/>
      <c r="D115" s="4"/>
      <c r="E115" s="4"/>
      <c r="F115" s="4">
        <f t="shared" ref="F115:F130" si="18">E115+F116</f>
        <v>0</v>
      </c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5"/>
      <c r="S115" s="4"/>
      <c r="T115" s="5" t="e">
        <f t="shared" si="17"/>
        <v>#DIV/0!</v>
      </c>
      <c r="U115" s="5"/>
    </row>
    <row r="116" spans="1:21" x14ac:dyDescent="0.2">
      <c r="A116" s="2"/>
      <c r="B116" s="4"/>
      <c r="C116" s="4"/>
      <c r="D116" s="4"/>
      <c r="E116" s="4"/>
      <c r="F116" s="4">
        <f t="shared" si="18"/>
        <v>0</v>
      </c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5"/>
      <c r="S116" s="4"/>
      <c r="T116" s="5" t="e">
        <f t="shared" si="17"/>
        <v>#DIV/0!</v>
      </c>
      <c r="U116" s="5"/>
    </row>
    <row r="117" spans="1:21" x14ac:dyDescent="0.2">
      <c r="A117" s="2"/>
      <c r="B117" s="4"/>
      <c r="C117" s="4"/>
      <c r="D117" s="4"/>
      <c r="E117" s="4"/>
      <c r="F117" s="4">
        <f t="shared" si="18"/>
        <v>0</v>
      </c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5"/>
      <c r="S117" s="4"/>
      <c r="T117" s="5" t="e">
        <f t="shared" si="17"/>
        <v>#DIV/0!</v>
      </c>
      <c r="U117" s="5"/>
    </row>
    <row r="118" spans="1:21" x14ac:dyDescent="0.2">
      <c r="A118" s="2"/>
      <c r="B118" s="4"/>
      <c r="C118" s="4"/>
      <c r="D118" s="4"/>
      <c r="E118" s="4"/>
      <c r="F118" s="4">
        <f t="shared" si="18"/>
        <v>0</v>
      </c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5"/>
      <c r="S118" s="4"/>
      <c r="T118" s="5" t="e">
        <f t="shared" si="17"/>
        <v>#DIV/0!</v>
      </c>
      <c r="U118" s="5"/>
    </row>
    <row r="119" spans="1:21" x14ac:dyDescent="0.2">
      <c r="A119" s="2"/>
      <c r="B119" s="4"/>
      <c r="C119" s="4"/>
      <c r="D119" s="4"/>
      <c r="E119" s="4"/>
      <c r="F119" s="4">
        <f t="shared" si="18"/>
        <v>0</v>
      </c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5"/>
      <c r="S119" s="4"/>
      <c r="T119" s="5" t="e">
        <f t="shared" si="17"/>
        <v>#DIV/0!</v>
      </c>
      <c r="U119" s="5"/>
    </row>
    <row r="120" spans="1:21" x14ac:dyDescent="0.2">
      <c r="A120" s="2"/>
      <c r="B120" s="4"/>
      <c r="C120" s="4"/>
      <c r="D120" s="4"/>
      <c r="E120" s="4"/>
      <c r="F120" s="4">
        <f t="shared" si="18"/>
        <v>0</v>
      </c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5"/>
      <c r="S120" s="4"/>
      <c r="T120" s="5" t="e">
        <f t="shared" si="17"/>
        <v>#DIV/0!</v>
      </c>
      <c r="U120" s="5"/>
    </row>
    <row r="121" spans="1:21" x14ac:dyDescent="0.2">
      <c r="A121" s="2"/>
      <c r="B121" s="4"/>
      <c r="C121" s="4"/>
      <c r="D121" s="4"/>
      <c r="E121" s="4"/>
      <c r="F121" s="4">
        <f t="shared" si="18"/>
        <v>0</v>
      </c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5"/>
      <c r="S121" s="4"/>
      <c r="T121" s="5" t="e">
        <f t="shared" si="17"/>
        <v>#DIV/0!</v>
      </c>
      <c r="U121" s="5"/>
    </row>
    <row r="122" spans="1:21" x14ac:dyDescent="0.2">
      <c r="A122" s="2"/>
      <c r="B122" s="4"/>
      <c r="C122" s="4"/>
      <c r="D122" s="4"/>
      <c r="E122" s="4"/>
      <c r="F122" s="4">
        <f t="shared" si="18"/>
        <v>0</v>
      </c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5"/>
      <c r="S122" s="4"/>
      <c r="T122" s="5" t="e">
        <f>AVERAGE(S123:S132)</f>
        <v>#DIV/0!</v>
      </c>
      <c r="U122" s="5"/>
    </row>
    <row r="123" spans="1:21" x14ac:dyDescent="0.2">
      <c r="A123" s="2"/>
      <c r="B123" s="4"/>
      <c r="C123" s="4"/>
      <c r="D123" s="4"/>
      <c r="E123" s="4"/>
      <c r="F123" s="4">
        <f t="shared" si="18"/>
        <v>0</v>
      </c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5"/>
      <c r="S123" s="4"/>
      <c r="T123" s="5"/>
      <c r="U123" s="5"/>
    </row>
    <row r="124" spans="1:21" x14ac:dyDescent="0.2">
      <c r="A124" s="2"/>
      <c r="B124" s="4"/>
      <c r="C124" s="4"/>
      <c r="D124" s="4"/>
      <c r="E124" s="4"/>
      <c r="F124" s="4">
        <f t="shared" si="18"/>
        <v>0</v>
      </c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5"/>
      <c r="S124" s="4"/>
      <c r="T124" s="5"/>
      <c r="U124" s="5"/>
    </row>
    <row r="125" spans="1:21" x14ac:dyDescent="0.2">
      <c r="A125" s="2"/>
      <c r="B125" s="4"/>
      <c r="C125" s="4"/>
      <c r="D125" s="4"/>
      <c r="E125" s="4"/>
      <c r="F125" s="4">
        <f t="shared" si="18"/>
        <v>0</v>
      </c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5"/>
      <c r="S125" s="4"/>
      <c r="T125" s="5"/>
      <c r="U125" s="5"/>
    </row>
    <row r="126" spans="1:21" x14ac:dyDescent="0.2">
      <c r="A126" s="2"/>
      <c r="B126" s="4"/>
      <c r="C126" s="4"/>
      <c r="D126" s="4"/>
      <c r="E126" s="4"/>
      <c r="F126" s="4">
        <f t="shared" si="18"/>
        <v>0</v>
      </c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5"/>
      <c r="S126" s="4"/>
      <c r="T126" s="5"/>
      <c r="U126" s="5"/>
    </row>
    <row r="127" spans="1:21" x14ac:dyDescent="0.2">
      <c r="A127" s="2"/>
      <c r="B127" s="4"/>
      <c r="C127" s="4"/>
      <c r="D127" s="4"/>
      <c r="E127" s="4"/>
      <c r="F127" s="4">
        <f t="shared" si="18"/>
        <v>0</v>
      </c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8"/>
      <c r="S127" s="4"/>
      <c r="T127" s="5"/>
      <c r="U127" s="5"/>
    </row>
    <row r="128" spans="1:21" x14ac:dyDescent="0.2">
      <c r="A128" s="2"/>
      <c r="B128" s="4"/>
      <c r="C128" s="4"/>
      <c r="D128" s="4"/>
      <c r="E128" s="4"/>
      <c r="F128" s="4">
        <f t="shared" si="18"/>
        <v>0</v>
      </c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8"/>
      <c r="S128" s="4"/>
      <c r="T128" s="5"/>
      <c r="U128" s="5"/>
    </row>
    <row r="129" spans="1:22" x14ac:dyDescent="0.2">
      <c r="A129" s="2"/>
      <c r="B129" s="4"/>
      <c r="C129" s="4"/>
      <c r="D129" s="4"/>
      <c r="E129" s="4"/>
      <c r="F129" s="4">
        <f t="shared" si="18"/>
        <v>0</v>
      </c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8"/>
      <c r="S129" s="4"/>
      <c r="T129" s="5"/>
      <c r="U129" s="5"/>
    </row>
    <row r="130" spans="1:22" x14ac:dyDescent="0.2">
      <c r="A130" s="6"/>
      <c r="B130" s="4"/>
      <c r="C130" s="4"/>
      <c r="D130" s="4"/>
      <c r="E130" s="4"/>
      <c r="F130" s="4">
        <f t="shared" si="18"/>
        <v>0</v>
      </c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8"/>
      <c r="S130" s="4"/>
      <c r="T130" s="5"/>
      <c r="U130" s="5"/>
    </row>
    <row r="131" spans="1:22" x14ac:dyDescent="0.2">
      <c r="A131" s="6"/>
      <c r="B131" s="4"/>
      <c r="C131" s="4"/>
      <c r="D131" s="4"/>
      <c r="E131" s="4"/>
      <c r="F131" s="4">
        <f>E131+F132</f>
        <v>0</v>
      </c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8"/>
      <c r="S131" s="4"/>
      <c r="T131" s="5"/>
      <c r="U131" s="5"/>
    </row>
    <row r="132" spans="1:22" x14ac:dyDescent="0.2">
      <c r="A132" s="6"/>
      <c r="B132" s="4"/>
      <c r="C132" s="4"/>
      <c r="D132" s="4"/>
      <c r="E132" s="4"/>
      <c r="F132" s="4">
        <f>E132</f>
        <v>0</v>
      </c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8"/>
      <c r="S132" s="4"/>
      <c r="T132" s="5"/>
      <c r="U132" s="5"/>
    </row>
    <row r="133" spans="1:22" x14ac:dyDescent="0.2">
      <c r="A133" s="6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8"/>
    </row>
    <row r="134" spans="1:22" x14ac:dyDescent="0.2">
      <c r="A134" s="6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8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8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8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8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8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8"/>
    </row>
    <row r="223" spans="1:3" x14ac:dyDescent="0.2">
      <c r="A223" t="e" cm="1">
        <f t="array" aca="1" ref="A223" ca="1">INDIRECT("'" &amp; E1 &amp; "'!$A$2:$A$66")</f>
        <v>#REF!</v>
      </c>
      <c r="B223" t="e" cm="1">
        <f t="array" aca="1" ref="B223" ca="1">INDIRECT("'" &amp; E1 &amp; "'!$B$2:$B$66")</f>
        <v>#REF!</v>
      </c>
      <c r="C223" t="e" cm="1">
        <f t="array" aca="1" ref="C223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1E8784-C818-6348-BDFC-0EA85BB92084}">
  <sheetPr codeName="Sheet95"/>
  <dimension ref="A1:V223"/>
  <sheetViews>
    <sheetView topLeftCell="F1" workbookViewId="0">
      <pane ySplit="2" topLeftCell="A3" activePane="bottomLeft" state="frozen"/>
      <selection activeCell="F17" sqref="F17"/>
      <selection pane="bottomLeft" activeCell="F17" sqref="F17"/>
    </sheetView>
  </sheetViews>
  <sheetFormatPr baseColWidth="10" defaultRowHeight="16" x14ac:dyDescent="0.2"/>
  <cols>
    <col min="1" max="1" width="21.1640625" customWidth="1"/>
    <col min="2" max="2" width="12.83203125" customWidth="1"/>
    <col min="3" max="3" width="13.33203125" customWidth="1"/>
    <col min="4" max="4" width="13.1640625" customWidth="1"/>
    <col min="5" max="5" width="17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4.164062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252</v>
      </c>
      <c r="U2" s="1" t="s">
        <v>253</v>
      </c>
      <c r="V2" s="1" t="s">
        <v>236</v>
      </c>
    </row>
    <row r="3" spans="1:22" x14ac:dyDescent="0.2">
      <c r="A3" s="16" t="s">
        <v>357</v>
      </c>
      <c r="B3" s="4">
        <v>134600</v>
      </c>
      <c r="C3" s="4">
        <v>461195</v>
      </c>
      <c r="D3" s="4">
        <v>-326595</v>
      </c>
      <c r="E3" s="4">
        <v>-15538520000</v>
      </c>
      <c r="F3" s="4">
        <f t="shared" ref="F3:F11" si="0">E3+F4</f>
        <v>-1121301486565</v>
      </c>
      <c r="G3" s="4">
        <v>113700</v>
      </c>
      <c r="H3" s="4">
        <v>547300</v>
      </c>
      <c r="I3" s="4">
        <v>-433600</v>
      </c>
      <c r="J3" s="4">
        <v>-20652135000</v>
      </c>
      <c r="K3" s="4">
        <f t="shared" ref="K3:K11" si="1">K4+J3</f>
        <v>-33904268000</v>
      </c>
      <c r="L3" s="4">
        <v>1057</v>
      </c>
      <c r="M3" s="4">
        <v>1304</v>
      </c>
      <c r="N3" s="4">
        <v>183</v>
      </c>
      <c r="O3" s="4">
        <v>152</v>
      </c>
      <c r="P3" s="4">
        <v>1671500</v>
      </c>
      <c r="Q3" s="4">
        <v>1254200</v>
      </c>
      <c r="R3" s="5">
        <v>-2E-3</v>
      </c>
      <c r="S3" s="4">
        <v>3018500</v>
      </c>
      <c r="T3" s="4">
        <f t="shared" ref="T3:T38" si="2">AVERAGE(S4:S13)</f>
        <v>4287200</v>
      </c>
      <c r="U3" s="4">
        <f t="shared" ref="U3:U11" si="3">MIN(S4:S8)</f>
        <v>3427700</v>
      </c>
      <c r="V3" s="5">
        <v>1.3600000000000001E-2</v>
      </c>
    </row>
    <row r="4" spans="1:22" x14ac:dyDescent="0.2">
      <c r="A4" s="16" t="s">
        <v>356</v>
      </c>
      <c r="B4" s="4">
        <v>149712</v>
      </c>
      <c r="C4" s="4">
        <v>198500</v>
      </c>
      <c r="D4" s="4">
        <v>-48788</v>
      </c>
      <c r="E4" s="4">
        <v>-2329210000</v>
      </c>
      <c r="F4" s="4">
        <f t="shared" si="0"/>
        <v>-1105762966565</v>
      </c>
      <c r="G4" s="4">
        <v>138300</v>
      </c>
      <c r="H4" s="4">
        <v>221600</v>
      </c>
      <c r="I4" s="4">
        <v>-83300</v>
      </c>
      <c r="J4" s="4">
        <v>-3969670000</v>
      </c>
      <c r="K4" s="4">
        <f t="shared" si="1"/>
        <v>-13252133000</v>
      </c>
      <c r="L4" s="4">
        <v>1098</v>
      </c>
      <c r="M4" s="4">
        <v>989</v>
      </c>
      <c r="N4" s="4">
        <v>168</v>
      </c>
      <c r="O4" s="4">
        <v>146</v>
      </c>
      <c r="P4" s="4">
        <v>2246500</v>
      </c>
      <c r="Q4" s="4">
        <v>1134400</v>
      </c>
      <c r="R4" s="5">
        <v>-1E-3</v>
      </c>
      <c r="S4" s="4">
        <v>3427700</v>
      </c>
      <c r="T4" s="4">
        <f t="shared" si="2"/>
        <v>4508440</v>
      </c>
      <c r="U4" s="4">
        <f t="shared" si="3"/>
        <v>3786500</v>
      </c>
      <c r="V4" s="5">
        <v>1.3600000000000001E-2</v>
      </c>
    </row>
    <row r="5" spans="1:22" x14ac:dyDescent="0.2">
      <c r="A5" s="16" t="s">
        <v>355</v>
      </c>
      <c r="B5" s="4">
        <v>402800</v>
      </c>
      <c r="C5" s="4">
        <v>170304</v>
      </c>
      <c r="D5" s="4">
        <v>232496</v>
      </c>
      <c r="E5" s="4">
        <v>11095830000</v>
      </c>
      <c r="F5" s="4">
        <f t="shared" si="0"/>
        <v>-1103433756565</v>
      </c>
      <c r="G5" s="4">
        <v>781500</v>
      </c>
      <c r="H5" s="4">
        <v>155200</v>
      </c>
      <c r="I5" s="4">
        <v>626300</v>
      </c>
      <c r="J5" s="4">
        <v>29913455000</v>
      </c>
      <c r="K5" s="4">
        <f t="shared" si="1"/>
        <v>-9282463000</v>
      </c>
      <c r="L5" s="4">
        <v>1513</v>
      </c>
      <c r="M5" s="4">
        <v>1123</v>
      </c>
      <c r="N5" s="4">
        <v>271</v>
      </c>
      <c r="O5" s="4">
        <v>179</v>
      </c>
      <c r="P5" s="4">
        <v>2356100</v>
      </c>
      <c r="Q5" s="4">
        <v>1438000</v>
      </c>
      <c r="R5" s="5">
        <v>2.0999999999999999E-3</v>
      </c>
      <c r="S5" s="4">
        <v>4192100</v>
      </c>
      <c r="T5" s="4">
        <f t="shared" si="2"/>
        <v>4477880</v>
      </c>
      <c r="U5" s="4">
        <f t="shared" si="3"/>
        <v>3786500</v>
      </c>
      <c r="V5" s="5">
        <v>1.46E-2</v>
      </c>
    </row>
    <row r="6" spans="1:22" x14ac:dyDescent="0.2">
      <c r="A6" s="16" t="s">
        <v>354</v>
      </c>
      <c r="B6" s="4">
        <v>46700</v>
      </c>
      <c r="C6" s="4">
        <v>926420</v>
      </c>
      <c r="D6" s="4">
        <v>-879720</v>
      </c>
      <c r="E6" s="4">
        <v>-41882330000</v>
      </c>
      <c r="F6" s="4">
        <f t="shared" si="0"/>
        <v>-1114529586565</v>
      </c>
      <c r="G6" s="4">
        <v>10000</v>
      </c>
      <c r="H6" s="4">
        <v>660400</v>
      </c>
      <c r="I6" s="4">
        <v>-650400</v>
      </c>
      <c r="J6" s="4">
        <v>-30892435000</v>
      </c>
      <c r="K6" s="4">
        <f t="shared" si="1"/>
        <v>-39195918000</v>
      </c>
      <c r="L6" s="4">
        <v>1239</v>
      </c>
      <c r="M6" s="4">
        <v>1900</v>
      </c>
      <c r="N6" s="4">
        <v>286</v>
      </c>
      <c r="O6" s="4">
        <v>210</v>
      </c>
      <c r="P6" s="4">
        <v>2494000</v>
      </c>
      <c r="Q6" s="4">
        <v>1762100</v>
      </c>
      <c r="R6" s="5">
        <v>-1E-3</v>
      </c>
      <c r="S6" s="4">
        <v>4260400</v>
      </c>
      <c r="T6" s="4">
        <f t="shared" si="2"/>
        <v>4948210</v>
      </c>
      <c r="U6" s="4">
        <f t="shared" si="3"/>
        <v>3786500</v>
      </c>
      <c r="V6" s="5">
        <v>1.3600000000000001E-2</v>
      </c>
    </row>
    <row r="7" spans="1:22" x14ac:dyDescent="0.2">
      <c r="A7" s="16" t="s">
        <v>353</v>
      </c>
      <c r="B7" s="4">
        <v>178800</v>
      </c>
      <c r="C7" s="4">
        <v>807644</v>
      </c>
      <c r="D7" s="4">
        <v>-628844</v>
      </c>
      <c r="E7" s="4">
        <v>-30004540000</v>
      </c>
      <c r="F7" s="4">
        <f t="shared" si="0"/>
        <v>-1072647256565</v>
      </c>
      <c r="G7" s="4">
        <v>321200</v>
      </c>
      <c r="H7" s="4">
        <v>440600</v>
      </c>
      <c r="I7" s="4">
        <v>-119400</v>
      </c>
      <c r="J7" s="4">
        <v>-5586810000</v>
      </c>
      <c r="K7" s="4">
        <f t="shared" si="1"/>
        <v>-8303483000</v>
      </c>
      <c r="L7" s="4">
        <v>1468</v>
      </c>
      <c r="M7" s="4">
        <v>1340</v>
      </c>
      <c r="N7" s="4">
        <v>309</v>
      </c>
      <c r="O7" s="4">
        <v>159</v>
      </c>
      <c r="P7" s="4">
        <v>2872800</v>
      </c>
      <c r="Q7" s="4">
        <v>1392200</v>
      </c>
      <c r="R7" s="5">
        <v>-1E-3</v>
      </c>
      <c r="S7" s="4">
        <v>4933000</v>
      </c>
      <c r="T7" s="4">
        <f t="shared" si="2"/>
        <v>5254410</v>
      </c>
      <c r="U7" s="4">
        <f t="shared" si="3"/>
        <v>3506900</v>
      </c>
      <c r="V7" s="5">
        <v>2.9300000000000003E-2</v>
      </c>
    </row>
    <row r="8" spans="1:22" x14ac:dyDescent="0.2">
      <c r="A8" s="16" t="s">
        <v>352</v>
      </c>
      <c r="B8" s="4">
        <v>195700</v>
      </c>
      <c r="C8" s="4">
        <v>700736</v>
      </c>
      <c r="D8" s="4">
        <v>-505036</v>
      </c>
      <c r="E8" s="4">
        <v>-24106820000</v>
      </c>
      <c r="F8" s="4">
        <f t="shared" si="0"/>
        <v>-1042642716565</v>
      </c>
      <c r="G8" s="4">
        <v>250500</v>
      </c>
      <c r="H8" s="4">
        <v>179800</v>
      </c>
      <c r="I8" s="4">
        <v>70700</v>
      </c>
      <c r="J8" s="4">
        <v>3399345000</v>
      </c>
      <c r="K8" s="4">
        <f t="shared" si="1"/>
        <v>-2716673000</v>
      </c>
      <c r="L8" s="4">
        <v>1865</v>
      </c>
      <c r="M8" s="4">
        <v>1466</v>
      </c>
      <c r="N8" s="4">
        <v>305</v>
      </c>
      <c r="O8" s="4">
        <v>158</v>
      </c>
      <c r="P8" s="4">
        <v>2795500</v>
      </c>
      <c r="Q8" s="4">
        <v>1505100</v>
      </c>
      <c r="R8" s="5">
        <v>4.1999999999999997E-3</v>
      </c>
      <c r="S8" s="4">
        <v>4451800</v>
      </c>
      <c r="T8" s="4">
        <f t="shared" si="2"/>
        <v>6407700</v>
      </c>
      <c r="U8" s="4">
        <f t="shared" si="3"/>
        <v>3506900</v>
      </c>
      <c r="V8" s="5">
        <v>1.5600000000000001E-2</v>
      </c>
    </row>
    <row r="9" spans="1:22" x14ac:dyDescent="0.2">
      <c r="A9" s="16" t="s">
        <v>351</v>
      </c>
      <c r="B9" s="4">
        <v>151500</v>
      </c>
      <c r="C9" s="4">
        <v>347100</v>
      </c>
      <c r="D9" s="4">
        <v>-195600</v>
      </c>
      <c r="E9" s="4">
        <v>-9321540000</v>
      </c>
      <c r="F9" s="4">
        <f t="shared" si="0"/>
        <v>-1018535896565</v>
      </c>
      <c r="G9" s="4">
        <v>186100</v>
      </c>
      <c r="H9" s="4">
        <v>152100</v>
      </c>
      <c r="I9" s="4">
        <v>34000</v>
      </c>
      <c r="J9" s="4">
        <v>1623655000</v>
      </c>
      <c r="K9" s="4">
        <f t="shared" si="1"/>
        <v>-6116018000</v>
      </c>
      <c r="L9" s="4">
        <v>1531</v>
      </c>
      <c r="M9" s="4">
        <v>1188</v>
      </c>
      <c r="N9" s="4">
        <v>276</v>
      </c>
      <c r="O9" s="4">
        <v>97</v>
      </c>
      <c r="P9" s="4">
        <v>2567200</v>
      </c>
      <c r="Q9" s="4">
        <v>956900</v>
      </c>
      <c r="R9" s="5">
        <v>1.1000000000000001E-3</v>
      </c>
      <c r="S9" s="4">
        <v>3786500</v>
      </c>
      <c r="T9" s="4">
        <f t="shared" si="2"/>
        <v>6521890</v>
      </c>
      <c r="U9" s="4">
        <f t="shared" si="3"/>
        <v>3506900</v>
      </c>
      <c r="V9" s="5">
        <v>1.26E-2</v>
      </c>
    </row>
    <row r="10" spans="1:22" x14ac:dyDescent="0.2">
      <c r="A10" s="16" t="s">
        <v>350</v>
      </c>
      <c r="B10" s="4">
        <v>220100</v>
      </c>
      <c r="C10" s="4">
        <v>593529</v>
      </c>
      <c r="D10" s="4">
        <v>-373429</v>
      </c>
      <c r="E10" s="4">
        <v>-17722860000</v>
      </c>
      <c r="F10" s="4">
        <f t="shared" si="0"/>
        <v>-1009214356565</v>
      </c>
      <c r="G10" s="4">
        <v>0</v>
      </c>
      <c r="H10" s="4">
        <v>0</v>
      </c>
      <c r="I10" s="4">
        <v>0</v>
      </c>
      <c r="J10" s="4">
        <v>3083610000</v>
      </c>
      <c r="K10" s="4">
        <f t="shared" si="1"/>
        <v>-7739673000</v>
      </c>
      <c r="L10" s="4">
        <v>2363</v>
      </c>
      <c r="M10" s="4">
        <v>1382</v>
      </c>
      <c r="N10" s="4">
        <v>377</v>
      </c>
      <c r="O10" s="4">
        <v>165</v>
      </c>
      <c r="P10" s="4">
        <v>3026800</v>
      </c>
      <c r="Q10" s="4">
        <v>1388400</v>
      </c>
      <c r="R10" s="5">
        <v>1.1699999999999999E-2</v>
      </c>
      <c r="S10" s="4">
        <v>4639100</v>
      </c>
      <c r="T10" s="4">
        <f t="shared" si="2"/>
        <v>6660120</v>
      </c>
      <c r="U10" s="4">
        <f t="shared" si="3"/>
        <v>3506900</v>
      </c>
      <c r="V10" s="5">
        <v>2.1899999999999999E-2</v>
      </c>
    </row>
    <row r="11" spans="1:22" x14ac:dyDescent="0.2">
      <c r="A11" s="16" t="s">
        <v>349</v>
      </c>
      <c r="B11" s="4">
        <v>133200</v>
      </c>
      <c r="C11" s="4">
        <v>615546</v>
      </c>
      <c r="D11" s="4">
        <v>-482346</v>
      </c>
      <c r="E11" s="4">
        <v>-22670820000</v>
      </c>
      <c r="F11" s="4">
        <f t="shared" si="0"/>
        <v>-991491496565</v>
      </c>
      <c r="G11" s="4">
        <v>38900</v>
      </c>
      <c r="H11" s="4">
        <v>420700</v>
      </c>
      <c r="I11" s="4">
        <v>-381800</v>
      </c>
      <c r="J11" s="4">
        <v>-17926405000</v>
      </c>
      <c r="K11" s="4">
        <f t="shared" si="1"/>
        <v>-10823283000</v>
      </c>
      <c r="L11" s="4">
        <v>1370</v>
      </c>
      <c r="M11" s="4">
        <v>1362</v>
      </c>
      <c r="N11" s="4">
        <v>242</v>
      </c>
      <c r="O11" s="4">
        <v>203</v>
      </c>
      <c r="P11" s="4">
        <v>2154100</v>
      </c>
      <c r="Q11" s="4">
        <v>1676500</v>
      </c>
      <c r="R11" s="5">
        <v>0</v>
      </c>
      <c r="S11" s="4">
        <v>4606900</v>
      </c>
      <c r="T11" s="4">
        <f t="shared" si="2"/>
        <v>6568160</v>
      </c>
      <c r="U11" s="4">
        <f t="shared" si="3"/>
        <v>3506900</v>
      </c>
      <c r="V11" s="5">
        <v>1.2699999999999999E-2</v>
      </c>
    </row>
    <row r="12" spans="1:22" x14ac:dyDescent="0.2">
      <c r="A12" s="16" t="s">
        <v>348</v>
      </c>
      <c r="B12" s="4">
        <v>81430</v>
      </c>
      <c r="C12" s="4">
        <v>275900</v>
      </c>
      <c r="D12" s="4">
        <v>-194470</v>
      </c>
      <c r="E12" s="4">
        <v>-9139510000</v>
      </c>
      <c r="F12" s="4">
        <f t="shared" ref="F12:F38" si="4">E12+F13</f>
        <v>-968820676565</v>
      </c>
      <c r="G12" s="4">
        <v>366000</v>
      </c>
      <c r="H12" s="4">
        <v>96800</v>
      </c>
      <c r="I12" s="4">
        <v>269200</v>
      </c>
      <c r="J12" s="4">
        <v>12664440000</v>
      </c>
      <c r="K12" s="4">
        <f t="shared" ref="K12:K38" si="5">K13+J12</f>
        <v>7103122000</v>
      </c>
      <c r="L12" s="4">
        <v>1861</v>
      </c>
      <c r="M12" s="4">
        <v>1116</v>
      </c>
      <c r="N12" s="4">
        <v>265</v>
      </c>
      <c r="O12" s="4">
        <v>122</v>
      </c>
      <c r="P12" s="4">
        <v>2274100</v>
      </c>
      <c r="Q12" s="4">
        <v>1178900</v>
      </c>
      <c r="R12" s="5">
        <v>4.3E-3</v>
      </c>
      <c r="S12" s="4">
        <v>3506900</v>
      </c>
      <c r="T12" s="4">
        <f t="shared" si="2"/>
        <v>6501130</v>
      </c>
      <c r="U12" s="4">
        <f t="shared" ref="U12:U38" si="6">MIN(S13:S17)</f>
        <v>3886500</v>
      </c>
      <c r="V12" s="5">
        <v>1.2800000000000001E-2</v>
      </c>
    </row>
    <row r="13" spans="1:22" x14ac:dyDescent="0.2">
      <c r="A13" s="16" t="s">
        <v>347</v>
      </c>
      <c r="B13" s="4">
        <v>265500</v>
      </c>
      <c r="C13" s="4">
        <v>750065</v>
      </c>
      <c r="D13" s="4">
        <v>-484565</v>
      </c>
      <c r="E13" s="4">
        <v>-22632710000</v>
      </c>
      <c r="F13" s="4">
        <f t="shared" si="4"/>
        <v>-959681166565</v>
      </c>
      <c r="G13" s="4">
        <v>216900</v>
      </c>
      <c r="H13" s="4">
        <v>597700</v>
      </c>
      <c r="I13" s="4">
        <v>-380800</v>
      </c>
      <c r="J13" s="4">
        <v>-17687475000</v>
      </c>
      <c r="K13" s="4">
        <f t="shared" si="5"/>
        <v>-5561318000</v>
      </c>
      <c r="L13" s="4">
        <v>2463</v>
      </c>
      <c r="M13" s="4">
        <v>1818</v>
      </c>
      <c r="N13" s="4">
        <v>310</v>
      </c>
      <c r="O13" s="4">
        <v>218</v>
      </c>
      <c r="P13" s="4">
        <v>2591400</v>
      </c>
      <c r="Q13" s="4">
        <v>1864600</v>
      </c>
      <c r="R13" s="5">
        <v>5.4000000000000003E-3</v>
      </c>
      <c r="S13" s="4">
        <v>5067600</v>
      </c>
      <c r="T13" s="4">
        <f t="shared" si="2"/>
        <v>6591030</v>
      </c>
      <c r="U13" s="4">
        <f t="shared" si="6"/>
        <v>3886500</v>
      </c>
      <c r="V13" s="5">
        <v>2.64E-2</v>
      </c>
    </row>
    <row r="14" spans="1:22" x14ac:dyDescent="0.2">
      <c r="A14" s="16" t="s">
        <v>340</v>
      </c>
      <c r="B14" s="4">
        <v>255829</v>
      </c>
      <c r="C14" s="4">
        <v>1579179</v>
      </c>
      <c r="D14" s="4">
        <v>-1323350</v>
      </c>
      <c r="E14" s="4">
        <v>-61262090000</v>
      </c>
      <c r="F14" s="4">
        <f t="shared" si="4"/>
        <v>-937048456565</v>
      </c>
      <c r="G14" s="4">
        <v>157800</v>
      </c>
      <c r="H14" s="4">
        <v>460300</v>
      </c>
      <c r="I14" s="4">
        <v>-302500</v>
      </c>
      <c r="J14" s="4">
        <v>-14023315000</v>
      </c>
      <c r="K14" s="4">
        <f t="shared" si="5"/>
        <v>12126157000</v>
      </c>
      <c r="L14" s="4">
        <v>1866</v>
      </c>
      <c r="M14" s="4">
        <v>1935</v>
      </c>
      <c r="N14" s="4">
        <v>368</v>
      </c>
      <c r="O14" s="4">
        <v>213</v>
      </c>
      <c r="P14" s="4">
        <v>2606800</v>
      </c>
      <c r="Q14" s="4">
        <v>2288600</v>
      </c>
      <c r="R14" s="5">
        <v>2.2000000000000001E-3</v>
      </c>
      <c r="S14" s="4">
        <v>5640100</v>
      </c>
      <c r="T14" s="4">
        <f t="shared" si="2"/>
        <v>6416690</v>
      </c>
      <c r="U14" s="4">
        <f t="shared" si="6"/>
        <v>3886500</v>
      </c>
      <c r="V14" s="5">
        <v>1.3999999999999999E-2</v>
      </c>
    </row>
    <row r="15" spans="1:22" x14ac:dyDescent="0.2">
      <c r="A15" s="16" t="s">
        <v>339</v>
      </c>
      <c r="B15" s="4">
        <v>54000</v>
      </c>
      <c r="C15" s="4">
        <v>433400</v>
      </c>
      <c r="D15" s="4">
        <v>-379400</v>
      </c>
      <c r="E15" s="4">
        <v>-17588470000</v>
      </c>
      <c r="F15" s="4">
        <f t="shared" si="4"/>
        <v>-875786366565</v>
      </c>
      <c r="G15" s="4">
        <v>673600</v>
      </c>
      <c r="H15" s="4">
        <v>146200</v>
      </c>
      <c r="I15" s="4">
        <v>527400</v>
      </c>
      <c r="J15" s="4">
        <v>24445330000</v>
      </c>
      <c r="K15" s="4">
        <f t="shared" si="5"/>
        <v>26149472000</v>
      </c>
      <c r="L15" s="4">
        <v>1569</v>
      </c>
      <c r="M15" s="4">
        <v>1510</v>
      </c>
      <c r="N15" s="4">
        <v>153</v>
      </c>
      <c r="O15" s="4">
        <v>137</v>
      </c>
      <c r="P15" s="4">
        <v>2152500</v>
      </c>
      <c r="Q15" s="4">
        <v>1369600</v>
      </c>
      <c r="R15" s="5">
        <v>0</v>
      </c>
      <c r="S15" s="4">
        <v>3886500</v>
      </c>
      <c r="T15" s="4">
        <f t="shared" si="2"/>
        <v>6288190</v>
      </c>
      <c r="U15" s="4">
        <f t="shared" si="6"/>
        <v>4928400</v>
      </c>
      <c r="V15" s="5">
        <v>2.0299999999999999E-2</v>
      </c>
    </row>
    <row r="16" spans="1:22" x14ac:dyDescent="0.2">
      <c r="A16" s="16" t="s">
        <v>338</v>
      </c>
      <c r="B16" s="4">
        <v>194615</v>
      </c>
      <c r="C16" s="4">
        <v>3969390</v>
      </c>
      <c r="D16" s="4">
        <v>-3774775</v>
      </c>
      <c r="E16" s="4">
        <v>-176740530000</v>
      </c>
      <c r="F16" s="4">
        <f t="shared" si="4"/>
        <v>-858197896565</v>
      </c>
      <c r="G16" s="4">
        <v>464400</v>
      </c>
      <c r="H16" s="4">
        <v>545100</v>
      </c>
      <c r="I16" s="4">
        <v>-80700</v>
      </c>
      <c r="J16" s="4">
        <v>-3757390000</v>
      </c>
      <c r="K16" s="4">
        <f t="shared" si="5"/>
        <v>1704142000</v>
      </c>
      <c r="L16" s="4">
        <v>1630</v>
      </c>
      <c r="M16" s="4">
        <v>2710</v>
      </c>
      <c r="N16" s="4">
        <v>167</v>
      </c>
      <c r="O16" s="4">
        <v>234</v>
      </c>
      <c r="P16" s="4">
        <v>1649300</v>
      </c>
      <c r="Q16" s="4">
        <v>2382900</v>
      </c>
      <c r="R16" s="5">
        <v>-1.0700000000000001E-2</v>
      </c>
      <c r="S16" s="4">
        <v>8963700</v>
      </c>
      <c r="T16" s="4">
        <f t="shared" si="2"/>
        <v>6628670</v>
      </c>
      <c r="U16" s="4">
        <f t="shared" si="6"/>
        <v>3687300</v>
      </c>
      <c r="V16" s="5">
        <v>2.5600000000000001E-2</v>
      </c>
    </row>
    <row r="17" spans="1:22" x14ac:dyDescent="0.2">
      <c r="A17" s="16" t="s">
        <v>337</v>
      </c>
      <c r="B17" s="4">
        <v>4508800</v>
      </c>
      <c r="C17" s="4">
        <v>321863</v>
      </c>
      <c r="D17" s="4">
        <v>4186937</v>
      </c>
      <c r="E17" s="4">
        <v>195355660000</v>
      </c>
      <c r="F17" s="4">
        <f t="shared" si="4"/>
        <v>-681457366565</v>
      </c>
      <c r="G17" s="4">
        <v>131100</v>
      </c>
      <c r="H17" s="4">
        <v>343700</v>
      </c>
      <c r="I17" s="4">
        <v>-212600</v>
      </c>
      <c r="J17" s="4">
        <v>-9788225000</v>
      </c>
      <c r="K17" s="4">
        <f t="shared" si="5"/>
        <v>5461532000</v>
      </c>
      <c r="L17" s="4">
        <v>3541</v>
      </c>
      <c r="M17" s="4">
        <v>2507</v>
      </c>
      <c r="N17" s="4">
        <v>387</v>
      </c>
      <c r="O17" s="4">
        <v>283</v>
      </c>
      <c r="P17" s="4">
        <v>3866400</v>
      </c>
      <c r="Q17" s="4">
        <v>3226800</v>
      </c>
      <c r="R17" s="5">
        <v>1.9599999999999999E-2</v>
      </c>
      <c r="S17" s="4">
        <v>7995000</v>
      </c>
      <c r="T17" s="4">
        <f t="shared" si="2"/>
        <v>7019750</v>
      </c>
      <c r="U17" s="4">
        <f t="shared" si="6"/>
        <v>2836600</v>
      </c>
      <c r="V17" s="5">
        <v>3.6000000000000004E-2</v>
      </c>
    </row>
    <row r="18" spans="1:22" x14ac:dyDescent="0.2">
      <c r="A18" s="16" t="s">
        <v>336</v>
      </c>
      <c r="B18" s="4">
        <v>1952709</v>
      </c>
      <c r="C18" s="4">
        <v>355709</v>
      </c>
      <c r="D18" s="4">
        <v>1597000</v>
      </c>
      <c r="E18" s="4">
        <v>72781430000</v>
      </c>
      <c r="F18" s="4">
        <f t="shared" si="4"/>
        <v>-876813026565</v>
      </c>
      <c r="G18" s="4">
        <v>541901</v>
      </c>
      <c r="H18" s="4">
        <v>381400</v>
      </c>
      <c r="I18" s="4">
        <v>160501</v>
      </c>
      <c r="J18" s="4">
        <v>6962795000</v>
      </c>
      <c r="K18" s="4">
        <f t="shared" si="5"/>
        <v>15249757000</v>
      </c>
      <c r="L18" s="4">
        <v>3846</v>
      </c>
      <c r="M18" s="4">
        <v>3165</v>
      </c>
      <c r="N18" s="4">
        <v>395</v>
      </c>
      <c r="O18" s="4">
        <v>250</v>
      </c>
      <c r="P18" s="4">
        <v>4365400</v>
      </c>
      <c r="Q18" s="4">
        <v>2788400</v>
      </c>
      <c r="R18" s="5">
        <v>3.8300000000000001E-2</v>
      </c>
      <c r="S18" s="4">
        <v>15984700</v>
      </c>
      <c r="T18" s="4">
        <f t="shared" si="2"/>
        <v>5804670</v>
      </c>
      <c r="U18" s="4">
        <f t="shared" si="6"/>
        <v>2836600</v>
      </c>
      <c r="V18" s="5">
        <v>4.9800000000000004E-2</v>
      </c>
    </row>
    <row r="19" spans="1:22" x14ac:dyDescent="0.2">
      <c r="A19" s="16" t="s">
        <v>335</v>
      </c>
      <c r="B19" s="4">
        <v>337200</v>
      </c>
      <c r="C19" s="4">
        <v>2452320</v>
      </c>
      <c r="D19" s="4">
        <v>-2115120</v>
      </c>
      <c r="E19" s="4">
        <v>-93668870000</v>
      </c>
      <c r="F19" s="4">
        <f t="shared" si="4"/>
        <v>-949594456565</v>
      </c>
      <c r="G19" s="4">
        <v>499700</v>
      </c>
      <c r="H19" s="4">
        <v>170300</v>
      </c>
      <c r="I19" s="4">
        <v>329400</v>
      </c>
      <c r="J19" s="4">
        <v>14922755000</v>
      </c>
      <c r="K19" s="4">
        <f t="shared" si="5"/>
        <v>8286962000</v>
      </c>
      <c r="L19" s="4">
        <v>1122</v>
      </c>
      <c r="M19" s="4">
        <v>1308</v>
      </c>
      <c r="N19" s="4">
        <v>83</v>
      </c>
      <c r="O19" s="4">
        <v>116</v>
      </c>
      <c r="P19" s="4">
        <v>1163100</v>
      </c>
      <c r="Q19" s="4">
        <v>1246100</v>
      </c>
      <c r="R19" s="5">
        <v>-3.49E-2</v>
      </c>
      <c r="S19" s="4">
        <v>4928400</v>
      </c>
      <c r="T19" s="4">
        <f t="shared" si="2"/>
        <v>5612100</v>
      </c>
      <c r="U19" s="4">
        <f t="shared" si="6"/>
        <v>2836600</v>
      </c>
      <c r="V19" s="5">
        <v>3.4799999999999998E-2</v>
      </c>
    </row>
    <row r="20" spans="1:22" x14ac:dyDescent="0.2">
      <c r="A20" s="16" t="s">
        <v>334</v>
      </c>
      <c r="B20" s="4">
        <v>492100</v>
      </c>
      <c r="C20" s="4">
        <v>351192</v>
      </c>
      <c r="D20" s="4">
        <v>140908</v>
      </c>
      <c r="E20" s="4">
        <v>6511420000</v>
      </c>
      <c r="F20" s="4">
        <f t="shared" si="4"/>
        <v>-855925586565</v>
      </c>
      <c r="G20" s="4">
        <v>313100</v>
      </c>
      <c r="H20" s="4">
        <v>306200</v>
      </c>
      <c r="I20" s="4">
        <v>6900</v>
      </c>
      <c r="J20" s="4">
        <v>389220000</v>
      </c>
      <c r="K20" s="4">
        <f t="shared" si="5"/>
        <v>-6635793000</v>
      </c>
      <c r="L20" s="4">
        <v>3084</v>
      </c>
      <c r="M20" s="4">
        <v>2573</v>
      </c>
      <c r="N20" s="4">
        <v>268</v>
      </c>
      <c r="O20" s="4">
        <v>284</v>
      </c>
      <c r="P20" s="4">
        <v>2973600</v>
      </c>
      <c r="Q20" s="4">
        <v>2850700</v>
      </c>
      <c r="R20" s="5">
        <v>2.12E-2</v>
      </c>
      <c r="S20" s="4">
        <v>6021400</v>
      </c>
      <c r="T20" s="4">
        <f t="shared" si="2"/>
        <v>5572540</v>
      </c>
      <c r="U20" s="4">
        <f t="shared" si="6"/>
        <v>2601500</v>
      </c>
      <c r="V20" s="5">
        <v>3.95E-2</v>
      </c>
    </row>
    <row r="21" spans="1:22" x14ac:dyDescent="0.2">
      <c r="A21" s="16" t="s">
        <v>333</v>
      </c>
      <c r="B21" s="4">
        <v>263300</v>
      </c>
      <c r="C21" s="4">
        <v>136296</v>
      </c>
      <c r="D21" s="4">
        <v>127004</v>
      </c>
      <c r="E21" s="4">
        <v>5675450000</v>
      </c>
      <c r="F21" s="4">
        <f t="shared" si="4"/>
        <v>-862437006565</v>
      </c>
      <c r="G21" s="4">
        <v>547200</v>
      </c>
      <c r="H21" s="4">
        <v>160300</v>
      </c>
      <c r="I21" s="4">
        <v>386900</v>
      </c>
      <c r="J21" s="4">
        <v>17277315000</v>
      </c>
      <c r="K21" s="4">
        <f t="shared" si="5"/>
        <v>-7025013000</v>
      </c>
      <c r="L21" s="4">
        <v>1322</v>
      </c>
      <c r="M21" s="4">
        <v>1235</v>
      </c>
      <c r="N21" s="4">
        <v>103</v>
      </c>
      <c r="O21" s="4">
        <v>84</v>
      </c>
      <c r="P21" s="4">
        <v>1059200</v>
      </c>
      <c r="Q21" s="4">
        <v>978800</v>
      </c>
      <c r="R21" s="5">
        <v>1.9299999999999998E-2</v>
      </c>
      <c r="S21" s="4">
        <v>3687300</v>
      </c>
      <c r="T21" s="4">
        <f t="shared" si="2"/>
        <v>5542780</v>
      </c>
      <c r="U21" s="4">
        <f t="shared" si="6"/>
        <v>2601500</v>
      </c>
      <c r="V21" s="5">
        <v>0.02</v>
      </c>
    </row>
    <row r="22" spans="1:22" x14ac:dyDescent="0.2">
      <c r="A22" s="16" t="s">
        <v>332</v>
      </c>
      <c r="B22" s="4">
        <v>990875</v>
      </c>
      <c r="C22" s="4">
        <v>222375</v>
      </c>
      <c r="D22" s="4">
        <v>768500</v>
      </c>
      <c r="E22" s="4">
        <v>34127470000</v>
      </c>
      <c r="F22" s="4">
        <f t="shared" si="4"/>
        <v>-868112456565</v>
      </c>
      <c r="G22" s="4">
        <v>97100</v>
      </c>
      <c r="H22" s="4">
        <v>568600</v>
      </c>
      <c r="I22" s="4">
        <v>-471500</v>
      </c>
      <c r="J22" s="4">
        <v>-20912115000</v>
      </c>
      <c r="K22" s="4">
        <f t="shared" si="5"/>
        <v>-24302328000</v>
      </c>
      <c r="L22" s="4">
        <v>1798</v>
      </c>
      <c r="M22" s="4">
        <v>1780</v>
      </c>
      <c r="N22" s="4">
        <v>50</v>
      </c>
      <c r="O22" s="4">
        <v>105</v>
      </c>
      <c r="P22" s="4">
        <v>1225600</v>
      </c>
      <c r="Q22" s="4">
        <v>1476400</v>
      </c>
      <c r="R22" s="5">
        <v>-4.5000000000000005E-3</v>
      </c>
      <c r="S22" s="4">
        <v>2836600</v>
      </c>
      <c r="T22" s="4">
        <f t="shared" si="2"/>
        <v>5705370</v>
      </c>
      <c r="U22" s="4">
        <f t="shared" si="6"/>
        <v>2601500</v>
      </c>
      <c r="V22" s="5">
        <v>1.24E-2</v>
      </c>
    </row>
    <row r="23" spans="1:22" x14ac:dyDescent="0.2">
      <c r="A23" s="16" t="s">
        <v>331</v>
      </c>
      <c r="B23" s="4">
        <v>1062525</v>
      </c>
      <c r="C23" s="4">
        <v>172961</v>
      </c>
      <c r="D23" s="4">
        <v>889564</v>
      </c>
      <c r="E23" s="4">
        <v>40155590000</v>
      </c>
      <c r="F23" s="4">
        <f t="shared" si="4"/>
        <v>-902239926565</v>
      </c>
      <c r="G23" s="4">
        <v>316300</v>
      </c>
      <c r="H23" s="4">
        <v>137500</v>
      </c>
      <c r="I23" s="4">
        <v>178800</v>
      </c>
      <c r="J23" s="4">
        <v>8062300000</v>
      </c>
      <c r="K23" s="4">
        <f t="shared" si="5"/>
        <v>-3390213000</v>
      </c>
      <c r="L23" s="4">
        <v>1787</v>
      </c>
      <c r="M23" s="4">
        <v>1797</v>
      </c>
      <c r="N23" s="4">
        <v>96</v>
      </c>
      <c r="O23" s="4">
        <v>127</v>
      </c>
      <c r="P23" s="4">
        <v>1336500</v>
      </c>
      <c r="Q23" s="4">
        <v>1797900</v>
      </c>
      <c r="R23" s="5">
        <v>-1.01E-2</v>
      </c>
      <c r="S23" s="4">
        <v>5966600</v>
      </c>
      <c r="T23" s="4">
        <f t="shared" si="2"/>
        <v>5629150</v>
      </c>
      <c r="U23" s="4">
        <f t="shared" si="6"/>
        <v>2601500</v>
      </c>
      <c r="V23" s="5">
        <v>1.9900000000000001E-2</v>
      </c>
    </row>
    <row r="24" spans="1:22" x14ac:dyDescent="0.2">
      <c r="A24" s="16" t="s">
        <v>330</v>
      </c>
      <c r="B24" s="4">
        <v>167100</v>
      </c>
      <c r="C24" s="4">
        <v>422215</v>
      </c>
      <c r="D24" s="4">
        <v>-255115</v>
      </c>
      <c r="E24" s="4">
        <v>-11509060000</v>
      </c>
      <c r="F24" s="4">
        <f t="shared" si="4"/>
        <v>-942395516565</v>
      </c>
      <c r="G24" s="4">
        <v>516500</v>
      </c>
      <c r="H24" s="4">
        <v>256200</v>
      </c>
      <c r="I24" s="4">
        <v>260300</v>
      </c>
      <c r="J24" s="4">
        <v>11739480000</v>
      </c>
      <c r="K24" s="4">
        <f t="shared" si="5"/>
        <v>-11452513000</v>
      </c>
      <c r="L24" s="4">
        <v>1324</v>
      </c>
      <c r="M24" s="4">
        <v>2886</v>
      </c>
      <c r="N24" s="4">
        <v>119</v>
      </c>
      <c r="O24" s="4">
        <v>244</v>
      </c>
      <c r="P24" s="4">
        <v>1204600</v>
      </c>
      <c r="Q24" s="4">
        <v>2679800</v>
      </c>
      <c r="R24" s="5">
        <v>-1.78E-2</v>
      </c>
      <c r="S24" s="4">
        <v>3896700</v>
      </c>
      <c r="T24" s="4">
        <f t="shared" si="2"/>
        <v>6860700</v>
      </c>
      <c r="U24" s="4">
        <f t="shared" si="6"/>
        <v>2601500</v>
      </c>
      <c r="V24" s="5">
        <v>2.6099999999999998E-2</v>
      </c>
    </row>
    <row r="25" spans="1:22" x14ac:dyDescent="0.2">
      <c r="A25" s="16" t="s">
        <v>329</v>
      </c>
      <c r="B25" s="4">
        <v>416400</v>
      </c>
      <c r="C25" s="4">
        <v>172213</v>
      </c>
      <c r="D25" s="4">
        <v>244187</v>
      </c>
      <c r="E25" s="4">
        <v>11139490000</v>
      </c>
      <c r="F25" s="4">
        <f t="shared" si="4"/>
        <v>-930886456565</v>
      </c>
      <c r="G25" s="4">
        <v>186500</v>
      </c>
      <c r="H25" s="4">
        <v>93000</v>
      </c>
      <c r="I25" s="4">
        <v>93500</v>
      </c>
      <c r="J25" s="4">
        <v>4269585000</v>
      </c>
      <c r="K25" s="4">
        <f t="shared" si="5"/>
        <v>-23191993000</v>
      </c>
      <c r="L25" s="4">
        <v>1591</v>
      </c>
      <c r="M25" s="4">
        <v>1322</v>
      </c>
      <c r="N25" s="4">
        <v>104</v>
      </c>
      <c r="O25" s="4">
        <v>92</v>
      </c>
      <c r="P25" s="4">
        <v>1176500</v>
      </c>
      <c r="Q25" s="4">
        <v>1105300</v>
      </c>
      <c r="R25" s="5">
        <v>6.7000000000000002E-3</v>
      </c>
      <c r="S25" s="4">
        <v>2601500</v>
      </c>
      <c r="T25" s="4">
        <f t="shared" si="2"/>
        <v>7018100</v>
      </c>
      <c r="U25" s="4">
        <f t="shared" si="6"/>
        <v>3002700</v>
      </c>
      <c r="V25" s="5">
        <v>1.1000000000000001E-2</v>
      </c>
    </row>
    <row r="26" spans="1:22" x14ac:dyDescent="0.2">
      <c r="A26" s="16" t="s">
        <v>328</v>
      </c>
      <c r="B26" s="4">
        <v>291998</v>
      </c>
      <c r="C26" s="4">
        <v>974270</v>
      </c>
      <c r="D26" s="4">
        <v>-682272</v>
      </c>
      <c r="E26" s="4">
        <v>-31269410000</v>
      </c>
      <c r="F26" s="4">
        <f t="shared" si="4"/>
        <v>-942025946565</v>
      </c>
      <c r="G26" s="4">
        <v>210300</v>
      </c>
      <c r="H26" s="4">
        <v>424300</v>
      </c>
      <c r="I26" s="4">
        <v>-214000</v>
      </c>
      <c r="J26" s="4">
        <v>-9659030000</v>
      </c>
      <c r="K26" s="4">
        <f t="shared" si="5"/>
        <v>-27461578000</v>
      </c>
      <c r="L26" s="4">
        <v>2052</v>
      </c>
      <c r="M26" s="4">
        <v>2732</v>
      </c>
      <c r="N26" s="4">
        <v>181</v>
      </c>
      <c r="O26" s="4">
        <v>228</v>
      </c>
      <c r="P26" s="4">
        <v>1797700</v>
      </c>
      <c r="Q26" s="4">
        <v>2325000</v>
      </c>
      <c r="R26" s="5">
        <v>0</v>
      </c>
      <c r="S26" s="4">
        <v>12368500</v>
      </c>
      <c r="T26" s="4">
        <f t="shared" si="2"/>
        <v>6872650</v>
      </c>
      <c r="U26" s="4">
        <f t="shared" si="6"/>
        <v>3002700</v>
      </c>
      <c r="V26" s="5">
        <v>3.5299999999999998E-2</v>
      </c>
    </row>
    <row r="27" spans="1:22" x14ac:dyDescent="0.2">
      <c r="A27" s="16" t="s">
        <v>327</v>
      </c>
      <c r="B27" s="4">
        <v>329670</v>
      </c>
      <c r="C27" s="4">
        <v>551999</v>
      </c>
      <c r="D27" s="4">
        <v>-222329</v>
      </c>
      <c r="E27" s="4">
        <v>-10087430000</v>
      </c>
      <c r="F27" s="4">
        <f t="shared" si="4"/>
        <v>-910756536565</v>
      </c>
      <c r="G27" s="4">
        <v>108500</v>
      </c>
      <c r="H27" s="4">
        <v>209000</v>
      </c>
      <c r="I27" s="4">
        <v>-100500</v>
      </c>
      <c r="J27" s="4">
        <v>-4530595000</v>
      </c>
      <c r="K27" s="4">
        <f t="shared" si="5"/>
        <v>-17802548000</v>
      </c>
      <c r="L27" s="4">
        <v>967</v>
      </c>
      <c r="M27" s="4">
        <v>2117</v>
      </c>
      <c r="N27" s="4">
        <v>94</v>
      </c>
      <c r="O27" s="4">
        <v>168</v>
      </c>
      <c r="P27" s="4">
        <v>1174600</v>
      </c>
      <c r="Q27" s="4">
        <v>1766300</v>
      </c>
      <c r="R27" s="5">
        <v>1.1999999999999999E-3</v>
      </c>
      <c r="S27" s="4">
        <v>11905800</v>
      </c>
      <c r="T27" s="4">
        <f t="shared" si="2"/>
        <v>6581560</v>
      </c>
      <c r="U27" s="4">
        <f t="shared" si="6"/>
        <v>3002700</v>
      </c>
      <c r="V27" s="5">
        <v>1.1000000000000001E-2</v>
      </c>
    </row>
    <row r="28" spans="1:22" x14ac:dyDescent="0.2">
      <c r="A28" s="16" t="s">
        <v>326</v>
      </c>
      <c r="B28" s="4">
        <v>220600</v>
      </c>
      <c r="C28" s="4">
        <v>1066580</v>
      </c>
      <c r="D28" s="4">
        <v>-845980</v>
      </c>
      <c r="E28" s="4">
        <v>-38451310000</v>
      </c>
      <c r="F28" s="4">
        <f t="shared" si="4"/>
        <v>-900669106565</v>
      </c>
      <c r="G28" s="4">
        <v>165000</v>
      </c>
      <c r="H28" s="4">
        <v>300900</v>
      </c>
      <c r="I28" s="4">
        <v>-135900</v>
      </c>
      <c r="J28" s="4">
        <v>-6181350000</v>
      </c>
      <c r="K28" s="4">
        <f t="shared" si="5"/>
        <v>-13271953000</v>
      </c>
      <c r="L28" s="4">
        <v>1679</v>
      </c>
      <c r="M28" s="4">
        <v>2689</v>
      </c>
      <c r="N28" s="4">
        <v>141</v>
      </c>
      <c r="O28" s="4">
        <v>194</v>
      </c>
      <c r="P28" s="4">
        <v>1565700</v>
      </c>
      <c r="Q28" s="4">
        <v>2161600</v>
      </c>
      <c r="R28" s="5">
        <v>0</v>
      </c>
      <c r="S28" s="4">
        <v>3833900</v>
      </c>
      <c r="T28" s="4">
        <f t="shared" si="2"/>
        <v>7873360</v>
      </c>
      <c r="U28" s="4">
        <f t="shared" si="6"/>
        <v>3002700</v>
      </c>
      <c r="V28" s="5">
        <v>1.32E-2</v>
      </c>
    </row>
    <row r="29" spans="1:22" x14ac:dyDescent="0.2">
      <c r="A29" s="16" t="s">
        <v>325</v>
      </c>
      <c r="B29" s="4">
        <v>242100</v>
      </c>
      <c r="C29" s="4">
        <v>327237</v>
      </c>
      <c r="D29" s="4">
        <v>-85137</v>
      </c>
      <c r="E29" s="4">
        <v>-3856210000</v>
      </c>
      <c r="F29" s="4">
        <f t="shared" si="4"/>
        <v>-862217796565</v>
      </c>
      <c r="G29" s="4">
        <v>366600</v>
      </c>
      <c r="H29" s="4">
        <v>45600</v>
      </c>
      <c r="I29" s="4">
        <v>321000</v>
      </c>
      <c r="J29" s="4">
        <v>14510735000</v>
      </c>
      <c r="K29" s="4">
        <f t="shared" si="5"/>
        <v>-7090603000</v>
      </c>
      <c r="L29" s="4">
        <v>1392</v>
      </c>
      <c r="M29" s="4">
        <v>1503</v>
      </c>
      <c r="N29" s="4">
        <v>125</v>
      </c>
      <c r="O29" s="4">
        <v>133</v>
      </c>
      <c r="P29" s="4">
        <v>1293700</v>
      </c>
      <c r="Q29" s="4">
        <v>1398100</v>
      </c>
      <c r="R29" s="5">
        <v>5.6000000000000008E-3</v>
      </c>
      <c r="S29" s="4">
        <v>3002700</v>
      </c>
      <c r="T29" s="4">
        <f t="shared" si="2"/>
        <v>8074310</v>
      </c>
      <c r="U29" s="4">
        <f t="shared" si="6"/>
        <v>3389700</v>
      </c>
      <c r="V29" s="5">
        <v>1.6500000000000001E-2</v>
      </c>
    </row>
    <row r="30" spans="1:22" x14ac:dyDescent="0.2">
      <c r="A30" s="16" t="s">
        <v>324</v>
      </c>
      <c r="B30" s="4">
        <v>110800</v>
      </c>
      <c r="C30" s="4">
        <v>585730</v>
      </c>
      <c r="D30" s="4">
        <v>-474930</v>
      </c>
      <c r="E30" s="4">
        <v>-21567400000</v>
      </c>
      <c r="F30" s="4">
        <f t="shared" si="4"/>
        <v>-858361586565</v>
      </c>
      <c r="G30" s="4">
        <v>300500</v>
      </c>
      <c r="H30" s="4">
        <v>568900</v>
      </c>
      <c r="I30" s="4">
        <v>-268400</v>
      </c>
      <c r="J30" s="4">
        <v>-12073745000</v>
      </c>
      <c r="K30" s="4">
        <f t="shared" si="5"/>
        <v>-21601338000</v>
      </c>
      <c r="L30" s="4">
        <v>1422</v>
      </c>
      <c r="M30" s="4">
        <v>2772</v>
      </c>
      <c r="N30" s="4">
        <v>127</v>
      </c>
      <c r="O30" s="4">
        <v>217</v>
      </c>
      <c r="P30" s="4">
        <v>1336600</v>
      </c>
      <c r="Q30" s="4">
        <v>2127800</v>
      </c>
      <c r="R30" s="5">
        <v>-1.3300000000000001E-2</v>
      </c>
      <c r="S30" s="4">
        <v>5625800</v>
      </c>
      <c r="T30" s="4">
        <f t="shared" si="2"/>
        <v>7716700</v>
      </c>
      <c r="U30" s="4">
        <f t="shared" si="6"/>
        <v>3389700</v>
      </c>
      <c r="V30" s="5">
        <v>2.5000000000000001E-2</v>
      </c>
    </row>
    <row r="31" spans="1:22" x14ac:dyDescent="0.2">
      <c r="A31" s="16" t="s">
        <v>323</v>
      </c>
      <c r="B31" s="4">
        <v>253800</v>
      </c>
      <c r="C31" s="4">
        <v>278260</v>
      </c>
      <c r="D31" s="4">
        <v>-24460</v>
      </c>
      <c r="E31" s="4">
        <v>-1084930000</v>
      </c>
      <c r="F31" s="4">
        <f t="shared" si="4"/>
        <v>-836794186565</v>
      </c>
      <c r="G31" s="4">
        <v>175700</v>
      </c>
      <c r="H31" s="4">
        <v>212200</v>
      </c>
      <c r="I31" s="4">
        <v>-36500</v>
      </c>
      <c r="J31" s="4">
        <v>-1663930000</v>
      </c>
      <c r="K31" s="4">
        <f t="shared" si="5"/>
        <v>-9527593000</v>
      </c>
      <c r="L31" s="4">
        <v>1913</v>
      </c>
      <c r="M31" s="4">
        <v>1972</v>
      </c>
      <c r="N31" s="4">
        <v>135</v>
      </c>
      <c r="O31" s="4">
        <v>184</v>
      </c>
      <c r="P31" s="4">
        <v>1424100</v>
      </c>
      <c r="Q31" s="4">
        <v>1698900</v>
      </c>
      <c r="R31" s="5">
        <v>0.01</v>
      </c>
      <c r="S31" s="4">
        <v>3389700</v>
      </c>
      <c r="T31" s="4">
        <f t="shared" si="2"/>
        <v>7539330</v>
      </c>
      <c r="U31" s="4">
        <f t="shared" si="6"/>
        <v>4175500</v>
      </c>
      <c r="V31" s="5">
        <v>2.4799999999999999E-2</v>
      </c>
    </row>
    <row r="32" spans="1:22" x14ac:dyDescent="0.2">
      <c r="A32" s="16" t="s">
        <v>322</v>
      </c>
      <c r="B32" s="4">
        <v>359700</v>
      </c>
      <c r="C32" s="4">
        <v>959969</v>
      </c>
      <c r="D32" s="4">
        <v>-600269</v>
      </c>
      <c r="E32" s="4">
        <v>-26864290000</v>
      </c>
      <c r="F32" s="4">
        <f t="shared" si="4"/>
        <v>-835709256565</v>
      </c>
      <c r="G32" s="4">
        <v>71800</v>
      </c>
      <c r="H32" s="4">
        <v>435103</v>
      </c>
      <c r="I32" s="4">
        <v>-363303</v>
      </c>
      <c r="J32" s="4">
        <v>-16197130000</v>
      </c>
      <c r="K32" s="4">
        <f t="shared" si="5"/>
        <v>-7863663000</v>
      </c>
      <c r="L32" s="4">
        <v>2053</v>
      </c>
      <c r="M32" s="4">
        <v>2581</v>
      </c>
      <c r="N32" s="4">
        <v>188</v>
      </c>
      <c r="O32" s="4">
        <v>227</v>
      </c>
      <c r="P32" s="4">
        <v>1863400</v>
      </c>
      <c r="Q32" s="4">
        <v>2191300</v>
      </c>
      <c r="R32" s="5">
        <v>1.24E-2</v>
      </c>
      <c r="S32" s="4">
        <v>4462500</v>
      </c>
      <c r="T32" s="4">
        <f t="shared" si="2"/>
        <v>7271050</v>
      </c>
      <c r="U32" s="4">
        <f t="shared" si="6"/>
        <v>4175500</v>
      </c>
      <c r="V32" s="5">
        <v>2.8500000000000001E-2</v>
      </c>
    </row>
    <row r="33" spans="1:22" x14ac:dyDescent="0.2">
      <c r="A33" s="16" t="s">
        <v>321</v>
      </c>
      <c r="B33" s="4">
        <v>639987</v>
      </c>
      <c r="C33" s="4">
        <v>1076078</v>
      </c>
      <c r="D33" s="4">
        <v>-436091</v>
      </c>
      <c r="E33" s="4">
        <v>-19657900000</v>
      </c>
      <c r="F33" s="4">
        <f t="shared" si="4"/>
        <v>-808844966565</v>
      </c>
      <c r="G33" s="4">
        <v>290500</v>
      </c>
      <c r="H33" s="4">
        <v>114900</v>
      </c>
      <c r="I33" s="4">
        <v>175600</v>
      </c>
      <c r="J33" s="4">
        <v>7942095000</v>
      </c>
      <c r="K33" s="4">
        <f t="shared" si="5"/>
        <v>8333467000</v>
      </c>
      <c r="L33" s="4">
        <v>2760</v>
      </c>
      <c r="M33" s="4">
        <v>3352</v>
      </c>
      <c r="N33" s="4">
        <v>186</v>
      </c>
      <c r="O33" s="4">
        <v>260</v>
      </c>
      <c r="P33" s="4">
        <v>1897200</v>
      </c>
      <c r="Q33" s="4">
        <v>2728200</v>
      </c>
      <c r="R33" s="5">
        <v>-1.34E-2</v>
      </c>
      <c r="S33" s="4">
        <v>5204400</v>
      </c>
      <c r="T33" s="4">
        <f t="shared" si="2"/>
        <v>7061550</v>
      </c>
      <c r="U33" s="4">
        <f t="shared" si="6"/>
        <v>4175500</v>
      </c>
      <c r="V33" s="5">
        <v>3.1699999999999999E-2</v>
      </c>
    </row>
    <row r="34" spans="1:22" x14ac:dyDescent="0.2">
      <c r="A34" s="16" t="s">
        <v>320</v>
      </c>
      <c r="B34" s="4">
        <v>849110</v>
      </c>
      <c r="C34" s="4">
        <v>1154686</v>
      </c>
      <c r="D34" s="4">
        <v>-305576</v>
      </c>
      <c r="E34" s="4">
        <v>-14150900000</v>
      </c>
      <c r="F34" s="4">
        <f t="shared" si="4"/>
        <v>-789187066565</v>
      </c>
      <c r="G34" s="4">
        <v>343900</v>
      </c>
      <c r="H34" s="4">
        <v>255100</v>
      </c>
      <c r="I34" s="4">
        <v>88800</v>
      </c>
      <c r="J34" s="4">
        <v>4144720000</v>
      </c>
      <c r="K34" s="4">
        <f t="shared" si="5"/>
        <v>391372000</v>
      </c>
      <c r="L34" s="4">
        <v>3637</v>
      </c>
      <c r="M34" s="4">
        <v>6236</v>
      </c>
      <c r="N34" s="4">
        <v>316</v>
      </c>
      <c r="O34" s="4">
        <v>588</v>
      </c>
      <c r="P34" s="4">
        <v>3213100</v>
      </c>
      <c r="Q34" s="4">
        <v>6629400</v>
      </c>
      <c r="R34" s="5">
        <v>-5.2999999999999999E-2</v>
      </c>
      <c r="S34" s="4">
        <v>16212200</v>
      </c>
      <c r="T34" s="4">
        <f t="shared" si="2"/>
        <v>5842980</v>
      </c>
      <c r="U34" s="4">
        <f t="shared" si="6"/>
        <v>4175500</v>
      </c>
      <c r="V34" s="5">
        <v>5.74E-2</v>
      </c>
    </row>
    <row r="35" spans="1:22" x14ac:dyDescent="0.2">
      <c r="A35" s="16" t="s">
        <v>319</v>
      </c>
      <c r="B35" s="4">
        <v>531834</v>
      </c>
      <c r="C35" s="4">
        <v>393734</v>
      </c>
      <c r="D35" s="4">
        <v>138100</v>
      </c>
      <c r="E35" s="4">
        <v>6546450000</v>
      </c>
      <c r="F35" s="4">
        <f t="shared" si="4"/>
        <v>-775036166565</v>
      </c>
      <c r="G35" s="4">
        <v>527600</v>
      </c>
      <c r="H35" s="4">
        <v>141100</v>
      </c>
      <c r="I35" s="4">
        <v>386500</v>
      </c>
      <c r="J35" s="4">
        <v>18358455000</v>
      </c>
      <c r="K35" s="4">
        <f t="shared" si="5"/>
        <v>-3753348000</v>
      </c>
      <c r="L35" s="4">
        <v>2245</v>
      </c>
      <c r="M35" s="4">
        <v>2081</v>
      </c>
      <c r="N35" s="4">
        <v>204</v>
      </c>
      <c r="O35" s="4">
        <v>187</v>
      </c>
      <c r="P35" s="4">
        <v>1941100</v>
      </c>
      <c r="Q35" s="4">
        <v>1835600</v>
      </c>
      <c r="R35" s="5">
        <v>7.4999999999999997E-3</v>
      </c>
      <c r="S35" s="4">
        <v>4175500</v>
      </c>
      <c r="T35" s="4">
        <f t="shared" si="2"/>
        <v>5647040</v>
      </c>
      <c r="U35" s="4">
        <f t="shared" si="6"/>
        <v>2049700</v>
      </c>
      <c r="V35" s="5">
        <v>1.47E-2</v>
      </c>
    </row>
    <row r="36" spans="1:22" x14ac:dyDescent="0.2">
      <c r="A36" s="16" t="s">
        <v>318</v>
      </c>
      <c r="B36" s="4">
        <v>643700</v>
      </c>
      <c r="C36" s="4">
        <v>543756</v>
      </c>
      <c r="D36" s="4">
        <v>99944</v>
      </c>
      <c r="E36" s="4">
        <v>4782280000</v>
      </c>
      <c r="F36" s="4">
        <f t="shared" si="4"/>
        <v>-781582616565</v>
      </c>
      <c r="G36" s="4">
        <v>54300</v>
      </c>
      <c r="H36" s="4">
        <v>443600</v>
      </c>
      <c r="I36" s="4">
        <v>-389300</v>
      </c>
      <c r="J36" s="4">
        <v>-18599040000</v>
      </c>
      <c r="K36" s="4">
        <f t="shared" si="5"/>
        <v>-22111803000</v>
      </c>
      <c r="L36" s="4">
        <v>3213</v>
      </c>
      <c r="M36" s="4">
        <v>4371</v>
      </c>
      <c r="N36" s="4">
        <v>242</v>
      </c>
      <c r="O36" s="4">
        <v>359</v>
      </c>
      <c r="P36" s="4">
        <v>2578500</v>
      </c>
      <c r="Q36" s="4">
        <v>3560800</v>
      </c>
      <c r="R36" s="5">
        <v>-2.64E-2</v>
      </c>
      <c r="S36" s="4">
        <v>10914000</v>
      </c>
      <c r="T36" s="4">
        <f t="shared" si="2"/>
        <v>4839030</v>
      </c>
      <c r="U36" s="4">
        <f t="shared" si="6"/>
        <v>1616000</v>
      </c>
      <c r="V36" s="5">
        <v>2.9900000000000003E-2</v>
      </c>
    </row>
    <row r="37" spans="1:22" x14ac:dyDescent="0.2">
      <c r="A37" s="16" t="s">
        <v>317</v>
      </c>
      <c r="B37" s="4">
        <v>2818076</v>
      </c>
      <c r="C37" s="4">
        <v>517191</v>
      </c>
      <c r="D37" s="4">
        <v>2300885</v>
      </c>
      <c r="E37" s="4">
        <v>112549870000</v>
      </c>
      <c r="F37" s="4">
        <f t="shared" si="4"/>
        <v>-786364896565</v>
      </c>
      <c r="G37" s="4">
        <v>222900</v>
      </c>
      <c r="H37" s="4">
        <v>448800</v>
      </c>
      <c r="I37" s="4">
        <v>-225900</v>
      </c>
      <c r="J37" s="4">
        <v>-10934705000</v>
      </c>
      <c r="K37" s="4">
        <f t="shared" si="5"/>
        <v>-3512763000</v>
      </c>
      <c r="L37" s="4">
        <v>6587</v>
      </c>
      <c r="M37" s="4">
        <v>3611</v>
      </c>
      <c r="N37" s="4">
        <v>463</v>
      </c>
      <c r="O37" s="4">
        <v>292</v>
      </c>
      <c r="P37" s="4">
        <v>5110800</v>
      </c>
      <c r="Q37" s="4">
        <v>3369900</v>
      </c>
      <c r="R37" s="5">
        <v>3.2000000000000001E-2</v>
      </c>
      <c r="S37" s="4">
        <v>8994900</v>
      </c>
      <c r="T37" s="4">
        <f t="shared" si="2"/>
        <v>4586830</v>
      </c>
      <c r="U37" s="4">
        <f t="shared" si="6"/>
        <v>1616000</v>
      </c>
      <c r="V37" s="5">
        <v>2.9399999999999999E-2</v>
      </c>
    </row>
    <row r="38" spans="1:22" x14ac:dyDescent="0.2">
      <c r="A38" s="16" t="s">
        <v>316</v>
      </c>
      <c r="B38" s="4">
        <v>2683225</v>
      </c>
      <c r="C38" s="4">
        <v>288048</v>
      </c>
      <c r="D38" s="4">
        <v>2395177</v>
      </c>
      <c r="E38" s="4">
        <v>110658130000</v>
      </c>
      <c r="F38" s="4">
        <f t="shared" si="4"/>
        <v>-898914766565</v>
      </c>
      <c r="G38" s="4">
        <v>274500</v>
      </c>
      <c r="H38" s="4">
        <v>453600</v>
      </c>
      <c r="I38" s="4">
        <v>-179100</v>
      </c>
      <c r="J38" s="4">
        <v>-8076635000</v>
      </c>
      <c r="K38" s="4">
        <f t="shared" si="5"/>
        <v>7421942000</v>
      </c>
      <c r="L38" s="4">
        <v>8300</v>
      </c>
      <c r="M38" s="4">
        <v>5285</v>
      </c>
      <c r="N38" s="4">
        <v>850</v>
      </c>
      <c r="O38" s="4">
        <v>631</v>
      </c>
      <c r="P38" s="4">
        <v>9336400</v>
      </c>
      <c r="Q38" s="4">
        <v>6523500</v>
      </c>
      <c r="R38" s="5">
        <v>6.9400000000000003E-2</v>
      </c>
      <c r="S38" s="4">
        <v>16751900</v>
      </c>
      <c r="T38" s="4">
        <f t="shared" si="2"/>
        <v>3682780</v>
      </c>
      <c r="U38" s="4">
        <f t="shared" si="6"/>
        <v>1616000</v>
      </c>
      <c r="V38" s="5">
        <v>5.7500000000000002E-2</v>
      </c>
    </row>
    <row r="39" spans="1:22" x14ac:dyDescent="0.2">
      <c r="A39" s="16" t="s">
        <v>315</v>
      </c>
      <c r="B39" s="4">
        <v>1198105</v>
      </c>
      <c r="C39" s="4">
        <v>260731</v>
      </c>
      <c r="D39" s="4">
        <v>937374</v>
      </c>
      <c r="E39" s="4">
        <v>40827990000</v>
      </c>
      <c r="F39" s="4">
        <f t="shared" ref="F39:F44" si="7">E39+F40</f>
        <v>-1009572896565</v>
      </c>
      <c r="G39" s="4">
        <v>260000</v>
      </c>
      <c r="H39" s="4">
        <v>83300</v>
      </c>
      <c r="I39" s="4">
        <v>176700</v>
      </c>
      <c r="J39" s="4">
        <v>7694690000</v>
      </c>
      <c r="K39" s="4">
        <f t="shared" ref="K39:K44" si="8">K40+J39</f>
        <v>15498577000</v>
      </c>
      <c r="L39" s="4">
        <v>4011</v>
      </c>
      <c r="M39" s="4">
        <v>1937</v>
      </c>
      <c r="N39" s="4">
        <v>289</v>
      </c>
      <c r="O39" s="4">
        <v>131</v>
      </c>
      <c r="P39" s="4">
        <v>3551800</v>
      </c>
      <c r="Q39" s="4">
        <v>1436100</v>
      </c>
      <c r="R39" s="5">
        <v>3.3000000000000002E-2</v>
      </c>
      <c r="S39" s="4">
        <v>5012200</v>
      </c>
      <c r="T39" s="4">
        <f t="shared" ref="T39:T44" si="9">AVERAGE(S40:S49)</f>
        <v>3982606.3</v>
      </c>
      <c r="U39" s="4">
        <f t="shared" ref="U39:U44" si="10">MIN(S40:S44)</f>
        <v>1616000</v>
      </c>
      <c r="V39" s="5">
        <v>3.7400000000000003E-2</v>
      </c>
    </row>
    <row r="40" spans="1:22" x14ac:dyDescent="0.2">
      <c r="A40" s="16" t="s">
        <v>314</v>
      </c>
      <c r="B40" s="4">
        <v>106000</v>
      </c>
      <c r="C40" s="4">
        <v>211878</v>
      </c>
      <c r="D40" s="4">
        <v>-105878</v>
      </c>
      <c r="E40" s="4">
        <v>-4500190000</v>
      </c>
      <c r="F40" s="4">
        <f t="shared" si="7"/>
        <v>-1050400886565</v>
      </c>
      <c r="G40" s="4">
        <v>121600</v>
      </c>
      <c r="H40" s="4">
        <v>525600</v>
      </c>
      <c r="I40" s="4">
        <v>-404000</v>
      </c>
      <c r="J40" s="4">
        <v>-17165700000</v>
      </c>
      <c r="K40" s="4">
        <f t="shared" si="8"/>
        <v>7803887000</v>
      </c>
      <c r="L40" s="4">
        <v>734</v>
      </c>
      <c r="M40" s="4">
        <v>1695</v>
      </c>
      <c r="N40" s="4">
        <v>71</v>
      </c>
      <c r="O40" s="4">
        <v>105</v>
      </c>
      <c r="P40" s="4">
        <v>682500</v>
      </c>
      <c r="Q40" s="4">
        <v>1146100</v>
      </c>
      <c r="R40" s="5">
        <v>3.5999999999999999E-3</v>
      </c>
      <c r="S40" s="4">
        <v>2049700</v>
      </c>
      <c r="T40" s="4">
        <f t="shared" si="9"/>
        <v>4099866.3</v>
      </c>
      <c r="U40" s="4">
        <f t="shared" si="10"/>
        <v>1616000</v>
      </c>
      <c r="V40" s="5">
        <v>1.41E-2</v>
      </c>
    </row>
    <row r="41" spans="1:22" x14ac:dyDescent="0.2">
      <c r="A41" s="16" t="s">
        <v>310</v>
      </c>
      <c r="B41" s="4">
        <v>29200</v>
      </c>
      <c r="C41" s="4">
        <v>35625</v>
      </c>
      <c r="D41" s="4">
        <v>-6425</v>
      </c>
      <c r="E41" s="4">
        <v>-266040000</v>
      </c>
      <c r="F41" s="4">
        <f t="shared" si="7"/>
        <v>-1045900696565</v>
      </c>
      <c r="G41" s="4">
        <v>191900</v>
      </c>
      <c r="H41" s="4">
        <v>85500</v>
      </c>
      <c r="I41" s="4">
        <v>106400</v>
      </c>
      <c r="J41" s="4">
        <v>4509180000</v>
      </c>
      <c r="K41" s="4">
        <f t="shared" si="8"/>
        <v>24969587000</v>
      </c>
      <c r="L41" s="4">
        <v>562</v>
      </c>
      <c r="M41" s="4">
        <v>822</v>
      </c>
      <c r="N41" s="4">
        <v>51</v>
      </c>
      <c r="O41" s="4">
        <v>53</v>
      </c>
      <c r="P41" s="4">
        <v>466000</v>
      </c>
      <c r="Q41" s="4">
        <v>591600</v>
      </c>
      <c r="R41" s="5">
        <v>2.3999999999999998E-3</v>
      </c>
      <c r="S41" s="4">
        <v>1616000</v>
      </c>
      <c r="T41" s="4">
        <f t="shared" si="9"/>
        <v>4245616.3</v>
      </c>
      <c r="U41" s="4">
        <f t="shared" si="10"/>
        <v>1779700</v>
      </c>
      <c r="V41" s="5">
        <v>9.4999999999999998E-3</v>
      </c>
    </row>
    <row r="42" spans="1:22" x14ac:dyDescent="0.2">
      <c r="A42" s="16" t="s">
        <v>309</v>
      </c>
      <c r="B42" s="4">
        <v>19500</v>
      </c>
      <c r="C42" s="4">
        <v>420641</v>
      </c>
      <c r="D42" s="4">
        <v>-401141</v>
      </c>
      <c r="E42" s="4">
        <v>-16839610000</v>
      </c>
      <c r="F42" s="4">
        <f t="shared" si="7"/>
        <v>-1045634656565</v>
      </c>
      <c r="G42" s="4">
        <v>38900</v>
      </c>
      <c r="H42" s="4">
        <v>173200</v>
      </c>
      <c r="I42" s="4">
        <v>-134300</v>
      </c>
      <c r="J42" s="4">
        <v>-5647330000</v>
      </c>
      <c r="K42" s="4">
        <f t="shared" si="8"/>
        <v>20460407000</v>
      </c>
      <c r="L42" s="4">
        <v>599</v>
      </c>
      <c r="M42" s="4">
        <v>1143</v>
      </c>
      <c r="N42" s="4">
        <v>29</v>
      </c>
      <c r="O42" s="4">
        <v>35</v>
      </c>
      <c r="P42" s="4">
        <v>371000</v>
      </c>
      <c r="Q42" s="4">
        <v>735700</v>
      </c>
      <c r="R42" s="5">
        <v>2.3999999999999998E-3</v>
      </c>
      <c r="S42" s="4">
        <v>1779700</v>
      </c>
      <c r="T42" s="4">
        <f t="shared" si="9"/>
        <v>4295946.3</v>
      </c>
      <c r="U42" s="4">
        <f t="shared" si="10"/>
        <v>2216100</v>
      </c>
      <c r="V42" s="5">
        <v>1.0700000000000001E-2</v>
      </c>
    </row>
    <row r="43" spans="1:22" x14ac:dyDescent="0.2">
      <c r="A43" s="16" t="s">
        <v>306</v>
      </c>
      <c r="B43" s="4">
        <v>177600</v>
      </c>
      <c r="C43" s="4">
        <v>615805</v>
      </c>
      <c r="D43" s="4">
        <v>-438205</v>
      </c>
      <c r="E43" s="4">
        <v>-18386920000</v>
      </c>
      <c r="F43" s="4">
        <f t="shared" si="7"/>
        <v>-1028795046565</v>
      </c>
      <c r="G43" s="4">
        <v>292600</v>
      </c>
      <c r="H43" s="4">
        <v>264800</v>
      </c>
      <c r="I43" s="4">
        <v>27800</v>
      </c>
      <c r="J43" s="4">
        <v>1169840000</v>
      </c>
      <c r="K43" s="4">
        <f t="shared" si="8"/>
        <v>26107737000</v>
      </c>
      <c r="L43" s="4">
        <v>978</v>
      </c>
      <c r="M43" s="4">
        <v>1980</v>
      </c>
      <c r="N43" s="4">
        <v>86</v>
      </c>
      <c r="O43" s="4">
        <v>109</v>
      </c>
      <c r="P43" s="4">
        <v>858700</v>
      </c>
      <c r="Q43" s="4">
        <v>1397000</v>
      </c>
      <c r="R43" s="5">
        <v>2.3999999999999998E-3</v>
      </c>
      <c r="S43" s="4">
        <v>3109400</v>
      </c>
      <c r="T43" s="4">
        <f t="shared" si="9"/>
        <v>4160496.3</v>
      </c>
      <c r="U43" s="4">
        <f t="shared" si="10"/>
        <v>2216100</v>
      </c>
      <c r="V43" s="5">
        <v>9.4999999999999998E-3</v>
      </c>
    </row>
    <row r="44" spans="1:22" x14ac:dyDescent="0.2">
      <c r="A44" s="16" t="s">
        <v>305</v>
      </c>
      <c r="B44" s="4">
        <v>40600</v>
      </c>
      <c r="C44" s="4">
        <v>606248</v>
      </c>
      <c r="D44" s="4">
        <v>-565648</v>
      </c>
      <c r="E44" s="4">
        <v>-23825530000</v>
      </c>
      <c r="F44" s="4">
        <f t="shared" si="7"/>
        <v>-1010408126565</v>
      </c>
      <c r="G44" s="4">
        <v>134400</v>
      </c>
      <c r="H44" s="4">
        <v>190500</v>
      </c>
      <c r="I44" s="4">
        <v>-56100</v>
      </c>
      <c r="J44" s="4">
        <v>-2358825000</v>
      </c>
      <c r="K44" s="4">
        <f t="shared" si="8"/>
        <v>24937897000</v>
      </c>
      <c r="L44" s="4">
        <v>570</v>
      </c>
      <c r="M44" s="4">
        <v>1661</v>
      </c>
      <c r="N44" s="4">
        <v>42</v>
      </c>
      <c r="O44" s="4">
        <v>74</v>
      </c>
      <c r="P44" s="4">
        <v>405900</v>
      </c>
      <c r="Q44" s="4">
        <v>989700</v>
      </c>
      <c r="R44" s="5">
        <v>-5.8999999999999999E-3</v>
      </c>
      <c r="S44" s="4">
        <v>4026500</v>
      </c>
      <c r="T44" s="4">
        <f t="shared" si="9"/>
        <v>4055586.3</v>
      </c>
      <c r="U44" s="4">
        <f t="shared" si="10"/>
        <v>2216100</v>
      </c>
      <c r="V44" s="5">
        <v>1.06E-2</v>
      </c>
    </row>
    <row r="45" spans="1:22" x14ac:dyDescent="0.2">
      <c r="A45" s="16" t="s">
        <v>304</v>
      </c>
      <c r="B45" s="4">
        <v>175950</v>
      </c>
      <c r="C45" s="4">
        <v>1315950</v>
      </c>
      <c r="D45" s="4">
        <v>-1140000</v>
      </c>
      <c r="E45" s="4">
        <v>-48082330404</v>
      </c>
      <c r="F45" s="4">
        <f t="shared" ref="F45:F55" si="11">E45+F46</f>
        <v>-986582596565</v>
      </c>
      <c r="G45" s="4">
        <v>84800</v>
      </c>
      <c r="H45" s="4">
        <v>93800</v>
      </c>
      <c r="I45" s="4">
        <v>-9000</v>
      </c>
      <c r="J45" s="4">
        <v>-383735000</v>
      </c>
      <c r="K45" s="4">
        <f t="shared" ref="K45:K55" si="12">K46+J45</f>
        <v>27296722000</v>
      </c>
      <c r="L45" s="4">
        <v>790</v>
      </c>
      <c r="M45" s="4">
        <v>2125</v>
      </c>
      <c r="N45" s="4">
        <v>46</v>
      </c>
      <c r="O45" s="4">
        <v>41</v>
      </c>
      <c r="P45" s="4">
        <v>649200</v>
      </c>
      <c r="Q45" s="4">
        <v>1225000</v>
      </c>
      <c r="R45" s="5">
        <v>-3.4999999999999996E-3</v>
      </c>
      <c r="S45" s="4">
        <v>2216100</v>
      </c>
      <c r="T45" s="4">
        <f t="shared" ref="T45:T61" si="13">AVERAGE(S46:S55)</f>
        <v>4010786.3</v>
      </c>
      <c r="U45" s="4">
        <f t="shared" ref="U45:U55" si="14">MIN(S46:S50)</f>
        <v>2833900</v>
      </c>
      <c r="V45" s="5">
        <v>1.06E-2</v>
      </c>
    </row>
    <row r="46" spans="1:22" x14ac:dyDescent="0.2">
      <c r="A46" s="16" t="s">
        <v>303</v>
      </c>
      <c r="B46" s="4">
        <v>53720</v>
      </c>
      <c r="C46" s="4">
        <v>937200</v>
      </c>
      <c r="D46" s="4">
        <v>-883480</v>
      </c>
      <c r="E46" s="4">
        <v>-37524871909</v>
      </c>
      <c r="F46" s="4">
        <f t="shared" si="11"/>
        <v>-938500266161</v>
      </c>
      <c r="G46" s="4">
        <v>58000</v>
      </c>
      <c r="H46" s="4">
        <v>200400</v>
      </c>
      <c r="I46" s="4">
        <v>-142400</v>
      </c>
      <c r="J46" s="4">
        <v>-6000225000</v>
      </c>
      <c r="K46" s="4">
        <f t="shared" si="12"/>
        <v>27680457000</v>
      </c>
      <c r="L46" s="4">
        <v>779</v>
      </c>
      <c r="M46" s="4">
        <v>2551</v>
      </c>
      <c r="N46" s="4">
        <v>37</v>
      </c>
      <c r="O46" s="4">
        <v>105</v>
      </c>
      <c r="P46" s="4">
        <v>1088000</v>
      </c>
      <c r="Q46" s="4">
        <v>1634200</v>
      </c>
      <c r="R46" s="5">
        <v>-4.6999999999999993E-3</v>
      </c>
      <c r="S46" s="4">
        <v>2833900</v>
      </c>
      <c r="T46" s="4">
        <f t="shared" si="13"/>
        <v>3915449.4</v>
      </c>
      <c r="U46" s="4">
        <f t="shared" si="14"/>
        <v>3073500</v>
      </c>
      <c r="V46" s="5">
        <v>1.6399999999999998E-2</v>
      </c>
    </row>
    <row r="47" spans="1:22" x14ac:dyDescent="0.2">
      <c r="A47" s="16" t="s">
        <v>299</v>
      </c>
      <c r="B47" s="4">
        <v>334849</v>
      </c>
      <c r="C47" s="4">
        <v>380542</v>
      </c>
      <c r="D47" s="4">
        <v>-45693</v>
      </c>
      <c r="E47" s="4">
        <v>-1936150000</v>
      </c>
      <c r="F47" s="4">
        <f t="shared" si="11"/>
        <v>-900975394252</v>
      </c>
      <c r="G47" s="4">
        <v>223200</v>
      </c>
      <c r="H47" s="4">
        <v>7800</v>
      </c>
      <c r="I47" s="4">
        <v>215400</v>
      </c>
      <c r="J47" s="4">
        <v>9167410000</v>
      </c>
      <c r="K47" s="4">
        <f t="shared" si="12"/>
        <v>33680682000</v>
      </c>
      <c r="L47" s="4">
        <v>478</v>
      </c>
      <c r="M47" s="4">
        <v>1412</v>
      </c>
      <c r="N47" s="4">
        <v>33</v>
      </c>
      <c r="O47" s="4">
        <v>41</v>
      </c>
      <c r="P47" s="4">
        <v>570300</v>
      </c>
      <c r="Q47" s="4">
        <v>762600</v>
      </c>
      <c r="R47" s="5">
        <v>1.1999999999999999E-3</v>
      </c>
      <c r="S47" s="4">
        <v>6472900</v>
      </c>
      <c r="T47" s="4">
        <f t="shared" si="13"/>
        <v>3411958.6</v>
      </c>
      <c r="U47" s="4">
        <f t="shared" si="14"/>
        <v>2283000</v>
      </c>
      <c r="V47" s="5">
        <v>7.0999999999999995E-3</v>
      </c>
    </row>
    <row r="48" spans="1:22" x14ac:dyDescent="0.2">
      <c r="A48" s="16" t="s">
        <v>298</v>
      </c>
      <c r="B48" s="4">
        <v>102460</v>
      </c>
      <c r="C48" s="4">
        <v>354131</v>
      </c>
      <c r="D48" s="4">
        <v>-251671</v>
      </c>
      <c r="E48" s="4">
        <v>-10730900000</v>
      </c>
      <c r="F48" s="4">
        <f t="shared" si="11"/>
        <v>-899039244252</v>
      </c>
      <c r="G48" s="4">
        <v>120900</v>
      </c>
      <c r="H48" s="4">
        <v>37500</v>
      </c>
      <c r="I48" s="4">
        <v>83400</v>
      </c>
      <c r="J48" s="4">
        <v>3556270000</v>
      </c>
      <c r="K48" s="4">
        <f t="shared" si="12"/>
        <v>24513272000</v>
      </c>
      <c r="L48" s="4">
        <v>654</v>
      </c>
      <c r="M48" s="4">
        <v>1462</v>
      </c>
      <c r="N48" s="4">
        <v>40</v>
      </c>
      <c r="O48" s="4">
        <v>91</v>
      </c>
      <c r="P48" s="4">
        <v>490600</v>
      </c>
      <c r="Q48" s="4">
        <v>1007600</v>
      </c>
      <c r="R48" s="5">
        <v>-3.4999999999999996E-3</v>
      </c>
      <c r="S48" s="4">
        <v>7711400</v>
      </c>
      <c r="T48" s="4">
        <f t="shared" si="13"/>
        <v>2786578.5</v>
      </c>
      <c r="U48" s="4">
        <f t="shared" si="14"/>
        <v>1754900</v>
      </c>
      <c r="V48" s="5">
        <v>1.06E-2</v>
      </c>
    </row>
    <row r="49" spans="1:22" x14ac:dyDescent="0.2">
      <c r="A49" s="16" t="s">
        <v>286</v>
      </c>
      <c r="B49" s="4">
        <v>170700</v>
      </c>
      <c r="C49" s="4">
        <v>813517</v>
      </c>
      <c r="D49" s="4">
        <v>-642817</v>
      </c>
      <c r="E49" s="4">
        <v>-27492530000</v>
      </c>
      <c r="F49" s="4">
        <f t="shared" si="11"/>
        <v>-888308344252</v>
      </c>
      <c r="G49" s="4">
        <v>502500</v>
      </c>
      <c r="H49" s="4">
        <v>1900</v>
      </c>
      <c r="I49" s="4">
        <v>500600</v>
      </c>
      <c r="J49" s="4">
        <v>21430860000</v>
      </c>
      <c r="K49" s="4">
        <f t="shared" si="12"/>
        <v>20957002000</v>
      </c>
      <c r="L49" s="4">
        <v>884</v>
      </c>
      <c r="M49" s="4">
        <v>1434</v>
      </c>
      <c r="N49" s="4">
        <v>38</v>
      </c>
      <c r="O49" s="4">
        <v>45</v>
      </c>
      <c r="P49" s="4">
        <v>657100</v>
      </c>
      <c r="Q49" s="4">
        <v>846200</v>
      </c>
      <c r="R49" s="5">
        <v>0</v>
      </c>
      <c r="S49" s="4">
        <v>8010463</v>
      </c>
      <c r="T49" s="4">
        <f t="shared" si="13"/>
        <v>2282711.6</v>
      </c>
      <c r="U49" s="4">
        <f t="shared" si="14"/>
        <v>1754900</v>
      </c>
      <c r="V49" s="5">
        <v>8.199999999999999E-3</v>
      </c>
    </row>
    <row r="50" spans="1:22" x14ac:dyDescent="0.2">
      <c r="A50" s="16" t="s">
        <v>285</v>
      </c>
      <c r="B50" s="4">
        <v>97010</v>
      </c>
      <c r="C50" s="4">
        <v>336091</v>
      </c>
      <c r="D50" s="4">
        <v>-239081</v>
      </c>
      <c r="E50" s="4">
        <v>-10249560000</v>
      </c>
      <c r="F50" s="4">
        <f t="shared" si="11"/>
        <v>-860815814252</v>
      </c>
      <c r="G50" s="4">
        <v>73700</v>
      </c>
      <c r="H50" s="4">
        <v>66600</v>
      </c>
      <c r="I50" s="4">
        <v>7100</v>
      </c>
      <c r="J50" s="4">
        <v>308215000</v>
      </c>
      <c r="K50" s="4">
        <f t="shared" si="12"/>
        <v>-473858000</v>
      </c>
      <c r="L50" s="4">
        <v>553</v>
      </c>
      <c r="M50" s="4">
        <v>912</v>
      </c>
      <c r="N50" s="4">
        <v>38</v>
      </c>
      <c r="O50" s="4">
        <v>42</v>
      </c>
      <c r="P50" s="4">
        <v>423000</v>
      </c>
      <c r="Q50" s="4">
        <v>520800</v>
      </c>
      <c r="R50" s="5">
        <v>-8.1000000000000013E-3</v>
      </c>
      <c r="S50" s="4">
        <v>3222300</v>
      </c>
      <c r="T50" s="4">
        <f t="shared" si="13"/>
        <v>2127237.5</v>
      </c>
      <c r="U50" s="4">
        <f t="shared" si="14"/>
        <v>1754900</v>
      </c>
      <c r="V50" s="5">
        <v>6.9999999999999993E-3</v>
      </c>
    </row>
    <row r="51" spans="1:22" x14ac:dyDescent="0.2">
      <c r="A51" s="16" t="s">
        <v>284</v>
      </c>
      <c r="B51" s="4">
        <v>218188</v>
      </c>
      <c r="C51" s="4">
        <v>158812</v>
      </c>
      <c r="D51" s="4">
        <v>59376</v>
      </c>
      <c r="E51" s="4">
        <v>2576510000</v>
      </c>
      <c r="F51" s="4">
        <f t="shared" si="11"/>
        <v>-850566254252</v>
      </c>
      <c r="G51" s="4">
        <v>205400</v>
      </c>
      <c r="H51" s="4">
        <v>232000</v>
      </c>
      <c r="I51" s="4">
        <v>-26600</v>
      </c>
      <c r="J51" s="4">
        <v>-1117985000</v>
      </c>
      <c r="K51" s="4">
        <f t="shared" si="12"/>
        <v>-782073000</v>
      </c>
      <c r="L51" s="4">
        <v>677</v>
      </c>
      <c r="M51" s="4">
        <v>991</v>
      </c>
      <c r="N51" s="4">
        <v>49</v>
      </c>
      <c r="O51" s="4">
        <v>64</v>
      </c>
      <c r="P51" s="4">
        <v>575400</v>
      </c>
      <c r="Q51" s="4">
        <v>687500</v>
      </c>
      <c r="R51" s="5">
        <v>1.1999999999999999E-3</v>
      </c>
      <c r="S51" s="4">
        <v>3073500</v>
      </c>
      <c r="T51" s="4">
        <f t="shared" si="13"/>
        <v>2087763.3</v>
      </c>
      <c r="U51" s="4">
        <f t="shared" si="14"/>
        <v>1754900</v>
      </c>
      <c r="V51" s="5">
        <v>8.1000000000000013E-3</v>
      </c>
    </row>
    <row r="52" spans="1:22" x14ac:dyDescent="0.2">
      <c r="A52" s="16" t="s">
        <v>283</v>
      </c>
      <c r="B52" s="4">
        <v>52700</v>
      </c>
      <c r="C52" s="4">
        <v>356914</v>
      </c>
      <c r="D52" s="4">
        <v>-304214</v>
      </c>
      <c r="E52" s="4">
        <v>-13105200000</v>
      </c>
      <c r="F52" s="4">
        <f t="shared" si="11"/>
        <v>-853142764252</v>
      </c>
      <c r="G52" s="4">
        <v>30200</v>
      </c>
      <c r="H52" s="4">
        <v>870800</v>
      </c>
      <c r="I52" s="4">
        <v>-840600</v>
      </c>
      <c r="J52" s="4">
        <v>-36148165000</v>
      </c>
      <c r="K52" s="4">
        <f t="shared" si="12"/>
        <v>335912000</v>
      </c>
      <c r="L52" s="4">
        <v>722</v>
      </c>
      <c r="M52" s="4">
        <v>1650</v>
      </c>
      <c r="N52" s="4">
        <v>71</v>
      </c>
      <c r="O52" s="4">
        <v>145</v>
      </c>
      <c r="P52" s="4">
        <v>682800</v>
      </c>
      <c r="Q52" s="4">
        <v>1344300</v>
      </c>
      <c r="R52" s="5">
        <v>-4.5999999999999999E-3</v>
      </c>
      <c r="S52" s="4">
        <v>2283000</v>
      </c>
      <c r="T52" s="4">
        <f t="shared" si="13"/>
        <v>2019943.3</v>
      </c>
      <c r="U52" s="4">
        <f t="shared" si="14"/>
        <v>1437992</v>
      </c>
      <c r="V52" s="5">
        <v>1.1599999999999999E-2</v>
      </c>
    </row>
    <row r="53" spans="1:22" x14ac:dyDescent="0.2">
      <c r="A53" s="16" t="s">
        <v>282</v>
      </c>
      <c r="B53" s="4">
        <v>123950</v>
      </c>
      <c r="C53" s="4">
        <v>84539</v>
      </c>
      <c r="D53" s="4">
        <v>39411</v>
      </c>
      <c r="E53" s="4">
        <v>1708310000</v>
      </c>
      <c r="F53" s="4">
        <f t="shared" si="11"/>
        <v>-840037564252</v>
      </c>
      <c r="G53" s="4">
        <v>200500</v>
      </c>
      <c r="H53" s="4">
        <v>55700</v>
      </c>
      <c r="I53" s="4">
        <v>144800</v>
      </c>
      <c r="J53" s="4">
        <v>6270385000</v>
      </c>
      <c r="K53" s="4">
        <f t="shared" si="12"/>
        <v>36484077000</v>
      </c>
      <c r="L53" s="4">
        <v>671</v>
      </c>
      <c r="M53" s="4">
        <v>902</v>
      </c>
      <c r="N53" s="4">
        <v>83</v>
      </c>
      <c r="O53" s="4">
        <v>88</v>
      </c>
      <c r="P53" s="4">
        <v>862800</v>
      </c>
      <c r="Q53" s="4">
        <v>827900</v>
      </c>
      <c r="R53" s="5">
        <v>0</v>
      </c>
      <c r="S53" s="4">
        <v>1754900</v>
      </c>
      <c r="T53" s="4">
        <f t="shared" si="13"/>
        <v>2098227.2000000002</v>
      </c>
      <c r="U53" s="4">
        <f t="shared" si="14"/>
        <v>1437992</v>
      </c>
      <c r="V53" s="5">
        <v>8.1000000000000013E-3</v>
      </c>
    </row>
    <row r="54" spans="1:22" x14ac:dyDescent="0.2">
      <c r="A54" s="16" t="s">
        <v>281</v>
      </c>
      <c r="B54" s="4">
        <v>64700</v>
      </c>
      <c r="C54" s="4">
        <v>227831</v>
      </c>
      <c r="D54" s="4">
        <v>-163131</v>
      </c>
      <c r="E54" s="4">
        <v>-7054170000</v>
      </c>
      <c r="F54" s="4">
        <f t="shared" si="11"/>
        <v>-841745874252</v>
      </c>
      <c r="G54" s="4">
        <v>267800</v>
      </c>
      <c r="H54" s="4">
        <v>95300</v>
      </c>
      <c r="I54" s="4">
        <v>172500</v>
      </c>
      <c r="J54" s="4">
        <v>7482830000</v>
      </c>
      <c r="K54" s="4">
        <f t="shared" si="12"/>
        <v>30213692000</v>
      </c>
      <c r="L54" s="4">
        <v>834</v>
      </c>
      <c r="M54" s="4">
        <v>1562</v>
      </c>
      <c r="N54" s="4">
        <v>134</v>
      </c>
      <c r="O54" s="4">
        <v>150</v>
      </c>
      <c r="P54" s="4">
        <v>1069100</v>
      </c>
      <c r="Q54" s="4">
        <v>1799400</v>
      </c>
      <c r="R54" s="5">
        <v>-1.1000000000000001E-3</v>
      </c>
      <c r="S54" s="4">
        <v>2977400</v>
      </c>
      <c r="T54" s="4">
        <f t="shared" si="13"/>
        <v>1948886.2</v>
      </c>
      <c r="U54" s="4">
        <f t="shared" si="14"/>
        <v>1437992</v>
      </c>
      <c r="V54" s="5">
        <v>6.9999999999999993E-3</v>
      </c>
    </row>
    <row r="55" spans="1:22" x14ac:dyDescent="0.2">
      <c r="A55" s="16" t="s">
        <v>280</v>
      </c>
      <c r="B55" s="4">
        <v>136900</v>
      </c>
      <c r="C55" s="4">
        <v>445356</v>
      </c>
      <c r="D55" s="4">
        <v>-308456</v>
      </c>
      <c r="E55" s="4">
        <v>-13338570000</v>
      </c>
      <c r="F55" s="4">
        <f t="shared" si="11"/>
        <v>-834691704252</v>
      </c>
      <c r="G55" s="4">
        <v>345300</v>
      </c>
      <c r="H55" s="4">
        <v>87800</v>
      </c>
      <c r="I55" s="4">
        <v>257500</v>
      </c>
      <c r="J55" s="4">
        <v>11112130000</v>
      </c>
      <c r="K55" s="4">
        <f t="shared" si="12"/>
        <v>22730862000</v>
      </c>
      <c r="L55" s="4">
        <v>775</v>
      </c>
      <c r="M55" s="4">
        <v>750</v>
      </c>
      <c r="N55" s="4">
        <v>94</v>
      </c>
      <c r="O55" s="4">
        <v>84</v>
      </c>
      <c r="P55" s="4">
        <v>763000</v>
      </c>
      <c r="Q55" s="4">
        <v>781100</v>
      </c>
      <c r="R55" s="5">
        <v>3.4999999999999996E-3</v>
      </c>
      <c r="S55" s="4">
        <v>1768100</v>
      </c>
      <c r="T55" s="4">
        <f t="shared" si="13"/>
        <v>2006131.4</v>
      </c>
      <c r="U55" s="4">
        <f t="shared" si="14"/>
        <v>1437992</v>
      </c>
      <c r="V55" s="5">
        <v>1.15E-2</v>
      </c>
    </row>
    <row r="56" spans="1:22" x14ac:dyDescent="0.2">
      <c r="A56" s="16" t="s">
        <v>279</v>
      </c>
      <c r="B56" s="4">
        <v>183742</v>
      </c>
      <c r="C56" s="4">
        <v>111977</v>
      </c>
      <c r="D56" s="4">
        <v>71765</v>
      </c>
      <c r="E56" s="4">
        <v>3094440000</v>
      </c>
      <c r="F56" s="4">
        <f t="shared" ref="F56:F114" si="15">E56+F57</f>
        <v>-821353134252</v>
      </c>
      <c r="G56" s="4">
        <v>344100</v>
      </c>
      <c r="H56" s="4">
        <v>641900</v>
      </c>
      <c r="I56" s="4">
        <v>-297800</v>
      </c>
      <c r="J56" s="4">
        <v>-12784175000</v>
      </c>
      <c r="K56" s="4">
        <f t="shared" ref="K56:K76" si="16">K57+J56</f>
        <v>11618732000</v>
      </c>
      <c r="L56" s="4">
        <v>823</v>
      </c>
      <c r="M56" s="4">
        <v>1174</v>
      </c>
      <c r="N56" s="4">
        <v>74</v>
      </c>
      <c r="O56" s="4">
        <v>97</v>
      </c>
      <c r="P56" s="4">
        <v>763300</v>
      </c>
      <c r="Q56" s="4">
        <v>974200</v>
      </c>
      <c r="R56" s="5">
        <v>1.1999999999999999E-3</v>
      </c>
      <c r="S56" s="4">
        <v>1880531</v>
      </c>
      <c r="T56" s="4">
        <f t="shared" si="13"/>
        <v>2045785.4</v>
      </c>
      <c r="U56" s="4">
        <f t="shared" ref="U56:U123" si="17">MIN(S57:S61)</f>
        <v>1437992</v>
      </c>
      <c r="V56" s="5">
        <v>1.1599999999999999E-2</v>
      </c>
    </row>
    <row r="57" spans="1:22" x14ac:dyDescent="0.2">
      <c r="A57" s="16" t="s">
        <v>278</v>
      </c>
      <c r="B57" s="4">
        <v>80300</v>
      </c>
      <c r="C57" s="4">
        <v>457178</v>
      </c>
      <c r="D57" s="4">
        <v>-376878</v>
      </c>
      <c r="E57" s="4">
        <v>-16180300000</v>
      </c>
      <c r="F57" s="4">
        <f t="shared" si="15"/>
        <v>-824447574252</v>
      </c>
      <c r="G57" s="4">
        <v>231500</v>
      </c>
      <c r="H57" s="4">
        <v>124100</v>
      </c>
      <c r="I57" s="4">
        <v>107400</v>
      </c>
      <c r="J57" s="4">
        <v>4627070000</v>
      </c>
      <c r="K57" s="4">
        <f t="shared" si="16"/>
        <v>24402907000</v>
      </c>
      <c r="L57" s="4">
        <v>728</v>
      </c>
      <c r="M57" s="4">
        <v>1384</v>
      </c>
      <c r="N57" s="4">
        <v>74</v>
      </c>
      <c r="O57" s="4">
        <v>49</v>
      </c>
      <c r="P57" s="4">
        <v>643600</v>
      </c>
      <c r="Q57" s="4">
        <v>723500</v>
      </c>
      <c r="R57" s="5">
        <v>2.3999999999999998E-3</v>
      </c>
      <c r="S57" s="4">
        <v>1437992</v>
      </c>
      <c r="T57" s="4">
        <f t="shared" si="13"/>
        <v>2130479.2999999998</v>
      </c>
      <c r="U57" s="4">
        <f t="shared" si="17"/>
        <v>1457599</v>
      </c>
      <c r="V57" s="5">
        <v>9.300000000000001E-3</v>
      </c>
    </row>
    <row r="58" spans="1:22" x14ac:dyDescent="0.2">
      <c r="A58" s="16" t="s">
        <v>275</v>
      </c>
      <c r="B58" s="4">
        <v>72800</v>
      </c>
      <c r="C58" s="4">
        <v>94704</v>
      </c>
      <c r="D58" s="4">
        <v>-21904</v>
      </c>
      <c r="E58" s="4">
        <v>-950490000</v>
      </c>
      <c r="F58" s="4">
        <f t="shared" si="15"/>
        <v>-808267274252</v>
      </c>
      <c r="G58" s="4">
        <v>307600</v>
      </c>
      <c r="H58" s="4">
        <v>46000</v>
      </c>
      <c r="I58" s="4">
        <v>261600</v>
      </c>
      <c r="J58" s="4">
        <v>11306105000</v>
      </c>
      <c r="K58" s="4">
        <f t="shared" si="16"/>
        <v>19775837000</v>
      </c>
      <c r="L58" s="4">
        <v>476</v>
      </c>
      <c r="M58" s="4">
        <v>730</v>
      </c>
      <c r="N58" s="4">
        <v>55</v>
      </c>
      <c r="O58" s="4">
        <v>67</v>
      </c>
      <c r="P58" s="4">
        <v>555900</v>
      </c>
      <c r="Q58" s="4">
        <v>899900</v>
      </c>
      <c r="R58" s="5">
        <v>1.1999999999999999E-3</v>
      </c>
      <c r="S58" s="4">
        <v>1457599</v>
      </c>
      <c r="T58" s="4">
        <f t="shared" si="13"/>
        <v>2201973</v>
      </c>
      <c r="U58" s="4">
        <f t="shared" si="17"/>
        <v>1604800</v>
      </c>
      <c r="V58" s="5">
        <v>1.04E-2</v>
      </c>
    </row>
    <row r="59" spans="1:22" x14ac:dyDescent="0.2">
      <c r="A59" s="16" t="s">
        <v>274</v>
      </c>
      <c r="B59" s="4">
        <v>64500</v>
      </c>
      <c r="C59" s="4">
        <v>280407</v>
      </c>
      <c r="D59" s="4">
        <v>-215907</v>
      </c>
      <c r="E59" s="4">
        <v>-9291640000</v>
      </c>
      <c r="F59" s="4">
        <f t="shared" si="15"/>
        <v>-807316784252</v>
      </c>
      <c r="G59" s="4">
        <v>144900</v>
      </c>
      <c r="H59" s="4">
        <v>555600</v>
      </c>
      <c r="I59" s="4">
        <v>-410700</v>
      </c>
      <c r="J59" s="4">
        <v>-17675305000</v>
      </c>
      <c r="K59" s="4">
        <f t="shared" si="16"/>
        <v>8469732000</v>
      </c>
      <c r="L59" s="4">
        <v>1132</v>
      </c>
      <c r="M59" s="4">
        <v>2385</v>
      </c>
      <c r="N59" s="4">
        <v>112</v>
      </c>
      <c r="O59" s="4">
        <v>145</v>
      </c>
      <c r="P59" s="4">
        <v>1390800</v>
      </c>
      <c r="Q59" s="4">
        <v>1574100</v>
      </c>
      <c r="R59" s="5">
        <v>-1.4800000000000001E-2</v>
      </c>
      <c r="S59" s="4">
        <v>2971794</v>
      </c>
      <c r="T59" s="4">
        <f t="shared" si="13"/>
        <v>2312360.2999999998</v>
      </c>
      <c r="U59" s="4">
        <f t="shared" si="17"/>
        <v>1483990</v>
      </c>
      <c r="V59" s="5">
        <v>1.84E-2</v>
      </c>
    </row>
    <row r="60" spans="1:22" x14ac:dyDescent="0.2">
      <c r="A60" s="16" t="s">
        <v>273</v>
      </c>
      <c r="B60" s="4">
        <v>77447</v>
      </c>
      <c r="C60" s="4">
        <v>190447</v>
      </c>
      <c r="D60" s="4">
        <v>-113000</v>
      </c>
      <c r="E60" s="4">
        <v>-4930200000</v>
      </c>
      <c r="F60" s="4">
        <f t="shared" si="15"/>
        <v>-798025144252</v>
      </c>
      <c r="G60" s="4">
        <v>180100</v>
      </c>
      <c r="H60" s="4">
        <v>90400</v>
      </c>
      <c r="I60" s="4">
        <v>89700</v>
      </c>
      <c r="J60" s="4">
        <v>3936340000</v>
      </c>
      <c r="K60" s="4">
        <f t="shared" si="16"/>
        <v>26145037000</v>
      </c>
      <c r="L60" s="4">
        <v>761</v>
      </c>
      <c r="M60" s="4">
        <v>828</v>
      </c>
      <c r="N60" s="4">
        <v>83</v>
      </c>
      <c r="O60" s="4">
        <v>77</v>
      </c>
      <c r="P60" s="4">
        <v>814100</v>
      </c>
      <c r="Q60" s="4">
        <v>740500</v>
      </c>
      <c r="R60" s="5">
        <v>1.1999999999999999E-3</v>
      </c>
      <c r="S60" s="4">
        <v>1667559</v>
      </c>
      <c r="T60" s="4">
        <f t="shared" si="13"/>
        <v>2330738.6</v>
      </c>
      <c r="U60" s="4">
        <f t="shared" si="17"/>
        <v>1483990</v>
      </c>
      <c r="V60" s="5">
        <v>1.37E-2</v>
      </c>
    </row>
    <row r="61" spans="1:22" x14ac:dyDescent="0.2">
      <c r="A61" s="16" t="s">
        <v>268</v>
      </c>
      <c r="B61" s="4">
        <v>38500</v>
      </c>
      <c r="C61" s="4">
        <v>405036</v>
      </c>
      <c r="D61" s="4">
        <v>-366536</v>
      </c>
      <c r="E61" s="4">
        <v>-16010290000</v>
      </c>
      <c r="F61" s="4">
        <f t="shared" si="15"/>
        <v>-793094944252</v>
      </c>
      <c r="G61" s="4">
        <v>43200</v>
      </c>
      <c r="H61" s="4">
        <v>265200</v>
      </c>
      <c r="I61" s="4">
        <v>-222000</v>
      </c>
      <c r="J61" s="4">
        <v>-9680855000</v>
      </c>
      <c r="K61" s="4">
        <f t="shared" si="16"/>
        <v>22208697000</v>
      </c>
      <c r="L61" s="4">
        <v>722</v>
      </c>
      <c r="M61" s="4">
        <v>2164</v>
      </c>
      <c r="N61" s="4">
        <v>71</v>
      </c>
      <c r="O61" s="4">
        <v>106</v>
      </c>
      <c r="P61" s="4">
        <v>649800</v>
      </c>
      <c r="Q61" s="4">
        <v>1505900</v>
      </c>
      <c r="R61" s="5">
        <v>-6.8000000000000005E-3</v>
      </c>
      <c r="S61" s="4">
        <v>2678758</v>
      </c>
      <c r="T61" s="4">
        <f t="shared" si="13"/>
        <v>2239495.7999999998</v>
      </c>
      <c r="U61" s="4">
        <f t="shared" si="17"/>
        <v>1483990</v>
      </c>
      <c r="V61" s="5">
        <v>1.9299999999999998E-2</v>
      </c>
    </row>
    <row r="62" spans="1:22" x14ac:dyDescent="0.2">
      <c r="A62" s="16" t="s">
        <v>266</v>
      </c>
      <c r="B62" s="4">
        <v>96400</v>
      </c>
      <c r="C62" s="4">
        <v>272618</v>
      </c>
      <c r="D62" s="4">
        <v>-176218</v>
      </c>
      <c r="E62" s="4">
        <v>-7772490000</v>
      </c>
      <c r="F62" s="4">
        <f t="shared" si="15"/>
        <v>-777084654252</v>
      </c>
      <c r="G62" s="4">
        <v>171300</v>
      </c>
      <c r="H62" s="4">
        <v>38600</v>
      </c>
      <c r="I62" s="4">
        <v>132700</v>
      </c>
      <c r="J62" s="4">
        <v>5839460000</v>
      </c>
      <c r="K62" s="4">
        <f t="shared" si="16"/>
        <v>31889552000</v>
      </c>
      <c r="L62" s="4">
        <v>745</v>
      </c>
      <c r="M62" s="4">
        <v>1288</v>
      </c>
      <c r="N62" s="4">
        <v>47</v>
      </c>
      <c r="O62" s="4">
        <v>64</v>
      </c>
      <c r="P62" s="4">
        <v>624900</v>
      </c>
      <c r="Q62" s="4">
        <v>881800</v>
      </c>
      <c r="R62" s="5">
        <v>-1.01E-2</v>
      </c>
      <c r="S62" s="4">
        <v>1604800</v>
      </c>
      <c r="T62" s="4">
        <f t="shared" ref="T62:T115" si="18">AVERAGE(S63:S72)</f>
        <v>2276765.7999999998</v>
      </c>
      <c r="U62" s="4">
        <f t="shared" si="17"/>
        <v>1483990</v>
      </c>
      <c r="V62" s="5">
        <v>1.1299999999999999E-2</v>
      </c>
    </row>
    <row r="63" spans="1:22" x14ac:dyDescent="0.2">
      <c r="A63" s="16" t="s">
        <v>265</v>
      </c>
      <c r="B63" s="4">
        <v>173604</v>
      </c>
      <c r="C63" s="4">
        <v>418010</v>
      </c>
      <c r="D63" s="4">
        <v>-244406</v>
      </c>
      <c r="E63" s="4">
        <v>-10807960000</v>
      </c>
      <c r="F63" s="4">
        <f t="shared" si="15"/>
        <v>-769312164252</v>
      </c>
      <c r="G63" s="4">
        <v>170900</v>
      </c>
      <c r="H63" s="4">
        <v>40400</v>
      </c>
      <c r="I63" s="4">
        <v>130500</v>
      </c>
      <c r="J63" s="4">
        <v>5818625000</v>
      </c>
      <c r="K63" s="4">
        <f t="shared" si="16"/>
        <v>26050092000</v>
      </c>
      <c r="L63" s="4">
        <v>1000</v>
      </c>
      <c r="M63" s="4">
        <v>1573</v>
      </c>
      <c r="N63" s="4">
        <v>87</v>
      </c>
      <c r="O63" s="4">
        <v>116</v>
      </c>
      <c r="P63" s="4">
        <v>995000</v>
      </c>
      <c r="Q63" s="4">
        <v>1390200</v>
      </c>
      <c r="R63" s="5">
        <v>5.6999999999999993E-3</v>
      </c>
      <c r="S63" s="4">
        <v>2537739</v>
      </c>
      <c r="T63" s="4">
        <f t="shared" si="18"/>
        <v>2223257.1</v>
      </c>
      <c r="U63" s="4">
        <f t="shared" si="17"/>
        <v>1483990</v>
      </c>
      <c r="V63" s="5">
        <v>1.46E-2</v>
      </c>
    </row>
    <row r="64" spans="1:22" x14ac:dyDescent="0.2">
      <c r="A64" s="16" t="s">
        <v>247</v>
      </c>
      <c r="B64" s="4">
        <v>81676</v>
      </c>
      <c r="C64" s="4">
        <v>53559</v>
      </c>
      <c r="D64" s="4">
        <v>28117</v>
      </c>
      <c r="E64" s="4">
        <v>1238440000</v>
      </c>
      <c r="F64" s="4">
        <f t="shared" si="15"/>
        <v>-758504204252</v>
      </c>
      <c r="G64" s="4">
        <v>173700</v>
      </c>
      <c r="H64" s="4">
        <v>141500</v>
      </c>
      <c r="I64" s="4">
        <v>32200</v>
      </c>
      <c r="J64" s="4">
        <v>1427545000</v>
      </c>
      <c r="K64" s="4">
        <f t="shared" si="16"/>
        <v>20231467000</v>
      </c>
      <c r="L64" s="4">
        <v>507</v>
      </c>
      <c r="M64" s="4">
        <v>904</v>
      </c>
      <c r="N64" s="4">
        <v>45</v>
      </c>
      <c r="O64" s="4">
        <v>63</v>
      </c>
      <c r="P64" s="4">
        <v>469900</v>
      </c>
      <c r="Q64" s="4">
        <v>785800</v>
      </c>
      <c r="R64" s="5">
        <v>-1.1000000000000001E-3</v>
      </c>
      <c r="S64" s="4">
        <v>1483990</v>
      </c>
      <c r="T64" s="4">
        <f t="shared" si="18"/>
        <v>2264064.2000000002</v>
      </c>
      <c r="U64" s="4">
        <f t="shared" si="17"/>
        <v>2172536</v>
      </c>
      <c r="V64" s="5">
        <v>6.8000000000000005E-3</v>
      </c>
    </row>
    <row r="65" spans="1:22" x14ac:dyDescent="0.2">
      <c r="A65" s="16" t="s">
        <v>239</v>
      </c>
      <c r="B65" s="4">
        <v>123200</v>
      </c>
      <c r="C65" s="4">
        <v>179228</v>
      </c>
      <c r="D65" s="4">
        <v>-56028</v>
      </c>
      <c r="E65" s="4">
        <v>-2431110000</v>
      </c>
      <c r="F65" s="4">
        <f t="shared" si="15"/>
        <v>-759742644252</v>
      </c>
      <c r="G65" s="4">
        <v>533200</v>
      </c>
      <c r="H65" s="4">
        <v>166000</v>
      </c>
      <c r="I65" s="4">
        <v>367200</v>
      </c>
      <c r="J65" s="4">
        <v>16297340000</v>
      </c>
      <c r="K65" s="4">
        <f t="shared" si="16"/>
        <v>18803922000</v>
      </c>
      <c r="L65" s="4">
        <v>1291</v>
      </c>
      <c r="M65" s="4">
        <v>1317</v>
      </c>
      <c r="N65" s="4">
        <v>138</v>
      </c>
      <c r="O65" s="4">
        <v>84</v>
      </c>
      <c r="P65" s="4">
        <v>1235400</v>
      </c>
      <c r="Q65" s="4">
        <v>993600</v>
      </c>
      <c r="R65" s="5">
        <v>0</v>
      </c>
      <c r="S65" s="4">
        <v>2340552</v>
      </c>
      <c r="T65" s="4">
        <f t="shared" si="18"/>
        <v>2206178.4</v>
      </c>
      <c r="U65" s="4">
        <f t="shared" si="17"/>
        <v>1851342</v>
      </c>
      <c r="V65" s="5">
        <v>1.3600000000000001E-2</v>
      </c>
    </row>
    <row r="66" spans="1:22" x14ac:dyDescent="0.2">
      <c r="A66" s="16" t="s">
        <v>238</v>
      </c>
      <c r="B66" s="4">
        <v>343500</v>
      </c>
      <c r="C66" s="4">
        <v>272797</v>
      </c>
      <c r="D66" s="4">
        <v>70703</v>
      </c>
      <c r="E66" s="4">
        <v>3189300000</v>
      </c>
      <c r="F66" s="4">
        <f t="shared" si="15"/>
        <v>-757311534252</v>
      </c>
      <c r="G66" s="4">
        <v>45800</v>
      </c>
      <c r="H66" s="4">
        <v>273300</v>
      </c>
      <c r="I66" s="4">
        <v>-227500</v>
      </c>
      <c r="J66" s="4">
        <v>-9949255000</v>
      </c>
      <c r="K66" s="4">
        <f t="shared" si="16"/>
        <v>2506582000</v>
      </c>
      <c r="L66" s="4">
        <v>795</v>
      </c>
      <c r="M66" s="4">
        <v>1488</v>
      </c>
      <c r="N66" s="4">
        <v>67</v>
      </c>
      <c r="O66" s="4">
        <v>96</v>
      </c>
      <c r="P66" s="4">
        <v>1114100</v>
      </c>
      <c r="Q66" s="4">
        <v>1160700</v>
      </c>
      <c r="R66" s="5">
        <v>3.4999999999999996E-3</v>
      </c>
      <c r="S66" s="4">
        <v>2277071</v>
      </c>
      <c r="T66" s="4">
        <f t="shared" si="18"/>
        <v>2260129.4</v>
      </c>
      <c r="U66" s="4">
        <f t="shared" si="17"/>
        <v>1766330</v>
      </c>
      <c r="V66" s="5">
        <v>1.4800000000000001E-2</v>
      </c>
    </row>
    <row r="67" spans="1:22" x14ac:dyDescent="0.2">
      <c r="A67" s="16" t="s">
        <v>237</v>
      </c>
      <c r="B67" s="4">
        <v>102600</v>
      </c>
      <c r="C67" s="4">
        <v>125592</v>
      </c>
      <c r="D67" s="4">
        <v>-22992</v>
      </c>
      <c r="E67" s="4">
        <v>-1048500000</v>
      </c>
      <c r="F67" s="4">
        <f t="shared" si="15"/>
        <v>-760500834252</v>
      </c>
      <c r="G67" s="4">
        <v>138600</v>
      </c>
      <c r="H67" s="4">
        <v>179000</v>
      </c>
      <c r="I67" s="4">
        <v>-40400</v>
      </c>
      <c r="J67" s="4">
        <v>-1765370000</v>
      </c>
      <c r="K67" s="4">
        <f t="shared" si="16"/>
        <v>12455837000</v>
      </c>
      <c r="L67" s="4">
        <v>922</v>
      </c>
      <c r="M67" s="4">
        <v>1569</v>
      </c>
      <c r="N67" s="4">
        <v>78</v>
      </c>
      <c r="O67" s="4">
        <v>99</v>
      </c>
      <c r="P67" s="4">
        <v>842600</v>
      </c>
      <c r="Q67" s="4">
        <v>1418400</v>
      </c>
      <c r="R67" s="5">
        <v>-1.34E-2</v>
      </c>
      <c r="S67" s="4">
        <v>2284931</v>
      </c>
      <c r="T67" s="4">
        <f t="shared" si="18"/>
        <v>2266373</v>
      </c>
      <c r="U67" s="4">
        <f t="shared" si="17"/>
        <v>1766330</v>
      </c>
      <c r="V67" s="5">
        <v>2.12E-2</v>
      </c>
    </row>
    <row r="68" spans="1:22" x14ac:dyDescent="0.2">
      <c r="A68" s="16" t="s">
        <v>233</v>
      </c>
      <c r="B68" s="4">
        <v>221400</v>
      </c>
      <c r="C68" s="4">
        <v>56254</v>
      </c>
      <c r="D68" s="4">
        <v>165146</v>
      </c>
      <c r="E68" s="4">
        <v>7378890000</v>
      </c>
      <c r="F68" s="4">
        <f t="shared" si="15"/>
        <v>-759452334252</v>
      </c>
      <c r="G68" s="4">
        <v>279800</v>
      </c>
      <c r="H68" s="4">
        <v>267600</v>
      </c>
      <c r="I68" s="4">
        <v>12200</v>
      </c>
      <c r="J68" s="4">
        <v>1253790000</v>
      </c>
      <c r="K68" s="4">
        <f t="shared" si="16"/>
        <v>14221207000</v>
      </c>
      <c r="L68" s="4">
        <v>1110</v>
      </c>
      <c r="M68" s="4">
        <v>1174</v>
      </c>
      <c r="N68" s="4">
        <v>89</v>
      </c>
      <c r="O68" s="4">
        <v>96</v>
      </c>
      <c r="P68" s="4">
        <v>39200</v>
      </c>
      <c r="Q68" s="4">
        <v>97400</v>
      </c>
      <c r="R68" s="5">
        <v>3.4000000000000002E-3</v>
      </c>
      <c r="S68" s="4">
        <v>2172536</v>
      </c>
      <c r="T68" s="4">
        <f t="shared" si="18"/>
        <v>2655988.7999999998</v>
      </c>
      <c r="U68" s="4">
        <f t="shared" si="17"/>
        <v>1766330</v>
      </c>
    </row>
    <row r="69" spans="1:22" x14ac:dyDescent="0.2">
      <c r="A69" s="16" t="s">
        <v>232</v>
      </c>
      <c r="B69" s="4">
        <v>396300</v>
      </c>
      <c r="C69" s="4">
        <v>70405</v>
      </c>
      <c r="D69" s="4">
        <v>325895</v>
      </c>
      <c r="E69" s="4">
        <v>14455190000</v>
      </c>
      <c r="F69" s="4">
        <f t="shared" si="15"/>
        <v>-766831224252</v>
      </c>
      <c r="G69" s="4">
        <v>417200</v>
      </c>
      <c r="H69" s="4">
        <v>332224</v>
      </c>
      <c r="I69" s="4">
        <v>84976</v>
      </c>
      <c r="J69" s="4">
        <v>3821787000</v>
      </c>
      <c r="K69" s="4">
        <f t="shared" si="16"/>
        <v>12967417000</v>
      </c>
      <c r="L69" s="4"/>
      <c r="M69" s="4"/>
      <c r="N69" s="4"/>
      <c r="O69" s="4"/>
      <c r="P69" s="4">
        <v>2609900</v>
      </c>
      <c r="Q69" s="4">
        <v>1335100</v>
      </c>
      <c r="R69" s="5">
        <v>1.95E-2</v>
      </c>
      <c r="S69" s="4">
        <v>4075667</v>
      </c>
      <c r="T69" s="4">
        <f t="shared" si="18"/>
        <v>2552933.4</v>
      </c>
      <c r="U69" s="4">
        <f t="shared" si="17"/>
        <v>1766330</v>
      </c>
    </row>
    <row r="70" spans="1:22" x14ac:dyDescent="0.2">
      <c r="A70" s="16" t="s">
        <v>231</v>
      </c>
      <c r="B70" s="4">
        <v>204600</v>
      </c>
      <c r="C70" s="4">
        <v>100780</v>
      </c>
      <c r="D70" s="4">
        <v>103820</v>
      </c>
      <c r="E70" s="4">
        <v>4552390000</v>
      </c>
      <c r="F70" s="4">
        <f t="shared" si="15"/>
        <v>-781286414252</v>
      </c>
      <c r="G70" s="4">
        <v>168000</v>
      </c>
      <c r="H70" s="4">
        <v>45000</v>
      </c>
      <c r="I70" s="4">
        <v>123000</v>
      </c>
      <c r="J70" s="4">
        <v>5398935000</v>
      </c>
      <c r="K70" s="4">
        <f t="shared" si="16"/>
        <v>9145630000</v>
      </c>
      <c r="L70" s="4"/>
      <c r="M70" s="4"/>
      <c r="N70" s="4"/>
      <c r="O70" s="4"/>
      <c r="P70" s="4">
        <v>857800</v>
      </c>
      <c r="Q70" s="4">
        <v>772100</v>
      </c>
      <c r="R70" s="5">
        <v>1.1999999999999999E-3</v>
      </c>
      <c r="S70" s="4">
        <v>1851342</v>
      </c>
      <c r="T70" s="4">
        <f t="shared" si="18"/>
        <v>2765602.2</v>
      </c>
      <c r="U70" s="4">
        <f t="shared" si="17"/>
        <v>1761694</v>
      </c>
    </row>
    <row r="71" spans="1:22" x14ac:dyDescent="0.2">
      <c r="A71" s="16" t="s">
        <v>230</v>
      </c>
      <c r="B71" s="4">
        <v>133000</v>
      </c>
      <c r="C71" s="4">
        <v>270549</v>
      </c>
      <c r="D71" s="4">
        <v>-137549</v>
      </c>
      <c r="E71" s="4">
        <v>-5989610000</v>
      </c>
      <c r="F71" s="4">
        <f t="shared" si="15"/>
        <v>-785838804252</v>
      </c>
      <c r="G71" s="4">
        <v>478900</v>
      </c>
      <c r="H71" s="4">
        <v>263200</v>
      </c>
      <c r="I71" s="4">
        <v>215700</v>
      </c>
      <c r="J71" s="4">
        <v>9282110000</v>
      </c>
      <c r="K71" s="4">
        <f t="shared" si="16"/>
        <v>3746695000</v>
      </c>
      <c r="L71" s="4"/>
      <c r="M71" s="4"/>
      <c r="N71" s="4"/>
      <c r="O71" s="4"/>
      <c r="P71" s="4">
        <v>867700</v>
      </c>
      <c r="Q71" s="4">
        <v>711300</v>
      </c>
      <c r="R71" s="5">
        <v>3.4999999999999996E-3</v>
      </c>
      <c r="S71" s="4">
        <v>1766330</v>
      </c>
      <c r="T71" s="4">
        <f t="shared" si="18"/>
        <v>2866769.1</v>
      </c>
      <c r="U71" s="4">
        <f t="shared" si="17"/>
        <v>1761694</v>
      </c>
    </row>
    <row r="72" spans="1:22" x14ac:dyDescent="0.2">
      <c r="A72" s="16" t="s">
        <v>229</v>
      </c>
      <c r="B72" s="4">
        <v>134150</v>
      </c>
      <c r="C72" s="4">
        <v>100603</v>
      </c>
      <c r="D72" s="4">
        <v>33547</v>
      </c>
      <c r="E72" s="4">
        <v>1453090000</v>
      </c>
      <c r="F72" s="4">
        <f t="shared" si="15"/>
        <v>-779849194252</v>
      </c>
      <c r="G72" s="4">
        <v>452500</v>
      </c>
      <c r="H72" s="4">
        <v>7600</v>
      </c>
      <c r="I72" s="4">
        <v>444900</v>
      </c>
      <c r="J72" s="4">
        <v>19268280000</v>
      </c>
      <c r="K72" s="4">
        <f t="shared" si="16"/>
        <v>-5535415000</v>
      </c>
      <c r="L72" s="4"/>
      <c r="M72" s="4"/>
      <c r="N72" s="4"/>
      <c r="O72" s="4"/>
      <c r="P72" s="4">
        <v>1181700</v>
      </c>
      <c r="Q72" s="4">
        <v>700900</v>
      </c>
      <c r="R72" s="5">
        <v>5.7999999999999996E-3</v>
      </c>
      <c r="S72" s="4">
        <v>1977500</v>
      </c>
      <c r="T72" s="4">
        <f t="shared" si="18"/>
        <v>3198889.7</v>
      </c>
      <c r="U72" s="4">
        <f t="shared" si="17"/>
        <v>1761694</v>
      </c>
    </row>
    <row r="73" spans="1:22" x14ac:dyDescent="0.2">
      <c r="A73" s="16" t="s">
        <v>228</v>
      </c>
      <c r="B73" s="4">
        <v>259000</v>
      </c>
      <c r="C73" s="4">
        <v>627490</v>
      </c>
      <c r="D73" s="4">
        <v>-368490</v>
      </c>
      <c r="E73" s="4">
        <v>-15798980000</v>
      </c>
      <c r="F73" s="4">
        <f t="shared" si="15"/>
        <v>-781302284252</v>
      </c>
      <c r="G73" s="4">
        <v>112100</v>
      </c>
      <c r="H73" s="4">
        <v>361000</v>
      </c>
      <c r="I73" s="4">
        <v>-248900</v>
      </c>
      <c r="J73" s="4">
        <v>-10664345000</v>
      </c>
      <c r="K73" s="4">
        <f t="shared" si="16"/>
        <v>-24803695000</v>
      </c>
      <c r="L73" s="4"/>
      <c r="M73" s="4"/>
      <c r="N73" s="4"/>
      <c r="O73" s="4"/>
      <c r="P73" s="4">
        <v>766300</v>
      </c>
      <c r="Q73" s="4">
        <v>967000</v>
      </c>
      <c r="R73" s="5">
        <v>-1.1000000000000001E-3</v>
      </c>
      <c r="S73" s="4">
        <v>2002652</v>
      </c>
      <c r="T73" s="4">
        <f t="shared" si="18"/>
        <v>3264129.7</v>
      </c>
      <c r="U73" s="4">
        <f t="shared" si="17"/>
        <v>1761694</v>
      </c>
    </row>
    <row r="74" spans="1:22" x14ac:dyDescent="0.2">
      <c r="A74" s="16" t="s">
        <v>227</v>
      </c>
      <c r="B74" s="4">
        <v>224100</v>
      </c>
      <c r="C74" s="4">
        <v>362368</v>
      </c>
      <c r="D74" s="4">
        <v>-138268</v>
      </c>
      <c r="E74" s="4">
        <v>-5922860000</v>
      </c>
      <c r="F74" s="4">
        <f t="shared" si="15"/>
        <v>-765503304252</v>
      </c>
      <c r="G74" s="4">
        <v>257900</v>
      </c>
      <c r="H74" s="4">
        <v>402100</v>
      </c>
      <c r="I74" s="4">
        <v>-144200</v>
      </c>
      <c r="J74" s="4">
        <v>-6190705000</v>
      </c>
      <c r="K74" s="4">
        <f t="shared" si="16"/>
        <v>-14139350000</v>
      </c>
      <c r="L74" s="4"/>
      <c r="M74" s="4"/>
      <c r="N74" s="4"/>
      <c r="O74" s="4"/>
      <c r="P74" s="4">
        <v>565500</v>
      </c>
      <c r="Q74" s="4">
        <v>878400</v>
      </c>
      <c r="R74" s="5">
        <v>-1.1000000000000001E-3</v>
      </c>
      <c r="S74" s="4">
        <v>1892061</v>
      </c>
      <c r="T74" s="4">
        <f t="shared" si="18"/>
        <v>3520585.3</v>
      </c>
      <c r="U74" s="4">
        <f t="shared" si="17"/>
        <v>1761694</v>
      </c>
    </row>
    <row r="75" spans="1:22" x14ac:dyDescent="0.2">
      <c r="A75" s="16" t="s">
        <v>221</v>
      </c>
      <c r="B75" s="4">
        <v>318988</v>
      </c>
      <c r="C75" s="4">
        <v>509629</v>
      </c>
      <c r="D75" s="4">
        <v>-190641</v>
      </c>
      <c r="E75" s="4">
        <v>-8172650000</v>
      </c>
      <c r="F75" s="4">
        <f t="shared" si="15"/>
        <v>-759580444252</v>
      </c>
      <c r="G75" s="4">
        <v>56400</v>
      </c>
      <c r="H75" s="4">
        <v>353200</v>
      </c>
      <c r="I75" s="4">
        <v>-296800</v>
      </c>
      <c r="J75" s="4">
        <v>-12777550000</v>
      </c>
      <c r="K75" s="4">
        <f t="shared" si="16"/>
        <v>-7948645000</v>
      </c>
      <c r="L75" s="4"/>
      <c r="M75" s="4"/>
      <c r="N75" s="4"/>
      <c r="O75" s="4"/>
      <c r="P75" s="4">
        <v>682600</v>
      </c>
      <c r="Q75" s="4">
        <v>640200</v>
      </c>
      <c r="R75" s="5">
        <v>1.1999999999999999E-3</v>
      </c>
      <c r="S75" s="4">
        <v>1761694</v>
      </c>
      <c r="T75" s="4">
        <f t="shared" si="18"/>
        <v>3578802.5</v>
      </c>
      <c r="U75" s="4">
        <f t="shared" si="17"/>
        <v>2347367</v>
      </c>
    </row>
    <row r="76" spans="1:22" x14ac:dyDescent="0.2">
      <c r="A76" s="16" t="s">
        <v>212</v>
      </c>
      <c r="B76" s="4">
        <v>200200</v>
      </c>
      <c r="C76" s="4">
        <v>596394</v>
      </c>
      <c r="D76" s="4">
        <v>-396194</v>
      </c>
      <c r="E76" s="4">
        <v>-16991630000</v>
      </c>
      <c r="F76" s="4">
        <f t="shared" si="15"/>
        <v>-751407794252</v>
      </c>
      <c r="G76" s="4">
        <v>386300</v>
      </c>
      <c r="H76" s="4">
        <v>534900</v>
      </c>
      <c r="I76" s="4">
        <v>-148600</v>
      </c>
      <c r="J76" s="4">
        <v>-6358490000</v>
      </c>
      <c r="K76" s="4">
        <f t="shared" si="16"/>
        <v>4828905000</v>
      </c>
      <c r="L76" s="4"/>
      <c r="M76" s="4"/>
      <c r="N76" s="4"/>
      <c r="O76" s="4"/>
      <c r="P76" s="4">
        <v>1024000</v>
      </c>
      <c r="Q76" s="4">
        <v>1291400</v>
      </c>
      <c r="R76" s="5">
        <v>0</v>
      </c>
      <c r="S76" s="4">
        <v>2816581</v>
      </c>
      <c r="T76" s="4">
        <f t="shared" si="18"/>
        <v>3660141</v>
      </c>
      <c r="U76" s="4">
        <f t="shared" si="17"/>
        <v>2347367</v>
      </c>
    </row>
    <row r="77" spans="1:22" x14ac:dyDescent="0.2">
      <c r="A77" s="16" t="s">
        <v>211</v>
      </c>
      <c r="B77" s="4">
        <v>273710</v>
      </c>
      <c r="C77" s="4">
        <v>458856</v>
      </c>
      <c r="D77" s="4">
        <v>-185146</v>
      </c>
      <c r="E77" s="4">
        <v>-8033080000</v>
      </c>
      <c r="F77" s="4">
        <f t="shared" si="15"/>
        <v>-734416164252</v>
      </c>
      <c r="G77" s="4">
        <v>160000</v>
      </c>
      <c r="H77" s="4">
        <v>177800</v>
      </c>
      <c r="I77" s="4">
        <v>-17800</v>
      </c>
      <c r="J77" s="4">
        <v>-759115000</v>
      </c>
      <c r="K77" s="4">
        <f>K78+J77</f>
        <v>11187395000</v>
      </c>
      <c r="L77" s="4"/>
      <c r="M77" s="4"/>
      <c r="N77" s="4"/>
      <c r="O77" s="4"/>
      <c r="P77" s="4">
        <v>699700</v>
      </c>
      <c r="Q77" s="4">
        <v>1266900</v>
      </c>
      <c r="R77" s="5">
        <v>-1.1399999999999999E-2</v>
      </c>
      <c r="S77" s="4">
        <v>2347367</v>
      </c>
      <c r="T77" s="4">
        <f t="shared" si="18"/>
        <v>3782849.8</v>
      </c>
      <c r="U77" s="4">
        <f t="shared" si="17"/>
        <v>2777999</v>
      </c>
    </row>
    <row r="78" spans="1:22" x14ac:dyDescent="0.2">
      <c r="A78" s="16" t="s">
        <v>210</v>
      </c>
      <c r="B78" s="4">
        <v>3805600</v>
      </c>
      <c r="C78" s="4">
        <v>4299333</v>
      </c>
      <c r="D78" s="4">
        <v>-493733</v>
      </c>
      <c r="E78" s="4">
        <v>-21450760000</v>
      </c>
      <c r="F78" s="4">
        <f t="shared" si="15"/>
        <v>-726383084252</v>
      </c>
      <c r="G78" s="4">
        <v>329700</v>
      </c>
      <c r="H78" s="4">
        <v>94300</v>
      </c>
      <c r="I78" s="4">
        <v>235400</v>
      </c>
      <c r="J78" s="4">
        <v>10247110000</v>
      </c>
      <c r="K78" s="4">
        <f>J78+K80</f>
        <v>11946510000</v>
      </c>
      <c r="R78" s="5">
        <v>-2.2000000000000001E-3</v>
      </c>
      <c r="S78" s="4">
        <v>6068694</v>
      </c>
      <c r="T78" s="4">
        <f t="shared" si="18"/>
        <v>3406417.5</v>
      </c>
      <c r="U78" s="4">
        <f t="shared" si="17"/>
        <v>2655052</v>
      </c>
    </row>
    <row r="79" spans="1:22" x14ac:dyDescent="0.2">
      <c r="A79" s="16" t="s">
        <v>209</v>
      </c>
      <c r="B79" s="4">
        <v>1007350</v>
      </c>
      <c r="C79" s="4">
        <v>722900</v>
      </c>
      <c r="D79" s="4">
        <v>284450</v>
      </c>
      <c r="E79" s="4">
        <v>12379270000</v>
      </c>
      <c r="F79" s="4">
        <f t="shared" si="15"/>
        <v>-704932324252</v>
      </c>
      <c r="G79" s="4">
        <v>466500</v>
      </c>
      <c r="H79" s="4">
        <v>42700</v>
      </c>
      <c r="I79" s="4">
        <v>423800</v>
      </c>
      <c r="J79" s="4">
        <v>18477690000</v>
      </c>
      <c r="L79" s="4"/>
      <c r="M79" s="4"/>
      <c r="N79" s="4"/>
      <c r="O79" s="4"/>
      <c r="P79" s="4">
        <v>740600</v>
      </c>
      <c r="Q79" s="4">
        <v>1673500</v>
      </c>
      <c r="R79" s="5">
        <v>-2.2000000000000001E-3</v>
      </c>
      <c r="S79" s="4">
        <v>3045113</v>
      </c>
      <c r="T79" s="4">
        <f t="shared" si="18"/>
        <v>3448783.5</v>
      </c>
      <c r="U79" s="4">
        <f t="shared" si="17"/>
        <v>2655052</v>
      </c>
    </row>
    <row r="80" spans="1:22" x14ac:dyDescent="0.2">
      <c r="A80" s="16" t="s">
        <v>208</v>
      </c>
      <c r="B80" s="4">
        <v>125800</v>
      </c>
      <c r="C80" s="4">
        <v>662593</v>
      </c>
      <c r="D80" s="4">
        <v>-536793</v>
      </c>
      <c r="E80" s="4">
        <v>-23506160000</v>
      </c>
      <c r="F80" s="4">
        <f t="shared" si="15"/>
        <v>-717311594252</v>
      </c>
      <c r="G80" s="4">
        <v>142400</v>
      </c>
      <c r="H80" s="4">
        <v>102600</v>
      </c>
      <c r="I80" s="4">
        <v>39800</v>
      </c>
      <c r="J80" s="4">
        <v>1699400000</v>
      </c>
      <c r="K80" s="4">
        <f>J80</f>
        <v>1699400000</v>
      </c>
      <c r="R80" s="5">
        <v>-7.9000000000000008E-3</v>
      </c>
      <c r="S80" s="4">
        <v>3978030</v>
      </c>
      <c r="T80" s="4">
        <f t="shared" si="18"/>
        <v>3256397.3</v>
      </c>
      <c r="U80" s="4">
        <f t="shared" si="17"/>
        <v>2343866</v>
      </c>
    </row>
    <row r="81" spans="1:21" x14ac:dyDescent="0.2">
      <c r="A81" s="16" t="s">
        <v>207</v>
      </c>
      <c r="B81" s="4">
        <v>790267</v>
      </c>
      <c r="C81" s="4">
        <v>449427</v>
      </c>
      <c r="D81" s="4">
        <v>340840</v>
      </c>
      <c r="E81" s="4">
        <v>15058820000</v>
      </c>
      <c r="F81" s="4">
        <f t="shared" si="15"/>
        <v>-693805434252</v>
      </c>
      <c r="R81" s="5">
        <v>4.5999999999999999E-3</v>
      </c>
      <c r="S81" s="4">
        <v>2777999</v>
      </c>
      <c r="T81" s="4">
        <f t="shared" si="18"/>
        <v>3226110.5</v>
      </c>
      <c r="U81" s="4">
        <f t="shared" si="17"/>
        <v>2343866</v>
      </c>
    </row>
    <row r="82" spans="1:21" x14ac:dyDescent="0.2">
      <c r="A82" s="16" t="s">
        <v>206</v>
      </c>
      <c r="B82" s="4">
        <v>761316</v>
      </c>
      <c r="C82" s="4">
        <v>327319</v>
      </c>
      <c r="D82" s="4">
        <v>433997</v>
      </c>
      <c r="E82" s="4">
        <v>19095560000</v>
      </c>
      <c r="F82" s="4">
        <f t="shared" si="15"/>
        <v>-708864254252</v>
      </c>
      <c r="R82" s="5">
        <v>2.5699999999999997E-2</v>
      </c>
      <c r="S82" s="4">
        <v>5298706</v>
      </c>
      <c r="T82" s="4">
        <f t="shared" si="18"/>
        <v>2975988.5</v>
      </c>
      <c r="U82" s="4">
        <f t="shared" si="17"/>
        <v>2343866</v>
      </c>
    </row>
    <row r="83" spans="1:21" x14ac:dyDescent="0.2">
      <c r="A83" s="16" t="s">
        <v>205</v>
      </c>
      <c r="B83" s="4">
        <v>60804</v>
      </c>
      <c r="C83" s="4">
        <v>291700</v>
      </c>
      <c r="D83" s="4">
        <v>-230896</v>
      </c>
      <c r="E83" s="4">
        <v>-9871460000</v>
      </c>
      <c r="F83" s="4">
        <f t="shared" si="15"/>
        <v>-727959814252</v>
      </c>
      <c r="R83" s="5">
        <v>3.5999999999999999E-3</v>
      </c>
      <c r="S83" s="4">
        <v>2655052</v>
      </c>
      <c r="T83" s="4">
        <f t="shared" si="18"/>
        <v>3063598.2</v>
      </c>
      <c r="U83" s="4">
        <f t="shared" si="17"/>
        <v>2304371</v>
      </c>
    </row>
    <row r="84" spans="1:21" x14ac:dyDescent="0.2">
      <c r="A84" s="16" t="s">
        <v>204</v>
      </c>
      <c r="B84" s="4">
        <v>204200</v>
      </c>
      <c r="C84" s="4">
        <v>624350</v>
      </c>
      <c r="D84" s="4">
        <v>-420150</v>
      </c>
      <c r="E84" s="4">
        <v>-17915510000</v>
      </c>
      <c r="F84" s="4">
        <f t="shared" si="15"/>
        <v>-718088354252</v>
      </c>
      <c r="R84" s="5">
        <v>0</v>
      </c>
      <c r="S84" s="4">
        <v>4456617</v>
      </c>
      <c r="T84" s="4">
        <f t="shared" si="18"/>
        <v>2948460</v>
      </c>
      <c r="U84" s="4">
        <f t="shared" si="17"/>
        <v>2304371</v>
      </c>
    </row>
    <row r="85" spans="1:21" x14ac:dyDescent="0.2">
      <c r="A85" s="16" t="s">
        <v>203</v>
      </c>
      <c r="B85" s="4">
        <v>188000</v>
      </c>
      <c r="C85" s="4">
        <v>222497</v>
      </c>
      <c r="D85" s="4">
        <v>-34497</v>
      </c>
      <c r="E85" s="4">
        <v>-1460850000</v>
      </c>
      <c r="F85" s="4">
        <f t="shared" si="15"/>
        <v>-700172844252</v>
      </c>
      <c r="R85" s="5">
        <v>0</v>
      </c>
      <c r="S85" s="4">
        <v>2343866</v>
      </c>
      <c r="T85" s="4">
        <f t="shared" si="18"/>
        <v>3094341.2</v>
      </c>
      <c r="U85" s="4">
        <f t="shared" si="17"/>
        <v>2054168</v>
      </c>
    </row>
    <row r="86" spans="1:21" x14ac:dyDescent="0.2">
      <c r="A86" s="16" t="s">
        <v>202</v>
      </c>
      <c r="B86" s="4">
        <v>286800</v>
      </c>
      <c r="C86" s="4">
        <v>1015838</v>
      </c>
      <c r="D86" s="4">
        <v>-729038</v>
      </c>
      <c r="E86" s="4">
        <v>-31126090000</v>
      </c>
      <c r="F86" s="4">
        <f t="shared" si="15"/>
        <v>-698711994252</v>
      </c>
      <c r="R86" s="5">
        <v>-3.4000000000000002E-3</v>
      </c>
      <c r="S86" s="4">
        <v>3629966</v>
      </c>
      <c r="T86" s="4">
        <f t="shared" si="18"/>
        <v>3016939.6</v>
      </c>
      <c r="U86" s="4">
        <f t="shared" si="17"/>
        <v>2054168</v>
      </c>
    </row>
    <row r="87" spans="1:21" x14ac:dyDescent="0.2">
      <c r="A87" s="16" t="s">
        <v>201</v>
      </c>
      <c r="B87" s="4">
        <v>375800</v>
      </c>
      <c r="C87" s="4">
        <v>119538</v>
      </c>
      <c r="D87" s="4">
        <v>256262</v>
      </c>
      <c r="E87" s="4">
        <v>10946350000</v>
      </c>
      <c r="F87" s="4">
        <f t="shared" si="15"/>
        <v>-667585904252</v>
      </c>
      <c r="R87" s="5">
        <v>2.0199999999999999E-2</v>
      </c>
      <c r="S87" s="4">
        <v>3574455</v>
      </c>
      <c r="T87" s="4">
        <f t="shared" si="18"/>
        <v>3090325</v>
      </c>
      <c r="U87" s="4">
        <f t="shared" si="17"/>
        <v>2054168</v>
      </c>
    </row>
    <row r="88" spans="1:21" x14ac:dyDescent="0.2">
      <c r="A88" s="16" t="s">
        <v>200</v>
      </c>
      <c r="B88" s="4">
        <v>328003</v>
      </c>
      <c r="C88" s="4">
        <v>2578500</v>
      </c>
      <c r="D88" s="4">
        <v>-2250497</v>
      </c>
      <c r="E88" s="4">
        <v>-94516750000</v>
      </c>
      <c r="F88" s="4">
        <f t="shared" si="15"/>
        <v>-678532254252</v>
      </c>
      <c r="R88" s="5">
        <v>8.3999999999999995E-3</v>
      </c>
      <c r="S88" s="4">
        <v>2304371</v>
      </c>
      <c r="T88" s="4">
        <f t="shared" si="18"/>
        <v>4018140</v>
      </c>
      <c r="U88" s="4">
        <f t="shared" si="17"/>
        <v>2054168</v>
      </c>
    </row>
    <row r="89" spans="1:21" x14ac:dyDescent="0.2">
      <c r="A89" s="16" t="s">
        <v>199</v>
      </c>
      <c r="B89" s="4">
        <v>378920</v>
      </c>
      <c r="C89" s="4">
        <v>1683366</v>
      </c>
      <c r="D89" s="4">
        <v>-1304446</v>
      </c>
      <c r="E89" s="4">
        <v>-54539540000</v>
      </c>
      <c r="F89" s="4">
        <f t="shared" si="15"/>
        <v>-584015504252</v>
      </c>
      <c r="R89" s="5">
        <v>-1.8799999999999997E-2</v>
      </c>
      <c r="S89" s="4">
        <v>3468773</v>
      </c>
      <c r="T89" s="4">
        <f t="shared" si="18"/>
        <v>3905662.7</v>
      </c>
      <c r="U89" s="4">
        <f t="shared" si="17"/>
        <v>2054168</v>
      </c>
    </row>
    <row r="90" spans="1:21" x14ac:dyDescent="0.2">
      <c r="A90" s="16" t="s">
        <v>198</v>
      </c>
      <c r="B90" s="4">
        <v>449904</v>
      </c>
      <c r="C90" s="4">
        <v>131917</v>
      </c>
      <c r="D90" s="4">
        <v>317987</v>
      </c>
      <c r="E90" s="4">
        <v>13496750000</v>
      </c>
      <c r="F90" s="4">
        <f t="shared" si="15"/>
        <v>-529475964252</v>
      </c>
      <c r="R90" s="5">
        <v>3.5999999999999999E-3</v>
      </c>
      <c r="S90" s="4">
        <v>2054168</v>
      </c>
      <c r="T90" s="4">
        <f t="shared" si="18"/>
        <v>4321339.5999999996</v>
      </c>
      <c r="U90" s="4">
        <f t="shared" si="17"/>
        <v>2475131</v>
      </c>
    </row>
    <row r="91" spans="1:21" x14ac:dyDescent="0.2">
      <c r="A91" s="16" t="s">
        <v>197</v>
      </c>
      <c r="B91" s="4">
        <v>342200</v>
      </c>
      <c r="C91" s="4">
        <v>118848</v>
      </c>
      <c r="D91" s="4">
        <v>223352</v>
      </c>
      <c r="E91" s="4">
        <v>9362690000</v>
      </c>
      <c r="F91" s="4">
        <f t="shared" si="15"/>
        <v>-542972714252</v>
      </c>
      <c r="R91" s="5">
        <v>1.32E-2</v>
      </c>
      <c r="S91" s="4">
        <v>2475131</v>
      </c>
      <c r="T91" s="4">
        <f t="shared" si="18"/>
        <v>4458708.2</v>
      </c>
      <c r="U91" s="4">
        <f t="shared" si="17"/>
        <v>2797486</v>
      </c>
    </row>
    <row r="92" spans="1:21" x14ac:dyDescent="0.2">
      <c r="A92" s="16" t="s">
        <v>196</v>
      </c>
      <c r="B92" s="4">
        <v>610903</v>
      </c>
      <c r="C92" s="4">
        <v>110423</v>
      </c>
      <c r="D92" s="4">
        <v>500480</v>
      </c>
      <c r="E92" s="4">
        <v>20968480000</v>
      </c>
      <c r="F92" s="4">
        <f t="shared" si="15"/>
        <v>-552335404252</v>
      </c>
      <c r="R92" s="5">
        <v>1.21E-2</v>
      </c>
      <c r="S92" s="4">
        <v>2797486</v>
      </c>
      <c r="T92" s="4">
        <f t="shared" si="18"/>
        <v>4574674.5</v>
      </c>
      <c r="U92" s="4">
        <f t="shared" si="17"/>
        <v>2855950</v>
      </c>
    </row>
    <row r="93" spans="1:21" x14ac:dyDescent="0.2">
      <c r="A93" s="16" t="s">
        <v>195</v>
      </c>
      <c r="B93" s="4">
        <v>514630</v>
      </c>
      <c r="C93" s="4">
        <v>97735</v>
      </c>
      <c r="D93" s="4">
        <v>416895</v>
      </c>
      <c r="E93" s="4">
        <v>17123980000</v>
      </c>
      <c r="F93" s="4">
        <f t="shared" si="15"/>
        <v>-573303884252</v>
      </c>
      <c r="R93" s="5">
        <v>1.2999999999999999E-3</v>
      </c>
      <c r="S93" s="4">
        <v>3531149</v>
      </c>
      <c r="T93" s="4">
        <f t="shared" si="18"/>
        <v>4732333.3</v>
      </c>
      <c r="U93" s="4">
        <f t="shared" si="17"/>
        <v>2855950</v>
      </c>
    </row>
    <row r="94" spans="1:21" x14ac:dyDescent="0.2">
      <c r="A94" s="16" t="s">
        <v>194</v>
      </c>
      <c r="B94" s="4">
        <v>167600</v>
      </c>
      <c r="C94" s="4">
        <v>562320</v>
      </c>
      <c r="D94" s="4">
        <v>-394720</v>
      </c>
      <c r="E94" s="4">
        <v>-16600410000</v>
      </c>
      <c r="F94" s="4">
        <f t="shared" si="15"/>
        <v>-590427864252</v>
      </c>
      <c r="R94" s="5">
        <v>-1.66E-2</v>
      </c>
      <c r="S94" s="4">
        <v>3305235</v>
      </c>
      <c r="T94" s="4">
        <f t="shared" si="18"/>
        <v>5133519.5999999996</v>
      </c>
      <c r="U94" s="4">
        <f t="shared" si="17"/>
        <v>2344000</v>
      </c>
    </row>
    <row r="95" spans="1:21" x14ac:dyDescent="0.2">
      <c r="A95" s="16" t="s">
        <v>193</v>
      </c>
      <c r="B95" s="4">
        <v>175168</v>
      </c>
      <c r="C95" s="4">
        <v>1202227</v>
      </c>
      <c r="D95" s="4">
        <v>-1027059</v>
      </c>
      <c r="E95" s="4">
        <v>-43307900000</v>
      </c>
      <c r="F95" s="4">
        <f t="shared" si="15"/>
        <v>-573827454252</v>
      </c>
      <c r="R95" s="5">
        <v>-1.3999999999999999E-2</v>
      </c>
      <c r="S95" s="4">
        <v>3802678</v>
      </c>
      <c r="T95" s="4">
        <f t="shared" si="18"/>
        <v>5228714.2</v>
      </c>
      <c r="U95" s="4">
        <f t="shared" si="17"/>
        <v>2344000</v>
      </c>
    </row>
    <row r="96" spans="1:21" x14ac:dyDescent="0.2">
      <c r="A96" s="16" t="s">
        <v>192</v>
      </c>
      <c r="B96" s="4">
        <v>100440</v>
      </c>
      <c r="C96" s="4">
        <v>998647</v>
      </c>
      <c r="D96" s="4">
        <v>-898207</v>
      </c>
      <c r="E96" s="4">
        <v>-38037050000</v>
      </c>
      <c r="F96" s="4">
        <f t="shared" si="15"/>
        <v>-530519554252</v>
      </c>
      <c r="R96" s="5">
        <v>-2.3E-3</v>
      </c>
      <c r="S96" s="4">
        <v>2855950</v>
      </c>
      <c r="T96" s="4">
        <f t="shared" si="18"/>
        <v>5365711.7</v>
      </c>
      <c r="U96" s="4">
        <f t="shared" si="17"/>
        <v>2344000</v>
      </c>
    </row>
    <row r="97" spans="1:21" x14ac:dyDescent="0.2">
      <c r="A97" s="16" t="s">
        <v>191</v>
      </c>
      <c r="B97" s="4">
        <v>620300</v>
      </c>
      <c r="C97" s="4">
        <v>685858</v>
      </c>
      <c r="D97" s="4">
        <v>-65558</v>
      </c>
      <c r="E97" s="4">
        <v>-2727620000</v>
      </c>
      <c r="F97" s="4">
        <f t="shared" si="15"/>
        <v>-492482504252</v>
      </c>
      <c r="R97" s="5">
        <v>1.1899999999999999E-2</v>
      </c>
      <c r="S97" s="4">
        <v>4308309</v>
      </c>
      <c r="T97" s="4">
        <f t="shared" si="18"/>
        <v>5364720</v>
      </c>
      <c r="U97" s="4">
        <f t="shared" si="17"/>
        <v>2344000</v>
      </c>
    </row>
    <row r="98" spans="1:21" x14ac:dyDescent="0.2">
      <c r="A98" s="16" t="s">
        <v>190</v>
      </c>
      <c r="B98" s="4">
        <v>564100</v>
      </c>
      <c r="C98" s="4">
        <v>1383316</v>
      </c>
      <c r="D98" s="4">
        <v>-819216</v>
      </c>
      <c r="E98" s="4">
        <v>-34978650000</v>
      </c>
      <c r="F98" s="4">
        <f t="shared" si="15"/>
        <v>-489754884252</v>
      </c>
      <c r="R98" s="5">
        <v>-6.4299999999999996E-2</v>
      </c>
      <c r="S98" s="4">
        <v>11582521</v>
      </c>
      <c r="T98" s="4">
        <f t="shared" si="18"/>
        <v>4616450.8</v>
      </c>
      <c r="U98" s="4">
        <f t="shared" si="17"/>
        <v>2344000</v>
      </c>
    </row>
    <row r="99" spans="1:21" x14ac:dyDescent="0.2">
      <c r="A99" s="16" t="s">
        <v>189</v>
      </c>
      <c r="B99" s="4">
        <v>303500</v>
      </c>
      <c r="C99" s="4">
        <v>349878</v>
      </c>
      <c r="D99" s="4">
        <v>-46378</v>
      </c>
      <c r="E99" s="4">
        <v>-2082040000</v>
      </c>
      <c r="F99" s="4">
        <f t="shared" si="15"/>
        <v>-454776234252</v>
      </c>
      <c r="R99" s="5">
        <v>-6.6E-3</v>
      </c>
      <c r="S99" s="4">
        <v>2344000</v>
      </c>
      <c r="T99" s="4">
        <f t="shared" si="18"/>
        <v>4987338</v>
      </c>
      <c r="U99" s="4">
        <f t="shared" si="17"/>
        <v>3848817</v>
      </c>
    </row>
    <row r="100" spans="1:21" x14ac:dyDescent="0.2">
      <c r="A100" s="16" t="s">
        <v>188</v>
      </c>
      <c r="B100" s="4">
        <v>404600</v>
      </c>
      <c r="C100" s="4">
        <v>1301480</v>
      </c>
      <c r="D100" s="4">
        <v>-896880</v>
      </c>
      <c r="E100" s="4">
        <v>-40521320000</v>
      </c>
      <c r="F100" s="4">
        <f t="shared" si="15"/>
        <v>-452694194252</v>
      </c>
      <c r="R100" s="5">
        <v>1.01E-2</v>
      </c>
      <c r="S100" s="4">
        <v>6210937</v>
      </c>
      <c r="T100" s="4">
        <f t="shared" si="18"/>
        <v>4828652.5999999996</v>
      </c>
      <c r="U100" s="4">
        <f t="shared" si="17"/>
        <v>3848817</v>
      </c>
    </row>
    <row r="101" spans="1:21" x14ac:dyDescent="0.2">
      <c r="A101" s="16" t="s">
        <v>187</v>
      </c>
      <c r="B101" s="4">
        <v>93800</v>
      </c>
      <c r="C101" s="4">
        <v>496873</v>
      </c>
      <c r="D101" s="4">
        <v>-403073</v>
      </c>
      <c r="E101" s="4">
        <v>-18114410000</v>
      </c>
      <c r="F101" s="4">
        <f t="shared" si="15"/>
        <v>-412172874252</v>
      </c>
      <c r="R101" s="5">
        <v>3.4000000000000002E-3</v>
      </c>
      <c r="S101" s="4">
        <v>3848817</v>
      </c>
      <c r="T101" s="4">
        <f t="shared" si="18"/>
        <v>5038033.4000000004</v>
      </c>
      <c r="U101" s="4">
        <f t="shared" si="17"/>
        <v>3957149</v>
      </c>
    </row>
    <row r="102" spans="1:21" x14ac:dyDescent="0.2">
      <c r="A102" s="16" t="s">
        <v>186</v>
      </c>
      <c r="B102" s="4">
        <v>84400</v>
      </c>
      <c r="C102" s="4">
        <v>347200</v>
      </c>
      <c r="D102" s="4">
        <v>-262800</v>
      </c>
      <c r="E102" s="4">
        <v>-11738150000</v>
      </c>
      <c r="F102" s="4">
        <f t="shared" si="15"/>
        <v>-394058464252</v>
      </c>
      <c r="R102" s="5">
        <v>-3.3E-3</v>
      </c>
      <c r="S102" s="4">
        <v>3957149</v>
      </c>
      <c r="T102" s="4">
        <f t="shared" si="18"/>
        <v>5248918.9000000004</v>
      </c>
      <c r="U102" s="4">
        <f t="shared" si="17"/>
        <v>4225925</v>
      </c>
    </row>
    <row r="103" spans="1:21" x14ac:dyDescent="0.2">
      <c r="A103" s="16" t="s">
        <v>185</v>
      </c>
      <c r="B103" s="4">
        <v>65600</v>
      </c>
      <c r="C103" s="4">
        <v>630807</v>
      </c>
      <c r="D103" s="4">
        <v>-565207</v>
      </c>
      <c r="E103" s="4">
        <v>-25371130000</v>
      </c>
      <c r="F103" s="4">
        <f t="shared" si="15"/>
        <v>-382320314252</v>
      </c>
      <c r="R103" s="5">
        <v>-9.8999999999999991E-3</v>
      </c>
      <c r="S103" s="4">
        <v>5107737</v>
      </c>
      <c r="T103" s="4">
        <f t="shared" si="18"/>
        <v>6139436</v>
      </c>
      <c r="U103" s="4">
        <f t="shared" si="17"/>
        <v>4099829</v>
      </c>
    </row>
    <row r="104" spans="1:21" x14ac:dyDescent="0.2">
      <c r="A104" s="16" t="s">
        <v>184</v>
      </c>
      <c r="B104" s="4">
        <v>264581</v>
      </c>
      <c r="C104" s="4">
        <v>324448</v>
      </c>
      <c r="D104" s="4">
        <v>-59867</v>
      </c>
      <c r="E104" s="4">
        <v>-2679670000</v>
      </c>
      <c r="F104" s="4">
        <f t="shared" si="15"/>
        <v>-356949184252</v>
      </c>
      <c r="R104" s="5">
        <v>5.5899999999999998E-2</v>
      </c>
      <c r="S104" s="4">
        <v>7317098</v>
      </c>
      <c r="T104" s="4">
        <f t="shared" si="18"/>
        <v>6919572.5</v>
      </c>
      <c r="U104" s="4">
        <f t="shared" si="17"/>
        <v>4099829</v>
      </c>
    </row>
    <row r="105" spans="1:21" x14ac:dyDescent="0.2">
      <c r="A105" s="16" t="s">
        <v>183</v>
      </c>
      <c r="B105" s="4">
        <v>750600</v>
      </c>
      <c r="C105" s="4">
        <v>167315</v>
      </c>
      <c r="D105" s="4">
        <v>583285</v>
      </c>
      <c r="E105" s="4">
        <v>24908740000</v>
      </c>
      <c r="F105" s="4">
        <f t="shared" si="15"/>
        <v>-354269514252</v>
      </c>
      <c r="R105" s="5">
        <v>2.2599999999999999E-2</v>
      </c>
      <c r="S105" s="4">
        <v>4754624</v>
      </c>
      <c r="T105" s="4">
        <f t="shared" si="18"/>
        <v>7067128.2000000002</v>
      </c>
      <c r="U105" s="4">
        <f t="shared" si="17"/>
        <v>4099829</v>
      </c>
    </row>
    <row r="106" spans="1:21" x14ac:dyDescent="0.2">
      <c r="A106" s="16" t="s">
        <v>182</v>
      </c>
      <c r="B106" s="4">
        <v>133500</v>
      </c>
      <c r="C106" s="4">
        <v>274013</v>
      </c>
      <c r="D106" s="4">
        <v>-140513</v>
      </c>
      <c r="E106" s="4">
        <v>-5851010000</v>
      </c>
      <c r="F106" s="4">
        <f t="shared" si="15"/>
        <v>-379178254252</v>
      </c>
      <c r="R106" s="5">
        <v>-1.1000000000000001E-3</v>
      </c>
      <c r="S106" s="4">
        <v>4225925</v>
      </c>
      <c r="T106" s="4">
        <f t="shared" si="18"/>
        <v>6927081.0999999996</v>
      </c>
      <c r="U106" s="4">
        <f t="shared" si="17"/>
        <v>4099829</v>
      </c>
    </row>
    <row r="107" spans="1:21" x14ac:dyDescent="0.2">
      <c r="A107" s="16" t="s">
        <v>181</v>
      </c>
      <c r="B107" s="4">
        <v>696700</v>
      </c>
      <c r="C107" s="4">
        <v>663112</v>
      </c>
      <c r="D107" s="4">
        <v>33588</v>
      </c>
      <c r="E107" s="4">
        <v>1433280000</v>
      </c>
      <c r="F107" s="4">
        <f t="shared" si="15"/>
        <v>-373327244252</v>
      </c>
      <c r="R107" s="5">
        <v>1.21E-2</v>
      </c>
      <c r="S107" s="4">
        <v>4298392</v>
      </c>
      <c r="T107" s="4">
        <f t="shared" si="18"/>
        <v>6987615.4000000004</v>
      </c>
      <c r="U107" s="4">
        <f t="shared" si="17"/>
        <v>4099829</v>
      </c>
    </row>
    <row r="108" spans="1:21" x14ac:dyDescent="0.2">
      <c r="A108" s="16" t="s">
        <v>180</v>
      </c>
      <c r="B108" s="4">
        <v>589700</v>
      </c>
      <c r="C108" s="4">
        <v>487665</v>
      </c>
      <c r="D108" s="4">
        <v>102035</v>
      </c>
      <c r="E108" s="4">
        <v>4259270000</v>
      </c>
      <c r="F108" s="4">
        <f t="shared" si="15"/>
        <v>-374760524252</v>
      </c>
      <c r="R108" s="5">
        <v>3.7000000000000002E-3</v>
      </c>
      <c r="S108" s="4">
        <v>4099829</v>
      </c>
      <c r="T108" s="4">
        <f t="shared" si="18"/>
        <v>7173430.9000000004</v>
      </c>
      <c r="U108" s="4">
        <f t="shared" si="17"/>
        <v>4624083</v>
      </c>
    </row>
    <row r="109" spans="1:21" x14ac:dyDescent="0.2">
      <c r="A109" s="16" t="s">
        <v>179</v>
      </c>
      <c r="B109" s="4">
        <v>612400</v>
      </c>
      <c r="C109" s="4">
        <v>740560</v>
      </c>
      <c r="D109" s="4">
        <v>-128160</v>
      </c>
      <c r="E109" s="4">
        <v>-5189540549</v>
      </c>
      <c r="F109" s="4">
        <f t="shared" si="15"/>
        <v>-379019794252</v>
      </c>
      <c r="R109" s="5">
        <v>2.6000000000000002E-2</v>
      </c>
      <c r="S109" s="4">
        <v>6052872</v>
      </c>
      <c r="T109" s="4">
        <f t="shared" si="18"/>
        <v>7107011.7999999998</v>
      </c>
      <c r="U109" s="4">
        <f t="shared" si="17"/>
        <v>4624083</v>
      </c>
    </row>
    <row r="110" spans="1:21" x14ac:dyDescent="0.2">
      <c r="A110" s="16" t="s">
        <v>178</v>
      </c>
      <c r="B110" s="4">
        <v>761150</v>
      </c>
      <c r="C110" s="4">
        <v>272524</v>
      </c>
      <c r="D110" s="4">
        <v>488626</v>
      </c>
      <c r="E110" s="4">
        <v>19580810000</v>
      </c>
      <c r="F110" s="4">
        <f t="shared" si="15"/>
        <v>-373830253703</v>
      </c>
      <c r="R110" s="5">
        <v>-2.3999999999999998E-3</v>
      </c>
      <c r="S110" s="4">
        <v>4624083</v>
      </c>
      <c r="T110" s="4">
        <f t="shared" si="18"/>
        <v>7532595.7999999998</v>
      </c>
      <c r="U110" s="4">
        <f t="shared" si="17"/>
        <v>5942625</v>
      </c>
    </row>
    <row r="111" spans="1:21" x14ac:dyDescent="0.2">
      <c r="A111" s="16" t="s">
        <v>177</v>
      </c>
      <c r="B111" s="4">
        <v>1159700</v>
      </c>
      <c r="C111" s="4">
        <v>506270</v>
      </c>
      <c r="D111" s="4">
        <v>653430</v>
      </c>
      <c r="E111" s="4">
        <v>26719410047</v>
      </c>
      <c r="F111" s="4">
        <f t="shared" si="15"/>
        <v>-393411063703</v>
      </c>
      <c r="R111" s="5">
        <v>-2.4E-2</v>
      </c>
      <c r="S111" s="4">
        <v>5942625</v>
      </c>
      <c r="T111" s="4">
        <f t="shared" si="18"/>
        <v>7423326.5999999996</v>
      </c>
      <c r="U111" s="4">
        <f t="shared" si="17"/>
        <v>2825454</v>
      </c>
    </row>
    <row r="112" spans="1:21" x14ac:dyDescent="0.2">
      <c r="A112" s="16" t="s">
        <v>176</v>
      </c>
      <c r="B112" s="4">
        <v>420170</v>
      </c>
      <c r="C112" s="4">
        <v>949733</v>
      </c>
      <c r="D112" s="4">
        <v>-529563</v>
      </c>
      <c r="E112" s="4">
        <v>-21366000000</v>
      </c>
      <c r="F112" s="4">
        <f t="shared" si="15"/>
        <v>-420130473750</v>
      </c>
      <c r="R112" s="5">
        <v>-2.3999999999999998E-3</v>
      </c>
      <c r="S112" s="4">
        <v>6066004</v>
      </c>
      <c r="T112" s="4">
        <f t="shared" si="18"/>
        <v>7301247.5</v>
      </c>
      <c r="U112" s="4">
        <f t="shared" si="17"/>
        <v>2825454</v>
      </c>
    </row>
    <row r="113" spans="1:21" x14ac:dyDescent="0.2">
      <c r="A113" s="16" t="s">
        <v>175</v>
      </c>
      <c r="B113" s="4">
        <v>950200</v>
      </c>
      <c r="C113" s="4">
        <v>2322978</v>
      </c>
      <c r="D113" s="4">
        <v>-1372778</v>
      </c>
      <c r="E113" s="4">
        <v>-54349190000</v>
      </c>
      <c r="F113" s="4">
        <f t="shared" si="15"/>
        <v>-398764473750</v>
      </c>
      <c r="R113" s="5">
        <v>0</v>
      </c>
      <c r="S113" s="4">
        <v>14012908</v>
      </c>
      <c r="T113" s="4">
        <f t="shared" si="18"/>
        <v>6406119.5999999996</v>
      </c>
      <c r="U113" s="4">
        <f t="shared" si="17"/>
        <v>2825454</v>
      </c>
    </row>
    <row r="114" spans="1:21" x14ac:dyDescent="0.2">
      <c r="A114" s="16" t="s">
        <v>174</v>
      </c>
      <c r="B114" s="4">
        <v>299317</v>
      </c>
      <c r="C114" s="4">
        <v>3071384</v>
      </c>
      <c r="D114" s="4">
        <v>-2772067</v>
      </c>
      <c r="E114" s="4">
        <v>-115403890000</v>
      </c>
      <c r="F114" s="4">
        <f t="shared" si="15"/>
        <v>-344415283750</v>
      </c>
      <c r="R114" s="5">
        <v>-6.93E-2</v>
      </c>
      <c r="S114" s="4">
        <v>15118463</v>
      </c>
      <c r="T114" s="4">
        <f t="shared" si="18"/>
        <v>5665984</v>
      </c>
      <c r="U114" s="4">
        <f t="shared" si="17"/>
        <v>2825454</v>
      </c>
    </row>
    <row r="115" spans="1:21" x14ac:dyDescent="0.2">
      <c r="A115" s="16" t="s">
        <v>173</v>
      </c>
      <c r="B115" s="4">
        <v>204700</v>
      </c>
      <c r="C115" s="4">
        <v>2248272</v>
      </c>
      <c r="D115" s="4">
        <v>-2043572</v>
      </c>
      <c r="E115" s="4">
        <v>-90275130000</v>
      </c>
      <c r="F115" s="4">
        <f t="shared" ref="F115:F130" si="19">E115+F116</f>
        <v>-229011393750</v>
      </c>
      <c r="R115" s="5">
        <v>2.8799999999999999E-2</v>
      </c>
      <c r="S115" s="4">
        <v>6230181</v>
      </c>
      <c r="T115" s="4">
        <f t="shared" si="18"/>
        <v>5406217.5999999996</v>
      </c>
      <c r="U115" s="4">
        <f t="shared" si="17"/>
        <v>2825454</v>
      </c>
    </row>
    <row r="116" spans="1:21" x14ac:dyDescent="0.2">
      <c r="A116" s="16" t="s">
        <v>172</v>
      </c>
      <c r="B116" s="4">
        <v>124900</v>
      </c>
      <c r="C116" s="4">
        <v>118868</v>
      </c>
      <c r="D116" s="4">
        <v>6032</v>
      </c>
      <c r="E116" s="4">
        <v>262970000</v>
      </c>
      <c r="F116" s="4">
        <f t="shared" si="19"/>
        <v>-138736263750</v>
      </c>
      <c r="R116" s="5">
        <v>1.1999999999999999E-3</v>
      </c>
      <c r="S116" s="4">
        <v>2825454</v>
      </c>
      <c r="T116" s="4">
        <f t="shared" ref="T116:T121" si="20">AVERAGE(S117:S126)</f>
        <v>5710426.0999999996</v>
      </c>
      <c r="U116" s="4">
        <f t="shared" si="17"/>
        <v>4849933</v>
      </c>
    </row>
    <row r="117" spans="1:21" x14ac:dyDescent="0.2">
      <c r="A117" s="16" t="s">
        <v>171</v>
      </c>
      <c r="B117" s="4">
        <v>376800</v>
      </c>
      <c r="C117" s="4">
        <v>540900</v>
      </c>
      <c r="D117" s="4">
        <v>-164100</v>
      </c>
      <c r="E117" s="4">
        <v>-7021320000</v>
      </c>
      <c r="F117" s="4">
        <f t="shared" si="19"/>
        <v>-138999233750</v>
      </c>
      <c r="R117" s="5">
        <v>1.1999999999999999E-3</v>
      </c>
      <c r="S117" s="4">
        <v>4903735</v>
      </c>
      <c r="T117" s="4">
        <f t="shared" si="20"/>
        <v>5709500.5</v>
      </c>
      <c r="U117" s="4">
        <f t="shared" si="17"/>
        <v>4845213</v>
      </c>
    </row>
    <row r="118" spans="1:21" x14ac:dyDescent="0.2">
      <c r="A118" s="16" t="s">
        <v>170</v>
      </c>
      <c r="B118" s="4">
        <v>314800</v>
      </c>
      <c r="C118" s="4">
        <v>1266973</v>
      </c>
      <c r="D118" s="4">
        <v>-952173</v>
      </c>
      <c r="E118" s="4">
        <v>-40277560000</v>
      </c>
      <c r="F118" s="4">
        <f t="shared" si="19"/>
        <v>-131977913750</v>
      </c>
      <c r="R118" s="5">
        <v>3.4999999999999996E-3</v>
      </c>
      <c r="S118" s="4">
        <v>5957984</v>
      </c>
      <c r="T118" s="4">
        <f t="shared" si="20"/>
        <v>5733378.7999999998</v>
      </c>
      <c r="U118" s="4">
        <f t="shared" si="17"/>
        <v>4845213</v>
      </c>
    </row>
    <row r="119" spans="1:21" x14ac:dyDescent="0.2">
      <c r="A119" s="16" t="s">
        <v>169</v>
      </c>
      <c r="B119" s="4">
        <v>554600</v>
      </c>
      <c r="C119" s="4">
        <v>147600</v>
      </c>
      <c r="D119" s="4">
        <v>407000</v>
      </c>
      <c r="E119" s="4">
        <v>17439790000</v>
      </c>
      <c r="F119" s="4">
        <f t="shared" si="19"/>
        <v>-91700353750</v>
      </c>
      <c r="R119" s="5">
        <v>-1.3600000000000001E-2</v>
      </c>
      <c r="S119" s="4">
        <v>5388681</v>
      </c>
      <c r="T119" s="4">
        <f t="shared" si="20"/>
        <v>5731006</v>
      </c>
      <c r="U119" s="4">
        <f t="shared" si="17"/>
        <v>4845213</v>
      </c>
    </row>
    <row r="120" spans="1:21" x14ac:dyDescent="0.2">
      <c r="A120" s="16" t="s">
        <v>168</v>
      </c>
      <c r="B120" s="4">
        <v>495700</v>
      </c>
      <c r="C120" s="4">
        <v>292708</v>
      </c>
      <c r="D120" s="4">
        <v>202992</v>
      </c>
      <c r="E120" s="4">
        <v>8846950000</v>
      </c>
      <c r="F120" s="4">
        <f t="shared" si="19"/>
        <v>-109140143750</v>
      </c>
      <c r="R120" s="5">
        <v>-4.5000000000000005E-3</v>
      </c>
      <c r="S120" s="4">
        <v>8879923</v>
      </c>
      <c r="T120" s="4">
        <f t="shared" si="20"/>
        <v>5515394.2999999998</v>
      </c>
      <c r="U120" s="4">
        <f t="shared" si="17"/>
        <v>3632517</v>
      </c>
    </row>
    <row r="121" spans="1:21" x14ac:dyDescent="0.2">
      <c r="A121" s="16" t="s">
        <v>167</v>
      </c>
      <c r="B121" s="4">
        <v>507100</v>
      </c>
      <c r="C121" s="4">
        <v>171626</v>
      </c>
      <c r="D121" s="4">
        <v>335474</v>
      </c>
      <c r="E121" s="4">
        <v>15038160000</v>
      </c>
      <c r="F121" s="4">
        <f t="shared" si="19"/>
        <v>-117987093750</v>
      </c>
      <c r="R121" s="5">
        <v>-2.2200000000000001E-2</v>
      </c>
      <c r="S121" s="4">
        <v>4849933</v>
      </c>
      <c r="T121" s="4">
        <f t="shared" si="20"/>
        <v>6321426.2000000002</v>
      </c>
      <c r="U121" s="4">
        <f t="shared" si="17"/>
        <v>3632517</v>
      </c>
    </row>
    <row r="122" spans="1:21" x14ac:dyDescent="0.2">
      <c r="A122" s="16" t="s">
        <v>166</v>
      </c>
      <c r="B122" s="4">
        <v>127550</v>
      </c>
      <c r="C122" s="4">
        <v>138430</v>
      </c>
      <c r="D122" s="4">
        <v>-10880</v>
      </c>
      <c r="E122" s="4">
        <v>-472680000</v>
      </c>
      <c r="F122" s="4">
        <f t="shared" si="19"/>
        <v>-133025253750</v>
      </c>
      <c r="R122" s="5">
        <v>-2.3799999999999998E-2</v>
      </c>
      <c r="S122" s="4">
        <v>4845213</v>
      </c>
      <c r="T122" s="4">
        <f>AVERAGE(S123:S132)</f>
        <v>6346077.5</v>
      </c>
      <c r="U122" s="4">
        <f t="shared" si="17"/>
        <v>3632517</v>
      </c>
    </row>
    <row r="123" spans="1:21" x14ac:dyDescent="0.2">
      <c r="A123" s="16" t="s">
        <v>165</v>
      </c>
      <c r="B123" s="4">
        <v>250600</v>
      </c>
      <c r="C123" s="4">
        <v>405200</v>
      </c>
      <c r="D123" s="4">
        <v>-154600</v>
      </c>
      <c r="E123" s="4">
        <v>-7063250000</v>
      </c>
      <c r="F123" s="4">
        <f t="shared" si="19"/>
        <v>-132552573750</v>
      </c>
      <c r="R123" s="5">
        <v>-8.6E-3</v>
      </c>
      <c r="S123" s="4">
        <v>5061629</v>
      </c>
      <c r="U123" s="4">
        <f t="shared" si="17"/>
        <v>3632517</v>
      </c>
    </row>
    <row r="124" spans="1:21" x14ac:dyDescent="0.2">
      <c r="A124" s="16" t="s">
        <v>164</v>
      </c>
      <c r="B124" s="4">
        <v>335600</v>
      </c>
      <c r="C124" s="4">
        <v>281728</v>
      </c>
      <c r="D124" s="4">
        <v>53872</v>
      </c>
      <c r="E124" s="4">
        <v>2579650000</v>
      </c>
      <c r="F124" s="4">
        <f t="shared" si="19"/>
        <v>-125489323750</v>
      </c>
      <c r="R124" s="5">
        <v>2.3199999999999998E-2</v>
      </c>
      <c r="S124" s="4">
        <v>7717107</v>
      </c>
      <c r="U124" s="4">
        <f t="shared" ref="U124:U126" si="21">MIN(S125:S129)</f>
        <v>3632517</v>
      </c>
    </row>
    <row r="125" spans="1:21" x14ac:dyDescent="0.2">
      <c r="A125" s="16" t="s">
        <v>163</v>
      </c>
      <c r="B125" s="4">
        <v>713391</v>
      </c>
      <c r="C125" s="4">
        <v>223275</v>
      </c>
      <c r="D125" s="4">
        <v>490116</v>
      </c>
      <c r="E125" s="4">
        <v>22149040000</v>
      </c>
      <c r="F125" s="4">
        <f t="shared" si="19"/>
        <v>-128068973750</v>
      </c>
      <c r="R125" s="5">
        <v>1.23E-2</v>
      </c>
      <c r="S125" s="4">
        <v>3632517</v>
      </c>
      <c r="U125" s="4">
        <f t="shared" si="21"/>
        <v>4894479</v>
      </c>
    </row>
    <row r="126" spans="1:21" x14ac:dyDescent="0.2">
      <c r="A126" s="16" t="s">
        <v>162</v>
      </c>
      <c r="B126" s="4">
        <v>224100</v>
      </c>
      <c r="C126" s="4">
        <v>423061</v>
      </c>
      <c r="D126" s="4">
        <v>-198961</v>
      </c>
      <c r="E126" s="4">
        <v>-9044370000</v>
      </c>
      <c r="F126" s="4">
        <f t="shared" si="19"/>
        <v>-150218013750</v>
      </c>
      <c r="R126" s="5">
        <v>-6.6E-3</v>
      </c>
      <c r="S126" s="4">
        <v>5867539</v>
      </c>
      <c r="U126" s="4">
        <f t="shared" si="21"/>
        <v>4894479</v>
      </c>
    </row>
    <row r="127" spans="1:21" x14ac:dyDescent="0.2">
      <c r="A127" s="16" t="s">
        <v>161</v>
      </c>
      <c r="B127" s="4">
        <v>31510</v>
      </c>
      <c r="C127" s="4">
        <v>1941787</v>
      </c>
      <c r="D127" s="4">
        <v>-1910277</v>
      </c>
      <c r="E127" s="4">
        <v>-87700700000</v>
      </c>
      <c r="F127" s="4">
        <f t="shared" si="19"/>
        <v>-141173643750</v>
      </c>
      <c r="R127" s="5">
        <v>-1.6299999999999999E-2</v>
      </c>
      <c r="S127" s="4">
        <v>4894479</v>
      </c>
      <c r="U127" s="4">
        <f>MIN(S128:S132)</f>
        <v>5091726</v>
      </c>
    </row>
    <row r="128" spans="1:21" x14ac:dyDescent="0.2">
      <c r="A128" s="16" t="s">
        <v>160</v>
      </c>
      <c r="B128" s="4">
        <v>463033</v>
      </c>
      <c r="C128" s="4">
        <v>649418</v>
      </c>
      <c r="D128" s="4">
        <v>-186385</v>
      </c>
      <c r="E128" s="4">
        <v>-8487540000</v>
      </c>
      <c r="F128" s="4">
        <f t="shared" si="19"/>
        <v>-53472943750</v>
      </c>
      <c r="R128" s="5">
        <v>7.7000000000000002E-3</v>
      </c>
      <c r="S128" s="4">
        <v>6196767</v>
      </c>
    </row>
    <row r="129" spans="1:22" x14ac:dyDescent="0.2">
      <c r="A129" s="16" t="s">
        <v>159</v>
      </c>
      <c r="B129" s="4">
        <v>81620</v>
      </c>
      <c r="C129" s="4">
        <v>842200</v>
      </c>
      <c r="D129" s="4">
        <v>-760580</v>
      </c>
      <c r="E129" s="4">
        <v>-34732110000</v>
      </c>
      <c r="F129" s="4">
        <f t="shared" si="19"/>
        <v>-44985403750</v>
      </c>
      <c r="R129" s="5">
        <v>-1.0800000000000001E-2</v>
      </c>
      <c r="S129" s="4">
        <v>5364953</v>
      </c>
    </row>
    <row r="130" spans="1:22" x14ac:dyDescent="0.2">
      <c r="A130" s="16" t="s">
        <v>158</v>
      </c>
      <c r="B130" s="4">
        <v>1206600</v>
      </c>
      <c r="C130" s="4">
        <v>259600</v>
      </c>
      <c r="D130" s="4">
        <v>947000</v>
      </c>
      <c r="E130" s="4">
        <v>43269590000</v>
      </c>
      <c r="F130" s="4">
        <f t="shared" si="19"/>
        <v>-10253293750</v>
      </c>
      <c r="R130" s="5">
        <v>3.6000000000000004E-2</v>
      </c>
      <c r="S130" s="4">
        <v>6723806</v>
      </c>
    </row>
    <row r="131" spans="1:22" x14ac:dyDescent="0.2">
      <c r="A131" s="16" t="s">
        <v>157</v>
      </c>
      <c r="B131" s="4">
        <v>278500</v>
      </c>
      <c r="C131" s="4">
        <v>957962</v>
      </c>
      <c r="D131" s="4">
        <v>-679462</v>
      </c>
      <c r="E131" s="4">
        <v>-30759010000</v>
      </c>
      <c r="F131" s="4">
        <f>E131+F132</f>
        <v>-53522883750</v>
      </c>
      <c r="R131" s="5">
        <v>-5.1100000000000007E-2</v>
      </c>
      <c r="S131" s="4">
        <v>12910252</v>
      </c>
    </row>
    <row r="132" spans="1:22" x14ac:dyDescent="0.2">
      <c r="A132" s="16" t="s">
        <v>156</v>
      </c>
      <c r="B132" s="4">
        <v>60962</v>
      </c>
      <c r="C132" s="4">
        <v>545051</v>
      </c>
      <c r="D132" s="4">
        <v>-484089</v>
      </c>
      <c r="E132" s="4">
        <v>-22763873750</v>
      </c>
      <c r="F132" s="4">
        <f>E132</f>
        <v>-22763873750</v>
      </c>
      <c r="R132" s="5">
        <v>1.1000000000000001E-3</v>
      </c>
      <c r="S132" s="4">
        <v>5091726</v>
      </c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6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6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6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6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6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5"/>
    </row>
    <row r="150" spans="1:22" x14ac:dyDescent="0.2">
      <c r="A150" s="6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5"/>
    </row>
    <row r="151" spans="1:22" x14ac:dyDescent="0.2">
      <c r="A151" s="6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5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5"/>
    </row>
    <row r="153" spans="1:22" x14ac:dyDescent="0.2">
      <c r="A153" s="2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5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5"/>
    </row>
    <row r="155" spans="1:22" x14ac:dyDescent="0.2">
      <c r="A155" s="6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5"/>
    </row>
    <row r="156" spans="1:22" x14ac:dyDescent="0.2">
      <c r="A156" s="6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5"/>
    </row>
    <row r="157" spans="1:22" x14ac:dyDescent="0.2">
      <c r="A157" s="6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5"/>
    </row>
    <row r="158" spans="1:22" x14ac:dyDescent="0.2">
      <c r="A158" s="6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5"/>
    </row>
    <row r="159" spans="1:22" x14ac:dyDescent="0.2">
      <c r="A159" s="6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5"/>
    </row>
    <row r="160" spans="1:22" x14ac:dyDescent="0.2">
      <c r="A160" s="6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5"/>
    </row>
    <row r="161" spans="1:22" x14ac:dyDescent="0.2">
      <c r="A161" s="6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5"/>
    </row>
    <row r="162" spans="1:22" x14ac:dyDescent="0.2">
      <c r="A162" s="6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5"/>
      <c r="U162" s="5"/>
      <c r="V162" s="5"/>
    </row>
    <row r="163" spans="1:22" x14ac:dyDescent="0.2">
      <c r="A163" s="6"/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5"/>
      <c r="U163" s="5"/>
      <c r="V163" s="5"/>
    </row>
    <row r="164" spans="1:22" x14ac:dyDescent="0.2">
      <c r="A164" s="6"/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5"/>
      <c r="U164" s="5"/>
      <c r="V164" s="5"/>
    </row>
    <row r="165" spans="1:22" x14ac:dyDescent="0.2">
      <c r="A165" s="6"/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5"/>
      <c r="U165" s="5"/>
      <c r="V165" s="5"/>
    </row>
    <row r="166" spans="1:22" x14ac:dyDescent="0.2">
      <c r="A166" s="6"/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5"/>
      <c r="U166" s="5"/>
      <c r="V166" s="5"/>
    </row>
    <row r="167" spans="1:22" x14ac:dyDescent="0.2">
      <c r="A167" s="6"/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5"/>
      <c r="U167" s="5"/>
      <c r="V167" s="5"/>
    </row>
    <row r="168" spans="1:22" x14ac:dyDescent="0.2">
      <c r="A168" s="2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5"/>
    </row>
    <row r="169" spans="1:22" x14ac:dyDescent="0.2">
      <c r="A169" s="2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5"/>
    </row>
    <row r="170" spans="1:22" x14ac:dyDescent="0.2">
      <c r="A170" s="2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5"/>
    </row>
    <row r="171" spans="1:22" x14ac:dyDescent="0.2">
      <c r="A171" s="2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5"/>
    </row>
    <row r="172" spans="1:22" x14ac:dyDescent="0.2">
      <c r="A172" s="2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5"/>
    </row>
    <row r="173" spans="1:22" x14ac:dyDescent="0.2">
      <c r="A173" s="2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5"/>
    </row>
    <row r="174" spans="1:22" x14ac:dyDescent="0.2">
      <c r="A174" s="2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5"/>
    </row>
    <row r="175" spans="1:22" x14ac:dyDescent="0.2">
      <c r="A175" s="2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5"/>
    </row>
    <row r="176" spans="1:22" x14ac:dyDescent="0.2">
      <c r="A176" s="2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5"/>
    </row>
    <row r="177" spans="1:22" x14ac:dyDescent="0.2">
      <c r="A177" s="2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5"/>
      <c r="U177" s="5"/>
      <c r="V177" s="5"/>
    </row>
    <row r="178" spans="1:22" x14ac:dyDescent="0.2">
      <c r="A178" s="2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5"/>
      <c r="U178" s="5"/>
      <c r="V178" s="5"/>
    </row>
    <row r="179" spans="1:22" x14ac:dyDescent="0.2">
      <c r="A179" s="2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5"/>
      <c r="U179" s="5"/>
      <c r="V179" s="5"/>
    </row>
    <row r="180" spans="1:22" x14ac:dyDescent="0.2">
      <c r="A180" s="2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5"/>
      <c r="U180" s="5"/>
      <c r="V180" s="5"/>
    </row>
    <row r="181" spans="1:22" x14ac:dyDescent="0.2">
      <c r="A181" s="2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5"/>
      <c r="U181" s="5"/>
      <c r="V181" s="5"/>
    </row>
    <row r="182" spans="1:22" x14ac:dyDescent="0.2">
      <c r="A182" s="2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5"/>
      <c r="U182" s="5"/>
      <c r="V182" s="5"/>
    </row>
    <row r="183" spans="1:22" x14ac:dyDescent="0.2">
      <c r="A183" s="2"/>
      <c r="B183" s="4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5"/>
      <c r="U183" s="5"/>
      <c r="V183" s="5"/>
    </row>
    <row r="184" spans="1:22" x14ac:dyDescent="0.2">
      <c r="A184" s="2"/>
      <c r="B184" s="4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5"/>
      <c r="U184" s="5"/>
      <c r="V184" s="5"/>
    </row>
    <row r="185" spans="1:22" x14ac:dyDescent="0.2">
      <c r="A185" s="2"/>
      <c r="B185" s="4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5"/>
      <c r="U185" s="5"/>
      <c r="V185" s="8"/>
    </row>
    <row r="186" spans="1:22" x14ac:dyDescent="0.2">
      <c r="A186" s="2"/>
      <c r="B186" s="4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5"/>
      <c r="U186" s="5"/>
      <c r="V186" s="8"/>
    </row>
    <row r="187" spans="1:22" x14ac:dyDescent="0.2">
      <c r="A187" s="2"/>
      <c r="B187" s="4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5"/>
      <c r="U187" s="5"/>
      <c r="V187" s="8"/>
    </row>
    <row r="188" spans="1:22" x14ac:dyDescent="0.2">
      <c r="A188" s="6"/>
      <c r="B188" s="4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5"/>
      <c r="U188" s="5"/>
      <c r="V188" s="8"/>
    </row>
    <row r="189" spans="1:22" x14ac:dyDescent="0.2">
      <c r="A189" s="6"/>
      <c r="B189" s="4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5"/>
      <c r="U189" s="5"/>
      <c r="V189" s="8"/>
    </row>
    <row r="190" spans="1:22" x14ac:dyDescent="0.2">
      <c r="A190" s="6"/>
      <c r="B190" s="4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5"/>
      <c r="U190" s="5"/>
      <c r="V190" s="8"/>
    </row>
    <row r="191" spans="1:22" x14ac:dyDescent="0.2">
      <c r="A191" s="6"/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5"/>
      <c r="U191" s="5"/>
      <c r="V191" s="8"/>
    </row>
    <row r="192" spans="1:22" x14ac:dyDescent="0.2">
      <c r="A192" s="6"/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5"/>
      <c r="U192" s="5"/>
      <c r="V192" s="8"/>
    </row>
    <row r="193" spans="1:22" x14ac:dyDescent="0.2">
      <c r="A193" s="2"/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5"/>
      <c r="U193" s="5"/>
      <c r="V193" s="8"/>
    </row>
    <row r="194" spans="1:22" x14ac:dyDescent="0.2">
      <c r="A194" s="2"/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5"/>
      <c r="U194" s="5"/>
      <c r="V194" s="8"/>
    </row>
    <row r="195" spans="1:22" x14ac:dyDescent="0.2">
      <c r="A195" s="2"/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5"/>
      <c r="U195" s="5"/>
      <c r="V195" s="8"/>
    </row>
    <row r="196" spans="1:22" x14ac:dyDescent="0.2">
      <c r="A196" s="2"/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5"/>
      <c r="U196" s="5"/>
      <c r="V196" s="8"/>
    </row>
    <row r="197" spans="1:22" x14ac:dyDescent="0.2">
      <c r="A197" s="2"/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5"/>
      <c r="U197" s="5"/>
      <c r="V197" s="8"/>
    </row>
    <row r="223" spans="1:3" x14ac:dyDescent="0.2">
      <c r="A223" t="e" cm="1">
        <f t="array" aca="1" ref="A223" ca="1">INDIRECT("'" &amp; E1 &amp; "'!$A$2:$A$66")</f>
        <v>#REF!</v>
      </c>
      <c r="B223" t="e" cm="1">
        <f t="array" aca="1" ref="B223" ca="1">INDIRECT("'" &amp; E1 &amp; "'!$B$2:$B$66")</f>
        <v>#REF!</v>
      </c>
      <c r="C223" t="e" cm="1">
        <f t="array" aca="1" ref="C223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0EAF29-FC9D-B440-B29C-AA4DAB367399}">
  <sheetPr codeName="Sheet98"/>
  <dimension ref="A1:V200"/>
  <sheetViews>
    <sheetView workbookViewId="0">
      <selection activeCell="F17" sqref="F17"/>
    </sheetView>
  </sheetViews>
  <sheetFormatPr baseColWidth="10" defaultRowHeight="16" x14ac:dyDescent="0.2"/>
  <cols>
    <col min="5" max="5" width="15.83203125" customWidth="1"/>
    <col min="6" max="6" width="16.1640625" customWidth="1"/>
    <col min="10" max="10" width="14.1640625" customWidth="1"/>
    <col min="11" max="11" width="16.8320312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252</v>
      </c>
      <c r="U2" s="1" t="s">
        <v>253</v>
      </c>
      <c r="V2" s="1" t="s">
        <v>236</v>
      </c>
    </row>
    <row r="3" spans="1:22" x14ac:dyDescent="0.2">
      <c r="A3" s="16" t="s">
        <v>357</v>
      </c>
      <c r="B3" s="4">
        <v>1900</v>
      </c>
      <c r="C3" s="4">
        <v>36200</v>
      </c>
      <c r="D3" s="4">
        <v>-34300</v>
      </c>
      <c r="E3" s="4">
        <v>-443810000</v>
      </c>
      <c r="F3" s="4">
        <f t="shared" ref="F3:F11" si="0">E3+F4</f>
        <v>36075101289</v>
      </c>
      <c r="G3" s="4">
        <v>0</v>
      </c>
      <c r="H3" s="4">
        <v>0</v>
      </c>
      <c r="I3" s="4">
        <v>0</v>
      </c>
      <c r="J3" s="4">
        <v>-3788355000</v>
      </c>
      <c r="K3" s="4">
        <f t="shared" ref="K3:K11" si="1">K4+J3</f>
        <v>31616300000</v>
      </c>
      <c r="L3" s="4">
        <v>110</v>
      </c>
      <c r="M3" s="4">
        <v>305</v>
      </c>
      <c r="N3" s="4">
        <v>0</v>
      </c>
      <c r="O3" s="4">
        <v>13</v>
      </c>
      <c r="P3" s="4">
        <v>83200</v>
      </c>
      <c r="Q3" s="4">
        <v>426000</v>
      </c>
      <c r="R3" s="5">
        <v>-1.5600000000000001E-2</v>
      </c>
      <c r="S3" s="4">
        <v>517700</v>
      </c>
      <c r="T3" s="4">
        <f t="shared" ref="T3:T38" si="2">AVERAGE(S4:S13)</f>
        <v>347670</v>
      </c>
      <c r="U3" s="4">
        <f t="shared" ref="U3:U11" si="3">MIN(S4:S8)</f>
        <v>167500</v>
      </c>
      <c r="V3" s="5">
        <v>2.6800000000000001E-2</v>
      </c>
    </row>
    <row r="4" spans="1:22" x14ac:dyDescent="0.2">
      <c r="A4" s="16" t="s">
        <v>356</v>
      </c>
      <c r="B4" s="4">
        <v>1700</v>
      </c>
      <c r="C4" s="4">
        <v>33500</v>
      </c>
      <c r="D4" s="4">
        <v>-31800</v>
      </c>
      <c r="E4" s="4">
        <v>-415430000</v>
      </c>
      <c r="F4" s="4">
        <f t="shared" si="0"/>
        <v>36518911289</v>
      </c>
      <c r="G4" s="4">
        <v>0</v>
      </c>
      <c r="H4" s="4">
        <v>0</v>
      </c>
      <c r="I4" s="4">
        <v>0</v>
      </c>
      <c r="J4" s="4">
        <v>-2792065000</v>
      </c>
      <c r="K4" s="4">
        <f t="shared" si="1"/>
        <v>35404655000</v>
      </c>
      <c r="L4" s="4">
        <v>113</v>
      </c>
      <c r="M4" s="4">
        <v>296</v>
      </c>
      <c r="N4" s="4">
        <v>1</v>
      </c>
      <c r="O4" s="4">
        <v>6</v>
      </c>
      <c r="P4" s="4">
        <v>97800</v>
      </c>
      <c r="Q4" s="4">
        <v>276500</v>
      </c>
      <c r="R4" s="5">
        <v>-1.9199999999999998E-2</v>
      </c>
      <c r="S4" s="4">
        <v>380300</v>
      </c>
      <c r="T4" s="4">
        <f t="shared" si="2"/>
        <v>340040</v>
      </c>
      <c r="U4" s="4">
        <f t="shared" si="3"/>
        <v>167500</v>
      </c>
      <c r="V4" s="5">
        <v>2.6499999999999999E-2</v>
      </c>
    </row>
    <row r="5" spans="1:22" x14ac:dyDescent="0.2">
      <c r="A5" s="16" t="s">
        <v>355</v>
      </c>
      <c r="B5" s="4">
        <v>37900</v>
      </c>
      <c r="C5" s="4">
        <v>900</v>
      </c>
      <c r="D5" s="4">
        <v>37000</v>
      </c>
      <c r="E5" s="4">
        <v>482300000</v>
      </c>
      <c r="F5" s="4">
        <f t="shared" si="0"/>
        <v>36934341289</v>
      </c>
      <c r="G5" s="4">
        <v>0</v>
      </c>
      <c r="H5" s="4">
        <v>0</v>
      </c>
      <c r="I5" s="4">
        <v>0</v>
      </c>
      <c r="J5" s="4">
        <v>-2792065000</v>
      </c>
      <c r="K5" s="4">
        <f t="shared" si="1"/>
        <v>38196720000</v>
      </c>
      <c r="L5" s="4">
        <v>133</v>
      </c>
      <c r="M5" s="4">
        <v>472</v>
      </c>
      <c r="N5" s="4">
        <v>1</v>
      </c>
      <c r="O5" s="4">
        <v>16</v>
      </c>
      <c r="P5" s="4">
        <v>144800</v>
      </c>
      <c r="Q5" s="4">
        <v>655400</v>
      </c>
      <c r="R5" s="5">
        <v>-1.4999999999999999E-2</v>
      </c>
      <c r="S5" s="4">
        <v>801900</v>
      </c>
      <c r="T5" s="4">
        <f t="shared" si="2"/>
        <v>279690</v>
      </c>
      <c r="U5" s="4">
        <f t="shared" si="3"/>
        <v>167500</v>
      </c>
      <c r="V5" s="5">
        <v>4.0899999999999999E-2</v>
      </c>
    </row>
    <row r="6" spans="1:22" x14ac:dyDescent="0.2">
      <c r="A6" s="16" t="s">
        <v>354</v>
      </c>
      <c r="B6" s="4">
        <v>138800</v>
      </c>
      <c r="C6" s="4">
        <v>2000</v>
      </c>
      <c r="D6" s="4">
        <v>136800</v>
      </c>
      <c r="E6" s="4">
        <v>1859390000</v>
      </c>
      <c r="F6" s="4">
        <f t="shared" si="0"/>
        <v>36452041289</v>
      </c>
      <c r="K6" s="4">
        <f t="shared" si="1"/>
        <v>40988785000</v>
      </c>
      <c r="L6" s="4">
        <v>284</v>
      </c>
      <c r="M6" s="4">
        <v>200</v>
      </c>
      <c r="N6" s="4">
        <v>0</v>
      </c>
      <c r="O6" s="4">
        <v>1</v>
      </c>
      <c r="P6" s="4">
        <v>186700</v>
      </c>
      <c r="Q6" s="4">
        <v>168300</v>
      </c>
      <c r="R6" s="5">
        <v>-7.4000000000000003E-3</v>
      </c>
      <c r="S6" s="4">
        <v>356800</v>
      </c>
      <c r="T6" s="4">
        <f t="shared" si="2"/>
        <v>271122.22222222225</v>
      </c>
      <c r="U6" s="4">
        <f t="shared" si="3"/>
        <v>167500</v>
      </c>
      <c r="V6" s="5">
        <v>1.47E-2</v>
      </c>
    </row>
    <row r="7" spans="1:22" x14ac:dyDescent="0.2">
      <c r="A7" s="16" t="s">
        <v>353</v>
      </c>
      <c r="B7" s="4">
        <v>211400</v>
      </c>
      <c r="C7" s="4">
        <v>300</v>
      </c>
      <c r="D7" s="4">
        <v>211100</v>
      </c>
      <c r="E7" s="4">
        <v>2835360000</v>
      </c>
      <c r="F7" s="4">
        <f t="shared" si="0"/>
        <v>34592651289</v>
      </c>
      <c r="G7" s="4">
        <v>0</v>
      </c>
      <c r="H7" s="4">
        <v>0</v>
      </c>
      <c r="I7" s="4">
        <v>0</v>
      </c>
      <c r="J7" s="4">
        <v>-271000000</v>
      </c>
      <c r="K7" s="4">
        <f t="shared" si="1"/>
        <v>40988785000</v>
      </c>
      <c r="L7" s="4">
        <v>220</v>
      </c>
      <c r="M7" s="4">
        <v>142</v>
      </c>
      <c r="N7" s="4">
        <v>3</v>
      </c>
      <c r="O7" s="4">
        <v>0</v>
      </c>
      <c r="P7" s="4">
        <v>219300</v>
      </c>
      <c r="Q7" s="4">
        <v>145400</v>
      </c>
      <c r="R7" s="5">
        <v>1.8799999999999997E-2</v>
      </c>
      <c r="S7" s="4">
        <v>374800</v>
      </c>
      <c r="T7" s="4">
        <f t="shared" si="2"/>
        <v>249466.66666666666</v>
      </c>
      <c r="U7" s="4">
        <f t="shared" si="3"/>
        <v>167500</v>
      </c>
      <c r="V7" s="5">
        <v>4.0199999999999993E-2</v>
      </c>
    </row>
    <row r="8" spans="1:22" x14ac:dyDescent="0.2">
      <c r="A8" s="16" t="s">
        <v>352</v>
      </c>
      <c r="B8" s="4">
        <v>0</v>
      </c>
      <c r="C8" s="4">
        <v>22760</v>
      </c>
      <c r="D8" s="4">
        <v>-22760</v>
      </c>
      <c r="E8" s="4">
        <v>-303160000</v>
      </c>
      <c r="F8" s="4">
        <f t="shared" si="0"/>
        <v>31757291289</v>
      </c>
      <c r="K8" s="4">
        <f t="shared" si="1"/>
        <v>41259785000</v>
      </c>
      <c r="L8" s="4">
        <v>83</v>
      </c>
      <c r="M8" s="4">
        <v>194</v>
      </c>
      <c r="N8" s="4">
        <v>1</v>
      </c>
      <c r="O8" s="4">
        <v>0</v>
      </c>
      <c r="P8" s="4">
        <v>48900</v>
      </c>
      <c r="Q8" s="4">
        <v>115900</v>
      </c>
      <c r="R8" s="5">
        <v>-3.7000000000000002E-3</v>
      </c>
      <c r="S8" s="4">
        <v>167500</v>
      </c>
      <c r="T8" s="4">
        <f t="shared" si="2"/>
        <v>301866.66666666669</v>
      </c>
      <c r="U8" s="4">
        <f t="shared" si="3"/>
        <v>231500</v>
      </c>
      <c r="V8" s="5">
        <v>1.8600000000000002E-2</v>
      </c>
    </row>
    <row r="9" spans="1:22" x14ac:dyDescent="0.2">
      <c r="A9" s="16" t="s">
        <v>351</v>
      </c>
      <c r="B9" s="4">
        <v>0</v>
      </c>
      <c r="C9" s="4">
        <v>5500</v>
      </c>
      <c r="D9" s="4">
        <v>-5500</v>
      </c>
      <c r="E9" s="4">
        <v>-73950000</v>
      </c>
      <c r="F9" s="4">
        <f t="shared" si="0"/>
        <v>32060451289</v>
      </c>
      <c r="K9" s="4">
        <f t="shared" si="1"/>
        <v>41259785000</v>
      </c>
      <c r="L9" s="4">
        <v>94</v>
      </c>
      <c r="M9" s="4">
        <v>179</v>
      </c>
      <c r="N9" s="4">
        <v>0</v>
      </c>
      <c r="O9" s="4">
        <v>2</v>
      </c>
      <c r="P9" s="4">
        <v>73400</v>
      </c>
      <c r="Q9" s="4">
        <v>154800</v>
      </c>
      <c r="R9" s="5">
        <v>-1.49E-2</v>
      </c>
      <c r="S9" s="4">
        <v>244700</v>
      </c>
      <c r="T9" s="4">
        <f t="shared" si="2"/>
        <v>322522.22222222225</v>
      </c>
      <c r="U9" s="4">
        <f t="shared" si="3"/>
        <v>231500</v>
      </c>
      <c r="V9" s="5">
        <v>1.4800000000000001E-2</v>
      </c>
    </row>
    <row r="10" spans="1:22" x14ac:dyDescent="0.2">
      <c r="A10" s="16" t="s">
        <v>350</v>
      </c>
      <c r="B10" s="4">
        <v>45400</v>
      </c>
      <c r="C10" s="4">
        <v>0</v>
      </c>
      <c r="D10" s="4">
        <v>45400</v>
      </c>
      <c r="E10" s="4">
        <v>614940286</v>
      </c>
      <c r="F10" s="4">
        <f t="shared" si="0"/>
        <v>32134401289</v>
      </c>
      <c r="K10" s="4">
        <f t="shared" si="1"/>
        <v>41259785000</v>
      </c>
      <c r="L10" s="4">
        <v>92</v>
      </c>
      <c r="M10" s="4">
        <v>191</v>
      </c>
      <c r="N10" s="4">
        <v>2</v>
      </c>
      <c r="O10" s="4">
        <v>1</v>
      </c>
      <c r="P10" s="4">
        <v>70000</v>
      </c>
      <c r="Q10" s="4">
        <v>158800</v>
      </c>
      <c r="R10" s="5">
        <v>0</v>
      </c>
      <c r="S10" s="4">
        <v>234200</v>
      </c>
      <c r="T10" s="4">
        <f t="shared" si="2"/>
        <v>411922.22222222225</v>
      </c>
      <c r="U10" s="4">
        <f t="shared" si="3"/>
        <v>198400</v>
      </c>
      <c r="V10" s="5">
        <v>1.11E-2</v>
      </c>
    </row>
    <row r="11" spans="1:22" x14ac:dyDescent="0.2">
      <c r="A11" s="16" t="s">
        <v>349</v>
      </c>
      <c r="B11" s="4">
        <v>29400</v>
      </c>
      <c r="C11" s="4">
        <v>47300</v>
      </c>
      <c r="D11" s="4">
        <v>-17900</v>
      </c>
      <c r="E11" s="4">
        <v>-242740000</v>
      </c>
      <c r="F11" s="4">
        <f t="shared" si="0"/>
        <v>31519461003</v>
      </c>
      <c r="G11" s="4">
        <v>0</v>
      </c>
      <c r="H11" s="4">
        <v>0</v>
      </c>
      <c r="I11" s="4">
        <v>0</v>
      </c>
      <c r="J11" s="4">
        <v>-136500000</v>
      </c>
      <c r="K11" s="4">
        <f t="shared" si="1"/>
        <v>41259785000</v>
      </c>
      <c r="L11" s="4">
        <v>159</v>
      </c>
      <c r="M11" s="4">
        <v>183</v>
      </c>
      <c r="N11" s="4">
        <v>0</v>
      </c>
      <c r="O11" s="4">
        <v>1</v>
      </c>
      <c r="P11" s="4">
        <v>98400</v>
      </c>
      <c r="Q11" s="4">
        <v>167200</v>
      </c>
      <c r="R11" s="5">
        <v>3.8E-3</v>
      </c>
      <c r="S11" s="4">
        <v>265600</v>
      </c>
      <c r="T11" s="4">
        <f t="shared" si="2"/>
        <v>412677.77777777775</v>
      </c>
      <c r="U11" s="4">
        <f t="shared" si="3"/>
        <v>198400</v>
      </c>
      <c r="V11" s="5">
        <v>1.1000000000000001E-2</v>
      </c>
    </row>
    <row r="12" spans="1:22" x14ac:dyDescent="0.2">
      <c r="A12" s="16" t="s">
        <v>348</v>
      </c>
      <c r="B12" s="4">
        <v>0</v>
      </c>
      <c r="C12" s="4">
        <v>2200</v>
      </c>
      <c r="D12" s="4">
        <v>-2200</v>
      </c>
      <c r="E12" s="4">
        <v>-29710000</v>
      </c>
      <c r="F12" s="4">
        <f t="shared" ref="F12:F38" si="4">E12+F13</f>
        <v>31762201003</v>
      </c>
      <c r="G12" s="4">
        <v>0</v>
      </c>
      <c r="H12" s="4">
        <v>0</v>
      </c>
      <c r="I12" s="4">
        <v>0</v>
      </c>
      <c r="J12" s="4">
        <v>-675000000</v>
      </c>
      <c r="K12" s="4">
        <f t="shared" ref="K12:K38" si="5">K13+J12</f>
        <v>41396285000</v>
      </c>
      <c r="L12" s="4">
        <v>93</v>
      </c>
      <c r="M12" s="4">
        <v>163</v>
      </c>
      <c r="N12" s="4">
        <v>0</v>
      </c>
      <c r="O12" s="4">
        <v>1</v>
      </c>
      <c r="P12" s="4">
        <v>61900</v>
      </c>
      <c r="Q12" s="4">
        <v>169600</v>
      </c>
      <c r="R12" s="5">
        <v>-7.4000000000000003E-3</v>
      </c>
      <c r="S12" s="4">
        <v>231500</v>
      </c>
      <c r="T12" s="4">
        <f t="shared" si="2"/>
        <v>435325</v>
      </c>
      <c r="U12" s="4">
        <f t="shared" ref="U12:U38" si="6">MIN(S13:S17)</f>
        <v>179900</v>
      </c>
      <c r="V12" s="5">
        <v>7.4000000000000003E-3</v>
      </c>
    </row>
    <row r="13" spans="1:22" x14ac:dyDescent="0.2">
      <c r="A13" s="16" t="s">
        <v>347</v>
      </c>
      <c r="B13" s="4">
        <v>82300</v>
      </c>
      <c r="C13" s="4">
        <v>0</v>
      </c>
      <c r="D13" s="4">
        <v>82300</v>
      </c>
      <c r="E13" s="4">
        <v>1122460000</v>
      </c>
      <c r="F13" s="4">
        <f t="shared" si="4"/>
        <v>31791911003</v>
      </c>
      <c r="K13" s="4">
        <f t="shared" si="5"/>
        <v>42071285000</v>
      </c>
      <c r="L13" s="4">
        <v>283</v>
      </c>
      <c r="M13" s="4">
        <v>334</v>
      </c>
      <c r="N13" s="4">
        <v>2</v>
      </c>
      <c r="O13" s="4">
        <v>4</v>
      </c>
      <c r="P13" s="4">
        <v>181100</v>
      </c>
      <c r="Q13" s="4">
        <v>237900</v>
      </c>
      <c r="R13" s="5">
        <v>1.1200000000000002E-2</v>
      </c>
      <c r="S13" s="4">
        <v>419400</v>
      </c>
      <c r="T13" s="4">
        <f t="shared" si="2"/>
        <v>437600</v>
      </c>
      <c r="U13" s="4">
        <f t="shared" si="6"/>
        <v>179900</v>
      </c>
      <c r="V13" s="5">
        <v>2.8999999999999998E-2</v>
      </c>
    </row>
    <row r="14" spans="1:22" x14ac:dyDescent="0.2">
      <c r="A14" s="16" t="s">
        <v>340</v>
      </c>
      <c r="B14" s="4">
        <v>25500</v>
      </c>
      <c r="C14" s="4">
        <v>200</v>
      </c>
      <c r="D14" s="4">
        <v>25300</v>
      </c>
      <c r="E14" s="4">
        <v>340850000</v>
      </c>
      <c r="F14" s="4">
        <f t="shared" si="4"/>
        <v>30669451003</v>
      </c>
      <c r="K14" s="4">
        <f t="shared" si="5"/>
        <v>42071285000</v>
      </c>
      <c r="L14" s="4">
        <v>147</v>
      </c>
      <c r="M14" s="4">
        <v>252</v>
      </c>
      <c r="N14" s="4">
        <v>2</v>
      </c>
      <c r="O14" s="4">
        <v>1</v>
      </c>
      <c r="P14" s="4">
        <v>110300</v>
      </c>
      <c r="Q14" s="4">
        <v>185300</v>
      </c>
      <c r="R14" s="5">
        <v>-3.7000000000000002E-3</v>
      </c>
      <c r="S14" s="4">
        <v>304000</v>
      </c>
      <c r="T14" s="4">
        <f t="shared" si="2"/>
        <v>440400</v>
      </c>
      <c r="U14" s="4">
        <f t="shared" si="6"/>
        <v>179900</v>
      </c>
      <c r="V14" s="5">
        <v>1.84E-2</v>
      </c>
    </row>
    <row r="15" spans="1:22" x14ac:dyDescent="0.2">
      <c r="A15" s="16" t="s">
        <v>339</v>
      </c>
      <c r="B15" s="4">
        <v>3400</v>
      </c>
      <c r="C15" s="4">
        <v>0</v>
      </c>
      <c r="D15" s="4">
        <v>3400</v>
      </c>
      <c r="E15" s="4">
        <v>45710000</v>
      </c>
      <c r="F15" s="4">
        <f t="shared" si="4"/>
        <v>30328601003</v>
      </c>
      <c r="G15" s="4">
        <v>0</v>
      </c>
      <c r="H15" s="4">
        <v>0</v>
      </c>
      <c r="I15" s="4">
        <v>0</v>
      </c>
      <c r="J15" s="4">
        <v>-132905000</v>
      </c>
      <c r="K15" s="4">
        <f t="shared" si="5"/>
        <v>42071285000</v>
      </c>
      <c r="L15" s="4">
        <v>97</v>
      </c>
      <c r="M15" s="4">
        <v>108</v>
      </c>
      <c r="N15" s="4">
        <v>1</v>
      </c>
      <c r="O15" s="4">
        <v>1</v>
      </c>
      <c r="P15" s="4">
        <v>88100</v>
      </c>
      <c r="Q15" s="4">
        <v>110300</v>
      </c>
      <c r="R15" s="5">
        <v>7.4999999999999997E-3</v>
      </c>
      <c r="S15" s="4">
        <v>198400</v>
      </c>
      <c r="T15" s="4">
        <f t="shared" si="2"/>
        <v>444814.28571428574</v>
      </c>
      <c r="U15" s="4">
        <f t="shared" si="6"/>
        <v>179900</v>
      </c>
      <c r="V15" s="5">
        <v>1.1200000000000002E-2</v>
      </c>
    </row>
    <row r="16" spans="1:22" x14ac:dyDescent="0.2">
      <c r="F16" s="4">
        <f t="shared" si="4"/>
        <v>30282891003</v>
      </c>
      <c r="G16" s="4">
        <v>0</v>
      </c>
      <c r="H16" s="4">
        <v>0</v>
      </c>
      <c r="I16" s="4">
        <v>0</v>
      </c>
      <c r="J16" s="4">
        <v>-268000000</v>
      </c>
      <c r="K16" s="4">
        <f t="shared" si="5"/>
        <v>42204190000</v>
      </c>
      <c r="L16" s="4">
        <v>89</v>
      </c>
      <c r="M16" s="4">
        <v>67</v>
      </c>
      <c r="N16" s="4">
        <v>2</v>
      </c>
      <c r="O16" s="4">
        <v>1</v>
      </c>
      <c r="P16" s="4">
        <v>93300</v>
      </c>
      <c r="Q16" s="4">
        <v>66100</v>
      </c>
      <c r="T16" s="4">
        <f t="shared" si="2"/>
        <v>425825</v>
      </c>
      <c r="U16" s="4">
        <f t="shared" si="6"/>
        <v>179900</v>
      </c>
    </row>
    <row r="17" spans="1:22" x14ac:dyDescent="0.2">
      <c r="A17" s="16" t="s">
        <v>337</v>
      </c>
      <c r="B17" s="4">
        <v>4200</v>
      </c>
      <c r="C17" s="4">
        <v>0</v>
      </c>
      <c r="D17" s="4">
        <v>4200</v>
      </c>
      <c r="E17" s="4">
        <v>55880000</v>
      </c>
      <c r="F17" s="4">
        <f t="shared" si="4"/>
        <v>30282891003</v>
      </c>
      <c r="K17" s="4">
        <f t="shared" si="5"/>
        <v>42472190000</v>
      </c>
      <c r="L17" s="4">
        <v>98</v>
      </c>
      <c r="M17" s="4">
        <v>116</v>
      </c>
      <c r="N17" s="4">
        <v>1</v>
      </c>
      <c r="O17" s="4">
        <v>0</v>
      </c>
      <c r="P17" s="4">
        <v>79500</v>
      </c>
      <c r="Q17" s="4">
        <v>92900</v>
      </c>
      <c r="R17" s="5">
        <v>0</v>
      </c>
      <c r="S17" s="4">
        <v>179900</v>
      </c>
      <c r="T17" s="4">
        <f t="shared" si="2"/>
        <v>460957.14285714284</v>
      </c>
      <c r="U17" s="4">
        <f t="shared" si="6"/>
        <v>272400</v>
      </c>
      <c r="V17" s="5">
        <v>2.5899999999999999E-2</v>
      </c>
    </row>
    <row r="18" spans="1:22" x14ac:dyDescent="0.2">
      <c r="A18" s="16" t="s">
        <v>336</v>
      </c>
      <c r="B18" s="4">
        <v>164100</v>
      </c>
      <c r="C18" s="4">
        <v>33200</v>
      </c>
      <c r="D18" s="4">
        <v>130900</v>
      </c>
      <c r="E18" s="4">
        <v>1749020000</v>
      </c>
      <c r="F18" s="4">
        <f t="shared" si="4"/>
        <v>30227011003</v>
      </c>
      <c r="G18" s="4">
        <v>0</v>
      </c>
      <c r="H18" s="4">
        <v>0</v>
      </c>
      <c r="I18" s="4">
        <v>0</v>
      </c>
      <c r="J18" s="4">
        <v>-272385000</v>
      </c>
      <c r="K18" s="4">
        <f t="shared" si="5"/>
        <v>42472190000</v>
      </c>
      <c r="L18" s="4">
        <v>258</v>
      </c>
      <c r="M18" s="4">
        <v>430</v>
      </c>
      <c r="N18" s="4">
        <v>0</v>
      </c>
      <c r="O18" s="4">
        <v>9</v>
      </c>
      <c r="P18" s="4">
        <v>138600</v>
      </c>
      <c r="Q18" s="4">
        <v>481800</v>
      </c>
      <c r="R18" s="5">
        <v>-3.3700000000000001E-2</v>
      </c>
      <c r="S18" s="4">
        <v>639100</v>
      </c>
      <c r="T18" s="4">
        <f t="shared" si="2"/>
        <v>409871.42857142858</v>
      </c>
      <c r="U18" s="4">
        <f t="shared" si="6"/>
        <v>272400</v>
      </c>
      <c r="V18" s="5">
        <v>5.7800000000000004E-2</v>
      </c>
    </row>
    <row r="19" spans="1:22" x14ac:dyDescent="0.2">
      <c r="A19" s="16" t="s">
        <v>335</v>
      </c>
      <c r="B19" s="4">
        <v>194100</v>
      </c>
      <c r="C19" s="4">
        <v>0</v>
      </c>
      <c r="D19" s="4">
        <v>194100</v>
      </c>
      <c r="E19" s="4">
        <v>2664590000</v>
      </c>
      <c r="F19" s="4">
        <f t="shared" si="4"/>
        <v>28477991003</v>
      </c>
      <c r="K19" s="4">
        <f t="shared" si="5"/>
        <v>42744575000</v>
      </c>
      <c r="L19" s="4">
        <v>219</v>
      </c>
      <c r="M19" s="4">
        <v>202</v>
      </c>
      <c r="N19" s="4">
        <v>2</v>
      </c>
      <c r="O19" s="4">
        <v>3</v>
      </c>
      <c r="P19" s="4">
        <v>223300</v>
      </c>
      <c r="Q19" s="4">
        <v>194900</v>
      </c>
      <c r="R19" s="5">
        <v>1.4800000000000001E-2</v>
      </c>
      <c r="S19" s="4">
        <v>430600</v>
      </c>
      <c r="T19" s="4">
        <f t="shared" si="2"/>
        <v>381700</v>
      </c>
      <c r="U19" s="4">
        <f t="shared" si="6"/>
        <v>272400</v>
      </c>
      <c r="V19" s="5">
        <v>1.8200000000000001E-2</v>
      </c>
    </row>
    <row r="20" spans="1:22" x14ac:dyDescent="0.2">
      <c r="A20" s="16" t="s">
        <v>334</v>
      </c>
      <c r="B20" s="4">
        <v>203800</v>
      </c>
      <c r="C20" s="4">
        <v>5400</v>
      </c>
      <c r="D20" s="4">
        <v>198400</v>
      </c>
      <c r="E20" s="4">
        <v>2695050000</v>
      </c>
      <c r="F20" s="4">
        <f t="shared" si="4"/>
        <v>25813401003</v>
      </c>
      <c r="K20" s="4">
        <f t="shared" si="5"/>
        <v>42744575000</v>
      </c>
      <c r="L20" s="4">
        <v>452</v>
      </c>
      <c r="M20" s="4">
        <v>499</v>
      </c>
      <c r="N20" s="4">
        <v>15</v>
      </c>
      <c r="O20" s="4">
        <v>7</v>
      </c>
      <c r="P20" s="4">
        <v>587400</v>
      </c>
      <c r="Q20" s="4">
        <v>451400</v>
      </c>
      <c r="R20" s="5">
        <v>2.6499999999999999E-2</v>
      </c>
      <c r="S20" s="4">
        <v>1038800</v>
      </c>
      <c r="T20" s="4">
        <f t="shared" si="2"/>
        <v>266285.71428571426</v>
      </c>
      <c r="U20" s="4">
        <f t="shared" si="6"/>
        <v>229300</v>
      </c>
      <c r="V20" s="5">
        <v>5.7200000000000001E-2</v>
      </c>
    </row>
    <row r="21" spans="1:22" x14ac:dyDescent="0.2">
      <c r="A21" s="16" t="s">
        <v>333</v>
      </c>
      <c r="B21" s="4">
        <v>25900</v>
      </c>
      <c r="C21" s="4">
        <v>0</v>
      </c>
      <c r="D21" s="4">
        <v>25900</v>
      </c>
      <c r="E21" s="4">
        <v>341880000</v>
      </c>
      <c r="F21" s="4">
        <f t="shared" si="4"/>
        <v>23118351003</v>
      </c>
      <c r="K21" s="4">
        <f t="shared" si="5"/>
        <v>42744575000</v>
      </c>
      <c r="L21" s="4">
        <v>133</v>
      </c>
      <c r="M21" s="4">
        <v>86</v>
      </c>
      <c r="N21" s="4">
        <v>3</v>
      </c>
      <c r="O21" s="4">
        <v>1</v>
      </c>
      <c r="P21" s="4">
        <v>151700</v>
      </c>
      <c r="Q21" s="4">
        <v>120700</v>
      </c>
      <c r="R21" s="5">
        <v>1.54E-2</v>
      </c>
      <c r="S21" s="4">
        <v>272400</v>
      </c>
      <c r="T21" s="4">
        <f t="shared" si="2"/>
        <v>254800</v>
      </c>
      <c r="U21" s="4">
        <f t="shared" si="6"/>
        <v>229300</v>
      </c>
      <c r="V21" s="5">
        <v>1.5100000000000001E-2</v>
      </c>
    </row>
    <row r="22" spans="1:22" x14ac:dyDescent="0.2">
      <c r="F22" s="4">
        <f t="shared" si="4"/>
        <v>22776471003</v>
      </c>
      <c r="K22" s="4">
        <f t="shared" si="5"/>
        <v>42744575000</v>
      </c>
      <c r="L22" s="4">
        <v>82</v>
      </c>
      <c r="M22" s="4">
        <v>121</v>
      </c>
      <c r="N22" s="4">
        <v>3</v>
      </c>
      <c r="O22" s="4">
        <v>3</v>
      </c>
      <c r="P22" s="4">
        <v>103400</v>
      </c>
      <c r="Q22" s="4">
        <v>156900</v>
      </c>
      <c r="T22" s="4">
        <f t="shared" si="2"/>
        <v>284850</v>
      </c>
      <c r="U22" s="4">
        <f t="shared" si="6"/>
        <v>229300</v>
      </c>
    </row>
    <row r="23" spans="1:22" x14ac:dyDescent="0.2">
      <c r="F23" s="4">
        <f t="shared" si="4"/>
        <v>22776471003</v>
      </c>
      <c r="G23" s="4">
        <v>0</v>
      </c>
      <c r="H23" s="4">
        <v>0</v>
      </c>
      <c r="I23" s="4">
        <v>0</v>
      </c>
      <c r="J23" s="4">
        <v>523000000</v>
      </c>
      <c r="K23" s="4">
        <f t="shared" si="5"/>
        <v>42744575000</v>
      </c>
      <c r="L23" s="4">
        <v>57</v>
      </c>
      <c r="M23" s="4">
        <v>163</v>
      </c>
      <c r="N23" s="4">
        <v>0</v>
      </c>
      <c r="O23" s="4">
        <v>5</v>
      </c>
      <c r="P23" s="4">
        <v>42400</v>
      </c>
      <c r="Q23" s="4">
        <v>165300</v>
      </c>
      <c r="T23" s="4">
        <f t="shared" si="2"/>
        <v>288533.33333333331</v>
      </c>
      <c r="U23" s="4">
        <f t="shared" si="6"/>
        <v>229300</v>
      </c>
    </row>
    <row r="24" spans="1:22" x14ac:dyDescent="0.2">
      <c r="A24" s="16" t="s">
        <v>330</v>
      </c>
      <c r="B24" s="4">
        <v>49400</v>
      </c>
      <c r="C24" s="4">
        <v>3700</v>
      </c>
      <c r="D24" s="4">
        <v>45700</v>
      </c>
      <c r="E24" s="4">
        <v>601550000</v>
      </c>
      <c r="F24" s="4">
        <f t="shared" si="4"/>
        <v>22776471003</v>
      </c>
      <c r="K24" s="4">
        <f t="shared" si="5"/>
        <v>42221575000</v>
      </c>
      <c r="L24" s="4">
        <v>165</v>
      </c>
      <c r="M24" s="4">
        <v>276</v>
      </c>
      <c r="N24" s="4">
        <v>1</v>
      </c>
      <c r="O24" s="4">
        <v>2</v>
      </c>
      <c r="P24" s="4">
        <v>111100</v>
      </c>
      <c r="Q24" s="4">
        <v>212500</v>
      </c>
      <c r="R24" s="5">
        <v>-1.1399999999999999E-2</v>
      </c>
      <c r="S24" s="4">
        <v>323600</v>
      </c>
      <c r="T24" s="4">
        <f t="shared" si="2"/>
        <v>300222.22222222225</v>
      </c>
      <c r="U24" s="4">
        <f t="shared" si="6"/>
        <v>229300</v>
      </c>
      <c r="V24" s="5">
        <v>2.2499999999999999E-2</v>
      </c>
    </row>
    <row r="25" spans="1:22" x14ac:dyDescent="0.2">
      <c r="A25" s="16" t="s">
        <v>329</v>
      </c>
      <c r="B25" s="4">
        <v>84700</v>
      </c>
      <c r="C25" s="4">
        <v>2000</v>
      </c>
      <c r="D25" s="4">
        <v>82700</v>
      </c>
      <c r="E25" s="4">
        <v>1090740000</v>
      </c>
      <c r="F25" s="4">
        <f t="shared" si="4"/>
        <v>22174921003</v>
      </c>
      <c r="K25" s="4">
        <f t="shared" si="5"/>
        <v>42221575000</v>
      </c>
      <c r="L25" s="4">
        <v>131</v>
      </c>
      <c r="M25" s="4">
        <v>164</v>
      </c>
      <c r="N25" s="4">
        <v>2</v>
      </c>
      <c r="O25" s="4">
        <v>1</v>
      </c>
      <c r="P25" s="4">
        <v>116600</v>
      </c>
      <c r="Q25" s="4">
        <v>106200</v>
      </c>
      <c r="R25" s="5">
        <v>7.7000000000000002E-3</v>
      </c>
      <c r="S25" s="4">
        <v>229300</v>
      </c>
      <c r="T25" s="4">
        <f t="shared" si="2"/>
        <v>316300</v>
      </c>
      <c r="U25" s="4">
        <f t="shared" si="6"/>
        <v>230900</v>
      </c>
      <c r="V25" s="5">
        <v>1.1399999999999999E-2</v>
      </c>
    </row>
    <row r="26" spans="1:22" x14ac:dyDescent="0.2">
      <c r="A26" s="16" t="s">
        <v>328</v>
      </c>
      <c r="B26" s="4">
        <v>66600</v>
      </c>
      <c r="C26" s="4">
        <v>0</v>
      </c>
      <c r="D26" s="4">
        <v>66600</v>
      </c>
      <c r="E26" s="4">
        <v>875790000</v>
      </c>
      <c r="F26" s="4">
        <f t="shared" si="4"/>
        <v>21084181003</v>
      </c>
      <c r="K26" s="4">
        <f t="shared" si="5"/>
        <v>42221575000</v>
      </c>
      <c r="L26" s="4">
        <v>89</v>
      </c>
      <c r="M26" s="4">
        <v>169</v>
      </c>
      <c r="N26" s="4">
        <v>3</v>
      </c>
      <c r="O26" s="4">
        <v>1</v>
      </c>
      <c r="P26" s="4">
        <v>93800</v>
      </c>
      <c r="Q26" s="4">
        <v>178400</v>
      </c>
      <c r="R26" s="5">
        <v>-7.6E-3</v>
      </c>
      <c r="S26" s="4">
        <v>292900</v>
      </c>
      <c r="T26" s="4">
        <f t="shared" si="2"/>
        <v>332400</v>
      </c>
      <c r="U26" s="4">
        <f t="shared" si="6"/>
        <v>192000</v>
      </c>
      <c r="V26" s="5">
        <v>1.5100000000000001E-2</v>
      </c>
    </row>
    <row r="27" spans="1:22" x14ac:dyDescent="0.2">
      <c r="F27" s="4">
        <f t="shared" si="4"/>
        <v>20208391003</v>
      </c>
      <c r="K27" s="4">
        <f t="shared" si="5"/>
        <v>42221575000</v>
      </c>
      <c r="L27" s="4">
        <v>61</v>
      </c>
      <c r="M27" s="4">
        <v>224</v>
      </c>
      <c r="N27" s="4">
        <v>2</v>
      </c>
      <c r="O27" s="4">
        <v>1</v>
      </c>
      <c r="P27" s="4">
        <v>65800</v>
      </c>
      <c r="Q27" s="4">
        <v>178500</v>
      </c>
      <c r="T27" s="4">
        <f t="shared" si="2"/>
        <v>356170</v>
      </c>
      <c r="U27" s="4">
        <f t="shared" si="6"/>
        <v>192000</v>
      </c>
    </row>
    <row r="28" spans="1:22" x14ac:dyDescent="0.2">
      <c r="A28" s="16" t="s">
        <v>326</v>
      </c>
      <c r="B28" s="4">
        <v>0</v>
      </c>
      <c r="C28" s="4">
        <v>2700</v>
      </c>
      <c r="D28" s="4">
        <v>-2700</v>
      </c>
      <c r="E28" s="4">
        <v>-36180000</v>
      </c>
      <c r="F28" s="4">
        <f t="shared" si="4"/>
        <v>20208391003</v>
      </c>
      <c r="K28" s="4">
        <f t="shared" si="5"/>
        <v>42221575000</v>
      </c>
      <c r="L28" s="4">
        <v>121</v>
      </c>
      <c r="M28" s="4">
        <v>144</v>
      </c>
      <c r="N28" s="4">
        <v>2</v>
      </c>
      <c r="O28" s="4">
        <v>1</v>
      </c>
      <c r="P28" s="4">
        <v>125600</v>
      </c>
      <c r="Q28" s="4">
        <v>154900</v>
      </c>
      <c r="R28" s="5">
        <v>7.6E-3</v>
      </c>
      <c r="S28" s="4">
        <v>281500</v>
      </c>
      <c r="T28" s="4">
        <f t="shared" si="2"/>
        <v>400080</v>
      </c>
      <c r="U28" s="4">
        <f t="shared" si="6"/>
        <v>192000</v>
      </c>
      <c r="V28" s="5">
        <v>1.49E-2</v>
      </c>
    </row>
    <row r="29" spans="1:22" x14ac:dyDescent="0.2">
      <c r="A29" s="16" t="s">
        <v>325</v>
      </c>
      <c r="B29" s="4">
        <v>0</v>
      </c>
      <c r="C29" s="4">
        <v>3200</v>
      </c>
      <c r="D29" s="4">
        <v>-3200</v>
      </c>
      <c r="E29" s="4">
        <v>-42460000</v>
      </c>
      <c r="F29" s="4">
        <f t="shared" si="4"/>
        <v>20244571003</v>
      </c>
      <c r="G29" s="4">
        <v>0</v>
      </c>
      <c r="H29" s="4">
        <v>0</v>
      </c>
      <c r="I29" s="4">
        <v>0</v>
      </c>
      <c r="J29" s="4">
        <v>-67000000</v>
      </c>
      <c r="K29" s="4">
        <f t="shared" si="5"/>
        <v>42221575000</v>
      </c>
      <c r="L29" s="4">
        <v>151</v>
      </c>
      <c r="M29" s="4">
        <v>140</v>
      </c>
      <c r="N29" s="4">
        <v>0</v>
      </c>
      <c r="O29" s="4">
        <v>0</v>
      </c>
      <c r="P29" s="4">
        <v>93100</v>
      </c>
      <c r="Q29" s="4">
        <v>127900</v>
      </c>
      <c r="R29" s="5">
        <v>3.8E-3</v>
      </c>
      <c r="S29" s="4">
        <v>233400</v>
      </c>
      <c r="T29" s="4">
        <f t="shared" si="2"/>
        <v>404390</v>
      </c>
      <c r="U29" s="4">
        <f t="shared" si="6"/>
        <v>192000</v>
      </c>
      <c r="V29" s="5">
        <v>2.2400000000000003E-2</v>
      </c>
    </row>
    <row r="30" spans="1:22" x14ac:dyDescent="0.2">
      <c r="A30" s="16" t="s">
        <v>324</v>
      </c>
      <c r="B30" s="4">
        <v>49900</v>
      </c>
      <c r="C30" s="4">
        <v>600</v>
      </c>
      <c r="D30" s="4">
        <v>49300</v>
      </c>
      <c r="E30" s="4">
        <v>656170000</v>
      </c>
      <c r="F30" s="4">
        <f t="shared" si="4"/>
        <v>20287031003</v>
      </c>
      <c r="K30" s="4">
        <f t="shared" si="5"/>
        <v>42288575000</v>
      </c>
      <c r="L30" s="4">
        <v>121</v>
      </c>
      <c r="M30" s="4">
        <v>159</v>
      </c>
      <c r="N30" s="4">
        <v>1</v>
      </c>
      <c r="O30" s="4">
        <v>0</v>
      </c>
      <c r="P30" s="4">
        <v>98800</v>
      </c>
      <c r="Q30" s="4">
        <v>130200</v>
      </c>
      <c r="R30" s="5">
        <v>-1.1299999999999999E-2</v>
      </c>
      <c r="S30" s="4">
        <v>230900</v>
      </c>
      <c r="T30" s="4">
        <f t="shared" si="2"/>
        <v>421660</v>
      </c>
      <c r="U30" s="4">
        <f t="shared" si="6"/>
        <v>192000</v>
      </c>
      <c r="V30" s="5">
        <v>2.2400000000000003E-2</v>
      </c>
    </row>
    <row r="31" spans="1:22" x14ac:dyDescent="0.2">
      <c r="A31" s="16" t="s">
        <v>323</v>
      </c>
      <c r="B31" s="4">
        <v>37500</v>
      </c>
      <c r="C31" s="4">
        <v>0</v>
      </c>
      <c r="D31" s="4">
        <v>37500</v>
      </c>
      <c r="E31" s="4">
        <v>501950000</v>
      </c>
      <c r="F31" s="4">
        <f t="shared" si="4"/>
        <v>19630861003</v>
      </c>
      <c r="G31" s="4">
        <v>0</v>
      </c>
      <c r="H31" s="4">
        <v>0</v>
      </c>
      <c r="I31" s="4">
        <v>0</v>
      </c>
      <c r="J31" s="4">
        <v>530720000</v>
      </c>
      <c r="K31" s="4">
        <f t="shared" si="5"/>
        <v>42288575000</v>
      </c>
      <c r="L31" s="4">
        <v>115</v>
      </c>
      <c r="M31" s="4">
        <v>163</v>
      </c>
      <c r="N31" s="4">
        <v>0</v>
      </c>
      <c r="O31" s="4">
        <v>2</v>
      </c>
      <c r="P31" s="4">
        <v>70700</v>
      </c>
      <c r="Q31" s="4">
        <v>121300</v>
      </c>
      <c r="R31" s="5">
        <v>0</v>
      </c>
      <c r="S31" s="4">
        <v>192000</v>
      </c>
      <c r="T31" s="4">
        <f t="shared" si="2"/>
        <v>469870</v>
      </c>
      <c r="U31" s="4">
        <f t="shared" si="6"/>
        <v>318000</v>
      </c>
      <c r="V31" s="5">
        <v>1.49E-2</v>
      </c>
    </row>
    <row r="32" spans="1:22" x14ac:dyDescent="0.2">
      <c r="A32" s="16" t="s">
        <v>322</v>
      </c>
      <c r="B32" s="4">
        <v>54322</v>
      </c>
      <c r="C32" s="4">
        <v>7788</v>
      </c>
      <c r="D32" s="4">
        <v>46534</v>
      </c>
      <c r="E32" s="4">
        <v>617250000</v>
      </c>
      <c r="F32" s="4">
        <f t="shared" si="4"/>
        <v>19128911003</v>
      </c>
      <c r="G32" s="4">
        <v>80000</v>
      </c>
      <c r="H32" s="4">
        <v>40000</v>
      </c>
      <c r="I32" s="4">
        <v>40000</v>
      </c>
      <c r="J32" s="4">
        <v>530720000</v>
      </c>
      <c r="K32" s="4">
        <f t="shared" si="5"/>
        <v>41757855000</v>
      </c>
      <c r="L32" s="4">
        <v>247</v>
      </c>
      <c r="M32" s="4">
        <v>137</v>
      </c>
      <c r="N32" s="4">
        <v>7</v>
      </c>
      <c r="O32" s="4">
        <v>2</v>
      </c>
      <c r="P32" s="4">
        <v>360100</v>
      </c>
      <c r="Q32" s="4">
        <v>131000</v>
      </c>
      <c r="R32" s="5">
        <v>2.3E-2</v>
      </c>
      <c r="S32" s="4">
        <v>495200</v>
      </c>
      <c r="T32" s="4">
        <f t="shared" si="2"/>
        <v>432450</v>
      </c>
      <c r="U32" s="4">
        <f t="shared" si="6"/>
        <v>318000</v>
      </c>
      <c r="V32" s="5">
        <v>2.6200000000000001E-2</v>
      </c>
    </row>
    <row r="33" spans="1:22" x14ac:dyDescent="0.2">
      <c r="A33" s="16" t="s">
        <v>321</v>
      </c>
      <c r="B33" s="4">
        <v>3300</v>
      </c>
      <c r="C33" s="4">
        <v>12200</v>
      </c>
      <c r="D33" s="4">
        <v>-8900</v>
      </c>
      <c r="E33" s="4">
        <v>-116030000</v>
      </c>
      <c r="F33" s="4">
        <f t="shared" si="4"/>
        <v>18511661003</v>
      </c>
      <c r="G33" s="4">
        <v>125000</v>
      </c>
      <c r="H33" s="4">
        <v>0</v>
      </c>
      <c r="I33" s="4">
        <v>125000</v>
      </c>
      <c r="J33" s="4">
        <v>1638310000</v>
      </c>
      <c r="K33" s="4">
        <f t="shared" si="5"/>
        <v>41227135000</v>
      </c>
      <c r="L33" s="4">
        <v>92</v>
      </c>
      <c r="M33" s="4">
        <v>151</v>
      </c>
      <c r="N33" s="4">
        <v>7</v>
      </c>
      <c r="O33" s="4">
        <v>4</v>
      </c>
      <c r="P33" s="4">
        <v>165800</v>
      </c>
      <c r="Q33" s="4">
        <v>152200</v>
      </c>
      <c r="R33" s="5">
        <v>0</v>
      </c>
      <c r="S33" s="4">
        <v>318000</v>
      </c>
      <c r="T33" s="4">
        <f t="shared" si="2"/>
        <v>425250</v>
      </c>
      <c r="U33" s="4">
        <f t="shared" si="6"/>
        <v>374000</v>
      </c>
      <c r="V33" s="5">
        <v>1.15E-2</v>
      </c>
    </row>
    <row r="34" spans="1:22" x14ac:dyDescent="0.2">
      <c r="A34" s="16" t="s">
        <v>320</v>
      </c>
      <c r="B34" s="4">
        <v>6000</v>
      </c>
      <c r="C34" s="4">
        <v>10400</v>
      </c>
      <c r="D34" s="4">
        <v>-4400</v>
      </c>
      <c r="E34" s="4">
        <v>-57180000</v>
      </c>
      <c r="F34" s="4">
        <f t="shared" si="4"/>
        <v>18627691003</v>
      </c>
      <c r="G34" s="4">
        <v>0</v>
      </c>
      <c r="H34" s="4">
        <v>0</v>
      </c>
      <c r="I34" s="4">
        <v>0</v>
      </c>
      <c r="J34" s="4">
        <v>1792740000</v>
      </c>
      <c r="K34" s="4">
        <f t="shared" si="5"/>
        <v>39588825000</v>
      </c>
      <c r="L34" s="4">
        <v>138</v>
      </c>
      <c r="M34" s="4">
        <v>269</v>
      </c>
      <c r="N34" s="4">
        <v>5</v>
      </c>
      <c r="O34" s="4">
        <v>2</v>
      </c>
      <c r="P34" s="4">
        <v>192100</v>
      </c>
      <c r="Q34" s="4">
        <v>236700</v>
      </c>
      <c r="R34" s="5">
        <v>-1.52E-2</v>
      </c>
      <c r="S34" s="4">
        <v>428800</v>
      </c>
      <c r="T34" s="4">
        <f t="shared" si="2"/>
        <v>399770</v>
      </c>
      <c r="U34" s="4">
        <f t="shared" si="6"/>
        <v>276500</v>
      </c>
      <c r="V34" s="5">
        <v>3.3500000000000002E-2</v>
      </c>
    </row>
    <row r="35" spans="1:22" x14ac:dyDescent="0.2">
      <c r="A35" s="16" t="s">
        <v>319</v>
      </c>
      <c r="B35" s="4">
        <v>77200</v>
      </c>
      <c r="C35" s="4">
        <v>9700</v>
      </c>
      <c r="D35" s="4">
        <v>67500</v>
      </c>
      <c r="E35" s="4">
        <v>906910000</v>
      </c>
      <c r="F35" s="4">
        <f t="shared" si="4"/>
        <v>18684871003</v>
      </c>
      <c r="G35" s="4">
        <v>157400</v>
      </c>
      <c r="H35" s="4">
        <v>0</v>
      </c>
      <c r="I35" s="4">
        <v>157400</v>
      </c>
      <c r="J35" s="4">
        <v>2123870000</v>
      </c>
      <c r="K35" s="4">
        <f t="shared" si="5"/>
        <v>37796085000</v>
      </c>
      <c r="L35" s="4">
        <v>117</v>
      </c>
      <c r="M35" s="4">
        <v>152</v>
      </c>
      <c r="N35" s="4">
        <v>4</v>
      </c>
      <c r="O35" s="4">
        <v>4</v>
      </c>
      <c r="P35" s="4">
        <v>166400</v>
      </c>
      <c r="Q35" s="4">
        <v>207600</v>
      </c>
      <c r="R35" s="5">
        <v>-1.4999999999999999E-2</v>
      </c>
      <c r="S35" s="4">
        <v>374000</v>
      </c>
      <c r="T35" s="4">
        <f t="shared" si="2"/>
        <v>381060</v>
      </c>
      <c r="U35" s="4">
        <f t="shared" si="6"/>
        <v>276500</v>
      </c>
      <c r="V35" s="5">
        <v>1.8500000000000003E-2</v>
      </c>
    </row>
    <row r="36" spans="1:22" x14ac:dyDescent="0.2">
      <c r="A36" s="16" t="s">
        <v>318</v>
      </c>
      <c r="B36" s="4">
        <v>89000</v>
      </c>
      <c r="C36" s="4">
        <v>21800</v>
      </c>
      <c r="D36" s="4">
        <v>67200</v>
      </c>
      <c r="E36" s="4">
        <v>906020000</v>
      </c>
      <c r="F36" s="4">
        <f t="shared" si="4"/>
        <v>17777961003</v>
      </c>
      <c r="G36" s="4">
        <v>170100</v>
      </c>
      <c r="H36" s="4">
        <v>30000</v>
      </c>
      <c r="I36" s="4">
        <v>140100</v>
      </c>
      <c r="J36" s="4">
        <v>1893350000</v>
      </c>
      <c r="K36" s="4">
        <f t="shared" si="5"/>
        <v>35672215000</v>
      </c>
      <c r="L36" s="4">
        <v>175</v>
      </c>
      <c r="M36" s="4">
        <v>256</v>
      </c>
      <c r="N36" s="4">
        <v>3</v>
      </c>
      <c r="O36" s="4">
        <v>1</v>
      </c>
      <c r="P36" s="4">
        <v>212000</v>
      </c>
      <c r="Q36" s="4">
        <v>181700</v>
      </c>
      <c r="R36" s="5">
        <v>-7.4000000000000003E-3</v>
      </c>
      <c r="S36" s="4">
        <v>437800</v>
      </c>
      <c r="T36" s="4">
        <f t="shared" si="2"/>
        <v>374640</v>
      </c>
      <c r="U36" s="4">
        <f t="shared" si="6"/>
        <v>276500</v>
      </c>
      <c r="V36" s="5">
        <v>1.4800000000000001E-2</v>
      </c>
    </row>
    <row r="37" spans="1:22" x14ac:dyDescent="0.2">
      <c r="A37" s="16" t="s">
        <v>317</v>
      </c>
      <c r="B37" s="4">
        <v>105900</v>
      </c>
      <c r="C37" s="4">
        <v>9406</v>
      </c>
      <c r="D37" s="4">
        <v>96494</v>
      </c>
      <c r="E37" s="4">
        <v>1303220000</v>
      </c>
      <c r="F37" s="4">
        <f t="shared" si="4"/>
        <v>16871941003</v>
      </c>
      <c r="G37" s="4">
        <v>160000</v>
      </c>
      <c r="H37" s="4">
        <v>20000</v>
      </c>
      <c r="I37" s="4">
        <v>140000</v>
      </c>
      <c r="J37" s="4">
        <v>1889555000</v>
      </c>
      <c r="K37" s="4">
        <f t="shared" si="5"/>
        <v>33778865000</v>
      </c>
      <c r="L37" s="4">
        <v>234</v>
      </c>
      <c r="M37" s="4">
        <v>243</v>
      </c>
      <c r="N37" s="4">
        <v>7</v>
      </c>
      <c r="O37" s="4">
        <v>1</v>
      </c>
      <c r="P37" s="4">
        <v>268400</v>
      </c>
      <c r="Q37" s="4">
        <v>199300</v>
      </c>
      <c r="R37" s="5">
        <v>1.1200000000000002E-2</v>
      </c>
      <c r="S37" s="4">
        <v>570100</v>
      </c>
      <c r="T37" s="4">
        <f t="shared" si="2"/>
        <v>344460</v>
      </c>
      <c r="U37" s="4">
        <f t="shared" si="6"/>
        <v>121000</v>
      </c>
      <c r="V37" s="5">
        <v>1.84E-2</v>
      </c>
    </row>
    <row r="38" spans="1:22" x14ac:dyDescent="0.2">
      <c r="A38" s="16" t="s">
        <v>316</v>
      </c>
      <c r="B38" s="4">
        <v>2300</v>
      </c>
      <c r="C38" s="4">
        <v>92</v>
      </c>
      <c r="D38" s="4">
        <v>2208</v>
      </c>
      <c r="E38" s="4">
        <v>29230000</v>
      </c>
      <c r="F38" s="4">
        <f t="shared" si="4"/>
        <v>15568721003</v>
      </c>
      <c r="G38" s="4">
        <v>435000</v>
      </c>
      <c r="H38" s="4">
        <v>0</v>
      </c>
      <c r="I38" s="4">
        <v>435000</v>
      </c>
      <c r="J38" s="4">
        <v>5807985000</v>
      </c>
      <c r="K38" s="4">
        <f t="shared" si="5"/>
        <v>31889310000</v>
      </c>
      <c r="L38" s="4">
        <v>355</v>
      </c>
      <c r="M38" s="4">
        <v>162</v>
      </c>
      <c r="N38" s="4">
        <v>13</v>
      </c>
      <c r="O38" s="4">
        <v>2</v>
      </c>
      <c r="P38" s="4">
        <v>553200</v>
      </c>
      <c r="Q38" s="4">
        <v>167300</v>
      </c>
      <c r="R38" s="5">
        <v>2.29E-2</v>
      </c>
      <c r="S38" s="4">
        <v>720600</v>
      </c>
      <c r="T38" s="4">
        <f t="shared" si="2"/>
        <v>288140</v>
      </c>
      <c r="U38" s="4">
        <f t="shared" si="6"/>
        <v>121000</v>
      </c>
      <c r="V38" s="5">
        <v>2.6000000000000002E-2</v>
      </c>
    </row>
    <row r="39" spans="1:22" x14ac:dyDescent="0.2">
      <c r="A39" s="16" t="s">
        <v>315</v>
      </c>
      <c r="B39" s="4">
        <v>1400</v>
      </c>
      <c r="C39" s="4">
        <v>0</v>
      </c>
      <c r="D39" s="4">
        <v>1400</v>
      </c>
      <c r="E39" s="4">
        <v>18340000</v>
      </c>
      <c r="F39" s="4">
        <f t="shared" ref="F39:F104" si="7">E39+F40</f>
        <v>15539491003</v>
      </c>
      <c r="G39" s="4">
        <v>140000</v>
      </c>
      <c r="H39" s="4">
        <v>0</v>
      </c>
      <c r="I39" s="4">
        <v>140000</v>
      </c>
      <c r="J39" s="4">
        <v>1834000000</v>
      </c>
      <c r="K39" s="4">
        <f t="shared" ref="K39:K59" si="8">K40+J39</f>
        <v>26081325000</v>
      </c>
      <c r="L39" s="4">
        <v>102</v>
      </c>
      <c r="M39" s="4">
        <v>140</v>
      </c>
      <c r="N39" s="4">
        <v>4</v>
      </c>
      <c r="O39" s="4">
        <v>1</v>
      </c>
      <c r="P39" s="4">
        <v>145900</v>
      </c>
      <c r="Q39" s="4">
        <v>123500</v>
      </c>
      <c r="R39" s="5">
        <v>3.9000000000000003E-3</v>
      </c>
      <c r="S39" s="4">
        <v>276500</v>
      </c>
      <c r="T39" s="4">
        <f t="shared" ref="T39:T44" si="9">AVERAGE(S40:S49)</f>
        <v>278720</v>
      </c>
      <c r="U39" s="4">
        <f t="shared" ref="U39:U44" si="10">MIN(S40:S44)</f>
        <v>121000</v>
      </c>
      <c r="V39" s="5">
        <v>1.52E-2</v>
      </c>
    </row>
    <row r="40" spans="1:22" x14ac:dyDescent="0.2">
      <c r="A40" s="16" t="s">
        <v>314</v>
      </c>
      <c r="B40" s="4">
        <v>1500</v>
      </c>
      <c r="C40" s="4">
        <v>101</v>
      </c>
      <c r="D40" s="4">
        <v>1399</v>
      </c>
      <c r="E40" s="4">
        <v>18420000</v>
      </c>
      <c r="F40" s="4">
        <f t="shared" si="7"/>
        <v>15521151003</v>
      </c>
      <c r="G40" s="4">
        <v>0</v>
      </c>
      <c r="H40" s="4">
        <v>0</v>
      </c>
      <c r="I40" s="4">
        <v>0</v>
      </c>
      <c r="J40" s="4">
        <v>654000000</v>
      </c>
      <c r="K40" s="4">
        <f t="shared" si="8"/>
        <v>24247325000</v>
      </c>
      <c r="L40" s="4">
        <v>125</v>
      </c>
      <c r="M40" s="4">
        <v>209</v>
      </c>
      <c r="N40" s="4">
        <v>2</v>
      </c>
      <c r="O40" s="4">
        <v>8</v>
      </c>
      <c r="P40" s="4">
        <v>112400</v>
      </c>
      <c r="Q40" s="4">
        <v>285700</v>
      </c>
      <c r="R40" s="5">
        <v>-3.8E-3</v>
      </c>
      <c r="S40" s="4">
        <v>403600</v>
      </c>
      <c r="T40" s="4">
        <f t="shared" si="9"/>
        <v>246710</v>
      </c>
      <c r="U40" s="4">
        <f t="shared" si="10"/>
        <v>121000</v>
      </c>
      <c r="V40" s="5">
        <v>1.8799999999999997E-2</v>
      </c>
    </row>
    <row r="41" spans="1:22" x14ac:dyDescent="0.2">
      <c r="A41" s="16" t="s">
        <v>310</v>
      </c>
      <c r="B41" s="4">
        <v>5000</v>
      </c>
      <c r="C41" s="4">
        <v>250</v>
      </c>
      <c r="D41" s="4">
        <v>4750</v>
      </c>
      <c r="E41" s="4">
        <v>61330000</v>
      </c>
      <c r="F41" s="4">
        <f t="shared" si="7"/>
        <v>15502731003</v>
      </c>
      <c r="G41" s="4">
        <v>395000</v>
      </c>
      <c r="H41" s="4">
        <v>0</v>
      </c>
      <c r="I41" s="4">
        <v>395000</v>
      </c>
      <c r="J41" s="4">
        <v>5131520000</v>
      </c>
      <c r="K41" s="4">
        <f t="shared" si="8"/>
        <v>23593325000</v>
      </c>
      <c r="L41" s="4">
        <v>414</v>
      </c>
      <c r="M41" s="4">
        <v>159</v>
      </c>
      <c r="N41" s="4">
        <v>12</v>
      </c>
      <c r="O41" s="4">
        <v>2</v>
      </c>
      <c r="P41" s="4">
        <v>517100</v>
      </c>
      <c r="Q41" s="4">
        <v>155300</v>
      </c>
      <c r="R41" s="5">
        <v>3.1400000000000004E-2</v>
      </c>
      <c r="S41" s="4">
        <v>674100</v>
      </c>
      <c r="T41" s="4">
        <f t="shared" si="9"/>
        <v>220600</v>
      </c>
      <c r="U41" s="4">
        <f t="shared" si="10"/>
        <v>121000</v>
      </c>
      <c r="V41" s="5">
        <v>4.1599999999999998E-2</v>
      </c>
    </row>
    <row r="42" spans="1:22" x14ac:dyDescent="0.2">
      <c r="A42" s="16" t="s">
        <v>309</v>
      </c>
      <c r="B42" s="4">
        <v>400</v>
      </c>
      <c r="C42" s="4">
        <v>0</v>
      </c>
      <c r="D42" s="4">
        <v>400</v>
      </c>
      <c r="E42" s="4">
        <v>5090000</v>
      </c>
      <c r="F42" s="4">
        <f t="shared" si="7"/>
        <v>15441401003</v>
      </c>
      <c r="G42" s="4">
        <v>0</v>
      </c>
      <c r="H42" s="4">
        <v>0</v>
      </c>
      <c r="I42" s="4">
        <v>0</v>
      </c>
      <c r="J42" s="4">
        <v>447315000</v>
      </c>
      <c r="K42" s="4">
        <f t="shared" si="8"/>
        <v>18461805000</v>
      </c>
      <c r="L42" s="4">
        <v>101</v>
      </c>
      <c r="M42" s="4">
        <v>63</v>
      </c>
      <c r="N42" s="4">
        <v>1</v>
      </c>
      <c r="O42" s="4">
        <v>0</v>
      </c>
      <c r="P42" s="4">
        <v>82100</v>
      </c>
      <c r="Q42" s="4">
        <v>26700</v>
      </c>
      <c r="R42" s="5">
        <v>0</v>
      </c>
      <c r="S42" s="4">
        <v>121000</v>
      </c>
      <c r="T42" s="4">
        <f t="shared" si="9"/>
        <v>230070</v>
      </c>
      <c r="U42" s="4">
        <f t="shared" si="10"/>
        <v>174000</v>
      </c>
      <c r="V42" s="5">
        <v>1.18E-2</v>
      </c>
    </row>
    <row r="43" spans="1:22" x14ac:dyDescent="0.2">
      <c r="A43" s="16" t="s">
        <v>306</v>
      </c>
      <c r="B43" s="4">
        <v>9600</v>
      </c>
      <c r="C43" s="4">
        <v>5000</v>
      </c>
      <c r="D43" s="4">
        <v>4600</v>
      </c>
      <c r="E43" s="4">
        <v>58550000</v>
      </c>
      <c r="F43" s="4">
        <f t="shared" si="7"/>
        <v>15436311003</v>
      </c>
      <c r="G43" s="4">
        <v>135000</v>
      </c>
      <c r="H43" s="4">
        <v>0</v>
      </c>
      <c r="I43" s="4">
        <v>135000</v>
      </c>
      <c r="J43" s="4">
        <v>1723790000</v>
      </c>
      <c r="K43" s="4">
        <f t="shared" si="8"/>
        <v>18014490000</v>
      </c>
      <c r="L43" s="4">
        <v>150</v>
      </c>
      <c r="M43" s="4">
        <v>76</v>
      </c>
      <c r="N43" s="4">
        <v>4</v>
      </c>
      <c r="O43" s="4">
        <v>0</v>
      </c>
      <c r="P43" s="4">
        <v>181400</v>
      </c>
      <c r="Q43" s="4">
        <v>64600</v>
      </c>
      <c r="R43" s="5">
        <v>1.6E-2</v>
      </c>
      <c r="S43" s="4">
        <v>246000</v>
      </c>
      <c r="T43" s="4">
        <f t="shared" si="9"/>
        <v>224190</v>
      </c>
      <c r="U43" s="4">
        <f t="shared" si="10"/>
        <v>157400</v>
      </c>
      <c r="V43" s="5">
        <v>2.7300000000000001E-2</v>
      </c>
    </row>
    <row r="44" spans="1:22" x14ac:dyDescent="0.2">
      <c r="A44" s="16" t="s">
        <v>305</v>
      </c>
      <c r="B44" s="4">
        <v>600</v>
      </c>
      <c r="C44" s="4">
        <v>0</v>
      </c>
      <c r="D44" s="4">
        <v>600</v>
      </c>
      <c r="E44" s="4">
        <v>7590000</v>
      </c>
      <c r="F44" s="4">
        <f t="shared" si="7"/>
        <v>15377761003</v>
      </c>
      <c r="G44" s="4">
        <v>70000</v>
      </c>
      <c r="H44" s="4">
        <v>0</v>
      </c>
      <c r="I44" s="4">
        <v>70000</v>
      </c>
      <c r="J44" s="4">
        <v>891470000</v>
      </c>
      <c r="K44" s="4">
        <f t="shared" si="8"/>
        <v>16290700000</v>
      </c>
      <c r="L44" s="4">
        <v>64</v>
      </c>
      <c r="M44" s="4">
        <v>99</v>
      </c>
      <c r="N44" s="4">
        <v>2</v>
      </c>
      <c r="O44" s="4">
        <v>2</v>
      </c>
      <c r="P44" s="4">
        <v>82100</v>
      </c>
      <c r="Q44" s="4">
        <v>91900</v>
      </c>
      <c r="R44" s="5">
        <v>0</v>
      </c>
      <c r="S44" s="4">
        <v>174000</v>
      </c>
      <c r="T44" s="4">
        <f t="shared" si="9"/>
        <v>228230</v>
      </c>
      <c r="U44" s="4">
        <f t="shared" si="10"/>
        <v>157400</v>
      </c>
      <c r="V44" s="5">
        <v>1.9599999999999999E-2</v>
      </c>
    </row>
    <row r="45" spans="1:22" x14ac:dyDescent="0.2">
      <c r="A45" s="16" t="s">
        <v>304</v>
      </c>
      <c r="B45" s="4">
        <v>0</v>
      </c>
      <c r="C45" s="4">
        <v>2700</v>
      </c>
      <c r="D45" s="4">
        <v>-2700</v>
      </c>
      <c r="E45" s="4">
        <v>-33995586</v>
      </c>
      <c r="F45" s="4">
        <f t="shared" si="7"/>
        <v>15370171003</v>
      </c>
      <c r="G45" s="4">
        <v>75000</v>
      </c>
      <c r="H45" s="4">
        <v>0</v>
      </c>
      <c r="I45" s="4">
        <v>75000</v>
      </c>
      <c r="J45" s="4">
        <v>947060000</v>
      </c>
      <c r="K45" s="4">
        <f t="shared" si="8"/>
        <v>15399230000</v>
      </c>
      <c r="L45" s="4">
        <v>74</v>
      </c>
      <c r="M45" s="4">
        <v>73</v>
      </c>
      <c r="N45" s="4">
        <v>3</v>
      </c>
      <c r="O45" s="4">
        <v>1</v>
      </c>
      <c r="P45" s="4">
        <v>108000</v>
      </c>
      <c r="Q45" s="4">
        <v>78900</v>
      </c>
      <c r="R45" s="5">
        <v>0</v>
      </c>
      <c r="S45" s="4">
        <v>186900</v>
      </c>
      <c r="T45" s="4">
        <f t="shared" ref="T45:T61" si="11">AVERAGE(S46:S55)</f>
        <v>229500</v>
      </c>
      <c r="U45" s="4">
        <f t="shared" ref="U45:U55" si="12">MIN(S46:S50)</f>
        <v>83500</v>
      </c>
      <c r="V45" s="5">
        <v>1.5800000000000002E-2</v>
      </c>
    </row>
    <row r="46" spans="1:22" x14ac:dyDescent="0.2">
      <c r="A46" s="16" t="s">
        <v>303</v>
      </c>
      <c r="B46" s="4">
        <v>0</v>
      </c>
      <c r="C46" s="4">
        <v>1300</v>
      </c>
      <c r="D46" s="4">
        <v>-1300</v>
      </c>
      <c r="E46" s="4">
        <v>-16603411</v>
      </c>
      <c r="F46" s="4">
        <f t="shared" si="7"/>
        <v>15404166589</v>
      </c>
      <c r="G46" s="4">
        <v>160000</v>
      </c>
      <c r="H46" s="4">
        <v>0</v>
      </c>
      <c r="I46" s="4">
        <v>160000</v>
      </c>
      <c r="J46" s="4">
        <v>2053000000</v>
      </c>
      <c r="K46" s="4">
        <f t="shared" si="8"/>
        <v>14452170000</v>
      </c>
      <c r="L46" s="4">
        <v>82</v>
      </c>
      <c r="M46" s="4">
        <v>165</v>
      </c>
      <c r="N46" s="4">
        <v>3</v>
      </c>
      <c r="O46" s="4">
        <v>4</v>
      </c>
      <c r="P46" s="4">
        <v>190000</v>
      </c>
      <c r="Q46" s="4">
        <v>164000</v>
      </c>
      <c r="R46" s="5">
        <v>-1.9900000000000001E-2</v>
      </c>
      <c r="S46" s="4">
        <v>373600</v>
      </c>
      <c r="T46" s="4">
        <f t="shared" si="11"/>
        <v>214253.3</v>
      </c>
      <c r="U46" s="4">
        <f t="shared" si="12"/>
        <v>83500</v>
      </c>
      <c r="V46" s="5">
        <v>2.7200000000000002E-2</v>
      </c>
    </row>
    <row r="47" spans="1:22" x14ac:dyDescent="0.2">
      <c r="A47" s="16" t="s">
        <v>299</v>
      </c>
      <c r="B47" s="4">
        <v>400</v>
      </c>
      <c r="C47" s="4">
        <v>200</v>
      </c>
      <c r="D47" s="4">
        <v>200</v>
      </c>
      <c r="E47" s="4">
        <v>2540000</v>
      </c>
      <c r="F47" s="4">
        <f t="shared" si="7"/>
        <v>15420770000</v>
      </c>
      <c r="G47" s="4">
        <v>100400</v>
      </c>
      <c r="H47" s="4">
        <v>0</v>
      </c>
      <c r="I47" s="4">
        <v>100400</v>
      </c>
      <c r="J47" s="4">
        <v>1283575000</v>
      </c>
      <c r="K47" s="4">
        <f t="shared" si="8"/>
        <v>12399170000</v>
      </c>
      <c r="L47" s="4">
        <v>104</v>
      </c>
      <c r="M47" s="4">
        <v>79</v>
      </c>
      <c r="N47" s="4">
        <v>2</v>
      </c>
      <c r="O47" s="4">
        <v>2</v>
      </c>
      <c r="P47" s="4">
        <v>111300</v>
      </c>
      <c r="Q47" s="4">
        <v>157000</v>
      </c>
      <c r="R47" s="5">
        <v>4.0000000000000001E-3</v>
      </c>
      <c r="S47" s="4">
        <v>268300</v>
      </c>
      <c r="T47" s="4">
        <f t="shared" si="11"/>
        <v>202153</v>
      </c>
      <c r="U47" s="4">
        <f t="shared" si="12"/>
        <v>83500</v>
      </c>
      <c r="V47" s="5">
        <v>1.5600000000000001E-2</v>
      </c>
    </row>
    <row r="48" spans="1:22" x14ac:dyDescent="0.2">
      <c r="A48" s="16" t="s">
        <v>298</v>
      </c>
      <c r="B48" s="4">
        <v>4500</v>
      </c>
      <c r="C48" s="4">
        <v>4500</v>
      </c>
      <c r="D48" s="4">
        <v>0</v>
      </c>
      <c r="E48" s="4">
        <v>-140000</v>
      </c>
      <c r="F48" s="4">
        <f t="shared" si="7"/>
        <v>15418230000</v>
      </c>
      <c r="G48" s="4">
        <v>100000</v>
      </c>
      <c r="H48" s="4">
        <v>0</v>
      </c>
      <c r="I48" s="4">
        <v>100000</v>
      </c>
      <c r="J48" s="4">
        <v>1273090000</v>
      </c>
      <c r="K48" s="4">
        <f t="shared" si="8"/>
        <v>11115595000</v>
      </c>
      <c r="L48" s="4">
        <v>91</v>
      </c>
      <c r="M48" s="4">
        <v>58</v>
      </c>
      <c r="N48" s="4">
        <v>1</v>
      </c>
      <c r="O48" s="4">
        <v>1</v>
      </c>
      <c r="P48" s="4">
        <v>109900</v>
      </c>
      <c r="Q48" s="4">
        <v>47400</v>
      </c>
      <c r="R48" s="5">
        <v>4.0000000000000001E-3</v>
      </c>
      <c r="S48" s="4">
        <v>157400</v>
      </c>
      <c r="T48" s="4">
        <f t="shared" si="11"/>
        <v>209135.1</v>
      </c>
      <c r="U48" s="4">
        <f t="shared" si="12"/>
        <v>83500</v>
      </c>
      <c r="V48" s="5">
        <v>1.18E-2</v>
      </c>
    </row>
    <row r="49" spans="1:22" x14ac:dyDescent="0.2">
      <c r="A49" s="16" t="s">
        <v>286</v>
      </c>
      <c r="B49" s="4">
        <v>0</v>
      </c>
      <c r="C49" s="4">
        <v>0</v>
      </c>
      <c r="D49" s="4">
        <v>0</v>
      </c>
      <c r="E49" s="4">
        <v>0</v>
      </c>
      <c r="F49" s="4">
        <f t="shared" si="7"/>
        <v>15418370000</v>
      </c>
      <c r="G49" s="4">
        <v>68300</v>
      </c>
      <c r="H49" s="4">
        <v>0</v>
      </c>
      <c r="I49" s="4">
        <v>68300</v>
      </c>
      <c r="J49" s="4">
        <v>865410000</v>
      </c>
      <c r="K49" s="4">
        <f t="shared" si="8"/>
        <v>9842505000</v>
      </c>
      <c r="L49" s="4">
        <v>46</v>
      </c>
      <c r="M49" s="4">
        <v>80</v>
      </c>
      <c r="N49" s="4">
        <v>1</v>
      </c>
      <c r="O49" s="4">
        <v>2</v>
      </c>
      <c r="P49" s="4">
        <v>49100</v>
      </c>
      <c r="Q49" s="4">
        <v>133200</v>
      </c>
      <c r="R49" s="5">
        <v>8.0000000000000002E-3</v>
      </c>
      <c r="S49" s="4">
        <v>182300</v>
      </c>
      <c r="T49" s="4">
        <f t="shared" si="11"/>
        <v>228492.79999999999</v>
      </c>
      <c r="U49" s="4">
        <f t="shared" si="12"/>
        <v>83500</v>
      </c>
      <c r="V49" s="5">
        <v>1.5800000000000002E-2</v>
      </c>
    </row>
    <row r="50" spans="1:22" x14ac:dyDescent="0.2">
      <c r="A50" s="16" t="s">
        <v>285</v>
      </c>
      <c r="B50" s="4">
        <v>0</v>
      </c>
      <c r="C50" s="4">
        <v>1500</v>
      </c>
      <c r="D50" s="4">
        <v>-1500</v>
      </c>
      <c r="E50" s="4">
        <v>-18980000</v>
      </c>
      <c r="F50" s="4">
        <f t="shared" si="7"/>
        <v>15418370000</v>
      </c>
      <c r="K50" s="4">
        <f t="shared" si="8"/>
        <v>8977095000</v>
      </c>
      <c r="L50" s="4">
        <v>27</v>
      </c>
      <c r="M50" s="4">
        <v>77</v>
      </c>
      <c r="N50" s="4">
        <v>0</v>
      </c>
      <c r="O50" s="4">
        <v>0</v>
      </c>
      <c r="P50" s="4">
        <v>20300</v>
      </c>
      <c r="Q50" s="4">
        <v>63200</v>
      </c>
      <c r="R50" s="5">
        <v>-7.9000000000000008E-3</v>
      </c>
      <c r="S50" s="4">
        <v>83500</v>
      </c>
      <c r="T50" s="4">
        <f t="shared" si="11"/>
        <v>244720.3</v>
      </c>
      <c r="U50" s="4">
        <f t="shared" si="12"/>
        <v>187200</v>
      </c>
      <c r="V50" s="5">
        <v>1.5800000000000002E-2</v>
      </c>
    </row>
    <row r="51" spans="1:22" x14ac:dyDescent="0.2">
      <c r="A51" s="16" t="s">
        <v>284</v>
      </c>
      <c r="B51" s="4">
        <v>400</v>
      </c>
      <c r="C51" s="4">
        <v>1900</v>
      </c>
      <c r="D51" s="4">
        <v>-1500</v>
      </c>
      <c r="E51" s="4">
        <v>-19240000</v>
      </c>
      <c r="F51" s="4">
        <f t="shared" si="7"/>
        <v>15437350000</v>
      </c>
      <c r="G51" s="4">
        <v>220000</v>
      </c>
      <c r="H51" s="4">
        <v>0</v>
      </c>
      <c r="I51" s="4">
        <v>220000</v>
      </c>
      <c r="J51" s="4">
        <v>2826710000</v>
      </c>
      <c r="K51" s="4">
        <f t="shared" si="8"/>
        <v>8977095000</v>
      </c>
      <c r="L51" s="4">
        <v>149</v>
      </c>
      <c r="M51" s="4">
        <v>119</v>
      </c>
      <c r="N51" s="4">
        <v>4</v>
      </c>
      <c r="O51" s="4">
        <v>3</v>
      </c>
      <c r="P51" s="4">
        <v>264100</v>
      </c>
      <c r="Q51" s="4">
        <v>148900</v>
      </c>
      <c r="R51" s="5">
        <v>-3.9000000000000003E-3</v>
      </c>
      <c r="S51" s="4">
        <v>413000</v>
      </c>
      <c r="T51" s="4">
        <f t="shared" si="11"/>
        <v>246057.2</v>
      </c>
      <c r="U51" s="4">
        <f t="shared" si="12"/>
        <v>187200</v>
      </c>
      <c r="V51" s="5">
        <v>2.7000000000000003E-2</v>
      </c>
    </row>
    <row r="52" spans="1:22" x14ac:dyDescent="0.2">
      <c r="A52" s="16" t="s">
        <v>283</v>
      </c>
      <c r="B52" s="4">
        <v>42900</v>
      </c>
      <c r="C52" s="4">
        <v>0</v>
      </c>
      <c r="D52" s="4">
        <v>42900</v>
      </c>
      <c r="E52" s="4">
        <v>543780000</v>
      </c>
      <c r="F52" s="4">
        <f t="shared" si="7"/>
        <v>15456590000</v>
      </c>
      <c r="G52" s="4">
        <v>45000</v>
      </c>
      <c r="H52" s="4">
        <v>0</v>
      </c>
      <c r="I52" s="4">
        <v>45000</v>
      </c>
      <c r="J52" s="4">
        <v>572635000</v>
      </c>
      <c r="K52" s="4">
        <f t="shared" si="8"/>
        <v>6150385000</v>
      </c>
      <c r="L52" s="4">
        <v>151</v>
      </c>
      <c r="M52" s="4">
        <v>116</v>
      </c>
      <c r="N52" s="4">
        <v>1</v>
      </c>
      <c r="O52" s="4">
        <v>0</v>
      </c>
      <c r="P52" s="4">
        <v>114100</v>
      </c>
      <c r="Q52" s="4">
        <v>90600</v>
      </c>
      <c r="R52" s="5">
        <v>8.0000000000000002E-3</v>
      </c>
      <c r="S52" s="4">
        <v>215700</v>
      </c>
      <c r="T52" s="4">
        <f t="shared" si="11"/>
        <v>250117.2</v>
      </c>
      <c r="U52" s="4">
        <f t="shared" si="12"/>
        <v>147297</v>
      </c>
      <c r="V52" s="5">
        <v>1.18E-2</v>
      </c>
    </row>
    <row r="53" spans="1:22" x14ac:dyDescent="0.2">
      <c r="A53" s="16" t="s">
        <v>282</v>
      </c>
      <c r="B53" s="4">
        <v>44300</v>
      </c>
      <c r="C53" s="4">
        <v>26300</v>
      </c>
      <c r="D53" s="4">
        <v>18000</v>
      </c>
      <c r="E53" s="4">
        <v>225430000</v>
      </c>
      <c r="F53" s="4">
        <f t="shared" si="7"/>
        <v>14912810000</v>
      </c>
      <c r="G53" s="4">
        <v>0</v>
      </c>
      <c r="H53" s="4">
        <v>0</v>
      </c>
      <c r="I53" s="4">
        <v>0</v>
      </c>
      <c r="J53" s="4">
        <v>314685000</v>
      </c>
      <c r="K53" s="4">
        <f t="shared" si="8"/>
        <v>5577750000</v>
      </c>
      <c r="L53" s="4">
        <v>107</v>
      </c>
      <c r="M53" s="4">
        <v>121</v>
      </c>
      <c r="N53" s="4">
        <v>3</v>
      </c>
      <c r="O53" s="4">
        <v>0</v>
      </c>
      <c r="P53" s="4">
        <v>110600</v>
      </c>
      <c r="Q53" s="4">
        <v>76600</v>
      </c>
      <c r="R53" s="5">
        <v>4.0000000000000001E-3</v>
      </c>
      <c r="S53" s="4">
        <v>187200</v>
      </c>
      <c r="T53" s="4">
        <f t="shared" si="11"/>
        <v>316738.7</v>
      </c>
      <c r="U53" s="4">
        <f t="shared" si="12"/>
        <v>147297</v>
      </c>
      <c r="V53" s="5">
        <v>1.1899999999999999E-2</v>
      </c>
    </row>
    <row r="54" spans="1:22" x14ac:dyDescent="0.2">
      <c r="A54" s="16" t="s">
        <v>281</v>
      </c>
      <c r="B54" s="4">
        <v>50500</v>
      </c>
      <c r="C54" s="4">
        <v>0</v>
      </c>
      <c r="D54" s="4">
        <v>50500</v>
      </c>
      <c r="E54" s="4">
        <v>639150000</v>
      </c>
      <c r="F54" s="4">
        <f t="shared" si="7"/>
        <v>14687380000</v>
      </c>
      <c r="G54" s="4">
        <v>65000</v>
      </c>
      <c r="H54" s="4">
        <v>0</v>
      </c>
      <c r="I54" s="4">
        <v>65000</v>
      </c>
      <c r="J54" s="4">
        <v>825460000</v>
      </c>
      <c r="K54" s="4">
        <f t="shared" si="8"/>
        <v>5263065000</v>
      </c>
      <c r="L54" s="4">
        <v>121</v>
      </c>
      <c r="M54" s="4">
        <v>108</v>
      </c>
      <c r="N54" s="4">
        <v>3</v>
      </c>
      <c r="O54" s="4">
        <v>1</v>
      </c>
      <c r="P54" s="4">
        <v>130300</v>
      </c>
      <c r="Q54" s="4">
        <v>84100</v>
      </c>
      <c r="R54" s="5">
        <v>-3.9000000000000003E-3</v>
      </c>
      <c r="S54" s="4">
        <v>214400</v>
      </c>
      <c r="T54" s="4">
        <f t="shared" si="11"/>
        <v>318929.2</v>
      </c>
      <c r="U54" s="4">
        <f t="shared" si="12"/>
        <v>147297</v>
      </c>
      <c r="V54" s="5">
        <v>7.9000000000000008E-3</v>
      </c>
    </row>
    <row r="55" spans="1:22" x14ac:dyDescent="0.2">
      <c r="A55" s="16" t="s">
        <v>280</v>
      </c>
      <c r="B55" s="4">
        <v>36800</v>
      </c>
      <c r="C55" s="4">
        <v>0</v>
      </c>
      <c r="D55" s="4">
        <v>36800</v>
      </c>
      <c r="E55" s="4">
        <v>462690000</v>
      </c>
      <c r="F55" s="4">
        <f t="shared" si="7"/>
        <v>14048230000</v>
      </c>
      <c r="G55" s="4">
        <v>97200</v>
      </c>
      <c r="H55" s="4">
        <v>0</v>
      </c>
      <c r="I55" s="4">
        <v>97200</v>
      </c>
      <c r="J55" s="4">
        <v>1220000000</v>
      </c>
      <c r="K55" s="4">
        <f t="shared" si="8"/>
        <v>4437605000</v>
      </c>
      <c r="L55" s="4">
        <v>70</v>
      </c>
      <c r="M55" s="4">
        <v>79</v>
      </c>
      <c r="N55" s="4">
        <v>6</v>
      </c>
      <c r="O55" s="4">
        <v>0</v>
      </c>
      <c r="P55" s="4">
        <v>125700</v>
      </c>
      <c r="Q55" s="4">
        <v>71900</v>
      </c>
      <c r="R55" s="5">
        <v>1.61E-2</v>
      </c>
      <c r="S55" s="4">
        <v>199600</v>
      </c>
      <c r="T55" s="4">
        <f t="shared" si="11"/>
        <v>355706.4</v>
      </c>
      <c r="U55" s="4">
        <f t="shared" si="12"/>
        <v>147297</v>
      </c>
      <c r="V55" s="5">
        <v>2.3799999999999998E-2</v>
      </c>
    </row>
    <row r="56" spans="1:22" x14ac:dyDescent="0.2">
      <c r="A56" s="16" t="s">
        <v>279</v>
      </c>
      <c r="B56" s="4">
        <v>1000</v>
      </c>
      <c r="C56" s="4">
        <v>0</v>
      </c>
      <c r="D56" s="4">
        <v>1000</v>
      </c>
      <c r="E56" s="4">
        <v>12550000</v>
      </c>
      <c r="F56" s="4">
        <f t="shared" si="7"/>
        <v>13585540000</v>
      </c>
      <c r="G56" s="4">
        <v>95000</v>
      </c>
      <c r="H56" s="4">
        <v>0</v>
      </c>
      <c r="I56" s="4">
        <v>95000</v>
      </c>
      <c r="J56" s="4">
        <v>1194400000</v>
      </c>
      <c r="K56" s="4">
        <f t="shared" si="8"/>
        <v>3217605000</v>
      </c>
      <c r="L56" s="4">
        <v>128</v>
      </c>
      <c r="M56" s="4">
        <v>88</v>
      </c>
      <c r="N56" s="4">
        <v>4</v>
      </c>
      <c r="O56" s="4">
        <v>1</v>
      </c>
      <c r="P56" s="4">
        <v>168500</v>
      </c>
      <c r="Q56" s="4">
        <v>52000</v>
      </c>
      <c r="R56" s="5">
        <v>0</v>
      </c>
      <c r="S56" s="4">
        <v>221133</v>
      </c>
      <c r="T56" s="4">
        <f t="shared" si="11"/>
        <v>388448.4</v>
      </c>
      <c r="U56" s="4">
        <f t="shared" ref="U56:U123" si="13">MIN(S57:S61)</f>
        <v>147297</v>
      </c>
      <c r="V56" s="5">
        <v>1.5900000000000001E-2</v>
      </c>
    </row>
    <row r="57" spans="1:22" x14ac:dyDescent="0.2">
      <c r="A57" s="16" t="s">
        <v>278</v>
      </c>
      <c r="B57" s="4">
        <v>0</v>
      </c>
      <c r="C57" s="4">
        <v>1300</v>
      </c>
      <c r="D57" s="4">
        <v>-1300</v>
      </c>
      <c r="E57" s="4">
        <v>-15990000</v>
      </c>
      <c r="F57" s="4">
        <f t="shared" si="7"/>
        <v>13572990000</v>
      </c>
      <c r="K57" s="4">
        <f t="shared" si="8"/>
        <v>2023205000</v>
      </c>
      <c r="L57" s="4">
        <v>87</v>
      </c>
      <c r="M57" s="4">
        <v>80</v>
      </c>
      <c r="N57" s="4">
        <v>1</v>
      </c>
      <c r="O57" s="4">
        <v>1</v>
      </c>
      <c r="P57" s="4">
        <v>79500</v>
      </c>
      <c r="Q57" s="4">
        <v>67700</v>
      </c>
      <c r="R57" s="5">
        <v>1.2199999999999999E-2</v>
      </c>
      <c r="S57" s="4">
        <v>147297</v>
      </c>
      <c r="T57" s="4">
        <f t="shared" si="11"/>
        <v>389181.6</v>
      </c>
      <c r="U57" s="4">
        <f t="shared" si="13"/>
        <v>227221</v>
      </c>
      <c r="V57" s="5">
        <v>2.0099999999999996E-2</v>
      </c>
    </row>
    <row r="58" spans="1:22" x14ac:dyDescent="0.2">
      <c r="A58" s="16" t="s">
        <v>275</v>
      </c>
      <c r="B58" s="4">
        <v>900</v>
      </c>
      <c r="C58" s="4">
        <v>5700</v>
      </c>
      <c r="D58" s="4">
        <v>-4800</v>
      </c>
      <c r="E58" s="4">
        <v>-59420000</v>
      </c>
      <c r="F58" s="4">
        <f t="shared" si="7"/>
        <v>13588980000</v>
      </c>
      <c r="G58" s="4">
        <v>70000</v>
      </c>
      <c r="H58" s="4">
        <v>0</v>
      </c>
      <c r="I58" s="4">
        <v>70000</v>
      </c>
      <c r="J58" s="4">
        <v>871955000</v>
      </c>
      <c r="K58" s="4">
        <f t="shared" si="8"/>
        <v>2023205000</v>
      </c>
      <c r="L58" s="4">
        <v>58</v>
      </c>
      <c r="M58" s="4">
        <v>159</v>
      </c>
      <c r="N58" s="4">
        <v>3</v>
      </c>
      <c r="O58" s="4">
        <v>2</v>
      </c>
      <c r="P58" s="4">
        <v>91300</v>
      </c>
      <c r="Q58" s="4">
        <v>135800</v>
      </c>
      <c r="R58" s="5">
        <v>-1.9900000000000001E-2</v>
      </c>
      <c r="S58" s="4">
        <v>227221</v>
      </c>
      <c r="T58" s="4">
        <f t="shared" si="11"/>
        <v>393774</v>
      </c>
      <c r="U58" s="4">
        <f t="shared" si="13"/>
        <v>245775</v>
      </c>
      <c r="V58" s="5">
        <v>2.3900000000000001E-2</v>
      </c>
    </row>
    <row r="59" spans="1:22" x14ac:dyDescent="0.2">
      <c r="A59" s="16" t="s">
        <v>274</v>
      </c>
      <c r="B59" s="4">
        <v>17600</v>
      </c>
      <c r="C59" s="4">
        <v>1400</v>
      </c>
      <c r="D59" s="4">
        <v>16200</v>
      </c>
      <c r="E59" s="4">
        <v>203580000</v>
      </c>
      <c r="F59" s="4">
        <f t="shared" si="7"/>
        <v>13648400000</v>
      </c>
      <c r="K59" s="4">
        <f t="shared" si="8"/>
        <v>1151250000</v>
      </c>
      <c r="L59" s="4">
        <v>150</v>
      </c>
      <c r="M59" s="4">
        <v>211</v>
      </c>
      <c r="N59" s="4">
        <v>3</v>
      </c>
      <c r="O59" s="4">
        <v>2</v>
      </c>
      <c r="P59" s="4">
        <v>185100</v>
      </c>
      <c r="Q59" s="4">
        <v>186600</v>
      </c>
      <c r="R59" s="5">
        <v>-1.18E-2</v>
      </c>
      <c r="S59" s="4">
        <v>375877</v>
      </c>
      <c r="T59" s="4">
        <f t="shared" si="11"/>
        <v>376396.4</v>
      </c>
      <c r="U59" s="4">
        <f t="shared" si="13"/>
        <v>236305</v>
      </c>
      <c r="V59" s="5">
        <v>2.75E-2</v>
      </c>
    </row>
    <row r="60" spans="1:22" x14ac:dyDescent="0.2">
      <c r="A60" s="16" t="s">
        <v>273</v>
      </c>
      <c r="B60" s="4">
        <v>48200</v>
      </c>
      <c r="C60" s="4">
        <v>65</v>
      </c>
      <c r="D60" s="4">
        <v>48135</v>
      </c>
      <c r="E60" s="4">
        <v>610960000</v>
      </c>
      <c r="F60" s="4">
        <f t="shared" si="7"/>
        <v>13444820000</v>
      </c>
      <c r="K60" s="4">
        <f>K61+J60</f>
        <v>1151250000</v>
      </c>
      <c r="L60" s="4">
        <v>183</v>
      </c>
      <c r="M60" s="4">
        <v>155</v>
      </c>
      <c r="N60" s="4">
        <v>0</v>
      </c>
      <c r="O60" s="4">
        <v>0</v>
      </c>
      <c r="P60" s="4">
        <v>112200</v>
      </c>
      <c r="Q60" s="4">
        <v>123000</v>
      </c>
      <c r="R60" s="5">
        <v>-7.8000000000000005E-3</v>
      </c>
      <c r="S60" s="4">
        <v>245775</v>
      </c>
      <c r="T60" s="4">
        <f t="shared" si="11"/>
        <v>367943.1</v>
      </c>
      <c r="U60" s="4">
        <f t="shared" si="13"/>
        <v>236305</v>
      </c>
      <c r="V60" s="5">
        <v>1.5700000000000002E-2</v>
      </c>
    </row>
    <row r="61" spans="1:22" x14ac:dyDescent="0.2">
      <c r="A61" s="16" t="s">
        <v>268</v>
      </c>
      <c r="B61" s="4">
        <v>200000</v>
      </c>
      <c r="C61" s="4">
        <v>1800</v>
      </c>
      <c r="D61" s="4">
        <v>198200</v>
      </c>
      <c r="E61" s="4">
        <v>2529370000</v>
      </c>
      <c r="F61" s="4">
        <f t="shared" si="7"/>
        <v>12833860000</v>
      </c>
      <c r="G61" s="4">
        <v>90000</v>
      </c>
      <c r="H61" s="4">
        <v>0</v>
      </c>
      <c r="I61" s="4">
        <v>90000</v>
      </c>
      <c r="J61" s="4">
        <v>1151250000</v>
      </c>
      <c r="K61" s="4">
        <f>J61</f>
        <v>1151250000</v>
      </c>
      <c r="L61" s="4">
        <v>330</v>
      </c>
      <c r="M61" s="4">
        <v>201</v>
      </c>
      <c r="N61" s="4">
        <v>2</v>
      </c>
      <c r="O61" s="4">
        <v>0</v>
      </c>
      <c r="P61" s="4">
        <v>270500</v>
      </c>
      <c r="Q61" s="4">
        <v>138400</v>
      </c>
      <c r="R61" s="5">
        <v>4.0000000000000001E-3</v>
      </c>
      <c r="S61" s="4">
        <v>426369</v>
      </c>
      <c r="T61" s="4">
        <f t="shared" si="11"/>
        <v>343038.1</v>
      </c>
      <c r="U61" s="4">
        <f t="shared" si="13"/>
        <v>236305</v>
      </c>
      <c r="V61" s="5">
        <v>2.3399999999999997E-2</v>
      </c>
    </row>
    <row r="62" spans="1:22" x14ac:dyDescent="0.2">
      <c r="A62" s="16" t="s">
        <v>266</v>
      </c>
      <c r="B62" s="4">
        <v>0</v>
      </c>
      <c r="C62" s="4">
        <v>6000</v>
      </c>
      <c r="D62" s="4">
        <v>-6000</v>
      </c>
      <c r="E62" s="4">
        <v>-77100000</v>
      </c>
      <c r="F62" s="4">
        <f t="shared" si="7"/>
        <v>10304490000</v>
      </c>
      <c r="L62" s="4">
        <v>145</v>
      </c>
      <c r="M62" s="4">
        <v>182</v>
      </c>
      <c r="N62" s="4">
        <v>2</v>
      </c>
      <c r="O62" s="4">
        <v>0</v>
      </c>
      <c r="P62" s="4">
        <v>121900</v>
      </c>
      <c r="Q62" s="4">
        <v>134400</v>
      </c>
      <c r="R62" s="5">
        <v>-3.9000000000000003E-3</v>
      </c>
      <c r="S62" s="4">
        <v>256300</v>
      </c>
      <c r="T62" s="4">
        <f t="shared" ref="T62:T115" si="14">AVERAGE(S63:S72)</f>
        <v>334089.09999999998</v>
      </c>
      <c r="U62" s="4">
        <f t="shared" si="13"/>
        <v>154629</v>
      </c>
      <c r="V62" s="5">
        <v>3.0800000000000001E-2</v>
      </c>
    </row>
    <row r="63" spans="1:22" x14ac:dyDescent="0.2">
      <c r="A63" s="16" t="s">
        <v>265</v>
      </c>
      <c r="B63" s="4">
        <v>158000</v>
      </c>
      <c r="C63" s="4">
        <v>1200</v>
      </c>
      <c r="D63" s="4">
        <v>156800</v>
      </c>
      <c r="E63" s="4">
        <v>2009600000</v>
      </c>
      <c r="F63" s="4">
        <f t="shared" si="7"/>
        <v>10381590000</v>
      </c>
      <c r="L63" s="4">
        <v>484</v>
      </c>
      <c r="M63" s="4">
        <v>339</v>
      </c>
      <c r="N63" s="4">
        <v>9</v>
      </c>
      <c r="O63" s="4">
        <v>5</v>
      </c>
      <c r="P63" s="4">
        <v>484200</v>
      </c>
      <c r="Q63" s="4">
        <v>356800</v>
      </c>
      <c r="R63" s="5">
        <v>2.8199999999999999E-2</v>
      </c>
      <c r="S63" s="4">
        <v>853415</v>
      </c>
      <c r="T63" s="4">
        <f t="shared" si="14"/>
        <v>264461.59999999998</v>
      </c>
      <c r="U63" s="4">
        <f t="shared" si="13"/>
        <v>154629</v>
      </c>
      <c r="V63" s="5">
        <v>4.5999999999999999E-2</v>
      </c>
    </row>
    <row r="64" spans="1:22" x14ac:dyDescent="0.2">
      <c r="A64" s="16" t="s">
        <v>247</v>
      </c>
      <c r="B64" s="4">
        <v>42000</v>
      </c>
      <c r="C64" s="4">
        <v>1400</v>
      </c>
      <c r="D64" s="4">
        <v>40600</v>
      </c>
      <c r="E64" s="4">
        <v>503590000</v>
      </c>
      <c r="F64" s="4">
        <f t="shared" si="7"/>
        <v>8371990000</v>
      </c>
      <c r="L64" s="4">
        <v>155</v>
      </c>
      <c r="M64" s="4">
        <v>168</v>
      </c>
      <c r="N64" s="4">
        <v>1</v>
      </c>
      <c r="O64" s="4">
        <v>0</v>
      </c>
      <c r="P64" s="4">
        <v>111300</v>
      </c>
      <c r="Q64" s="4">
        <v>124900</v>
      </c>
      <c r="R64" s="5">
        <v>4.0999999999999995E-3</v>
      </c>
      <c r="S64" s="4">
        <v>236305</v>
      </c>
      <c r="T64" s="4">
        <f t="shared" si="14"/>
        <v>248904.4</v>
      </c>
      <c r="U64" s="4">
        <f t="shared" si="13"/>
        <v>154629</v>
      </c>
      <c r="V64" s="5">
        <v>1.6E-2</v>
      </c>
    </row>
    <row r="65" spans="1:22" x14ac:dyDescent="0.2">
      <c r="A65" s="16" t="s">
        <v>239</v>
      </c>
      <c r="B65" s="4">
        <v>1300</v>
      </c>
      <c r="C65" s="4">
        <v>0</v>
      </c>
      <c r="D65" s="4">
        <v>1300</v>
      </c>
      <c r="E65" s="4">
        <v>16190000</v>
      </c>
      <c r="F65" s="4">
        <f t="shared" si="7"/>
        <v>7868400000</v>
      </c>
      <c r="L65" s="4">
        <v>206</v>
      </c>
      <c r="M65" s="4">
        <v>241</v>
      </c>
      <c r="N65" s="4">
        <v>4</v>
      </c>
      <c r="O65" s="4">
        <v>6</v>
      </c>
      <c r="P65" s="4">
        <v>225600</v>
      </c>
      <c r="Q65" s="4">
        <v>330000</v>
      </c>
      <c r="R65" s="5">
        <v>0</v>
      </c>
      <c r="S65" s="4">
        <v>567372</v>
      </c>
      <c r="T65" s="4">
        <f t="shared" si="14"/>
        <v>199501.4</v>
      </c>
      <c r="U65" s="4">
        <f t="shared" si="13"/>
        <v>154629</v>
      </c>
      <c r="V65" s="5">
        <v>8.0000000000000002E-3</v>
      </c>
    </row>
    <row r="66" spans="1:22" x14ac:dyDescent="0.2">
      <c r="A66" s="16" t="s">
        <v>238</v>
      </c>
      <c r="B66" s="4">
        <v>300</v>
      </c>
      <c r="C66" s="4">
        <v>13600</v>
      </c>
      <c r="D66" s="4">
        <v>-13300</v>
      </c>
      <c r="E66" s="4">
        <v>-162240000</v>
      </c>
      <c r="F66" s="4">
        <f t="shared" si="7"/>
        <v>7852210000</v>
      </c>
      <c r="L66" s="4">
        <v>374</v>
      </c>
      <c r="M66" s="4">
        <v>196</v>
      </c>
      <c r="N66" s="4">
        <v>5</v>
      </c>
      <c r="O66" s="4">
        <v>0</v>
      </c>
      <c r="P66" s="4">
        <v>378700</v>
      </c>
      <c r="Q66" s="4">
        <v>141900</v>
      </c>
      <c r="R66" s="5">
        <v>3.3399999999999999E-2</v>
      </c>
      <c r="S66" s="4">
        <v>548553</v>
      </c>
      <c r="T66" s="4">
        <f t="shared" si="14"/>
        <v>154746.20000000001</v>
      </c>
      <c r="U66" s="4">
        <f t="shared" si="13"/>
        <v>154629</v>
      </c>
      <c r="V66" s="5">
        <v>4.4000000000000004E-2</v>
      </c>
    </row>
    <row r="67" spans="1:22" x14ac:dyDescent="0.2">
      <c r="A67" s="16" t="s">
        <v>237</v>
      </c>
      <c r="B67" s="4">
        <v>0</v>
      </c>
      <c r="C67" s="4">
        <v>2500</v>
      </c>
      <c r="D67" s="4">
        <v>-2500</v>
      </c>
      <c r="E67" s="4">
        <v>-30030000</v>
      </c>
      <c r="F67" s="4">
        <f t="shared" si="7"/>
        <v>8014450000</v>
      </c>
      <c r="L67" s="4">
        <v>39</v>
      </c>
      <c r="M67" s="4">
        <v>170</v>
      </c>
      <c r="N67" s="4">
        <v>0</v>
      </c>
      <c r="O67" s="4">
        <v>1</v>
      </c>
      <c r="P67" s="4">
        <v>23400</v>
      </c>
      <c r="Q67" s="4">
        <v>131000</v>
      </c>
      <c r="R67" s="5">
        <v>0</v>
      </c>
      <c r="S67" s="4">
        <v>154629</v>
      </c>
      <c r="T67" s="4">
        <f t="shared" si="14"/>
        <v>166787.4</v>
      </c>
      <c r="U67" s="4">
        <f t="shared" si="13"/>
        <v>161242</v>
      </c>
      <c r="V67" s="5">
        <v>1.24E-2</v>
      </c>
    </row>
    <row r="68" spans="1:22" x14ac:dyDescent="0.2">
      <c r="A68" s="16" t="s">
        <v>233</v>
      </c>
      <c r="B68" s="4">
        <v>1000</v>
      </c>
      <c r="C68" s="4">
        <v>1000</v>
      </c>
      <c r="D68" s="4">
        <v>0</v>
      </c>
      <c r="E68" s="4">
        <v>-50000</v>
      </c>
      <c r="F68" s="4">
        <f t="shared" si="7"/>
        <v>8044480000</v>
      </c>
      <c r="L68" s="4">
        <v>84</v>
      </c>
      <c r="M68" s="4">
        <v>125</v>
      </c>
      <c r="N68" s="4">
        <v>2</v>
      </c>
      <c r="O68" s="4">
        <v>3</v>
      </c>
      <c r="P68" s="4">
        <v>100900</v>
      </c>
      <c r="Q68" s="4">
        <v>172200</v>
      </c>
      <c r="R68" s="5">
        <v>0</v>
      </c>
      <c r="S68" s="4">
        <v>273145</v>
      </c>
      <c r="T68" s="4">
        <f t="shared" si="14"/>
        <v>198065.2</v>
      </c>
      <c r="U68" s="4">
        <f t="shared" si="13"/>
        <v>157140</v>
      </c>
      <c r="V68" s="5">
        <v>8.3000000000000001E-3</v>
      </c>
    </row>
    <row r="69" spans="1:22" x14ac:dyDescent="0.2">
      <c r="A69" s="16" t="s">
        <v>232</v>
      </c>
      <c r="B69" s="4">
        <v>2700</v>
      </c>
      <c r="C69" s="4">
        <v>0</v>
      </c>
      <c r="D69" s="4">
        <v>2700</v>
      </c>
      <c r="E69" s="4">
        <v>32400000</v>
      </c>
      <c r="F69" s="4">
        <f t="shared" si="7"/>
        <v>8044530000</v>
      </c>
      <c r="R69" s="5">
        <v>-8.199999999999999E-3</v>
      </c>
      <c r="S69" s="4">
        <v>202101</v>
      </c>
      <c r="T69" s="4">
        <f t="shared" si="14"/>
        <v>203676.2</v>
      </c>
      <c r="U69" s="4">
        <f t="shared" si="13"/>
        <v>80733</v>
      </c>
      <c r="V69" s="5">
        <v>8.3000000000000001E-3</v>
      </c>
    </row>
    <row r="70" spans="1:22" x14ac:dyDescent="0.2">
      <c r="A70" s="16" t="s">
        <v>231</v>
      </c>
      <c r="B70" s="4">
        <v>0</v>
      </c>
      <c r="C70" s="4">
        <v>0</v>
      </c>
      <c r="D70" s="4">
        <v>0</v>
      </c>
      <c r="E70" s="4">
        <v>0</v>
      </c>
      <c r="F70" s="4">
        <f t="shared" si="7"/>
        <v>8012130000</v>
      </c>
      <c r="R70" s="5">
        <v>0</v>
      </c>
      <c r="S70" s="4">
        <v>161242</v>
      </c>
      <c r="T70" s="4">
        <f t="shared" si="14"/>
        <v>221185.6</v>
      </c>
      <c r="U70" s="4">
        <f t="shared" si="13"/>
        <v>73342</v>
      </c>
      <c r="V70" s="5">
        <v>8.3000000000000001E-3</v>
      </c>
    </row>
    <row r="71" spans="1:22" x14ac:dyDescent="0.2">
      <c r="A71" s="16" t="s">
        <v>230</v>
      </c>
      <c r="B71" s="4">
        <v>4400</v>
      </c>
      <c r="C71" s="4">
        <v>200</v>
      </c>
      <c r="D71" s="4">
        <v>4200</v>
      </c>
      <c r="E71" s="4">
        <v>50830000</v>
      </c>
      <c r="F71" s="4">
        <f t="shared" si="7"/>
        <v>8012130000</v>
      </c>
      <c r="R71" s="5">
        <v>0</v>
      </c>
      <c r="S71" s="4">
        <v>177319</v>
      </c>
      <c r="T71" s="4">
        <f t="shared" si="14"/>
        <v>223635.9</v>
      </c>
      <c r="U71" s="4">
        <f t="shared" si="13"/>
        <v>73342</v>
      </c>
      <c r="V71" s="5">
        <v>1.23E-2</v>
      </c>
    </row>
    <row r="72" spans="1:22" x14ac:dyDescent="0.2">
      <c r="A72" s="16" t="s">
        <v>229</v>
      </c>
      <c r="B72" s="4">
        <v>0</v>
      </c>
      <c r="C72" s="4">
        <v>14550</v>
      </c>
      <c r="D72" s="4">
        <v>-14550</v>
      </c>
      <c r="E72" s="4">
        <v>-173880000</v>
      </c>
      <c r="F72" s="4">
        <f t="shared" si="7"/>
        <v>7961300000</v>
      </c>
      <c r="R72" s="5">
        <v>8.3999999999999995E-3</v>
      </c>
      <c r="S72" s="4">
        <v>166810</v>
      </c>
      <c r="T72" s="4">
        <f t="shared" si="14"/>
        <v>227663.3</v>
      </c>
      <c r="U72" s="4">
        <f t="shared" si="13"/>
        <v>73342</v>
      </c>
      <c r="V72" s="5">
        <v>1.6500000000000001E-2</v>
      </c>
    </row>
    <row r="73" spans="1:22" x14ac:dyDescent="0.2">
      <c r="A73" s="16" t="s">
        <v>228</v>
      </c>
      <c r="B73" s="4">
        <v>0</v>
      </c>
      <c r="C73" s="4">
        <v>0</v>
      </c>
      <c r="D73" s="4">
        <v>0</v>
      </c>
      <c r="E73" s="4">
        <v>0</v>
      </c>
      <c r="F73" s="4">
        <f t="shared" si="7"/>
        <v>8135180000</v>
      </c>
      <c r="R73" s="5">
        <v>0</v>
      </c>
      <c r="S73" s="4">
        <v>157140</v>
      </c>
      <c r="T73" s="4">
        <f t="shared" si="14"/>
        <v>235508.6</v>
      </c>
      <c r="U73" s="4">
        <f t="shared" si="13"/>
        <v>73342</v>
      </c>
      <c r="V73" s="5">
        <v>1.66E-2</v>
      </c>
    </row>
    <row r="74" spans="1:22" x14ac:dyDescent="0.2">
      <c r="A74" s="16" t="s">
        <v>227</v>
      </c>
      <c r="B74" s="4">
        <v>700</v>
      </c>
      <c r="C74" s="4">
        <v>5000</v>
      </c>
      <c r="D74" s="4">
        <v>-4300</v>
      </c>
      <c r="E74" s="4">
        <v>-51380000</v>
      </c>
      <c r="F74" s="4">
        <f t="shared" si="7"/>
        <v>8135180000</v>
      </c>
      <c r="R74" s="5">
        <v>0</v>
      </c>
      <c r="S74" s="4">
        <v>80733</v>
      </c>
      <c r="T74" s="4">
        <f t="shared" si="14"/>
        <v>284834.2</v>
      </c>
      <c r="U74" s="4">
        <f t="shared" si="13"/>
        <v>73342</v>
      </c>
      <c r="V74" s="5">
        <v>8.3000000000000001E-3</v>
      </c>
    </row>
    <row r="75" spans="1:22" x14ac:dyDescent="0.2">
      <c r="A75" s="16" t="s">
        <v>221</v>
      </c>
      <c r="B75" s="4">
        <v>1200</v>
      </c>
      <c r="C75" s="4">
        <v>0</v>
      </c>
      <c r="D75" s="4">
        <v>1200</v>
      </c>
      <c r="E75" s="4">
        <v>14460000</v>
      </c>
      <c r="F75" s="4">
        <f t="shared" si="7"/>
        <v>8186560000</v>
      </c>
      <c r="R75" s="5">
        <v>0</v>
      </c>
      <c r="S75" s="4">
        <v>73342</v>
      </c>
      <c r="T75" s="4">
        <f t="shared" si="14"/>
        <v>320815</v>
      </c>
      <c r="U75" s="4">
        <f t="shared" si="13"/>
        <v>101001</v>
      </c>
      <c r="V75" s="5">
        <v>1.6500000000000001E-2</v>
      </c>
    </row>
    <row r="76" spans="1:22" x14ac:dyDescent="0.2">
      <c r="A76" s="16" t="s">
        <v>212</v>
      </c>
      <c r="B76" s="4">
        <v>0</v>
      </c>
      <c r="C76" s="4">
        <v>30</v>
      </c>
      <c r="D76" s="4">
        <v>-30</v>
      </c>
      <c r="E76" s="4">
        <v>-360000</v>
      </c>
      <c r="F76" s="4">
        <f t="shared" si="7"/>
        <v>8172100000</v>
      </c>
      <c r="R76" s="5">
        <v>4.1999999999999997E-3</v>
      </c>
      <c r="S76" s="4">
        <v>101001</v>
      </c>
      <c r="T76" s="4">
        <f t="shared" si="14"/>
        <v>364025.5</v>
      </c>
      <c r="U76" s="4">
        <f t="shared" si="13"/>
        <v>201822</v>
      </c>
      <c r="V76" s="5">
        <v>8.3999999999999995E-3</v>
      </c>
    </row>
    <row r="77" spans="1:22" x14ac:dyDescent="0.2">
      <c r="A77" s="16" t="s">
        <v>211</v>
      </c>
      <c r="B77" s="4">
        <v>107100</v>
      </c>
      <c r="C77" s="4">
        <v>0</v>
      </c>
      <c r="D77" s="4">
        <v>107100</v>
      </c>
      <c r="E77" s="4">
        <v>1292370000</v>
      </c>
      <c r="F77" s="4">
        <f t="shared" si="7"/>
        <v>8172460000</v>
      </c>
      <c r="R77" s="5">
        <v>-8.199999999999999E-3</v>
      </c>
      <c r="S77" s="4">
        <v>275041</v>
      </c>
      <c r="T77" s="4">
        <f t="shared" si="14"/>
        <v>438144.1</v>
      </c>
      <c r="U77" s="4">
        <f t="shared" si="13"/>
        <v>201822</v>
      </c>
      <c r="V77" s="5">
        <v>1.6500000000000001E-2</v>
      </c>
    </row>
    <row r="78" spans="1:22" x14ac:dyDescent="0.2">
      <c r="A78" s="16" t="s">
        <v>210</v>
      </c>
      <c r="B78" s="4">
        <v>116400</v>
      </c>
      <c r="C78" s="4">
        <v>0</v>
      </c>
      <c r="D78" s="4">
        <v>116400</v>
      </c>
      <c r="E78" s="4">
        <v>1396740000</v>
      </c>
      <c r="F78" s="4">
        <f t="shared" si="7"/>
        <v>6880090000</v>
      </c>
      <c r="R78" s="5">
        <v>-4.0999999999999995E-3</v>
      </c>
      <c r="S78" s="4">
        <v>585923</v>
      </c>
      <c r="T78" s="4">
        <f t="shared" si="14"/>
        <v>405036.79999999999</v>
      </c>
      <c r="U78" s="4">
        <f t="shared" si="13"/>
        <v>201822</v>
      </c>
      <c r="V78" s="5">
        <v>3.27E-2</v>
      </c>
    </row>
    <row r="79" spans="1:22" x14ac:dyDescent="0.2">
      <c r="A79" s="16" t="s">
        <v>209</v>
      </c>
      <c r="B79" s="4">
        <v>100600</v>
      </c>
      <c r="C79" s="4">
        <v>1800</v>
      </c>
      <c r="D79" s="4">
        <v>98800</v>
      </c>
      <c r="E79" s="4">
        <v>1204600000</v>
      </c>
      <c r="F79" s="4">
        <f t="shared" si="7"/>
        <v>5483350000</v>
      </c>
      <c r="R79" s="5">
        <v>-4.0999999999999995E-3</v>
      </c>
      <c r="S79" s="4">
        <v>258211</v>
      </c>
      <c r="T79" s="4">
        <f t="shared" si="14"/>
        <v>458935.9</v>
      </c>
      <c r="U79" s="4">
        <f t="shared" si="13"/>
        <v>201822</v>
      </c>
      <c r="V79" s="5">
        <v>2.0299999999999999E-2</v>
      </c>
    </row>
    <row r="80" spans="1:22" x14ac:dyDescent="0.2">
      <c r="A80" s="16" t="s">
        <v>208</v>
      </c>
      <c r="B80" s="4">
        <v>0</v>
      </c>
      <c r="C80" s="4">
        <v>11100</v>
      </c>
      <c r="D80" s="4">
        <v>-11100</v>
      </c>
      <c r="E80" s="4">
        <v>-137990000</v>
      </c>
      <c r="F80" s="4">
        <f t="shared" si="7"/>
        <v>4278750000</v>
      </c>
      <c r="R80" s="5">
        <v>-2.4E-2</v>
      </c>
      <c r="S80" s="4">
        <v>336336</v>
      </c>
      <c r="T80" s="4">
        <f t="shared" si="14"/>
        <v>445015</v>
      </c>
      <c r="U80" s="4">
        <f t="shared" si="13"/>
        <v>201822</v>
      </c>
      <c r="V80" s="5">
        <v>5.1399999999999994E-2</v>
      </c>
    </row>
    <row r="81" spans="1:22" x14ac:dyDescent="0.2">
      <c r="A81" s="16" t="s">
        <v>207</v>
      </c>
      <c r="B81" s="4">
        <v>0</v>
      </c>
      <c r="C81" s="4">
        <v>14000</v>
      </c>
      <c r="D81" s="4">
        <v>-14000</v>
      </c>
      <c r="E81" s="4">
        <v>-175090000</v>
      </c>
      <c r="F81" s="4">
        <f t="shared" si="7"/>
        <v>4416740000</v>
      </c>
      <c r="R81" s="5">
        <v>-4.0000000000000001E-3</v>
      </c>
      <c r="S81" s="4">
        <v>201822</v>
      </c>
      <c r="T81" s="4">
        <f t="shared" si="14"/>
        <v>445383.6</v>
      </c>
      <c r="U81" s="4">
        <f t="shared" si="13"/>
        <v>207084</v>
      </c>
      <c r="V81" s="5">
        <v>1.5900000000000001E-2</v>
      </c>
    </row>
    <row r="82" spans="1:22" x14ac:dyDescent="0.2">
      <c r="A82" s="16" t="s">
        <v>206</v>
      </c>
      <c r="B82" s="4">
        <v>0</v>
      </c>
      <c r="C82" s="4">
        <v>22300</v>
      </c>
      <c r="D82" s="4">
        <v>-22300</v>
      </c>
      <c r="E82" s="4">
        <v>-277370000</v>
      </c>
      <c r="F82" s="4">
        <f t="shared" si="7"/>
        <v>4591830000</v>
      </c>
      <c r="R82" s="5">
        <v>8.1000000000000013E-3</v>
      </c>
      <c r="S82" s="4">
        <v>207084</v>
      </c>
      <c r="T82" s="4">
        <f t="shared" si="14"/>
        <v>451376.8</v>
      </c>
      <c r="U82" s="4">
        <f t="shared" si="13"/>
        <v>235593</v>
      </c>
      <c r="V82" s="5">
        <v>1.5900000000000001E-2</v>
      </c>
    </row>
    <row r="83" spans="1:22" x14ac:dyDescent="0.2">
      <c r="A83" s="16" t="s">
        <v>205</v>
      </c>
      <c r="B83" s="4">
        <v>2000</v>
      </c>
      <c r="C83" s="4">
        <v>700</v>
      </c>
      <c r="D83" s="4">
        <v>1300</v>
      </c>
      <c r="E83" s="4">
        <v>16410000</v>
      </c>
      <c r="F83" s="4">
        <f t="shared" si="7"/>
        <v>4869200000</v>
      </c>
      <c r="R83" s="5">
        <v>-8.0000000000000002E-3</v>
      </c>
      <c r="S83" s="4">
        <v>235593</v>
      </c>
      <c r="T83" s="4">
        <f t="shared" si="14"/>
        <v>456027.9</v>
      </c>
      <c r="U83" s="4">
        <f t="shared" si="13"/>
        <v>254850</v>
      </c>
      <c r="V83" s="5">
        <v>3.1300000000000001E-2</v>
      </c>
    </row>
    <row r="84" spans="1:22" x14ac:dyDescent="0.2">
      <c r="A84" s="16" t="s">
        <v>204</v>
      </c>
      <c r="B84" s="4">
        <v>5900</v>
      </c>
      <c r="C84" s="4">
        <v>3136</v>
      </c>
      <c r="D84" s="4">
        <v>2764</v>
      </c>
      <c r="E84" s="4">
        <v>33180000</v>
      </c>
      <c r="F84" s="4">
        <f t="shared" si="7"/>
        <v>4852790000</v>
      </c>
      <c r="R84" s="5">
        <v>-1.9599999999999999E-2</v>
      </c>
      <c r="S84" s="4">
        <v>573989</v>
      </c>
      <c r="T84" s="4">
        <f t="shared" si="14"/>
        <v>426724</v>
      </c>
      <c r="U84" s="4">
        <f t="shared" si="13"/>
        <v>254850</v>
      </c>
      <c r="V84" s="5">
        <v>4.2900000000000001E-2</v>
      </c>
    </row>
    <row r="85" spans="1:22" x14ac:dyDescent="0.2">
      <c r="A85" s="16" t="s">
        <v>203</v>
      </c>
      <c r="B85" s="4">
        <v>1500</v>
      </c>
      <c r="C85" s="4">
        <v>20</v>
      </c>
      <c r="D85" s="4">
        <v>1480</v>
      </c>
      <c r="E85" s="4">
        <v>19090000</v>
      </c>
      <c r="F85" s="4">
        <f t="shared" si="7"/>
        <v>4819610000</v>
      </c>
      <c r="R85" s="5">
        <v>-3.9000000000000003E-3</v>
      </c>
      <c r="S85" s="4">
        <v>433150</v>
      </c>
      <c r="T85" s="4">
        <f t="shared" si="14"/>
        <v>418765.6</v>
      </c>
      <c r="U85" s="4">
        <f t="shared" si="13"/>
        <v>197127</v>
      </c>
      <c r="V85" s="5">
        <v>3.4700000000000002E-2</v>
      </c>
    </row>
    <row r="86" spans="1:22" x14ac:dyDescent="0.2">
      <c r="A86" s="16" t="s">
        <v>202</v>
      </c>
      <c r="B86" s="4">
        <v>110000</v>
      </c>
      <c r="C86" s="4">
        <v>230</v>
      </c>
      <c r="D86" s="4">
        <v>109770</v>
      </c>
      <c r="E86" s="4">
        <v>1403370000</v>
      </c>
      <c r="F86" s="4">
        <f t="shared" si="7"/>
        <v>4800520000</v>
      </c>
      <c r="R86" s="5">
        <v>7.9000000000000008E-3</v>
      </c>
      <c r="S86" s="4">
        <v>533106</v>
      </c>
      <c r="T86" s="4">
        <f t="shared" si="14"/>
        <v>388624.8</v>
      </c>
      <c r="U86" s="4">
        <f t="shared" si="13"/>
        <v>197127</v>
      </c>
      <c r="V86" s="5">
        <v>3.4700000000000002E-2</v>
      </c>
    </row>
    <row r="87" spans="1:22" x14ac:dyDescent="0.2">
      <c r="A87" s="16" t="s">
        <v>201</v>
      </c>
      <c r="B87" s="4">
        <v>1500</v>
      </c>
      <c r="C87" s="4">
        <v>3100</v>
      </c>
      <c r="D87" s="4">
        <v>-1600</v>
      </c>
      <c r="E87" s="4">
        <v>-19700000</v>
      </c>
      <c r="F87" s="4">
        <f t="shared" si="7"/>
        <v>3397150000</v>
      </c>
      <c r="R87" s="5">
        <v>3.6799999999999999E-2</v>
      </c>
      <c r="S87" s="4">
        <v>1016227</v>
      </c>
      <c r="T87" s="4">
        <f t="shared" si="14"/>
        <v>307415.7</v>
      </c>
      <c r="U87" s="4">
        <f t="shared" si="13"/>
        <v>197127</v>
      </c>
      <c r="V87" s="5">
        <v>4.2900000000000001E-2</v>
      </c>
    </row>
    <row r="88" spans="1:22" x14ac:dyDescent="0.2">
      <c r="A88" s="16" t="s">
        <v>200</v>
      </c>
      <c r="B88" s="4">
        <v>0</v>
      </c>
      <c r="C88" s="4">
        <v>100</v>
      </c>
      <c r="D88" s="4">
        <v>-100</v>
      </c>
      <c r="E88" s="4">
        <v>-1220000</v>
      </c>
      <c r="F88" s="4">
        <f t="shared" si="7"/>
        <v>3416850000</v>
      </c>
      <c r="R88" s="5">
        <v>4.0999999999999995E-3</v>
      </c>
      <c r="S88" s="4">
        <v>254850</v>
      </c>
      <c r="T88" s="4">
        <f t="shared" si="14"/>
        <v>335128</v>
      </c>
      <c r="U88" s="4">
        <f t="shared" si="13"/>
        <v>197127</v>
      </c>
      <c r="V88" s="5">
        <v>2.4300000000000002E-2</v>
      </c>
    </row>
    <row r="89" spans="1:22" x14ac:dyDescent="0.2">
      <c r="A89" s="16" t="s">
        <v>199</v>
      </c>
      <c r="B89" s="4">
        <v>91000</v>
      </c>
      <c r="C89" s="4">
        <v>400</v>
      </c>
      <c r="D89" s="4">
        <v>90600</v>
      </c>
      <c r="E89" s="4">
        <v>1096450000</v>
      </c>
      <c r="F89" s="4">
        <f t="shared" si="7"/>
        <v>3418070000</v>
      </c>
      <c r="R89" s="5">
        <v>2.9600000000000001E-2</v>
      </c>
      <c r="S89" s="4">
        <v>797202</v>
      </c>
      <c r="T89" s="4">
        <f t="shared" si="14"/>
        <v>274795</v>
      </c>
      <c r="U89" s="4">
        <f t="shared" si="13"/>
        <v>197127</v>
      </c>
      <c r="V89" s="5">
        <v>4.5100000000000001E-2</v>
      </c>
    </row>
    <row r="90" spans="1:22" x14ac:dyDescent="0.2">
      <c r="A90" s="16" t="s">
        <v>198</v>
      </c>
      <c r="B90" s="4">
        <v>5100</v>
      </c>
      <c r="C90" s="4">
        <v>200</v>
      </c>
      <c r="D90" s="4">
        <v>4900</v>
      </c>
      <c r="E90" s="4">
        <v>57570000</v>
      </c>
      <c r="F90" s="4">
        <f t="shared" si="7"/>
        <v>2321620000</v>
      </c>
      <c r="R90" s="5">
        <v>1.72E-2</v>
      </c>
      <c r="S90" s="4">
        <v>197127</v>
      </c>
      <c r="T90" s="4">
        <f t="shared" si="14"/>
        <v>293259</v>
      </c>
      <c r="U90" s="4">
        <f t="shared" si="13"/>
        <v>205508</v>
      </c>
      <c r="V90" s="5">
        <v>1.2699999999999999E-2</v>
      </c>
    </row>
    <row r="91" spans="1:22" x14ac:dyDescent="0.2">
      <c r="A91" s="16" t="s">
        <v>197</v>
      </c>
      <c r="B91" s="4">
        <v>0</v>
      </c>
      <c r="C91" s="4">
        <v>0</v>
      </c>
      <c r="D91" s="4">
        <v>0</v>
      </c>
      <c r="E91" s="4">
        <v>0</v>
      </c>
      <c r="F91" s="4">
        <f t="shared" si="7"/>
        <v>2264050000</v>
      </c>
      <c r="R91" s="5">
        <v>0</v>
      </c>
      <c r="S91" s="4">
        <v>205508</v>
      </c>
      <c r="T91" s="4">
        <f t="shared" si="14"/>
        <v>299572.09999999998</v>
      </c>
      <c r="U91" s="4">
        <f t="shared" si="13"/>
        <v>231698</v>
      </c>
      <c r="V91" s="5">
        <v>2.1099999999999997E-2</v>
      </c>
    </row>
    <row r="92" spans="1:22" x14ac:dyDescent="0.2">
      <c r="A92" s="16" t="s">
        <v>196</v>
      </c>
      <c r="B92" s="4">
        <v>2000</v>
      </c>
      <c r="C92" s="4">
        <v>100</v>
      </c>
      <c r="D92" s="4">
        <v>1900</v>
      </c>
      <c r="E92" s="4">
        <v>22610000</v>
      </c>
      <c r="F92" s="4">
        <f t="shared" si="7"/>
        <v>2264050000</v>
      </c>
      <c r="R92" s="5">
        <v>-1.2699999999999999E-2</v>
      </c>
      <c r="S92" s="4">
        <v>267016</v>
      </c>
      <c r="T92" s="4">
        <f t="shared" si="14"/>
        <v>294151.7</v>
      </c>
      <c r="U92" s="4">
        <f t="shared" si="13"/>
        <v>204136</v>
      </c>
      <c r="V92" s="5">
        <v>3.3700000000000001E-2</v>
      </c>
    </row>
    <row r="93" spans="1:22" x14ac:dyDescent="0.2">
      <c r="A93" s="16" t="s">
        <v>195</v>
      </c>
      <c r="B93" s="4">
        <v>3300</v>
      </c>
      <c r="C93" s="4">
        <v>19500</v>
      </c>
      <c r="D93" s="4">
        <v>-16200</v>
      </c>
      <c r="E93" s="4">
        <v>-189900000</v>
      </c>
      <c r="F93" s="4">
        <f t="shared" si="7"/>
        <v>2241440000</v>
      </c>
      <c r="R93" s="5">
        <v>-8.3999999999999995E-3</v>
      </c>
      <c r="S93" s="4">
        <v>282104</v>
      </c>
      <c r="T93" s="4">
        <f t="shared" si="14"/>
        <v>316186.2</v>
      </c>
      <c r="U93" s="4">
        <f t="shared" si="13"/>
        <v>204136</v>
      </c>
      <c r="V93" s="5">
        <v>2.5399999999999999E-2</v>
      </c>
    </row>
    <row r="94" spans="1:22" x14ac:dyDescent="0.2">
      <c r="A94" s="16" t="s">
        <v>194</v>
      </c>
      <c r="B94" s="4">
        <v>2100</v>
      </c>
      <c r="C94" s="4">
        <v>0</v>
      </c>
      <c r="D94" s="4">
        <v>2100</v>
      </c>
      <c r="E94" s="4">
        <v>25310000</v>
      </c>
      <c r="F94" s="4">
        <f t="shared" si="7"/>
        <v>2431340000</v>
      </c>
      <c r="R94" s="5">
        <v>-1.24E-2</v>
      </c>
      <c r="S94" s="4">
        <v>280950</v>
      </c>
      <c r="T94" s="4">
        <f t="shared" si="14"/>
        <v>322307.20000000001</v>
      </c>
      <c r="U94" s="4">
        <f t="shared" si="13"/>
        <v>193872</v>
      </c>
      <c r="V94" s="5">
        <v>1.66E-2</v>
      </c>
    </row>
    <row r="95" spans="1:22" x14ac:dyDescent="0.2">
      <c r="A95" s="16" t="s">
        <v>193</v>
      </c>
      <c r="B95" s="4">
        <v>400</v>
      </c>
      <c r="C95" s="4">
        <v>2200</v>
      </c>
      <c r="D95" s="4">
        <v>-1800</v>
      </c>
      <c r="E95" s="4">
        <v>-21480000</v>
      </c>
      <c r="F95" s="4">
        <f t="shared" si="7"/>
        <v>2406030000</v>
      </c>
      <c r="R95" s="5">
        <v>8.3999999999999995E-3</v>
      </c>
      <c r="S95" s="4">
        <v>353566</v>
      </c>
      <c r="T95" s="4">
        <f t="shared" si="14"/>
        <v>330565.90000000002</v>
      </c>
      <c r="U95" s="4">
        <f t="shared" si="13"/>
        <v>193872</v>
      </c>
      <c r="V95" s="5">
        <v>1.2500000000000001E-2</v>
      </c>
    </row>
    <row r="96" spans="1:22" x14ac:dyDescent="0.2">
      <c r="A96" s="16" t="s">
        <v>192</v>
      </c>
      <c r="B96" s="4">
        <v>2400</v>
      </c>
      <c r="C96" s="4">
        <v>7000</v>
      </c>
      <c r="D96" s="4">
        <v>-4600</v>
      </c>
      <c r="E96" s="4">
        <v>-55280000</v>
      </c>
      <c r="F96" s="4">
        <f t="shared" si="7"/>
        <v>2427510000</v>
      </c>
      <c r="R96" s="5">
        <v>0</v>
      </c>
      <c r="S96" s="4">
        <v>231698</v>
      </c>
      <c r="T96" s="4">
        <f t="shared" si="14"/>
        <v>327474.90000000002</v>
      </c>
      <c r="U96" s="4">
        <f t="shared" si="13"/>
        <v>193872</v>
      </c>
      <c r="V96" s="5">
        <v>1.66E-2</v>
      </c>
    </row>
    <row r="97" spans="1:22" x14ac:dyDescent="0.2">
      <c r="A97" s="16" t="s">
        <v>191</v>
      </c>
      <c r="B97" s="4">
        <v>21000</v>
      </c>
      <c r="C97" s="4">
        <v>300</v>
      </c>
      <c r="D97" s="4">
        <v>20700</v>
      </c>
      <c r="E97" s="4">
        <v>247730000</v>
      </c>
      <c r="F97" s="4">
        <f t="shared" si="7"/>
        <v>2482790000</v>
      </c>
      <c r="R97" s="5">
        <v>-1.23E-2</v>
      </c>
      <c r="S97" s="4">
        <v>204136</v>
      </c>
      <c r="T97" s="4">
        <f t="shared" si="14"/>
        <v>332276.8</v>
      </c>
      <c r="U97" s="4">
        <f t="shared" si="13"/>
        <v>193872</v>
      </c>
      <c r="V97" s="5">
        <v>1.2500000000000001E-2</v>
      </c>
    </row>
    <row r="98" spans="1:22" x14ac:dyDescent="0.2">
      <c r="A98" s="16" t="s">
        <v>190</v>
      </c>
      <c r="B98" s="4">
        <v>3900</v>
      </c>
      <c r="C98" s="4">
        <v>0</v>
      </c>
      <c r="D98" s="4">
        <v>3900</v>
      </c>
      <c r="E98" s="4">
        <v>47000000</v>
      </c>
      <c r="F98" s="4">
        <f t="shared" si="7"/>
        <v>2235060000</v>
      </c>
      <c r="R98" s="5">
        <v>-2.0199999999999999E-2</v>
      </c>
      <c r="S98" s="4">
        <v>531973</v>
      </c>
      <c r="T98" s="4">
        <f t="shared" si="14"/>
        <v>303545.7</v>
      </c>
      <c r="U98" s="4">
        <f t="shared" si="13"/>
        <v>193872</v>
      </c>
      <c r="V98" s="5">
        <v>7.6399999999999996E-2</v>
      </c>
    </row>
    <row r="99" spans="1:22" x14ac:dyDescent="0.2">
      <c r="A99" s="16" t="s">
        <v>189</v>
      </c>
      <c r="B99" s="4">
        <v>4700</v>
      </c>
      <c r="C99" s="4">
        <v>0</v>
      </c>
      <c r="D99" s="4">
        <v>4700</v>
      </c>
      <c r="E99" s="4">
        <v>57330000</v>
      </c>
      <c r="F99" s="4">
        <f t="shared" si="7"/>
        <v>2188060000</v>
      </c>
      <c r="R99" s="5">
        <v>0</v>
      </c>
      <c r="S99" s="4">
        <v>193872</v>
      </c>
      <c r="T99" s="4">
        <f t="shared" si="14"/>
        <v>327773.09999999998</v>
      </c>
      <c r="U99" s="4">
        <f t="shared" si="13"/>
        <v>212812</v>
      </c>
      <c r="V99" s="5">
        <v>1.6200000000000003E-2</v>
      </c>
    </row>
    <row r="100" spans="1:22" x14ac:dyDescent="0.2">
      <c r="A100" s="16" t="s">
        <v>188</v>
      </c>
      <c r="B100" s="4">
        <v>2100</v>
      </c>
      <c r="C100" s="4">
        <v>0</v>
      </c>
      <c r="D100" s="4">
        <v>2100</v>
      </c>
      <c r="E100" s="4">
        <v>25940000</v>
      </c>
      <c r="F100" s="4">
        <f t="shared" si="7"/>
        <v>2130730000</v>
      </c>
      <c r="R100" s="5">
        <v>8.199999999999999E-3</v>
      </c>
      <c r="S100" s="4">
        <v>381767</v>
      </c>
      <c r="T100" s="4">
        <f t="shared" si="14"/>
        <v>312944.2</v>
      </c>
      <c r="U100" s="4">
        <f t="shared" si="13"/>
        <v>212812</v>
      </c>
      <c r="V100" s="5">
        <v>1.21E-2</v>
      </c>
    </row>
    <row r="101" spans="1:22" x14ac:dyDescent="0.2">
      <c r="A101" s="16" t="s">
        <v>187</v>
      </c>
      <c r="B101" s="4">
        <v>0</v>
      </c>
      <c r="C101" s="4">
        <v>0</v>
      </c>
      <c r="D101" s="4">
        <v>0</v>
      </c>
      <c r="E101" s="4">
        <v>0</v>
      </c>
      <c r="F101" s="4">
        <f t="shared" si="7"/>
        <v>2104790000</v>
      </c>
      <c r="R101" s="5">
        <v>-4.0000000000000001E-3</v>
      </c>
      <c r="S101" s="4">
        <v>268639</v>
      </c>
      <c r="T101" s="4">
        <f t="shared" si="14"/>
        <v>313834</v>
      </c>
      <c r="U101" s="4">
        <f t="shared" si="13"/>
        <v>200788</v>
      </c>
      <c r="V101" s="5">
        <v>2.0199999999999999E-2</v>
      </c>
    </row>
    <row r="102" spans="1:22" x14ac:dyDescent="0.2">
      <c r="A102" s="16" t="s">
        <v>186</v>
      </c>
      <c r="B102" s="4">
        <v>0</v>
      </c>
      <c r="C102" s="4">
        <v>3100</v>
      </c>
      <c r="D102" s="4">
        <v>-3100</v>
      </c>
      <c r="E102" s="4">
        <v>-38310000</v>
      </c>
      <c r="F102" s="4">
        <f t="shared" si="7"/>
        <v>2104790000</v>
      </c>
      <c r="R102" s="5">
        <v>0</v>
      </c>
      <c r="S102" s="4">
        <v>212812</v>
      </c>
      <c r="T102" s="4">
        <f t="shared" si="14"/>
        <v>306778.40000000002</v>
      </c>
      <c r="U102" s="4">
        <f t="shared" si="13"/>
        <v>200788</v>
      </c>
      <c r="V102" s="5">
        <v>2.4E-2</v>
      </c>
    </row>
    <row r="103" spans="1:22" x14ac:dyDescent="0.2">
      <c r="A103" s="16" t="s">
        <v>185</v>
      </c>
      <c r="B103" s="4">
        <v>0</v>
      </c>
      <c r="C103" s="4">
        <v>400</v>
      </c>
      <c r="D103" s="4">
        <v>-400</v>
      </c>
      <c r="E103" s="4">
        <v>-4860000</v>
      </c>
      <c r="F103" s="4">
        <f t="shared" si="7"/>
        <v>2143100000</v>
      </c>
      <c r="R103" s="5">
        <v>4.0999999999999995E-3</v>
      </c>
      <c r="S103" s="4">
        <v>502449</v>
      </c>
      <c r="T103" s="4">
        <f t="shared" si="14"/>
        <v>283695</v>
      </c>
      <c r="U103" s="4">
        <f t="shared" si="13"/>
        <v>200788</v>
      </c>
      <c r="V103" s="5">
        <v>3.6200000000000003E-2</v>
      </c>
    </row>
    <row r="104" spans="1:22" x14ac:dyDescent="0.2">
      <c r="A104" s="16" t="s">
        <v>184</v>
      </c>
      <c r="B104" s="4">
        <v>1600</v>
      </c>
      <c r="C104" s="4">
        <v>10300</v>
      </c>
      <c r="D104" s="4">
        <v>-8700</v>
      </c>
      <c r="E104" s="4">
        <v>-106870000</v>
      </c>
      <c r="F104" s="4">
        <f t="shared" si="7"/>
        <v>2147960000</v>
      </c>
      <c r="R104" s="5">
        <v>4.0999999999999995E-3</v>
      </c>
      <c r="S104" s="4">
        <v>342160</v>
      </c>
      <c r="T104" s="4">
        <f t="shared" si="14"/>
        <v>305990</v>
      </c>
      <c r="U104" s="4">
        <f t="shared" si="13"/>
        <v>200788</v>
      </c>
      <c r="V104" s="5">
        <v>2.0199999999999999E-2</v>
      </c>
    </row>
    <row r="105" spans="1:22" x14ac:dyDescent="0.2">
      <c r="A105" s="16" t="s">
        <v>183</v>
      </c>
      <c r="B105" s="4">
        <v>3400</v>
      </c>
      <c r="C105" s="4">
        <v>5300</v>
      </c>
      <c r="D105" s="4">
        <v>-1900</v>
      </c>
      <c r="E105" s="4">
        <v>-21350000</v>
      </c>
      <c r="F105" s="4">
        <f t="shared" ref="F105:F130" si="15">E105+F106</f>
        <v>2254830000</v>
      </c>
      <c r="R105" s="5">
        <v>6.0899999999999996E-2</v>
      </c>
      <c r="S105" s="4">
        <v>436153</v>
      </c>
      <c r="T105" s="4">
        <f t="shared" si="14"/>
        <v>275632.5</v>
      </c>
      <c r="U105" s="4">
        <f t="shared" si="13"/>
        <v>200788</v>
      </c>
      <c r="V105" s="5">
        <v>7.3499999999999996E-2</v>
      </c>
    </row>
    <row r="106" spans="1:22" x14ac:dyDescent="0.2">
      <c r="A106" s="16" t="s">
        <v>182</v>
      </c>
      <c r="B106" s="4">
        <v>400</v>
      </c>
      <c r="C106" s="4">
        <v>12300</v>
      </c>
      <c r="D106" s="4">
        <v>-11900</v>
      </c>
      <c r="E106" s="4">
        <v>-137770000</v>
      </c>
      <c r="F106" s="4">
        <f t="shared" si="15"/>
        <v>2276180000</v>
      </c>
      <c r="R106" s="5">
        <v>-8.6E-3</v>
      </c>
      <c r="S106" s="4">
        <v>200788</v>
      </c>
      <c r="T106" s="4">
        <f t="shared" si="14"/>
        <v>268046.3</v>
      </c>
      <c r="U106" s="4">
        <f t="shared" si="13"/>
        <v>233478</v>
      </c>
      <c r="V106" s="5">
        <v>2.9600000000000001E-2</v>
      </c>
    </row>
    <row r="107" spans="1:22" x14ac:dyDescent="0.2">
      <c r="A107" s="16" t="s">
        <v>181</v>
      </c>
      <c r="B107" s="4">
        <v>0</v>
      </c>
      <c r="C107" s="4">
        <v>3900</v>
      </c>
      <c r="D107" s="4">
        <v>-3900</v>
      </c>
      <c r="E107" s="4">
        <v>-46880000</v>
      </c>
      <c r="F107" s="4">
        <f t="shared" si="15"/>
        <v>2413950000</v>
      </c>
      <c r="R107" s="5">
        <v>2.1299999999999999E-2</v>
      </c>
      <c r="S107" s="4">
        <v>252155</v>
      </c>
      <c r="T107" s="4">
        <f t="shared" si="14"/>
        <v>265034</v>
      </c>
      <c r="U107" s="4">
        <f t="shared" si="13"/>
        <v>142256</v>
      </c>
      <c r="V107" s="5">
        <v>1.66E-2</v>
      </c>
    </row>
    <row r="108" spans="1:22" x14ac:dyDescent="0.2">
      <c r="A108" s="16" t="s">
        <v>180</v>
      </c>
      <c r="B108" s="4">
        <v>4200</v>
      </c>
      <c r="C108" s="4">
        <v>5800</v>
      </c>
      <c r="D108" s="4">
        <v>-1600</v>
      </c>
      <c r="E108" s="4">
        <v>-19550000</v>
      </c>
      <c r="F108" s="4">
        <f t="shared" si="15"/>
        <v>2460830000</v>
      </c>
      <c r="R108" s="5">
        <v>-4.1999999999999997E-3</v>
      </c>
      <c r="S108" s="4">
        <v>244662</v>
      </c>
      <c r="T108" s="4">
        <f t="shared" si="14"/>
        <v>279261.3</v>
      </c>
      <c r="U108" s="4">
        <f t="shared" si="13"/>
        <v>142256</v>
      </c>
      <c r="V108" s="5">
        <v>3.3099999999999997E-2</v>
      </c>
    </row>
    <row r="109" spans="1:22" x14ac:dyDescent="0.2">
      <c r="A109" s="16" t="s">
        <v>179</v>
      </c>
      <c r="B109" s="4">
        <v>8500</v>
      </c>
      <c r="C109" s="4">
        <v>0</v>
      </c>
      <c r="D109" s="4">
        <v>8500</v>
      </c>
      <c r="E109" s="4">
        <v>98510000</v>
      </c>
      <c r="F109" s="4">
        <f t="shared" si="15"/>
        <v>2480380000</v>
      </c>
      <c r="R109" s="5">
        <v>6.3099999999999989E-2</v>
      </c>
      <c r="S109" s="4">
        <v>436146</v>
      </c>
      <c r="T109" s="4">
        <f t="shared" si="14"/>
        <v>307920.59999999998</v>
      </c>
      <c r="U109" s="4">
        <f t="shared" si="13"/>
        <v>142256</v>
      </c>
      <c r="V109" s="5">
        <v>5.91E-2</v>
      </c>
    </row>
    <row r="110" spans="1:22" x14ac:dyDescent="0.2">
      <c r="A110" s="16" t="s">
        <v>178</v>
      </c>
      <c r="B110" s="4">
        <v>8200</v>
      </c>
      <c r="C110" s="4">
        <v>3000</v>
      </c>
      <c r="D110" s="4">
        <v>5200</v>
      </c>
      <c r="E110" s="4">
        <v>58080000</v>
      </c>
      <c r="F110" s="4">
        <f t="shared" si="15"/>
        <v>2381870000</v>
      </c>
      <c r="R110" s="5">
        <v>-4.4000000000000003E-3</v>
      </c>
      <c r="S110" s="4">
        <v>233478</v>
      </c>
      <c r="T110" s="4">
        <f t="shared" si="14"/>
        <v>334227.8</v>
      </c>
      <c r="U110" s="4">
        <f t="shared" si="13"/>
        <v>132578</v>
      </c>
      <c r="V110" s="5">
        <v>2.6600000000000002E-2</v>
      </c>
    </row>
    <row r="111" spans="1:22" x14ac:dyDescent="0.2">
      <c r="A111" s="16" t="s">
        <v>177</v>
      </c>
      <c r="B111" s="4">
        <v>600</v>
      </c>
      <c r="C111" s="4">
        <v>1000</v>
      </c>
      <c r="D111" s="4">
        <v>-400</v>
      </c>
      <c r="E111" s="4">
        <v>-4490000</v>
      </c>
      <c r="F111" s="4">
        <f t="shared" si="15"/>
        <v>2323790000</v>
      </c>
      <c r="R111" s="5">
        <v>-1.7600000000000001E-2</v>
      </c>
      <c r="S111" s="4">
        <v>277537</v>
      </c>
      <c r="T111" s="4">
        <f t="shared" si="14"/>
        <v>326943.2</v>
      </c>
      <c r="U111" s="4">
        <f t="shared" si="13"/>
        <v>124926</v>
      </c>
      <c r="V111" s="5">
        <v>2.2099999999999998E-2</v>
      </c>
    </row>
    <row r="112" spans="1:22" x14ac:dyDescent="0.2">
      <c r="A112" s="16" t="s">
        <v>176</v>
      </c>
      <c r="B112" s="4">
        <v>9600</v>
      </c>
      <c r="C112" s="4">
        <v>2000</v>
      </c>
      <c r="D112" s="4">
        <v>7600</v>
      </c>
      <c r="E112" s="4">
        <v>86030000</v>
      </c>
      <c r="F112" s="4">
        <f t="shared" si="15"/>
        <v>2328280000</v>
      </c>
      <c r="R112" s="5">
        <v>-1.3000000000000001E-2</v>
      </c>
      <c r="S112" s="4">
        <v>142256</v>
      </c>
      <c r="T112" s="4">
        <f t="shared" si="14"/>
        <v>337587.6</v>
      </c>
      <c r="U112" s="4">
        <f t="shared" si="13"/>
        <v>124926</v>
      </c>
      <c r="V112" s="5">
        <v>2.18E-2</v>
      </c>
    </row>
    <row r="113" spans="1:22" x14ac:dyDescent="0.2">
      <c r="A113" s="16" t="s">
        <v>175</v>
      </c>
      <c r="B113" s="4">
        <v>4700</v>
      </c>
      <c r="C113" s="4">
        <v>1400</v>
      </c>
      <c r="D113" s="4">
        <v>3300</v>
      </c>
      <c r="E113" s="4">
        <v>36830000</v>
      </c>
      <c r="F113" s="4">
        <f t="shared" si="15"/>
        <v>2242250000</v>
      </c>
      <c r="R113" s="5">
        <v>8.8000000000000005E-3</v>
      </c>
      <c r="S113" s="4">
        <v>271615</v>
      </c>
      <c r="T113" s="4">
        <f t="shared" si="14"/>
        <v>342262.1</v>
      </c>
      <c r="U113" s="4">
        <f t="shared" si="13"/>
        <v>124926</v>
      </c>
      <c r="V113" s="5">
        <v>4.3499999999999997E-2</v>
      </c>
    </row>
    <row r="114" spans="1:22" x14ac:dyDescent="0.2">
      <c r="A114" s="16" t="s">
        <v>174</v>
      </c>
      <c r="B114" s="4">
        <v>600</v>
      </c>
      <c r="C114" s="4">
        <v>5400</v>
      </c>
      <c r="D114" s="4">
        <v>-4800</v>
      </c>
      <c r="E114" s="4">
        <v>-57790000</v>
      </c>
      <c r="F114" s="4">
        <f t="shared" si="15"/>
        <v>2205420000</v>
      </c>
      <c r="R114" s="5">
        <v>-6.93E-2</v>
      </c>
      <c r="S114" s="4">
        <v>565110</v>
      </c>
      <c r="T114" s="4">
        <f t="shared" si="14"/>
        <v>325523.3</v>
      </c>
      <c r="U114" s="4">
        <f t="shared" si="13"/>
        <v>124926</v>
      </c>
      <c r="V114" s="5">
        <v>6.5599999999999992E-2</v>
      </c>
    </row>
    <row r="115" spans="1:22" x14ac:dyDescent="0.2">
      <c r="A115" s="16" t="s">
        <v>173</v>
      </c>
      <c r="B115" s="4">
        <v>30</v>
      </c>
      <c r="C115" s="4">
        <v>3300</v>
      </c>
      <c r="D115" s="4">
        <v>-3270</v>
      </c>
      <c r="E115" s="4">
        <v>-40270000</v>
      </c>
      <c r="F115" s="4">
        <f t="shared" si="15"/>
        <v>2263210000</v>
      </c>
      <c r="R115" s="5">
        <v>4.0999999999999995E-3</v>
      </c>
      <c r="S115" s="4">
        <v>132578</v>
      </c>
      <c r="T115" s="4">
        <f t="shared" si="14"/>
        <v>338946.7</v>
      </c>
      <c r="U115" s="4">
        <f t="shared" si="13"/>
        <v>124926</v>
      </c>
      <c r="V115" s="5">
        <v>1.6200000000000003E-2</v>
      </c>
    </row>
    <row r="116" spans="1:22" x14ac:dyDescent="0.2">
      <c r="A116" s="16" t="s">
        <v>172</v>
      </c>
      <c r="B116" s="4">
        <v>6900</v>
      </c>
      <c r="C116" s="4">
        <v>0</v>
      </c>
      <c r="D116" s="4">
        <v>6900</v>
      </c>
      <c r="E116" s="4">
        <v>84340000</v>
      </c>
      <c r="F116" s="4">
        <f t="shared" si="15"/>
        <v>2303480000</v>
      </c>
      <c r="R116" s="5">
        <v>4.1999999999999997E-3</v>
      </c>
      <c r="S116" s="4">
        <v>124926</v>
      </c>
      <c r="T116" s="4">
        <f t="shared" ref="T116:T121" si="16">AVERAGE(S117:S126)</f>
        <v>373847</v>
      </c>
      <c r="U116" s="4">
        <f t="shared" si="13"/>
        <v>204691</v>
      </c>
      <c r="V116" s="5">
        <v>1.23E-2</v>
      </c>
    </row>
    <row r="117" spans="1:22" x14ac:dyDescent="0.2">
      <c r="A117" s="16" t="s">
        <v>171</v>
      </c>
      <c r="B117" s="4">
        <v>100</v>
      </c>
      <c r="C117" s="4">
        <v>0</v>
      </c>
      <c r="D117" s="4">
        <v>100</v>
      </c>
      <c r="E117" s="4">
        <v>1220000</v>
      </c>
      <c r="F117" s="4">
        <f t="shared" si="15"/>
        <v>2219140000</v>
      </c>
      <c r="R117" s="5">
        <v>-2.0099999999999996E-2</v>
      </c>
      <c r="S117" s="4">
        <v>222032</v>
      </c>
      <c r="T117" s="4">
        <f t="shared" si="16"/>
        <v>376683.3</v>
      </c>
      <c r="U117" s="4">
        <f t="shared" si="13"/>
        <v>204691</v>
      </c>
      <c r="V117" s="5">
        <v>3.6000000000000004E-2</v>
      </c>
    </row>
    <row r="118" spans="1:22" x14ac:dyDescent="0.2">
      <c r="A118" s="16" t="s">
        <v>170</v>
      </c>
      <c r="B118" s="4">
        <v>7300</v>
      </c>
      <c r="C118" s="4">
        <v>8200</v>
      </c>
      <c r="D118" s="4">
        <v>-900</v>
      </c>
      <c r="E118" s="4">
        <v>-9170000</v>
      </c>
      <c r="F118" s="4">
        <f t="shared" si="15"/>
        <v>2217920000</v>
      </c>
      <c r="R118" s="5">
        <v>1.6399999999999998E-2</v>
      </c>
      <c r="S118" s="4">
        <v>386935</v>
      </c>
      <c r="T118" s="4">
        <f t="shared" si="16"/>
        <v>358726.6</v>
      </c>
      <c r="U118" s="4">
        <f t="shared" si="13"/>
        <v>204691</v>
      </c>
      <c r="V118" s="5">
        <v>3.2300000000000002E-2</v>
      </c>
    </row>
    <row r="119" spans="1:22" x14ac:dyDescent="0.2">
      <c r="A119" s="16" t="s">
        <v>169</v>
      </c>
      <c r="B119" s="4">
        <v>5730</v>
      </c>
      <c r="C119" s="4">
        <v>12500</v>
      </c>
      <c r="D119" s="4">
        <v>-6770</v>
      </c>
      <c r="E119" s="4">
        <v>-88890000</v>
      </c>
      <c r="F119" s="4">
        <f t="shared" si="15"/>
        <v>2227090000</v>
      </c>
      <c r="R119" s="5">
        <v>-4.6799999999999994E-2</v>
      </c>
      <c r="S119" s="4">
        <v>722739</v>
      </c>
      <c r="T119" s="4">
        <f t="shared" si="16"/>
        <v>339656.3</v>
      </c>
      <c r="U119" s="4">
        <f t="shared" si="13"/>
        <v>204691</v>
      </c>
      <c r="V119" s="5">
        <v>5.8200000000000002E-2</v>
      </c>
    </row>
    <row r="120" spans="1:22" x14ac:dyDescent="0.2">
      <c r="A120" s="16" t="s">
        <v>168</v>
      </c>
      <c r="B120" s="4">
        <v>4030</v>
      </c>
      <c r="C120" s="4">
        <v>600</v>
      </c>
      <c r="D120" s="4">
        <v>3430</v>
      </c>
      <c r="E120" s="4">
        <v>44730000</v>
      </c>
      <c r="F120" s="4">
        <f t="shared" si="15"/>
        <v>2315980000</v>
      </c>
      <c r="R120" s="5">
        <v>-5.1799999999999999E-2</v>
      </c>
      <c r="S120" s="4">
        <v>496550</v>
      </c>
      <c r="T120" s="4">
        <f t="shared" si="16"/>
        <v>320770.5</v>
      </c>
      <c r="U120" s="4">
        <f t="shared" si="13"/>
        <v>204691</v>
      </c>
      <c r="V120" s="5">
        <v>6.6500000000000004E-2</v>
      </c>
    </row>
    <row r="121" spans="1:22" x14ac:dyDescent="0.2">
      <c r="A121" s="16" t="s">
        <v>167</v>
      </c>
      <c r="B121" s="4">
        <v>0</v>
      </c>
      <c r="C121" s="4">
        <v>1000</v>
      </c>
      <c r="D121" s="4">
        <v>-1000</v>
      </c>
      <c r="E121" s="4">
        <v>-13600000</v>
      </c>
      <c r="F121" s="4">
        <f t="shared" si="15"/>
        <v>2271250000</v>
      </c>
      <c r="R121" s="5">
        <v>-1.09E-2</v>
      </c>
      <c r="S121" s="4">
        <v>204691</v>
      </c>
      <c r="T121" s="4">
        <f t="shared" si="16"/>
        <v>357901.7</v>
      </c>
      <c r="U121" s="4">
        <f t="shared" si="13"/>
        <v>248700</v>
      </c>
      <c r="V121" s="5">
        <v>1.46E-2</v>
      </c>
    </row>
    <row r="122" spans="1:22" x14ac:dyDescent="0.2">
      <c r="A122" s="16" t="s">
        <v>166</v>
      </c>
      <c r="B122" s="4">
        <v>500</v>
      </c>
      <c r="C122" s="4">
        <v>600</v>
      </c>
      <c r="D122" s="4">
        <v>-100</v>
      </c>
      <c r="E122" s="4">
        <v>-1340000</v>
      </c>
      <c r="F122" s="4">
        <f t="shared" si="15"/>
        <v>2284850000</v>
      </c>
      <c r="R122" s="5">
        <v>-1.0800000000000001E-2</v>
      </c>
      <c r="S122" s="4">
        <v>248700</v>
      </c>
      <c r="T122" s="4">
        <f>AVERAGE(S123:S132)</f>
        <v>376253.9</v>
      </c>
      <c r="U122" s="4">
        <f t="shared" si="13"/>
        <v>250395</v>
      </c>
      <c r="V122" s="5">
        <v>2.1700000000000001E-2</v>
      </c>
    </row>
    <row r="123" spans="1:22" x14ac:dyDescent="0.2">
      <c r="A123" s="16" t="s">
        <v>165</v>
      </c>
      <c r="B123" s="4">
        <v>1700</v>
      </c>
      <c r="C123" s="4">
        <v>0</v>
      </c>
      <c r="D123" s="4">
        <v>1700</v>
      </c>
      <c r="E123" s="4">
        <v>23220000</v>
      </c>
      <c r="F123" s="4">
        <f t="shared" si="15"/>
        <v>2286190000</v>
      </c>
      <c r="R123" s="5">
        <v>-1.0700000000000001E-2</v>
      </c>
      <c r="S123" s="4">
        <v>318360</v>
      </c>
      <c r="U123" s="4">
        <f t="shared" si="13"/>
        <v>207368</v>
      </c>
      <c r="V123" s="5">
        <v>2.1700000000000001E-2</v>
      </c>
    </row>
    <row r="124" spans="1:22" x14ac:dyDescent="0.2">
      <c r="A124" s="16" t="s">
        <v>164</v>
      </c>
      <c r="B124" s="4">
        <v>200</v>
      </c>
      <c r="C124" s="4">
        <v>0</v>
      </c>
      <c r="D124" s="4">
        <v>200</v>
      </c>
      <c r="E124" s="4">
        <v>2800000</v>
      </c>
      <c r="F124" s="4">
        <f t="shared" si="15"/>
        <v>2262970000</v>
      </c>
      <c r="R124" s="5">
        <v>-3.4999999999999996E-3</v>
      </c>
      <c r="S124" s="4">
        <v>397722</v>
      </c>
      <c r="U124" s="4">
        <f t="shared" ref="U124:U126" si="17">MIN(S125:S129)</f>
        <v>207368</v>
      </c>
      <c r="V124" s="5">
        <v>2.12E-2</v>
      </c>
    </row>
    <row r="125" spans="1:22" x14ac:dyDescent="0.2">
      <c r="A125" s="16" t="s">
        <v>163</v>
      </c>
      <c r="B125" s="4">
        <v>0</v>
      </c>
      <c r="C125" s="4">
        <v>0</v>
      </c>
      <c r="D125" s="4">
        <v>0</v>
      </c>
      <c r="E125" s="4">
        <v>0</v>
      </c>
      <c r="F125" s="4">
        <f t="shared" si="15"/>
        <v>2260170000</v>
      </c>
      <c r="R125" s="5">
        <v>0</v>
      </c>
      <c r="S125" s="4">
        <v>266812</v>
      </c>
      <c r="U125" s="4">
        <f t="shared" si="17"/>
        <v>207368</v>
      </c>
      <c r="V125" s="5">
        <v>2.1400000000000002E-2</v>
      </c>
    </row>
    <row r="126" spans="1:22" x14ac:dyDescent="0.2">
      <c r="A126" s="16" t="s">
        <v>162</v>
      </c>
      <c r="B126" s="4">
        <v>0</v>
      </c>
      <c r="C126" s="4">
        <v>100</v>
      </c>
      <c r="D126" s="4">
        <v>-100</v>
      </c>
      <c r="E126" s="4">
        <v>-1400000</v>
      </c>
      <c r="F126" s="4">
        <f t="shared" si="15"/>
        <v>2260170000</v>
      </c>
      <c r="R126" s="5">
        <v>1.4499999999999999E-2</v>
      </c>
      <c r="S126" s="4">
        <v>473929</v>
      </c>
      <c r="U126" s="4">
        <f t="shared" si="17"/>
        <v>207368</v>
      </c>
      <c r="V126" s="5">
        <v>2.8199999999999999E-2</v>
      </c>
    </row>
    <row r="127" spans="1:22" x14ac:dyDescent="0.2">
      <c r="A127" s="16" t="s">
        <v>161</v>
      </c>
      <c r="B127" s="4">
        <v>0</v>
      </c>
      <c r="C127" s="4">
        <v>0</v>
      </c>
      <c r="D127" s="4">
        <v>0</v>
      </c>
      <c r="E127" s="4">
        <v>0</v>
      </c>
      <c r="F127" s="4">
        <f t="shared" si="15"/>
        <v>2261570000</v>
      </c>
      <c r="R127" s="5">
        <v>-7.0999999999999995E-3</v>
      </c>
      <c r="S127" s="4">
        <v>250395</v>
      </c>
      <c r="U127" s="4">
        <f>MIN(S128:S132)</f>
        <v>207368</v>
      </c>
      <c r="V127" s="5">
        <v>1.44E-2</v>
      </c>
    </row>
    <row r="128" spans="1:22" x14ac:dyDescent="0.2">
      <c r="A128" s="16" t="s">
        <v>160</v>
      </c>
      <c r="B128" s="4">
        <v>8600</v>
      </c>
      <c r="C128" s="4">
        <v>3000</v>
      </c>
      <c r="D128" s="4">
        <v>5600</v>
      </c>
      <c r="E128" s="4">
        <v>77570000</v>
      </c>
      <c r="F128" s="4">
        <f t="shared" si="15"/>
        <v>2261570000</v>
      </c>
      <c r="R128" s="5">
        <v>7.3000000000000001E-3</v>
      </c>
      <c r="S128" s="4">
        <v>207368</v>
      </c>
      <c r="V128" s="5">
        <v>2.52E-2</v>
      </c>
    </row>
    <row r="129" spans="1:22" x14ac:dyDescent="0.2">
      <c r="A129" s="16" t="s">
        <v>159</v>
      </c>
      <c r="B129" s="4">
        <v>217400</v>
      </c>
      <c r="C129" s="4">
        <v>3900</v>
      </c>
      <c r="D129" s="4">
        <v>213500</v>
      </c>
      <c r="E129" s="4">
        <v>2934390000</v>
      </c>
      <c r="F129" s="4">
        <f t="shared" si="15"/>
        <v>2184000000</v>
      </c>
      <c r="R129" s="5">
        <v>2.6099999999999998E-2</v>
      </c>
      <c r="S129" s="4">
        <v>532036</v>
      </c>
      <c r="V129" s="5">
        <v>2.8799999999999999E-2</v>
      </c>
    </row>
    <row r="130" spans="1:22" x14ac:dyDescent="0.2">
      <c r="A130" s="16" t="s">
        <v>158</v>
      </c>
      <c r="B130" s="4">
        <v>500</v>
      </c>
      <c r="C130" s="4">
        <v>2600</v>
      </c>
      <c r="D130" s="4">
        <v>-2100</v>
      </c>
      <c r="E130" s="4">
        <v>-27790000</v>
      </c>
      <c r="F130" s="4">
        <f t="shared" si="15"/>
        <v>-750390000</v>
      </c>
      <c r="R130" s="5">
        <v>7.4999999999999997E-3</v>
      </c>
      <c r="S130" s="4">
        <v>307692</v>
      </c>
      <c r="V130" s="5">
        <v>3.7100000000000001E-2</v>
      </c>
    </row>
    <row r="131" spans="1:22" x14ac:dyDescent="0.2">
      <c r="A131" s="16" t="s">
        <v>157</v>
      </c>
      <c r="B131" s="4">
        <v>600</v>
      </c>
      <c r="C131" s="4">
        <v>41300</v>
      </c>
      <c r="D131" s="4">
        <v>-40700</v>
      </c>
      <c r="E131" s="4">
        <v>-557540000</v>
      </c>
      <c r="F131" s="4">
        <f>E131+F132</f>
        <v>-722600000</v>
      </c>
      <c r="R131" s="5">
        <v>-3.2599999999999997E-2</v>
      </c>
      <c r="S131" s="4">
        <v>576003</v>
      </c>
      <c r="V131" s="5">
        <v>4.99E-2</v>
      </c>
    </row>
    <row r="132" spans="1:22" x14ac:dyDescent="0.2">
      <c r="A132" s="16" t="s">
        <v>156</v>
      </c>
      <c r="B132" s="4">
        <v>3000</v>
      </c>
      <c r="C132" s="4">
        <v>14900</v>
      </c>
      <c r="D132" s="4">
        <v>-11900</v>
      </c>
      <c r="E132" s="4">
        <v>-165060000</v>
      </c>
      <c r="F132" s="4">
        <f>E132</f>
        <v>-165060000</v>
      </c>
      <c r="R132" s="5">
        <v>1.1000000000000001E-2</v>
      </c>
      <c r="S132" s="4">
        <v>432222</v>
      </c>
      <c r="V132" s="5">
        <v>2.8399999999999998E-2</v>
      </c>
    </row>
    <row r="133" spans="1:22" x14ac:dyDescent="0.2">
      <c r="A133" s="16"/>
      <c r="B133" s="4"/>
      <c r="C133" s="4"/>
      <c r="D133" s="4"/>
      <c r="E133" s="4"/>
      <c r="L133" s="4"/>
      <c r="M133" s="4"/>
      <c r="N133" s="4"/>
      <c r="O133" s="4"/>
      <c r="P133" s="4"/>
      <c r="Q133" s="4"/>
      <c r="R133" s="5"/>
      <c r="S133" s="4"/>
    </row>
    <row r="134" spans="1:22" x14ac:dyDescent="0.2">
      <c r="A134" s="16"/>
      <c r="B134" s="4"/>
      <c r="C134" s="4"/>
      <c r="D134" s="4"/>
      <c r="E134" s="4"/>
      <c r="L134" s="4"/>
      <c r="M134" s="4"/>
      <c r="N134" s="4"/>
      <c r="O134" s="4"/>
      <c r="P134" s="4"/>
      <c r="Q134" s="4"/>
      <c r="R134" s="5"/>
      <c r="S134" s="4"/>
    </row>
    <row r="135" spans="1:22" x14ac:dyDescent="0.2">
      <c r="A135" s="16"/>
      <c r="B135" s="4"/>
      <c r="C135" s="4"/>
      <c r="D135" s="4"/>
      <c r="E135" s="4"/>
      <c r="L135" s="4"/>
      <c r="M135" s="4"/>
      <c r="N135" s="4"/>
      <c r="O135" s="4"/>
      <c r="P135" s="4"/>
      <c r="Q135" s="4"/>
      <c r="R135" s="5"/>
      <c r="S135" s="4"/>
    </row>
    <row r="136" spans="1:22" x14ac:dyDescent="0.2">
      <c r="A136" s="16"/>
      <c r="B136" s="4"/>
      <c r="C136" s="4"/>
      <c r="D136" s="4"/>
      <c r="E136" s="4"/>
      <c r="L136" s="4"/>
      <c r="M136" s="4"/>
      <c r="N136" s="4"/>
      <c r="O136" s="4"/>
      <c r="P136" s="4"/>
      <c r="Q136" s="4"/>
      <c r="R136" s="5"/>
      <c r="S136" s="4"/>
    </row>
    <row r="137" spans="1:22" x14ac:dyDescent="0.2">
      <c r="A137" s="16"/>
      <c r="B137" s="4"/>
      <c r="C137" s="4"/>
      <c r="D137" s="4"/>
      <c r="E137" s="4"/>
      <c r="R137" s="5"/>
      <c r="S137" s="4"/>
    </row>
    <row r="138" spans="1:22" x14ac:dyDescent="0.2">
      <c r="A138" s="16"/>
      <c r="B138" s="4"/>
      <c r="C138" s="4"/>
      <c r="D138" s="4"/>
      <c r="E138" s="4"/>
      <c r="R138" s="5"/>
      <c r="S138" s="4"/>
    </row>
    <row r="139" spans="1:22" x14ac:dyDescent="0.2">
      <c r="A139" s="16"/>
      <c r="B139" s="4"/>
      <c r="C139" s="4"/>
      <c r="D139" s="4"/>
      <c r="E139" s="4"/>
      <c r="R139" s="5"/>
      <c r="S139" s="4"/>
    </row>
    <row r="140" spans="1:22" x14ac:dyDescent="0.2">
      <c r="A140" s="16"/>
      <c r="B140" s="4"/>
      <c r="C140" s="4"/>
      <c r="D140" s="4"/>
      <c r="E140" s="4"/>
      <c r="R140" s="5"/>
      <c r="S140" s="4"/>
    </row>
    <row r="141" spans="1:22" x14ac:dyDescent="0.2">
      <c r="A141" s="16" t="s">
        <v>246</v>
      </c>
      <c r="B141" s="4"/>
      <c r="C141" s="4"/>
      <c r="D141" s="4"/>
      <c r="E141" s="4"/>
      <c r="R141" s="5"/>
      <c r="S141" s="4"/>
    </row>
    <row r="142" spans="1:22" x14ac:dyDescent="0.2">
      <c r="A142" s="16"/>
      <c r="B142" s="4"/>
      <c r="C142" s="4"/>
      <c r="D142" s="4"/>
      <c r="E142" s="4"/>
      <c r="R142" s="5"/>
      <c r="S142" s="4"/>
    </row>
    <row r="143" spans="1:22" x14ac:dyDescent="0.2">
      <c r="A143" s="16"/>
      <c r="B143" s="4"/>
      <c r="C143" s="4"/>
      <c r="D143" s="4"/>
      <c r="E143" s="4"/>
      <c r="R143" s="5"/>
      <c r="S143" s="4"/>
    </row>
    <row r="144" spans="1:22" x14ac:dyDescent="0.2">
      <c r="A144" s="16"/>
      <c r="B144" s="4"/>
      <c r="C144" s="4"/>
      <c r="D144" s="4"/>
      <c r="E144" s="4"/>
      <c r="R144" s="5"/>
      <c r="S144" s="4"/>
    </row>
    <row r="145" spans="1:19" x14ac:dyDescent="0.2">
      <c r="A145" s="16"/>
      <c r="B145" s="4"/>
      <c r="C145" s="4"/>
      <c r="D145" s="4"/>
      <c r="E145" s="4"/>
      <c r="R145" s="5"/>
      <c r="S145" s="4"/>
    </row>
    <row r="146" spans="1:19" x14ac:dyDescent="0.2">
      <c r="A146" s="16"/>
      <c r="B146" s="4"/>
      <c r="C146" s="4"/>
      <c r="D146" s="4"/>
      <c r="E146" s="4"/>
      <c r="R146" s="5"/>
      <c r="S146" s="4"/>
    </row>
    <row r="147" spans="1:19" x14ac:dyDescent="0.2">
      <c r="A147" s="16"/>
      <c r="B147" s="4"/>
      <c r="C147" s="4"/>
      <c r="D147" s="4"/>
      <c r="E147" s="4"/>
      <c r="R147" s="5"/>
      <c r="S147" s="4"/>
    </row>
    <row r="148" spans="1:19" x14ac:dyDescent="0.2">
      <c r="A148" s="16"/>
      <c r="B148" s="4"/>
      <c r="C148" s="4"/>
      <c r="D148" s="4"/>
      <c r="E148" s="4"/>
      <c r="R148" s="5"/>
      <c r="S148" s="4"/>
    </row>
    <row r="149" spans="1:19" x14ac:dyDescent="0.2">
      <c r="A149" s="16"/>
      <c r="B149" s="4"/>
      <c r="C149" s="4"/>
      <c r="D149" s="4"/>
      <c r="E149" s="4"/>
      <c r="R149" s="5"/>
      <c r="S149" s="4"/>
    </row>
    <row r="150" spans="1:19" x14ac:dyDescent="0.2">
      <c r="A150" s="16"/>
      <c r="B150" s="4"/>
      <c r="C150" s="4"/>
      <c r="D150" s="4"/>
      <c r="E150" s="4"/>
      <c r="R150" s="5"/>
      <c r="S150" s="4"/>
    </row>
    <row r="151" spans="1:19" x14ac:dyDescent="0.2">
      <c r="A151" s="16"/>
      <c r="B151" s="4"/>
      <c r="C151" s="4"/>
      <c r="D151" s="4"/>
      <c r="E151" s="4"/>
      <c r="R151" s="5"/>
      <c r="S151" s="4"/>
    </row>
    <row r="152" spans="1:19" x14ac:dyDescent="0.2">
      <c r="A152" s="16"/>
      <c r="B152" s="4"/>
      <c r="C152" s="4"/>
      <c r="D152" s="4"/>
      <c r="E152" s="4"/>
      <c r="R152" s="5"/>
      <c r="S152" s="4"/>
    </row>
    <row r="153" spans="1:19" x14ac:dyDescent="0.2">
      <c r="A153" s="16"/>
      <c r="B153" s="4"/>
      <c r="C153" s="4"/>
      <c r="D153" s="4"/>
      <c r="E153" s="4"/>
      <c r="R153" s="5"/>
      <c r="S153" s="4"/>
    </row>
    <row r="154" spans="1:19" x14ac:dyDescent="0.2">
      <c r="A154" s="16"/>
      <c r="B154" s="4"/>
      <c r="C154" s="4"/>
      <c r="D154" s="4"/>
      <c r="E154" s="4"/>
      <c r="R154" s="5"/>
      <c r="S154" s="4"/>
    </row>
    <row r="155" spans="1:19" x14ac:dyDescent="0.2">
      <c r="A155" s="16"/>
      <c r="B155" s="4"/>
      <c r="C155" s="4"/>
      <c r="D155" s="4"/>
      <c r="E155" s="4"/>
      <c r="R155" s="5"/>
      <c r="S155" s="4"/>
    </row>
    <row r="156" spans="1:19" x14ac:dyDescent="0.2">
      <c r="A156" s="16"/>
      <c r="B156" s="4"/>
      <c r="C156" s="4"/>
      <c r="D156" s="4"/>
      <c r="E156" s="4"/>
      <c r="R156" s="5"/>
      <c r="S156" s="4"/>
    </row>
    <row r="157" spans="1:19" x14ac:dyDescent="0.2">
      <c r="A157" s="16"/>
      <c r="B157" s="4"/>
      <c r="C157" s="4"/>
      <c r="D157" s="4"/>
      <c r="E157" s="4"/>
      <c r="R157" s="5"/>
      <c r="S157" s="4"/>
    </row>
    <row r="158" spans="1:19" x14ac:dyDescent="0.2">
      <c r="A158" s="16"/>
      <c r="B158" s="4"/>
      <c r="C158" s="4"/>
      <c r="D158" s="4"/>
      <c r="E158" s="4"/>
      <c r="R158" s="5"/>
      <c r="S158" s="4"/>
    </row>
    <row r="159" spans="1:19" x14ac:dyDescent="0.2">
      <c r="A159" s="16"/>
      <c r="B159" s="4"/>
      <c r="C159" s="4"/>
      <c r="D159" s="4"/>
      <c r="E159" s="4"/>
      <c r="R159" s="5"/>
      <c r="S159" s="4"/>
    </row>
    <row r="160" spans="1:19" x14ac:dyDescent="0.2">
      <c r="A160" s="16"/>
      <c r="B160" s="4"/>
      <c r="C160" s="4"/>
      <c r="D160" s="4"/>
      <c r="E160" s="4"/>
      <c r="R160" s="5"/>
      <c r="S160" s="4"/>
    </row>
    <row r="161" spans="1:19" x14ac:dyDescent="0.2">
      <c r="A161" s="16"/>
      <c r="B161" s="4"/>
      <c r="C161" s="4"/>
      <c r="D161" s="4"/>
      <c r="E161" s="4"/>
      <c r="R161" s="5"/>
      <c r="S161" s="4"/>
    </row>
    <row r="162" spans="1:19" x14ac:dyDescent="0.2">
      <c r="A162" s="16"/>
      <c r="B162" s="4"/>
      <c r="C162" s="4"/>
      <c r="D162" s="4"/>
      <c r="E162" s="4"/>
      <c r="R162" s="5"/>
      <c r="S162" s="4"/>
    </row>
    <row r="163" spans="1:19" x14ac:dyDescent="0.2">
      <c r="A163" s="16"/>
      <c r="B163" s="4"/>
      <c r="C163" s="4"/>
      <c r="D163" s="4"/>
      <c r="E163" s="4"/>
      <c r="R163" s="5"/>
      <c r="S163" s="4"/>
    </row>
    <row r="164" spans="1:19" x14ac:dyDescent="0.2">
      <c r="A164" s="16"/>
      <c r="B164" s="4"/>
      <c r="C164" s="4"/>
      <c r="D164" s="4"/>
      <c r="E164" s="4"/>
      <c r="R164" s="5"/>
      <c r="S164" s="4"/>
    </row>
    <row r="165" spans="1:19" x14ac:dyDescent="0.2">
      <c r="A165" s="16"/>
      <c r="B165" s="4"/>
      <c r="C165" s="4"/>
      <c r="D165" s="4"/>
      <c r="E165" s="4"/>
      <c r="R165" s="5"/>
      <c r="S165" s="4"/>
    </row>
    <row r="166" spans="1:19" x14ac:dyDescent="0.2">
      <c r="A166" s="16"/>
      <c r="B166" s="4"/>
      <c r="C166" s="4"/>
      <c r="D166" s="4"/>
      <c r="E166" s="4"/>
      <c r="R166" s="5"/>
      <c r="S166" s="4"/>
    </row>
    <row r="167" spans="1:19" x14ac:dyDescent="0.2">
      <c r="A167" s="16"/>
      <c r="B167" s="4"/>
      <c r="C167" s="4"/>
      <c r="D167" s="4"/>
      <c r="E167" s="4"/>
      <c r="R167" s="5"/>
      <c r="S167" s="4"/>
    </row>
    <row r="168" spans="1:19" x14ac:dyDescent="0.2">
      <c r="A168" s="16"/>
      <c r="B168" s="4"/>
      <c r="C168" s="4"/>
      <c r="D168" s="4"/>
      <c r="E168" s="4"/>
      <c r="R168" s="5"/>
      <c r="S168" s="4"/>
    </row>
    <row r="169" spans="1:19" x14ac:dyDescent="0.2">
      <c r="A169" s="16"/>
      <c r="B169" s="4"/>
      <c r="C169" s="4"/>
      <c r="D169" s="4"/>
      <c r="E169" s="4"/>
      <c r="R169" s="5"/>
      <c r="S169" s="4"/>
    </row>
    <row r="170" spans="1:19" x14ac:dyDescent="0.2">
      <c r="A170" s="16"/>
      <c r="B170" s="4"/>
      <c r="C170" s="4"/>
      <c r="D170" s="4"/>
      <c r="E170" s="4"/>
      <c r="R170" s="5"/>
      <c r="S170" s="4"/>
    </row>
    <row r="171" spans="1:19" x14ac:dyDescent="0.2">
      <c r="A171" s="16"/>
      <c r="B171" s="4"/>
      <c r="C171" s="4"/>
      <c r="D171" s="4"/>
      <c r="E171" s="4"/>
      <c r="R171" s="5"/>
      <c r="S171" s="4"/>
    </row>
    <row r="172" spans="1:19" x14ac:dyDescent="0.2">
      <c r="A172" s="16"/>
      <c r="B172" s="4"/>
      <c r="C172" s="4"/>
      <c r="D172" s="4"/>
      <c r="E172" s="4"/>
      <c r="R172" s="5"/>
      <c r="S172" s="4"/>
    </row>
    <row r="173" spans="1:19" x14ac:dyDescent="0.2">
      <c r="A173" s="16"/>
      <c r="B173" s="4"/>
      <c r="C173" s="4"/>
      <c r="D173" s="4"/>
      <c r="E173" s="4"/>
      <c r="R173" s="5"/>
      <c r="S173" s="4"/>
    </row>
    <row r="174" spans="1:19" x14ac:dyDescent="0.2">
      <c r="A174" s="16"/>
      <c r="B174" s="4"/>
      <c r="C174" s="4"/>
      <c r="D174" s="4"/>
      <c r="E174" s="4"/>
      <c r="R174" s="5"/>
      <c r="S174" s="4"/>
    </row>
    <row r="175" spans="1:19" x14ac:dyDescent="0.2">
      <c r="A175" s="16"/>
      <c r="B175" s="4"/>
      <c r="C175" s="4"/>
      <c r="D175" s="4"/>
      <c r="E175" s="4"/>
      <c r="R175" s="5"/>
      <c r="S175" s="4"/>
    </row>
    <row r="176" spans="1:19" x14ac:dyDescent="0.2">
      <c r="A176" s="16"/>
      <c r="B176" s="4"/>
      <c r="C176" s="4"/>
      <c r="D176" s="4"/>
      <c r="E176" s="4"/>
      <c r="R176" s="5"/>
      <c r="S176" s="4"/>
    </row>
    <row r="177" spans="1:19" x14ac:dyDescent="0.2">
      <c r="A177" s="16"/>
      <c r="B177" s="4"/>
      <c r="C177" s="4"/>
      <c r="D177" s="4"/>
      <c r="E177" s="4"/>
      <c r="R177" s="5"/>
      <c r="S177" s="4"/>
    </row>
    <row r="178" spans="1:19" x14ac:dyDescent="0.2">
      <c r="A178" s="16"/>
      <c r="B178" s="4"/>
      <c r="C178" s="4"/>
      <c r="D178" s="4"/>
      <c r="E178" s="4"/>
      <c r="R178" s="5"/>
      <c r="S178" s="4"/>
    </row>
    <row r="179" spans="1:19" x14ac:dyDescent="0.2">
      <c r="A179" s="16"/>
      <c r="B179" s="4"/>
      <c r="C179" s="4"/>
      <c r="D179" s="4"/>
      <c r="E179" s="4"/>
      <c r="R179" s="5"/>
      <c r="S179" s="4"/>
    </row>
    <row r="180" spans="1:19" x14ac:dyDescent="0.2">
      <c r="A180" s="16"/>
      <c r="B180" s="4"/>
      <c r="C180" s="4"/>
      <c r="D180" s="4"/>
      <c r="E180" s="4"/>
      <c r="R180" s="5"/>
      <c r="S180" s="4"/>
    </row>
    <row r="181" spans="1:19" x14ac:dyDescent="0.2">
      <c r="A181" s="16"/>
      <c r="B181" s="4"/>
      <c r="C181" s="4"/>
      <c r="D181" s="4"/>
      <c r="E181" s="4"/>
      <c r="R181" s="5"/>
      <c r="S181" s="4"/>
    </row>
    <row r="182" spans="1:19" x14ac:dyDescent="0.2">
      <c r="A182" s="16"/>
      <c r="B182" s="4"/>
      <c r="C182" s="4"/>
      <c r="D182" s="4"/>
      <c r="E182" s="4"/>
      <c r="R182" s="5"/>
      <c r="S182" s="4"/>
    </row>
    <row r="183" spans="1:19" x14ac:dyDescent="0.2">
      <c r="A183" s="16"/>
      <c r="B183" s="4"/>
      <c r="C183" s="4"/>
      <c r="D183" s="4"/>
      <c r="E183" s="4"/>
      <c r="R183" s="5"/>
      <c r="S183" s="4"/>
    </row>
    <row r="184" spans="1:19" x14ac:dyDescent="0.2">
      <c r="A184" s="16"/>
      <c r="B184" s="4"/>
      <c r="C184" s="4"/>
      <c r="D184" s="4"/>
      <c r="E184" s="4"/>
      <c r="R184" s="5"/>
      <c r="S184" s="4"/>
    </row>
    <row r="185" spans="1:19" x14ac:dyDescent="0.2">
      <c r="A185" s="16"/>
      <c r="B185" s="4"/>
      <c r="C185" s="4"/>
      <c r="D185" s="4"/>
      <c r="E185" s="4"/>
      <c r="R185" s="5"/>
      <c r="S185" s="4"/>
    </row>
    <row r="186" spans="1:19" x14ac:dyDescent="0.2">
      <c r="A186" s="16"/>
      <c r="B186" s="4"/>
      <c r="C186" s="4"/>
      <c r="D186" s="4"/>
      <c r="E186" s="4"/>
      <c r="R186" s="5"/>
      <c r="S186" s="4"/>
    </row>
    <row r="187" spans="1:19" x14ac:dyDescent="0.2">
      <c r="A187" s="16"/>
      <c r="B187" s="4"/>
      <c r="C187" s="4"/>
      <c r="D187" s="4"/>
      <c r="E187" s="4"/>
      <c r="R187" s="5"/>
      <c r="S187" s="4"/>
    </row>
    <row r="188" spans="1:19" x14ac:dyDescent="0.2">
      <c r="A188" s="16"/>
      <c r="B188" s="4"/>
      <c r="C188" s="4"/>
      <c r="D188" s="4"/>
      <c r="E188" s="4"/>
      <c r="R188" s="5"/>
      <c r="S188" s="4"/>
    </row>
    <row r="189" spans="1:19" x14ac:dyDescent="0.2">
      <c r="A189" s="16"/>
      <c r="B189" s="4"/>
      <c r="C189" s="4"/>
      <c r="D189" s="4"/>
      <c r="E189" s="4"/>
      <c r="R189" s="5"/>
      <c r="S189" s="4"/>
    </row>
    <row r="190" spans="1:19" x14ac:dyDescent="0.2">
      <c r="A190" s="16"/>
      <c r="B190" s="4"/>
      <c r="C190" s="4"/>
      <c r="D190" s="4"/>
      <c r="E190" s="4"/>
      <c r="R190" s="5"/>
      <c r="S190" s="4"/>
    </row>
    <row r="191" spans="1:19" x14ac:dyDescent="0.2">
      <c r="A191" s="16"/>
      <c r="B191" s="4"/>
      <c r="C191" s="4"/>
      <c r="D191" s="4"/>
      <c r="E191" s="4"/>
      <c r="R191" s="5"/>
      <c r="S191" s="4"/>
    </row>
    <row r="192" spans="1:19" x14ac:dyDescent="0.2">
      <c r="A192" s="16"/>
      <c r="B192" s="4"/>
      <c r="C192" s="4"/>
      <c r="D192" s="4"/>
      <c r="E192" s="4"/>
      <c r="R192" s="5"/>
      <c r="S192" s="4"/>
    </row>
    <row r="193" spans="1:19" x14ac:dyDescent="0.2">
      <c r="A193" s="16"/>
      <c r="B193" s="4"/>
      <c r="C193" s="4"/>
      <c r="D193" s="4"/>
      <c r="E193" s="4"/>
      <c r="R193" s="5"/>
      <c r="S193" s="4"/>
    </row>
    <row r="194" spans="1:19" x14ac:dyDescent="0.2">
      <c r="A194" s="16"/>
      <c r="B194" s="4"/>
      <c r="C194" s="4"/>
      <c r="D194" s="4"/>
      <c r="E194" s="4"/>
      <c r="R194" s="5"/>
      <c r="S194" s="4"/>
    </row>
    <row r="195" spans="1:19" x14ac:dyDescent="0.2">
      <c r="A195" s="16"/>
      <c r="B195" s="4"/>
      <c r="C195" s="4"/>
      <c r="D195" s="4"/>
      <c r="E195" s="4"/>
      <c r="R195" s="5"/>
      <c r="S195" s="4"/>
    </row>
    <row r="196" spans="1:19" x14ac:dyDescent="0.2">
      <c r="A196" s="16"/>
      <c r="B196" s="4"/>
      <c r="C196" s="4"/>
      <c r="D196" s="4"/>
      <c r="E196" s="4"/>
      <c r="R196" s="5"/>
      <c r="S196" s="4"/>
    </row>
    <row r="197" spans="1:19" x14ac:dyDescent="0.2">
      <c r="A197" s="16"/>
      <c r="B197" s="4"/>
      <c r="C197" s="4"/>
      <c r="D197" s="4"/>
      <c r="E197" s="4"/>
      <c r="R197" s="5"/>
      <c r="S197" s="4"/>
    </row>
    <row r="198" spans="1:19" x14ac:dyDescent="0.2">
      <c r="A198" s="16"/>
      <c r="B198" s="4"/>
      <c r="C198" s="4"/>
      <c r="D198" s="4"/>
      <c r="E198" s="4"/>
      <c r="R198" s="5"/>
      <c r="S198" s="4"/>
    </row>
    <row r="199" spans="1:19" x14ac:dyDescent="0.2">
      <c r="A199" s="16"/>
      <c r="B199" s="4"/>
      <c r="C199" s="4"/>
      <c r="D199" s="4"/>
      <c r="E199" s="4"/>
      <c r="R199" s="5"/>
      <c r="S199" s="4"/>
    </row>
    <row r="200" spans="1:19" x14ac:dyDescent="0.2">
      <c r="A200" s="16"/>
      <c r="B200" s="4"/>
      <c r="C200" s="4"/>
      <c r="D200" s="4"/>
      <c r="E200" s="4"/>
      <c r="R200" s="5"/>
      <c r="S200" s="4"/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B8175-7F95-B044-89B1-79E2612AC2AD}">
  <sheetPr codeName="Sheet99"/>
  <dimension ref="A1:V137"/>
  <sheetViews>
    <sheetView workbookViewId="0">
      <selection activeCell="F17" sqref="F17"/>
    </sheetView>
  </sheetViews>
  <sheetFormatPr baseColWidth="10" defaultRowHeight="16" x14ac:dyDescent="0.2"/>
  <cols>
    <col min="5" max="5" width="15.5" customWidth="1"/>
    <col min="6" max="6" width="1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252</v>
      </c>
      <c r="U2" s="1" t="s">
        <v>253</v>
      </c>
      <c r="V2" s="1" t="s">
        <v>236</v>
      </c>
    </row>
    <row r="3" spans="1:22" x14ac:dyDescent="0.2">
      <c r="A3" s="16" t="s">
        <v>357</v>
      </c>
      <c r="B3" s="4">
        <v>1100</v>
      </c>
      <c r="C3" s="4">
        <v>50000</v>
      </c>
      <c r="D3" s="4">
        <v>-48900</v>
      </c>
      <c r="E3" s="4">
        <v>-1531700000</v>
      </c>
      <c r="F3" s="4">
        <f t="shared" ref="F3:F11" si="0">E3+F4</f>
        <v>15350959011</v>
      </c>
      <c r="L3" s="4">
        <v>33</v>
      </c>
      <c r="M3" s="4">
        <v>104</v>
      </c>
      <c r="N3" s="4">
        <v>1</v>
      </c>
      <c r="O3" s="4">
        <v>6</v>
      </c>
      <c r="P3" s="4">
        <v>15700</v>
      </c>
      <c r="Q3" s="4">
        <v>110600</v>
      </c>
      <c r="R3" s="5">
        <v>0</v>
      </c>
      <c r="S3" s="4">
        <v>126300</v>
      </c>
      <c r="T3" s="4">
        <f t="shared" ref="T3:T38" si="1">AVERAGE(S4:S13)</f>
        <v>53630</v>
      </c>
      <c r="U3" s="4">
        <f t="shared" ref="U3:U11" si="2">MIN(S4:S8)</f>
        <v>17700</v>
      </c>
      <c r="V3" s="5">
        <v>4.6900000000000004E-2</v>
      </c>
    </row>
    <row r="4" spans="1:22" x14ac:dyDescent="0.2">
      <c r="A4" s="16" t="s">
        <v>356</v>
      </c>
      <c r="B4" s="4">
        <v>0</v>
      </c>
      <c r="C4" s="4">
        <v>1800</v>
      </c>
      <c r="D4" s="4">
        <v>-1800</v>
      </c>
      <c r="E4" s="4">
        <v>-59500000</v>
      </c>
      <c r="F4" s="4">
        <f t="shared" si="0"/>
        <v>16882659011</v>
      </c>
      <c r="L4" s="4">
        <v>51</v>
      </c>
      <c r="M4" s="4">
        <v>65</v>
      </c>
      <c r="N4" s="4">
        <v>0</v>
      </c>
      <c r="O4" s="4">
        <v>1</v>
      </c>
      <c r="P4" s="4">
        <v>23000</v>
      </c>
      <c r="Q4" s="4">
        <v>42100</v>
      </c>
      <c r="R4" s="5">
        <v>-6.3399999999999998E-2</v>
      </c>
      <c r="S4" s="4">
        <v>95100</v>
      </c>
      <c r="T4" s="4">
        <f t="shared" si="1"/>
        <v>48920</v>
      </c>
      <c r="U4" s="4">
        <f t="shared" si="2"/>
        <v>8900</v>
      </c>
      <c r="V4" s="5">
        <v>4.9800000000000004E-2</v>
      </c>
    </row>
    <row r="5" spans="1:22" x14ac:dyDescent="0.2">
      <c r="A5" s="16" t="s">
        <v>355</v>
      </c>
      <c r="B5" s="4">
        <v>800</v>
      </c>
      <c r="C5" s="4">
        <v>0</v>
      </c>
      <c r="D5" s="4">
        <v>800</v>
      </c>
      <c r="E5" s="4">
        <v>26800000</v>
      </c>
      <c r="F5" s="4">
        <f t="shared" si="0"/>
        <v>16942159011</v>
      </c>
      <c r="L5" s="4">
        <v>32</v>
      </c>
      <c r="M5" s="4">
        <v>70</v>
      </c>
      <c r="N5" s="4">
        <v>0</v>
      </c>
      <c r="O5" s="4">
        <v>1</v>
      </c>
      <c r="P5" s="4">
        <v>15300</v>
      </c>
      <c r="Q5" s="4">
        <v>33400</v>
      </c>
      <c r="R5" s="5">
        <v>-4.4699999999999997E-2</v>
      </c>
      <c r="S5" s="4">
        <v>49200</v>
      </c>
      <c r="T5" s="4">
        <f t="shared" si="1"/>
        <v>57880</v>
      </c>
      <c r="U5" s="4">
        <f t="shared" si="2"/>
        <v>8900</v>
      </c>
      <c r="V5" s="5">
        <v>3.7400000000000003E-2</v>
      </c>
    </row>
    <row r="6" spans="1:22" x14ac:dyDescent="0.2">
      <c r="A6" s="16" t="s">
        <v>354</v>
      </c>
      <c r="B6" s="4">
        <v>9800</v>
      </c>
      <c r="C6" s="4">
        <v>100</v>
      </c>
      <c r="D6" s="4">
        <v>9700</v>
      </c>
      <c r="E6" s="4">
        <v>335850000</v>
      </c>
      <c r="F6" s="4">
        <f t="shared" si="0"/>
        <v>16915359011</v>
      </c>
      <c r="L6" s="4">
        <v>148</v>
      </c>
      <c r="M6" s="4">
        <v>48</v>
      </c>
      <c r="N6" s="4">
        <v>0</v>
      </c>
      <c r="O6" s="4">
        <v>1</v>
      </c>
      <c r="P6" s="4">
        <v>52100</v>
      </c>
      <c r="Q6" s="4">
        <v>22100</v>
      </c>
      <c r="R6" s="5">
        <v>1.7500000000000002E-2</v>
      </c>
      <c r="S6" s="4">
        <v>74200</v>
      </c>
      <c r="T6" s="4">
        <f t="shared" si="1"/>
        <v>62380</v>
      </c>
      <c r="U6" s="4">
        <f t="shared" si="2"/>
        <v>8900</v>
      </c>
      <c r="V6" s="5">
        <v>4.0999999999999995E-2</v>
      </c>
    </row>
    <row r="7" spans="1:22" x14ac:dyDescent="0.2">
      <c r="A7" s="16" t="s">
        <v>353</v>
      </c>
      <c r="B7" s="4">
        <v>1300</v>
      </c>
      <c r="C7" s="4">
        <v>1450</v>
      </c>
      <c r="D7" s="4">
        <v>-150</v>
      </c>
      <c r="E7" s="4">
        <v>-5410000</v>
      </c>
      <c r="F7" s="4">
        <f t="shared" si="0"/>
        <v>16579509011</v>
      </c>
      <c r="L7" s="4">
        <v>59</v>
      </c>
      <c r="M7" s="4">
        <v>41</v>
      </c>
      <c r="N7" s="4">
        <v>3</v>
      </c>
      <c r="O7" s="4">
        <v>0</v>
      </c>
      <c r="P7" s="4">
        <v>30400</v>
      </c>
      <c r="Q7" s="4">
        <v>13500</v>
      </c>
      <c r="R7" s="5">
        <v>1.3300000000000001E-2</v>
      </c>
      <c r="S7" s="4">
        <v>43900</v>
      </c>
      <c r="T7" s="4">
        <f t="shared" si="1"/>
        <v>64950</v>
      </c>
      <c r="U7" s="4">
        <f t="shared" si="2"/>
        <v>8900</v>
      </c>
      <c r="V7" s="5">
        <v>3.04E-2</v>
      </c>
    </row>
    <row r="8" spans="1:22" x14ac:dyDescent="0.2">
      <c r="A8" s="16" t="s">
        <v>352</v>
      </c>
      <c r="B8" s="4">
        <v>0</v>
      </c>
      <c r="C8" s="4">
        <v>1200</v>
      </c>
      <c r="D8" s="4">
        <v>-1200</v>
      </c>
      <c r="E8" s="4">
        <v>-40690000</v>
      </c>
      <c r="F8" s="4">
        <f t="shared" si="0"/>
        <v>16584919011</v>
      </c>
      <c r="L8" s="4">
        <v>15</v>
      </c>
      <c r="M8" s="4">
        <v>11</v>
      </c>
      <c r="N8" s="4">
        <v>1</v>
      </c>
      <c r="O8" s="4">
        <v>0</v>
      </c>
      <c r="P8" s="4">
        <v>11000</v>
      </c>
      <c r="Q8" s="4">
        <v>6700</v>
      </c>
      <c r="R8" s="5">
        <v>1.5E-3</v>
      </c>
      <c r="S8" s="4">
        <v>17700</v>
      </c>
      <c r="T8" s="4">
        <f t="shared" si="1"/>
        <v>81340</v>
      </c>
      <c r="U8" s="4">
        <f t="shared" si="2"/>
        <v>8900</v>
      </c>
      <c r="V8" s="5">
        <v>1.9199999999999998E-2</v>
      </c>
    </row>
    <row r="9" spans="1:22" x14ac:dyDescent="0.2">
      <c r="A9" s="16" t="s">
        <v>351</v>
      </c>
      <c r="B9" s="4">
        <v>500</v>
      </c>
      <c r="C9" s="4">
        <v>200</v>
      </c>
      <c r="D9" s="4">
        <v>300</v>
      </c>
      <c r="E9" s="4">
        <v>9940000</v>
      </c>
      <c r="F9" s="4">
        <f t="shared" si="0"/>
        <v>16625609011</v>
      </c>
      <c r="L9" s="4">
        <v>21</v>
      </c>
      <c r="M9" s="4">
        <v>19</v>
      </c>
      <c r="N9" s="4">
        <v>0</v>
      </c>
      <c r="O9" s="4">
        <v>0</v>
      </c>
      <c r="P9" s="4">
        <v>5500</v>
      </c>
      <c r="Q9" s="4">
        <v>3400</v>
      </c>
      <c r="R9" s="5">
        <v>-4.4000000000000003E-3</v>
      </c>
      <c r="S9" s="4">
        <v>8900</v>
      </c>
      <c r="T9" s="4">
        <f t="shared" si="1"/>
        <v>89060</v>
      </c>
      <c r="U9" s="4">
        <f t="shared" si="2"/>
        <v>30200</v>
      </c>
      <c r="V9" s="5">
        <v>4.4900000000000002E-2</v>
      </c>
    </row>
    <row r="10" spans="1:22" x14ac:dyDescent="0.2">
      <c r="A10" s="16" t="s">
        <v>350</v>
      </c>
      <c r="B10" s="4">
        <v>70000</v>
      </c>
      <c r="C10" s="4">
        <v>169</v>
      </c>
      <c r="D10" s="4">
        <v>69831</v>
      </c>
      <c r="E10" s="4">
        <v>2444300000</v>
      </c>
      <c r="F10" s="4">
        <f t="shared" si="0"/>
        <v>16615669011</v>
      </c>
      <c r="L10" s="4">
        <v>25</v>
      </c>
      <c r="M10" s="4">
        <v>36</v>
      </c>
      <c r="N10" s="4">
        <v>0</v>
      </c>
      <c r="O10" s="4">
        <v>0</v>
      </c>
      <c r="P10" s="4">
        <v>13300</v>
      </c>
      <c r="Q10" s="4">
        <v>17100</v>
      </c>
      <c r="R10" s="5">
        <v>1.5E-3</v>
      </c>
      <c r="S10" s="4">
        <v>100400</v>
      </c>
      <c r="T10" s="4">
        <f t="shared" si="1"/>
        <v>101620</v>
      </c>
      <c r="U10" s="4">
        <f t="shared" si="2"/>
        <v>30200</v>
      </c>
      <c r="V10" s="5">
        <v>3.9E-2</v>
      </c>
    </row>
    <row r="11" spans="1:22" x14ac:dyDescent="0.2">
      <c r="A11" s="16">
        <v>45378</v>
      </c>
      <c r="F11" s="4">
        <f t="shared" si="0"/>
        <v>14171369011</v>
      </c>
      <c r="L11" s="4">
        <v>23</v>
      </c>
      <c r="M11" s="4">
        <v>38</v>
      </c>
      <c r="N11" s="4">
        <v>0</v>
      </c>
      <c r="O11" s="4">
        <v>0</v>
      </c>
      <c r="P11" s="4">
        <v>7300</v>
      </c>
      <c r="Q11" s="4">
        <v>22600</v>
      </c>
      <c r="R11" s="5">
        <v>6.0000000000000001E-3</v>
      </c>
      <c r="S11" s="4">
        <v>30200</v>
      </c>
      <c r="T11" s="4">
        <f t="shared" si="1"/>
        <v>105060</v>
      </c>
      <c r="U11" s="4">
        <f t="shared" si="2"/>
        <v>48000</v>
      </c>
      <c r="V11" s="5">
        <v>2.7400000000000001E-2</v>
      </c>
    </row>
    <row r="12" spans="1:22" x14ac:dyDescent="0.2">
      <c r="A12" s="16" t="s">
        <v>348</v>
      </c>
      <c r="B12" s="4">
        <v>0</v>
      </c>
      <c r="C12" s="4">
        <v>200</v>
      </c>
      <c r="D12" s="4">
        <v>-200</v>
      </c>
      <c r="E12" s="4">
        <v>-6800000</v>
      </c>
      <c r="F12" s="4">
        <f t="shared" ref="F12:F38" si="3">E12+F13</f>
        <v>14171369011</v>
      </c>
      <c r="L12" s="4">
        <v>68</v>
      </c>
      <c r="M12" s="4">
        <v>39</v>
      </c>
      <c r="N12" s="4">
        <v>1</v>
      </c>
      <c r="O12" s="4">
        <v>0</v>
      </c>
      <c r="P12" s="4">
        <v>33900</v>
      </c>
      <c r="Q12" s="4">
        <v>18000</v>
      </c>
      <c r="R12" s="5">
        <v>3.0499999999999999E-2</v>
      </c>
      <c r="S12" s="4">
        <v>52900</v>
      </c>
      <c r="T12" s="4">
        <f t="shared" si="1"/>
        <v>110160</v>
      </c>
      <c r="U12" s="4">
        <f t="shared" ref="U12:U38" si="4">MIN(S13:S17)</f>
        <v>48000</v>
      </c>
      <c r="V12" s="5">
        <v>7.1500000000000008E-2</v>
      </c>
    </row>
    <row r="13" spans="1:22" x14ac:dyDescent="0.2">
      <c r="A13" s="16" t="s">
        <v>347</v>
      </c>
      <c r="B13" s="4">
        <v>0</v>
      </c>
      <c r="C13" s="4">
        <v>4000</v>
      </c>
      <c r="D13" s="4">
        <v>-4000</v>
      </c>
      <c r="E13" s="4">
        <v>-131820000</v>
      </c>
      <c r="F13" s="4">
        <f t="shared" si="3"/>
        <v>14178169011</v>
      </c>
      <c r="L13" s="4">
        <v>44</v>
      </c>
      <c r="M13" s="4">
        <v>87</v>
      </c>
      <c r="N13" s="4">
        <v>0</v>
      </c>
      <c r="O13" s="4">
        <v>2</v>
      </c>
      <c r="P13" s="4">
        <v>13900</v>
      </c>
      <c r="Q13" s="4">
        <v>47300</v>
      </c>
      <c r="R13" s="5">
        <v>-1.06E-2</v>
      </c>
      <c r="S13" s="4">
        <v>63800</v>
      </c>
      <c r="T13" s="4">
        <f t="shared" si="1"/>
        <v>113210</v>
      </c>
      <c r="U13" s="4">
        <f t="shared" si="4"/>
        <v>48000</v>
      </c>
      <c r="V13" s="5">
        <v>2.1099999999999997E-2</v>
      </c>
    </row>
    <row r="14" spans="1:22" x14ac:dyDescent="0.2">
      <c r="A14" s="16" t="s">
        <v>340</v>
      </c>
      <c r="B14" s="4">
        <v>0</v>
      </c>
      <c r="C14" s="4">
        <v>1900</v>
      </c>
      <c r="D14" s="4">
        <v>-1900</v>
      </c>
      <c r="E14" s="4">
        <v>-63080000</v>
      </c>
      <c r="F14" s="4">
        <f t="shared" si="3"/>
        <v>14309989011</v>
      </c>
      <c r="L14" s="4">
        <v>15</v>
      </c>
      <c r="M14" s="4">
        <v>81</v>
      </c>
      <c r="N14" s="4">
        <v>0</v>
      </c>
      <c r="O14" s="4">
        <v>1</v>
      </c>
      <c r="P14" s="4">
        <v>5200</v>
      </c>
      <c r="Q14" s="4">
        <v>43000</v>
      </c>
      <c r="R14" s="5">
        <v>-6.0000000000000001E-3</v>
      </c>
      <c r="S14" s="4">
        <v>48000</v>
      </c>
      <c r="T14" s="4">
        <f t="shared" si="1"/>
        <v>129100</v>
      </c>
      <c r="U14" s="4">
        <f t="shared" si="4"/>
        <v>69600</v>
      </c>
      <c r="V14" s="5">
        <v>2.0899999999999998E-2</v>
      </c>
    </row>
    <row r="15" spans="1:22" x14ac:dyDescent="0.2">
      <c r="A15" s="16" t="s">
        <v>339</v>
      </c>
      <c r="B15" s="4">
        <v>29300</v>
      </c>
      <c r="C15" s="4">
        <v>28000</v>
      </c>
      <c r="D15" s="4">
        <v>1300</v>
      </c>
      <c r="E15" s="4">
        <v>71890000</v>
      </c>
      <c r="F15" s="4">
        <f t="shared" si="3"/>
        <v>14373069011</v>
      </c>
      <c r="L15" s="4">
        <v>41</v>
      </c>
      <c r="M15" s="4">
        <v>105</v>
      </c>
      <c r="N15" s="4">
        <v>0</v>
      </c>
      <c r="O15" s="4">
        <v>2</v>
      </c>
      <c r="P15" s="4">
        <v>14800</v>
      </c>
      <c r="Q15" s="4">
        <v>95500</v>
      </c>
      <c r="R15" s="5">
        <v>6.0999999999999995E-3</v>
      </c>
      <c r="S15" s="4">
        <v>138800</v>
      </c>
      <c r="T15" s="4">
        <f t="shared" si="1"/>
        <v>117520</v>
      </c>
      <c r="U15" s="4">
        <f t="shared" si="4"/>
        <v>69600</v>
      </c>
      <c r="V15" s="5">
        <v>2.2400000000000003E-2</v>
      </c>
    </row>
    <row r="16" spans="1:22" x14ac:dyDescent="0.2">
      <c r="A16" s="16" t="s">
        <v>338</v>
      </c>
      <c r="B16" s="4">
        <v>2700</v>
      </c>
      <c r="C16" s="4">
        <v>40700</v>
      </c>
      <c r="D16" s="4">
        <v>-38000</v>
      </c>
      <c r="E16" s="4">
        <v>-1252680000</v>
      </c>
      <c r="F16" s="4">
        <f t="shared" si="3"/>
        <v>14301179011</v>
      </c>
      <c r="L16" s="4">
        <v>62</v>
      </c>
      <c r="M16" s="4">
        <v>123</v>
      </c>
      <c r="N16" s="4">
        <v>0</v>
      </c>
      <c r="O16" s="4">
        <v>4</v>
      </c>
      <c r="P16" s="4">
        <v>21900</v>
      </c>
      <c r="Q16" s="4">
        <v>94600</v>
      </c>
      <c r="R16" s="5">
        <v>-6.0000000000000001E-3</v>
      </c>
      <c r="S16" s="4">
        <v>119200</v>
      </c>
      <c r="T16" s="4">
        <f t="shared" si="1"/>
        <v>114410</v>
      </c>
      <c r="U16" s="4">
        <f t="shared" si="4"/>
        <v>64600</v>
      </c>
      <c r="V16" s="5">
        <v>3.2500000000000001E-2</v>
      </c>
    </row>
    <row r="17" spans="1:22" x14ac:dyDescent="0.2">
      <c r="A17" s="16" t="s">
        <v>337</v>
      </c>
      <c r="B17" s="4">
        <v>500</v>
      </c>
      <c r="C17" s="4">
        <v>500</v>
      </c>
      <c r="D17" s="4">
        <v>0</v>
      </c>
      <c r="E17" s="4">
        <v>0</v>
      </c>
      <c r="F17" s="4">
        <f t="shared" si="3"/>
        <v>15553859011</v>
      </c>
      <c r="L17" s="4">
        <v>29</v>
      </c>
      <c r="M17" s="4">
        <v>81</v>
      </c>
      <c r="N17" s="4">
        <v>0</v>
      </c>
      <c r="O17" s="4">
        <v>6</v>
      </c>
      <c r="P17" s="4">
        <v>8800</v>
      </c>
      <c r="Q17" s="4">
        <v>60200</v>
      </c>
      <c r="R17" s="5">
        <v>-2.8399999999999998E-2</v>
      </c>
      <c r="S17" s="4">
        <v>69600</v>
      </c>
      <c r="T17" s="4">
        <f t="shared" si="1"/>
        <v>109620</v>
      </c>
      <c r="U17" s="4">
        <f t="shared" si="4"/>
        <v>64600</v>
      </c>
      <c r="V17" s="5">
        <v>2.7699999999999999E-2</v>
      </c>
    </row>
    <row r="18" spans="1:22" x14ac:dyDescent="0.2">
      <c r="A18" s="16" t="s">
        <v>336</v>
      </c>
      <c r="B18" s="4">
        <v>20300</v>
      </c>
      <c r="C18" s="4">
        <v>1500</v>
      </c>
      <c r="D18" s="4">
        <v>18800</v>
      </c>
      <c r="E18" s="4">
        <v>629900000</v>
      </c>
      <c r="F18" s="4">
        <f t="shared" si="3"/>
        <v>15553859011</v>
      </c>
      <c r="L18" s="4">
        <v>235</v>
      </c>
      <c r="M18" s="4">
        <v>148</v>
      </c>
      <c r="N18" s="4">
        <v>5</v>
      </c>
      <c r="O18" s="4">
        <v>1</v>
      </c>
      <c r="P18" s="4">
        <v>106700</v>
      </c>
      <c r="Q18" s="4">
        <v>73900</v>
      </c>
      <c r="R18" s="5">
        <v>-5.7999999999999996E-3</v>
      </c>
      <c r="S18" s="4">
        <v>181600</v>
      </c>
      <c r="T18" s="4">
        <f t="shared" si="1"/>
        <v>98036.9</v>
      </c>
      <c r="U18" s="4">
        <f t="shared" si="4"/>
        <v>64600</v>
      </c>
      <c r="V18" s="5">
        <v>9.5600000000000004E-2</v>
      </c>
    </row>
    <row r="19" spans="1:22" x14ac:dyDescent="0.2">
      <c r="A19" s="16" t="s">
        <v>335</v>
      </c>
      <c r="B19" s="4">
        <v>30300</v>
      </c>
      <c r="C19" s="4">
        <v>0</v>
      </c>
      <c r="D19" s="4">
        <v>30300</v>
      </c>
      <c r="E19" s="4">
        <v>1019860000</v>
      </c>
      <c r="F19" s="4">
        <f t="shared" si="3"/>
        <v>14923959011</v>
      </c>
      <c r="L19" s="4">
        <v>194</v>
      </c>
      <c r="M19" s="4">
        <v>46</v>
      </c>
      <c r="N19" s="4">
        <v>3</v>
      </c>
      <c r="O19" s="4">
        <v>0</v>
      </c>
      <c r="P19" s="4">
        <v>70300</v>
      </c>
      <c r="Q19" s="4">
        <v>16800</v>
      </c>
      <c r="R19" s="5">
        <v>4.2300000000000004E-2</v>
      </c>
      <c r="S19" s="4">
        <v>86100</v>
      </c>
      <c r="T19" s="4">
        <f t="shared" si="1"/>
        <v>101596.9</v>
      </c>
      <c r="U19" s="4">
        <f t="shared" si="4"/>
        <v>64600</v>
      </c>
      <c r="V19" s="5">
        <v>6.9599999999999995E-2</v>
      </c>
    </row>
    <row r="20" spans="1:22" x14ac:dyDescent="0.2">
      <c r="A20" s="16" t="s">
        <v>334</v>
      </c>
      <c r="B20" s="4">
        <v>500</v>
      </c>
      <c r="C20" s="4">
        <v>2700</v>
      </c>
      <c r="D20" s="4">
        <v>-2200</v>
      </c>
      <c r="E20" s="4">
        <v>-73510000</v>
      </c>
      <c r="F20" s="4">
        <f t="shared" si="3"/>
        <v>13904099011</v>
      </c>
      <c r="L20" s="4">
        <v>139</v>
      </c>
      <c r="M20" s="4">
        <v>118</v>
      </c>
      <c r="N20" s="4">
        <v>10</v>
      </c>
      <c r="O20" s="4">
        <v>4</v>
      </c>
      <c r="P20" s="4">
        <v>145600</v>
      </c>
      <c r="Q20" s="4">
        <v>80400</v>
      </c>
      <c r="R20" s="5">
        <v>6.7799999999999999E-2</v>
      </c>
      <c r="S20" s="4">
        <v>226000</v>
      </c>
      <c r="T20" s="4">
        <f t="shared" si="1"/>
        <v>86186.9</v>
      </c>
      <c r="U20" s="4">
        <f t="shared" si="4"/>
        <v>23000</v>
      </c>
      <c r="V20" s="5">
        <v>6.6400000000000001E-2</v>
      </c>
    </row>
    <row r="21" spans="1:22" x14ac:dyDescent="0.2">
      <c r="A21" s="16" t="s">
        <v>333</v>
      </c>
      <c r="B21" s="4">
        <v>0</v>
      </c>
      <c r="C21" s="4">
        <v>1100</v>
      </c>
      <c r="D21" s="4">
        <v>-1100</v>
      </c>
      <c r="E21" s="4">
        <v>-34180000</v>
      </c>
      <c r="F21" s="4">
        <f t="shared" si="3"/>
        <v>13977609011</v>
      </c>
      <c r="L21" s="4">
        <v>72</v>
      </c>
      <c r="M21" s="4">
        <v>69</v>
      </c>
      <c r="N21" s="4">
        <v>1</v>
      </c>
      <c r="O21" s="4">
        <v>0</v>
      </c>
      <c r="P21" s="4">
        <v>35600</v>
      </c>
      <c r="Q21" s="4">
        <v>28700</v>
      </c>
      <c r="R21" s="5">
        <v>9.7999999999999997E-3</v>
      </c>
      <c r="S21" s="4">
        <v>64600</v>
      </c>
      <c r="T21" s="4">
        <f t="shared" si="1"/>
        <v>84406.9</v>
      </c>
      <c r="U21" s="4">
        <f t="shared" si="4"/>
        <v>23000</v>
      </c>
      <c r="V21" s="5">
        <v>2.8799999999999999E-2</v>
      </c>
    </row>
    <row r="22" spans="1:22" x14ac:dyDescent="0.2">
      <c r="A22" s="16" t="s">
        <v>332</v>
      </c>
      <c r="B22" s="4">
        <v>55000</v>
      </c>
      <c r="C22" s="4">
        <v>1015</v>
      </c>
      <c r="D22" s="4">
        <v>53985</v>
      </c>
      <c r="E22" s="4">
        <v>1696680000</v>
      </c>
      <c r="F22" s="4">
        <f t="shared" si="3"/>
        <v>14011789011</v>
      </c>
      <c r="L22" s="4">
        <v>54</v>
      </c>
      <c r="M22" s="4">
        <v>71</v>
      </c>
      <c r="N22" s="4">
        <v>3</v>
      </c>
      <c r="O22" s="4">
        <v>1</v>
      </c>
      <c r="P22" s="4">
        <v>35400</v>
      </c>
      <c r="Q22" s="4">
        <v>22200</v>
      </c>
      <c r="R22" s="5">
        <v>-2.4399999999999998E-2</v>
      </c>
      <c r="S22" s="4">
        <v>103900</v>
      </c>
      <c r="T22" s="4">
        <f t="shared" si="1"/>
        <v>76086.899999999994</v>
      </c>
      <c r="U22" s="4">
        <f t="shared" si="4"/>
        <v>21700</v>
      </c>
      <c r="V22" s="5">
        <v>3.0299999999999997E-2</v>
      </c>
    </row>
    <row r="23" spans="1:22" x14ac:dyDescent="0.2">
      <c r="A23" s="16" t="s">
        <v>331</v>
      </c>
      <c r="B23" s="4">
        <v>200</v>
      </c>
      <c r="C23" s="4">
        <v>0</v>
      </c>
      <c r="D23" s="4">
        <v>200</v>
      </c>
      <c r="E23" s="4">
        <v>6030000</v>
      </c>
      <c r="F23" s="4">
        <f t="shared" si="3"/>
        <v>12315109011</v>
      </c>
      <c r="L23" s="4">
        <v>166</v>
      </c>
      <c r="M23" s="4">
        <v>48</v>
      </c>
      <c r="N23" s="4">
        <v>1</v>
      </c>
      <c r="O23" s="4">
        <v>0</v>
      </c>
      <c r="P23" s="4">
        <v>72400</v>
      </c>
      <c r="Q23" s="4">
        <v>20100</v>
      </c>
      <c r="R23" s="5">
        <v>5.9000000000000004E-2</v>
      </c>
      <c r="S23" s="4">
        <v>94300</v>
      </c>
      <c r="T23" s="4">
        <f t="shared" si="1"/>
        <v>70996.899999999994</v>
      </c>
      <c r="U23" s="4">
        <f t="shared" si="4"/>
        <v>21700</v>
      </c>
      <c r="V23" s="5">
        <v>6.3099999999999989E-2</v>
      </c>
    </row>
    <row r="24" spans="1:22" x14ac:dyDescent="0.2">
      <c r="A24" s="16" t="s">
        <v>330</v>
      </c>
      <c r="B24" s="4">
        <v>34300</v>
      </c>
      <c r="C24" s="4">
        <v>22000</v>
      </c>
      <c r="D24" s="4">
        <v>12300</v>
      </c>
      <c r="E24" s="4">
        <v>360464906</v>
      </c>
      <c r="F24" s="4">
        <f t="shared" si="3"/>
        <v>12309079011</v>
      </c>
      <c r="L24" s="4">
        <v>188</v>
      </c>
      <c r="M24" s="4">
        <v>134</v>
      </c>
      <c r="N24" s="4">
        <v>4</v>
      </c>
      <c r="O24" s="4">
        <v>2</v>
      </c>
      <c r="P24" s="4">
        <v>124500</v>
      </c>
      <c r="Q24" s="4">
        <v>79600</v>
      </c>
      <c r="R24" s="5">
        <v>5.1399999999999994E-2</v>
      </c>
      <c r="S24" s="4">
        <v>206900</v>
      </c>
      <c r="T24" s="4">
        <f t="shared" si="1"/>
        <v>54976.9</v>
      </c>
      <c r="U24" s="4">
        <f t="shared" si="4"/>
        <v>21700</v>
      </c>
      <c r="V24" s="5">
        <v>4.8600000000000004E-2</v>
      </c>
    </row>
    <row r="25" spans="1:22" x14ac:dyDescent="0.2">
      <c r="A25" s="16" t="s">
        <v>329</v>
      </c>
      <c r="B25" s="4">
        <v>800</v>
      </c>
      <c r="C25" s="4">
        <v>4900</v>
      </c>
      <c r="D25" s="4">
        <v>-4100</v>
      </c>
      <c r="E25" s="4">
        <v>-115600000</v>
      </c>
      <c r="F25" s="4">
        <f t="shared" si="3"/>
        <v>11948614105</v>
      </c>
      <c r="L25" s="4">
        <v>19</v>
      </c>
      <c r="M25" s="4">
        <v>22</v>
      </c>
      <c r="N25" s="4">
        <v>2</v>
      </c>
      <c r="O25" s="4">
        <v>0</v>
      </c>
      <c r="P25" s="4">
        <v>17200</v>
      </c>
      <c r="Q25" s="4">
        <v>5500</v>
      </c>
      <c r="R25" s="5">
        <v>0</v>
      </c>
      <c r="S25" s="4">
        <v>23000</v>
      </c>
      <c r="T25" s="4">
        <f t="shared" si="1"/>
        <v>54766.9</v>
      </c>
      <c r="U25" s="4">
        <f t="shared" si="4"/>
        <v>21700</v>
      </c>
      <c r="V25" s="5">
        <v>8.8999999999999999E-3</v>
      </c>
    </row>
    <row r="26" spans="1:22" x14ac:dyDescent="0.2">
      <c r="A26" s="16" t="s">
        <v>328</v>
      </c>
      <c r="B26" s="4">
        <v>5900</v>
      </c>
      <c r="C26" s="4">
        <v>300</v>
      </c>
      <c r="D26" s="4">
        <v>5600</v>
      </c>
      <c r="E26" s="4">
        <v>158600000</v>
      </c>
      <c r="F26" s="4">
        <f t="shared" si="3"/>
        <v>12064214105</v>
      </c>
      <c r="L26" s="4">
        <v>22</v>
      </c>
      <c r="M26" s="4">
        <v>76</v>
      </c>
      <c r="N26" s="4">
        <v>0</v>
      </c>
      <c r="O26" s="4">
        <v>8</v>
      </c>
      <c r="P26" s="4">
        <v>11500</v>
      </c>
      <c r="Q26" s="4">
        <v>74000</v>
      </c>
      <c r="R26" s="5">
        <v>-1.5900000000000001E-2</v>
      </c>
      <c r="S26" s="4">
        <v>88100</v>
      </c>
      <c r="T26" s="4">
        <f t="shared" si="1"/>
        <v>50906.9</v>
      </c>
      <c r="U26" s="4">
        <f t="shared" si="4"/>
        <v>21700</v>
      </c>
      <c r="V26" s="5">
        <v>2.6099999999999998E-2</v>
      </c>
    </row>
    <row r="27" spans="1:22" x14ac:dyDescent="0.2">
      <c r="A27" s="16" t="s">
        <v>327</v>
      </c>
      <c r="B27" s="4">
        <v>0</v>
      </c>
      <c r="C27" s="4">
        <v>1300</v>
      </c>
      <c r="D27" s="4">
        <v>-1300</v>
      </c>
      <c r="E27" s="4">
        <v>-37180000</v>
      </c>
      <c r="F27" s="4">
        <f t="shared" si="3"/>
        <v>11905614105</v>
      </c>
      <c r="L27" s="4">
        <v>22</v>
      </c>
      <c r="M27" s="4">
        <v>27</v>
      </c>
      <c r="N27" s="4">
        <v>0</v>
      </c>
      <c r="O27" s="4">
        <v>0</v>
      </c>
      <c r="P27" s="4">
        <v>8900</v>
      </c>
      <c r="Q27" s="4">
        <v>12600</v>
      </c>
      <c r="R27" s="5">
        <v>0</v>
      </c>
      <c r="S27" s="4">
        <v>21700</v>
      </c>
      <c r="T27" s="4">
        <f t="shared" si="1"/>
        <v>51626.9</v>
      </c>
      <c r="U27" s="4">
        <f t="shared" si="4"/>
        <v>20700</v>
      </c>
      <c r="V27" s="5">
        <v>2.07E-2</v>
      </c>
    </row>
    <row r="28" spans="1:22" x14ac:dyDescent="0.2">
      <c r="A28" s="16" t="s">
        <v>326</v>
      </c>
      <c r="B28" s="4">
        <v>69</v>
      </c>
      <c r="C28" s="4">
        <v>169</v>
      </c>
      <c r="D28" s="4">
        <v>-100</v>
      </c>
      <c r="E28" s="4">
        <v>-2880000</v>
      </c>
      <c r="F28" s="4">
        <f t="shared" si="3"/>
        <v>11942794105</v>
      </c>
      <c r="L28" s="4">
        <v>28</v>
      </c>
      <c r="M28" s="4">
        <v>60</v>
      </c>
      <c r="N28" s="4">
        <v>2</v>
      </c>
      <c r="O28" s="4">
        <v>0</v>
      </c>
      <c r="P28" s="4">
        <v>30600</v>
      </c>
      <c r="Q28" s="4">
        <v>35100</v>
      </c>
      <c r="R28" s="5">
        <v>1.78E-2</v>
      </c>
      <c r="S28" s="4">
        <v>65769</v>
      </c>
      <c r="T28" s="4">
        <f t="shared" si="1"/>
        <v>61570</v>
      </c>
      <c r="U28" s="4">
        <f t="shared" si="4"/>
        <v>20700</v>
      </c>
      <c r="V28" s="5">
        <v>2.2499999999999999E-2</v>
      </c>
    </row>
    <row r="29" spans="1:22" x14ac:dyDescent="0.2">
      <c r="A29" s="16" t="s">
        <v>325</v>
      </c>
      <c r="B29" s="4">
        <v>2800</v>
      </c>
      <c r="C29" s="4">
        <v>54000</v>
      </c>
      <c r="D29" s="4">
        <v>-51200</v>
      </c>
      <c r="E29" s="4">
        <v>-1391200000</v>
      </c>
      <c r="F29" s="4">
        <f t="shared" si="3"/>
        <v>11945674105</v>
      </c>
      <c r="L29" s="4">
        <v>47</v>
      </c>
      <c r="M29" s="4">
        <v>34</v>
      </c>
      <c r="N29" s="4">
        <v>3</v>
      </c>
      <c r="O29" s="4">
        <v>4</v>
      </c>
      <c r="P29" s="4">
        <v>61300</v>
      </c>
      <c r="Q29" s="4">
        <v>60300</v>
      </c>
      <c r="R29" s="5">
        <v>2.18E-2</v>
      </c>
      <c r="S29" s="4">
        <v>121700</v>
      </c>
      <c r="T29" s="4">
        <f t="shared" si="1"/>
        <v>53070</v>
      </c>
      <c r="U29" s="4">
        <f t="shared" si="4"/>
        <v>20700</v>
      </c>
      <c r="V29" s="5">
        <v>5.0900000000000001E-2</v>
      </c>
    </row>
    <row r="30" spans="1:22" x14ac:dyDescent="0.2">
      <c r="A30" s="16" t="s">
        <v>324</v>
      </c>
      <c r="B30" s="4">
        <v>2000</v>
      </c>
      <c r="C30" s="4">
        <v>10000</v>
      </c>
      <c r="D30" s="4">
        <v>-8000</v>
      </c>
      <c r="E30" s="4">
        <v>-220840000</v>
      </c>
      <c r="F30" s="4">
        <f t="shared" si="3"/>
        <v>13336874105</v>
      </c>
      <c r="L30" s="4">
        <v>44</v>
      </c>
      <c r="M30" s="4">
        <v>112</v>
      </c>
      <c r="N30" s="4">
        <v>0</v>
      </c>
      <c r="O30" s="4">
        <v>1</v>
      </c>
      <c r="P30" s="4">
        <v>17700</v>
      </c>
      <c r="Q30" s="4">
        <v>54200</v>
      </c>
      <c r="R30" s="5">
        <v>-1.0800000000000001E-2</v>
      </c>
      <c r="S30" s="4">
        <v>71900</v>
      </c>
      <c r="T30" s="4">
        <f t="shared" si="1"/>
        <v>55410</v>
      </c>
      <c r="U30" s="4">
        <f t="shared" si="4"/>
        <v>20700</v>
      </c>
      <c r="V30" s="5">
        <v>1.8000000000000002E-2</v>
      </c>
    </row>
    <row r="31" spans="1:22" x14ac:dyDescent="0.2">
      <c r="A31" s="16" t="s">
        <v>323</v>
      </c>
      <c r="B31" s="4">
        <v>2200</v>
      </c>
      <c r="C31" s="4">
        <v>0</v>
      </c>
      <c r="D31" s="4">
        <v>2200</v>
      </c>
      <c r="E31" s="4">
        <v>61620000</v>
      </c>
      <c r="F31" s="4">
        <f t="shared" si="3"/>
        <v>13557714105</v>
      </c>
      <c r="L31" s="4">
        <v>14</v>
      </c>
      <c r="M31" s="4">
        <v>52</v>
      </c>
      <c r="N31" s="4">
        <v>0</v>
      </c>
      <c r="O31" s="4">
        <v>0</v>
      </c>
      <c r="P31" s="4">
        <v>11800</v>
      </c>
      <c r="Q31" s="4">
        <v>35000</v>
      </c>
      <c r="R31" s="5">
        <v>-8.8999999999999999E-3</v>
      </c>
      <c r="S31" s="4">
        <v>46800</v>
      </c>
      <c r="T31" s="4">
        <f t="shared" si="1"/>
        <v>57130</v>
      </c>
      <c r="U31" s="4">
        <f t="shared" si="4"/>
        <v>20700</v>
      </c>
      <c r="V31" s="5">
        <v>1.4199999999999999E-2</v>
      </c>
    </row>
    <row r="32" spans="1:22" x14ac:dyDescent="0.2">
      <c r="A32" s="16" t="s">
        <v>322</v>
      </c>
      <c r="B32" s="4">
        <v>0</v>
      </c>
      <c r="C32" s="4">
        <v>100</v>
      </c>
      <c r="D32" s="4">
        <v>-100</v>
      </c>
      <c r="E32" s="4">
        <v>-2800000</v>
      </c>
      <c r="F32" s="4">
        <f t="shared" si="3"/>
        <v>13496094105</v>
      </c>
      <c r="L32" s="4">
        <v>33</v>
      </c>
      <c r="M32" s="4">
        <v>22</v>
      </c>
      <c r="N32" s="4">
        <v>0</v>
      </c>
      <c r="O32" s="4">
        <v>0</v>
      </c>
      <c r="P32" s="4">
        <v>10300</v>
      </c>
      <c r="Q32" s="4">
        <v>11500</v>
      </c>
      <c r="R32" s="5">
        <v>5.4000000000000003E-3</v>
      </c>
      <c r="S32" s="4">
        <v>20700</v>
      </c>
      <c r="T32" s="4">
        <f t="shared" si="1"/>
        <v>68120</v>
      </c>
      <c r="U32" s="4">
        <f t="shared" si="4"/>
        <v>20900</v>
      </c>
      <c r="V32" s="5">
        <v>1.95E-2</v>
      </c>
    </row>
    <row r="33" spans="1:22" x14ac:dyDescent="0.2">
      <c r="A33" s="16" t="s">
        <v>321</v>
      </c>
      <c r="B33" s="4">
        <v>0</v>
      </c>
      <c r="C33" s="4">
        <v>200</v>
      </c>
      <c r="D33" s="4">
        <v>-200</v>
      </c>
      <c r="E33" s="4">
        <v>-5600000</v>
      </c>
      <c r="F33" s="4">
        <f t="shared" si="3"/>
        <v>13498894105</v>
      </c>
      <c r="L33" s="4">
        <v>44</v>
      </c>
      <c r="M33" s="4">
        <v>31</v>
      </c>
      <c r="N33" s="4">
        <v>2</v>
      </c>
      <c r="O33" s="4">
        <v>0</v>
      </c>
      <c r="P33" s="4">
        <v>30400</v>
      </c>
      <c r="Q33" s="4">
        <v>13000</v>
      </c>
      <c r="R33" s="5">
        <v>1.2699999999999999E-2</v>
      </c>
      <c r="S33" s="4">
        <v>43400</v>
      </c>
      <c r="T33" s="4">
        <f t="shared" si="1"/>
        <v>64490</v>
      </c>
      <c r="U33" s="4">
        <f t="shared" si="4"/>
        <v>20900</v>
      </c>
      <c r="V33" s="5">
        <v>3.5499999999999997E-2</v>
      </c>
    </row>
    <row r="34" spans="1:22" x14ac:dyDescent="0.2">
      <c r="A34" s="16" t="s">
        <v>320</v>
      </c>
      <c r="B34" s="4">
        <v>85</v>
      </c>
      <c r="C34" s="4">
        <v>0</v>
      </c>
      <c r="D34" s="4">
        <v>85</v>
      </c>
      <c r="E34" s="4">
        <v>2370000</v>
      </c>
      <c r="F34" s="4">
        <f t="shared" si="3"/>
        <v>13504494105</v>
      </c>
      <c r="G34" s="4">
        <v>0</v>
      </c>
      <c r="H34" s="4">
        <v>0</v>
      </c>
      <c r="I34" s="4">
        <v>0</v>
      </c>
      <c r="J34" s="4">
        <v>280000</v>
      </c>
      <c r="L34" s="4">
        <v>20</v>
      </c>
      <c r="M34" s="4">
        <v>72</v>
      </c>
      <c r="N34" s="4">
        <v>0</v>
      </c>
      <c r="O34" s="4">
        <v>0</v>
      </c>
      <c r="P34" s="4">
        <v>13500</v>
      </c>
      <c r="Q34" s="4">
        <v>31400</v>
      </c>
      <c r="R34" s="5">
        <v>-2.35E-2</v>
      </c>
      <c r="S34" s="4">
        <v>46700</v>
      </c>
      <c r="T34" s="4">
        <f t="shared" si="1"/>
        <v>63000</v>
      </c>
      <c r="U34" s="4">
        <f t="shared" si="4"/>
        <v>20900</v>
      </c>
      <c r="V34" s="5">
        <v>2.1299999999999999E-2</v>
      </c>
    </row>
    <row r="35" spans="1:22" x14ac:dyDescent="0.2">
      <c r="A35" s="16" t="s">
        <v>319</v>
      </c>
      <c r="B35" s="4">
        <v>300</v>
      </c>
      <c r="C35" s="4">
        <v>100</v>
      </c>
      <c r="D35" s="4">
        <v>200</v>
      </c>
      <c r="E35" s="4">
        <v>5600000</v>
      </c>
      <c r="F35" s="4">
        <f t="shared" si="3"/>
        <v>13502124105</v>
      </c>
      <c r="L35" s="4">
        <v>27</v>
      </c>
      <c r="M35" s="4">
        <v>18</v>
      </c>
      <c r="N35" s="4">
        <v>0</v>
      </c>
      <c r="O35" s="4">
        <v>0</v>
      </c>
      <c r="P35" s="4">
        <v>15000</v>
      </c>
      <c r="Q35" s="4">
        <v>5900</v>
      </c>
      <c r="R35" s="5">
        <v>7.1999999999999998E-3</v>
      </c>
      <c r="S35" s="4">
        <v>20900</v>
      </c>
      <c r="T35" s="4">
        <f t="shared" si="1"/>
        <v>64780</v>
      </c>
      <c r="U35" s="4">
        <f t="shared" si="4"/>
        <v>28900</v>
      </c>
      <c r="V35" s="5">
        <v>1.4199999999999999E-2</v>
      </c>
    </row>
    <row r="36" spans="1:22" x14ac:dyDescent="0.2">
      <c r="A36" s="16" t="s">
        <v>318</v>
      </c>
      <c r="B36" s="4">
        <v>200</v>
      </c>
      <c r="C36" s="4">
        <v>0</v>
      </c>
      <c r="D36" s="4">
        <v>200</v>
      </c>
      <c r="E36" s="4">
        <v>5600000</v>
      </c>
      <c r="F36" s="4">
        <f t="shared" si="3"/>
        <v>13496524105</v>
      </c>
      <c r="L36" s="4">
        <v>32</v>
      </c>
      <c r="M36" s="4">
        <v>74</v>
      </c>
      <c r="N36" s="4">
        <v>0</v>
      </c>
      <c r="O36" s="4">
        <v>0</v>
      </c>
      <c r="P36" s="4">
        <v>14900</v>
      </c>
      <c r="Q36" s="4">
        <v>34600</v>
      </c>
      <c r="R36" s="5">
        <v>-1.7000000000000001E-3</v>
      </c>
      <c r="S36" s="4">
        <v>49500</v>
      </c>
      <c r="T36" s="4">
        <f t="shared" si="1"/>
        <v>63420</v>
      </c>
      <c r="U36" s="4">
        <f t="shared" si="4"/>
        <v>28900</v>
      </c>
      <c r="V36" s="5">
        <v>2.2799999999999997E-2</v>
      </c>
    </row>
    <row r="37" spans="1:22" x14ac:dyDescent="0.2">
      <c r="A37" s="16" t="s">
        <v>317</v>
      </c>
      <c r="B37" s="4">
        <v>0</v>
      </c>
      <c r="C37" s="4">
        <v>600</v>
      </c>
      <c r="D37" s="4">
        <v>-600</v>
      </c>
      <c r="E37" s="4">
        <v>-17010000</v>
      </c>
      <c r="F37" s="4">
        <f t="shared" si="3"/>
        <v>13490924105</v>
      </c>
      <c r="L37" s="4">
        <v>18</v>
      </c>
      <c r="M37" s="4">
        <v>45</v>
      </c>
      <c r="N37" s="4">
        <v>0</v>
      </c>
      <c r="O37" s="4">
        <v>0</v>
      </c>
      <c r="P37" s="4">
        <v>7500</v>
      </c>
      <c r="Q37" s="4">
        <v>20600</v>
      </c>
      <c r="R37" s="5">
        <v>-7.0999999999999995E-3</v>
      </c>
      <c r="S37" s="4">
        <v>28900</v>
      </c>
      <c r="T37" s="4">
        <f t="shared" si="1"/>
        <v>65280</v>
      </c>
      <c r="U37" s="4">
        <f t="shared" si="4"/>
        <v>36700</v>
      </c>
      <c r="V37" s="5">
        <v>2.1000000000000001E-2</v>
      </c>
    </row>
    <row r="38" spans="1:22" x14ac:dyDescent="0.2">
      <c r="A38" s="16" t="s">
        <v>316</v>
      </c>
      <c r="B38" s="4">
        <v>107000</v>
      </c>
      <c r="C38" s="4">
        <v>6000</v>
      </c>
      <c r="D38" s="4">
        <v>101000</v>
      </c>
      <c r="E38" s="4">
        <v>2999790000</v>
      </c>
      <c r="F38" s="4">
        <f t="shared" si="3"/>
        <v>13507934105</v>
      </c>
      <c r="L38" s="4">
        <v>39</v>
      </c>
      <c r="M38" s="4">
        <v>71</v>
      </c>
      <c r="N38" s="4">
        <v>0</v>
      </c>
      <c r="O38" s="4">
        <v>2</v>
      </c>
      <c r="P38" s="4">
        <v>17500</v>
      </c>
      <c r="Q38" s="4">
        <v>40500</v>
      </c>
      <c r="R38" s="5">
        <v>0</v>
      </c>
      <c r="S38" s="4">
        <v>165200</v>
      </c>
      <c r="T38" s="4">
        <f t="shared" si="1"/>
        <v>60750</v>
      </c>
      <c r="U38" s="4">
        <f t="shared" si="4"/>
        <v>7100</v>
      </c>
      <c r="V38" s="5">
        <v>1.5700000000000002E-2</v>
      </c>
    </row>
    <row r="39" spans="1:22" x14ac:dyDescent="0.2">
      <c r="A39" s="16" t="s">
        <v>315</v>
      </c>
      <c r="B39" s="4">
        <v>200</v>
      </c>
      <c r="C39" s="4">
        <v>0</v>
      </c>
      <c r="D39" s="4">
        <v>200</v>
      </c>
      <c r="E39" s="4">
        <v>5650000</v>
      </c>
      <c r="F39" s="4">
        <f t="shared" ref="F39:F44" si="5">E39+F40</f>
        <v>10508144105</v>
      </c>
      <c r="L39" s="4">
        <v>19</v>
      </c>
      <c r="M39" s="4">
        <v>29</v>
      </c>
      <c r="N39" s="4">
        <v>1</v>
      </c>
      <c r="O39" s="4">
        <v>1</v>
      </c>
      <c r="P39" s="4">
        <v>20300</v>
      </c>
      <c r="Q39" s="4">
        <v>17500</v>
      </c>
      <c r="R39" s="5">
        <v>8.8999999999999999E-3</v>
      </c>
      <c r="S39" s="4">
        <v>36700</v>
      </c>
      <c r="T39" s="4">
        <f t="shared" ref="T39:T44" si="6">AVERAGE(S40:S49)</f>
        <v>64090</v>
      </c>
      <c r="U39" s="4">
        <f t="shared" ref="U39:U44" si="7">MIN(S40:S44)</f>
        <v>7100</v>
      </c>
      <c r="V39" s="5">
        <v>1.23E-2</v>
      </c>
    </row>
    <row r="40" spans="1:22" x14ac:dyDescent="0.2">
      <c r="A40" s="16" t="s">
        <v>314</v>
      </c>
      <c r="B40" s="4">
        <v>1700</v>
      </c>
      <c r="C40" s="4">
        <v>17650</v>
      </c>
      <c r="D40" s="4">
        <v>-15950</v>
      </c>
      <c r="E40" s="4">
        <v>-450690000</v>
      </c>
      <c r="F40" s="4">
        <f t="shared" si="5"/>
        <v>10502494105</v>
      </c>
      <c r="L40" s="4">
        <v>64</v>
      </c>
      <c r="M40" s="4">
        <v>59</v>
      </c>
      <c r="N40" s="4">
        <v>0</v>
      </c>
      <c r="O40" s="4">
        <v>3</v>
      </c>
      <c r="P40" s="4">
        <v>43800</v>
      </c>
      <c r="Q40" s="4">
        <v>52100</v>
      </c>
      <c r="R40" s="5">
        <v>1.4499999999999999E-2</v>
      </c>
      <c r="S40" s="4">
        <v>95300</v>
      </c>
      <c r="T40" s="4">
        <f t="shared" si="6"/>
        <v>55110</v>
      </c>
      <c r="U40" s="4">
        <f t="shared" si="7"/>
        <v>7100</v>
      </c>
      <c r="V40" s="5">
        <v>4.87E-2</v>
      </c>
    </row>
    <row r="41" spans="1:22" x14ac:dyDescent="0.2">
      <c r="A41" s="16" t="s">
        <v>310</v>
      </c>
      <c r="B41" s="4">
        <v>40000</v>
      </c>
      <c r="C41" s="4">
        <v>0</v>
      </c>
      <c r="D41" s="4">
        <v>40000</v>
      </c>
      <c r="E41" s="4">
        <v>1110570000</v>
      </c>
      <c r="F41" s="4">
        <f t="shared" si="5"/>
        <v>10953184105</v>
      </c>
      <c r="L41" s="4">
        <v>19</v>
      </c>
      <c r="M41" s="4">
        <v>33</v>
      </c>
      <c r="N41" s="4">
        <v>3</v>
      </c>
      <c r="O41" s="4">
        <v>1</v>
      </c>
      <c r="P41" s="4">
        <v>45200</v>
      </c>
      <c r="Q41" s="4">
        <v>19000</v>
      </c>
      <c r="R41" s="5">
        <v>3.7000000000000002E-3</v>
      </c>
      <c r="S41" s="4">
        <v>64000</v>
      </c>
      <c r="T41" s="4">
        <f t="shared" si="6"/>
        <v>49430</v>
      </c>
      <c r="U41" s="4">
        <f t="shared" si="7"/>
        <v>7100</v>
      </c>
      <c r="V41" s="5">
        <v>1.44E-2</v>
      </c>
    </row>
    <row r="42" spans="1:22" x14ac:dyDescent="0.2">
      <c r="A42" s="16" t="s">
        <v>309</v>
      </c>
      <c r="B42" s="4">
        <v>0</v>
      </c>
      <c r="C42" s="4">
        <v>100000</v>
      </c>
      <c r="D42" s="4">
        <v>-100000</v>
      </c>
      <c r="E42" s="4">
        <v>-2700000000</v>
      </c>
      <c r="F42" s="4">
        <f t="shared" si="5"/>
        <v>9842614105</v>
      </c>
      <c r="L42" s="4">
        <v>11</v>
      </c>
      <c r="M42" s="4">
        <v>35</v>
      </c>
      <c r="N42" s="4">
        <v>1</v>
      </c>
      <c r="O42" s="4">
        <v>0</v>
      </c>
      <c r="P42" s="4">
        <v>9500</v>
      </c>
      <c r="Q42" s="4">
        <v>21100</v>
      </c>
      <c r="R42" s="5">
        <v>3.7000000000000002E-3</v>
      </c>
      <c r="S42" s="4">
        <v>130600</v>
      </c>
      <c r="T42" s="4">
        <f t="shared" si="6"/>
        <v>37060</v>
      </c>
      <c r="U42" s="4">
        <f t="shared" si="7"/>
        <v>7100</v>
      </c>
      <c r="V42" s="5">
        <v>3.4000000000000002E-2</v>
      </c>
    </row>
    <row r="43" spans="1:22" x14ac:dyDescent="0.2">
      <c r="A43" s="16" t="s">
        <v>306</v>
      </c>
      <c r="B43" s="4">
        <v>0</v>
      </c>
      <c r="C43" s="4">
        <v>0</v>
      </c>
      <c r="D43" s="4">
        <v>0</v>
      </c>
      <c r="E43" s="4">
        <v>0</v>
      </c>
      <c r="F43" s="4">
        <f t="shared" si="5"/>
        <v>12542614105</v>
      </c>
      <c r="L43" s="4">
        <v>9</v>
      </c>
      <c r="M43" s="4">
        <v>14</v>
      </c>
      <c r="N43" s="4">
        <v>0</v>
      </c>
      <c r="O43" s="4">
        <v>0</v>
      </c>
      <c r="P43" s="4">
        <v>2500</v>
      </c>
      <c r="Q43" s="4">
        <v>4600</v>
      </c>
      <c r="R43" s="5">
        <v>7.4000000000000003E-3</v>
      </c>
      <c r="S43" s="4">
        <v>7100</v>
      </c>
      <c r="T43" s="4">
        <f t="shared" si="6"/>
        <v>37420</v>
      </c>
      <c r="U43" s="4">
        <f t="shared" si="7"/>
        <v>31800</v>
      </c>
      <c r="V43" s="5">
        <v>1.09E-2</v>
      </c>
    </row>
    <row r="44" spans="1:22" x14ac:dyDescent="0.2">
      <c r="A44" s="16" t="s">
        <v>305</v>
      </c>
      <c r="B44" s="4">
        <v>0</v>
      </c>
      <c r="C44" s="4">
        <v>0</v>
      </c>
      <c r="D44" s="4">
        <v>0</v>
      </c>
      <c r="E44" s="4">
        <v>0</v>
      </c>
      <c r="F44" s="4">
        <f t="shared" si="5"/>
        <v>12542614105</v>
      </c>
      <c r="L44" s="4">
        <v>17</v>
      </c>
      <c r="M44" s="4">
        <v>50</v>
      </c>
      <c r="N44" s="4">
        <v>0</v>
      </c>
      <c r="O44" s="4">
        <v>1</v>
      </c>
      <c r="P44" s="4">
        <v>4300</v>
      </c>
      <c r="Q44" s="4">
        <v>27500</v>
      </c>
      <c r="R44" s="5">
        <v>-1.09E-2</v>
      </c>
      <c r="S44" s="4">
        <v>31800</v>
      </c>
      <c r="T44" s="4">
        <f t="shared" si="6"/>
        <v>46180</v>
      </c>
      <c r="U44" s="4">
        <f t="shared" si="7"/>
        <v>35900</v>
      </c>
      <c r="V44" s="5">
        <v>1.09E-2</v>
      </c>
    </row>
    <row r="45" spans="1:22" x14ac:dyDescent="0.2">
      <c r="A45" s="16" t="s">
        <v>304</v>
      </c>
      <c r="B45" s="4">
        <v>0</v>
      </c>
      <c r="C45" s="4">
        <v>0</v>
      </c>
      <c r="D45" s="4">
        <v>0</v>
      </c>
      <c r="E45" s="4">
        <v>0</v>
      </c>
      <c r="F45" s="4">
        <f t="shared" ref="F45:F55" si="8">E45+F46</f>
        <v>12542614105</v>
      </c>
      <c r="L45" s="4">
        <v>24</v>
      </c>
      <c r="M45" s="4">
        <v>37</v>
      </c>
      <c r="N45" s="4">
        <v>0</v>
      </c>
      <c r="O45" s="4">
        <v>0</v>
      </c>
      <c r="P45" s="4">
        <v>11000</v>
      </c>
      <c r="Q45" s="4">
        <v>27800</v>
      </c>
      <c r="R45" s="5">
        <v>-1.0800000000000001E-2</v>
      </c>
      <c r="S45" s="4">
        <v>38700</v>
      </c>
      <c r="T45" s="4">
        <f t="shared" ref="T45:T61" si="9">AVERAGE(S46:S55)</f>
        <v>47500</v>
      </c>
      <c r="U45" s="4">
        <f t="shared" ref="U45:U55" si="10">MIN(S46:S50)</f>
        <v>5500</v>
      </c>
      <c r="V45" s="5">
        <v>1.8000000000000002E-2</v>
      </c>
    </row>
    <row r="46" spans="1:22" x14ac:dyDescent="0.2">
      <c r="A46" s="16" t="s">
        <v>303</v>
      </c>
      <c r="B46" s="4">
        <v>0</v>
      </c>
      <c r="C46" s="4">
        <v>0</v>
      </c>
      <c r="D46" s="4">
        <v>0</v>
      </c>
      <c r="E46" s="4">
        <v>0</v>
      </c>
      <c r="F46" s="4">
        <f t="shared" si="8"/>
        <v>12542614105</v>
      </c>
      <c r="L46" s="4">
        <v>36</v>
      </c>
      <c r="M46" s="4">
        <v>50</v>
      </c>
      <c r="N46" s="4">
        <v>1</v>
      </c>
      <c r="O46" s="4">
        <v>0</v>
      </c>
      <c r="P46" s="4">
        <v>18700</v>
      </c>
      <c r="Q46" s="4">
        <v>17200</v>
      </c>
      <c r="R46" s="5">
        <v>0</v>
      </c>
      <c r="S46" s="4">
        <v>35900</v>
      </c>
      <c r="T46" s="4">
        <f t="shared" si="9"/>
        <v>46291.4</v>
      </c>
      <c r="U46" s="4">
        <f t="shared" si="10"/>
        <v>5500</v>
      </c>
      <c r="V46" s="5">
        <v>2.1499999999999998E-2</v>
      </c>
    </row>
    <row r="47" spans="1:22" x14ac:dyDescent="0.2">
      <c r="A47" s="16" t="s">
        <v>299</v>
      </c>
      <c r="B47" s="4">
        <v>2700</v>
      </c>
      <c r="C47" s="4">
        <v>0</v>
      </c>
      <c r="D47" s="4">
        <v>2700</v>
      </c>
      <c r="E47" s="4">
        <v>74470000</v>
      </c>
      <c r="F47" s="4">
        <f t="shared" si="8"/>
        <v>12542614105</v>
      </c>
      <c r="L47" s="4">
        <v>41</v>
      </c>
      <c r="M47" s="4">
        <v>45</v>
      </c>
      <c r="N47" s="4">
        <v>1</v>
      </c>
      <c r="O47" s="4">
        <v>0</v>
      </c>
      <c r="P47" s="4">
        <v>25800</v>
      </c>
      <c r="Q47" s="4">
        <v>21700</v>
      </c>
      <c r="R47" s="5">
        <v>1.09E-2</v>
      </c>
      <c r="S47" s="4">
        <v>47500</v>
      </c>
      <c r="T47" s="4">
        <f t="shared" si="9"/>
        <v>43449.599999999999</v>
      </c>
      <c r="U47" s="4">
        <f t="shared" si="10"/>
        <v>5500</v>
      </c>
      <c r="V47" s="5">
        <v>3.2300000000000002E-2</v>
      </c>
    </row>
    <row r="48" spans="1:22" x14ac:dyDescent="0.2">
      <c r="A48" s="16" t="s">
        <v>298</v>
      </c>
      <c r="B48" s="4">
        <v>81600</v>
      </c>
      <c r="C48" s="4">
        <v>0</v>
      </c>
      <c r="D48" s="4">
        <v>81600</v>
      </c>
      <c r="E48" s="4">
        <v>2246500000</v>
      </c>
      <c r="F48" s="4">
        <f t="shared" si="8"/>
        <v>12468144105</v>
      </c>
      <c r="L48" s="4">
        <v>70</v>
      </c>
      <c r="M48" s="4">
        <v>51</v>
      </c>
      <c r="N48" s="4">
        <v>8</v>
      </c>
      <c r="O48" s="4">
        <v>0</v>
      </c>
      <c r="P48" s="4">
        <v>102300</v>
      </c>
      <c r="Q48" s="4">
        <v>17600</v>
      </c>
      <c r="R48" s="5">
        <v>2.9900000000000003E-2</v>
      </c>
      <c r="S48" s="4">
        <v>119900</v>
      </c>
      <c r="T48" s="4">
        <f t="shared" si="9"/>
        <v>33240.1</v>
      </c>
      <c r="U48" s="4">
        <f t="shared" si="10"/>
        <v>5500</v>
      </c>
      <c r="V48" s="5">
        <v>3.95E-2</v>
      </c>
    </row>
    <row r="49" spans="1:22" x14ac:dyDescent="0.2">
      <c r="A49" s="16" t="s">
        <v>286</v>
      </c>
      <c r="B49" s="4">
        <v>900</v>
      </c>
      <c r="C49" s="4">
        <v>5000</v>
      </c>
      <c r="D49" s="4">
        <v>-4100</v>
      </c>
      <c r="E49" s="4">
        <v>-107330000</v>
      </c>
      <c r="F49" s="4">
        <f t="shared" si="8"/>
        <v>10221644105</v>
      </c>
      <c r="L49" s="4">
        <v>86</v>
      </c>
      <c r="M49" s="4">
        <v>28</v>
      </c>
      <c r="N49" s="4">
        <v>1</v>
      </c>
      <c r="O49" s="4">
        <v>0</v>
      </c>
      <c r="P49" s="4">
        <v>54800</v>
      </c>
      <c r="Q49" s="4">
        <v>13300</v>
      </c>
      <c r="R49" s="5">
        <v>3.8800000000000001E-2</v>
      </c>
      <c r="S49" s="4">
        <v>70100</v>
      </c>
      <c r="T49" s="4">
        <f t="shared" si="9"/>
        <v>30407.200000000001</v>
      </c>
      <c r="U49" s="4">
        <f t="shared" si="10"/>
        <v>5500</v>
      </c>
      <c r="V49" s="5">
        <v>4.0800000000000003E-2</v>
      </c>
    </row>
    <row r="50" spans="1:22" x14ac:dyDescent="0.2">
      <c r="A50" s="16" t="s">
        <v>285</v>
      </c>
      <c r="B50" s="4">
        <v>0</v>
      </c>
      <c r="C50" s="4">
        <v>0</v>
      </c>
      <c r="D50" s="4">
        <v>0</v>
      </c>
      <c r="E50" s="4">
        <v>0</v>
      </c>
      <c r="F50" s="4">
        <f t="shared" si="8"/>
        <v>10328974105</v>
      </c>
      <c r="L50" s="41">
        <v>6</v>
      </c>
      <c r="M50" s="41">
        <v>13</v>
      </c>
      <c r="N50" s="41">
        <v>0</v>
      </c>
      <c r="O50" s="41">
        <v>0</v>
      </c>
      <c r="P50" s="41">
        <v>1400</v>
      </c>
      <c r="Q50" s="41">
        <v>4700</v>
      </c>
      <c r="R50" s="42">
        <v>9.7999999999999997E-3</v>
      </c>
      <c r="S50" s="4">
        <v>5500</v>
      </c>
      <c r="T50" s="4">
        <f t="shared" si="9"/>
        <v>31349.599999999999</v>
      </c>
      <c r="U50" s="4">
        <f t="shared" si="10"/>
        <v>6900</v>
      </c>
      <c r="V50" s="5">
        <v>9.7000000000000003E-3</v>
      </c>
    </row>
    <row r="51" spans="1:22" x14ac:dyDescent="0.2">
      <c r="A51" s="16" t="s">
        <v>284</v>
      </c>
      <c r="B51" s="4">
        <v>0</v>
      </c>
      <c r="C51" s="4">
        <v>0</v>
      </c>
      <c r="D51" s="4">
        <v>0</v>
      </c>
      <c r="E51" s="4">
        <v>0</v>
      </c>
      <c r="F51" s="4">
        <f t="shared" si="8"/>
        <v>10328974105</v>
      </c>
      <c r="L51" s="4">
        <v>7</v>
      </c>
      <c r="M51" s="4">
        <v>14</v>
      </c>
      <c r="N51" s="4">
        <v>0</v>
      </c>
      <c r="O51" s="4">
        <v>0</v>
      </c>
      <c r="P51" s="4">
        <v>3100</v>
      </c>
      <c r="Q51" s="4">
        <v>5000</v>
      </c>
      <c r="R51" s="5">
        <v>2E-3</v>
      </c>
      <c r="S51" s="4">
        <v>7200</v>
      </c>
      <c r="T51" s="4">
        <f t="shared" si="9"/>
        <v>33484</v>
      </c>
      <c r="U51" s="4">
        <f t="shared" si="10"/>
        <v>6900</v>
      </c>
      <c r="V51" s="5">
        <v>1.55E-2</v>
      </c>
    </row>
    <row r="52" spans="1:22" x14ac:dyDescent="0.2">
      <c r="A52" s="16" t="s">
        <v>283</v>
      </c>
      <c r="B52" s="4">
        <v>0</v>
      </c>
      <c r="C52" s="4">
        <v>0</v>
      </c>
      <c r="D52" s="4">
        <v>0</v>
      </c>
      <c r="E52" s="4">
        <v>0</v>
      </c>
      <c r="F52" s="4">
        <f t="shared" si="8"/>
        <v>10328974105</v>
      </c>
      <c r="L52" s="4">
        <v>13</v>
      </c>
      <c r="M52" s="4">
        <v>14</v>
      </c>
      <c r="N52" s="4">
        <v>0</v>
      </c>
      <c r="O52" s="4">
        <v>0</v>
      </c>
      <c r="P52" s="4">
        <v>3400</v>
      </c>
      <c r="Q52" s="4">
        <v>3500</v>
      </c>
      <c r="R52" s="5">
        <v>-3.9000000000000003E-3</v>
      </c>
      <c r="S52" s="4">
        <v>6900</v>
      </c>
      <c r="T52" s="4">
        <f t="shared" si="9"/>
        <v>36264</v>
      </c>
      <c r="U52" s="4">
        <f t="shared" si="10"/>
        <v>10700</v>
      </c>
      <c r="V52" s="5">
        <v>7.8000000000000005E-3</v>
      </c>
    </row>
    <row r="53" spans="1:22" x14ac:dyDescent="0.2">
      <c r="A53" s="16" t="s">
        <v>282</v>
      </c>
      <c r="B53" s="4">
        <v>0</v>
      </c>
      <c r="C53" s="4">
        <v>0</v>
      </c>
      <c r="D53" s="4">
        <v>0</v>
      </c>
      <c r="E53" s="4">
        <v>0</v>
      </c>
      <c r="F53" s="4">
        <f t="shared" si="8"/>
        <v>10328974105</v>
      </c>
      <c r="L53" s="4">
        <v>2</v>
      </c>
      <c r="M53" s="4">
        <v>31</v>
      </c>
      <c r="N53" s="4">
        <v>0</v>
      </c>
      <c r="O53" s="4">
        <v>0</v>
      </c>
      <c r="P53" s="4">
        <v>600</v>
      </c>
      <c r="Q53" s="4">
        <v>10100</v>
      </c>
      <c r="R53" s="5">
        <v>-9.7000000000000003E-3</v>
      </c>
      <c r="S53" s="4">
        <v>10700</v>
      </c>
      <c r="T53" s="4">
        <f t="shared" si="9"/>
        <v>39176.699999999997</v>
      </c>
      <c r="U53" s="4">
        <f t="shared" si="10"/>
        <v>17805</v>
      </c>
      <c r="V53" s="5">
        <v>9.7000000000000003E-3</v>
      </c>
    </row>
    <row r="54" spans="1:22" x14ac:dyDescent="0.2">
      <c r="A54" s="16" t="s">
        <v>281</v>
      </c>
      <c r="B54" s="4">
        <v>200</v>
      </c>
      <c r="C54" s="4">
        <v>96000</v>
      </c>
      <c r="D54" s="4">
        <v>-95800</v>
      </c>
      <c r="E54" s="4">
        <v>-2462070000</v>
      </c>
      <c r="F54" s="4">
        <f t="shared" si="8"/>
        <v>10328974105</v>
      </c>
      <c r="L54" s="4">
        <v>58</v>
      </c>
      <c r="M54" s="4">
        <v>73</v>
      </c>
      <c r="N54" s="4">
        <v>0</v>
      </c>
      <c r="O54" s="4">
        <v>0</v>
      </c>
      <c r="P54" s="4">
        <v>15000</v>
      </c>
      <c r="Q54" s="4">
        <v>26500</v>
      </c>
      <c r="R54" s="5">
        <v>-1.9E-3</v>
      </c>
      <c r="S54" s="4">
        <v>119400</v>
      </c>
      <c r="T54" s="4">
        <f t="shared" si="9"/>
        <v>31870.3</v>
      </c>
      <c r="U54" s="4">
        <f t="shared" si="10"/>
        <v>17805</v>
      </c>
      <c r="V54" s="5">
        <v>1.1699999999999999E-2</v>
      </c>
    </row>
    <row r="55" spans="1:22" x14ac:dyDescent="0.2">
      <c r="A55" s="16" t="s">
        <v>280</v>
      </c>
      <c r="B55" s="4">
        <v>0</v>
      </c>
      <c r="C55" s="4">
        <v>0</v>
      </c>
      <c r="D55" s="4">
        <v>0</v>
      </c>
      <c r="E55" s="4">
        <v>0</v>
      </c>
      <c r="F55" s="4">
        <f t="shared" si="8"/>
        <v>12791044105</v>
      </c>
      <c r="L55" s="4">
        <v>27</v>
      </c>
      <c r="M55" s="4">
        <v>4</v>
      </c>
      <c r="N55" s="4">
        <v>1</v>
      </c>
      <c r="O55" s="4">
        <v>0</v>
      </c>
      <c r="P55" s="4">
        <v>49500</v>
      </c>
      <c r="Q55" s="4">
        <v>2300</v>
      </c>
      <c r="R55" s="5">
        <v>0</v>
      </c>
      <c r="S55" s="4">
        <v>51900</v>
      </c>
      <c r="T55" s="4">
        <f t="shared" si="9"/>
        <v>34451.800000000003</v>
      </c>
      <c r="U55" s="4">
        <f t="shared" si="10"/>
        <v>14924</v>
      </c>
      <c r="V55" s="5">
        <v>7.8000000000000005E-3</v>
      </c>
    </row>
    <row r="56" spans="1:22" x14ac:dyDescent="0.2">
      <c r="A56" s="16" t="s">
        <v>279</v>
      </c>
      <c r="B56" s="4">
        <v>0</v>
      </c>
      <c r="C56" s="4">
        <v>0</v>
      </c>
      <c r="D56" s="4">
        <v>0</v>
      </c>
      <c r="E56" s="4">
        <v>0</v>
      </c>
      <c r="F56" s="4">
        <f t="shared" ref="F56:F125" si="11">E56+F57</f>
        <v>12791044105</v>
      </c>
      <c r="L56" s="4">
        <v>15</v>
      </c>
      <c r="M56" s="4">
        <v>21</v>
      </c>
      <c r="N56" s="4">
        <v>1</v>
      </c>
      <c r="O56" s="4">
        <v>0</v>
      </c>
      <c r="P56" s="4">
        <v>8100</v>
      </c>
      <c r="Q56" s="4">
        <v>15700</v>
      </c>
      <c r="R56" s="5">
        <v>-1.9E-3</v>
      </c>
      <c r="S56" s="4">
        <v>23814</v>
      </c>
      <c r="T56" s="4">
        <f t="shared" si="9"/>
        <v>35187.4</v>
      </c>
      <c r="U56" s="4">
        <f t="shared" ref="U56:U123" si="12">MIN(S57:S61)</f>
        <v>14924</v>
      </c>
      <c r="V56" s="5">
        <v>5.7999999999999996E-3</v>
      </c>
    </row>
    <row r="57" spans="1:22" x14ac:dyDescent="0.2">
      <c r="A57" s="16" t="s">
        <v>278</v>
      </c>
      <c r="B57" s="4">
        <v>111100</v>
      </c>
      <c r="C57" s="4">
        <v>0</v>
      </c>
      <c r="D57" s="4">
        <v>111100</v>
      </c>
      <c r="E57" s="4">
        <v>3053600000</v>
      </c>
      <c r="F57" s="4">
        <f t="shared" si="11"/>
        <v>12791044105</v>
      </c>
      <c r="L57" s="4">
        <v>27</v>
      </c>
      <c r="M57" s="4">
        <v>9</v>
      </c>
      <c r="N57" s="4">
        <v>0</v>
      </c>
      <c r="O57" s="4">
        <v>0</v>
      </c>
      <c r="P57" s="4">
        <v>13700</v>
      </c>
      <c r="Q57" s="4">
        <v>5300</v>
      </c>
      <c r="R57" s="5">
        <v>2E-3</v>
      </c>
      <c r="S57" s="4">
        <v>19082</v>
      </c>
      <c r="T57" s="4">
        <f t="shared" si="9"/>
        <v>34940.699999999997</v>
      </c>
      <c r="U57" s="4">
        <f t="shared" si="12"/>
        <v>14924</v>
      </c>
      <c r="V57" s="5">
        <v>1.3500000000000002E-2</v>
      </c>
    </row>
    <row r="58" spans="1:22" x14ac:dyDescent="0.2">
      <c r="A58" s="16" t="s">
        <v>275</v>
      </c>
      <c r="B58" s="4">
        <v>0</v>
      </c>
      <c r="C58" s="4">
        <v>300</v>
      </c>
      <c r="D58" s="4">
        <v>-300</v>
      </c>
      <c r="E58" s="4">
        <v>-7790000</v>
      </c>
      <c r="F58" s="4">
        <f t="shared" si="11"/>
        <v>9737444105</v>
      </c>
      <c r="L58" s="4">
        <v>15</v>
      </c>
      <c r="M58" s="4">
        <v>35</v>
      </c>
      <c r="N58" s="4">
        <v>0</v>
      </c>
      <c r="O58" s="4">
        <v>0</v>
      </c>
      <c r="P58" s="4">
        <v>3800</v>
      </c>
      <c r="Q58" s="4">
        <v>14000</v>
      </c>
      <c r="R58" s="5">
        <v>0</v>
      </c>
      <c r="S58" s="4">
        <v>17805</v>
      </c>
      <c r="T58" s="4">
        <f t="shared" si="9"/>
        <v>37850.300000000003</v>
      </c>
      <c r="U58" s="4">
        <f t="shared" si="12"/>
        <v>14924</v>
      </c>
      <c r="V58" s="5">
        <v>9.5999999999999992E-3</v>
      </c>
    </row>
    <row r="59" spans="1:22" x14ac:dyDescent="0.2">
      <c r="A59" s="16" t="s">
        <v>274</v>
      </c>
      <c r="B59" s="4">
        <v>100</v>
      </c>
      <c r="C59" s="4">
        <v>0</v>
      </c>
      <c r="D59" s="4">
        <v>100</v>
      </c>
      <c r="E59" s="4">
        <v>2550000</v>
      </c>
      <c r="F59" s="4">
        <f t="shared" si="11"/>
        <v>9745234105</v>
      </c>
      <c r="L59" s="4">
        <v>55</v>
      </c>
      <c r="M59" s="4">
        <v>50</v>
      </c>
      <c r="N59" s="4">
        <v>0</v>
      </c>
      <c r="O59" s="4">
        <v>0</v>
      </c>
      <c r="P59" s="4">
        <v>20900</v>
      </c>
      <c r="Q59" s="4">
        <v>20400</v>
      </c>
      <c r="R59" s="5">
        <v>7.8000000000000005E-3</v>
      </c>
      <c r="S59" s="4">
        <v>41771</v>
      </c>
      <c r="T59" s="4">
        <f t="shared" si="9"/>
        <v>36353.199999999997</v>
      </c>
      <c r="U59" s="4">
        <f t="shared" si="12"/>
        <v>14924</v>
      </c>
      <c r="V59" s="5">
        <v>2.1299999999999999E-2</v>
      </c>
    </row>
    <row r="60" spans="1:22" x14ac:dyDescent="0.2">
      <c r="A60" s="16" t="s">
        <v>273</v>
      </c>
      <c r="B60" s="4">
        <v>0</v>
      </c>
      <c r="C60" s="4">
        <v>2300</v>
      </c>
      <c r="D60" s="4">
        <v>-2300</v>
      </c>
      <c r="E60" s="4">
        <v>-59340000</v>
      </c>
      <c r="F60" s="4">
        <f t="shared" si="11"/>
        <v>9742684105</v>
      </c>
      <c r="L60" s="4">
        <v>22</v>
      </c>
      <c r="M60" s="4">
        <v>15</v>
      </c>
      <c r="N60" s="4">
        <v>0</v>
      </c>
      <c r="O60" s="4">
        <v>0</v>
      </c>
      <c r="P60" s="4">
        <v>9100</v>
      </c>
      <c r="Q60" s="4">
        <v>5700</v>
      </c>
      <c r="R60" s="5">
        <v>-5.7999999999999996E-3</v>
      </c>
      <c r="S60" s="4">
        <v>14924</v>
      </c>
      <c r="T60" s="4">
        <f t="shared" si="9"/>
        <v>44520.800000000003</v>
      </c>
      <c r="U60" s="4">
        <f t="shared" si="12"/>
        <v>28544</v>
      </c>
      <c r="V60" s="5">
        <v>7.8000000000000005E-3</v>
      </c>
    </row>
    <row r="61" spans="1:22" x14ac:dyDescent="0.2">
      <c r="A61" s="16" t="s">
        <v>268</v>
      </c>
      <c r="B61" s="4">
        <v>11200</v>
      </c>
      <c r="C61" s="4">
        <v>0</v>
      </c>
      <c r="D61" s="4">
        <v>11200</v>
      </c>
      <c r="E61" s="4">
        <v>290160000</v>
      </c>
      <c r="F61" s="4">
        <f t="shared" si="11"/>
        <v>9802024105</v>
      </c>
      <c r="L61" s="4">
        <v>33</v>
      </c>
      <c r="M61" s="4">
        <v>22</v>
      </c>
      <c r="N61" s="4">
        <v>0</v>
      </c>
      <c r="O61" s="4">
        <v>1</v>
      </c>
      <c r="P61" s="4">
        <v>14100</v>
      </c>
      <c r="Q61" s="4">
        <v>14400</v>
      </c>
      <c r="R61" s="5">
        <v>-3.8E-3</v>
      </c>
      <c r="S61" s="4">
        <v>28544</v>
      </c>
      <c r="T61" s="4">
        <f t="shared" si="9"/>
        <v>46397.9</v>
      </c>
      <c r="U61" s="4">
        <f t="shared" si="12"/>
        <v>31170</v>
      </c>
      <c r="V61" s="5">
        <v>1.1599999999999999E-2</v>
      </c>
    </row>
    <row r="62" spans="1:22" x14ac:dyDescent="0.2">
      <c r="A62" s="16" t="s">
        <v>266</v>
      </c>
      <c r="B62" s="4">
        <v>11800</v>
      </c>
      <c r="C62" s="4">
        <v>0</v>
      </c>
      <c r="D62" s="4">
        <v>11800</v>
      </c>
      <c r="E62" s="4">
        <v>306390000</v>
      </c>
      <c r="F62" s="4">
        <f t="shared" si="11"/>
        <v>9511864105</v>
      </c>
      <c r="L62" s="4">
        <v>128</v>
      </c>
      <c r="M62" s="4">
        <v>21</v>
      </c>
      <c r="N62" s="4">
        <v>0</v>
      </c>
      <c r="O62" s="4">
        <v>0</v>
      </c>
      <c r="P62" s="4">
        <v>27000</v>
      </c>
      <c r="Q62" s="4">
        <v>7700</v>
      </c>
      <c r="R62" s="5">
        <v>2E-3</v>
      </c>
      <c r="S62" s="4">
        <v>34700</v>
      </c>
      <c r="T62" s="4">
        <f t="shared" ref="T62:T115" si="13">AVERAGE(S63:S72)</f>
        <v>45457.9</v>
      </c>
      <c r="U62" s="4">
        <f t="shared" si="12"/>
        <v>16615</v>
      </c>
      <c r="V62" s="5">
        <v>1.15E-2</v>
      </c>
    </row>
    <row r="63" spans="1:22" x14ac:dyDescent="0.2">
      <c r="A63" s="16" t="s">
        <v>265</v>
      </c>
      <c r="B63" s="4">
        <v>1000</v>
      </c>
      <c r="C63" s="4">
        <v>90300</v>
      </c>
      <c r="D63" s="4">
        <v>-89300</v>
      </c>
      <c r="E63" s="4">
        <v>-2295250000</v>
      </c>
      <c r="F63" s="4">
        <f t="shared" si="11"/>
        <v>9205474105</v>
      </c>
      <c r="L63" s="4">
        <v>28</v>
      </c>
      <c r="M63" s="4">
        <v>44</v>
      </c>
      <c r="N63" s="4">
        <v>0</v>
      </c>
      <c r="O63" s="4">
        <v>1</v>
      </c>
      <c r="P63" s="4">
        <v>12200</v>
      </c>
      <c r="Q63" s="4">
        <v>27600</v>
      </c>
      <c r="R63" s="5">
        <v>0</v>
      </c>
      <c r="S63" s="4">
        <v>39827</v>
      </c>
      <c r="T63" s="4">
        <f t="shared" si="13"/>
        <v>43782</v>
      </c>
      <c r="U63" s="4">
        <f t="shared" si="12"/>
        <v>16615</v>
      </c>
      <c r="V63" s="5">
        <v>2.29E-2</v>
      </c>
    </row>
    <row r="64" spans="1:22" x14ac:dyDescent="0.2">
      <c r="A64" s="16" t="s">
        <v>247</v>
      </c>
      <c r="B64" s="4">
        <v>300</v>
      </c>
      <c r="C64" s="4">
        <v>0</v>
      </c>
      <c r="D64" s="4">
        <v>300</v>
      </c>
      <c r="E64" s="4">
        <v>7800000</v>
      </c>
      <c r="F64" s="4">
        <f t="shared" si="11"/>
        <v>11500724105</v>
      </c>
      <c r="L64" s="4">
        <v>16</v>
      </c>
      <c r="M64" s="4">
        <v>74</v>
      </c>
      <c r="N64" s="4">
        <v>0</v>
      </c>
      <c r="O64" s="4">
        <v>0</v>
      </c>
      <c r="P64" s="4">
        <v>5000</v>
      </c>
      <c r="Q64" s="4">
        <v>40000</v>
      </c>
      <c r="R64" s="5">
        <v>-1.9E-3</v>
      </c>
      <c r="S64" s="4">
        <v>46336</v>
      </c>
      <c r="T64" s="4">
        <f t="shared" si="13"/>
        <v>40345.300000000003</v>
      </c>
      <c r="U64" s="4">
        <f t="shared" si="12"/>
        <v>16615</v>
      </c>
      <c r="V64" s="5">
        <v>2.12E-2</v>
      </c>
    </row>
    <row r="65" spans="1:22" x14ac:dyDescent="0.2">
      <c r="A65" s="16" t="s">
        <v>239</v>
      </c>
      <c r="B65" s="4">
        <v>600</v>
      </c>
      <c r="C65" s="4">
        <v>0</v>
      </c>
      <c r="D65" s="4">
        <v>600</v>
      </c>
      <c r="E65" s="4">
        <v>15420000</v>
      </c>
      <c r="F65" s="4">
        <f t="shared" si="11"/>
        <v>11492924105</v>
      </c>
      <c r="L65" s="4">
        <v>50</v>
      </c>
      <c r="M65" s="4">
        <v>111</v>
      </c>
      <c r="N65" s="4">
        <v>0</v>
      </c>
      <c r="O65" s="4">
        <v>0</v>
      </c>
      <c r="P65" s="4">
        <v>20300</v>
      </c>
      <c r="Q65" s="4">
        <v>57200</v>
      </c>
      <c r="R65" s="5">
        <v>9.7999999999999997E-3</v>
      </c>
      <c r="S65" s="4">
        <v>77715</v>
      </c>
      <c r="T65" s="4">
        <f t="shared" si="13"/>
        <v>38024.400000000001</v>
      </c>
      <c r="U65" s="4">
        <f t="shared" si="12"/>
        <v>16615</v>
      </c>
      <c r="V65" s="5">
        <v>1.9099999999999999E-2</v>
      </c>
    </row>
    <row r="66" spans="1:22" x14ac:dyDescent="0.2">
      <c r="A66" s="16" t="s">
        <v>238</v>
      </c>
      <c r="B66" s="4">
        <v>0</v>
      </c>
      <c r="C66" s="4">
        <v>39</v>
      </c>
      <c r="D66" s="4">
        <v>-39</v>
      </c>
      <c r="E66" s="4">
        <v>-1000000</v>
      </c>
      <c r="F66" s="4">
        <f t="shared" si="11"/>
        <v>11477504105</v>
      </c>
      <c r="L66" s="4">
        <v>27</v>
      </c>
      <c r="M66" s="4">
        <v>29</v>
      </c>
      <c r="N66" s="4">
        <v>2</v>
      </c>
      <c r="O66" s="4">
        <v>0</v>
      </c>
      <c r="P66" s="4">
        <v>19400</v>
      </c>
      <c r="Q66" s="4">
        <v>11700</v>
      </c>
      <c r="R66" s="5">
        <v>0</v>
      </c>
      <c r="S66" s="4">
        <v>31170</v>
      </c>
      <c r="T66" s="4">
        <f t="shared" si="13"/>
        <v>36717.4</v>
      </c>
      <c r="U66" s="4">
        <f t="shared" si="12"/>
        <v>16615</v>
      </c>
      <c r="V66" s="5">
        <v>7.8000000000000005E-3</v>
      </c>
    </row>
    <row r="67" spans="1:22" x14ac:dyDescent="0.2">
      <c r="A67" s="16" t="s">
        <v>237</v>
      </c>
      <c r="B67" s="4">
        <v>0</v>
      </c>
      <c r="C67" s="4">
        <v>0</v>
      </c>
      <c r="D67" s="4">
        <v>0</v>
      </c>
      <c r="E67" s="4">
        <v>0</v>
      </c>
      <c r="F67" s="4">
        <f t="shared" si="11"/>
        <v>11478504105</v>
      </c>
      <c r="L67" s="4">
        <v>12</v>
      </c>
      <c r="M67" s="4">
        <v>17</v>
      </c>
      <c r="N67" s="4">
        <v>0</v>
      </c>
      <c r="O67" s="4">
        <v>1</v>
      </c>
      <c r="P67" s="4">
        <v>3900</v>
      </c>
      <c r="Q67" s="4">
        <v>12700</v>
      </c>
      <c r="R67" s="5">
        <v>-9.5999999999999992E-3</v>
      </c>
      <c r="S67" s="4">
        <v>16615</v>
      </c>
      <c r="T67" s="4">
        <f t="shared" si="13"/>
        <v>37667.699999999997</v>
      </c>
      <c r="U67" s="4">
        <f t="shared" si="12"/>
        <v>25300</v>
      </c>
      <c r="V67" s="5">
        <v>9.7000000000000003E-3</v>
      </c>
    </row>
    <row r="68" spans="1:22" x14ac:dyDescent="0.2">
      <c r="A68" s="16" t="s">
        <v>233</v>
      </c>
      <c r="B68" s="4">
        <v>100000</v>
      </c>
      <c r="C68" s="4">
        <v>0</v>
      </c>
      <c r="D68" s="4">
        <v>100000</v>
      </c>
      <c r="E68" s="4">
        <v>2760000000</v>
      </c>
      <c r="F68" s="4">
        <f t="shared" si="11"/>
        <v>11478504105</v>
      </c>
      <c r="L68" s="4">
        <v>28</v>
      </c>
      <c r="M68" s="4">
        <v>48</v>
      </c>
      <c r="N68" s="4">
        <v>1</v>
      </c>
      <c r="O68" s="4">
        <v>0</v>
      </c>
      <c r="P68" s="4">
        <v>26500</v>
      </c>
      <c r="Q68" s="4">
        <v>20400</v>
      </c>
      <c r="R68" s="5">
        <v>0</v>
      </c>
      <c r="S68" s="4">
        <v>46901</v>
      </c>
      <c r="T68" s="4">
        <f t="shared" si="13"/>
        <v>35350.1</v>
      </c>
      <c r="U68" s="4">
        <f t="shared" si="12"/>
        <v>23068</v>
      </c>
      <c r="V68" s="5">
        <v>2.7000000000000003E-2</v>
      </c>
    </row>
    <row r="69" spans="1:22" x14ac:dyDescent="0.2">
      <c r="A69" s="16" t="s">
        <v>232</v>
      </c>
      <c r="B69" s="4">
        <v>600</v>
      </c>
      <c r="C69" s="4">
        <v>0</v>
      </c>
      <c r="D69" s="4">
        <v>600</v>
      </c>
      <c r="E69" s="4">
        <v>15300000</v>
      </c>
      <c r="F69" s="4">
        <f t="shared" si="11"/>
        <v>8718504105</v>
      </c>
      <c r="R69" s="5">
        <v>5.8999999999999999E-3</v>
      </c>
      <c r="S69" s="4">
        <v>26800</v>
      </c>
      <c r="T69" s="4">
        <f t="shared" si="13"/>
        <v>33897</v>
      </c>
      <c r="U69" s="4">
        <f t="shared" si="12"/>
        <v>11969</v>
      </c>
      <c r="V69" s="5">
        <v>2.5099999999999997E-2</v>
      </c>
    </row>
    <row r="70" spans="1:22" x14ac:dyDescent="0.2">
      <c r="A70" s="16" t="s">
        <v>231</v>
      </c>
      <c r="B70" s="4">
        <v>57000</v>
      </c>
      <c r="C70" s="4">
        <v>73100</v>
      </c>
      <c r="D70" s="4">
        <v>-16100</v>
      </c>
      <c r="E70" s="4">
        <v>-310790000</v>
      </c>
      <c r="F70" s="4">
        <f t="shared" si="11"/>
        <v>8703204105</v>
      </c>
      <c r="R70" s="5">
        <v>5.8999999999999999E-3</v>
      </c>
      <c r="S70" s="4">
        <v>96600</v>
      </c>
      <c r="T70" s="4">
        <f t="shared" si="13"/>
        <v>26362.7</v>
      </c>
      <c r="U70" s="4">
        <f t="shared" si="12"/>
        <v>11969</v>
      </c>
      <c r="V70" s="5">
        <v>3.6400000000000002E-2</v>
      </c>
    </row>
    <row r="71" spans="1:22" x14ac:dyDescent="0.2">
      <c r="A71" s="16" t="s">
        <v>230</v>
      </c>
      <c r="B71" s="4">
        <v>0</v>
      </c>
      <c r="C71" s="4">
        <v>0</v>
      </c>
      <c r="D71" s="4">
        <v>0</v>
      </c>
      <c r="E71" s="4">
        <v>0</v>
      </c>
      <c r="F71" s="4">
        <f t="shared" si="11"/>
        <v>9013994105</v>
      </c>
      <c r="R71" s="5">
        <v>9.8999999999999991E-3</v>
      </c>
      <c r="S71" s="4">
        <v>47315</v>
      </c>
      <c r="T71" s="4">
        <f t="shared" si="13"/>
        <v>22942</v>
      </c>
      <c r="U71" s="4">
        <f t="shared" si="12"/>
        <v>11969</v>
      </c>
      <c r="V71" s="5">
        <v>1.7500000000000002E-2</v>
      </c>
    </row>
    <row r="72" spans="1:22" x14ac:dyDescent="0.2">
      <c r="A72" s="16" t="s">
        <v>229</v>
      </c>
      <c r="B72" s="4">
        <v>0</v>
      </c>
      <c r="C72" s="4">
        <v>0</v>
      </c>
      <c r="D72" s="4">
        <v>0</v>
      </c>
      <c r="E72" s="4">
        <v>0</v>
      </c>
      <c r="F72" s="4">
        <f t="shared" si="11"/>
        <v>9013994105</v>
      </c>
      <c r="R72" s="5">
        <v>0</v>
      </c>
      <c r="S72" s="4">
        <v>25300</v>
      </c>
      <c r="T72" s="4">
        <f t="shared" si="13"/>
        <v>22402</v>
      </c>
      <c r="U72" s="4">
        <f t="shared" si="12"/>
        <v>11969</v>
      </c>
      <c r="V72" s="5">
        <v>2.8999999999999998E-2</v>
      </c>
    </row>
    <row r="73" spans="1:22" x14ac:dyDescent="0.2">
      <c r="A73" s="16" t="s">
        <v>228</v>
      </c>
      <c r="B73" s="4">
        <v>100</v>
      </c>
      <c r="C73" s="4">
        <v>10300</v>
      </c>
      <c r="D73" s="4">
        <v>-10200</v>
      </c>
      <c r="E73" s="4">
        <v>-259750000</v>
      </c>
      <c r="F73" s="4">
        <f t="shared" si="11"/>
        <v>9013994105</v>
      </c>
      <c r="R73" s="5">
        <v>-3.9000000000000003E-3</v>
      </c>
      <c r="S73" s="4">
        <v>23068</v>
      </c>
      <c r="T73" s="4">
        <f t="shared" si="13"/>
        <v>25065.200000000001</v>
      </c>
      <c r="U73" s="4">
        <f t="shared" si="12"/>
        <v>11969</v>
      </c>
      <c r="V73" s="5">
        <v>2.5099999999999997E-2</v>
      </c>
    </row>
    <row r="74" spans="1:22" x14ac:dyDescent="0.2">
      <c r="A74" s="16" t="s">
        <v>227</v>
      </c>
      <c r="B74" s="4">
        <v>0</v>
      </c>
      <c r="C74" s="4">
        <v>0</v>
      </c>
      <c r="D74" s="4">
        <v>0</v>
      </c>
      <c r="E74" s="4">
        <v>0</v>
      </c>
      <c r="F74" s="4">
        <f t="shared" si="11"/>
        <v>9273744105</v>
      </c>
      <c r="R74" s="5">
        <v>-1.1599999999999999E-2</v>
      </c>
      <c r="S74" s="4">
        <v>11969</v>
      </c>
      <c r="T74" s="4">
        <f t="shared" si="13"/>
        <v>30913.200000000001</v>
      </c>
      <c r="U74" s="4">
        <f t="shared" si="12"/>
        <v>12269</v>
      </c>
      <c r="V74" s="5">
        <v>1.7399999999999999E-2</v>
      </c>
    </row>
    <row r="75" spans="1:22" x14ac:dyDescent="0.2">
      <c r="A75" s="16" t="s">
        <v>221</v>
      </c>
      <c r="B75" s="4">
        <v>0</v>
      </c>
      <c r="C75" s="4">
        <v>135100</v>
      </c>
      <c r="D75" s="4">
        <v>-135100</v>
      </c>
      <c r="E75" s="4">
        <v>-3468660000</v>
      </c>
      <c r="F75" s="4">
        <f t="shared" si="11"/>
        <v>9273744105</v>
      </c>
      <c r="R75" s="5">
        <v>-7.6E-3</v>
      </c>
      <c r="S75" s="4">
        <v>54506</v>
      </c>
      <c r="T75" s="4">
        <f t="shared" si="13"/>
        <v>27553.1</v>
      </c>
      <c r="U75" s="4">
        <f t="shared" si="12"/>
        <v>12269</v>
      </c>
      <c r="V75" s="5">
        <v>1.9299999999999998E-2</v>
      </c>
    </row>
    <row r="76" spans="1:22" x14ac:dyDescent="0.2">
      <c r="A76" s="16" t="s">
        <v>212</v>
      </c>
      <c r="B76" s="4">
        <v>122000</v>
      </c>
      <c r="C76" s="4">
        <v>0</v>
      </c>
      <c r="D76" s="4">
        <v>122000</v>
      </c>
      <c r="E76" s="4">
        <v>3398890000</v>
      </c>
      <c r="F76" s="4">
        <f t="shared" si="11"/>
        <v>12742404105</v>
      </c>
      <c r="R76" s="5">
        <v>-1.1399999999999999E-2</v>
      </c>
      <c r="S76" s="4">
        <v>18100</v>
      </c>
      <c r="T76" s="4">
        <f t="shared" si="13"/>
        <v>26703.1</v>
      </c>
      <c r="U76" s="4">
        <f t="shared" si="12"/>
        <v>12269</v>
      </c>
      <c r="V76" s="5">
        <v>1.5300000000000001E-2</v>
      </c>
    </row>
    <row r="77" spans="1:22" x14ac:dyDescent="0.2">
      <c r="A77" s="16" t="s">
        <v>211</v>
      </c>
      <c r="B77" s="4">
        <v>105000</v>
      </c>
      <c r="C77" s="4">
        <v>4898</v>
      </c>
      <c r="D77" s="4">
        <v>100102</v>
      </c>
      <c r="E77" s="4">
        <v>2804930000</v>
      </c>
      <c r="F77" s="4">
        <f t="shared" si="11"/>
        <v>9343514105</v>
      </c>
      <c r="R77" s="5">
        <v>3.9000000000000003E-3</v>
      </c>
      <c r="S77" s="4">
        <v>26118</v>
      </c>
      <c r="T77" s="4">
        <f t="shared" si="13"/>
        <v>26534.2</v>
      </c>
      <c r="U77" s="4">
        <f t="shared" si="12"/>
        <v>12269</v>
      </c>
      <c r="V77" s="5">
        <v>2.6600000000000002E-2</v>
      </c>
    </row>
    <row r="78" spans="1:22" x14ac:dyDescent="0.2">
      <c r="A78" s="16" t="s">
        <v>210</v>
      </c>
      <c r="B78" s="4">
        <v>70200</v>
      </c>
      <c r="C78" s="4">
        <v>0</v>
      </c>
      <c r="D78" s="4">
        <v>70200</v>
      </c>
      <c r="E78" s="4">
        <v>1965190000</v>
      </c>
      <c r="F78" s="4">
        <f t="shared" si="11"/>
        <v>6538584105</v>
      </c>
      <c r="R78" s="5">
        <v>-3.8E-3</v>
      </c>
      <c r="S78" s="4">
        <v>23725</v>
      </c>
      <c r="T78" s="4">
        <f t="shared" si="13"/>
        <v>24662.799999999999</v>
      </c>
      <c r="U78" s="4">
        <f t="shared" si="12"/>
        <v>12269</v>
      </c>
      <c r="V78" s="5">
        <v>2.29E-2</v>
      </c>
    </row>
    <row r="79" spans="1:22" x14ac:dyDescent="0.2">
      <c r="A79" s="16" t="s">
        <v>209</v>
      </c>
      <c r="B79" s="4">
        <v>101500</v>
      </c>
      <c r="C79" s="4">
        <v>0</v>
      </c>
      <c r="D79" s="4">
        <v>101500</v>
      </c>
      <c r="E79" s="4">
        <v>2839110000</v>
      </c>
      <c r="F79" s="4">
        <f t="shared" si="11"/>
        <v>4573394105</v>
      </c>
      <c r="R79" s="5">
        <v>0</v>
      </c>
      <c r="S79" s="4">
        <v>12269</v>
      </c>
      <c r="T79" s="4">
        <f t="shared" si="13"/>
        <v>30057.9</v>
      </c>
      <c r="U79" s="4">
        <f t="shared" si="12"/>
        <v>13108</v>
      </c>
      <c r="V79" s="5">
        <v>3.7400000000000003E-2</v>
      </c>
    </row>
    <row r="80" spans="1:22" x14ac:dyDescent="0.2">
      <c r="A80" s="16" t="s">
        <v>208</v>
      </c>
      <c r="B80" s="4">
        <v>0</v>
      </c>
      <c r="C80" s="4">
        <v>0</v>
      </c>
      <c r="D80" s="4">
        <v>0</v>
      </c>
      <c r="E80" s="4">
        <v>0</v>
      </c>
      <c r="F80" s="4">
        <f t="shared" si="11"/>
        <v>1734284105</v>
      </c>
      <c r="R80" s="5">
        <v>3.9000000000000003E-3</v>
      </c>
      <c r="S80" s="4">
        <v>21257</v>
      </c>
      <c r="T80" s="4">
        <f t="shared" si="13"/>
        <v>29913.5</v>
      </c>
      <c r="U80" s="4">
        <f t="shared" si="12"/>
        <v>13108</v>
      </c>
      <c r="V80" s="5">
        <v>3.7400000000000003E-2</v>
      </c>
    </row>
    <row r="81" spans="1:22" x14ac:dyDescent="0.2">
      <c r="A81" s="16" t="s">
        <v>207</v>
      </c>
      <c r="B81" s="4">
        <v>1800</v>
      </c>
      <c r="C81" s="4">
        <v>0</v>
      </c>
      <c r="D81" s="4">
        <v>1800</v>
      </c>
      <c r="E81" s="4">
        <v>47520000</v>
      </c>
      <c r="F81" s="4">
        <f t="shared" si="11"/>
        <v>1734284105</v>
      </c>
      <c r="R81" s="5">
        <v>7.7000000000000002E-3</v>
      </c>
      <c r="S81" s="4">
        <v>13108</v>
      </c>
      <c r="T81" s="4">
        <f t="shared" si="13"/>
        <v>30818.7</v>
      </c>
      <c r="U81" s="4">
        <f t="shared" si="12"/>
        <v>9600</v>
      </c>
      <c r="V81" s="5">
        <v>3.3399999999999999E-2</v>
      </c>
    </row>
    <row r="82" spans="1:22" x14ac:dyDescent="0.2">
      <c r="A82" s="16" t="s">
        <v>206</v>
      </c>
      <c r="B82" s="4">
        <v>700</v>
      </c>
      <c r="C82" s="4">
        <v>0</v>
      </c>
      <c r="D82" s="4">
        <v>700</v>
      </c>
      <c r="E82" s="4">
        <v>18270000</v>
      </c>
      <c r="F82" s="4">
        <f t="shared" si="11"/>
        <v>1686764105</v>
      </c>
      <c r="R82" s="5">
        <v>-1.1399999999999999E-2</v>
      </c>
      <c r="S82" s="4">
        <v>19900</v>
      </c>
      <c r="T82" s="4">
        <f t="shared" si="13"/>
        <v>29178.6</v>
      </c>
      <c r="U82" s="4">
        <f t="shared" si="12"/>
        <v>9600</v>
      </c>
      <c r="V82" s="5">
        <v>3.9300000000000002E-2</v>
      </c>
    </row>
    <row r="83" spans="1:22" x14ac:dyDescent="0.2">
      <c r="A83" s="16" t="s">
        <v>205</v>
      </c>
      <c r="B83" s="4">
        <v>0</v>
      </c>
      <c r="C83" s="4">
        <v>28600</v>
      </c>
      <c r="D83" s="4">
        <v>-28600</v>
      </c>
      <c r="E83" s="4">
        <v>-748510000</v>
      </c>
      <c r="F83" s="4">
        <f t="shared" si="11"/>
        <v>1668494105</v>
      </c>
      <c r="R83" s="5">
        <v>1.1599999999999999E-2</v>
      </c>
      <c r="S83" s="4">
        <v>49700</v>
      </c>
      <c r="T83" s="4">
        <f t="shared" si="13"/>
        <v>25681.4</v>
      </c>
      <c r="U83" s="4">
        <f t="shared" si="12"/>
        <v>5011</v>
      </c>
      <c r="V83" s="5">
        <v>3.7100000000000001E-2</v>
      </c>
    </row>
    <row r="84" spans="1:22" x14ac:dyDescent="0.2">
      <c r="A84" s="16" t="s">
        <v>204</v>
      </c>
      <c r="B84" s="4">
        <v>1500</v>
      </c>
      <c r="C84" s="4">
        <v>41700</v>
      </c>
      <c r="D84" s="4">
        <v>-40200</v>
      </c>
      <c r="E84" s="4">
        <v>-1053720000</v>
      </c>
      <c r="F84" s="4">
        <f t="shared" si="11"/>
        <v>2417004105</v>
      </c>
      <c r="R84" s="5">
        <v>-2.4300000000000002E-2</v>
      </c>
      <c r="S84" s="4">
        <v>70449</v>
      </c>
      <c r="T84" s="4">
        <f t="shared" si="13"/>
        <v>20358.599999999999</v>
      </c>
      <c r="U84" s="4">
        <f t="shared" si="12"/>
        <v>5011</v>
      </c>
      <c r="V84" s="5">
        <v>3.7100000000000001E-2</v>
      </c>
    </row>
    <row r="85" spans="1:22" x14ac:dyDescent="0.2">
      <c r="A85" s="16" t="s">
        <v>203</v>
      </c>
      <c r="B85" s="4">
        <v>0</v>
      </c>
      <c r="C85" s="4">
        <v>0</v>
      </c>
      <c r="D85" s="4">
        <v>0</v>
      </c>
      <c r="E85" s="4">
        <v>0</v>
      </c>
      <c r="F85" s="4">
        <f t="shared" si="11"/>
        <v>3470724105</v>
      </c>
      <c r="R85" s="5">
        <v>-1.29E-2</v>
      </c>
      <c r="S85" s="4">
        <v>20905</v>
      </c>
      <c r="T85" s="4">
        <f t="shared" si="13"/>
        <v>19060.900000000001</v>
      </c>
      <c r="U85" s="4">
        <f t="shared" si="12"/>
        <v>5011</v>
      </c>
      <c r="V85" s="5">
        <v>1.3000000000000001E-2</v>
      </c>
    </row>
    <row r="86" spans="1:22" x14ac:dyDescent="0.2">
      <c r="A86" s="16" t="s">
        <v>202</v>
      </c>
      <c r="B86" s="4">
        <v>0</v>
      </c>
      <c r="C86" s="4">
        <v>0</v>
      </c>
      <c r="D86" s="4">
        <v>0</v>
      </c>
      <c r="E86" s="4">
        <v>0</v>
      </c>
      <c r="F86" s="4">
        <f t="shared" si="11"/>
        <v>3470724105</v>
      </c>
      <c r="R86" s="5">
        <v>0</v>
      </c>
      <c r="S86" s="4">
        <v>9600</v>
      </c>
      <c r="T86" s="4">
        <f t="shared" si="13"/>
        <v>19116.2</v>
      </c>
      <c r="U86" s="4">
        <f t="shared" si="12"/>
        <v>5011</v>
      </c>
      <c r="V86" s="5">
        <v>1.8600000000000002E-2</v>
      </c>
    </row>
    <row r="87" spans="1:22" x14ac:dyDescent="0.2">
      <c r="A87" s="16" t="s">
        <v>201</v>
      </c>
      <c r="B87" s="4">
        <v>0</v>
      </c>
      <c r="C87" s="4">
        <v>0</v>
      </c>
      <c r="D87" s="4">
        <v>0</v>
      </c>
      <c r="E87" s="4">
        <v>0</v>
      </c>
      <c r="F87" s="4">
        <f t="shared" si="11"/>
        <v>3470724105</v>
      </c>
      <c r="R87" s="5">
        <v>3.8E-3</v>
      </c>
      <c r="S87" s="4">
        <v>24429</v>
      </c>
      <c r="T87" s="4">
        <f t="shared" si="13"/>
        <v>22214.6</v>
      </c>
      <c r="U87" s="4">
        <f t="shared" si="12"/>
        <v>3499</v>
      </c>
      <c r="V87" s="5">
        <v>5.6000000000000008E-3</v>
      </c>
    </row>
    <row r="88" spans="1:22" x14ac:dyDescent="0.2">
      <c r="A88" s="16" t="s">
        <v>200</v>
      </c>
      <c r="B88" s="4">
        <v>0</v>
      </c>
      <c r="C88" s="4">
        <v>0</v>
      </c>
      <c r="D88" s="4">
        <v>0</v>
      </c>
      <c r="E88" s="4">
        <v>0</v>
      </c>
      <c r="F88" s="4">
        <f t="shared" si="11"/>
        <v>3470724105</v>
      </c>
      <c r="R88" s="5">
        <v>3.4700000000000002E-2</v>
      </c>
      <c r="S88" s="4">
        <v>5011</v>
      </c>
      <c r="T88" s="4">
        <f t="shared" si="13"/>
        <v>22870.1</v>
      </c>
      <c r="U88" s="4">
        <f t="shared" si="12"/>
        <v>3499</v>
      </c>
      <c r="V88" s="5">
        <v>3.3500000000000002E-2</v>
      </c>
    </row>
    <row r="89" spans="1:22" x14ac:dyDescent="0.2">
      <c r="A89" s="16" t="s">
        <v>199</v>
      </c>
      <c r="B89" s="4">
        <v>37400</v>
      </c>
      <c r="C89" s="4">
        <v>13000</v>
      </c>
      <c r="D89" s="4">
        <v>24400</v>
      </c>
      <c r="E89" s="4">
        <v>689580000</v>
      </c>
      <c r="F89" s="4">
        <f t="shared" si="11"/>
        <v>3470724105</v>
      </c>
      <c r="R89" s="5">
        <v>-4.41E-2</v>
      </c>
      <c r="S89" s="4">
        <v>66220</v>
      </c>
      <c r="T89" s="4">
        <f t="shared" si="13"/>
        <v>16538.3</v>
      </c>
      <c r="U89" s="4">
        <f t="shared" si="12"/>
        <v>3499</v>
      </c>
      <c r="V89" s="5">
        <v>5.7999999999999996E-2</v>
      </c>
    </row>
    <row r="90" spans="1:22" x14ac:dyDescent="0.2">
      <c r="A90" s="16" t="s">
        <v>198</v>
      </c>
      <c r="B90" s="4">
        <v>14000</v>
      </c>
      <c r="C90" s="4">
        <v>5800</v>
      </c>
      <c r="D90" s="4">
        <v>8200</v>
      </c>
      <c r="E90" s="4">
        <v>226080000</v>
      </c>
      <c r="F90" s="4">
        <f t="shared" si="11"/>
        <v>2781144105</v>
      </c>
      <c r="R90" s="5">
        <v>4.6199999999999998E-2</v>
      </c>
      <c r="S90" s="4">
        <v>19813</v>
      </c>
      <c r="T90" s="4">
        <f t="shared" si="13"/>
        <v>16495.8</v>
      </c>
      <c r="U90" s="4">
        <f t="shared" si="12"/>
        <v>3499</v>
      </c>
      <c r="V90" s="5">
        <v>4.2300000000000004E-2</v>
      </c>
    </row>
    <row r="91" spans="1:22" x14ac:dyDescent="0.2">
      <c r="A91" s="16" t="s">
        <v>197</v>
      </c>
      <c r="B91" s="4">
        <v>14000</v>
      </c>
      <c r="C91" s="4">
        <v>0</v>
      </c>
      <c r="D91" s="4">
        <v>14000</v>
      </c>
      <c r="E91" s="4">
        <v>373730000</v>
      </c>
      <c r="F91" s="4">
        <f t="shared" si="11"/>
        <v>2555064105</v>
      </c>
      <c r="R91" s="5">
        <v>0</v>
      </c>
      <c r="S91" s="4">
        <v>22160</v>
      </c>
      <c r="T91" s="4">
        <f t="shared" si="13"/>
        <v>16825.5</v>
      </c>
      <c r="U91" s="4">
        <f t="shared" si="12"/>
        <v>3499</v>
      </c>
      <c r="V91" s="5">
        <v>3.8900000000000004E-2</v>
      </c>
    </row>
    <row r="92" spans="1:22" x14ac:dyDescent="0.2">
      <c r="A92" s="16" t="s">
        <v>196</v>
      </c>
      <c r="B92" s="4">
        <v>0</v>
      </c>
      <c r="C92" s="4">
        <v>0</v>
      </c>
      <c r="D92" s="4">
        <v>0</v>
      </c>
      <c r="E92" s="4">
        <v>0</v>
      </c>
      <c r="F92" s="4">
        <f t="shared" si="11"/>
        <v>2181334105</v>
      </c>
      <c r="R92" s="5">
        <v>-1.1399999999999999E-2</v>
      </c>
      <c r="S92" s="4">
        <v>3499</v>
      </c>
      <c r="T92" s="4">
        <f t="shared" si="13"/>
        <v>18789.900000000001</v>
      </c>
      <c r="U92" s="4">
        <f t="shared" si="12"/>
        <v>7928</v>
      </c>
      <c r="V92" s="5">
        <v>1.89E-2</v>
      </c>
    </row>
    <row r="93" spans="1:22" x14ac:dyDescent="0.2">
      <c r="A93" s="16" t="s">
        <v>195</v>
      </c>
      <c r="B93" s="4">
        <v>100</v>
      </c>
      <c r="C93" s="4">
        <v>0</v>
      </c>
      <c r="D93" s="4">
        <v>100</v>
      </c>
      <c r="E93" s="4">
        <v>2630000</v>
      </c>
      <c r="F93" s="4">
        <f t="shared" si="11"/>
        <v>2181334105</v>
      </c>
      <c r="R93" s="5">
        <v>-3.3000000000000002E-2</v>
      </c>
      <c r="S93" s="4">
        <v>14728</v>
      </c>
      <c r="T93" s="4">
        <f t="shared" si="13"/>
        <v>18608.2</v>
      </c>
      <c r="U93" s="4">
        <f t="shared" si="12"/>
        <v>7928</v>
      </c>
      <c r="V93" s="5">
        <v>2.9600000000000001E-2</v>
      </c>
    </row>
    <row r="94" spans="1:22" x14ac:dyDescent="0.2">
      <c r="A94" s="16" t="s">
        <v>194</v>
      </c>
      <c r="B94" s="4">
        <v>1500</v>
      </c>
      <c r="C94" s="4">
        <v>0</v>
      </c>
      <c r="D94" s="4">
        <v>1500</v>
      </c>
      <c r="E94" s="4">
        <v>40200000</v>
      </c>
      <c r="F94" s="4">
        <f t="shared" si="11"/>
        <v>2178704105</v>
      </c>
      <c r="R94" s="5">
        <v>2.2599999999999999E-2</v>
      </c>
      <c r="S94" s="4">
        <v>17221</v>
      </c>
      <c r="T94" s="4">
        <f t="shared" si="13"/>
        <v>19648.400000000001</v>
      </c>
      <c r="U94" s="4">
        <f t="shared" si="12"/>
        <v>2902</v>
      </c>
      <c r="V94" s="5">
        <v>6.8600000000000008E-2</v>
      </c>
    </row>
    <row r="95" spans="1:22" x14ac:dyDescent="0.2">
      <c r="A95" s="16" t="s">
        <v>193</v>
      </c>
      <c r="B95" s="4">
        <v>0</v>
      </c>
      <c r="C95" s="4">
        <v>0</v>
      </c>
      <c r="D95" s="4">
        <v>0</v>
      </c>
      <c r="E95" s="4">
        <v>0</v>
      </c>
      <c r="F95" s="4">
        <f t="shared" si="11"/>
        <v>2138504105</v>
      </c>
      <c r="R95" s="5">
        <v>-1.11E-2</v>
      </c>
      <c r="S95" s="4">
        <v>7928</v>
      </c>
      <c r="T95" s="4">
        <f t="shared" si="13"/>
        <v>21236.1</v>
      </c>
      <c r="U95" s="4">
        <f t="shared" si="12"/>
        <v>2902</v>
      </c>
      <c r="V95" s="5">
        <v>1.49E-2</v>
      </c>
    </row>
    <row r="96" spans="1:22" x14ac:dyDescent="0.2">
      <c r="A96" s="16" t="s">
        <v>192</v>
      </c>
      <c r="B96" s="4">
        <v>2000</v>
      </c>
      <c r="C96" s="4">
        <v>100</v>
      </c>
      <c r="D96" s="4">
        <v>1900</v>
      </c>
      <c r="E96" s="4">
        <v>51080253</v>
      </c>
      <c r="F96" s="4">
        <f t="shared" si="11"/>
        <v>2138504105</v>
      </c>
      <c r="R96" s="5">
        <v>3.8E-3</v>
      </c>
      <c r="S96" s="4">
        <v>10153</v>
      </c>
      <c r="T96" s="4">
        <f t="shared" si="13"/>
        <v>20711.099999999999</v>
      </c>
      <c r="U96" s="4">
        <f t="shared" si="12"/>
        <v>2902</v>
      </c>
      <c r="V96" s="5">
        <v>1.49E-2</v>
      </c>
    </row>
    <row r="97" spans="1:22" x14ac:dyDescent="0.2">
      <c r="A97" s="16" t="s">
        <v>191</v>
      </c>
      <c r="B97" s="4">
        <v>2700</v>
      </c>
      <c r="C97" s="4">
        <v>40000</v>
      </c>
      <c r="D97" s="4">
        <v>-37300</v>
      </c>
      <c r="E97" s="4">
        <v>-968670000</v>
      </c>
      <c r="F97" s="4">
        <f t="shared" si="11"/>
        <v>2087423852</v>
      </c>
      <c r="R97" s="5">
        <v>-7.4000000000000003E-3</v>
      </c>
      <c r="S97" s="4">
        <v>55413</v>
      </c>
      <c r="T97" s="4">
        <f t="shared" si="13"/>
        <v>16703.900000000001</v>
      </c>
      <c r="U97" s="4">
        <f t="shared" si="12"/>
        <v>2902</v>
      </c>
      <c r="V97" s="5">
        <v>3.73E-2</v>
      </c>
    </row>
    <row r="98" spans="1:22" x14ac:dyDescent="0.2">
      <c r="A98" s="16" t="s">
        <v>190</v>
      </c>
      <c r="B98" s="4">
        <v>2000</v>
      </c>
      <c r="C98" s="4">
        <v>0</v>
      </c>
      <c r="D98" s="4">
        <v>2000</v>
      </c>
      <c r="E98" s="4">
        <v>54400000</v>
      </c>
      <c r="F98" s="4">
        <f t="shared" si="11"/>
        <v>3056093852</v>
      </c>
      <c r="R98" s="5">
        <v>-1.4499999999999999E-2</v>
      </c>
      <c r="S98" s="4">
        <v>11566</v>
      </c>
      <c r="T98" s="4">
        <f t="shared" si="13"/>
        <v>16593.400000000001</v>
      </c>
      <c r="U98" s="4">
        <f t="shared" si="12"/>
        <v>2902</v>
      </c>
      <c r="V98" s="5">
        <v>3.2300000000000002E-2</v>
      </c>
    </row>
    <row r="99" spans="1:22" x14ac:dyDescent="0.2">
      <c r="A99" s="16" t="s">
        <v>189</v>
      </c>
      <c r="B99" s="4">
        <v>0</v>
      </c>
      <c r="C99" s="4">
        <v>0</v>
      </c>
      <c r="D99" s="4">
        <v>0</v>
      </c>
      <c r="E99" s="4">
        <v>0</v>
      </c>
      <c r="F99" s="4">
        <f t="shared" si="11"/>
        <v>3001693852</v>
      </c>
      <c r="R99" s="5">
        <v>1.49E-2</v>
      </c>
      <c r="S99" s="4">
        <v>2902</v>
      </c>
      <c r="T99" s="4">
        <f t="shared" si="13"/>
        <v>18155.5</v>
      </c>
      <c r="U99" s="4">
        <f t="shared" si="12"/>
        <v>12911</v>
      </c>
      <c r="V99" s="5">
        <v>2.1600000000000001E-2</v>
      </c>
    </row>
    <row r="100" spans="1:22" x14ac:dyDescent="0.2">
      <c r="A100" s="16" t="s">
        <v>188</v>
      </c>
      <c r="B100" s="4">
        <v>1300</v>
      </c>
      <c r="C100" s="4">
        <v>0</v>
      </c>
      <c r="D100" s="4">
        <v>1300</v>
      </c>
      <c r="E100" s="4">
        <v>35520000</v>
      </c>
      <c r="F100" s="4">
        <f t="shared" si="11"/>
        <v>3001693852</v>
      </c>
      <c r="R100" s="5">
        <v>0</v>
      </c>
      <c r="S100" s="4">
        <v>19388</v>
      </c>
      <c r="T100" s="4">
        <f t="shared" si="13"/>
        <v>18651.7</v>
      </c>
      <c r="U100" s="4">
        <f t="shared" si="12"/>
        <v>12911</v>
      </c>
      <c r="V100" s="5">
        <v>1.2800000000000001E-2</v>
      </c>
    </row>
    <row r="101" spans="1:22" x14ac:dyDescent="0.2">
      <c r="A101" s="16" t="s">
        <v>187</v>
      </c>
      <c r="B101" s="4">
        <v>600</v>
      </c>
      <c r="C101" s="4">
        <v>40</v>
      </c>
      <c r="D101" s="4">
        <v>560</v>
      </c>
      <c r="E101" s="4">
        <v>15140000</v>
      </c>
      <c r="F101" s="4">
        <f t="shared" si="11"/>
        <v>2966173852</v>
      </c>
      <c r="R101" s="5">
        <v>0</v>
      </c>
      <c r="S101" s="4">
        <v>25457</v>
      </c>
      <c r="T101" s="4">
        <f t="shared" si="13"/>
        <v>17638</v>
      </c>
      <c r="U101" s="4">
        <f t="shared" si="12"/>
        <v>4903</v>
      </c>
      <c r="V101" s="5">
        <v>2.1899999999999999E-2</v>
      </c>
    </row>
    <row r="102" spans="1:22" x14ac:dyDescent="0.2">
      <c r="A102" s="16" t="s">
        <v>186</v>
      </c>
      <c r="B102" s="4">
        <v>70000</v>
      </c>
      <c r="C102" s="4">
        <v>0</v>
      </c>
      <c r="D102" s="4">
        <v>70000</v>
      </c>
      <c r="E102" s="4">
        <v>1891727273</v>
      </c>
      <c r="F102" s="4">
        <f t="shared" si="11"/>
        <v>2951033852</v>
      </c>
      <c r="R102" s="5">
        <v>-1.9900000000000001E-2</v>
      </c>
      <c r="S102" s="4">
        <v>23143</v>
      </c>
      <c r="T102" s="4">
        <f t="shared" si="13"/>
        <v>16806.7</v>
      </c>
      <c r="U102" s="4">
        <f t="shared" si="12"/>
        <v>4903</v>
      </c>
      <c r="V102" s="5">
        <v>1.66E-2</v>
      </c>
    </row>
    <row r="103" spans="1:22" x14ac:dyDescent="0.2">
      <c r="A103" s="16" t="s">
        <v>185</v>
      </c>
      <c r="B103" s="4">
        <v>0</v>
      </c>
      <c r="C103" s="4">
        <v>100</v>
      </c>
      <c r="D103" s="4">
        <v>-100</v>
      </c>
      <c r="E103" s="4">
        <v>-2760000</v>
      </c>
      <c r="F103" s="4">
        <f t="shared" si="11"/>
        <v>1059306579</v>
      </c>
      <c r="R103" s="5">
        <v>3.9699999999999999E-2</v>
      </c>
      <c r="S103" s="4">
        <v>12911</v>
      </c>
      <c r="T103" s="4">
        <f t="shared" si="13"/>
        <v>16336.7</v>
      </c>
      <c r="U103" s="4">
        <f t="shared" si="12"/>
        <v>4903</v>
      </c>
      <c r="V103" s="5">
        <v>3.8199999999999998E-2</v>
      </c>
    </row>
    <row r="104" spans="1:22" x14ac:dyDescent="0.2">
      <c r="A104" s="16" t="s">
        <v>184</v>
      </c>
      <c r="B104" s="4">
        <v>0</v>
      </c>
      <c r="C104" s="4">
        <v>0</v>
      </c>
      <c r="D104" s="4">
        <v>0</v>
      </c>
      <c r="E104" s="4">
        <v>0</v>
      </c>
      <c r="F104" s="4">
        <f t="shared" si="11"/>
        <v>1062066579</v>
      </c>
      <c r="R104" s="5">
        <v>0</v>
      </c>
      <c r="S104" s="4">
        <v>27623</v>
      </c>
      <c r="T104" s="4">
        <f t="shared" si="13"/>
        <v>20319.400000000001</v>
      </c>
      <c r="U104" s="4">
        <f t="shared" si="12"/>
        <v>4903</v>
      </c>
      <c r="V104" s="5">
        <v>1.8600000000000002E-2</v>
      </c>
    </row>
    <row r="105" spans="1:22" x14ac:dyDescent="0.2">
      <c r="A105" s="16" t="s">
        <v>183</v>
      </c>
      <c r="B105" s="4">
        <v>1000</v>
      </c>
      <c r="C105" s="4">
        <v>800</v>
      </c>
      <c r="D105" s="4">
        <v>200</v>
      </c>
      <c r="E105" s="4">
        <v>5200000</v>
      </c>
      <c r="F105" s="4">
        <f t="shared" si="11"/>
        <v>1062066579</v>
      </c>
      <c r="R105" s="5">
        <v>0</v>
      </c>
      <c r="S105" s="4">
        <v>23805</v>
      </c>
      <c r="T105" s="4">
        <f t="shared" si="13"/>
        <v>18640.099999999999</v>
      </c>
      <c r="U105" s="4">
        <f t="shared" si="12"/>
        <v>4903</v>
      </c>
      <c r="V105" s="5">
        <v>2.2700000000000001E-2</v>
      </c>
    </row>
    <row r="106" spans="1:22" x14ac:dyDescent="0.2">
      <c r="A106" s="16" t="s">
        <v>182</v>
      </c>
      <c r="B106" s="4">
        <v>1000</v>
      </c>
      <c r="C106" s="4">
        <v>0</v>
      </c>
      <c r="D106" s="4">
        <v>1000</v>
      </c>
      <c r="E106" s="4">
        <v>26650000</v>
      </c>
      <c r="F106" s="4">
        <f t="shared" si="11"/>
        <v>1056866579</v>
      </c>
      <c r="R106" s="5">
        <v>-1.11E-2</v>
      </c>
      <c r="S106" s="4">
        <v>4903</v>
      </c>
      <c r="T106" s="4">
        <f t="shared" si="13"/>
        <v>27356</v>
      </c>
      <c r="U106" s="4">
        <f t="shared" si="12"/>
        <v>10461</v>
      </c>
      <c r="V106" s="5">
        <v>7.4999999999999997E-3</v>
      </c>
    </row>
    <row r="107" spans="1:22" x14ac:dyDescent="0.2">
      <c r="A107" s="16" t="s">
        <v>181</v>
      </c>
      <c r="B107" s="4">
        <v>0</v>
      </c>
      <c r="C107" s="4">
        <v>0</v>
      </c>
      <c r="D107" s="4">
        <v>0</v>
      </c>
      <c r="E107" s="4">
        <v>0</v>
      </c>
      <c r="F107" s="4">
        <f t="shared" si="11"/>
        <v>1030216579</v>
      </c>
      <c r="R107" s="5">
        <v>1.1399999999999999E-2</v>
      </c>
      <c r="S107" s="4">
        <v>15341</v>
      </c>
      <c r="T107" s="4">
        <f t="shared" si="13"/>
        <v>26894.799999999999</v>
      </c>
      <c r="U107" s="4">
        <f t="shared" si="12"/>
        <v>10461</v>
      </c>
      <c r="V107" s="5">
        <v>3.73E-2</v>
      </c>
    </row>
    <row r="108" spans="1:22" x14ac:dyDescent="0.2">
      <c r="A108" s="16" t="s">
        <v>180</v>
      </c>
      <c r="B108" s="4">
        <v>0</v>
      </c>
      <c r="C108" s="4">
        <v>300</v>
      </c>
      <c r="D108" s="4">
        <v>-300</v>
      </c>
      <c r="E108" s="4">
        <v>-7900000</v>
      </c>
      <c r="F108" s="4">
        <f t="shared" si="11"/>
        <v>1030216579</v>
      </c>
      <c r="R108" s="5">
        <v>3.5200000000000002E-2</v>
      </c>
      <c r="S108" s="4">
        <v>10461</v>
      </c>
      <c r="T108" s="4">
        <f t="shared" si="13"/>
        <v>28016.1</v>
      </c>
      <c r="U108" s="4">
        <f t="shared" si="12"/>
        <v>8211</v>
      </c>
      <c r="V108" s="5">
        <v>4.4500000000000005E-2</v>
      </c>
    </row>
    <row r="109" spans="1:22" x14ac:dyDescent="0.2">
      <c r="A109" s="16" t="s">
        <v>179</v>
      </c>
      <c r="B109" s="4">
        <v>0</v>
      </c>
      <c r="C109" s="4">
        <v>0</v>
      </c>
      <c r="D109" s="4">
        <v>0</v>
      </c>
      <c r="E109" s="4">
        <v>0</v>
      </c>
      <c r="F109" s="4">
        <f t="shared" si="11"/>
        <v>1038116579</v>
      </c>
      <c r="R109" s="5">
        <v>6.2300000000000001E-2</v>
      </c>
      <c r="S109" s="4">
        <v>18523</v>
      </c>
      <c r="T109" s="4">
        <f t="shared" si="13"/>
        <v>28437.599999999999</v>
      </c>
      <c r="U109" s="4">
        <f t="shared" si="12"/>
        <v>8211</v>
      </c>
      <c r="V109" s="5">
        <v>1.5700000000000002E-2</v>
      </c>
    </row>
    <row r="110" spans="1:22" x14ac:dyDescent="0.2">
      <c r="A110" s="16" t="s">
        <v>178</v>
      </c>
      <c r="B110" s="4">
        <v>0</v>
      </c>
      <c r="C110" s="4">
        <v>10500</v>
      </c>
      <c r="D110" s="4">
        <v>-10500</v>
      </c>
      <c r="E110" s="4">
        <v>-263750000</v>
      </c>
      <c r="F110" s="4">
        <f t="shared" si="11"/>
        <v>1038116579</v>
      </c>
      <c r="R110" s="5">
        <v>-3.2099999999999997E-2</v>
      </c>
      <c r="S110" s="4">
        <v>24350</v>
      </c>
      <c r="T110" s="4">
        <f t="shared" si="13"/>
        <v>28232.6</v>
      </c>
      <c r="U110" s="4">
        <f t="shared" si="12"/>
        <v>7012</v>
      </c>
      <c r="V110" s="5">
        <v>7.3399999999999993E-2</v>
      </c>
    </row>
    <row r="111" spans="1:22" x14ac:dyDescent="0.2">
      <c r="A111" s="16" t="s">
        <v>177</v>
      </c>
      <c r="B111" s="4">
        <v>4000</v>
      </c>
      <c r="C111" s="4">
        <v>0</v>
      </c>
      <c r="D111" s="4">
        <v>4000</v>
      </c>
      <c r="E111" s="4">
        <v>103200000</v>
      </c>
      <c r="F111" s="4">
        <f t="shared" si="11"/>
        <v>1301866579</v>
      </c>
      <c r="R111" s="5">
        <v>-3.4799999999999998E-2</v>
      </c>
      <c r="S111" s="4">
        <v>15320</v>
      </c>
      <c r="T111" s="4">
        <f t="shared" si="13"/>
        <v>27484.6</v>
      </c>
      <c r="U111" s="4">
        <f t="shared" si="12"/>
        <v>7012</v>
      </c>
      <c r="V111" s="5">
        <v>3.49E-2</v>
      </c>
    </row>
    <row r="112" spans="1:22" x14ac:dyDescent="0.2">
      <c r="A112" s="16" t="s">
        <v>176</v>
      </c>
      <c r="B112" s="4">
        <v>300</v>
      </c>
      <c r="C112" s="4">
        <v>0</v>
      </c>
      <c r="D112" s="4">
        <v>300</v>
      </c>
      <c r="E112" s="4">
        <v>7799184</v>
      </c>
      <c r="F112" s="4">
        <f t="shared" si="11"/>
        <v>1198666579</v>
      </c>
      <c r="R112" s="5">
        <v>-2.2700000000000001E-2</v>
      </c>
      <c r="S112" s="4">
        <v>14830</v>
      </c>
      <c r="T112" s="4">
        <f t="shared" si="13"/>
        <v>27423</v>
      </c>
      <c r="U112" s="4">
        <f t="shared" si="12"/>
        <v>7012</v>
      </c>
      <c r="V112" s="5">
        <v>4.2699999999999995E-2</v>
      </c>
    </row>
    <row r="113" spans="1:22" x14ac:dyDescent="0.2">
      <c r="A113" s="16" t="s">
        <v>175</v>
      </c>
      <c r="B113" s="4">
        <v>2600</v>
      </c>
      <c r="C113" s="4">
        <v>0</v>
      </c>
      <c r="D113" s="4">
        <v>2600</v>
      </c>
      <c r="E113" s="4">
        <v>71810000</v>
      </c>
      <c r="F113" s="4">
        <f t="shared" si="11"/>
        <v>1190867395</v>
      </c>
      <c r="R113" s="5">
        <v>-2.2200000000000001E-2</v>
      </c>
      <c r="S113" s="4">
        <v>8211</v>
      </c>
      <c r="T113" s="4">
        <f t="shared" si="13"/>
        <v>27793.4</v>
      </c>
      <c r="U113" s="4">
        <f t="shared" si="12"/>
        <v>7012</v>
      </c>
      <c r="V113" s="5">
        <v>5.3800000000000001E-2</v>
      </c>
    </row>
    <row r="114" spans="1:22" x14ac:dyDescent="0.2">
      <c r="A114" s="16" t="s">
        <v>174</v>
      </c>
      <c r="B114" s="4">
        <v>0</v>
      </c>
      <c r="C114" s="4">
        <v>0</v>
      </c>
      <c r="D114" s="4">
        <v>0</v>
      </c>
      <c r="E114" s="4">
        <v>0</v>
      </c>
      <c r="F114" s="4">
        <f t="shared" si="11"/>
        <v>1119057395</v>
      </c>
      <c r="R114" s="5">
        <v>-4.2500000000000003E-2</v>
      </c>
      <c r="S114" s="4">
        <v>67450</v>
      </c>
      <c r="T114" s="4">
        <f t="shared" si="13"/>
        <v>22008.400000000001</v>
      </c>
      <c r="U114" s="4">
        <f t="shared" si="12"/>
        <v>7012</v>
      </c>
      <c r="V114" s="5">
        <v>6.25E-2</v>
      </c>
    </row>
    <row r="115" spans="1:22" x14ac:dyDescent="0.2">
      <c r="A115" s="16" t="s">
        <v>173</v>
      </c>
      <c r="B115" s="4">
        <v>0</v>
      </c>
      <c r="C115" s="4">
        <v>300</v>
      </c>
      <c r="D115" s="4">
        <v>-300</v>
      </c>
      <c r="E115" s="4">
        <v>-8520000</v>
      </c>
      <c r="F115" s="4">
        <f t="shared" si="11"/>
        <v>1119057395</v>
      </c>
      <c r="R115" s="5">
        <v>-5.1999999999999998E-3</v>
      </c>
      <c r="S115" s="4">
        <v>7012</v>
      </c>
      <c r="T115" s="4">
        <f t="shared" si="13"/>
        <v>23678.5</v>
      </c>
      <c r="U115" s="4">
        <f t="shared" si="12"/>
        <v>10729</v>
      </c>
      <c r="V115" s="5">
        <v>1.06E-2</v>
      </c>
    </row>
    <row r="116" spans="1:22" x14ac:dyDescent="0.2">
      <c r="A116" s="16" t="s">
        <v>172</v>
      </c>
      <c r="B116" s="4">
        <v>0</v>
      </c>
      <c r="C116" s="4">
        <v>78100</v>
      </c>
      <c r="D116" s="4">
        <v>-78100</v>
      </c>
      <c r="E116" s="4">
        <v>-2160980000</v>
      </c>
      <c r="F116" s="4">
        <f t="shared" si="11"/>
        <v>1127577395</v>
      </c>
      <c r="R116" s="5">
        <v>-1.7000000000000001E-3</v>
      </c>
      <c r="S116" s="4">
        <v>92062</v>
      </c>
      <c r="T116" s="4">
        <f t="shared" ref="T116:T121" si="14">AVERAGE(S117:S126)</f>
        <v>18488.400000000001</v>
      </c>
      <c r="U116" s="4">
        <f t="shared" si="12"/>
        <v>7840</v>
      </c>
      <c r="V116" s="5">
        <v>4.8600000000000004E-2</v>
      </c>
    </row>
    <row r="117" spans="1:22" x14ac:dyDescent="0.2">
      <c r="A117" s="16" t="s">
        <v>171</v>
      </c>
      <c r="B117" s="4">
        <v>0</v>
      </c>
      <c r="C117" s="4">
        <v>200</v>
      </c>
      <c r="D117" s="4">
        <v>-200</v>
      </c>
      <c r="E117" s="4">
        <v>-5660000</v>
      </c>
      <c r="F117" s="4">
        <f t="shared" si="11"/>
        <v>3288557395</v>
      </c>
      <c r="R117" s="5">
        <v>-1.21E-2</v>
      </c>
      <c r="S117" s="4">
        <v>10729</v>
      </c>
      <c r="T117" s="4">
        <f t="shared" si="14"/>
        <v>18851.8</v>
      </c>
      <c r="U117" s="4">
        <f t="shared" si="12"/>
        <v>7840</v>
      </c>
      <c r="V117" s="5">
        <v>3.3099999999999997E-2</v>
      </c>
    </row>
    <row r="118" spans="1:22" x14ac:dyDescent="0.2">
      <c r="A118" s="16" t="s">
        <v>170</v>
      </c>
      <c r="B118" s="4">
        <v>0</v>
      </c>
      <c r="C118" s="4">
        <v>300</v>
      </c>
      <c r="D118" s="4">
        <v>-300</v>
      </c>
      <c r="E118" s="4">
        <v>-8590000</v>
      </c>
      <c r="F118" s="4">
        <f t="shared" si="11"/>
        <v>3294217395</v>
      </c>
      <c r="R118" s="5">
        <v>-2.2099999999999998E-2</v>
      </c>
      <c r="S118" s="4">
        <v>21674</v>
      </c>
      <c r="T118" s="4">
        <f t="shared" si="14"/>
        <v>19215.599999999999</v>
      </c>
      <c r="U118" s="4">
        <f t="shared" si="12"/>
        <v>7840</v>
      </c>
      <c r="V118" s="5">
        <v>2.9500000000000002E-2</v>
      </c>
    </row>
    <row r="119" spans="1:22" x14ac:dyDescent="0.2">
      <c r="A119" s="16" t="s">
        <v>169</v>
      </c>
      <c r="B119" s="4">
        <v>500</v>
      </c>
      <c r="C119" s="4">
        <v>500</v>
      </c>
      <c r="D119" s="4">
        <v>0</v>
      </c>
      <c r="E119" s="4">
        <v>-440000</v>
      </c>
      <c r="F119" s="4">
        <f t="shared" si="11"/>
        <v>3302807395</v>
      </c>
      <c r="R119" s="5">
        <v>-4.5400000000000003E-2</v>
      </c>
      <c r="S119" s="4">
        <v>22738</v>
      </c>
      <c r="T119" s="4">
        <f t="shared" si="14"/>
        <v>19385.7</v>
      </c>
      <c r="U119" s="4">
        <f t="shared" si="12"/>
        <v>7840</v>
      </c>
      <c r="V119" s="5">
        <v>4.8799999999999996E-2</v>
      </c>
    </row>
    <row r="120" spans="1:22" x14ac:dyDescent="0.2">
      <c r="A120" s="16" t="s">
        <v>168</v>
      </c>
      <c r="B120" s="4">
        <v>0</v>
      </c>
      <c r="C120" s="4">
        <v>400</v>
      </c>
      <c r="D120" s="4">
        <v>-400</v>
      </c>
      <c r="E120" s="4">
        <v>-12510000</v>
      </c>
      <c r="F120" s="4">
        <f t="shared" si="11"/>
        <v>3303247395</v>
      </c>
      <c r="R120" s="5">
        <v>-2.2200000000000001E-2</v>
      </c>
      <c r="S120" s="4">
        <v>22300</v>
      </c>
      <c r="T120" s="4">
        <f t="shared" si="14"/>
        <v>19307.7</v>
      </c>
      <c r="U120" s="4">
        <f t="shared" si="12"/>
        <v>7840</v>
      </c>
      <c r="V120" s="5">
        <v>4.4199999999999996E-2</v>
      </c>
    </row>
    <row r="121" spans="1:22" x14ac:dyDescent="0.2">
      <c r="A121" s="16" t="s">
        <v>167</v>
      </c>
      <c r="B121" s="4">
        <v>0</v>
      </c>
      <c r="C121" s="4">
        <v>715</v>
      </c>
      <c r="D121" s="4">
        <v>-715</v>
      </c>
      <c r="E121" s="4">
        <v>-22640000</v>
      </c>
      <c r="F121" s="4">
        <f t="shared" si="11"/>
        <v>3315757395</v>
      </c>
      <c r="R121" s="5">
        <v>-1.5600000000000001E-2</v>
      </c>
      <c r="S121" s="4">
        <v>7840</v>
      </c>
      <c r="T121" s="4">
        <f t="shared" si="14"/>
        <v>21862.7</v>
      </c>
      <c r="U121" s="4">
        <f t="shared" si="12"/>
        <v>9600</v>
      </c>
      <c r="V121" s="5">
        <v>2.7799999999999998E-2</v>
      </c>
    </row>
    <row r="122" spans="1:22" x14ac:dyDescent="0.2">
      <c r="A122" s="16" t="s">
        <v>166</v>
      </c>
      <c r="B122" s="4">
        <v>0</v>
      </c>
      <c r="C122" s="4">
        <v>600</v>
      </c>
      <c r="D122" s="4">
        <v>-600</v>
      </c>
      <c r="E122" s="4">
        <v>-19170000</v>
      </c>
      <c r="F122" s="4">
        <f t="shared" si="11"/>
        <v>3338397395</v>
      </c>
      <c r="R122" s="5">
        <v>-1.0800000000000001E-2</v>
      </c>
      <c r="S122" s="4">
        <v>14214</v>
      </c>
      <c r="T122" s="4">
        <f>AVERAGE(S123:S132)</f>
        <v>21811.8</v>
      </c>
      <c r="U122" s="4">
        <f t="shared" si="12"/>
        <v>9600</v>
      </c>
      <c r="V122" s="5">
        <v>1.8600000000000002E-2</v>
      </c>
    </row>
    <row r="123" spans="1:22" x14ac:dyDescent="0.2">
      <c r="A123" s="16" t="s">
        <v>165</v>
      </c>
      <c r="B123" s="4">
        <v>0</v>
      </c>
      <c r="C123" s="4">
        <v>200</v>
      </c>
      <c r="D123" s="4">
        <v>-200</v>
      </c>
      <c r="E123" s="4">
        <v>-6460000</v>
      </c>
      <c r="F123" s="4">
        <f t="shared" si="11"/>
        <v>3357567395</v>
      </c>
      <c r="R123" s="5">
        <v>-9.1000000000000004E-3</v>
      </c>
      <c r="S123" s="4">
        <v>11915</v>
      </c>
      <c r="U123" s="4">
        <f t="shared" si="12"/>
        <v>9600</v>
      </c>
      <c r="V123" s="5">
        <v>2.1499999999999998E-2</v>
      </c>
    </row>
    <row r="124" spans="1:22" x14ac:dyDescent="0.2">
      <c r="A124" s="16" t="s">
        <v>164</v>
      </c>
      <c r="B124" s="4">
        <v>300</v>
      </c>
      <c r="C124" s="4">
        <v>100</v>
      </c>
      <c r="D124" s="4">
        <v>200</v>
      </c>
      <c r="E124" s="4">
        <v>6390000</v>
      </c>
      <c r="F124" s="4">
        <f t="shared" si="11"/>
        <v>3364027395</v>
      </c>
      <c r="R124" s="5">
        <v>-4.5000000000000005E-3</v>
      </c>
      <c r="S124" s="4">
        <v>9600</v>
      </c>
      <c r="U124" s="4">
        <f t="shared" ref="U124:U126" si="15">MIN(S125:S129)</f>
        <v>14363</v>
      </c>
      <c r="V124" s="5">
        <v>3.9699999999999999E-2</v>
      </c>
    </row>
    <row r="125" spans="1:22" x14ac:dyDescent="0.2">
      <c r="A125" s="16" t="s">
        <v>163</v>
      </c>
      <c r="B125" s="4">
        <v>100</v>
      </c>
      <c r="C125" s="4">
        <v>100</v>
      </c>
      <c r="D125" s="4">
        <v>0</v>
      </c>
      <c r="E125" s="4">
        <v>-70000</v>
      </c>
      <c r="F125" s="4">
        <f t="shared" si="11"/>
        <v>3357637395</v>
      </c>
      <c r="R125" s="5">
        <v>1.55E-2</v>
      </c>
      <c r="S125" s="4">
        <v>23713</v>
      </c>
      <c r="U125" s="4">
        <f t="shared" si="15"/>
        <v>14363</v>
      </c>
      <c r="V125" s="5">
        <v>3.5000000000000003E-2</v>
      </c>
    </row>
    <row r="126" spans="1:22" x14ac:dyDescent="0.2">
      <c r="A126" s="16" t="s">
        <v>162</v>
      </c>
      <c r="B126" s="4">
        <v>200</v>
      </c>
      <c r="C126" s="4">
        <v>100</v>
      </c>
      <c r="D126" s="4">
        <v>100</v>
      </c>
      <c r="E126" s="4">
        <v>3200000</v>
      </c>
      <c r="F126" s="4">
        <f t="shared" ref="F126:F130" si="16">E126+F127</f>
        <v>3357707395</v>
      </c>
      <c r="R126" s="5">
        <v>6.3E-3</v>
      </c>
      <c r="S126" s="4">
        <v>40161</v>
      </c>
      <c r="U126" s="4">
        <f t="shared" si="15"/>
        <v>14363</v>
      </c>
      <c r="V126" s="5">
        <v>2.5899999999999999E-2</v>
      </c>
    </row>
    <row r="127" spans="1:22" x14ac:dyDescent="0.2">
      <c r="A127" s="16" t="s">
        <v>161</v>
      </c>
      <c r="B127" s="4">
        <v>300</v>
      </c>
      <c r="C127" s="4">
        <v>300</v>
      </c>
      <c r="D127" s="4">
        <v>0</v>
      </c>
      <c r="E127" s="4">
        <v>90000</v>
      </c>
      <c r="F127" s="4">
        <f t="shared" si="16"/>
        <v>3354507395</v>
      </c>
      <c r="R127" s="5">
        <v>3.2000000000000002E-3</v>
      </c>
      <c r="S127" s="4">
        <v>14363</v>
      </c>
      <c r="U127" s="4">
        <f>MIN(S128:S132)</f>
        <v>13705</v>
      </c>
      <c r="V127" s="5">
        <v>2.7999999999999997E-2</v>
      </c>
    </row>
    <row r="128" spans="1:22" x14ac:dyDescent="0.2">
      <c r="A128" s="16" t="s">
        <v>160</v>
      </c>
      <c r="B128" s="4">
        <v>104300</v>
      </c>
      <c r="C128" s="4">
        <v>1200</v>
      </c>
      <c r="D128" s="4">
        <v>103100</v>
      </c>
      <c r="E128" s="4">
        <v>3499220000</v>
      </c>
      <c r="F128" s="4">
        <f t="shared" si="16"/>
        <v>3354417395</v>
      </c>
      <c r="R128" s="5">
        <v>0</v>
      </c>
      <c r="S128" s="4">
        <v>25312</v>
      </c>
      <c r="V128" s="5">
        <v>1.5600000000000001E-2</v>
      </c>
    </row>
    <row r="129" spans="1:22" x14ac:dyDescent="0.2">
      <c r="A129" s="16" t="s">
        <v>159</v>
      </c>
      <c r="B129" s="4">
        <v>0</v>
      </c>
      <c r="C129" s="4">
        <v>1000</v>
      </c>
      <c r="D129" s="4">
        <v>-1000</v>
      </c>
      <c r="E129" s="4">
        <v>-32310000</v>
      </c>
      <c r="F129" s="4">
        <f t="shared" si="16"/>
        <v>-144802605</v>
      </c>
      <c r="R129" s="5">
        <v>-1.5E-3</v>
      </c>
      <c r="S129" s="4">
        <v>24439</v>
      </c>
      <c r="V129" s="5">
        <v>3.9100000000000003E-2</v>
      </c>
    </row>
    <row r="130" spans="1:22" x14ac:dyDescent="0.2">
      <c r="A130" s="16" t="s">
        <v>158</v>
      </c>
      <c r="B130" s="4">
        <v>100</v>
      </c>
      <c r="C130" s="4">
        <v>1000</v>
      </c>
      <c r="D130" s="4">
        <v>-900</v>
      </c>
      <c r="E130" s="4">
        <v>-29600000</v>
      </c>
      <c r="F130" s="4">
        <f t="shared" si="16"/>
        <v>-112492605</v>
      </c>
      <c r="R130" s="5">
        <v>0</v>
      </c>
      <c r="S130" s="4">
        <v>21520</v>
      </c>
      <c r="V130" s="5">
        <v>8.7799999999999989E-2</v>
      </c>
    </row>
    <row r="131" spans="1:22" x14ac:dyDescent="0.2">
      <c r="A131" s="16" t="s">
        <v>157</v>
      </c>
      <c r="B131" s="4">
        <v>0</v>
      </c>
      <c r="C131" s="4">
        <v>1000</v>
      </c>
      <c r="D131" s="4">
        <v>-1000</v>
      </c>
      <c r="E131" s="4">
        <v>-32620000</v>
      </c>
      <c r="F131" s="4">
        <f>E131+F132</f>
        <v>-82892605</v>
      </c>
      <c r="R131" s="5">
        <v>-4.0399999999999998E-2</v>
      </c>
      <c r="S131" s="4">
        <v>33390</v>
      </c>
      <c r="V131" s="5">
        <v>4.0500000000000001E-2</v>
      </c>
    </row>
    <row r="132" spans="1:22" x14ac:dyDescent="0.2">
      <c r="A132" s="16" t="s">
        <v>156</v>
      </c>
      <c r="B132" s="4">
        <v>0</v>
      </c>
      <c r="C132" s="4">
        <v>1500</v>
      </c>
      <c r="D132" s="4">
        <v>-1500</v>
      </c>
      <c r="E132" s="4">
        <v>-50272605</v>
      </c>
      <c r="F132" s="4">
        <f>E132</f>
        <v>-50272605</v>
      </c>
      <c r="R132" s="5">
        <v>0</v>
      </c>
      <c r="S132" s="4">
        <v>13705</v>
      </c>
      <c r="V132" s="5">
        <v>2.2099999999999998E-2</v>
      </c>
    </row>
    <row r="137" spans="1:22" x14ac:dyDescent="0.2">
      <c r="A137" t="s">
        <v>246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B40555-A178-9543-B722-D6D21CA02636}">
  <sheetPr codeName="Sheet100"/>
  <dimension ref="A1:V137"/>
  <sheetViews>
    <sheetView workbookViewId="0">
      <selection activeCell="F17" sqref="F17"/>
    </sheetView>
  </sheetViews>
  <sheetFormatPr baseColWidth="10" defaultRowHeight="16" x14ac:dyDescent="0.2"/>
  <cols>
    <col min="5" max="5" width="14.1640625" customWidth="1"/>
    <col min="6" max="6" width="14.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252</v>
      </c>
      <c r="U2" s="1" t="s">
        <v>253</v>
      </c>
      <c r="V2" s="1" t="s">
        <v>236</v>
      </c>
    </row>
    <row r="3" spans="1:22" x14ac:dyDescent="0.2">
      <c r="A3" s="16" t="s">
        <v>357</v>
      </c>
      <c r="B3" s="4">
        <v>4500</v>
      </c>
      <c r="C3" s="4">
        <v>46400</v>
      </c>
      <c r="D3" s="4">
        <v>-41900</v>
      </c>
      <c r="E3" s="4">
        <v>-1887550000</v>
      </c>
      <c r="F3" s="4">
        <f t="shared" ref="F3:F11" si="0">E3+F4</f>
        <v>14684524441</v>
      </c>
      <c r="L3" s="4">
        <v>105</v>
      </c>
      <c r="M3" s="4">
        <v>179</v>
      </c>
      <c r="N3" s="4">
        <v>3</v>
      </c>
      <c r="O3" s="4">
        <v>8</v>
      </c>
      <c r="P3" s="4">
        <v>60200</v>
      </c>
      <c r="Q3" s="4">
        <v>118800</v>
      </c>
      <c r="R3" s="5">
        <v>-2.46E-2</v>
      </c>
      <c r="S3" s="4">
        <v>181800</v>
      </c>
      <c r="T3" s="4">
        <f t="shared" ref="T3:T38" si="1">AVERAGE(S4:S13)</f>
        <v>336200</v>
      </c>
      <c r="U3" s="4">
        <f t="shared" ref="U3:U11" si="2">MIN(S4:S8)</f>
        <v>55600</v>
      </c>
      <c r="V3" s="5">
        <v>3.27E-2</v>
      </c>
    </row>
    <row r="4" spans="1:22" x14ac:dyDescent="0.2">
      <c r="A4" s="16" t="s">
        <v>356</v>
      </c>
      <c r="B4" s="4">
        <v>4800</v>
      </c>
      <c r="C4" s="4">
        <v>5000</v>
      </c>
      <c r="D4" s="4">
        <v>-200</v>
      </c>
      <c r="E4" s="4">
        <v>-9830000</v>
      </c>
      <c r="F4" s="4">
        <f t="shared" si="0"/>
        <v>16572074441</v>
      </c>
      <c r="L4" s="4">
        <v>112</v>
      </c>
      <c r="M4" s="4">
        <v>150</v>
      </c>
      <c r="N4" s="4">
        <v>15</v>
      </c>
      <c r="O4" s="4">
        <v>7</v>
      </c>
      <c r="P4" s="4">
        <v>108500</v>
      </c>
      <c r="Q4" s="4">
        <v>103000</v>
      </c>
      <c r="R4" s="5">
        <v>-2.6200000000000001E-2</v>
      </c>
      <c r="S4" s="4">
        <v>220000</v>
      </c>
      <c r="T4" s="4">
        <f t="shared" si="1"/>
        <v>321430</v>
      </c>
      <c r="U4" s="4">
        <f t="shared" si="2"/>
        <v>55600</v>
      </c>
      <c r="V4" s="5">
        <v>2.8799999999999999E-2</v>
      </c>
    </row>
    <row r="5" spans="1:22" x14ac:dyDescent="0.2">
      <c r="A5" s="16" t="s">
        <v>355</v>
      </c>
      <c r="B5" s="4">
        <v>10000</v>
      </c>
      <c r="C5" s="4">
        <v>8600</v>
      </c>
      <c r="D5" s="4">
        <v>1400</v>
      </c>
      <c r="E5" s="4">
        <v>64400000</v>
      </c>
      <c r="F5" s="4">
        <f t="shared" si="0"/>
        <v>16581904441</v>
      </c>
      <c r="L5" s="4">
        <v>244</v>
      </c>
      <c r="M5" s="4">
        <v>135</v>
      </c>
      <c r="N5" s="4">
        <v>11</v>
      </c>
      <c r="O5" s="4">
        <v>9</v>
      </c>
      <c r="P5" s="4">
        <v>165400</v>
      </c>
      <c r="Q5" s="4">
        <v>96300</v>
      </c>
      <c r="R5" s="5">
        <v>2.4E-2</v>
      </c>
      <c r="S5" s="4">
        <v>262800</v>
      </c>
      <c r="T5" s="4">
        <f t="shared" si="1"/>
        <v>312590</v>
      </c>
      <c r="U5" s="4">
        <f t="shared" si="2"/>
        <v>50300</v>
      </c>
      <c r="V5" s="5">
        <v>2.5499999999999998E-2</v>
      </c>
    </row>
    <row r="6" spans="1:22" x14ac:dyDescent="0.2">
      <c r="A6" s="16" t="s">
        <v>354</v>
      </c>
      <c r="B6" s="4">
        <v>103300</v>
      </c>
      <c r="C6" s="4">
        <v>657</v>
      </c>
      <c r="D6" s="4">
        <v>102643</v>
      </c>
      <c r="E6" s="4">
        <v>4551040000</v>
      </c>
      <c r="F6" s="4">
        <f t="shared" si="0"/>
        <v>16517504441</v>
      </c>
      <c r="L6" s="4">
        <v>424</v>
      </c>
      <c r="M6" s="4">
        <v>251</v>
      </c>
      <c r="N6" s="4">
        <v>36</v>
      </c>
      <c r="O6" s="4">
        <v>16</v>
      </c>
      <c r="P6" s="4">
        <v>338000</v>
      </c>
      <c r="Q6" s="4">
        <v>180900</v>
      </c>
      <c r="R6" s="5">
        <v>5.5300000000000002E-2</v>
      </c>
      <c r="S6" s="4">
        <v>2401600</v>
      </c>
      <c r="T6" s="4">
        <f t="shared" si="1"/>
        <v>78370</v>
      </c>
      <c r="U6" s="4">
        <f t="shared" si="2"/>
        <v>50300</v>
      </c>
      <c r="V6" s="5">
        <v>5.2199999999999996E-2</v>
      </c>
    </row>
    <row r="7" spans="1:22" x14ac:dyDescent="0.2">
      <c r="A7" s="16" t="s">
        <v>353</v>
      </c>
      <c r="B7" s="4">
        <v>1200</v>
      </c>
      <c r="C7" s="4">
        <v>1300</v>
      </c>
      <c r="D7" s="4">
        <v>-100</v>
      </c>
      <c r="E7" s="4">
        <v>-4230000</v>
      </c>
      <c r="F7" s="4">
        <f t="shared" si="0"/>
        <v>11966464441</v>
      </c>
      <c r="L7" s="4">
        <v>63</v>
      </c>
      <c r="M7" s="4">
        <v>49</v>
      </c>
      <c r="N7" s="4">
        <v>3</v>
      </c>
      <c r="O7" s="4">
        <v>1</v>
      </c>
      <c r="P7" s="4">
        <v>34300</v>
      </c>
      <c r="Q7" s="4">
        <v>21300</v>
      </c>
      <c r="R7" s="5">
        <v>1.0500000000000001E-2</v>
      </c>
      <c r="S7" s="4">
        <v>55600</v>
      </c>
      <c r="T7" s="4">
        <f t="shared" si="1"/>
        <v>78140</v>
      </c>
      <c r="U7" s="4">
        <f t="shared" si="2"/>
        <v>50300</v>
      </c>
      <c r="V7" s="5">
        <v>1.3899999999999999E-2</v>
      </c>
    </row>
    <row r="8" spans="1:22" x14ac:dyDescent="0.2">
      <c r="A8" s="16" t="s">
        <v>352</v>
      </c>
      <c r="B8" s="4">
        <v>6400</v>
      </c>
      <c r="C8" s="4">
        <v>10800</v>
      </c>
      <c r="D8" s="4">
        <v>-4400</v>
      </c>
      <c r="E8" s="4">
        <v>-192930000</v>
      </c>
      <c r="F8" s="4">
        <f t="shared" si="0"/>
        <v>11970694441</v>
      </c>
      <c r="L8" s="4">
        <v>64</v>
      </c>
      <c r="M8" s="4">
        <v>95</v>
      </c>
      <c r="N8" s="4">
        <v>4</v>
      </c>
      <c r="O8" s="4">
        <v>2</v>
      </c>
      <c r="P8" s="4">
        <v>37400</v>
      </c>
      <c r="Q8" s="4">
        <v>48800</v>
      </c>
      <c r="R8" s="5">
        <v>-9.300000000000001E-3</v>
      </c>
      <c r="S8" s="4">
        <v>86700</v>
      </c>
      <c r="T8" s="4">
        <f t="shared" si="1"/>
        <v>103620</v>
      </c>
      <c r="U8" s="4">
        <f t="shared" si="2"/>
        <v>50300</v>
      </c>
      <c r="V8" s="5">
        <v>2.06E-2</v>
      </c>
    </row>
    <row r="9" spans="1:22" x14ac:dyDescent="0.2">
      <c r="A9" s="16" t="s">
        <v>351</v>
      </c>
      <c r="B9" s="4">
        <v>0</v>
      </c>
      <c r="C9" s="4">
        <v>4500</v>
      </c>
      <c r="D9" s="4">
        <v>-4500</v>
      </c>
      <c r="E9" s="4">
        <v>-195560000</v>
      </c>
      <c r="F9" s="4">
        <f t="shared" si="0"/>
        <v>12163624441</v>
      </c>
      <c r="L9" s="4">
        <v>60</v>
      </c>
      <c r="M9" s="4">
        <v>61</v>
      </c>
      <c r="N9" s="4">
        <v>1</v>
      </c>
      <c r="O9" s="4">
        <v>1</v>
      </c>
      <c r="P9" s="4">
        <v>30500</v>
      </c>
      <c r="Q9" s="4">
        <v>29500</v>
      </c>
      <c r="R9" s="5">
        <v>0</v>
      </c>
      <c r="S9" s="4">
        <v>60000</v>
      </c>
      <c r="T9" s="4">
        <f t="shared" si="1"/>
        <v>123570</v>
      </c>
      <c r="U9" s="4">
        <f t="shared" si="2"/>
        <v>50300</v>
      </c>
      <c r="V9" s="5">
        <v>6.8999999999999999E-3</v>
      </c>
    </row>
    <row r="10" spans="1:22" x14ac:dyDescent="0.2">
      <c r="A10" s="16" t="s">
        <v>350</v>
      </c>
      <c r="B10" s="4">
        <v>100</v>
      </c>
      <c r="C10" s="4">
        <v>6200</v>
      </c>
      <c r="D10" s="4">
        <v>-6100</v>
      </c>
      <c r="E10" s="4">
        <v>-264297355</v>
      </c>
      <c r="F10" s="4">
        <f t="shared" si="0"/>
        <v>12359184441</v>
      </c>
      <c r="L10" s="4">
        <v>51</v>
      </c>
      <c r="M10" s="4">
        <v>66</v>
      </c>
      <c r="N10" s="4">
        <v>0</v>
      </c>
      <c r="O10" s="4">
        <v>1</v>
      </c>
      <c r="P10" s="4">
        <v>25800</v>
      </c>
      <c r="Q10" s="4">
        <v>23300</v>
      </c>
      <c r="R10" s="5">
        <v>2.3999999999999998E-3</v>
      </c>
      <c r="S10" s="4">
        <v>50300</v>
      </c>
      <c r="T10" s="4">
        <f t="shared" si="1"/>
        <v>149860</v>
      </c>
      <c r="U10" s="4">
        <f t="shared" si="2"/>
        <v>59600</v>
      </c>
      <c r="V10" s="5">
        <v>1.37E-2</v>
      </c>
    </row>
    <row r="11" spans="1:22" x14ac:dyDescent="0.2">
      <c r="A11" s="16" t="s">
        <v>349</v>
      </c>
      <c r="B11" s="4">
        <v>2600</v>
      </c>
      <c r="C11" s="4">
        <v>0</v>
      </c>
      <c r="D11" s="4">
        <v>2600</v>
      </c>
      <c r="E11" s="4">
        <v>111890000</v>
      </c>
      <c r="F11" s="4">
        <f t="shared" si="0"/>
        <v>12623481796</v>
      </c>
      <c r="L11" s="4">
        <v>74</v>
      </c>
      <c r="M11" s="4">
        <v>67</v>
      </c>
      <c r="N11" s="4">
        <v>4</v>
      </c>
      <c r="O11" s="4">
        <v>5</v>
      </c>
      <c r="P11" s="4">
        <v>48800</v>
      </c>
      <c r="Q11" s="4">
        <v>39200</v>
      </c>
      <c r="R11" s="5">
        <v>9.3999999999999986E-3</v>
      </c>
      <c r="S11" s="4">
        <v>98000</v>
      </c>
      <c r="T11" s="4">
        <f t="shared" si="1"/>
        <v>178290</v>
      </c>
      <c r="U11" s="4">
        <f t="shared" si="2"/>
        <v>59400</v>
      </c>
      <c r="V11" s="5">
        <v>2.52E-2</v>
      </c>
    </row>
    <row r="12" spans="1:22" x14ac:dyDescent="0.2">
      <c r="A12" s="16" t="s">
        <v>348</v>
      </c>
      <c r="B12" s="4">
        <v>2800</v>
      </c>
      <c r="C12" s="4">
        <v>100</v>
      </c>
      <c r="D12" s="4">
        <v>2700</v>
      </c>
      <c r="E12" s="4">
        <v>114740000</v>
      </c>
      <c r="F12" s="4">
        <f t="shared" ref="F12:F38" si="3">E12+F13</f>
        <v>12511591796</v>
      </c>
      <c r="L12" s="4">
        <v>45</v>
      </c>
      <c r="M12" s="4">
        <v>53</v>
      </c>
      <c r="N12" s="4">
        <v>6</v>
      </c>
      <c r="O12" s="4">
        <v>2</v>
      </c>
      <c r="P12" s="4">
        <v>32500</v>
      </c>
      <c r="Q12" s="4">
        <v>32800</v>
      </c>
      <c r="R12" s="5">
        <v>-1.1000000000000001E-3</v>
      </c>
      <c r="S12" s="4">
        <v>67400</v>
      </c>
      <c r="T12" s="4">
        <f t="shared" si="1"/>
        <v>194780</v>
      </c>
      <c r="U12" s="4">
        <f t="shared" ref="U12:U38" si="4">MIN(S13:S17)</f>
        <v>53300</v>
      </c>
      <c r="V12" s="5">
        <v>2.7999999999999997E-2</v>
      </c>
    </row>
    <row r="13" spans="1:22" x14ac:dyDescent="0.2">
      <c r="A13" s="16" t="s">
        <v>347</v>
      </c>
      <c r="B13" s="4">
        <v>0</v>
      </c>
      <c r="C13" s="4">
        <v>9200</v>
      </c>
      <c r="D13" s="4">
        <v>-9200</v>
      </c>
      <c r="E13" s="4">
        <v>-399490000</v>
      </c>
      <c r="F13" s="4">
        <f t="shared" si="3"/>
        <v>12396851796</v>
      </c>
      <c r="L13" s="4">
        <v>33</v>
      </c>
      <c r="M13" s="4">
        <v>77</v>
      </c>
      <c r="N13" s="4">
        <v>0</v>
      </c>
      <c r="O13" s="4">
        <v>1</v>
      </c>
      <c r="P13" s="4">
        <v>11000</v>
      </c>
      <c r="Q13" s="4">
        <v>40400</v>
      </c>
      <c r="R13" s="5">
        <v>-1.9699999999999999E-2</v>
      </c>
      <c r="S13" s="4">
        <v>59600</v>
      </c>
      <c r="T13" s="4">
        <f t="shared" si="1"/>
        <v>210010</v>
      </c>
      <c r="U13" s="4">
        <f t="shared" si="4"/>
        <v>53300</v>
      </c>
      <c r="V13" s="5">
        <v>7.0699999999999999E-2</v>
      </c>
    </row>
    <row r="14" spans="1:22" x14ac:dyDescent="0.2">
      <c r="A14" s="16" t="s">
        <v>340</v>
      </c>
      <c r="B14" s="4">
        <v>0</v>
      </c>
      <c r="C14" s="4">
        <v>200</v>
      </c>
      <c r="D14" s="4">
        <v>-200</v>
      </c>
      <c r="E14" s="4">
        <v>-8670000</v>
      </c>
      <c r="F14" s="4">
        <f t="shared" si="3"/>
        <v>12796341796</v>
      </c>
      <c r="L14" s="4">
        <v>43</v>
      </c>
      <c r="M14" s="4">
        <v>91</v>
      </c>
      <c r="N14" s="4">
        <v>1</v>
      </c>
      <c r="O14" s="4">
        <v>2</v>
      </c>
      <c r="P14" s="4">
        <v>24600</v>
      </c>
      <c r="Q14" s="4">
        <v>47700</v>
      </c>
      <c r="R14" s="5">
        <v>-1.1000000000000001E-3</v>
      </c>
      <c r="S14" s="4">
        <v>72300</v>
      </c>
      <c r="T14" s="4">
        <f t="shared" si="1"/>
        <v>222460</v>
      </c>
      <c r="U14" s="4">
        <f t="shared" si="4"/>
        <v>53300</v>
      </c>
      <c r="V14" s="5">
        <v>1.26E-2</v>
      </c>
    </row>
    <row r="15" spans="1:22" x14ac:dyDescent="0.2">
      <c r="A15" s="16" t="s">
        <v>339</v>
      </c>
      <c r="B15" s="4">
        <v>11500</v>
      </c>
      <c r="C15" s="4">
        <v>0</v>
      </c>
      <c r="D15" s="4">
        <v>11500</v>
      </c>
      <c r="E15" s="4">
        <v>501950000</v>
      </c>
      <c r="F15" s="4">
        <f t="shared" si="3"/>
        <v>12805011796</v>
      </c>
      <c r="L15" s="4">
        <v>130</v>
      </c>
      <c r="M15" s="4">
        <v>123</v>
      </c>
      <c r="N15" s="4">
        <v>7</v>
      </c>
      <c r="O15" s="4">
        <v>3</v>
      </c>
      <c r="P15" s="4">
        <v>103100</v>
      </c>
      <c r="Q15" s="4">
        <v>70500</v>
      </c>
      <c r="R15" s="5">
        <v>1.5100000000000001E-2</v>
      </c>
      <c r="S15" s="4">
        <v>174400</v>
      </c>
      <c r="T15" s="4">
        <f t="shared" si="1"/>
        <v>217770</v>
      </c>
      <c r="U15" s="4">
        <f t="shared" si="4"/>
        <v>53300</v>
      </c>
      <c r="V15" s="5">
        <v>1.4800000000000001E-2</v>
      </c>
    </row>
    <row r="16" spans="1:22" x14ac:dyDescent="0.2">
      <c r="A16" s="16" t="s">
        <v>338</v>
      </c>
      <c r="B16" s="4">
        <v>2200</v>
      </c>
      <c r="C16" s="4">
        <v>2300</v>
      </c>
      <c r="D16" s="4">
        <v>-100</v>
      </c>
      <c r="E16" s="4">
        <v>-4540000</v>
      </c>
      <c r="F16" s="4">
        <f t="shared" si="3"/>
        <v>12303061796</v>
      </c>
      <c r="L16" s="4">
        <v>74</v>
      </c>
      <c r="M16" s="4">
        <v>52</v>
      </c>
      <c r="N16" s="4">
        <v>1</v>
      </c>
      <c r="O16" s="4">
        <v>0</v>
      </c>
      <c r="P16" s="4">
        <v>32300</v>
      </c>
      <c r="Q16" s="4">
        <v>18500</v>
      </c>
      <c r="R16" s="5">
        <v>4.6999999999999993E-3</v>
      </c>
      <c r="S16" s="4">
        <v>59400</v>
      </c>
      <c r="T16" s="4">
        <f t="shared" si="1"/>
        <v>221770</v>
      </c>
      <c r="U16" s="4">
        <f t="shared" si="4"/>
        <v>53300</v>
      </c>
      <c r="V16" s="5">
        <v>1.8500000000000003E-2</v>
      </c>
    </row>
    <row r="17" spans="1:22" x14ac:dyDescent="0.2">
      <c r="A17" s="16" t="s">
        <v>337</v>
      </c>
      <c r="B17" s="4">
        <v>3200</v>
      </c>
      <c r="C17" s="4">
        <v>0</v>
      </c>
      <c r="D17" s="4">
        <v>3200</v>
      </c>
      <c r="E17" s="4">
        <v>136330000</v>
      </c>
      <c r="F17" s="4">
        <f t="shared" si="3"/>
        <v>12307601796</v>
      </c>
      <c r="L17" s="4">
        <v>71</v>
      </c>
      <c r="M17" s="4">
        <v>47</v>
      </c>
      <c r="N17" s="4">
        <v>2</v>
      </c>
      <c r="O17" s="4">
        <v>1</v>
      </c>
      <c r="P17" s="4">
        <v>32500</v>
      </c>
      <c r="Q17" s="4">
        <v>16900</v>
      </c>
      <c r="R17" s="5">
        <v>4.6999999999999993E-3</v>
      </c>
      <c r="S17" s="4">
        <v>53300</v>
      </c>
      <c r="T17" s="4">
        <f t="shared" si="1"/>
        <v>224710</v>
      </c>
      <c r="U17" s="4">
        <f t="shared" si="4"/>
        <v>232300</v>
      </c>
      <c r="V17" s="5">
        <v>2.2000000000000002E-2</v>
      </c>
    </row>
    <row r="18" spans="1:22" x14ac:dyDescent="0.2">
      <c r="A18" s="16" t="s">
        <v>336</v>
      </c>
      <c r="B18" s="4">
        <v>16000</v>
      </c>
      <c r="C18" s="4">
        <v>2300</v>
      </c>
      <c r="D18" s="4">
        <v>13700</v>
      </c>
      <c r="E18" s="4">
        <v>578820000</v>
      </c>
      <c r="F18" s="4">
        <f t="shared" si="3"/>
        <v>12171271796</v>
      </c>
      <c r="L18" s="4">
        <v>268</v>
      </c>
      <c r="M18" s="4">
        <v>222</v>
      </c>
      <c r="N18" s="4">
        <v>5</v>
      </c>
      <c r="O18" s="4">
        <v>20</v>
      </c>
      <c r="P18" s="4">
        <v>121100</v>
      </c>
      <c r="Q18" s="4">
        <v>207500</v>
      </c>
      <c r="R18" s="5">
        <v>-1.6299999999999999E-2</v>
      </c>
      <c r="S18" s="4">
        <v>341500</v>
      </c>
      <c r="T18" s="4">
        <f t="shared" si="1"/>
        <v>210870</v>
      </c>
      <c r="U18" s="4">
        <f t="shared" si="4"/>
        <v>211900</v>
      </c>
      <c r="V18" s="5">
        <v>7.1199999999999999E-2</v>
      </c>
    </row>
    <row r="19" spans="1:22" x14ac:dyDescent="0.2">
      <c r="A19" s="16" t="s">
        <v>335</v>
      </c>
      <c r="B19" s="4">
        <v>74900</v>
      </c>
      <c r="C19" s="4">
        <v>200</v>
      </c>
      <c r="D19" s="4">
        <v>74700</v>
      </c>
      <c r="E19" s="4">
        <v>3242770000</v>
      </c>
      <c r="F19" s="4">
        <f t="shared" si="3"/>
        <v>11592451796</v>
      </c>
      <c r="L19" s="4">
        <v>300</v>
      </c>
      <c r="M19" s="4">
        <v>220</v>
      </c>
      <c r="N19" s="4">
        <v>2</v>
      </c>
      <c r="O19" s="4">
        <v>14</v>
      </c>
      <c r="P19" s="4">
        <v>81100</v>
      </c>
      <c r="Q19" s="4">
        <v>161800</v>
      </c>
      <c r="R19" s="5">
        <v>-6.8000000000000005E-3</v>
      </c>
      <c r="S19" s="4">
        <v>259500</v>
      </c>
      <c r="T19" s="4">
        <f t="shared" si="1"/>
        <v>197290</v>
      </c>
      <c r="U19" s="4">
        <f t="shared" si="4"/>
        <v>196800</v>
      </c>
      <c r="V19" s="5">
        <v>1.83E-2</v>
      </c>
    </row>
    <row r="20" spans="1:22" x14ac:dyDescent="0.2">
      <c r="A20" s="16" t="s">
        <v>334</v>
      </c>
      <c r="B20" s="4">
        <v>118700</v>
      </c>
      <c r="C20" s="4">
        <v>13400</v>
      </c>
      <c r="D20" s="4">
        <v>105300</v>
      </c>
      <c r="E20" s="4">
        <v>4580390000</v>
      </c>
      <c r="F20" s="4">
        <f t="shared" si="3"/>
        <v>8349681796</v>
      </c>
      <c r="L20" s="4">
        <v>318</v>
      </c>
      <c r="M20" s="4">
        <v>142</v>
      </c>
      <c r="N20" s="4">
        <v>7</v>
      </c>
      <c r="O20" s="4">
        <v>13</v>
      </c>
      <c r="P20" s="4">
        <v>145500</v>
      </c>
      <c r="Q20" s="4">
        <v>146600</v>
      </c>
      <c r="R20" s="5">
        <v>2.3399999999999997E-2</v>
      </c>
      <c r="S20" s="4">
        <v>313200</v>
      </c>
      <c r="T20" s="4">
        <f t="shared" si="1"/>
        <v>179480</v>
      </c>
      <c r="U20" s="4">
        <f t="shared" si="4"/>
        <v>127500</v>
      </c>
      <c r="V20" s="5">
        <v>2.7200000000000002E-2</v>
      </c>
    </row>
    <row r="21" spans="1:22" x14ac:dyDescent="0.2">
      <c r="A21" s="16" t="s">
        <v>333</v>
      </c>
      <c r="B21" s="4">
        <v>8600</v>
      </c>
      <c r="C21" s="4">
        <v>4700</v>
      </c>
      <c r="D21" s="4">
        <v>3900</v>
      </c>
      <c r="E21" s="4">
        <v>158270000</v>
      </c>
      <c r="F21" s="4">
        <f t="shared" si="3"/>
        <v>3769291796</v>
      </c>
      <c r="L21" s="4">
        <v>245</v>
      </c>
      <c r="M21" s="4">
        <v>229</v>
      </c>
      <c r="N21" s="4">
        <v>21</v>
      </c>
      <c r="O21" s="4">
        <v>14</v>
      </c>
      <c r="P21" s="4">
        <v>218800</v>
      </c>
      <c r="Q21" s="4">
        <v>163500</v>
      </c>
      <c r="R21" s="5">
        <v>3.1400000000000004E-2</v>
      </c>
      <c r="S21" s="4">
        <v>382300</v>
      </c>
      <c r="T21" s="4">
        <f t="shared" si="1"/>
        <v>158250</v>
      </c>
      <c r="U21" s="4">
        <f t="shared" si="4"/>
        <v>99400</v>
      </c>
      <c r="V21" s="5">
        <v>5.5800000000000002E-2</v>
      </c>
    </row>
    <row r="22" spans="1:22" x14ac:dyDescent="0.2">
      <c r="A22" s="16" t="s">
        <v>332</v>
      </c>
      <c r="B22" s="4">
        <v>11100</v>
      </c>
      <c r="C22" s="4">
        <v>800</v>
      </c>
      <c r="D22" s="4">
        <v>10300</v>
      </c>
      <c r="E22" s="4">
        <v>425390000</v>
      </c>
      <c r="F22" s="4">
        <f t="shared" si="3"/>
        <v>3611021796</v>
      </c>
      <c r="L22" s="4">
        <v>243</v>
      </c>
      <c r="M22" s="4">
        <v>151</v>
      </c>
      <c r="N22" s="4">
        <v>15</v>
      </c>
      <c r="O22" s="4">
        <v>2</v>
      </c>
      <c r="P22" s="4">
        <v>149500</v>
      </c>
      <c r="Q22" s="4">
        <v>79500</v>
      </c>
      <c r="R22" s="5">
        <v>2.2200000000000001E-2</v>
      </c>
      <c r="S22" s="4">
        <v>232300</v>
      </c>
      <c r="T22" s="4">
        <f t="shared" si="1"/>
        <v>144260</v>
      </c>
      <c r="U22" s="4">
        <f t="shared" si="4"/>
        <v>82700</v>
      </c>
      <c r="V22" s="5">
        <v>3.5900000000000001E-2</v>
      </c>
    </row>
    <row r="23" spans="1:22" x14ac:dyDescent="0.2">
      <c r="A23" s="16" t="s">
        <v>331</v>
      </c>
      <c r="B23" s="4">
        <v>8000</v>
      </c>
      <c r="C23" s="4">
        <v>1600</v>
      </c>
      <c r="D23" s="4">
        <v>6400</v>
      </c>
      <c r="E23" s="4">
        <v>261420000</v>
      </c>
      <c r="F23" s="4">
        <f t="shared" si="3"/>
        <v>3185631796</v>
      </c>
      <c r="L23" s="4">
        <v>223</v>
      </c>
      <c r="M23" s="4">
        <v>170</v>
      </c>
      <c r="N23" s="4">
        <v>9</v>
      </c>
      <c r="O23" s="4">
        <v>3</v>
      </c>
      <c r="P23" s="4">
        <v>121600</v>
      </c>
      <c r="Q23" s="4">
        <v>90200</v>
      </c>
      <c r="R23" s="5">
        <v>2.5000000000000001E-3</v>
      </c>
      <c r="S23" s="4">
        <v>211900</v>
      </c>
      <c r="T23" s="4">
        <f t="shared" si="1"/>
        <v>146090</v>
      </c>
      <c r="U23" s="4">
        <f t="shared" si="4"/>
        <v>82700</v>
      </c>
      <c r="V23" s="5">
        <v>3.0099999999999998E-2</v>
      </c>
    </row>
    <row r="24" spans="1:22" x14ac:dyDescent="0.2">
      <c r="A24" s="16" t="s">
        <v>330</v>
      </c>
      <c r="B24" s="4">
        <v>40300</v>
      </c>
      <c r="C24" s="4">
        <v>1100</v>
      </c>
      <c r="D24" s="4">
        <v>39200</v>
      </c>
      <c r="E24" s="4">
        <v>1579700000</v>
      </c>
      <c r="F24" s="4">
        <f t="shared" si="3"/>
        <v>2924211796</v>
      </c>
      <c r="L24" s="4">
        <v>118</v>
      </c>
      <c r="M24" s="4">
        <v>243</v>
      </c>
      <c r="N24" s="4">
        <v>11</v>
      </c>
      <c r="O24" s="4">
        <v>3</v>
      </c>
      <c r="P24" s="4">
        <v>91200</v>
      </c>
      <c r="Q24" s="4">
        <v>105600</v>
      </c>
      <c r="R24" s="5">
        <v>-3.7000000000000002E-3</v>
      </c>
      <c r="S24" s="4">
        <v>196800</v>
      </c>
      <c r="T24" s="4">
        <f t="shared" si="1"/>
        <v>152980</v>
      </c>
      <c r="U24" s="4">
        <f t="shared" si="4"/>
        <v>82700</v>
      </c>
      <c r="V24" s="5">
        <v>1.8500000000000003E-2</v>
      </c>
    </row>
    <row r="25" spans="1:22" x14ac:dyDescent="0.2">
      <c r="A25" s="16" t="s">
        <v>329</v>
      </c>
      <c r="B25" s="4">
        <v>1100</v>
      </c>
      <c r="C25" s="4">
        <v>1200</v>
      </c>
      <c r="D25" s="4">
        <v>-100</v>
      </c>
      <c r="E25" s="4">
        <v>-4040000</v>
      </c>
      <c r="F25" s="4">
        <f t="shared" si="3"/>
        <v>1344511796</v>
      </c>
      <c r="L25" s="4">
        <v>89</v>
      </c>
      <c r="M25" s="4">
        <v>142</v>
      </c>
      <c r="N25" s="4">
        <v>6</v>
      </c>
      <c r="O25" s="4">
        <v>3</v>
      </c>
      <c r="P25" s="4">
        <v>67800</v>
      </c>
      <c r="Q25" s="4">
        <v>59700</v>
      </c>
      <c r="R25" s="5">
        <v>1.6299999999999999E-2</v>
      </c>
      <c r="S25" s="4">
        <v>127500</v>
      </c>
      <c r="T25" s="4">
        <f t="shared" si="1"/>
        <v>147560</v>
      </c>
      <c r="U25" s="4">
        <f t="shared" si="4"/>
        <v>82700</v>
      </c>
      <c r="V25" s="5">
        <v>1.72E-2</v>
      </c>
    </row>
    <row r="26" spans="1:22" x14ac:dyDescent="0.2">
      <c r="A26" s="16" t="s">
        <v>328</v>
      </c>
      <c r="B26" s="4">
        <v>900</v>
      </c>
      <c r="C26" s="4">
        <v>2200</v>
      </c>
      <c r="D26" s="4">
        <v>-1300</v>
      </c>
      <c r="E26" s="4">
        <v>-52110000</v>
      </c>
      <c r="F26" s="4">
        <f t="shared" si="3"/>
        <v>1348551796</v>
      </c>
      <c r="L26" s="4">
        <v>44</v>
      </c>
      <c r="M26" s="4">
        <v>103</v>
      </c>
      <c r="N26" s="4">
        <v>1</v>
      </c>
      <c r="O26" s="4">
        <v>3</v>
      </c>
      <c r="P26" s="4">
        <v>18600</v>
      </c>
      <c r="Q26" s="4">
        <v>52400</v>
      </c>
      <c r="R26" s="5">
        <v>-2.5000000000000001E-2</v>
      </c>
      <c r="S26" s="4">
        <v>99400</v>
      </c>
      <c r="T26" s="4">
        <f t="shared" si="1"/>
        <v>145950</v>
      </c>
      <c r="U26" s="4">
        <f t="shared" si="4"/>
        <v>82700</v>
      </c>
      <c r="V26" s="5">
        <v>2.69E-2</v>
      </c>
    </row>
    <row r="27" spans="1:22" x14ac:dyDescent="0.2">
      <c r="A27" s="16" t="s">
        <v>327</v>
      </c>
      <c r="B27" s="4">
        <v>2800</v>
      </c>
      <c r="C27" s="4">
        <v>0</v>
      </c>
      <c r="D27" s="4">
        <v>2800</v>
      </c>
      <c r="E27" s="4">
        <v>115270000</v>
      </c>
      <c r="F27" s="4">
        <f t="shared" si="3"/>
        <v>1400661796</v>
      </c>
      <c r="L27" s="4">
        <v>47</v>
      </c>
      <c r="M27" s="4">
        <v>97</v>
      </c>
      <c r="N27" s="4">
        <v>1</v>
      </c>
      <c r="O27" s="4">
        <v>1</v>
      </c>
      <c r="P27" s="4">
        <v>24700</v>
      </c>
      <c r="Q27" s="4">
        <v>57500</v>
      </c>
      <c r="R27" s="5">
        <v>-6.0000000000000001E-3</v>
      </c>
      <c r="S27" s="4">
        <v>82700</v>
      </c>
      <c r="T27" s="4">
        <f t="shared" si="1"/>
        <v>146060</v>
      </c>
      <c r="U27" s="4">
        <f t="shared" si="4"/>
        <v>92400</v>
      </c>
      <c r="V27" s="5">
        <v>1.3300000000000001E-2</v>
      </c>
    </row>
    <row r="28" spans="1:22" x14ac:dyDescent="0.2">
      <c r="A28" s="16" t="s">
        <v>326</v>
      </c>
      <c r="B28" s="4">
        <v>22800</v>
      </c>
      <c r="C28" s="4">
        <v>1710</v>
      </c>
      <c r="D28" s="4">
        <v>21090</v>
      </c>
      <c r="E28" s="4">
        <v>869000000</v>
      </c>
      <c r="F28" s="4">
        <f t="shared" si="3"/>
        <v>1285391796</v>
      </c>
      <c r="L28" s="4">
        <v>219</v>
      </c>
      <c r="M28" s="4">
        <v>119</v>
      </c>
      <c r="N28" s="4">
        <v>2</v>
      </c>
      <c r="O28" s="4">
        <v>11</v>
      </c>
      <c r="P28" s="4">
        <v>83200</v>
      </c>
      <c r="Q28" s="4">
        <v>118200</v>
      </c>
      <c r="R28" s="5">
        <v>2.2400000000000003E-2</v>
      </c>
      <c r="S28" s="4">
        <v>203100</v>
      </c>
      <c r="T28" s="4">
        <f t="shared" si="1"/>
        <v>136420</v>
      </c>
      <c r="U28" s="4">
        <f t="shared" si="4"/>
        <v>92400</v>
      </c>
      <c r="V28" s="5">
        <v>2.06E-2</v>
      </c>
    </row>
    <row r="29" spans="1:22" x14ac:dyDescent="0.2">
      <c r="A29" s="16" t="s">
        <v>325</v>
      </c>
      <c r="B29" s="4">
        <v>7300</v>
      </c>
      <c r="C29" s="4">
        <v>2000</v>
      </c>
      <c r="D29" s="4">
        <v>5300</v>
      </c>
      <c r="E29" s="4">
        <v>213370000</v>
      </c>
      <c r="F29" s="4">
        <f t="shared" si="3"/>
        <v>416391796</v>
      </c>
      <c r="L29" s="4">
        <v>135</v>
      </c>
      <c r="M29" s="4">
        <v>76</v>
      </c>
      <c r="N29" s="4">
        <v>6</v>
      </c>
      <c r="O29" s="4">
        <v>1</v>
      </c>
      <c r="P29" s="4">
        <v>85200</v>
      </c>
      <c r="Q29" s="4">
        <v>38000</v>
      </c>
      <c r="R29" s="5">
        <v>8.8000000000000005E-3</v>
      </c>
      <c r="S29" s="4">
        <v>123700</v>
      </c>
      <c r="T29" s="4">
        <f t="shared" si="1"/>
        <v>130800</v>
      </c>
      <c r="U29" s="4">
        <f t="shared" si="4"/>
        <v>92400</v>
      </c>
      <c r="V29" s="5">
        <v>1.24E-2</v>
      </c>
    </row>
    <row r="30" spans="1:22" x14ac:dyDescent="0.2">
      <c r="A30" s="16" t="s">
        <v>324</v>
      </c>
      <c r="B30" s="4">
        <v>0</v>
      </c>
      <c r="C30" s="4">
        <v>2900</v>
      </c>
      <c r="D30" s="4">
        <v>-2900</v>
      </c>
      <c r="E30" s="4">
        <v>-115900000</v>
      </c>
      <c r="F30" s="4">
        <f t="shared" si="3"/>
        <v>203021796</v>
      </c>
      <c r="L30" s="4">
        <v>87</v>
      </c>
      <c r="M30" s="4">
        <v>181</v>
      </c>
      <c r="N30" s="4">
        <v>5</v>
      </c>
      <c r="O30" s="4">
        <v>3</v>
      </c>
      <c r="P30" s="4">
        <v>58900</v>
      </c>
      <c r="Q30" s="4">
        <v>76200</v>
      </c>
      <c r="R30" s="5">
        <v>-2.5000000000000001E-3</v>
      </c>
      <c r="S30" s="4">
        <v>135100</v>
      </c>
      <c r="T30" s="4">
        <f t="shared" si="1"/>
        <v>135900</v>
      </c>
      <c r="U30" s="4">
        <f t="shared" si="4"/>
        <v>73300</v>
      </c>
      <c r="V30" s="5">
        <v>2.1000000000000001E-2</v>
      </c>
    </row>
    <row r="31" spans="1:22" x14ac:dyDescent="0.2">
      <c r="A31" s="16" t="s">
        <v>323</v>
      </c>
      <c r="B31" s="4">
        <v>0</v>
      </c>
      <c r="C31" s="4">
        <v>1000</v>
      </c>
      <c r="D31" s="4">
        <v>-1000</v>
      </c>
      <c r="E31" s="4">
        <v>-40390000</v>
      </c>
      <c r="F31" s="4">
        <f t="shared" si="3"/>
        <v>318921796</v>
      </c>
      <c r="L31" s="4">
        <v>112</v>
      </c>
      <c r="M31" s="4">
        <v>233</v>
      </c>
      <c r="N31" s="4">
        <v>1</v>
      </c>
      <c r="O31" s="4">
        <v>4</v>
      </c>
      <c r="P31" s="4">
        <v>52100</v>
      </c>
      <c r="Q31" s="4">
        <v>107200</v>
      </c>
      <c r="R31" s="5">
        <v>-2.2400000000000003E-2</v>
      </c>
      <c r="S31" s="4">
        <v>170000</v>
      </c>
      <c r="T31" s="4">
        <f t="shared" si="1"/>
        <v>129940</v>
      </c>
      <c r="U31" s="4">
        <f t="shared" si="4"/>
        <v>73300</v>
      </c>
      <c r="V31" s="5">
        <v>3.39E-2</v>
      </c>
    </row>
    <row r="32" spans="1:22" x14ac:dyDescent="0.2">
      <c r="A32" s="16" t="s">
        <v>322</v>
      </c>
      <c r="B32" s="4">
        <v>3600</v>
      </c>
      <c r="C32" s="4">
        <v>0</v>
      </c>
      <c r="D32" s="4">
        <v>3600</v>
      </c>
      <c r="E32" s="4">
        <v>147640000</v>
      </c>
      <c r="F32" s="4">
        <f t="shared" si="3"/>
        <v>359311796</v>
      </c>
      <c r="L32" s="4">
        <v>98</v>
      </c>
      <c r="M32" s="4">
        <v>111</v>
      </c>
      <c r="N32" s="4">
        <v>0</v>
      </c>
      <c r="O32" s="4">
        <v>5</v>
      </c>
      <c r="P32" s="4">
        <v>31200</v>
      </c>
      <c r="Q32" s="4">
        <v>57700</v>
      </c>
      <c r="R32" s="5">
        <v>0</v>
      </c>
      <c r="S32" s="4">
        <v>92400</v>
      </c>
      <c r="T32" s="4">
        <f t="shared" si="1"/>
        <v>127000</v>
      </c>
      <c r="U32" s="4">
        <f t="shared" si="4"/>
        <v>73300</v>
      </c>
      <c r="V32" s="5">
        <v>1.9299999999999998E-2</v>
      </c>
    </row>
    <row r="33" spans="1:22" x14ac:dyDescent="0.2">
      <c r="A33" s="16" t="s">
        <v>321</v>
      </c>
      <c r="B33" s="4">
        <v>16700</v>
      </c>
      <c r="C33" s="4">
        <v>1600</v>
      </c>
      <c r="D33" s="4">
        <v>15100</v>
      </c>
      <c r="E33" s="4">
        <v>617810000</v>
      </c>
      <c r="F33" s="4">
        <f t="shared" si="3"/>
        <v>211671796</v>
      </c>
      <c r="L33" s="4">
        <v>282</v>
      </c>
      <c r="M33" s="4">
        <v>134</v>
      </c>
      <c r="N33" s="4">
        <v>10</v>
      </c>
      <c r="O33" s="4">
        <v>1</v>
      </c>
      <c r="P33" s="4">
        <v>167900</v>
      </c>
      <c r="Q33" s="4">
        <v>57500</v>
      </c>
      <c r="R33" s="5">
        <v>3.7999999999999999E-2</v>
      </c>
      <c r="S33" s="4">
        <v>230200</v>
      </c>
      <c r="T33" s="4">
        <f t="shared" si="1"/>
        <v>116090</v>
      </c>
      <c r="U33" s="4">
        <f t="shared" si="4"/>
        <v>73300</v>
      </c>
      <c r="V33" s="5">
        <v>3.78E-2</v>
      </c>
    </row>
    <row r="34" spans="1:22" x14ac:dyDescent="0.2">
      <c r="A34" s="16" t="s">
        <v>320</v>
      </c>
      <c r="B34" s="4">
        <v>12600</v>
      </c>
      <c r="C34" s="4">
        <v>0</v>
      </c>
      <c r="D34" s="4">
        <v>12600</v>
      </c>
      <c r="E34" s="4">
        <v>506470000</v>
      </c>
      <c r="F34" s="4">
        <f t="shared" si="3"/>
        <v>-406138204</v>
      </c>
      <c r="L34" s="4">
        <v>120</v>
      </c>
      <c r="M34" s="4">
        <v>212</v>
      </c>
      <c r="N34" s="4">
        <v>6</v>
      </c>
      <c r="O34" s="4">
        <v>17</v>
      </c>
      <c r="P34" s="4">
        <v>80200</v>
      </c>
      <c r="Q34" s="4">
        <v>185200</v>
      </c>
      <c r="R34" s="5">
        <v>-8.8000000000000005E-3</v>
      </c>
      <c r="S34" s="4">
        <v>265700</v>
      </c>
      <c r="T34" s="4">
        <f t="shared" si="1"/>
        <v>101740</v>
      </c>
      <c r="U34" s="4">
        <f t="shared" si="4"/>
        <v>67500</v>
      </c>
      <c r="V34" s="5">
        <v>2.5899999999999999E-2</v>
      </c>
    </row>
    <row r="35" spans="1:22" x14ac:dyDescent="0.2">
      <c r="A35" s="16" t="s">
        <v>319</v>
      </c>
      <c r="B35" s="4">
        <v>5000</v>
      </c>
      <c r="C35" s="4">
        <v>500</v>
      </c>
      <c r="D35" s="4">
        <v>4500</v>
      </c>
      <c r="E35" s="4">
        <v>180000000</v>
      </c>
      <c r="F35" s="4">
        <f t="shared" si="3"/>
        <v>-912608204</v>
      </c>
      <c r="L35" s="4">
        <v>53</v>
      </c>
      <c r="M35" s="4">
        <v>91</v>
      </c>
      <c r="N35" s="4">
        <v>2</v>
      </c>
      <c r="O35" s="4">
        <v>3</v>
      </c>
      <c r="P35" s="4">
        <v>26000</v>
      </c>
      <c r="Q35" s="4">
        <v>46600</v>
      </c>
      <c r="R35" s="5">
        <v>2.5999999999999999E-3</v>
      </c>
      <c r="S35" s="4">
        <v>73300</v>
      </c>
      <c r="T35" s="4">
        <f t="shared" si="1"/>
        <v>110860</v>
      </c>
      <c r="U35" s="4">
        <f t="shared" si="4"/>
        <v>67500</v>
      </c>
      <c r="V35" s="5">
        <v>1.1299999999999999E-2</v>
      </c>
    </row>
    <row r="36" spans="1:22" x14ac:dyDescent="0.2">
      <c r="A36" s="16" t="s">
        <v>318</v>
      </c>
      <c r="B36" s="4">
        <v>5400</v>
      </c>
      <c r="C36" s="4">
        <v>0</v>
      </c>
      <c r="D36" s="4">
        <v>5400</v>
      </c>
      <c r="E36" s="4">
        <v>215350000</v>
      </c>
      <c r="F36" s="4">
        <f t="shared" si="3"/>
        <v>-1092608204</v>
      </c>
      <c r="L36" s="4">
        <v>83</v>
      </c>
      <c r="M36" s="4">
        <v>100</v>
      </c>
      <c r="N36" s="4">
        <v>2</v>
      </c>
      <c r="O36" s="4">
        <v>1</v>
      </c>
      <c r="P36" s="4">
        <v>32800</v>
      </c>
      <c r="Q36" s="4">
        <v>40200</v>
      </c>
      <c r="R36" s="5">
        <v>-2.5000000000000001E-3</v>
      </c>
      <c r="S36" s="4">
        <v>83300</v>
      </c>
      <c r="T36" s="4">
        <f t="shared" si="1"/>
        <v>135220</v>
      </c>
      <c r="U36" s="4">
        <f t="shared" si="4"/>
        <v>67500</v>
      </c>
      <c r="V36" s="5">
        <v>7.4999999999999997E-3</v>
      </c>
    </row>
    <row r="37" spans="1:22" x14ac:dyDescent="0.2">
      <c r="A37" s="16" t="s">
        <v>317</v>
      </c>
      <c r="B37" s="4">
        <v>3500</v>
      </c>
      <c r="C37" s="4">
        <v>700</v>
      </c>
      <c r="D37" s="4">
        <v>2800</v>
      </c>
      <c r="E37" s="4">
        <v>111850000</v>
      </c>
      <c r="F37" s="4">
        <f t="shared" si="3"/>
        <v>-1307958204</v>
      </c>
      <c r="L37" s="4">
        <v>86</v>
      </c>
      <c r="M37" s="4">
        <v>119</v>
      </c>
      <c r="N37" s="4">
        <v>0</v>
      </c>
      <c r="O37" s="4">
        <v>2</v>
      </c>
      <c r="P37" s="4">
        <v>31100</v>
      </c>
      <c r="Q37" s="4">
        <v>52600</v>
      </c>
      <c r="R37" s="5">
        <v>-3.7000000000000002E-3</v>
      </c>
      <c r="S37" s="4">
        <v>83800</v>
      </c>
      <c r="T37" s="4">
        <f t="shared" si="1"/>
        <v>147950</v>
      </c>
      <c r="U37" s="4">
        <f t="shared" si="4"/>
        <v>63000</v>
      </c>
      <c r="V37" s="5">
        <v>2.3399999999999997E-2</v>
      </c>
    </row>
    <row r="38" spans="1:22" x14ac:dyDescent="0.2">
      <c r="A38" s="16" t="s">
        <v>316</v>
      </c>
      <c r="B38" s="4">
        <v>3000</v>
      </c>
      <c r="C38" s="4">
        <v>1300</v>
      </c>
      <c r="D38" s="4">
        <v>1700</v>
      </c>
      <c r="E38" s="4">
        <v>69080000</v>
      </c>
      <c r="F38" s="4">
        <f t="shared" si="3"/>
        <v>-1419808204</v>
      </c>
      <c r="L38" s="4">
        <v>41</v>
      </c>
      <c r="M38" s="4">
        <v>170</v>
      </c>
      <c r="N38" s="4">
        <v>1</v>
      </c>
      <c r="O38" s="4">
        <v>5</v>
      </c>
      <c r="P38" s="4">
        <v>19700</v>
      </c>
      <c r="Q38" s="4">
        <v>85900</v>
      </c>
      <c r="R38" s="5">
        <v>-1.4999999999999999E-2</v>
      </c>
      <c r="S38" s="4">
        <v>106700</v>
      </c>
      <c r="T38" s="4">
        <f t="shared" si="1"/>
        <v>158430</v>
      </c>
      <c r="U38" s="4">
        <f t="shared" si="4"/>
        <v>63000</v>
      </c>
      <c r="V38" s="5">
        <v>2.2099999999999998E-2</v>
      </c>
    </row>
    <row r="39" spans="1:22" x14ac:dyDescent="0.2">
      <c r="A39" s="16" t="s">
        <v>315</v>
      </c>
      <c r="B39" s="4">
        <v>0</v>
      </c>
      <c r="C39" s="4">
        <v>1300</v>
      </c>
      <c r="D39" s="4">
        <v>-1300</v>
      </c>
      <c r="E39" s="4">
        <v>-53170000</v>
      </c>
      <c r="F39" s="4">
        <f t="shared" ref="F39:F44" si="5">E39+F40</f>
        <v>-1488888204</v>
      </c>
      <c r="L39" s="4">
        <v>51</v>
      </c>
      <c r="M39" s="4">
        <v>86</v>
      </c>
      <c r="N39" s="4">
        <v>0</v>
      </c>
      <c r="O39" s="4">
        <v>2</v>
      </c>
      <c r="P39" s="4">
        <v>20000</v>
      </c>
      <c r="Q39" s="4">
        <v>47200</v>
      </c>
      <c r="R39" s="5">
        <v>-3.5999999999999999E-3</v>
      </c>
      <c r="S39" s="4">
        <v>67500</v>
      </c>
      <c r="T39" s="4">
        <f t="shared" ref="T39:T44" si="6">AVERAGE(S40:S49)</f>
        <v>156060</v>
      </c>
      <c r="U39" s="4">
        <f t="shared" ref="U39:U44" si="7">MIN(S40:S44)</f>
        <v>63000</v>
      </c>
      <c r="V39" s="5">
        <v>1.2199999999999999E-2</v>
      </c>
    </row>
    <row r="40" spans="1:22" x14ac:dyDescent="0.2">
      <c r="A40" s="16" t="s">
        <v>314</v>
      </c>
      <c r="B40" s="4">
        <v>5000</v>
      </c>
      <c r="C40" s="4">
        <v>300</v>
      </c>
      <c r="D40" s="4">
        <v>4700</v>
      </c>
      <c r="E40" s="4">
        <v>186450000</v>
      </c>
      <c r="F40" s="4">
        <f t="shared" si="5"/>
        <v>-1435718204</v>
      </c>
      <c r="L40" s="4">
        <v>139</v>
      </c>
      <c r="M40" s="4">
        <v>150</v>
      </c>
      <c r="N40" s="4">
        <v>5</v>
      </c>
      <c r="O40" s="4">
        <v>7</v>
      </c>
      <c r="P40" s="4">
        <v>75700</v>
      </c>
      <c r="Q40" s="4">
        <v>105900</v>
      </c>
      <c r="R40" s="5">
        <v>3.04E-2</v>
      </c>
      <c r="S40" s="4">
        <v>186100</v>
      </c>
      <c r="T40" s="4">
        <f t="shared" si="6"/>
        <v>138780</v>
      </c>
      <c r="U40" s="4">
        <f t="shared" si="7"/>
        <v>63000</v>
      </c>
      <c r="V40" s="5">
        <v>5.3200000000000004E-2</v>
      </c>
    </row>
    <row r="41" spans="1:22" x14ac:dyDescent="0.2">
      <c r="A41" s="16" t="s">
        <v>310</v>
      </c>
      <c r="B41" s="4">
        <v>2400</v>
      </c>
      <c r="C41" s="4">
        <v>100</v>
      </c>
      <c r="D41" s="4">
        <v>2300</v>
      </c>
      <c r="E41" s="4">
        <v>91000000</v>
      </c>
      <c r="F41" s="4">
        <f t="shared" si="5"/>
        <v>-1622168204</v>
      </c>
      <c r="L41" s="4">
        <v>64</v>
      </c>
      <c r="M41" s="4">
        <v>80</v>
      </c>
      <c r="N41" s="4">
        <v>3</v>
      </c>
      <c r="O41" s="4">
        <v>5</v>
      </c>
      <c r="P41" s="4">
        <v>48000</v>
      </c>
      <c r="Q41" s="4">
        <v>62400</v>
      </c>
      <c r="R41" s="5">
        <v>2.5999999999999999E-3</v>
      </c>
      <c r="S41" s="4">
        <v>110400</v>
      </c>
      <c r="T41" s="4">
        <f t="shared" si="6"/>
        <v>137620</v>
      </c>
      <c r="U41" s="4">
        <f t="shared" si="7"/>
        <v>63000</v>
      </c>
      <c r="V41" s="5">
        <v>6.4000000000000003E-3</v>
      </c>
    </row>
    <row r="42" spans="1:22" x14ac:dyDescent="0.2">
      <c r="A42" s="16" t="s">
        <v>309</v>
      </c>
      <c r="B42" s="4">
        <v>4900</v>
      </c>
      <c r="C42" s="4">
        <v>0</v>
      </c>
      <c r="D42" s="4">
        <v>4900</v>
      </c>
      <c r="E42" s="4">
        <v>193190000</v>
      </c>
      <c r="F42" s="4">
        <f t="shared" si="5"/>
        <v>-1713168204</v>
      </c>
      <c r="L42" s="4">
        <v>69</v>
      </c>
      <c r="M42" s="4">
        <v>50</v>
      </c>
      <c r="N42" s="4">
        <v>0</v>
      </c>
      <c r="O42" s="4">
        <v>2</v>
      </c>
      <c r="P42" s="4">
        <v>22500</v>
      </c>
      <c r="Q42" s="4">
        <v>38900</v>
      </c>
      <c r="R42" s="5">
        <v>-1.1999999999999999E-3</v>
      </c>
      <c r="S42" s="4">
        <v>63000</v>
      </c>
      <c r="T42" s="4">
        <f t="shared" si="6"/>
        <v>136070</v>
      </c>
      <c r="U42" s="4">
        <f t="shared" si="7"/>
        <v>121100</v>
      </c>
      <c r="V42" s="5">
        <v>1.0200000000000001E-2</v>
      </c>
    </row>
    <row r="43" spans="1:22" x14ac:dyDescent="0.2">
      <c r="A43" s="16" t="s">
        <v>306</v>
      </c>
      <c r="B43" s="4">
        <v>5500</v>
      </c>
      <c r="C43" s="4">
        <v>1000</v>
      </c>
      <c r="D43" s="4">
        <v>4500</v>
      </c>
      <c r="E43" s="4">
        <v>176340000</v>
      </c>
      <c r="F43" s="4">
        <f t="shared" si="5"/>
        <v>-1906358204</v>
      </c>
      <c r="L43" s="4">
        <v>102</v>
      </c>
      <c r="M43" s="4">
        <v>120</v>
      </c>
      <c r="N43" s="4">
        <v>1</v>
      </c>
      <c r="O43" s="4">
        <v>2</v>
      </c>
      <c r="P43" s="4">
        <v>55300</v>
      </c>
      <c r="Q43" s="4">
        <v>65700</v>
      </c>
      <c r="R43" s="5">
        <v>9.0000000000000011E-3</v>
      </c>
      <c r="S43" s="4">
        <v>121100</v>
      </c>
      <c r="T43" s="4">
        <f t="shared" si="6"/>
        <v>129500</v>
      </c>
      <c r="U43" s="4">
        <f t="shared" si="7"/>
        <v>122200</v>
      </c>
      <c r="V43" s="5">
        <v>2.52E-2</v>
      </c>
    </row>
    <row r="44" spans="1:22" x14ac:dyDescent="0.2">
      <c r="A44" s="16" t="s">
        <v>305</v>
      </c>
      <c r="B44" s="4">
        <v>400</v>
      </c>
      <c r="C44" s="4">
        <v>14100</v>
      </c>
      <c r="D44" s="4">
        <v>-13700</v>
      </c>
      <c r="E44" s="4">
        <v>-535600000</v>
      </c>
      <c r="F44" s="4">
        <f t="shared" si="5"/>
        <v>-2082698204</v>
      </c>
      <c r="L44" s="4">
        <v>59</v>
      </c>
      <c r="M44" s="4">
        <v>166</v>
      </c>
      <c r="N44" s="4">
        <v>3</v>
      </c>
      <c r="O44" s="4">
        <v>2</v>
      </c>
      <c r="P44" s="4">
        <v>35000</v>
      </c>
      <c r="Q44" s="4">
        <v>85600</v>
      </c>
      <c r="R44" s="5">
        <v>3.9000000000000003E-3</v>
      </c>
      <c r="S44" s="4">
        <v>122200</v>
      </c>
      <c r="T44" s="4">
        <f t="shared" si="6"/>
        <v>121580</v>
      </c>
      <c r="U44" s="4">
        <f t="shared" si="7"/>
        <v>43800</v>
      </c>
      <c r="V44" s="5">
        <v>1.5300000000000001E-2</v>
      </c>
    </row>
    <row r="45" spans="1:22" x14ac:dyDescent="0.2">
      <c r="A45" s="16" t="s">
        <v>304</v>
      </c>
      <c r="B45" s="4">
        <v>2400</v>
      </c>
      <c r="C45" s="4">
        <v>22500</v>
      </c>
      <c r="D45" s="4">
        <v>-20100</v>
      </c>
      <c r="E45" s="4">
        <v>-786178204</v>
      </c>
      <c r="F45" s="4">
        <f t="shared" ref="F45:F55" si="8">E45+F46</f>
        <v>-1547098204</v>
      </c>
      <c r="L45" s="4">
        <v>126</v>
      </c>
      <c r="M45" s="4">
        <v>145</v>
      </c>
      <c r="N45" s="4">
        <v>6</v>
      </c>
      <c r="O45" s="4">
        <v>5</v>
      </c>
      <c r="P45" s="4">
        <v>80200</v>
      </c>
      <c r="Q45" s="4">
        <v>79000</v>
      </c>
      <c r="R45" s="5">
        <v>0</v>
      </c>
      <c r="S45" s="4">
        <v>164500</v>
      </c>
      <c r="T45" s="4">
        <f t="shared" ref="T45:T61" si="9">AVERAGE(S46:S55)</f>
        <v>108040</v>
      </c>
      <c r="U45" s="4">
        <f t="shared" ref="U45:U55" si="10">MIN(S46:S50)</f>
        <v>13300</v>
      </c>
      <c r="V45" s="5">
        <v>2.2799999999999997E-2</v>
      </c>
    </row>
    <row r="46" spans="1:22" x14ac:dyDescent="0.2">
      <c r="A46" s="16" t="s">
        <v>303</v>
      </c>
      <c r="B46" s="4">
        <v>0</v>
      </c>
      <c r="C46" s="4">
        <v>0</v>
      </c>
      <c r="D46" s="4">
        <v>0</v>
      </c>
      <c r="E46" s="4">
        <v>0</v>
      </c>
      <c r="F46" s="4">
        <f t="shared" si="8"/>
        <v>-760920000</v>
      </c>
      <c r="L46" s="4">
        <v>143</v>
      </c>
      <c r="M46" s="4">
        <v>244</v>
      </c>
      <c r="N46" s="4">
        <v>13</v>
      </c>
      <c r="O46" s="4">
        <v>18</v>
      </c>
      <c r="P46" s="4">
        <v>137100</v>
      </c>
      <c r="Q46" s="4">
        <v>189600</v>
      </c>
      <c r="R46" s="5">
        <v>1.5700000000000002E-2</v>
      </c>
      <c r="S46" s="4">
        <v>326900</v>
      </c>
      <c r="T46" s="4">
        <f t="shared" si="9"/>
        <v>79610.7</v>
      </c>
      <c r="U46" s="4">
        <f t="shared" si="10"/>
        <v>13300</v>
      </c>
      <c r="V46" s="5">
        <v>1.78E-2</v>
      </c>
    </row>
    <row r="47" spans="1:22" x14ac:dyDescent="0.2">
      <c r="A47" s="16" t="s">
        <v>299</v>
      </c>
      <c r="B47" s="4">
        <v>3000</v>
      </c>
      <c r="C47" s="4">
        <v>800</v>
      </c>
      <c r="D47" s="4">
        <v>2200</v>
      </c>
      <c r="E47" s="4">
        <v>83570000</v>
      </c>
      <c r="F47" s="4">
        <f t="shared" si="8"/>
        <v>-760920000</v>
      </c>
      <c r="L47" s="4">
        <v>174</v>
      </c>
      <c r="M47" s="4">
        <v>98</v>
      </c>
      <c r="N47" s="4">
        <v>13</v>
      </c>
      <c r="O47" s="4">
        <v>2</v>
      </c>
      <c r="P47" s="4">
        <v>151700</v>
      </c>
      <c r="Q47" s="4">
        <v>57900</v>
      </c>
      <c r="R47" s="5">
        <v>2.1299999999999999E-2</v>
      </c>
      <c r="S47" s="4">
        <v>211100</v>
      </c>
      <c r="T47" s="4">
        <f t="shared" si="9"/>
        <v>62885.4</v>
      </c>
      <c r="U47" s="4">
        <f t="shared" si="10"/>
        <v>13300</v>
      </c>
      <c r="V47" s="5">
        <v>2.35E-2</v>
      </c>
    </row>
    <row r="48" spans="1:22" x14ac:dyDescent="0.2">
      <c r="A48" s="16" t="s">
        <v>298</v>
      </c>
      <c r="B48" s="4">
        <v>8700</v>
      </c>
      <c r="C48" s="4">
        <v>3600</v>
      </c>
      <c r="D48" s="4">
        <v>5100</v>
      </c>
      <c r="E48" s="4">
        <v>191120000</v>
      </c>
      <c r="F48" s="4">
        <f t="shared" si="8"/>
        <v>-844490000</v>
      </c>
      <c r="L48" s="4">
        <v>222</v>
      </c>
      <c r="M48" s="4">
        <v>134</v>
      </c>
      <c r="N48" s="4">
        <v>5</v>
      </c>
      <c r="O48" s="4">
        <v>11</v>
      </c>
      <c r="P48" s="4">
        <v>111800</v>
      </c>
      <c r="Q48" s="4">
        <v>99500</v>
      </c>
      <c r="R48" s="5">
        <v>1.9E-2</v>
      </c>
      <c r="S48" s="4">
        <v>211500</v>
      </c>
      <c r="T48" s="4">
        <f t="shared" si="9"/>
        <v>47716.6</v>
      </c>
      <c r="U48" s="4">
        <f t="shared" si="10"/>
        <v>13300</v>
      </c>
      <c r="V48" s="5">
        <v>2.64E-2</v>
      </c>
    </row>
    <row r="49" spans="1:22" x14ac:dyDescent="0.2">
      <c r="A49" s="16" t="s">
        <v>286</v>
      </c>
      <c r="B49" s="4">
        <v>0</v>
      </c>
      <c r="C49" s="4">
        <v>1000</v>
      </c>
      <c r="D49" s="4">
        <v>-1000</v>
      </c>
      <c r="E49" s="4">
        <v>-36830000</v>
      </c>
      <c r="F49" s="4">
        <f t="shared" si="8"/>
        <v>-1035610000</v>
      </c>
      <c r="L49" s="4">
        <v>31</v>
      </c>
      <c r="M49" s="4">
        <v>69</v>
      </c>
      <c r="N49" s="4">
        <v>1</v>
      </c>
      <c r="O49" s="4">
        <v>3</v>
      </c>
      <c r="P49" s="4">
        <v>15600</v>
      </c>
      <c r="Q49" s="4">
        <v>28200</v>
      </c>
      <c r="R49" s="5">
        <v>0</v>
      </c>
      <c r="S49" s="4">
        <v>43800</v>
      </c>
      <c r="T49" s="4">
        <f t="shared" si="9"/>
        <v>51776.7</v>
      </c>
      <c r="U49" s="4">
        <f t="shared" si="10"/>
        <v>13300</v>
      </c>
      <c r="V49" s="5">
        <v>8.199999999999999E-3</v>
      </c>
    </row>
    <row r="50" spans="1:22" x14ac:dyDescent="0.2">
      <c r="A50" s="16" t="s">
        <v>285</v>
      </c>
      <c r="B50" s="4">
        <v>0</v>
      </c>
      <c r="C50" s="4">
        <v>0</v>
      </c>
      <c r="D50" s="4">
        <v>0</v>
      </c>
      <c r="E50" s="4">
        <v>0</v>
      </c>
      <c r="F50" s="4">
        <f t="shared" si="8"/>
        <v>-998780000</v>
      </c>
      <c r="L50" s="4">
        <v>4</v>
      </c>
      <c r="M50" s="4">
        <v>41</v>
      </c>
      <c r="N50" s="4">
        <v>0</v>
      </c>
      <c r="O50" s="4">
        <v>0</v>
      </c>
      <c r="P50" s="4">
        <v>1900</v>
      </c>
      <c r="Q50" s="4">
        <v>11400</v>
      </c>
      <c r="R50" s="5">
        <v>0</v>
      </c>
      <c r="S50" s="4">
        <v>13300</v>
      </c>
      <c r="T50" s="4">
        <f t="shared" si="9"/>
        <v>60117.7</v>
      </c>
      <c r="U50" s="4">
        <f t="shared" si="10"/>
        <v>29100</v>
      </c>
      <c r="V50" s="5">
        <v>5.5000000000000005E-3</v>
      </c>
    </row>
    <row r="51" spans="1:22" x14ac:dyDescent="0.2">
      <c r="A51" s="16" t="s">
        <v>284</v>
      </c>
      <c r="B51" s="4">
        <v>2000</v>
      </c>
      <c r="C51" s="4">
        <v>0</v>
      </c>
      <c r="D51" s="4">
        <v>2000</v>
      </c>
      <c r="E51" s="4">
        <v>73910000</v>
      </c>
      <c r="F51" s="4">
        <f t="shared" si="8"/>
        <v>-998780000</v>
      </c>
      <c r="L51" s="4">
        <v>96</v>
      </c>
      <c r="M51" s="4">
        <v>63</v>
      </c>
      <c r="N51" s="4">
        <v>2</v>
      </c>
      <c r="O51" s="4">
        <v>3</v>
      </c>
      <c r="P51" s="4">
        <v>63200</v>
      </c>
      <c r="Q51" s="4">
        <v>34400</v>
      </c>
      <c r="R51" s="5">
        <v>2.8000000000000004E-3</v>
      </c>
      <c r="S51" s="4">
        <v>98800</v>
      </c>
      <c r="T51" s="4">
        <f t="shared" si="9"/>
        <v>59504</v>
      </c>
      <c r="U51" s="4">
        <f t="shared" si="10"/>
        <v>29100</v>
      </c>
      <c r="V51" s="5">
        <v>1.3500000000000002E-2</v>
      </c>
    </row>
    <row r="52" spans="1:22" x14ac:dyDescent="0.2">
      <c r="A52" s="16" t="s">
        <v>283</v>
      </c>
      <c r="B52" s="4">
        <v>2600</v>
      </c>
      <c r="C52" s="4">
        <v>300</v>
      </c>
      <c r="D52" s="4">
        <v>2300</v>
      </c>
      <c r="E52" s="4">
        <v>84550000</v>
      </c>
      <c r="F52" s="4">
        <f t="shared" si="8"/>
        <v>-1072690000</v>
      </c>
      <c r="L52" s="4">
        <v>43</v>
      </c>
      <c r="M52" s="4">
        <v>42</v>
      </c>
      <c r="N52" s="4">
        <v>2</v>
      </c>
      <c r="O52" s="4">
        <v>1</v>
      </c>
      <c r="P52" s="4">
        <v>24900</v>
      </c>
      <c r="Q52" s="4">
        <v>22600</v>
      </c>
      <c r="R52" s="5">
        <v>-2.7000000000000001E-3</v>
      </c>
      <c r="S52" s="4">
        <v>47500</v>
      </c>
      <c r="T52" s="4">
        <f t="shared" si="9"/>
        <v>65574</v>
      </c>
      <c r="U52" s="4">
        <f t="shared" si="10"/>
        <v>29100</v>
      </c>
      <c r="V52" s="5">
        <v>9.4999999999999998E-3</v>
      </c>
    </row>
    <row r="53" spans="1:22" x14ac:dyDescent="0.2">
      <c r="A53" s="16" t="s">
        <v>282</v>
      </c>
      <c r="B53" s="4">
        <v>200</v>
      </c>
      <c r="C53" s="4">
        <v>0</v>
      </c>
      <c r="D53" s="4">
        <v>200</v>
      </c>
      <c r="E53" s="4">
        <v>7380000</v>
      </c>
      <c r="F53" s="4">
        <f t="shared" si="8"/>
        <v>-1157240000</v>
      </c>
      <c r="L53" s="4">
        <v>38</v>
      </c>
      <c r="M53" s="4">
        <v>67</v>
      </c>
      <c r="N53" s="4">
        <v>2</v>
      </c>
      <c r="O53" s="4">
        <v>2</v>
      </c>
      <c r="P53" s="4">
        <v>17600</v>
      </c>
      <c r="Q53" s="4">
        <v>37800</v>
      </c>
      <c r="R53" s="5">
        <v>0</v>
      </c>
      <c r="S53" s="4">
        <v>55400</v>
      </c>
      <c r="T53" s="4">
        <f t="shared" si="9"/>
        <v>69230.399999999994</v>
      </c>
      <c r="U53" s="4">
        <f t="shared" si="10"/>
        <v>29100</v>
      </c>
      <c r="V53" s="5">
        <v>1.09E-2</v>
      </c>
    </row>
    <row r="54" spans="1:22" x14ac:dyDescent="0.2">
      <c r="A54" s="16" t="s">
        <v>281</v>
      </c>
      <c r="B54" s="4">
        <v>0</v>
      </c>
      <c r="C54" s="4">
        <v>17800</v>
      </c>
      <c r="D54" s="4">
        <v>-17800</v>
      </c>
      <c r="E54" s="4">
        <v>-655560000</v>
      </c>
      <c r="F54" s="4">
        <f t="shared" si="8"/>
        <v>-1164620000</v>
      </c>
      <c r="L54" s="4">
        <v>71</v>
      </c>
      <c r="M54" s="4">
        <v>115</v>
      </c>
      <c r="N54" s="4">
        <v>0</v>
      </c>
      <c r="O54" s="4">
        <v>0</v>
      </c>
      <c r="P54" s="4">
        <v>15600</v>
      </c>
      <c r="Q54" s="4">
        <v>27500</v>
      </c>
      <c r="R54" s="5">
        <v>2.8000000000000004E-3</v>
      </c>
      <c r="S54" s="4">
        <v>43000</v>
      </c>
      <c r="T54" s="4">
        <f t="shared" si="9"/>
        <v>71021.5</v>
      </c>
      <c r="U54" s="4">
        <f t="shared" si="10"/>
        <v>29100</v>
      </c>
      <c r="V54" s="5">
        <v>9.4999999999999998E-3</v>
      </c>
    </row>
    <row r="55" spans="1:22" x14ac:dyDescent="0.2">
      <c r="A55" s="16" t="s">
        <v>280</v>
      </c>
      <c r="B55" s="4">
        <v>900</v>
      </c>
      <c r="C55" s="4">
        <v>100</v>
      </c>
      <c r="D55" s="4">
        <v>800</v>
      </c>
      <c r="E55" s="4">
        <v>29520000</v>
      </c>
      <c r="F55" s="4">
        <f t="shared" si="8"/>
        <v>-509060000</v>
      </c>
      <c r="L55" s="4">
        <v>16</v>
      </c>
      <c r="M55" s="4">
        <v>40</v>
      </c>
      <c r="N55" s="4">
        <v>0</v>
      </c>
      <c r="O55" s="4">
        <v>1</v>
      </c>
      <c r="P55" s="4">
        <v>5400</v>
      </c>
      <c r="Q55" s="4">
        <v>16700</v>
      </c>
      <c r="R55" s="5">
        <v>-4.0000000000000001E-3</v>
      </c>
      <c r="S55" s="4">
        <v>29100</v>
      </c>
      <c r="T55" s="4">
        <f t="shared" si="9"/>
        <v>79205.8</v>
      </c>
      <c r="U55" s="4">
        <f t="shared" si="10"/>
        <v>42607</v>
      </c>
      <c r="V55" s="5">
        <v>1.49E-2</v>
      </c>
    </row>
    <row r="56" spans="1:22" x14ac:dyDescent="0.2">
      <c r="A56" s="16" t="s">
        <v>279</v>
      </c>
      <c r="B56" s="4">
        <v>100</v>
      </c>
      <c r="C56" s="4">
        <v>100</v>
      </c>
      <c r="D56" s="4">
        <v>0</v>
      </c>
      <c r="E56" s="4">
        <v>-10000</v>
      </c>
      <c r="F56" s="4">
        <f t="shared" ref="F56:F125" si="11">E56+F57</f>
        <v>-538580000</v>
      </c>
      <c r="L56" s="4">
        <v>47</v>
      </c>
      <c r="M56" s="4">
        <v>37</v>
      </c>
      <c r="N56" s="4">
        <v>0</v>
      </c>
      <c r="O56" s="4">
        <v>1</v>
      </c>
      <c r="P56" s="4">
        <v>21100</v>
      </c>
      <c r="Q56" s="4">
        <v>21900</v>
      </c>
      <c r="R56" s="5">
        <v>1.24E-2</v>
      </c>
      <c r="S56" s="4">
        <v>42607</v>
      </c>
      <c r="T56" s="4">
        <f t="shared" si="9"/>
        <v>86556.3</v>
      </c>
      <c r="U56" s="4">
        <f t="shared" ref="U56:U123" si="12">MIN(S57:S61)</f>
        <v>43847</v>
      </c>
      <c r="V56" s="5">
        <v>1.7500000000000002E-2</v>
      </c>
    </row>
    <row r="57" spans="1:22" x14ac:dyDescent="0.2">
      <c r="A57" s="16" t="s">
        <v>278</v>
      </c>
      <c r="B57" s="4">
        <v>0</v>
      </c>
      <c r="C57" s="4">
        <v>0</v>
      </c>
      <c r="D57" s="4">
        <v>0</v>
      </c>
      <c r="E57" s="4">
        <v>0</v>
      </c>
      <c r="F57" s="4">
        <f t="shared" si="11"/>
        <v>-538570000</v>
      </c>
      <c r="L57" s="4">
        <v>50</v>
      </c>
      <c r="M57" s="4">
        <v>38</v>
      </c>
      <c r="N57" s="4">
        <v>1</v>
      </c>
      <c r="O57" s="4">
        <v>0</v>
      </c>
      <c r="P57" s="4">
        <v>26900</v>
      </c>
      <c r="Q57" s="4">
        <v>14800</v>
      </c>
      <c r="R57" s="5">
        <v>0</v>
      </c>
      <c r="S57" s="4">
        <v>43847</v>
      </c>
      <c r="T57" s="4">
        <f t="shared" si="9"/>
        <v>86747.6</v>
      </c>
      <c r="U57" s="4">
        <f t="shared" si="12"/>
        <v>59812</v>
      </c>
      <c r="V57" s="5">
        <v>5.5000000000000005E-3</v>
      </c>
    </row>
    <row r="58" spans="1:22" x14ac:dyDescent="0.2">
      <c r="A58" s="16" t="s">
        <v>275</v>
      </c>
      <c r="B58" s="4">
        <v>0</v>
      </c>
      <c r="C58" s="4">
        <v>0</v>
      </c>
      <c r="D58" s="4">
        <v>0</v>
      </c>
      <c r="E58" s="4">
        <v>0</v>
      </c>
      <c r="F58" s="4">
        <f t="shared" si="11"/>
        <v>-538570000</v>
      </c>
      <c r="L58" s="4">
        <v>28</v>
      </c>
      <c r="M58" s="4">
        <v>63</v>
      </c>
      <c r="N58" s="4">
        <v>2</v>
      </c>
      <c r="O58" s="4">
        <v>4</v>
      </c>
      <c r="P58" s="4">
        <v>19800</v>
      </c>
      <c r="Q58" s="4">
        <v>40000</v>
      </c>
      <c r="R58" s="5">
        <v>0</v>
      </c>
      <c r="S58" s="4">
        <v>59812</v>
      </c>
      <c r="T58" s="4">
        <f t="shared" si="9"/>
        <v>94486</v>
      </c>
      <c r="U58" s="4">
        <f t="shared" si="12"/>
        <v>84401</v>
      </c>
      <c r="V58" s="5">
        <v>5.5000000000000005E-3</v>
      </c>
    </row>
    <row r="59" spans="1:22" x14ac:dyDescent="0.2">
      <c r="A59" s="16" t="s">
        <v>274</v>
      </c>
      <c r="B59" s="4">
        <v>200</v>
      </c>
      <c r="C59" s="4">
        <v>0</v>
      </c>
      <c r="D59" s="4">
        <v>200</v>
      </c>
      <c r="E59" s="4">
        <v>7440000</v>
      </c>
      <c r="F59" s="4">
        <f t="shared" si="11"/>
        <v>-538570000</v>
      </c>
      <c r="L59" s="4">
        <v>49</v>
      </c>
      <c r="M59" s="4">
        <v>112</v>
      </c>
      <c r="N59" s="4">
        <v>0</v>
      </c>
      <c r="O59" s="4">
        <v>3</v>
      </c>
      <c r="P59" s="4">
        <v>16900</v>
      </c>
      <c r="Q59" s="4">
        <v>52900</v>
      </c>
      <c r="R59" s="5">
        <v>-1.8799999999999997E-2</v>
      </c>
      <c r="S59" s="4">
        <v>84401</v>
      </c>
      <c r="T59" s="4">
        <f t="shared" si="9"/>
        <v>95189.3</v>
      </c>
      <c r="U59" s="4">
        <f t="shared" si="12"/>
        <v>60911</v>
      </c>
      <c r="V59" s="5">
        <v>1.89E-2</v>
      </c>
    </row>
    <row r="60" spans="1:22" x14ac:dyDescent="0.2">
      <c r="A60" s="16" t="s">
        <v>273</v>
      </c>
      <c r="B60" s="4">
        <v>7400</v>
      </c>
      <c r="C60" s="4">
        <v>0</v>
      </c>
      <c r="D60" s="4">
        <v>7400</v>
      </c>
      <c r="E60" s="4">
        <v>275370000</v>
      </c>
      <c r="F60" s="4">
        <f t="shared" si="11"/>
        <v>-546010000</v>
      </c>
      <c r="L60" s="4">
        <v>59</v>
      </c>
      <c r="M60" s="4">
        <v>135</v>
      </c>
      <c r="N60" s="4">
        <v>0</v>
      </c>
      <c r="O60" s="4">
        <v>5</v>
      </c>
      <c r="P60" s="4">
        <v>20600</v>
      </c>
      <c r="Q60" s="4">
        <v>75900</v>
      </c>
      <c r="R60" s="5">
        <v>-2.5999999999999999E-3</v>
      </c>
      <c r="S60" s="4">
        <v>96710</v>
      </c>
      <c r="T60" s="4">
        <f t="shared" si="9"/>
        <v>101393.60000000001</v>
      </c>
      <c r="U60" s="4">
        <f t="shared" si="12"/>
        <v>60911</v>
      </c>
      <c r="V60" s="5">
        <v>1.0700000000000001E-2</v>
      </c>
    </row>
    <row r="61" spans="1:22" x14ac:dyDescent="0.2">
      <c r="A61" s="16" t="s">
        <v>268</v>
      </c>
      <c r="B61" s="4">
        <v>7700</v>
      </c>
      <c r="C61" s="4">
        <v>0</v>
      </c>
      <c r="D61" s="4">
        <v>7700</v>
      </c>
      <c r="E61" s="4">
        <v>287140000</v>
      </c>
      <c r="F61" s="4">
        <f t="shared" si="11"/>
        <v>-821380000</v>
      </c>
      <c r="L61" s="4">
        <v>93</v>
      </c>
      <c r="M61" s="4">
        <v>127</v>
      </c>
      <c r="N61" s="4">
        <v>1</v>
      </c>
      <c r="O61" s="4">
        <v>2</v>
      </c>
      <c r="P61" s="4">
        <v>32000</v>
      </c>
      <c r="Q61" s="4">
        <v>60600</v>
      </c>
      <c r="R61" s="5">
        <v>-2.5999999999999999E-3</v>
      </c>
      <c r="S61" s="4">
        <v>92663</v>
      </c>
      <c r="T61" s="4">
        <f t="shared" si="9"/>
        <v>99960.9</v>
      </c>
      <c r="U61" s="4">
        <f t="shared" si="12"/>
        <v>60911</v>
      </c>
      <c r="V61" s="5">
        <v>1.0700000000000001E-2</v>
      </c>
    </row>
    <row r="62" spans="1:22" x14ac:dyDescent="0.2">
      <c r="A62" s="16" t="s">
        <v>266</v>
      </c>
      <c r="B62" s="4">
        <v>13900</v>
      </c>
      <c r="C62" s="4">
        <v>6100</v>
      </c>
      <c r="D62" s="4">
        <v>7800</v>
      </c>
      <c r="E62" s="4">
        <v>292410000</v>
      </c>
      <c r="F62" s="4">
        <f t="shared" si="11"/>
        <v>-1108520000</v>
      </c>
      <c r="L62" s="4">
        <v>173</v>
      </c>
      <c r="M62" s="4">
        <v>77</v>
      </c>
      <c r="N62" s="4">
        <v>5</v>
      </c>
      <c r="O62" s="4">
        <v>0</v>
      </c>
      <c r="P62" s="4">
        <v>76500</v>
      </c>
      <c r="Q62" s="4">
        <v>31700</v>
      </c>
      <c r="R62" s="5">
        <v>9.4999999999999998E-3</v>
      </c>
      <c r="S62" s="4">
        <v>108200</v>
      </c>
      <c r="T62" s="4">
        <f t="shared" ref="T62:T115" si="13">AVERAGE(S63:S72)</f>
        <v>101367.9</v>
      </c>
      <c r="U62" s="4">
        <f t="shared" si="12"/>
        <v>45760</v>
      </c>
      <c r="V62" s="5">
        <v>1.6E-2</v>
      </c>
    </row>
    <row r="63" spans="1:22" x14ac:dyDescent="0.2">
      <c r="A63" s="16" t="s">
        <v>265</v>
      </c>
      <c r="B63" s="4">
        <v>0</v>
      </c>
      <c r="C63" s="4">
        <v>1600</v>
      </c>
      <c r="D63" s="4">
        <v>-1600</v>
      </c>
      <c r="E63" s="4">
        <v>-59510000</v>
      </c>
      <c r="F63" s="4">
        <f t="shared" si="11"/>
        <v>-1400930000</v>
      </c>
      <c r="L63" s="4">
        <v>63</v>
      </c>
      <c r="M63" s="4">
        <v>125</v>
      </c>
      <c r="N63" s="4">
        <v>1</v>
      </c>
      <c r="O63" s="4">
        <v>2</v>
      </c>
      <c r="P63" s="4">
        <v>22800</v>
      </c>
      <c r="Q63" s="4">
        <v>60100</v>
      </c>
      <c r="R63" s="5">
        <v>-9.300000000000001E-3</v>
      </c>
      <c r="S63" s="4">
        <v>91964</v>
      </c>
      <c r="T63" s="4">
        <f t="shared" si="13"/>
        <v>97684.3</v>
      </c>
      <c r="U63" s="4">
        <f t="shared" si="12"/>
        <v>45760</v>
      </c>
      <c r="V63" s="5">
        <v>1.21E-2</v>
      </c>
    </row>
    <row r="64" spans="1:22" x14ac:dyDescent="0.2">
      <c r="A64" s="16" t="s">
        <v>247</v>
      </c>
      <c r="B64" s="4">
        <v>2000</v>
      </c>
      <c r="C64" s="4">
        <v>300</v>
      </c>
      <c r="D64" s="4">
        <v>1700</v>
      </c>
      <c r="E64" s="4">
        <v>63380000</v>
      </c>
      <c r="F64" s="4">
        <f t="shared" si="11"/>
        <v>-1341420000</v>
      </c>
      <c r="L64" s="4">
        <v>56</v>
      </c>
      <c r="M64" s="4">
        <v>64</v>
      </c>
      <c r="N64" s="4">
        <v>1</v>
      </c>
      <c r="O64" s="4">
        <v>2</v>
      </c>
      <c r="P64" s="4">
        <v>18300</v>
      </c>
      <c r="Q64" s="4">
        <v>39300</v>
      </c>
      <c r="R64" s="5">
        <v>0</v>
      </c>
      <c r="S64" s="4">
        <v>60911</v>
      </c>
      <c r="T64" s="4">
        <f t="shared" si="13"/>
        <v>93261.8</v>
      </c>
      <c r="U64" s="4">
        <f t="shared" si="12"/>
        <v>45760</v>
      </c>
      <c r="V64" s="5">
        <v>1.34E-2</v>
      </c>
    </row>
    <row r="65" spans="1:22" x14ac:dyDescent="0.2">
      <c r="A65" s="16" t="s">
        <v>239</v>
      </c>
      <c r="B65" s="4">
        <v>1000</v>
      </c>
      <c r="C65" s="4">
        <v>400</v>
      </c>
      <c r="D65" s="4">
        <v>600</v>
      </c>
      <c r="E65" s="4">
        <v>22620000</v>
      </c>
      <c r="F65" s="4">
        <f t="shared" si="11"/>
        <v>-1404800000</v>
      </c>
      <c r="L65" s="4">
        <v>82</v>
      </c>
      <c r="M65" s="4">
        <v>148</v>
      </c>
      <c r="N65" s="4">
        <v>1</v>
      </c>
      <c r="O65" s="4">
        <v>0</v>
      </c>
      <c r="P65" s="4">
        <v>45100</v>
      </c>
      <c r="Q65" s="4">
        <v>65300</v>
      </c>
      <c r="R65" s="5">
        <v>-1.3100000000000001E-2</v>
      </c>
      <c r="S65" s="4">
        <v>110943</v>
      </c>
      <c r="T65" s="4">
        <f t="shared" si="13"/>
        <v>91123.5</v>
      </c>
      <c r="U65" s="4">
        <f t="shared" si="12"/>
        <v>45760</v>
      </c>
      <c r="V65" s="5">
        <v>1.5800000000000002E-2</v>
      </c>
    </row>
    <row r="66" spans="1:22" x14ac:dyDescent="0.2">
      <c r="A66" s="16" t="s">
        <v>238</v>
      </c>
      <c r="B66" s="4">
        <v>30900</v>
      </c>
      <c r="C66" s="4">
        <v>800</v>
      </c>
      <c r="D66" s="4">
        <v>30100</v>
      </c>
      <c r="E66" s="4">
        <v>1110570000</v>
      </c>
      <c r="F66" s="4">
        <f t="shared" si="11"/>
        <v>-1427420000</v>
      </c>
      <c r="L66" s="4">
        <v>90</v>
      </c>
      <c r="M66" s="4">
        <v>68</v>
      </c>
      <c r="N66" s="4">
        <v>2</v>
      </c>
      <c r="O66" s="4">
        <v>0</v>
      </c>
      <c r="P66" s="4">
        <v>93000</v>
      </c>
      <c r="Q66" s="4">
        <v>23000</v>
      </c>
      <c r="R66" s="5">
        <v>3.56E-2</v>
      </c>
      <c r="S66" s="4">
        <v>116112</v>
      </c>
      <c r="T66" s="4">
        <f t="shared" si="13"/>
        <v>85034.9</v>
      </c>
      <c r="U66" s="4">
        <f t="shared" si="12"/>
        <v>45760</v>
      </c>
      <c r="V66" s="5">
        <v>4.7500000000000001E-2</v>
      </c>
    </row>
    <row r="67" spans="1:22" x14ac:dyDescent="0.2">
      <c r="A67" s="16" t="s">
        <v>237</v>
      </c>
      <c r="B67" s="4">
        <v>1300</v>
      </c>
      <c r="C67" s="4">
        <v>0</v>
      </c>
      <c r="D67" s="4">
        <v>1300</v>
      </c>
      <c r="E67" s="4">
        <v>47570000</v>
      </c>
      <c r="F67" s="4">
        <f t="shared" si="11"/>
        <v>-2537990000</v>
      </c>
      <c r="L67" s="4">
        <v>34</v>
      </c>
      <c r="M67" s="4">
        <v>53</v>
      </c>
      <c r="N67" s="4">
        <v>0</v>
      </c>
      <c r="O67" s="4">
        <v>1</v>
      </c>
      <c r="P67" s="4">
        <v>10100</v>
      </c>
      <c r="Q67" s="4">
        <v>27400</v>
      </c>
      <c r="R67" s="5">
        <v>8.3000000000000001E-3</v>
      </c>
      <c r="S67" s="4">
        <v>45760</v>
      </c>
      <c r="T67" s="4">
        <f t="shared" si="13"/>
        <v>85663.9</v>
      </c>
      <c r="U67" s="4">
        <f t="shared" si="12"/>
        <v>78336</v>
      </c>
      <c r="V67" s="5">
        <v>1.3600000000000001E-2</v>
      </c>
    </row>
    <row r="68" spans="1:22" x14ac:dyDescent="0.2">
      <c r="A68" s="16" t="s">
        <v>233</v>
      </c>
      <c r="B68" s="4">
        <v>600</v>
      </c>
      <c r="C68" s="4">
        <v>1000</v>
      </c>
      <c r="D68" s="4">
        <v>-400</v>
      </c>
      <c r="E68" s="4">
        <v>-15450000</v>
      </c>
      <c r="F68" s="4">
        <f t="shared" si="11"/>
        <v>-2585560000</v>
      </c>
      <c r="L68" s="4">
        <v>30</v>
      </c>
      <c r="M68" s="4">
        <v>125</v>
      </c>
      <c r="N68" s="4">
        <v>0</v>
      </c>
      <c r="O68" s="4">
        <v>4</v>
      </c>
      <c r="P68" s="4">
        <v>8300</v>
      </c>
      <c r="Q68" s="4">
        <v>128800</v>
      </c>
      <c r="R68" s="5">
        <v>-2.6800000000000001E-2</v>
      </c>
      <c r="S68" s="4">
        <v>137196</v>
      </c>
      <c r="T68" s="4">
        <f t="shared" si="13"/>
        <v>82262.7</v>
      </c>
      <c r="U68" s="4">
        <f t="shared" si="12"/>
        <v>55128</v>
      </c>
      <c r="V68" s="5">
        <v>2.69E-2</v>
      </c>
    </row>
    <row r="69" spans="1:22" x14ac:dyDescent="0.2">
      <c r="A69" s="16" t="s">
        <v>232</v>
      </c>
      <c r="B69" s="4">
        <v>200</v>
      </c>
      <c r="C69" s="4">
        <v>3300</v>
      </c>
      <c r="D69" s="4">
        <v>-3100</v>
      </c>
      <c r="E69" s="4">
        <v>-116270000</v>
      </c>
      <c r="F69" s="4">
        <f t="shared" si="11"/>
        <v>-2570110000</v>
      </c>
      <c r="R69" s="5">
        <v>-7.9000000000000008E-3</v>
      </c>
      <c r="S69" s="4">
        <v>91434</v>
      </c>
      <c r="T69" s="4">
        <f t="shared" si="13"/>
        <v>84643.5</v>
      </c>
      <c r="U69" s="4">
        <f t="shared" si="12"/>
        <v>16686</v>
      </c>
      <c r="V69" s="5">
        <v>1.7299999999999999E-2</v>
      </c>
    </row>
    <row r="70" spans="1:22" x14ac:dyDescent="0.2">
      <c r="A70" s="16" t="s">
        <v>231</v>
      </c>
      <c r="B70" s="4">
        <v>1300</v>
      </c>
      <c r="C70" s="4">
        <v>600</v>
      </c>
      <c r="D70" s="4">
        <v>700</v>
      </c>
      <c r="E70" s="4">
        <v>25810000</v>
      </c>
      <c r="F70" s="4">
        <f t="shared" si="11"/>
        <v>-2453840000</v>
      </c>
      <c r="R70" s="5">
        <v>2.0400000000000001E-2</v>
      </c>
      <c r="S70" s="4">
        <v>158753</v>
      </c>
      <c r="T70" s="4">
        <f t="shared" si="13"/>
        <v>78052</v>
      </c>
      <c r="U70" s="4">
        <f t="shared" si="12"/>
        <v>16686</v>
      </c>
      <c r="V70" s="5">
        <v>1.7299999999999999E-2</v>
      </c>
    </row>
    <row r="71" spans="1:22" x14ac:dyDescent="0.2">
      <c r="A71" s="16" t="s">
        <v>230</v>
      </c>
      <c r="B71" s="4">
        <v>0</v>
      </c>
      <c r="C71" s="4">
        <v>0</v>
      </c>
      <c r="D71" s="4">
        <v>0</v>
      </c>
      <c r="E71" s="4">
        <v>0</v>
      </c>
      <c r="F71" s="4">
        <f t="shared" si="11"/>
        <v>-2479650000</v>
      </c>
      <c r="R71" s="5">
        <v>1.4000000000000002E-3</v>
      </c>
      <c r="S71" s="4">
        <v>78336</v>
      </c>
      <c r="T71" s="4">
        <f t="shared" si="13"/>
        <v>92698.6</v>
      </c>
      <c r="U71" s="4">
        <f t="shared" si="12"/>
        <v>16686</v>
      </c>
      <c r="V71" s="5">
        <v>1.0800000000000001E-2</v>
      </c>
    </row>
    <row r="72" spans="1:22" x14ac:dyDescent="0.2">
      <c r="A72" s="16" t="s">
        <v>229</v>
      </c>
      <c r="B72" s="4">
        <v>3300</v>
      </c>
      <c r="C72" s="4">
        <v>0</v>
      </c>
      <c r="D72" s="4">
        <v>3300</v>
      </c>
      <c r="E72" s="4">
        <v>120740000</v>
      </c>
      <c r="F72" s="4">
        <f t="shared" si="11"/>
        <v>-2479650000</v>
      </c>
      <c r="R72" s="5">
        <v>1.9400000000000001E-2</v>
      </c>
      <c r="S72" s="4">
        <v>122270</v>
      </c>
      <c r="T72" s="4">
        <f t="shared" si="13"/>
        <v>87847.8</v>
      </c>
      <c r="U72" s="4">
        <f t="shared" si="12"/>
        <v>16686</v>
      </c>
      <c r="V72" s="5">
        <v>1.9099999999999999E-2</v>
      </c>
    </row>
    <row r="73" spans="1:22" x14ac:dyDescent="0.2">
      <c r="A73" s="16" t="s">
        <v>228</v>
      </c>
      <c r="B73" s="4">
        <v>1000</v>
      </c>
      <c r="C73" s="4">
        <v>1200</v>
      </c>
      <c r="D73" s="4">
        <v>-200</v>
      </c>
      <c r="E73" s="4">
        <v>-7190000</v>
      </c>
      <c r="F73" s="4">
        <f t="shared" si="11"/>
        <v>-2600390000</v>
      </c>
      <c r="R73" s="5">
        <v>-6.8000000000000005E-3</v>
      </c>
      <c r="S73" s="4">
        <v>55128</v>
      </c>
      <c r="T73" s="4">
        <f t="shared" si="13"/>
        <v>92776.5</v>
      </c>
      <c r="U73" s="4">
        <f t="shared" si="12"/>
        <v>16686</v>
      </c>
      <c r="V73" s="5">
        <v>1.6399999999999998E-2</v>
      </c>
    </row>
    <row r="74" spans="1:22" x14ac:dyDescent="0.2">
      <c r="A74" s="16" t="s">
        <v>227</v>
      </c>
      <c r="B74" s="4">
        <v>0</v>
      </c>
      <c r="C74" s="4">
        <v>0</v>
      </c>
      <c r="D74" s="4">
        <v>0</v>
      </c>
      <c r="E74" s="4">
        <v>0</v>
      </c>
      <c r="F74" s="4">
        <f t="shared" si="11"/>
        <v>-2593200000</v>
      </c>
      <c r="R74" s="5">
        <v>-4.0999999999999995E-3</v>
      </c>
      <c r="S74" s="4">
        <v>16686</v>
      </c>
      <c r="T74" s="4">
        <f t="shared" si="13"/>
        <v>113806.6</v>
      </c>
      <c r="U74" s="4">
        <f t="shared" si="12"/>
        <v>52050</v>
      </c>
      <c r="V74" s="5">
        <v>5.5000000000000005E-3</v>
      </c>
    </row>
    <row r="75" spans="1:22" x14ac:dyDescent="0.2">
      <c r="A75" s="16" t="s">
        <v>221</v>
      </c>
      <c r="B75" s="4">
        <v>59000</v>
      </c>
      <c r="C75" s="4">
        <v>2200</v>
      </c>
      <c r="D75" s="4">
        <v>56800</v>
      </c>
      <c r="E75" s="4">
        <v>2063620000</v>
      </c>
      <c r="F75" s="4">
        <f t="shared" si="11"/>
        <v>-2593200000</v>
      </c>
      <c r="R75" s="5">
        <v>1.9599999999999999E-2</v>
      </c>
      <c r="S75" s="4">
        <v>89560</v>
      </c>
      <c r="T75" s="4">
        <f t="shared" si="13"/>
        <v>116530.6</v>
      </c>
      <c r="U75" s="4">
        <f t="shared" si="12"/>
        <v>52050</v>
      </c>
      <c r="V75" s="5">
        <v>1.37E-2</v>
      </c>
    </row>
    <row r="76" spans="1:22" x14ac:dyDescent="0.2">
      <c r="A76" s="16" t="s">
        <v>212</v>
      </c>
      <c r="B76" s="4">
        <v>300</v>
      </c>
      <c r="C76" s="4">
        <v>0</v>
      </c>
      <c r="D76" s="4">
        <v>300</v>
      </c>
      <c r="E76" s="4">
        <v>10670000</v>
      </c>
      <c r="F76" s="4">
        <f t="shared" si="11"/>
        <v>-4656820000</v>
      </c>
      <c r="R76" s="5">
        <v>5.6999999999999993E-3</v>
      </c>
      <c r="S76" s="4">
        <v>55226</v>
      </c>
      <c r="T76" s="4">
        <f t="shared" si="13"/>
        <v>130588.5</v>
      </c>
      <c r="U76" s="4">
        <f t="shared" si="12"/>
        <v>52050</v>
      </c>
      <c r="V76" s="5">
        <v>1.8200000000000001E-2</v>
      </c>
    </row>
    <row r="77" spans="1:22" x14ac:dyDescent="0.2">
      <c r="A77" s="16" t="s">
        <v>211</v>
      </c>
      <c r="B77" s="4">
        <v>200</v>
      </c>
      <c r="C77" s="4">
        <v>800</v>
      </c>
      <c r="D77" s="4">
        <v>-600</v>
      </c>
      <c r="E77" s="4">
        <v>-21580000</v>
      </c>
      <c r="F77" s="4">
        <f t="shared" si="11"/>
        <v>-4667490000</v>
      </c>
      <c r="R77" s="5">
        <v>-1.11E-2</v>
      </c>
      <c r="S77" s="4">
        <v>52050</v>
      </c>
      <c r="T77" s="4">
        <f t="shared" si="13"/>
        <v>150040</v>
      </c>
      <c r="U77" s="4">
        <f t="shared" si="12"/>
        <v>73762</v>
      </c>
      <c r="V77" s="5">
        <v>1.1200000000000002E-2</v>
      </c>
    </row>
    <row r="78" spans="1:22" x14ac:dyDescent="0.2">
      <c r="A78" s="16" t="s">
        <v>210</v>
      </c>
      <c r="B78" s="4">
        <v>2300</v>
      </c>
      <c r="C78" s="4">
        <v>515</v>
      </c>
      <c r="D78" s="4">
        <v>1785</v>
      </c>
      <c r="E78" s="4">
        <v>64220000</v>
      </c>
      <c r="F78" s="4">
        <f t="shared" si="11"/>
        <v>-4645910000</v>
      </c>
      <c r="R78" s="5">
        <v>-1.6299999999999999E-2</v>
      </c>
      <c r="S78" s="4">
        <v>103184</v>
      </c>
      <c r="T78" s="4">
        <f t="shared" si="13"/>
        <v>146589.70000000001</v>
      </c>
      <c r="U78" s="4">
        <f t="shared" si="12"/>
        <v>73762</v>
      </c>
      <c r="V78" s="5">
        <v>1.6399999999999998E-2</v>
      </c>
    </row>
    <row r="79" spans="1:22" x14ac:dyDescent="0.2">
      <c r="A79" s="16" t="s">
        <v>209</v>
      </c>
      <c r="B79" s="4">
        <v>0</v>
      </c>
      <c r="C79" s="4">
        <v>0</v>
      </c>
      <c r="D79" s="4">
        <v>0</v>
      </c>
      <c r="E79" s="4">
        <v>0</v>
      </c>
      <c r="F79" s="4">
        <f t="shared" si="11"/>
        <v>-4710130000</v>
      </c>
      <c r="R79" s="5">
        <v>-1.0800000000000001E-2</v>
      </c>
      <c r="S79" s="4">
        <v>115242</v>
      </c>
      <c r="T79" s="4">
        <f t="shared" si="13"/>
        <v>148757.5</v>
      </c>
      <c r="U79" s="4">
        <f t="shared" si="12"/>
        <v>73762</v>
      </c>
      <c r="V79" s="5">
        <v>1.7500000000000002E-2</v>
      </c>
    </row>
    <row r="80" spans="1:22" x14ac:dyDescent="0.2">
      <c r="A80" s="16" t="s">
        <v>208</v>
      </c>
      <c r="B80" s="4">
        <v>0</v>
      </c>
      <c r="C80" s="4">
        <v>0</v>
      </c>
      <c r="D80" s="4">
        <v>0</v>
      </c>
      <c r="E80" s="4">
        <v>0</v>
      </c>
      <c r="F80" s="4">
        <f t="shared" si="11"/>
        <v>-4710130000</v>
      </c>
      <c r="R80" s="5">
        <v>-1.46E-2</v>
      </c>
      <c r="S80" s="4">
        <v>92838</v>
      </c>
      <c r="T80" s="4">
        <f t="shared" si="13"/>
        <v>152448.6</v>
      </c>
      <c r="U80" s="4">
        <f t="shared" si="12"/>
        <v>73762</v>
      </c>
      <c r="V80" s="5">
        <v>2.5099999999999997E-2</v>
      </c>
    </row>
    <row r="81" spans="1:22" x14ac:dyDescent="0.2">
      <c r="A81" s="16" t="s">
        <v>207</v>
      </c>
      <c r="B81" s="4">
        <v>100</v>
      </c>
      <c r="C81" s="4">
        <v>1600</v>
      </c>
      <c r="D81" s="4">
        <v>-1500</v>
      </c>
      <c r="E81" s="4">
        <v>-56230000</v>
      </c>
      <c r="F81" s="4">
        <f t="shared" si="11"/>
        <v>-4710130000</v>
      </c>
      <c r="R81" s="5">
        <v>9.4999999999999998E-3</v>
      </c>
      <c r="S81" s="4">
        <v>224802</v>
      </c>
      <c r="T81" s="4">
        <f t="shared" si="13"/>
        <v>141893.1</v>
      </c>
      <c r="U81" s="4">
        <f t="shared" si="12"/>
        <v>73762</v>
      </c>
      <c r="V81" s="5">
        <v>1.8500000000000003E-2</v>
      </c>
    </row>
    <row r="82" spans="1:22" x14ac:dyDescent="0.2">
      <c r="A82" s="16" t="s">
        <v>206</v>
      </c>
      <c r="B82" s="4">
        <v>0</v>
      </c>
      <c r="C82" s="4">
        <v>4300</v>
      </c>
      <c r="D82" s="4">
        <v>-4300</v>
      </c>
      <c r="E82" s="4">
        <v>-160350000</v>
      </c>
      <c r="F82" s="4">
        <f t="shared" si="11"/>
        <v>-4653900000</v>
      </c>
      <c r="R82" s="5">
        <v>-9.300000000000001E-3</v>
      </c>
      <c r="S82" s="4">
        <v>73762</v>
      </c>
      <c r="T82" s="4">
        <f t="shared" si="13"/>
        <v>140380.70000000001</v>
      </c>
      <c r="U82" s="4">
        <f t="shared" si="12"/>
        <v>104415</v>
      </c>
      <c r="V82" s="5">
        <v>1.47E-2</v>
      </c>
    </row>
    <row r="83" spans="1:22" x14ac:dyDescent="0.2">
      <c r="A83" s="16" t="s">
        <v>205</v>
      </c>
      <c r="B83" s="4">
        <v>0</v>
      </c>
      <c r="C83" s="4">
        <v>0</v>
      </c>
      <c r="D83" s="4">
        <v>0</v>
      </c>
      <c r="E83" s="4">
        <v>0</v>
      </c>
      <c r="F83" s="4">
        <f t="shared" si="11"/>
        <v>-4493550000</v>
      </c>
      <c r="R83" s="5">
        <v>-3.9000000000000003E-3</v>
      </c>
      <c r="S83" s="4">
        <v>104415</v>
      </c>
      <c r="T83" s="4">
        <f t="shared" si="13"/>
        <v>148997.4</v>
      </c>
      <c r="U83" s="4">
        <f t="shared" si="12"/>
        <v>68681</v>
      </c>
      <c r="V83" s="5">
        <v>8.0000000000000002E-3</v>
      </c>
    </row>
    <row r="84" spans="1:22" x14ac:dyDescent="0.2">
      <c r="A84" s="16" t="s">
        <v>204</v>
      </c>
      <c r="B84" s="4">
        <v>24800</v>
      </c>
      <c r="C84" s="4">
        <v>7500</v>
      </c>
      <c r="D84" s="4">
        <v>17300</v>
      </c>
      <c r="E84" s="4">
        <v>649860000</v>
      </c>
      <c r="F84" s="4">
        <f t="shared" si="11"/>
        <v>-4493550000</v>
      </c>
      <c r="R84" s="5">
        <v>8.1000000000000013E-3</v>
      </c>
      <c r="S84" s="4">
        <v>226987</v>
      </c>
      <c r="T84" s="4">
        <f t="shared" si="13"/>
        <v>147554</v>
      </c>
      <c r="U84" s="4">
        <f t="shared" si="12"/>
        <v>68681</v>
      </c>
      <c r="V84" s="5">
        <v>3.0299999999999997E-2</v>
      </c>
    </row>
    <row r="85" spans="1:22" x14ac:dyDescent="0.2">
      <c r="A85" s="16" t="s">
        <v>203</v>
      </c>
      <c r="B85" s="4">
        <v>100</v>
      </c>
      <c r="C85" s="4">
        <v>8000</v>
      </c>
      <c r="D85" s="4">
        <v>-7900</v>
      </c>
      <c r="E85" s="4">
        <v>-293140000</v>
      </c>
      <c r="F85" s="4">
        <f t="shared" si="11"/>
        <v>-5143410000</v>
      </c>
      <c r="R85" s="5">
        <v>1.09E-2</v>
      </c>
      <c r="S85" s="4">
        <v>116800</v>
      </c>
      <c r="T85" s="4">
        <f t="shared" si="13"/>
        <v>151041.4</v>
      </c>
      <c r="U85" s="4">
        <f t="shared" si="12"/>
        <v>68681</v>
      </c>
      <c r="V85" s="5">
        <v>1.61E-2</v>
      </c>
    </row>
    <row r="86" spans="1:22" x14ac:dyDescent="0.2">
      <c r="A86" s="16" t="s">
        <v>202</v>
      </c>
      <c r="B86" s="4">
        <v>2100</v>
      </c>
      <c r="C86" s="4">
        <v>15500</v>
      </c>
      <c r="D86" s="4">
        <v>-13400</v>
      </c>
      <c r="E86" s="4">
        <v>-497990000</v>
      </c>
      <c r="F86" s="4">
        <f t="shared" si="11"/>
        <v>-4850270000</v>
      </c>
      <c r="R86" s="5">
        <v>-1.06E-2</v>
      </c>
      <c r="S86" s="4">
        <v>195805</v>
      </c>
      <c r="T86" s="4">
        <f t="shared" si="13"/>
        <v>152133.4</v>
      </c>
      <c r="U86" s="4">
        <f t="shared" si="12"/>
        <v>68681</v>
      </c>
      <c r="V86" s="5">
        <v>3.4099999999999998E-2</v>
      </c>
    </row>
    <row r="87" spans="1:22" x14ac:dyDescent="0.2">
      <c r="A87" s="16" t="s">
        <v>201</v>
      </c>
      <c r="B87" s="4">
        <v>0</v>
      </c>
      <c r="C87" s="4">
        <v>16400</v>
      </c>
      <c r="D87" s="4">
        <v>-16400</v>
      </c>
      <c r="E87" s="4">
        <v>-652630000</v>
      </c>
      <c r="F87" s="4">
        <f t="shared" si="11"/>
        <v>-4352280000</v>
      </c>
      <c r="R87" s="5">
        <v>2.0499999999999997E-2</v>
      </c>
      <c r="S87" s="4">
        <v>246565</v>
      </c>
      <c r="T87" s="4">
        <f t="shared" si="13"/>
        <v>144822.29999999999</v>
      </c>
      <c r="U87" s="4">
        <f t="shared" si="12"/>
        <v>58638</v>
      </c>
      <c r="V87" s="5">
        <v>1.1299999999999999E-2</v>
      </c>
    </row>
    <row r="88" spans="1:22" x14ac:dyDescent="0.2">
      <c r="A88" s="16" t="s">
        <v>200</v>
      </c>
      <c r="B88" s="4">
        <v>0</v>
      </c>
      <c r="C88" s="4">
        <v>17200</v>
      </c>
      <c r="D88" s="4">
        <v>-17200</v>
      </c>
      <c r="E88" s="4">
        <v>-672180000</v>
      </c>
      <c r="F88" s="4">
        <f t="shared" si="11"/>
        <v>-3699650000</v>
      </c>
      <c r="R88" s="5">
        <v>0</v>
      </c>
      <c r="S88" s="4">
        <v>68681</v>
      </c>
      <c r="T88" s="4">
        <f t="shared" si="13"/>
        <v>178963.6</v>
      </c>
      <c r="U88" s="4">
        <f t="shared" si="12"/>
        <v>58638</v>
      </c>
      <c r="V88" s="5">
        <v>1.3999999999999999E-2</v>
      </c>
    </row>
    <row r="89" spans="1:22" x14ac:dyDescent="0.2">
      <c r="A89" s="16" t="s">
        <v>199</v>
      </c>
      <c r="B89" s="4">
        <v>1100</v>
      </c>
      <c r="C89" s="4">
        <v>14300</v>
      </c>
      <c r="D89" s="4">
        <v>-13200</v>
      </c>
      <c r="E89" s="4">
        <v>-516560000</v>
      </c>
      <c r="F89" s="4">
        <f t="shared" si="11"/>
        <v>-3027470000</v>
      </c>
      <c r="R89" s="5">
        <v>-5.0000000000000001E-3</v>
      </c>
      <c r="S89" s="4">
        <v>136920</v>
      </c>
      <c r="T89" s="4">
        <f t="shared" si="13"/>
        <v>172506.8</v>
      </c>
      <c r="U89" s="4">
        <f t="shared" si="12"/>
        <v>58638</v>
      </c>
      <c r="V89" s="5">
        <v>1.52E-2</v>
      </c>
    </row>
    <row r="90" spans="1:22" x14ac:dyDescent="0.2">
      <c r="A90" s="16" t="s">
        <v>198</v>
      </c>
      <c r="B90" s="4">
        <v>19800</v>
      </c>
      <c r="C90" s="4">
        <v>2300</v>
      </c>
      <c r="D90" s="4">
        <v>17500</v>
      </c>
      <c r="E90" s="4">
        <v>685330000</v>
      </c>
      <c r="F90" s="4">
        <f t="shared" si="11"/>
        <v>-2510910000</v>
      </c>
      <c r="R90" s="5">
        <v>7.7000000000000002E-3</v>
      </c>
      <c r="S90" s="4">
        <v>129749</v>
      </c>
      <c r="T90" s="4">
        <f t="shared" si="13"/>
        <v>184493.4</v>
      </c>
      <c r="U90" s="4">
        <f t="shared" si="12"/>
        <v>58638</v>
      </c>
      <c r="V90" s="5">
        <v>9.0000000000000011E-3</v>
      </c>
    </row>
    <row r="91" spans="1:22" x14ac:dyDescent="0.2">
      <c r="A91" s="16" t="s">
        <v>197</v>
      </c>
      <c r="B91" s="4">
        <v>19700</v>
      </c>
      <c r="C91" s="4">
        <v>1215</v>
      </c>
      <c r="D91" s="4">
        <v>18485</v>
      </c>
      <c r="E91" s="4">
        <v>717440000</v>
      </c>
      <c r="F91" s="4">
        <f t="shared" si="11"/>
        <v>-3196240000</v>
      </c>
      <c r="R91" s="5">
        <v>2.64E-2</v>
      </c>
      <c r="S91" s="4">
        <v>119247</v>
      </c>
      <c r="T91" s="4">
        <f t="shared" si="13"/>
        <v>193673.7</v>
      </c>
      <c r="U91" s="4">
        <f t="shared" si="12"/>
        <v>58638</v>
      </c>
      <c r="V91" s="5">
        <v>2.5699999999999997E-2</v>
      </c>
    </row>
    <row r="92" spans="1:22" x14ac:dyDescent="0.2">
      <c r="A92" s="16" t="s">
        <v>196</v>
      </c>
      <c r="B92" s="4">
        <v>1500</v>
      </c>
      <c r="C92" s="4">
        <v>700</v>
      </c>
      <c r="D92" s="4">
        <v>800</v>
      </c>
      <c r="E92" s="4">
        <v>30000000</v>
      </c>
      <c r="F92" s="4">
        <f t="shared" si="11"/>
        <v>-3913680000</v>
      </c>
      <c r="R92" s="5">
        <v>0</v>
      </c>
      <c r="S92" s="4">
        <v>58638</v>
      </c>
      <c r="T92" s="4">
        <f t="shared" si="13"/>
        <v>201080.1</v>
      </c>
      <c r="U92" s="4">
        <f t="shared" si="12"/>
        <v>151674</v>
      </c>
      <c r="V92" s="5">
        <v>1.9400000000000001E-2</v>
      </c>
    </row>
    <row r="93" spans="1:22" x14ac:dyDescent="0.2">
      <c r="A93" s="16" t="s">
        <v>195</v>
      </c>
      <c r="B93" s="4">
        <v>1300</v>
      </c>
      <c r="C93" s="4">
        <v>2100</v>
      </c>
      <c r="D93" s="4">
        <v>-800</v>
      </c>
      <c r="E93" s="4">
        <v>-30780000</v>
      </c>
      <c r="F93" s="4">
        <f t="shared" si="11"/>
        <v>-3943680000</v>
      </c>
      <c r="R93" s="5">
        <v>-1.2999999999999999E-3</v>
      </c>
      <c r="S93" s="4">
        <v>190582</v>
      </c>
      <c r="T93" s="4">
        <f t="shared" si="13"/>
        <v>189544.1</v>
      </c>
      <c r="U93" s="4">
        <f t="shared" si="12"/>
        <v>151674</v>
      </c>
      <c r="V93" s="5">
        <v>2.3399999999999997E-2</v>
      </c>
    </row>
    <row r="94" spans="1:22" x14ac:dyDescent="0.2">
      <c r="A94" s="16" t="s">
        <v>194</v>
      </c>
      <c r="B94" s="4">
        <v>500</v>
      </c>
      <c r="C94" s="4">
        <v>3600</v>
      </c>
      <c r="D94" s="4">
        <v>-3100</v>
      </c>
      <c r="E94" s="4">
        <v>-120620000</v>
      </c>
      <c r="F94" s="4">
        <f t="shared" si="11"/>
        <v>-3912900000</v>
      </c>
      <c r="R94" s="5">
        <v>-2.3099999999999999E-2</v>
      </c>
      <c r="S94" s="4">
        <v>212553</v>
      </c>
      <c r="T94" s="4">
        <f t="shared" si="13"/>
        <v>186841.2</v>
      </c>
      <c r="U94" s="4">
        <f t="shared" si="12"/>
        <v>72352</v>
      </c>
      <c r="V94" s="5">
        <v>3.3099999999999997E-2</v>
      </c>
    </row>
    <row r="95" spans="1:22" x14ac:dyDescent="0.2">
      <c r="A95" s="16" t="s">
        <v>193</v>
      </c>
      <c r="B95" s="4">
        <v>0</v>
      </c>
      <c r="C95" s="4">
        <v>9200</v>
      </c>
      <c r="D95" s="4">
        <v>-9200</v>
      </c>
      <c r="E95" s="4">
        <v>-358580000</v>
      </c>
      <c r="F95" s="4">
        <f t="shared" si="11"/>
        <v>-3792280000</v>
      </c>
      <c r="R95" s="5">
        <v>-1.1399999999999999E-2</v>
      </c>
      <c r="S95" s="4">
        <v>151674</v>
      </c>
      <c r="T95" s="4">
        <f t="shared" si="13"/>
        <v>178158.4</v>
      </c>
      <c r="U95" s="4">
        <f t="shared" si="12"/>
        <v>72352</v>
      </c>
      <c r="V95" s="5">
        <v>1.9099999999999999E-2</v>
      </c>
    </row>
    <row r="96" spans="1:22" x14ac:dyDescent="0.2">
      <c r="A96" s="16" t="s">
        <v>192</v>
      </c>
      <c r="B96" s="4">
        <v>600</v>
      </c>
      <c r="C96" s="4">
        <v>7800</v>
      </c>
      <c r="D96" s="4">
        <v>-7200</v>
      </c>
      <c r="E96" s="4">
        <v>-280100000</v>
      </c>
      <c r="F96" s="4">
        <f t="shared" si="11"/>
        <v>-3433700000</v>
      </c>
      <c r="R96" s="5">
        <v>1.6799999999999999E-2</v>
      </c>
      <c r="S96" s="4">
        <v>206725</v>
      </c>
      <c r="T96" s="4">
        <f t="shared" si="13"/>
        <v>174093.2</v>
      </c>
      <c r="U96" s="4">
        <f t="shared" si="12"/>
        <v>72352</v>
      </c>
      <c r="V96" s="5">
        <v>1.9E-2</v>
      </c>
    </row>
    <row r="97" spans="1:22" x14ac:dyDescent="0.2">
      <c r="A97" s="16" t="s">
        <v>191</v>
      </c>
      <c r="B97" s="4">
        <v>900</v>
      </c>
      <c r="C97" s="4">
        <v>2000</v>
      </c>
      <c r="D97" s="4">
        <v>-1100</v>
      </c>
      <c r="E97" s="4">
        <v>-41320000</v>
      </c>
      <c r="F97" s="4">
        <f t="shared" si="11"/>
        <v>-3153600000</v>
      </c>
      <c r="R97" s="5">
        <v>1.9799999999999998E-2</v>
      </c>
      <c r="S97" s="4">
        <v>173454</v>
      </c>
      <c r="T97" s="4">
        <f t="shared" si="13"/>
        <v>163089</v>
      </c>
      <c r="U97" s="4">
        <f t="shared" si="12"/>
        <v>72352</v>
      </c>
      <c r="V97" s="5">
        <v>3.8300000000000001E-2</v>
      </c>
    </row>
    <row r="98" spans="1:22" x14ac:dyDescent="0.2">
      <c r="A98" s="16" t="s">
        <v>190</v>
      </c>
      <c r="B98" s="4">
        <v>900</v>
      </c>
      <c r="C98" s="4">
        <v>10300</v>
      </c>
      <c r="D98" s="4">
        <v>-9400</v>
      </c>
      <c r="E98" s="4">
        <v>-361440000</v>
      </c>
      <c r="F98" s="4">
        <f t="shared" si="11"/>
        <v>-3112280000</v>
      </c>
      <c r="R98" s="5">
        <v>1.0700000000000001E-2</v>
      </c>
      <c r="S98" s="4">
        <v>410094</v>
      </c>
      <c r="T98" s="4">
        <f t="shared" si="13"/>
        <v>126697.9</v>
      </c>
      <c r="U98" s="4">
        <f t="shared" si="12"/>
        <v>72352</v>
      </c>
      <c r="V98" s="5">
        <v>3.3599999999999998E-2</v>
      </c>
    </row>
    <row r="99" spans="1:22" x14ac:dyDescent="0.2">
      <c r="A99" s="16" t="s">
        <v>189</v>
      </c>
      <c r="B99" s="4">
        <v>0</v>
      </c>
      <c r="C99" s="4">
        <v>2200</v>
      </c>
      <c r="D99" s="4">
        <v>-2200</v>
      </c>
      <c r="E99" s="4">
        <v>-82660000</v>
      </c>
      <c r="F99" s="4">
        <f t="shared" si="11"/>
        <v>-2750840000</v>
      </c>
      <c r="R99" s="5">
        <v>1.2199999999999999E-2</v>
      </c>
      <c r="S99" s="4">
        <v>72352</v>
      </c>
      <c r="T99" s="4">
        <f t="shared" si="13"/>
        <v>130143</v>
      </c>
      <c r="U99" s="4">
        <f t="shared" si="12"/>
        <v>75222</v>
      </c>
      <c r="V99" s="5">
        <v>2.75E-2</v>
      </c>
    </row>
    <row r="100" spans="1:22" x14ac:dyDescent="0.2">
      <c r="A100" s="16" t="s">
        <v>188</v>
      </c>
      <c r="B100" s="4">
        <v>400</v>
      </c>
      <c r="C100" s="4">
        <v>118500</v>
      </c>
      <c r="D100" s="4">
        <v>-118100</v>
      </c>
      <c r="E100" s="4">
        <v>-4420770000</v>
      </c>
      <c r="F100" s="4">
        <f t="shared" si="11"/>
        <v>-2668180000</v>
      </c>
      <c r="R100" s="5">
        <v>6.8000000000000005E-3</v>
      </c>
      <c r="S100" s="4">
        <v>249615</v>
      </c>
      <c r="T100" s="4">
        <f t="shared" si="13"/>
        <v>112287.3</v>
      </c>
      <c r="U100" s="4">
        <f t="shared" si="12"/>
        <v>64846</v>
      </c>
      <c r="V100" s="5">
        <v>3.5099999999999999E-2</v>
      </c>
    </row>
    <row r="101" spans="1:22" x14ac:dyDescent="0.2">
      <c r="A101" s="16" t="s">
        <v>187</v>
      </c>
      <c r="B101" s="4">
        <v>100</v>
      </c>
      <c r="C101" s="4">
        <v>65400</v>
      </c>
      <c r="D101" s="4">
        <v>-65300</v>
      </c>
      <c r="E101" s="4">
        <v>-2425890000</v>
      </c>
      <c r="F101" s="4">
        <f t="shared" si="11"/>
        <v>1752590000</v>
      </c>
      <c r="R101" s="5">
        <v>1.1000000000000001E-2</v>
      </c>
      <c r="S101" s="4">
        <v>211050</v>
      </c>
      <c r="T101" s="4">
        <f t="shared" si="13"/>
        <v>107697.7</v>
      </c>
      <c r="U101" s="4">
        <f t="shared" si="12"/>
        <v>64846</v>
      </c>
      <c r="V101" s="5">
        <v>3.1800000000000002E-2</v>
      </c>
    </row>
    <row r="102" spans="1:22" x14ac:dyDescent="0.2">
      <c r="A102" s="16" t="s">
        <v>186</v>
      </c>
      <c r="B102" s="4">
        <v>0</v>
      </c>
      <c r="C102" s="4">
        <v>55700</v>
      </c>
      <c r="D102" s="4">
        <v>-55700</v>
      </c>
      <c r="E102" s="4">
        <v>-2050110000</v>
      </c>
      <c r="F102" s="4">
        <f t="shared" si="11"/>
        <v>4178480000</v>
      </c>
      <c r="R102" s="5">
        <v>-6.8000000000000005E-3</v>
      </c>
      <c r="S102" s="4">
        <v>132702</v>
      </c>
      <c r="T102" s="4">
        <f t="shared" si="13"/>
        <v>100830</v>
      </c>
      <c r="U102" s="4">
        <f t="shared" si="12"/>
        <v>63412</v>
      </c>
      <c r="V102" s="5">
        <v>2.2799999999999997E-2</v>
      </c>
    </row>
    <row r="103" spans="1:22" x14ac:dyDescent="0.2">
      <c r="A103" s="16" t="s">
        <v>185</v>
      </c>
      <c r="B103" s="4">
        <v>800</v>
      </c>
      <c r="C103" s="4">
        <v>3900</v>
      </c>
      <c r="D103" s="4">
        <v>-3100</v>
      </c>
      <c r="E103" s="4">
        <v>-114090000</v>
      </c>
      <c r="F103" s="4">
        <f t="shared" si="11"/>
        <v>6228590000</v>
      </c>
      <c r="R103" s="5">
        <v>-1.2E-2</v>
      </c>
      <c r="S103" s="4">
        <v>75222</v>
      </c>
      <c r="T103" s="4">
        <f t="shared" si="13"/>
        <v>99179.8</v>
      </c>
      <c r="U103" s="4">
        <f t="shared" si="12"/>
        <v>46183</v>
      </c>
      <c r="V103" s="5">
        <v>1.7500000000000002E-2</v>
      </c>
    </row>
    <row r="104" spans="1:22" x14ac:dyDescent="0.2">
      <c r="A104" s="16" t="s">
        <v>184</v>
      </c>
      <c r="B104" s="4">
        <v>5200</v>
      </c>
      <c r="C104" s="4">
        <v>64700</v>
      </c>
      <c r="D104" s="4">
        <v>-59500</v>
      </c>
      <c r="E104" s="4">
        <v>-2249150000</v>
      </c>
      <c r="F104" s="4">
        <f t="shared" si="11"/>
        <v>6342680000</v>
      </c>
      <c r="R104" s="5">
        <v>-2.1000000000000001E-2</v>
      </c>
      <c r="S104" s="4">
        <v>185524</v>
      </c>
      <c r="T104" s="4">
        <f t="shared" si="13"/>
        <v>116324.3</v>
      </c>
      <c r="U104" s="4">
        <f t="shared" si="12"/>
        <v>46183</v>
      </c>
      <c r="V104" s="5">
        <v>3.6400000000000002E-2</v>
      </c>
    </row>
    <row r="105" spans="1:22" x14ac:dyDescent="0.2">
      <c r="A105" s="16" t="s">
        <v>183</v>
      </c>
      <c r="B105" s="4">
        <v>100</v>
      </c>
      <c r="C105" s="4">
        <v>1000</v>
      </c>
      <c r="D105" s="4">
        <v>-900</v>
      </c>
      <c r="E105" s="4">
        <v>-33240000</v>
      </c>
      <c r="F105" s="4">
        <f t="shared" si="11"/>
        <v>8591830000</v>
      </c>
      <c r="R105" s="5">
        <v>2.7099999999999999E-2</v>
      </c>
      <c r="S105" s="4">
        <v>64846</v>
      </c>
      <c r="T105" s="4">
        <f t="shared" si="13"/>
        <v>112912.7</v>
      </c>
      <c r="U105" s="4">
        <f t="shared" si="12"/>
        <v>46183</v>
      </c>
      <c r="V105" s="5">
        <v>3.95E-2</v>
      </c>
    </row>
    <row r="106" spans="1:22" x14ac:dyDescent="0.2">
      <c r="A106" s="16" t="s">
        <v>182</v>
      </c>
      <c r="B106" s="4">
        <v>11700</v>
      </c>
      <c r="C106" s="4">
        <v>6100</v>
      </c>
      <c r="D106" s="4">
        <v>5600</v>
      </c>
      <c r="E106" s="4">
        <v>198580000</v>
      </c>
      <c r="F106" s="4">
        <f t="shared" si="11"/>
        <v>8625070000</v>
      </c>
      <c r="R106" s="5">
        <v>3.0699999999999998E-2</v>
      </c>
      <c r="S106" s="4">
        <v>166073</v>
      </c>
      <c r="T106" s="4">
        <f t="shared" si="13"/>
        <v>100545.4</v>
      </c>
      <c r="U106" s="4">
        <f t="shared" si="12"/>
        <v>46183</v>
      </c>
      <c r="V106" s="5">
        <v>4.4500000000000005E-2</v>
      </c>
    </row>
    <row r="107" spans="1:22" x14ac:dyDescent="0.2">
      <c r="A107" s="16" t="s">
        <v>181</v>
      </c>
      <c r="B107" s="4">
        <v>0</v>
      </c>
      <c r="C107" s="4">
        <v>8000</v>
      </c>
      <c r="D107" s="4">
        <v>-8000</v>
      </c>
      <c r="E107" s="4">
        <v>-288170000</v>
      </c>
      <c r="F107" s="4">
        <f t="shared" si="11"/>
        <v>8426490000</v>
      </c>
      <c r="R107" s="5">
        <v>-8.199999999999999E-3</v>
      </c>
      <c r="S107" s="4">
        <v>63412</v>
      </c>
      <c r="T107" s="4">
        <f t="shared" si="13"/>
        <v>99256.4</v>
      </c>
      <c r="U107" s="4">
        <f t="shared" si="12"/>
        <v>46183</v>
      </c>
      <c r="V107" s="5">
        <v>1.24E-2</v>
      </c>
    </row>
    <row r="108" spans="1:22" x14ac:dyDescent="0.2">
      <c r="A108" s="16" t="s">
        <v>180</v>
      </c>
      <c r="B108" s="4">
        <v>600</v>
      </c>
      <c r="C108" s="4">
        <v>5900</v>
      </c>
      <c r="D108" s="4">
        <v>-5300</v>
      </c>
      <c r="E108" s="4">
        <v>-190730000</v>
      </c>
      <c r="F108" s="4">
        <f t="shared" si="11"/>
        <v>8714660000</v>
      </c>
      <c r="R108" s="5">
        <v>2.8000000000000004E-3</v>
      </c>
      <c r="S108" s="4">
        <v>46183</v>
      </c>
      <c r="T108" s="4">
        <f t="shared" si="13"/>
        <v>107784.5</v>
      </c>
      <c r="U108" s="4">
        <f t="shared" si="12"/>
        <v>58720</v>
      </c>
      <c r="V108" s="5">
        <v>3.0099999999999998E-2</v>
      </c>
    </row>
    <row r="109" spans="1:22" x14ac:dyDescent="0.2">
      <c r="A109" s="16" t="s">
        <v>179</v>
      </c>
      <c r="B109" s="4">
        <v>3600</v>
      </c>
      <c r="C109" s="4">
        <v>2700</v>
      </c>
      <c r="D109" s="4">
        <v>900</v>
      </c>
      <c r="E109" s="4">
        <v>32360000</v>
      </c>
      <c r="F109" s="4">
        <f t="shared" si="11"/>
        <v>8905390000</v>
      </c>
      <c r="R109" s="5">
        <v>4.6399999999999997E-2</v>
      </c>
      <c r="S109" s="4">
        <v>106803</v>
      </c>
      <c r="T109" s="4">
        <f t="shared" si="13"/>
        <v>112113.5</v>
      </c>
      <c r="U109" s="4">
        <f t="shared" si="12"/>
        <v>58720</v>
      </c>
      <c r="V109" s="5">
        <v>4.9500000000000002E-2</v>
      </c>
    </row>
    <row r="110" spans="1:22" x14ac:dyDescent="0.2">
      <c r="A110" s="16" t="s">
        <v>178</v>
      </c>
      <c r="B110" s="4">
        <v>2300</v>
      </c>
      <c r="C110" s="4">
        <v>400</v>
      </c>
      <c r="D110" s="4">
        <v>1900</v>
      </c>
      <c r="E110" s="4">
        <v>64430000</v>
      </c>
      <c r="F110" s="4">
        <f t="shared" si="11"/>
        <v>8873030000</v>
      </c>
      <c r="R110" s="5">
        <v>2.9900000000000003E-2</v>
      </c>
      <c r="S110" s="4">
        <v>71058</v>
      </c>
      <c r="T110" s="4">
        <f t="shared" si="13"/>
        <v>138527.79999999999</v>
      </c>
      <c r="U110" s="4">
        <f t="shared" si="12"/>
        <v>30730</v>
      </c>
      <c r="V110" s="5">
        <v>4.0300000000000002E-2</v>
      </c>
    </row>
    <row r="111" spans="1:22" x14ac:dyDescent="0.2">
      <c r="A111" s="16" t="s">
        <v>177</v>
      </c>
      <c r="B111" s="4">
        <v>6000</v>
      </c>
      <c r="C111" s="4">
        <v>1150</v>
      </c>
      <c r="D111" s="4">
        <v>4850</v>
      </c>
      <c r="E111" s="4">
        <v>163770000</v>
      </c>
      <c r="F111" s="4">
        <f t="shared" si="11"/>
        <v>8808600000</v>
      </c>
      <c r="R111" s="5">
        <v>-6.5500000000000003E-2</v>
      </c>
      <c r="S111" s="4">
        <v>165154</v>
      </c>
      <c r="T111" s="4">
        <f t="shared" si="13"/>
        <v>140444.70000000001</v>
      </c>
      <c r="U111" s="4">
        <f t="shared" si="12"/>
        <v>30730</v>
      </c>
      <c r="V111" s="5">
        <v>6.9500000000000006E-2</v>
      </c>
    </row>
    <row r="112" spans="1:22" x14ac:dyDescent="0.2">
      <c r="A112" s="16" t="s">
        <v>176</v>
      </c>
      <c r="B112" s="4">
        <v>100</v>
      </c>
      <c r="C112" s="4">
        <v>3900</v>
      </c>
      <c r="D112" s="4">
        <v>-3800</v>
      </c>
      <c r="E112" s="4">
        <v>-141730000</v>
      </c>
      <c r="F112" s="4">
        <f t="shared" si="11"/>
        <v>8644830000</v>
      </c>
      <c r="R112" s="5">
        <v>-5.1500000000000004E-2</v>
      </c>
      <c r="S112" s="4">
        <v>64025</v>
      </c>
      <c r="T112" s="4">
        <f t="shared" si="13"/>
        <v>151492.20000000001</v>
      </c>
      <c r="U112" s="4">
        <f t="shared" si="12"/>
        <v>30730</v>
      </c>
      <c r="V112" s="5">
        <v>5.16E-2</v>
      </c>
    </row>
    <row r="113" spans="1:22" x14ac:dyDescent="0.2">
      <c r="A113" s="16" t="s">
        <v>175</v>
      </c>
      <c r="B113" s="4">
        <v>3400</v>
      </c>
      <c r="C113" s="4">
        <v>600</v>
      </c>
      <c r="D113" s="4">
        <v>2800</v>
      </c>
      <c r="E113" s="4">
        <v>103080000</v>
      </c>
      <c r="F113" s="4">
        <f t="shared" si="11"/>
        <v>8786560000</v>
      </c>
      <c r="R113" s="5">
        <v>3.4200000000000001E-2</v>
      </c>
      <c r="S113" s="4">
        <v>58720</v>
      </c>
      <c r="T113" s="4">
        <f t="shared" si="13"/>
        <v>160087.6</v>
      </c>
      <c r="U113" s="4">
        <f t="shared" si="12"/>
        <v>30730</v>
      </c>
      <c r="V113" s="5">
        <v>9.0999999999999998E-2</v>
      </c>
    </row>
    <row r="114" spans="1:22" x14ac:dyDescent="0.2">
      <c r="A114" s="16" t="s">
        <v>174</v>
      </c>
      <c r="B114" s="4">
        <v>0</v>
      </c>
      <c r="C114" s="4">
        <v>6400</v>
      </c>
      <c r="D114" s="4">
        <v>-6400</v>
      </c>
      <c r="E114" s="4">
        <v>-239580000</v>
      </c>
      <c r="F114" s="4">
        <f t="shared" si="11"/>
        <v>8683480000</v>
      </c>
      <c r="R114" s="5">
        <v>-6.9900000000000004E-2</v>
      </c>
      <c r="S114" s="4">
        <v>356969</v>
      </c>
      <c r="T114" s="4">
        <f t="shared" si="13"/>
        <v>140771</v>
      </c>
      <c r="U114" s="4">
        <f t="shared" si="12"/>
        <v>30730</v>
      </c>
      <c r="V114" s="5">
        <v>5.9299999999999999E-2</v>
      </c>
    </row>
    <row r="115" spans="1:22" x14ac:dyDescent="0.2">
      <c r="A115" s="16" t="s">
        <v>173</v>
      </c>
      <c r="B115" s="4">
        <v>0</v>
      </c>
      <c r="C115" s="4">
        <v>6100</v>
      </c>
      <c r="D115" s="4">
        <v>-6100</v>
      </c>
      <c r="E115" s="4">
        <v>-242200000</v>
      </c>
      <c r="F115" s="4">
        <f t="shared" si="11"/>
        <v>8923060000</v>
      </c>
      <c r="R115" s="5">
        <v>-5.0000000000000001E-3</v>
      </c>
      <c r="S115" s="4">
        <v>30730</v>
      </c>
      <c r="T115" s="4">
        <f t="shared" si="13"/>
        <v>150529.70000000001</v>
      </c>
      <c r="U115" s="4">
        <f t="shared" si="12"/>
        <v>42400</v>
      </c>
      <c r="V115" s="5">
        <v>1.5100000000000001E-2</v>
      </c>
    </row>
    <row r="116" spans="1:22" x14ac:dyDescent="0.2">
      <c r="A116" s="16" t="s">
        <v>172</v>
      </c>
      <c r="B116" s="4">
        <v>0</v>
      </c>
      <c r="C116" s="4">
        <v>4000</v>
      </c>
      <c r="D116" s="4">
        <v>-4000</v>
      </c>
      <c r="E116" s="4">
        <v>-157210000</v>
      </c>
      <c r="F116" s="4">
        <f t="shared" si="11"/>
        <v>9165260000</v>
      </c>
      <c r="R116" s="5">
        <v>1.1599999999999999E-2</v>
      </c>
      <c r="S116" s="4">
        <v>42400</v>
      </c>
      <c r="T116" s="4">
        <f t="shared" ref="T116:T121" si="14">AVERAGE(S117:S126)</f>
        <v>175071.3</v>
      </c>
      <c r="U116" s="4">
        <f t="shared" si="12"/>
        <v>50522</v>
      </c>
      <c r="V116" s="5">
        <v>3.2599999999999997E-2</v>
      </c>
    </row>
    <row r="117" spans="1:22" x14ac:dyDescent="0.2">
      <c r="A117" s="16" t="s">
        <v>171</v>
      </c>
      <c r="B117" s="4">
        <v>0</v>
      </c>
      <c r="C117" s="4">
        <v>6500</v>
      </c>
      <c r="D117" s="4">
        <v>-6500</v>
      </c>
      <c r="E117" s="4">
        <v>-259240000</v>
      </c>
      <c r="F117" s="4">
        <f t="shared" si="11"/>
        <v>9322470000</v>
      </c>
      <c r="R117" s="5">
        <v>-4.5199999999999997E-2</v>
      </c>
      <c r="S117" s="4">
        <v>50522</v>
      </c>
      <c r="T117" s="4">
        <f t="shared" si="14"/>
        <v>189537.6</v>
      </c>
      <c r="U117" s="4">
        <f t="shared" si="12"/>
        <v>131464</v>
      </c>
      <c r="V117" s="5">
        <v>4.6500000000000007E-2</v>
      </c>
    </row>
    <row r="118" spans="1:22" x14ac:dyDescent="0.2">
      <c r="A118" s="16" t="s">
        <v>170</v>
      </c>
      <c r="B118" s="4">
        <v>39000</v>
      </c>
      <c r="C118" s="4">
        <v>4400</v>
      </c>
      <c r="D118" s="4">
        <v>34600</v>
      </c>
      <c r="E118" s="4">
        <v>1400210000</v>
      </c>
      <c r="F118" s="4">
        <f t="shared" si="11"/>
        <v>9581710000</v>
      </c>
      <c r="R118" s="5">
        <v>4.0800000000000003E-2</v>
      </c>
      <c r="S118" s="4">
        <v>131464</v>
      </c>
      <c r="T118" s="4">
        <f t="shared" si="14"/>
        <v>191102.9</v>
      </c>
      <c r="U118" s="4">
        <f t="shared" si="12"/>
        <v>144674</v>
      </c>
      <c r="V118" s="5">
        <v>6.4699999999999994E-2</v>
      </c>
    </row>
    <row r="119" spans="1:22" x14ac:dyDescent="0.2">
      <c r="A119" s="16" t="s">
        <v>169</v>
      </c>
      <c r="B119" s="4">
        <v>17200</v>
      </c>
      <c r="C119" s="4">
        <v>7700</v>
      </c>
      <c r="D119" s="4">
        <v>9500</v>
      </c>
      <c r="E119" s="4">
        <v>371230000</v>
      </c>
      <c r="F119" s="4">
        <f t="shared" si="11"/>
        <v>8181500000</v>
      </c>
      <c r="R119" s="5">
        <v>1.29E-2</v>
      </c>
      <c r="S119" s="4">
        <v>150093</v>
      </c>
      <c r="T119" s="4">
        <f t="shared" si="14"/>
        <v>192177.8</v>
      </c>
      <c r="U119" s="4">
        <f t="shared" si="12"/>
        <v>144674</v>
      </c>
      <c r="V119" s="5">
        <v>3.5099999999999999E-2</v>
      </c>
    </row>
    <row r="120" spans="1:22" x14ac:dyDescent="0.2">
      <c r="A120" s="16" t="s">
        <v>168</v>
      </c>
      <c r="B120" s="4">
        <v>44400</v>
      </c>
      <c r="C120" s="4">
        <v>2900</v>
      </c>
      <c r="D120" s="4">
        <v>41500</v>
      </c>
      <c r="E120" s="4">
        <v>1664540000</v>
      </c>
      <c r="F120" s="4">
        <f t="shared" si="11"/>
        <v>7810270000</v>
      </c>
      <c r="R120" s="5">
        <v>-5.3600000000000002E-2</v>
      </c>
      <c r="S120" s="4">
        <v>335201</v>
      </c>
      <c r="T120" s="4">
        <f t="shared" si="14"/>
        <v>177587.20000000001</v>
      </c>
      <c r="U120" s="4">
        <f t="shared" si="12"/>
        <v>128317</v>
      </c>
      <c r="V120" s="5">
        <v>7.46E-2</v>
      </c>
    </row>
    <row r="121" spans="1:22" x14ac:dyDescent="0.2">
      <c r="A121" s="16" t="s">
        <v>167</v>
      </c>
      <c r="B121" s="4">
        <v>1300</v>
      </c>
      <c r="C121" s="4">
        <v>6100</v>
      </c>
      <c r="D121" s="4">
        <v>-4800</v>
      </c>
      <c r="E121" s="4">
        <v>-209870000</v>
      </c>
      <c r="F121" s="4">
        <f t="shared" si="11"/>
        <v>6145730000</v>
      </c>
      <c r="R121" s="5">
        <v>-5.74E-2</v>
      </c>
      <c r="S121" s="4">
        <v>184323</v>
      </c>
      <c r="T121" s="4">
        <f t="shared" si="14"/>
        <v>187265.9</v>
      </c>
      <c r="U121" s="4">
        <f t="shared" si="12"/>
        <v>128317</v>
      </c>
      <c r="V121" s="5">
        <v>7.4499999999999997E-2</v>
      </c>
    </row>
    <row r="122" spans="1:22" x14ac:dyDescent="0.2">
      <c r="A122" s="16" t="s">
        <v>166</v>
      </c>
      <c r="B122" s="4">
        <v>0</v>
      </c>
      <c r="C122" s="4">
        <v>5100</v>
      </c>
      <c r="D122" s="4">
        <v>-5100</v>
      </c>
      <c r="E122" s="4">
        <v>-227420000</v>
      </c>
      <c r="F122" s="4">
        <f t="shared" si="11"/>
        <v>6355600000</v>
      </c>
      <c r="R122" s="5">
        <v>-4.5999999999999999E-2</v>
      </c>
      <c r="S122" s="4">
        <v>174500</v>
      </c>
      <c r="T122" s="4">
        <f>AVERAGE(S123:S132)</f>
        <v>184377.2</v>
      </c>
      <c r="U122" s="4">
        <f t="shared" si="12"/>
        <v>128317</v>
      </c>
      <c r="V122" s="5">
        <v>4.5100000000000001E-2</v>
      </c>
    </row>
    <row r="123" spans="1:22" x14ac:dyDescent="0.2">
      <c r="A123" s="16" t="s">
        <v>165</v>
      </c>
      <c r="B123" s="4">
        <v>0</v>
      </c>
      <c r="C123" s="4">
        <v>6500</v>
      </c>
      <c r="D123" s="4">
        <v>-6500</v>
      </c>
      <c r="E123" s="4">
        <v>-296010000</v>
      </c>
      <c r="F123" s="4">
        <f t="shared" si="11"/>
        <v>6583020000</v>
      </c>
      <c r="R123" s="5">
        <v>4.5000000000000005E-3</v>
      </c>
      <c r="S123" s="4">
        <v>144674</v>
      </c>
      <c r="U123" s="4">
        <f t="shared" si="12"/>
        <v>128317</v>
      </c>
      <c r="V123" s="5">
        <v>3.6600000000000001E-2</v>
      </c>
    </row>
    <row r="124" spans="1:22" x14ac:dyDescent="0.2">
      <c r="A124" s="16" t="s">
        <v>164</v>
      </c>
      <c r="B124" s="4">
        <v>500</v>
      </c>
      <c r="C124" s="4">
        <v>4700</v>
      </c>
      <c r="D124" s="4">
        <v>-4200</v>
      </c>
      <c r="E124" s="4">
        <v>-192020000</v>
      </c>
      <c r="F124" s="4">
        <f t="shared" si="11"/>
        <v>6879030000</v>
      </c>
      <c r="R124" s="5">
        <v>4.5000000000000005E-3</v>
      </c>
      <c r="S124" s="4">
        <v>163803</v>
      </c>
      <c r="U124" s="4">
        <f t="shared" ref="U124:U126" si="15">MIN(S125:S129)</f>
        <v>128317</v>
      </c>
      <c r="V124" s="5">
        <v>3.3599999999999998E-2</v>
      </c>
    </row>
    <row r="125" spans="1:22" x14ac:dyDescent="0.2">
      <c r="A125" s="16" t="s">
        <v>163</v>
      </c>
      <c r="B125" s="4">
        <v>1100</v>
      </c>
      <c r="C125" s="4">
        <v>2800</v>
      </c>
      <c r="D125" s="4">
        <v>-1700</v>
      </c>
      <c r="E125" s="4">
        <v>-76140000</v>
      </c>
      <c r="F125" s="4">
        <f t="shared" si="11"/>
        <v>7071050000</v>
      </c>
      <c r="R125" s="5">
        <v>1.3500000000000002E-2</v>
      </c>
      <c r="S125" s="4">
        <v>128317</v>
      </c>
      <c r="U125" s="4">
        <f t="shared" si="15"/>
        <v>147117</v>
      </c>
      <c r="V125" s="5">
        <v>2.6600000000000002E-2</v>
      </c>
    </row>
    <row r="126" spans="1:22" x14ac:dyDescent="0.2">
      <c r="A126" s="16" t="s">
        <v>162</v>
      </c>
      <c r="B126" s="4">
        <v>4100</v>
      </c>
      <c r="C126" s="4">
        <v>0</v>
      </c>
      <c r="D126" s="4">
        <v>4100</v>
      </c>
      <c r="E126" s="4">
        <v>183740000</v>
      </c>
      <c r="F126" s="4">
        <f t="shared" ref="F126:F130" si="16">E126+F127</f>
        <v>7147190000</v>
      </c>
      <c r="R126" s="5">
        <v>1.1399999999999999E-2</v>
      </c>
      <c r="S126" s="4">
        <v>287816</v>
      </c>
      <c r="U126" s="4">
        <f t="shared" si="15"/>
        <v>147117</v>
      </c>
      <c r="V126" s="5">
        <v>3.3000000000000002E-2</v>
      </c>
    </row>
    <row r="127" spans="1:22" x14ac:dyDescent="0.2">
      <c r="A127" s="16" t="s">
        <v>161</v>
      </c>
      <c r="B127" s="4">
        <v>1500</v>
      </c>
      <c r="C127" s="4">
        <v>8400</v>
      </c>
      <c r="D127" s="4">
        <v>-6900</v>
      </c>
      <c r="E127" s="4">
        <v>-306160000</v>
      </c>
      <c r="F127" s="4">
        <f t="shared" si="16"/>
        <v>6963450000</v>
      </c>
      <c r="R127" s="5">
        <v>-6.7000000000000002E-3</v>
      </c>
      <c r="S127" s="4">
        <v>195185</v>
      </c>
      <c r="U127" s="4">
        <f>MIN(S128:S132)</f>
        <v>145613</v>
      </c>
      <c r="V127" s="5">
        <v>3.7699999999999997E-2</v>
      </c>
    </row>
    <row r="128" spans="1:22" x14ac:dyDescent="0.2">
      <c r="A128" s="16" t="s">
        <v>160</v>
      </c>
      <c r="B128" s="4">
        <v>43800</v>
      </c>
      <c r="C128" s="4">
        <v>5700</v>
      </c>
      <c r="D128" s="4">
        <v>38100</v>
      </c>
      <c r="E128" s="4">
        <v>1654350000</v>
      </c>
      <c r="F128" s="4">
        <f t="shared" si="16"/>
        <v>7269610000</v>
      </c>
      <c r="R128" s="5">
        <v>4.5999999999999999E-3</v>
      </c>
      <c r="S128" s="4">
        <v>147117</v>
      </c>
      <c r="V128" s="5">
        <v>2.9300000000000003E-2</v>
      </c>
    </row>
    <row r="129" spans="1:22" x14ac:dyDescent="0.2">
      <c r="A129" s="16" t="s">
        <v>159</v>
      </c>
      <c r="B129" s="4">
        <v>62000</v>
      </c>
      <c r="C129" s="4">
        <v>0</v>
      </c>
      <c r="D129" s="4">
        <v>62000</v>
      </c>
      <c r="E129" s="4">
        <v>2726220000</v>
      </c>
      <c r="F129" s="4">
        <f t="shared" si="16"/>
        <v>5615260000</v>
      </c>
      <c r="R129" s="5">
        <v>1.8500000000000003E-2</v>
      </c>
      <c r="S129" s="4">
        <v>160842</v>
      </c>
      <c r="V129" s="5">
        <v>1.8000000000000002E-2</v>
      </c>
    </row>
    <row r="130" spans="1:22" x14ac:dyDescent="0.2">
      <c r="A130" s="16" t="s">
        <v>158</v>
      </c>
      <c r="B130" s="4">
        <v>4000</v>
      </c>
      <c r="C130" s="4">
        <v>2400</v>
      </c>
      <c r="D130" s="4">
        <v>1600</v>
      </c>
      <c r="E130" s="4">
        <v>67900000</v>
      </c>
      <c r="F130" s="4">
        <f t="shared" si="16"/>
        <v>2889040000</v>
      </c>
      <c r="R130" s="5">
        <v>1.41E-2</v>
      </c>
      <c r="S130" s="4">
        <v>189295</v>
      </c>
      <c r="V130" s="5">
        <v>5.57E-2</v>
      </c>
    </row>
    <row r="131" spans="1:22" x14ac:dyDescent="0.2">
      <c r="A131" s="16" t="s">
        <v>157</v>
      </c>
      <c r="B131" s="4">
        <v>70000</v>
      </c>
      <c r="C131" s="4">
        <v>1600</v>
      </c>
      <c r="D131" s="4">
        <v>68400</v>
      </c>
      <c r="E131" s="4">
        <v>2928610000</v>
      </c>
      <c r="F131" s="4">
        <f>E131+F132</f>
        <v>2821140000</v>
      </c>
      <c r="R131" s="5">
        <v>-1.6E-2</v>
      </c>
      <c r="S131" s="4">
        <v>281110</v>
      </c>
      <c r="V131" s="5">
        <v>3.6699999999999997E-2</v>
      </c>
    </row>
    <row r="132" spans="1:22" x14ac:dyDescent="0.2">
      <c r="A132" s="16" t="s">
        <v>156</v>
      </c>
      <c r="B132" s="4">
        <v>3900</v>
      </c>
      <c r="C132" s="4">
        <v>6400</v>
      </c>
      <c r="D132" s="4">
        <v>-2500</v>
      </c>
      <c r="E132" s="4">
        <v>-107470000</v>
      </c>
      <c r="F132" s="4">
        <f>E132</f>
        <v>-107470000</v>
      </c>
      <c r="R132" s="5">
        <v>2.3999999999999998E-3</v>
      </c>
      <c r="S132" s="4">
        <v>145613</v>
      </c>
      <c r="V132" s="5">
        <v>3.1400000000000004E-2</v>
      </c>
    </row>
    <row r="137" spans="1:22" x14ac:dyDescent="0.2">
      <c r="A137" t="s">
        <v>246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EBFA8D-8BAE-B14E-9A88-663CF6B196B2}">
  <sheetPr codeName="Sheet101"/>
  <dimension ref="A1:V137"/>
  <sheetViews>
    <sheetView workbookViewId="0">
      <selection activeCell="F17" sqref="F17"/>
    </sheetView>
  </sheetViews>
  <sheetFormatPr baseColWidth="10" defaultRowHeight="16" x14ac:dyDescent="0.2"/>
  <cols>
    <col min="5" max="5" width="13.33203125" customWidth="1"/>
    <col min="6" max="6" width="17.3320312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252</v>
      </c>
      <c r="U2" s="1" t="s">
        <v>253</v>
      </c>
      <c r="V2" s="1" t="s">
        <v>236</v>
      </c>
    </row>
    <row r="3" spans="1:22" x14ac:dyDescent="0.2">
      <c r="A3" s="16" t="s">
        <v>357</v>
      </c>
      <c r="B3" s="4">
        <v>64500</v>
      </c>
      <c r="C3" s="4">
        <v>18900</v>
      </c>
      <c r="D3" s="4">
        <v>45600</v>
      </c>
      <c r="E3" s="4">
        <v>995738215</v>
      </c>
      <c r="F3" s="4">
        <f t="shared" ref="F3:F11" si="0">E3+F4</f>
        <v>48192026589</v>
      </c>
      <c r="G3" s="4">
        <v>50000</v>
      </c>
      <c r="H3" s="4">
        <v>0</v>
      </c>
      <c r="I3" s="4">
        <v>50000</v>
      </c>
      <c r="J3" s="4">
        <v>1090000000</v>
      </c>
      <c r="L3" s="4">
        <v>192</v>
      </c>
      <c r="M3" s="4">
        <v>179</v>
      </c>
      <c r="N3" s="4">
        <v>32</v>
      </c>
      <c r="O3" s="4">
        <v>27</v>
      </c>
      <c r="P3" s="4">
        <v>647200</v>
      </c>
      <c r="Q3" s="4">
        <v>413800</v>
      </c>
      <c r="R3" s="5">
        <v>-9.1999999999999998E-3</v>
      </c>
      <c r="S3" s="4">
        <v>1247100</v>
      </c>
      <c r="T3" s="4">
        <f t="shared" ref="T3:T38" si="1">AVERAGE(S4:S13)</f>
        <v>2304920</v>
      </c>
      <c r="U3" s="4">
        <f t="shared" ref="U3:U11" si="2">MIN(S4:S8)</f>
        <v>1596200</v>
      </c>
      <c r="V3" s="5">
        <v>1.8100000000000002E-2</v>
      </c>
    </row>
    <row r="4" spans="1:22" x14ac:dyDescent="0.2">
      <c r="A4" s="16" t="s">
        <v>356</v>
      </c>
      <c r="B4" s="4">
        <v>97800</v>
      </c>
      <c r="C4" s="4">
        <v>173900</v>
      </c>
      <c r="D4" s="4">
        <v>-76100</v>
      </c>
      <c r="E4" s="4">
        <v>-1690299763</v>
      </c>
      <c r="F4" s="4">
        <f t="shared" si="0"/>
        <v>47196288374</v>
      </c>
      <c r="G4" s="4">
        <v>0</v>
      </c>
      <c r="H4" s="4">
        <v>0</v>
      </c>
      <c r="I4" s="4">
        <v>0</v>
      </c>
      <c r="J4" s="4">
        <v>-1687500000</v>
      </c>
      <c r="L4" s="4">
        <v>195</v>
      </c>
      <c r="M4" s="4">
        <v>270</v>
      </c>
      <c r="N4" s="4">
        <v>31</v>
      </c>
      <c r="O4" s="4">
        <v>83</v>
      </c>
      <c r="P4" s="4">
        <v>511000</v>
      </c>
      <c r="Q4" s="4">
        <v>1133300</v>
      </c>
      <c r="R4" s="5">
        <v>-2.7300000000000001E-2</v>
      </c>
      <c r="S4" s="4">
        <v>2412500</v>
      </c>
      <c r="T4" s="4">
        <f t="shared" si="1"/>
        <v>2266760</v>
      </c>
      <c r="U4" s="4">
        <f t="shared" si="2"/>
        <v>1596200</v>
      </c>
      <c r="V4" s="5">
        <v>3.1E-2</v>
      </c>
    </row>
    <row r="5" spans="1:22" x14ac:dyDescent="0.2">
      <c r="A5" s="16" t="s">
        <v>355</v>
      </c>
      <c r="B5" s="4">
        <v>129900</v>
      </c>
      <c r="C5" s="4">
        <v>23600</v>
      </c>
      <c r="D5" s="4">
        <v>106300</v>
      </c>
      <c r="E5" s="4">
        <v>2401790222</v>
      </c>
      <c r="F5" s="4">
        <f t="shared" si="0"/>
        <v>48886588137</v>
      </c>
      <c r="G5" s="4">
        <v>0</v>
      </c>
      <c r="H5" s="4">
        <v>75000</v>
      </c>
      <c r="I5" s="4">
        <v>-75000</v>
      </c>
      <c r="J5" s="4">
        <v>-1687500000</v>
      </c>
      <c r="L5" s="4">
        <v>280</v>
      </c>
      <c r="M5" s="4">
        <v>262</v>
      </c>
      <c r="N5" s="4">
        <v>66</v>
      </c>
      <c r="O5" s="4">
        <v>78</v>
      </c>
      <c r="P5" s="4">
        <v>929700</v>
      </c>
      <c r="Q5" s="4">
        <v>989600</v>
      </c>
      <c r="R5" s="5">
        <v>-8.8000000000000005E-3</v>
      </c>
      <c r="S5" s="4">
        <v>2079300</v>
      </c>
      <c r="T5" s="4">
        <f t="shared" si="1"/>
        <v>2235230</v>
      </c>
      <c r="U5" s="4">
        <f t="shared" si="2"/>
        <v>1276100</v>
      </c>
      <c r="V5" s="5">
        <v>1.7600000000000001E-2</v>
      </c>
    </row>
    <row r="6" spans="1:22" x14ac:dyDescent="0.2">
      <c r="A6" s="16" t="s">
        <v>354</v>
      </c>
      <c r="B6" s="4">
        <v>57800</v>
      </c>
      <c r="C6" s="4">
        <v>26000</v>
      </c>
      <c r="D6" s="4">
        <v>31800</v>
      </c>
      <c r="E6" s="4">
        <v>729570776</v>
      </c>
      <c r="F6" s="4">
        <f t="shared" si="0"/>
        <v>46484797915</v>
      </c>
      <c r="L6" s="4">
        <v>336</v>
      </c>
      <c r="M6" s="4">
        <v>294</v>
      </c>
      <c r="N6" s="4">
        <v>46</v>
      </c>
      <c r="O6" s="4">
        <v>58</v>
      </c>
      <c r="P6" s="4">
        <v>662400</v>
      </c>
      <c r="Q6" s="4">
        <v>982100</v>
      </c>
      <c r="R6" s="5">
        <v>-2.2000000000000002E-2</v>
      </c>
      <c r="S6" s="4">
        <v>1722100</v>
      </c>
      <c r="T6" s="4">
        <f t="shared" si="1"/>
        <v>2189060</v>
      </c>
      <c r="U6" s="4">
        <f t="shared" si="2"/>
        <v>1276100</v>
      </c>
      <c r="V6" s="5">
        <v>3.0099999999999998E-2</v>
      </c>
    </row>
    <row r="7" spans="1:22" x14ac:dyDescent="0.2">
      <c r="A7" s="16" t="s">
        <v>353</v>
      </c>
      <c r="B7" s="4">
        <v>250800</v>
      </c>
      <c r="C7" s="4">
        <v>128200</v>
      </c>
      <c r="D7" s="4">
        <v>122600</v>
      </c>
      <c r="E7" s="4">
        <v>2788201858</v>
      </c>
      <c r="F7" s="4">
        <f t="shared" si="0"/>
        <v>45755227139</v>
      </c>
      <c r="G7" s="4">
        <v>125000</v>
      </c>
      <c r="H7" s="4">
        <v>50000</v>
      </c>
      <c r="I7" s="4">
        <v>75000</v>
      </c>
      <c r="J7" s="4">
        <v>1660000000</v>
      </c>
      <c r="L7" s="4">
        <v>554</v>
      </c>
      <c r="M7" s="4">
        <v>447</v>
      </c>
      <c r="N7" s="4">
        <v>136</v>
      </c>
      <c r="O7" s="4">
        <v>107</v>
      </c>
      <c r="P7" s="4">
        <v>2503100</v>
      </c>
      <c r="Q7" s="4">
        <v>1576600</v>
      </c>
      <c r="R7" s="5">
        <v>4.0399999999999998E-2</v>
      </c>
      <c r="S7" s="4">
        <v>4272900</v>
      </c>
      <c r="T7" s="4">
        <f t="shared" si="1"/>
        <v>1864350</v>
      </c>
      <c r="U7" s="4">
        <f t="shared" si="2"/>
        <v>1276100</v>
      </c>
      <c r="V7" s="5">
        <v>5.9900000000000002E-2</v>
      </c>
    </row>
    <row r="8" spans="1:22" x14ac:dyDescent="0.2">
      <c r="A8" s="16" t="s">
        <v>352</v>
      </c>
      <c r="B8" s="4">
        <v>60100</v>
      </c>
      <c r="C8" s="4">
        <v>339100</v>
      </c>
      <c r="D8" s="4">
        <v>-279000</v>
      </c>
      <c r="E8" s="4">
        <v>-6196584407</v>
      </c>
      <c r="F8" s="4">
        <f t="shared" si="0"/>
        <v>42967025281</v>
      </c>
      <c r="L8" s="4">
        <v>198</v>
      </c>
      <c r="M8" s="4">
        <v>241</v>
      </c>
      <c r="N8" s="4">
        <v>28</v>
      </c>
      <c r="O8" s="4">
        <v>50</v>
      </c>
      <c r="P8" s="4">
        <v>702100</v>
      </c>
      <c r="Q8" s="4">
        <v>843900</v>
      </c>
      <c r="R8" s="5">
        <v>4.5999999999999999E-3</v>
      </c>
      <c r="S8" s="4">
        <v>1596200</v>
      </c>
      <c r="T8" s="4">
        <f t="shared" si="1"/>
        <v>2134190</v>
      </c>
      <c r="U8" s="4">
        <f t="shared" si="2"/>
        <v>1276100</v>
      </c>
      <c r="V8" s="5">
        <v>1.7899999999999999E-2</v>
      </c>
    </row>
    <row r="9" spans="1:22" x14ac:dyDescent="0.2">
      <c r="A9" s="16" t="s">
        <v>351</v>
      </c>
      <c r="B9" s="4">
        <v>21600</v>
      </c>
      <c r="C9" s="4">
        <v>80000</v>
      </c>
      <c r="D9" s="4">
        <v>-58400</v>
      </c>
      <c r="E9" s="4">
        <v>-1305910742</v>
      </c>
      <c r="F9" s="4">
        <f t="shared" si="0"/>
        <v>49163609688</v>
      </c>
      <c r="L9" s="4">
        <v>258</v>
      </c>
      <c r="M9" s="4">
        <v>217</v>
      </c>
      <c r="N9" s="4">
        <v>39</v>
      </c>
      <c r="O9" s="4">
        <v>56</v>
      </c>
      <c r="P9" s="4">
        <v>549300</v>
      </c>
      <c r="Q9" s="4">
        <v>1209400</v>
      </c>
      <c r="R9" s="5">
        <v>-1.3500000000000002E-2</v>
      </c>
      <c r="S9" s="4">
        <v>1795300</v>
      </c>
      <c r="T9" s="4">
        <f t="shared" si="1"/>
        <v>2299660</v>
      </c>
      <c r="U9" s="4">
        <f t="shared" si="2"/>
        <v>1276100</v>
      </c>
      <c r="V9" s="5">
        <v>2.2099999999999998E-2</v>
      </c>
    </row>
    <row r="10" spans="1:22" x14ac:dyDescent="0.2">
      <c r="A10" s="16" t="s">
        <v>350</v>
      </c>
      <c r="B10" s="4">
        <v>22100</v>
      </c>
      <c r="C10" s="4">
        <v>61540</v>
      </c>
      <c r="D10" s="4">
        <v>-39440</v>
      </c>
      <c r="E10" s="4">
        <v>-890289156</v>
      </c>
      <c r="F10" s="4">
        <f t="shared" si="0"/>
        <v>50469520430</v>
      </c>
      <c r="L10" s="4">
        <v>228</v>
      </c>
      <c r="M10" s="4">
        <v>275</v>
      </c>
      <c r="N10" s="4">
        <v>11</v>
      </c>
      <c r="O10" s="4">
        <v>51</v>
      </c>
      <c r="P10" s="4">
        <v>262100</v>
      </c>
      <c r="Q10" s="4">
        <v>962700</v>
      </c>
      <c r="R10" s="5">
        <v>-1.3300000000000001E-2</v>
      </c>
      <c r="S10" s="4">
        <v>1276100</v>
      </c>
      <c r="T10" s="4">
        <f t="shared" si="1"/>
        <v>2379850</v>
      </c>
      <c r="U10" s="4">
        <f t="shared" si="2"/>
        <v>1635400</v>
      </c>
      <c r="V10" s="5">
        <v>2.1899999999999999E-2</v>
      </c>
    </row>
    <row r="11" spans="1:22" x14ac:dyDescent="0.2">
      <c r="A11" s="16" t="s">
        <v>349</v>
      </c>
      <c r="B11" s="4">
        <v>334600</v>
      </c>
      <c r="C11" s="4">
        <v>38900</v>
      </c>
      <c r="D11" s="4">
        <v>295700</v>
      </c>
      <c r="E11" s="4">
        <v>6654067098</v>
      </c>
      <c r="F11" s="4">
        <f t="shared" si="0"/>
        <v>51359809586</v>
      </c>
      <c r="L11" s="4">
        <v>512</v>
      </c>
      <c r="M11" s="4">
        <v>410</v>
      </c>
      <c r="N11" s="4">
        <v>130</v>
      </c>
      <c r="O11" s="4">
        <v>92</v>
      </c>
      <c r="P11" s="4">
        <v>2261600</v>
      </c>
      <c r="Q11" s="4">
        <v>2007000</v>
      </c>
      <c r="R11" s="5">
        <v>4.1100000000000005E-2</v>
      </c>
      <c r="S11" s="4">
        <v>4364400</v>
      </c>
      <c r="T11" s="4">
        <f t="shared" si="1"/>
        <v>2254070</v>
      </c>
      <c r="U11" s="4">
        <f t="shared" si="2"/>
        <v>1260400</v>
      </c>
      <c r="V11" s="5">
        <v>4.3700000000000003E-2</v>
      </c>
    </row>
    <row r="12" spans="1:22" x14ac:dyDescent="0.2">
      <c r="A12" s="16" t="s">
        <v>348</v>
      </c>
      <c r="B12" s="4">
        <v>75000</v>
      </c>
      <c r="C12" s="4">
        <v>12200</v>
      </c>
      <c r="D12" s="4">
        <v>62800</v>
      </c>
      <c r="E12" s="4">
        <v>1366691432</v>
      </c>
      <c r="F12" s="4">
        <f t="shared" ref="F12:F38" si="3">E12+F13</f>
        <v>44705742488</v>
      </c>
      <c r="L12" s="4">
        <v>170</v>
      </c>
      <c r="M12" s="4">
        <v>152</v>
      </c>
      <c r="N12" s="4">
        <v>36</v>
      </c>
      <c r="O12" s="4">
        <v>36</v>
      </c>
      <c r="P12" s="4">
        <v>632200</v>
      </c>
      <c r="Q12" s="4">
        <v>1003000</v>
      </c>
      <c r="R12" s="5">
        <v>9.300000000000001E-3</v>
      </c>
      <c r="S12" s="4">
        <v>1635400</v>
      </c>
      <c r="T12" s="4">
        <f t="shared" si="1"/>
        <v>2368811.2000000002</v>
      </c>
      <c r="U12" s="4">
        <f t="shared" ref="U12:U38" si="4">MIN(S13:S17)</f>
        <v>1025800</v>
      </c>
      <c r="V12" s="5">
        <v>1.83E-2</v>
      </c>
    </row>
    <row r="13" spans="1:22" x14ac:dyDescent="0.2">
      <c r="A13" s="16" t="s">
        <v>347</v>
      </c>
      <c r="B13" s="4">
        <v>94000</v>
      </c>
      <c r="C13" s="4">
        <v>10200</v>
      </c>
      <c r="D13" s="4">
        <v>83800</v>
      </c>
      <c r="E13" s="4">
        <v>1830149989</v>
      </c>
      <c r="F13" s="4">
        <f t="shared" si="3"/>
        <v>43339051056</v>
      </c>
      <c r="L13" s="4">
        <v>228</v>
      </c>
      <c r="M13" s="4">
        <v>301</v>
      </c>
      <c r="N13" s="4">
        <v>24</v>
      </c>
      <c r="O13" s="4">
        <v>72</v>
      </c>
      <c r="P13" s="4">
        <v>749400</v>
      </c>
      <c r="Q13" s="4">
        <v>1142400</v>
      </c>
      <c r="R13" s="5">
        <v>-1.38E-2</v>
      </c>
      <c r="S13" s="4">
        <v>1895000</v>
      </c>
      <c r="T13" s="4">
        <f t="shared" si="1"/>
        <v>2482891.2000000002</v>
      </c>
      <c r="U13" s="4">
        <f t="shared" si="4"/>
        <v>1025800</v>
      </c>
      <c r="V13" s="5">
        <v>2.2700000000000001E-2</v>
      </c>
    </row>
    <row r="14" spans="1:22" x14ac:dyDescent="0.2">
      <c r="A14" s="16" t="s">
        <v>340</v>
      </c>
      <c r="B14" s="4">
        <v>60000</v>
      </c>
      <c r="C14" s="4">
        <v>10000</v>
      </c>
      <c r="D14" s="4">
        <v>50000</v>
      </c>
      <c r="E14" s="4">
        <v>1103327097</v>
      </c>
      <c r="F14" s="4">
        <f t="shared" si="3"/>
        <v>41508901067</v>
      </c>
      <c r="L14" s="4">
        <v>216</v>
      </c>
      <c r="M14" s="4">
        <v>287</v>
      </c>
      <c r="N14" s="4">
        <v>41</v>
      </c>
      <c r="O14" s="4">
        <v>72</v>
      </c>
      <c r="P14" s="4">
        <v>837800</v>
      </c>
      <c r="Q14" s="4">
        <v>1074200</v>
      </c>
      <c r="R14" s="5">
        <v>0</v>
      </c>
      <c r="S14" s="4">
        <v>2030900</v>
      </c>
      <c r="T14" s="4">
        <f t="shared" si="1"/>
        <v>2534591.2000000002</v>
      </c>
      <c r="U14" s="4">
        <f t="shared" si="4"/>
        <v>1025800</v>
      </c>
      <c r="V14" s="5">
        <v>2.2400000000000003E-2</v>
      </c>
    </row>
    <row r="15" spans="1:22" x14ac:dyDescent="0.2">
      <c r="A15" s="16" t="s">
        <v>339</v>
      </c>
      <c r="B15" s="4">
        <v>237900</v>
      </c>
      <c r="C15" s="4">
        <v>5800</v>
      </c>
      <c r="D15" s="4">
        <v>232100</v>
      </c>
      <c r="E15" s="4">
        <v>5117143173</v>
      </c>
      <c r="F15" s="4">
        <f t="shared" si="3"/>
        <v>40405573970</v>
      </c>
      <c r="L15" s="4">
        <v>244</v>
      </c>
      <c r="M15" s="4">
        <v>260</v>
      </c>
      <c r="N15" s="4">
        <v>63</v>
      </c>
      <c r="O15" s="4">
        <v>51</v>
      </c>
      <c r="P15" s="4">
        <v>860600</v>
      </c>
      <c r="Q15" s="4">
        <v>892200</v>
      </c>
      <c r="R15" s="5">
        <v>9.1999999999999998E-3</v>
      </c>
      <c r="S15" s="4">
        <v>1764000</v>
      </c>
      <c r="T15" s="4">
        <f t="shared" si="1"/>
        <v>2749461.2</v>
      </c>
      <c r="U15" s="4">
        <f t="shared" si="4"/>
        <v>1025800</v>
      </c>
      <c r="V15" s="5">
        <v>1.8100000000000002E-2</v>
      </c>
    </row>
    <row r="16" spans="1:22" x14ac:dyDescent="0.2">
      <c r="A16" s="16" t="s">
        <v>338</v>
      </c>
      <c r="B16" s="4">
        <v>215300</v>
      </c>
      <c r="C16" s="4">
        <v>37370</v>
      </c>
      <c r="D16" s="4">
        <v>177930</v>
      </c>
      <c r="E16" s="4">
        <v>3841547380</v>
      </c>
      <c r="F16" s="4">
        <f t="shared" si="3"/>
        <v>35288430797</v>
      </c>
      <c r="L16" s="4">
        <v>137</v>
      </c>
      <c r="M16" s="4">
        <v>228</v>
      </c>
      <c r="N16" s="4">
        <v>30</v>
      </c>
      <c r="O16" s="4">
        <v>42</v>
      </c>
      <c r="P16" s="4">
        <v>461700</v>
      </c>
      <c r="Q16" s="4">
        <v>592600</v>
      </c>
      <c r="R16" s="5">
        <v>1.3999999999999999E-2</v>
      </c>
      <c r="S16" s="4">
        <v>1260400</v>
      </c>
      <c r="T16" s="4">
        <f t="shared" si="1"/>
        <v>2893521.2</v>
      </c>
      <c r="U16" s="4">
        <f t="shared" si="4"/>
        <v>1025800</v>
      </c>
      <c r="V16" s="5">
        <v>1.84E-2</v>
      </c>
    </row>
    <row r="17" spans="1:22" x14ac:dyDescent="0.2">
      <c r="A17" s="16" t="s">
        <v>337</v>
      </c>
      <c r="B17" s="4">
        <v>1600</v>
      </c>
      <c r="C17" s="4">
        <v>11400</v>
      </c>
      <c r="D17" s="4">
        <v>-9800</v>
      </c>
      <c r="E17" s="4">
        <v>-212398233</v>
      </c>
      <c r="F17" s="4">
        <f t="shared" si="3"/>
        <v>31446883417</v>
      </c>
      <c r="L17" s="4">
        <v>164</v>
      </c>
      <c r="M17" s="4">
        <v>180</v>
      </c>
      <c r="N17" s="4">
        <v>19</v>
      </c>
      <c r="O17" s="4">
        <v>33</v>
      </c>
      <c r="P17" s="4">
        <v>328000</v>
      </c>
      <c r="Q17" s="4">
        <v>697200</v>
      </c>
      <c r="R17" s="5">
        <v>-9.300000000000001E-3</v>
      </c>
      <c r="S17" s="4">
        <v>1025800</v>
      </c>
      <c r="T17" s="4">
        <f t="shared" si="1"/>
        <v>2992811.2</v>
      </c>
      <c r="U17" s="4">
        <f t="shared" si="4"/>
        <v>2078000</v>
      </c>
      <c r="V17" s="5">
        <v>2.2799999999999997E-2</v>
      </c>
    </row>
    <row r="18" spans="1:22" x14ac:dyDescent="0.2">
      <c r="A18" s="16" t="s">
        <v>336</v>
      </c>
      <c r="B18" s="4">
        <v>143300</v>
      </c>
      <c r="C18" s="4">
        <v>236500</v>
      </c>
      <c r="D18" s="4">
        <v>-93200</v>
      </c>
      <c r="E18" s="4">
        <v>-2013822266</v>
      </c>
      <c r="F18" s="4">
        <f t="shared" si="3"/>
        <v>31659281650</v>
      </c>
      <c r="G18" s="4">
        <v>100000</v>
      </c>
      <c r="H18" s="4">
        <v>0</v>
      </c>
      <c r="I18" s="4">
        <v>100000</v>
      </c>
      <c r="J18" s="4">
        <v>2140000000</v>
      </c>
      <c r="L18" s="4">
        <v>579</v>
      </c>
      <c r="M18" s="4">
        <v>571</v>
      </c>
      <c r="N18" s="4">
        <v>85</v>
      </c>
      <c r="O18" s="4">
        <v>152</v>
      </c>
      <c r="P18" s="4">
        <v>1434100</v>
      </c>
      <c r="Q18" s="4">
        <v>2849100</v>
      </c>
      <c r="R18" s="5">
        <v>-3.2199999999999999E-2</v>
      </c>
      <c r="S18" s="4">
        <v>4294600</v>
      </c>
      <c r="T18" s="4">
        <f t="shared" si="1"/>
        <v>3061724.4</v>
      </c>
      <c r="U18" s="4">
        <f t="shared" si="4"/>
        <v>2078000</v>
      </c>
      <c r="V18" s="5">
        <v>6.6699999999999995E-2</v>
      </c>
    </row>
    <row r="19" spans="1:22" x14ac:dyDescent="0.2">
      <c r="A19" s="16" t="s">
        <v>335</v>
      </c>
      <c r="B19" s="4">
        <v>126100</v>
      </c>
      <c r="C19" s="4">
        <v>290500</v>
      </c>
      <c r="D19" s="4">
        <v>-164400</v>
      </c>
      <c r="E19" s="4">
        <v>-3675802922</v>
      </c>
      <c r="F19" s="4">
        <f t="shared" si="3"/>
        <v>33673103916</v>
      </c>
      <c r="L19" s="4">
        <v>589</v>
      </c>
      <c r="M19" s="4">
        <v>411</v>
      </c>
      <c r="N19" s="4">
        <v>69</v>
      </c>
      <c r="O19" s="4">
        <v>113</v>
      </c>
      <c r="P19" s="4">
        <v>1021900</v>
      </c>
      <c r="Q19" s="4">
        <v>2225200</v>
      </c>
      <c r="R19" s="5">
        <v>-1.3300000000000001E-2</v>
      </c>
      <c r="S19" s="4">
        <v>3450000</v>
      </c>
      <c r="T19" s="4">
        <f t="shared" si="1"/>
        <v>2881574.4</v>
      </c>
      <c r="U19" s="4">
        <f t="shared" si="4"/>
        <v>2078000</v>
      </c>
      <c r="V19" s="5">
        <v>3.0800000000000001E-2</v>
      </c>
    </row>
    <row r="20" spans="1:22" x14ac:dyDescent="0.2">
      <c r="A20" s="16" t="s">
        <v>334</v>
      </c>
      <c r="B20" s="4">
        <v>67900</v>
      </c>
      <c r="C20" s="4">
        <v>103800</v>
      </c>
      <c r="D20" s="4">
        <v>-35900</v>
      </c>
      <c r="E20" s="4">
        <v>-821055632</v>
      </c>
      <c r="F20" s="4">
        <f t="shared" si="3"/>
        <v>37348906838</v>
      </c>
      <c r="G20" s="4">
        <v>0</v>
      </c>
      <c r="H20" s="4">
        <v>0</v>
      </c>
      <c r="I20" s="4">
        <v>0</v>
      </c>
      <c r="J20" s="4">
        <v>-2300000</v>
      </c>
      <c r="L20" s="4">
        <v>332</v>
      </c>
      <c r="M20" s="4">
        <v>335</v>
      </c>
      <c r="N20" s="4">
        <v>43</v>
      </c>
      <c r="O20" s="4">
        <v>77</v>
      </c>
      <c r="P20" s="4">
        <v>800600</v>
      </c>
      <c r="Q20" s="4">
        <v>1172300</v>
      </c>
      <c r="R20" s="5">
        <v>-8.8000000000000005E-3</v>
      </c>
      <c r="S20" s="4">
        <v>2078000</v>
      </c>
      <c r="T20" s="4">
        <f t="shared" si="1"/>
        <v>2951244.4</v>
      </c>
      <c r="U20" s="4">
        <f t="shared" si="4"/>
        <v>2547900</v>
      </c>
      <c r="V20" s="5">
        <v>3.4200000000000001E-2</v>
      </c>
    </row>
    <row r="21" spans="1:22" x14ac:dyDescent="0.2">
      <c r="A21" s="16" t="s">
        <v>333</v>
      </c>
      <c r="B21" s="4">
        <v>132300</v>
      </c>
      <c r="C21" s="4">
        <v>38200</v>
      </c>
      <c r="D21" s="4">
        <v>94100</v>
      </c>
      <c r="E21" s="4">
        <v>2164206403</v>
      </c>
      <c r="F21" s="4">
        <f t="shared" si="3"/>
        <v>38169962470</v>
      </c>
      <c r="G21" s="4">
        <v>0</v>
      </c>
      <c r="H21" s="4">
        <v>100</v>
      </c>
      <c r="I21" s="4">
        <v>-100</v>
      </c>
      <c r="J21" s="4">
        <v>-2300000</v>
      </c>
      <c r="L21" s="4">
        <v>614</v>
      </c>
      <c r="M21" s="4">
        <v>342</v>
      </c>
      <c r="N21" s="4">
        <v>106</v>
      </c>
      <c r="O21" s="4">
        <v>92</v>
      </c>
      <c r="P21" s="4">
        <v>1627000</v>
      </c>
      <c r="Q21" s="4">
        <v>1417000</v>
      </c>
      <c r="R21" s="5">
        <v>1.78E-2</v>
      </c>
      <c r="S21" s="4">
        <v>3106600</v>
      </c>
      <c r="T21" s="4">
        <f t="shared" si="1"/>
        <v>2822014.4</v>
      </c>
      <c r="U21" s="4">
        <f t="shared" si="4"/>
        <v>2547900</v>
      </c>
      <c r="V21" s="5">
        <v>3.8699999999999998E-2</v>
      </c>
    </row>
    <row r="22" spans="1:22" x14ac:dyDescent="0.2">
      <c r="A22" s="16" t="s">
        <v>332</v>
      </c>
      <c r="B22" s="4">
        <v>984410</v>
      </c>
      <c r="C22" s="4">
        <v>507810</v>
      </c>
      <c r="D22" s="4">
        <v>476600</v>
      </c>
      <c r="E22" s="4">
        <v>10557256892</v>
      </c>
      <c r="F22" s="4">
        <f t="shared" si="3"/>
        <v>36005756067</v>
      </c>
      <c r="G22" s="4">
        <v>1</v>
      </c>
      <c r="H22" s="4">
        <v>0</v>
      </c>
      <c r="I22" s="4">
        <v>1</v>
      </c>
      <c r="J22" s="4">
        <v>22100</v>
      </c>
      <c r="L22" s="4">
        <v>815</v>
      </c>
      <c r="M22" s="4">
        <v>263</v>
      </c>
      <c r="N22" s="4">
        <v>100</v>
      </c>
      <c r="O22" s="4">
        <v>68</v>
      </c>
      <c r="P22" s="4">
        <v>1642700</v>
      </c>
      <c r="Q22" s="4">
        <v>895300</v>
      </c>
      <c r="R22" s="5">
        <v>3.2199999999999999E-2</v>
      </c>
      <c r="S22" s="4">
        <v>2782812</v>
      </c>
      <c r="T22" s="4">
        <f t="shared" si="1"/>
        <v>2831463.2</v>
      </c>
      <c r="U22" s="4">
        <f t="shared" si="4"/>
        <v>2018700</v>
      </c>
      <c r="V22" s="5">
        <v>4.4299999999999999E-2</v>
      </c>
    </row>
    <row r="23" spans="1:22" x14ac:dyDescent="0.2">
      <c r="A23" s="16" t="s">
        <v>331</v>
      </c>
      <c r="B23" s="4">
        <v>118900</v>
      </c>
      <c r="C23" s="4">
        <v>804600</v>
      </c>
      <c r="D23" s="4">
        <v>-685700</v>
      </c>
      <c r="E23" s="4">
        <v>-15186082118</v>
      </c>
      <c r="F23" s="4">
        <f t="shared" si="3"/>
        <v>25448499175</v>
      </c>
      <c r="L23" s="4">
        <v>331</v>
      </c>
      <c r="M23" s="4">
        <v>276</v>
      </c>
      <c r="N23" s="4">
        <v>58</v>
      </c>
      <c r="O23" s="4">
        <v>83</v>
      </c>
      <c r="P23" s="4">
        <v>1325700</v>
      </c>
      <c r="Q23" s="4">
        <v>1649400</v>
      </c>
      <c r="R23" s="5">
        <v>-2.75E-2</v>
      </c>
      <c r="S23" s="4">
        <v>3035800</v>
      </c>
      <c r="T23" s="4">
        <f t="shared" si="1"/>
        <v>2803813.2</v>
      </c>
      <c r="U23" s="4">
        <f t="shared" si="4"/>
        <v>2018700</v>
      </c>
      <c r="V23" s="5">
        <v>3.9900000000000005E-2</v>
      </c>
    </row>
    <row r="24" spans="1:22" x14ac:dyDescent="0.2">
      <c r="A24" s="16" t="s">
        <v>330</v>
      </c>
      <c r="B24" s="4">
        <v>111000</v>
      </c>
      <c r="C24" s="4">
        <v>159200</v>
      </c>
      <c r="D24" s="4">
        <v>-48200</v>
      </c>
      <c r="E24" s="4">
        <v>-1078527543</v>
      </c>
      <c r="F24" s="4">
        <f t="shared" si="3"/>
        <v>40634581293</v>
      </c>
      <c r="L24" s="4">
        <v>434</v>
      </c>
      <c r="M24" s="4">
        <v>278</v>
      </c>
      <c r="N24" s="4">
        <v>61</v>
      </c>
      <c r="O24" s="4">
        <v>93</v>
      </c>
      <c r="P24" s="4">
        <v>1051200</v>
      </c>
      <c r="Q24" s="4">
        <v>1486000</v>
      </c>
      <c r="R24" s="5">
        <v>-1.3300000000000001E-2</v>
      </c>
      <c r="S24" s="4">
        <v>2547900</v>
      </c>
      <c r="T24" s="4">
        <f t="shared" si="1"/>
        <v>2811103.2</v>
      </c>
      <c r="U24" s="4">
        <f t="shared" si="4"/>
        <v>1648500</v>
      </c>
      <c r="V24" s="5">
        <v>3.0600000000000002E-2</v>
      </c>
    </row>
    <row r="25" spans="1:22" x14ac:dyDescent="0.2">
      <c r="A25" s="16" t="s">
        <v>329</v>
      </c>
      <c r="B25" s="4">
        <v>289400</v>
      </c>
      <c r="C25" s="4">
        <v>209700</v>
      </c>
      <c r="D25" s="4">
        <v>79700</v>
      </c>
      <c r="E25" s="4">
        <v>1799500809</v>
      </c>
      <c r="F25" s="4">
        <f t="shared" si="3"/>
        <v>41713108836</v>
      </c>
      <c r="L25" s="4">
        <v>773</v>
      </c>
      <c r="M25" s="4">
        <v>335</v>
      </c>
      <c r="N25" s="4">
        <v>158</v>
      </c>
      <c r="O25" s="4">
        <v>89</v>
      </c>
      <c r="P25" s="4">
        <v>2298200</v>
      </c>
      <c r="Q25" s="4">
        <v>1519300</v>
      </c>
      <c r="R25" s="5">
        <v>3.1899999999999998E-2</v>
      </c>
      <c r="S25" s="4">
        <v>3912700</v>
      </c>
      <c r="T25" s="4">
        <f t="shared" si="1"/>
        <v>2698583.2</v>
      </c>
      <c r="U25" s="4">
        <f t="shared" si="4"/>
        <v>1648500</v>
      </c>
      <c r="V25" s="5">
        <v>4.3700000000000003E-2</v>
      </c>
    </row>
    <row r="26" spans="1:22" x14ac:dyDescent="0.2">
      <c r="A26" s="16" t="s">
        <v>328</v>
      </c>
      <c r="B26" s="4">
        <v>227700</v>
      </c>
      <c r="C26" s="4">
        <v>108700</v>
      </c>
      <c r="D26" s="4">
        <v>119000</v>
      </c>
      <c r="E26" s="4">
        <v>2619609870</v>
      </c>
      <c r="F26" s="4">
        <f t="shared" si="3"/>
        <v>39913608027</v>
      </c>
      <c r="L26" s="4">
        <v>328</v>
      </c>
      <c r="M26" s="4">
        <v>439</v>
      </c>
      <c r="N26" s="4">
        <v>52</v>
      </c>
      <c r="O26" s="4">
        <v>114</v>
      </c>
      <c r="P26" s="4">
        <v>861900</v>
      </c>
      <c r="Q26" s="4">
        <v>1745600</v>
      </c>
      <c r="R26" s="5">
        <v>-1.8100000000000002E-2</v>
      </c>
      <c r="S26" s="4">
        <v>2701000</v>
      </c>
      <c r="T26" s="4">
        <f t="shared" si="1"/>
        <v>2623873.2000000002</v>
      </c>
      <c r="U26" s="4">
        <f t="shared" si="4"/>
        <v>1648500</v>
      </c>
      <c r="V26" s="5">
        <v>3.56E-2</v>
      </c>
    </row>
    <row r="27" spans="1:22" x14ac:dyDescent="0.2">
      <c r="A27" s="16" t="s">
        <v>327</v>
      </c>
      <c r="B27" s="4">
        <v>183840</v>
      </c>
      <c r="C27" s="4">
        <v>21000</v>
      </c>
      <c r="D27" s="4">
        <v>162840</v>
      </c>
      <c r="E27" s="4">
        <v>3627543935</v>
      </c>
      <c r="F27" s="4">
        <f t="shared" si="3"/>
        <v>37293998157</v>
      </c>
      <c r="L27" s="4">
        <v>516</v>
      </c>
      <c r="M27" s="4">
        <v>307</v>
      </c>
      <c r="N27" s="4">
        <v>66</v>
      </c>
      <c r="O27" s="4">
        <v>52</v>
      </c>
      <c r="P27" s="4">
        <v>877400</v>
      </c>
      <c r="Q27" s="4">
        <v>965500</v>
      </c>
      <c r="R27" s="5">
        <v>0</v>
      </c>
      <c r="S27" s="4">
        <v>2018700</v>
      </c>
      <c r="T27" s="4">
        <f t="shared" si="1"/>
        <v>2603133.2000000002</v>
      </c>
      <c r="U27" s="4">
        <f t="shared" si="4"/>
        <v>1648500</v>
      </c>
      <c r="V27" s="5">
        <v>2.23E-2</v>
      </c>
    </row>
    <row r="28" spans="1:22" x14ac:dyDescent="0.2">
      <c r="A28" s="16" t="s">
        <v>326</v>
      </c>
      <c r="B28" s="4">
        <v>639630</v>
      </c>
      <c r="C28" s="4">
        <v>22880</v>
      </c>
      <c r="D28" s="4">
        <v>616750</v>
      </c>
      <c r="E28" s="4">
        <v>13743800455</v>
      </c>
      <c r="F28" s="4">
        <f t="shared" si="3"/>
        <v>33666454222</v>
      </c>
      <c r="L28" s="4">
        <v>687</v>
      </c>
      <c r="M28" s="4">
        <v>480</v>
      </c>
      <c r="N28" s="4">
        <v>141</v>
      </c>
      <c r="O28" s="4">
        <v>108</v>
      </c>
      <c r="P28" s="4">
        <v>2712900</v>
      </c>
      <c r="Q28" s="4">
        <v>2090300</v>
      </c>
      <c r="R28" s="5">
        <v>4.6799999999999994E-2</v>
      </c>
      <c r="S28" s="4">
        <v>4983732</v>
      </c>
      <c r="T28" s="4">
        <f t="shared" si="1"/>
        <v>2266250</v>
      </c>
      <c r="U28" s="4">
        <f t="shared" si="4"/>
        <v>1648500</v>
      </c>
      <c r="V28" s="5">
        <v>5.3099999999999994E-2</v>
      </c>
    </row>
    <row r="29" spans="1:22" x14ac:dyDescent="0.2">
      <c r="A29" s="16" t="s">
        <v>325</v>
      </c>
      <c r="B29" s="4">
        <v>11600</v>
      </c>
      <c r="C29" s="4">
        <v>27700</v>
      </c>
      <c r="D29" s="4">
        <v>-16100</v>
      </c>
      <c r="E29" s="4">
        <v>-343730752</v>
      </c>
      <c r="F29" s="4">
        <f t="shared" si="3"/>
        <v>19922653767</v>
      </c>
      <c r="L29" s="4">
        <v>188</v>
      </c>
      <c r="M29" s="4">
        <v>241</v>
      </c>
      <c r="N29" s="4">
        <v>35</v>
      </c>
      <c r="O29" s="4">
        <v>59</v>
      </c>
      <c r="P29" s="4">
        <v>529600</v>
      </c>
      <c r="Q29" s="4">
        <v>1023800</v>
      </c>
      <c r="R29" s="5">
        <v>4.6999999999999993E-3</v>
      </c>
      <c r="S29" s="4">
        <v>1648500</v>
      </c>
      <c r="T29" s="4">
        <f t="shared" si="1"/>
        <v>2228840</v>
      </c>
      <c r="U29" s="4">
        <f t="shared" si="4"/>
        <v>1814300</v>
      </c>
      <c r="V29" s="5">
        <v>1.8600000000000002E-2</v>
      </c>
    </row>
    <row r="30" spans="1:22" x14ac:dyDescent="0.2">
      <c r="A30" s="16" t="s">
        <v>324</v>
      </c>
      <c r="B30" s="4">
        <v>100210</v>
      </c>
      <c r="C30" s="4">
        <v>129600</v>
      </c>
      <c r="D30" s="4">
        <v>-29390</v>
      </c>
      <c r="E30" s="4">
        <v>-629358987</v>
      </c>
      <c r="F30" s="4">
        <f t="shared" si="3"/>
        <v>20266384519</v>
      </c>
      <c r="L30" s="4">
        <v>365</v>
      </c>
      <c r="M30" s="4">
        <v>338</v>
      </c>
      <c r="N30" s="4">
        <v>70</v>
      </c>
      <c r="O30" s="4">
        <v>87</v>
      </c>
      <c r="P30" s="4">
        <v>1276500</v>
      </c>
      <c r="Q30" s="4">
        <v>1395400</v>
      </c>
      <c r="R30" s="5">
        <v>-4.5999999999999999E-3</v>
      </c>
      <c r="S30" s="4">
        <v>2774700</v>
      </c>
      <c r="T30" s="4">
        <f t="shared" si="1"/>
        <v>2211900</v>
      </c>
      <c r="U30" s="4">
        <f t="shared" si="4"/>
        <v>1814300</v>
      </c>
      <c r="V30" s="5">
        <v>3.2199999999999999E-2</v>
      </c>
    </row>
    <row r="31" spans="1:22" x14ac:dyDescent="0.2">
      <c r="A31" s="16" t="s">
        <v>323</v>
      </c>
      <c r="B31" s="4">
        <v>116800</v>
      </c>
      <c r="C31" s="4">
        <v>98100</v>
      </c>
      <c r="D31" s="4">
        <v>18700</v>
      </c>
      <c r="E31" s="4">
        <v>401547327</v>
      </c>
      <c r="F31" s="4">
        <f t="shared" si="3"/>
        <v>20895743506</v>
      </c>
      <c r="G31" s="4">
        <v>0</v>
      </c>
      <c r="H31" s="4">
        <v>0</v>
      </c>
      <c r="I31" s="4">
        <v>0</v>
      </c>
      <c r="J31" s="4">
        <v>-499100</v>
      </c>
      <c r="L31" s="4">
        <v>204</v>
      </c>
      <c r="M31" s="4">
        <v>248</v>
      </c>
      <c r="N31" s="4">
        <v>40</v>
      </c>
      <c r="O31" s="4">
        <v>60</v>
      </c>
      <c r="P31" s="4">
        <v>652300</v>
      </c>
      <c r="Q31" s="4">
        <v>1118500</v>
      </c>
      <c r="R31" s="5">
        <v>-4.5999999999999999E-3</v>
      </c>
      <c r="S31" s="4">
        <v>1814300</v>
      </c>
      <c r="T31" s="4">
        <f t="shared" si="1"/>
        <v>2184550</v>
      </c>
      <c r="U31" s="4">
        <f t="shared" si="4"/>
        <v>1953900</v>
      </c>
      <c r="V31" s="5">
        <v>3.2000000000000001E-2</v>
      </c>
    </row>
    <row r="32" spans="1:22" x14ac:dyDescent="0.2">
      <c r="A32" s="16" t="s">
        <v>322</v>
      </c>
      <c r="B32" s="4">
        <v>37600</v>
      </c>
      <c r="C32" s="4">
        <v>234890</v>
      </c>
      <c r="D32" s="4">
        <v>-197290</v>
      </c>
      <c r="E32" s="4">
        <v>-4271889042</v>
      </c>
      <c r="F32" s="4">
        <f t="shared" si="3"/>
        <v>20494196179</v>
      </c>
      <c r="G32" s="4">
        <v>0</v>
      </c>
      <c r="H32" s="4">
        <v>23</v>
      </c>
      <c r="I32" s="4">
        <v>-23</v>
      </c>
      <c r="J32" s="4">
        <v>-499100</v>
      </c>
      <c r="L32" s="4">
        <v>335</v>
      </c>
      <c r="M32" s="4">
        <v>353</v>
      </c>
      <c r="N32" s="4">
        <v>67</v>
      </c>
      <c r="O32" s="4">
        <v>74</v>
      </c>
      <c r="P32" s="4">
        <v>1382300</v>
      </c>
      <c r="Q32" s="4">
        <v>1386900</v>
      </c>
      <c r="R32" s="5">
        <v>4.6999999999999993E-3</v>
      </c>
      <c r="S32" s="4">
        <v>2877300</v>
      </c>
      <c r="T32" s="4">
        <f t="shared" si="1"/>
        <v>1982650</v>
      </c>
      <c r="U32" s="4">
        <f t="shared" si="4"/>
        <v>1811300</v>
      </c>
      <c r="V32" s="5">
        <v>3.1899999999999998E-2</v>
      </c>
    </row>
    <row r="33" spans="1:22" x14ac:dyDescent="0.2">
      <c r="A33" s="16" t="s">
        <v>321</v>
      </c>
      <c r="B33" s="4">
        <v>151800</v>
      </c>
      <c r="C33" s="4">
        <v>98700</v>
      </c>
      <c r="D33" s="4">
        <v>53100</v>
      </c>
      <c r="E33" s="4">
        <v>1122694456</v>
      </c>
      <c r="F33" s="4">
        <f t="shared" si="3"/>
        <v>24766085221</v>
      </c>
      <c r="L33" s="4">
        <v>333</v>
      </c>
      <c r="M33" s="4">
        <v>314</v>
      </c>
      <c r="N33" s="4">
        <v>112</v>
      </c>
      <c r="O33" s="4">
        <v>65</v>
      </c>
      <c r="P33" s="4">
        <v>1747700</v>
      </c>
      <c r="Q33" s="4">
        <v>1005300</v>
      </c>
      <c r="R33" s="5">
        <v>3.8900000000000004E-2</v>
      </c>
      <c r="S33" s="4">
        <v>2759300</v>
      </c>
      <c r="T33" s="4">
        <f t="shared" si="1"/>
        <v>1883810</v>
      </c>
      <c r="U33" s="4">
        <f t="shared" si="4"/>
        <v>1614900</v>
      </c>
      <c r="V33" s="5">
        <v>4.1900000000000007E-2</v>
      </c>
    </row>
    <row r="34" spans="1:22" x14ac:dyDescent="0.2">
      <c r="A34" s="16" t="s">
        <v>320</v>
      </c>
      <c r="B34" s="4">
        <v>59000</v>
      </c>
      <c r="C34" s="4">
        <v>37700</v>
      </c>
      <c r="D34" s="4">
        <v>21300</v>
      </c>
      <c r="E34" s="4">
        <v>445726475</v>
      </c>
      <c r="F34" s="4">
        <f t="shared" si="3"/>
        <v>23643390765</v>
      </c>
      <c r="L34" s="4">
        <v>286</v>
      </c>
      <c r="M34" s="4">
        <v>313</v>
      </c>
      <c r="N34" s="4">
        <v>53</v>
      </c>
      <c r="O34" s="4">
        <v>77</v>
      </c>
      <c r="P34" s="4">
        <v>786100</v>
      </c>
      <c r="Q34" s="4">
        <v>1565200</v>
      </c>
      <c r="R34" s="5">
        <v>-1.9400000000000001E-2</v>
      </c>
      <c r="S34" s="4">
        <v>2620800</v>
      </c>
      <c r="T34" s="4">
        <f t="shared" si="1"/>
        <v>1826210</v>
      </c>
      <c r="U34" s="4">
        <f t="shared" si="4"/>
        <v>1274400</v>
      </c>
      <c r="V34" s="5">
        <v>0.11269999999999999</v>
      </c>
    </row>
    <row r="35" spans="1:22" x14ac:dyDescent="0.2">
      <c r="A35" s="16" t="s">
        <v>319</v>
      </c>
      <c r="B35" s="4">
        <v>100200</v>
      </c>
      <c r="C35" s="4">
        <v>80000</v>
      </c>
      <c r="D35" s="4">
        <v>20200</v>
      </c>
      <c r="E35" s="4">
        <v>430475370</v>
      </c>
      <c r="F35" s="4">
        <f t="shared" si="3"/>
        <v>23197664290</v>
      </c>
      <c r="L35" s="4">
        <v>318</v>
      </c>
      <c r="M35" s="4">
        <v>354</v>
      </c>
      <c r="N35" s="4">
        <v>69</v>
      </c>
      <c r="O35" s="4">
        <v>87</v>
      </c>
      <c r="P35" s="4">
        <v>1248800</v>
      </c>
      <c r="Q35" s="4">
        <v>1474600</v>
      </c>
      <c r="R35" s="5">
        <v>0</v>
      </c>
      <c r="S35" s="4">
        <v>2787500</v>
      </c>
      <c r="T35" s="4">
        <f t="shared" si="1"/>
        <v>1747490</v>
      </c>
      <c r="U35" s="4">
        <f t="shared" si="4"/>
        <v>1274400</v>
      </c>
      <c r="V35" s="5">
        <v>0.12909999999999999</v>
      </c>
    </row>
    <row r="36" spans="1:22" x14ac:dyDescent="0.2">
      <c r="A36" s="16" t="s">
        <v>318</v>
      </c>
      <c r="B36" s="4">
        <v>265400</v>
      </c>
      <c r="C36" s="4">
        <v>1200</v>
      </c>
      <c r="D36" s="4">
        <v>264200</v>
      </c>
      <c r="E36" s="4">
        <v>5508294834</v>
      </c>
      <c r="F36" s="4">
        <f t="shared" si="3"/>
        <v>22767188920</v>
      </c>
      <c r="L36" s="4">
        <v>144</v>
      </c>
      <c r="M36" s="4">
        <v>217</v>
      </c>
      <c r="N36" s="4">
        <v>36</v>
      </c>
      <c r="O36" s="4">
        <v>51</v>
      </c>
      <c r="P36" s="4">
        <v>771700</v>
      </c>
      <c r="Q36" s="4">
        <v>971400</v>
      </c>
      <c r="R36" s="5">
        <v>9.7000000000000003E-3</v>
      </c>
      <c r="S36" s="4">
        <v>1953900</v>
      </c>
      <c r="T36" s="4">
        <f t="shared" si="1"/>
        <v>1688650</v>
      </c>
      <c r="U36" s="4">
        <f t="shared" si="4"/>
        <v>1274400</v>
      </c>
      <c r="V36" s="5">
        <v>1.9099999999999999E-2</v>
      </c>
    </row>
    <row r="37" spans="1:22" x14ac:dyDescent="0.2">
      <c r="A37" s="16" t="s">
        <v>317</v>
      </c>
      <c r="B37" s="4">
        <v>15700</v>
      </c>
      <c r="C37" s="4">
        <v>45200</v>
      </c>
      <c r="D37" s="4">
        <v>-29500</v>
      </c>
      <c r="E37" s="4">
        <v>-611102443</v>
      </c>
      <c r="F37" s="4">
        <f t="shared" si="3"/>
        <v>17258894086</v>
      </c>
      <c r="L37" s="4">
        <v>194</v>
      </c>
      <c r="M37" s="4">
        <v>182</v>
      </c>
      <c r="N37" s="4">
        <v>38</v>
      </c>
      <c r="O37" s="4">
        <v>36</v>
      </c>
      <c r="P37" s="4">
        <v>854900</v>
      </c>
      <c r="Q37" s="4">
        <v>908300</v>
      </c>
      <c r="R37" s="5">
        <v>0</v>
      </c>
      <c r="S37" s="4">
        <v>1811300</v>
      </c>
      <c r="T37" s="4">
        <f t="shared" si="1"/>
        <v>1982290</v>
      </c>
      <c r="U37" s="4">
        <f t="shared" si="4"/>
        <v>858300</v>
      </c>
      <c r="V37" s="5">
        <v>1.9199999999999998E-2</v>
      </c>
    </row>
    <row r="38" spans="1:22" x14ac:dyDescent="0.2">
      <c r="A38" s="16" t="s">
        <v>316</v>
      </c>
      <c r="B38" s="4">
        <v>23400</v>
      </c>
      <c r="C38" s="4">
        <v>31200</v>
      </c>
      <c r="D38" s="4">
        <v>-7800</v>
      </c>
      <c r="E38" s="4">
        <v>-162318970</v>
      </c>
      <c r="F38" s="4">
        <f t="shared" si="3"/>
        <v>17869996529</v>
      </c>
      <c r="L38" s="4">
        <v>382</v>
      </c>
      <c r="M38" s="4">
        <v>148</v>
      </c>
      <c r="N38" s="4">
        <v>47</v>
      </c>
      <c r="O38" s="4">
        <v>36</v>
      </c>
      <c r="P38" s="4">
        <v>846500</v>
      </c>
      <c r="Q38" s="4">
        <v>738000</v>
      </c>
      <c r="R38" s="5">
        <v>0</v>
      </c>
      <c r="S38" s="4">
        <v>1614900</v>
      </c>
      <c r="T38" s="4">
        <f t="shared" si="1"/>
        <v>1905320</v>
      </c>
      <c r="U38" s="4">
        <f t="shared" si="4"/>
        <v>858300</v>
      </c>
      <c r="V38" s="5">
        <v>2.3700000000000002E-2</v>
      </c>
    </row>
    <row r="39" spans="1:22" x14ac:dyDescent="0.2">
      <c r="A39" s="16" t="s">
        <v>315</v>
      </c>
      <c r="B39" s="4">
        <v>53220</v>
      </c>
      <c r="C39" s="4">
        <v>156900</v>
      </c>
      <c r="D39" s="4">
        <v>-103680</v>
      </c>
      <c r="E39" s="4">
        <v>-2160660610</v>
      </c>
      <c r="F39" s="4">
        <f t="shared" ref="F39:F44" si="5">E39+F40</f>
        <v>18032315499</v>
      </c>
      <c r="L39" s="4">
        <v>271</v>
      </c>
      <c r="M39" s="4">
        <v>145</v>
      </c>
      <c r="N39" s="4">
        <v>41</v>
      </c>
      <c r="O39" s="4">
        <v>35</v>
      </c>
      <c r="P39" s="4">
        <v>547300</v>
      </c>
      <c r="Q39" s="4">
        <v>711300</v>
      </c>
      <c r="R39" s="5">
        <v>-9.5999999999999992E-3</v>
      </c>
      <c r="S39" s="4">
        <v>1274400</v>
      </c>
      <c r="T39" s="4">
        <f t="shared" ref="T39:T44" si="6">AVERAGE(S40:S49)</f>
        <v>1834140</v>
      </c>
      <c r="U39" s="4">
        <f t="shared" ref="U39:U44" si="7">MIN(S40:S44)</f>
        <v>858300</v>
      </c>
      <c r="V39" s="5">
        <v>5.2199999999999996E-2</v>
      </c>
    </row>
    <row r="40" spans="1:22" x14ac:dyDescent="0.2">
      <c r="A40" s="16" t="s">
        <v>314</v>
      </c>
      <c r="B40" s="4">
        <v>41400</v>
      </c>
      <c r="C40" s="4">
        <v>12500</v>
      </c>
      <c r="D40" s="4">
        <v>28900</v>
      </c>
      <c r="E40" s="4">
        <v>607167890</v>
      </c>
      <c r="F40" s="4">
        <f t="shared" si="5"/>
        <v>20192976109</v>
      </c>
      <c r="L40" s="4">
        <v>358</v>
      </c>
      <c r="M40" s="4">
        <v>253</v>
      </c>
      <c r="N40" s="4">
        <v>79</v>
      </c>
      <c r="O40" s="4">
        <v>45</v>
      </c>
      <c r="P40" s="4">
        <v>1625300</v>
      </c>
      <c r="Q40" s="4">
        <v>885700</v>
      </c>
      <c r="R40" s="5">
        <v>1.95E-2</v>
      </c>
      <c r="S40" s="4">
        <v>2605300</v>
      </c>
      <c r="T40" s="4">
        <f t="shared" si="6"/>
        <v>1624640</v>
      </c>
      <c r="U40" s="4">
        <f t="shared" si="7"/>
        <v>858300</v>
      </c>
      <c r="V40" s="5">
        <v>3.2899999999999999E-2</v>
      </c>
    </row>
    <row r="41" spans="1:22" x14ac:dyDescent="0.2">
      <c r="A41" s="16" t="s">
        <v>310</v>
      </c>
      <c r="B41" s="4">
        <v>0</v>
      </c>
      <c r="C41" s="4">
        <v>10000</v>
      </c>
      <c r="D41" s="4">
        <v>-10000</v>
      </c>
      <c r="E41" s="4">
        <v>-205854167</v>
      </c>
      <c r="F41" s="4">
        <f t="shared" si="5"/>
        <v>19585808219</v>
      </c>
      <c r="L41" s="4">
        <v>169</v>
      </c>
      <c r="M41" s="4">
        <v>190</v>
      </c>
      <c r="N41" s="4">
        <v>25</v>
      </c>
      <c r="O41" s="4">
        <v>71</v>
      </c>
      <c r="P41" s="4">
        <v>440900</v>
      </c>
      <c r="Q41" s="4">
        <v>1007900</v>
      </c>
      <c r="R41" s="5">
        <v>0</v>
      </c>
      <c r="S41" s="4">
        <v>1540800</v>
      </c>
      <c r="T41" s="4">
        <f t="shared" si="6"/>
        <v>1519500</v>
      </c>
      <c r="U41" s="4">
        <f t="shared" si="7"/>
        <v>858300</v>
      </c>
      <c r="V41" s="5">
        <v>1.4499999999999999E-2</v>
      </c>
    </row>
    <row r="42" spans="1:22" x14ac:dyDescent="0.2">
      <c r="A42" s="16" t="s">
        <v>309</v>
      </c>
      <c r="B42" s="4">
        <v>300</v>
      </c>
      <c r="C42" s="4">
        <v>104100</v>
      </c>
      <c r="D42" s="4">
        <v>-103800</v>
      </c>
      <c r="E42" s="4">
        <v>-2138790353</v>
      </c>
      <c r="F42" s="4">
        <f t="shared" si="5"/>
        <v>19791662386</v>
      </c>
      <c r="L42" s="4">
        <v>79</v>
      </c>
      <c r="M42" s="4">
        <v>169</v>
      </c>
      <c r="N42" s="4">
        <v>16</v>
      </c>
      <c r="O42" s="4">
        <v>37</v>
      </c>
      <c r="P42" s="4">
        <v>211000</v>
      </c>
      <c r="Q42" s="4">
        <v>543600</v>
      </c>
      <c r="R42" s="5">
        <v>0</v>
      </c>
      <c r="S42" s="4">
        <v>858300</v>
      </c>
      <c r="T42" s="4">
        <f t="shared" si="6"/>
        <v>1498050</v>
      </c>
      <c r="U42" s="4">
        <f t="shared" si="7"/>
        <v>1365500</v>
      </c>
      <c r="V42" s="5">
        <v>1.9299999999999998E-2</v>
      </c>
    </row>
    <row r="43" spans="1:22" x14ac:dyDescent="0.2">
      <c r="A43" s="16" t="s">
        <v>306</v>
      </c>
      <c r="B43" s="4">
        <v>150200</v>
      </c>
      <c r="C43" s="4">
        <v>65100</v>
      </c>
      <c r="D43" s="4">
        <v>85100</v>
      </c>
      <c r="E43" s="4">
        <v>1746792230</v>
      </c>
      <c r="F43" s="4">
        <f t="shared" si="5"/>
        <v>21930452739</v>
      </c>
      <c r="L43" s="4">
        <v>134</v>
      </c>
      <c r="M43" s="4">
        <v>187</v>
      </c>
      <c r="N43" s="4">
        <v>41</v>
      </c>
      <c r="O43" s="4">
        <v>44</v>
      </c>
      <c r="P43" s="4">
        <v>948600</v>
      </c>
      <c r="Q43" s="4">
        <v>822300</v>
      </c>
      <c r="R43" s="5">
        <v>1.4800000000000001E-2</v>
      </c>
      <c r="S43" s="4">
        <v>1770900</v>
      </c>
      <c r="T43" s="4">
        <f t="shared" si="6"/>
        <v>1450010</v>
      </c>
      <c r="U43" s="4">
        <f t="shared" si="7"/>
        <v>845200</v>
      </c>
      <c r="V43" s="5">
        <v>2.41E-2</v>
      </c>
    </row>
    <row r="44" spans="1:22" x14ac:dyDescent="0.2">
      <c r="A44" s="16" t="s">
        <v>305</v>
      </c>
      <c r="B44" s="4">
        <v>71700</v>
      </c>
      <c r="C44" s="4">
        <v>206420</v>
      </c>
      <c r="D44" s="4">
        <v>-134720</v>
      </c>
      <c r="E44" s="4">
        <v>-2760706512</v>
      </c>
      <c r="F44" s="4">
        <f t="shared" si="5"/>
        <v>20183660509</v>
      </c>
      <c r="G44" s="4">
        <v>40000</v>
      </c>
      <c r="H44" s="4">
        <v>0</v>
      </c>
      <c r="I44" s="4">
        <v>40000</v>
      </c>
      <c r="J44" s="4">
        <v>820000000</v>
      </c>
      <c r="L44" s="4">
        <v>197</v>
      </c>
      <c r="M44" s="4">
        <v>239</v>
      </c>
      <c r="N44" s="4">
        <v>31</v>
      </c>
      <c r="O44" s="4">
        <v>65</v>
      </c>
      <c r="P44" s="4">
        <v>506000</v>
      </c>
      <c r="Q44" s="4">
        <v>1465700</v>
      </c>
      <c r="R44" s="5">
        <v>-1.9699999999999999E-2</v>
      </c>
      <c r="S44" s="4">
        <v>2044800</v>
      </c>
      <c r="T44" s="4">
        <f t="shared" si="6"/>
        <v>1359330</v>
      </c>
      <c r="U44" s="4">
        <f t="shared" si="7"/>
        <v>562600</v>
      </c>
      <c r="V44" s="5">
        <v>3.3399999999999999E-2</v>
      </c>
    </row>
    <row r="45" spans="1:22" x14ac:dyDescent="0.2">
      <c r="A45" s="16" t="s">
        <v>304</v>
      </c>
      <c r="B45" s="4">
        <v>376000</v>
      </c>
      <c r="C45" s="4">
        <v>500</v>
      </c>
      <c r="D45" s="4">
        <v>375500</v>
      </c>
      <c r="E45" s="4">
        <v>7688502822</v>
      </c>
      <c r="F45" s="4">
        <f t="shared" ref="F45:F55" si="8">E45+F46</f>
        <v>22944367021</v>
      </c>
      <c r="G45" s="4">
        <v>20000</v>
      </c>
      <c r="H45" s="4">
        <v>0</v>
      </c>
      <c r="I45" s="4">
        <v>20000</v>
      </c>
      <c r="J45" s="4">
        <v>410000000</v>
      </c>
      <c r="L45" s="4">
        <v>219</v>
      </c>
      <c r="M45" s="4">
        <v>235</v>
      </c>
      <c r="N45" s="4">
        <v>71</v>
      </c>
      <c r="O45" s="4">
        <v>56</v>
      </c>
      <c r="P45" s="4">
        <v>1259400</v>
      </c>
      <c r="Q45" s="4">
        <v>711000</v>
      </c>
      <c r="R45" s="5">
        <v>2.9900000000000003E-2</v>
      </c>
      <c r="S45" s="4">
        <v>2000300</v>
      </c>
      <c r="T45" s="4">
        <f t="shared" ref="T45:T61" si="9">AVERAGE(S46:S55)</f>
        <v>1243560</v>
      </c>
      <c r="U45" s="4">
        <f t="shared" ref="U45:U55" si="10">MIN(S46:S50)</f>
        <v>510300</v>
      </c>
      <c r="V45" s="5">
        <v>2.8999999999999998E-2</v>
      </c>
    </row>
    <row r="46" spans="1:22" x14ac:dyDescent="0.2">
      <c r="A46" s="16" t="s">
        <v>303</v>
      </c>
      <c r="B46" s="4">
        <v>111300</v>
      </c>
      <c r="C46" s="4">
        <v>33000</v>
      </c>
      <c r="D46" s="4">
        <v>78300</v>
      </c>
      <c r="E46" s="4">
        <v>1584332693</v>
      </c>
      <c r="F46" s="4">
        <f t="shared" si="8"/>
        <v>15255864199</v>
      </c>
      <c r="G46" s="4">
        <v>20000</v>
      </c>
      <c r="H46" s="4">
        <v>0</v>
      </c>
      <c r="I46" s="4">
        <v>20000</v>
      </c>
      <c r="J46" s="4">
        <v>406000000</v>
      </c>
      <c r="L46" s="4">
        <v>130</v>
      </c>
      <c r="M46" s="4">
        <v>260</v>
      </c>
      <c r="N46" s="4">
        <v>19</v>
      </c>
      <c r="O46" s="4">
        <v>49</v>
      </c>
      <c r="P46" s="4">
        <v>391400</v>
      </c>
      <c r="Q46" s="4">
        <v>905900</v>
      </c>
      <c r="R46" s="5">
        <v>-1.9900000000000001E-2</v>
      </c>
      <c r="S46" s="4">
        <v>1365500</v>
      </c>
      <c r="T46" s="4">
        <f t="shared" si="9"/>
        <v>1254266.5</v>
      </c>
      <c r="U46" s="4">
        <f t="shared" si="10"/>
        <v>489400</v>
      </c>
      <c r="V46" s="5">
        <v>1.9599999999999999E-2</v>
      </c>
    </row>
    <row r="47" spans="1:22" x14ac:dyDescent="0.2">
      <c r="A47" s="16" t="s">
        <v>299</v>
      </c>
      <c r="B47" s="4">
        <v>795000</v>
      </c>
      <c r="C47" s="4">
        <v>2600</v>
      </c>
      <c r="D47" s="4">
        <v>792400</v>
      </c>
      <c r="E47" s="4">
        <v>15965390429</v>
      </c>
      <c r="F47" s="4">
        <f t="shared" si="8"/>
        <v>13671531506</v>
      </c>
      <c r="G47" s="4">
        <v>0</v>
      </c>
      <c r="H47" s="4">
        <v>84</v>
      </c>
      <c r="I47" s="4">
        <v>-84</v>
      </c>
      <c r="J47" s="4">
        <v>-1642600</v>
      </c>
      <c r="L47" s="4">
        <v>617</v>
      </c>
      <c r="M47" s="4">
        <v>340</v>
      </c>
      <c r="N47" s="4">
        <v>164</v>
      </c>
      <c r="O47" s="4">
        <v>46</v>
      </c>
      <c r="P47" s="4">
        <v>3501100</v>
      </c>
      <c r="Q47" s="4">
        <v>1099900</v>
      </c>
      <c r="R47" s="5">
        <v>4.5999999999999999E-2</v>
      </c>
      <c r="S47" s="4">
        <v>4747700</v>
      </c>
      <c r="T47" s="4">
        <f t="shared" si="9"/>
        <v>896131</v>
      </c>
      <c r="U47" s="4">
        <f t="shared" si="10"/>
        <v>489400</v>
      </c>
      <c r="V47" s="5">
        <v>5.3200000000000004E-2</v>
      </c>
    </row>
    <row r="48" spans="1:22" x14ac:dyDescent="0.2">
      <c r="A48" s="16" t="s">
        <v>298</v>
      </c>
      <c r="B48" s="4">
        <v>3300</v>
      </c>
      <c r="C48" s="4">
        <v>0</v>
      </c>
      <c r="D48" s="4">
        <v>3300</v>
      </c>
      <c r="E48" s="4">
        <v>64589808</v>
      </c>
      <c r="F48" s="4">
        <f t="shared" si="8"/>
        <v>-2293858923</v>
      </c>
      <c r="L48" s="4">
        <v>56</v>
      </c>
      <c r="M48" s="4">
        <v>147</v>
      </c>
      <c r="N48" s="4">
        <v>6</v>
      </c>
      <c r="O48" s="4">
        <v>27</v>
      </c>
      <c r="P48" s="4">
        <v>145600</v>
      </c>
      <c r="Q48" s="4">
        <v>675800</v>
      </c>
      <c r="R48" s="5">
        <v>5.1999999999999998E-3</v>
      </c>
      <c r="S48" s="4">
        <v>845200</v>
      </c>
      <c r="T48" s="4">
        <f t="shared" si="9"/>
        <v>925479</v>
      </c>
      <c r="U48" s="4">
        <f t="shared" si="10"/>
        <v>489400</v>
      </c>
      <c r="V48" s="5">
        <v>1.0200000000000001E-2</v>
      </c>
    </row>
    <row r="49" spans="1:22" x14ac:dyDescent="0.2">
      <c r="A49" s="16" t="s">
        <v>286</v>
      </c>
      <c r="B49" s="4">
        <v>22500</v>
      </c>
      <c r="C49" s="4">
        <v>100</v>
      </c>
      <c r="D49" s="4">
        <v>22400</v>
      </c>
      <c r="E49" s="4">
        <v>437929555</v>
      </c>
      <c r="F49" s="4">
        <f t="shared" si="8"/>
        <v>-2358448731</v>
      </c>
      <c r="G49" s="4">
        <v>30000</v>
      </c>
      <c r="H49" s="4">
        <v>0</v>
      </c>
      <c r="I49" s="4">
        <v>30000</v>
      </c>
      <c r="J49" s="4">
        <v>585000000</v>
      </c>
      <c r="L49" s="4">
        <v>231</v>
      </c>
      <c r="M49" s="4">
        <v>66</v>
      </c>
      <c r="N49" s="4">
        <v>7</v>
      </c>
      <c r="O49" s="4">
        <v>12</v>
      </c>
      <c r="P49" s="4">
        <v>211600</v>
      </c>
      <c r="Q49" s="4">
        <v>350400</v>
      </c>
      <c r="R49" s="5">
        <v>0</v>
      </c>
      <c r="S49" s="4">
        <v>562600</v>
      </c>
      <c r="T49" s="4">
        <f t="shared" si="9"/>
        <v>1104066</v>
      </c>
      <c r="U49" s="4">
        <f t="shared" si="10"/>
        <v>489400</v>
      </c>
      <c r="V49" s="5">
        <v>1.0200000000000001E-2</v>
      </c>
    </row>
    <row r="50" spans="1:22" x14ac:dyDescent="0.2">
      <c r="A50" s="16" t="s">
        <v>285</v>
      </c>
      <c r="B50" s="4">
        <v>3200</v>
      </c>
      <c r="C50" s="4">
        <v>0</v>
      </c>
      <c r="D50" s="4">
        <v>3200</v>
      </c>
      <c r="E50" s="4">
        <v>62612267</v>
      </c>
      <c r="F50" s="4">
        <f t="shared" si="8"/>
        <v>-2796378286</v>
      </c>
      <c r="G50" s="4">
        <v>20000</v>
      </c>
      <c r="H50" s="4">
        <v>0</v>
      </c>
      <c r="I50" s="4">
        <v>20000</v>
      </c>
      <c r="J50" s="4">
        <v>390000000</v>
      </c>
      <c r="L50" s="4">
        <v>55</v>
      </c>
      <c r="M50" s="4">
        <v>93</v>
      </c>
      <c r="N50" s="4">
        <v>4</v>
      </c>
      <c r="O50" s="4">
        <v>14</v>
      </c>
      <c r="P50" s="4">
        <v>111700</v>
      </c>
      <c r="Q50" s="4">
        <v>343600</v>
      </c>
      <c r="R50" s="5">
        <v>-5.1000000000000004E-3</v>
      </c>
      <c r="S50" s="4">
        <v>510300</v>
      </c>
      <c r="T50" s="4">
        <f t="shared" si="9"/>
        <v>1238321</v>
      </c>
      <c r="U50" s="4">
        <f t="shared" si="10"/>
        <v>489400</v>
      </c>
      <c r="V50" s="5">
        <v>1.0200000000000001E-2</v>
      </c>
    </row>
    <row r="51" spans="1:22" x14ac:dyDescent="0.2">
      <c r="A51" s="16" t="s">
        <v>284</v>
      </c>
      <c r="B51" s="4">
        <v>6400</v>
      </c>
      <c r="C51" s="4">
        <v>5100</v>
      </c>
      <c r="D51" s="4">
        <v>1300</v>
      </c>
      <c r="E51" s="4">
        <v>25566330</v>
      </c>
      <c r="F51" s="4">
        <f t="shared" si="8"/>
        <v>-2858990553</v>
      </c>
      <c r="G51" s="4">
        <v>20000</v>
      </c>
      <c r="H51" s="4">
        <v>0</v>
      </c>
      <c r="I51" s="4">
        <v>20000</v>
      </c>
      <c r="J51" s="4">
        <v>392000000</v>
      </c>
      <c r="L51" s="4">
        <v>143</v>
      </c>
      <c r="M51" s="4">
        <v>80</v>
      </c>
      <c r="N51" s="4">
        <v>7</v>
      </c>
      <c r="O51" s="4">
        <v>5</v>
      </c>
      <c r="P51" s="4">
        <v>191300</v>
      </c>
      <c r="Q51" s="4">
        <v>297100</v>
      </c>
      <c r="R51" s="5">
        <v>-1.0200000000000001E-2</v>
      </c>
      <c r="S51" s="4">
        <v>489400</v>
      </c>
      <c r="T51" s="4">
        <f t="shared" si="9"/>
        <v>1311953.1000000001</v>
      </c>
      <c r="U51" s="4">
        <f t="shared" si="10"/>
        <v>643800</v>
      </c>
      <c r="V51" s="5">
        <v>1.0200000000000001E-2</v>
      </c>
    </row>
    <row r="52" spans="1:22" x14ac:dyDescent="0.2">
      <c r="A52" s="16" t="s">
        <v>283</v>
      </c>
      <c r="B52" s="4">
        <v>26300</v>
      </c>
      <c r="C52" s="4">
        <v>3600</v>
      </c>
      <c r="D52" s="4">
        <v>22700</v>
      </c>
      <c r="E52" s="4">
        <v>446971392</v>
      </c>
      <c r="F52" s="4">
        <f t="shared" si="8"/>
        <v>-2884556883</v>
      </c>
      <c r="G52" s="4">
        <v>15000</v>
      </c>
      <c r="H52" s="4">
        <v>0</v>
      </c>
      <c r="I52" s="4">
        <v>15000</v>
      </c>
      <c r="J52" s="4">
        <v>295320000</v>
      </c>
      <c r="L52" s="4">
        <v>132</v>
      </c>
      <c r="M52" s="4">
        <v>116</v>
      </c>
      <c r="N52" s="4">
        <v>17</v>
      </c>
      <c r="O52" s="4">
        <v>10</v>
      </c>
      <c r="P52" s="4">
        <v>320400</v>
      </c>
      <c r="Q52" s="4">
        <v>294300</v>
      </c>
      <c r="R52" s="5">
        <v>0</v>
      </c>
      <c r="S52" s="4">
        <v>643800</v>
      </c>
      <c r="T52" s="4">
        <f t="shared" si="9"/>
        <v>1616351.9</v>
      </c>
      <c r="U52" s="4">
        <f t="shared" si="10"/>
        <v>842600</v>
      </c>
      <c r="V52" s="5">
        <v>1.5100000000000001E-2</v>
      </c>
    </row>
    <row r="53" spans="1:22" x14ac:dyDescent="0.2">
      <c r="A53" s="16" t="s">
        <v>282</v>
      </c>
      <c r="B53" s="4">
        <v>5400</v>
      </c>
      <c r="C53" s="4">
        <v>0</v>
      </c>
      <c r="D53" s="4">
        <v>5400</v>
      </c>
      <c r="E53" s="4">
        <v>105724217</v>
      </c>
      <c r="F53" s="4">
        <f t="shared" si="8"/>
        <v>-3331528275</v>
      </c>
      <c r="G53" s="4">
        <v>10000</v>
      </c>
      <c r="H53" s="4">
        <v>0</v>
      </c>
      <c r="I53" s="4">
        <v>10000</v>
      </c>
      <c r="J53" s="4">
        <v>194000000</v>
      </c>
      <c r="L53" s="4">
        <v>188</v>
      </c>
      <c r="M53" s="4">
        <v>170</v>
      </c>
      <c r="N53" s="4">
        <v>27</v>
      </c>
      <c r="O53" s="4">
        <v>25</v>
      </c>
      <c r="P53" s="4">
        <v>615600</v>
      </c>
      <c r="Q53" s="4">
        <v>561400</v>
      </c>
      <c r="R53" s="5">
        <v>2.07E-2</v>
      </c>
      <c r="S53" s="4">
        <v>1290500</v>
      </c>
      <c r="T53" s="4">
        <f t="shared" si="9"/>
        <v>1692905.6</v>
      </c>
      <c r="U53" s="4">
        <f t="shared" si="10"/>
        <v>842600</v>
      </c>
      <c r="V53" s="5">
        <v>2.0299999999999999E-2</v>
      </c>
    </row>
    <row r="54" spans="1:22" x14ac:dyDescent="0.2">
      <c r="A54" s="16" t="s">
        <v>281</v>
      </c>
      <c r="B54" s="4">
        <v>10200</v>
      </c>
      <c r="C54" s="4">
        <v>2500</v>
      </c>
      <c r="D54" s="4">
        <v>7700</v>
      </c>
      <c r="E54" s="4">
        <v>150775067</v>
      </c>
      <c r="F54" s="4">
        <f t="shared" si="8"/>
        <v>-3437252492</v>
      </c>
      <c r="G54" s="4">
        <v>30000</v>
      </c>
      <c r="H54" s="4">
        <v>0</v>
      </c>
      <c r="I54" s="4">
        <v>30000</v>
      </c>
      <c r="J54" s="4">
        <v>584000000</v>
      </c>
      <c r="R54" s="5">
        <v>-2.5699999999999997E-2</v>
      </c>
      <c r="S54" s="4">
        <v>1138000</v>
      </c>
      <c r="T54" s="4">
        <f t="shared" si="9"/>
        <v>1716927</v>
      </c>
      <c r="U54" s="4">
        <f t="shared" si="10"/>
        <v>842600</v>
      </c>
      <c r="V54" s="5">
        <v>2.52E-2</v>
      </c>
    </row>
    <row r="55" spans="1:22" x14ac:dyDescent="0.2">
      <c r="A55" s="16" t="s">
        <v>280</v>
      </c>
      <c r="B55" s="4">
        <v>1100</v>
      </c>
      <c r="C55" s="4">
        <v>0</v>
      </c>
      <c r="D55" s="4">
        <v>1100</v>
      </c>
      <c r="E55" s="4">
        <v>21999582</v>
      </c>
      <c r="F55" s="4">
        <f t="shared" si="8"/>
        <v>-3588027559</v>
      </c>
      <c r="L55" s="4">
        <v>125</v>
      </c>
      <c r="M55" s="4">
        <v>140</v>
      </c>
      <c r="N55" s="4">
        <v>18</v>
      </c>
      <c r="O55" s="4">
        <v>30</v>
      </c>
      <c r="P55" s="4">
        <v>325500</v>
      </c>
      <c r="Q55" s="4">
        <v>453000</v>
      </c>
      <c r="R55" s="5">
        <v>-0.01</v>
      </c>
      <c r="S55" s="4">
        <v>842600</v>
      </c>
      <c r="T55" s="4">
        <f t="shared" si="9"/>
        <v>1813997.9</v>
      </c>
      <c r="U55" s="4">
        <f t="shared" si="10"/>
        <v>1138680</v>
      </c>
      <c r="V55" s="5">
        <v>1.9900000000000001E-2</v>
      </c>
    </row>
    <row r="56" spans="1:22" x14ac:dyDescent="0.2">
      <c r="A56" s="16" t="s">
        <v>279</v>
      </c>
      <c r="B56" s="4">
        <v>49600</v>
      </c>
      <c r="C56" s="4">
        <v>0</v>
      </c>
      <c r="D56" s="4">
        <v>49600</v>
      </c>
      <c r="E56" s="4">
        <v>989241337</v>
      </c>
      <c r="F56" s="4">
        <f t="shared" ref="F56:F125" si="11">E56+F57</f>
        <v>-3610027141</v>
      </c>
      <c r="L56" s="4">
        <v>198</v>
      </c>
      <c r="M56" s="4">
        <v>215</v>
      </c>
      <c r="N56" s="4">
        <v>29</v>
      </c>
      <c r="O56" s="4">
        <v>29</v>
      </c>
      <c r="P56" s="4">
        <v>744400</v>
      </c>
      <c r="Q56" s="4">
        <v>725600</v>
      </c>
      <c r="R56" s="5">
        <v>1.52E-2</v>
      </c>
      <c r="S56" s="4">
        <v>1472565</v>
      </c>
      <c r="T56" s="4">
        <f t="shared" si="9"/>
        <v>1794605.7</v>
      </c>
      <c r="U56" s="4">
        <f t="shared" ref="U56:U123" si="12">MIN(S57:S61)</f>
        <v>1138680</v>
      </c>
      <c r="V56" s="5">
        <v>1.9900000000000001E-2</v>
      </c>
    </row>
    <row r="57" spans="1:22" x14ac:dyDescent="0.2">
      <c r="A57" s="16" t="s">
        <v>278</v>
      </c>
      <c r="B57" s="4">
        <v>1600</v>
      </c>
      <c r="C57" s="4">
        <v>300000</v>
      </c>
      <c r="D57" s="4">
        <v>-298400</v>
      </c>
      <c r="E57" s="4">
        <v>-5856962443</v>
      </c>
      <c r="F57" s="4">
        <f t="shared" si="11"/>
        <v>-4599268478</v>
      </c>
      <c r="G57" s="4">
        <v>20000</v>
      </c>
      <c r="H57" s="4">
        <v>0</v>
      </c>
      <c r="I57" s="4">
        <v>20000</v>
      </c>
      <c r="J57" s="4">
        <v>392000000</v>
      </c>
      <c r="L57" s="4">
        <v>155</v>
      </c>
      <c r="M57" s="4">
        <v>83</v>
      </c>
      <c r="N57" s="4">
        <v>21</v>
      </c>
      <c r="O57" s="4">
        <v>17</v>
      </c>
      <c r="P57" s="4">
        <v>599400</v>
      </c>
      <c r="Q57" s="4">
        <v>518400</v>
      </c>
      <c r="R57" s="5">
        <v>1.03E-2</v>
      </c>
      <c r="S57" s="4">
        <v>1166345</v>
      </c>
      <c r="T57" s="4">
        <f t="shared" si="9"/>
        <v>1870750.6</v>
      </c>
      <c r="U57" s="4">
        <f t="shared" si="12"/>
        <v>1138680</v>
      </c>
      <c r="V57" s="5">
        <v>2.5000000000000001E-2</v>
      </c>
    </row>
    <row r="58" spans="1:22" x14ac:dyDescent="0.2">
      <c r="A58" s="16" t="s">
        <v>275</v>
      </c>
      <c r="B58" s="4">
        <v>1300</v>
      </c>
      <c r="C58" s="4">
        <v>400</v>
      </c>
      <c r="D58" s="4">
        <v>900</v>
      </c>
      <c r="E58" s="4">
        <v>17695898</v>
      </c>
      <c r="F58" s="4">
        <f t="shared" si="11"/>
        <v>1257693965</v>
      </c>
      <c r="G58" s="4">
        <v>40000</v>
      </c>
      <c r="H58" s="4">
        <v>0</v>
      </c>
      <c r="I58" s="4">
        <v>40000</v>
      </c>
      <c r="J58" s="4">
        <v>788000000</v>
      </c>
      <c r="L58" s="4">
        <v>173</v>
      </c>
      <c r="M58" s="4">
        <v>113</v>
      </c>
      <c r="N58" s="4">
        <v>18</v>
      </c>
      <c r="O58" s="4">
        <v>23</v>
      </c>
      <c r="P58" s="4">
        <v>353300</v>
      </c>
      <c r="Q58" s="4">
        <v>622200</v>
      </c>
      <c r="R58" s="5">
        <v>-5.0000000000000001E-3</v>
      </c>
      <c r="S58" s="4">
        <v>1138680</v>
      </c>
      <c r="T58" s="4">
        <f t="shared" si="9"/>
        <v>1872490.8</v>
      </c>
      <c r="U58" s="4">
        <f t="shared" si="12"/>
        <v>1225721</v>
      </c>
      <c r="V58" s="5">
        <v>2.0199999999999999E-2</v>
      </c>
    </row>
    <row r="59" spans="1:22" x14ac:dyDescent="0.2">
      <c r="A59" s="16" t="s">
        <v>274</v>
      </c>
      <c r="B59" s="4">
        <v>8300</v>
      </c>
      <c r="C59" s="4">
        <v>100</v>
      </c>
      <c r="D59" s="4">
        <v>8200</v>
      </c>
      <c r="E59" s="4">
        <v>162535749</v>
      </c>
      <c r="F59" s="4">
        <f t="shared" si="11"/>
        <v>1239998067</v>
      </c>
      <c r="G59" s="4">
        <v>30000</v>
      </c>
      <c r="H59" s="4">
        <v>0</v>
      </c>
      <c r="I59" s="4">
        <v>30000</v>
      </c>
      <c r="J59" s="4">
        <v>591000000</v>
      </c>
      <c r="L59" s="4">
        <v>279</v>
      </c>
      <c r="M59" s="4">
        <v>216</v>
      </c>
      <c r="N59" s="4">
        <v>33</v>
      </c>
      <c r="O59" s="4">
        <v>50</v>
      </c>
      <c r="P59" s="4">
        <v>952400</v>
      </c>
      <c r="Q59" s="4">
        <v>1235900</v>
      </c>
      <c r="R59" s="5">
        <v>-1.4999999999999999E-2</v>
      </c>
      <c r="S59" s="4">
        <v>2348470</v>
      </c>
      <c r="T59" s="4">
        <f t="shared" si="9"/>
        <v>1823238.2</v>
      </c>
      <c r="U59" s="4">
        <f t="shared" si="12"/>
        <v>1225721</v>
      </c>
      <c r="V59" s="5">
        <v>0.02</v>
      </c>
    </row>
    <row r="60" spans="1:22" x14ac:dyDescent="0.2">
      <c r="A60" s="16" t="s">
        <v>273</v>
      </c>
      <c r="B60" s="4">
        <v>65100</v>
      </c>
      <c r="C60" s="4">
        <v>3000</v>
      </c>
      <c r="D60" s="4">
        <v>62100</v>
      </c>
      <c r="E60" s="4">
        <v>1248809108</v>
      </c>
      <c r="F60" s="4">
        <f t="shared" si="11"/>
        <v>1077462318</v>
      </c>
      <c r="L60" s="4">
        <v>205</v>
      </c>
      <c r="M60" s="4">
        <v>179</v>
      </c>
      <c r="N60" s="4">
        <v>33</v>
      </c>
      <c r="O60" s="4">
        <v>58</v>
      </c>
      <c r="P60" s="4">
        <v>604400</v>
      </c>
      <c r="Q60" s="4">
        <v>1100300</v>
      </c>
      <c r="R60" s="5">
        <v>-1.47E-2</v>
      </c>
      <c r="S60" s="4">
        <v>1852850</v>
      </c>
      <c r="T60" s="4">
        <f t="shared" si="9"/>
        <v>1836013.3</v>
      </c>
      <c r="U60" s="4">
        <f t="shared" si="12"/>
        <v>1225721</v>
      </c>
      <c r="V60" s="5">
        <v>2.46E-2</v>
      </c>
    </row>
    <row r="61" spans="1:22" x14ac:dyDescent="0.2">
      <c r="A61" s="16" t="s">
        <v>268</v>
      </c>
      <c r="B61" s="4">
        <v>43300</v>
      </c>
      <c r="C61" s="4">
        <v>3100</v>
      </c>
      <c r="D61" s="4">
        <v>40200</v>
      </c>
      <c r="E61" s="4">
        <v>818206822</v>
      </c>
      <c r="F61" s="4">
        <f t="shared" si="11"/>
        <v>-171346790</v>
      </c>
      <c r="L61" s="4">
        <v>210</v>
      </c>
      <c r="M61" s="4">
        <v>180</v>
      </c>
      <c r="N61" s="4">
        <v>31</v>
      </c>
      <c r="O61" s="4">
        <v>30</v>
      </c>
      <c r="P61" s="4">
        <v>555700</v>
      </c>
      <c r="Q61" s="4">
        <v>645100</v>
      </c>
      <c r="R61" s="5">
        <v>-9.7000000000000003E-3</v>
      </c>
      <c r="S61" s="4">
        <v>1225721</v>
      </c>
      <c r="T61" s="4">
        <f t="shared" si="9"/>
        <v>1996124.4</v>
      </c>
      <c r="U61" s="4">
        <f t="shared" si="12"/>
        <v>1278643</v>
      </c>
      <c r="V61" s="5">
        <v>1.95E-2</v>
      </c>
    </row>
    <row r="62" spans="1:22" x14ac:dyDescent="0.2">
      <c r="A62" s="16" t="s">
        <v>266</v>
      </c>
      <c r="B62" s="4">
        <v>280600</v>
      </c>
      <c r="C62" s="4">
        <v>79580</v>
      </c>
      <c r="D62" s="4">
        <v>201020</v>
      </c>
      <c r="E62" s="4">
        <v>4141497917</v>
      </c>
      <c r="F62" s="4">
        <f t="shared" si="11"/>
        <v>-989553612</v>
      </c>
      <c r="L62" s="4">
        <v>399</v>
      </c>
      <c r="M62" s="4">
        <v>439</v>
      </c>
      <c r="N62" s="4">
        <v>84</v>
      </c>
      <c r="O62" s="4">
        <v>106</v>
      </c>
      <c r="P62" s="4">
        <v>1591700</v>
      </c>
      <c r="Q62" s="4">
        <v>2014500</v>
      </c>
      <c r="R62" s="5">
        <v>0.02</v>
      </c>
      <c r="S62" s="4">
        <v>3687788</v>
      </c>
      <c r="T62" s="4">
        <f t="shared" ref="T62:T115" si="13">AVERAGE(S63:S72)</f>
        <v>1779306.1</v>
      </c>
      <c r="U62" s="4">
        <f t="shared" si="12"/>
        <v>1278643</v>
      </c>
      <c r="V62" s="5">
        <v>3.3500000000000002E-2</v>
      </c>
    </row>
    <row r="63" spans="1:22" x14ac:dyDescent="0.2">
      <c r="A63" s="16" t="s">
        <v>265</v>
      </c>
      <c r="B63" s="4">
        <v>135700</v>
      </c>
      <c r="C63" s="4">
        <v>101200</v>
      </c>
      <c r="D63" s="4">
        <v>34500</v>
      </c>
      <c r="E63" s="4">
        <v>694270613</v>
      </c>
      <c r="F63" s="4">
        <f t="shared" si="11"/>
        <v>-5131051529</v>
      </c>
      <c r="L63" s="4">
        <v>160</v>
      </c>
      <c r="M63" s="4">
        <v>298</v>
      </c>
      <c r="N63" s="4">
        <v>43</v>
      </c>
      <c r="O63" s="4">
        <v>62</v>
      </c>
      <c r="P63" s="4">
        <v>744100</v>
      </c>
      <c r="Q63" s="4">
        <v>1118600</v>
      </c>
      <c r="R63" s="5">
        <v>0</v>
      </c>
      <c r="S63" s="4">
        <v>2056037</v>
      </c>
      <c r="T63" s="4">
        <f t="shared" si="13"/>
        <v>1746997.5</v>
      </c>
      <c r="U63" s="4">
        <f t="shared" si="12"/>
        <v>1156082</v>
      </c>
      <c r="V63" s="5">
        <v>1.4800000000000001E-2</v>
      </c>
    </row>
    <row r="64" spans="1:22" x14ac:dyDescent="0.2">
      <c r="A64" s="16" t="s">
        <v>247</v>
      </c>
      <c r="B64" s="4">
        <v>14000</v>
      </c>
      <c r="C64" s="4">
        <v>1200</v>
      </c>
      <c r="D64" s="4">
        <v>12800</v>
      </c>
      <c r="E64" s="4">
        <v>255260566</v>
      </c>
      <c r="F64" s="4">
        <f t="shared" si="11"/>
        <v>-5825322142</v>
      </c>
      <c r="L64" s="4">
        <v>148</v>
      </c>
      <c r="M64" s="4">
        <v>192</v>
      </c>
      <c r="N64" s="4">
        <v>22</v>
      </c>
      <c r="O64" s="4">
        <v>36</v>
      </c>
      <c r="P64" s="4">
        <v>488100</v>
      </c>
      <c r="Q64" s="4">
        <v>766900</v>
      </c>
      <c r="R64" s="5">
        <v>1.01E-2</v>
      </c>
      <c r="S64" s="4">
        <v>1378214</v>
      </c>
      <c r="T64" s="4">
        <f t="shared" si="13"/>
        <v>1725419.7</v>
      </c>
      <c r="U64" s="4">
        <f t="shared" si="12"/>
        <v>1156082</v>
      </c>
      <c r="V64" s="5">
        <v>1.4999999999999999E-2</v>
      </c>
    </row>
    <row r="65" spans="1:22" x14ac:dyDescent="0.2">
      <c r="A65" s="16" t="s">
        <v>239</v>
      </c>
      <c r="B65" s="4">
        <v>18000</v>
      </c>
      <c r="C65" s="4">
        <v>40030</v>
      </c>
      <c r="D65" s="4">
        <v>-22030</v>
      </c>
      <c r="E65" s="4">
        <v>-442585387</v>
      </c>
      <c r="F65" s="4">
        <f t="shared" si="11"/>
        <v>-6080582708</v>
      </c>
      <c r="L65" s="4">
        <v>179</v>
      </c>
      <c r="M65" s="4">
        <v>275</v>
      </c>
      <c r="N65" s="4">
        <v>39</v>
      </c>
      <c r="O65" s="4">
        <v>70</v>
      </c>
      <c r="P65" s="4">
        <v>647200</v>
      </c>
      <c r="Q65" s="4">
        <v>1093700</v>
      </c>
      <c r="R65" s="5">
        <v>-1.4800000000000001E-2</v>
      </c>
      <c r="S65" s="4">
        <v>1813309</v>
      </c>
      <c r="T65" s="4">
        <f t="shared" si="13"/>
        <v>1675529.9</v>
      </c>
      <c r="U65" s="4">
        <f t="shared" si="12"/>
        <v>1156082</v>
      </c>
      <c r="V65" s="5">
        <v>1.49E-2</v>
      </c>
    </row>
    <row r="66" spans="1:22" x14ac:dyDescent="0.2">
      <c r="A66" s="16" t="s">
        <v>238</v>
      </c>
      <c r="B66" s="4">
        <v>9400</v>
      </c>
      <c r="C66" s="4">
        <v>14000</v>
      </c>
      <c r="D66" s="4">
        <v>-4600</v>
      </c>
      <c r="E66" s="4">
        <v>-91985236</v>
      </c>
      <c r="F66" s="4">
        <f t="shared" si="11"/>
        <v>-5637997321</v>
      </c>
      <c r="L66" s="4">
        <v>414</v>
      </c>
      <c r="M66" s="4">
        <v>148</v>
      </c>
      <c r="N66" s="4">
        <v>30</v>
      </c>
      <c r="O66" s="4">
        <v>28</v>
      </c>
      <c r="P66" s="4">
        <v>750200</v>
      </c>
      <c r="Q66" s="4">
        <v>428600</v>
      </c>
      <c r="R66" s="5">
        <v>2.0299999999999999E-2</v>
      </c>
      <c r="S66" s="4">
        <v>1278643</v>
      </c>
      <c r="T66" s="4">
        <f t="shared" si="13"/>
        <v>1807922.4</v>
      </c>
      <c r="U66" s="4">
        <f t="shared" si="12"/>
        <v>1156082</v>
      </c>
      <c r="V66" s="5">
        <v>2.4799999999999999E-2</v>
      </c>
    </row>
    <row r="67" spans="1:22" x14ac:dyDescent="0.2">
      <c r="A67" s="16" t="s">
        <v>237</v>
      </c>
      <c r="B67" s="4">
        <v>200</v>
      </c>
      <c r="C67" s="4">
        <v>279140</v>
      </c>
      <c r="D67" s="4">
        <v>-278940</v>
      </c>
      <c r="E67" s="4">
        <v>-5552537034</v>
      </c>
      <c r="F67" s="4">
        <f t="shared" si="11"/>
        <v>-5546012085</v>
      </c>
      <c r="L67" s="4">
        <v>184</v>
      </c>
      <c r="M67" s="4">
        <v>193</v>
      </c>
      <c r="N67" s="4">
        <v>21</v>
      </c>
      <c r="O67" s="4">
        <v>47</v>
      </c>
      <c r="P67" s="4">
        <v>597300</v>
      </c>
      <c r="Q67" s="4">
        <v>1273700</v>
      </c>
      <c r="R67" s="5">
        <v>-0.01</v>
      </c>
      <c r="S67" s="4">
        <v>1927794</v>
      </c>
      <c r="T67" s="4">
        <f t="shared" si="13"/>
        <v>1800293.3</v>
      </c>
      <c r="U67" s="4">
        <f t="shared" si="12"/>
        <v>1156082</v>
      </c>
      <c r="V67" s="5">
        <v>2.4799999999999999E-2</v>
      </c>
    </row>
    <row r="68" spans="1:22" x14ac:dyDescent="0.2">
      <c r="A68" s="16" t="s">
        <v>233</v>
      </c>
      <c r="B68" s="4">
        <v>100</v>
      </c>
      <c r="C68" s="4">
        <v>19200</v>
      </c>
      <c r="D68" s="4">
        <v>-19100</v>
      </c>
      <c r="E68" s="4">
        <v>-382999965</v>
      </c>
      <c r="F68" s="4">
        <f t="shared" si="11"/>
        <v>6524949</v>
      </c>
      <c r="L68" s="4">
        <v>139</v>
      </c>
      <c r="M68" s="4">
        <v>186</v>
      </c>
      <c r="N68" s="4">
        <v>25</v>
      </c>
      <c r="O68" s="4">
        <v>22</v>
      </c>
      <c r="P68" s="4">
        <v>395400</v>
      </c>
      <c r="Q68" s="4">
        <v>624900</v>
      </c>
      <c r="R68" s="5">
        <v>0</v>
      </c>
      <c r="S68" s="4">
        <v>1156082</v>
      </c>
      <c r="T68" s="4">
        <f t="shared" si="13"/>
        <v>1802848.9</v>
      </c>
      <c r="U68" s="4">
        <f t="shared" si="12"/>
        <v>1519605</v>
      </c>
      <c r="V68" s="5">
        <v>1.49E-2</v>
      </c>
    </row>
    <row r="69" spans="1:22" x14ac:dyDescent="0.2">
      <c r="A69" s="16" t="s">
        <v>232</v>
      </c>
      <c r="B69" s="4">
        <v>600</v>
      </c>
      <c r="C69" s="4">
        <v>100000</v>
      </c>
      <c r="D69" s="4">
        <v>-99400</v>
      </c>
      <c r="E69" s="4">
        <v>-2004327742</v>
      </c>
      <c r="F69" s="4">
        <f t="shared" si="11"/>
        <v>389524914</v>
      </c>
      <c r="R69" s="5">
        <v>-4.8999999999999998E-3</v>
      </c>
      <c r="S69" s="4">
        <v>1855944</v>
      </c>
      <c r="T69" s="4">
        <f t="shared" si="13"/>
        <v>1909425.1</v>
      </c>
      <c r="U69" s="4">
        <f t="shared" si="12"/>
        <v>1162436</v>
      </c>
      <c r="V69" s="5">
        <v>1.4800000000000001E-2</v>
      </c>
    </row>
    <row r="70" spans="1:22" x14ac:dyDescent="0.2">
      <c r="A70" s="16" t="s">
        <v>231</v>
      </c>
      <c r="B70" s="4">
        <v>110100</v>
      </c>
      <c r="C70" s="4">
        <v>4900</v>
      </c>
      <c r="D70" s="4">
        <v>105200</v>
      </c>
      <c r="E70" s="4">
        <v>2131318844</v>
      </c>
      <c r="F70" s="4">
        <f t="shared" si="11"/>
        <v>2393852656</v>
      </c>
      <c r="R70" s="5">
        <v>-1.47E-2</v>
      </c>
      <c r="S70" s="4">
        <v>1980601</v>
      </c>
      <c r="T70" s="4">
        <f t="shared" si="13"/>
        <v>1996478.5</v>
      </c>
      <c r="U70" s="4">
        <f t="shared" si="12"/>
        <v>1162436</v>
      </c>
      <c r="V70" s="5">
        <v>2.4300000000000002E-2</v>
      </c>
    </row>
    <row r="71" spans="1:22" x14ac:dyDescent="0.2">
      <c r="A71" s="16" t="s">
        <v>230</v>
      </c>
      <c r="B71" s="4">
        <v>254000</v>
      </c>
      <c r="C71" s="4">
        <v>0</v>
      </c>
      <c r="D71" s="4">
        <v>254000</v>
      </c>
      <c r="E71" s="4">
        <v>5129675406</v>
      </c>
      <c r="F71" s="4">
        <f t="shared" si="11"/>
        <v>262533812</v>
      </c>
      <c r="R71" s="5">
        <v>0.02</v>
      </c>
      <c r="S71" s="4">
        <v>2826832</v>
      </c>
      <c r="T71" s="4">
        <f t="shared" si="13"/>
        <v>2139935.2999999998</v>
      </c>
      <c r="U71" s="4">
        <f t="shared" si="12"/>
        <v>1162436</v>
      </c>
      <c r="V71" s="5">
        <v>0.122</v>
      </c>
    </row>
    <row r="72" spans="1:22" x14ac:dyDescent="0.2">
      <c r="A72" s="16" t="s">
        <v>229</v>
      </c>
      <c r="B72" s="4">
        <v>0</v>
      </c>
      <c r="C72" s="4">
        <v>430</v>
      </c>
      <c r="D72" s="4">
        <v>-430</v>
      </c>
      <c r="E72" s="4">
        <v>-8583389</v>
      </c>
      <c r="F72" s="4">
        <f t="shared" si="11"/>
        <v>-4867141594</v>
      </c>
      <c r="R72" s="5">
        <v>1.5300000000000001E-2</v>
      </c>
      <c r="S72" s="4">
        <v>1519605</v>
      </c>
      <c r="T72" s="4">
        <f t="shared" si="13"/>
        <v>2068745.6</v>
      </c>
      <c r="U72" s="4">
        <f t="shared" si="12"/>
        <v>1162436</v>
      </c>
      <c r="V72" s="5">
        <v>2.4799999999999999E-2</v>
      </c>
    </row>
    <row r="73" spans="1:22" x14ac:dyDescent="0.2">
      <c r="A73" s="16" t="s">
        <v>228</v>
      </c>
      <c r="B73" s="4">
        <v>1000</v>
      </c>
      <c r="C73" s="4">
        <v>0</v>
      </c>
      <c r="D73" s="4">
        <v>1000</v>
      </c>
      <c r="E73" s="4">
        <v>19785811</v>
      </c>
      <c r="F73" s="4">
        <f t="shared" si="11"/>
        <v>-4858558205</v>
      </c>
      <c r="R73" s="5">
        <v>-0.01</v>
      </c>
      <c r="S73" s="4">
        <v>1732951</v>
      </c>
      <c r="T73" s="4">
        <f t="shared" si="13"/>
        <v>2081665.1</v>
      </c>
      <c r="U73" s="4">
        <f t="shared" si="12"/>
        <v>1162436</v>
      </c>
      <c r="V73" s="5">
        <v>2.4900000000000002E-2</v>
      </c>
    </row>
    <row r="74" spans="1:22" x14ac:dyDescent="0.2">
      <c r="A74" s="16" t="s">
        <v>227</v>
      </c>
      <c r="B74" s="4">
        <v>100</v>
      </c>
      <c r="C74" s="4">
        <v>7980</v>
      </c>
      <c r="D74" s="4">
        <v>-7880</v>
      </c>
      <c r="E74" s="4">
        <v>-156937535</v>
      </c>
      <c r="F74" s="4">
        <f t="shared" si="11"/>
        <v>-4878344016</v>
      </c>
      <c r="R74" s="5">
        <v>0</v>
      </c>
      <c r="S74" s="4">
        <v>1162436</v>
      </c>
      <c r="T74" s="4">
        <f t="shared" si="13"/>
        <v>2247473.2000000002</v>
      </c>
      <c r="U74" s="4">
        <f t="shared" si="12"/>
        <v>1181638</v>
      </c>
      <c r="V74" s="5">
        <v>0.02</v>
      </c>
    </row>
    <row r="75" spans="1:22" x14ac:dyDescent="0.2">
      <c r="A75" s="16" t="s">
        <v>221</v>
      </c>
      <c r="B75" s="4">
        <v>40600</v>
      </c>
      <c r="C75" s="4">
        <v>51300</v>
      </c>
      <c r="D75" s="4">
        <v>-10700</v>
      </c>
      <c r="E75" s="4">
        <v>-213903808</v>
      </c>
      <c r="F75" s="4">
        <f t="shared" si="11"/>
        <v>-4721406481</v>
      </c>
      <c r="R75" s="5">
        <v>-1.4800000000000001E-2</v>
      </c>
      <c r="S75" s="4">
        <v>1314411</v>
      </c>
      <c r="T75" s="4">
        <f t="shared" si="13"/>
        <v>2414199</v>
      </c>
      <c r="U75" s="4">
        <f t="shared" si="12"/>
        <v>1181638</v>
      </c>
      <c r="V75" s="5">
        <v>2.4700000000000003E-2</v>
      </c>
    </row>
    <row r="76" spans="1:22" x14ac:dyDescent="0.2">
      <c r="A76" s="16" t="s">
        <v>212</v>
      </c>
      <c r="B76" s="4">
        <v>60200</v>
      </c>
      <c r="C76" s="4">
        <v>26100</v>
      </c>
      <c r="D76" s="4">
        <v>34100</v>
      </c>
      <c r="E76" s="4">
        <v>688646544</v>
      </c>
      <c r="F76" s="4">
        <f t="shared" si="11"/>
        <v>-4507502673</v>
      </c>
      <c r="R76" s="5">
        <v>1.5100000000000001E-2</v>
      </c>
      <c r="S76" s="4">
        <v>2602568</v>
      </c>
      <c r="T76" s="4">
        <f t="shared" si="13"/>
        <v>2278196.7999999998</v>
      </c>
      <c r="U76" s="4">
        <f t="shared" si="12"/>
        <v>1181638</v>
      </c>
      <c r="V76" s="5">
        <v>2.9300000000000003E-2</v>
      </c>
    </row>
    <row r="77" spans="1:22" x14ac:dyDescent="0.2">
      <c r="A77" s="16" t="s">
        <v>211</v>
      </c>
      <c r="B77" s="4">
        <v>266900</v>
      </c>
      <c r="C77" s="4">
        <v>1000</v>
      </c>
      <c r="D77" s="4">
        <v>265900</v>
      </c>
      <c r="E77" s="4">
        <v>5254974887</v>
      </c>
      <c r="F77" s="4">
        <f t="shared" si="11"/>
        <v>-5196149217</v>
      </c>
      <c r="R77" s="5">
        <v>1.54E-2</v>
      </c>
      <c r="S77" s="4">
        <v>1851503</v>
      </c>
      <c r="T77" s="4">
        <f t="shared" si="13"/>
        <v>2340975.5</v>
      </c>
      <c r="U77" s="4">
        <f t="shared" si="12"/>
        <v>807708</v>
      </c>
      <c r="V77" s="5">
        <v>4.4400000000000002E-2</v>
      </c>
    </row>
    <row r="78" spans="1:22" x14ac:dyDescent="0.2">
      <c r="A78" s="16" t="s">
        <v>210</v>
      </c>
      <c r="B78" s="4">
        <v>100</v>
      </c>
      <c r="C78" s="4">
        <v>10</v>
      </c>
      <c r="D78" s="4">
        <v>90</v>
      </c>
      <c r="E78" s="4">
        <v>1772306</v>
      </c>
      <c r="F78" s="4">
        <f t="shared" si="11"/>
        <v>-10451124104</v>
      </c>
      <c r="R78" s="5">
        <v>-1.01E-2</v>
      </c>
      <c r="S78" s="4">
        <v>1181638</v>
      </c>
      <c r="T78" s="4">
        <f t="shared" si="13"/>
        <v>2303621.7999999998</v>
      </c>
      <c r="U78" s="4">
        <f t="shared" si="12"/>
        <v>807708</v>
      </c>
      <c r="V78" s="5">
        <v>2.0199999999999999E-2</v>
      </c>
    </row>
    <row r="79" spans="1:22" x14ac:dyDescent="0.2">
      <c r="A79" s="16" t="s">
        <v>209</v>
      </c>
      <c r="B79" s="4">
        <v>47000</v>
      </c>
      <c r="C79" s="4">
        <v>4710</v>
      </c>
      <c r="D79" s="4">
        <v>42290</v>
      </c>
      <c r="E79" s="4">
        <v>841578096</v>
      </c>
      <c r="F79" s="4">
        <f t="shared" si="11"/>
        <v>-10452896410</v>
      </c>
      <c r="R79" s="5">
        <v>1.54E-2</v>
      </c>
      <c r="S79" s="4">
        <v>2921706</v>
      </c>
      <c r="T79" s="4">
        <f t="shared" si="13"/>
        <v>2110183.2000000002</v>
      </c>
      <c r="U79" s="4">
        <f t="shared" si="12"/>
        <v>807708</v>
      </c>
      <c r="V79" s="5">
        <v>3.4700000000000002E-2</v>
      </c>
    </row>
    <row r="80" spans="1:22" x14ac:dyDescent="0.2">
      <c r="A80" s="16" t="s">
        <v>208</v>
      </c>
      <c r="B80" s="4">
        <v>9900</v>
      </c>
      <c r="C80" s="4">
        <v>0</v>
      </c>
      <c r="D80" s="4">
        <v>9900</v>
      </c>
      <c r="E80" s="4">
        <v>194549605</v>
      </c>
      <c r="F80" s="4">
        <f t="shared" si="11"/>
        <v>-11294474506</v>
      </c>
      <c r="G80" s="4">
        <v>0</v>
      </c>
      <c r="H80" s="4">
        <v>200</v>
      </c>
      <c r="I80" s="4">
        <v>-200</v>
      </c>
      <c r="J80" s="4">
        <v>-3940000</v>
      </c>
      <c r="R80" s="5">
        <v>-2.0099999999999996E-2</v>
      </c>
      <c r="S80" s="4">
        <v>2851135</v>
      </c>
      <c r="T80" s="4">
        <f t="shared" si="13"/>
        <v>1907124.9</v>
      </c>
      <c r="U80" s="4">
        <f t="shared" si="12"/>
        <v>807708</v>
      </c>
      <c r="V80" s="5">
        <v>2.9900000000000003E-2</v>
      </c>
    </row>
    <row r="81" spans="1:22" x14ac:dyDescent="0.2">
      <c r="A81" s="16" t="s">
        <v>207</v>
      </c>
      <c r="B81" s="4">
        <v>20000</v>
      </c>
      <c r="C81" s="4">
        <v>35380</v>
      </c>
      <c r="D81" s="4">
        <v>-15380</v>
      </c>
      <c r="E81" s="4">
        <v>-304116500</v>
      </c>
      <c r="F81" s="4">
        <f t="shared" si="11"/>
        <v>-11489024111</v>
      </c>
      <c r="R81" s="5">
        <v>4.1900000000000007E-2</v>
      </c>
      <c r="S81" s="4">
        <v>4261400</v>
      </c>
      <c r="T81" s="4">
        <f t="shared" si="13"/>
        <v>1591340.7</v>
      </c>
      <c r="U81" s="4">
        <f t="shared" si="12"/>
        <v>807708</v>
      </c>
      <c r="V81" s="5">
        <v>5.9800000000000006E-2</v>
      </c>
    </row>
    <row r="82" spans="1:22" x14ac:dyDescent="0.2">
      <c r="A82" s="16" t="s">
        <v>206</v>
      </c>
      <c r="B82" s="4">
        <v>100</v>
      </c>
      <c r="C82" s="4">
        <v>116100</v>
      </c>
      <c r="D82" s="4">
        <v>-116000</v>
      </c>
      <c r="E82" s="4">
        <v>-2200876481</v>
      </c>
      <c r="F82" s="4">
        <f t="shared" si="11"/>
        <v>-11184907611</v>
      </c>
      <c r="R82" s="5">
        <v>5.3E-3</v>
      </c>
      <c r="S82" s="4">
        <v>807708</v>
      </c>
      <c r="T82" s="4">
        <f t="shared" si="13"/>
        <v>1618342.2</v>
      </c>
      <c r="U82" s="4">
        <f t="shared" si="12"/>
        <v>1242546</v>
      </c>
      <c r="V82" s="5">
        <v>2.0899999999999998E-2</v>
      </c>
    </row>
    <row r="83" spans="1:22" x14ac:dyDescent="0.2">
      <c r="A83" s="16" t="s">
        <v>205</v>
      </c>
      <c r="B83" s="4">
        <v>3020</v>
      </c>
      <c r="C83" s="4">
        <v>50020</v>
      </c>
      <c r="D83" s="4">
        <v>-47000</v>
      </c>
      <c r="E83" s="4">
        <v>-902039394</v>
      </c>
      <c r="F83" s="4">
        <f t="shared" si="11"/>
        <v>-8984031130</v>
      </c>
      <c r="R83" s="5">
        <v>-1.55E-2</v>
      </c>
      <c r="S83" s="4">
        <v>1862146</v>
      </c>
      <c r="T83" s="4">
        <f t="shared" si="13"/>
        <v>1611362.7</v>
      </c>
      <c r="U83" s="4">
        <f t="shared" si="12"/>
        <v>808101</v>
      </c>
      <c r="V83" s="5">
        <v>2.58E-2</v>
      </c>
    </row>
    <row r="84" spans="1:22" x14ac:dyDescent="0.2">
      <c r="A84" s="16" t="s">
        <v>204</v>
      </c>
      <c r="B84" s="4">
        <v>179200</v>
      </c>
      <c r="C84" s="4">
        <v>136980</v>
      </c>
      <c r="D84" s="4">
        <v>42220</v>
      </c>
      <c r="E84" s="4">
        <v>810623850</v>
      </c>
      <c r="F84" s="4">
        <f t="shared" si="11"/>
        <v>-8081991736</v>
      </c>
      <c r="R84" s="5">
        <v>-5.1000000000000004E-3</v>
      </c>
      <c r="S84" s="4">
        <v>2820517</v>
      </c>
      <c r="T84" s="4">
        <f t="shared" si="13"/>
        <v>1511609.3</v>
      </c>
      <c r="U84" s="4">
        <f t="shared" si="12"/>
        <v>808101</v>
      </c>
      <c r="V84" s="5">
        <v>4.0899999999999999E-2</v>
      </c>
    </row>
    <row r="85" spans="1:22" x14ac:dyDescent="0.2">
      <c r="A85" s="16" t="s">
        <v>203</v>
      </c>
      <c r="B85" s="4">
        <v>4300</v>
      </c>
      <c r="C85" s="4">
        <v>112910</v>
      </c>
      <c r="D85" s="4">
        <v>-108610</v>
      </c>
      <c r="E85" s="4">
        <v>-2078291583</v>
      </c>
      <c r="F85" s="4">
        <f t="shared" si="11"/>
        <v>-8892615586</v>
      </c>
      <c r="R85" s="5">
        <v>3.7499999999999999E-2</v>
      </c>
      <c r="S85" s="4">
        <v>2981669</v>
      </c>
      <c r="T85" s="4">
        <f t="shared" si="13"/>
        <v>1395480.8</v>
      </c>
      <c r="U85" s="4">
        <f t="shared" si="12"/>
        <v>808101</v>
      </c>
      <c r="V85" s="5">
        <v>3.1E-2</v>
      </c>
    </row>
    <row r="86" spans="1:22" x14ac:dyDescent="0.2">
      <c r="A86" s="16" t="s">
        <v>202</v>
      </c>
      <c r="B86" s="4">
        <v>2800</v>
      </c>
      <c r="C86" s="4">
        <v>137100</v>
      </c>
      <c r="D86" s="4">
        <v>-134300</v>
      </c>
      <c r="E86" s="4">
        <v>-2534910337</v>
      </c>
      <c r="F86" s="4">
        <f t="shared" si="11"/>
        <v>-6814324003</v>
      </c>
      <c r="R86" s="5">
        <v>-1.5700000000000002E-2</v>
      </c>
      <c r="S86" s="4">
        <v>1242546</v>
      </c>
      <c r="T86" s="4">
        <f t="shared" si="13"/>
        <v>1381888.9</v>
      </c>
      <c r="U86" s="4">
        <f t="shared" si="12"/>
        <v>808101</v>
      </c>
      <c r="V86" s="5">
        <v>2.6099999999999998E-2</v>
      </c>
    </row>
    <row r="87" spans="1:22" x14ac:dyDescent="0.2">
      <c r="A87" s="16" t="s">
        <v>201</v>
      </c>
      <c r="B87" s="4">
        <v>600</v>
      </c>
      <c r="C87" s="4">
        <v>56430</v>
      </c>
      <c r="D87" s="4">
        <v>-55830</v>
      </c>
      <c r="E87" s="4">
        <v>-1051730332</v>
      </c>
      <c r="F87" s="4">
        <f t="shared" si="11"/>
        <v>-4279413666</v>
      </c>
      <c r="R87" s="5">
        <v>4.4000000000000004E-2</v>
      </c>
      <c r="S87" s="4">
        <v>2479290</v>
      </c>
      <c r="T87" s="4">
        <f t="shared" si="13"/>
        <v>1226616.3999999999</v>
      </c>
      <c r="U87" s="4">
        <f t="shared" si="12"/>
        <v>808101</v>
      </c>
      <c r="V87" s="5">
        <v>5.7000000000000002E-2</v>
      </c>
    </row>
    <row r="88" spans="1:22" x14ac:dyDescent="0.2">
      <c r="A88" s="16" t="s">
        <v>200</v>
      </c>
      <c r="B88" s="4">
        <v>4400</v>
      </c>
      <c r="C88" s="4">
        <v>71200</v>
      </c>
      <c r="D88" s="4">
        <v>-66800</v>
      </c>
      <c r="E88" s="4">
        <v>-1214902975</v>
      </c>
      <c r="F88" s="4">
        <f t="shared" si="11"/>
        <v>-3227683334</v>
      </c>
      <c r="R88" s="5">
        <v>0</v>
      </c>
      <c r="S88" s="4">
        <v>808101</v>
      </c>
      <c r="T88" s="4">
        <f t="shared" si="13"/>
        <v>1362277.2</v>
      </c>
      <c r="U88" s="4">
        <f t="shared" si="12"/>
        <v>820552</v>
      </c>
      <c r="V88" s="5">
        <v>2.7099999999999999E-2</v>
      </c>
    </row>
    <row r="89" spans="1:22" x14ac:dyDescent="0.2">
      <c r="A89" s="16" t="s">
        <v>199</v>
      </c>
      <c r="B89" s="4">
        <v>27300</v>
      </c>
      <c r="C89" s="4">
        <v>21080</v>
      </c>
      <c r="D89" s="4">
        <v>6220</v>
      </c>
      <c r="E89" s="4">
        <v>114199150</v>
      </c>
      <c r="F89" s="4">
        <f t="shared" si="11"/>
        <v>-2012780359</v>
      </c>
      <c r="R89" s="5">
        <v>-1.6200000000000003E-2</v>
      </c>
      <c r="S89" s="4">
        <v>987320</v>
      </c>
      <c r="T89" s="4">
        <f t="shared" si="13"/>
        <v>1426035.4</v>
      </c>
      <c r="U89" s="4">
        <f t="shared" si="12"/>
        <v>820552</v>
      </c>
      <c r="V89" s="5">
        <v>2.1600000000000001E-2</v>
      </c>
    </row>
    <row r="90" spans="1:22" x14ac:dyDescent="0.2">
      <c r="A90" s="16" t="s">
        <v>198</v>
      </c>
      <c r="B90" s="4">
        <v>43100</v>
      </c>
      <c r="C90" s="4">
        <v>79000</v>
      </c>
      <c r="D90" s="4">
        <v>-35900</v>
      </c>
      <c r="E90" s="4">
        <v>-660251310</v>
      </c>
      <c r="F90" s="4">
        <f t="shared" si="11"/>
        <v>-2126979509</v>
      </c>
      <c r="R90" s="5">
        <v>1.1000000000000001E-2</v>
      </c>
      <c r="S90" s="4">
        <v>820552</v>
      </c>
      <c r="T90" s="4">
        <f t="shared" si="13"/>
        <v>1559229.6</v>
      </c>
      <c r="U90" s="4">
        <f t="shared" si="12"/>
        <v>1077723</v>
      </c>
      <c r="V90" s="5">
        <v>1.09E-2</v>
      </c>
    </row>
    <row r="91" spans="1:22" x14ac:dyDescent="0.2">
      <c r="A91" s="16" t="s">
        <v>197</v>
      </c>
      <c r="B91" s="4">
        <v>43500</v>
      </c>
      <c r="C91" s="4">
        <v>108000</v>
      </c>
      <c r="D91" s="4">
        <v>-64500</v>
      </c>
      <c r="E91" s="4">
        <v>-1157130117</v>
      </c>
      <c r="F91" s="4">
        <f t="shared" si="11"/>
        <v>-1466728199</v>
      </c>
      <c r="R91" s="5">
        <v>1.67E-2</v>
      </c>
      <c r="S91" s="4">
        <v>1103558</v>
      </c>
      <c r="T91" s="4">
        <f t="shared" si="13"/>
        <v>1599478.6</v>
      </c>
      <c r="U91" s="4">
        <f t="shared" si="12"/>
        <v>1077723</v>
      </c>
      <c r="V91" s="5">
        <v>3.2799999999999996E-2</v>
      </c>
    </row>
    <row r="92" spans="1:22" x14ac:dyDescent="0.2">
      <c r="A92" s="16" t="s">
        <v>196</v>
      </c>
      <c r="B92" s="4">
        <v>2800</v>
      </c>
      <c r="C92" s="4">
        <v>0</v>
      </c>
      <c r="D92" s="4">
        <v>2800</v>
      </c>
      <c r="E92" s="4">
        <v>51215692</v>
      </c>
      <c r="F92" s="4">
        <f t="shared" si="11"/>
        <v>-309598082</v>
      </c>
      <c r="R92" s="5">
        <v>-2.7000000000000003E-2</v>
      </c>
      <c r="S92" s="4">
        <v>1077723</v>
      </c>
      <c r="T92" s="4">
        <f t="shared" si="13"/>
        <v>1644785.7</v>
      </c>
      <c r="U92" s="4">
        <f t="shared" si="12"/>
        <v>926565</v>
      </c>
      <c r="V92" s="5">
        <v>3.7499999999999999E-2</v>
      </c>
    </row>
    <row r="93" spans="1:22" x14ac:dyDescent="0.2">
      <c r="A93" s="16" t="s">
        <v>195</v>
      </c>
      <c r="B93" s="4">
        <v>4900</v>
      </c>
      <c r="C93" s="4">
        <v>0</v>
      </c>
      <c r="D93" s="4">
        <v>4900</v>
      </c>
      <c r="E93" s="4">
        <v>89737250</v>
      </c>
      <c r="F93" s="4">
        <f t="shared" si="11"/>
        <v>-360813774</v>
      </c>
      <c r="R93" s="5">
        <v>0</v>
      </c>
      <c r="S93" s="4">
        <v>1792351</v>
      </c>
      <c r="T93" s="4">
        <f t="shared" si="13"/>
        <v>1615894.1</v>
      </c>
      <c r="U93" s="4">
        <f t="shared" si="12"/>
        <v>926565</v>
      </c>
      <c r="V93" s="5">
        <v>4.7899999999999998E-2</v>
      </c>
    </row>
    <row r="94" spans="1:22" x14ac:dyDescent="0.2">
      <c r="A94" s="16" t="s">
        <v>194</v>
      </c>
      <c r="B94" s="4">
        <v>28800</v>
      </c>
      <c r="C94" s="4">
        <v>5700</v>
      </c>
      <c r="D94" s="4">
        <v>23100</v>
      </c>
      <c r="E94" s="4">
        <v>442496094</v>
      </c>
      <c r="F94" s="4">
        <f t="shared" si="11"/>
        <v>-450551024</v>
      </c>
      <c r="R94" s="5">
        <v>-4.1399999999999999E-2</v>
      </c>
      <c r="S94" s="4">
        <v>1822983</v>
      </c>
      <c r="T94" s="4">
        <f t="shared" si="13"/>
        <v>1669082.3</v>
      </c>
      <c r="U94" s="4">
        <f t="shared" si="12"/>
        <v>926565</v>
      </c>
      <c r="V94" s="5">
        <v>5.1299999999999998E-2</v>
      </c>
    </row>
    <row r="95" spans="1:22" x14ac:dyDescent="0.2">
      <c r="A95" s="16" t="s">
        <v>193</v>
      </c>
      <c r="B95" s="4">
        <v>3600</v>
      </c>
      <c r="C95" s="4">
        <v>4000</v>
      </c>
      <c r="D95" s="4">
        <v>-400</v>
      </c>
      <c r="E95" s="4">
        <v>-7604470</v>
      </c>
      <c r="F95" s="4">
        <f t="shared" si="11"/>
        <v>-893047118</v>
      </c>
      <c r="R95" s="5">
        <v>5.3E-3</v>
      </c>
      <c r="S95" s="4">
        <v>1820384</v>
      </c>
      <c r="T95" s="4">
        <f t="shared" si="13"/>
        <v>1670556.5</v>
      </c>
      <c r="U95" s="4">
        <f t="shared" si="12"/>
        <v>926565</v>
      </c>
      <c r="V95" s="5">
        <v>2.6000000000000002E-2</v>
      </c>
    </row>
    <row r="96" spans="1:22" x14ac:dyDescent="0.2">
      <c r="A96" s="16" t="s">
        <v>192</v>
      </c>
      <c r="B96" s="4">
        <v>0</v>
      </c>
      <c r="C96" s="4">
        <v>4000</v>
      </c>
      <c r="D96" s="4">
        <v>-4000</v>
      </c>
      <c r="E96" s="4">
        <v>-75863110</v>
      </c>
      <c r="F96" s="4">
        <f t="shared" si="11"/>
        <v>-885442648</v>
      </c>
      <c r="R96" s="5">
        <v>1.06E-2</v>
      </c>
      <c r="S96" s="4">
        <v>1106627</v>
      </c>
      <c r="T96" s="4">
        <f t="shared" si="13"/>
        <v>1700449.5</v>
      </c>
      <c r="U96" s="4">
        <f t="shared" si="12"/>
        <v>926565</v>
      </c>
      <c r="V96" s="5">
        <v>2.0899999999999998E-2</v>
      </c>
    </row>
    <row r="97" spans="1:22" x14ac:dyDescent="0.2">
      <c r="A97" s="16" t="s">
        <v>191</v>
      </c>
      <c r="B97" s="4">
        <v>31000</v>
      </c>
      <c r="C97" s="4">
        <v>5400</v>
      </c>
      <c r="D97" s="4">
        <v>25600</v>
      </c>
      <c r="E97" s="4">
        <v>479182138</v>
      </c>
      <c r="F97" s="4">
        <f t="shared" si="11"/>
        <v>-809579538</v>
      </c>
      <c r="R97" s="5">
        <v>1.0700000000000001E-2</v>
      </c>
      <c r="S97" s="4">
        <v>926565</v>
      </c>
      <c r="T97" s="4">
        <f t="shared" si="13"/>
        <v>1706556.9</v>
      </c>
      <c r="U97" s="4">
        <f t="shared" si="12"/>
        <v>1506048</v>
      </c>
      <c r="V97" s="5">
        <v>5.2699999999999997E-2</v>
      </c>
    </row>
    <row r="98" spans="1:22" x14ac:dyDescent="0.2">
      <c r="A98" s="16" t="s">
        <v>190</v>
      </c>
      <c r="B98" s="4">
        <v>0</v>
      </c>
      <c r="C98" s="4">
        <v>206290</v>
      </c>
      <c r="D98" s="4">
        <v>-206290</v>
      </c>
      <c r="E98" s="4">
        <v>-3933679925</v>
      </c>
      <c r="F98" s="4">
        <f t="shared" si="11"/>
        <v>-1288761676</v>
      </c>
      <c r="R98" s="5">
        <v>-3.5799999999999998E-2</v>
      </c>
      <c r="S98" s="4">
        <v>2164709</v>
      </c>
      <c r="T98" s="4">
        <f t="shared" si="13"/>
        <v>1582769</v>
      </c>
      <c r="U98" s="4">
        <f t="shared" si="12"/>
        <v>1503435</v>
      </c>
      <c r="V98" s="5">
        <v>6.0999999999999999E-2</v>
      </c>
    </row>
    <row r="99" spans="1:22" x14ac:dyDescent="0.2">
      <c r="A99" s="16" t="s">
        <v>189</v>
      </c>
      <c r="B99" s="4">
        <v>600</v>
      </c>
      <c r="C99" s="4">
        <v>107460</v>
      </c>
      <c r="D99" s="4">
        <v>-106860</v>
      </c>
      <c r="E99" s="4">
        <v>-2077848106</v>
      </c>
      <c r="F99" s="4">
        <f t="shared" si="11"/>
        <v>2644918249</v>
      </c>
      <c r="R99" s="5">
        <v>1.5700000000000002E-2</v>
      </c>
      <c r="S99" s="4">
        <v>1624902</v>
      </c>
      <c r="T99" s="4">
        <f t="shared" si="13"/>
        <v>1688447</v>
      </c>
      <c r="U99" s="4">
        <f t="shared" si="12"/>
        <v>1503435</v>
      </c>
      <c r="V99" s="5">
        <v>3.56E-2</v>
      </c>
    </row>
    <row r="100" spans="1:22" x14ac:dyDescent="0.2">
      <c r="A100" s="16" t="s">
        <v>188</v>
      </c>
      <c r="B100" s="4">
        <v>0</v>
      </c>
      <c r="C100" s="4">
        <v>5100</v>
      </c>
      <c r="D100" s="4">
        <v>-5100</v>
      </c>
      <c r="E100" s="4">
        <v>-98813537</v>
      </c>
      <c r="F100" s="4">
        <f t="shared" si="11"/>
        <v>4722766355</v>
      </c>
      <c r="R100" s="5">
        <v>2.1299999999999999E-2</v>
      </c>
      <c r="S100" s="4">
        <v>2152494</v>
      </c>
      <c r="T100" s="4">
        <f t="shared" si="13"/>
        <v>1580738.1</v>
      </c>
      <c r="U100" s="4">
        <f t="shared" si="12"/>
        <v>1503435</v>
      </c>
      <c r="V100" s="5">
        <v>3.0699999999999998E-2</v>
      </c>
    </row>
    <row r="101" spans="1:22" x14ac:dyDescent="0.2">
      <c r="A101" s="16" t="s">
        <v>187</v>
      </c>
      <c r="B101" s="4">
        <v>4500</v>
      </c>
      <c r="C101" s="4">
        <v>3900</v>
      </c>
      <c r="D101" s="4">
        <v>600</v>
      </c>
      <c r="E101" s="4">
        <v>11342196</v>
      </c>
      <c r="F101" s="4">
        <f t="shared" si="11"/>
        <v>4821579892</v>
      </c>
      <c r="R101" s="5">
        <v>0</v>
      </c>
      <c r="S101" s="4">
        <v>1506048</v>
      </c>
      <c r="T101" s="4">
        <f t="shared" si="13"/>
        <v>1613974.2</v>
      </c>
      <c r="U101" s="4">
        <f t="shared" si="12"/>
        <v>1405557</v>
      </c>
      <c r="V101" s="5">
        <v>3.15E-2</v>
      </c>
    </row>
    <row r="102" spans="1:22" x14ac:dyDescent="0.2">
      <c r="A102" s="16" t="s">
        <v>186</v>
      </c>
      <c r="B102" s="4">
        <v>100</v>
      </c>
      <c r="C102" s="4">
        <v>3500</v>
      </c>
      <c r="D102" s="4">
        <v>-3400</v>
      </c>
      <c r="E102" s="4">
        <v>-63874898</v>
      </c>
      <c r="F102" s="4">
        <f t="shared" si="11"/>
        <v>4810237696</v>
      </c>
      <c r="R102" s="5">
        <v>1.0800000000000001E-2</v>
      </c>
      <c r="S102" s="4">
        <v>1530794</v>
      </c>
      <c r="T102" s="4">
        <f t="shared" si="13"/>
        <v>1583917.5</v>
      </c>
      <c r="U102" s="4">
        <f t="shared" si="12"/>
        <v>987639</v>
      </c>
      <c r="V102" s="5">
        <v>4.7199999999999999E-2</v>
      </c>
    </row>
    <row r="103" spans="1:22" x14ac:dyDescent="0.2">
      <c r="A103" s="16" t="s">
        <v>185</v>
      </c>
      <c r="B103" s="4">
        <v>42400</v>
      </c>
      <c r="C103" s="4">
        <v>80000</v>
      </c>
      <c r="D103" s="4">
        <v>-37600</v>
      </c>
      <c r="E103" s="4">
        <v>-709485022</v>
      </c>
      <c r="F103" s="4">
        <f t="shared" si="11"/>
        <v>4874112594</v>
      </c>
      <c r="R103" s="5">
        <v>-2.1000000000000001E-2</v>
      </c>
      <c r="S103" s="4">
        <v>1503435</v>
      </c>
      <c r="T103" s="4">
        <f t="shared" si="13"/>
        <v>1555529.9</v>
      </c>
      <c r="U103" s="4">
        <f t="shared" si="12"/>
        <v>926830</v>
      </c>
      <c r="V103" s="5">
        <v>3.1300000000000001E-2</v>
      </c>
    </row>
    <row r="104" spans="1:22" x14ac:dyDescent="0.2">
      <c r="A104" s="16" t="s">
        <v>184</v>
      </c>
      <c r="B104" s="4">
        <v>11900</v>
      </c>
      <c r="C104" s="4">
        <v>28670</v>
      </c>
      <c r="D104" s="4">
        <v>-16770</v>
      </c>
      <c r="E104" s="4">
        <v>-322372650</v>
      </c>
      <c r="F104" s="4">
        <f t="shared" si="11"/>
        <v>5583597616</v>
      </c>
      <c r="R104" s="5">
        <v>-5.1999999999999998E-3</v>
      </c>
      <c r="S104" s="4">
        <v>2354865</v>
      </c>
      <c r="T104" s="4">
        <f t="shared" si="13"/>
        <v>1679335.6</v>
      </c>
      <c r="U104" s="4">
        <f t="shared" si="12"/>
        <v>926830</v>
      </c>
      <c r="V104" s="5">
        <v>3.0699999999999998E-2</v>
      </c>
    </row>
    <row r="105" spans="1:22" x14ac:dyDescent="0.2">
      <c r="A105" s="16" t="s">
        <v>183</v>
      </c>
      <c r="B105" s="4">
        <v>41800</v>
      </c>
      <c r="C105" s="4">
        <v>161800</v>
      </c>
      <c r="D105" s="4">
        <v>-120000</v>
      </c>
      <c r="E105" s="4">
        <v>-2246535064</v>
      </c>
      <c r="F105" s="4">
        <f t="shared" si="11"/>
        <v>5905970266</v>
      </c>
      <c r="R105" s="5">
        <v>4.9500000000000002E-2</v>
      </c>
      <c r="S105" s="4">
        <v>1835126</v>
      </c>
      <c r="T105" s="4">
        <f t="shared" si="13"/>
        <v>1637443.1</v>
      </c>
      <c r="U105" s="4">
        <f t="shared" si="12"/>
        <v>926830</v>
      </c>
      <c r="V105" s="5">
        <v>5.21E-2</v>
      </c>
    </row>
    <row r="106" spans="1:22" x14ac:dyDescent="0.2">
      <c r="A106" s="16" t="s">
        <v>182</v>
      </c>
      <c r="B106" s="4">
        <v>20400</v>
      </c>
      <c r="C106" s="4">
        <v>31480</v>
      </c>
      <c r="D106" s="4">
        <v>-11080</v>
      </c>
      <c r="E106" s="4">
        <v>-203781606</v>
      </c>
      <c r="F106" s="4">
        <f t="shared" si="11"/>
        <v>8152505330</v>
      </c>
      <c r="R106" s="5">
        <v>-1.6200000000000003E-2</v>
      </c>
      <c r="S106" s="4">
        <v>1405557</v>
      </c>
      <c r="T106" s="4">
        <f t="shared" si="13"/>
        <v>1625932</v>
      </c>
      <c r="U106" s="4">
        <f t="shared" si="12"/>
        <v>926830</v>
      </c>
      <c r="V106" s="5">
        <v>3.73E-2</v>
      </c>
    </row>
    <row r="107" spans="1:22" x14ac:dyDescent="0.2">
      <c r="A107" s="16" t="s">
        <v>181</v>
      </c>
      <c r="B107" s="4">
        <v>500</v>
      </c>
      <c r="C107" s="4">
        <v>0</v>
      </c>
      <c r="D107" s="4">
        <v>500</v>
      </c>
      <c r="E107" s="4">
        <v>9191426</v>
      </c>
      <c r="F107" s="4">
        <f t="shared" si="11"/>
        <v>8356286936</v>
      </c>
      <c r="R107" s="5">
        <v>5.5000000000000005E-3</v>
      </c>
      <c r="S107" s="4">
        <v>987639</v>
      </c>
      <c r="T107" s="4">
        <f t="shared" si="13"/>
        <v>1646383.3</v>
      </c>
      <c r="U107" s="4">
        <f t="shared" si="12"/>
        <v>926830</v>
      </c>
      <c r="V107" s="5">
        <v>3.2099999999999997E-2</v>
      </c>
    </row>
    <row r="108" spans="1:22" x14ac:dyDescent="0.2">
      <c r="A108" s="16" t="s">
        <v>180</v>
      </c>
      <c r="B108" s="4">
        <v>9300</v>
      </c>
      <c r="C108" s="4">
        <v>1500</v>
      </c>
      <c r="D108" s="4">
        <v>7800</v>
      </c>
      <c r="E108" s="4">
        <v>143962935</v>
      </c>
      <c r="F108" s="4">
        <f t="shared" si="11"/>
        <v>8347095510</v>
      </c>
      <c r="R108" s="5">
        <v>-1.6E-2</v>
      </c>
      <c r="S108" s="4">
        <v>926830</v>
      </c>
      <c r="T108" s="4">
        <f t="shared" si="13"/>
        <v>1760924.5</v>
      </c>
      <c r="U108" s="4">
        <f t="shared" si="12"/>
        <v>1075405</v>
      </c>
      <c r="V108" s="5">
        <v>2.6600000000000002E-2</v>
      </c>
    </row>
    <row r="109" spans="1:22" x14ac:dyDescent="0.2">
      <c r="A109" s="16" t="s">
        <v>179</v>
      </c>
      <c r="B109" s="4">
        <v>198200</v>
      </c>
      <c r="C109" s="4">
        <v>29500</v>
      </c>
      <c r="D109" s="4">
        <v>168700</v>
      </c>
      <c r="E109" s="4">
        <v>3073833317</v>
      </c>
      <c r="F109" s="4">
        <f t="shared" si="11"/>
        <v>8203132575</v>
      </c>
      <c r="R109" s="5">
        <v>5.6500000000000002E-2</v>
      </c>
      <c r="S109" s="4">
        <v>2681682</v>
      </c>
      <c r="T109" s="4">
        <f t="shared" si="13"/>
        <v>1653578.2</v>
      </c>
      <c r="U109" s="4">
        <f t="shared" si="12"/>
        <v>1075405</v>
      </c>
      <c r="V109" s="5">
        <v>5.3499999999999999E-2</v>
      </c>
    </row>
    <row r="110" spans="1:22" x14ac:dyDescent="0.2">
      <c r="A110" s="16" t="s">
        <v>178</v>
      </c>
      <c r="B110" s="4">
        <v>140300</v>
      </c>
      <c r="C110" s="4">
        <v>27300</v>
      </c>
      <c r="D110" s="4">
        <v>113000</v>
      </c>
      <c r="E110" s="4">
        <v>1965653243</v>
      </c>
      <c r="F110" s="4">
        <f t="shared" si="11"/>
        <v>5129299258</v>
      </c>
      <c r="R110" s="5">
        <v>-5.6000000000000008E-3</v>
      </c>
      <c r="S110" s="4">
        <v>1075405</v>
      </c>
      <c r="T110" s="4">
        <f t="shared" si="13"/>
        <v>1937744.4</v>
      </c>
      <c r="U110" s="4">
        <f t="shared" si="12"/>
        <v>1219559</v>
      </c>
      <c r="V110" s="5">
        <v>4.4999999999999998E-2</v>
      </c>
    </row>
    <row r="111" spans="1:22" x14ac:dyDescent="0.2">
      <c r="A111" s="16" t="s">
        <v>177</v>
      </c>
      <c r="B111" s="4">
        <v>354500</v>
      </c>
      <c r="C111" s="4">
        <v>0</v>
      </c>
      <c r="D111" s="4">
        <v>354500</v>
      </c>
      <c r="E111" s="4">
        <v>6158610243</v>
      </c>
      <c r="F111" s="4">
        <f t="shared" si="11"/>
        <v>3163646015</v>
      </c>
      <c r="R111" s="5">
        <v>-1.11E-2</v>
      </c>
      <c r="S111" s="4">
        <v>1838409</v>
      </c>
      <c r="T111" s="4">
        <f t="shared" si="13"/>
        <v>2102360.7000000002</v>
      </c>
      <c r="U111" s="4">
        <f t="shared" si="12"/>
        <v>1219559</v>
      </c>
      <c r="V111" s="5">
        <v>0.1</v>
      </c>
    </row>
    <row r="112" spans="1:22" x14ac:dyDescent="0.2">
      <c r="A112" s="16" t="s">
        <v>176</v>
      </c>
      <c r="B112" s="4">
        <v>542000</v>
      </c>
      <c r="C112" s="4">
        <v>35850</v>
      </c>
      <c r="D112" s="4">
        <v>506150</v>
      </c>
      <c r="E112" s="4">
        <v>9049358588</v>
      </c>
      <c r="F112" s="4">
        <f t="shared" si="11"/>
        <v>-2994964228</v>
      </c>
      <c r="R112" s="5">
        <v>-1.09E-2</v>
      </c>
      <c r="S112" s="4">
        <v>1230227</v>
      </c>
      <c r="T112" s="4">
        <f t="shared" si="13"/>
        <v>2263274.7999999998</v>
      </c>
      <c r="U112" s="4">
        <f t="shared" si="12"/>
        <v>1192152</v>
      </c>
      <c r="V112" s="5">
        <v>3.3000000000000002E-2</v>
      </c>
    </row>
    <row r="113" spans="1:22" x14ac:dyDescent="0.2">
      <c r="A113" s="16" t="s">
        <v>175</v>
      </c>
      <c r="B113" s="4">
        <v>233400</v>
      </c>
      <c r="C113" s="4">
        <v>30060</v>
      </c>
      <c r="D113" s="4">
        <v>203340</v>
      </c>
      <c r="E113" s="4">
        <v>3620019336</v>
      </c>
      <c r="F113" s="4">
        <f t="shared" si="11"/>
        <v>-12044322816</v>
      </c>
      <c r="R113" s="5">
        <v>4.5999999999999999E-2</v>
      </c>
      <c r="S113" s="4">
        <v>1219559</v>
      </c>
      <c r="T113" s="4">
        <f t="shared" si="13"/>
        <v>2558012.2999999998</v>
      </c>
      <c r="U113" s="4">
        <f t="shared" si="12"/>
        <v>1192152</v>
      </c>
      <c r="V113" s="5">
        <v>4.4000000000000004E-2</v>
      </c>
    </row>
    <row r="114" spans="1:22" x14ac:dyDescent="0.2">
      <c r="A114" s="16" t="s">
        <v>174</v>
      </c>
      <c r="B114" s="4">
        <v>173300</v>
      </c>
      <c r="C114" s="4">
        <v>1700</v>
      </c>
      <c r="D114" s="4">
        <v>171600</v>
      </c>
      <c r="E114" s="4">
        <v>3043584846</v>
      </c>
      <c r="F114" s="4">
        <f t="shared" si="11"/>
        <v>-15664342152</v>
      </c>
      <c r="R114" s="5">
        <v>-7.4400000000000008E-2</v>
      </c>
      <c r="S114" s="4">
        <v>3592922</v>
      </c>
      <c r="T114" s="4">
        <f t="shared" si="13"/>
        <v>2520270.9</v>
      </c>
      <c r="U114" s="4">
        <f t="shared" si="12"/>
        <v>1192152</v>
      </c>
      <c r="V114" s="5">
        <v>0.09</v>
      </c>
    </row>
    <row r="115" spans="1:22" x14ac:dyDescent="0.2">
      <c r="A115" s="16" t="s">
        <v>173</v>
      </c>
      <c r="B115" s="4">
        <v>30000</v>
      </c>
      <c r="C115" s="4">
        <v>39900</v>
      </c>
      <c r="D115" s="4">
        <v>-9900</v>
      </c>
      <c r="E115" s="4">
        <v>-188526374</v>
      </c>
      <c r="F115" s="4">
        <f t="shared" si="11"/>
        <v>-18707926998</v>
      </c>
      <c r="R115" s="5">
        <v>-5.1999999999999998E-3</v>
      </c>
      <c r="S115" s="4">
        <v>1416201</v>
      </c>
      <c r="T115" s="4">
        <f t="shared" si="13"/>
        <v>2629845.7000000002</v>
      </c>
      <c r="U115" s="4">
        <f t="shared" si="12"/>
        <v>1192152</v>
      </c>
      <c r="V115" s="5">
        <v>3.61E-2</v>
      </c>
    </row>
    <row r="116" spans="1:22" x14ac:dyDescent="0.2">
      <c r="A116" s="16" t="s">
        <v>172</v>
      </c>
      <c r="B116" s="4">
        <v>2800</v>
      </c>
      <c r="C116" s="4">
        <v>137560</v>
      </c>
      <c r="D116" s="4">
        <v>-134760</v>
      </c>
      <c r="E116" s="4">
        <v>-2550651619</v>
      </c>
      <c r="F116" s="4">
        <f t="shared" si="11"/>
        <v>-18519400624</v>
      </c>
      <c r="R116" s="5">
        <v>5.4000000000000003E-3</v>
      </c>
      <c r="S116" s="4">
        <v>1290446</v>
      </c>
      <c r="T116" s="4">
        <f t="shared" ref="T116:T121" si="14">AVERAGE(S117:S126)</f>
        <v>2880513.8</v>
      </c>
      <c r="U116" s="4">
        <f t="shared" si="12"/>
        <v>1192152</v>
      </c>
      <c r="V116" s="5">
        <v>0.11460000000000001</v>
      </c>
    </row>
    <row r="117" spans="1:22" x14ac:dyDescent="0.2">
      <c r="A117" s="16" t="s">
        <v>171</v>
      </c>
      <c r="B117" s="4">
        <v>100</v>
      </c>
      <c r="C117" s="4">
        <v>0</v>
      </c>
      <c r="D117" s="4">
        <v>100</v>
      </c>
      <c r="E117" s="4">
        <v>1917350</v>
      </c>
      <c r="F117" s="4">
        <f t="shared" si="11"/>
        <v>-15968749005</v>
      </c>
      <c r="R117" s="5">
        <v>-3.0899999999999997E-2</v>
      </c>
      <c r="S117" s="4">
        <v>1192152</v>
      </c>
      <c r="T117" s="4">
        <f t="shared" si="14"/>
        <v>2995588.3</v>
      </c>
      <c r="U117" s="4">
        <f t="shared" si="12"/>
        <v>1608219</v>
      </c>
      <c r="V117" s="5">
        <v>4.0899999999999999E-2</v>
      </c>
    </row>
    <row r="118" spans="1:22" x14ac:dyDescent="0.2">
      <c r="A118" s="16" t="s">
        <v>170</v>
      </c>
      <c r="B118" s="4">
        <v>3100</v>
      </c>
      <c r="C118" s="4">
        <v>14600</v>
      </c>
      <c r="D118" s="4">
        <v>-11500</v>
      </c>
      <c r="E118" s="4">
        <v>-217313740</v>
      </c>
      <c r="F118" s="4">
        <f t="shared" si="11"/>
        <v>-15970666355</v>
      </c>
      <c r="R118" s="5">
        <v>4.3099999999999999E-2</v>
      </c>
      <c r="S118" s="4">
        <v>2072242</v>
      </c>
      <c r="T118" s="4">
        <f t="shared" si="14"/>
        <v>2961566.3</v>
      </c>
      <c r="U118" s="4">
        <f t="shared" si="12"/>
        <v>1608219</v>
      </c>
      <c r="V118" s="5">
        <v>7.1500000000000008E-2</v>
      </c>
    </row>
    <row r="119" spans="1:22" x14ac:dyDescent="0.2">
      <c r="A119" s="16" t="s">
        <v>169</v>
      </c>
      <c r="B119" s="4">
        <v>6600</v>
      </c>
      <c r="C119" s="4">
        <v>75020</v>
      </c>
      <c r="D119" s="4">
        <v>-68420</v>
      </c>
      <c r="E119" s="4">
        <v>-1300395866</v>
      </c>
      <c r="F119" s="4">
        <f t="shared" si="11"/>
        <v>-15753352615</v>
      </c>
      <c r="R119" s="5">
        <v>-4.1200000000000001E-2</v>
      </c>
      <c r="S119" s="4">
        <v>1608219</v>
      </c>
      <c r="T119" s="4">
        <f t="shared" si="14"/>
        <v>3191524.1</v>
      </c>
      <c r="U119" s="4">
        <f t="shared" si="12"/>
        <v>2839368</v>
      </c>
      <c r="V119" s="5">
        <v>4.6199999999999998E-2</v>
      </c>
    </row>
    <row r="120" spans="1:22" x14ac:dyDescent="0.2">
      <c r="A120" s="16" t="s">
        <v>168</v>
      </c>
      <c r="B120" s="4">
        <v>186600</v>
      </c>
      <c r="C120" s="4">
        <v>0</v>
      </c>
      <c r="D120" s="4">
        <v>186600</v>
      </c>
      <c r="E120" s="4">
        <v>3582428825</v>
      </c>
      <c r="F120" s="4">
        <f t="shared" si="11"/>
        <v>-14452956749</v>
      </c>
      <c r="R120" s="5">
        <v>3.2000000000000001E-2</v>
      </c>
      <c r="S120" s="4">
        <v>3917067</v>
      </c>
      <c r="T120" s="4">
        <f t="shared" si="14"/>
        <v>3033420.2</v>
      </c>
      <c r="U120" s="4">
        <f t="shared" si="12"/>
        <v>2511949</v>
      </c>
      <c r="V120" s="5">
        <v>7.0800000000000002E-2</v>
      </c>
    </row>
    <row r="121" spans="1:22" x14ac:dyDescent="0.2">
      <c r="A121" s="16" t="s">
        <v>167</v>
      </c>
      <c r="B121" s="4">
        <v>106400</v>
      </c>
      <c r="C121" s="4">
        <v>14400</v>
      </c>
      <c r="D121" s="4">
        <v>92000</v>
      </c>
      <c r="E121" s="4">
        <v>1840401240</v>
      </c>
      <c r="F121" s="4">
        <f t="shared" si="11"/>
        <v>-18035385574</v>
      </c>
      <c r="R121" s="5">
        <v>-9.1700000000000004E-2</v>
      </c>
      <c r="S121" s="4">
        <v>3484572</v>
      </c>
      <c r="T121" s="4">
        <f t="shared" si="14"/>
        <v>3271959.8</v>
      </c>
      <c r="U121" s="4">
        <f t="shared" si="12"/>
        <v>2511949</v>
      </c>
      <c r="V121" s="5">
        <v>0.1091</v>
      </c>
    </row>
    <row r="122" spans="1:22" x14ac:dyDescent="0.2">
      <c r="A122" s="16" t="s">
        <v>166</v>
      </c>
      <c r="B122" s="4">
        <v>6500</v>
      </c>
      <c r="C122" s="4">
        <v>215780</v>
      </c>
      <c r="D122" s="4">
        <v>-209280</v>
      </c>
      <c r="E122" s="4">
        <v>-4440929269</v>
      </c>
      <c r="F122" s="4">
        <f t="shared" si="11"/>
        <v>-19875786814</v>
      </c>
      <c r="R122" s="5">
        <v>-4.1599999999999998E-2</v>
      </c>
      <c r="S122" s="4">
        <v>2839368</v>
      </c>
      <c r="T122" s="4">
        <f>AVERAGE(S123:S132)</f>
        <v>3253199.3</v>
      </c>
      <c r="U122" s="4">
        <f t="shared" si="12"/>
        <v>2342897</v>
      </c>
      <c r="V122" s="5">
        <v>5.0499999999999996E-2</v>
      </c>
    </row>
    <row r="123" spans="1:22" x14ac:dyDescent="0.2">
      <c r="A123" s="16" t="s">
        <v>165</v>
      </c>
      <c r="B123" s="4">
        <v>0</v>
      </c>
      <c r="C123" s="4">
        <v>20500</v>
      </c>
      <c r="D123" s="4">
        <v>-20500</v>
      </c>
      <c r="E123" s="4">
        <v>-442504007</v>
      </c>
      <c r="F123" s="4">
        <f t="shared" si="11"/>
        <v>-15434857545</v>
      </c>
      <c r="R123" s="5">
        <v>1.89E-2</v>
      </c>
      <c r="S123" s="4">
        <v>4166934</v>
      </c>
      <c r="U123" s="4">
        <f t="shared" si="12"/>
        <v>1732022</v>
      </c>
      <c r="V123" s="5">
        <v>6.3099999999999989E-2</v>
      </c>
    </row>
    <row r="124" spans="1:22" x14ac:dyDescent="0.2">
      <c r="A124" s="16" t="s">
        <v>164</v>
      </c>
      <c r="B124" s="4">
        <v>77600</v>
      </c>
      <c r="C124" s="4">
        <v>68940</v>
      </c>
      <c r="D124" s="4">
        <v>8660</v>
      </c>
      <c r="E124" s="4">
        <v>183358049</v>
      </c>
      <c r="F124" s="4">
        <f t="shared" si="11"/>
        <v>-14992353538</v>
      </c>
      <c r="R124" s="5">
        <v>0</v>
      </c>
      <c r="S124" s="4">
        <v>3215508</v>
      </c>
      <c r="U124" s="4">
        <f t="shared" ref="U124:U126" si="15">MIN(S125:S129)</f>
        <v>1732022</v>
      </c>
      <c r="V124" s="5">
        <v>3.2599999999999997E-2</v>
      </c>
    </row>
    <row r="125" spans="1:22" x14ac:dyDescent="0.2">
      <c r="A125" s="16" t="s">
        <v>163</v>
      </c>
      <c r="B125" s="4">
        <v>71500</v>
      </c>
      <c r="C125" s="4">
        <v>0</v>
      </c>
      <c r="D125" s="4">
        <v>71500</v>
      </c>
      <c r="E125" s="4">
        <v>1510752338</v>
      </c>
      <c r="F125" s="4">
        <f t="shared" si="11"/>
        <v>-15175711587</v>
      </c>
      <c r="R125" s="5">
        <v>4.7999999999999996E-3</v>
      </c>
      <c r="S125" s="4">
        <v>2511949</v>
      </c>
      <c r="U125" s="4">
        <f t="shared" si="15"/>
        <v>1732022</v>
      </c>
      <c r="V125" s="5">
        <v>3.2599999999999997E-2</v>
      </c>
    </row>
    <row r="126" spans="1:22" x14ac:dyDescent="0.2">
      <c r="A126" s="16" t="s">
        <v>162</v>
      </c>
      <c r="B126" s="4">
        <v>300</v>
      </c>
      <c r="C126" s="4">
        <v>131500</v>
      </c>
      <c r="D126" s="4">
        <v>-131200</v>
      </c>
      <c r="E126" s="4">
        <v>-2748904087</v>
      </c>
      <c r="F126" s="4">
        <f t="shared" ref="F126:F130" si="16">E126+F127</f>
        <v>-16686463925</v>
      </c>
      <c r="R126" s="5">
        <v>2.9300000000000003E-2</v>
      </c>
      <c r="S126" s="4">
        <v>3797127</v>
      </c>
      <c r="U126" s="4">
        <f t="shared" si="15"/>
        <v>1732022</v>
      </c>
      <c r="V126" s="5">
        <v>4.6600000000000003E-2</v>
      </c>
    </row>
    <row r="127" spans="1:22" x14ac:dyDescent="0.2">
      <c r="A127" s="16" t="s">
        <v>161</v>
      </c>
      <c r="B127" s="4">
        <v>1100</v>
      </c>
      <c r="C127" s="4">
        <v>300200</v>
      </c>
      <c r="D127" s="4">
        <v>-299100</v>
      </c>
      <c r="E127" s="4">
        <v>-6143806459</v>
      </c>
      <c r="F127" s="4">
        <f t="shared" si="16"/>
        <v>-13937559838</v>
      </c>
      <c r="R127" s="5">
        <v>5.0000000000000001E-3</v>
      </c>
      <c r="S127" s="4">
        <v>2342897</v>
      </c>
      <c r="U127" s="4">
        <f>MIN(S128:S132)</f>
        <v>1732022</v>
      </c>
      <c r="V127" s="5">
        <v>4.2699999999999995E-2</v>
      </c>
    </row>
    <row r="128" spans="1:22" x14ac:dyDescent="0.2">
      <c r="A128" s="16" t="s">
        <v>160</v>
      </c>
      <c r="B128" s="4">
        <v>0</v>
      </c>
      <c r="C128" s="4">
        <v>6000</v>
      </c>
      <c r="D128" s="4">
        <v>-6000</v>
      </c>
      <c r="E128" s="4">
        <v>-124484351</v>
      </c>
      <c r="F128" s="4">
        <f t="shared" si="16"/>
        <v>-7793753379</v>
      </c>
      <c r="R128" s="5">
        <v>4.8999999999999998E-3</v>
      </c>
      <c r="S128" s="4">
        <v>1732022</v>
      </c>
      <c r="V128" s="5">
        <v>4.2300000000000004E-2</v>
      </c>
    </row>
    <row r="129" spans="1:22" x14ac:dyDescent="0.2">
      <c r="A129" s="16" t="s">
        <v>159</v>
      </c>
      <c r="B129" s="4">
        <v>1000</v>
      </c>
      <c r="C129" s="4">
        <v>421400</v>
      </c>
      <c r="D129" s="4">
        <v>-420400</v>
      </c>
      <c r="E129" s="4">
        <v>-8950345428</v>
      </c>
      <c r="F129" s="4">
        <f t="shared" si="16"/>
        <v>-7669269028</v>
      </c>
      <c r="R129" s="5">
        <v>-2.81E-2</v>
      </c>
      <c r="S129" s="4">
        <v>3907797</v>
      </c>
      <c r="V129" s="5">
        <v>6.7900000000000002E-2</v>
      </c>
    </row>
    <row r="130" spans="1:22" x14ac:dyDescent="0.2">
      <c r="A130" s="16" t="s">
        <v>158</v>
      </c>
      <c r="B130" s="4">
        <v>50000</v>
      </c>
      <c r="C130" s="4">
        <v>1000</v>
      </c>
      <c r="D130" s="4">
        <v>49000</v>
      </c>
      <c r="E130" s="4">
        <v>1028323310</v>
      </c>
      <c r="F130" s="4">
        <f t="shared" si="16"/>
        <v>1281076400</v>
      </c>
      <c r="R130" s="5">
        <v>2.8999999999999998E-2</v>
      </c>
      <c r="S130" s="4">
        <v>2336028</v>
      </c>
      <c r="V130" s="5">
        <v>5.6399999999999999E-2</v>
      </c>
    </row>
    <row r="131" spans="1:22" x14ac:dyDescent="0.2">
      <c r="A131" s="16" t="s">
        <v>157</v>
      </c>
      <c r="B131" s="4">
        <v>202000</v>
      </c>
      <c r="C131" s="4">
        <v>80700</v>
      </c>
      <c r="D131" s="4">
        <v>121300</v>
      </c>
      <c r="E131" s="4">
        <v>2543231598</v>
      </c>
      <c r="F131" s="4">
        <f>E131+F132</f>
        <v>252753090</v>
      </c>
      <c r="R131" s="5">
        <v>0</v>
      </c>
      <c r="S131" s="4">
        <v>5869968</v>
      </c>
      <c r="V131" s="5">
        <v>7.0099999999999996E-2</v>
      </c>
    </row>
    <row r="132" spans="1:22" x14ac:dyDescent="0.2">
      <c r="A132" s="16" t="s">
        <v>156</v>
      </c>
      <c r="B132" s="4">
        <v>2000</v>
      </c>
      <c r="C132" s="4">
        <v>111800</v>
      </c>
      <c r="D132" s="4">
        <v>-109800</v>
      </c>
      <c r="E132" s="4">
        <v>-2290478508</v>
      </c>
      <c r="F132" s="4">
        <f>E132</f>
        <v>-2290478508</v>
      </c>
      <c r="R132" s="5">
        <v>1.9799999999999998E-2</v>
      </c>
      <c r="S132" s="4">
        <v>2651763</v>
      </c>
      <c r="V132" s="5">
        <v>4.7E-2</v>
      </c>
    </row>
    <row r="137" spans="1:22" x14ac:dyDescent="0.2">
      <c r="A137" t="s">
        <v>246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7E2FEA-DE35-6D40-BF71-BB3B26B40190}">
  <sheetPr codeName="Sheet102"/>
  <dimension ref="A1:V137"/>
  <sheetViews>
    <sheetView workbookViewId="0">
      <selection activeCell="F17" sqref="F17"/>
    </sheetView>
  </sheetViews>
  <sheetFormatPr baseColWidth="10" defaultRowHeight="16" x14ac:dyDescent="0.2"/>
  <cols>
    <col min="5" max="5" width="14.6640625" customWidth="1"/>
    <col min="6" max="6" width="13.83203125" customWidth="1"/>
  </cols>
  <sheetData>
    <row r="1" spans="1:22" x14ac:dyDescent="0.2">
      <c r="A1" s="36"/>
      <c r="B1" s="80" t="s">
        <v>5</v>
      </c>
      <c r="C1" s="80"/>
      <c r="D1" s="80"/>
      <c r="E1" s="80"/>
      <c r="F1" s="80"/>
      <c r="G1" s="81" t="s">
        <v>6</v>
      </c>
      <c r="H1" s="81"/>
      <c r="I1" s="81"/>
      <c r="J1" s="81"/>
      <c r="K1" s="81"/>
      <c r="L1" s="82" t="s">
        <v>15</v>
      </c>
      <c r="M1" s="82"/>
      <c r="N1" s="82"/>
      <c r="O1" s="82"/>
      <c r="P1" s="82"/>
      <c r="Q1" s="82"/>
      <c r="R1" s="82"/>
      <c r="S1" s="82"/>
      <c r="T1" s="82"/>
      <c r="U1" s="82"/>
      <c r="V1" s="36"/>
    </row>
    <row r="2" spans="1:22" x14ac:dyDescent="0.2">
      <c r="A2" s="37" t="s">
        <v>4</v>
      </c>
      <c r="B2" s="38" t="s">
        <v>0</v>
      </c>
      <c r="C2" s="38" t="s">
        <v>1</v>
      </c>
      <c r="D2" s="38" t="s">
        <v>10</v>
      </c>
      <c r="E2" s="38" t="s">
        <v>11</v>
      </c>
      <c r="F2" s="38" t="s">
        <v>7</v>
      </c>
      <c r="G2" s="38" t="s">
        <v>8</v>
      </c>
      <c r="H2" s="38" t="s">
        <v>9</v>
      </c>
      <c r="I2" s="38" t="s">
        <v>10</v>
      </c>
      <c r="J2" s="38" t="s">
        <v>11</v>
      </c>
      <c r="K2" s="38" t="s">
        <v>7</v>
      </c>
      <c r="L2" s="38" t="s">
        <v>17</v>
      </c>
      <c r="M2" s="38" t="s">
        <v>18</v>
      </c>
      <c r="N2" s="38" t="s">
        <v>234</v>
      </c>
      <c r="O2" s="38" t="s">
        <v>235</v>
      </c>
      <c r="P2" s="38" t="s">
        <v>19</v>
      </c>
      <c r="Q2" s="38" t="s">
        <v>20</v>
      </c>
      <c r="R2" s="38" t="s">
        <v>12</v>
      </c>
      <c r="S2" s="38" t="s">
        <v>3</v>
      </c>
      <c r="T2" s="38" t="s">
        <v>252</v>
      </c>
      <c r="U2" s="38" t="s">
        <v>253</v>
      </c>
      <c r="V2" s="38" t="s">
        <v>236</v>
      </c>
    </row>
    <row r="3" spans="1:22" x14ac:dyDescent="0.2">
      <c r="A3" s="16" t="s">
        <v>357</v>
      </c>
      <c r="B3" s="4">
        <v>0</v>
      </c>
      <c r="C3" s="4">
        <v>40400</v>
      </c>
      <c r="D3" s="4">
        <v>-40400</v>
      </c>
      <c r="E3" s="4">
        <v>-541850000</v>
      </c>
      <c r="F3" s="4">
        <f t="shared" ref="F3:F11" si="0">E3+F4</f>
        <v>3242090555</v>
      </c>
      <c r="L3" s="4">
        <v>110</v>
      </c>
      <c r="M3" s="4">
        <v>207</v>
      </c>
      <c r="N3" s="4">
        <v>2</v>
      </c>
      <c r="O3" s="4">
        <v>2</v>
      </c>
      <c r="P3" s="4">
        <v>127900</v>
      </c>
      <c r="Q3" s="4">
        <v>225500</v>
      </c>
      <c r="R3" s="5">
        <v>-1.1200000000000002E-2</v>
      </c>
      <c r="S3" s="4">
        <v>365500</v>
      </c>
      <c r="T3" s="4">
        <f t="shared" ref="T3:T38" si="1">AVERAGE(S4:S13)</f>
        <v>899580</v>
      </c>
      <c r="U3" s="4">
        <f t="shared" ref="U3:U11" si="2">MIN(S4:S8)</f>
        <v>632500</v>
      </c>
      <c r="V3" s="5">
        <v>1.49E-2</v>
      </c>
    </row>
    <row r="4" spans="1:22" x14ac:dyDescent="0.2">
      <c r="A4" s="16" t="s">
        <v>356</v>
      </c>
      <c r="B4" s="4">
        <v>7000</v>
      </c>
      <c r="C4" s="4">
        <v>89900</v>
      </c>
      <c r="D4" s="4">
        <v>-82900</v>
      </c>
      <c r="E4" s="4">
        <v>-1129150000</v>
      </c>
      <c r="F4" s="4">
        <f t="shared" si="0"/>
        <v>3783940555</v>
      </c>
      <c r="L4" s="4">
        <v>205</v>
      </c>
      <c r="M4" s="4">
        <v>400</v>
      </c>
      <c r="N4" s="4">
        <v>6</v>
      </c>
      <c r="O4" s="4">
        <v>12</v>
      </c>
      <c r="P4" s="4">
        <v>300500</v>
      </c>
      <c r="Q4" s="4">
        <v>540000</v>
      </c>
      <c r="R4" s="5">
        <v>-2.6000000000000002E-2</v>
      </c>
      <c r="S4" s="4">
        <v>1011700</v>
      </c>
      <c r="T4" s="4">
        <f t="shared" si="1"/>
        <v>865990</v>
      </c>
      <c r="U4" s="4">
        <f t="shared" si="2"/>
        <v>632500</v>
      </c>
      <c r="V4" s="5">
        <v>2.5399999999999999E-2</v>
      </c>
    </row>
    <row r="5" spans="1:22" x14ac:dyDescent="0.2">
      <c r="A5" s="16" t="s">
        <v>355</v>
      </c>
      <c r="B5" s="4">
        <v>0</v>
      </c>
      <c r="C5" s="4">
        <v>83900</v>
      </c>
      <c r="D5" s="4">
        <v>-83900</v>
      </c>
      <c r="E5" s="4">
        <v>-1167240000</v>
      </c>
      <c r="F5" s="4">
        <f t="shared" si="0"/>
        <v>4913090555</v>
      </c>
      <c r="L5" s="4">
        <v>155</v>
      </c>
      <c r="M5" s="4">
        <v>326</v>
      </c>
      <c r="N5" s="4">
        <v>2</v>
      </c>
      <c r="O5" s="4">
        <v>8</v>
      </c>
      <c r="P5" s="4">
        <v>166400</v>
      </c>
      <c r="Q5" s="4">
        <v>398700</v>
      </c>
      <c r="R5" s="5">
        <v>-7.1999999999999998E-3</v>
      </c>
      <c r="S5" s="4">
        <v>632500</v>
      </c>
      <c r="T5" s="4">
        <f t="shared" si="1"/>
        <v>918670</v>
      </c>
      <c r="U5" s="4">
        <f t="shared" si="2"/>
        <v>703200</v>
      </c>
      <c r="V5" s="5">
        <v>2.1299999999999999E-2</v>
      </c>
    </row>
    <row r="6" spans="1:22" x14ac:dyDescent="0.2">
      <c r="A6" s="16" t="s">
        <v>354</v>
      </c>
      <c r="B6" s="4">
        <v>39500</v>
      </c>
      <c r="C6" s="4">
        <v>55700</v>
      </c>
      <c r="D6" s="4">
        <v>-16200</v>
      </c>
      <c r="E6" s="4">
        <v>-228870000</v>
      </c>
      <c r="F6" s="4">
        <f t="shared" si="0"/>
        <v>6080330555</v>
      </c>
      <c r="L6" s="4">
        <v>217</v>
      </c>
      <c r="M6" s="4">
        <v>394</v>
      </c>
      <c r="N6" s="4">
        <v>5</v>
      </c>
      <c r="O6" s="4">
        <v>5</v>
      </c>
      <c r="P6" s="4">
        <v>250600</v>
      </c>
      <c r="Q6" s="4">
        <v>417400</v>
      </c>
      <c r="R6" s="5">
        <v>-1.7899999999999999E-2</v>
      </c>
      <c r="S6" s="4">
        <v>703200</v>
      </c>
      <c r="T6" s="4">
        <f t="shared" si="1"/>
        <v>910860</v>
      </c>
      <c r="U6" s="4">
        <f t="shared" si="2"/>
        <v>718600</v>
      </c>
      <c r="V6" s="5">
        <v>2.81E-2</v>
      </c>
    </row>
    <row r="7" spans="1:22" x14ac:dyDescent="0.2">
      <c r="A7" s="16" t="s">
        <v>353</v>
      </c>
      <c r="B7" s="4">
        <v>44700</v>
      </c>
      <c r="C7" s="4">
        <v>23500</v>
      </c>
      <c r="D7" s="4">
        <v>21200</v>
      </c>
      <c r="E7" s="4">
        <v>292850000</v>
      </c>
      <c r="F7" s="4">
        <f t="shared" si="0"/>
        <v>6309200555</v>
      </c>
      <c r="L7" s="4">
        <v>170</v>
      </c>
      <c r="M7" s="4">
        <v>361</v>
      </c>
      <c r="N7" s="4">
        <v>1</v>
      </c>
      <c r="O7" s="4">
        <v>6</v>
      </c>
      <c r="P7" s="4">
        <v>183200</v>
      </c>
      <c r="Q7" s="4">
        <v>458400</v>
      </c>
      <c r="R7" s="5">
        <v>1.0800000000000001E-2</v>
      </c>
      <c r="S7" s="4">
        <v>718600</v>
      </c>
      <c r="T7" s="4">
        <f t="shared" si="1"/>
        <v>876240</v>
      </c>
      <c r="U7" s="4">
        <f t="shared" si="2"/>
        <v>524100</v>
      </c>
      <c r="V7" s="5">
        <v>3.1899999999999998E-2</v>
      </c>
    </row>
    <row r="8" spans="1:22" x14ac:dyDescent="0.2">
      <c r="A8" s="16" t="s">
        <v>352</v>
      </c>
      <c r="B8" s="4">
        <v>8300</v>
      </c>
      <c r="C8" s="4">
        <v>163200</v>
      </c>
      <c r="D8" s="4">
        <v>-154900</v>
      </c>
      <c r="E8" s="4">
        <v>-2163540000</v>
      </c>
      <c r="F8" s="4">
        <f t="shared" si="0"/>
        <v>6016350555</v>
      </c>
      <c r="L8" s="4">
        <v>262</v>
      </c>
      <c r="M8" s="4">
        <v>410</v>
      </c>
      <c r="N8" s="4">
        <v>4</v>
      </c>
      <c r="O8" s="4">
        <v>12</v>
      </c>
      <c r="P8" s="4">
        <v>301200</v>
      </c>
      <c r="Q8" s="4">
        <v>506500</v>
      </c>
      <c r="R8" s="5">
        <v>-1.0700000000000001E-2</v>
      </c>
      <c r="S8" s="4">
        <v>860800</v>
      </c>
      <c r="T8" s="4">
        <f t="shared" si="1"/>
        <v>927640</v>
      </c>
      <c r="U8" s="4">
        <f t="shared" si="2"/>
        <v>524100</v>
      </c>
      <c r="V8" s="5">
        <v>2.8199999999999999E-2</v>
      </c>
    </row>
    <row r="9" spans="1:22" x14ac:dyDescent="0.2">
      <c r="A9" s="16" t="s">
        <v>351</v>
      </c>
      <c r="B9" s="4">
        <v>45000</v>
      </c>
      <c r="C9" s="4">
        <v>56100</v>
      </c>
      <c r="D9" s="4">
        <v>-11100</v>
      </c>
      <c r="E9" s="4">
        <v>-158270000</v>
      </c>
      <c r="F9" s="4">
        <f t="shared" si="0"/>
        <v>8179890555</v>
      </c>
      <c r="L9" s="4">
        <v>193</v>
      </c>
      <c r="M9" s="4">
        <v>320</v>
      </c>
      <c r="N9" s="4">
        <v>2</v>
      </c>
      <c r="O9" s="4">
        <v>14</v>
      </c>
      <c r="P9" s="4">
        <v>203100</v>
      </c>
      <c r="Q9" s="4">
        <v>462900</v>
      </c>
      <c r="R9" s="5">
        <v>-1.06E-2</v>
      </c>
      <c r="S9" s="4">
        <v>784900</v>
      </c>
      <c r="T9" s="4">
        <f t="shared" si="1"/>
        <v>962700</v>
      </c>
      <c r="U9" s="4">
        <f t="shared" si="2"/>
        <v>524100</v>
      </c>
      <c r="V9" s="5">
        <v>2.1000000000000001E-2</v>
      </c>
    </row>
    <row r="10" spans="1:22" x14ac:dyDescent="0.2">
      <c r="A10" s="16" t="s">
        <v>350</v>
      </c>
      <c r="B10" s="4">
        <v>33900</v>
      </c>
      <c r="C10" s="4">
        <v>37100</v>
      </c>
      <c r="D10" s="4">
        <v>-3200</v>
      </c>
      <c r="E10" s="4">
        <v>-48670000</v>
      </c>
      <c r="F10" s="4">
        <f t="shared" si="0"/>
        <v>8338160555</v>
      </c>
      <c r="L10" s="4">
        <v>246</v>
      </c>
      <c r="M10" s="4">
        <v>356</v>
      </c>
      <c r="N10" s="4">
        <v>4</v>
      </c>
      <c r="O10" s="4">
        <v>11</v>
      </c>
      <c r="P10" s="4">
        <v>268300</v>
      </c>
      <c r="Q10" s="4">
        <v>444200</v>
      </c>
      <c r="R10" s="5">
        <v>-3.4000000000000002E-3</v>
      </c>
      <c r="S10" s="4">
        <v>771900</v>
      </c>
      <c r="T10" s="4">
        <f t="shared" si="1"/>
        <v>986320</v>
      </c>
      <c r="U10" s="4">
        <f t="shared" si="2"/>
        <v>524100</v>
      </c>
      <c r="V10" s="5">
        <v>2.07E-2</v>
      </c>
    </row>
    <row r="11" spans="1:22" x14ac:dyDescent="0.2">
      <c r="A11" s="16">
        <v>45378</v>
      </c>
      <c r="B11" s="4">
        <v>235800</v>
      </c>
      <c r="C11" s="4">
        <v>1900</v>
      </c>
      <c r="D11" s="4">
        <v>233900</v>
      </c>
      <c r="E11" s="4">
        <v>3322640000</v>
      </c>
      <c r="F11" s="4">
        <f t="shared" si="0"/>
        <v>8386830555</v>
      </c>
      <c r="L11" s="4">
        <v>796</v>
      </c>
      <c r="M11" s="4">
        <v>519</v>
      </c>
      <c r="N11" s="4">
        <v>24</v>
      </c>
      <c r="O11" s="4">
        <v>16</v>
      </c>
      <c r="P11" s="4">
        <v>1208600</v>
      </c>
      <c r="Q11" s="4">
        <v>775600</v>
      </c>
      <c r="R11" s="5">
        <v>4.7500000000000001E-2</v>
      </c>
      <c r="S11" s="4">
        <v>2173900</v>
      </c>
      <c r="T11" s="4">
        <f t="shared" si="1"/>
        <v>979100</v>
      </c>
      <c r="U11" s="4">
        <f t="shared" si="2"/>
        <v>524100</v>
      </c>
      <c r="V11" s="5">
        <v>5.5399999999999998E-2</v>
      </c>
    </row>
    <row r="12" spans="1:22" x14ac:dyDescent="0.2">
      <c r="A12" s="16" t="s">
        <v>348</v>
      </c>
      <c r="B12" s="4">
        <v>23600</v>
      </c>
      <c r="C12" s="4">
        <v>60800</v>
      </c>
      <c r="D12" s="4">
        <v>-37200</v>
      </c>
      <c r="E12" s="4">
        <v>-504410000</v>
      </c>
      <c r="F12" s="4">
        <f t="shared" ref="F12:F38" si="3">E12+F13</f>
        <v>5064190555</v>
      </c>
      <c r="L12" s="4">
        <v>153</v>
      </c>
      <c r="M12" s="4">
        <v>200</v>
      </c>
      <c r="N12" s="4">
        <v>2</v>
      </c>
      <c r="O12" s="4">
        <v>3</v>
      </c>
      <c r="P12" s="4">
        <v>220100</v>
      </c>
      <c r="Q12" s="4">
        <v>274200</v>
      </c>
      <c r="R12" s="5">
        <v>1.49E-2</v>
      </c>
      <c r="S12" s="4">
        <v>524100</v>
      </c>
      <c r="T12" s="4">
        <f t="shared" si="1"/>
        <v>959790</v>
      </c>
      <c r="U12" s="4">
        <f t="shared" ref="U12:U38" si="4">MIN(S13:S17)</f>
        <v>372400</v>
      </c>
      <c r="V12" s="5">
        <v>2.92E-2</v>
      </c>
    </row>
    <row r="13" spans="1:22" x14ac:dyDescent="0.2">
      <c r="A13" s="16" t="s">
        <v>347</v>
      </c>
      <c r="B13" s="4">
        <v>6900</v>
      </c>
      <c r="C13" s="4">
        <v>79600</v>
      </c>
      <c r="D13" s="4">
        <v>-72700</v>
      </c>
      <c r="E13" s="4">
        <v>-999380000</v>
      </c>
      <c r="F13" s="4">
        <f t="shared" si="3"/>
        <v>5568600555</v>
      </c>
      <c r="L13" s="4">
        <v>146</v>
      </c>
      <c r="M13" s="4">
        <v>388</v>
      </c>
      <c r="N13" s="4">
        <v>5</v>
      </c>
      <c r="O13" s="4">
        <v>9</v>
      </c>
      <c r="P13" s="4">
        <v>222800</v>
      </c>
      <c r="Q13" s="4">
        <v>507100</v>
      </c>
      <c r="R13" s="5">
        <v>-2.5899999999999999E-2</v>
      </c>
      <c r="S13" s="4">
        <v>814200</v>
      </c>
      <c r="T13" s="4">
        <f t="shared" si="1"/>
        <v>950390</v>
      </c>
      <c r="U13" s="4">
        <f t="shared" si="4"/>
        <v>372400</v>
      </c>
      <c r="V13" s="5">
        <v>3.9300000000000002E-2</v>
      </c>
    </row>
    <row r="14" spans="1:22" x14ac:dyDescent="0.2">
      <c r="A14" s="16" t="s">
        <v>340</v>
      </c>
      <c r="B14" s="4">
        <v>4500</v>
      </c>
      <c r="C14" s="4">
        <v>23300</v>
      </c>
      <c r="D14" s="4">
        <v>-18800</v>
      </c>
      <c r="E14" s="4">
        <v>-259540000</v>
      </c>
      <c r="F14" s="4">
        <f t="shared" si="3"/>
        <v>6567980555</v>
      </c>
      <c r="L14" s="4">
        <v>249</v>
      </c>
      <c r="M14" s="4">
        <v>282</v>
      </c>
      <c r="N14" s="4">
        <v>3</v>
      </c>
      <c r="O14" s="4">
        <v>5</v>
      </c>
      <c r="P14" s="4">
        <v>245700</v>
      </c>
      <c r="Q14" s="4">
        <v>389300</v>
      </c>
      <c r="R14" s="5">
        <v>-3.5999999999999999E-3</v>
      </c>
      <c r="S14" s="4">
        <v>675800</v>
      </c>
      <c r="T14" s="4">
        <f t="shared" si="1"/>
        <v>942660</v>
      </c>
      <c r="U14" s="4">
        <f t="shared" si="4"/>
        <v>372400</v>
      </c>
      <c r="V14" s="5">
        <v>2.5000000000000001E-2</v>
      </c>
    </row>
    <row r="15" spans="1:22" x14ac:dyDescent="0.2">
      <c r="A15" s="16" t="s">
        <v>339</v>
      </c>
      <c r="B15" s="4">
        <v>235800</v>
      </c>
      <c r="C15" s="4">
        <v>4000</v>
      </c>
      <c r="D15" s="4">
        <v>231800</v>
      </c>
      <c r="E15" s="4">
        <v>3175490000</v>
      </c>
      <c r="F15" s="4">
        <f t="shared" si="3"/>
        <v>6827520555</v>
      </c>
      <c r="L15" s="4">
        <v>268</v>
      </c>
      <c r="M15" s="4">
        <v>290</v>
      </c>
      <c r="N15" s="4">
        <v>14</v>
      </c>
      <c r="O15" s="4">
        <v>14</v>
      </c>
      <c r="P15" s="4">
        <v>466600</v>
      </c>
      <c r="Q15" s="4">
        <v>600500</v>
      </c>
      <c r="R15" s="5">
        <v>3.3500000000000002E-2</v>
      </c>
      <c r="S15" s="4">
        <v>1159300</v>
      </c>
      <c r="T15" s="4">
        <f t="shared" si="1"/>
        <v>890450</v>
      </c>
      <c r="U15" s="4">
        <f t="shared" si="4"/>
        <v>372400</v>
      </c>
      <c r="V15" s="5">
        <v>3.6000000000000004E-2</v>
      </c>
    </row>
    <row r="16" spans="1:22" x14ac:dyDescent="0.2">
      <c r="A16" s="16" t="s">
        <v>338</v>
      </c>
      <c r="B16" s="4">
        <v>0</v>
      </c>
      <c r="C16" s="4">
        <v>117700</v>
      </c>
      <c r="D16" s="4">
        <v>-117700</v>
      </c>
      <c r="E16" s="4">
        <v>-1589390000</v>
      </c>
      <c r="F16" s="4">
        <f t="shared" si="3"/>
        <v>3652030555</v>
      </c>
      <c r="L16" s="4">
        <v>193</v>
      </c>
      <c r="M16" s="4">
        <v>171</v>
      </c>
      <c r="N16" s="4">
        <v>1</v>
      </c>
      <c r="O16" s="4">
        <v>5</v>
      </c>
      <c r="P16" s="4">
        <v>271800</v>
      </c>
      <c r="Q16" s="4">
        <v>304500</v>
      </c>
      <c r="R16" s="5">
        <v>0</v>
      </c>
      <c r="S16" s="4">
        <v>625100</v>
      </c>
      <c r="T16" s="4">
        <f t="shared" si="1"/>
        <v>870850</v>
      </c>
      <c r="U16" s="4">
        <f t="shared" si="4"/>
        <v>372400</v>
      </c>
      <c r="V16" s="5">
        <v>2.1899999999999999E-2</v>
      </c>
    </row>
    <row r="17" spans="1:22" x14ac:dyDescent="0.2">
      <c r="A17" s="16" t="s">
        <v>337</v>
      </c>
      <c r="B17" s="4">
        <v>1200</v>
      </c>
      <c r="C17" s="4">
        <v>79900</v>
      </c>
      <c r="D17" s="4">
        <v>-78700</v>
      </c>
      <c r="E17" s="4">
        <v>-1059760000</v>
      </c>
      <c r="F17" s="4">
        <f t="shared" si="3"/>
        <v>5241420555</v>
      </c>
      <c r="L17" s="4">
        <v>113</v>
      </c>
      <c r="M17" s="4">
        <v>190</v>
      </c>
      <c r="N17" s="4">
        <v>1</v>
      </c>
      <c r="O17" s="4">
        <v>2</v>
      </c>
      <c r="P17" s="4">
        <v>139500</v>
      </c>
      <c r="Q17" s="4">
        <v>201700</v>
      </c>
      <c r="R17" s="5">
        <v>-7.4000000000000003E-3</v>
      </c>
      <c r="S17" s="4">
        <v>372400</v>
      </c>
      <c r="T17" s="4">
        <f t="shared" si="1"/>
        <v>926233.33333333337</v>
      </c>
      <c r="U17" s="4">
        <f t="shared" si="4"/>
        <v>331000</v>
      </c>
      <c r="V17" s="5">
        <v>2.92E-2</v>
      </c>
    </row>
    <row r="18" spans="1:22" x14ac:dyDescent="0.2">
      <c r="A18" s="16" t="s">
        <v>336</v>
      </c>
      <c r="B18" s="4">
        <v>19900</v>
      </c>
      <c r="C18" s="4">
        <v>253000</v>
      </c>
      <c r="D18" s="4">
        <v>-233100</v>
      </c>
      <c r="E18" s="4">
        <v>-3137440000</v>
      </c>
      <c r="F18" s="4">
        <f t="shared" si="3"/>
        <v>6301180555</v>
      </c>
      <c r="G18" s="4">
        <v>0</v>
      </c>
      <c r="H18" s="4">
        <v>0</v>
      </c>
      <c r="I18" s="4">
        <v>0</v>
      </c>
      <c r="J18" s="4">
        <v>14000</v>
      </c>
      <c r="L18" s="4">
        <v>362</v>
      </c>
      <c r="M18" s="4">
        <v>574</v>
      </c>
      <c r="N18" s="4">
        <v>1</v>
      </c>
      <c r="O18" s="4">
        <v>13</v>
      </c>
      <c r="P18" s="4">
        <v>456100</v>
      </c>
      <c r="Q18" s="4">
        <v>848400</v>
      </c>
      <c r="R18" s="5">
        <v>-4.7899999999999998E-2</v>
      </c>
      <c r="S18" s="4">
        <v>1374800</v>
      </c>
      <c r="T18" s="4">
        <f t="shared" si="1"/>
        <v>843866.66666666663</v>
      </c>
      <c r="U18" s="4">
        <f t="shared" si="4"/>
        <v>331000</v>
      </c>
      <c r="V18" s="5">
        <v>6.7000000000000004E-2</v>
      </c>
    </row>
    <row r="19" spans="1:22" x14ac:dyDescent="0.2">
      <c r="A19" s="16" t="s">
        <v>335</v>
      </c>
      <c r="B19" s="4">
        <v>157700</v>
      </c>
      <c r="C19" s="4">
        <v>8100</v>
      </c>
      <c r="D19" s="4">
        <v>149600</v>
      </c>
      <c r="E19" s="4">
        <v>2056630000</v>
      </c>
      <c r="F19" s="4">
        <f t="shared" si="3"/>
        <v>9438620555</v>
      </c>
      <c r="L19" s="4">
        <v>293</v>
      </c>
      <c r="M19" s="4">
        <v>309</v>
      </c>
      <c r="N19" s="4">
        <v>10</v>
      </c>
      <c r="O19" s="4">
        <v>10</v>
      </c>
      <c r="P19" s="4">
        <v>472400</v>
      </c>
      <c r="Q19" s="4">
        <v>529400</v>
      </c>
      <c r="R19" s="5">
        <v>2.8999999999999998E-2</v>
      </c>
      <c r="S19" s="4">
        <v>1135500</v>
      </c>
      <c r="T19" s="4">
        <f t="shared" si="1"/>
        <v>762022.22222222225</v>
      </c>
      <c r="U19" s="4">
        <f t="shared" si="4"/>
        <v>331000</v>
      </c>
      <c r="V19" s="5">
        <v>4.58E-2</v>
      </c>
    </row>
    <row r="20" spans="1:22" x14ac:dyDescent="0.2">
      <c r="A20" s="16" t="s">
        <v>334</v>
      </c>
      <c r="B20" s="4">
        <v>116700</v>
      </c>
      <c r="C20" s="4">
        <v>0</v>
      </c>
      <c r="D20" s="4">
        <v>116700</v>
      </c>
      <c r="E20" s="4">
        <v>1616440000</v>
      </c>
      <c r="F20" s="4">
        <f t="shared" si="3"/>
        <v>7381990555</v>
      </c>
      <c r="L20" s="4">
        <v>286</v>
      </c>
      <c r="M20" s="4">
        <v>479</v>
      </c>
      <c r="N20" s="4">
        <v>2</v>
      </c>
      <c r="O20" s="4">
        <v>7</v>
      </c>
      <c r="P20" s="4">
        <v>313800</v>
      </c>
      <c r="Q20" s="4">
        <v>608300</v>
      </c>
      <c r="R20" s="5">
        <v>0</v>
      </c>
      <c r="S20" s="4">
        <v>1008100</v>
      </c>
      <c r="T20" s="4">
        <f t="shared" si="1"/>
        <v>693811.11111111112</v>
      </c>
      <c r="U20" s="4">
        <f t="shared" si="4"/>
        <v>331000</v>
      </c>
      <c r="V20" s="5">
        <v>3.5499999999999997E-2</v>
      </c>
    </row>
    <row r="21" spans="1:22" x14ac:dyDescent="0.2">
      <c r="A21" s="16" t="s">
        <v>333</v>
      </c>
      <c r="B21" s="4">
        <v>232900</v>
      </c>
      <c r="C21" s="4">
        <v>0</v>
      </c>
      <c r="D21" s="4">
        <v>232900</v>
      </c>
      <c r="E21" s="4">
        <v>3104480000</v>
      </c>
      <c r="F21" s="4">
        <f t="shared" si="3"/>
        <v>5765550555</v>
      </c>
      <c r="L21" s="4">
        <v>633</v>
      </c>
      <c r="M21" s="4">
        <v>498</v>
      </c>
      <c r="N21" s="4">
        <v>21</v>
      </c>
      <c r="O21" s="4">
        <v>19</v>
      </c>
      <c r="P21" s="4">
        <v>1071800</v>
      </c>
      <c r="Q21" s="4">
        <v>982900</v>
      </c>
      <c r="R21" s="5">
        <v>6.9800000000000001E-2</v>
      </c>
      <c r="S21" s="4">
        <v>2101700</v>
      </c>
      <c r="T21" s="4">
        <f t="shared" si="1"/>
        <v>490877.77777777775</v>
      </c>
      <c r="U21" s="4">
        <f t="shared" si="4"/>
        <v>331000</v>
      </c>
      <c r="V21" s="5">
        <v>7.2499999999999995E-2</v>
      </c>
    </row>
    <row r="22" spans="1:22" x14ac:dyDescent="0.2">
      <c r="A22" s="16" t="s">
        <v>332</v>
      </c>
      <c r="B22" s="4">
        <v>22800</v>
      </c>
      <c r="C22" s="4">
        <v>7500</v>
      </c>
      <c r="D22" s="4">
        <v>15300</v>
      </c>
      <c r="E22" s="4">
        <v>193280000</v>
      </c>
      <c r="F22" s="4">
        <f t="shared" si="3"/>
        <v>2661070555</v>
      </c>
      <c r="L22" s="4">
        <v>98</v>
      </c>
      <c r="M22" s="4">
        <v>99</v>
      </c>
      <c r="N22" s="4">
        <v>0</v>
      </c>
      <c r="O22" s="4">
        <v>4</v>
      </c>
      <c r="P22" s="4">
        <v>115800</v>
      </c>
      <c r="Q22" s="4">
        <v>194500</v>
      </c>
      <c r="R22" s="5">
        <v>1.18E-2</v>
      </c>
      <c r="S22" s="4">
        <v>331000</v>
      </c>
      <c r="T22" s="4">
        <f t="shared" si="1"/>
        <v>492044.44444444444</v>
      </c>
      <c r="U22" s="4">
        <f t="shared" si="4"/>
        <v>429100</v>
      </c>
      <c r="V22" s="5">
        <v>2.3199999999999998E-2</v>
      </c>
    </row>
    <row r="23" spans="1:22" x14ac:dyDescent="0.2">
      <c r="A23" s="16" t="s">
        <v>331</v>
      </c>
      <c r="B23" s="4">
        <v>12400</v>
      </c>
      <c r="C23" s="4">
        <v>16700</v>
      </c>
      <c r="D23" s="4">
        <v>-4300</v>
      </c>
      <c r="E23" s="4">
        <v>-51130000</v>
      </c>
      <c r="F23" s="4">
        <f t="shared" si="3"/>
        <v>2467790555</v>
      </c>
      <c r="L23" s="4">
        <v>214</v>
      </c>
      <c r="M23" s="4">
        <v>294</v>
      </c>
      <c r="N23" s="4">
        <v>5</v>
      </c>
      <c r="O23" s="4">
        <v>7</v>
      </c>
      <c r="P23" s="4">
        <v>283800</v>
      </c>
      <c r="Q23" s="4">
        <v>412700</v>
      </c>
      <c r="R23" s="5">
        <v>4.0000000000000001E-3</v>
      </c>
      <c r="S23" s="4">
        <v>720200</v>
      </c>
      <c r="T23" s="4">
        <f t="shared" si="1"/>
        <v>450366.66666666669</v>
      </c>
      <c r="U23" s="4">
        <f t="shared" si="4"/>
        <v>429100</v>
      </c>
      <c r="V23" s="5">
        <v>4.1900000000000007E-2</v>
      </c>
    </row>
    <row r="24" spans="1:22" x14ac:dyDescent="0.2">
      <c r="A24" s="16" t="s">
        <v>330</v>
      </c>
      <c r="B24" s="4">
        <v>0</v>
      </c>
      <c r="C24" s="4">
        <v>24400</v>
      </c>
      <c r="D24" s="4">
        <v>-24400</v>
      </c>
      <c r="E24" s="4">
        <v>-312910000</v>
      </c>
      <c r="F24" s="4">
        <f t="shared" si="3"/>
        <v>2518920555</v>
      </c>
      <c r="L24" s="4">
        <v>152</v>
      </c>
      <c r="M24" s="4">
        <v>298</v>
      </c>
      <c r="N24" s="4">
        <v>3</v>
      </c>
      <c r="O24" s="4">
        <v>4</v>
      </c>
      <c r="P24" s="4">
        <v>176200</v>
      </c>
      <c r="Q24" s="4">
        <v>348600</v>
      </c>
      <c r="R24" s="5">
        <v>-1.9599999999999999E-2</v>
      </c>
      <c r="S24" s="4">
        <v>598500</v>
      </c>
      <c r="T24" s="4">
        <f t="shared" si="1"/>
        <v>448766.66666666669</v>
      </c>
      <c r="U24" s="4">
        <f t="shared" si="4"/>
        <v>398900</v>
      </c>
      <c r="V24" s="5">
        <v>3.0600000000000002E-2</v>
      </c>
    </row>
    <row r="25" spans="1:22" x14ac:dyDescent="0.2">
      <c r="A25" s="16" t="s">
        <v>329</v>
      </c>
      <c r="B25" s="4">
        <v>0</v>
      </c>
      <c r="C25" s="4">
        <v>32900</v>
      </c>
      <c r="D25" s="4">
        <v>-32900</v>
      </c>
      <c r="E25" s="4">
        <v>-423650000</v>
      </c>
      <c r="F25" s="4">
        <f t="shared" si="3"/>
        <v>2831830555</v>
      </c>
      <c r="L25" s="4">
        <v>151</v>
      </c>
      <c r="M25" s="4">
        <v>220</v>
      </c>
      <c r="N25" s="4">
        <v>7</v>
      </c>
      <c r="O25" s="4">
        <v>9</v>
      </c>
      <c r="P25" s="4">
        <v>257000</v>
      </c>
      <c r="Q25" s="4">
        <v>301400</v>
      </c>
      <c r="R25" s="5">
        <v>0</v>
      </c>
      <c r="S25" s="4">
        <v>637200</v>
      </c>
      <c r="T25" s="4">
        <f t="shared" si="1"/>
        <v>458444.44444444444</v>
      </c>
      <c r="U25" s="4">
        <f t="shared" si="4"/>
        <v>394200</v>
      </c>
      <c r="V25" s="5">
        <v>1.1599999999999999E-2</v>
      </c>
    </row>
    <row r="26" spans="1:22" x14ac:dyDescent="0.2">
      <c r="A26" s="16" t="s">
        <v>328</v>
      </c>
      <c r="B26" s="4">
        <v>1500</v>
      </c>
      <c r="C26" s="4">
        <v>8700</v>
      </c>
      <c r="D26" s="4">
        <v>-7200</v>
      </c>
      <c r="E26" s="4">
        <v>-93070000</v>
      </c>
      <c r="F26" s="4">
        <f t="shared" si="3"/>
        <v>3255480555</v>
      </c>
      <c r="L26" s="4">
        <v>81</v>
      </c>
      <c r="M26" s="4">
        <v>219</v>
      </c>
      <c r="N26" s="4">
        <v>0</v>
      </c>
      <c r="O26" s="4">
        <v>10</v>
      </c>
      <c r="P26" s="4">
        <v>85300</v>
      </c>
      <c r="Q26" s="4">
        <v>306300</v>
      </c>
      <c r="R26" s="5">
        <v>-7.7000000000000002E-3</v>
      </c>
      <c r="S26" s="4">
        <v>429100</v>
      </c>
      <c r="T26" s="4">
        <f t="shared" si="1"/>
        <v>429500</v>
      </c>
      <c r="U26" s="4">
        <f t="shared" si="4"/>
        <v>275300</v>
      </c>
      <c r="V26" s="5">
        <v>2.6600000000000002E-2</v>
      </c>
    </row>
    <row r="27" spans="1:22" x14ac:dyDescent="0.2">
      <c r="A27" s="16" t="s">
        <v>327</v>
      </c>
      <c r="F27" s="4">
        <f t="shared" si="3"/>
        <v>3348550555</v>
      </c>
      <c r="L27" s="4">
        <v>80</v>
      </c>
      <c r="M27" s="4">
        <v>138</v>
      </c>
      <c r="N27" s="4">
        <v>0</v>
      </c>
      <c r="O27" s="4">
        <v>6</v>
      </c>
      <c r="P27" s="4">
        <v>107100</v>
      </c>
      <c r="Q27" s="4">
        <v>238100</v>
      </c>
      <c r="T27" s="4">
        <f t="shared" si="1"/>
        <v>413540</v>
      </c>
      <c r="U27" s="4">
        <f t="shared" si="4"/>
        <v>275300</v>
      </c>
    </row>
    <row r="28" spans="1:22" x14ac:dyDescent="0.2">
      <c r="A28" s="16" t="s">
        <v>326</v>
      </c>
      <c r="B28" s="4">
        <v>65400</v>
      </c>
      <c r="C28" s="4">
        <v>0</v>
      </c>
      <c r="D28" s="4">
        <v>65400</v>
      </c>
      <c r="E28" s="4">
        <v>864760000</v>
      </c>
      <c r="F28" s="4">
        <f t="shared" si="3"/>
        <v>3348550555</v>
      </c>
      <c r="L28" s="4">
        <v>194</v>
      </c>
      <c r="M28" s="4">
        <v>163</v>
      </c>
      <c r="N28" s="4">
        <v>4</v>
      </c>
      <c r="O28" s="4">
        <v>6</v>
      </c>
      <c r="P28" s="4">
        <v>305200</v>
      </c>
      <c r="Q28" s="4">
        <v>255100</v>
      </c>
      <c r="R28" s="5">
        <v>1.54E-2</v>
      </c>
      <c r="S28" s="4">
        <v>633500</v>
      </c>
      <c r="T28" s="4">
        <f t="shared" si="1"/>
        <v>386020</v>
      </c>
      <c r="U28" s="4">
        <f t="shared" si="4"/>
        <v>275300</v>
      </c>
      <c r="V28" s="5">
        <v>1.8799999999999997E-2</v>
      </c>
    </row>
    <row r="29" spans="1:22" x14ac:dyDescent="0.2">
      <c r="A29" s="16" t="s">
        <v>325</v>
      </c>
      <c r="B29" s="4">
        <v>0</v>
      </c>
      <c r="C29" s="4">
        <v>1109</v>
      </c>
      <c r="D29" s="4">
        <v>-1109</v>
      </c>
      <c r="E29" s="4">
        <v>-14320000</v>
      </c>
      <c r="F29" s="4">
        <f t="shared" si="3"/>
        <v>2483790555</v>
      </c>
      <c r="L29" s="4">
        <v>117</v>
      </c>
      <c r="M29" s="4">
        <v>174</v>
      </c>
      <c r="N29" s="4">
        <v>1</v>
      </c>
      <c r="O29" s="4">
        <v>1</v>
      </c>
      <c r="P29" s="4">
        <v>142500</v>
      </c>
      <c r="Q29" s="4">
        <v>199600</v>
      </c>
      <c r="R29" s="5">
        <v>7.8000000000000005E-3</v>
      </c>
      <c r="S29" s="4">
        <v>398900</v>
      </c>
      <c r="T29" s="4">
        <f t="shared" si="1"/>
        <v>369430</v>
      </c>
      <c r="U29" s="4">
        <f t="shared" si="4"/>
        <v>275300</v>
      </c>
      <c r="V29" s="5">
        <v>1.9199999999999998E-2</v>
      </c>
    </row>
    <row r="30" spans="1:22" x14ac:dyDescent="0.2">
      <c r="A30" s="16" t="s">
        <v>324</v>
      </c>
      <c r="B30" s="4">
        <v>0</v>
      </c>
      <c r="C30" s="4">
        <v>11100</v>
      </c>
      <c r="D30" s="4">
        <v>-11100</v>
      </c>
      <c r="E30" s="4">
        <v>-145090000</v>
      </c>
      <c r="F30" s="4">
        <f t="shared" si="3"/>
        <v>2498110555</v>
      </c>
      <c r="L30" s="4">
        <v>97</v>
      </c>
      <c r="M30" s="4">
        <v>205</v>
      </c>
      <c r="N30" s="4">
        <v>1</v>
      </c>
      <c r="O30" s="4">
        <v>4</v>
      </c>
      <c r="P30" s="4">
        <v>108900</v>
      </c>
      <c r="Q30" s="4">
        <v>261000</v>
      </c>
      <c r="R30" s="5">
        <v>-1.1599999999999999E-2</v>
      </c>
      <c r="S30" s="4">
        <v>394200</v>
      </c>
      <c r="T30" s="4">
        <f t="shared" si="1"/>
        <v>362940</v>
      </c>
      <c r="U30" s="4">
        <f t="shared" si="4"/>
        <v>275300</v>
      </c>
      <c r="V30" s="5">
        <v>1.9099999999999999E-2</v>
      </c>
    </row>
    <row r="31" spans="1:22" x14ac:dyDescent="0.2">
      <c r="A31" s="16" t="s">
        <v>323</v>
      </c>
      <c r="B31" s="4">
        <v>8800</v>
      </c>
      <c r="C31" s="4">
        <v>35700</v>
      </c>
      <c r="D31" s="4">
        <v>-26900</v>
      </c>
      <c r="E31" s="4">
        <v>-353320000</v>
      </c>
      <c r="F31" s="4">
        <f t="shared" si="3"/>
        <v>2643200555</v>
      </c>
      <c r="L31" s="4">
        <v>106</v>
      </c>
      <c r="M31" s="4">
        <v>172</v>
      </c>
      <c r="N31" s="4">
        <v>1</v>
      </c>
      <c r="O31" s="4">
        <v>1</v>
      </c>
      <c r="P31" s="4">
        <v>103700</v>
      </c>
      <c r="Q31" s="4">
        <v>151900</v>
      </c>
      <c r="R31" s="5">
        <v>-1.1399999999999999E-2</v>
      </c>
      <c r="S31" s="4">
        <v>275300</v>
      </c>
      <c r="T31" s="4">
        <f t="shared" si="1"/>
        <v>349240</v>
      </c>
      <c r="U31" s="4">
        <f t="shared" si="4"/>
        <v>168600</v>
      </c>
      <c r="V31" s="5">
        <v>1.8799999999999997E-2</v>
      </c>
    </row>
    <row r="32" spans="1:22" x14ac:dyDescent="0.2">
      <c r="A32" s="16" t="s">
        <v>322</v>
      </c>
      <c r="B32" s="4">
        <v>13800</v>
      </c>
      <c r="C32" s="4">
        <v>62300</v>
      </c>
      <c r="D32" s="4">
        <v>-48500</v>
      </c>
      <c r="E32" s="4">
        <v>-639850000</v>
      </c>
      <c r="F32" s="4">
        <f t="shared" si="3"/>
        <v>2996520555</v>
      </c>
      <c r="L32" s="4">
        <v>106</v>
      </c>
      <c r="M32" s="4">
        <v>119</v>
      </c>
      <c r="N32" s="4">
        <v>3</v>
      </c>
      <c r="O32" s="4">
        <v>2</v>
      </c>
      <c r="P32" s="4">
        <v>156300</v>
      </c>
      <c r="Q32" s="4">
        <v>158300</v>
      </c>
      <c r="R32" s="5">
        <v>1.54E-2</v>
      </c>
      <c r="S32" s="4">
        <v>341500</v>
      </c>
      <c r="T32" s="4">
        <f t="shared" si="1"/>
        <v>339540</v>
      </c>
      <c r="U32" s="4">
        <f t="shared" si="4"/>
        <v>168600</v>
      </c>
      <c r="V32" s="5">
        <v>1.5100000000000001E-2</v>
      </c>
    </row>
    <row r="33" spans="1:22" x14ac:dyDescent="0.2">
      <c r="A33" s="16" t="s">
        <v>321</v>
      </c>
      <c r="B33" s="4">
        <v>11600</v>
      </c>
      <c r="C33" s="4">
        <v>5000</v>
      </c>
      <c r="D33" s="4">
        <v>6600</v>
      </c>
      <c r="E33" s="4">
        <v>84890000</v>
      </c>
      <c r="F33" s="4">
        <f t="shared" si="3"/>
        <v>3636370555</v>
      </c>
      <c r="L33" s="4">
        <v>95</v>
      </c>
      <c r="M33" s="4">
        <v>141</v>
      </c>
      <c r="N33" s="4">
        <v>2</v>
      </c>
      <c r="O33" s="4">
        <v>2</v>
      </c>
      <c r="P33" s="4">
        <v>164100</v>
      </c>
      <c r="Q33" s="4">
        <v>180900</v>
      </c>
      <c r="R33" s="5">
        <v>3.9000000000000003E-3</v>
      </c>
      <c r="S33" s="4">
        <v>345100</v>
      </c>
      <c r="T33" s="4">
        <f t="shared" si="1"/>
        <v>337420</v>
      </c>
      <c r="U33" s="4">
        <f t="shared" si="4"/>
        <v>168600</v>
      </c>
      <c r="V33" s="5">
        <v>2.29E-2</v>
      </c>
    </row>
    <row r="34" spans="1:22" x14ac:dyDescent="0.2">
      <c r="A34" s="16" t="s">
        <v>320</v>
      </c>
      <c r="B34" s="4">
        <v>5300</v>
      </c>
      <c r="C34" s="4">
        <v>39400</v>
      </c>
      <c r="D34" s="4">
        <v>-34100</v>
      </c>
      <c r="E34" s="4">
        <v>-450040000</v>
      </c>
      <c r="F34" s="4">
        <f t="shared" si="3"/>
        <v>3551480555</v>
      </c>
      <c r="L34" s="4">
        <v>88</v>
      </c>
      <c r="M34" s="4">
        <v>335</v>
      </c>
      <c r="N34" s="4">
        <v>0</v>
      </c>
      <c r="O34" s="4">
        <v>11</v>
      </c>
      <c r="P34" s="4">
        <v>85500</v>
      </c>
      <c r="Q34" s="4">
        <v>449400</v>
      </c>
      <c r="R34" s="5">
        <v>-2.7000000000000003E-2</v>
      </c>
      <c r="S34" s="4">
        <v>584100</v>
      </c>
      <c r="T34" s="4">
        <f t="shared" si="1"/>
        <v>304140</v>
      </c>
      <c r="U34" s="4">
        <f t="shared" si="4"/>
        <v>168600</v>
      </c>
      <c r="V34" s="5">
        <v>4.0899999999999999E-2</v>
      </c>
    </row>
    <row r="35" spans="1:22" x14ac:dyDescent="0.2">
      <c r="A35" s="16" t="s">
        <v>319</v>
      </c>
      <c r="B35" s="4">
        <v>124500</v>
      </c>
      <c r="C35" s="4">
        <v>1700</v>
      </c>
      <c r="D35" s="4">
        <v>122800</v>
      </c>
      <c r="E35" s="4">
        <v>1636340000</v>
      </c>
      <c r="F35" s="4">
        <f t="shared" si="3"/>
        <v>4001520555</v>
      </c>
      <c r="L35" s="4">
        <v>282</v>
      </c>
      <c r="M35" s="4">
        <v>267</v>
      </c>
      <c r="N35" s="4">
        <v>6</v>
      </c>
      <c r="O35" s="4">
        <v>4</v>
      </c>
      <c r="P35" s="4">
        <v>329600</v>
      </c>
      <c r="Q35" s="4">
        <v>346600</v>
      </c>
      <c r="R35" s="5">
        <v>1.9199999999999998E-2</v>
      </c>
      <c r="S35" s="4">
        <v>724300</v>
      </c>
      <c r="T35" s="4">
        <f t="shared" si="1"/>
        <v>259280</v>
      </c>
      <c r="U35" s="4">
        <f t="shared" si="4"/>
        <v>168600</v>
      </c>
      <c r="V35" s="5">
        <v>3.7000000000000005E-2</v>
      </c>
    </row>
    <row r="36" spans="1:22" x14ac:dyDescent="0.2">
      <c r="A36" s="16" t="s">
        <v>318</v>
      </c>
      <c r="B36" s="4">
        <v>8800</v>
      </c>
      <c r="C36" s="4">
        <v>0</v>
      </c>
      <c r="D36" s="4">
        <v>8800</v>
      </c>
      <c r="E36" s="4">
        <v>115090000</v>
      </c>
      <c r="F36" s="4">
        <f t="shared" si="3"/>
        <v>2365180555</v>
      </c>
      <c r="L36" s="4">
        <v>46</v>
      </c>
      <c r="M36" s="4">
        <v>95</v>
      </c>
      <c r="N36" s="4">
        <v>0</v>
      </c>
      <c r="O36" s="4">
        <v>1</v>
      </c>
      <c r="P36" s="4">
        <v>39200</v>
      </c>
      <c r="Q36" s="4">
        <v>121400</v>
      </c>
      <c r="R36" s="5">
        <v>-3.8E-3</v>
      </c>
      <c r="S36" s="4">
        <v>168600</v>
      </c>
      <c r="T36" s="4">
        <f t="shared" si="1"/>
        <v>336290</v>
      </c>
      <c r="U36" s="4">
        <f t="shared" si="4"/>
        <v>138300</v>
      </c>
      <c r="V36" s="5">
        <v>7.7000000000000002E-3</v>
      </c>
    </row>
    <row r="37" spans="1:22" x14ac:dyDescent="0.2">
      <c r="A37" s="16" t="s">
        <v>317</v>
      </c>
      <c r="B37" s="4">
        <v>40400</v>
      </c>
      <c r="C37" s="4">
        <v>0</v>
      </c>
      <c r="D37" s="4">
        <v>40400</v>
      </c>
      <c r="E37" s="4">
        <v>528370000</v>
      </c>
      <c r="F37" s="4">
        <f t="shared" si="3"/>
        <v>2250090555</v>
      </c>
      <c r="L37" s="4">
        <v>94</v>
      </c>
      <c r="M37" s="4">
        <v>150</v>
      </c>
      <c r="N37" s="4">
        <v>2</v>
      </c>
      <c r="O37" s="4">
        <v>2</v>
      </c>
      <c r="P37" s="4">
        <v>116300</v>
      </c>
      <c r="Q37" s="4">
        <v>152500</v>
      </c>
      <c r="R37" s="5">
        <v>7.7000000000000002E-3</v>
      </c>
      <c r="S37" s="4">
        <v>269900</v>
      </c>
      <c r="T37" s="4">
        <f t="shared" si="1"/>
        <v>347500</v>
      </c>
      <c r="U37" s="4">
        <f t="shared" si="4"/>
        <v>138300</v>
      </c>
      <c r="V37" s="5">
        <v>1.9E-2</v>
      </c>
    </row>
    <row r="38" spans="1:22" x14ac:dyDescent="0.2">
      <c r="A38" s="16" t="s">
        <v>316</v>
      </c>
      <c r="B38" s="4">
        <v>16100</v>
      </c>
      <c r="C38" s="4">
        <v>15600</v>
      </c>
      <c r="D38" s="4">
        <v>500</v>
      </c>
      <c r="E38" s="4">
        <v>6200000</v>
      </c>
      <c r="F38" s="4">
        <f t="shared" si="3"/>
        <v>1721720555</v>
      </c>
      <c r="L38" s="4">
        <v>72</v>
      </c>
      <c r="M38" s="4">
        <v>196</v>
      </c>
      <c r="N38" s="4">
        <v>1</v>
      </c>
      <c r="O38" s="4">
        <v>4</v>
      </c>
      <c r="P38" s="4">
        <v>105200</v>
      </c>
      <c r="Q38" s="4">
        <v>239700</v>
      </c>
      <c r="R38" s="5">
        <v>-3.8E-3</v>
      </c>
      <c r="S38" s="4">
        <v>358300</v>
      </c>
      <c r="T38" s="4">
        <f t="shared" si="1"/>
        <v>345670</v>
      </c>
      <c r="U38" s="4">
        <f t="shared" si="4"/>
        <v>138300</v>
      </c>
      <c r="V38" s="5">
        <v>1.15E-2</v>
      </c>
    </row>
    <row r="39" spans="1:22" x14ac:dyDescent="0.2">
      <c r="A39" s="16" t="s">
        <v>315</v>
      </c>
      <c r="B39" s="4">
        <v>4800</v>
      </c>
      <c r="C39" s="4">
        <v>4600</v>
      </c>
      <c r="D39" s="4">
        <v>200</v>
      </c>
      <c r="E39" s="4">
        <v>2890000</v>
      </c>
      <c r="F39" s="4">
        <f t="shared" ref="F39:F44" si="5">E39+F40</f>
        <v>1715520555</v>
      </c>
      <c r="L39" s="4">
        <v>46</v>
      </c>
      <c r="M39" s="4">
        <v>124</v>
      </c>
      <c r="N39" s="4">
        <v>2</v>
      </c>
      <c r="O39" s="4">
        <v>4</v>
      </c>
      <c r="P39" s="4">
        <v>64700</v>
      </c>
      <c r="Q39" s="4">
        <v>147900</v>
      </c>
      <c r="R39" s="5">
        <v>0</v>
      </c>
      <c r="S39" s="4">
        <v>233000</v>
      </c>
      <c r="T39" s="4">
        <f t="shared" ref="T39:T44" si="6">AVERAGE(S40:S49)</f>
        <v>336190</v>
      </c>
      <c r="U39" s="4">
        <f t="shared" ref="U39:U44" si="7">MIN(S40:S44)</f>
        <v>138300</v>
      </c>
      <c r="V39" s="5">
        <v>1.89E-2</v>
      </c>
    </row>
    <row r="40" spans="1:22" x14ac:dyDescent="0.2">
      <c r="A40" s="16" t="s">
        <v>314</v>
      </c>
      <c r="B40" s="4">
        <v>42300</v>
      </c>
      <c r="C40" s="4">
        <v>0</v>
      </c>
      <c r="D40" s="4">
        <v>42300</v>
      </c>
      <c r="E40" s="4">
        <v>549820000</v>
      </c>
      <c r="F40" s="4">
        <f t="shared" si="5"/>
        <v>1712630555</v>
      </c>
      <c r="L40" s="4">
        <v>139</v>
      </c>
      <c r="M40" s="4">
        <v>166</v>
      </c>
      <c r="N40" s="4">
        <v>2</v>
      </c>
      <c r="O40" s="4">
        <v>1</v>
      </c>
      <c r="P40" s="4">
        <v>128800</v>
      </c>
      <c r="Q40" s="4">
        <v>187400</v>
      </c>
      <c r="R40" s="5">
        <v>3.9000000000000003E-3</v>
      </c>
      <c r="S40" s="4">
        <v>329300</v>
      </c>
      <c r="T40" s="4">
        <f t="shared" si="6"/>
        <v>325090</v>
      </c>
      <c r="U40" s="4">
        <f t="shared" si="7"/>
        <v>138300</v>
      </c>
      <c r="V40" s="5">
        <v>3.0099999999999998E-2</v>
      </c>
    </row>
    <row r="41" spans="1:22" x14ac:dyDescent="0.2">
      <c r="A41" s="16" t="s">
        <v>310</v>
      </c>
      <c r="B41" s="4">
        <v>3300</v>
      </c>
      <c r="C41" s="4">
        <v>0</v>
      </c>
      <c r="D41" s="4">
        <v>3300</v>
      </c>
      <c r="E41" s="4">
        <v>42840000</v>
      </c>
      <c r="F41" s="4">
        <f t="shared" si="5"/>
        <v>1162810555</v>
      </c>
      <c r="L41" s="4">
        <v>65</v>
      </c>
      <c r="M41" s="4">
        <v>51</v>
      </c>
      <c r="N41" s="4">
        <v>0</v>
      </c>
      <c r="O41" s="4">
        <v>0</v>
      </c>
      <c r="P41" s="4">
        <v>50200</v>
      </c>
      <c r="Q41" s="4">
        <v>54700</v>
      </c>
      <c r="R41" s="5">
        <v>3.9000000000000003E-3</v>
      </c>
      <c r="S41" s="4">
        <v>138300</v>
      </c>
      <c r="T41" s="4">
        <f t="shared" si="6"/>
        <v>361160</v>
      </c>
      <c r="U41" s="4">
        <f t="shared" si="7"/>
        <v>244500</v>
      </c>
      <c r="V41" s="5">
        <v>7.7000000000000002E-3</v>
      </c>
    </row>
    <row r="42" spans="1:22" x14ac:dyDescent="0.2">
      <c r="A42" s="16" t="s">
        <v>309</v>
      </c>
      <c r="B42" s="4">
        <v>39400</v>
      </c>
      <c r="C42" s="4">
        <v>500</v>
      </c>
      <c r="D42" s="4">
        <v>38900</v>
      </c>
      <c r="E42" s="4">
        <v>503490000</v>
      </c>
      <c r="F42" s="4">
        <f t="shared" si="5"/>
        <v>1119970555</v>
      </c>
      <c r="L42" s="4">
        <v>124</v>
      </c>
      <c r="M42" s="4">
        <v>71</v>
      </c>
      <c r="N42" s="4">
        <v>1</v>
      </c>
      <c r="O42" s="4">
        <v>0</v>
      </c>
      <c r="P42" s="4">
        <v>158300</v>
      </c>
      <c r="Q42" s="4">
        <v>68300</v>
      </c>
      <c r="R42" s="5">
        <v>7.8000000000000005E-3</v>
      </c>
      <c r="S42" s="4">
        <v>244500</v>
      </c>
      <c r="T42" s="4">
        <f t="shared" si="6"/>
        <v>360850</v>
      </c>
      <c r="U42" s="4">
        <f t="shared" si="7"/>
        <v>251300</v>
      </c>
      <c r="V42" s="5">
        <v>1.9199999999999998E-2</v>
      </c>
    </row>
    <row r="43" spans="1:22" x14ac:dyDescent="0.2">
      <c r="A43" s="16" t="s">
        <v>306</v>
      </c>
      <c r="B43" s="4">
        <v>21200</v>
      </c>
      <c r="C43" s="4">
        <v>0</v>
      </c>
      <c r="D43" s="4">
        <v>21200</v>
      </c>
      <c r="E43" s="4">
        <v>272250000</v>
      </c>
      <c r="F43" s="4">
        <f t="shared" si="5"/>
        <v>616480555</v>
      </c>
      <c r="L43" s="4">
        <v>40</v>
      </c>
      <c r="M43" s="4">
        <v>86</v>
      </c>
      <c r="N43" s="4">
        <v>2</v>
      </c>
      <c r="O43" s="4">
        <v>4</v>
      </c>
      <c r="P43" s="4">
        <v>72600</v>
      </c>
      <c r="Q43" s="4">
        <v>187400</v>
      </c>
      <c r="R43" s="5">
        <v>4.0000000000000001E-3</v>
      </c>
      <c r="S43" s="4">
        <v>323900</v>
      </c>
      <c r="T43" s="4">
        <f t="shared" si="6"/>
        <v>345510</v>
      </c>
      <c r="U43" s="4">
        <f t="shared" si="7"/>
        <v>251300</v>
      </c>
      <c r="V43" s="5">
        <v>7.8000000000000005E-3</v>
      </c>
    </row>
    <row r="44" spans="1:22" x14ac:dyDescent="0.2">
      <c r="A44" s="16" t="s">
        <v>305</v>
      </c>
      <c r="B44" s="4">
        <v>12900</v>
      </c>
      <c r="C44" s="4">
        <v>0</v>
      </c>
      <c r="D44" s="4">
        <v>12900</v>
      </c>
      <c r="E44" s="4">
        <v>166120000</v>
      </c>
      <c r="F44" s="4">
        <f t="shared" si="5"/>
        <v>344230555</v>
      </c>
      <c r="L44" s="4">
        <v>75</v>
      </c>
      <c r="M44" s="4">
        <v>92</v>
      </c>
      <c r="N44" s="4">
        <v>4</v>
      </c>
      <c r="O44" s="4">
        <v>1</v>
      </c>
      <c r="P44" s="4">
        <v>117200</v>
      </c>
      <c r="Q44" s="4">
        <v>134100</v>
      </c>
      <c r="R44" s="5">
        <v>4.0000000000000001E-3</v>
      </c>
      <c r="S44" s="4">
        <v>251300</v>
      </c>
      <c r="T44" s="4">
        <f t="shared" si="6"/>
        <v>345920</v>
      </c>
      <c r="U44" s="4">
        <f t="shared" si="7"/>
        <v>138200</v>
      </c>
      <c r="V44" s="5">
        <v>1.55E-2</v>
      </c>
    </row>
    <row r="45" spans="1:22" x14ac:dyDescent="0.2">
      <c r="A45" s="16" t="s">
        <v>304</v>
      </c>
      <c r="B45" s="4">
        <v>0</v>
      </c>
      <c r="C45" s="4">
        <v>0</v>
      </c>
      <c r="D45" s="4">
        <v>0</v>
      </c>
      <c r="E45" s="4">
        <v>0</v>
      </c>
      <c r="F45" s="4">
        <f t="shared" ref="F45:F55" si="8">E45+F46</f>
        <v>178110555</v>
      </c>
      <c r="L45" s="4">
        <v>87</v>
      </c>
      <c r="M45" s="4">
        <v>75</v>
      </c>
      <c r="N45" s="4">
        <v>3</v>
      </c>
      <c r="O45" s="4">
        <v>0</v>
      </c>
      <c r="P45" s="4">
        <v>154700</v>
      </c>
      <c r="Q45" s="4">
        <v>94100</v>
      </c>
      <c r="R45" s="5">
        <v>4.0000000000000001E-3</v>
      </c>
      <c r="S45" s="4">
        <v>275700</v>
      </c>
      <c r="T45" s="4">
        <f t="shared" ref="T45:T61" si="9">AVERAGE(S46:S55)</f>
        <v>370460</v>
      </c>
      <c r="U45" s="4">
        <f t="shared" ref="U45:U55" si="10">MIN(S46:S50)</f>
        <v>138200</v>
      </c>
      <c r="V45" s="5">
        <v>2.3300000000000001E-2</v>
      </c>
    </row>
    <row r="46" spans="1:22" x14ac:dyDescent="0.2">
      <c r="A46" s="16" t="s">
        <v>303</v>
      </c>
      <c r="B46" s="4">
        <v>2200</v>
      </c>
      <c r="C46" s="4">
        <v>3200</v>
      </c>
      <c r="D46" s="4">
        <v>-1000</v>
      </c>
      <c r="E46" s="4">
        <v>-12870000</v>
      </c>
      <c r="F46" s="4">
        <f t="shared" si="8"/>
        <v>178110555</v>
      </c>
      <c r="G46" s="4">
        <v>0</v>
      </c>
      <c r="H46" s="4">
        <v>0</v>
      </c>
      <c r="I46" s="4">
        <v>0</v>
      </c>
      <c r="J46" s="4">
        <v>-1340000</v>
      </c>
      <c r="L46" s="4">
        <v>78</v>
      </c>
      <c r="M46" s="4">
        <v>228</v>
      </c>
      <c r="N46" s="4">
        <v>2</v>
      </c>
      <c r="O46" s="4">
        <v>4</v>
      </c>
      <c r="P46" s="4">
        <v>351900</v>
      </c>
      <c r="Q46" s="4">
        <v>553000</v>
      </c>
      <c r="R46" s="5">
        <v>-2.3599999999999999E-2</v>
      </c>
      <c r="S46" s="4">
        <v>938700</v>
      </c>
      <c r="T46" s="4">
        <f t="shared" si="9"/>
        <v>300959.40000000002</v>
      </c>
      <c r="U46" s="4">
        <f t="shared" si="10"/>
        <v>138200</v>
      </c>
      <c r="V46" s="5">
        <v>2.3099999999999999E-2</v>
      </c>
    </row>
    <row r="47" spans="1:22" x14ac:dyDescent="0.2">
      <c r="A47" s="16" t="s">
        <v>299</v>
      </c>
      <c r="B47" s="4">
        <v>0</v>
      </c>
      <c r="C47" s="4">
        <v>33200</v>
      </c>
      <c r="D47" s="4">
        <v>-33200</v>
      </c>
      <c r="E47" s="4">
        <v>-421250000</v>
      </c>
      <c r="F47" s="4">
        <f t="shared" si="8"/>
        <v>190980555</v>
      </c>
      <c r="G47" s="4">
        <v>0</v>
      </c>
      <c r="H47" s="4">
        <v>0</v>
      </c>
      <c r="I47" s="4">
        <v>0</v>
      </c>
      <c r="J47" s="4">
        <v>-1340000</v>
      </c>
      <c r="L47" s="4">
        <v>159</v>
      </c>
      <c r="M47" s="4">
        <v>141</v>
      </c>
      <c r="N47" s="4">
        <v>5</v>
      </c>
      <c r="O47" s="4">
        <v>1</v>
      </c>
      <c r="P47" s="4">
        <v>237700</v>
      </c>
      <c r="Q47" s="4">
        <v>144300</v>
      </c>
      <c r="R47" s="5">
        <v>2.3700000000000002E-2</v>
      </c>
      <c r="S47" s="4">
        <v>382000</v>
      </c>
      <c r="T47" s="4">
        <f t="shared" si="9"/>
        <v>285796.7</v>
      </c>
      <c r="U47" s="4">
        <f t="shared" si="10"/>
        <v>138200</v>
      </c>
      <c r="V47" s="5">
        <v>3.0800000000000001E-2</v>
      </c>
    </row>
    <row r="48" spans="1:22" x14ac:dyDescent="0.2">
      <c r="A48" s="16" t="s">
        <v>298</v>
      </c>
      <c r="B48" s="4">
        <v>14300</v>
      </c>
      <c r="C48" s="4">
        <v>0</v>
      </c>
      <c r="D48" s="4">
        <v>14300</v>
      </c>
      <c r="E48" s="4">
        <v>182169803</v>
      </c>
      <c r="F48" s="4">
        <f t="shared" si="8"/>
        <v>612230555</v>
      </c>
      <c r="L48" s="4">
        <v>73</v>
      </c>
      <c r="M48" s="4">
        <v>194</v>
      </c>
      <c r="N48" s="4">
        <v>0</v>
      </c>
      <c r="O48" s="4">
        <v>4</v>
      </c>
      <c r="P48" s="4">
        <v>68500</v>
      </c>
      <c r="Q48" s="4">
        <v>227500</v>
      </c>
      <c r="R48" s="5">
        <v>-1.18E-2</v>
      </c>
      <c r="S48" s="4">
        <v>340000</v>
      </c>
      <c r="T48" s="4">
        <f t="shared" si="9"/>
        <v>294969.5</v>
      </c>
      <c r="U48" s="4">
        <f t="shared" si="10"/>
        <v>138200</v>
      </c>
      <c r="V48" s="5">
        <v>2.3300000000000001E-2</v>
      </c>
    </row>
    <row r="49" spans="1:22" x14ac:dyDescent="0.2">
      <c r="A49" s="16" t="s">
        <v>286</v>
      </c>
      <c r="B49" s="4">
        <v>700</v>
      </c>
      <c r="C49" s="4">
        <v>0</v>
      </c>
      <c r="D49" s="4">
        <v>700</v>
      </c>
      <c r="E49" s="4">
        <v>9030000</v>
      </c>
      <c r="F49" s="4">
        <f t="shared" si="8"/>
        <v>430060752</v>
      </c>
      <c r="L49" s="4">
        <v>47</v>
      </c>
      <c r="M49" s="4">
        <v>80</v>
      </c>
      <c r="N49" s="4">
        <v>0</v>
      </c>
      <c r="O49" s="4">
        <v>0</v>
      </c>
      <c r="P49" s="4">
        <v>55400</v>
      </c>
      <c r="Q49" s="4">
        <v>71900</v>
      </c>
      <c r="R49" s="5">
        <v>0</v>
      </c>
      <c r="S49" s="4">
        <v>138200</v>
      </c>
      <c r="T49" s="4">
        <f t="shared" si="9"/>
        <v>363811.9</v>
      </c>
      <c r="U49" s="4">
        <f t="shared" si="10"/>
        <v>170500</v>
      </c>
      <c r="V49" s="5">
        <v>1.55E-2</v>
      </c>
    </row>
    <row r="50" spans="1:22" x14ac:dyDescent="0.2">
      <c r="A50" s="16" t="s">
        <v>285</v>
      </c>
      <c r="B50" s="4">
        <v>1800</v>
      </c>
      <c r="C50" s="4">
        <v>11600</v>
      </c>
      <c r="D50" s="4">
        <v>-9800</v>
      </c>
      <c r="E50" s="4">
        <v>-126820000</v>
      </c>
      <c r="F50" s="4">
        <f t="shared" si="8"/>
        <v>421030752</v>
      </c>
      <c r="L50" s="4">
        <v>48</v>
      </c>
      <c r="M50" s="4">
        <v>66</v>
      </c>
      <c r="N50" s="4">
        <v>1</v>
      </c>
      <c r="O50" s="4">
        <v>2</v>
      </c>
      <c r="P50" s="4">
        <v>117600</v>
      </c>
      <c r="Q50" s="4">
        <v>96600</v>
      </c>
      <c r="R50" s="5">
        <v>-3.8E-3</v>
      </c>
      <c r="S50" s="4">
        <v>218300</v>
      </c>
      <c r="T50" s="4">
        <f t="shared" si="9"/>
        <v>371573.6</v>
      </c>
      <c r="U50" s="4">
        <f t="shared" si="10"/>
        <v>170500</v>
      </c>
      <c r="V50" s="5">
        <v>2.7099999999999999E-2</v>
      </c>
    </row>
    <row r="51" spans="1:22" x14ac:dyDescent="0.2">
      <c r="A51" s="16" t="s">
        <v>284</v>
      </c>
      <c r="B51" s="4">
        <v>200</v>
      </c>
      <c r="C51" s="4">
        <v>4000</v>
      </c>
      <c r="D51" s="4">
        <v>-3800</v>
      </c>
      <c r="E51" s="4">
        <v>-49030000</v>
      </c>
      <c r="F51" s="4">
        <f t="shared" si="8"/>
        <v>547850752</v>
      </c>
      <c r="L51" s="4">
        <v>69</v>
      </c>
      <c r="M51" s="4">
        <v>111</v>
      </c>
      <c r="N51" s="4">
        <v>5</v>
      </c>
      <c r="O51" s="4">
        <v>9</v>
      </c>
      <c r="P51" s="4">
        <v>251800</v>
      </c>
      <c r="Q51" s="4">
        <v>221900</v>
      </c>
      <c r="R51" s="5">
        <v>7.9000000000000008E-3</v>
      </c>
      <c r="S51" s="4">
        <v>499000</v>
      </c>
      <c r="T51" s="4">
        <f t="shared" si="9"/>
        <v>346263</v>
      </c>
      <c r="U51" s="4">
        <f t="shared" si="10"/>
        <v>170500</v>
      </c>
      <c r="V51" s="5">
        <v>1.9299999999999998E-2</v>
      </c>
    </row>
    <row r="52" spans="1:22" x14ac:dyDescent="0.2">
      <c r="A52" s="16" t="s">
        <v>283</v>
      </c>
      <c r="B52" s="4">
        <v>0</v>
      </c>
      <c r="C52" s="4">
        <v>0</v>
      </c>
      <c r="D52" s="4">
        <v>0</v>
      </c>
      <c r="E52" s="4">
        <v>0</v>
      </c>
      <c r="F52" s="4">
        <f t="shared" si="8"/>
        <v>596880752</v>
      </c>
      <c r="L52" s="4">
        <v>62</v>
      </c>
      <c r="M52" s="4">
        <v>117</v>
      </c>
      <c r="N52" s="4">
        <v>3</v>
      </c>
      <c r="O52" s="4">
        <v>1</v>
      </c>
      <c r="P52" s="4">
        <v>146900</v>
      </c>
      <c r="Q52" s="4">
        <v>86300</v>
      </c>
      <c r="R52" s="5">
        <v>-1.1699999999999999E-2</v>
      </c>
      <c r="S52" s="4">
        <v>241400</v>
      </c>
      <c r="T52" s="4">
        <f t="shared" si="9"/>
        <v>353943</v>
      </c>
      <c r="U52" s="4">
        <f t="shared" si="10"/>
        <v>170500</v>
      </c>
      <c r="V52" s="5">
        <v>1.54E-2</v>
      </c>
    </row>
    <row r="53" spans="1:22" x14ac:dyDescent="0.2">
      <c r="A53" s="16" t="s">
        <v>282</v>
      </c>
      <c r="B53" s="4">
        <v>0</v>
      </c>
      <c r="C53" s="4">
        <v>900</v>
      </c>
      <c r="D53" s="4">
        <v>-900</v>
      </c>
      <c r="E53" s="4">
        <v>-11610000</v>
      </c>
      <c r="F53" s="4">
        <f t="shared" si="8"/>
        <v>596880752</v>
      </c>
      <c r="L53" s="4">
        <v>50</v>
      </c>
      <c r="M53" s="4">
        <v>134</v>
      </c>
      <c r="N53" s="4">
        <v>0</v>
      </c>
      <c r="O53" s="4">
        <v>0</v>
      </c>
      <c r="P53" s="4">
        <v>37700</v>
      </c>
      <c r="Q53" s="4">
        <v>110000</v>
      </c>
      <c r="R53" s="5">
        <v>0</v>
      </c>
      <c r="S53" s="4">
        <v>170500</v>
      </c>
      <c r="T53" s="4">
        <f t="shared" si="9"/>
        <v>405563.2</v>
      </c>
      <c r="U53" s="4">
        <f t="shared" si="10"/>
        <v>230373</v>
      </c>
      <c r="V53" s="5">
        <v>2.3E-2</v>
      </c>
    </row>
    <row r="54" spans="1:22" x14ac:dyDescent="0.2">
      <c r="A54" s="16" t="s">
        <v>281</v>
      </c>
      <c r="B54" s="4">
        <v>8900</v>
      </c>
      <c r="C54" s="4">
        <v>0</v>
      </c>
      <c r="D54" s="4">
        <v>8900</v>
      </c>
      <c r="E54" s="4">
        <v>115520000</v>
      </c>
      <c r="F54" s="4">
        <f t="shared" si="8"/>
        <v>608490752</v>
      </c>
      <c r="L54" s="4">
        <v>59</v>
      </c>
      <c r="M54" s="4">
        <v>93</v>
      </c>
      <c r="N54" s="4">
        <v>1</v>
      </c>
      <c r="O54" s="4">
        <v>2</v>
      </c>
      <c r="P54" s="4">
        <v>109700</v>
      </c>
      <c r="Q54" s="4">
        <v>118300</v>
      </c>
      <c r="R54" s="5">
        <v>0</v>
      </c>
      <c r="S54" s="4">
        <v>255400</v>
      </c>
      <c r="T54" s="4">
        <f t="shared" si="9"/>
        <v>445192.9</v>
      </c>
      <c r="U54" s="4">
        <f t="shared" si="10"/>
        <v>230373</v>
      </c>
      <c r="V54" s="5">
        <v>7.7000000000000002E-3</v>
      </c>
    </row>
    <row r="55" spans="1:22" x14ac:dyDescent="0.2">
      <c r="A55" s="16" t="s">
        <v>280</v>
      </c>
      <c r="B55" s="4">
        <v>8000</v>
      </c>
      <c r="C55" s="4">
        <v>0</v>
      </c>
      <c r="D55" s="4">
        <v>8000</v>
      </c>
      <c r="E55" s="4">
        <v>104420000</v>
      </c>
      <c r="F55" s="4">
        <f t="shared" si="8"/>
        <v>492970752</v>
      </c>
      <c r="L55" s="4">
        <v>160</v>
      </c>
      <c r="M55" s="4">
        <v>132</v>
      </c>
      <c r="N55" s="4">
        <v>3</v>
      </c>
      <c r="O55" s="4">
        <v>1</v>
      </c>
      <c r="P55" s="4">
        <v>320900</v>
      </c>
      <c r="Q55" s="4">
        <v>154800</v>
      </c>
      <c r="R55" s="5">
        <v>7.8000000000000005E-3</v>
      </c>
      <c r="S55" s="4">
        <v>521100</v>
      </c>
      <c r="T55" s="4">
        <f t="shared" si="9"/>
        <v>444711.5</v>
      </c>
      <c r="U55" s="4">
        <f t="shared" si="10"/>
        <v>230373</v>
      </c>
      <c r="V55" s="5">
        <v>2.29E-2</v>
      </c>
    </row>
    <row r="56" spans="1:22" x14ac:dyDescent="0.2">
      <c r="A56" s="16" t="s">
        <v>279</v>
      </c>
      <c r="B56" s="4">
        <v>2600</v>
      </c>
      <c r="C56" s="4">
        <v>0</v>
      </c>
      <c r="D56" s="4">
        <v>2600</v>
      </c>
      <c r="E56" s="4">
        <v>33410000</v>
      </c>
      <c r="F56" s="4">
        <f t="shared" ref="F56:F125" si="11">E56+F57</f>
        <v>388550752</v>
      </c>
      <c r="L56" s="4">
        <v>57</v>
      </c>
      <c r="M56" s="4">
        <v>173</v>
      </c>
      <c r="N56" s="4">
        <v>2</v>
      </c>
      <c r="O56" s="4">
        <v>2</v>
      </c>
      <c r="P56" s="4">
        <v>80900</v>
      </c>
      <c r="Q56" s="4">
        <v>148400</v>
      </c>
      <c r="R56" s="5">
        <v>-3.8E-3</v>
      </c>
      <c r="S56" s="4">
        <v>243694</v>
      </c>
      <c r="T56" s="4">
        <f t="shared" si="9"/>
        <v>569795.69999999995</v>
      </c>
      <c r="U56" s="4">
        <f t="shared" ref="U56:U123" si="12">MIN(S57:S61)</f>
        <v>230373</v>
      </c>
      <c r="V56" s="5">
        <v>1.1599999999999999E-2</v>
      </c>
    </row>
    <row r="57" spans="1:22" x14ac:dyDescent="0.2">
      <c r="A57" s="16" t="s">
        <v>278</v>
      </c>
      <c r="B57" s="4">
        <v>0</v>
      </c>
      <c r="C57" s="4">
        <v>0</v>
      </c>
      <c r="D57" s="4">
        <v>0</v>
      </c>
      <c r="E57" s="4">
        <v>0</v>
      </c>
      <c r="F57" s="4">
        <f t="shared" si="11"/>
        <v>355140752</v>
      </c>
      <c r="L57" s="4">
        <v>78</v>
      </c>
      <c r="M57" s="4">
        <v>93</v>
      </c>
      <c r="N57" s="4">
        <v>2</v>
      </c>
      <c r="O57" s="4">
        <v>0</v>
      </c>
      <c r="P57" s="4">
        <v>103000</v>
      </c>
      <c r="Q57" s="4">
        <v>100300</v>
      </c>
      <c r="R57" s="5">
        <v>1.18E-2</v>
      </c>
      <c r="S57" s="4">
        <v>230373</v>
      </c>
      <c r="T57" s="4">
        <f t="shared" si="9"/>
        <v>580500.30000000005</v>
      </c>
      <c r="U57" s="4">
        <f t="shared" si="12"/>
        <v>245894</v>
      </c>
      <c r="V57" s="5">
        <v>2.3300000000000001E-2</v>
      </c>
    </row>
    <row r="58" spans="1:22" x14ac:dyDescent="0.2">
      <c r="A58" s="16" t="s">
        <v>275</v>
      </c>
      <c r="B58" s="4">
        <v>0</v>
      </c>
      <c r="C58" s="4">
        <v>7600</v>
      </c>
      <c r="D58" s="4">
        <v>-7600</v>
      </c>
      <c r="E58" s="4">
        <v>-97800000</v>
      </c>
      <c r="F58" s="4">
        <f t="shared" si="11"/>
        <v>355140752</v>
      </c>
      <c r="L58" s="4">
        <v>103</v>
      </c>
      <c r="M58" s="4">
        <v>182</v>
      </c>
      <c r="N58" s="4">
        <v>1</v>
      </c>
      <c r="O58" s="4">
        <v>4</v>
      </c>
      <c r="P58" s="4">
        <v>119100</v>
      </c>
      <c r="Q58" s="4">
        <v>268300</v>
      </c>
      <c r="R58" s="5">
        <v>-3.9000000000000003E-3</v>
      </c>
      <c r="S58" s="4">
        <v>431728</v>
      </c>
      <c r="T58" s="4">
        <f t="shared" si="9"/>
        <v>566925.30000000005</v>
      </c>
      <c r="U58" s="4">
        <f t="shared" si="12"/>
        <v>245894</v>
      </c>
      <c r="V58" s="5">
        <v>2.6800000000000001E-2</v>
      </c>
    </row>
    <row r="59" spans="1:22" x14ac:dyDescent="0.2">
      <c r="A59" s="16" t="s">
        <v>274</v>
      </c>
      <c r="B59" s="4">
        <v>500</v>
      </c>
      <c r="C59" s="4">
        <v>24600</v>
      </c>
      <c r="D59" s="4">
        <v>-24100</v>
      </c>
      <c r="E59" s="4">
        <v>-311820000</v>
      </c>
      <c r="F59" s="4">
        <f t="shared" si="11"/>
        <v>452940752</v>
      </c>
      <c r="L59" s="4">
        <v>271</v>
      </c>
      <c r="M59" s="4">
        <v>547</v>
      </c>
      <c r="N59" s="4">
        <v>3</v>
      </c>
      <c r="O59" s="4">
        <v>3</v>
      </c>
      <c r="P59" s="4">
        <v>247800</v>
      </c>
      <c r="Q59" s="4">
        <v>520600</v>
      </c>
      <c r="R59" s="5">
        <v>-3.7499999999999999E-2</v>
      </c>
      <c r="S59" s="4">
        <v>826624</v>
      </c>
      <c r="T59" s="4">
        <f t="shared" si="9"/>
        <v>506536.9</v>
      </c>
      <c r="U59" s="4">
        <f t="shared" si="12"/>
        <v>245894</v>
      </c>
      <c r="V59" s="5">
        <v>3.7900000000000003E-2</v>
      </c>
    </row>
    <row r="60" spans="1:22" x14ac:dyDescent="0.2">
      <c r="A60" s="16" t="s">
        <v>273</v>
      </c>
      <c r="B60" s="4">
        <v>1000</v>
      </c>
      <c r="C60" s="4">
        <v>12700</v>
      </c>
      <c r="D60" s="4">
        <v>-11700</v>
      </c>
      <c r="E60" s="4">
        <v>-156590000</v>
      </c>
      <c r="F60" s="4">
        <f t="shared" si="11"/>
        <v>764760752</v>
      </c>
      <c r="L60" s="4">
        <v>76</v>
      </c>
      <c r="M60" s="4">
        <v>135</v>
      </c>
      <c r="N60" s="4">
        <v>5</v>
      </c>
      <c r="O60" s="4">
        <v>2</v>
      </c>
      <c r="P60" s="4">
        <v>108100</v>
      </c>
      <c r="Q60" s="4">
        <v>156500</v>
      </c>
      <c r="R60" s="5">
        <v>-7.4000000000000003E-3</v>
      </c>
      <c r="S60" s="4">
        <v>295917</v>
      </c>
      <c r="T60" s="4">
        <f t="shared" si="9"/>
        <v>496009.3</v>
      </c>
      <c r="U60" s="4">
        <f t="shared" si="12"/>
        <v>245894</v>
      </c>
      <c r="V60" s="5">
        <v>1.8500000000000003E-2</v>
      </c>
    </row>
    <row r="61" spans="1:22" x14ac:dyDescent="0.2">
      <c r="A61" s="16" t="s">
        <v>268</v>
      </c>
      <c r="B61" s="4">
        <v>8500</v>
      </c>
      <c r="C61" s="4">
        <v>4900</v>
      </c>
      <c r="D61" s="4">
        <v>3600</v>
      </c>
      <c r="E61" s="4">
        <v>50080000</v>
      </c>
      <c r="F61" s="4">
        <f t="shared" si="11"/>
        <v>921350752</v>
      </c>
      <c r="L61" s="4">
        <v>63</v>
      </c>
      <c r="M61" s="4">
        <v>184</v>
      </c>
      <c r="N61" s="4">
        <v>0</v>
      </c>
      <c r="O61" s="4">
        <v>0</v>
      </c>
      <c r="P61" s="4">
        <v>63000</v>
      </c>
      <c r="Q61" s="4">
        <v>162100</v>
      </c>
      <c r="R61" s="5">
        <v>-1.1000000000000001E-2</v>
      </c>
      <c r="S61" s="4">
        <v>245894</v>
      </c>
      <c r="T61" s="4">
        <f t="shared" si="9"/>
        <v>503623.4</v>
      </c>
      <c r="U61" s="4">
        <f t="shared" si="12"/>
        <v>318200</v>
      </c>
      <c r="V61" s="5">
        <v>2.1899999999999999E-2</v>
      </c>
    </row>
    <row r="62" spans="1:22" x14ac:dyDescent="0.2">
      <c r="A62" s="16" t="s">
        <v>266</v>
      </c>
      <c r="B62" s="4">
        <v>0</v>
      </c>
      <c r="C62" s="4">
        <v>0</v>
      </c>
      <c r="D62" s="4">
        <v>0</v>
      </c>
      <c r="E62" s="4">
        <v>0</v>
      </c>
      <c r="F62" s="4">
        <f t="shared" si="11"/>
        <v>871270752</v>
      </c>
      <c r="L62" s="4">
        <v>114</v>
      </c>
      <c r="M62" s="4">
        <v>162</v>
      </c>
      <c r="N62" s="4">
        <v>1</v>
      </c>
      <c r="O62" s="4">
        <v>3</v>
      </c>
      <c r="P62" s="4">
        <v>120300</v>
      </c>
      <c r="Q62" s="4">
        <v>165500</v>
      </c>
      <c r="R62" s="5">
        <v>-1.09E-2</v>
      </c>
      <c r="S62" s="4">
        <v>318200</v>
      </c>
      <c r="T62" s="4">
        <f t="shared" ref="T62:T115" si="13">AVERAGE(S63:S72)</f>
        <v>500624.8</v>
      </c>
      <c r="U62" s="4">
        <f t="shared" si="12"/>
        <v>337419</v>
      </c>
      <c r="V62" s="5">
        <v>2.52E-2</v>
      </c>
    </row>
    <row r="63" spans="1:22" x14ac:dyDescent="0.2">
      <c r="A63" s="16" t="s">
        <v>265</v>
      </c>
      <c r="B63" s="4">
        <v>2400</v>
      </c>
      <c r="C63" s="4">
        <v>2300</v>
      </c>
      <c r="D63" s="4">
        <v>100</v>
      </c>
      <c r="E63" s="4">
        <v>1710000</v>
      </c>
      <c r="F63" s="4">
        <f t="shared" si="11"/>
        <v>871270752</v>
      </c>
      <c r="L63" s="4">
        <v>223</v>
      </c>
      <c r="M63" s="4">
        <v>286</v>
      </c>
      <c r="N63" s="4">
        <v>7</v>
      </c>
      <c r="O63" s="4">
        <v>2</v>
      </c>
      <c r="P63" s="4">
        <v>309100</v>
      </c>
      <c r="Q63" s="4">
        <v>312600</v>
      </c>
      <c r="R63" s="5">
        <v>-1.0800000000000001E-2</v>
      </c>
      <c r="S63" s="4">
        <v>686702</v>
      </c>
      <c r="T63" s="4">
        <f t="shared" si="13"/>
        <v>447395.7</v>
      </c>
      <c r="U63" s="4">
        <f t="shared" si="12"/>
        <v>295978</v>
      </c>
      <c r="V63" s="5">
        <v>2.8399999999999998E-2</v>
      </c>
    </row>
    <row r="64" spans="1:22" x14ac:dyDescent="0.2">
      <c r="A64" s="16" t="s">
        <v>247</v>
      </c>
      <c r="B64" s="4">
        <v>11600</v>
      </c>
      <c r="C64" s="4">
        <v>0</v>
      </c>
      <c r="D64" s="4">
        <v>11600</v>
      </c>
      <c r="E64" s="4">
        <v>157840000</v>
      </c>
      <c r="F64" s="4">
        <f t="shared" si="11"/>
        <v>869560752</v>
      </c>
      <c r="L64" s="4">
        <v>169</v>
      </c>
      <c r="M64" s="4">
        <v>246</v>
      </c>
      <c r="N64" s="4">
        <v>6</v>
      </c>
      <c r="O64" s="4">
        <v>2</v>
      </c>
      <c r="P64" s="4">
        <v>224500</v>
      </c>
      <c r="Q64" s="4">
        <v>323300</v>
      </c>
      <c r="R64" s="5">
        <v>7.3000000000000001E-3</v>
      </c>
      <c r="S64" s="4">
        <v>651697</v>
      </c>
      <c r="T64" s="4">
        <f t="shared" si="13"/>
        <v>410168.8</v>
      </c>
      <c r="U64" s="4">
        <f t="shared" si="12"/>
        <v>222740</v>
      </c>
      <c r="V64" s="5">
        <v>2.53E-2</v>
      </c>
    </row>
    <row r="65" spans="1:22" x14ac:dyDescent="0.2">
      <c r="A65" s="16" t="s">
        <v>239</v>
      </c>
      <c r="B65" s="4">
        <v>1200</v>
      </c>
      <c r="C65" s="4">
        <v>0</v>
      </c>
      <c r="D65" s="4">
        <v>1200</v>
      </c>
      <c r="E65" s="4">
        <v>16500000</v>
      </c>
      <c r="F65" s="4">
        <f t="shared" si="11"/>
        <v>711720752</v>
      </c>
      <c r="L65" s="4">
        <v>159</v>
      </c>
      <c r="M65" s="4">
        <v>190</v>
      </c>
      <c r="N65" s="4">
        <v>5</v>
      </c>
      <c r="O65" s="4">
        <v>3</v>
      </c>
      <c r="P65" s="4">
        <v>194100</v>
      </c>
      <c r="Q65" s="4">
        <v>267800</v>
      </c>
      <c r="R65" s="5">
        <v>-7.1999999999999998E-3</v>
      </c>
      <c r="S65" s="4">
        <v>516286</v>
      </c>
      <c r="T65" s="4">
        <f t="shared" si="13"/>
        <v>374190.8</v>
      </c>
      <c r="U65" s="4">
        <f t="shared" si="12"/>
        <v>190641</v>
      </c>
      <c r="V65" s="5">
        <v>2.5000000000000001E-2</v>
      </c>
    </row>
    <row r="66" spans="1:22" x14ac:dyDescent="0.2">
      <c r="A66" s="16" t="s">
        <v>238</v>
      </c>
      <c r="B66" s="4">
        <v>12300</v>
      </c>
      <c r="C66" s="4">
        <v>0</v>
      </c>
      <c r="D66" s="4">
        <v>12300</v>
      </c>
      <c r="E66" s="4">
        <v>168270000</v>
      </c>
      <c r="F66" s="4">
        <f t="shared" si="11"/>
        <v>695220752</v>
      </c>
      <c r="L66" s="4">
        <v>517</v>
      </c>
      <c r="M66" s="4">
        <v>379</v>
      </c>
      <c r="N66" s="4">
        <v>14</v>
      </c>
      <c r="O66" s="4">
        <v>12</v>
      </c>
      <c r="P66" s="4">
        <v>749700</v>
      </c>
      <c r="Q66" s="4">
        <v>684100</v>
      </c>
      <c r="R66" s="5">
        <v>5.7300000000000004E-2</v>
      </c>
      <c r="S66" s="4">
        <v>1494536</v>
      </c>
      <c r="T66" s="4">
        <f t="shared" si="13"/>
        <v>244742.3</v>
      </c>
      <c r="U66" s="4">
        <f t="shared" si="12"/>
        <v>190641</v>
      </c>
      <c r="V66" s="5">
        <v>5.7599999999999998E-2</v>
      </c>
    </row>
    <row r="67" spans="1:22" x14ac:dyDescent="0.2">
      <c r="A67" s="16" t="s">
        <v>237</v>
      </c>
      <c r="B67" s="4">
        <v>7100</v>
      </c>
      <c r="C67" s="4">
        <v>0</v>
      </c>
      <c r="D67" s="4">
        <v>7100</v>
      </c>
      <c r="E67" s="4">
        <v>93740000</v>
      </c>
      <c r="F67" s="4">
        <f t="shared" si="11"/>
        <v>526950752</v>
      </c>
      <c r="L67" s="4">
        <v>55</v>
      </c>
      <c r="M67" s="4">
        <v>163</v>
      </c>
      <c r="N67" s="4">
        <v>0</v>
      </c>
      <c r="O67" s="4">
        <v>4</v>
      </c>
      <c r="P67" s="4">
        <v>63300</v>
      </c>
      <c r="Q67" s="4">
        <v>274000</v>
      </c>
      <c r="R67" s="5">
        <v>-7.4999999999999997E-3</v>
      </c>
      <c r="S67" s="4">
        <v>337419</v>
      </c>
      <c r="T67" s="4">
        <f t="shared" si="13"/>
        <v>235934.1</v>
      </c>
      <c r="U67" s="4">
        <f t="shared" si="12"/>
        <v>190641</v>
      </c>
      <c r="V67" s="5">
        <v>1.8799999999999997E-2</v>
      </c>
    </row>
    <row r="68" spans="1:22" x14ac:dyDescent="0.2">
      <c r="A68" s="16" t="s">
        <v>233</v>
      </c>
      <c r="B68" s="4">
        <v>2800</v>
      </c>
      <c r="C68" s="4">
        <v>4000</v>
      </c>
      <c r="D68" s="4">
        <v>-1200</v>
      </c>
      <c r="E68" s="4">
        <v>-16110000</v>
      </c>
      <c r="F68" s="4">
        <f t="shared" si="11"/>
        <v>433210752</v>
      </c>
      <c r="L68" s="4">
        <v>75</v>
      </c>
      <c r="M68" s="4">
        <v>123</v>
      </c>
      <c r="N68" s="4">
        <v>2</v>
      </c>
      <c r="O68" s="4">
        <v>4</v>
      </c>
      <c r="P68" s="4">
        <v>93400</v>
      </c>
      <c r="Q68" s="4">
        <v>187200</v>
      </c>
      <c r="R68" s="5">
        <v>1.15E-2</v>
      </c>
      <c r="S68" s="4">
        <v>295978</v>
      </c>
      <c r="T68" s="4">
        <f t="shared" si="13"/>
        <v>233739.6</v>
      </c>
      <c r="U68" s="4">
        <f t="shared" si="12"/>
        <v>154411</v>
      </c>
      <c r="V68" s="5">
        <v>1.5100000000000001E-2</v>
      </c>
    </row>
    <row r="69" spans="1:22" x14ac:dyDescent="0.2">
      <c r="A69" s="16" t="s">
        <v>232</v>
      </c>
      <c r="B69" s="4">
        <v>0</v>
      </c>
      <c r="C69" s="4">
        <v>900</v>
      </c>
      <c r="D69" s="4">
        <v>-900</v>
      </c>
      <c r="E69" s="4">
        <v>-11840000</v>
      </c>
      <c r="F69" s="4">
        <f t="shared" si="11"/>
        <v>449320752</v>
      </c>
      <c r="R69" s="5">
        <v>-7.6E-3</v>
      </c>
      <c r="S69" s="4">
        <v>222740</v>
      </c>
      <c r="T69" s="4">
        <f t="shared" si="13"/>
        <v>242291.8</v>
      </c>
      <c r="U69" s="4">
        <f t="shared" si="12"/>
        <v>154411</v>
      </c>
      <c r="V69" s="5">
        <v>1.1399999999999999E-2</v>
      </c>
    </row>
    <row r="70" spans="1:22" x14ac:dyDescent="0.2">
      <c r="A70" s="16" t="s">
        <v>231</v>
      </c>
      <c r="B70" s="4">
        <v>0</v>
      </c>
      <c r="C70" s="4">
        <v>0</v>
      </c>
      <c r="D70" s="4">
        <v>0</v>
      </c>
      <c r="E70" s="4">
        <v>0</v>
      </c>
      <c r="F70" s="4">
        <f t="shared" si="11"/>
        <v>461160752</v>
      </c>
      <c r="R70" s="5">
        <v>-3.7000000000000002E-3</v>
      </c>
      <c r="S70" s="4">
        <v>190641</v>
      </c>
      <c r="T70" s="4">
        <f t="shared" si="13"/>
        <v>267515.8</v>
      </c>
      <c r="U70" s="4">
        <f t="shared" si="12"/>
        <v>154411</v>
      </c>
      <c r="V70" s="5">
        <v>1.4999999999999999E-2</v>
      </c>
    </row>
    <row r="71" spans="1:22" x14ac:dyDescent="0.2">
      <c r="A71" s="16" t="s">
        <v>230</v>
      </c>
      <c r="B71" s="4">
        <v>0</v>
      </c>
      <c r="C71" s="4">
        <v>0</v>
      </c>
      <c r="D71" s="4">
        <v>0</v>
      </c>
      <c r="E71" s="4">
        <v>0</v>
      </c>
      <c r="F71" s="4">
        <f t="shared" si="11"/>
        <v>461160752</v>
      </c>
      <c r="R71" s="5">
        <v>-3.7000000000000002E-3</v>
      </c>
      <c r="S71" s="4">
        <v>322035</v>
      </c>
      <c r="T71" s="4">
        <f t="shared" si="13"/>
        <v>272684.59999999998</v>
      </c>
      <c r="U71" s="4">
        <f t="shared" si="12"/>
        <v>154411</v>
      </c>
      <c r="V71" s="5">
        <v>2.2400000000000003E-2</v>
      </c>
    </row>
    <row r="72" spans="1:22" x14ac:dyDescent="0.2">
      <c r="A72" s="16" t="s">
        <v>229</v>
      </c>
      <c r="B72" s="4">
        <v>13800</v>
      </c>
      <c r="C72" s="4">
        <v>0</v>
      </c>
      <c r="D72" s="4">
        <v>13800</v>
      </c>
      <c r="E72" s="4">
        <v>184490000</v>
      </c>
      <c r="F72" s="4">
        <f t="shared" si="11"/>
        <v>461160752</v>
      </c>
      <c r="R72" s="5">
        <v>3.8E-3</v>
      </c>
      <c r="S72" s="4">
        <v>288214</v>
      </c>
      <c r="T72" s="4">
        <f t="shared" si="13"/>
        <v>292445.8</v>
      </c>
      <c r="U72" s="4">
        <f t="shared" si="12"/>
        <v>154411</v>
      </c>
      <c r="V72" s="5">
        <v>1.8600000000000002E-2</v>
      </c>
    </row>
    <row r="73" spans="1:22" x14ac:dyDescent="0.2">
      <c r="A73" s="16" t="s">
        <v>228</v>
      </c>
      <c r="B73" s="4">
        <v>0</v>
      </c>
      <c r="C73" s="4">
        <v>0</v>
      </c>
      <c r="D73" s="4">
        <v>0</v>
      </c>
      <c r="E73" s="4">
        <v>0</v>
      </c>
      <c r="F73" s="4">
        <f t="shared" si="11"/>
        <v>276670752</v>
      </c>
      <c r="R73" s="5">
        <v>-3.7000000000000002E-3</v>
      </c>
      <c r="S73" s="4">
        <v>154411</v>
      </c>
      <c r="T73" s="4">
        <f t="shared" si="13"/>
        <v>375883.1</v>
      </c>
      <c r="U73" s="4">
        <f t="shared" si="12"/>
        <v>156506</v>
      </c>
      <c r="V73" s="5">
        <v>1.4999999999999999E-2</v>
      </c>
    </row>
    <row r="74" spans="1:22" x14ac:dyDescent="0.2">
      <c r="A74" s="16" t="s">
        <v>227</v>
      </c>
      <c r="B74" s="4">
        <v>1500</v>
      </c>
      <c r="C74" s="4">
        <v>0</v>
      </c>
      <c r="D74" s="4">
        <v>1500</v>
      </c>
      <c r="E74" s="4">
        <v>19610000</v>
      </c>
      <c r="F74" s="4">
        <f t="shared" si="11"/>
        <v>276670752</v>
      </c>
      <c r="R74" s="5">
        <v>-3.7000000000000002E-3</v>
      </c>
      <c r="S74" s="4">
        <v>279428</v>
      </c>
      <c r="T74" s="4">
        <f t="shared" si="13"/>
        <v>440631</v>
      </c>
      <c r="U74" s="4">
        <f t="shared" si="12"/>
        <v>156506</v>
      </c>
      <c r="V74" s="5">
        <v>2.2599999999999999E-2</v>
      </c>
    </row>
    <row r="75" spans="1:22" x14ac:dyDescent="0.2">
      <c r="A75" s="16" t="s">
        <v>221</v>
      </c>
      <c r="B75" s="4">
        <v>1200</v>
      </c>
      <c r="C75" s="4">
        <v>0</v>
      </c>
      <c r="D75" s="4">
        <v>1200</v>
      </c>
      <c r="E75" s="4">
        <v>15970000</v>
      </c>
      <c r="F75" s="4">
        <f t="shared" si="11"/>
        <v>257060752</v>
      </c>
      <c r="R75" s="5">
        <v>3.8E-3</v>
      </c>
      <c r="S75" s="4">
        <v>156506</v>
      </c>
      <c r="T75" s="4">
        <f t="shared" si="13"/>
        <v>473135.6</v>
      </c>
      <c r="U75" s="4">
        <f t="shared" si="12"/>
        <v>200051</v>
      </c>
      <c r="V75" s="5">
        <v>2.23E-2</v>
      </c>
    </row>
    <row r="76" spans="1:22" x14ac:dyDescent="0.2">
      <c r="A76" s="16" t="s">
        <v>212</v>
      </c>
      <c r="B76" s="4">
        <v>0</v>
      </c>
      <c r="C76" s="4">
        <v>0</v>
      </c>
      <c r="D76" s="4">
        <v>0</v>
      </c>
      <c r="E76" s="4">
        <v>0</v>
      </c>
      <c r="F76" s="4">
        <f t="shared" si="11"/>
        <v>241090752</v>
      </c>
      <c r="R76" s="5">
        <v>3.8E-3</v>
      </c>
      <c r="S76" s="4">
        <v>200051</v>
      </c>
      <c r="T76" s="4">
        <f t="shared" si="13"/>
        <v>503961.3</v>
      </c>
      <c r="U76" s="4">
        <f t="shared" si="12"/>
        <v>249337</v>
      </c>
      <c r="V76" s="5">
        <v>2.98E-2</v>
      </c>
    </row>
    <row r="77" spans="1:22" x14ac:dyDescent="0.2">
      <c r="A77" s="16" t="s">
        <v>211</v>
      </c>
      <c r="B77" s="4">
        <v>0</v>
      </c>
      <c r="C77" s="4">
        <v>200</v>
      </c>
      <c r="D77" s="4">
        <v>-200</v>
      </c>
      <c r="E77" s="4">
        <v>-2720000</v>
      </c>
      <c r="F77" s="4">
        <f t="shared" si="11"/>
        <v>241090752</v>
      </c>
      <c r="R77" s="5">
        <v>-2.2200000000000001E-2</v>
      </c>
      <c r="S77" s="4">
        <v>249337</v>
      </c>
      <c r="T77" s="4">
        <f t="shared" si="13"/>
        <v>506406.5</v>
      </c>
      <c r="U77" s="4">
        <f t="shared" si="12"/>
        <v>274033</v>
      </c>
      <c r="V77" s="5">
        <v>3.3000000000000002E-2</v>
      </c>
    </row>
    <row r="78" spans="1:22" x14ac:dyDescent="0.2">
      <c r="A78" s="16" t="s">
        <v>210</v>
      </c>
      <c r="B78" s="4">
        <v>0</v>
      </c>
      <c r="C78" s="4">
        <v>2000</v>
      </c>
      <c r="D78" s="4">
        <v>-2000</v>
      </c>
      <c r="E78" s="4">
        <v>-27500000</v>
      </c>
      <c r="F78" s="4">
        <f t="shared" si="11"/>
        <v>243810752</v>
      </c>
      <c r="R78" s="5">
        <v>0</v>
      </c>
      <c r="S78" s="4">
        <v>274033</v>
      </c>
      <c r="T78" s="4">
        <f t="shared" si="13"/>
        <v>497443.1</v>
      </c>
      <c r="U78" s="4">
        <f t="shared" si="12"/>
        <v>308262</v>
      </c>
      <c r="V78" s="5">
        <v>3.9900000000000005E-2</v>
      </c>
    </row>
    <row r="79" spans="1:22" x14ac:dyDescent="0.2">
      <c r="A79" s="16" t="s">
        <v>209</v>
      </c>
      <c r="B79" s="4">
        <v>0</v>
      </c>
      <c r="C79" s="4">
        <v>0</v>
      </c>
      <c r="D79" s="4">
        <v>0</v>
      </c>
      <c r="E79" s="4">
        <v>0</v>
      </c>
      <c r="F79" s="4">
        <f t="shared" si="11"/>
        <v>271310752</v>
      </c>
      <c r="R79" s="5">
        <v>-1.09E-2</v>
      </c>
      <c r="S79" s="4">
        <v>308262</v>
      </c>
      <c r="T79" s="4">
        <f t="shared" si="13"/>
        <v>483678.6</v>
      </c>
      <c r="U79" s="4">
        <f t="shared" si="12"/>
        <v>373723</v>
      </c>
      <c r="V79" s="5">
        <v>3.2300000000000002E-2</v>
      </c>
    </row>
    <row r="80" spans="1:22" x14ac:dyDescent="0.2">
      <c r="A80" s="16" t="s">
        <v>208</v>
      </c>
      <c r="B80" s="4">
        <v>0</v>
      </c>
      <c r="C80" s="4">
        <v>3300</v>
      </c>
      <c r="D80" s="4">
        <v>-3300</v>
      </c>
      <c r="E80" s="4">
        <v>-45940000</v>
      </c>
      <c r="F80" s="4">
        <f t="shared" si="11"/>
        <v>271310752</v>
      </c>
      <c r="R80" s="5">
        <v>-1.44E-2</v>
      </c>
      <c r="S80" s="4">
        <v>442881</v>
      </c>
      <c r="T80" s="4">
        <f t="shared" si="13"/>
        <v>461310.8</v>
      </c>
      <c r="U80" s="4">
        <f t="shared" si="12"/>
        <v>373723</v>
      </c>
      <c r="V80" s="5">
        <v>4.5999999999999999E-2</v>
      </c>
    </row>
    <row r="81" spans="1:22" x14ac:dyDescent="0.2">
      <c r="A81" s="16" t="s">
        <v>207</v>
      </c>
      <c r="B81" s="4">
        <v>0</v>
      </c>
      <c r="C81" s="4">
        <v>11500</v>
      </c>
      <c r="D81" s="4">
        <v>-11500</v>
      </c>
      <c r="E81" s="4">
        <v>-159650000</v>
      </c>
      <c r="F81" s="4">
        <f t="shared" si="11"/>
        <v>317250752</v>
      </c>
      <c r="R81" s="5">
        <v>-1.0700000000000001E-2</v>
      </c>
      <c r="S81" s="4">
        <v>373723</v>
      </c>
      <c r="T81" s="4">
        <f t="shared" si="13"/>
        <v>437900.7</v>
      </c>
      <c r="U81" s="4">
        <f t="shared" si="12"/>
        <v>481552</v>
      </c>
      <c r="V81" s="5">
        <v>2.1299999999999999E-2</v>
      </c>
    </row>
    <row r="82" spans="1:22" x14ac:dyDescent="0.2">
      <c r="A82" s="16" t="s">
        <v>206</v>
      </c>
      <c r="B82" s="4">
        <v>0</v>
      </c>
      <c r="C82" s="4">
        <v>9800</v>
      </c>
      <c r="D82" s="4">
        <v>-9800</v>
      </c>
      <c r="E82" s="4">
        <v>-137460000</v>
      </c>
      <c r="F82" s="4">
        <f t="shared" si="11"/>
        <v>476900752</v>
      </c>
      <c r="R82" s="5">
        <v>-1.7500000000000002E-2</v>
      </c>
      <c r="S82" s="4">
        <v>485826</v>
      </c>
      <c r="T82" s="4">
        <f t="shared" si="13"/>
        <v>409531.5</v>
      </c>
      <c r="U82" s="4">
        <f t="shared" si="12"/>
        <v>273789</v>
      </c>
      <c r="V82" s="5">
        <v>3.8100000000000002E-2</v>
      </c>
    </row>
    <row r="83" spans="1:22" x14ac:dyDescent="0.2">
      <c r="A83" s="16" t="s">
        <v>205</v>
      </c>
      <c r="B83" s="4">
        <v>0</v>
      </c>
      <c r="C83" s="4">
        <v>6200</v>
      </c>
      <c r="D83" s="4">
        <v>-6200</v>
      </c>
      <c r="E83" s="4">
        <v>-87430000</v>
      </c>
      <c r="F83" s="4">
        <f t="shared" si="11"/>
        <v>614360752</v>
      </c>
      <c r="R83" s="5">
        <v>3.27E-2</v>
      </c>
      <c r="S83" s="4">
        <v>988784</v>
      </c>
      <c r="T83" s="4">
        <f t="shared" si="13"/>
        <v>349571.3</v>
      </c>
      <c r="U83" s="4">
        <f t="shared" si="12"/>
        <v>184399</v>
      </c>
      <c r="V83" s="5">
        <v>4.4699999999999997E-2</v>
      </c>
    </row>
    <row r="84" spans="1:22" x14ac:dyDescent="0.2">
      <c r="A84" s="16" t="s">
        <v>204</v>
      </c>
      <c r="B84" s="4">
        <v>2900</v>
      </c>
      <c r="C84" s="4">
        <v>2200</v>
      </c>
      <c r="D84" s="4">
        <v>700</v>
      </c>
      <c r="E84" s="4">
        <v>9890000</v>
      </c>
      <c r="F84" s="4">
        <f t="shared" si="11"/>
        <v>701790752</v>
      </c>
      <c r="R84" s="5">
        <v>3.7000000000000002E-3</v>
      </c>
      <c r="S84" s="4">
        <v>926907</v>
      </c>
      <c r="T84" s="4">
        <f t="shared" si="13"/>
        <v>291554.2</v>
      </c>
      <c r="U84" s="4">
        <f t="shared" si="12"/>
        <v>170617</v>
      </c>
      <c r="V84" s="5">
        <v>3.2500000000000001E-2</v>
      </c>
    </row>
    <row r="85" spans="1:22" x14ac:dyDescent="0.2">
      <c r="A85" s="16" t="s">
        <v>203</v>
      </c>
      <c r="B85" s="4">
        <v>14700</v>
      </c>
      <c r="C85" s="4">
        <v>0</v>
      </c>
      <c r="D85" s="4">
        <v>14700</v>
      </c>
      <c r="E85" s="4">
        <v>200240000</v>
      </c>
      <c r="F85" s="4">
        <f t="shared" si="11"/>
        <v>691900752</v>
      </c>
      <c r="R85" s="5">
        <v>0.03</v>
      </c>
      <c r="S85" s="4">
        <v>481552</v>
      </c>
      <c r="T85" s="4">
        <f t="shared" si="13"/>
        <v>266942.7</v>
      </c>
      <c r="U85" s="4">
        <f t="shared" si="12"/>
        <v>170617</v>
      </c>
      <c r="V85" s="5">
        <v>2.5499999999999998E-2</v>
      </c>
    </row>
    <row r="86" spans="1:22" x14ac:dyDescent="0.2">
      <c r="A86" s="16" t="s">
        <v>202</v>
      </c>
      <c r="B86" s="4">
        <v>2900</v>
      </c>
      <c r="C86" s="4">
        <v>0</v>
      </c>
      <c r="D86" s="4">
        <v>2900</v>
      </c>
      <c r="E86" s="4">
        <v>39100000</v>
      </c>
      <c r="F86" s="4">
        <f t="shared" si="11"/>
        <v>491660752</v>
      </c>
      <c r="R86" s="5">
        <v>7.6E-3</v>
      </c>
      <c r="S86" s="4">
        <v>508308</v>
      </c>
      <c r="T86" s="4">
        <f t="shared" si="13"/>
        <v>237726.4</v>
      </c>
      <c r="U86" s="4">
        <f t="shared" si="12"/>
        <v>139622</v>
      </c>
      <c r="V86" s="5">
        <v>2.58E-2</v>
      </c>
    </row>
    <row r="87" spans="1:22" x14ac:dyDescent="0.2">
      <c r="A87" s="16" t="s">
        <v>201</v>
      </c>
      <c r="B87" s="4">
        <v>5500</v>
      </c>
      <c r="C87" s="4">
        <v>0</v>
      </c>
      <c r="D87" s="4">
        <v>5500</v>
      </c>
      <c r="E87" s="4">
        <v>73090000</v>
      </c>
      <c r="F87" s="4">
        <f t="shared" si="11"/>
        <v>452560752</v>
      </c>
      <c r="R87" s="5">
        <v>1.54E-2</v>
      </c>
      <c r="S87" s="4">
        <v>273789</v>
      </c>
      <c r="T87" s="4">
        <f t="shared" si="13"/>
        <v>242718</v>
      </c>
      <c r="U87" s="4">
        <f t="shared" si="12"/>
        <v>139622</v>
      </c>
      <c r="V87" s="5">
        <v>2.6200000000000001E-2</v>
      </c>
    </row>
    <row r="88" spans="1:22" x14ac:dyDescent="0.2">
      <c r="A88" s="16" t="s">
        <v>200</v>
      </c>
      <c r="B88" s="4">
        <v>0</v>
      </c>
      <c r="C88" s="4">
        <v>3900</v>
      </c>
      <c r="D88" s="4">
        <v>-3900</v>
      </c>
      <c r="E88" s="4">
        <v>-50500000</v>
      </c>
      <c r="F88" s="4">
        <f t="shared" si="11"/>
        <v>379470752</v>
      </c>
      <c r="R88" s="5">
        <v>0</v>
      </c>
      <c r="S88" s="4">
        <v>184399</v>
      </c>
      <c r="T88" s="4">
        <f t="shared" si="13"/>
        <v>297009.40000000002</v>
      </c>
      <c r="U88" s="4">
        <f t="shared" si="12"/>
        <v>139622</v>
      </c>
      <c r="V88" s="5">
        <v>2.3E-2</v>
      </c>
    </row>
    <row r="89" spans="1:22" x14ac:dyDescent="0.2">
      <c r="A89" s="16" t="s">
        <v>199</v>
      </c>
      <c r="B89" s="4">
        <v>0</v>
      </c>
      <c r="C89" s="4">
        <v>0</v>
      </c>
      <c r="D89" s="4">
        <v>0</v>
      </c>
      <c r="E89" s="4">
        <v>0</v>
      </c>
      <c r="F89" s="4">
        <f t="shared" si="11"/>
        <v>429970752</v>
      </c>
      <c r="R89" s="5">
        <v>-1.1299999999999999E-2</v>
      </c>
      <c r="S89" s="4">
        <v>170617</v>
      </c>
      <c r="T89" s="4">
        <f t="shared" si="13"/>
        <v>308983.90000000002</v>
      </c>
      <c r="U89" s="4">
        <f t="shared" si="12"/>
        <v>139622</v>
      </c>
      <c r="V89" s="5">
        <v>2.64E-2</v>
      </c>
    </row>
    <row r="90" spans="1:22" x14ac:dyDescent="0.2">
      <c r="A90" s="16" t="s">
        <v>198</v>
      </c>
      <c r="B90" s="4">
        <v>0</v>
      </c>
      <c r="C90" s="4">
        <v>0</v>
      </c>
      <c r="D90" s="4">
        <v>0</v>
      </c>
      <c r="E90" s="4">
        <v>0</v>
      </c>
      <c r="F90" s="4">
        <f t="shared" si="11"/>
        <v>429970752</v>
      </c>
      <c r="R90" s="5">
        <v>3.9000000000000003E-3</v>
      </c>
      <c r="S90" s="4">
        <v>219203</v>
      </c>
      <c r="T90" s="4">
        <f t="shared" si="13"/>
        <v>335536.09999999998</v>
      </c>
      <c r="U90" s="4">
        <f t="shared" si="12"/>
        <v>139622</v>
      </c>
      <c r="V90" s="5">
        <v>2.2799999999999997E-2</v>
      </c>
    </row>
    <row r="91" spans="1:22" x14ac:dyDescent="0.2">
      <c r="A91" s="16" t="s">
        <v>197</v>
      </c>
      <c r="B91" s="4">
        <v>0</v>
      </c>
      <c r="C91" s="4">
        <v>0</v>
      </c>
      <c r="D91" s="4">
        <v>0</v>
      </c>
      <c r="E91" s="4">
        <v>0</v>
      </c>
      <c r="F91" s="4">
        <f t="shared" si="11"/>
        <v>429970752</v>
      </c>
      <c r="R91" s="5">
        <v>3.9000000000000003E-3</v>
      </c>
      <c r="S91" s="4">
        <v>139622</v>
      </c>
      <c r="T91" s="4">
        <f t="shared" si="13"/>
        <v>441738.9</v>
      </c>
      <c r="U91" s="4">
        <f t="shared" si="12"/>
        <v>202134</v>
      </c>
      <c r="V91" s="5">
        <v>2.6600000000000002E-2</v>
      </c>
    </row>
    <row r="92" spans="1:22" x14ac:dyDescent="0.2">
      <c r="A92" s="16" t="s">
        <v>196</v>
      </c>
      <c r="B92" s="4">
        <v>0</v>
      </c>
      <c r="C92" s="4">
        <v>0</v>
      </c>
      <c r="D92" s="4">
        <v>0</v>
      </c>
      <c r="E92" s="4">
        <v>0</v>
      </c>
      <c r="F92" s="4">
        <f t="shared" si="11"/>
        <v>429970752</v>
      </c>
      <c r="R92" s="5">
        <v>-2.23E-2</v>
      </c>
      <c r="S92" s="4">
        <v>202134</v>
      </c>
      <c r="T92" s="4">
        <f t="shared" si="13"/>
        <v>445373.6</v>
      </c>
      <c r="U92" s="4">
        <f t="shared" si="12"/>
        <v>216145</v>
      </c>
      <c r="V92" s="5">
        <v>3.3500000000000002E-2</v>
      </c>
    </row>
    <row r="93" spans="1:22" x14ac:dyDescent="0.2">
      <c r="A93" s="16" t="s">
        <v>195</v>
      </c>
      <c r="B93" s="4">
        <v>0</v>
      </c>
      <c r="C93" s="4">
        <v>19600</v>
      </c>
      <c r="D93" s="4">
        <v>-19600</v>
      </c>
      <c r="E93" s="4">
        <v>-257780000</v>
      </c>
      <c r="F93" s="4">
        <f t="shared" si="11"/>
        <v>429970752</v>
      </c>
      <c r="R93" s="5">
        <v>0</v>
      </c>
      <c r="S93" s="4">
        <v>389182</v>
      </c>
      <c r="T93" s="4">
        <f t="shared" si="13"/>
        <v>454976</v>
      </c>
      <c r="U93" s="4">
        <f t="shared" si="12"/>
        <v>216145</v>
      </c>
      <c r="V93" s="5">
        <v>3.3599999999999998E-2</v>
      </c>
    </row>
    <row r="94" spans="1:22" x14ac:dyDescent="0.2">
      <c r="A94" s="16" t="s">
        <v>194</v>
      </c>
      <c r="B94" s="4">
        <v>0</v>
      </c>
      <c r="C94" s="4">
        <v>1900</v>
      </c>
      <c r="D94" s="4">
        <v>-1900</v>
      </c>
      <c r="E94" s="4">
        <v>-25690000</v>
      </c>
      <c r="F94" s="4">
        <f t="shared" si="11"/>
        <v>687750752</v>
      </c>
      <c r="R94" s="5">
        <v>-1.47E-2</v>
      </c>
      <c r="S94" s="4">
        <v>346736</v>
      </c>
      <c r="T94" s="4">
        <f t="shared" si="13"/>
        <v>546386</v>
      </c>
      <c r="U94" s="4">
        <f t="shared" si="12"/>
        <v>216145</v>
      </c>
      <c r="V94" s="5">
        <v>2.8999999999999998E-2</v>
      </c>
    </row>
    <row r="95" spans="1:22" x14ac:dyDescent="0.2">
      <c r="A95" s="16" t="s">
        <v>193</v>
      </c>
      <c r="B95" s="4">
        <v>0</v>
      </c>
      <c r="C95" s="4">
        <v>2300</v>
      </c>
      <c r="D95" s="4">
        <v>-2300</v>
      </c>
      <c r="E95" s="4">
        <v>-31000000</v>
      </c>
      <c r="F95" s="4">
        <f t="shared" si="11"/>
        <v>713440752</v>
      </c>
      <c r="R95" s="5">
        <v>0</v>
      </c>
      <c r="S95" s="4">
        <v>235437</v>
      </c>
      <c r="T95" s="4">
        <f t="shared" si="13"/>
        <v>565294.30000000005</v>
      </c>
      <c r="U95" s="4">
        <f t="shared" si="12"/>
        <v>216145</v>
      </c>
      <c r="V95" s="5">
        <v>2.8999999999999998E-2</v>
      </c>
    </row>
    <row r="96" spans="1:22" x14ac:dyDescent="0.2">
      <c r="A96" s="16" t="s">
        <v>192</v>
      </c>
      <c r="B96" s="4">
        <v>12300</v>
      </c>
      <c r="C96" s="4">
        <v>0</v>
      </c>
      <c r="D96" s="4">
        <v>12300</v>
      </c>
      <c r="E96" s="4">
        <v>166420000</v>
      </c>
      <c r="F96" s="4">
        <f t="shared" si="11"/>
        <v>744440752</v>
      </c>
      <c r="R96" s="5">
        <v>2.2599999999999999E-2</v>
      </c>
      <c r="S96" s="4">
        <v>216145</v>
      </c>
      <c r="T96" s="4">
        <f t="shared" si="13"/>
        <v>564847.5</v>
      </c>
      <c r="U96" s="4">
        <f t="shared" si="12"/>
        <v>290362</v>
      </c>
      <c r="V96" s="5">
        <v>2.9100000000000001E-2</v>
      </c>
    </row>
    <row r="97" spans="1:22" x14ac:dyDescent="0.2">
      <c r="A97" s="16" t="s">
        <v>191</v>
      </c>
      <c r="B97" s="4">
        <v>7300</v>
      </c>
      <c r="C97" s="4">
        <v>0</v>
      </c>
      <c r="D97" s="4">
        <v>7300</v>
      </c>
      <c r="E97" s="4">
        <v>98110000</v>
      </c>
      <c r="F97" s="4">
        <f t="shared" si="11"/>
        <v>578020752</v>
      </c>
      <c r="R97" s="5">
        <v>-1.4800000000000001E-2</v>
      </c>
      <c r="S97" s="4">
        <v>323705</v>
      </c>
      <c r="T97" s="4">
        <f t="shared" si="13"/>
        <v>555714.5</v>
      </c>
      <c r="U97" s="4">
        <f t="shared" si="12"/>
        <v>238481</v>
      </c>
      <c r="V97" s="5">
        <v>3.3300000000000003E-2</v>
      </c>
    </row>
    <row r="98" spans="1:22" x14ac:dyDescent="0.2">
      <c r="A98" s="16" t="s">
        <v>190</v>
      </c>
      <c r="B98" s="4">
        <v>2100</v>
      </c>
      <c r="C98" s="4">
        <v>9600</v>
      </c>
      <c r="D98" s="4">
        <v>-7500</v>
      </c>
      <c r="E98" s="4">
        <v>-101785913</v>
      </c>
      <c r="F98" s="4">
        <f t="shared" si="11"/>
        <v>479910752</v>
      </c>
      <c r="R98" s="5">
        <v>-1.8100000000000002E-2</v>
      </c>
      <c r="S98" s="4">
        <v>727313</v>
      </c>
      <c r="T98" s="4">
        <f t="shared" si="13"/>
        <v>508659.9</v>
      </c>
      <c r="U98" s="4">
        <f t="shared" si="12"/>
        <v>238481</v>
      </c>
      <c r="V98" s="5">
        <v>0.05</v>
      </c>
    </row>
    <row r="99" spans="1:22" x14ac:dyDescent="0.2">
      <c r="A99" s="16" t="s">
        <v>189</v>
      </c>
      <c r="B99" s="4">
        <v>2100</v>
      </c>
      <c r="C99" s="4">
        <v>1900</v>
      </c>
      <c r="D99" s="4">
        <v>200</v>
      </c>
      <c r="E99" s="4">
        <v>2530000</v>
      </c>
      <c r="F99" s="4">
        <f t="shared" si="11"/>
        <v>581696665</v>
      </c>
      <c r="R99" s="5">
        <v>1.11E-2</v>
      </c>
      <c r="S99" s="4">
        <v>290362</v>
      </c>
      <c r="T99" s="4">
        <f t="shared" si="13"/>
        <v>523862.2</v>
      </c>
      <c r="U99" s="4">
        <f t="shared" si="12"/>
        <v>238481</v>
      </c>
      <c r="V99" s="5">
        <v>1.8100000000000002E-2</v>
      </c>
    </row>
    <row r="100" spans="1:22" x14ac:dyDescent="0.2">
      <c r="A100" s="16" t="s">
        <v>188</v>
      </c>
      <c r="B100" s="4">
        <v>0</v>
      </c>
      <c r="C100" s="4">
        <v>5000</v>
      </c>
      <c r="D100" s="4">
        <v>-5000</v>
      </c>
      <c r="E100" s="4">
        <v>-70380000</v>
      </c>
      <c r="F100" s="4">
        <f t="shared" si="11"/>
        <v>579166665</v>
      </c>
      <c r="R100" s="5">
        <v>-2.1499999999999998E-2</v>
      </c>
      <c r="S100" s="4">
        <v>484725</v>
      </c>
      <c r="T100" s="4">
        <f t="shared" si="13"/>
        <v>515862.5</v>
      </c>
      <c r="U100" s="4">
        <f t="shared" si="12"/>
        <v>238481</v>
      </c>
      <c r="V100" s="5">
        <v>4.2300000000000004E-2</v>
      </c>
    </row>
    <row r="101" spans="1:22" x14ac:dyDescent="0.2">
      <c r="A101" s="16" t="s">
        <v>187</v>
      </c>
      <c r="B101" s="4">
        <v>5900</v>
      </c>
      <c r="C101" s="4">
        <v>15900</v>
      </c>
      <c r="D101" s="4">
        <v>-10000</v>
      </c>
      <c r="E101" s="4">
        <v>-143270000</v>
      </c>
      <c r="F101" s="4">
        <f t="shared" si="11"/>
        <v>649546665</v>
      </c>
      <c r="R101" s="5">
        <v>2.9700000000000001E-2</v>
      </c>
      <c r="S101" s="4">
        <v>1201650</v>
      </c>
      <c r="T101" s="4">
        <f t="shared" si="13"/>
        <v>455504.2</v>
      </c>
      <c r="U101" s="4">
        <f t="shared" si="12"/>
        <v>211677</v>
      </c>
      <c r="V101" s="5">
        <v>5.2499999999999998E-2</v>
      </c>
    </row>
    <row r="102" spans="1:22" x14ac:dyDescent="0.2">
      <c r="A102" s="16" t="s">
        <v>186</v>
      </c>
      <c r="B102" s="4">
        <v>0</v>
      </c>
      <c r="C102" s="4">
        <v>11100</v>
      </c>
      <c r="D102" s="4">
        <v>-11100</v>
      </c>
      <c r="E102" s="4">
        <v>-151120000</v>
      </c>
      <c r="F102" s="4">
        <f t="shared" si="11"/>
        <v>792816665</v>
      </c>
      <c r="R102" s="5">
        <v>-1.4499999999999999E-2</v>
      </c>
      <c r="S102" s="4">
        <v>238481</v>
      </c>
      <c r="T102" s="4">
        <f t="shared" si="13"/>
        <v>479427.6</v>
      </c>
      <c r="U102" s="4">
        <f t="shared" si="12"/>
        <v>211677</v>
      </c>
      <c r="V102" s="5">
        <v>3.6299999999999999E-2</v>
      </c>
    </row>
    <row r="103" spans="1:22" x14ac:dyDescent="0.2">
      <c r="A103" s="16" t="s">
        <v>185</v>
      </c>
      <c r="B103" s="4">
        <v>1200</v>
      </c>
      <c r="C103" s="4">
        <v>900</v>
      </c>
      <c r="D103" s="4">
        <v>300</v>
      </c>
      <c r="E103" s="4">
        <v>4010000</v>
      </c>
      <c r="F103" s="4">
        <f t="shared" si="11"/>
        <v>943936665</v>
      </c>
      <c r="R103" s="5">
        <v>-7.1999999999999998E-3</v>
      </c>
      <c r="S103" s="4">
        <v>485206</v>
      </c>
      <c r="T103" s="4">
        <f t="shared" si="13"/>
        <v>457426.1</v>
      </c>
      <c r="U103" s="4">
        <f t="shared" si="12"/>
        <v>211677</v>
      </c>
      <c r="V103" s="5">
        <v>3.95E-2</v>
      </c>
    </row>
    <row r="104" spans="1:22" x14ac:dyDescent="0.2">
      <c r="A104" s="16" t="s">
        <v>184</v>
      </c>
      <c r="B104" s="4">
        <v>55900</v>
      </c>
      <c r="C104" s="4">
        <v>3300</v>
      </c>
      <c r="D104" s="4">
        <v>52600</v>
      </c>
      <c r="E104" s="4">
        <v>715310000</v>
      </c>
      <c r="F104" s="4">
        <f t="shared" si="11"/>
        <v>939926665</v>
      </c>
      <c r="R104" s="5">
        <v>2.9900000000000003E-2</v>
      </c>
      <c r="S104" s="4">
        <v>1260836</v>
      </c>
      <c r="T104" s="4">
        <f t="shared" si="13"/>
        <v>389200.2</v>
      </c>
      <c r="U104" s="4">
        <f t="shared" si="12"/>
        <v>211677</v>
      </c>
      <c r="V104" s="5">
        <v>6.08E-2</v>
      </c>
    </row>
    <row r="105" spans="1:22" x14ac:dyDescent="0.2">
      <c r="A105" s="16" t="s">
        <v>183</v>
      </c>
      <c r="B105" s="4">
        <v>9400</v>
      </c>
      <c r="C105" s="4">
        <v>5900</v>
      </c>
      <c r="D105" s="4">
        <v>3500</v>
      </c>
      <c r="E105" s="4">
        <v>43980000</v>
      </c>
      <c r="F105" s="4">
        <f t="shared" si="11"/>
        <v>224616665</v>
      </c>
      <c r="R105" s="5">
        <v>4.2900000000000001E-2</v>
      </c>
      <c r="S105" s="4">
        <v>424520</v>
      </c>
      <c r="T105" s="4">
        <f t="shared" si="13"/>
        <v>381100.79999999999</v>
      </c>
      <c r="U105" s="4">
        <f t="shared" si="12"/>
        <v>211677</v>
      </c>
      <c r="V105" s="5">
        <v>6.3500000000000001E-2</v>
      </c>
    </row>
    <row r="106" spans="1:22" x14ac:dyDescent="0.2">
      <c r="A106" s="16" t="s">
        <v>182</v>
      </c>
      <c r="B106" s="4">
        <v>0</v>
      </c>
      <c r="C106" s="4">
        <v>5300</v>
      </c>
      <c r="D106" s="4">
        <v>-5300</v>
      </c>
      <c r="E106" s="4">
        <v>-68680000</v>
      </c>
      <c r="F106" s="4">
        <f t="shared" si="11"/>
        <v>180636665</v>
      </c>
      <c r="R106" s="5">
        <v>-2.6499999999999999E-2</v>
      </c>
      <c r="S106" s="4">
        <v>211677</v>
      </c>
      <c r="T106" s="4">
        <f t="shared" si="13"/>
        <v>400365.8</v>
      </c>
      <c r="U106" s="4">
        <f t="shared" si="12"/>
        <v>232375</v>
      </c>
      <c r="V106" s="5">
        <v>3.04E-2</v>
      </c>
    </row>
    <row r="107" spans="1:22" x14ac:dyDescent="0.2">
      <c r="A107" s="16" t="s">
        <v>181</v>
      </c>
      <c r="B107" s="4">
        <v>300</v>
      </c>
      <c r="C107" s="4">
        <v>1100</v>
      </c>
      <c r="D107" s="4">
        <v>-800</v>
      </c>
      <c r="E107" s="4">
        <v>-10500000</v>
      </c>
      <c r="F107" s="4">
        <f t="shared" si="11"/>
        <v>249316665</v>
      </c>
      <c r="R107" s="5">
        <v>0</v>
      </c>
      <c r="S107" s="4">
        <v>232375</v>
      </c>
      <c r="T107" s="4">
        <f t="shared" si="13"/>
        <v>402824.9</v>
      </c>
      <c r="U107" s="4">
        <f t="shared" si="12"/>
        <v>256767</v>
      </c>
      <c r="V107" s="5">
        <v>2.2799999999999997E-2</v>
      </c>
    </row>
    <row r="108" spans="1:22" x14ac:dyDescent="0.2">
      <c r="A108" s="16" t="s">
        <v>180</v>
      </c>
      <c r="B108" s="4">
        <v>6600</v>
      </c>
      <c r="C108" s="4">
        <v>11000</v>
      </c>
      <c r="D108" s="4">
        <v>-4400</v>
      </c>
      <c r="E108" s="4">
        <v>-60770000</v>
      </c>
      <c r="F108" s="4">
        <f t="shared" si="11"/>
        <v>259816665</v>
      </c>
      <c r="R108" s="5">
        <v>-1.49E-2</v>
      </c>
      <c r="S108" s="4">
        <v>256767</v>
      </c>
      <c r="T108" s="4">
        <f t="shared" si="13"/>
        <v>454148.8</v>
      </c>
      <c r="U108" s="4">
        <f t="shared" si="12"/>
        <v>265191</v>
      </c>
      <c r="V108" s="5">
        <v>3.7100000000000001E-2</v>
      </c>
    </row>
    <row r="109" spans="1:22" x14ac:dyDescent="0.2">
      <c r="A109" s="16" t="s">
        <v>179</v>
      </c>
      <c r="B109" s="4">
        <v>3000</v>
      </c>
      <c r="C109" s="4">
        <v>0</v>
      </c>
      <c r="D109" s="4">
        <v>3000</v>
      </c>
      <c r="E109" s="4">
        <v>39080000</v>
      </c>
      <c r="F109" s="4">
        <f t="shared" si="11"/>
        <v>320586665</v>
      </c>
      <c r="R109" s="5">
        <v>4.6900000000000004E-2</v>
      </c>
      <c r="S109" s="4">
        <v>442385</v>
      </c>
      <c r="T109" s="4">
        <f t="shared" si="13"/>
        <v>454931</v>
      </c>
      <c r="U109" s="4">
        <f t="shared" si="12"/>
        <v>265191</v>
      </c>
      <c r="V109" s="5">
        <v>5.5399999999999998E-2</v>
      </c>
    </row>
    <row r="110" spans="1:22" x14ac:dyDescent="0.2">
      <c r="A110" s="16" t="s">
        <v>178</v>
      </c>
      <c r="B110" s="4">
        <v>21800</v>
      </c>
      <c r="C110" s="4">
        <v>0</v>
      </c>
      <c r="D110" s="4">
        <v>21800</v>
      </c>
      <c r="E110" s="4">
        <v>268770000</v>
      </c>
      <c r="F110" s="4">
        <f t="shared" si="11"/>
        <v>281506665</v>
      </c>
      <c r="R110" s="5">
        <v>4.07E-2</v>
      </c>
      <c r="S110" s="4">
        <v>404728</v>
      </c>
      <c r="T110" s="4">
        <f t="shared" si="13"/>
        <v>455287.9</v>
      </c>
      <c r="U110" s="4">
        <f t="shared" si="12"/>
        <v>265191</v>
      </c>
      <c r="V110" s="5">
        <v>5.4699999999999999E-2</v>
      </c>
    </row>
    <row r="111" spans="1:22" x14ac:dyDescent="0.2">
      <c r="A111" s="16" t="s">
        <v>177</v>
      </c>
      <c r="B111" s="4">
        <v>11000</v>
      </c>
      <c r="C111" s="4">
        <v>0</v>
      </c>
      <c r="D111" s="4">
        <v>11000</v>
      </c>
      <c r="E111" s="4">
        <v>134330000</v>
      </c>
      <c r="F111" s="4">
        <f t="shared" si="11"/>
        <v>12736665</v>
      </c>
      <c r="R111" s="5">
        <v>-1.6E-2</v>
      </c>
      <c r="S111" s="4">
        <v>598067</v>
      </c>
      <c r="T111" s="4">
        <f t="shared" si="13"/>
        <v>456688.8</v>
      </c>
      <c r="U111" s="4">
        <f t="shared" si="12"/>
        <v>265191</v>
      </c>
      <c r="V111" s="5">
        <v>4.7300000000000002E-2</v>
      </c>
    </row>
    <row r="112" spans="1:22" x14ac:dyDescent="0.2">
      <c r="A112" s="16" t="s">
        <v>176</v>
      </c>
      <c r="B112" s="4">
        <v>0</v>
      </c>
      <c r="C112" s="4">
        <v>0</v>
      </c>
      <c r="D112" s="4">
        <v>0</v>
      </c>
      <c r="E112" s="4">
        <v>0</v>
      </c>
      <c r="F112" s="4">
        <f t="shared" si="11"/>
        <v>-121593335</v>
      </c>
      <c r="R112" s="5">
        <v>0</v>
      </c>
      <c r="S112" s="4">
        <v>477715</v>
      </c>
      <c r="T112" s="4">
        <f t="shared" si="13"/>
        <v>431357.7</v>
      </c>
      <c r="U112" s="4">
        <f t="shared" si="12"/>
        <v>256966</v>
      </c>
      <c r="V112" s="5">
        <v>4.3700000000000003E-2</v>
      </c>
    </row>
    <row r="113" spans="1:22" x14ac:dyDescent="0.2">
      <c r="A113" s="16" t="s">
        <v>175</v>
      </c>
      <c r="B113" s="4">
        <v>0</v>
      </c>
      <c r="C113" s="4">
        <v>0</v>
      </c>
      <c r="D113" s="4">
        <v>0</v>
      </c>
      <c r="E113" s="4">
        <v>0</v>
      </c>
      <c r="F113" s="4">
        <f t="shared" si="11"/>
        <v>-121593335</v>
      </c>
      <c r="R113" s="5">
        <v>8.1000000000000013E-3</v>
      </c>
      <c r="S113" s="4">
        <v>265191</v>
      </c>
      <c r="T113" s="4">
        <f t="shared" si="13"/>
        <v>444891.7</v>
      </c>
      <c r="U113" s="4">
        <f t="shared" si="12"/>
        <v>256966</v>
      </c>
      <c r="V113" s="5">
        <v>5.16E-2</v>
      </c>
    </row>
    <row r="114" spans="1:22" x14ac:dyDescent="0.2">
      <c r="A114" s="16" t="s">
        <v>174</v>
      </c>
      <c r="B114" s="4">
        <v>0</v>
      </c>
      <c r="C114" s="4">
        <v>2300</v>
      </c>
      <c r="D114" s="4">
        <v>-2300</v>
      </c>
      <c r="E114" s="4">
        <v>-29570000</v>
      </c>
      <c r="F114" s="4">
        <f t="shared" si="11"/>
        <v>-121593335</v>
      </c>
      <c r="R114" s="5">
        <v>-6.7599999999999993E-2</v>
      </c>
      <c r="S114" s="4">
        <v>578577</v>
      </c>
      <c r="T114" s="4">
        <f t="shared" si="13"/>
        <v>415799.5</v>
      </c>
      <c r="U114" s="4">
        <f t="shared" si="12"/>
        <v>256966</v>
      </c>
      <c r="V114" s="5">
        <v>4.6199999999999998E-2</v>
      </c>
    </row>
    <row r="115" spans="1:22" x14ac:dyDescent="0.2">
      <c r="A115" s="16" t="s">
        <v>173</v>
      </c>
      <c r="B115" s="4">
        <v>0</v>
      </c>
      <c r="C115" s="4">
        <v>16600</v>
      </c>
      <c r="D115" s="4">
        <v>-16600</v>
      </c>
      <c r="E115" s="4">
        <v>-222510000</v>
      </c>
      <c r="F115" s="4">
        <f t="shared" si="11"/>
        <v>-92023335</v>
      </c>
      <c r="R115" s="5">
        <v>-1.4800000000000001E-2</v>
      </c>
      <c r="S115" s="4">
        <v>343526</v>
      </c>
      <c r="T115" s="4">
        <f t="shared" si="13"/>
        <v>415085.3</v>
      </c>
      <c r="U115" s="4">
        <f t="shared" si="12"/>
        <v>256966</v>
      </c>
      <c r="V115" s="5">
        <v>4.7199999999999999E-2</v>
      </c>
    </row>
    <row r="116" spans="1:22" x14ac:dyDescent="0.2">
      <c r="A116" s="16" t="s">
        <v>172</v>
      </c>
      <c r="B116" s="4">
        <v>0</v>
      </c>
      <c r="C116" s="4">
        <v>4800</v>
      </c>
      <c r="D116" s="4">
        <v>-4800</v>
      </c>
      <c r="E116" s="4">
        <v>-62580000</v>
      </c>
      <c r="F116" s="4">
        <f t="shared" si="11"/>
        <v>130486665</v>
      </c>
      <c r="R116" s="5">
        <v>2.6699999999999998E-2</v>
      </c>
      <c r="S116" s="4">
        <v>404327</v>
      </c>
      <c r="T116" s="4">
        <f t="shared" ref="T116:T121" si="14">AVERAGE(S117:S126)</f>
        <v>435767</v>
      </c>
      <c r="U116" s="4">
        <f t="shared" si="12"/>
        <v>256966</v>
      </c>
      <c r="V116" s="5">
        <v>7.2499999999999995E-2</v>
      </c>
    </row>
    <row r="117" spans="1:22" x14ac:dyDescent="0.2">
      <c r="A117" s="16" t="s">
        <v>171</v>
      </c>
      <c r="B117" s="4">
        <v>0</v>
      </c>
      <c r="C117" s="4">
        <v>100</v>
      </c>
      <c r="D117" s="4">
        <v>-100</v>
      </c>
      <c r="E117" s="4">
        <v>-1340000</v>
      </c>
      <c r="F117" s="4">
        <f t="shared" si="11"/>
        <v>193066665</v>
      </c>
      <c r="R117" s="5">
        <v>0</v>
      </c>
      <c r="S117" s="4">
        <v>256966</v>
      </c>
      <c r="T117" s="4">
        <f t="shared" si="14"/>
        <v>453290</v>
      </c>
      <c r="U117" s="4">
        <f t="shared" si="12"/>
        <v>224404</v>
      </c>
      <c r="V117" s="5">
        <v>5.8700000000000002E-2</v>
      </c>
    </row>
    <row r="118" spans="1:22" x14ac:dyDescent="0.2">
      <c r="A118" s="16" t="s">
        <v>170</v>
      </c>
      <c r="B118" s="4">
        <v>18900</v>
      </c>
      <c r="C118" s="4">
        <v>100</v>
      </c>
      <c r="D118" s="4">
        <v>18800</v>
      </c>
      <c r="E118" s="4">
        <v>239220000</v>
      </c>
      <c r="F118" s="4">
        <f t="shared" si="11"/>
        <v>194406665</v>
      </c>
      <c r="R118" s="5">
        <v>6.9199999999999998E-2</v>
      </c>
      <c r="S118" s="4">
        <v>770006</v>
      </c>
      <c r="T118" s="4">
        <f t="shared" si="14"/>
        <v>412898.8</v>
      </c>
      <c r="U118" s="4">
        <f t="shared" si="12"/>
        <v>224404</v>
      </c>
      <c r="V118" s="5">
        <v>0.1027</v>
      </c>
    </row>
    <row r="119" spans="1:22" x14ac:dyDescent="0.2">
      <c r="A119" s="16" t="s">
        <v>169</v>
      </c>
      <c r="B119" s="4">
        <v>4800</v>
      </c>
      <c r="C119" s="4">
        <v>0</v>
      </c>
      <c r="D119" s="4">
        <v>4800</v>
      </c>
      <c r="E119" s="4">
        <v>60120000</v>
      </c>
      <c r="F119" s="4">
        <f t="shared" si="11"/>
        <v>-44813335</v>
      </c>
      <c r="R119" s="5">
        <v>-4.6500000000000007E-2</v>
      </c>
      <c r="S119" s="4">
        <v>450207</v>
      </c>
      <c r="T119" s="4">
        <f t="shared" si="14"/>
        <v>391022.3</v>
      </c>
      <c r="U119" s="4">
        <f t="shared" si="12"/>
        <v>224404</v>
      </c>
      <c r="V119" s="5">
        <v>7.8700000000000006E-2</v>
      </c>
    </row>
    <row r="120" spans="1:22" x14ac:dyDescent="0.2">
      <c r="A120" s="16" t="s">
        <v>168</v>
      </c>
      <c r="B120" s="4">
        <v>0</v>
      </c>
      <c r="C120" s="4">
        <v>4000</v>
      </c>
      <c r="D120" s="4">
        <v>-4000</v>
      </c>
      <c r="E120" s="4">
        <v>-54400000</v>
      </c>
      <c r="F120" s="4">
        <f t="shared" si="11"/>
        <v>-104933335</v>
      </c>
      <c r="R120" s="5">
        <v>-6.5199999999999994E-2</v>
      </c>
      <c r="S120" s="4">
        <v>408297</v>
      </c>
      <c r="T120" s="4">
        <f t="shared" si="14"/>
        <v>397864.9</v>
      </c>
      <c r="U120" s="4">
        <f t="shared" si="12"/>
        <v>224404</v>
      </c>
      <c r="V120" s="5">
        <v>6.5299999999999997E-2</v>
      </c>
    </row>
    <row r="121" spans="1:22" x14ac:dyDescent="0.2">
      <c r="A121" s="16" t="s">
        <v>167</v>
      </c>
      <c r="B121" s="4">
        <v>200</v>
      </c>
      <c r="C121" s="4">
        <v>300</v>
      </c>
      <c r="D121" s="4">
        <v>-100</v>
      </c>
      <c r="E121" s="4">
        <v>-1430000</v>
      </c>
      <c r="F121" s="4">
        <f t="shared" si="11"/>
        <v>-50533335</v>
      </c>
      <c r="R121" s="5">
        <v>-2.12E-2</v>
      </c>
      <c r="S121" s="4">
        <v>612076</v>
      </c>
      <c r="T121" s="4">
        <f t="shared" si="14"/>
        <v>391800.8</v>
      </c>
      <c r="U121" s="4">
        <f t="shared" si="12"/>
        <v>224404</v>
      </c>
      <c r="V121" s="5">
        <v>3.8599999999999995E-2</v>
      </c>
    </row>
    <row r="122" spans="1:22" x14ac:dyDescent="0.2">
      <c r="A122" s="16" t="s">
        <v>166</v>
      </c>
      <c r="B122" s="4">
        <v>0</v>
      </c>
      <c r="C122" s="4">
        <v>900</v>
      </c>
      <c r="D122" s="4">
        <v>-900</v>
      </c>
      <c r="E122" s="4">
        <v>-13000000</v>
      </c>
      <c r="F122" s="4">
        <f t="shared" si="11"/>
        <v>-49103335</v>
      </c>
      <c r="R122" s="5">
        <v>-2.0799999999999999E-2</v>
      </c>
      <c r="S122" s="4">
        <v>224404</v>
      </c>
      <c r="T122" s="4">
        <f>AVERAGE(S123:S132)</f>
        <v>414190.4</v>
      </c>
      <c r="U122" s="4">
        <f t="shared" si="12"/>
        <v>287655</v>
      </c>
      <c r="V122" s="5">
        <v>4.8000000000000001E-2</v>
      </c>
    </row>
    <row r="123" spans="1:22" x14ac:dyDescent="0.2">
      <c r="A123" s="16" t="s">
        <v>165</v>
      </c>
      <c r="B123" s="4">
        <v>0</v>
      </c>
      <c r="C123" s="4">
        <v>200</v>
      </c>
      <c r="D123" s="4">
        <v>-200</v>
      </c>
      <c r="E123" s="4">
        <v>-2850000</v>
      </c>
      <c r="F123" s="4">
        <f t="shared" si="11"/>
        <v>-36103335</v>
      </c>
      <c r="R123" s="5">
        <v>6.9999999999999993E-3</v>
      </c>
      <c r="S123" s="4">
        <v>400531</v>
      </c>
      <c r="U123" s="4">
        <f t="shared" si="12"/>
        <v>287655</v>
      </c>
      <c r="V123" s="5">
        <v>3.4799999999999998E-2</v>
      </c>
    </row>
    <row r="124" spans="1:22" x14ac:dyDescent="0.2">
      <c r="A124" s="16" t="s">
        <v>164</v>
      </c>
      <c r="B124" s="4">
        <v>0</v>
      </c>
      <c r="C124" s="4">
        <v>0</v>
      </c>
      <c r="D124" s="4">
        <v>0</v>
      </c>
      <c r="E124" s="4">
        <v>0</v>
      </c>
      <c r="F124" s="4">
        <f t="shared" si="11"/>
        <v>-33253335</v>
      </c>
      <c r="R124" s="5">
        <v>-1.7100000000000001E-2</v>
      </c>
      <c r="S124" s="4">
        <v>287655</v>
      </c>
      <c r="U124" s="4">
        <f t="shared" ref="U124:U126" si="15">MIN(S125:S129)</f>
        <v>231442</v>
      </c>
      <c r="V124" s="5">
        <v>2.06E-2</v>
      </c>
    </row>
    <row r="125" spans="1:22" x14ac:dyDescent="0.2">
      <c r="A125" s="16" t="s">
        <v>163</v>
      </c>
      <c r="B125" s="4">
        <v>1700</v>
      </c>
      <c r="C125" s="4">
        <v>0</v>
      </c>
      <c r="D125" s="4">
        <v>1700</v>
      </c>
      <c r="E125" s="4">
        <v>24310000</v>
      </c>
      <c r="F125" s="4">
        <f t="shared" si="11"/>
        <v>-33253335</v>
      </c>
      <c r="R125" s="5">
        <v>1.0500000000000001E-2</v>
      </c>
      <c r="S125" s="4">
        <v>336384</v>
      </c>
      <c r="U125" s="4">
        <f t="shared" si="15"/>
        <v>231442</v>
      </c>
      <c r="V125" s="5">
        <v>4.1299999999999996E-2</v>
      </c>
    </row>
    <row r="126" spans="1:22" x14ac:dyDescent="0.2">
      <c r="A126" s="16" t="s">
        <v>162</v>
      </c>
      <c r="B126" s="4">
        <v>1200</v>
      </c>
      <c r="C126" s="4">
        <v>0</v>
      </c>
      <c r="D126" s="4">
        <v>1200</v>
      </c>
      <c r="E126" s="4">
        <v>17200000</v>
      </c>
      <c r="F126" s="4">
        <f t="shared" ref="F126:F130" si="16">E126+F127</f>
        <v>-57563335</v>
      </c>
      <c r="R126" s="5">
        <v>3.4999999999999996E-3</v>
      </c>
      <c r="S126" s="4">
        <v>611144</v>
      </c>
      <c r="U126" s="4">
        <f t="shared" si="15"/>
        <v>231442</v>
      </c>
      <c r="V126" s="5">
        <v>3.4300000000000004E-2</v>
      </c>
    </row>
    <row r="127" spans="1:22" x14ac:dyDescent="0.2">
      <c r="A127" s="16" t="s">
        <v>161</v>
      </c>
      <c r="B127" s="4">
        <v>100</v>
      </c>
      <c r="C127" s="4">
        <v>0</v>
      </c>
      <c r="D127" s="4">
        <v>100</v>
      </c>
      <c r="E127" s="4">
        <v>1390000</v>
      </c>
      <c r="F127" s="4">
        <f t="shared" si="16"/>
        <v>-74763335</v>
      </c>
      <c r="R127" s="5">
        <v>3.9900000000000005E-2</v>
      </c>
      <c r="S127" s="4">
        <v>432196</v>
      </c>
      <c r="U127" s="4">
        <f>MIN(S128:S132)</f>
        <v>231442</v>
      </c>
      <c r="V127" s="5">
        <v>5.2300000000000006E-2</v>
      </c>
    </row>
    <row r="128" spans="1:22" x14ac:dyDescent="0.2">
      <c r="A128" s="16" t="s">
        <v>160</v>
      </c>
      <c r="B128" s="4">
        <v>0</v>
      </c>
      <c r="C128" s="4">
        <v>500</v>
      </c>
      <c r="D128" s="4">
        <v>-500</v>
      </c>
      <c r="E128" s="4">
        <v>-6700000</v>
      </c>
      <c r="F128" s="4">
        <f t="shared" si="16"/>
        <v>-76153335</v>
      </c>
      <c r="R128" s="5">
        <v>1.4800000000000001E-2</v>
      </c>
      <c r="S128" s="4">
        <v>366094</v>
      </c>
      <c r="V128" s="5">
        <v>4.3499999999999997E-2</v>
      </c>
    </row>
    <row r="129" spans="1:22" x14ac:dyDescent="0.2">
      <c r="A129" s="16" t="s">
        <v>159</v>
      </c>
      <c r="B129" s="4">
        <v>0</v>
      </c>
      <c r="C129" s="4">
        <v>0</v>
      </c>
      <c r="D129" s="4">
        <v>0</v>
      </c>
      <c r="E129" s="4">
        <v>0</v>
      </c>
      <c r="F129" s="4">
        <f t="shared" si="16"/>
        <v>-69453335</v>
      </c>
      <c r="R129" s="5">
        <v>-1.8000000000000002E-2</v>
      </c>
      <c r="S129" s="4">
        <v>231442</v>
      </c>
      <c r="V129" s="5">
        <v>4.3099999999999999E-2</v>
      </c>
    </row>
    <row r="130" spans="1:22" x14ac:dyDescent="0.2">
      <c r="A130" s="16" t="s">
        <v>158</v>
      </c>
      <c r="B130" s="4">
        <v>0</v>
      </c>
      <c r="C130" s="4">
        <v>0</v>
      </c>
      <c r="D130" s="4">
        <v>0</v>
      </c>
      <c r="E130" s="4">
        <v>0</v>
      </c>
      <c r="F130" s="4">
        <f t="shared" si="16"/>
        <v>-69453335</v>
      </c>
      <c r="R130" s="5">
        <v>1.47E-2</v>
      </c>
      <c r="S130" s="4">
        <v>476723</v>
      </c>
      <c r="V130" s="5">
        <v>7.5600000000000001E-2</v>
      </c>
    </row>
    <row r="131" spans="1:22" x14ac:dyDescent="0.2">
      <c r="A131" s="16" t="s">
        <v>157</v>
      </c>
      <c r="B131" s="4">
        <v>0</v>
      </c>
      <c r="C131" s="4">
        <v>0</v>
      </c>
      <c r="D131" s="4">
        <v>0</v>
      </c>
      <c r="E131" s="4">
        <v>0</v>
      </c>
      <c r="F131" s="4">
        <f>E131+F132</f>
        <v>-69453335</v>
      </c>
      <c r="R131" s="5">
        <v>-3.8699999999999998E-2</v>
      </c>
      <c r="S131" s="4">
        <v>551435</v>
      </c>
      <c r="V131" s="5">
        <v>5.7000000000000002E-2</v>
      </c>
    </row>
    <row r="132" spans="1:22" x14ac:dyDescent="0.2">
      <c r="A132" s="16" t="s">
        <v>156</v>
      </c>
      <c r="B132" s="4">
        <v>0</v>
      </c>
      <c r="C132" s="4">
        <v>4900</v>
      </c>
      <c r="D132" s="4">
        <v>-4900</v>
      </c>
      <c r="E132" s="4">
        <v>-69453335</v>
      </c>
      <c r="F132" s="4">
        <f>E132</f>
        <v>-69453335</v>
      </c>
      <c r="R132" s="5">
        <v>-6.8999999999999999E-3</v>
      </c>
      <c r="S132" s="4">
        <v>448300</v>
      </c>
      <c r="V132" s="5">
        <v>2.4399999999999998E-2</v>
      </c>
    </row>
    <row r="133" spans="1:22" x14ac:dyDescent="0.2">
      <c r="A133" s="36"/>
      <c r="B133" s="36"/>
      <c r="C133" s="36"/>
      <c r="D133" s="36"/>
      <c r="E133" s="36"/>
      <c r="F133" s="36"/>
      <c r="G133" s="36"/>
      <c r="H133" s="36"/>
      <c r="I133" s="36"/>
      <c r="J133" s="36"/>
      <c r="K133" s="36"/>
      <c r="L133" s="36"/>
      <c r="M133" s="36"/>
      <c r="N133" s="36"/>
      <c r="O133" s="36"/>
      <c r="P133" s="36"/>
      <c r="Q133" s="36"/>
      <c r="R133" s="36"/>
      <c r="S133" s="36"/>
      <c r="T133" s="36"/>
      <c r="U133" s="36"/>
      <c r="V133" s="36"/>
    </row>
    <row r="134" spans="1:22" x14ac:dyDescent="0.2">
      <c r="A134" s="36"/>
      <c r="B134" s="36"/>
      <c r="C134" s="36"/>
      <c r="D134" s="36"/>
      <c r="E134" s="36"/>
      <c r="F134" s="36"/>
      <c r="G134" s="36"/>
      <c r="H134" s="36"/>
      <c r="I134" s="36"/>
      <c r="J134" s="36"/>
      <c r="K134" s="36"/>
      <c r="L134" s="36"/>
      <c r="M134" s="36"/>
      <c r="N134" s="36"/>
      <c r="O134" s="36"/>
      <c r="P134" s="36"/>
      <c r="Q134" s="36"/>
      <c r="R134" s="36"/>
      <c r="S134" s="36"/>
      <c r="T134" s="36"/>
      <c r="U134" s="36"/>
      <c r="V134" s="36"/>
    </row>
    <row r="135" spans="1:22" x14ac:dyDescent="0.2">
      <c r="A135" s="36"/>
      <c r="B135" s="36"/>
      <c r="C135" s="36"/>
      <c r="D135" s="36"/>
      <c r="E135" s="36"/>
      <c r="F135" s="36"/>
      <c r="G135" s="36"/>
      <c r="H135" s="36"/>
      <c r="I135" s="36"/>
      <c r="J135" s="36"/>
      <c r="K135" s="36"/>
      <c r="L135" s="36"/>
      <c r="M135" s="36"/>
      <c r="N135" s="36"/>
      <c r="O135" s="36"/>
      <c r="P135" s="36"/>
      <c r="Q135" s="36"/>
      <c r="R135" s="36"/>
      <c r="S135" s="36"/>
      <c r="T135" s="36"/>
      <c r="U135" s="36"/>
      <c r="V135" s="36"/>
    </row>
    <row r="136" spans="1:22" x14ac:dyDescent="0.2">
      <c r="A136" s="36"/>
      <c r="B136" s="36"/>
      <c r="C136" s="36"/>
      <c r="D136" s="36"/>
      <c r="E136" s="36"/>
      <c r="F136" s="36"/>
      <c r="G136" s="36"/>
      <c r="H136" s="36"/>
      <c r="I136" s="36"/>
      <c r="J136" s="36"/>
      <c r="K136" s="36"/>
      <c r="L136" s="36"/>
      <c r="M136" s="36"/>
      <c r="N136" s="36"/>
      <c r="O136" s="36"/>
      <c r="P136" s="36"/>
      <c r="Q136" s="36"/>
      <c r="R136" s="36"/>
      <c r="S136" s="36"/>
      <c r="T136" s="36"/>
      <c r="U136" s="36"/>
      <c r="V136" s="36"/>
    </row>
    <row r="137" spans="1:22" x14ac:dyDescent="0.2">
      <c r="A137" s="36" t="s">
        <v>246</v>
      </c>
      <c r="B137" s="36"/>
      <c r="C137" s="36"/>
      <c r="D137" s="36"/>
      <c r="E137" s="36"/>
      <c r="F137" s="36"/>
      <c r="G137" s="36"/>
      <c r="H137" s="36"/>
      <c r="I137" s="36"/>
      <c r="J137" s="36"/>
      <c r="K137" s="36"/>
      <c r="L137" s="36"/>
      <c r="M137" s="36"/>
      <c r="N137" s="36"/>
      <c r="O137" s="36"/>
      <c r="P137" s="36"/>
      <c r="Q137" s="36"/>
      <c r="R137" s="36"/>
      <c r="S137" s="36"/>
      <c r="T137" s="36"/>
      <c r="U137" s="36"/>
      <c r="V137" s="36"/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D8BD55-CFF5-0147-A876-9B48AE040C79}">
  <sheetPr codeName="Sheet103"/>
  <dimension ref="A1:V137"/>
  <sheetViews>
    <sheetView workbookViewId="0">
      <selection activeCell="F17" sqref="F17"/>
    </sheetView>
  </sheetViews>
  <sheetFormatPr baseColWidth="10" defaultRowHeight="16" x14ac:dyDescent="0.2"/>
  <cols>
    <col min="5" max="6" width="14.1640625" customWidth="1"/>
    <col min="10" max="10" width="14" customWidth="1"/>
    <col min="11" max="11" width="17.1640625" customWidth="1"/>
  </cols>
  <sheetData>
    <row r="1" spans="1:22" x14ac:dyDescent="0.2">
      <c r="A1" s="36"/>
      <c r="B1" s="80" t="s">
        <v>5</v>
      </c>
      <c r="C1" s="80"/>
      <c r="D1" s="80"/>
      <c r="E1" s="80"/>
      <c r="F1" s="80"/>
      <c r="G1" s="81" t="s">
        <v>6</v>
      </c>
      <c r="H1" s="81"/>
      <c r="I1" s="81"/>
      <c r="J1" s="81"/>
      <c r="K1" s="81"/>
      <c r="L1" s="82" t="s">
        <v>15</v>
      </c>
      <c r="M1" s="82"/>
      <c r="N1" s="82"/>
      <c r="O1" s="82"/>
      <c r="P1" s="82"/>
      <c r="Q1" s="82"/>
      <c r="R1" s="82"/>
      <c r="S1" s="82"/>
      <c r="T1" s="82"/>
      <c r="U1" s="82"/>
      <c r="V1" s="36"/>
    </row>
    <row r="2" spans="1:22" x14ac:dyDescent="0.2">
      <c r="A2" s="37" t="s">
        <v>4</v>
      </c>
      <c r="B2" s="38" t="s">
        <v>0</v>
      </c>
      <c r="C2" s="38" t="s">
        <v>1</v>
      </c>
      <c r="D2" s="38" t="s">
        <v>10</v>
      </c>
      <c r="E2" s="38" t="s">
        <v>11</v>
      </c>
      <c r="F2" s="38" t="s">
        <v>7</v>
      </c>
      <c r="G2" s="38" t="s">
        <v>8</v>
      </c>
      <c r="H2" s="38" t="s">
        <v>9</v>
      </c>
      <c r="I2" s="38" t="s">
        <v>10</v>
      </c>
      <c r="J2" s="38" t="s">
        <v>11</v>
      </c>
      <c r="K2" s="38" t="s">
        <v>7</v>
      </c>
      <c r="L2" s="38" t="s">
        <v>17</v>
      </c>
      <c r="M2" s="38" t="s">
        <v>18</v>
      </c>
      <c r="N2" s="38" t="s">
        <v>234</v>
      </c>
      <c r="O2" s="38" t="s">
        <v>235</v>
      </c>
      <c r="P2" s="38" t="s">
        <v>19</v>
      </c>
      <c r="Q2" s="38" t="s">
        <v>20</v>
      </c>
      <c r="R2" s="38" t="s">
        <v>12</v>
      </c>
      <c r="S2" s="38" t="s">
        <v>3</v>
      </c>
      <c r="T2" s="38" t="s">
        <v>252</v>
      </c>
      <c r="U2" s="38" t="s">
        <v>253</v>
      </c>
      <c r="V2" s="38" t="s">
        <v>236</v>
      </c>
    </row>
    <row r="3" spans="1:22" x14ac:dyDescent="0.2">
      <c r="A3" s="16" t="s">
        <v>357</v>
      </c>
      <c r="B3" s="4">
        <v>0</v>
      </c>
      <c r="C3" s="4">
        <v>500</v>
      </c>
      <c r="D3" s="4">
        <v>-500</v>
      </c>
      <c r="E3" s="4">
        <v>-6215316</v>
      </c>
      <c r="F3" s="4">
        <f t="shared" ref="F3:F11" si="0">E3+F4</f>
        <v>45689051148</v>
      </c>
      <c r="K3" s="4">
        <f t="shared" ref="K3:K18" si="1">J3+K4</f>
        <v>-16220240000</v>
      </c>
      <c r="L3" s="4">
        <v>35</v>
      </c>
      <c r="M3" s="4">
        <v>90</v>
      </c>
      <c r="N3" s="4">
        <v>4</v>
      </c>
      <c r="O3" s="4">
        <v>10</v>
      </c>
      <c r="P3" s="4">
        <v>102800</v>
      </c>
      <c r="Q3" s="4">
        <v>264600</v>
      </c>
      <c r="R3" s="5">
        <v>-1.6200000000000003E-2</v>
      </c>
      <c r="S3" s="4">
        <v>367600</v>
      </c>
      <c r="T3" s="4">
        <f t="shared" ref="T3:T38" si="2">AVERAGE(S4:S13)</f>
        <v>547010</v>
      </c>
      <c r="U3" s="4">
        <f t="shared" ref="U3:U11" si="3">MIN(S4:S8)</f>
        <v>179300</v>
      </c>
      <c r="V3" s="5">
        <v>2.3900000000000001E-2</v>
      </c>
    </row>
    <row r="4" spans="1:22" x14ac:dyDescent="0.2">
      <c r="A4" s="16" t="s">
        <v>356</v>
      </c>
      <c r="B4" s="4">
        <v>220000</v>
      </c>
      <c r="C4" s="4">
        <v>0</v>
      </c>
      <c r="D4" s="4">
        <v>220000</v>
      </c>
      <c r="E4" s="4">
        <v>2751026981</v>
      </c>
      <c r="F4" s="4">
        <f t="shared" si="0"/>
        <v>45695266464</v>
      </c>
      <c r="K4" s="4">
        <f t="shared" si="1"/>
        <v>-16220240000</v>
      </c>
      <c r="L4" s="4">
        <v>52</v>
      </c>
      <c r="M4" s="4">
        <v>89</v>
      </c>
      <c r="N4" s="4">
        <v>5</v>
      </c>
      <c r="O4" s="4">
        <v>11</v>
      </c>
      <c r="P4" s="4">
        <v>165200</v>
      </c>
      <c r="Q4" s="4">
        <v>300700</v>
      </c>
      <c r="R4" s="5">
        <v>0</v>
      </c>
      <c r="S4" s="4">
        <v>467000</v>
      </c>
      <c r="T4" s="4">
        <f t="shared" si="2"/>
        <v>555900</v>
      </c>
      <c r="U4" s="4">
        <f t="shared" si="3"/>
        <v>179300</v>
      </c>
      <c r="V4" s="5">
        <v>1.5900000000000001E-2</v>
      </c>
    </row>
    <row r="5" spans="1:22" x14ac:dyDescent="0.2">
      <c r="A5" s="16" t="s">
        <v>355</v>
      </c>
      <c r="F5" s="4">
        <f t="shared" si="0"/>
        <v>42944239483</v>
      </c>
      <c r="K5" s="4">
        <f t="shared" si="1"/>
        <v>-16220240000</v>
      </c>
      <c r="L5" s="4">
        <v>42</v>
      </c>
      <c r="M5" s="4">
        <v>90</v>
      </c>
      <c r="N5" s="4">
        <v>10</v>
      </c>
      <c r="O5" s="4">
        <v>14</v>
      </c>
      <c r="P5" s="4">
        <v>285500</v>
      </c>
      <c r="Q5" s="4">
        <v>365300</v>
      </c>
      <c r="R5" s="5">
        <v>-7.9000000000000008E-3</v>
      </c>
      <c r="S5" s="4">
        <v>654700</v>
      </c>
      <c r="T5" s="4">
        <f t="shared" si="2"/>
        <v>550422.22222222225</v>
      </c>
      <c r="U5" s="4">
        <f t="shared" si="3"/>
        <v>179300</v>
      </c>
      <c r="V5" s="5">
        <v>1.5800000000000002E-2</v>
      </c>
    </row>
    <row r="6" spans="1:22" x14ac:dyDescent="0.2">
      <c r="A6" s="16" t="s">
        <v>354</v>
      </c>
      <c r="B6" s="4">
        <v>0</v>
      </c>
      <c r="C6" s="4">
        <v>300</v>
      </c>
      <c r="D6" s="4">
        <v>-300</v>
      </c>
      <c r="E6" s="4">
        <v>-3796864</v>
      </c>
      <c r="F6" s="4">
        <f t="shared" si="0"/>
        <v>42944239483</v>
      </c>
      <c r="K6" s="4">
        <f t="shared" si="1"/>
        <v>-16220240000</v>
      </c>
      <c r="L6" s="4">
        <v>104</v>
      </c>
      <c r="M6" s="4">
        <v>110</v>
      </c>
      <c r="N6" s="4">
        <v>14</v>
      </c>
      <c r="O6" s="4">
        <v>10</v>
      </c>
      <c r="P6" s="4">
        <v>274800</v>
      </c>
      <c r="Q6" s="4">
        <v>337400</v>
      </c>
      <c r="R6" s="5">
        <v>-7.9000000000000008E-3</v>
      </c>
      <c r="S6" s="4">
        <v>612300</v>
      </c>
      <c r="T6" s="4">
        <f t="shared" si="2"/>
        <v>541422.22222222225</v>
      </c>
      <c r="U6" s="4">
        <f t="shared" si="3"/>
        <v>179300</v>
      </c>
      <c r="V6" s="5">
        <v>2.35E-2</v>
      </c>
    </row>
    <row r="7" spans="1:22" x14ac:dyDescent="0.2">
      <c r="A7" s="16" t="s">
        <v>353</v>
      </c>
      <c r="B7" s="4">
        <v>217100</v>
      </c>
      <c r="C7" s="4">
        <v>0</v>
      </c>
      <c r="D7" s="4">
        <v>217100</v>
      </c>
      <c r="E7" s="4">
        <v>2711833077</v>
      </c>
      <c r="F7" s="4">
        <f t="shared" si="0"/>
        <v>42948036347</v>
      </c>
      <c r="G7" s="4">
        <v>0</v>
      </c>
      <c r="H7" s="4">
        <v>0</v>
      </c>
      <c r="I7" s="4">
        <v>0</v>
      </c>
      <c r="J7" s="4">
        <v>-1011160000</v>
      </c>
      <c r="K7" s="4">
        <f t="shared" si="1"/>
        <v>-16220240000</v>
      </c>
      <c r="L7" s="4">
        <v>73</v>
      </c>
      <c r="M7" s="4">
        <v>128</v>
      </c>
      <c r="N7" s="4">
        <v>7</v>
      </c>
      <c r="O7" s="4">
        <v>15</v>
      </c>
      <c r="P7" s="4">
        <v>320200</v>
      </c>
      <c r="Q7" s="4">
        <v>395700</v>
      </c>
      <c r="R7" s="5">
        <v>2.4199999999999999E-2</v>
      </c>
      <c r="S7" s="4">
        <v>765600</v>
      </c>
      <c r="T7" s="4">
        <f t="shared" si="2"/>
        <v>513400</v>
      </c>
      <c r="U7" s="4">
        <f t="shared" si="3"/>
        <v>179300</v>
      </c>
      <c r="V7" s="5">
        <v>3.15E-2</v>
      </c>
    </row>
    <row r="8" spans="1:22" x14ac:dyDescent="0.2">
      <c r="A8" s="16" t="s">
        <v>352</v>
      </c>
      <c r="F8" s="4">
        <f t="shared" si="0"/>
        <v>40236203270</v>
      </c>
      <c r="G8" s="4">
        <v>0</v>
      </c>
      <c r="H8" s="4">
        <v>0</v>
      </c>
      <c r="I8" s="4">
        <v>0</v>
      </c>
      <c r="J8" s="4">
        <v>-609840000</v>
      </c>
      <c r="K8" s="4">
        <f t="shared" si="1"/>
        <v>-15209080000</v>
      </c>
      <c r="L8" s="4">
        <v>63</v>
      </c>
      <c r="M8" s="4">
        <v>39</v>
      </c>
      <c r="N8" s="4">
        <v>0</v>
      </c>
      <c r="O8" s="4">
        <v>5</v>
      </c>
      <c r="P8" s="4">
        <v>65600</v>
      </c>
      <c r="Q8" s="4">
        <v>113700</v>
      </c>
      <c r="R8" s="5">
        <v>-8.0000000000000002E-3</v>
      </c>
      <c r="S8" s="4">
        <v>179300</v>
      </c>
      <c r="T8" s="4">
        <f t="shared" si="2"/>
        <v>606737.5</v>
      </c>
      <c r="U8" s="4">
        <f t="shared" si="3"/>
        <v>375800</v>
      </c>
      <c r="V8" s="5">
        <v>2.3900000000000001E-2</v>
      </c>
    </row>
    <row r="9" spans="1:22" x14ac:dyDescent="0.2">
      <c r="A9" s="16" t="s">
        <v>351</v>
      </c>
      <c r="B9" s="4">
        <v>276200</v>
      </c>
      <c r="C9" s="4">
        <v>0</v>
      </c>
      <c r="D9" s="4">
        <v>276200</v>
      </c>
      <c r="E9" s="4">
        <v>3449869524</v>
      </c>
      <c r="F9" s="4">
        <f t="shared" si="0"/>
        <v>40236203270</v>
      </c>
      <c r="K9" s="4">
        <f t="shared" si="1"/>
        <v>-14599240000</v>
      </c>
      <c r="L9" s="4">
        <v>67</v>
      </c>
      <c r="M9" s="4">
        <v>63</v>
      </c>
      <c r="N9" s="4">
        <v>3</v>
      </c>
      <c r="O9" s="4">
        <v>6</v>
      </c>
      <c r="P9" s="4">
        <v>168200</v>
      </c>
      <c r="Q9" s="4">
        <v>200400</v>
      </c>
      <c r="R9" s="5">
        <v>0</v>
      </c>
      <c r="S9" s="4">
        <v>483000</v>
      </c>
      <c r="T9" s="4">
        <f t="shared" si="2"/>
        <v>637262.5</v>
      </c>
      <c r="U9" s="4">
        <f t="shared" si="3"/>
        <v>375800</v>
      </c>
      <c r="V9" s="5">
        <v>1.5900000000000001E-2</v>
      </c>
    </row>
    <row r="10" spans="1:22" x14ac:dyDescent="0.2">
      <c r="A10" s="16" t="s">
        <v>350</v>
      </c>
      <c r="B10" s="4">
        <v>200000</v>
      </c>
      <c r="C10" s="4">
        <v>0</v>
      </c>
      <c r="D10" s="4">
        <v>200000</v>
      </c>
      <c r="E10" s="4">
        <v>2499472724</v>
      </c>
      <c r="F10" s="4">
        <f t="shared" si="0"/>
        <v>36786333746</v>
      </c>
      <c r="K10" s="4">
        <f t="shared" si="1"/>
        <v>-14599240000</v>
      </c>
      <c r="L10" s="4">
        <v>112</v>
      </c>
      <c r="M10" s="4">
        <v>62</v>
      </c>
      <c r="N10" s="4">
        <v>9</v>
      </c>
      <c r="O10" s="4">
        <v>4</v>
      </c>
      <c r="P10" s="4">
        <v>322600</v>
      </c>
      <c r="Q10" s="4">
        <v>170200</v>
      </c>
      <c r="R10" s="5">
        <v>0</v>
      </c>
      <c r="S10" s="4">
        <v>493100</v>
      </c>
      <c r="T10" s="4">
        <f t="shared" si="2"/>
        <v>657857.14285714284</v>
      </c>
      <c r="U10" s="4">
        <f t="shared" si="3"/>
        <v>375800</v>
      </c>
      <c r="V10" s="5">
        <v>1.5900000000000001E-2</v>
      </c>
    </row>
    <row r="11" spans="1:22" x14ac:dyDescent="0.2">
      <c r="A11" s="16">
        <v>45378</v>
      </c>
      <c r="B11" s="4">
        <v>250000</v>
      </c>
      <c r="C11" s="4">
        <v>11000</v>
      </c>
      <c r="D11" s="4">
        <v>239000</v>
      </c>
      <c r="E11" s="4">
        <v>2990765525</v>
      </c>
      <c r="F11" s="4">
        <f t="shared" si="0"/>
        <v>34286861022</v>
      </c>
      <c r="K11" s="4">
        <f t="shared" si="1"/>
        <v>-14599240000</v>
      </c>
      <c r="L11" s="4">
        <v>45</v>
      </c>
      <c r="M11" s="4">
        <v>65</v>
      </c>
      <c r="N11" s="4">
        <v>2</v>
      </c>
      <c r="O11" s="4">
        <v>13</v>
      </c>
      <c r="P11" s="4">
        <v>80200</v>
      </c>
      <c r="Q11" s="4">
        <v>392600</v>
      </c>
      <c r="R11" s="5">
        <v>-7.9000000000000008E-3</v>
      </c>
      <c r="S11" s="4">
        <v>472800</v>
      </c>
      <c r="T11" s="4">
        <f t="shared" si="2"/>
        <v>902357.14285714284</v>
      </c>
      <c r="U11" s="4">
        <f t="shared" si="3"/>
        <v>375800</v>
      </c>
      <c r="V11" s="5">
        <v>8.0000000000000002E-3</v>
      </c>
    </row>
    <row r="12" spans="1:22" x14ac:dyDescent="0.2">
      <c r="A12" s="16" t="s">
        <v>348</v>
      </c>
      <c r="B12" s="4">
        <v>185000</v>
      </c>
      <c r="C12" s="4">
        <v>0</v>
      </c>
      <c r="D12" s="4">
        <v>185000</v>
      </c>
      <c r="E12" s="4">
        <v>2304057344</v>
      </c>
      <c r="F12" s="4">
        <f t="shared" ref="F12:F38" si="4">E12+F13</f>
        <v>31296095497</v>
      </c>
      <c r="K12" s="4">
        <f t="shared" si="1"/>
        <v>-14599240000</v>
      </c>
      <c r="L12" s="4">
        <v>74</v>
      </c>
      <c r="M12" s="4">
        <v>58</v>
      </c>
      <c r="N12" s="4">
        <v>4</v>
      </c>
      <c r="O12" s="4">
        <v>6</v>
      </c>
      <c r="P12" s="4">
        <v>120100</v>
      </c>
      <c r="Q12" s="4">
        <v>186800</v>
      </c>
      <c r="R12" s="5">
        <v>8.0000000000000002E-3</v>
      </c>
      <c r="S12" s="4">
        <v>375800</v>
      </c>
      <c r="T12" s="4">
        <f t="shared" si="2"/>
        <v>883242.85714285716</v>
      </c>
      <c r="U12" s="4">
        <f t="shared" ref="U12:U38" si="5">MIN(S13:S17)</f>
        <v>531300</v>
      </c>
      <c r="V12" s="5">
        <v>2.3900000000000001E-2</v>
      </c>
    </row>
    <row r="13" spans="1:22" x14ac:dyDescent="0.2">
      <c r="A13" s="16" t="s">
        <v>347</v>
      </c>
      <c r="B13" s="4">
        <v>250000</v>
      </c>
      <c r="C13" s="4">
        <v>0</v>
      </c>
      <c r="D13" s="4">
        <v>250000</v>
      </c>
      <c r="E13" s="4">
        <v>3093874806</v>
      </c>
      <c r="F13" s="4">
        <f t="shared" si="4"/>
        <v>28992038153</v>
      </c>
      <c r="K13" s="4">
        <f t="shared" si="1"/>
        <v>-14599240000</v>
      </c>
      <c r="L13" s="4">
        <v>189</v>
      </c>
      <c r="M13" s="4">
        <v>101</v>
      </c>
      <c r="N13" s="4">
        <v>6</v>
      </c>
      <c r="O13" s="4">
        <v>22</v>
      </c>
      <c r="P13" s="4">
        <v>330400</v>
      </c>
      <c r="Q13" s="4">
        <v>569400</v>
      </c>
      <c r="R13" s="5">
        <v>-7.9000000000000008E-3</v>
      </c>
      <c r="S13" s="4">
        <v>966500</v>
      </c>
      <c r="T13" s="4">
        <f t="shared" si="2"/>
        <v>832842.85714285716</v>
      </c>
      <c r="U13" s="4">
        <f t="shared" si="5"/>
        <v>531300</v>
      </c>
      <c r="V13" s="5">
        <v>3.1800000000000002E-2</v>
      </c>
    </row>
    <row r="14" spans="1:22" x14ac:dyDescent="0.2">
      <c r="A14" s="16" t="s">
        <v>340</v>
      </c>
      <c r="F14" s="4">
        <f t="shared" si="4"/>
        <v>25898163347</v>
      </c>
      <c r="K14" s="4">
        <f t="shared" si="1"/>
        <v>-14599240000</v>
      </c>
      <c r="L14" s="4">
        <v>92</v>
      </c>
      <c r="M14" s="4">
        <v>69</v>
      </c>
      <c r="N14" s="4">
        <v>10</v>
      </c>
      <c r="O14" s="4">
        <v>7</v>
      </c>
      <c r="P14" s="4">
        <v>231500</v>
      </c>
      <c r="Q14" s="4">
        <v>196100</v>
      </c>
      <c r="T14" s="4">
        <f t="shared" si="2"/>
        <v>798562.5</v>
      </c>
      <c r="U14" s="4">
        <f t="shared" si="5"/>
        <v>531300</v>
      </c>
    </row>
    <row r="15" spans="1:22" x14ac:dyDescent="0.2">
      <c r="A15" s="16" t="s">
        <v>339</v>
      </c>
      <c r="B15" s="4">
        <v>5000</v>
      </c>
      <c r="C15" s="4">
        <v>2000</v>
      </c>
      <c r="D15" s="4">
        <v>3000</v>
      </c>
      <c r="E15" s="4">
        <v>37841328</v>
      </c>
      <c r="F15" s="4">
        <f t="shared" si="4"/>
        <v>25898163347</v>
      </c>
      <c r="K15" s="4">
        <f t="shared" si="1"/>
        <v>-14599240000</v>
      </c>
      <c r="L15" s="4">
        <v>103</v>
      </c>
      <c r="M15" s="4">
        <v>93</v>
      </c>
      <c r="N15" s="4">
        <v>10</v>
      </c>
      <c r="O15" s="4">
        <v>11</v>
      </c>
      <c r="P15" s="4">
        <v>313700</v>
      </c>
      <c r="Q15" s="4">
        <v>291700</v>
      </c>
      <c r="R15" s="5">
        <v>1.6E-2</v>
      </c>
      <c r="S15" s="4">
        <v>605400</v>
      </c>
      <c r="T15" s="4">
        <f t="shared" si="2"/>
        <v>796050</v>
      </c>
      <c r="U15" s="4">
        <f t="shared" si="5"/>
        <v>531300</v>
      </c>
      <c r="V15" s="5">
        <v>1.5800000000000002E-2</v>
      </c>
    </row>
    <row r="16" spans="1:22" x14ac:dyDescent="0.2">
      <c r="A16" s="16" t="s">
        <v>338</v>
      </c>
      <c r="B16" s="4">
        <v>200000</v>
      </c>
      <c r="C16" s="4">
        <v>0</v>
      </c>
      <c r="D16" s="4">
        <v>200000</v>
      </c>
      <c r="E16" s="4">
        <v>2491725955</v>
      </c>
      <c r="F16" s="4">
        <f t="shared" si="4"/>
        <v>25860322019</v>
      </c>
      <c r="K16" s="4">
        <f t="shared" si="1"/>
        <v>-14599240000</v>
      </c>
      <c r="L16" s="4">
        <v>74</v>
      </c>
      <c r="M16" s="4">
        <v>67</v>
      </c>
      <c r="N16" s="4">
        <v>13</v>
      </c>
      <c r="O16" s="4">
        <v>9</v>
      </c>
      <c r="P16" s="4">
        <v>269900</v>
      </c>
      <c r="Q16" s="4">
        <v>203900</v>
      </c>
      <c r="R16" s="5">
        <v>0</v>
      </c>
      <c r="S16" s="4">
        <v>531300</v>
      </c>
      <c r="T16" s="4">
        <f t="shared" si="2"/>
        <v>786062.5</v>
      </c>
      <c r="U16" s="4">
        <f t="shared" si="5"/>
        <v>727200</v>
      </c>
      <c r="V16" s="5">
        <v>2.3900000000000001E-2</v>
      </c>
    </row>
    <row r="17" spans="1:22" x14ac:dyDescent="0.2">
      <c r="A17" s="16" t="s">
        <v>337</v>
      </c>
      <c r="F17" s="4">
        <f t="shared" si="4"/>
        <v>23368596064</v>
      </c>
      <c r="K17" s="4">
        <f t="shared" si="1"/>
        <v>-14599240000</v>
      </c>
      <c r="L17" s="4">
        <v>37</v>
      </c>
      <c r="M17" s="4">
        <v>54</v>
      </c>
      <c r="N17" s="4">
        <v>2</v>
      </c>
      <c r="O17" s="4">
        <v>3</v>
      </c>
      <c r="P17" s="4">
        <v>71300</v>
      </c>
      <c r="Q17" s="4">
        <v>131900</v>
      </c>
      <c r="T17" s="4">
        <f t="shared" si="2"/>
        <v>750755.5555555555</v>
      </c>
      <c r="U17" s="4">
        <f t="shared" si="5"/>
        <v>242000</v>
      </c>
    </row>
    <row r="18" spans="1:22" x14ac:dyDescent="0.2">
      <c r="A18" s="16" t="s">
        <v>336</v>
      </c>
      <c r="B18" s="4">
        <v>226700</v>
      </c>
      <c r="C18" s="4">
        <v>0</v>
      </c>
      <c r="D18" s="4">
        <v>226700</v>
      </c>
      <c r="E18" s="4">
        <v>2811694489</v>
      </c>
      <c r="F18" s="4">
        <f t="shared" si="4"/>
        <v>23368596064</v>
      </c>
      <c r="K18" s="4">
        <f t="shared" si="1"/>
        <v>-14599240000</v>
      </c>
      <c r="L18" s="4">
        <v>164</v>
      </c>
      <c r="M18" s="4">
        <v>165</v>
      </c>
      <c r="N18" s="4">
        <v>6</v>
      </c>
      <c r="O18" s="4">
        <v>28</v>
      </c>
      <c r="P18" s="4">
        <v>257800</v>
      </c>
      <c r="Q18" s="4">
        <v>665200</v>
      </c>
      <c r="R18" s="5">
        <v>0</v>
      </c>
      <c r="S18" s="4">
        <v>926000</v>
      </c>
      <c r="T18" s="4">
        <f t="shared" si="2"/>
        <v>734611.11111111112</v>
      </c>
      <c r="U18" s="4">
        <f t="shared" si="5"/>
        <v>242000</v>
      </c>
      <c r="V18" s="5">
        <v>3.1800000000000002E-2</v>
      </c>
    </row>
    <row r="19" spans="1:22" x14ac:dyDescent="0.2">
      <c r="A19" s="16" t="s">
        <v>335</v>
      </c>
      <c r="B19" s="4">
        <v>0</v>
      </c>
      <c r="C19" s="4">
        <v>1000</v>
      </c>
      <c r="D19" s="4">
        <v>-1000</v>
      </c>
      <c r="E19" s="4">
        <v>-12627929</v>
      </c>
      <c r="F19" s="4">
        <f t="shared" si="4"/>
        <v>20556901575</v>
      </c>
      <c r="K19" s="4">
        <f t="shared" ref="K19:K36" si="6">J19+K20</f>
        <v>-14599240000</v>
      </c>
      <c r="L19" s="4">
        <v>113</v>
      </c>
      <c r="M19" s="4">
        <v>92</v>
      </c>
      <c r="N19" s="4">
        <v>11</v>
      </c>
      <c r="O19" s="4">
        <v>12</v>
      </c>
      <c r="P19" s="4">
        <v>348800</v>
      </c>
      <c r="Q19" s="4">
        <v>376200</v>
      </c>
      <c r="R19" s="5">
        <v>-7.9000000000000008E-3</v>
      </c>
      <c r="S19" s="4">
        <v>727200</v>
      </c>
      <c r="T19" s="4">
        <f t="shared" si="2"/>
        <v>708122.22222222225</v>
      </c>
      <c r="U19" s="4">
        <f t="shared" si="5"/>
        <v>242000</v>
      </c>
      <c r="V19" s="5">
        <v>3.8800000000000001E-2</v>
      </c>
    </row>
    <row r="20" spans="1:22" x14ac:dyDescent="0.2">
      <c r="A20" s="16" t="s">
        <v>334</v>
      </c>
      <c r="F20" s="4">
        <f t="shared" si="4"/>
        <v>20569529504</v>
      </c>
      <c r="G20" s="4">
        <v>0</v>
      </c>
      <c r="H20" s="4">
        <v>0</v>
      </c>
      <c r="I20" s="4">
        <v>0</v>
      </c>
      <c r="J20" s="4">
        <v>-3870620000</v>
      </c>
      <c r="K20" s="4">
        <f t="shared" si="6"/>
        <v>-14599240000</v>
      </c>
      <c r="L20" s="4">
        <v>58</v>
      </c>
      <c r="M20" s="4">
        <v>95</v>
      </c>
      <c r="N20" s="4">
        <v>1</v>
      </c>
      <c r="O20" s="4">
        <v>12</v>
      </c>
      <c r="P20" s="4">
        <v>66500</v>
      </c>
      <c r="Q20" s="4">
        <v>272600</v>
      </c>
      <c r="T20" s="4">
        <f t="shared" si="2"/>
        <v>692660</v>
      </c>
      <c r="U20" s="4">
        <f t="shared" si="5"/>
        <v>242000</v>
      </c>
    </row>
    <row r="21" spans="1:22" x14ac:dyDescent="0.2">
      <c r="A21" s="16" t="s">
        <v>333</v>
      </c>
      <c r="B21" s="4">
        <v>3000</v>
      </c>
      <c r="C21" s="4">
        <v>0</v>
      </c>
      <c r="D21" s="4">
        <v>3000</v>
      </c>
      <c r="E21" s="4">
        <v>38501195</v>
      </c>
      <c r="F21" s="4">
        <f t="shared" si="4"/>
        <v>20569529504</v>
      </c>
      <c r="G21" s="4">
        <v>0</v>
      </c>
      <c r="H21" s="4">
        <v>0</v>
      </c>
      <c r="I21" s="4">
        <v>0</v>
      </c>
      <c r="J21" s="4">
        <v>-3870620000</v>
      </c>
      <c r="K21" s="4">
        <f t="shared" si="6"/>
        <v>-10728620000</v>
      </c>
      <c r="L21" s="4">
        <v>267</v>
      </c>
      <c r="M21" s="4">
        <v>112</v>
      </c>
      <c r="N21" s="4">
        <v>47</v>
      </c>
      <c r="O21" s="4">
        <v>28</v>
      </c>
      <c r="P21" s="4">
        <v>1115200</v>
      </c>
      <c r="Q21" s="4">
        <v>1058900</v>
      </c>
      <c r="R21" s="5">
        <v>3.2099999999999997E-2</v>
      </c>
      <c r="S21" s="4">
        <v>2184300</v>
      </c>
      <c r="T21" s="4">
        <f t="shared" si="2"/>
        <v>526922.22222222225</v>
      </c>
      <c r="U21" s="4">
        <f t="shared" si="5"/>
        <v>242000</v>
      </c>
      <c r="V21" s="5">
        <v>5.3499999999999999E-2</v>
      </c>
    </row>
    <row r="22" spans="1:22" x14ac:dyDescent="0.2">
      <c r="A22" s="16" t="s">
        <v>332</v>
      </c>
      <c r="B22" s="4">
        <v>100000</v>
      </c>
      <c r="C22" s="4">
        <v>0</v>
      </c>
      <c r="D22" s="4">
        <v>100000</v>
      </c>
      <c r="E22" s="4">
        <v>1240669421</v>
      </c>
      <c r="F22" s="4">
        <f t="shared" si="4"/>
        <v>20531028309</v>
      </c>
      <c r="K22" s="4">
        <f t="shared" si="6"/>
        <v>-6858000000</v>
      </c>
      <c r="L22" s="4">
        <v>40</v>
      </c>
      <c r="M22" s="4">
        <v>53</v>
      </c>
      <c r="N22" s="4">
        <v>2</v>
      </c>
      <c r="O22" s="4">
        <v>2</v>
      </c>
      <c r="P22" s="4">
        <v>142500</v>
      </c>
      <c r="Q22" s="4">
        <v>99400</v>
      </c>
      <c r="R22" s="5">
        <v>1.6299999999999999E-2</v>
      </c>
      <c r="S22" s="4">
        <v>242000</v>
      </c>
      <c r="T22" s="4">
        <f t="shared" si="2"/>
        <v>562537.5</v>
      </c>
      <c r="U22" s="4">
        <f t="shared" si="5"/>
        <v>451400</v>
      </c>
      <c r="V22" s="5">
        <v>1.6E-2</v>
      </c>
    </row>
    <row r="23" spans="1:22" x14ac:dyDescent="0.2">
      <c r="A23" s="16" t="s">
        <v>331</v>
      </c>
      <c r="B23" s="4">
        <v>217700</v>
      </c>
      <c r="C23" s="4">
        <v>0</v>
      </c>
      <c r="D23" s="4">
        <v>217700</v>
      </c>
      <c r="E23" s="4">
        <v>2701970230</v>
      </c>
      <c r="F23" s="4">
        <f t="shared" si="4"/>
        <v>19290358888</v>
      </c>
      <c r="K23" s="4">
        <f t="shared" si="6"/>
        <v>-6858000000</v>
      </c>
      <c r="L23" s="4">
        <v>53</v>
      </c>
      <c r="M23" s="4">
        <v>66</v>
      </c>
      <c r="N23" s="4">
        <v>4</v>
      </c>
      <c r="O23" s="4">
        <v>9</v>
      </c>
      <c r="P23" s="4">
        <v>198400</v>
      </c>
      <c r="Q23" s="4">
        <v>415300</v>
      </c>
      <c r="R23" s="5">
        <v>-1.6200000000000003E-2</v>
      </c>
      <c r="S23" s="4">
        <v>613700</v>
      </c>
      <c r="T23" s="4">
        <f t="shared" si="2"/>
        <v>555228.57142857148</v>
      </c>
      <c r="U23" s="4">
        <f t="shared" si="5"/>
        <v>451400</v>
      </c>
      <c r="V23" s="5">
        <v>1.6E-2</v>
      </c>
    </row>
    <row r="24" spans="1:22" x14ac:dyDescent="0.2">
      <c r="A24" s="16" t="s">
        <v>330</v>
      </c>
      <c r="B24" s="4">
        <v>250000</v>
      </c>
      <c r="C24" s="4">
        <v>0</v>
      </c>
      <c r="D24" s="4">
        <v>250000</v>
      </c>
      <c r="E24" s="4">
        <v>3104730576</v>
      </c>
      <c r="F24" s="4">
        <f t="shared" si="4"/>
        <v>16588388658</v>
      </c>
      <c r="K24" s="4">
        <f t="shared" si="6"/>
        <v>-6858000000</v>
      </c>
      <c r="L24" s="4">
        <v>163</v>
      </c>
      <c r="M24" s="4">
        <v>79</v>
      </c>
      <c r="N24" s="4">
        <v>6</v>
      </c>
      <c r="O24" s="4">
        <v>11</v>
      </c>
      <c r="P24" s="4">
        <v>210800</v>
      </c>
      <c r="Q24" s="4">
        <v>346500</v>
      </c>
      <c r="R24" s="5">
        <v>0</v>
      </c>
      <c r="S24" s="4">
        <v>558600</v>
      </c>
      <c r="T24" s="4">
        <f t="shared" si="2"/>
        <v>590885.71428571432</v>
      </c>
      <c r="U24" s="4">
        <f t="shared" si="5"/>
        <v>451400</v>
      </c>
      <c r="V24" s="5">
        <v>1.6E-2</v>
      </c>
    </row>
    <row r="25" spans="1:22" x14ac:dyDescent="0.2">
      <c r="A25" s="16" t="s">
        <v>329</v>
      </c>
      <c r="B25" s="4">
        <v>250000</v>
      </c>
      <c r="C25" s="4">
        <v>0</v>
      </c>
      <c r="D25" s="4">
        <v>250000</v>
      </c>
      <c r="E25" s="4">
        <v>3118400820</v>
      </c>
      <c r="F25" s="4">
        <f t="shared" si="4"/>
        <v>13483658082</v>
      </c>
      <c r="G25" s="4">
        <v>0</v>
      </c>
      <c r="H25" s="4">
        <v>0</v>
      </c>
      <c r="I25" s="4">
        <v>0</v>
      </c>
      <c r="J25" s="4">
        <v>-1245000000</v>
      </c>
      <c r="K25" s="4">
        <f t="shared" si="6"/>
        <v>-6858000000</v>
      </c>
      <c r="L25" s="4">
        <v>47</v>
      </c>
      <c r="M25" s="4">
        <v>81</v>
      </c>
      <c r="N25" s="4">
        <v>8</v>
      </c>
      <c r="O25" s="4">
        <v>14</v>
      </c>
      <c r="P25" s="4">
        <v>227900</v>
      </c>
      <c r="Q25" s="4">
        <v>356900</v>
      </c>
      <c r="R25" s="5">
        <v>0</v>
      </c>
      <c r="S25" s="4">
        <v>585300</v>
      </c>
      <c r="T25" s="4">
        <f t="shared" si="2"/>
        <v>592757.14285714284</v>
      </c>
      <c r="U25" s="4">
        <f t="shared" si="5"/>
        <v>451400</v>
      </c>
      <c r="V25" s="5">
        <v>1.5900000000000001E-2</v>
      </c>
    </row>
    <row r="26" spans="1:22" x14ac:dyDescent="0.2">
      <c r="A26" s="16" t="s">
        <v>328</v>
      </c>
      <c r="B26" s="4">
        <v>201000</v>
      </c>
      <c r="C26" s="4">
        <v>0</v>
      </c>
      <c r="D26" s="4">
        <v>201000</v>
      </c>
      <c r="E26" s="4">
        <v>2511248759</v>
      </c>
      <c r="F26" s="4">
        <f t="shared" si="4"/>
        <v>10365257262</v>
      </c>
      <c r="G26" s="4">
        <v>0</v>
      </c>
      <c r="H26" s="4">
        <v>0</v>
      </c>
      <c r="I26" s="4">
        <v>0</v>
      </c>
      <c r="J26" s="4">
        <v>-325000000</v>
      </c>
      <c r="K26" s="4">
        <f t="shared" si="6"/>
        <v>-5613000000</v>
      </c>
      <c r="L26" s="4">
        <v>130</v>
      </c>
      <c r="M26" s="4">
        <v>107</v>
      </c>
      <c r="N26" s="4">
        <v>4</v>
      </c>
      <c r="O26" s="4">
        <v>7</v>
      </c>
      <c r="P26" s="4">
        <v>173900</v>
      </c>
      <c r="Q26" s="4">
        <v>220400</v>
      </c>
      <c r="R26" s="5">
        <v>-7.9000000000000008E-3</v>
      </c>
      <c r="S26" s="4">
        <v>451400</v>
      </c>
      <c r="T26" s="4">
        <f t="shared" si="2"/>
        <v>584228.57142857148</v>
      </c>
      <c r="U26" s="4">
        <f t="shared" si="5"/>
        <v>468300</v>
      </c>
      <c r="V26" s="5">
        <v>1.5900000000000001E-2</v>
      </c>
    </row>
    <row r="27" spans="1:22" x14ac:dyDescent="0.2">
      <c r="A27" s="16" t="s">
        <v>327</v>
      </c>
      <c r="B27" s="4">
        <v>161400</v>
      </c>
      <c r="C27" s="4">
        <v>0</v>
      </c>
      <c r="D27" s="4">
        <v>161400</v>
      </c>
      <c r="E27" s="4">
        <v>2015711262</v>
      </c>
      <c r="F27" s="4">
        <f t="shared" si="4"/>
        <v>7854008503</v>
      </c>
      <c r="G27" s="4">
        <v>0</v>
      </c>
      <c r="H27" s="4">
        <v>0</v>
      </c>
      <c r="I27" s="4">
        <v>0</v>
      </c>
      <c r="J27" s="4">
        <v>-302400000</v>
      </c>
      <c r="K27" s="4">
        <f t="shared" si="6"/>
        <v>-5288000000</v>
      </c>
      <c r="L27" s="4">
        <v>46</v>
      </c>
      <c r="M27" s="4">
        <v>113</v>
      </c>
      <c r="N27" s="4">
        <v>5</v>
      </c>
      <c r="O27" s="4">
        <v>6</v>
      </c>
      <c r="P27" s="4">
        <v>132100</v>
      </c>
      <c r="Q27" s="4">
        <v>284400</v>
      </c>
      <c r="R27" s="5">
        <v>0</v>
      </c>
      <c r="S27" s="4">
        <v>468300</v>
      </c>
      <c r="T27" s="4">
        <f t="shared" si="2"/>
        <v>577185.71428571432</v>
      </c>
      <c r="U27" s="4">
        <f t="shared" si="5"/>
        <v>488800</v>
      </c>
      <c r="V27" s="5">
        <v>1.5900000000000001E-2</v>
      </c>
    </row>
    <row r="28" spans="1:22" x14ac:dyDescent="0.2">
      <c r="A28" s="16" t="s">
        <v>326</v>
      </c>
      <c r="B28" s="4">
        <v>107000</v>
      </c>
      <c r="C28" s="4">
        <v>0</v>
      </c>
      <c r="D28" s="4">
        <v>107000</v>
      </c>
      <c r="E28" s="4">
        <v>1336620097</v>
      </c>
      <c r="F28" s="4">
        <f t="shared" si="4"/>
        <v>5838297241</v>
      </c>
      <c r="G28" s="4">
        <v>0</v>
      </c>
      <c r="H28" s="4">
        <v>0</v>
      </c>
      <c r="I28" s="4">
        <v>0</v>
      </c>
      <c r="J28" s="4">
        <v>-2491600000</v>
      </c>
      <c r="K28" s="4">
        <f t="shared" si="6"/>
        <v>-4985600000</v>
      </c>
      <c r="L28" s="4">
        <v>109</v>
      </c>
      <c r="M28" s="4">
        <v>110</v>
      </c>
      <c r="N28" s="4">
        <v>11</v>
      </c>
      <c r="O28" s="4">
        <v>13</v>
      </c>
      <c r="P28" s="4">
        <v>438300</v>
      </c>
      <c r="Q28" s="4">
        <v>342400</v>
      </c>
      <c r="R28" s="5">
        <v>1.6200000000000003E-2</v>
      </c>
      <c r="S28" s="4">
        <v>780700</v>
      </c>
      <c r="T28" s="4">
        <f t="shared" si="2"/>
        <v>533542.85714285716</v>
      </c>
      <c r="U28" s="4">
        <f t="shared" si="5"/>
        <v>488800</v>
      </c>
      <c r="V28" s="5">
        <v>2.3900000000000001E-2</v>
      </c>
    </row>
    <row r="29" spans="1:22" x14ac:dyDescent="0.2">
      <c r="A29" s="16" t="s">
        <v>325</v>
      </c>
      <c r="B29" s="4">
        <v>200000</v>
      </c>
      <c r="C29" s="4">
        <v>0</v>
      </c>
      <c r="D29" s="4">
        <v>200000</v>
      </c>
      <c r="E29" s="4">
        <v>2467054010</v>
      </c>
      <c r="F29" s="4">
        <f t="shared" si="4"/>
        <v>4501677144</v>
      </c>
      <c r="G29" s="4">
        <v>0</v>
      </c>
      <c r="H29" s="4">
        <v>0</v>
      </c>
      <c r="I29" s="4">
        <v>0</v>
      </c>
      <c r="J29" s="4">
        <v>-620000000</v>
      </c>
      <c r="K29" s="4">
        <f t="shared" si="6"/>
        <v>-2494000000</v>
      </c>
      <c r="L29" s="4">
        <v>35</v>
      </c>
      <c r="M29" s="4">
        <v>97</v>
      </c>
      <c r="N29" s="4">
        <v>11</v>
      </c>
      <c r="O29" s="4">
        <v>8</v>
      </c>
      <c r="P29" s="4">
        <v>222400</v>
      </c>
      <c r="Q29" s="4">
        <v>266400</v>
      </c>
      <c r="R29" s="5">
        <v>8.199999999999999E-3</v>
      </c>
      <c r="S29" s="4">
        <v>488800</v>
      </c>
      <c r="T29" s="4">
        <f t="shared" si="2"/>
        <v>489042.85714285716</v>
      </c>
      <c r="U29" s="4">
        <f t="shared" si="5"/>
        <v>553500</v>
      </c>
      <c r="V29" s="5">
        <v>8.1000000000000013E-3</v>
      </c>
    </row>
    <row r="30" spans="1:22" x14ac:dyDescent="0.2">
      <c r="A30" s="16" t="s">
        <v>324</v>
      </c>
      <c r="B30" s="4">
        <v>155400</v>
      </c>
      <c r="C30" s="4">
        <v>0</v>
      </c>
      <c r="D30" s="4">
        <v>155400</v>
      </c>
      <c r="E30" s="4">
        <v>1903755285</v>
      </c>
      <c r="F30" s="4">
        <f t="shared" si="4"/>
        <v>2034623134</v>
      </c>
      <c r="K30" s="4">
        <f t="shared" si="6"/>
        <v>-1874000000</v>
      </c>
      <c r="L30" s="4">
        <v>87</v>
      </c>
      <c r="M30" s="4">
        <v>105</v>
      </c>
      <c r="N30" s="4">
        <v>9</v>
      </c>
      <c r="O30" s="4">
        <v>7</v>
      </c>
      <c r="P30" s="4">
        <v>287600</v>
      </c>
      <c r="Q30" s="4">
        <v>274500</v>
      </c>
      <c r="R30" s="5">
        <v>8.199999999999999E-3</v>
      </c>
      <c r="S30" s="4">
        <v>553500</v>
      </c>
      <c r="T30" s="4">
        <f t="shared" si="2"/>
        <v>469000</v>
      </c>
      <c r="U30" s="4">
        <f t="shared" si="5"/>
        <v>598400</v>
      </c>
      <c r="V30" s="5">
        <v>2.4199999999999999E-2</v>
      </c>
    </row>
    <row r="31" spans="1:22" x14ac:dyDescent="0.2">
      <c r="A31" s="16" t="s">
        <v>323</v>
      </c>
      <c r="F31" s="4">
        <f t="shared" si="4"/>
        <v>130867849</v>
      </c>
      <c r="G31" s="4">
        <v>0</v>
      </c>
      <c r="H31" s="4">
        <v>0</v>
      </c>
      <c r="I31" s="4">
        <v>0</v>
      </c>
      <c r="J31" s="4">
        <v>-2453000000</v>
      </c>
      <c r="K31" s="4">
        <f t="shared" si="6"/>
        <v>-1874000000</v>
      </c>
      <c r="L31" s="4">
        <v>119</v>
      </c>
      <c r="M31" s="4">
        <v>63</v>
      </c>
      <c r="N31" s="4">
        <v>8</v>
      </c>
      <c r="O31" s="4">
        <v>5</v>
      </c>
      <c r="P31" s="4">
        <v>272600</v>
      </c>
      <c r="Q31" s="4">
        <v>166600</v>
      </c>
      <c r="T31" s="4">
        <f t="shared" si="2"/>
        <v>449337.5</v>
      </c>
      <c r="U31" s="4">
        <f t="shared" si="5"/>
        <v>391700</v>
      </c>
    </row>
    <row r="32" spans="1:22" x14ac:dyDescent="0.2">
      <c r="A32" s="16" t="s">
        <v>322</v>
      </c>
      <c r="F32" s="4">
        <f t="shared" si="4"/>
        <v>130867849</v>
      </c>
      <c r="G32" s="4">
        <v>0</v>
      </c>
      <c r="H32" s="4">
        <v>0</v>
      </c>
      <c r="I32" s="4">
        <v>0</v>
      </c>
      <c r="J32" s="4">
        <v>-2453000000</v>
      </c>
      <c r="K32" s="4">
        <f t="shared" si="6"/>
        <v>579000000</v>
      </c>
      <c r="L32" s="4">
        <v>75</v>
      </c>
      <c r="M32" s="4">
        <v>102</v>
      </c>
      <c r="N32" s="4">
        <v>6</v>
      </c>
      <c r="O32" s="4">
        <v>18</v>
      </c>
      <c r="P32" s="4">
        <v>303600</v>
      </c>
      <c r="Q32" s="4">
        <v>472100</v>
      </c>
      <c r="T32" s="4">
        <f t="shared" si="2"/>
        <v>432966.66666666669</v>
      </c>
      <c r="U32" s="4">
        <f t="shared" si="5"/>
        <v>391700</v>
      </c>
    </row>
    <row r="33" spans="1:22" x14ac:dyDescent="0.2">
      <c r="A33" s="16" t="s">
        <v>321</v>
      </c>
      <c r="F33" s="4">
        <f t="shared" si="4"/>
        <v>130867849</v>
      </c>
      <c r="G33" s="4">
        <v>0</v>
      </c>
      <c r="H33" s="4">
        <v>0</v>
      </c>
      <c r="I33" s="4">
        <v>0</v>
      </c>
      <c r="J33" s="4">
        <v>-1599000000</v>
      </c>
      <c r="K33" s="4">
        <f t="shared" si="6"/>
        <v>3032000000</v>
      </c>
      <c r="L33" s="4">
        <v>154</v>
      </c>
      <c r="M33" s="4">
        <v>114</v>
      </c>
      <c r="N33" s="4">
        <v>29</v>
      </c>
      <c r="O33" s="4">
        <v>10</v>
      </c>
      <c r="P33" s="4">
        <v>1058300</v>
      </c>
      <c r="Q33" s="4">
        <v>290900</v>
      </c>
      <c r="T33" s="4">
        <f t="shared" si="2"/>
        <v>425270</v>
      </c>
      <c r="U33" s="4">
        <f t="shared" si="5"/>
        <v>391700</v>
      </c>
    </row>
    <row r="34" spans="1:22" x14ac:dyDescent="0.2">
      <c r="A34" s="16" t="s">
        <v>320</v>
      </c>
      <c r="B34" s="4">
        <v>0</v>
      </c>
      <c r="C34" s="4">
        <v>0</v>
      </c>
      <c r="D34" s="4">
        <v>0</v>
      </c>
      <c r="E34" s="4">
        <v>0</v>
      </c>
      <c r="F34" s="4">
        <f t="shared" si="4"/>
        <v>130867849</v>
      </c>
      <c r="G34" s="4">
        <v>0</v>
      </c>
      <c r="H34" s="4">
        <v>0</v>
      </c>
      <c r="I34" s="4">
        <v>0</v>
      </c>
      <c r="J34" s="4">
        <v>1180000000</v>
      </c>
      <c r="K34" s="4">
        <f t="shared" si="6"/>
        <v>4631000000</v>
      </c>
      <c r="L34" s="4">
        <v>35</v>
      </c>
      <c r="M34" s="4">
        <v>76</v>
      </c>
      <c r="N34" s="4">
        <v>3</v>
      </c>
      <c r="O34" s="4">
        <v>15</v>
      </c>
      <c r="P34" s="4">
        <v>81300</v>
      </c>
      <c r="Q34" s="4">
        <v>646000</v>
      </c>
      <c r="R34" s="5">
        <v>-1.7000000000000001E-2</v>
      </c>
      <c r="S34" s="4">
        <v>808200</v>
      </c>
      <c r="T34" s="4">
        <f t="shared" si="2"/>
        <v>354710</v>
      </c>
      <c r="U34" s="4">
        <f t="shared" si="5"/>
        <v>177300</v>
      </c>
      <c r="V34" s="5">
        <v>2.5099999999999997E-2</v>
      </c>
    </row>
    <row r="35" spans="1:22" x14ac:dyDescent="0.2">
      <c r="A35" s="16" t="s">
        <v>319</v>
      </c>
      <c r="B35" s="4">
        <v>0</v>
      </c>
      <c r="C35" s="4">
        <v>0</v>
      </c>
      <c r="D35" s="4">
        <v>0</v>
      </c>
      <c r="E35" s="4">
        <v>0</v>
      </c>
      <c r="F35" s="4">
        <f t="shared" si="4"/>
        <v>130867849</v>
      </c>
      <c r="G35" s="4">
        <v>0</v>
      </c>
      <c r="H35" s="4">
        <v>0</v>
      </c>
      <c r="I35" s="4">
        <v>0</v>
      </c>
      <c r="J35" s="4">
        <v>1785000000</v>
      </c>
      <c r="K35" s="4">
        <f t="shared" si="6"/>
        <v>3451000000</v>
      </c>
      <c r="L35" s="4">
        <v>57</v>
      </c>
      <c r="M35" s="4">
        <v>65</v>
      </c>
      <c r="N35" s="4">
        <v>4</v>
      </c>
      <c r="O35" s="4">
        <v>7</v>
      </c>
      <c r="P35" s="4">
        <v>149800</v>
      </c>
      <c r="Q35" s="4">
        <v>448600</v>
      </c>
      <c r="R35" s="5">
        <v>0</v>
      </c>
      <c r="S35" s="4">
        <v>598400</v>
      </c>
      <c r="T35" s="4">
        <f t="shared" si="2"/>
        <v>325780</v>
      </c>
      <c r="U35" s="4">
        <f t="shared" si="5"/>
        <v>177300</v>
      </c>
      <c r="V35" s="5">
        <v>8.3999999999999995E-3</v>
      </c>
    </row>
    <row r="36" spans="1:22" x14ac:dyDescent="0.2">
      <c r="A36" s="16" t="s">
        <v>318</v>
      </c>
      <c r="B36" s="4">
        <v>0</v>
      </c>
      <c r="C36" s="4">
        <v>0</v>
      </c>
      <c r="D36" s="4">
        <v>0</v>
      </c>
      <c r="E36" s="4">
        <v>0</v>
      </c>
      <c r="F36" s="4">
        <f t="shared" si="4"/>
        <v>130867849</v>
      </c>
      <c r="G36" s="4">
        <v>0</v>
      </c>
      <c r="H36" s="4">
        <v>0</v>
      </c>
      <c r="I36" s="4">
        <v>0</v>
      </c>
      <c r="J36" s="4">
        <v>1120980000</v>
      </c>
      <c r="K36" s="4">
        <f t="shared" si="6"/>
        <v>1666000000</v>
      </c>
      <c r="L36" s="4">
        <v>42</v>
      </c>
      <c r="M36" s="4">
        <v>78</v>
      </c>
      <c r="N36" s="4">
        <v>4</v>
      </c>
      <c r="O36" s="4">
        <v>6</v>
      </c>
      <c r="P36" s="4">
        <v>114500</v>
      </c>
      <c r="Q36" s="4">
        <v>277200</v>
      </c>
      <c r="R36" s="5">
        <v>-8.3999999999999995E-3</v>
      </c>
      <c r="S36" s="4">
        <v>391700</v>
      </c>
      <c r="T36" s="4">
        <f t="shared" si="2"/>
        <v>308040</v>
      </c>
      <c r="U36" s="4">
        <f t="shared" si="5"/>
        <v>177300</v>
      </c>
      <c r="V36" s="5">
        <v>1.67E-2</v>
      </c>
    </row>
    <row r="37" spans="1:22" x14ac:dyDescent="0.2">
      <c r="A37" s="16" t="s">
        <v>317</v>
      </c>
      <c r="B37" s="4">
        <v>0</v>
      </c>
      <c r="C37" s="4">
        <v>0</v>
      </c>
      <c r="D37" s="4">
        <v>0</v>
      </c>
      <c r="E37" s="4">
        <v>0</v>
      </c>
      <c r="F37" s="4">
        <f t="shared" si="4"/>
        <v>130867849</v>
      </c>
      <c r="G37" s="4">
        <v>0</v>
      </c>
      <c r="H37" s="4">
        <v>0</v>
      </c>
      <c r="I37" s="4">
        <v>0</v>
      </c>
      <c r="J37" s="4">
        <v>238000000</v>
      </c>
      <c r="K37" s="4">
        <f>J37+K38</f>
        <v>545020000</v>
      </c>
      <c r="L37" s="4">
        <v>82</v>
      </c>
      <c r="M37" s="4">
        <v>82</v>
      </c>
      <c r="N37" s="4">
        <v>10</v>
      </c>
      <c r="O37" s="4">
        <v>3</v>
      </c>
      <c r="P37" s="4">
        <v>208400</v>
      </c>
      <c r="Q37" s="4">
        <v>180600</v>
      </c>
      <c r="R37" s="5">
        <v>0</v>
      </c>
      <c r="S37" s="4">
        <v>419000</v>
      </c>
      <c r="T37" s="4">
        <f t="shared" si="2"/>
        <v>309410</v>
      </c>
      <c r="U37" s="4">
        <f t="shared" si="5"/>
        <v>177300</v>
      </c>
      <c r="V37" s="5">
        <v>1.66E-2</v>
      </c>
    </row>
    <row r="38" spans="1:22" x14ac:dyDescent="0.2">
      <c r="A38" s="16" t="s">
        <v>316</v>
      </c>
      <c r="B38" s="4">
        <v>2000</v>
      </c>
      <c r="C38" s="4">
        <v>0</v>
      </c>
      <c r="D38" s="4">
        <v>2000</v>
      </c>
      <c r="E38" s="4">
        <v>23826010</v>
      </c>
      <c r="F38" s="4">
        <f t="shared" si="4"/>
        <v>130867849</v>
      </c>
      <c r="G38" s="4">
        <v>0</v>
      </c>
      <c r="H38" s="4">
        <v>0</v>
      </c>
      <c r="I38" s="4">
        <v>0</v>
      </c>
      <c r="J38" s="4">
        <v>307020000</v>
      </c>
      <c r="K38" s="4">
        <f>J38</f>
        <v>307020000</v>
      </c>
      <c r="L38" s="4">
        <v>79</v>
      </c>
      <c r="M38" s="4">
        <v>78</v>
      </c>
      <c r="N38" s="4">
        <v>8</v>
      </c>
      <c r="O38" s="4">
        <v>4</v>
      </c>
      <c r="P38" s="4">
        <v>291300</v>
      </c>
      <c r="Q38" s="4">
        <v>182700</v>
      </c>
      <c r="R38" s="5">
        <v>1.7000000000000001E-2</v>
      </c>
      <c r="S38" s="4">
        <v>475200</v>
      </c>
      <c r="T38" s="4">
        <f t="shared" si="2"/>
        <v>282120</v>
      </c>
      <c r="U38" s="4">
        <f t="shared" si="5"/>
        <v>177300</v>
      </c>
      <c r="V38" s="5">
        <v>1.67E-2</v>
      </c>
    </row>
    <row r="39" spans="1:22" x14ac:dyDescent="0.2">
      <c r="A39" s="16" t="s">
        <v>315</v>
      </c>
      <c r="B39" s="4">
        <v>0</v>
      </c>
      <c r="C39" s="4">
        <v>0</v>
      </c>
      <c r="D39" s="4">
        <v>0</v>
      </c>
      <c r="E39" s="4">
        <v>0</v>
      </c>
      <c r="F39" s="4">
        <f t="shared" ref="F39:F44" si="7">E39+F40</f>
        <v>107041839</v>
      </c>
      <c r="L39" s="4">
        <v>44</v>
      </c>
      <c r="M39" s="4">
        <v>34</v>
      </c>
      <c r="N39" s="4">
        <v>4</v>
      </c>
      <c r="O39" s="4">
        <v>1</v>
      </c>
      <c r="P39" s="4">
        <v>131000</v>
      </c>
      <c r="Q39" s="4">
        <v>40000</v>
      </c>
      <c r="R39" s="5">
        <v>0</v>
      </c>
      <c r="S39" s="4">
        <v>177300</v>
      </c>
      <c r="T39" s="4">
        <f t="shared" ref="T39:T44" si="8">AVERAGE(S40:S49)</f>
        <v>284470</v>
      </c>
      <c r="U39" s="4">
        <f t="shared" ref="U39:U44" si="9">MIN(S40:S44)</f>
        <v>102600</v>
      </c>
      <c r="V39" s="5">
        <v>1.6899999999999998E-2</v>
      </c>
    </row>
    <row r="40" spans="1:22" x14ac:dyDescent="0.2">
      <c r="A40" s="16" t="s">
        <v>314</v>
      </c>
      <c r="B40" s="4">
        <v>0</v>
      </c>
      <c r="C40" s="4">
        <v>1000</v>
      </c>
      <c r="D40" s="4">
        <v>-1000</v>
      </c>
      <c r="E40" s="4">
        <v>-11759269</v>
      </c>
      <c r="F40" s="4">
        <f t="shared" si="7"/>
        <v>107041839</v>
      </c>
      <c r="L40" s="4">
        <v>43</v>
      </c>
      <c r="M40" s="4">
        <v>29</v>
      </c>
      <c r="N40" s="4">
        <v>7</v>
      </c>
      <c r="O40" s="4">
        <v>3</v>
      </c>
      <c r="P40" s="4">
        <v>233600</v>
      </c>
      <c r="Q40" s="4">
        <v>170600</v>
      </c>
      <c r="R40" s="5">
        <v>1.7299999999999999E-2</v>
      </c>
      <c r="S40" s="4">
        <v>413200</v>
      </c>
      <c r="T40" s="4">
        <f t="shared" si="8"/>
        <v>254370</v>
      </c>
      <c r="U40" s="4">
        <f t="shared" si="9"/>
        <v>102600</v>
      </c>
      <c r="V40" s="5">
        <v>3.3700000000000001E-2</v>
      </c>
    </row>
    <row r="41" spans="1:22" x14ac:dyDescent="0.2">
      <c r="A41" s="16" t="s">
        <v>310</v>
      </c>
      <c r="B41" s="4">
        <v>100</v>
      </c>
      <c r="C41" s="4">
        <v>0</v>
      </c>
      <c r="D41" s="4">
        <v>100</v>
      </c>
      <c r="E41" s="4">
        <v>1157401</v>
      </c>
      <c r="F41" s="4">
        <f t="shared" si="7"/>
        <v>118801108</v>
      </c>
      <c r="L41" s="4">
        <v>11</v>
      </c>
      <c r="M41" s="4">
        <v>48</v>
      </c>
      <c r="N41" s="4">
        <v>0</v>
      </c>
      <c r="O41" s="4">
        <v>10</v>
      </c>
      <c r="P41" s="4">
        <v>5100</v>
      </c>
      <c r="Q41" s="4">
        <v>306600</v>
      </c>
      <c r="R41" s="5">
        <v>0</v>
      </c>
      <c r="S41" s="4">
        <v>311700</v>
      </c>
      <c r="T41" s="4">
        <f t="shared" si="8"/>
        <v>238280</v>
      </c>
      <c r="U41" s="4">
        <f t="shared" si="9"/>
        <v>102600</v>
      </c>
      <c r="V41" s="5">
        <v>1.7100000000000001E-2</v>
      </c>
    </row>
    <row r="42" spans="1:22" x14ac:dyDescent="0.2">
      <c r="A42" s="16" t="s">
        <v>309</v>
      </c>
      <c r="B42" s="4">
        <v>0</v>
      </c>
      <c r="C42" s="4">
        <v>0</v>
      </c>
      <c r="D42" s="4">
        <v>0</v>
      </c>
      <c r="E42" s="4">
        <v>0</v>
      </c>
      <c r="F42" s="4">
        <f t="shared" si="7"/>
        <v>117643707</v>
      </c>
      <c r="L42" s="4">
        <v>54</v>
      </c>
      <c r="M42" s="4">
        <v>44</v>
      </c>
      <c r="N42" s="4">
        <v>3</v>
      </c>
      <c r="O42" s="4">
        <v>13</v>
      </c>
      <c r="P42" s="4">
        <v>93100</v>
      </c>
      <c r="Q42" s="4">
        <v>207900</v>
      </c>
      <c r="R42" s="5">
        <v>0</v>
      </c>
      <c r="S42" s="4">
        <v>302000</v>
      </c>
      <c r="T42" s="4">
        <f t="shared" si="8"/>
        <v>226720</v>
      </c>
      <c r="U42" s="4">
        <f t="shared" si="9"/>
        <v>102600</v>
      </c>
      <c r="V42" s="5">
        <v>8.6999999999999994E-3</v>
      </c>
    </row>
    <row r="43" spans="1:22" x14ac:dyDescent="0.2">
      <c r="A43" s="16" t="s">
        <v>306</v>
      </c>
      <c r="B43" s="4">
        <v>0</v>
      </c>
      <c r="C43" s="4">
        <v>0</v>
      </c>
      <c r="D43" s="4">
        <v>0</v>
      </c>
      <c r="E43" s="4">
        <v>0</v>
      </c>
      <c r="F43" s="4">
        <f t="shared" si="7"/>
        <v>117643707</v>
      </c>
      <c r="L43" s="4">
        <v>33</v>
      </c>
      <c r="M43" s="4">
        <v>35</v>
      </c>
      <c r="N43" s="4">
        <v>3</v>
      </c>
      <c r="O43" s="4">
        <v>4</v>
      </c>
      <c r="P43" s="4">
        <v>169800</v>
      </c>
      <c r="Q43" s="4">
        <v>186200</v>
      </c>
      <c r="R43" s="5">
        <v>0</v>
      </c>
      <c r="S43" s="4">
        <v>356000</v>
      </c>
      <c r="T43" s="4">
        <f t="shared" si="8"/>
        <v>198060</v>
      </c>
      <c r="U43" s="4">
        <f t="shared" si="9"/>
        <v>102600</v>
      </c>
      <c r="V43" s="5">
        <v>3.3700000000000001E-2</v>
      </c>
    </row>
    <row r="44" spans="1:22" x14ac:dyDescent="0.2">
      <c r="A44" s="16" t="s">
        <v>305</v>
      </c>
      <c r="B44" s="4">
        <v>0</v>
      </c>
      <c r="C44" s="4">
        <v>0</v>
      </c>
      <c r="D44" s="4">
        <v>0</v>
      </c>
      <c r="E44" s="4">
        <v>0</v>
      </c>
      <c r="F44" s="4">
        <f t="shared" si="7"/>
        <v>117643707</v>
      </c>
      <c r="L44" s="4">
        <v>33</v>
      </c>
      <c r="M44" s="4">
        <v>27</v>
      </c>
      <c r="N44" s="4">
        <v>0</v>
      </c>
      <c r="O44" s="4">
        <v>3</v>
      </c>
      <c r="P44" s="4">
        <v>29200</v>
      </c>
      <c r="Q44" s="4">
        <v>67800</v>
      </c>
      <c r="R44" s="5">
        <v>-8.6E-3</v>
      </c>
      <c r="S44" s="4">
        <v>102600</v>
      </c>
      <c r="T44" s="4">
        <f t="shared" si="8"/>
        <v>200440</v>
      </c>
      <c r="U44" s="4">
        <f t="shared" si="9"/>
        <v>200800</v>
      </c>
      <c r="V44" s="5">
        <v>1.7100000000000001E-2</v>
      </c>
    </row>
    <row r="45" spans="1:22" x14ac:dyDescent="0.2">
      <c r="A45" s="16" t="s">
        <v>304</v>
      </c>
      <c r="B45" s="4">
        <v>0</v>
      </c>
      <c r="C45" s="4">
        <v>0</v>
      </c>
      <c r="D45" s="4">
        <v>0</v>
      </c>
      <c r="E45" s="4">
        <v>0</v>
      </c>
      <c r="F45" s="4">
        <f t="shared" ref="F45:F55" si="10">E45+F46</f>
        <v>117643707</v>
      </c>
      <c r="L45" s="4">
        <v>28</v>
      </c>
      <c r="M45" s="4">
        <v>32</v>
      </c>
      <c r="N45" s="4">
        <v>6</v>
      </c>
      <c r="O45" s="4">
        <v>7</v>
      </c>
      <c r="P45" s="4">
        <v>111400</v>
      </c>
      <c r="Q45" s="4">
        <v>197700</v>
      </c>
      <c r="R45" s="5">
        <v>0</v>
      </c>
      <c r="S45" s="4">
        <v>309100</v>
      </c>
      <c r="T45" s="4">
        <f t="shared" ref="T45:T61" si="11">AVERAGE(S46:S55)</f>
        <v>178950</v>
      </c>
      <c r="U45" s="4">
        <f t="shared" ref="U45:U55" si="12">MIN(S46:S50)</f>
        <v>112200</v>
      </c>
      <c r="V45" s="5">
        <v>1.7100000000000001E-2</v>
      </c>
    </row>
    <row r="46" spans="1:22" x14ac:dyDescent="0.2">
      <c r="A46" s="16" t="s">
        <v>303</v>
      </c>
      <c r="B46" s="4">
        <v>0</v>
      </c>
      <c r="C46" s="4">
        <v>0</v>
      </c>
      <c r="D46" s="4">
        <v>0</v>
      </c>
      <c r="E46" s="4">
        <v>0</v>
      </c>
      <c r="F46" s="4">
        <f t="shared" si="10"/>
        <v>117643707</v>
      </c>
      <c r="L46" s="4">
        <v>42</v>
      </c>
      <c r="M46" s="4">
        <v>33</v>
      </c>
      <c r="N46" s="4">
        <v>1</v>
      </c>
      <c r="O46" s="4">
        <v>5</v>
      </c>
      <c r="P46" s="4">
        <v>49800</v>
      </c>
      <c r="Q46" s="4">
        <v>162000</v>
      </c>
      <c r="R46" s="5">
        <v>-8.5000000000000006E-3</v>
      </c>
      <c r="S46" s="4">
        <v>214300</v>
      </c>
      <c r="T46" s="4">
        <f t="shared" si="11"/>
        <v>171945.2</v>
      </c>
      <c r="U46" s="4">
        <f t="shared" si="12"/>
        <v>112200</v>
      </c>
      <c r="V46" s="5">
        <v>1.7000000000000001E-2</v>
      </c>
    </row>
    <row r="47" spans="1:22" x14ac:dyDescent="0.2">
      <c r="A47" s="16" t="s">
        <v>299</v>
      </c>
      <c r="B47" s="4">
        <v>0</v>
      </c>
      <c r="C47" s="4">
        <v>0</v>
      </c>
      <c r="D47" s="4">
        <v>0</v>
      </c>
      <c r="E47" s="4">
        <v>0</v>
      </c>
      <c r="F47" s="4">
        <f t="shared" si="10"/>
        <v>117643707</v>
      </c>
      <c r="L47" s="4">
        <v>61</v>
      </c>
      <c r="M47" s="4">
        <v>29</v>
      </c>
      <c r="N47" s="4">
        <v>9</v>
      </c>
      <c r="O47" s="4">
        <v>6</v>
      </c>
      <c r="P47" s="4">
        <v>307400</v>
      </c>
      <c r="Q47" s="4">
        <v>124300</v>
      </c>
      <c r="R47" s="5">
        <v>2.6099999999999998E-2</v>
      </c>
      <c r="S47" s="4">
        <v>432700</v>
      </c>
      <c r="T47" s="4">
        <f t="shared" si="11"/>
        <v>139343.20000000001</v>
      </c>
      <c r="U47" s="4">
        <f t="shared" si="12"/>
        <v>112200</v>
      </c>
      <c r="V47" s="5">
        <v>2.5499999999999998E-2</v>
      </c>
    </row>
    <row r="48" spans="1:22" x14ac:dyDescent="0.2">
      <c r="A48" s="16" t="s">
        <v>298</v>
      </c>
      <c r="B48" s="4">
        <v>0</v>
      </c>
      <c r="C48" s="4">
        <v>0</v>
      </c>
      <c r="D48" s="4">
        <v>0</v>
      </c>
      <c r="E48" s="4">
        <v>0</v>
      </c>
      <c r="F48" s="4">
        <f t="shared" si="10"/>
        <v>117643707</v>
      </c>
      <c r="L48" s="4">
        <v>28</v>
      </c>
      <c r="M48" s="4">
        <v>25</v>
      </c>
      <c r="N48" s="4">
        <v>2</v>
      </c>
      <c r="O48" s="4">
        <v>2</v>
      </c>
      <c r="P48" s="4">
        <v>59100</v>
      </c>
      <c r="Q48" s="4">
        <v>141800</v>
      </c>
      <c r="R48" s="5">
        <v>-8.6E-3</v>
      </c>
      <c r="S48" s="4">
        <v>202300</v>
      </c>
      <c r="T48" s="4">
        <f t="shared" si="11"/>
        <v>130453.5</v>
      </c>
      <c r="U48" s="4">
        <f t="shared" si="12"/>
        <v>69400</v>
      </c>
      <c r="V48" s="5">
        <v>1.7100000000000001E-2</v>
      </c>
    </row>
    <row r="49" spans="1:22" x14ac:dyDescent="0.2">
      <c r="A49" s="16" t="s">
        <v>286</v>
      </c>
      <c r="B49" s="4">
        <v>0</v>
      </c>
      <c r="C49" s="4">
        <v>0</v>
      </c>
      <c r="D49" s="4">
        <v>0</v>
      </c>
      <c r="E49" s="4">
        <v>0</v>
      </c>
      <c r="F49" s="4">
        <f t="shared" si="10"/>
        <v>117643707</v>
      </c>
      <c r="L49" s="4">
        <v>35</v>
      </c>
      <c r="M49" s="4">
        <v>34</v>
      </c>
      <c r="N49" s="4">
        <v>2</v>
      </c>
      <c r="O49" s="4">
        <v>6</v>
      </c>
      <c r="P49" s="4">
        <v>69600</v>
      </c>
      <c r="Q49" s="4">
        <v>129300</v>
      </c>
      <c r="R49" s="5">
        <v>0</v>
      </c>
      <c r="S49" s="4">
        <v>200800</v>
      </c>
      <c r="T49" s="4">
        <f t="shared" si="11"/>
        <v>159417.4</v>
      </c>
      <c r="U49" s="4">
        <f t="shared" si="12"/>
        <v>69400</v>
      </c>
      <c r="V49" s="5">
        <v>1.7100000000000001E-2</v>
      </c>
    </row>
    <row r="50" spans="1:22" x14ac:dyDescent="0.2">
      <c r="A50" s="16" t="s">
        <v>285</v>
      </c>
      <c r="B50" s="4">
        <v>0</v>
      </c>
      <c r="C50" s="4">
        <v>0</v>
      </c>
      <c r="D50" s="4">
        <v>0</v>
      </c>
      <c r="E50" s="4">
        <v>0</v>
      </c>
      <c r="F50" s="4">
        <f t="shared" si="10"/>
        <v>117643707</v>
      </c>
      <c r="L50" s="4">
        <v>13</v>
      </c>
      <c r="M50" s="4">
        <v>40</v>
      </c>
      <c r="N50" s="4">
        <v>0</v>
      </c>
      <c r="O50" s="4">
        <v>4</v>
      </c>
      <c r="P50" s="4">
        <v>19700</v>
      </c>
      <c r="Q50" s="4">
        <v>92000</v>
      </c>
      <c r="R50" s="5">
        <v>0</v>
      </c>
      <c r="S50" s="4">
        <v>112200</v>
      </c>
      <c r="T50" s="4">
        <f t="shared" si="11"/>
        <v>181089.7</v>
      </c>
      <c r="U50" s="4">
        <f t="shared" si="12"/>
        <v>69400</v>
      </c>
      <c r="V50" s="5">
        <v>8.6999999999999994E-3</v>
      </c>
    </row>
    <row r="51" spans="1:22" x14ac:dyDescent="0.2">
      <c r="A51" s="16" t="s">
        <v>284</v>
      </c>
      <c r="B51" s="4">
        <v>0</v>
      </c>
      <c r="C51" s="4">
        <v>0</v>
      </c>
      <c r="D51" s="4">
        <v>0</v>
      </c>
      <c r="E51" s="4">
        <v>0</v>
      </c>
      <c r="F51" s="4">
        <f t="shared" si="10"/>
        <v>117643707</v>
      </c>
      <c r="L51" s="4">
        <v>17</v>
      </c>
      <c r="M51" s="4">
        <v>39</v>
      </c>
      <c r="N51" s="4">
        <v>1</v>
      </c>
      <c r="O51" s="4">
        <v>3</v>
      </c>
      <c r="P51" s="4">
        <v>45400</v>
      </c>
      <c r="Q51" s="4">
        <v>105400</v>
      </c>
      <c r="R51" s="5">
        <v>0</v>
      </c>
      <c r="S51" s="4">
        <v>150800</v>
      </c>
      <c r="T51" s="4">
        <f t="shared" si="11"/>
        <v>190561.7</v>
      </c>
      <c r="U51" s="4">
        <f t="shared" si="12"/>
        <v>69400</v>
      </c>
      <c r="V51" s="5">
        <v>8.6E-3</v>
      </c>
    </row>
    <row r="52" spans="1:22" x14ac:dyDescent="0.2">
      <c r="A52" s="16" t="s">
        <v>283</v>
      </c>
      <c r="B52" s="4">
        <v>0</v>
      </c>
      <c r="C52" s="4">
        <v>0</v>
      </c>
      <c r="D52" s="4">
        <v>0</v>
      </c>
      <c r="E52" s="4">
        <v>0</v>
      </c>
      <c r="F52" s="4">
        <f t="shared" si="10"/>
        <v>117643707</v>
      </c>
      <c r="L52" s="4">
        <v>9</v>
      </c>
      <c r="M52" s="4">
        <v>45</v>
      </c>
      <c r="N52" s="4">
        <v>0</v>
      </c>
      <c r="O52" s="4">
        <v>9</v>
      </c>
      <c r="P52" s="4">
        <v>3200</v>
      </c>
      <c r="Q52" s="4">
        <v>183200</v>
      </c>
      <c r="R52" s="5">
        <v>-8.6E-3</v>
      </c>
      <c r="S52" s="4">
        <v>186400</v>
      </c>
      <c r="T52" s="4">
        <f t="shared" si="11"/>
        <v>265462.7</v>
      </c>
      <c r="U52" s="4">
        <f t="shared" si="12"/>
        <v>69400</v>
      </c>
      <c r="V52" s="5">
        <v>8.6E-3</v>
      </c>
    </row>
    <row r="53" spans="1:22" x14ac:dyDescent="0.2">
      <c r="A53" s="16" t="s">
        <v>282</v>
      </c>
      <c r="B53" s="4">
        <v>0</v>
      </c>
      <c r="C53" s="4">
        <v>0</v>
      </c>
      <c r="D53" s="4">
        <v>0</v>
      </c>
      <c r="E53" s="4">
        <v>0</v>
      </c>
      <c r="F53" s="4">
        <f t="shared" si="10"/>
        <v>117643707</v>
      </c>
      <c r="L53" s="4">
        <v>19</v>
      </c>
      <c r="M53" s="4">
        <v>22</v>
      </c>
      <c r="N53" s="4">
        <v>0</v>
      </c>
      <c r="O53" s="4">
        <v>2</v>
      </c>
      <c r="P53" s="4">
        <v>18500</v>
      </c>
      <c r="Q53" s="4">
        <v>50900</v>
      </c>
      <c r="R53" s="5">
        <v>0</v>
      </c>
      <c r="S53" s="4">
        <v>69400</v>
      </c>
      <c r="T53" s="4">
        <f t="shared" si="11"/>
        <v>300652.7</v>
      </c>
      <c r="U53" s="4">
        <f t="shared" si="12"/>
        <v>94200</v>
      </c>
      <c r="V53" s="5">
        <v>8.6E-3</v>
      </c>
    </row>
    <row r="54" spans="1:22" x14ac:dyDescent="0.2">
      <c r="A54" s="16" t="s">
        <v>281</v>
      </c>
      <c r="B54" s="4">
        <v>0</v>
      </c>
      <c r="C54" s="4">
        <v>0</v>
      </c>
      <c r="D54" s="4">
        <v>0</v>
      </c>
      <c r="E54" s="4">
        <v>0</v>
      </c>
      <c r="F54" s="4">
        <f t="shared" si="10"/>
        <v>117643707</v>
      </c>
      <c r="L54" s="4">
        <v>35</v>
      </c>
      <c r="M54" s="4">
        <v>40</v>
      </c>
      <c r="N54" s="4">
        <v>1</v>
      </c>
      <c r="O54" s="4">
        <v>3</v>
      </c>
      <c r="P54" s="4">
        <v>43000</v>
      </c>
      <c r="Q54" s="4">
        <v>82900</v>
      </c>
      <c r="R54" s="5">
        <v>0</v>
      </c>
      <c r="S54" s="4">
        <v>126400</v>
      </c>
      <c r="T54" s="4">
        <f t="shared" si="11"/>
        <v>321902.7</v>
      </c>
      <c r="U54" s="4">
        <f t="shared" si="12"/>
        <v>94200</v>
      </c>
      <c r="V54" s="5">
        <v>8.6E-3</v>
      </c>
    </row>
    <row r="55" spans="1:22" x14ac:dyDescent="0.2">
      <c r="A55" s="16" t="s">
        <v>280</v>
      </c>
      <c r="B55" s="4">
        <v>0</v>
      </c>
      <c r="C55" s="4">
        <v>11500</v>
      </c>
      <c r="D55" s="4">
        <v>-11500</v>
      </c>
      <c r="E55" s="4">
        <v>-133777229</v>
      </c>
      <c r="F55" s="4">
        <f t="shared" si="10"/>
        <v>117643707</v>
      </c>
      <c r="L55" s="4">
        <v>28</v>
      </c>
      <c r="M55" s="4">
        <v>125</v>
      </c>
      <c r="N55" s="4">
        <v>1</v>
      </c>
      <c r="O55" s="4">
        <v>2</v>
      </c>
      <c r="P55" s="4">
        <v>29000</v>
      </c>
      <c r="Q55" s="4">
        <v>64900</v>
      </c>
      <c r="R55" s="5">
        <v>0</v>
      </c>
      <c r="S55" s="4">
        <v>94200</v>
      </c>
      <c r="T55" s="4">
        <f t="shared" si="11"/>
        <v>346473.1</v>
      </c>
      <c r="U55" s="4">
        <f t="shared" si="12"/>
        <v>106680</v>
      </c>
      <c r="V55" s="5">
        <v>1.7000000000000001E-2</v>
      </c>
    </row>
    <row r="56" spans="1:22" x14ac:dyDescent="0.2">
      <c r="A56" s="16" t="s">
        <v>279</v>
      </c>
      <c r="B56" s="4">
        <v>0</v>
      </c>
      <c r="C56" s="4">
        <v>0</v>
      </c>
      <c r="D56" s="4">
        <v>0</v>
      </c>
      <c r="E56" s="4">
        <v>0</v>
      </c>
      <c r="F56" s="4">
        <f t="shared" ref="F56:F125" si="13">E56+F57</f>
        <v>251420936</v>
      </c>
      <c r="L56" s="4">
        <v>31</v>
      </c>
      <c r="M56" s="4">
        <v>31</v>
      </c>
      <c r="N56" s="4">
        <v>0</v>
      </c>
      <c r="O56" s="4">
        <v>1</v>
      </c>
      <c r="P56" s="4">
        <v>41500</v>
      </c>
      <c r="Q56" s="4">
        <v>91800</v>
      </c>
      <c r="R56" s="5">
        <v>0</v>
      </c>
      <c r="S56" s="4">
        <v>144252</v>
      </c>
      <c r="T56" s="4">
        <f t="shared" si="11"/>
        <v>349238.2</v>
      </c>
      <c r="U56" s="4">
        <f t="shared" ref="U56:U123" si="14">MIN(S57:S61)</f>
        <v>106680</v>
      </c>
      <c r="V56" s="5">
        <v>1.7000000000000001E-2</v>
      </c>
    </row>
    <row r="57" spans="1:22" x14ac:dyDescent="0.2">
      <c r="A57" s="16" t="s">
        <v>278</v>
      </c>
      <c r="B57" s="4">
        <v>0</v>
      </c>
      <c r="C57" s="4">
        <v>0</v>
      </c>
      <c r="D57" s="4">
        <v>0</v>
      </c>
      <c r="E57" s="4">
        <v>0</v>
      </c>
      <c r="F57" s="4">
        <f t="shared" si="13"/>
        <v>251420936</v>
      </c>
      <c r="L57" s="4">
        <v>36</v>
      </c>
      <c r="M57" s="4">
        <v>34</v>
      </c>
      <c r="N57" s="4">
        <v>1</v>
      </c>
      <c r="O57" s="4">
        <v>1</v>
      </c>
      <c r="P57" s="4">
        <v>51600</v>
      </c>
      <c r="Q57" s="4">
        <v>55000</v>
      </c>
      <c r="R57" s="5">
        <v>-2.0999999999999999E-3</v>
      </c>
      <c r="S57" s="4">
        <v>106680</v>
      </c>
      <c r="T57" s="4">
        <f t="shared" si="11"/>
        <v>361635.4</v>
      </c>
      <c r="U57" s="4">
        <f t="shared" si="14"/>
        <v>113403</v>
      </c>
      <c r="V57" s="5">
        <v>8.6E-3</v>
      </c>
    </row>
    <row r="58" spans="1:22" x14ac:dyDescent="0.2">
      <c r="A58" s="16" t="s">
        <v>275</v>
      </c>
      <c r="B58" s="4">
        <v>0</v>
      </c>
      <c r="C58" s="4">
        <v>0</v>
      </c>
      <c r="D58" s="4">
        <v>0</v>
      </c>
      <c r="E58" s="4">
        <v>0</v>
      </c>
      <c r="F58" s="4">
        <f t="shared" si="13"/>
        <v>251420936</v>
      </c>
      <c r="L58" s="4">
        <v>33</v>
      </c>
      <c r="M58" s="4">
        <v>29</v>
      </c>
      <c r="N58" s="4">
        <v>2</v>
      </c>
      <c r="O58" s="4">
        <v>1</v>
      </c>
      <c r="P58" s="4">
        <v>57900</v>
      </c>
      <c r="Q58" s="4">
        <v>48600</v>
      </c>
      <c r="R58" s="5">
        <v>2.9999999999999997E-4</v>
      </c>
      <c r="S58" s="4">
        <v>113403</v>
      </c>
      <c r="T58" s="4">
        <f t="shared" si="11"/>
        <v>359609.5</v>
      </c>
      <c r="U58" s="4">
        <f t="shared" si="14"/>
        <v>245520</v>
      </c>
      <c r="V58" s="5">
        <v>1.7000000000000001E-2</v>
      </c>
    </row>
    <row r="59" spans="1:22" x14ac:dyDescent="0.2">
      <c r="A59" s="16" t="s">
        <v>274</v>
      </c>
      <c r="B59" s="4">
        <v>0</v>
      </c>
      <c r="C59" s="4">
        <v>0</v>
      </c>
      <c r="D59" s="4">
        <v>0</v>
      </c>
      <c r="E59" s="4">
        <v>0</v>
      </c>
      <c r="F59" s="4">
        <f t="shared" si="13"/>
        <v>251420936</v>
      </c>
      <c r="L59" s="4">
        <v>45</v>
      </c>
      <c r="M59" s="4">
        <v>52</v>
      </c>
      <c r="N59" s="4">
        <v>5</v>
      </c>
      <c r="O59" s="4">
        <v>7</v>
      </c>
      <c r="P59" s="4">
        <v>172200</v>
      </c>
      <c r="Q59" s="4">
        <v>318100</v>
      </c>
      <c r="R59" s="5">
        <v>-1.2699999999999999E-2</v>
      </c>
      <c r="S59" s="4">
        <v>490439</v>
      </c>
      <c r="T59" s="4">
        <f t="shared" si="11"/>
        <v>315856.2</v>
      </c>
      <c r="U59" s="4">
        <f t="shared" si="14"/>
        <v>245520</v>
      </c>
      <c r="V59" s="5">
        <v>1.6899999999999998E-2</v>
      </c>
    </row>
    <row r="60" spans="1:22" x14ac:dyDescent="0.2">
      <c r="A60" s="16" t="s">
        <v>273</v>
      </c>
      <c r="B60" s="4">
        <v>2000</v>
      </c>
      <c r="C60" s="4">
        <v>0</v>
      </c>
      <c r="D60" s="4">
        <v>2000</v>
      </c>
      <c r="E60" s="4">
        <v>23714964</v>
      </c>
      <c r="F60" s="4">
        <f t="shared" si="13"/>
        <v>251420936</v>
      </c>
      <c r="L60" s="4">
        <v>51</v>
      </c>
      <c r="M60" s="4">
        <v>40</v>
      </c>
      <c r="N60" s="4">
        <v>4</v>
      </c>
      <c r="O60" s="4">
        <v>4</v>
      </c>
      <c r="P60" s="4">
        <v>136900</v>
      </c>
      <c r="Q60" s="4">
        <v>154900</v>
      </c>
      <c r="R60" s="5">
        <v>-3.5999999999999999E-3</v>
      </c>
      <c r="S60" s="4">
        <v>328923</v>
      </c>
      <c r="T60" s="4">
        <f t="shared" si="11"/>
        <v>295534.40000000002</v>
      </c>
      <c r="U60" s="4">
        <f t="shared" si="14"/>
        <v>245520</v>
      </c>
      <c r="V60" s="5">
        <v>8.5000000000000006E-3</v>
      </c>
    </row>
    <row r="61" spans="1:22" x14ac:dyDescent="0.2">
      <c r="A61" s="16" t="s">
        <v>268</v>
      </c>
      <c r="B61" s="4">
        <v>0</v>
      </c>
      <c r="C61" s="4">
        <v>0</v>
      </c>
      <c r="D61" s="4">
        <v>0</v>
      </c>
      <c r="E61" s="4">
        <v>0</v>
      </c>
      <c r="F61" s="4">
        <f t="shared" si="13"/>
        <v>227705972</v>
      </c>
      <c r="L61" s="4">
        <v>23</v>
      </c>
      <c r="M61" s="4">
        <v>82</v>
      </c>
      <c r="N61" s="4">
        <v>1</v>
      </c>
      <c r="O61" s="4">
        <v>9</v>
      </c>
      <c r="P61" s="4">
        <v>32100</v>
      </c>
      <c r="Q61" s="4">
        <v>213400</v>
      </c>
      <c r="R61" s="5">
        <v>-7.8000000000000005E-3</v>
      </c>
      <c r="S61" s="4">
        <v>245520</v>
      </c>
      <c r="T61" s="4">
        <f t="shared" si="11"/>
        <v>290446.40000000002</v>
      </c>
      <c r="U61" s="4">
        <f t="shared" si="14"/>
        <v>171903</v>
      </c>
      <c r="V61" s="5">
        <v>2.4799999999999999E-2</v>
      </c>
    </row>
    <row r="62" spans="1:22" x14ac:dyDescent="0.2">
      <c r="A62" s="16" t="s">
        <v>266</v>
      </c>
      <c r="B62" s="4">
        <v>4000</v>
      </c>
      <c r="C62" s="4">
        <v>0</v>
      </c>
      <c r="D62" s="4">
        <v>4000</v>
      </c>
      <c r="E62" s="4">
        <v>47828932</v>
      </c>
      <c r="F62" s="4">
        <f t="shared" si="13"/>
        <v>227705972</v>
      </c>
      <c r="L62" s="4">
        <v>113</v>
      </c>
      <c r="M62" s="4">
        <v>117</v>
      </c>
      <c r="N62" s="4">
        <v>13</v>
      </c>
      <c r="O62" s="4">
        <v>13</v>
      </c>
      <c r="P62" s="4">
        <v>491600</v>
      </c>
      <c r="Q62" s="4">
        <v>425900</v>
      </c>
      <c r="R62" s="5">
        <v>1.34E-2</v>
      </c>
      <c r="S62" s="4">
        <v>935410</v>
      </c>
      <c r="T62" s="4">
        <f t="shared" ref="T62:T115" si="15">AVERAGE(S63:S72)</f>
        <v>213154.3</v>
      </c>
      <c r="U62" s="4">
        <f t="shared" si="14"/>
        <v>171903</v>
      </c>
      <c r="V62" s="5">
        <v>3.3099999999999997E-2</v>
      </c>
    </row>
    <row r="63" spans="1:22" x14ac:dyDescent="0.2">
      <c r="A63" s="16" t="s">
        <v>265</v>
      </c>
      <c r="B63" s="4">
        <v>7000</v>
      </c>
      <c r="C63" s="4">
        <v>0</v>
      </c>
      <c r="D63" s="4">
        <v>7000</v>
      </c>
      <c r="E63" s="4">
        <v>82572419</v>
      </c>
      <c r="F63" s="4">
        <f t="shared" si="13"/>
        <v>179877040</v>
      </c>
      <c r="L63" s="4">
        <v>64</v>
      </c>
      <c r="M63" s="4">
        <v>70</v>
      </c>
      <c r="N63" s="4">
        <v>5</v>
      </c>
      <c r="O63" s="4">
        <v>6</v>
      </c>
      <c r="P63" s="4">
        <v>154600</v>
      </c>
      <c r="Q63" s="4">
        <v>265200</v>
      </c>
      <c r="R63" s="5">
        <v>-2.9999999999999997E-4</v>
      </c>
      <c r="S63" s="4">
        <v>421300</v>
      </c>
      <c r="T63" s="4">
        <f t="shared" si="15"/>
        <v>177907.1</v>
      </c>
      <c r="U63" s="4">
        <f t="shared" si="14"/>
        <v>93144</v>
      </c>
      <c r="V63" s="5">
        <v>1.6899999999999998E-2</v>
      </c>
    </row>
    <row r="64" spans="1:22" x14ac:dyDescent="0.2">
      <c r="A64" s="16" t="s">
        <v>247</v>
      </c>
      <c r="B64" s="4">
        <v>0</v>
      </c>
      <c r="C64" s="4">
        <v>0</v>
      </c>
      <c r="D64" s="4">
        <v>0</v>
      </c>
      <c r="E64" s="4">
        <v>0</v>
      </c>
      <c r="F64" s="4">
        <f t="shared" si="13"/>
        <v>97304621</v>
      </c>
      <c r="L64" s="4">
        <v>49</v>
      </c>
      <c r="M64" s="4">
        <v>27</v>
      </c>
      <c r="N64" s="4">
        <v>2</v>
      </c>
      <c r="O64" s="4">
        <v>4</v>
      </c>
      <c r="P64" s="4">
        <v>119900</v>
      </c>
      <c r="Q64" s="4">
        <v>170200</v>
      </c>
      <c r="R64" s="5">
        <v>-9.300000000000001E-3</v>
      </c>
      <c r="S64" s="4">
        <v>338900</v>
      </c>
      <c r="T64" s="4">
        <f t="shared" si="15"/>
        <v>156080.29999999999</v>
      </c>
      <c r="U64" s="4">
        <f t="shared" si="14"/>
        <v>52906</v>
      </c>
      <c r="V64" s="5">
        <v>1.6899999999999998E-2</v>
      </c>
    </row>
    <row r="65" spans="1:22" x14ac:dyDescent="0.2">
      <c r="A65" s="16" t="s">
        <v>239</v>
      </c>
      <c r="B65" s="4">
        <v>0</v>
      </c>
      <c r="C65" s="4">
        <v>0</v>
      </c>
      <c r="D65" s="4">
        <v>0</v>
      </c>
      <c r="E65" s="4">
        <v>0</v>
      </c>
      <c r="F65" s="4">
        <f t="shared" si="13"/>
        <v>97304621</v>
      </c>
      <c r="L65" s="4">
        <v>27</v>
      </c>
      <c r="M65" s="4">
        <v>53</v>
      </c>
      <c r="N65" s="4">
        <v>5</v>
      </c>
      <c r="O65" s="4">
        <v>5</v>
      </c>
      <c r="P65" s="4">
        <v>187800</v>
      </c>
      <c r="Q65" s="4">
        <v>152100</v>
      </c>
      <c r="R65" s="5">
        <v>1.37E-2</v>
      </c>
      <c r="S65" s="4">
        <v>339904</v>
      </c>
      <c r="T65" s="4">
        <f t="shared" si="15"/>
        <v>168868.8</v>
      </c>
      <c r="U65" s="4">
        <f t="shared" si="14"/>
        <v>52906</v>
      </c>
      <c r="V65" s="5">
        <v>1.67E-2</v>
      </c>
    </row>
    <row r="66" spans="1:22" x14ac:dyDescent="0.2">
      <c r="A66" s="16" t="s">
        <v>238</v>
      </c>
      <c r="B66" s="4">
        <v>0</v>
      </c>
      <c r="C66" s="4">
        <v>0</v>
      </c>
      <c r="D66" s="4">
        <v>0</v>
      </c>
      <c r="E66" s="4">
        <v>0</v>
      </c>
      <c r="F66" s="4">
        <f t="shared" si="13"/>
        <v>97304621</v>
      </c>
      <c r="L66" s="4">
        <v>26</v>
      </c>
      <c r="M66" s="4">
        <v>34</v>
      </c>
      <c r="N66" s="4">
        <v>1</v>
      </c>
      <c r="O66" s="4">
        <v>3</v>
      </c>
      <c r="P66" s="4">
        <v>86500</v>
      </c>
      <c r="Q66" s="4">
        <v>85400</v>
      </c>
      <c r="R66" s="5">
        <v>3.9000000000000003E-3</v>
      </c>
      <c r="S66" s="4">
        <v>171903</v>
      </c>
      <c r="T66" s="4">
        <f t="shared" si="15"/>
        <v>162271.70000000001</v>
      </c>
      <c r="U66" s="4">
        <f t="shared" si="14"/>
        <v>52906</v>
      </c>
      <c r="V66" s="5">
        <v>2.53E-2</v>
      </c>
    </row>
    <row r="67" spans="1:22" x14ac:dyDescent="0.2">
      <c r="A67" s="16" t="s">
        <v>237</v>
      </c>
      <c r="B67" s="4">
        <v>0</v>
      </c>
      <c r="C67" s="4">
        <v>0</v>
      </c>
      <c r="D67" s="4">
        <v>0</v>
      </c>
      <c r="E67" s="4">
        <v>0</v>
      </c>
      <c r="F67" s="4">
        <f t="shared" si="13"/>
        <v>97304621</v>
      </c>
      <c r="L67" s="4">
        <v>25</v>
      </c>
      <c r="M67" s="4">
        <v>41</v>
      </c>
      <c r="N67" s="4">
        <v>3</v>
      </c>
      <c r="O67" s="4">
        <v>6</v>
      </c>
      <c r="P67" s="4">
        <v>117600</v>
      </c>
      <c r="Q67" s="4">
        <v>112300</v>
      </c>
      <c r="R67" s="5">
        <v>-6.8000000000000005E-3</v>
      </c>
      <c r="S67" s="4">
        <v>230652</v>
      </c>
      <c r="T67" s="4">
        <f t="shared" si="15"/>
        <v>156118.5</v>
      </c>
      <c r="U67" s="4">
        <f t="shared" si="14"/>
        <v>52906</v>
      </c>
      <c r="V67" s="5">
        <v>8.5000000000000006E-3</v>
      </c>
    </row>
    <row r="68" spans="1:22" x14ac:dyDescent="0.2">
      <c r="A68" s="16" t="s">
        <v>233</v>
      </c>
      <c r="B68" s="4">
        <v>0</v>
      </c>
      <c r="C68" s="4">
        <v>0</v>
      </c>
      <c r="D68" s="4">
        <v>0</v>
      </c>
      <c r="E68" s="4">
        <v>0</v>
      </c>
      <c r="F68" s="4">
        <f t="shared" si="13"/>
        <v>97304621</v>
      </c>
      <c r="L68" s="4">
        <v>23</v>
      </c>
      <c r="M68" s="4">
        <v>34</v>
      </c>
      <c r="N68" s="4">
        <v>0</v>
      </c>
      <c r="O68" s="4">
        <v>1</v>
      </c>
      <c r="P68" s="4">
        <v>30000</v>
      </c>
      <c r="Q68" s="4">
        <v>63100</v>
      </c>
      <c r="R68" s="5">
        <v>-2.7000000000000001E-3</v>
      </c>
      <c r="S68" s="4">
        <v>93144</v>
      </c>
      <c r="T68" s="4">
        <f t="shared" si="15"/>
        <v>177826</v>
      </c>
      <c r="U68" s="4">
        <f t="shared" si="14"/>
        <v>52906</v>
      </c>
      <c r="V68" s="5">
        <v>7.5700000000000003E-2</v>
      </c>
    </row>
    <row r="69" spans="1:22" x14ac:dyDescent="0.2">
      <c r="A69" s="16" t="s">
        <v>232</v>
      </c>
      <c r="B69" s="4">
        <v>0</v>
      </c>
      <c r="C69" s="4">
        <v>0</v>
      </c>
      <c r="D69" s="4">
        <v>0</v>
      </c>
      <c r="E69" s="4">
        <v>0</v>
      </c>
      <c r="F69" s="4">
        <f t="shared" si="13"/>
        <v>97304621</v>
      </c>
      <c r="R69" s="5">
        <v>-1.1999999999999999E-3</v>
      </c>
      <c r="S69" s="4">
        <v>52906</v>
      </c>
      <c r="T69" s="4">
        <f t="shared" si="15"/>
        <v>200526.4</v>
      </c>
      <c r="U69" s="4">
        <f t="shared" si="14"/>
        <v>68828</v>
      </c>
      <c r="V69" s="5">
        <v>1.6899999999999998E-2</v>
      </c>
    </row>
    <row r="70" spans="1:22" x14ac:dyDescent="0.2">
      <c r="A70" s="16" t="s">
        <v>231</v>
      </c>
      <c r="B70" s="4">
        <v>0</v>
      </c>
      <c r="C70" s="4">
        <v>0</v>
      </c>
      <c r="D70" s="4">
        <v>0</v>
      </c>
      <c r="E70" s="4">
        <v>0</v>
      </c>
      <c r="F70" s="4">
        <f t="shared" si="13"/>
        <v>97304621</v>
      </c>
      <c r="R70" s="5">
        <v>-8.0000000000000004E-4</v>
      </c>
      <c r="S70" s="4">
        <v>125705</v>
      </c>
      <c r="T70" s="4">
        <f t="shared" si="15"/>
        <v>225300.5</v>
      </c>
      <c r="U70" s="4">
        <f t="shared" si="14"/>
        <v>68828</v>
      </c>
      <c r="V70" s="5">
        <v>1.6899999999999998E-2</v>
      </c>
    </row>
    <row r="71" spans="1:22" x14ac:dyDescent="0.2">
      <c r="A71" s="16" t="s">
        <v>230</v>
      </c>
      <c r="B71" s="4">
        <v>0</v>
      </c>
      <c r="C71" s="4">
        <v>0</v>
      </c>
      <c r="D71" s="4">
        <v>0</v>
      </c>
      <c r="E71" s="4">
        <v>0</v>
      </c>
      <c r="F71" s="4">
        <f t="shared" si="13"/>
        <v>97304621</v>
      </c>
      <c r="R71" s="5">
        <v>7.7000000000000002E-3</v>
      </c>
      <c r="S71" s="4">
        <v>194640</v>
      </c>
      <c r="T71" s="4">
        <f t="shared" si="15"/>
        <v>252797.1</v>
      </c>
      <c r="U71" s="4">
        <f t="shared" si="14"/>
        <v>68828</v>
      </c>
      <c r="V71" s="5">
        <v>1.6899999999999998E-2</v>
      </c>
    </row>
    <row r="72" spans="1:22" x14ac:dyDescent="0.2">
      <c r="A72" s="16" t="s">
        <v>229</v>
      </c>
      <c r="B72" s="4">
        <v>0</v>
      </c>
      <c r="C72" s="4">
        <v>0</v>
      </c>
      <c r="D72" s="4">
        <v>0</v>
      </c>
      <c r="E72" s="4">
        <v>0</v>
      </c>
      <c r="F72" s="4">
        <f t="shared" si="13"/>
        <v>97304621</v>
      </c>
      <c r="R72" s="5">
        <v>5.9999999999999995E-4</v>
      </c>
      <c r="S72" s="4">
        <v>162489</v>
      </c>
      <c r="T72" s="4">
        <f t="shared" si="15"/>
        <v>249728.2</v>
      </c>
      <c r="U72" s="4">
        <f t="shared" si="14"/>
        <v>68828</v>
      </c>
      <c r="V72" s="5">
        <v>8.5000000000000006E-3</v>
      </c>
    </row>
    <row r="73" spans="1:22" x14ac:dyDescent="0.2">
      <c r="A73" s="16" t="s">
        <v>228</v>
      </c>
      <c r="B73" s="4">
        <v>0</v>
      </c>
      <c r="C73" s="4">
        <v>0</v>
      </c>
      <c r="D73" s="4">
        <v>0</v>
      </c>
      <c r="E73" s="4">
        <v>0</v>
      </c>
      <c r="F73" s="4">
        <f t="shared" si="13"/>
        <v>97304621</v>
      </c>
      <c r="R73" s="5">
        <v>-6.6E-3</v>
      </c>
      <c r="S73" s="4">
        <v>68828</v>
      </c>
      <c r="T73" s="4">
        <f t="shared" si="15"/>
        <v>266779.09999999998</v>
      </c>
      <c r="U73" s="4">
        <f t="shared" si="14"/>
        <v>105932</v>
      </c>
      <c r="V73" s="5">
        <v>8.5000000000000006E-3</v>
      </c>
    </row>
    <row r="74" spans="1:22" x14ac:dyDescent="0.2">
      <c r="A74" s="16" t="s">
        <v>227</v>
      </c>
      <c r="B74" s="4">
        <v>0</v>
      </c>
      <c r="C74" s="4">
        <v>0</v>
      </c>
      <c r="D74" s="4">
        <v>0</v>
      </c>
      <c r="E74" s="4">
        <v>0</v>
      </c>
      <c r="F74" s="4">
        <f t="shared" si="13"/>
        <v>97304621</v>
      </c>
      <c r="R74" s="5">
        <v>-1.1000000000000001E-3</v>
      </c>
      <c r="S74" s="4">
        <v>120632</v>
      </c>
      <c r="T74" s="4">
        <f t="shared" si="15"/>
        <v>302727.90000000002</v>
      </c>
      <c r="U74" s="4">
        <f t="shared" si="14"/>
        <v>105932</v>
      </c>
      <c r="V74" s="5">
        <v>8.5000000000000006E-3</v>
      </c>
    </row>
    <row r="75" spans="1:22" x14ac:dyDescent="0.2">
      <c r="A75" s="16" t="s">
        <v>221</v>
      </c>
      <c r="B75" s="4">
        <v>0</v>
      </c>
      <c r="C75" s="4">
        <v>0</v>
      </c>
      <c r="D75" s="4">
        <v>0</v>
      </c>
      <c r="E75" s="4">
        <v>0</v>
      </c>
      <c r="F75" s="4">
        <f t="shared" si="13"/>
        <v>97304621</v>
      </c>
      <c r="R75" s="5">
        <v>7.7000000000000002E-3</v>
      </c>
      <c r="S75" s="4">
        <v>467789</v>
      </c>
      <c r="T75" s="4">
        <f t="shared" si="15"/>
        <v>300275.8</v>
      </c>
      <c r="U75" s="4">
        <f t="shared" si="14"/>
        <v>105932</v>
      </c>
      <c r="V75" s="5">
        <v>1.6899999999999998E-2</v>
      </c>
    </row>
    <row r="76" spans="1:22" x14ac:dyDescent="0.2">
      <c r="A76" s="16" t="s">
        <v>212</v>
      </c>
      <c r="B76" s="4">
        <v>0</v>
      </c>
      <c r="C76" s="4">
        <v>0</v>
      </c>
      <c r="D76" s="4">
        <v>0</v>
      </c>
      <c r="E76" s="4">
        <v>0</v>
      </c>
      <c r="F76" s="4">
        <f t="shared" si="13"/>
        <v>97304621</v>
      </c>
      <c r="R76" s="5">
        <v>-8.5000000000000006E-3</v>
      </c>
      <c r="S76" s="4">
        <v>105932</v>
      </c>
      <c r="T76" s="4">
        <f t="shared" si="15"/>
        <v>313172.59999999998</v>
      </c>
      <c r="U76" s="4">
        <f t="shared" si="14"/>
        <v>169120</v>
      </c>
      <c r="V76" s="5">
        <v>1.7000000000000001E-2</v>
      </c>
    </row>
    <row r="77" spans="1:22" x14ac:dyDescent="0.2">
      <c r="A77" s="16" t="s">
        <v>211</v>
      </c>
      <c r="B77" s="4">
        <v>0</v>
      </c>
      <c r="C77" s="4">
        <v>0</v>
      </c>
      <c r="D77" s="4">
        <v>0</v>
      </c>
      <c r="E77" s="4">
        <v>0</v>
      </c>
      <c r="F77" s="4">
        <f t="shared" si="13"/>
        <v>97304621</v>
      </c>
      <c r="R77" s="5">
        <v>-9.7999999999999997E-3</v>
      </c>
      <c r="S77" s="4">
        <v>169120</v>
      </c>
      <c r="T77" s="4">
        <f t="shared" si="15"/>
        <v>336976.3</v>
      </c>
      <c r="U77" s="4">
        <f t="shared" si="14"/>
        <v>131800</v>
      </c>
      <c r="V77" s="5">
        <v>8.5000000000000006E-3</v>
      </c>
    </row>
    <row r="78" spans="1:22" x14ac:dyDescent="0.2">
      <c r="A78" s="16" t="s">
        <v>210</v>
      </c>
      <c r="B78" s="4">
        <v>0</v>
      </c>
      <c r="C78" s="4">
        <v>0</v>
      </c>
      <c r="D78" s="4">
        <v>0</v>
      </c>
      <c r="E78" s="4">
        <v>0</v>
      </c>
      <c r="F78" s="4">
        <f t="shared" si="13"/>
        <v>97304621</v>
      </c>
      <c r="R78" s="5">
        <v>-2E-3</v>
      </c>
      <c r="S78" s="4">
        <v>310219</v>
      </c>
      <c r="T78" s="4">
        <f t="shared" si="15"/>
        <v>312625.3</v>
      </c>
      <c r="U78" s="4">
        <f t="shared" si="14"/>
        <v>131800</v>
      </c>
      <c r="V78" s="5">
        <v>1.67E-2</v>
      </c>
    </row>
    <row r="79" spans="1:22" x14ac:dyDescent="0.2">
      <c r="A79" s="16" t="s">
        <v>209</v>
      </c>
      <c r="B79" s="4">
        <v>0</v>
      </c>
      <c r="C79" s="4">
        <v>0</v>
      </c>
      <c r="D79" s="4">
        <v>0</v>
      </c>
      <c r="E79" s="4">
        <v>0</v>
      </c>
      <c r="F79" s="4">
        <f t="shared" si="13"/>
        <v>97304621</v>
      </c>
      <c r="R79" s="5">
        <v>-6.9999999999999993E-3</v>
      </c>
      <c r="S79" s="4">
        <v>279910</v>
      </c>
      <c r="T79" s="4">
        <f t="shared" si="15"/>
        <v>299627.09999999998</v>
      </c>
      <c r="U79" s="4">
        <f t="shared" si="14"/>
        <v>131800</v>
      </c>
      <c r="V79" s="5">
        <v>2.4799999999999999E-2</v>
      </c>
    </row>
    <row r="80" spans="1:22" x14ac:dyDescent="0.2">
      <c r="A80" s="16" t="s">
        <v>208</v>
      </c>
      <c r="B80" s="4">
        <v>0</v>
      </c>
      <c r="C80" s="4">
        <v>0</v>
      </c>
      <c r="D80" s="4">
        <v>0</v>
      </c>
      <c r="E80" s="4">
        <v>0</v>
      </c>
      <c r="F80" s="4">
        <f t="shared" si="13"/>
        <v>97304621</v>
      </c>
      <c r="R80" s="5">
        <v>-1.6299999999999999E-2</v>
      </c>
      <c r="S80" s="4">
        <v>373446</v>
      </c>
      <c r="T80" s="4">
        <f t="shared" si="15"/>
        <v>278280.2</v>
      </c>
      <c r="U80" s="4">
        <f t="shared" si="14"/>
        <v>131800</v>
      </c>
      <c r="V80" s="5">
        <v>2.46E-2</v>
      </c>
    </row>
    <row r="81" spans="1:22" x14ac:dyDescent="0.2">
      <c r="A81" s="16" t="s">
        <v>207</v>
      </c>
      <c r="B81" s="4">
        <v>0</v>
      </c>
      <c r="C81" s="4">
        <v>200</v>
      </c>
      <c r="D81" s="4">
        <v>-200</v>
      </c>
      <c r="E81" s="4">
        <v>-2430198</v>
      </c>
      <c r="F81" s="4">
        <f t="shared" si="13"/>
        <v>97304621</v>
      </c>
      <c r="R81" s="5">
        <v>2.1099999999999997E-2</v>
      </c>
      <c r="S81" s="4">
        <v>469606</v>
      </c>
      <c r="T81" s="4">
        <f t="shared" si="15"/>
        <v>243152.1</v>
      </c>
      <c r="U81" s="4">
        <f t="shared" si="14"/>
        <v>131800</v>
      </c>
      <c r="V81" s="5">
        <v>4.0399999999999998E-2</v>
      </c>
    </row>
    <row r="82" spans="1:22" x14ac:dyDescent="0.2">
      <c r="A82" s="16" t="s">
        <v>206</v>
      </c>
      <c r="B82" s="4">
        <v>0</v>
      </c>
      <c r="C82" s="4">
        <v>500</v>
      </c>
      <c r="D82" s="4">
        <v>-500</v>
      </c>
      <c r="E82" s="4">
        <v>-5940706</v>
      </c>
      <c r="F82" s="4">
        <f t="shared" si="13"/>
        <v>99734819</v>
      </c>
      <c r="R82" s="5">
        <v>-1.5E-3</v>
      </c>
      <c r="S82" s="4">
        <v>131800</v>
      </c>
      <c r="T82" s="4">
        <f t="shared" si="15"/>
        <v>243244.4</v>
      </c>
      <c r="U82" s="4">
        <f t="shared" si="14"/>
        <v>234900</v>
      </c>
      <c r="V82" s="5">
        <v>1.67E-2</v>
      </c>
    </row>
    <row r="83" spans="1:22" x14ac:dyDescent="0.2">
      <c r="A83" s="16" t="s">
        <v>205</v>
      </c>
      <c r="B83" s="4">
        <v>0</v>
      </c>
      <c r="C83" s="4">
        <v>0</v>
      </c>
      <c r="D83" s="4">
        <v>0</v>
      </c>
      <c r="E83" s="4">
        <v>0</v>
      </c>
      <c r="F83" s="4">
        <f t="shared" si="13"/>
        <v>105675525</v>
      </c>
      <c r="R83" s="5">
        <v>-1.01E-2</v>
      </c>
      <c r="S83" s="4">
        <v>239337</v>
      </c>
      <c r="T83" s="4">
        <f t="shared" si="15"/>
        <v>239215.8</v>
      </c>
      <c r="U83" s="4">
        <f t="shared" si="14"/>
        <v>66709</v>
      </c>
      <c r="V83" s="5">
        <v>1.67E-2</v>
      </c>
    </row>
    <row r="84" spans="1:22" x14ac:dyDescent="0.2">
      <c r="A84" s="16" t="s">
        <v>204</v>
      </c>
      <c r="B84" s="4">
        <v>0</v>
      </c>
      <c r="C84" s="4">
        <v>0</v>
      </c>
      <c r="D84" s="4">
        <v>0</v>
      </c>
      <c r="E84" s="4">
        <v>0</v>
      </c>
      <c r="F84" s="4">
        <f t="shared" si="13"/>
        <v>105675525</v>
      </c>
      <c r="R84" s="5">
        <v>4.6999999999999993E-3</v>
      </c>
      <c r="S84" s="4">
        <v>480120</v>
      </c>
      <c r="T84" s="4">
        <f t="shared" si="15"/>
        <v>214631.7</v>
      </c>
      <c r="U84" s="4">
        <f t="shared" si="14"/>
        <v>66709</v>
      </c>
      <c r="V84" s="5">
        <v>2.4799999999999999E-2</v>
      </c>
    </row>
    <row r="85" spans="1:22" x14ac:dyDescent="0.2">
      <c r="A85" s="16" t="s">
        <v>203</v>
      </c>
      <c r="B85" s="4">
        <v>0</v>
      </c>
      <c r="C85" s="4">
        <v>0</v>
      </c>
      <c r="D85" s="4">
        <v>0</v>
      </c>
      <c r="E85" s="4">
        <v>0</v>
      </c>
      <c r="F85" s="4">
        <f t="shared" si="13"/>
        <v>105675525</v>
      </c>
      <c r="R85" s="5">
        <v>9.4999999999999998E-3</v>
      </c>
      <c r="S85" s="4">
        <v>443268</v>
      </c>
      <c r="T85" s="4">
        <f t="shared" si="15"/>
        <v>189505</v>
      </c>
      <c r="U85" s="4">
        <f t="shared" si="14"/>
        <v>66709</v>
      </c>
      <c r="V85" s="5">
        <v>1.67E-2</v>
      </c>
    </row>
    <row r="86" spans="1:22" x14ac:dyDescent="0.2">
      <c r="A86" s="16" t="s">
        <v>202</v>
      </c>
      <c r="B86" s="4">
        <v>0</v>
      </c>
      <c r="C86" s="4">
        <v>0</v>
      </c>
      <c r="D86" s="4">
        <v>0</v>
      </c>
      <c r="E86" s="4">
        <v>0</v>
      </c>
      <c r="F86" s="4">
        <f t="shared" si="13"/>
        <v>105675525</v>
      </c>
      <c r="R86" s="5">
        <v>-5.6999999999999993E-3</v>
      </c>
      <c r="S86" s="4">
        <v>234900</v>
      </c>
      <c r="T86" s="4">
        <f t="shared" si="15"/>
        <v>181739</v>
      </c>
      <c r="U86" s="4">
        <f t="shared" si="14"/>
        <v>66709</v>
      </c>
      <c r="V86" s="5">
        <v>2.5000000000000001E-2</v>
      </c>
    </row>
    <row r="87" spans="1:22" x14ac:dyDescent="0.2">
      <c r="A87" s="16" t="s">
        <v>201</v>
      </c>
      <c r="B87" s="4">
        <v>0</v>
      </c>
      <c r="C87" s="4">
        <v>0</v>
      </c>
      <c r="D87" s="4">
        <v>0</v>
      </c>
      <c r="E87" s="4">
        <v>0</v>
      </c>
      <c r="F87" s="4">
        <f t="shared" si="13"/>
        <v>105675525</v>
      </c>
      <c r="R87" s="5">
        <v>8.0000000000000002E-3</v>
      </c>
      <c r="S87" s="4">
        <v>407157</v>
      </c>
      <c r="T87" s="4">
        <f t="shared" si="15"/>
        <v>167017.60000000001</v>
      </c>
      <c r="U87" s="4">
        <f t="shared" si="14"/>
        <v>66709</v>
      </c>
      <c r="V87" s="5">
        <v>1.67E-2</v>
      </c>
    </row>
    <row r="88" spans="1:22" x14ac:dyDescent="0.2">
      <c r="A88" s="16" t="s">
        <v>200</v>
      </c>
      <c r="B88" s="4">
        <v>0</v>
      </c>
      <c r="C88" s="4">
        <v>0</v>
      </c>
      <c r="D88" s="4">
        <v>0</v>
      </c>
      <c r="E88" s="4">
        <v>0</v>
      </c>
      <c r="F88" s="4">
        <f t="shared" si="13"/>
        <v>105675525</v>
      </c>
      <c r="R88" s="5">
        <v>-1.6000000000000001E-3</v>
      </c>
      <c r="S88" s="4">
        <v>66709</v>
      </c>
      <c r="T88" s="4">
        <f t="shared" si="15"/>
        <v>186059.6</v>
      </c>
      <c r="U88" s="4">
        <f t="shared" si="14"/>
        <v>118325</v>
      </c>
      <c r="V88" s="5">
        <v>1.6899999999999998E-2</v>
      </c>
    </row>
    <row r="89" spans="1:22" x14ac:dyDescent="0.2">
      <c r="A89" s="16" t="s">
        <v>199</v>
      </c>
      <c r="B89" s="4">
        <v>0</v>
      </c>
      <c r="C89" s="4">
        <v>0</v>
      </c>
      <c r="D89" s="4">
        <v>0</v>
      </c>
      <c r="E89" s="4">
        <v>0</v>
      </c>
      <c r="F89" s="4">
        <f t="shared" si="13"/>
        <v>105675525</v>
      </c>
      <c r="R89" s="5">
        <v>2.9999999999999997E-4</v>
      </c>
      <c r="S89" s="4">
        <v>149928</v>
      </c>
      <c r="T89" s="4">
        <f t="shared" si="15"/>
        <v>182952.6</v>
      </c>
      <c r="U89" s="4">
        <f t="shared" si="14"/>
        <v>118325</v>
      </c>
      <c r="V89" s="5">
        <v>4.8799999999999996E-2</v>
      </c>
    </row>
    <row r="90" spans="1:22" x14ac:dyDescent="0.2">
      <c r="A90" s="16" t="s">
        <v>198</v>
      </c>
      <c r="B90" s="4">
        <v>0</v>
      </c>
      <c r="C90" s="4">
        <v>0</v>
      </c>
      <c r="D90" s="4">
        <v>0</v>
      </c>
      <c r="E90" s="4">
        <v>0</v>
      </c>
      <c r="F90" s="4">
        <f t="shared" si="13"/>
        <v>105675525</v>
      </c>
      <c r="R90" s="5">
        <v>1.38E-2</v>
      </c>
      <c r="S90" s="4">
        <v>159977</v>
      </c>
      <c r="T90" s="4">
        <f t="shared" si="15"/>
        <v>201513.8</v>
      </c>
      <c r="U90" s="4">
        <f t="shared" si="14"/>
        <v>118325</v>
      </c>
      <c r="V90" s="5">
        <v>2.53E-2</v>
      </c>
    </row>
    <row r="91" spans="1:22" x14ac:dyDescent="0.2">
      <c r="A91" s="16" t="s">
        <v>197</v>
      </c>
      <c r="B91" s="4">
        <v>0</v>
      </c>
      <c r="C91" s="4">
        <v>0</v>
      </c>
      <c r="D91" s="4">
        <v>0</v>
      </c>
      <c r="E91" s="4">
        <v>0</v>
      </c>
      <c r="F91" s="4">
        <f t="shared" si="13"/>
        <v>105675525</v>
      </c>
      <c r="R91" s="5">
        <v>-5.5000000000000005E-3</v>
      </c>
      <c r="S91" s="4">
        <v>118325</v>
      </c>
      <c r="T91" s="4">
        <f t="shared" si="15"/>
        <v>212189.4</v>
      </c>
      <c r="U91" s="4">
        <f t="shared" si="14"/>
        <v>132723</v>
      </c>
      <c r="V91" s="5">
        <v>1.7000000000000001E-2</v>
      </c>
    </row>
    <row r="92" spans="1:22" x14ac:dyDescent="0.2">
      <c r="A92" s="16" t="s">
        <v>196</v>
      </c>
      <c r="B92" s="4">
        <v>0</v>
      </c>
      <c r="C92" s="4">
        <v>0</v>
      </c>
      <c r="D92" s="4">
        <v>0</v>
      </c>
      <c r="E92" s="4">
        <v>0</v>
      </c>
      <c r="F92" s="4">
        <f t="shared" si="13"/>
        <v>105675525</v>
      </c>
      <c r="R92" s="5">
        <v>1E-3</v>
      </c>
      <c r="S92" s="4">
        <v>132723</v>
      </c>
      <c r="T92" s="4">
        <f t="shared" si="15"/>
        <v>218902.3</v>
      </c>
      <c r="U92" s="4">
        <f t="shared" si="14"/>
        <v>157240</v>
      </c>
      <c r="V92" s="5">
        <v>1.7000000000000001E-2</v>
      </c>
    </row>
    <row r="93" spans="1:22" x14ac:dyDescent="0.2">
      <c r="A93" s="16" t="s">
        <v>195</v>
      </c>
      <c r="B93" s="4">
        <v>0</v>
      </c>
      <c r="C93" s="4">
        <v>0</v>
      </c>
      <c r="D93" s="4">
        <v>0</v>
      </c>
      <c r="E93" s="4">
        <v>0</v>
      </c>
      <c r="F93" s="4">
        <f t="shared" si="13"/>
        <v>105675525</v>
      </c>
      <c r="R93" s="5">
        <v>-1.3600000000000001E-2</v>
      </c>
      <c r="S93" s="4">
        <v>199051</v>
      </c>
      <c r="T93" s="4">
        <f t="shared" si="15"/>
        <v>244912.2</v>
      </c>
      <c r="U93" s="4">
        <f t="shared" si="14"/>
        <v>157240</v>
      </c>
      <c r="V93" s="5">
        <v>2.53E-2</v>
      </c>
    </row>
    <row r="94" spans="1:22" x14ac:dyDescent="0.2">
      <c r="A94" s="16" t="s">
        <v>194</v>
      </c>
      <c r="B94" s="4">
        <v>8000</v>
      </c>
      <c r="C94" s="4">
        <v>0</v>
      </c>
      <c r="D94" s="4">
        <v>8000</v>
      </c>
      <c r="E94" s="4">
        <v>95378309</v>
      </c>
      <c r="F94" s="4">
        <f t="shared" si="13"/>
        <v>105675525</v>
      </c>
      <c r="R94" s="5">
        <v>1.9E-3</v>
      </c>
      <c r="S94" s="4">
        <v>234279</v>
      </c>
      <c r="T94" s="4">
        <f t="shared" si="15"/>
        <v>245906.4</v>
      </c>
      <c r="U94" s="4">
        <f t="shared" si="14"/>
        <v>118858</v>
      </c>
      <c r="V94" s="5">
        <v>3.3099999999999997E-2</v>
      </c>
    </row>
    <row r="95" spans="1:22" x14ac:dyDescent="0.2">
      <c r="A95" s="16" t="s">
        <v>193</v>
      </c>
      <c r="B95" s="4">
        <v>0</v>
      </c>
      <c r="C95" s="4">
        <v>0</v>
      </c>
      <c r="D95" s="4">
        <v>0</v>
      </c>
      <c r="E95" s="4">
        <v>0</v>
      </c>
      <c r="F95" s="4">
        <f t="shared" si="13"/>
        <v>10297216</v>
      </c>
      <c r="R95" s="5">
        <v>3.2000000000000002E-3</v>
      </c>
      <c r="S95" s="4">
        <v>192001</v>
      </c>
      <c r="T95" s="4">
        <f t="shared" si="15"/>
        <v>273752.8</v>
      </c>
      <c r="U95" s="4">
        <f t="shared" si="14"/>
        <v>118858</v>
      </c>
      <c r="V95" s="5">
        <v>2.4799999999999999E-2</v>
      </c>
    </row>
    <row r="96" spans="1:22" x14ac:dyDescent="0.2">
      <c r="A96" s="16" t="s">
        <v>192</v>
      </c>
      <c r="B96" s="4">
        <v>0</v>
      </c>
      <c r="C96" s="4">
        <v>0</v>
      </c>
      <c r="D96" s="4">
        <v>0</v>
      </c>
      <c r="E96" s="4">
        <v>0</v>
      </c>
      <c r="F96" s="4">
        <f t="shared" si="13"/>
        <v>10297216</v>
      </c>
      <c r="R96" s="5">
        <v>-1.4000000000000002E-3</v>
      </c>
      <c r="S96" s="4">
        <v>157240</v>
      </c>
      <c r="T96" s="4">
        <f t="shared" si="15"/>
        <v>276280.8</v>
      </c>
      <c r="U96" s="4">
        <f t="shared" si="14"/>
        <v>118858</v>
      </c>
      <c r="V96" s="5">
        <v>1.67E-2</v>
      </c>
    </row>
    <row r="97" spans="1:22" x14ac:dyDescent="0.2">
      <c r="A97" s="16" t="s">
        <v>191</v>
      </c>
      <c r="B97" s="4">
        <v>0</v>
      </c>
      <c r="C97" s="4">
        <v>0</v>
      </c>
      <c r="D97" s="4">
        <v>0</v>
      </c>
      <c r="E97" s="4">
        <v>0</v>
      </c>
      <c r="F97" s="4">
        <f t="shared" si="13"/>
        <v>10297216</v>
      </c>
      <c r="R97" s="5">
        <v>-2.3099999999999999E-2</v>
      </c>
      <c r="S97" s="4">
        <v>259943</v>
      </c>
      <c r="T97" s="4">
        <f t="shared" si="15"/>
        <v>257778.1</v>
      </c>
      <c r="U97" s="4">
        <f t="shared" si="14"/>
        <v>118858</v>
      </c>
      <c r="V97" s="5">
        <v>1.67E-2</v>
      </c>
    </row>
    <row r="98" spans="1:22" x14ac:dyDescent="0.2">
      <c r="A98" s="16" t="s">
        <v>190</v>
      </c>
      <c r="B98" s="4">
        <v>0</v>
      </c>
      <c r="C98" s="4">
        <v>0</v>
      </c>
      <c r="D98" s="4">
        <v>0</v>
      </c>
      <c r="E98" s="4">
        <v>0</v>
      </c>
      <c r="F98" s="4">
        <f t="shared" si="13"/>
        <v>10297216</v>
      </c>
      <c r="R98" s="5">
        <v>-8.3999999999999995E-3</v>
      </c>
      <c r="S98" s="4">
        <v>257129</v>
      </c>
      <c r="T98" s="4">
        <f t="shared" si="15"/>
        <v>243207.2</v>
      </c>
      <c r="U98" s="4">
        <f t="shared" si="14"/>
        <v>118858</v>
      </c>
      <c r="V98" s="5">
        <v>3.2300000000000002E-2</v>
      </c>
    </row>
    <row r="99" spans="1:22" x14ac:dyDescent="0.2">
      <c r="A99" s="16" t="s">
        <v>189</v>
      </c>
      <c r="B99" s="4">
        <v>0</v>
      </c>
      <c r="C99" s="4">
        <v>0</v>
      </c>
      <c r="D99" s="4">
        <v>0</v>
      </c>
      <c r="E99" s="4">
        <v>0</v>
      </c>
      <c r="F99" s="4">
        <f t="shared" si="13"/>
        <v>10297216</v>
      </c>
      <c r="R99" s="5">
        <v>-2.9999999999999997E-4</v>
      </c>
      <c r="S99" s="4">
        <v>118858</v>
      </c>
      <c r="T99" s="4">
        <f t="shared" si="15"/>
        <v>252251.4</v>
      </c>
      <c r="U99" s="4">
        <f t="shared" si="14"/>
        <v>199852</v>
      </c>
      <c r="V99" s="5">
        <v>1.6200000000000003E-2</v>
      </c>
    </row>
    <row r="100" spans="1:22" x14ac:dyDescent="0.2">
      <c r="A100" s="16" t="s">
        <v>188</v>
      </c>
      <c r="B100" s="4">
        <v>0</v>
      </c>
      <c r="C100" s="4">
        <v>0</v>
      </c>
      <c r="D100" s="4">
        <v>0</v>
      </c>
      <c r="E100" s="4">
        <v>0</v>
      </c>
      <c r="F100" s="4">
        <f t="shared" si="13"/>
        <v>10297216</v>
      </c>
      <c r="R100" s="5">
        <v>1.9099999999999999E-2</v>
      </c>
      <c r="S100" s="4">
        <v>345589</v>
      </c>
      <c r="T100" s="4">
        <f t="shared" si="15"/>
        <v>265486.3</v>
      </c>
      <c r="U100" s="4">
        <f t="shared" si="14"/>
        <v>199852</v>
      </c>
      <c r="V100" s="5">
        <v>3.2000000000000001E-2</v>
      </c>
    </row>
    <row r="101" spans="1:22" x14ac:dyDescent="0.2">
      <c r="A101" s="16" t="s">
        <v>187</v>
      </c>
      <c r="B101" s="4">
        <v>0</v>
      </c>
      <c r="C101" s="4">
        <v>0</v>
      </c>
      <c r="D101" s="4">
        <v>0</v>
      </c>
      <c r="E101" s="4">
        <v>0</v>
      </c>
      <c r="F101" s="4">
        <f t="shared" si="13"/>
        <v>10297216</v>
      </c>
      <c r="R101" s="5">
        <v>1.04E-2</v>
      </c>
      <c r="S101" s="4">
        <v>225081</v>
      </c>
      <c r="T101" s="4">
        <f t="shared" si="15"/>
        <v>276724.5</v>
      </c>
      <c r="U101" s="4">
        <f t="shared" si="14"/>
        <v>182520</v>
      </c>
      <c r="V101" s="5">
        <v>1.6399999999999998E-2</v>
      </c>
    </row>
    <row r="102" spans="1:22" x14ac:dyDescent="0.2">
      <c r="A102" s="16" t="s">
        <v>186</v>
      </c>
      <c r="B102" s="4">
        <v>0</v>
      </c>
      <c r="C102" s="4">
        <v>0</v>
      </c>
      <c r="D102" s="4">
        <v>0</v>
      </c>
      <c r="E102" s="4">
        <v>0</v>
      </c>
      <c r="F102" s="4">
        <f t="shared" si="13"/>
        <v>10297216</v>
      </c>
      <c r="R102" s="5">
        <v>-7.000000000000001E-4</v>
      </c>
      <c r="S102" s="4">
        <v>199852</v>
      </c>
      <c r="T102" s="4">
        <f t="shared" si="15"/>
        <v>288763.7</v>
      </c>
      <c r="U102" s="4">
        <f t="shared" si="14"/>
        <v>74916</v>
      </c>
      <c r="V102" s="5">
        <v>3.2799999999999996E-2</v>
      </c>
    </row>
    <row r="103" spans="1:22" x14ac:dyDescent="0.2">
      <c r="A103" s="16" t="s">
        <v>185</v>
      </c>
      <c r="B103" s="4">
        <v>0</v>
      </c>
      <c r="C103" s="4">
        <v>0</v>
      </c>
      <c r="D103" s="4">
        <v>0</v>
      </c>
      <c r="E103" s="4">
        <v>0</v>
      </c>
      <c r="F103" s="4">
        <f t="shared" si="13"/>
        <v>10297216</v>
      </c>
      <c r="R103" s="5">
        <v>-1.7000000000000001E-2</v>
      </c>
      <c r="S103" s="4">
        <v>459150</v>
      </c>
      <c r="T103" s="4">
        <f t="shared" si="15"/>
        <v>278399.7</v>
      </c>
      <c r="U103" s="4">
        <f t="shared" si="14"/>
        <v>74916</v>
      </c>
      <c r="V103" s="5">
        <v>2.46E-2</v>
      </c>
    </row>
    <row r="104" spans="1:22" x14ac:dyDescent="0.2">
      <c r="A104" s="16" t="s">
        <v>184</v>
      </c>
      <c r="B104" s="4">
        <v>0</v>
      </c>
      <c r="C104" s="4">
        <v>0</v>
      </c>
      <c r="D104" s="4">
        <v>0</v>
      </c>
      <c r="E104" s="4">
        <v>0</v>
      </c>
      <c r="F104" s="4">
        <f t="shared" si="13"/>
        <v>10297216</v>
      </c>
      <c r="R104" s="5">
        <v>1.7100000000000001E-2</v>
      </c>
      <c r="S104" s="4">
        <v>244221</v>
      </c>
      <c r="T104" s="4">
        <f t="shared" si="15"/>
        <v>325260.90000000002</v>
      </c>
      <c r="U104" s="4">
        <f t="shared" si="14"/>
        <v>74916</v>
      </c>
      <c r="V104" s="5">
        <v>2.4199999999999999E-2</v>
      </c>
    </row>
    <row r="105" spans="1:22" x14ac:dyDescent="0.2">
      <c r="A105" s="16" t="s">
        <v>183</v>
      </c>
      <c r="B105" s="4">
        <v>0</v>
      </c>
      <c r="C105" s="4">
        <v>0</v>
      </c>
      <c r="D105" s="4">
        <v>0</v>
      </c>
      <c r="E105" s="4">
        <v>0</v>
      </c>
      <c r="F105" s="4">
        <f t="shared" si="13"/>
        <v>10297216</v>
      </c>
      <c r="R105" s="5">
        <v>1.47E-2</v>
      </c>
      <c r="S105" s="4">
        <v>470465</v>
      </c>
      <c r="T105" s="4">
        <f t="shared" si="15"/>
        <v>294125.40000000002</v>
      </c>
      <c r="U105" s="4">
        <f t="shared" si="14"/>
        <v>74916</v>
      </c>
      <c r="V105" s="5">
        <v>4.8799999999999996E-2</v>
      </c>
    </row>
    <row r="106" spans="1:22" x14ac:dyDescent="0.2">
      <c r="A106" s="16" t="s">
        <v>182</v>
      </c>
      <c r="B106" s="4">
        <v>0</v>
      </c>
      <c r="C106" s="4">
        <v>0</v>
      </c>
      <c r="D106" s="4">
        <v>0</v>
      </c>
      <c r="E106" s="4">
        <v>0</v>
      </c>
      <c r="F106" s="4">
        <f t="shared" si="13"/>
        <v>10297216</v>
      </c>
      <c r="R106" s="5">
        <v>-2.0999999999999999E-3</v>
      </c>
      <c r="S106" s="4">
        <v>182520</v>
      </c>
      <c r="T106" s="4">
        <f t="shared" si="15"/>
        <v>307883.40000000002</v>
      </c>
      <c r="U106" s="4">
        <f t="shared" si="14"/>
        <v>74916</v>
      </c>
      <c r="V106" s="5">
        <v>1.6899999999999998E-2</v>
      </c>
    </row>
    <row r="107" spans="1:22" x14ac:dyDescent="0.2">
      <c r="A107" s="16" t="s">
        <v>181</v>
      </c>
      <c r="B107" s="4">
        <v>0</v>
      </c>
      <c r="C107" s="4">
        <v>0</v>
      </c>
      <c r="D107" s="4">
        <v>0</v>
      </c>
      <c r="E107" s="4">
        <v>0</v>
      </c>
      <c r="F107" s="4">
        <f t="shared" si="13"/>
        <v>10297216</v>
      </c>
      <c r="R107" s="5">
        <v>-1.1000000000000001E-3</v>
      </c>
      <c r="S107" s="4">
        <v>74916</v>
      </c>
      <c r="T107" s="4">
        <f t="shared" si="15"/>
        <v>322205.40000000002</v>
      </c>
      <c r="U107" s="4">
        <f t="shared" si="14"/>
        <v>111420</v>
      </c>
      <c r="V107" s="5">
        <v>1.6899999999999998E-2</v>
      </c>
    </row>
    <row r="108" spans="1:22" x14ac:dyDescent="0.2">
      <c r="A108" s="16" t="s">
        <v>180</v>
      </c>
      <c r="B108" s="4">
        <v>0</v>
      </c>
      <c r="C108" s="4">
        <v>0</v>
      </c>
      <c r="D108" s="4">
        <v>0</v>
      </c>
      <c r="E108" s="4">
        <v>0</v>
      </c>
      <c r="F108" s="4">
        <f t="shared" si="13"/>
        <v>10297216</v>
      </c>
      <c r="R108" s="5">
        <v>1.1999999999999999E-3</v>
      </c>
      <c r="S108" s="4">
        <v>111420</v>
      </c>
      <c r="T108" s="4">
        <f t="shared" si="15"/>
        <v>362599.8</v>
      </c>
      <c r="U108" s="4">
        <f t="shared" si="14"/>
        <v>209300</v>
      </c>
      <c r="V108" s="5">
        <v>4.1399999999999999E-2</v>
      </c>
    </row>
    <row r="109" spans="1:22" x14ac:dyDescent="0.2">
      <c r="A109" s="16" t="s">
        <v>179</v>
      </c>
      <c r="B109" s="4">
        <v>0</v>
      </c>
      <c r="C109" s="4">
        <v>0</v>
      </c>
      <c r="D109" s="4">
        <v>0</v>
      </c>
      <c r="E109" s="4">
        <v>0</v>
      </c>
      <c r="F109" s="4">
        <f t="shared" si="13"/>
        <v>10297216</v>
      </c>
      <c r="R109" s="5">
        <v>3.6299999999999999E-2</v>
      </c>
      <c r="S109" s="4">
        <v>209300</v>
      </c>
      <c r="T109" s="4">
        <f t="shared" si="15"/>
        <v>399838.5</v>
      </c>
      <c r="U109" s="4">
        <f t="shared" si="14"/>
        <v>320244</v>
      </c>
      <c r="V109" s="5">
        <v>4.1700000000000001E-2</v>
      </c>
    </row>
    <row r="110" spans="1:22" x14ac:dyDescent="0.2">
      <c r="A110" s="16" t="s">
        <v>178</v>
      </c>
      <c r="B110" s="4">
        <v>0</v>
      </c>
      <c r="C110" s="4">
        <v>0</v>
      </c>
      <c r="D110" s="4">
        <v>0</v>
      </c>
      <c r="E110" s="4">
        <v>0</v>
      </c>
      <c r="F110" s="4">
        <f t="shared" si="13"/>
        <v>10297216</v>
      </c>
      <c r="R110" s="5">
        <v>-2.6000000000000002E-2</v>
      </c>
      <c r="S110" s="4">
        <v>477938</v>
      </c>
      <c r="T110" s="4">
        <f t="shared" si="15"/>
        <v>449732.8</v>
      </c>
      <c r="U110" s="4">
        <f t="shared" si="14"/>
        <v>159110</v>
      </c>
      <c r="V110" s="5">
        <v>4.2800000000000005E-2</v>
      </c>
    </row>
    <row r="111" spans="1:22" x14ac:dyDescent="0.2">
      <c r="A111" s="16" t="s">
        <v>177</v>
      </c>
      <c r="B111" s="4">
        <v>0</v>
      </c>
      <c r="C111" s="4">
        <v>0</v>
      </c>
      <c r="D111" s="4">
        <v>0</v>
      </c>
      <c r="E111" s="4">
        <v>0</v>
      </c>
      <c r="F111" s="4">
        <f t="shared" si="13"/>
        <v>10297216</v>
      </c>
      <c r="R111" s="5">
        <v>-6.4000000000000003E-3</v>
      </c>
      <c r="S111" s="4">
        <v>337463</v>
      </c>
      <c r="T111" s="4">
        <f t="shared" si="15"/>
        <v>502200.8</v>
      </c>
      <c r="U111" s="4">
        <f t="shared" si="14"/>
        <v>159110</v>
      </c>
      <c r="V111" s="5">
        <v>0.05</v>
      </c>
    </row>
    <row r="112" spans="1:22" x14ac:dyDescent="0.2">
      <c r="A112" s="16" t="s">
        <v>176</v>
      </c>
      <c r="B112" s="4">
        <v>0</v>
      </c>
      <c r="C112" s="4">
        <v>0</v>
      </c>
      <c r="D112" s="4">
        <v>0</v>
      </c>
      <c r="E112" s="4">
        <v>0</v>
      </c>
      <c r="F112" s="4">
        <f t="shared" si="13"/>
        <v>10297216</v>
      </c>
      <c r="R112" s="5">
        <v>1.5E-3</v>
      </c>
      <c r="S112" s="4">
        <v>320244</v>
      </c>
      <c r="T112" s="4">
        <f t="shared" si="15"/>
        <v>537642.4</v>
      </c>
      <c r="U112" s="4">
        <f t="shared" si="14"/>
        <v>159110</v>
      </c>
      <c r="V112" s="5">
        <v>3.3399999999999999E-2</v>
      </c>
    </row>
    <row r="113" spans="1:22" x14ac:dyDescent="0.2">
      <c r="A113" s="16" t="s">
        <v>175</v>
      </c>
      <c r="B113" s="4">
        <v>0</v>
      </c>
      <c r="C113" s="4">
        <v>0</v>
      </c>
      <c r="D113" s="4">
        <v>0</v>
      </c>
      <c r="E113" s="4">
        <v>0</v>
      </c>
      <c r="F113" s="4">
        <f t="shared" si="13"/>
        <v>10297216</v>
      </c>
      <c r="R113" s="5">
        <v>-7.000000000000001E-4</v>
      </c>
      <c r="S113" s="4">
        <v>355510</v>
      </c>
      <c r="T113" s="4">
        <f t="shared" si="15"/>
        <v>573374.4</v>
      </c>
      <c r="U113" s="4">
        <f t="shared" si="14"/>
        <v>159110</v>
      </c>
      <c r="V113" s="5">
        <v>4.1700000000000001E-2</v>
      </c>
    </row>
    <row r="114" spans="1:22" x14ac:dyDescent="0.2">
      <c r="A114" s="16" t="s">
        <v>174</v>
      </c>
      <c r="B114" s="4">
        <v>0</v>
      </c>
      <c r="C114" s="4">
        <v>0</v>
      </c>
      <c r="D114" s="4">
        <v>0</v>
      </c>
      <c r="E114" s="4">
        <v>0</v>
      </c>
      <c r="F114" s="4">
        <f t="shared" si="13"/>
        <v>10297216</v>
      </c>
      <c r="R114" s="5">
        <v>-4.9000000000000002E-2</v>
      </c>
      <c r="S114" s="4">
        <v>712833</v>
      </c>
      <c r="T114" s="4">
        <f t="shared" si="15"/>
        <v>540876.6</v>
      </c>
      <c r="U114" s="4">
        <f t="shared" si="14"/>
        <v>159110</v>
      </c>
      <c r="V114" s="5">
        <v>7.2599999999999998E-2</v>
      </c>
    </row>
    <row r="115" spans="1:22" x14ac:dyDescent="0.2">
      <c r="A115" s="16" t="s">
        <v>173</v>
      </c>
      <c r="B115" s="4">
        <v>0</v>
      </c>
      <c r="C115" s="4">
        <v>0</v>
      </c>
      <c r="D115" s="4">
        <v>0</v>
      </c>
      <c r="E115" s="4">
        <v>0</v>
      </c>
      <c r="F115" s="4">
        <f t="shared" si="13"/>
        <v>10297216</v>
      </c>
      <c r="R115" s="5">
        <v>3.0999999999999999E-3</v>
      </c>
      <c r="S115" s="4">
        <v>159110</v>
      </c>
      <c r="T115" s="4">
        <f t="shared" si="15"/>
        <v>554205.6</v>
      </c>
      <c r="U115" s="4">
        <f t="shared" si="14"/>
        <v>218136</v>
      </c>
      <c r="V115" s="5">
        <v>2.3900000000000001E-2</v>
      </c>
    </row>
    <row r="116" spans="1:22" x14ac:dyDescent="0.2">
      <c r="A116" s="16" t="s">
        <v>172</v>
      </c>
      <c r="B116" s="4">
        <v>0</v>
      </c>
      <c r="C116" s="4">
        <v>0</v>
      </c>
      <c r="D116" s="4">
        <v>0</v>
      </c>
      <c r="E116" s="4">
        <v>0</v>
      </c>
      <c r="F116" s="4">
        <f t="shared" si="13"/>
        <v>10297216</v>
      </c>
      <c r="R116" s="5">
        <v>7.7000000000000002E-3</v>
      </c>
      <c r="S116" s="4">
        <v>320100</v>
      </c>
      <c r="T116" s="4">
        <f t="shared" ref="T116:T121" si="16">AVERAGE(S117:S126)</f>
        <v>590226.5</v>
      </c>
      <c r="U116" s="4">
        <f t="shared" si="14"/>
        <v>218136</v>
      </c>
      <c r="V116" s="5">
        <v>3.1800000000000002E-2</v>
      </c>
    </row>
    <row r="117" spans="1:22" x14ac:dyDescent="0.2">
      <c r="A117" s="16" t="s">
        <v>171</v>
      </c>
      <c r="B117" s="4">
        <v>0</v>
      </c>
      <c r="C117" s="4">
        <v>0</v>
      </c>
      <c r="D117" s="4">
        <v>0</v>
      </c>
      <c r="E117" s="4">
        <v>0</v>
      </c>
      <c r="F117" s="4">
        <f t="shared" si="13"/>
        <v>10297216</v>
      </c>
      <c r="R117" s="5">
        <v>4.8999999999999998E-3</v>
      </c>
      <c r="S117" s="4">
        <v>218136</v>
      </c>
      <c r="T117" s="4">
        <f t="shared" si="16"/>
        <v>589615</v>
      </c>
      <c r="U117" s="4">
        <f t="shared" si="14"/>
        <v>515364</v>
      </c>
      <c r="V117" s="5">
        <v>3.2000000000000001E-2</v>
      </c>
    </row>
    <row r="118" spans="1:22" x14ac:dyDescent="0.2">
      <c r="A118" s="16" t="s">
        <v>170</v>
      </c>
      <c r="B118" s="4">
        <v>0</v>
      </c>
      <c r="C118" s="4">
        <v>0</v>
      </c>
      <c r="D118" s="4">
        <v>0</v>
      </c>
      <c r="E118" s="4">
        <v>0</v>
      </c>
      <c r="F118" s="4">
        <f t="shared" si="13"/>
        <v>10297216</v>
      </c>
      <c r="R118" s="5">
        <v>6.3E-3</v>
      </c>
      <c r="S118" s="4">
        <v>515364</v>
      </c>
      <c r="T118" s="4">
        <f t="shared" si="16"/>
        <v>565743.80000000005</v>
      </c>
      <c r="U118" s="4">
        <f t="shared" si="14"/>
        <v>581687</v>
      </c>
      <c r="V118" s="5">
        <v>4.8000000000000001E-2</v>
      </c>
    </row>
    <row r="119" spans="1:22" x14ac:dyDescent="0.2">
      <c r="A119" s="16" t="s">
        <v>169</v>
      </c>
      <c r="B119" s="4">
        <v>0</v>
      </c>
      <c r="C119" s="4">
        <v>0</v>
      </c>
      <c r="D119" s="4">
        <v>0</v>
      </c>
      <c r="E119" s="4">
        <v>0</v>
      </c>
      <c r="F119" s="4">
        <f t="shared" si="13"/>
        <v>10297216</v>
      </c>
      <c r="R119" s="5">
        <v>-8.3999999999999995E-3</v>
      </c>
      <c r="S119" s="4">
        <v>581687</v>
      </c>
      <c r="T119" s="4">
        <f t="shared" si="16"/>
        <v>582406.1</v>
      </c>
      <c r="U119" s="4">
        <f t="shared" si="14"/>
        <v>387855</v>
      </c>
      <c r="V119" s="5">
        <v>3.2599999999999997E-2</v>
      </c>
    </row>
    <row r="120" spans="1:22" x14ac:dyDescent="0.2">
      <c r="A120" s="16" t="s">
        <v>168</v>
      </c>
      <c r="B120" s="4">
        <v>0</v>
      </c>
      <c r="C120" s="4">
        <v>0</v>
      </c>
      <c r="D120" s="4">
        <v>0</v>
      </c>
      <c r="E120" s="4">
        <v>0</v>
      </c>
      <c r="F120" s="4">
        <f t="shared" si="13"/>
        <v>10297216</v>
      </c>
      <c r="R120" s="5">
        <v>-3.5200000000000002E-2</v>
      </c>
      <c r="S120" s="4">
        <v>976881</v>
      </c>
      <c r="T120" s="4">
        <f t="shared" si="16"/>
        <v>552309.30000000005</v>
      </c>
      <c r="U120" s="4">
        <f t="shared" si="14"/>
        <v>292400</v>
      </c>
      <c r="V120" s="5">
        <v>6.3500000000000001E-2</v>
      </c>
    </row>
    <row r="121" spans="1:22" x14ac:dyDescent="0.2">
      <c r="A121" s="16" t="s">
        <v>167</v>
      </c>
      <c r="B121" s="4">
        <v>300</v>
      </c>
      <c r="C121" s="4">
        <v>0</v>
      </c>
      <c r="D121" s="4">
        <v>300</v>
      </c>
      <c r="E121" s="4">
        <v>3791776</v>
      </c>
      <c r="F121" s="4">
        <f t="shared" si="13"/>
        <v>10297216</v>
      </c>
      <c r="R121" s="5">
        <v>-2.0199999999999999E-2</v>
      </c>
      <c r="S121" s="4">
        <v>862143</v>
      </c>
      <c r="T121" s="4">
        <f t="shared" si="16"/>
        <v>620525.4</v>
      </c>
      <c r="U121" s="4">
        <f t="shared" si="14"/>
        <v>292400</v>
      </c>
      <c r="V121" s="5">
        <v>4.6600000000000003E-2</v>
      </c>
    </row>
    <row r="122" spans="1:22" x14ac:dyDescent="0.2">
      <c r="A122" s="16" t="s">
        <v>166</v>
      </c>
      <c r="B122" s="4">
        <v>0</v>
      </c>
      <c r="C122" s="4">
        <v>0</v>
      </c>
      <c r="D122" s="4">
        <v>0</v>
      </c>
      <c r="E122" s="4">
        <v>0</v>
      </c>
      <c r="F122" s="4">
        <f t="shared" si="13"/>
        <v>6505440</v>
      </c>
      <c r="R122" s="5">
        <v>-6.9999999999999993E-3</v>
      </c>
      <c r="S122" s="4">
        <v>674660</v>
      </c>
      <c r="T122" s="4">
        <f>AVERAGE(S123:S132)</f>
        <v>623207.4</v>
      </c>
      <c r="U122" s="4">
        <f t="shared" si="14"/>
        <v>212021</v>
      </c>
      <c r="V122" s="5">
        <v>3.0600000000000002E-2</v>
      </c>
    </row>
    <row r="123" spans="1:22" x14ac:dyDescent="0.2">
      <c r="A123" s="16" t="s">
        <v>165</v>
      </c>
      <c r="B123" s="4">
        <v>0</v>
      </c>
      <c r="C123" s="4">
        <v>0</v>
      </c>
      <c r="D123" s="4">
        <v>0</v>
      </c>
      <c r="E123" s="4">
        <v>0</v>
      </c>
      <c r="F123" s="4">
        <f t="shared" si="13"/>
        <v>6505440</v>
      </c>
      <c r="R123" s="5">
        <v>5.5000000000000005E-3</v>
      </c>
      <c r="S123" s="4">
        <v>712830</v>
      </c>
      <c r="U123" s="4">
        <f t="shared" si="14"/>
        <v>212021</v>
      </c>
      <c r="V123" s="5">
        <v>3.7900000000000003E-2</v>
      </c>
    </row>
    <row r="124" spans="1:22" x14ac:dyDescent="0.2">
      <c r="A124" s="16" t="s">
        <v>164</v>
      </c>
      <c r="B124" s="4">
        <v>0</v>
      </c>
      <c r="C124" s="4">
        <v>0</v>
      </c>
      <c r="D124" s="4">
        <v>0</v>
      </c>
      <c r="E124" s="4">
        <v>0</v>
      </c>
      <c r="F124" s="4">
        <f t="shared" si="13"/>
        <v>6505440</v>
      </c>
      <c r="R124" s="5">
        <v>8.9999999999999998E-4</v>
      </c>
      <c r="S124" s="4">
        <v>387855</v>
      </c>
      <c r="U124" s="4">
        <f t="shared" ref="U124:U126" si="17">MIN(S125:S129)</f>
        <v>212021</v>
      </c>
      <c r="V124" s="5">
        <v>3.0600000000000002E-2</v>
      </c>
    </row>
    <row r="125" spans="1:22" x14ac:dyDescent="0.2">
      <c r="A125" s="16" t="s">
        <v>163</v>
      </c>
      <c r="B125" s="4">
        <v>0</v>
      </c>
      <c r="C125" s="4">
        <v>0</v>
      </c>
      <c r="D125" s="4">
        <v>0</v>
      </c>
      <c r="E125" s="4">
        <v>0</v>
      </c>
      <c r="F125" s="4">
        <f t="shared" si="13"/>
        <v>6505440</v>
      </c>
      <c r="R125" s="5">
        <v>-4.4000000000000003E-3</v>
      </c>
      <c r="S125" s="4">
        <v>292400</v>
      </c>
      <c r="U125" s="4">
        <f t="shared" si="17"/>
        <v>212021</v>
      </c>
      <c r="V125" s="5">
        <v>3.04E-2</v>
      </c>
    </row>
    <row r="126" spans="1:22" x14ac:dyDescent="0.2">
      <c r="A126" s="16" t="s">
        <v>162</v>
      </c>
      <c r="B126" s="4">
        <v>500</v>
      </c>
      <c r="C126" s="4">
        <v>0</v>
      </c>
      <c r="D126" s="4">
        <v>500</v>
      </c>
      <c r="E126" s="4">
        <v>6505440</v>
      </c>
      <c r="F126" s="4">
        <f t="shared" ref="F126:F130" si="18">E126+F127</f>
        <v>6505440</v>
      </c>
      <c r="R126" s="5">
        <v>1.6500000000000001E-2</v>
      </c>
      <c r="S126" s="4">
        <v>680309</v>
      </c>
      <c r="U126" s="4">
        <f t="shared" si="17"/>
        <v>212021</v>
      </c>
      <c r="V126" s="5">
        <v>4.5199999999999997E-2</v>
      </c>
    </row>
    <row r="127" spans="1:22" x14ac:dyDescent="0.2">
      <c r="A127" s="16" t="s">
        <v>161</v>
      </c>
      <c r="B127" s="4">
        <v>0</v>
      </c>
      <c r="C127" s="4">
        <v>0</v>
      </c>
      <c r="D127" s="4">
        <v>0</v>
      </c>
      <c r="E127" s="4">
        <v>0</v>
      </c>
      <c r="F127" s="4">
        <f t="shared" si="18"/>
        <v>0</v>
      </c>
      <c r="R127" s="5">
        <v>-2.7000000000000001E-3</v>
      </c>
      <c r="S127" s="4">
        <v>212021</v>
      </c>
      <c r="U127" s="4">
        <f>MIN(S128:S132)</f>
        <v>276652</v>
      </c>
      <c r="V127" s="5">
        <v>2.3099999999999999E-2</v>
      </c>
    </row>
    <row r="128" spans="1:22" x14ac:dyDescent="0.2">
      <c r="A128" s="16" t="s">
        <v>160</v>
      </c>
      <c r="B128" s="4">
        <v>0</v>
      </c>
      <c r="C128" s="4">
        <v>0</v>
      </c>
      <c r="D128" s="4">
        <v>0</v>
      </c>
      <c r="E128" s="4">
        <v>0</v>
      </c>
      <c r="F128" s="4">
        <f t="shared" si="18"/>
        <v>0</v>
      </c>
      <c r="R128" s="5">
        <v>-7.9000000000000008E-3</v>
      </c>
      <c r="S128" s="4">
        <v>276652</v>
      </c>
      <c r="V128" s="5">
        <v>2.3099999999999999E-2</v>
      </c>
    </row>
    <row r="129" spans="1:22" x14ac:dyDescent="0.2">
      <c r="A129" s="16" t="s">
        <v>159</v>
      </c>
      <c r="B129" s="4">
        <v>0</v>
      </c>
      <c r="C129" s="4">
        <v>0</v>
      </c>
      <c r="D129" s="4">
        <v>0</v>
      </c>
      <c r="E129" s="4">
        <v>0</v>
      </c>
      <c r="F129" s="4">
        <f t="shared" si="18"/>
        <v>0</v>
      </c>
      <c r="R129" s="5">
        <v>1.78E-2</v>
      </c>
      <c r="S129" s="4">
        <v>748310</v>
      </c>
      <c r="V129" s="5">
        <v>2.3099999999999999E-2</v>
      </c>
    </row>
    <row r="130" spans="1:22" x14ac:dyDescent="0.2">
      <c r="A130" s="16" t="s">
        <v>158</v>
      </c>
      <c r="B130" s="4">
        <v>0</v>
      </c>
      <c r="C130" s="4">
        <v>0</v>
      </c>
      <c r="D130" s="4">
        <v>0</v>
      </c>
      <c r="E130" s="4">
        <v>0</v>
      </c>
      <c r="F130" s="4">
        <f t="shared" si="18"/>
        <v>0</v>
      </c>
      <c r="R130" s="5">
        <v>1.04E-2</v>
      </c>
      <c r="S130" s="4">
        <v>675913</v>
      </c>
      <c r="V130" s="5">
        <v>5.4299999999999994E-2</v>
      </c>
    </row>
    <row r="131" spans="1:22" x14ac:dyDescent="0.2">
      <c r="A131" s="16" t="s">
        <v>157</v>
      </c>
      <c r="B131" s="4">
        <v>0</v>
      </c>
      <c r="C131" s="4">
        <v>0</v>
      </c>
      <c r="D131" s="4">
        <v>0</v>
      </c>
      <c r="E131" s="4">
        <v>0</v>
      </c>
      <c r="F131" s="4">
        <f>E131+F132</f>
        <v>0</v>
      </c>
      <c r="R131" s="5">
        <v>-9.7000000000000003E-3</v>
      </c>
      <c r="S131" s="4">
        <v>1544304</v>
      </c>
      <c r="V131" s="5">
        <v>3.1300000000000001E-2</v>
      </c>
    </row>
    <row r="132" spans="1:22" x14ac:dyDescent="0.2">
      <c r="A132" s="16" t="s">
        <v>156</v>
      </c>
      <c r="B132" s="4">
        <v>0</v>
      </c>
      <c r="C132" s="4">
        <v>0</v>
      </c>
      <c r="D132" s="4">
        <v>0</v>
      </c>
      <c r="E132" s="4">
        <v>0</v>
      </c>
      <c r="F132" s="4">
        <f>E132</f>
        <v>0</v>
      </c>
      <c r="R132" s="5">
        <v>2.4799999999999999E-2</v>
      </c>
      <c r="S132" s="4">
        <v>701480</v>
      </c>
      <c r="V132" s="5">
        <v>3.1099999999999999E-2</v>
      </c>
    </row>
    <row r="133" spans="1:22" x14ac:dyDescent="0.2">
      <c r="A133" s="36"/>
      <c r="B133" s="36"/>
      <c r="C133" s="36"/>
      <c r="D133" s="36"/>
      <c r="E133" s="36"/>
      <c r="F133" s="36"/>
      <c r="G133" s="36"/>
      <c r="H133" s="36"/>
      <c r="I133" s="36"/>
      <c r="J133" s="36"/>
      <c r="K133" s="36"/>
      <c r="L133" s="36"/>
      <c r="M133" s="36"/>
      <c r="N133" s="36"/>
      <c r="O133" s="36"/>
      <c r="P133" s="36"/>
      <c r="Q133" s="36"/>
      <c r="R133" s="36"/>
      <c r="S133" s="36"/>
      <c r="T133" s="36"/>
      <c r="U133" s="36"/>
      <c r="V133" s="36"/>
    </row>
    <row r="134" spans="1:22" x14ac:dyDescent="0.2">
      <c r="A134" s="36"/>
      <c r="B134" s="36"/>
      <c r="C134" s="36"/>
      <c r="D134" s="36"/>
      <c r="E134" s="36"/>
      <c r="F134" s="36"/>
      <c r="G134" s="36"/>
      <c r="H134" s="36"/>
      <c r="I134" s="36"/>
      <c r="J134" s="36"/>
      <c r="K134" s="36"/>
      <c r="L134" s="36"/>
      <c r="M134" s="36"/>
      <c r="N134" s="36"/>
      <c r="O134" s="36"/>
      <c r="P134" s="36"/>
      <c r="Q134" s="36"/>
      <c r="R134" s="36"/>
      <c r="S134" s="36"/>
      <c r="T134" s="36"/>
      <c r="U134" s="36"/>
      <c r="V134" s="36"/>
    </row>
    <row r="135" spans="1:22" x14ac:dyDescent="0.2">
      <c r="A135" s="36"/>
      <c r="B135" s="36"/>
      <c r="C135" s="36"/>
      <c r="D135" s="36"/>
      <c r="E135" s="36"/>
      <c r="F135" s="36"/>
      <c r="G135" s="36"/>
      <c r="H135" s="36"/>
      <c r="I135" s="36"/>
      <c r="J135" s="36"/>
      <c r="K135" s="36"/>
      <c r="L135" s="36"/>
      <c r="M135" s="36"/>
      <c r="N135" s="36"/>
      <c r="O135" s="36"/>
      <c r="P135" s="36"/>
      <c r="Q135" s="36"/>
      <c r="R135" s="36"/>
      <c r="S135" s="36"/>
      <c r="T135" s="36"/>
      <c r="U135" s="36"/>
      <c r="V135" s="36"/>
    </row>
    <row r="136" spans="1:22" x14ac:dyDescent="0.2">
      <c r="A136" s="36"/>
      <c r="B136" s="36"/>
      <c r="C136" s="36"/>
      <c r="D136" s="36"/>
      <c r="E136" s="36"/>
      <c r="F136" s="36"/>
      <c r="G136" s="36"/>
      <c r="H136" s="36"/>
      <c r="I136" s="36"/>
      <c r="J136" s="36"/>
      <c r="K136" s="36"/>
      <c r="L136" s="36"/>
      <c r="M136" s="36"/>
      <c r="N136" s="36"/>
      <c r="O136" s="36"/>
      <c r="P136" s="36"/>
      <c r="Q136" s="36"/>
      <c r="R136" s="36"/>
      <c r="S136" s="36"/>
      <c r="T136" s="36"/>
      <c r="U136" s="36"/>
      <c r="V136" s="36"/>
    </row>
    <row r="137" spans="1:22" x14ac:dyDescent="0.2">
      <c r="A137" s="36" t="s">
        <v>246</v>
      </c>
      <c r="B137" s="36"/>
      <c r="C137" s="36"/>
      <c r="D137" s="36"/>
      <c r="E137" s="36"/>
      <c r="F137" s="36"/>
      <c r="G137" s="36"/>
      <c r="H137" s="36"/>
      <c r="I137" s="36"/>
      <c r="J137" s="36"/>
      <c r="K137" s="36"/>
      <c r="L137" s="36"/>
      <c r="M137" s="36"/>
      <c r="N137" s="36"/>
      <c r="O137" s="36"/>
      <c r="P137" s="36"/>
      <c r="Q137" s="36"/>
      <c r="R137" s="36"/>
      <c r="S137" s="36"/>
      <c r="T137" s="36"/>
      <c r="U137" s="36"/>
      <c r="V137" s="36"/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4B51E7-B5A5-704A-BB08-4B24314011CF}">
  <sheetPr codeName="Sheet104"/>
  <dimension ref="A1:V137"/>
  <sheetViews>
    <sheetView workbookViewId="0">
      <selection activeCell="F17" sqref="F17"/>
    </sheetView>
  </sheetViews>
  <sheetFormatPr baseColWidth="10" defaultRowHeight="16" x14ac:dyDescent="0.2"/>
  <cols>
    <col min="5" max="5" width="13.33203125" customWidth="1"/>
    <col min="6" max="6" width="14.6640625" customWidth="1"/>
  </cols>
  <sheetData>
    <row r="1" spans="1:22" x14ac:dyDescent="0.2">
      <c r="A1" s="36"/>
      <c r="B1" s="80" t="s">
        <v>5</v>
      </c>
      <c r="C1" s="80"/>
      <c r="D1" s="80"/>
      <c r="E1" s="80"/>
      <c r="F1" s="80"/>
      <c r="G1" s="81" t="s">
        <v>6</v>
      </c>
      <c r="H1" s="81"/>
      <c r="I1" s="81"/>
      <c r="J1" s="81"/>
      <c r="K1" s="81"/>
      <c r="L1" s="82" t="s">
        <v>15</v>
      </c>
      <c r="M1" s="82"/>
      <c r="N1" s="82"/>
      <c r="O1" s="82"/>
      <c r="P1" s="82"/>
      <c r="Q1" s="82"/>
      <c r="R1" s="82"/>
      <c r="S1" s="82"/>
      <c r="T1" s="82"/>
      <c r="U1" s="82"/>
      <c r="V1" s="36"/>
    </row>
    <row r="2" spans="1:22" x14ac:dyDescent="0.2">
      <c r="A2" s="37" t="s">
        <v>4</v>
      </c>
      <c r="B2" s="38" t="s">
        <v>0</v>
      </c>
      <c r="C2" s="38" t="s">
        <v>1</v>
      </c>
      <c r="D2" s="38" t="s">
        <v>10</v>
      </c>
      <c r="E2" s="38" t="s">
        <v>11</v>
      </c>
      <c r="F2" s="38" t="s">
        <v>7</v>
      </c>
      <c r="G2" s="38" t="s">
        <v>8</v>
      </c>
      <c r="H2" s="38" t="s">
        <v>9</v>
      </c>
      <c r="I2" s="38" t="s">
        <v>10</v>
      </c>
      <c r="J2" s="38" t="s">
        <v>11</v>
      </c>
      <c r="K2" s="38" t="s">
        <v>7</v>
      </c>
      <c r="L2" s="38" t="s">
        <v>17</v>
      </c>
      <c r="M2" s="38" t="s">
        <v>18</v>
      </c>
      <c r="N2" s="38" t="s">
        <v>234</v>
      </c>
      <c r="O2" s="38" t="s">
        <v>235</v>
      </c>
      <c r="P2" s="38" t="s">
        <v>19</v>
      </c>
      <c r="Q2" s="38" t="s">
        <v>20</v>
      </c>
      <c r="R2" s="38" t="s">
        <v>12</v>
      </c>
      <c r="S2" s="38" t="s">
        <v>3</v>
      </c>
      <c r="T2" s="38" t="s">
        <v>252</v>
      </c>
      <c r="U2" s="38" t="s">
        <v>253</v>
      </c>
      <c r="V2" s="38" t="s">
        <v>236</v>
      </c>
    </row>
    <row r="3" spans="1:22" x14ac:dyDescent="0.2">
      <c r="A3" s="16" t="s">
        <v>357</v>
      </c>
      <c r="B3" s="4">
        <v>307400</v>
      </c>
      <c r="C3" s="4">
        <v>4300</v>
      </c>
      <c r="D3" s="4">
        <v>303100</v>
      </c>
      <c r="E3" s="4">
        <v>10501510000</v>
      </c>
      <c r="F3" s="4">
        <f t="shared" ref="F3:F11" si="0">E3+F4</f>
        <v>-6474522527</v>
      </c>
      <c r="L3" s="4">
        <v>848</v>
      </c>
      <c r="M3" s="4">
        <v>1545</v>
      </c>
      <c r="N3" s="4">
        <v>57</v>
      </c>
      <c r="O3" s="4">
        <v>108</v>
      </c>
      <c r="P3" s="4">
        <v>1040800</v>
      </c>
      <c r="Q3" s="4">
        <v>1487400</v>
      </c>
      <c r="R3" s="5">
        <v>-7.4099999999999999E-2</v>
      </c>
      <c r="S3" s="4">
        <v>2559400</v>
      </c>
      <c r="T3" s="4">
        <f t="shared" ref="T3:T38" si="1">AVERAGE(S4:S13)</f>
        <v>1218220</v>
      </c>
      <c r="U3" s="4">
        <f t="shared" ref="U3:U11" si="2">MIN(S4:S8)</f>
        <v>918800</v>
      </c>
      <c r="V3" s="5">
        <v>7.17E-2</v>
      </c>
    </row>
    <row r="4" spans="1:22" x14ac:dyDescent="0.2">
      <c r="A4" s="16" t="s">
        <v>356</v>
      </c>
      <c r="B4" s="4">
        <v>12600</v>
      </c>
      <c r="C4" s="4">
        <v>50100</v>
      </c>
      <c r="D4" s="4">
        <v>-37500</v>
      </c>
      <c r="E4" s="4">
        <v>-1372250000</v>
      </c>
      <c r="F4" s="4">
        <f t="shared" si="0"/>
        <v>-16976032527</v>
      </c>
      <c r="L4" s="4">
        <v>403</v>
      </c>
      <c r="M4" s="4">
        <v>679</v>
      </c>
      <c r="N4" s="4">
        <v>15</v>
      </c>
      <c r="O4" s="4">
        <v>29</v>
      </c>
      <c r="P4" s="4">
        <v>279300</v>
      </c>
      <c r="Q4" s="4">
        <v>633100</v>
      </c>
      <c r="R4" s="5">
        <v>-3.3099999999999997E-2</v>
      </c>
      <c r="S4" s="4">
        <v>918800</v>
      </c>
      <c r="T4" s="4">
        <f t="shared" si="1"/>
        <v>1244890</v>
      </c>
      <c r="U4" s="4">
        <f t="shared" si="2"/>
        <v>1004600</v>
      </c>
      <c r="V4" s="5">
        <v>2.8300000000000002E-2</v>
      </c>
    </row>
    <row r="5" spans="1:22" x14ac:dyDescent="0.2">
      <c r="A5" s="16" t="s">
        <v>355</v>
      </c>
      <c r="B5" s="4">
        <v>10000</v>
      </c>
      <c r="C5" s="4">
        <v>800</v>
      </c>
      <c r="D5" s="4">
        <v>9200</v>
      </c>
      <c r="E5" s="4">
        <v>338260000</v>
      </c>
      <c r="F5" s="4">
        <f t="shared" si="0"/>
        <v>-15603782527</v>
      </c>
      <c r="L5" s="4">
        <v>424</v>
      </c>
      <c r="M5" s="4">
        <v>783</v>
      </c>
      <c r="N5" s="4">
        <v>34</v>
      </c>
      <c r="O5" s="4">
        <v>39</v>
      </c>
      <c r="P5" s="4">
        <v>363700</v>
      </c>
      <c r="Q5" s="4">
        <v>556000</v>
      </c>
      <c r="R5" s="5">
        <v>-2.5999999999999999E-3</v>
      </c>
      <c r="S5" s="4">
        <v>1021400</v>
      </c>
      <c r="T5" s="4">
        <f t="shared" si="1"/>
        <v>1335860</v>
      </c>
      <c r="U5" s="4">
        <f t="shared" si="2"/>
        <v>1004600</v>
      </c>
      <c r="V5" s="5">
        <v>2.6699999999999998E-2</v>
      </c>
    </row>
    <row r="6" spans="1:22" x14ac:dyDescent="0.2">
      <c r="A6" s="16" t="s">
        <v>354</v>
      </c>
      <c r="B6" s="4">
        <v>3600</v>
      </c>
      <c r="C6" s="4">
        <v>42700</v>
      </c>
      <c r="D6" s="4">
        <v>-39100</v>
      </c>
      <c r="E6" s="4">
        <v>-1483050000</v>
      </c>
      <c r="F6" s="4">
        <f t="shared" si="0"/>
        <v>-15942042527</v>
      </c>
      <c r="L6" s="4">
        <v>385</v>
      </c>
      <c r="M6" s="4">
        <v>938</v>
      </c>
      <c r="N6" s="4">
        <v>46</v>
      </c>
      <c r="O6" s="4">
        <v>82</v>
      </c>
      <c r="P6" s="4">
        <v>427300</v>
      </c>
      <c r="Q6" s="4">
        <v>1011100</v>
      </c>
      <c r="R6" s="5">
        <v>-2.53E-2</v>
      </c>
      <c r="S6" s="4">
        <v>1441200</v>
      </c>
      <c r="T6" s="4">
        <f t="shared" si="1"/>
        <v>1299030</v>
      </c>
      <c r="U6" s="4">
        <f t="shared" si="2"/>
        <v>1004600</v>
      </c>
      <c r="V6" s="5">
        <v>2.6099999999999998E-2</v>
      </c>
    </row>
    <row r="7" spans="1:22" x14ac:dyDescent="0.2">
      <c r="A7" s="16" t="s">
        <v>353</v>
      </c>
      <c r="B7" s="4">
        <v>59500</v>
      </c>
      <c r="C7" s="4">
        <v>73300</v>
      </c>
      <c r="D7" s="4">
        <v>-13800</v>
      </c>
      <c r="E7" s="4">
        <v>-524850000</v>
      </c>
      <c r="F7" s="4">
        <f t="shared" si="0"/>
        <v>-14458992527</v>
      </c>
      <c r="L7" s="4">
        <v>550</v>
      </c>
      <c r="M7" s="4">
        <v>455</v>
      </c>
      <c r="N7" s="4">
        <v>48</v>
      </c>
      <c r="O7" s="4">
        <v>39</v>
      </c>
      <c r="P7" s="4">
        <v>502200</v>
      </c>
      <c r="Q7" s="4">
        <v>424000</v>
      </c>
      <c r="R7" s="5">
        <v>1.8600000000000002E-2</v>
      </c>
      <c r="S7" s="4">
        <v>1004600</v>
      </c>
      <c r="T7" s="4">
        <f t="shared" si="1"/>
        <v>1349730</v>
      </c>
      <c r="U7" s="4">
        <f t="shared" si="2"/>
        <v>796200</v>
      </c>
      <c r="V7" s="5">
        <v>3.5200000000000002E-2</v>
      </c>
    </row>
    <row r="8" spans="1:22" x14ac:dyDescent="0.2">
      <c r="A8" s="16" t="s">
        <v>352</v>
      </c>
      <c r="B8" s="4">
        <v>200</v>
      </c>
      <c r="C8" s="4">
        <v>222600</v>
      </c>
      <c r="D8" s="4">
        <v>-222400</v>
      </c>
      <c r="E8" s="4">
        <v>-8369820000</v>
      </c>
      <c r="F8" s="4">
        <f t="shared" si="0"/>
        <v>-13934142527</v>
      </c>
      <c r="L8" s="4">
        <v>617</v>
      </c>
      <c r="M8" s="4">
        <v>973</v>
      </c>
      <c r="N8" s="4">
        <v>39</v>
      </c>
      <c r="O8" s="4">
        <v>50</v>
      </c>
      <c r="P8" s="4">
        <v>478100</v>
      </c>
      <c r="Q8" s="4">
        <v>718800</v>
      </c>
      <c r="R8" s="5">
        <v>-2.1099999999999997E-2</v>
      </c>
      <c r="S8" s="4">
        <v>1274700</v>
      </c>
      <c r="T8" s="4">
        <f t="shared" si="1"/>
        <v>1507950</v>
      </c>
      <c r="U8" s="4">
        <f t="shared" si="2"/>
        <v>796200</v>
      </c>
      <c r="V8" s="5">
        <v>3.2599999999999997E-2</v>
      </c>
    </row>
    <row r="9" spans="1:22" x14ac:dyDescent="0.2">
      <c r="A9" s="16" t="s">
        <v>351</v>
      </c>
      <c r="B9" s="4">
        <v>18700</v>
      </c>
      <c r="C9" s="4">
        <v>87800</v>
      </c>
      <c r="D9" s="4">
        <v>-69100</v>
      </c>
      <c r="E9" s="4">
        <v>-2692970000</v>
      </c>
      <c r="F9" s="4">
        <f t="shared" si="0"/>
        <v>-5564322527</v>
      </c>
      <c r="L9" s="4">
        <v>424</v>
      </c>
      <c r="M9" s="4">
        <v>732</v>
      </c>
      <c r="N9" s="4">
        <v>50</v>
      </c>
      <c r="O9" s="4">
        <v>57</v>
      </c>
      <c r="P9" s="4">
        <v>483700</v>
      </c>
      <c r="Q9" s="4">
        <v>734300</v>
      </c>
      <c r="R9" s="5">
        <v>-2.46E-2</v>
      </c>
      <c r="S9" s="4">
        <v>1219200</v>
      </c>
      <c r="T9" s="4">
        <f t="shared" si="1"/>
        <v>1613160</v>
      </c>
      <c r="U9" s="4">
        <f t="shared" si="2"/>
        <v>796200</v>
      </c>
      <c r="V9" s="5">
        <v>2.7900000000000001E-2</v>
      </c>
    </row>
    <row r="10" spans="1:22" x14ac:dyDescent="0.2">
      <c r="A10" s="16" t="s">
        <v>350</v>
      </c>
      <c r="B10" s="4">
        <v>74500</v>
      </c>
      <c r="C10" s="4">
        <v>34900</v>
      </c>
      <c r="D10" s="4">
        <v>39600</v>
      </c>
      <c r="E10" s="4">
        <v>1514960000</v>
      </c>
      <c r="F10" s="4">
        <f t="shared" si="0"/>
        <v>-2871352527</v>
      </c>
      <c r="L10" s="4">
        <v>887</v>
      </c>
      <c r="M10" s="4">
        <v>635</v>
      </c>
      <c r="N10" s="4">
        <v>99</v>
      </c>
      <c r="O10" s="4">
        <v>62</v>
      </c>
      <c r="P10" s="4">
        <v>960500</v>
      </c>
      <c r="Q10" s="4">
        <v>633000</v>
      </c>
      <c r="R10" s="5">
        <v>3.95E-2</v>
      </c>
      <c r="S10" s="4">
        <v>1763700</v>
      </c>
      <c r="T10" s="4">
        <f t="shared" si="1"/>
        <v>1650240</v>
      </c>
      <c r="U10" s="4">
        <f t="shared" si="2"/>
        <v>796200</v>
      </c>
      <c r="V10" s="5">
        <v>5.0700000000000002E-2</v>
      </c>
    </row>
    <row r="11" spans="1:22" x14ac:dyDescent="0.2">
      <c r="A11" s="16" t="s">
        <v>349</v>
      </c>
      <c r="B11" s="4">
        <v>168200</v>
      </c>
      <c r="C11" s="4">
        <v>1100</v>
      </c>
      <c r="D11" s="4">
        <v>167100</v>
      </c>
      <c r="E11" s="4">
        <v>6286710000</v>
      </c>
      <c r="F11" s="4">
        <f t="shared" si="0"/>
        <v>-4386312527</v>
      </c>
      <c r="L11" s="4">
        <v>588</v>
      </c>
      <c r="M11" s="4">
        <v>505</v>
      </c>
      <c r="N11" s="4">
        <v>58</v>
      </c>
      <c r="O11" s="4">
        <v>62</v>
      </c>
      <c r="P11" s="4">
        <v>627800</v>
      </c>
      <c r="Q11" s="4">
        <v>536500</v>
      </c>
      <c r="R11" s="5">
        <v>2.7099999999999999E-2</v>
      </c>
      <c r="S11" s="4">
        <v>1235400</v>
      </c>
      <c r="T11" s="4">
        <f t="shared" si="1"/>
        <v>1852000</v>
      </c>
      <c r="U11" s="4">
        <f t="shared" si="2"/>
        <v>796200</v>
      </c>
      <c r="V11" s="5">
        <v>3.6699999999999997E-2</v>
      </c>
    </row>
    <row r="12" spans="1:22" x14ac:dyDescent="0.2">
      <c r="A12" s="16" t="s">
        <v>348</v>
      </c>
      <c r="B12" s="4">
        <v>130700</v>
      </c>
      <c r="C12" s="4">
        <v>16500</v>
      </c>
      <c r="D12" s="4">
        <v>114200</v>
      </c>
      <c r="E12" s="4">
        <v>4181950000</v>
      </c>
      <c r="F12" s="4">
        <f t="shared" ref="F12:F38" si="3">E12+F13</f>
        <v>-10673022527</v>
      </c>
      <c r="L12" s="4">
        <v>432</v>
      </c>
      <c r="M12" s="4">
        <v>356</v>
      </c>
      <c r="N12" s="4">
        <v>45</v>
      </c>
      <c r="O12" s="4">
        <v>27</v>
      </c>
      <c r="P12" s="4">
        <v>460200</v>
      </c>
      <c r="Q12" s="4">
        <v>333800</v>
      </c>
      <c r="R12" s="5">
        <v>2.07E-2</v>
      </c>
      <c r="S12" s="4">
        <v>796200</v>
      </c>
      <c r="T12" s="4">
        <f t="shared" si="1"/>
        <v>1915990</v>
      </c>
      <c r="U12" s="4">
        <f t="shared" ref="U12:U38" si="4">MIN(S13:S17)</f>
        <v>1072900</v>
      </c>
      <c r="V12" s="5">
        <v>3.0800000000000001E-2</v>
      </c>
    </row>
    <row r="13" spans="1:22" x14ac:dyDescent="0.2">
      <c r="A13" s="16" t="s">
        <v>347</v>
      </c>
      <c r="B13" s="4">
        <v>13600</v>
      </c>
      <c r="C13" s="4">
        <v>86202</v>
      </c>
      <c r="D13" s="4">
        <v>-72602</v>
      </c>
      <c r="E13" s="4">
        <v>-2717570000</v>
      </c>
      <c r="F13" s="4">
        <f t="shared" si="3"/>
        <v>-14854972527</v>
      </c>
      <c r="L13" s="4">
        <v>375</v>
      </c>
      <c r="M13" s="4">
        <v>1249</v>
      </c>
      <c r="N13" s="4">
        <v>22</v>
      </c>
      <c r="O13" s="4">
        <v>100</v>
      </c>
      <c r="P13" s="4">
        <v>315100</v>
      </c>
      <c r="Q13" s="4">
        <v>1119200</v>
      </c>
      <c r="R13" s="5">
        <v>-4.82E-2</v>
      </c>
      <c r="S13" s="4">
        <v>1507000</v>
      </c>
      <c r="T13" s="4">
        <f t="shared" si="1"/>
        <v>1961433.3333333333</v>
      </c>
      <c r="U13" s="4">
        <f t="shared" si="4"/>
        <v>1072900</v>
      </c>
      <c r="V13" s="5">
        <v>5.7699999999999994E-2</v>
      </c>
    </row>
    <row r="14" spans="1:22" x14ac:dyDescent="0.2">
      <c r="A14" s="16" t="s">
        <v>340</v>
      </c>
      <c r="B14" s="4">
        <v>25600</v>
      </c>
      <c r="C14" s="4">
        <v>123000</v>
      </c>
      <c r="D14" s="4">
        <v>-97400</v>
      </c>
      <c r="E14" s="4">
        <v>-3706460000</v>
      </c>
      <c r="F14" s="4">
        <f t="shared" si="3"/>
        <v>-12137402527</v>
      </c>
      <c r="L14" s="4">
        <v>360</v>
      </c>
      <c r="M14" s="4">
        <v>659</v>
      </c>
      <c r="N14" s="4">
        <v>29</v>
      </c>
      <c r="O14" s="4">
        <v>81</v>
      </c>
      <c r="P14" s="4">
        <v>357800</v>
      </c>
      <c r="Q14" s="4">
        <v>769300</v>
      </c>
      <c r="R14" s="5">
        <v>-3.9000000000000003E-3</v>
      </c>
      <c r="S14" s="4">
        <v>1185500</v>
      </c>
      <c r="T14" s="4">
        <f t="shared" si="1"/>
        <v>1974166.6666666667</v>
      </c>
      <c r="U14" s="4">
        <f t="shared" si="4"/>
        <v>1072900</v>
      </c>
      <c r="V14" s="5">
        <v>2.7200000000000002E-2</v>
      </c>
    </row>
    <row r="15" spans="1:22" x14ac:dyDescent="0.2">
      <c r="A15" s="16" t="s">
        <v>339</v>
      </c>
      <c r="B15" s="4">
        <v>4500</v>
      </c>
      <c r="C15" s="4">
        <v>320900</v>
      </c>
      <c r="D15" s="4">
        <v>-316400</v>
      </c>
      <c r="E15" s="4">
        <v>-11917790000</v>
      </c>
      <c r="F15" s="4">
        <f t="shared" si="3"/>
        <v>-8430942527</v>
      </c>
      <c r="L15" s="4">
        <v>737</v>
      </c>
      <c r="M15" s="4">
        <v>706</v>
      </c>
      <c r="N15" s="4">
        <v>96</v>
      </c>
      <c r="O15" s="4">
        <v>77</v>
      </c>
      <c r="P15" s="4">
        <v>897000</v>
      </c>
      <c r="Q15" s="4">
        <v>1028200</v>
      </c>
      <c r="R15" s="5">
        <v>1.47E-2</v>
      </c>
      <c r="S15" s="4">
        <v>1931100</v>
      </c>
      <c r="T15" s="4">
        <f t="shared" si="1"/>
        <v>1923922.2222222222</v>
      </c>
      <c r="U15" s="4">
        <f t="shared" si="4"/>
        <v>1072900</v>
      </c>
      <c r="V15" s="5">
        <v>2.23E-2</v>
      </c>
    </row>
    <row r="16" spans="1:22" x14ac:dyDescent="0.2">
      <c r="A16" s="16" t="s">
        <v>338</v>
      </c>
      <c r="B16" s="4">
        <v>117200</v>
      </c>
      <c r="C16" s="4">
        <v>53000</v>
      </c>
      <c r="D16" s="4">
        <v>64200</v>
      </c>
      <c r="E16" s="4">
        <v>2364330000</v>
      </c>
      <c r="F16" s="4">
        <f t="shared" si="3"/>
        <v>3486847473</v>
      </c>
      <c r="L16" s="4">
        <v>507</v>
      </c>
      <c r="M16" s="4">
        <v>436</v>
      </c>
      <c r="N16" s="4">
        <v>40</v>
      </c>
      <c r="O16" s="4">
        <v>50</v>
      </c>
      <c r="P16" s="4">
        <v>482200</v>
      </c>
      <c r="Q16" s="4">
        <v>523600</v>
      </c>
      <c r="R16" s="5">
        <v>1.6299999999999999E-2</v>
      </c>
      <c r="S16" s="4">
        <v>1072900</v>
      </c>
      <c r="T16" s="4">
        <f t="shared" si="1"/>
        <v>1873633.3333333333</v>
      </c>
      <c r="U16" s="4">
        <f t="shared" si="4"/>
        <v>1511600</v>
      </c>
      <c r="V16" s="5">
        <v>4.1100000000000005E-2</v>
      </c>
    </row>
    <row r="17" spans="1:22" x14ac:dyDescent="0.2">
      <c r="A17" s="16" t="s">
        <v>337</v>
      </c>
      <c r="B17" s="4">
        <v>19100</v>
      </c>
      <c r="C17" s="4">
        <v>191008</v>
      </c>
      <c r="D17" s="4">
        <v>-171908</v>
      </c>
      <c r="E17" s="4">
        <v>-6375340000</v>
      </c>
      <c r="F17" s="4">
        <f t="shared" si="3"/>
        <v>1122517473</v>
      </c>
      <c r="L17" s="4">
        <v>511</v>
      </c>
      <c r="M17" s="4">
        <v>856</v>
      </c>
      <c r="N17" s="4">
        <v>43</v>
      </c>
      <c r="O17" s="4">
        <v>80</v>
      </c>
      <c r="P17" s="4">
        <v>540100</v>
      </c>
      <c r="Q17" s="4">
        <v>902200</v>
      </c>
      <c r="R17" s="5">
        <v>-2.7000000000000003E-2</v>
      </c>
      <c r="S17" s="4">
        <v>1511600</v>
      </c>
      <c r="T17" s="4">
        <f t="shared" si="1"/>
        <v>1789577.7777777778</v>
      </c>
      <c r="U17" s="4">
        <f t="shared" si="4"/>
        <v>1436100</v>
      </c>
      <c r="V17" s="5">
        <v>3.8199999999999998E-2</v>
      </c>
    </row>
    <row r="18" spans="1:22" x14ac:dyDescent="0.2">
      <c r="A18" s="16" t="s">
        <v>336</v>
      </c>
      <c r="B18" s="4">
        <v>123300</v>
      </c>
      <c r="C18" s="4">
        <v>372500</v>
      </c>
      <c r="D18" s="4">
        <v>-249200</v>
      </c>
      <c r="E18" s="4">
        <v>-9417070000</v>
      </c>
      <c r="F18" s="4">
        <f t="shared" si="3"/>
        <v>7497857473</v>
      </c>
      <c r="L18" s="4">
        <v>1059</v>
      </c>
      <c r="M18" s="4">
        <v>1585</v>
      </c>
      <c r="N18" s="4">
        <v>73</v>
      </c>
      <c r="O18" s="4">
        <v>132</v>
      </c>
      <c r="P18" s="4">
        <v>1206800</v>
      </c>
      <c r="Q18" s="4">
        <v>1616400</v>
      </c>
      <c r="R18" s="5">
        <v>-7.8000000000000005E-3</v>
      </c>
      <c r="S18" s="4">
        <v>2856900</v>
      </c>
      <c r="T18" s="4">
        <f t="shared" si="1"/>
        <v>1677300</v>
      </c>
      <c r="U18" s="4">
        <f t="shared" si="4"/>
        <v>1436100</v>
      </c>
      <c r="V18" s="5">
        <v>8.7100000000000011E-2</v>
      </c>
    </row>
    <row r="19" spans="1:22" x14ac:dyDescent="0.2">
      <c r="A19" s="16" t="s">
        <v>335</v>
      </c>
      <c r="B19" s="4">
        <v>273000</v>
      </c>
      <c r="C19" s="4">
        <v>71950</v>
      </c>
      <c r="D19" s="4">
        <v>201050</v>
      </c>
      <c r="E19" s="4">
        <v>7273750000</v>
      </c>
      <c r="F19" s="4">
        <f t="shared" si="3"/>
        <v>16914927473</v>
      </c>
      <c r="L19" s="4">
        <v>950</v>
      </c>
      <c r="M19" s="4">
        <v>691</v>
      </c>
      <c r="N19" s="4">
        <v>127</v>
      </c>
      <c r="O19" s="4">
        <v>58</v>
      </c>
      <c r="P19" s="4">
        <v>1332100</v>
      </c>
      <c r="Q19" s="4">
        <v>936200</v>
      </c>
      <c r="R19" s="5">
        <v>5.3699999999999998E-2</v>
      </c>
      <c r="S19" s="4">
        <v>2271300</v>
      </c>
      <c r="T19" s="4">
        <f t="shared" si="1"/>
        <v>1501211.111111111</v>
      </c>
      <c r="U19" s="4">
        <f t="shared" si="4"/>
        <v>1300100</v>
      </c>
      <c r="V19" s="5">
        <v>7.3200000000000001E-2</v>
      </c>
    </row>
    <row r="20" spans="1:22" x14ac:dyDescent="0.2">
      <c r="A20" s="16" t="s">
        <v>334</v>
      </c>
      <c r="B20" s="4">
        <v>187000</v>
      </c>
      <c r="C20" s="4">
        <v>7800</v>
      </c>
      <c r="D20" s="4">
        <v>179200</v>
      </c>
      <c r="E20" s="4">
        <v>6398750000</v>
      </c>
      <c r="F20" s="4">
        <f t="shared" si="3"/>
        <v>9641177473</v>
      </c>
      <c r="L20" s="4">
        <v>1137</v>
      </c>
      <c r="M20" s="4">
        <v>1013</v>
      </c>
      <c r="N20" s="4">
        <v>92</v>
      </c>
      <c r="O20" s="4">
        <v>85</v>
      </c>
      <c r="P20" s="4">
        <v>1101600</v>
      </c>
      <c r="Q20" s="4">
        <v>962200</v>
      </c>
      <c r="R20" s="5">
        <v>4.9100000000000005E-2</v>
      </c>
      <c r="S20" s="4">
        <v>2134500</v>
      </c>
      <c r="T20" s="4">
        <f t="shared" si="1"/>
        <v>1371322.2222222222</v>
      </c>
      <c r="U20" s="4">
        <f t="shared" si="4"/>
        <v>1300100</v>
      </c>
      <c r="V20" s="5">
        <v>5.5399999999999998E-2</v>
      </c>
    </row>
    <row r="21" spans="1:22" x14ac:dyDescent="0.2">
      <c r="A21" s="16" t="s">
        <v>333</v>
      </c>
      <c r="B21" s="4">
        <v>419700</v>
      </c>
      <c r="C21" s="4">
        <v>9400</v>
      </c>
      <c r="D21" s="4">
        <v>410300</v>
      </c>
      <c r="E21" s="4">
        <v>14022730000</v>
      </c>
      <c r="F21" s="4">
        <f t="shared" si="3"/>
        <v>3242427473</v>
      </c>
      <c r="L21" s="4">
        <v>1230</v>
      </c>
      <c r="M21" s="4">
        <v>920</v>
      </c>
      <c r="N21" s="4">
        <v>152</v>
      </c>
      <c r="O21" s="4">
        <v>96</v>
      </c>
      <c r="P21" s="4">
        <v>1757000</v>
      </c>
      <c r="Q21" s="4">
        <v>1483300</v>
      </c>
      <c r="R21" s="5">
        <v>6.9500000000000006E-2</v>
      </c>
      <c r="S21" s="4">
        <v>3253000</v>
      </c>
      <c r="T21" s="4">
        <f t="shared" si="1"/>
        <v>1098088.888888889</v>
      </c>
      <c r="U21" s="4">
        <f t="shared" si="4"/>
        <v>620300</v>
      </c>
      <c r="V21" s="5">
        <v>6.2100000000000002E-2</v>
      </c>
    </row>
    <row r="22" spans="1:22" x14ac:dyDescent="0.2">
      <c r="A22" s="16" t="s">
        <v>332</v>
      </c>
      <c r="B22" s="4">
        <v>151000</v>
      </c>
      <c r="C22" s="4">
        <v>0</v>
      </c>
      <c r="D22" s="4">
        <v>151000</v>
      </c>
      <c r="E22" s="4">
        <v>4815920000</v>
      </c>
      <c r="F22" s="4">
        <f t="shared" si="3"/>
        <v>-10780302527</v>
      </c>
      <c r="L22" s="4">
        <v>710</v>
      </c>
      <c r="M22" s="4">
        <v>479</v>
      </c>
      <c r="N22" s="4">
        <v>67</v>
      </c>
      <c r="O22" s="4">
        <v>40</v>
      </c>
      <c r="P22" s="4">
        <v>775800</v>
      </c>
      <c r="Q22" s="4">
        <v>600400</v>
      </c>
      <c r="R22" s="5">
        <v>3.1899999999999998E-2</v>
      </c>
      <c r="S22" s="4">
        <v>1436100</v>
      </c>
      <c r="T22" s="4">
        <f t="shared" si="1"/>
        <v>1076811.111111111</v>
      </c>
      <c r="U22" s="4">
        <f t="shared" si="4"/>
        <v>620300</v>
      </c>
      <c r="V22" s="5">
        <v>5.8499999999999996E-2</v>
      </c>
    </row>
    <row r="23" spans="1:22" x14ac:dyDescent="0.2">
      <c r="F23" s="4">
        <f t="shared" si="3"/>
        <v>-15596222527</v>
      </c>
      <c r="L23" s="4">
        <v>286</v>
      </c>
      <c r="M23" s="4">
        <v>542</v>
      </c>
      <c r="N23" s="4">
        <v>13</v>
      </c>
      <c r="O23" s="4">
        <v>19</v>
      </c>
      <c r="P23" s="4">
        <v>298100</v>
      </c>
      <c r="Q23" s="4">
        <v>385100</v>
      </c>
      <c r="T23" s="4">
        <f t="shared" si="1"/>
        <v>1070370</v>
      </c>
      <c r="U23" s="4">
        <f t="shared" si="4"/>
        <v>620300</v>
      </c>
    </row>
    <row r="24" spans="1:22" x14ac:dyDescent="0.2">
      <c r="A24" s="16" t="s">
        <v>330</v>
      </c>
      <c r="B24" s="4">
        <v>8400</v>
      </c>
      <c r="C24" s="4">
        <v>19200</v>
      </c>
      <c r="D24" s="4">
        <v>-10800</v>
      </c>
      <c r="E24" s="4">
        <v>-353750000</v>
      </c>
      <c r="F24" s="4">
        <f t="shared" si="3"/>
        <v>-15596222527</v>
      </c>
      <c r="L24" s="4">
        <v>360</v>
      </c>
      <c r="M24" s="4">
        <v>823</v>
      </c>
      <c r="N24" s="4">
        <v>26</v>
      </c>
      <c r="O24" s="4">
        <v>55</v>
      </c>
      <c r="P24" s="4">
        <v>358200</v>
      </c>
      <c r="Q24" s="4">
        <v>941300</v>
      </c>
      <c r="R24" s="5">
        <v>-2.6800000000000001E-2</v>
      </c>
      <c r="S24" s="4">
        <v>1300100</v>
      </c>
      <c r="T24" s="4">
        <f t="shared" si="1"/>
        <v>1047720</v>
      </c>
      <c r="U24" s="4">
        <f t="shared" si="4"/>
        <v>620300</v>
      </c>
      <c r="V24" s="5">
        <v>4.7E-2</v>
      </c>
    </row>
    <row r="25" spans="1:22" x14ac:dyDescent="0.2">
      <c r="A25" s="16" t="s">
        <v>329</v>
      </c>
      <c r="B25" s="4">
        <v>59000</v>
      </c>
      <c r="C25" s="4">
        <v>235700</v>
      </c>
      <c r="D25" s="4">
        <v>-176700</v>
      </c>
      <c r="E25" s="4">
        <v>-5652840000</v>
      </c>
      <c r="F25" s="4">
        <f t="shared" si="3"/>
        <v>-15242472527</v>
      </c>
      <c r="L25" s="4">
        <v>630</v>
      </c>
      <c r="M25" s="4">
        <v>497</v>
      </c>
      <c r="N25" s="4">
        <v>33</v>
      </c>
      <c r="O25" s="4">
        <v>52</v>
      </c>
      <c r="P25" s="4">
        <v>624600</v>
      </c>
      <c r="Q25" s="4">
        <v>732000</v>
      </c>
      <c r="R25" s="5">
        <v>1.41E-2</v>
      </c>
      <c r="S25" s="4">
        <v>1478900</v>
      </c>
      <c r="T25" s="4">
        <f t="shared" si="1"/>
        <v>1025130</v>
      </c>
      <c r="U25" s="4">
        <f t="shared" si="4"/>
        <v>620300</v>
      </c>
      <c r="V25" s="5">
        <v>3.5099999999999999E-2</v>
      </c>
    </row>
    <row r="26" spans="1:22" x14ac:dyDescent="0.2">
      <c r="A26" s="16" t="s">
        <v>328</v>
      </c>
      <c r="B26" s="4">
        <v>0</v>
      </c>
      <c r="C26" s="4">
        <v>28900</v>
      </c>
      <c r="D26" s="4">
        <v>-28900</v>
      </c>
      <c r="E26" s="4">
        <v>-932630000</v>
      </c>
      <c r="F26" s="4">
        <f t="shared" si="3"/>
        <v>-9589632527</v>
      </c>
      <c r="L26" s="4">
        <v>193</v>
      </c>
      <c r="M26" s="4">
        <v>536</v>
      </c>
      <c r="N26" s="4">
        <v>8</v>
      </c>
      <c r="O26" s="4">
        <v>17</v>
      </c>
      <c r="P26" s="4">
        <v>148300</v>
      </c>
      <c r="Q26" s="4">
        <v>377800</v>
      </c>
      <c r="R26" s="5">
        <v>-2.4900000000000002E-2</v>
      </c>
      <c r="S26" s="4">
        <v>620300</v>
      </c>
      <c r="T26" s="4">
        <f t="shared" si="1"/>
        <v>1046230</v>
      </c>
      <c r="U26" s="4">
        <f t="shared" si="4"/>
        <v>686500</v>
      </c>
      <c r="V26" s="5">
        <v>3.0600000000000002E-2</v>
      </c>
    </row>
    <row r="27" spans="1:22" x14ac:dyDescent="0.2">
      <c r="A27" s="16" t="s">
        <v>327</v>
      </c>
      <c r="B27" s="4">
        <v>3200</v>
      </c>
      <c r="C27" s="4">
        <v>0</v>
      </c>
      <c r="D27" s="4">
        <v>3200</v>
      </c>
      <c r="E27" s="4">
        <v>103680000</v>
      </c>
      <c r="F27" s="4">
        <f t="shared" si="3"/>
        <v>-8657002527</v>
      </c>
      <c r="L27" s="4">
        <v>343</v>
      </c>
      <c r="M27" s="4">
        <v>486</v>
      </c>
      <c r="N27" s="4">
        <v>22</v>
      </c>
      <c r="O27" s="4">
        <v>20</v>
      </c>
      <c r="P27" s="4">
        <v>321900</v>
      </c>
      <c r="Q27" s="4">
        <v>371400</v>
      </c>
      <c r="R27" s="5">
        <v>0</v>
      </c>
      <c r="S27" s="4">
        <v>755100</v>
      </c>
      <c r="T27" s="4">
        <f t="shared" si="1"/>
        <v>1060540</v>
      </c>
      <c r="U27" s="4">
        <f t="shared" si="4"/>
        <v>686500</v>
      </c>
      <c r="V27" s="5">
        <v>2.1299999999999999E-2</v>
      </c>
    </row>
    <row r="28" spans="1:22" x14ac:dyDescent="0.2">
      <c r="A28" s="16" t="s">
        <v>326</v>
      </c>
      <c r="B28" s="4">
        <v>404100</v>
      </c>
      <c r="C28" s="4">
        <v>229900</v>
      </c>
      <c r="D28" s="4">
        <v>174200</v>
      </c>
      <c r="E28" s="4">
        <v>5655120000</v>
      </c>
      <c r="F28" s="4">
        <f t="shared" si="3"/>
        <v>-8760682527</v>
      </c>
      <c r="L28" s="4">
        <v>898</v>
      </c>
      <c r="M28" s="4">
        <v>608</v>
      </c>
      <c r="N28" s="4">
        <v>55</v>
      </c>
      <c r="O28" s="4">
        <v>39</v>
      </c>
      <c r="P28" s="4">
        <v>839300</v>
      </c>
      <c r="Q28" s="4">
        <v>692800</v>
      </c>
      <c r="R28" s="5">
        <v>2.6699999999999998E-2</v>
      </c>
      <c r="S28" s="4">
        <v>1846400</v>
      </c>
      <c r="T28" s="4">
        <f t="shared" si="1"/>
        <v>937240</v>
      </c>
      <c r="U28" s="4">
        <f t="shared" si="4"/>
        <v>686500</v>
      </c>
      <c r="V28" s="5">
        <v>3.3399999999999999E-2</v>
      </c>
    </row>
    <row r="29" spans="1:22" x14ac:dyDescent="0.2">
      <c r="A29" s="16" t="s">
        <v>325</v>
      </c>
      <c r="B29" s="4">
        <v>28700</v>
      </c>
      <c r="C29" s="4">
        <v>0</v>
      </c>
      <c r="D29" s="4">
        <v>28700</v>
      </c>
      <c r="E29" s="4">
        <v>907250000</v>
      </c>
      <c r="F29" s="4">
        <f t="shared" si="3"/>
        <v>-14415802527</v>
      </c>
      <c r="L29" s="4">
        <v>311</v>
      </c>
      <c r="M29" s="4">
        <v>407</v>
      </c>
      <c r="N29" s="4">
        <v>18</v>
      </c>
      <c r="O29" s="4">
        <v>18</v>
      </c>
      <c r="P29" s="4">
        <v>273400</v>
      </c>
      <c r="Q29" s="4">
        <v>328300</v>
      </c>
      <c r="R29" s="5">
        <v>0</v>
      </c>
      <c r="S29" s="4">
        <v>686500</v>
      </c>
      <c r="T29" s="4">
        <f t="shared" si="1"/>
        <v>976370</v>
      </c>
      <c r="U29" s="4">
        <f t="shared" si="4"/>
        <v>793900</v>
      </c>
      <c r="V29" s="5">
        <v>2.1899999999999999E-2</v>
      </c>
    </row>
    <row r="30" spans="1:22" x14ac:dyDescent="0.2">
      <c r="A30" s="16" t="s">
        <v>324</v>
      </c>
      <c r="B30" s="4">
        <v>34000</v>
      </c>
      <c r="C30" s="4">
        <v>60800</v>
      </c>
      <c r="D30" s="4">
        <v>-26800</v>
      </c>
      <c r="E30" s="4">
        <v>-845980000</v>
      </c>
      <c r="F30" s="4">
        <f t="shared" si="3"/>
        <v>-15323052527</v>
      </c>
      <c r="L30" s="4">
        <v>294</v>
      </c>
      <c r="M30" s="4">
        <v>745</v>
      </c>
      <c r="N30" s="4">
        <v>16</v>
      </c>
      <c r="O30" s="4">
        <v>29</v>
      </c>
      <c r="P30" s="4">
        <v>269100</v>
      </c>
      <c r="Q30" s="4">
        <v>591400</v>
      </c>
      <c r="R30" s="5">
        <v>-4.5999999999999999E-3</v>
      </c>
      <c r="S30" s="4">
        <v>965500</v>
      </c>
      <c r="T30" s="4">
        <f t="shared" si="1"/>
        <v>996990</v>
      </c>
      <c r="U30" s="4">
        <f t="shared" si="4"/>
        <v>793900</v>
      </c>
      <c r="V30" s="5">
        <v>3.56E-2</v>
      </c>
    </row>
    <row r="31" spans="1:22" x14ac:dyDescent="0.2">
      <c r="A31" s="16" t="s">
        <v>323</v>
      </c>
      <c r="B31" s="4">
        <v>15100</v>
      </c>
      <c r="C31" s="4">
        <v>51700</v>
      </c>
      <c r="D31" s="4">
        <v>-36600</v>
      </c>
      <c r="E31" s="4">
        <v>-1178080000</v>
      </c>
      <c r="F31" s="4">
        <f t="shared" si="3"/>
        <v>-14477072527</v>
      </c>
      <c r="L31" s="4">
        <v>327</v>
      </c>
      <c r="M31" s="4">
        <v>429</v>
      </c>
      <c r="N31" s="4">
        <v>22</v>
      </c>
      <c r="O31" s="4">
        <v>32</v>
      </c>
      <c r="P31" s="4">
        <v>345600</v>
      </c>
      <c r="Q31" s="4">
        <v>439100</v>
      </c>
      <c r="R31" s="5">
        <v>-9.300000000000001E-3</v>
      </c>
      <c r="S31" s="4">
        <v>793900</v>
      </c>
      <c r="T31" s="4">
        <f t="shared" si="1"/>
        <v>964740</v>
      </c>
      <c r="U31" s="4">
        <f t="shared" si="4"/>
        <v>831300</v>
      </c>
      <c r="V31" s="5">
        <v>2.63E-2</v>
      </c>
    </row>
    <row r="32" spans="1:22" x14ac:dyDescent="0.2">
      <c r="A32" s="16" t="s">
        <v>322</v>
      </c>
      <c r="B32" s="4">
        <v>0</v>
      </c>
      <c r="C32" s="4">
        <v>157200</v>
      </c>
      <c r="D32" s="4">
        <v>-157200</v>
      </c>
      <c r="E32" s="4">
        <v>-5028510000</v>
      </c>
      <c r="F32" s="4">
        <f t="shared" si="3"/>
        <v>-13298992527</v>
      </c>
      <c r="L32" s="4">
        <v>449</v>
      </c>
      <c r="M32" s="4">
        <v>448</v>
      </c>
      <c r="N32" s="4">
        <v>42</v>
      </c>
      <c r="O32" s="4">
        <v>51</v>
      </c>
      <c r="P32" s="4">
        <v>604600</v>
      </c>
      <c r="Q32" s="4">
        <v>631500</v>
      </c>
      <c r="R32" s="5">
        <v>1.2500000000000001E-2</v>
      </c>
      <c r="S32" s="4">
        <v>1244600</v>
      </c>
      <c r="T32" s="4">
        <f t="shared" si="1"/>
        <v>880080</v>
      </c>
      <c r="U32" s="4">
        <f t="shared" si="4"/>
        <v>831300</v>
      </c>
      <c r="V32" s="5">
        <v>3.0800000000000001E-2</v>
      </c>
    </row>
    <row r="33" spans="1:22" x14ac:dyDescent="0.2">
      <c r="A33" s="16" t="s">
        <v>321</v>
      </c>
      <c r="B33" s="4">
        <v>46600</v>
      </c>
      <c r="C33" s="4">
        <v>42700</v>
      </c>
      <c r="D33" s="4">
        <v>3900</v>
      </c>
      <c r="E33" s="4">
        <v>110390000</v>
      </c>
      <c r="F33" s="4">
        <f t="shared" si="3"/>
        <v>-8270482527</v>
      </c>
      <c r="L33" s="4">
        <v>431</v>
      </c>
      <c r="M33" s="4">
        <v>361</v>
      </c>
      <c r="N33" s="4">
        <v>33</v>
      </c>
      <c r="O33" s="4">
        <v>32</v>
      </c>
      <c r="P33" s="4">
        <v>437600</v>
      </c>
      <c r="Q33" s="4">
        <v>496500</v>
      </c>
      <c r="R33" s="5">
        <v>1.9199999999999998E-2</v>
      </c>
      <c r="S33" s="4">
        <v>1012400</v>
      </c>
      <c r="T33" s="4">
        <f t="shared" si="1"/>
        <v>830010</v>
      </c>
      <c r="U33" s="4">
        <f t="shared" si="4"/>
        <v>613400</v>
      </c>
      <c r="V33" s="5">
        <v>2.8199999999999999E-2</v>
      </c>
    </row>
    <row r="34" spans="1:22" x14ac:dyDescent="0.2">
      <c r="A34" s="16" t="s">
        <v>320</v>
      </c>
      <c r="B34" s="4">
        <v>31200</v>
      </c>
      <c r="C34" s="4">
        <v>78600</v>
      </c>
      <c r="D34" s="4">
        <v>-47400</v>
      </c>
      <c r="E34" s="4">
        <v>-1521050000</v>
      </c>
      <c r="F34" s="4">
        <f t="shared" si="3"/>
        <v>-8380872527</v>
      </c>
      <c r="L34" s="4">
        <v>382</v>
      </c>
      <c r="M34" s="4">
        <v>638</v>
      </c>
      <c r="N34" s="4">
        <v>27</v>
      </c>
      <c r="O34" s="4">
        <v>45</v>
      </c>
      <c r="P34" s="4">
        <v>383700</v>
      </c>
      <c r="Q34" s="4">
        <v>689400</v>
      </c>
      <c r="R34" s="5">
        <v>-3.5000000000000003E-2</v>
      </c>
      <c r="S34" s="4">
        <v>1073600</v>
      </c>
      <c r="T34" s="4">
        <f t="shared" si="1"/>
        <v>769750</v>
      </c>
      <c r="U34" s="4">
        <f t="shared" si="4"/>
        <v>613400</v>
      </c>
      <c r="V34" s="5">
        <v>5.04E-2</v>
      </c>
    </row>
    <row r="35" spans="1:22" x14ac:dyDescent="0.2">
      <c r="A35" s="16" t="s">
        <v>319</v>
      </c>
      <c r="B35" s="4">
        <v>176500</v>
      </c>
      <c r="C35" s="4">
        <v>45900</v>
      </c>
      <c r="D35" s="4">
        <v>130600</v>
      </c>
      <c r="E35" s="4">
        <v>4131350000</v>
      </c>
      <c r="F35" s="4">
        <f t="shared" si="3"/>
        <v>-6859822527</v>
      </c>
      <c r="L35" s="4">
        <v>618</v>
      </c>
      <c r="M35" s="4">
        <v>371</v>
      </c>
      <c r="N35" s="4">
        <v>44</v>
      </c>
      <c r="O35" s="4">
        <v>35</v>
      </c>
      <c r="P35" s="4">
        <v>604900</v>
      </c>
      <c r="Q35" s="4">
        <v>449400</v>
      </c>
      <c r="R35" s="5">
        <v>3.3399999999999999E-2</v>
      </c>
      <c r="S35" s="4">
        <v>1253000</v>
      </c>
      <c r="T35" s="4">
        <f t="shared" si="1"/>
        <v>691420</v>
      </c>
      <c r="U35" s="4">
        <f t="shared" si="4"/>
        <v>613400</v>
      </c>
      <c r="V35" s="5">
        <v>4.3099999999999999E-2</v>
      </c>
    </row>
    <row r="36" spans="1:22" x14ac:dyDescent="0.2">
      <c r="A36" s="16" t="s">
        <v>318</v>
      </c>
      <c r="B36" s="4">
        <v>1300</v>
      </c>
      <c r="C36" s="4">
        <v>59700</v>
      </c>
      <c r="D36" s="4">
        <v>-58400</v>
      </c>
      <c r="E36" s="4">
        <v>-1832540000</v>
      </c>
      <c r="F36" s="4">
        <f t="shared" si="3"/>
        <v>-10991172527</v>
      </c>
      <c r="L36" s="4">
        <v>284</v>
      </c>
      <c r="M36" s="4">
        <v>307</v>
      </c>
      <c r="N36" s="4">
        <v>18</v>
      </c>
      <c r="O36" s="4">
        <v>35</v>
      </c>
      <c r="P36" s="4">
        <v>321400</v>
      </c>
      <c r="Q36" s="4">
        <v>475200</v>
      </c>
      <c r="R36" s="5">
        <v>3.2000000000000002E-3</v>
      </c>
      <c r="S36" s="4">
        <v>831300</v>
      </c>
      <c r="T36" s="4">
        <f t="shared" si="1"/>
        <v>798370</v>
      </c>
      <c r="U36" s="4">
        <f t="shared" si="4"/>
        <v>471400</v>
      </c>
      <c r="V36" s="5">
        <v>2.6800000000000001E-2</v>
      </c>
    </row>
    <row r="37" spans="1:22" x14ac:dyDescent="0.2">
      <c r="A37" s="16" t="s">
        <v>317</v>
      </c>
      <c r="B37" s="4">
        <v>10600</v>
      </c>
      <c r="C37" s="4">
        <v>29100</v>
      </c>
      <c r="D37" s="4">
        <v>-18500</v>
      </c>
      <c r="E37" s="4">
        <v>-574690000</v>
      </c>
      <c r="F37" s="4">
        <f t="shared" si="3"/>
        <v>-9158632527</v>
      </c>
      <c r="L37" s="4">
        <v>386</v>
      </c>
      <c r="M37" s="4">
        <v>400</v>
      </c>
      <c r="N37" s="4">
        <v>28</v>
      </c>
      <c r="O37" s="4">
        <v>30</v>
      </c>
      <c r="P37" s="4">
        <v>432000</v>
      </c>
      <c r="Q37" s="4">
        <v>464300</v>
      </c>
      <c r="R37" s="5">
        <v>1.3000000000000001E-2</v>
      </c>
      <c r="S37" s="4">
        <v>898200</v>
      </c>
      <c r="T37" s="4">
        <f t="shared" si="1"/>
        <v>805560</v>
      </c>
      <c r="U37" s="4">
        <f t="shared" si="4"/>
        <v>398000</v>
      </c>
      <c r="V37" s="5">
        <v>2.3900000000000001E-2</v>
      </c>
    </row>
    <row r="38" spans="1:22" x14ac:dyDescent="0.2">
      <c r="A38" s="16" t="s">
        <v>316</v>
      </c>
      <c r="B38" s="4">
        <v>42200</v>
      </c>
      <c r="C38" s="4">
        <v>23345</v>
      </c>
      <c r="D38" s="4">
        <v>18855</v>
      </c>
      <c r="E38" s="4">
        <v>581080000</v>
      </c>
      <c r="F38" s="4">
        <f t="shared" si="3"/>
        <v>-8583942527</v>
      </c>
      <c r="L38" s="4">
        <v>255</v>
      </c>
      <c r="M38" s="4">
        <v>436</v>
      </c>
      <c r="N38" s="4">
        <v>9</v>
      </c>
      <c r="O38" s="4">
        <v>27</v>
      </c>
      <c r="P38" s="4">
        <v>191800</v>
      </c>
      <c r="Q38" s="4">
        <v>421500</v>
      </c>
      <c r="R38" s="5">
        <v>-1.6000000000000001E-3</v>
      </c>
      <c r="S38" s="4">
        <v>613400</v>
      </c>
      <c r="T38" s="4">
        <f t="shared" si="1"/>
        <v>778200</v>
      </c>
      <c r="U38" s="4">
        <f t="shared" si="4"/>
        <v>398000</v>
      </c>
      <c r="V38" s="5">
        <v>3.6000000000000004E-2</v>
      </c>
    </row>
    <row r="39" spans="1:22" x14ac:dyDescent="0.2">
      <c r="A39" s="16" t="s">
        <v>315</v>
      </c>
      <c r="B39" s="4">
        <v>49200</v>
      </c>
      <c r="C39" s="4">
        <v>106500</v>
      </c>
      <c r="D39" s="4">
        <v>-57300</v>
      </c>
      <c r="E39" s="4">
        <v>-1836170000</v>
      </c>
      <c r="F39" s="4">
        <f t="shared" ref="F39:F44" si="5">E39+F40</f>
        <v>-9165022527</v>
      </c>
      <c r="L39" s="4">
        <v>491</v>
      </c>
      <c r="M39" s="4">
        <v>569</v>
      </c>
      <c r="N39" s="4">
        <v>24</v>
      </c>
      <c r="O39" s="4">
        <v>41</v>
      </c>
      <c r="P39" s="4">
        <v>419900</v>
      </c>
      <c r="Q39" s="4">
        <v>657300</v>
      </c>
      <c r="R39" s="5">
        <v>6.5000000000000006E-3</v>
      </c>
      <c r="S39" s="4">
        <v>1077800</v>
      </c>
      <c r="T39" s="4">
        <f t="shared" ref="T39:T44" si="6">AVERAGE(S40:S49)</f>
        <v>691950</v>
      </c>
      <c r="U39" s="4">
        <f t="shared" ref="U39:U44" si="7">MIN(S40:S44)</f>
        <v>398000</v>
      </c>
      <c r="V39" s="5">
        <v>5.4800000000000001E-2</v>
      </c>
    </row>
    <row r="40" spans="1:22" x14ac:dyDescent="0.2">
      <c r="A40" s="16" t="s">
        <v>314</v>
      </c>
      <c r="B40" s="4">
        <v>69200</v>
      </c>
      <c r="C40" s="4">
        <v>32700</v>
      </c>
      <c r="D40" s="4">
        <v>36500</v>
      </c>
      <c r="E40" s="4">
        <v>1063270000</v>
      </c>
      <c r="F40" s="4">
        <f t="shared" si="5"/>
        <v>-7328852527</v>
      </c>
      <c r="L40" s="4">
        <v>504</v>
      </c>
      <c r="M40" s="4">
        <v>535</v>
      </c>
      <c r="N40" s="4">
        <v>43</v>
      </c>
      <c r="O40" s="4">
        <v>38</v>
      </c>
      <c r="P40" s="4">
        <v>551100</v>
      </c>
      <c r="Q40" s="4">
        <v>610900</v>
      </c>
      <c r="R40" s="5">
        <v>6.9500000000000006E-2</v>
      </c>
      <c r="S40" s="4">
        <v>1171700</v>
      </c>
      <c r="T40" s="4">
        <f t="shared" si="6"/>
        <v>589470</v>
      </c>
      <c r="U40" s="4">
        <f t="shared" si="7"/>
        <v>398000</v>
      </c>
      <c r="V40" s="5">
        <v>6.5000000000000002E-2</v>
      </c>
    </row>
    <row r="41" spans="1:22" x14ac:dyDescent="0.2">
      <c r="A41" s="16" t="s">
        <v>310</v>
      </c>
      <c r="B41" s="4">
        <v>33500</v>
      </c>
      <c r="C41" s="4">
        <v>92900</v>
      </c>
      <c r="D41" s="4">
        <v>-59400</v>
      </c>
      <c r="E41" s="4">
        <v>-1690680000</v>
      </c>
      <c r="F41" s="4">
        <f t="shared" si="5"/>
        <v>-8392122527</v>
      </c>
      <c r="L41" s="4">
        <v>141</v>
      </c>
      <c r="M41" s="4">
        <v>356</v>
      </c>
      <c r="N41" s="4">
        <v>4</v>
      </c>
      <c r="O41" s="4">
        <v>17</v>
      </c>
      <c r="P41" s="4">
        <v>147500</v>
      </c>
      <c r="Q41" s="4">
        <v>321400</v>
      </c>
      <c r="R41" s="5">
        <v>1.8E-3</v>
      </c>
      <c r="S41" s="4">
        <v>471400</v>
      </c>
      <c r="T41" s="4">
        <f t="shared" si="6"/>
        <v>565010</v>
      </c>
      <c r="U41" s="4">
        <f t="shared" si="7"/>
        <v>398000</v>
      </c>
      <c r="V41" s="5">
        <v>2.4300000000000002E-2</v>
      </c>
    </row>
    <row r="42" spans="1:22" x14ac:dyDescent="0.2">
      <c r="A42" s="16" t="s">
        <v>309</v>
      </c>
      <c r="B42" s="4">
        <v>2800</v>
      </c>
      <c r="C42" s="4">
        <v>73900</v>
      </c>
      <c r="D42" s="4">
        <v>-71100</v>
      </c>
      <c r="E42" s="4">
        <v>-2062040000</v>
      </c>
      <c r="F42" s="4">
        <f t="shared" si="5"/>
        <v>-6701442527</v>
      </c>
      <c r="L42" s="4">
        <v>95</v>
      </c>
      <c r="M42" s="4">
        <v>163</v>
      </c>
      <c r="N42" s="4">
        <v>4</v>
      </c>
      <c r="O42" s="4">
        <v>20</v>
      </c>
      <c r="P42" s="4">
        <v>83800</v>
      </c>
      <c r="Q42" s="4">
        <v>311300</v>
      </c>
      <c r="R42" s="5">
        <v>-8.6E-3</v>
      </c>
      <c r="S42" s="4">
        <v>398000</v>
      </c>
      <c r="T42" s="4">
        <f t="shared" si="6"/>
        <v>546170</v>
      </c>
      <c r="U42" s="4">
        <f t="shared" si="7"/>
        <v>469700</v>
      </c>
      <c r="V42" s="5">
        <v>1.8799999999999997E-2</v>
      </c>
    </row>
    <row r="43" spans="1:22" x14ac:dyDescent="0.2">
      <c r="A43" s="16" t="s">
        <v>306</v>
      </c>
      <c r="B43" s="4">
        <v>41810</v>
      </c>
      <c r="C43" s="4">
        <v>90100</v>
      </c>
      <c r="D43" s="4">
        <v>-48290</v>
      </c>
      <c r="E43" s="4">
        <v>-1389440000</v>
      </c>
      <c r="F43" s="4">
        <f t="shared" si="5"/>
        <v>-4639402527</v>
      </c>
      <c r="L43" s="4">
        <v>214</v>
      </c>
      <c r="M43" s="4">
        <v>203</v>
      </c>
      <c r="N43" s="4">
        <v>14</v>
      </c>
      <c r="O43" s="4">
        <v>17</v>
      </c>
      <c r="P43" s="4">
        <v>209600</v>
      </c>
      <c r="Q43" s="4">
        <v>270300</v>
      </c>
      <c r="R43" s="5">
        <v>1.3999999999999999E-2</v>
      </c>
      <c r="S43" s="4">
        <v>511700</v>
      </c>
      <c r="T43" s="4">
        <f t="shared" si="6"/>
        <v>542480</v>
      </c>
      <c r="U43" s="4">
        <f t="shared" si="7"/>
        <v>339800</v>
      </c>
      <c r="V43" s="5">
        <v>2.7300000000000001E-2</v>
      </c>
    </row>
    <row r="44" spans="1:22" x14ac:dyDescent="0.2">
      <c r="A44" s="16" t="s">
        <v>305</v>
      </c>
      <c r="B44" s="4">
        <v>4000</v>
      </c>
      <c r="C44" s="4">
        <v>144100</v>
      </c>
      <c r="D44" s="4">
        <v>-140100</v>
      </c>
      <c r="E44" s="4">
        <v>-4063960000</v>
      </c>
      <c r="F44" s="4">
        <f t="shared" si="5"/>
        <v>-3249962527</v>
      </c>
      <c r="L44" s="4">
        <v>192</v>
      </c>
      <c r="M44" s="4">
        <v>307</v>
      </c>
      <c r="N44" s="4">
        <v>5</v>
      </c>
      <c r="O44" s="4">
        <v>18</v>
      </c>
      <c r="P44" s="4">
        <v>126100</v>
      </c>
      <c r="Q44" s="4">
        <v>344300</v>
      </c>
      <c r="R44" s="5">
        <v>-1.9199999999999998E-2</v>
      </c>
      <c r="S44" s="4">
        <v>471000</v>
      </c>
      <c r="T44" s="4">
        <f t="shared" si="6"/>
        <v>531160</v>
      </c>
      <c r="U44" s="4">
        <f t="shared" si="7"/>
        <v>215300</v>
      </c>
      <c r="V44" s="5">
        <v>3.2199999999999999E-2</v>
      </c>
    </row>
    <row r="45" spans="1:22" x14ac:dyDescent="0.2">
      <c r="A45" s="16" t="s">
        <v>304</v>
      </c>
      <c r="B45" s="4">
        <v>70000</v>
      </c>
      <c r="C45" s="4">
        <v>3700</v>
      </c>
      <c r="D45" s="4">
        <v>66300</v>
      </c>
      <c r="E45" s="4">
        <v>1918564190</v>
      </c>
      <c r="F45" s="4">
        <f t="shared" ref="F45:F55" si="8">E45+F46</f>
        <v>813997473</v>
      </c>
      <c r="L45" s="4">
        <v>259</v>
      </c>
      <c r="M45" s="4">
        <v>255</v>
      </c>
      <c r="N45" s="4">
        <v>7</v>
      </c>
      <c r="O45" s="4">
        <v>20</v>
      </c>
      <c r="P45" s="4">
        <v>204000</v>
      </c>
      <c r="Q45" s="4">
        <v>265700</v>
      </c>
      <c r="R45" s="5">
        <v>5.1999999999999998E-3</v>
      </c>
      <c r="S45" s="4">
        <v>469700</v>
      </c>
      <c r="T45" s="4">
        <f t="shared" ref="T45:T61" si="9">AVERAGE(S46:S55)</f>
        <v>570330</v>
      </c>
      <c r="U45" s="4">
        <f t="shared" ref="U45:U55" si="10">MIN(S46:S50)</f>
        <v>146900</v>
      </c>
      <c r="V45" s="5">
        <v>2.7300000000000001E-2</v>
      </c>
    </row>
    <row r="46" spans="1:22" x14ac:dyDescent="0.2">
      <c r="A46" s="16" t="s">
        <v>303</v>
      </c>
      <c r="B46" s="4">
        <v>404900</v>
      </c>
      <c r="C46" s="4">
        <v>140060</v>
      </c>
      <c r="D46" s="4">
        <v>264840</v>
      </c>
      <c r="E46" s="4">
        <v>7673940000</v>
      </c>
      <c r="F46" s="4">
        <f t="shared" si="8"/>
        <v>-1104566717</v>
      </c>
      <c r="L46" s="4">
        <v>936</v>
      </c>
      <c r="M46" s="4">
        <v>549</v>
      </c>
      <c r="N46" s="4">
        <v>88</v>
      </c>
      <c r="O46" s="4">
        <v>54</v>
      </c>
      <c r="P46" s="4">
        <v>1088300</v>
      </c>
      <c r="Q46" s="4">
        <v>811800</v>
      </c>
      <c r="R46" s="5">
        <v>3.95E-2</v>
      </c>
      <c r="S46" s="4">
        <v>1900800</v>
      </c>
      <c r="T46" s="4">
        <f t="shared" si="9"/>
        <v>507537</v>
      </c>
      <c r="U46" s="4">
        <f t="shared" si="10"/>
        <v>146900</v>
      </c>
      <c r="V46" s="5">
        <v>4.41E-2</v>
      </c>
    </row>
    <row r="47" spans="1:22" x14ac:dyDescent="0.2">
      <c r="A47" s="16" t="s">
        <v>299</v>
      </c>
      <c r="B47" s="4">
        <v>185800</v>
      </c>
      <c r="C47" s="4">
        <v>27200</v>
      </c>
      <c r="D47" s="4">
        <v>158600</v>
      </c>
      <c r="E47" s="4">
        <v>4394320000</v>
      </c>
      <c r="F47" s="4">
        <f t="shared" si="8"/>
        <v>-8778506717</v>
      </c>
      <c r="L47" s="4">
        <v>549</v>
      </c>
      <c r="M47" s="4">
        <v>269</v>
      </c>
      <c r="N47" s="4">
        <v>45</v>
      </c>
      <c r="O47" s="4">
        <v>13</v>
      </c>
      <c r="P47" s="4">
        <v>661000</v>
      </c>
      <c r="Q47" s="4">
        <v>308900</v>
      </c>
      <c r="R47" s="5">
        <v>3.9199999999999999E-2</v>
      </c>
      <c r="S47" s="4">
        <v>970100</v>
      </c>
      <c r="T47" s="4">
        <f t="shared" si="9"/>
        <v>464426.1</v>
      </c>
      <c r="U47" s="4">
        <f t="shared" si="10"/>
        <v>146900</v>
      </c>
      <c r="V47" s="5">
        <v>4.3099999999999999E-2</v>
      </c>
    </row>
    <row r="48" spans="1:22" x14ac:dyDescent="0.2">
      <c r="A48" s="16" t="s">
        <v>298</v>
      </c>
      <c r="B48" s="4">
        <v>0</v>
      </c>
      <c r="C48" s="4">
        <v>10</v>
      </c>
      <c r="D48" s="4">
        <v>-10</v>
      </c>
      <c r="E48" s="4">
        <v>-270000</v>
      </c>
      <c r="F48" s="4">
        <f t="shared" si="8"/>
        <v>-13172826717</v>
      </c>
      <c r="L48" s="4">
        <v>168</v>
      </c>
      <c r="M48" s="4">
        <v>165</v>
      </c>
      <c r="N48" s="4">
        <v>6</v>
      </c>
      <c r="O48" s="4">
        <v>12</v>
      </c>
      <c r="P48" s="4">
        <v>143800</v>
      </c>
      <c r="Q48" s="4">
        <v>195500</v>
      </c>
      <c r="R48" s="5">
        <v>1.9E-3</v>
      </c>
      <c r="S48" s="4">
        <v>339800</v>
      </c>
      <c r="T48" s="4">
        <f t="shared" si="9"/>
        <v>452421</v>
      </c>
      <c r="U48" s="4">
        <f t="shared" si="10"/>
        <v>146900</v>
      </c>
      <c r="V48" s="5">
        <v>1.66E-2</v>
      </c>
    </row>
    <row r="49" spans="1:22" x14ac:dyDescent="0.2">
      <c r="A49" s="16" t="s">
        <v>286</v>
      </c>
      <c r="B49" s="4">
        <v>0</v>
      </c>
      <c r="C49" s="4">
        <v>11100</v>
      </c>
      <c r="D49" s="4">
        <v>-11100</v>
      </c>
      <c r="E49" s="4">
        <v>-299150000</v>
      </c>
      <c r="F49" s="4">
        <f t="shared" si="8"/>
        <v>-13172556717</v>
      </c>
      <c r="L49" s="4">
        <v>166</v>
      </c>
      <c r="M49" s="4">
        <v>65</v>
      </c>
      <c r="N49" s="4">
        <v>15</v>
      </c>
      <c r="O49" s="4">
        <v>2</v>
      </c>
      <c r="P49" s="4">
        <v>158200</v>
      </c>
      <c r="Q49" s="4">
        <v>55900</v>
      </c>
      <c r="R49" s="5">
        <v>1.1399999999999999E-2</v>
      </c>
      <c r="S49" s="4">
        <v>215300</v>
      </c>
      <c r="T49" s="4">
        <f t="shared" si="9"/>
        <v>479181</v>
      </c>
      <c r="U49" s="4">
        <f t="shared" si="10"/>
        <v>146900</v>
      </c>
      <c r="V49" s="5">
        <v>2.2099999999999998E-2</v>
      </c>
    </row>
    <row r="50" spans="1:22" x14ac:dyDescent="0.2">
      <c r="A50" s="16" t="s">
        <v>285</v>
      </c>
      <c r="B50" s="4">
        <v>0</v>
      </c>
      <c r="C50" s="4">
        <v>3800</v>
      </c>
      <c r="D50" s="4">
        <v>-3800</v>
      </c>
      <c r="E50" s="4">
        <v>-102180000</v>
      </c>
      <c r="F50" s="4">
        <f t="shared" si="8"/>
        <v>-12873406717</v>
      </c>
      <c r="L50" s="4">
        <v>62</v>
      </c>
      <c r="M50" s="4">
        <v>113</v>
      </c>
      <c r="N50" s="4">
        <v>3</v>
      </c>
      <c r="O50" s="4">
        <v>4</v>
      </c>
      <c r="P50" s="4">
        <v>51300</v>
      </c>
      <c r="Q50" s="4">
        <v>89200</v>
      </c>
      <c r="R50" s="5">
        <v>-3.7000000000000002E-3</v>
      </c>
      <c r="S50" s="4">
        <v>146900</v>
      </c>
      <c r="T50" s="4">
        <f t="shared" si="9"/>
        <v>492396.7</v>
      </c>
      <c r="U50" s="4">
        <f t="shared" si="10"/>
        <v>209600</v>
      </c>
      <c r="V50" s="5">
        <v>1.6799999999999999E-2</v>
      </c>
    </row>
    <row r="51" spans="1:22" x14ac:dyDescent="0.2">
      <c r="A51" s="16" t="s">
        <v>284</v>
      </c>
      <c r="B51" s="4">
        <v>600</v>
      </c>
      <c r="C51" s="4">
        <v>0</v>
      </c>
      <c r="D51" s="4">
        <v>600</v>
      </c>
      <c r="E51" s="4">
        <v>16050000</v>
      </c>
      <c r="F51" s="4">
        <f t="shared" si="8"/>
        <v>-12771226717</v>
      </c>
      <c r="L51" s="4">
        <v>80</v>
      </c>
      <c r="M51" s="4">
        <v>207</v>
      </c>
      <c r="N51" s="4">
        <v>1</v>
      </c>
      <c r="O51" s="4">
        <v>4</v>
      </c>
      <c r="P51" s="4">
        <v>61700</v>
      </c>
      <c r="Q51" s="4">
        <v>125100</v>
      </c>
      <c r="R51" s="5">
        <v>-1.4999999999999999E-2</v>
      </c>
      <c r="S51" s="4">
        <v>226800</v>
      </c>
      <c r="T51" s="4">
        <f t="shared" si="9"/>
        <v>527641</v>
      </c>
      <c r="U51" s="4">
        <f t="shared" si="10"/>
        <v>209600</v>
      </c>
      <c r="V51" s="5">
        <v>1.3000000000000001E-2</v>
      </c>
    </row>
    <row r="52" spans="1:22" x14ac:dyDescent="0.2">
      <c r="A52" s="16" t="s">
        <v>283</v>
      </c>
      <c r="B52" s="4">
        <v>10</v>
      </c>
      <c r="C52" s="4">
        <v>0</v>
      </c>
      <c r="D52" s="4">
        <v>10</v>
      </c>
      <c r="E52" s="4">
        <v>270000</v>
      </c>
      <c r="F52" s="4">
        <f t="shared" si="8"/>
        <v>-12787276717</v>
      </c>
      <c r="L52" s="4">
        <v>113</v>
      </c>
      <c r="M52" s="4">
        <v>146</v>
      </c>
      <c r="N52" s="4">
        <v>5</v>
      </c>
      <c r="O52" s="4">
        <v>4</v>
      </c>
      <c r="P52" s="4">
        <v>91200</v>
      </c>
      <c r="Q52" s="4">
        <v>101400</v>
      </c>
      <c r="R52" s="5">
        <v>0</v>
      </c>
      <c r="S52" s="4">
        <v>209600</v>
      </c>
      <c r="T52" s="4">
        <f t="shared" si="9"/>
        <v>617421</v>
      </c>
      <c r="U52" s="4">
        <f t="shared" si="10"/>
        <v>357800</v>
      </c>
      <c r="V52" s="5">
        <v>9.300000000000001E-3</v>
      </c>
    </row>
    <row r="53" spans="1:22" x14ac:dyDescent="0.2">
      <c r="A53" s="16" t="s">
        <v>282</v>
      </c>
      <c r="B53" s="4">
        <v>12400</v>
      </c>
      <c r="C53" s="4">
        <v>11100</v>
      </c>
      <c r="D53" s="4">
        <v>1300</v>
      </c>
      <c r="E53" s="4">
        <v>35710000</v>
      </c>
      <c r="F53" s="4">
        <f t="shared" si="8"/>
        <v>-12787546717</v>
      </c>
      <c r="L53" s="4">
        <v>161</v>
      </c>
      <c r="M53" s="4">
        <v>224</v>
      </c>
      <c r="N53" s="4">
        <v>13</v>
      </c>
      <c r="O53" s="4">
        <v>12</v>
      </c>
      <c r="P53" s="4">
        <v>197000</v>
      </c>
      <c r="Q53" s="4">
        <v>246500</v>
      </c>
      <c r="R53" s="5">
        <v>0</v>
      </c>
      <c r="S53" s="4">
        <v>474800</v>
      </c>
      <c r="T53" s="4">
        <f t="shared" si="9"/>
        <v>608605.9</v>
      </c>
      <c r="U53" s="4">
        <f t="shared" si="10"/>
        <v>219749</v>
      </c>
      <c r="V53" s="5">
        <v>1.8500000000000003E-2</v>
      </c>
    </row>
    <row r="54" spans="1:22" x14ac:dyDescent="0.2">
      <c r="A54" s="16" t="s">
        <v>281</v>
      </c>
      <c r="B54" s="4">
        <v>0</v>
      </c>
      <c r="C54" s="4">
        <v>11400</v>
      </c>
      <c r="D54" s="4">
        <v>-11400</v>
      </c>
      <c r="E54" s="4">
        <v>-310380000</v>
      </c>
      <c r="F54" s="4">
        <f t="shared" si="8"/>
        <v>-12823256717</v>
      </c>
      <c r="L54" s="4">
        <v>150</v>
      </c>
      <c r="M54" s="4">
        <v>229</v>
      </c>
      <c r="N54" s="4">
        <v>13</v>
      </c>
      <c r="O54" s="4">
        <v>6</v>
      </c>
      <c r="P54" s="4">
        <v>167200</v>
      </c>
      <c r="Q54" s="4">
        <v>190600</v>
      </c>
      <c r="R54" s="5">
        <v>-1.29E-2</v>
      </c>
      <c r="S54" s="4">
        <v>357800</v>
      </c>
      <c r="T54" s="4">
        <f t="shared" si="9"/>
        <v>632369.19999999995</v>
      </c>
      <c r="U54" s="4">
        <f t="shared" si="10"/>
        <v>219749</v>
      </c>
      <c r="V54" s="5">
        <v>0.02</v>
      </c>
    </row>
    <row r="55" spans="1:22" x14ac:dyDescent="0.2">
      <c r="A55" s="16" t="s">
        <v>280</v>
      </c>
      <c r="B55" s="4">
        <v>37600</v>
      </c>
      <c r="C55" s="4">
        <v>69500</v>
      </c>
      <c r="D55" s="4">
        <v>-31900</v>
      </c>
      <c r="E55" s="4">
        <v>-864780000</v>
      </c>
      <c r="F55" s="4">
        <f t="shared" si="8"/>
        <v>-12512876717</v>
      </c>
      <c r="L55" s="4">
        <v>524</v>
      </c>
      <c r="M55" s="4">
        <v>355</v>
      </c>
      <c r="N55" s="4">
        <v>18</v>
      </c>
      <c r="O55" s="4">
        <v>27</v>
      </c>
      <c r="P55" s="4">
        <v>333500</v>
      </c>
      <c r="Q55" s="4">
        <v>463700</v>
      </c>
      <c r="R55" s="5">
        <v>1.9E-3</v>
      </c>
      <c r="S55" s="4">
        <v>861400</v>
      </c>
      <c r="T55" s="4">
        <f t="shared" si="9"/>
        <v>607394.1</v>
      </c>
      <c r="U55" s="4">
        <f t="shared" si="10"/>
        <v>219749</v>
      </c>
      <c r="V55" s="5">
        <v>2.7300000000000001E-2</v>
      </c>
    </row>
    <row r="56" spans="1:22" x14ac:dyDescent="0.2">
      <c r="A56" s="16" t="s">
        <v>279</v>
      </c>
      <c r="B56" s="4">
        <v>93700</v>
      </c>
      <c r="C56" s="4">
        <v>2000</v>
      </c>
      <c r="D56" s="4">
        <v>91700</v>
      </c>
      <c r="E56" s="4">
        <v>2445830000</v>
      </c>
      <c r="F56" s="4">
        <f t="shared" ref="F56:F125" si="11">E56+F57</f>
        <v>-11648096717</v>
      </c>
      <c r="L56" s="4">
        <v>772</v>
      </c>
      <c r="M56" s="4">
        <v>333</v>
      </c>
      <c r="N56" s="4">
        <v>42</v>
      </c>
      <c r="O56" s="4">
        <v>20</v>
      </c>
      <c r="P56" s="4">
        <v>784700</v>
      </c>
      <c r="Q56" s="4">
        <v>363600</v>
      </c>
      <c r="R56" s="5">
        <v>5.4100000000000002E-2</v>
      </c>
      <c r="S56" s="4">
        <v>1272870</v>
      </c>
      <c r="T56" s="4">
        <f t="shared" si="9"/>
        <v>565529.1</v>
      </c>
      <c r="U56" s="4">
        <f t="shared" ref="U56:U123" si="12">MIN(S57:S61)</f>
        <v>219749</v>
      </c>
      <c r="V56" s="5">
        <v>5.3200000000000004E-2</v>
      </c>
    </row>
    <row r="57" spans="1:22" x14ac:dyDescent="0.2">
      <c r="A57" s="16" t="s">
        <v>278</v>
      </c>
      <c r="B57" s="4">
        <v>11400</v>
      </c>
      <c r="C57" s="4">
        <v>0</v>
      </c>
      <c r="D57" s="4">
        <v>11400</v>
      </c>
      <c r="E57" s="4">
        <v>290330000</v>
      </c>
      <c r="F57" s="4">
        <f t="shared" si="11"/>
        <v>-14093926717</v>
      </c>
      <c r="L57" s="4">
        <v>312</v>
      </c>
      <c r="M57" s="4">
        <v>234</v>
      </c>
      <c r="N57" s="4">
        <v>18</v>
      </c>
      <c r="O57" s="4">
        <v>12</v>
      </c>
      <c r="P57" s="4">
        <v>302600</v>
      </c>
      <c r="Q57" s="4">
        <v>232700</v>
      </c>
      <c r="R57" s="5">
        <v>3.1899999999999998E-2</v>
      </c>
      <c r="S57" s="4">
        <v>538991</v>
      </c>
      <c r="T57" s="4">
        <f t="shared" si="9"/>
        <v>547186.80000000005</v>
      </c>
      <c r="U57" s="4">
        <f t="shared" si="12"/>
        <v>219749</v>
      </c>
      <c r="V57" s="5">
        <v>5.1699999999999996E-2</v>
      </c>
    </row>
    <row r="58" spans="1:22" x14ac:dyDescent="0.2">
      <c r="A58" s="16" t="s">
        <v>275</v>
      </c>
      <c r="B58" s="4">
        <v>0</v>
      </c>
      <c r="C58" s="4">
        <v>4300</v>
      </c>
      <c r="D58" s="4">
        <v>-4300</v>
      </c>
      <c r="E58" s="4">
        <v>-109710000</v>
      </c>
      <c r="F58" s="4">
        <f t="shared" si="11"/>
        <v>-14384256717</v>
      </c>
      <c r="L58" s="4">
        <v>59</v>
      </c>
      <c r="M58" s="4">
        <v>198</v>
      </c>
      <c r="N58" s="4">
        <v>0</v>
      </c>
      <c r="O58" s="4">
        <v>12</v>
      </c>
      <c r="P58" s="4">
        <v>31500</v>
      </c>
      <c r="Q58" s="4">
        <v>187700</v>
      </c>
      <c r="R58" s="5">
        <v>-1.37E-2</v>
      </c>
      <c r="S58" s="4">
        <v>219749</v>
      </c>
      <c r="T58" s="4">
        <f t="shared" si="9"/>
        <v>559724.4</v>
      </c>
      <c r="U58" s="4">
        <f t="shared" si="12"/>
        <v>279057</v>
      </c>
      <c r="V58" s="5">
        <v>2.7200000000000002E-2</v>
      </c>
    </row>
    <row r="59" spans="1:22" x14ac:dyDescent="0.2">
      <c r="A59" s="16" t="s">
        <v>274</v>
      </c>
      <c r="B59" s="4">
        <v>2700</v>
      </c>
      <c r="C59" s="4">
        <v>3500</v>
      </c>
      <c r="D59" s="4">
        <v>-800</v>
      </c>
      <c r="E59" s="4">
        <v>-20730000</v>
      </c>
      <c r="F59" s="4">
        <f t="shared" si="11"/>
        <v>-14274546717</v>
      </c>
      <c r="L59" s="4">
        <v>194</v>
      </c>
      <c r="M59" s="4">
        <v>316</v>
      </c>
      <c r="N59" s="4">
        <v>5</v>
      </c>
      <c r="O59" s="4">
        <v>19</v>
      </c>
      <c r="P59" s="4">
        <v>160600</v>
      </c>
      <c r="Q59" s="4">
        <v>305600</v>
      </c>
      <c r="R59" s="5">
        <v>-1.1599999999999999E-2</v>
      </c>
      <c r="S59" s="4">
        <v>482900</v>
      </c>
      <c r="T59" s="4">
        <f t="shared" si="9"/>
        <v>549708.5</v>
      </c>
      <c r="U59" s="4">
        <f t="shared" si="12"/>
        <v>279057</v>
      </c>
      <c r="V59" s="5">
        <v>2.52E-2</v>
      </c>
    </row>
    <row r="60" spans="1:22" x14ac:dyDescent="0.2">
      <c r="A60" s="16" t="s">
        <v>273</v>
      </c>
      <c r="B60" s="4">
        <v>2000</v>
      </c>
      <c r="C60" s="4">
        <v>3000</v>
      </c>
      <c r="D60" s="4">
        <v>-1000</v>
      </c>
      <c r="E60" s="4">
        <v>-25850000</v>
      </c>
      <c r="F60" s="4">
        <f t="shared" si="11"/>
        <v>-14253816717</v>
      </c>
      <c r="L60" s="4">
        <v>141</v>
      </c>
      <c r="M60" s="4">
        <v>219</v>
      </c>
      <c r="N60" s="4">
        <v>2</v>
      </c>
      <c r="O60" s="4">
        <v>7</v>
      </c>
      <c r="P60" s="4">
        <v>88400</v>
      </c>
      <c r="Q60" s="4">
        <v>190500</v>
      </c>
      <c r="R60" s="5">
        <v>-9.5999999999999992E-3</v>
      </c>
      <c r="S60" s="4">
        <v>279057</v>
      </c>
      <c r="T60" s="4">
        <f t="shared" si="9"/>
        <v>561427</v>
      </c>
      <c r="U60" s="4">
        <f t="shared" si="12"/>
        <v>386649</v>
      </c>
      <c r="V60" s="5">
        <v>1.7299999999999999E-2</v>
      </c>
    </row>
    <row r="61" spans="1:22" x14ac:dyDescent="0.2">
      <c r="A61" s="16" t="s">
        <v>268</v>
      </c>
      <c r="B61" s="4">
        <v>132400</v>
      </c>
      <c r="C61" s="4">
        <v>8200</v>
      </c>
      <c r="D61" s="4">
        <v>124200</v>
      </c>
      <c r="E61" s="4">
        <v>3231070000</v>
      </c>
      <c r="F61" s="4">
        <f t="shared" si="11"/>
        <v>-14227966717</v>
      </c>
      <c r="L61" s="4">
        <v>211</v>
      </c>
      <c r="M61" s="4">
        <v>463</v>
      </c>
      <c r="N61" s="4">
        <v>6</v>
      </c>
      <c r="O61" s="4">
        <v>24</v>
      </c>
      <c r="P61" s="4">
        <v>169100</v>
      </c>
      <c r="Q61" s="4">
        <v>404600</v>
      </c>
      <c r="R61" s="5">
        <v>-9.4999999999999998E-3</v>
      </c>
      <c r="S61" s="4">
        <v>579243</v>
      </c>
      <c r="T61" s="4">
        <f t="shared" si="9"/>
        <v>553093.69999999995</v>
      </c>
      <c r="U61" s="4">
        <f t="shared" si="12"/>
        <v>386649</v>
      </c>
      <c r="V61" s="5">
        <v>3.2199999999999999E-2</v>
      </c>
    </row>
    <row r="62" spans="1:22" x14ac:dyDescent="0.2">
      <c r="A62" s="16" t="s">
        <v>266</v>
      </c>
      <c r="B62" s="4">
        <v>188800</v>
      </c>
      <c r="C62" s="4">
        <v>37723</v>
      </c>
      <c r="D62" s="4">
        <v>151077</v>
      </c>
      <c r="E62" s="4">
        <v>4003340000</v>
      </c>
      <c r="F62" s="4">
        <f t="shared" si="11"/>
        <v>-17459036717</v>
      </c>
      <c r="L62" s="4">
        <v>659</v>
      </c>
      <c r="M62" s="4">
        <v>536</v>
      </c>
      <c r="N62" s="4">
        <v>25</v>
      </c>
      <c r="O62" s="4">
        <v>27</v>
      </c>
      <c r="P62" s="4">
        <v>566000</v>
      </c>
      <c r="Q62" s="4">
        <v>521600</v>
      </c>
      <c r="R62" s="5">
        <v>2.5399999999999999E-2</v>
      </c>
      <c r="S62" s="4">
        <v>1107400</v>
      </c>
      <c r="T62" s="4">
        <f t="shared" ref="T62:T115" si="13">AVERAGE(S63:S72)</f>
        <v>456032</v>
      </c>
      <c r="U62" s="4">
        <f t="shared" si="12"/>
        <v>355568</v>
      </c>
      <c r="V62" s="5">
        <v>3.7400000000000003E-2</v>
      </c>
    </row>
    <row r="63" spans="1:22" x14ac:dyDescent="0.2">
      <c r="A63" s="16" t="s">
        <v>265</v>
      </c>
      <c r="B63" s="4">
        <v>9100</v>
      </c>
      <c r="C63" s="4">
        <v>37000</v>
      </c>
      <c r="D63" s="4">
        <v>-27900</v>
      </c>
      <c r="E63" s="4">
        <v>-711440000</v>
      </c>
      <c r="F63" s="4">
        <f t="shared" si="11"/>
        <v>-21462376717</v>
      </c>
      <c r="L63" s="4">
        <v>120</v>
      </c>
      <c r="M63" s="4">
        <v>441</v>
      </c>
      <c r="N63" s="4">
        <v>4</v>
      </c>
      <c r="O63" s="4">
        <v>5</v>
      </c>
      <c r="P63" s="4">
        <v>111500</v>
      </c>
      <c r="Q63" s="4">
        <v>256200</v>
      </c>
      <c r="R63" s="5">
        <v>4.0000000000000001E-3</v>
      </c>
      <c r="S63" s="4">
        <v>386649</v>
      </c>
      <c r="T63" s="4">
        <f t="shared" si="13"/>
        <v>436452.4</v>
      </c>
      <c r="U63" s="4">
        <f t="shared" si="12"/>
        <v>345125</v>
      </c>
      <c r="V63" s="5">
        <v>1.1699999999999999E-2</v>
      </c>
    </row>
    <row r="64" spans="1:22" x14ac:dyDescent="0.2">
      <c r="A64" s="16" t="s">
        <v>247</v>
      </c>
      <c r="B64" s="4">
        <v>32000</v>
      </c>
      <c r="C64" s="4">
        <v>117719</v>
      </c>
      <c r="D64" s="4">
        <v>-85719</v>
      </c>
      <c r="E64" s="4">
        <v>-2171470000</v>
      </c>
      <c r="F64" s="4">
        <f t="shared" si="11"/>
        <v>-20750936717</v>
      </c>
      <c r="L64" s="4">
        <v>187</v>
      </c>
      <c r="M64" s="4">
        <v>695</v>
      </c>
      <c r="N64" s="4">
        <v>7</v>
      </c>
      <c r="O64" s="4">
        <v>15</v>
      </c>
      <c r="P64" s="4">
        <v>162100</v>
      </c>
      <c r="Q64" s="4">
        <v>375300</v>
      </c>
      <c r="R64" s="5">
        <v>-7.7000000000000002E-3</v>
      </c>
      <c r="S64" s="4">
        <v>595433</v>
      </c>
      <c r="T64" s="4">
        <f t="shared" si="13"/>
        <v>394453.7</v>
      </c>
      <c r="U64" s="4">
        <f t="shared" si="12"/>
        <v>345125</v>
      </c>
      <c r="V64" s="5">
        <v>2.1499999999999998E-2</v>
      </c>
    </row>
    <row r="65" spans="1:22" x14ac:dyDescent="0.2">
      <c r="A65" s="16" t="s">
        <v>239</v>
      </c>
      <c r="B65" s="4">
        <v>68000</v>
      </c>
      <c r="C65" s="4">
        <v>7100</v>
      </c>
      <c r="D65" s="4">
        <v>60900</v>
      </c>
      <c r="E65" s="4">
        <v>1585150000</v>
      </c>
      <c r="F65" s="4">
        <f t="shared" si="11"/>
        <v>-18579466717</v>
      </c>
      <c r="L65" s="4">
        <v>621</v>
      </c>
      <c r="M65" s="4">
        <v>322</v>
      </c>
      <c r="N65" s="4">
        <v>14</v>
      </c>
      <c r="O65" s="4">
        <v>9</v>
      </c>
      <c r="P65" s="4">
        <v>299600</v>
      </c>
      <c r="Q65" s="4">
        <v>287900</v>
      </c>
      <c r="R65" s="5">
        <v>-9.5999999999999992E-3</v>
      </c>
      <c r="S65" s="4">
        <v>611649</v>
      </c>
      <c r="T65" s="4">
        <f t="shared" si="13"/>
        <v>353409.1</v>
      </c>
      <c r="U65" s="4">
        <f t="shared" si="12"/>
        <v>345125</v>
      </c>
      <c r="V65" s="5">
        <v>2.29E-2</v>
      </c>
    </row>
    <row r="66" spans="1:22" x14ac:dyDescent="0.2">
      <c r="A66" s="16" t="s">
        <v>238</v>
      </c>
      <c r="B66" s="4">
        <v>26700</v>
      </c>
      <c r="C66" s="4">
        <v>0</v>
      </c>
      <c r="D66" s="4">
        <v>26700</v>
      </c>
      <c r="E66" s="4">
        <v>682560000</v>
      </c>
      <c r="F66" s="4">
        <f t="shared" si="11"/>
        <v>-20164616717</v>
      </c>
      <c r="L66" s="4">
        <v>680</v>
      </c>
      <c r="M66" s="4">
        <v>339</v>
      </c>
      <c r="N66" s="4">
        <v>18</v>
      </c>
      <c r="O66" s="4">
        <v>14</v>
      </c>
      <c r="P66" s="4">
        <v>554500</v>
      </c>
      <c r="Q66" s="4">
        <v>298600</v>
      </c>
      <c r="R66" s="5">
        <v>4.2199999999999994E-2</v>
      </c>
      <c r="S66" s="4">
        <v>854220</v>
      </c>
      <c r="T66" s="4">
        <f t="shared" si="13"/>
        <v>294071</v>
      </c>
      <c r="U66" s="4">
        <f t="shared" si="12"/>
        <v>345125</v>
      </c>
      <c r="V66" s="5">
        <v>4.4299999999999999E-2</v>
      </c>
    </row>
    <row r="67" spans="1:22" x14ac:dyDescent="0.2">
      <c r="A67" s="16" t="s">
        <v>237</v>
      </c>
      <c r="B67" s="4">
        <v>12000</v>
      </c>
      <c r="C67" s="4">
        <v>0</v>
      </c>
      <c r="D67" s="4">
        <v>12000</v>
      </c>
      <c r="E67" s="4">
        <v>300340000</v>
      </c>
      <c r="F67" s="4">
        <f t="shared" si="11"/>
        <v>-20847176717</v>
      </c>
      <c r="L67" s="4">
        <v>175</v>
      </c>
      <c r="M67" s="4">
        <v>243</v>
      </c>
      <c r="N67" s="4">
        <v>3</v>
      </c>
      <c r="O67" s="4">
        <v>8</v>
      </c>
      <c r="P67" s="4">
        <v>139400</v>
      </c>
      <c r="Q67" s="4">
        <v>214900</v>
      </c>
      <c r="R67" s="5">
        <v>-2E-3</v>
      </c>
      <c r="S67" s="4">
        <v>355568</v>
      </c>
      <c r="T67" s="4">
        <f t="shared" si="13"/>
        <v>281593.09999999998</v>
      </c>
      <c r="U67" s="4">
        <f t="shared" si="12"/>
        <v>136783</v>
      </c>
      <c r="V67" s="5">
        <v>1.3899999999999999E-2</v>
      </c>
    </row>
    <row r="68" spans="1:22" x14ac:dyDescent="0.2">
      <c r="A68" s="16" t="s">
        <v>233</v>
      </c>
      <c r="B68" s="4">
        <v>2500</v>
      </c>
      <c r="C68" s="4">
        <v>91900</v>
      </c>
      <c r="D68" s="4">
        <v>-89400</v>
      </c>
      <c r="E68" s="4">
        <v>-2220580000</v>
      </c>
      <c r="F68" s="4">
        <f t="shared" si="11"/>
        <v>-21147516717</v>
      </c>
      <c r="L68" s="4">
        <v>138</v>
      </c>
      <c r="M68" s="4">
        <v>386</v>
      </c>
      <c r="N68" s="4">
        <v>3</v>
      </c>
      <c r="O68" s="4">
        <v>6</v>
      </c>
      <c r="P68" s="4">
        <v>89200</v>
      </c>
      <c r="Q68" s="4">
        <v>233000</v>
      </c>
      <c r="R68" s="5">
        <v>6.0999999999999995E-3</v>
      </c>
      <c r="S68" s="4">
        <v>345125</v>
      </c>
      <c r="T68" s="4">
        <f t="shared" si="13"/>
        <v>270660.09999999998</v>
      </c>
      <c r="U68" s="4">
        <f t="shared" si="12"/>
        <v>136783</v>
      </c>
      <c r="V68" s="5">
        <v>1.6E-2</v>
      </c>
    </row>
    <row r="69" spans="1:22" x14ac:dyDescent="0.2">
      <c r="A69" s="16" t="s">
        <v>232</v>
      </c>
      <c r="B69" s="4">
        <v>1000</v>
      </c>
      <c r="C69" s="4">
        <v>76828</v>
      </c>
      <c r="D69" s="4">
        <v>-75828</v>
      </c>
      <c r="E69" s="4">
        <v>-1881210000</v>
      </c>
      <c r="F69" s="4">
        <f t="shared" si="11"/>
        <v>-18926936717</v>
      </c>
      <c r="R69" s="5">
        <v>-4.0000000000000001E-3</v>
      </c>
      <c r="S69" s="4">
        <v>382741</v>
      </c>
      <c r="T69" s="4">
        <f t="shared" si="13"/>
        <v>271188.2</v>
      </c>
      <c r="U69" s="4">
        <f t="shared" si="12"/>
        <v>136783</v>
      </c>
      <c r="V69" s="5">
        <v>1.2E-2</v>
      </c>
    </row>
    <row r="70" spans="1:22" x14ac:dyDescent="0.2">
      <c r="A70" s="16" t="s">
        <v>231</v>
      </c>
      <c r="B70" s="4">
        <v>300</v>
      </c>
      <c r="C70" s="4">
        <v>92114</v>
      </c>
      <c r="D70" s="4">
        <v>-91814</v>
      </c>
      <c r="E70" s="4">
        <v>-2300070000</v>
      </c>
      <c r="F70" s="4">
        <f t="shared" si="11"/>
        <v>-17045726717</v>
      </c>
      <c r="R70" s="5">
        <v>-9.8999999999999991E-3</v>
      </c>
      <c r="S70" s="4">
        <v>396242</v>
      </c>
      <c r="T70" s="4">
        <f t="shared" si="13"/>
        <v>274197</v>
      </c>
      <c r="U70" s="4">
        <f t="shared" si="12"/>
        <v>136783</v>
      </c>
      <c r="V70" s="5">
        <v>1.3899999999999999E-2</v>
      </c>
    </row>
    <row r="71" spans="1:22" x14ac:dyDescent="0.2">
      <c r="A71" s="16" t="s">
        <v>230</v>
      </c>
      <c r="B71" s="4">
        <v>800</v>
      </c>
      <c r="C71" s="4">
        <v>237900</v>
      </c>
      <c r="D71" s="4">
        <v>-237100</v>
      </c>
      <c r="E71" s="4">
        <v>-5981400000</v>
      </c>
      <c r="F71" s="4">
        <f t="shared" si="11"/>
        <v>-14745656717</v>
      </c>
      <c r="R71" s="5">
        <v>-9.7999999999999997E-3</v>
      </c>
      <c r="S71" s="4">
        <v>495910</v>
      </c>
      <c r="T71" s="4">
        <f t="shared" si="13"/>
        <v>275016.5</v>
      </c>
      <c r="U71" s="4">
        <f t="shared" si="12"/>
        <v>136783</v>
      </c>
      <c r="V71" s="5">
        <v>7.980000000000001E-2</v>
      </c>
    </row>
    <row r="72" spans="1:22" x14ac:dyDescent="0.2">
      <c r="A72" s="16" t="s">
        <v>229</v>
      </c>
      <c r="B72" s="4">
        <v>9500</v>
      </c>
      <c r="C72" s="4">
        <v>0</v>
      </c>
      <c r="D72" s="4">
        <v>9500</v>
      </c>
      <c r="E72" s="4">
        <v>239940000</v>
      </c>
      <c r="F72" s="4">
        <f t="shared" si="11"/>
        <v>-8764256717</v>
      </c>
      <c r="R72" s="5">
        <v>2.4199999999999999E-2</v>
      </c>
      <c r="S72" s="4">
        <v>136783</v>
      </c>
      <c r="T72" s="4">
        <f t="shared" si="13"/>
        <v>328963.90000000002</v>
      </c>
      <c r="U72" s="4">
        <f t="shared" si="12"/>
        <v>175446</v>
      </c>
      <c r="V72" s="5">
        <v>2.3700000000000002E-2</v>
      </c>
    </row>
    <row r="73" spans="1:22" x14ac:dyDescent="0.2">
      <c r="A73" s="16" t="s">
        <v>228</v>
      </c>
      <c r="B73" s="4">
        <v>10100</v>
      </c>
      <c r="C73" s="4">
        <v>57500</v>
      </c>
      <c r="D73" s="4">
        <v>-47400</v>
      </c>
      <c r="E73" s="4">
        <v>-1182030000</v>
      </c>
      <c r="F73" s="4">
        <f t="shared" si="11"/>
        <v>-9004196717</v>
      </c>
      <c r="R73" s="5">
        <v>-4.0000000000000001E-3</v>
      </c>
      <c r="S73" s="4">
        <v>190853</v>
      </c>
      <c r="T73" s="4">
        <f t="shared" si="13"/>
        <v>353455.9</v>
      </c>
      <c r="U73" s="4">
        <f t="shared" si="12"/>
        <v>175446</v>
      </c>
      <c r="V73" s="5">
        <v>1.5900000000000001E-2</v>
      </c>
    </row>
    <row r="74" spans="1:22" x14ac:dyDescent="0.2">
      <c r="A74" s="16" t="s">
        <v>227</v>
      </c>
      <c r="B74" s="4">
        <v>5400</v>
      </c>
      <c r="C74" s="4">
        <v>50014</v>
      </c>
      <c r="D74" s="4">
        <v>-44614</v>
      </c>
      <c r="E74" s="4">
        <v>-1112170000</v>
      </c>
      <c r="F74" s="4">
        <f t="shared" si="11"/>
        <v>-7822166717</v>
      </c>
      <c r="R74" s="5">
        <v>-9.8999999999999991E-3</v>
      </c>
      <c r="S74" s="4">
        <v>175446</v>
      </c>
      <c r="T74" s="4">
        <f t="shared" si="13"/>
        <v>416657.2</v>
      </c>
      <c r="U74" s="4">
        <f t="shared" si="12"/>
        <v>201203</v>
      </c>
      <c r="V74" s="5">
        <v>1.2E-2</v>
      </c>
    </row>
    <row r="75" spans="1:22" x14ac:dyDescent="0.2">
      <c r="A75" s="16" t="s">
        <v>221</v>
      </c>
      <c r="B75" s="4">
        <v>5900</v>
      </c>
      <c r="C75" s="4">
        <v>89000</v>
      </c>
      <c r="D75" s="4">
        <v>-83100</v>
      </c>
      <c r="E75" s="4">
        <v>-2077870000</v>
      </c>
      <c r="F75" s="4">
        <f t="shared" si="11"/>
        <v>-6709996717</v>
      </c>
      <c r="R75" s="5">
        <v>6.0000000000000001E-3</v>
      </c>
      <c r="S75" s="4">
        <v>201203</v>
      </c>
      <c r="T75" s="4">
        <f t="shared" si="13"/>
        <v>464346.1</v>
      </c>
      <c r="U75" s="4">
        <f t="shared" si="12"/>
        <v>230789</v>
      </c>
      <c r="V75" s="5">
        <v>1.5900000000000001E-2</v>
      </c>
    </row>
    <row r="76" spans="1:22" x14ac:dyDescent="0.2">
      <c r="A76" s="16" t="s">
        <v>212</v>
      </c>
      <c r="B76" s="4">
        <v>1400</v>
      </c>
      <c r="C76" s="4">
        <v>94000</v>
      </c>
      <c r="D76" s="4">
        <v>-92600</v>
      </c>
      <c r="E76" s="4">
        <v>-2290290000</v>
      </c>
      <c r="F76" s="4">
        <f t="shared" si="11"/>
        <v>-4632126717</v>
      </c>
      <c r="R76" s="5">
        <v>1.4199999999999999E-2</v>
      </c>
      <c r="S76" s="4">
        <v>260839</v>
      </c>
      <c r="T76" s="4">
        <f t="shared" si="13"/>
        <v>518734.1</v>
      </c>
      <c r="U76" s="4">
        <f t="shared" si="12"/>
        <v>230789</v>
      </c>
      <c r="V76" s="5">
        <v>0.02</v>
      </c>
    </row>
    <row r="77" spans="1:22" x14ac:dyDescent="0.2">
      <c r="A77" s="16" t="s">
        <v>211</v>
      </c>
      <c r="B77" s="4">
        <v>4200</v>
      </c>
      <c r="C77" s="4">
        <v>1900</v>
      </c>
      <c r="D77" s="4">
        <v>2300</v>
      </c>
      <c r="E77" s="4">
        <v>56440000</v>
      </c>
      <c r="F77" s="4">
        <f t="shared" si="11"/>
        <v>-2341836717</v>
      </c>
      <c r="R77" s="5">
        <v>-1.2E-2</v>
      </c>
      <c r="S77" s="4">
        <v>230789</v>
      </c>
      <c r="T77" s="4">
        <f t="shared" si="13"/>
        <v>558646.80000000005</v>
      </c>
      <c r="U77" s="4">
        <f t="shared" si="12"/>
        <v>235795</v>
      </c>
      <c r="V77" s="5">
        <v>1.41E-2</v>
      </c>
    </row>
    <row r="78" spans="1:22" x14ac:dyDescent="0.2">
      <c r="A78" s="16" t="s">
        <v>210</v>
      </c>
      <c r="B78" s="4">
        <v>1000</v>
      </c>
      <c r="C78" s="4">
        <v>0</v>
      </c>
      <c r="D78" s="4">
        <v>1000</v>
      </c>
      <c r="E78" s="4">
        <v>25300000</v>
      </c>
      <c r="F78" s="4">
        <f t="shared" si="11"/>
        <v>-2398276717</v>
      </c>
      <c r="R78" s="5">
        <v>-2E-3</v>
      </c>
      <c r="S78" s="4">
        <v>235795</v>
      </c>
      <c r="T78" s="4">
        <f t="shared" si="13"/>
        <v>553778.30000000005</v>
      </c>
      <c r="U78" s="4">
        <f t="shared" si="12"/>
        <v>388022</v>
      </c>
      <c r="V78" s="5">
        <v>1.5900000000000001E-2</v>
      </c>
    </row>
    <row r="79" spans="1:22" x14ac:dyDescent="0.2">
      <c r="A79" s="16" t="s">
        <v>209</v>
      </c>
      <c r="B79" s="4">
        <v>0</v>
      </c>
      <c r="C79" s="4">
        <v>2300</v>
      </c>
      <c r="D79" s="4">
        <v>-2300</v>
      </c>
      <c r="E79" s="4">
        <v>-58710000</v>
      </c>
      <c r="F79" s="4">
        <f t="shared" si="11"/>
        <v>-2423576717</v>
      </c>
      <c r="R79" s="5">
        <v>-1.9599999999999999E-2</v>
      </c>
      <c r="S79" s="4">
        <v>388022</v>
      </c>
      <c r="T79" s="4">
        <f t="shared" si="13"/>
        <v>556225.4</v>
      </c>
      <c r="U79" s="4">
        <f t="shared" si="12"/>
        <v>426330</v>
      </c>
      <c r="V79" s="5">
        <v>3.6699999999999997E-2</v>
      </c>
    </row>
    <row r="80" spans="1:22" x14ac:dyDescent="0.2">
      <c r="A80" s="16" t="s">
        <v>208</v>
      </c>
      <c r="B80" s="4">
        <v>0</v>
      </c>
      <c r="C80" s="4">
        <v>14900</v>
      </c>
      <c r="D80" s="4">
        <v>-14900</v>
      </c>
      <c r="E80" s="4">
        <v>-391140000</v>
      </c>
      <c r="F80" s="4">
        <f t="shared" si="11"/>
        <v>-2364866717</v>
      </c>
      <c r="R80" s="5">
        <v>-3.04E-2</v>
      </c>
      <c r="S80" s="4">
        <v>426330</v>
      </c>
      <c r="T80" s="4">
        <f t="shared" si="13"/>
        <v>553318.19999999995</v>
      </c>
      <c r="U80" s="4">
        <f t="shared" si="12"/>
        <v>435773</v>
      </c>
      <c r="V80" s="5">
        <v>4.4999999999999998E-2</v>
      </c>
    </row>
    <row r="81" spans="1:22" x14ac:dyDescent="0.2">
      <c r="A81" s="16" t="s">
        <v>207</v>
      </c>
      <c r="B81" s="4">
        <v>5000</v>
      </c>
      <c r="C81" s="4">
        <v>7600</v>
      </c>
      <c r="D81" s="4">
        <v>-2600</v>
      </c>
      <c r="E81" s="4">
        <v>-67430000</v>
      </c>
      <c r="F81" s="4">
        <f t="shared" si="11"/>
        <v>-1973726717</v>
      </c>
      <c r="R81" s="5">
        <v>1.1599999999999999E-2</v>
      </c>
      <c r="S81" s="4">
        <v>504105</v>
      </c>
      <c r="T81" s="4">
        <f t="shared" si="13"/>
        <v>550144.6</v>
      </c>
      <c r="U81" s="4">
        <f t="shared" si="12"/>
        <v>435773</v>
      </c>
      <c r="V81" s="5">
        <v>4.0899999999999999E-2</v>
      </c>
    </row>
    <row r="82" spans="1:22" x14ac:dyDescent="0.2">
      <c r="A82" s="16" t="s">
        <v>206</v>
      </c>
      <c r="B82" s="4">
        <v>10400</v>
      </c>
      <c r="C82" s="4">
        <v>21400</v>
      </c>
      <c r="D82" s="4">
        <v>-11000</v>
      </c>
      <c r="E82" s="4">
        <v>-285170000</v>
      </c>
      <c r="F82" s="4">
        <f t="shared" si="11"/>
        <v>-1906296717</v>
      </c>
      <c r="R82" s="5">
        <v>-2.2499999999999999E-2</v>
      </c>
      <c r="S82" s="4">
        <v>676257</v>
      </c>
      <c r="T82" s="4">
        <f t="shared" si="13"/>
        <v>505963.6</v>
      </c>
      <c r="U82" s="4">
        <f t="shared" si="12"/>
        <v>435773</v>
      </c>
      <c r="V82" s="5">
        <v>2.8199999999999999E-2</v>
      </c>
    </row>
    <row r="83" spans="1:22" x14ac:dyDescent="0.2">
      <c r="A83" s="16" t="s">
        <v>205</v>
      </c>
      <c r="B83" s="4">
        <v>13300</v>
      </c>
      <c r="C83" s="4">
        <v>20552</v>
      </c>
      <c r="D83" s="4">
        <v>-7252</v>
      </c>
      <c r="E83" s="4">
        <v>-199740000</v>
      </c>
      <c r="F83" s="4">
        <f t="shared" si="11"/>
        <v>-1621126717</v>
      </c>
      <c r="R83" s="5">
        <v>-3.7000000000000002E-3</v>
      </c>
      <c r="S83" s="4">
        <v>435773</v>
      </c>
      <c r="T83" s="4">
        <f t="shared" si="13"/>
        <v>538534</v>
      </c>
      <c r="U83" s="4">
        <f t="shared" si="12"/>
        <v>187110</v>
      </c>
      <c r="V83" s="5">
        <v>2.76E-2</v>
      </c>
    </row>
    <row r="84" spans="1:22" x14ac:dyDescent="0.2">
      <c r="A84" s="16" t="s">
        <v>204</v>
      </c>
      <c r="B84" s="4">
        <v>26700</v>
      </c>
      <c r="C84" s="4">
        <v>13200</v>
      </c>
      <c r="D84" s="4">
        <v>13500</v>
      </c>
      <c r="E84" s="4">
        <v>356690000</v>
      </c>
      <c r="F84" s="4">
        <f t="shared" si="11"/>
        <v>-1421386717</v>
      </c>
      <c r="R84" s="5">
        <v>-1.29E-2</v>
      </c>
      <c r="S84" s="4">
        <v>807459</v>
      </c>
      <c r="T84" s="4">
        <f t="shared" si="13"/>
        <v>571770.4</v>
      </c>
      <c r="U84" s="4">
        <f t="shared" si="12"/>
        <v>187110</v>
      </c>
      <c r="V84" s="5">
        <v>3.8399999999999997E-2</v>
      </c>
    </row>
    <row r="85" spans="1:22" x14ac:dyDescent="0.2">
      <c r="A85" s="16" t="s">
        <v>203</v>
      </c>
      <c r="B85" s="4">
        <v>4100</v>
      </c>
      <c r="C85" s="4">
        <v>1300</v>
      </c>
      <c r="D85" s="4">
        <v>2800</v>
      </c>
      <c r="E85" s="4">
        <v>76330000</v>
      </c>
      <c r="F85" s="4">
        <f t="shared" si="11"/>
        <v>-1778076717</v>
      </c>
      <c r="R85" s="5">
        <v>2.0799999999999999E-2</v>
      </c>
      <c r="S85" s="4">
        <v>678092</v>
      </c>
      <c r="T85" s="4">
        <f t="shared" si="13"/>
        <v>545518.19999999995</v>
      </c>
      <c r="U85" s="4">
        <f t="shared" si="12"/>
        <v>187110</v>
      </c>
      <c r="V85" s="5">
        <v>2.4E-2</v>
      </c>
    </row>
    <row r="86" spans="1:22" x14ac:dyDescent="0.2">
      <c r="A86" s="16" t="s">
        <v>202</v>
      </c>
      <c r="B86" s="4">
        <v>700</v>
      </c>
      <c r="C86" s="4">
        <v>0</v>
      </c>
      <c r="D86" s="4">
        <v>700</v>
      </c>
      <c r="E86" s="4">
        <v>18130000</v>
      </c>
      <c r="F86" s="4">
        <f t="shared" si="11"/>
        <v>-1854406717</v>
      </c>
      <c r="R86" s="5">
        <v>2.3199999999999998E-2</v>
      </c>
      <c r="S86" s="4">
        <v>804719</v>
      </c>
      <c r="T86" s="4">
        <f t="shared" si="13"/>
        <v>501166.3</v>
      </c>
      <c r="U86" s="4">
        <f t="shared" si="12"/>
        <v>187110</v>
      </c>
      <c r="V86" s="5">
        <v>4.4800000000000006E-2</v>
      </c>
    </row>
    <row r="87" spans="1:22" x14ac:dyDescent="0.2">
      <c r="A87" s="16" t="s">
        <v>201</v>
      </c>
      <c r="B87" s="4">
        <v>40500</v>
      </c>
      <c r="C87" s="4">
        <v>318</v>
      </c>
      <c r="D87" s="4">
        <v>40182</v>
      </c>
      <c r="E87" s="4">
        <v>1033560000</v>
      </c>
      <c r="F87" s="4">
        <f t="shared" si="11"/>
        <v>-1872536717</v>
      </c>
      <c r="R87" s="5">
        <v>2.9900000000000003E-2</v>
      </c>
      <c r="S87" s="4">
        <v>629916</v>
      </c>
      <c r="T87" s="4">
        <f t="shared" si="13"/>
        <v>496352.9</v>
      </c>
      <c r="U87" s="4">
        <f t="shared" si="12"/>
        <v>187110</v>
      </c>
      <c r="V87" s="5">
        <v>3.6400000000000002E-2</v>
      </c>
    </row>
    <row r="88" spans="1:22" x14ac:dyDescent="0.2">
      <c r="A88" s="16" t="s">
        <v>200</v>
      </c>
      <c r="B88" s="4">
        <v>4600</v>
      </c>
      <c r="C88" s="4">
        <v>600</v>
      </c>
      <c r="D88" s="4">
        <v>4000</v>
      </c>
      <c r="E88" s="4">
        <v>99410000</v>
      </c>
      <c r="F88" s="4">
        <f t="shared" si="11"/>
        <v>-2906096717</v>
      </c>
      <c r="R88" s="5">
        <v>2.2400000000000003E-2</v>
      </c>
      <c r="S88" s="4">
        <v>187110</v>
      </c>
      <c r="T88" s="4">
        <f t="shared" si="13"/>
        <v>587954.69999999995</v>
      </c>
      <c r="U88" s="4">
        <f t="shared" si="12"/>
        <v>234447</v>
      </c>
      <c r="V88" s="5">
        <v>2.3900000000000001E-2</v>
      </c>
    </row>
    <row r="89" spans="1:22" x14ac:dyDescent="0.2">
      <c r="A89" s="16" t="s">
        <v>199</v>
      </c>
      <c r="B89" s="4">
        <v>1800</v>
      </c>
      <c r="C89" s="4">
        <v>12011</v>
      </c>
      <c r="D89" s="4">
        <v>-10211</v>
      </c>
      <c r="E89" s="4">
        <v>-249610000</v>
      </c>
      <c r="F89" s="4">
        <f t="shared" si="11"/>
        <v>-3005506717</v>
      </c>
      <c r="R89" s="5">
        <v>-2.5699999999999997E-2</v>
      </c>
      <c r="S89" s="4">
        <v>412493</v>
      </c>
      <c r="T89" s="4">
        <f t="shared" si="13"/>
        <v>595845.80000000005</v>
      </c>
      <c r="U89" s="4">
        <f t="shared" si="12"/>
        <v>234447</v>
      </c>
      <c r="V89" s="5">
        <v>3.9100000000000003E-2</v>
      </c>
    </row>
    <row r="90" spans="1:22" x14ac:dyDescent="0.2">
      <c r="A90" s="16" t="s">
        <v>198</v>
      </c>
      <c r="B90" s="4">
        <v>19100</v>
      </c>
      <c r="C90" s="4">
        <v>300</v>
      </c>
      <c r="D90" s="4">
        <v>18800</v>
      </c>
      <c r="E90" s="4">
        <v>473040000</v>
      </c>
      <c r="F90" s="4">
        <f t="shared" si="11"/>
        <v>-2755896717</v>
      </c>
      <c r="R90" s="5">
        <v>2.0299999999999999E-2</v>
      </c>
      <c r="S90" s="4">
        <v>397258</v>
      </c>
      <c r="T90" s="4">
        <f t="shared" si="13"/>
        <v>637101.80000000005</v>
      </c>
      <c r="U90" s="4">
        <f t="shared" si="12"/>
        <v>234447</v>
      </c>
      <c r="V90" s="5">
        <v>2.18E-2</v>
      </c>
    </row>
    <row r="91" spans="1:22" x14ac:dyDescent="0.2">
      <c r="A91" s="16" t="s">
        <v>197</v>
      </c>
      <c r="B91" s="4">
        <v>21200</v>
      </c>
      <c r="C91" s="4">
        <v>15200</v>
      </c>
      <c r="D91" s="4">
        <v>6000</v>
      </c>
      <c r="E91" s="4">
        <v>144730000</v>
      </c>
      <c r="F91" s="4">
        <f t="shared" si="11"/>
        <v>-3228936717</v>
      </c>
      <c r="R91" s="5">
        <v>0</v>
      </c>
      <c r="S91" s="4">
        <v>472369</v>
      </c>
      <c r="T91" s="4">
        <f t="shared" si="13"/>
        <v>690404.3</v>
      </c>
      <c r="U91" s="4">
        <f t="shared" si="12"/>
        <v>234447</v>
      </c>
      <c r="V91" s="5">
        <v>3.4300000000000004E-2</v>
      </c>
    </row>
    <row r="92" spans="1:22" x14ac:dyDescent="0.2">
      <c r="A92" s="16" t="s">
        <v>196</v>
      </c>
      <c r="B92" s="4">
        <v>25300</v>
      </c>
      <c r="C92" s="4">
        <v>9710</v>
      </c>
      <c r="D92" s="4">
        <v>15590</v>
      </c>
      <c r="E92" s="4">
        <v>386060000</v>
      </c>
      <c r="F92" s="4">
        <f t="shared" si="11"/>
        <v>-3373666717</v>
      </c>
      <c r="R92" s="5">
        <v>-1.78E-2</v>
      </c>
      <c r="S92" s="4">
        <v>234447</v>
      </c>
      <c r="T92" s="4">
        <f t="shared" si="13"/>
        <v>725342.9</v>
      </c>
      <c r="U92" s="4">
        <f t="shared" si="12"/>
        <v>361200</v>
      </c>
      <c r="V92" s="5">
        <v>4.4600000000000001E-2</v>
      </c>
    </row>
    <row r="93" spans="1:22" x14ac:dyDescent="0.2">
      <c r="A93" s="16" t="s">
        <v>195</v>
      </c>
      <c r="B93" s="4">
        <v>1300</v>
      </c>
      <c r="C93" s="4">
        <v>17600</v>
      </c>
      <c r="D93" s="4">
        <v>-16300</v>
      </c>
      <c r="E93" s="4">
        <v>-404130000</v>
      </c>
      <c r="F93" s="4">
        <f t="shared" si="11"/>
        <v>-3759726717</v>
      </c>
      <c r="R93" s="5">
        <v>0</v>
      </c>
      <c r="S93" s="4">
        <v>761477</v>
      </c>
      <c r="T93" s="4">
        <f t="shared" si="13"/>
        <v>721394.7</v>
      </c>
      <c r="U93" s="4">
        <f t="shared" si="12"/>
        <v>361200</v>
      </c>
      <c r="V93" s="5">
        <v>5.33E-2</v>
      </c>
    </row>
    <row r="94" spans="1:22" x14ac:dyDescent="0.2">
      <c r="A94" s="16" t="s">
        <v>194</v>
      </c>
      <c r="B94" s="4">
        <v>0</v>
      </c>
      <c r="C94" s="4">
        <v>21100</v>
      </c>
      <c r="D94" s="4">
        <v>-21100</v>
      </c>
      <c r="E94" s="4">
        <v>-556580000</v>
      </c>
      <c r="F94" s="4">
        <f t="shared" si="11"/>
        <v>-3355596717</v>
      </c>
      <c r="R94" s="5">
        <v>-2.3199999999999998E-2</v>
      </c>
      <c r="S94" s="4">
        <v>1139823</v>
      </c>
      <c r="T94" s="4">
        <f t="shared" si="13"/>
        <v>681110.6</v>
      </c>
      <c r="U94" s="4">
        <f t="shared" si="12"/>
        <v>361200</v>
      </c>
      <c r="V94" s="5">
        <v>6.1500000000000006E-2</v>
      </c>
    </row>
    <row r="95" spans="1:22" x14ac:dyDescent="0.2">
      <c r="A95" s="16" t="s">
        <v>193</v>
      </c>
      <c r="B95" s="4">
        <v>1000</v>
      </c>
      <c r="C95" s="4">
        <v>3860</v>
      </c>
      <c r="D95" s="4">
        <v>-2860</v>
      </c>
      <c r="E95" s="4">
        <v>-73860000</v>
      </c>
      <c r="F95" s="4">
        <f t="shared" si="11"/>
        <v>-2799016717</v>
      </c>
      <c r="R95" s="5">
        <v>1.18E-2</v>
      </c>
      <c r="S95" s="4">
        <v>415570</v>
      </c>
      <c r="T95" s="4">
        <f t="shared" si="13"/>
        <v>716894.8</v>
      </c>
      <c r="U95" s="4">
        <f t="shared" si="12"/>
        <v>361200</v>
      </c>
      <c r="V95" s="5">
        <v>2.4900000000000002E-2</v>
      </c>
    </row>
    <row r="96" spans="1:22" x14ac:dyDescent="0.2">
      <c r="A96" s="16" t="s">
        <v>192</v>
      </c>
      <c r="B96" s="4">
        <v>5000</v>
      </c>
      <c r="C96" s="4">
        <v>8500</v>
      </c>
      <c r="D96" s="4">
        <v>-3500</v>
      </c>
      <c r="E96" s="4">
        <v>-88120000</v>
      </c>
      <c r="F96" s="4">
        <f t="shared" si="11"/>
        <v>-2725156717</v>
      </c>
      <c r="R96" s="5">
        <v>1.2E-2</v>
      </c>
      <c r="S96" s="4">
        <v>361200</v>
      </c>
      <c r="T96" s="4">
        <f t="shared" si="13"/>
        <v>735569.8</v>
      </c>
      <c r="U96" s="4">
        <f t="shared" si="12"/>
        <v>491404</v>
      </c>
      <c r="V96" s="5">
        <v>1.5700000000000002E-2</v>
      </c>
    </row>
    <row r="97" spans="1:22" x14ac:dyDescent="0.2">
      <c r="A97" s="16" t="s">
        <v>191</v>
      </c>
      <c r="B97" s="4">
        <v>72400</v>
      </c>
      <c r="C97" s="4">
        <v>400</v>
      </c>
      <c r="D97" s="4">
        <v>72000</v>
      </c>
      <c r="E97" s="4">
        <v>1796690000</v>
      </c>
      <c r="F97" s="4">
        <f t="shared" si="11"/>
        <v>-2637036717</v>
      </c>
      <c r="R97" s="5">
        <v>2E-3</v>
      </c>
      <c r="S97" s="4">
        <v>581782</v>
      </c>
      <c r="T97" s="4">
        <f t="shared" si="13"/>
        <v>723292.2</v>
      </c>
      <c r="U97" s="4">
        <f t="shared" si="12"/>
        <v>491404</v>
      </c>
      <c r="V97" s="5">
        <v>4.7500000000000001E-2</v>
      </c>
    </row>
    <row r="98" spans="1:22" x14ac:dyDescent="0.2">
      <c r="A98" s="16" t="s">
        <v>190</v>
      </c>
      <c r="B98" s="4">
        <v>2000</v>
      </c>
      <c r="C98" s="4">
        <v>25400</v>
      </c>
      <c r="D98" s="4">
        <v>-23400</v>
      </c>
      <c r="E98" s="4">
        <v>-613260000</v>
      </c>
      <c r="F98" s="4">
        <f t="shared" si="11"/>
        <v>-4433726717</v>
      </c>
      <c r="R98" s="5">
        <v>-3.0800000000000001E-2</v>
      </c>
      <c r="S98" s="4">
        <v>1103128</v>
      </c>
      <c r="T98" s="4">
        <f t="shared" si="13"/>
        <v>692250.1</v>
      </c>
      <c r="U98" s="4">
        <f t="shared" si="12"/>
        <v>491404</v>
      </c>
      <c r="V98" s="5">
        <v>5.1200000000000002E-2</v>
      </c>
    </row>
    <row r="99" spans="1:22" x14ac:dyDescent="0.2">
      <c r="A99" s="16" t="s">
        <v>189</v>
      </c>
      <c r="B99" s="4">
        <v>1600</v>
      </c>
      <c r="C99" s="4">
        <v>17900</v>
      </c>
      <c r="D99" s="4">
        <v>-16300</v>
      </c>
      <c r="E99" s="4">
        <v>-425370000</v>
      </c>
      <c r="F99" s="4">
        <f t="shared" si="11"/>
        <v>-3820466717</v>
      </c>
      <c r="R99" s="5">
        <v>5.8999999999999999E-3</v>
      </c>
      <c r="S99" s="4">
        <v>491404</v>
      </c>
      <c r="T99" s="4">
        <f t="shared" si="13"/>
        <v>720326.2</v>
      </c>
      <c r="U99" s="4">
        <f t="shared" si="12"/>
        <v>583833</v>
      </c>
      <c r="V99" s="5">
        <v>3.95E-2</v>
      </c>
    </row>
    <row r="100" spans="1:22" x14ac:dyDescent="0.2">
      <c r="A100" s="16" t="s">
        <v>188</v>
      </c>
      <c r="B100" s="4">
        <v>400</v>
      </c>
      <c r="C100" s="4">
        <v>59200</v>
      </c>
      <c r="D100" s="4">
        <v>-58800</v>
      </c>
      <c r="E100" s="4">
        <v>-1517740000</v>
      </c>
      <c r="F100" s="4">
        <f t="shared" si="11"/>
        <v>-3395096717</v>
      </c>
      <c r="R100" s="5">
        <v>1.18E-2</v>
      </c>
      <c r="S100" s="4">
        <v>809818</v>
      </c>
      <c r="T100" s="4">
        <f t="shared" si="13"/>
        <v>758236.8</v>
      </c>
      <c r="U100" s="4">
        <f t="shared" si="12"/>
        <v>583833</v>
      </c>
      <c r="V100" s="5">
        <v>2.3E-2</v>
      </c>
    </row>
    <row r="101" spans="1:22" x14ac:dyDescent="0.2">
      <c r="A101" s="16" t="s">
        <v>187</v>
      </c>
      <c r="B101" s="4">
        <v>10000</v>
      </c>
      <c r="C101" s="4">
        <v>19100</v>
      </c>
      <c r="D101" s="4">
        <v>-9100</v>
      </c>
      <c r="E101" s="4">
        <v>-232140000</v>
      </c>
      <c r="F101" s="4">
        <f t="shared" si="11"/>
        <v>-1877356717</v>
      </c>
      <c r="R101" s="5">
        <v>2.6200000000000001E-2</v>
      </c>
      <c r="S101" s="4">
        <v>1005394</v>
      </c>
      <c r="T101" s="4">
        <f t="shared" si="13"/>
        <v>770986</v>
      </c>
      <c r="U101" s="4">
        <f t="shared" si="12"/>
        <v>547950</v>
      </c>
      <c r="V101" s="5">
        <v>2.7300000000000001E-2</v>
      </c>
    </row>
    <row r="102" spans="1:22" x14ac:dyDescent="0.2">
      <c r="A102" s="16" t="s">
        <v>186</v>
      </c>
      <c r="B102" s="4">
        <v>4300</v>
      </c>
      <c r="C102" s="4">
        <v>36200</v>
      </c>
      <c r="D102" s="4">
        <v>-31900</v>
      </c>
      <c r="E102" s="4">
        <v>-798740000</v>
      </c>
      <c r="F102" s="4">
        <f t="shared" si="11"/>
        <v>-1645216717</v>
      </c>
      <c r="R102" s="5">
        <v>-6.0000000000000001E-3</v>
      </c>
      <c r="S102" s="4">
        <v>583833</v>
      </c>
      <c r="T102" s="4">
        <f t="shared" si="13"/>
        <v>739293.3</v>
      </c>
      <c r="U102" s="4">
        <f t="shared" si="12"/>
        <v>459006</v>
      </c>
      <c r="V102" s="5">
        <v>3.5299999999999998E-2</v>
      </c>
    </row>
    <row r="103" spans="1:22" x14ac:dyDescent="0.2">
      <c r="A103" s="16" t="s">
        <v>185</v>
      </c>
      <c r="B103" s="4">
        <v>1600</v>
      </c>
      <c r="C103" s="4">
        <v>28100</v>
      </c>
      <c r="D103" s="4">
        <v>-26500</v>
      </c>
      <c r="E103" s="4">
        <v>-668380000</v>
      </c>
      <c r="F103" s="4">
        <f t="shared" si="11"/>
        <v>-846476717</v>
      </c>
      <c r="R103" s="5">
        <v>-1.9E-3</v>
      </c>
      <c r="S103" s="4">
        <v>721995</v>
      </c>
      <c r="T103" s="4">
        <f t="shared" si="13"/>
        <v>795820.1</v>
      </c>
      <c r="U103" s="4">
        <f t="shared" si="12"/>
        <v>459006</v>
      </c>
      <c r="V103" s="5">
        <v>3.1300000000000001E-2</v>
      </c>
    </row>
    <row r="104" spans="1:22" x14ac:dyDescent="0.2">
      <c r="A104" s="16" t="s">
        <v>184</v>
      </c>
      <c r="B104" s="4">
        <v>19300</v>
      </c>
      <c r="C104" s="4">
        <v>75200</v>
      </c>
      <c r="D104" s="4">
        <v>-55900</v>
      </c>
      <c r="E104" s="4">
        <v>-1409690000</v>
      </c>
      <c r="F104" s="4">
        <f t="shared" si="11"/>
        <v>-178096717</v>
      </c>
      <c r="R104" s="5">
        <v>8.1000000000000013E-3</v>
      </c>
      <c r="S104" s="4">
        <v>736982</v>
      </c>
      <c r="T104" s="4">
        <f t="shared" si="13"/>
        <v>808056.8</v>
      </c>
      <c r="U104" s="4">
        <f t="shared" si="12"/>
        <v>459006</v>
      </c>
      <c r="V104" s="5">
        <v>3.7000000000000005E-2</v>
      </c>
    </row>
    <row r="105" spans="1:22" x14ac:dyDescent="0.2">
      <c r="A105" s="16" t="s">
        <v>183</v>
      </c>
      <c r="B105" s="4">
        <v>75800</v>
      </c>
      <c r="C105" s="4">
        <v>9038</v>
      </c>
      <c r="D105" s="4">
        <v>66762</v>
      </c>
      <c r="E105" s="4">
        <v>1586590000</v>
      </c>
      <c r="F105" s="4">
        <f t="shared" si="11"/>
        <v>1231593283</v>
      </c>
      <c r="R105" s="5">
        <v>6.8900000000000003E-2</v>
      </c>
      <c r="S105" s="4">
        <v>773412</v>
      </c>
      <c r="T105" s="4">
        <f t="shared" si="13"/>
        <v>769003.2</v>
      </c>
      <c r="U105" s="4">
        <f t="shared" si="12"/>
        <v>459006</v>
      </c>
      <c r="V105" s="5">
        <v>6.6400000000000001E-2</v>
      </c>
    </row>
    <row r="106" spans="1:22" x14ac:dyDescent="0.2">
      <c r="A106" s="16" t="s">
        <v>182</v>
      </c>
      <c r="B106" s="4">
        <v>10100</v>
      </c>
      <c r="C106" s="4">
        <v>16500</v>
      </c>
      <c r="D106" s="4">
        <v>-6400</v>
      </c>
      <c r="E106" s="4">
        <v>-159460000</v>
      </c>
      <c r="F106" s="4">
        <f t="shared" si="11"/>
        <v>-354996717</v>
      </c>
      <c r="R106" s="5">
        <v>8.6999999999999994E-3</v>
      </c>
      <c r="S106" s="4">
        <v>547950</v>
      </c>
      <c r="T106" s="4">
        <f t="shared" si="13"/>
        <v>750068.9</v>
      </c>
      <c r="U106" s="4">
        <f t="shared" si="12"/>
        <v>459006</v>
      </c>
      <c r="V106" s="5">
        <v>6.1900000000000004E-2</v>
      </c>
    </row>
    <row r="107" spans="1:22" x14ac:dyDescent="0.2">
      <c r="A107" s="16" t="s">
        <v>181</v>
      </c>
      <c r="B107" s="4">
        <v>36100</v>
      </c>
      <c r="C107" s="4">
        <v>7700</v>
      </c>
      <c r="D107" s="4">
        <v>28400</v>
      </c>
      <c r="E107" s="4">
        <v>654203937</v>
      </c>
      <c r="F107" s="4">
        <f t="shared" si="11"/>
        <v>-195536717</v>
      </c>
      <c r="R107" s="5">
        <v>-2.0999999999999999E-3</v>
      </c>
      <c r="S107" s="4">
        <v>459006</v>
      </c>
      <c r="T107" s="4">
        <f t="shared" si="13"/>
        <v>744705.6</v>
      </c>
      <c r="U107" s="4">
        <f t="shared" si="12"/>
        <v>266906</v>
      </c>
      <c r="V107" s="5">
        <v>2.3599999999999999E-2</v>
      </c>
    </row>
    <row r="108" spans="1:22" x14ac:dyDescent="0.2">
      <c r="A108" s="16" t="s">
        <v>180</v>
      </c>
      <c r="B108" s="4">
        <v>18100</v>
      </c>
      <c r="C108" s="4">
        <v>26400</v>
      </c>
      <c r="D108" s="4">
        <v>-8300</v>
      </c>
      <c r="E108" s="4">
        <v>-196830000</v>
      </c>
      <c r="F108" s="4">
        <f t="shared" si="11"/>
        <v>-849740654</v>
      </c>
      <c r="R108" s="5">
        <v>-1.0700000000000001E-2</v>
      </c>
      <c r="S108" s="4">
        <v>792707</v>
      </c>
      <c r="T108" s="4">
        <f t="shared" si="13"/>
        <v>747246.9</v>
      </c>
      <c r="U108" s="4">
        <f t="shared" si="12"/>
        <v>266906</v>
      </c>
      <c r="V108" s="5">
        <v>3.39E-2</v>
      </c>
    </row>
    <row r="109" spans="1:22" x14ac:dyDescent="0.2">
      <c r="A109" s="16" t="s">
        <v>179</v>
      </c>
      <c r="B109" s="4">
        <v>40500</v>
      </c>
      <c r="C109" s="4">
        <v>0</v>
      </c>
      <c r="D109" s="4">
        <v>40500</v>
      </c>
      <c r="E109" s="4">
        <v>935260000</v>
      </c>
      <c r="F109" s="4">
        <f t="shared" si="11"/>
        <v>-652910654</v>
      </c>
      <c r="R109" s="5">
        <v>6.8699999999999997E-2</v>
      </c>
      <c r="S109" s="4">
        <v>772165</v>
      </c>
      <c r="T109" s="4">
        <f t="shared" si="13"/>
        <v>752346.3</v>
      </c>
      <c r="U109" s="4">
        <f t="shared" si="12"/>
        <v>266906</v>
      </c>
      <c r="V109" s="5">
        <v>4.9299999999999997E-2</v>
      </c>
    </row>
    <row r="110" spans="1:22" x14ac:dyDescent="0.2">
      <c r="A110" s="16" t="s">
        <v>178</v>
      </c>
      <c r="B110" s="4">
        <v>89600</v>
      </c>
      <c r="C110" s="4">
        <v>133500</v>
      </c>
      <c r="D110" s="4">
        <v>-43900</v>
      </c>
      <c r="E110" s="4">
        <v>-870280000</v>
      </c>
      <c r="F110" s="4">
        <f t="shared" si="11"/>
        <v>-1588170654</v>
      </c>
      <c r="R110" s="5">
        <v>-1.7899999999999999E-2</v>
      </c>
      <c r="S110" s="4">
        <v>1188924</v>
      </c>
      <c r="T110" s="4">
        <f t="shared" si="13"/>
        <v>777399.7</v>
      </c>
      <c r="U110" s="4">
        <f t="shared" si="12"/>
        <v>266906</v>
      </c>
      <c r="V110" s="5">
        <v>5.91E-2</v>
      </c>
    </row>
    <row r="111" spans="1:22" x14ac:dyDescent="0.2">
      <c r="A111" s="16" t="s">
        <v>177</v>
      </c>
      <c r="B111" s="4">
        <v>25900</v>
      </c>
      <c r="C111" s="4">
        <v>58000</v>
      </c>
      <c r="D111" s="4">
        <v>-32100</v>
      </c>
      <c r="E111" s="4">
        <v>-723770654</v>
      </c>
      <c r="F111" s="4">
        <f t="shared" si="11"/>
        <v>-717890654</v>
      </c>
      <c r="R111" s="5">
        <v>-6.9000000000000006E-2</v>
      </c>
      <c r="S111" s="4">
        <v>1132886</v>
      </c>
      <c r="T111" s="4">
        <f t="shared" si="13"/>
        <v>802185.6</v>
      </c>
      <c r="U111" s="4">
        <f t="shared" si="12"/>
        <v>266906</v>
      </c>
      <c r="V111" s="5">
        <v>4.5100000000000001E-2</v>
      </c>
    </row>
    <row r="112" spans="1:22" x14ac:dyDescent="0.2">
      <c r="A112" s="16" t="s">
        <v>176</v>
      </c>
      <c r="B112" s="4">
        <v>12200</v>
      </c>
      <c r="C112" s="4">
        <v>0</v>
      </c>
      <c r="D112" s="4">
        <v>12200</v>
      </c>
      <c r="E112" s="4">
        <v>295830000</v>
      </c>
      <c r="F112" s="4">
        <f t="shared" si="11"/>
        <v>5880000</v>
      </c>
      <c r="R112" s="5">
        <v>-3.2300000000000002E-2</v>
      </c>
      <c r="S112" s="4">
        <v>266906</v>
      </c>
      <c r="T112" s="4">
        <f t="shared" si="13"/>
        <v>869983.7</v>
      </c>
      <c r="U112" s="4">
        <f t="shared" si="12"/>
        <v>358607</v>
      </c>
      <c r="V112" s="5">
        <v>4.4000000000000004E-2</v>
      </c>
    </row>
    <row r="113" spans="1:22" x14ac:dyDescent="0.2">
      <c r="A113" s="16" t="s">
        <v>175</v>
      </c>
      <c r="B113" s="4">
        <v>200</v>
      </c>
      <c r="C113" s="4">
        <v>0</v>
      </c>
      <c r="D113" s="4">
        <v>200</v>
      </c>
      <c r="E113" s="4">
        <v>4890000</v>
      </c>
      <c r="F113" s="4">
        <f t="shared" si="11"/>
        <v>-289950000</v>
      </c>
      <c r="R113" s="5">
        <v>-4.2599999999999999E-2</v>
      </c>
      <c r="S113" s="4">
        <v>1287263</v>
      </c>
      <c r="T113" s="4">
        <f t="shared" si="13"/>
        <v>876271.5</v>
      </c>
      <c r="U113" s="4">
        <f t="shared" si="12"/>
        <v>358607</v>
      </c>
      <c r="V113" s="5">
        <v>7.3399999999999993E-2</v>
      </c>
    </row>
    <row r="114" spans="1:22" x14ac:dyDescent="0.2">
      <c r="A114" s="16" t="s">
        <v>174</v>
      </c>
      <c r="B114" s="4">
        <v>900</v>
      </c>
      <c r="C114" s="4">
        <v>8700</v>
      </c>
      <c r="D114" s="4">
        <v>-7800</v>
      </c>
      <c r="E114" s="4">
        <v>-201320000</v>
      </c>
      <c r="F114" s="4">
        <f t="shared" si="11"/>
        <v>-294840000</v>
      </c>
      <c r="R114" s="5">
        <v>-6.8499999999999991E-2</v>
      </c>
      <c r="S114" s="4">
        <v>859349</v>
      </c>
      <c r="T114" s="4">
        <f t="shared" si="13"/>
        <v>880633.9</v>
      </c>
      <c r="U114" s="4">
        <f t="shared" si="12"/>
        <v>358607</v>
      </c>
      <c r="V114" s="5">
        <v>5.1500000000000004E-2</v>
      </c>
    </row>
    <row r="115" spans="1:22" x14ac:dyDescent="0.2">
      <c r="A115" s="16" t="s">
        <v>173</v>
      </c>
      <c r="B115" s="4">
        <v>400</v>
      </c>
      <c r="C115" s="4">
        <v>2400</v>
      </c>
      <c r="D115" s="4">
        <v>-2000</v>
      </c>
      <c r="E115" s="4">
        <v>-56100000</v>
      </c>
      <c r="F115" s="4">
        <f t="shared" si="11"/>
        <v>-93520000</v>
      </c>
      <c r="R115" s="5">
        <v>-5.3E-3</v>
      </c>
      <c r="S115" s="4">
        <v>382876</v>
      </c>
      <c r="T115" s="4">
        <f t="shared" si="13"/>
        <v>902012.2</v>
      </c>
      <c r="U115" s="4">
        <f t="shared" si="12"/>
        <v>358607</v>
      </c>
      <c r="V115" s="5">
        <v>2.6499999999999999E-2</v>
      </c>
    </row>
    <row r="116" spans="1:22" x14ac:dyDescent="0.2">
      <c r="A116" s="16" t="s">
        <v>172</v>
      </c>
      <c r="B116" s="4">
        <v>0</v>
      </c>
      <c r="C116" s="4">
        <v>12400</v>
      </c>
      <c r="D116" s="4">
        <v>-12400</v>
      </c>
      <c r="E116" s="4">
        <v>-341130000</v>
      </c>
      <c r="F116" s="4">
        <f t="shared" si="11"/>
        <v>-37420000</v>
      </c>
      <c r="R116" s="5">
        <v>2.0199999999999999E-2</v>
      </c>
      <c r="S116" s="4">
        <v>358607</v>
      </c>
      <c r="T116" s="4">
        <f t="shared" ref="T116:T121" si="14">AVERAGE(S117:S126)</f>
        <v>1020381.8</v>
      </c>
      <c r="U116" s="4">
        <f t="shared" si="12"/>
        <v>405373</v>
      </c>
      <c r="V116" s="5">
        <v>2.7000000000000003E-2</v>
      </c>
    </row>
    <row r="117" spans="1:22" x14ac:dyDescent="0.2">
      <c r="A117" s="16" t="s">
        <v>171</v>
      </c>
      <c r="B117" s="4">
        <v>0</v>
      </c>
      <c r="C117" s="4">
        <v>3200</v>
      </c>
      <c r="D117" s="4">
        <v>-3200</v>
      </c>
      <c r="E117" s="4">
        <v>-88080000</v>
      </c>
      <c r="F117" s="4">
        <f t="shared" si="11"/>
        <v>303710000</v>
      </c>
      <c r="R117" s="5">
        <v>-2.5000000000000001E-2</v>
      </c>
      <c r="S117" s="4">
        <v>405373</v>
      </c>
      <c r="T117" s="4">
        <f t="shared" si="14"/>
        <v>1048046.5</v>
      </c>
      <c r="U117" s="4">
        <f t="shared" si="12"/>
        <v>818120</v>
      </c>
      <c r="V117" s="5">
        <v>4.2599999999999999E-2</v>
      </c>
    </row>
    <row r="118" spans="1:22" x14ac:dyDescent="0.2">
      <c r="A118" s="16" t="s">
        <v>170</v>
      </c>
      <c r="B118" s="4">
        <v>14000</v>
      </c>
      <c r="C118" s="4">
        <v>22400</v>
      </c>
      <c r="D118" s="4">
        <v>-8400</v>
      </c>
      <c r="E118" s="4">
        <v>-239860000</v>
      </c>
      <c r="F118" s="4">
        <f t="shared" si="11"/>
        <v>391790000</v>
      </c>
      <c r="R118" s="5">
        <v>3.1400000000000004E-2</v>
      </c>
      <c r="S118" s="4">
        <v>818120</v>
      </c>
      <c r="T118" s="4">
        <f t="shared" si="14"/>
        <v>1028954.5</v>
      </c>
      <c r="U118" s="4">
        <f t="shared" si="12"/>
        <v>823159</v>
      </c>
      <c r="V118" s="5">
        <v>7.1500000000000008E-2</v>
      </c>
    </row>
    <row r="119" spans="1:22" x14ac:dyDescent="0.2">
      <c r="A119" s="16" t="s">
        <v>169</v>
      </c>
      <c r="B119" s="4">
        <v>4400</v>
      </c>
      <c r="C119" s="4">
        <v>0</v>
      </c>
      <c r="D119" s="4">
        <v>4400</v>
      </c>
      <c r="E119" s="4">
        <v>121030000</v>
      </c>
      <c r="F119" s="4">
        <f t="shared" si="11"/>
        <v>631650000</v>
      </c>
      <c r="R119" s="5">
        <v>-4.2300000000000004E-2</v>
      </c>
      <c r="S119" s="4">
        <v>823159</v>
      </c>
      <c r="T119" s="4">
        <f t="shared" si="14"/>
        <v>1046558.4</v>
      </c>
      <c r="U119" s="4">
        <f t="shared" si="12"/>
        <v>902973</v>
      </c>
      <c r="V119" s="5">
        <v>4.7699999999999992E-2</v>
      </c>
    </row>
    <row r="120" spans="1:22" x14ac:dyDescent="0.2">
      <c r="A120" s="16" t="s">
        <v>168</v>
      </c>
      <c r="B120" s="4">
        <v>100</v>
      </c>
      <c r="C120" s="4">
        <v>0</v>
      </c>
      <c r="D120" s="4">
        <v>100</v>
      </c>
      <c r="E120" s="4">
        <v>2950000</v>
      </c>
      <c r="F120" s="4">
        <f t="shared" si="11"/>
        <v>510620000</v>
      </c>
      <c r="R120" s="5">
        <v>-6.8900000000000003E-2</v>
      </c>
      <c r="S120" s="4">
        <v>1439458</v>
      </c>
      <c r="T120" s="4">
        <f t="shared" si="14"/>
        <v>981947.1</v>
      </c>
      <c r="U120" s="4">
        <f t="shared" si="12"/>
        <v>596659</v>
      </c>
      <c r="V120" s="5">
        <v>7.3599999999999999E-2</v>
      </c>
    </row>
    <row r="121" spans="1:22" x14ac:dyDescent="0.2">
      <c r="A121" s="16" t="s">
        <v>167</v>
      </c>
      <c r="B121" s="4">
        <v>36500</v>
      </c>
      <c r="C121" s="4">
        <v>0</v>
      </c>
      <c r="D121" s="4">
        <v>36500</v>
      </c>
      <c r="E121" s="4">
        <v>1118330000</v>
      </c>
      <c r="F121" s="4">
        <f t="shared" si="11"/>
        <v>507670000</v>
      </c>
      <c r="R121" s="5">
        <v>-6.88E-2</v>
      </c>
      <c r="S121" s="4">
        <v>1380745</v>
      </c>
      <c r="T121" s="4">
        <f t="shared" si="14"/>
        <v>991943.5</v>
      </c>
      <c r="U121" s="4">
        <f t="shared" si="12"/>
        <v>596659</v>
      </c>
      <c r="V121" s="5">
        <v>7.7300000000000008E-2</v>
      </c>
    </row>
    <row r="122" spans="1:22" x14ac:dyDescent="0.2">
      <c r="A122" s="16" t="s">
        <v>166</v>
      </c>
      <c r="B122" s="4">
        <v>0</v>
      </c>
      <c r="C122" s="4">
        <v>300</v>
      </c>
      <c r="D122" s="4">
        <v>-300</v>
      </c>
      <c r="E122" s="4">
        <v>-10090000</v>
      </c>
      <c r="F122" s="4">
        <f t="shared" si="11"/>
        <v>-610660000</v>
      </c>
      <c r="R122" s="5">
        <v>-3.5299999999999998E-2</v>
      </c>
      <c r="S122" s="4">
        <v>944887</v>
      </c>
      <c r="T122" s="4">
        <f>AVERAGE(S123:S132)</f>
        <v>1016221.8</v>
      </c>
      <c r="U122" s="4">
        <f t="shared" si="12"/>
        <v>596659</v>
      </c>
      <c r="V122" s="5">
        <v>4.2500000000000003E-2</v>
      </c>
    </row>
    <row r="123" spans="1:22" x14ac:dyDescent="0.2">
      <c r="A123" s="16" t="s">
        <v>165</v>
      </c>
      <c r="B123" s="4">
        <v>1500</v>
      </c>
      <c r="C123" s="4">
        <v>0</v>
      </c>
      <c r="D123" s="4">
        <v>1500</v>
      </c>
      <c r="E123" s="4">
        <v>50780000</v>
      </c>
      <c r="F123" s="4">
        <f t="shared" si="11"/>
        <v>-600570000</v>
      </c>
      <c r="R123" s="5">
        <v>3.04E-2</v>
      </c>
      <c r="S123" s="4">
        <v>1350141</v>
      </c>
      <c r="U123" s="4">
        <f t="shared" si="12"/>
        <v>596659</v>
      </c>
      <c r="V123" s="5">
        <v>4.99E-2</v>
      </c>
    </row>
    <row r="124" spans="1:22" x14ac:dyDescent="0.2">
      <c r="A124" s="16" t="s">
        <v>164</v>
      </c>
      <c r="B124" s="4">
        <v>0</v>
      </c>
      <c r="C124" s="4">
        <v>0</v>
      </c>
      <c r="D124" s="4">
        <v>0</v>
      </c>
      <c r="E124" s="4">
        <v>0</v>
      </c>
      <c r="F124" s="4">
        <f t="shared" si="11"/>
        <v>-651350000</v>
      </c>
      <c r="R124" s="5">
        <v>-3.0000000000000001E-3</v>
      </c>
      <c r="S124" s="4">
        <v>902973</v>
      </c>
      <c r="U124" s="4">
        <f t="shared" ref="U124:U126" si="15">MIN(S125:S129)</f>
        <v>596659</v>
      </c>
      <c r="V124" s="5">
        <v>0.03</v>
      </c>
    </row>
    <row r="125" spans="1:22" x14ac:dyDescent="0.2">
      <c r="A125" s="16" t="s">
        <v>163</v>
      </c>
      <c r="B125" s="4">
        <v>200</v>
      </c>
      <c r="C125" s="4">
        <v>0</v>
      </c>
      <c r="D125" s="4">
        <v>200</v>
      </c>
      <c r="E125" s="4">
        <v>6520000</v>
      </c>
      <c r="F125" s="4">
        <f t="shared" si="11"/>
        <v>-651350000</v>
      </c>
      <c r="R125" s="5">
        <v>1.3899999999999999E-2</v>
      </c>
      <c r="S125" s="4">
        <v>596659</v>
      </c>
      <c r="U125" s="4">
        <f t="shared" si="15"/>
        <v>627200</v>
      </c>
      <c r="V125" s="5">
        <v>3.0200000000000001E-2</v>
      </c>
    </row>
    <row r="126" spans="1:22" x14ac:dyDescent="0.2">
      <c r="A126" s="16" t="s">
        <v>162</v>
      </c>
      <c r="B126" s="4">
        <v>200</v>
      </c>
      <c r="C126" s="4">
        <v>200</v>
      </c>
      <c r="D126" s="4">
        <v>0</v>
      </c>
      <c r="E126" s="4">
        <v>-10000</v>
      </c>
      <c r="F126" s="4">
        <f t="shared" ref="F126:F130" si="16">E126+F127</f>
        <v>-657870000</v>
      </c>
      <c r="R126" s="5">
        <v>2.0400000000000001E-2</v>
      </c>
      <c r="S126" s="4">
        <v>1542303</v>
      </c>
      <c r="U126" s="4">
        <f t="shared" si="15"/>
        <v>627200</v>
      </c>
      <c r="V126" s="5">
        <v>5.6299999999999996E-2</v>
      </c>
    </row>
    <row r="127" spans="1:22" x14ac:dyDescent="0.2">
      <c r="A127" s="16" t="s">
        <v>161</v>
      </c>
      <c r="B127" s="4">
        <v>4000</v>
      </c>
      <c r="C127" s="4">
        <v>100</v>
      </c>
      <c r="D127" s="4">
        <v>3900</v>
      </c>
      <c r="E127" s="4">
        <v>124450000</v>
      </c>
      <c r="F127" s="4">
        <f t="shared" si="16"/>
        <v>-657860000</v>
      </c>
      <c r="R127" s="5">
        <v>2.2499999999999999E-2</v>
      </c>
      <c r="S127" s="4">
        <v>682020</v>
      </c>
      <c r="U127" s="4">
        <f>MIN(S128:S132)</f>
        <v>627200</v>
      </c>
      <c r="V127" s="5">
        <v>1.89E-2</v>
      </c>
    </row>
    <row r="128" spans="1:22" x14ac:dyDescent="0.2">
      <c r="A128" s="16" t="s">
        <v>160</v>
      </c>
      <c r="B128" s="4">
        <v>3500</v>
      </c>
      <c r="C128" s="4">
        <v>0</v>
      </c>
      <c r="D128" s="4">
        <v>3500</v>
      </c>
      <c r="E128" s="4">
        <v>106750000</v>
      </c>
      <c r="F128" s="4">
        <f t="shared" si="16"/>
        <v>-782310000</v>
      </c>
      <c r="R128" s="5">
        <v>6.5000000000000006E-3</v>
      </c>
      <c r="S128" s="4">
        <v>627200</v>
      </c>
      <c r="V128" s="5">
        <v>3.6699999999999997E-2</v>
      </c>
    </row>
    <row r="129" spans="1:22" x14ac:dyDescent="0.2">
      <c r="A129" s="16" t="s">
        <v>159</v>
      </c>
      <c r="B129" s="4">
        <v>0</v>
      </c>
      <c r="C129" s="4">
        <v>33200</v>
      </c>
      <c r="D129" s="4">
        <v>-33200</v>
      </c>
      <c r="E129" s="4">
        <v>-1060900000</v>
      </c>
      <c r="F129" s="4">
        <f t="shared" si="16"/>
        <v>-889060000</v>
      </c>
      <c r="R129" s="5">
        <v>-1.89E-2</v>
      </c>
      <c r="S129" s="4">
        <v>999198</v>
      </c>
      <c r="V129" s="5">
        <v>5.2499999999999998E-2</v>
      </c>
    </row>
    <row r="130" spans="1:22" x14ac:dyDescent="0.2">
      <c r="A130" s="16" t="s">
        <v>158</v>
      </c>
      <c r="B130" s="4">
        <v>100</v>
      </c>
      <c r="C130" s="4">
        <v>3900</v>
      </c>
      <c r="D130" s="4">
        <v>-3800</v>
      </c>
      <c r="E130" s="4">
        <v>-117740000</v>
      </c>
      <c r="F130" s="4">
        <f t="shared" si="16"/>
        <v>171840000</v>
      </c>
      <c r="R130" s="5">
        <v>2.2700000000000001E-2</v>
      </c>
      <c r="S130" s="4">
        <v>793345</v>
      </c>
      <c r="V130" s="5">
        <v>7.8200000000000006E-2</v>
      </c>
    </row>
    <row r="131" spans="1:22" x14ac:dyDescent="0.2">
      <c r="A131" s="16" t="s">
        <v>157</v>
      </c>
      <c r="B131" s="4">
        <v>10600</v>
      </c>
      <c r="C131" s="4">
        <v>29600</v>
      </c>
      <c r="D131" s="4">
        <v>-19000</v>
      </c>
      <c r="E131" s="4">
        <v>-603540000</v>
      </c>
      <c r="F131" s="4">
        <f>E131+F132</f>
        <v>289580000</v>
      </c>
      <c r="R131" s="5">
        <v>-5.3499999999999999E-2</v>
      </c>
      <c r="S131" s="4">
        <v>1480709</v>
      </c>
      <c r="V131" s="5">
        <v>6.0100000000000001E-2</v>
      </c>
    </row>
    <row r="132" spans="1:22" x14ac:dyDescent="0.2">
      <c r="A132" s="16" t="s">
        <v>156</v>
      </c>
      <c r="B132" s="4">
        <v>33800</v>
      </c>
      <c r="C132" s="4">
        <v>6638</v>
      </c>
      <c r="D132" s="4">
        <v>27162</v>
      </c>
      <c r="E132" s="4">
        <v>893120000</v>
      </c>
      <c r="F132" s="4">
        <f>E132</f>
        <v>893120000</v>
      </c>
      <c r="R132" s="5">
        <v>2.3599999999999999E-2</v>
      </c>
      <c r="S132" s="4">
        <v>1187670</v>
      </c>
      <c r="V132" s="5">
        <v>4.9299999999999997E-2</v>
      </c>
    </row>
    <row r="133" spans="1:22" x14ac:dyDescent="0.2">
      <c r="A133" s="36"/>
      <c r="B133" s="36"/>
      <c r="C133" s="36"/>
      <c r="D133" s="36"/>
      <c r="E133" s="36"/>
      <c r="F133" s="36"/>
      <c r="G133" s="36"/>
      <c r="H133" s="36"/>
      <c r="I133" s="36"/>
      <c r="J133" s="36"/>
      <c r="K133" s="36"/>
      <c r="L133" s="36"/>
      <c r="M133" s="36"/>
      <c r="N133" s="36"/>
      <c r="O133" s="36"/>
      <c r="P133" s="36"/>
      <c r="Q133" s="36"/>
      <c r="R133" s="36"/>
      <c r="S133" s="36"/>
      <c r="T133" s="36"/>
      <c r="U133" s="36"/>
      <c r="V133" s="36"/>
    </row>
    <row r="134" spans="1:22" x14ac:dyDescent="0.2">
      <c r="A134" s="36"/>
      <c r="B134" s="36"/>
      <c r="C134" s="36"/>
      <c r="D134" s="36"/>
      <c r="E134" s="36"/>
      <c r="F134" s="36"/>
      <c r="G134" s="36"/>
      <c r="H134" s="36"/>
      <c r="I134" s="36"/>
      <c r="J134" s="36"/>
      <c r="K134" s="36"/>
      <c r="L134" s="36"/>
      <c r="M134" s="36"/>
      <c r="N134" s="36"/>
      <c r="O134" s="36"/>
      <c r="P134" s="36"/>
      <c r="Q134" s="36"/>
      <c r="R134" s="36"/>
      <c r="S134" s="36"/>
      <c r="T134" s="36"/>
      <c r="U134" s="36"/>
      <c r="V134" s="36"/>
    </row>
    <row r="135" spans="1:22" x14ac:dyDescent="0.2">
      <c r="A135" s="36"/>
      <c r="B135" s="36"/>
      <c r="C135" s="36"/>
      <c r="D135" s="36"/>
      <c r="E135" s="36"/>
      <c r="F135" s="36"/>
      <c r="G135" s="36"/>
      <c r="H135" s="36"/>
      <c r="I135" s="36"/>
      <c r="J135" s="36"/>
      <c r="K135" s="36"/>
      <c r="L135" s="36"/>
      <c r="M135" s="36"/>
      <c r="N135" s="36"/>
      <c r="O135" s="36"/>
      <c r="P135" s="36"/>
      <c r="Q135" s="36"/>
      <c r="R135" s="36"/>
      <c r="S135" s="36"/>
      <c r="T135" s="36"/>
      <c r="U135" s="36"/>
      <c r="V135" s="36"/>
    </row>
    <row r="136" spans="1:22" x14ac:dyDescent="0.2">
      <c r="A136" s="36"/>
      <c r="B136" s="36"/>
      <c r="C136" s="36"/>
      <c r="D136" s="36"/>
      <c r="E136" s="36"/>
      <c r="F136" s="36"/>
      <c r="G136" s="36"/>
      <c r="H136" s="36"/>
      <c r="I136" s="36"/>
      <c r="J136" s="36"/>
      <c r="K136" s="36"/>
      <c r="L136" s="36"/>
      <c r="M136" s="36"/>
      <c r="N136" s="36"/>
      <c r="O136" s="36"/>
      <c r="P136" s="36"/>
      <c r="Q136" s="36"/>
      <c r="R136" s="36"/>
      <c r="S136" s="36"/>
      <c r="T136" s="36"/>
      <c r="U136" s="36"/>
      <c r="V136" s="36"/>
    </row>
    <row r="137" spans="1:22" x14ac:dyDescent="0.2">
      <c r="A137" s="36" t="s">
        <v>246</v>
      </c>
      <c r="B137" s="36"/>
      <c r="C137" s="36"/>
      <c r="D137" s="36"/>
      <c r="E137" s="36"/>
      <c r="F137" s="36"/>
      <c r="G137" s="36"/>
      <c r="H137" s="36"/>
      <c r="I137" s="36"/>
      <c r="J137" s="36"/>
      <c r="K137" s="36"/>
      <c r="L137" s="36"/>
      <c r="M137" s="36"/>
      <c r="N137" s="36"/>
      <c r="O137" s="36"/>
      <c r="P137" s="36"/>
      <c r="Q137" s="36"/>
      <c r="R137" s="36"/>
      <c r="S137" s="36"/>
      <c r="T137" s="36"/>
      <c r="U137" s="36"/>
      <c r="V137" s="36"/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879BA-EDAA-7548-B659-CB8DE478327B}">
  <sheetPr codeName="Sheet108"/>
  <dimension ref="A1:V202"/>
  <sheetViews>
    <sheetView topLeftCell="D1" workbookViewId="0">
      <selection activeCell="F17" sqref="F17"/>
    </sheetView>
  </sheetViews>
  <sheetFormatPr baseColWidth="10" defaultRowHeight="16" x14ac:dyDescent="0.2"/>
  <cols>
    <col min="5" max="5" width="16.6640625" customWidth="1"/>
    <col min="6" max="6" width="18.6640625" customWidth="1"/>
    <col min="10" max="10" width="13.33203125" customWidth="1"/>
    <col min="11" max="11" width="13.6640625" bestFit="1" customWidth="1"/>
  </cols>
  <sheetData>
    <row r="1" spans="1:22" x14ac:dyDescent="0.2">
      <c r="A1" s="36"/>
      <c r="B1" s="80" t="s">
        <v>5</v>
      </c>
      <c r="C1" s="80"/>
      <c r="D1" s="80"/>
      <c r="E1" s="80"/>
      <c r="F1" s="80"/>
      <c r="G1" s="81" t="s">
        <v>6</v>
      </c>
      <c r="H1" s="81"/>
      <c r="I1" s="81"/>
      <c r="J1" s="81"/>
      <c r="K1" s="81"/>
      <c r="L1" s="82" t="s">
        <v>15</v>
      </c>
      <c r="M1" s="82"/>
      <c r="N1" s="82"/>
      <c r="O1" s="82"/>
      <c r="P1" s="82"/>
      <c r="Q1" s="82"/>
      <c r="R1" s="82"/>
      <c r="S1" s="82"/>
      <c r="T1" s="82"/>
      <c r="U1" s="82"/>
      <c r="V1" s="36"/>
    </row>
    <row r="2" spans="1:22" x14ac:dyDescent="0.2">
      <c r="A2" s="37" t="s">
        <v>4</v>
      </c>
      <c r="B2" s="38" t="s">
        <v>0</v>
      </c>
      <c r="C2" s="38" t="s">
        <v>1</v>
      </c>
      <c r="D2" s="38" t="s">
        <v>10</v>
      </c>
      <c r="E2" s="38" t="s">
        <v>11</v>
      </c>
      <c r="F2" s="38" t="s">
        <v>7</v>
      </c>
      <c r="G2" s="38" t="s">
        <v>8</v>
      </c>
      <c r="H2" s="38" t="s">
        <v>9</v>
      </c>
      <c r="I2" s="38" t="s">
        <v>10</v>
      </c>
      <c r="J2" s="38" t="s">
        <v>11</v>
      </c>
      <c r="K2" s="38" t="s">
        <v>7</v>
      </c>
      <c r="L2" s="38" t="s">
        <v>17</v>
      </c>
      <c r="M2" s="38" t="s">
        <v>18</v>
      </c>
      <c r="N2" s="38" t="s">
        <v>234</v>
      </c>
      <c r="O2" s="38" t="s">
        <v>235</v>
      </c>
      <c r="P2" s="38" t="s">
        <v>19</v>
      </c>
      <c r="Q2" s="38" t="s">
        <v>20</v>
      </c>
      <c r="R2" s="38" t="s">
        <v>12</v>
      </c>
      <c r="S2" s="38" t="s">
        <v>3</v>
      </c>
      <c r="T2" s="38" t="s">
        <v>252</v>
      </c>
      <c r="U2" s="38" t="s">
        <v>253</v>
      </c>
      <c r="V2" s="38" t="s">
        <v>236</v>
      </c>
    </row>
    <row r="3" spans="1:22" x14ac:dyDescent="0.2">
      <c r="A3" s="16" t="s">
        <v>357</v>
      </c>
      <c r="B3" s="4">
        <v>14800</v>
      </c>
      <c r="C3" s="4">
        <v>14250</v>
      </c>
      <c r="D3" s="4">
        <v>550</v>
      </c>
      <c r="E3" s="4">
        <v>19820000</v>
      </c>
      <c r="F3" s="4">
        <f t="shared" ref="F3:F11" si="0">E3+F4</f>
        <v>-122154450416</v>
      </c>
      <c r="G3" s="4">
        <v>132300</v>
      </c>
      <c r="H3" s="4">
        <v>1200</v>
      </c>
      <c r="I3" s="4">
        <v>131100</v>
      </c>
      <c r="J3" s="4">
        <v>3968950000</v>
      </c>
      <c r="K3" s="4">
        <f t="shared" ref="K3:K11" si="1">J3+K4</f>
        <v>-8685432000</v>
      </c>
      <c r="L3" s="4">
        <v>2107</v>
      </c>
      <c r="M3" s="4">
        <v>1710</v>
      </c>
      <c r="N3" s="4">
        <v>366</v>
      </c>
      <c r="O3" s="4">
        <v>285</v>
      </c>
      <c r="P3" s="4">
        <v>5576100</v>
      </c>
      <c r="Q3" s="4">
        <v>4097200</v>
      </c>
      <c r="R3" s="5">
        <v>-1.6000000000000001E-3</v>
      </c>
      <c r="S3" s="4">
        <v>9741400</v>
      </c>
      <c r="T3" s="4">
        <f t="shared" ref="T3:T38" si="2">AVERAGE(S4:S13)</f>
        <v>10330260</v>
      </c>
      <c r="U3" s="4">
        <f t="shared" ref="U3:U11" si="3">MIN(S4:S8)</f>
        <v>6825200</v>
      </c>
      <c r="V3" s="5">
        <v>2.2799999999999997E-2</v>
      </c>
    </row>
    <row r="4" spans="1:22" x14ac:dyDescent="0.2">
      <c r="A4" s="16" t="s">
        <v>356</v>
      </c>
      <c r="B4" s="4">
        <v>369900</v>
      </c>
      <c r="C4" s="4">
        <v>30900</v>
      </c>
      <c r="D4" s="4">
        <v>339000</v>
      </c>
      <c r="E4" s="4">
        <v>10415220000</v>
      </c>
      <c r="F4" s="4">
        <f t="shared" si="0"/>
        <v>-122174270416</v>
      </c>
      <c r="G4" s="4">
        <v>110800</v>
      </c>
      <c r="H4" s="4">
        <v>14800</v>
      </c>
      <c r="I4" s="4">
        <v>96000</v>
      </c>
      <c r="J4" s="4">
        <v>3042100000</v>
      </c>
      <c r="K4" s="4">
        <f t="shared" si="1"/>
        <v>-12654382000</v>
      </c>
      <c r="L4" s="4">
        <v>1389</v>
      </c>
      <c r="M4" s="4">
        <v>2038</v>
      </c>
      <c r="N4" s="4">
        <v>259</v>
      </c>
      <c r="O4" s="4">
        <v>349</v>
      </c>
      <c r="P4" s="4">
        <v>2965700</v>
      </c>
      <c r="Q4" s="4">
        <v>5056100</v>
      </c>
      <c r="R4" s="5">
        <v>-6.0499999999999998E-2</v>
      </c>
      <c r="S4" s="4">
        <v>9486400</v>
      </c>
      <c r="T4" s="4">
        <f t="shared" si="2"/>
        <v>10707740</v>
      </c>
      <c r="U4" s="4">
        <f t="shared" si="3"/>
        <v>6825200</v>
      </c>
      <c r="V4" s="5">
        <v>5.1299999999999998E-2</v>
      </c>
    </row>
    <row r="5" spans="1:22" x14ac:dyDescent="0.2">
      <c r="A5" s="16" t="s">
        <v>355</v>
      </c>
      <c r="B5" s="4">
        <v>2030400</v>
      </c>
      <c r="C5" s="4">
        <v>8305</v>
      </c>
      <c r="D5" s="4">
        <v>2022095</v>
      </c>
      <c r="E5" s="4">
        <v>66510550000</v>
      </c>
      <c r="F5" s="4">
        <f t="shared" si="0"/>
        <v>-132589490416</v>
      </c>
      <c r="G5" s="4">
        <v>110400</v>
      </c>
      <c r="H5" s="4">
        <v>322400</v>
      </c>
      <c r="I5" s="4">
        <v>-212000</v>
      </c>
      <c r="J5" s="4">
        <v>-6956255000</v>
      </c>
      <c r="K5" s="4">
        <f t="shared" si="1"/>
        <v>-15696482000</v>
      </c>
      <c r="L5" s="4">
        <v>4155</v>
      </c>
      <c r="M5" s="4">
        <v>2034</v>
      </c>
      <c r="N5" s="4">
        <v>796</v>
      </c>
      <c r="O5" s="4">
        <v>466</v>
      </c>
      <c r="P5" s="4">
        <v>12044300</v>
      </c>
      <c r="Q5" s="4">
        <v>6965500</v>
      </c>
      <c r="R5" s="5">
        <v>1.41E-2</v>
      </c>
      <c r="S5" s="4">
        <v>21199800</v>
      </c>
      <c r="T5" s="4">
        <f t="shared" si="2"/>
        <v>9828910</v>
      </c>
      <c r="U5" s="4">
        <f t="shared" si="3"/>
        <v>6825200</v>
      </c>
      <c r="V5" s="5">
        <v>4.0300000000000002E-2</v>
      </c>
    </row>
    <row r="6" spans="1:22" x14ac:dyDescent="0.2">
      <c r="A6" s="16" t="s">
        <v>354</v>
      </c>
      <c r="B6" s="4">
        <v>0</v>
      </c>
      <c r="C6" s="4">
        <v>130405</v>
      </c>
      <c r="D6" s="4">
        <v>-130405</v>
      </c>
      <c r="E6" s="4">
        <v>-4164430000</v>
      </c>
      <c r="F6" s="4">
        <f t="shared" si="0"/>
        <v>-199100040416</v>
      </c>
      <c r="G6" s="4">
        <v>0</v>
      </c>
      <c r="H6" s="4">
        <v>0</v>
      </c>
      <c r="I6" s="4">
        <v>0</v>
      </c>
      <c r="J6" s="4">
        <v>-883970000</v>
      </c>
      <c r="K6" s="4">
        <f t="shared" si="1"/>
        <v>-8740227000</v>
      </c>
      <c r="L6" s="4">
        <v>1452</v>
      </c>
      <c r="M6" s="4">
        <v>1547</v>
      </c>
      <c r="N6" s="4">
        <v>190</v>
      </c>
      <c r="O6" s="4">
        <v>281</v>
      </c>
      <c r="P6" s="4">
        <v>2671300</v>
      </c>
      <c r="Q6" s="4">
        <v>3555300</v>
      </c>
      <c r="R6" s="5">
        <v>-9.300000000000001E-3</v>
      </c>
      <c r="S6" s="4">
        <v>6825200</v>
      </c>
      <c r="T6" s="4">
        <f t="shared" si="2"/>
        <v>10156530</v>
      </c>
      <c r="U6" s="4">
        <f t="shared" si="3"/>
        <v>7621900</v>
      </c>
      <c r="V6" s="5">
        <v>2.63E-2</v>
      </c>
    </row>
    <row r="7" spans="1:22" x14ac:dyDescent="0.2">
      <c r="A7" s="16" t="s">
        <v>353</v>
      </c>
      <c r="B7" s="4">
        <v>300</v>
      </c>
      <c r="C7" s="4">
        <v>208600</v>
      </c>
      <c r="D7" s="4">
        <v>-208300</v>
      </c>
      <c r="E7" s="4">
        <v>-6579990000</v>
      </c>
      <c r="F7" s="4">
        <f t="shared" si="0"/>
        <v>-194935610416</v>
      </c>
      <c r="G7" s="4">
        <v>0</v>
      </c>
      <c r="H7" s="4">
        <v>0</v>
      </c>
      <c r="I7" s="4">
        <v>0</v>
      </c>
      <c r="J7" s="4">
        <v>-9633040000</v>
      </c>
      <c r="K7" s="4">
        <f t="shared" si="1"/>
        <v>-7856257000</v>
      </c>
      <c r="L7" s="4">
        <v>1857</v>
      </c>
      <c r="M7" s="4">
        <v>1496</v>
      </c>
      <c r="N7" s="4">
        <v>315</v>
      </c>
      <c r="O7" s="4">
        <v>298</v>
      </c>
      <c r="P7" s="4">
        <v>4367800</v>
      </c>
      <c r="Q7" s="4">
        <v>3629500</v>
      </c>
      <c r="R7" s="5">
        <v>7.9000000000000008E-3</v>
      </c>
      <c r="S7" s="4">
        <v>8492000</v>
      </c>
      <c r="T7" s="4">
        <f t="shared" si="2"/>
        <v>10232690</v>
      </c>
      <c r="U7" s="4">
        <f t="shared" si="3"/>
        <v>7621900</v>
      </c>
      <c r="V7" s="5">
        <v>2.7900000000000001E-2</v>
      </c>
    </row>
    <row r="8" spans="1:22" x14ac:dyDescent="0.2">
      <c r="A8" s="16" t="s">
        <v>352</v>
      </c>
      <c r="B8" s="4">
        <v>0</v>
      </c>
      <c r="C8" s="4">
        <v>3200</v>
      </c>
      <c r="D8" s="4">
        <v>-3200</v>
      </c>
      <c r="E8" s="4">
        <v>-102020000</v>
      </c>
      <c r="F8" s="4">
        <f t="shared" si="0"/>
        <v>-188355620416</v>
      </c>
      <c r="G8" s="4">
        <v>102400</v>
      </c>
      <c r="H8" s="4">
        <v>203600</v>
      </c>
      <c r="I8" s="4">
        <v>-101200</v>
      </c>
      <c r="J8" s="4">
        <v>-3214245000</v>
      </c>
      <c r="K8" s="4">
        <f t="shared" si="1"/>
        <v>1776783000</v>
      </c>
      <c r="L8" s="4">
        <v>1496</v>
      </c>
      <c r="M8" s="4">
        <v>1459</v>
      </c>
      <c r="N8" s="4">
        <v>244</v>
      </c>
      <c r="O8" s="4">
        <v>306</v>
      </c>
      <c r="P8" s="4">
        <v>3318900</v>
      </c>
      <c r="Q8" s="4">
        <v>4473800</v>
      </c>
      <c r="R8" s="5">
        <v>-1.24E-2</v>
      </c>
      <c r="S8" s="4">
        <v>8168400</v>
      </c>
      <c r="T8" s="4">
        <f t="shared" si="2"/>
        <v>11043030</v>
      </c>
      <c r="U8" s="4">
        <f t="shared" si="3"/>
        <v>7621900</v>
      </c>
      <c r="V8" s="5">
        <v>2.1600000000000001E-2</v>
      </c>
    </row>
    <row r="9" spans="1:22" x14ac:dyDescent="0.2">
      <c r="A9" s="16" t="s">
        <v>351</v>
      </c>
      <c r="B9" s="4">
        <v>104700</v>
      </c>
      <c r="C9" s="4">
        <v>0</v>
      </c>
      <c r="D9" s="4">
        <v>104700</v>
      </c>
      <c r="E9" s="4">
        <v>3381210000</v>
      </c>
      <c r="F9" s="4">
        <f t="shared" si="0"/>
        <v>-188253600416</v>
      </c>
      <c r="G9" s="4">
        <v>0</v>
      </c>
      <c r="H9" s="4">
        <v>0</v>
      </c>
      <c r="I9" s="4">
        <v>0</v>
      </c>
      <c r="J9" s="4">
        <v>-6853800000</v>
      </c>
      <c r="K9" s="4">
        <f t="shared" si="1"/>
        <v>4991028000</v>
      </c>
      <c r="L9" s="4">
        <v>2213</v>
      </c>
      <c r="M9" s="4">
        <v>1129</v>
      </c>
      <c r="N9" s="4">
        <v>361</v>
      </c>
      <c r="O9" s="4">
        <v>286</v>
      </c>
      <c r="P9" s="4">
        <v>5076800</v>
      </c>
      <c r="Q9" s="4">
        <v>4298700</v>
      </c>
      <c r="R9" s="5">
        <v>6.3E-3</v>
      </c>
      <c r="S9" s="4">
        <v>10452500</v>
      </c>
      <c r="T9" s="4">
        <f t="shared" si="2"/>
        <v>10945480</v>
      </c>
      <c r="U9" s="4">
        <f t="shared" si="3"/>
        <v>7621900</v>
      </c>
      <c r="V9" s="5">
        <v>2.3E-2</v>
      </c>
    </row>
    <row r="10" spans="1:22" x14ac:dyDescent="0.2">
      <c r="A10" s="16" t="s">
        <v>350</v>
      </c>
      <c r="B10" s="4">
        <v>228300</v>
      </c>
      <c r="C10" s="4">
        <v>2300</v>
      </c>
      <c r="D10" s="4">
        <v>226000</v>
      </c>
      <c r="E10" s="4">
        <v>7240279930</v>
      </c>
      <c r="F10" s="4">
        <f t="shared" si="0"/>
        <v>-191634810416</v>
      </c>
      <c r="G10" s="4">
        <v>0</v>
      </c>
      <c r="H10" s="4">
        <v>0</v>
      </c>
      <c r="I10" s="4">
        <v>0</v>
      </c>
      <c r="J10" s="4">
        <v>-6853800000</v>
      </c>
      <c r="K10" s="4">
        <f t="shared" si="1"/>
        <v>11844828000</v>
      </c>
      <c r="L10" s="4">
        <v>2797</v>
      </c>
      <c r="M10" s="4">
        <v>969</v>
      </c>
      <c r="N10" s="4">
        <v>469</v>
      </c>
      <c r="O10" s="4">
        <v>226</v>
      </c>
      <c r="P10" s="4">
        <v>6503700</v>
      </c>
      <c r="Q10" s="4">
        <v>3109300</v>
      </c>
      <c r="R10" s="5">
        <v>1.5800000000000002E-2</v>
      </c>
      <c r="S10" s="4">
        <v>10712900</v>
      </c>
      <c r="T10" s="4">
        <f t="shared" si="2"/>
        <v>11218350</v>
      </c>
      <c r="U10" s="4">
        <f t="shared" si="3"/>
        <v>7621900</v>
      </c>
      <c r="V10" s="5">
        <v>1.8600000000000002E-2</v>
      </c>
    </row>
    <row r="11" spans="1:22" x14ac:dyDescent="0.2">
      <c r="A11" s="16" t="s">
        <v>349</v>
      </c>
      <c r="B11" s="4">
        <v>0</v>
      </c>
      <c r="C11" s="4">
        <v>1500</v>
      </c>
      <c r="D11" s="4">
        <v>-1500</v>
      </c>
      <c r="E11" s="4">
        <v>-47320000</v>
      </c>
      <c r="F11" s="4">
        <f t="shared" si="0"/>
        <v>-198875090346</v>
      </c>
      <c r="G11" s="4">
        <v>100000</v>
      </c>
      <c r="H11" s="4">
        <v>13800</v>
      </c>
      <c r="I11" s="4">
        <v>86200</v>
      </c>
      <c r="J11" s="4">
        <v>2725910000</v>
      </c>
      <c r="K11" s="4">
        <f t="shared" si="1"/>
        <v>18698628000</v>
      </c>
      <c r="L11" s="4">
        <v>1579</v>
      </c>
      <c r="M11" s="4">
        <v>913</v>
      </c>
      <c r="N11" s="4">
        <v>309</v>
      </c>
      <c r="O11" s="4">
        <v>214</v>
      </c>
      <c r="P11" s="4">
        <v>4151300</v>
      </c>
      <c r="Q11" s="4">
        <v>2873700</v>
      </c>
      <c r="R11" s="5">
        <v>6.4000000000000003E-3</v>
      </c>
      <c r="S11" s="4">
        <v>7621900</v>
      </c>
      <c r="T11" s="4">
        <f t="shared" si="2"/>
        <v>12161310</v>
      </c>
      <c r="U11" s="4">
        <f t="shared" si="3"/>
        <v>8817300</v>
      </c>
      <c r="V11" s="5">
        <v>1.5800000000000002E-2</v>
      </c>
    </row>
    <row r="12" spans="1:22" x14ac:dyDescent="0.2">
      <c r="A12" s="16" t="s">
        <v>348</v>
      </c>
      <c r="B12" s="4">
        <v>5000</v>
      </c>
      <c r="C12" s="4">
        <v>1600</v>
      </c>
      <c r="D12" s="4">
        <v>3400</v>
      </c>
      <c r="E12" s="4">
        <v>105420000</v>
      </c>
      <c r="F12" s="4">
        <f t="shared" ref="F12:F38" si="4">E12+F13</f>
        <v>-198827770346</v>
      </c>
      <c r="G12" s="4">
        <v>0</v>
      </c>
      <c r="H12" s="4">
        <v>0</v>
      </c>
      <c r="I12" s="4">
        <v>0</v>
      </c>
      <c r="J12" s="4">
        <v>26420000</v>
      </c>
      <c r="K12" s="4">
        <f t="shared" ref="K12:K38" si="5">J12+K13</f>
        <v>15972718000</v>
      </c>
      <c r="L12" s="4">
        <v>2174</v>
      </c>
      <c r="M12" s="4">
        <v>921</v>
      </c>
      <c r="N12" s="4">
        <v>373</v>
      </c>
      <c r="O12" s="4">
        <v>163</v>
      </c>
      <c r="P12" s="4">
        <v>5273600</v>
      </c>
      <c r="Q12" s="4">
        <v>2171700</v>
      </c>
      <c r="R12" s="5">
        <v>2.7799999999999998E-2</v>
      </c>
      <c r="S12" s="4">
        <v>8817300</v>
      </c>
      <c r="T12" s="4">
        <f t="shared" si="2"/>
        <v>12685170</v>
      </c>
      <c r="U12" s="4">
        <f t="shared" ref="U12:U38" si="6">MIN(S13:S17)</f>
        <v>9253600</v>
      </c>
      <c r="V12" s="5">
        <v>4.2900000000000001E-2</v>
      </c>
    </row>
    <row r="13" spans="1:22" x14ac:dyDescent="0.2">
      <c r="A13" s="16" t="s">
        <v>347</v>
      </c>
      <c r="B13" s="4">
        <v>23500</v>
      </c>
      <c r="C13" s="4">
        <v>11800</v>
      </c>
      <c r="D13" s="4">
        <v>11700</v>
      </c>
      <c r="E13" s="4">
        <v>359260000</v>
      </c>
      <c r="F13" s="4">
        <f t="shared" si="4"/>
        <v>-198933190346</v>
      </c>
      <c r="G13" s="4">
        <v>115200</v>
      </c>
      <c r="H13" s="4">
        <v>14400</v>
      </c>
      <c r="I13" s="4">
        <v>100800</v>
      </c>
      <c r="J13" s="4">
        <v>3073010000</v>
      </c>
      <c r="K13" s="4">
        <f t="shared" si="5"/>
        <v>15946298000</v>
      </c>
      <c r="L13" s="4">
        <v>1818</v>
      </c>
      <c r="M13" s="4">
        <v>2544</v>
      </c>
      <c r="N13" s="4">
        <v>330</v>
      </c>
      <c r="O13" s="4">
        <v>453</v>
      </c>
      <c r="P13" s="4">
        <v>4063500</v>
      </c>
      <c r="Q13" s="4">
        <v>6082700</v>
      </c>
      <c r="R13" s="5">
        <v>-2.9300000000000003E-2</v>
      </c>
      <c r="S13" s="4">
        <v>11526200</v>
      </c>
      <c r="T13" s="4">
        <f t="shared" si="2"/>
        <v>13939690</v>
      </c>
      <c r="U13" s="4">
        <f t="shared" si="6"/>
        <v>9253600</v>
      </c>
      <c r="V13" s="5">
        <v>3.6400000000000002E-2</v>
      </c>
    </row>
    <row r="14" spans="1:22" x14ac:dyDescent="0.2">
      <c r="A14" s="16" t="s">
        <v>340</v>
      </c>
      <c r="B14" s="4">
        <v>13800</v>
      </c>
      <c r="C14" s="4">
        <v>18900</v>
      </c>
      <c r="D14" s="4">
        <v>-5100</v>
      </c>
      <c r="E14" s="4">
        <v>-163740000</v>
      </c>
      <c r="F14" s="4">
        <f t="shared" si="4"/>
        <v>-199292450346</v>
      </c>
      <c r="G14" s="4">
        <v>0</v>
      </c>
      <c r="H14" s="4">
        <v>0</v>
      </c>
      <c r="I14" s="4">
        <v>0</v>
      </c>
      <c r="J14" s="4">
        <v>-6088650000</v>
      </c>
      <c r="K14" s="4">
        <f t="shared" si="5"/>
        <v>12873288000</v>
      </c>
      <c r="L14" s="4">
        <v>2132</v>
      </c>
      <c r="M14" s="4">
        <v>1490</v>
      </c>
      <c r="N14" s="4">
        <v>371</v>
      </c>
      <c r="O14" s="4">
        <v>415</v>
      </c>
      <c r="P14" s="4">
        <v>5573700</v>
      </c>
      <c r="Q14" s="4">
        <v>6119600</v>
      </c>
      <c r="R14" s="5">
        <v>0</v>
      </c>
      <c r="S14" s="4">
        <v>13261200</v>
      </c>
      <c r="T14" s="4">
        <f t="shared" si="2"/>
        <v>14185970</v>
      </c>
      <c r="U14" s="4">
        <f t="shared" si="6"/>
        <v>9253600</v>
      </c>
      <c r="V14" s="5">
        <v>2.0400000000000001E-2</v>
      </c>
    </row>
    <row r="15" spans="1:22" x14ac:dyDescent="0.2">
      <c r="A15" s="16" t="s">
        <v>339</v>
      </c>
      <c r="B15" s="4">
        <v>6800</v>
      </c>
      <c r="C15" s="4">
        <v>17600</v>
      </c>
      <c r="D15" s="4">
        <v>-10800</v>
      </c>
      <c r="E15" s="4">
        <v>-340330000</v>
      </c>
      <c r="F15" s="4">
        <f t="shared" si="4"/>
        <v>-199128710346</v>
      </c>
      <c r="G15" s="4">
        <v>0</v>
      </c>
      <c r="H15" s="4">
        <v>0</v>
      </c>
      <c r="I15" s="4">
        <v>0</v>
      </c>
      <c r="J15" s="4">
        <v>-17011695000</v>
      </c>
      <c r="K15" s="4">
        <f t="shared" si="5"/>
        <v>18961938000</v>
      </c>
      <c r="L15" s="4">
        <v>2394</v>
      </c>
      <c r="M15" s="4">
        <v>1251</v>
      </c>
      <c r="N15" s="4">
        <v>506</v>
      </c>
      <c r="O15" s="4">
        <v>302</v>
      </c>
      <c r="P15" s="4">
        <v>6931700</v>
      </c>
      <c r="Q15" s="4">
        <v>3968700</v>
      </c>
      <c r="R15" s="5">
        <v>1.78E-2</v>
      </c>
      <c r="S15" s="4">
        <v>12411500</v>
      </c>
      <c r="T15" s="4">
        <f t="shared" si="2"/>
        <v>13951420</v>
      </c>
      <c r="U15" s="4">
        <f t="shared" si="6"/>
        <v>9253600</v>
      </c>
      <c r="V15" s="5">
        <v>2.06E-2</v>
      </c>
    </row>
    <row r="16" spans="1:22" x14ac:dyDescent="0.2">
      <c r="A16" s="16" t="s">
        <v>338</v>
      </c>
      <c r="B16" s="4">
        <v>9900</v>
      </c>
      <c r="C16" s="4">
        <v>21</v>
      </c>
      <c r="D16" s="4">
        <v>9879</v>
      </c>
      <c r="E16" s="4">
        <v>304080000</v>
      </c>
      <c r="F16" s="4">
        <f t="shared" si="4"/>
        <v>-198788380346</v>
      </c>
      <c r="G16" s="4">
        <v>0</v>
      </c>
      <c r="H16" s="4">
        <v>0</v>
      </c>
      <c r="I16" s="4">
        <v>0</v>
      </c>
      <c r="J16" s="4">
        <v>-2779595000</v>
      </c>
      <c r="K16" s="4">
        <f t="shared" si="5"/>
        <v>35973633000</v>
      </c>
      <c r="L16" s="4">
        <v>1825</v>
      </c>
      <c r="M16" s="4">
        <v>1077</v>
      </c>
      <c r="N16" s="4">
        <v>396</v>
      </c>
      <c r="O16" s="4">
        <v>269</v>
      </c>
      <c r="P16" s="4">
        <v>5809200</v>
      </c>
      <c r="Q16" s="4">
        <v>3669400</v>
      </c>
      <c r="R16" s="5">
        <v>1.3100000000000001E-2</v>
      </c>
      <c r="S16" s="4">
        <v>10101400</v>
      </c>
      <c r="T16" s="4">
        <f t="shared" si="2"/>
        <v>13810440</v>
      </c>
      <c r="U16" s="4">
        <f t="shared" si="6"/>
        <v>9253600</v>
      </c>
      <c r="V16" s="5">
        <v>2.8799999999999999E-2</v>
      </c>
    </row>
    <row r="17" spans="1:22" x14ac:dyDescent="0.2">
      <c r="A17" s="16" t="s">
        <v>337</v>
      </c>
      <c r="B17" s="4">
        <v>9000</v>
      </c>
      <c r="C17" s="4">
        <v>346800</v>
      </c>
      <c r="D17" s="4">
        <v>-337800</v>
      </c>
      <c r="E17" s="4">
        <v>-10303680000</v>
      </c>
      <c r="F17" s="4">
        <f t="shared" si="4"/>
        <v>-199092460346</v>
      </c>
      <c r="G17" s="4">
        <v>0</v>
      </c>
      <c r="H17" s="4">
        <v>0</v>
      </c>
      <c r="I17" s="4">
        <v>0</v>
      </c>
      <c r="J17" s="4">
        <v>61620000</v>
      </c>
      <c r="K17" s="4">
        <f t="shared" si="5"/>
        <v>38753228000</v>
      </c>
      <c r="L17" s="4">
        <v>1828</v>
      </c>
      <c r="M17" s="4">
        <v>1251</v>
      </c>
      <c r="N17" s="4">
        <v>367</v>
      </c>
      <c r="O17" s="4">
        <v>280</v>
      </c>
      <c r="P17" s="4">
        <v>4809200</v>
      </c>
      <c r="Q17" s="4">
        <v>3545700</v>
      </c>
      <c r="R17" s="5">
        <v>0</v>
      </c>
      <c r="S17" s="4">
        <v>9253600</v>
      </c>
      <c r="T17" s="4">
        <f t="shared" si="2"/>
        <v>14049210</v>
      </c>
      <c r="U17" s="4">
        <f t="shared" si="6"/>
        <v>9477000</v>
      </c>
      <c r="V17" s="5">
        <v>2.9100000000000001E-2</v>
      </c>
    </row>
    <row r="18" spans="1:22" x14ac:dyDescent="0.2">
      <c r="A18" s="16" t="s">
        <v>336</v>
      </c>
      <c r="B18" s="4">
        <v>27500</v>
      </c>
      <c r="C18" s="4">
        <v>146700</v>
      </c>
      <c r="D18" s="4">
        <v>-119200</v>
      </c>
      <c r="E18" s="4">
        <v>-3771010000</v>
      </c>
      <c r="F18" s="4">
        <f t="shared" si="4"/>
        <v>-188788780346</v>
      </c>
      <c r="G18" s="4">
        <v>0</v>
      </c>
      <c r="H18" s="4">
        <v>0</v>
      </c>
      <c r="I18" s="4">
        <v>0</v>
      </c>
      <c r="J18" s="4">
        <v>-310275000</v>
      </c>
      <c r="K18" s="4">
        <f t="shared" si="5"/>
        <v>38691608000</v>
      </c>
      <c r="L18" s="4">
        <v>3460</v>
      </c>
      <c r="M18" s="4">
        <v>3624</v>
      </c>
      <c r="N18" s="4">
        <v>474</v>
      </c>
      <c r="O18" s="4">
        <v>575</v>
      </c>
      <c r="P18" s="4">
        <v>6892100</v>
      </c>
      <c r="Q18" s="4">
        <v>8399700</v>
      </c>
      <c r="R18" s="5">
        <v>-2.9399999999999999E-2</v>
      </c>
      <c r="S18" s="4">
        <v>16271800</v>
      </c>
      <c r="T18" s="4">
        <f t="shared" si="2"/>
        <v>13595240</v>
      </c>
      <c r="U18" s="4">
        <f t="shared" si="6"/>
        <v>9477000</v>
      </c>
      <c r="V18" s="5">
        <v>7.8700000000000006E-2</v>
      </c>
    </row>
    <row r="19" spans="1:22" x14ac:dyDescent="0.2">
      <c r="A19" s="16" t="s">
        <v>335</v>
      </c>
      <c r="B19" s="4">
        <v>14800</v>
      </c>
      <c r="C19" s="4">
        <v>34660</v>
      </c>
      <c r="D19" s="4">
        <v>-19860</v>
      </c>
      <c r="E19" s="4">
        <v>-626190000</v>
      </c>
      <c r="F19" s="4">
        <f t="shared" si="4"/>
        <v>-185017770346</v>
      </c>
      <c r="G19" s="4">
        <v>33800</v>
      </c>
      <c r="H19" s="4">
        <v>5200</v>
      </c>
      <c r="I19" s="4">
        <v>28600</v>
      </c>
      <c r="J19" s="4">
        <v>898050000</v>
      </c>
      <c r="K19" s="4">
        <f t="shared" si="5"/>
        <v>39001883000</v>
      </c>
      <c r="L19" s="4">
        <v>1707</v>
      </c>
      <c r="M19" s="4">
        <v>1863</v>
      </c>
      <c r="N19" s="4">
        <v>311</v>
      </c>
      <c r="O19" s="4">
        <v>361</v>
      </c>
      <c r="P19" s="4">
        <v>4017700</v>
      </c>
      <c r="Q19" s="4">
        <v>4616300</v>
      </c>
      <c r="R19" s="5">
        <v>-3.0999999999999999E-3</v>
      </c>
      <c r="S19" s="4">
        <v>9477000</v>
      </c>
      <c r="T19" s="4">
        <f t="shared" si="2"/>
        <v>13552230</v>
      </c>
      <c r="U19" s="4">
        <f t="shared" si="6"/>
        <v>13441600</v>
      </c>
      <c r="V19" s="5">
        <v>2.2099999999999998E-2</v>
      </c>
    </row>
    <row r="20" spans="1:22" x14ac:dyDescent="0.2">
      <c r="A20" s="16" t="s">
        <v>334</v>
      </c>
      <c r="B20" s="4">
        <v>95200</v>
      </c>
      <c r="C20" s="4">
        <v>1906000</v>
      </c>
      <c r="D20" s="4">
        <v>-1810800</v>
      </c>
      <c r="E20" s="4">
        <v>-57218770000</v>
      </c>
      <c r="F20" s="4">
        <f t="shared" si="4"/>
        <v>-184391580346</v>
      </c>
      <c r="G20" s="4">
        <v>200200</v>
      </c>
      <c r="H20" s="4">
        <v>206800</v>
      </c>
      <c r="I20" s="4">
        <v>-6600</v>
      </c>
      <c r="J20" s="4">
        <v>-248210000</v>
      </c>
      <c r="K20" s="4">
        <f t="shared" si="5"/>
        <v>38103833000</v>
      </c>
      <c r="L20" s="4">
        <v>2531</v>
      </c>
      <c r="M20" s="4">
        <v>3066</v>
      </c>
      <c r="N20" s="4">
        <v>380</v>
      </c>
      <c r="O20" s="4">
        <v>552</v>
      </c>
      <c r="P20" s="4">
        <v>5002600</v>
      </c>
      <c r="Q20" s="4">
        <v>7663900</v>
      </c>
      <c r="R20" s="5">
        <v>-1.26E-2</v>
      </c>
      <c r="S20" s="4">
        <v>13441600</v>
      </c>
      <c r="T20" s="4">
        <f t="shared" si="2"/>
        <v>13285120</v>
      </c>
      <c r="U20" s="4">
        <f t="shared" si="6"/>
        <v>10066000</v>
      </c>
      <c r="V20" s="5">
        <v>2.5099999999999997E-2</v>
      </c>
    </row>
    <row r="21" spans="1:22" x14ac:dyDescent="0.2">
      <c r="A21" s="16" t="s">
        <v>333</v>
      </c>
      <c r="B21" s="4">
        <v>97700</v>
      </c>
      <c r="C21" s="4">
        <v>30821</v>
      </c>
      <c r="D21" s="4">
        <v>66879</v>
      </c>
      <c r="E21" s="4">
        <v>2062170000</v>
      </c>
      <c r="F21" s="4">
        <f t="shared" si="4"/>
        <v>-127172810346</v>
      </c>
      <c r="G21" s="4">
        <v>0</v>
      </c>
      <c r="H21" s="4">
        <v>0</v>
      </c>
      <c r="I21" s="4">
        <v>0</v>
      </c>
      <c r="J21" s="4">
        <v>24810000</v>
      </c>
      <c r="K21" s="4">
        <f t="shared" si="5"/>
        <v>38352043000</v>
      </c>
      <c r="L21" s="4">
        <v>3850</v>
      </c>
      <c r="M21" s="4">
        <v>2209</v>
      </c>
      <c r="N21" s="4">
        <v>691</v>
      </c>
      <c r="O21" s="4">
        <v>405</v>
      </c>
      <c r="P21" s="4">
        <v>9800400</v>
      </c>
      <c r="Q21" s="4">
        <v>5478600</v>
      </c>
      <c r="R21" s="5">
        <v>4.24E-2</v>
      </c>
      <c r="S21" s="4">
        <v>17051500</v>
      </c>
      <c r="T21" s="4">
        <f t="shared" si="2"/>
        <v>12922850</v>
      </c>
      <c r="U21" s="4">
        <f t="shared" si="6"/>
        <v>8691600</v>
      </c>
      <c r="V21" s="5">
        <v>4.5400000000000003E-2</v>
      </c>
    </row>
    <row r="22" spans="1:22" x14ac:dyDescent="0.2">
      <c r="A22" s="16" t="s">
        <v>332</v>
      </c>
      <c r="B22" s="4">
        <v>22400</v>
      </c>
      <c r="C22" s="4">
        <v>36400</v>
      </c>
      <c r="D22" s="4">
        <v>-14000</v>
      </c>
      <c r="E22" s="4">
        <v>-434020000</v>
      </c>
      <c r="F22" s="4">
        <f t="shared" si="4"/>
        <v>-129234980346</v>
      </c>
      <c r="G22" s="4">
        <v>405800</v>
      </c>
      <c r="H22" s="4">
        <v>400</v>
      </c>
      <c r="I22" s="4">
        <v>405400</v>
      </c>
      <c r="J22" s="4">
        <v>12269170000</v>
      </c>
      <c r="K22" s="4">
        <f t="shared" si="5"/>
        <v>38327233000</v>
      </c>
      <c r="L22" s="4">
        <v>2371</v>
      </c>
      <c r="M22" s="4">
        <v>2036</v>
      </c>
      <c r="N22" s="4">
        <v>397</v>
      </c>
      <c r="O22" s="4">
        <v>424</v>
      </c>
      <c r="P22" s="4">
        <v>5904800</v>
      </c>
      <c r="Q22" s="4">
        <v>6158400</v>
      </c>
      <c r="R22" s="5">
        <v>3.3E-3</v>
      </c>
      <c r="S22" s="4">
        <v>14055900</v>
      </c>
      <c r="T22" s="4">
        <f t="shared" si="2"/>
        <v>12683693</v>
      </c>
      <c r="U22" s="4">
        <f t="shared" si="6"/>
        <v>8691600</v>
      </c>
      <c r="V22" s="5">
        <v>2.2700000000000001E-2</v>
      </c>
    </row>
    <row r="23" spans="1:22" x14ac:dyDescent="0.2">
      <c r="A23" s="16" t="s">
        <v>331</v>
      </c>
      <c r="B23" s="4">
        <v>1996800</v>
      </c>
      <c r="C23" s="4">
        <v>352600</v>
      </c>
      <c r="D23" s="4">
        <v>1644200</v>
      </c>
      <c r="E23" s="4">
        <v>49861960000</v>
      </c>
      <c r="F23" s="4">
        <f t="shared" si="4"/>
        <v>-128800960346</v>
      </c>
      <c r="G23" s="4">
        <v>0</v>
      </c>
      <c r="H23" s="4">
        <v>0</v>
      </c>
      <c r="I23" s="4">
        <v>0</v>
      </c>
      <c r="J23" s="4">
        <v>96600000</v>
      </c>
      <c r="K23" s="4">
        <f t="shared" si="5"/>
        <v>26058063000</v>
      </c>
      <c r="L23" s="4">
        <v>5648</v>
      </c>
      <c r="M23" s="4">
        <v>3427</v>
      </c>
      <c r="N23" s="4">
        <v>942</v>
      </c>
      <c r="O23" s="4">
        <v>511</v>
      </c>
      <c r="P23" s="4">
        <v>14711100</v>
      </c>
      <c r="Q23" s="4">
        <v>7648700</v>
      </c>
      <c r="R23" s="5">
        <v>4.0899999999999999E-2</v>
      </c>
      <c r="S23" s="4">
        <v>24071400</v>
      </c>
      <c r="T23" s="4">
        <f t="shared" si="2"/>
        <v>11454353</v>
      </c>
      <c r="U23" s="4">
        <f t="shared" si="6"/>
        <v>8691600</v>
      </c>
      <c r="V23" s="5">
        <v>3.5900000000000001E-2</v>
      </c>
    </row>
    <row r="24" spans="1:22" x14ac:dyDescent="0.2">
      <c r="A24" s="16" t="s">
        <v>330</v>
      </c>
      <c r="B24" s="4">
        <v>35500</v>
      </c>
      <c r="C24" s="4">
        <v>10200</v>
      </c>
      <c r="D24" s="4">
        <v>25300</v>
      </c>
      <c r="E24" s="4">
        <v>749190000</v>
      </c>
      <c r="F24" s="4">
        <f t="shared" si="4"/>
        <v>-178662920346</v>
      </c>
      <c r="K24" s="4">
        <f t="shared" si="5"/>
        <v>25961463000</v>
      </c>
      <c r="L24" s="4">
        <v>3098</v>
      </c>
      <c r="M24" s="4">
        <v>1909</v>
      </c>
      <c r="N24" s="4">
        <v>566</v>
      </c>
      <c r="O24" s="4">
        <v>383</v>
      </c>
      <c r="P24" s="4">
        <v>8460500</v>
      </c>
      <c r="Q24" s="4">
        <v>5481700</v>
      </c>
      <c r="R24" s="5">
        <v>1.04E-2</v>
      </c>
      <c r="S24" s="4">
        <v>15724000</v>
      </c>
      <c r="T24" s="4">
        <f t="shared" si="2"/>
        <v>11253483</v>
      </c>
      <c r="U24" s="4">
        <f t="shared" si="6"/>
        <v>8691600</v>
      </c>
      <c r="V24" s="5">
        <v>3.2000000000000001E-2</v>
      </c>
    </row>
    <row r="25" spans="1:22" x14ac:dyDescent="0.2">
      <c r="A25" s="16" t="s">
        <v>329</v>
      </c>
      <c r="B25" s="4">
        <v>0</v>
      </c>
      <c r="C25" s="4">
        <v>661400</v>
      </c>
      <c r="D25" s="4">
        <v>-661400</v>
      </c>
      <c r="E25" s="4">
        <v>-19294770000</v>
      </c>
      <c r="F25" s="4">
        <f t="shared" si="4"/>
        <v>-179412110346</v>
      </c>
      <c r="G25" s="4">
        <v>0</v>
      </c>
      <c r="H25" s="4">
        <v>0</v>
      </c>
      <c r="I25" s="4">
        <v>0</v>
      </c>
      <c r="J25" s="4">
        <v>-221260000</v>
      </c>
      <c r="K25" s="4">
        <f t="shared" si="5"/>
        <v>25961463000</v>
      </c>
      <c r="L25" s="4">
        <v>1977</v>
      </c>
      <c r="M25" s="4">
        <v>1645</v>
      </c>
      <c r="N25" s="4">
        <v>358</v>
      </c>
      <c r="O25" s="4">
        <v>287</v>
      </c>
      <c r="P25" s="4">
        <v>4899000</v>
      </c>
      <c r="Q25" s="4">
        <v>3942800</v>
      </c>
      <c r="R25" s="5">
        <v>1.8E-3</v>
      </c>
      <c r="S25" s="4">
        <v>10066000</v>
      </c>
      <c r="T25" s="4">
        <f t="shared" si="2"/>
        <v>11539693</v>
      </c>
      <c r="U25" s="4">
        <f t="shared" si="6"/>
        <v>8691600</v>
      </c>
      <c r="V25" s="5">
        <v>1.54E-2</v>
      </c>
    </row>
    <row r="26" spans="1:22" x14ac:dyDescent="0.2">
      <c r="A26" s="16" t="s">
        <v>328</v>
      </c>
      <c r="B26" s="4">
        <v>157000</v>
      </c>
      <c r="C26" s="4">
        <v>30800</v>
      </c>
      <c r="D26" s="4">
        <v>126200</v>
      </c>
      <c r="E26" s="4">
        <v>3735070000</v>
      </c>
      <c r="F26" s="4">
        <f t="shared" si="4"/>
        <v>-160117340346</v>
      </c>
      <c r="G26" s="4">
        <v>0</v>
      </c>
      <c r="H26" s="4">
        <v>0</v>
      </c>
      <c r="I26" s="4">
        <v>0</v>
      </c>
      <c r="J26" s="4">
        <v>212220000</v>
      </c>
      <c r="K26" s="4">
        <f t="shared" si="5"/>
        <v>26182723000</v>
      </c>
      <c r="L26" s="4">
        <v>954</v>
      </c>
      <c r="M26" s="4">
        <v>1286</v>
      </c>
      <c r="N26" s="4">
        <v>192</v>
      </c>
      <c r="O26" s="4">
        <v>256</v>
      </c>
      <c r="P26" s="4">
        <v>2451800</v>
      </c>
      <c r="Q26" s="4">
        <v>3579400</v>
      </c>
      <c r="R26" s="5">
        <v>-2.4E-2</v>
      </c>
      <c r="S26" s="4">
        <v>8691600</v>
      </c>
      <c r="T26" s="4">
        <f t="shared" si="2"/>
        <v>11582223</v>
      </c>
      <c r="U26" s="4">
        <f t="shared" si="6"/>
        <v>9046900</v>
      </c>
      <c r="V26" s="5">
        <v>2.52E-2</v>
      </c>
    </row>
    <row r="27" spans="1:22" x14ac:dyDescent="0.2">
      <c r="A27" s="16" t="s">
        <v>327</v>
      </c>
      <c r="B27" s="4">
        <v>3400</v>
      </c>
      <c r="C27" s="4">
        <v>5602</v>
      </c>
      <c r="D27" s="4">
        <v>-2202</v>
      </c>
      <c r="E27" s="4">
        <v>-63530000</v>
      </c>
      <c r="F27" s="4">
        <f t="shared" si="4"/>
        <v>-163852410346</v>
      </c>
      <c r="G27" s="4">
        <v>0</v>
      </c>
      <c r="H27" s="4">
        <v>0</v>
      </c>
      <c r="I27" s="4">
        <v>0</v>
      </c>
      <c r="J27" s="4">
        <v>-8853540000</v>
      </c>
      <c r="K27" s="4">
        <f t="shared" si="5"/>
        <v>25970503000</v>
      </c>
      <c r="L27" s="4">
        <v>2300</v>
      </c>
      <c r="M27" s="4">
        <v>1723</v>
      </c>
      <c r="N27" s="4">
        <v>425</v>
      </c>
      <c r="O27" s="4">
        <v>340</v>
      </c>
      <c r="P27" s="4">
        <v>6374900</v>
      </c>
      <c r="Q27" s="4">
        <v>4472900</v>
      </c>
      <c r="R27" s="5">
        <v>1.2E-2</v>
      </c>
      <c r="S27" s="4">
        <v>11641300</v>
      </c>
      <c r="T27" s="4">
        <f t="shared" si="2"/>
        <v>11459743</v>
      </c>
      <c r="U27" s="4">
        <f t="shared" si="6"/>
        <v>9046900</v>
      </c>
      <c r="V27" s="5">
        <v>2.69E-2</v>
      </c>
    </row>
    <row r="28" spans="1:22" x14ac:dyDescent="0.2">
      <c r="A28" s="16" t="s">
        <v>326</v>
      </c>
      <c r="B28" s="4">
        <v>69200</v>
      </c>
      <c r="C28" s="4">
        <v>49700</v>
      </c>
      <c r="D28" s="4">
        <v>19500</v>
      </c>
      <c r="E28" s="4">
        <v>558620000</v>
      </c>
      <c r="F28" s="4">
        <f t="shared" si="4"/>
        <v>-163788880346</v>
      </c>
      <c r="G28" s="4">
        <v>0</v>
      </c>
      <c r="H28" s="4">
        <v>0</v>
      </c>
      <c r="I28" s="4">
        <v>0</v>
      </c>
      <c r="J28" s="4">
        <v>-246344000</v>
      </c>
      <c r="K28" s="4">
        <f t="shared" si="5"/>
        <v>34824043000</v>
      </c>
      <c r="L28" s="4">
        <v>2050</v>
      </c>
      <c r="M28" s="4">
        <v>3007</v>
      </c>
      <c r="N28" s="4">
        <v>369</v>
      </c>
      <c r="O28" s="4">
        <v>447</v>
      </c>
      <c r="P28" s="4">
        <v>4748000</v>
      </c>
      <c r="Q28" s="4">
        <v>6297300</v>
      </c>
      <c r="R28" s="5">
        <v>-1.0200000000000001E-2</v>
      </c>
      <c r="S28" s="4">
        <v>11732100</v>
      </c>
      <c r="T28" s="4">
        <f t="shared" si="2"/>
        <v>11746593</v>
      </c>
      <c r="U28" s="4">
        <f t="shared" si="6"/>
        <v>9046900</v>
      </c>
      <c r="V28" s="5">
        <v>1.8600000000000002E-2</v>
      </c>
    </row>
    <row r="29" spans="1:22" x14ac:dyDescent="0.2">
      <c r="A29" s="16" t="s">
        <v>325</v>
      </c>
      <c r="B29" s="4">
        <v>0</v>
      </c>
      <c r="C29" s="4">
        <v>11218</v>
      </c>
      <c r="D29" s="4">
        <v>-11218</v>
      </c>
      <c r="E29" s="4">
        <v>-332750000</v>
      </c>
      <c r="F29" s="4">
        <f t="shared" si="4"/>
        <v>-164347500346</v>
      </c>
      <c r="G29" s="4">
        <v>0</v>
      </c>
      <c r="H29" s="4">
        <v>0</v>
      </c>
      <c r="I29" s="4">
        <v>0</v>
      </c>
      <c r="J29" s="4">
        <v>-3332220000</v>
      </c>
      <c r="K29" s="4">
        <f t="shared" si="5"/>
        <v>35070387000</v>
      </c>
      <c r="L29" s="4">
        <v>1351</v>
      </c>
      <c r="M29" s="4">
        <v>1622</v>
      </c>
      <c r="N29" s="4">
        <v>340</v>
      </c>
      <c r="O29" s="4">
        <v>325</v>
      </c>
      <c r="P29" s="4">
        <v>3963800</v>
      </c>
      <c r="Q29" s="4">
        <v>4366900</v>
      </c>
      <c r="R29" s="5">
        <v>-6.7000000000000002E-3</v>
      </c>
      <c r="S29" s="4">
        <v>9046900</v>
      </c>
      <c r="T29" s="4">
        <f t="shared" si="2"/>
        <v>12036523</v>
      </c>
      <c r="U29" s="4">
        <f t="shared" si="6"/>
        <v>10770500</v>
      </c>
      <c r="V29" s="5">
        <v>0.02</v>
      </c>
    </row>
    <row r="30" spans="1:22" x14ac:dyDescent="0.2">
      <c r="A30" s="16" t="s">
        <v>324</v>
      </c>
      <c r="B30" s="4">
        <v>1700</v>
      </c>
      <c r="C30" s="4">
        <v>844310</v>
      </c>
      <c r="D30" s="4">
        <v>-842610</v>
      </c>
      <c r="E30" s="4">
        <v>-25025360000</v>
      </c>
      <c r="F30" s="4">
        <f t="shared" si="4"/>
        <v>-164014750346</v>
      </c>
      <c r="G30" s="4">
        <v>0</v>
      </c>
      <c r="H30" s="4">
        <v>0</v>
      </c>
      <c r="I30" s="4">
        <v>0</v>
      </c>
      <c r="J30" s="4">
        <v>-166540000</v>
      </c>
      <c r="K30" s="4">
        <f t="shared" si="5"/>
        <v>38402607000</v>
      </c>
      <c r="L30" s="4">
        <v>2110</v>
      </c>
      <c r="M30" s="4">
        <v>2240</v>
      </c>
      <c r="N30" s="4">
        <v>351</v>
      </c>
      <c r="O30" s="4">
        <v>403</v>
      </c>
      <c r="P30" s="4">
        <v>4606600</v>
      </c>
      <c r="Q30" s="4">
        <v>5402300</v>
      </c>
      <c r="R30" s="5">
        <v>-0.01</v>
      </c>
      <c r="S30" s="4">
        <v>10770500</v>
      </c>
      <c r="T30" s="4">
        <f t="shared" si="2"/>
        <v>12073063</v>
      </c>
      <c r="U30" s="4">
        <f t="shared" si="6"/>
        <v>11664330</v>
      </c>
      <c r="V30" s="5">
        <v>2.81E-2</v>
      </c>
    </row>
    <row r="31" spans="1:22" x14ac:dyDescent="0.2">
      <c r="A31" s="16" t="s">
        <v>323</v>
      </c>
      <c r="B31" s="4">
        <v>44900</v>
      </c>
      <c r="C31" s="4">
        <v>229500</v>
      </c>
      <c r="D31" s="4">
        <v>-184600</v>
      </c>
      <c r="E31" s="4">
        <v>-5553990000</v>
      </c>
      <c r="F31" s="4">
        <f t="shared" si="4"/>
        <v>-138989390346</v>
      </c>
      <c r="G31" s="4">
        <v>0</v>
      </c>
      <c r="H31" s="4">
        <v>0</v>
      </c>
      <c r="I31" s="4">
        <v>0</v>
      </c>
      <c r="J31" s="4">
        <v>-747073000</v>
      </c>
      <c r="K31" s="4">
        <f t="shared" si="5"/>
        <v>38569147000</v>
      </c>
      <c r="L31" s="4">
        <v>2600</v>
      </c>
      <c r="M31" s="4">
        <v>1655</v>
      </c>
      <c r="N31" s="4">
        <v>454</v>
      </c>
      <c r="O31" s="4">
        <v>357</v>
      </c>
      <c r="P31" s="4">
        <v>6604000</v>
      </c>
      <c r="Q31" s="4">
        <v>5202100</v>
      </c>
      <c r="R31" s="5">
        <v>1.6899999999999998E-2</v>
      </c>
      <c r="S31" s="4">
        <v>13428800</v>
      </c>
      <c r="T31" s="4">
        <f t="shared" si="2"/>
        <v>12960063</v>
      </c>
      <c r="U31" s="4">
        <f t="shared" si="6"/>
        <v>9116900</v>
      </c>
      <c r="V31" s="5">
        <v>2.3199999999999998E-2</v>
      </c>
    </row>
    <row r="32" spans="1:22" x14ac:dyDescent="0.2">
      <c r="A32" s="16" t="s">
        <v>322</v>
      </c>
      <c r="B32" s="4">
        <v>6400</v>
      </c>
      <c r="C32" s="4">
        <v>244200</v>
      </c>
      <c r="D32" s="4">
        <v>-237800</v>
      </c>
      <c r="E32" s="4">
        <v>-6951750000</v>
      </c>
      <c r="F32" s="4">
        <f t="shared" si="4"/>
        <v>-133435400346</v>
      </c>
      <c r="G32" s="4">
        <v>0</v>
      </c>
      <c r="H32" s="4">
        <v>0</v>
      </c>
      <c r="I32" s="4">
        <v>0</v>
      </c>
      <c r="J32" s="4">
        <v>-747073000</v>
      </c>
      <c r="K32" s="4">
        <f t="shared" si="5"/>
        <v>39316220000</v>
      </c>
      <c r="L32" s="4">
        <v>1915</v>
      </c>
      <c r="M32" s="4">
        <v>1489</v>
      </c>
      <c r="N32" s="4">
        <v>375</v>
      </c>
      <c r="O32" s="4">
        <v>289</v>
      </c>
      <c r="P32" s="4">
        <v>5295200</v>
      </c>
      <c r="Q32" s="4">
        <v>4143800</v>
      </c>
      <c r="R32" s="5">
        <v>1.72E-2</v>
      </c>
      <c r="S32" s="4">
        <v>11664330</v>
      </c>
      <c r="T32" s="4">
        <f t="shared" si="2"/>
        <v>12961920</v>
      </c>
      <c r="U32" s="4">
        <f t="shared" si="6"/>
        <v>9116900</v>
      </c>
      <c r="V32" s="5">
        <v>3.1899999999999998E-2</v>
      </c>
    </row>
    <row r="33" spans="1:22" x14ac:dyDescent="0.2">
      <c r="A33" s="16" t="s">
        <v>321</v>
      </c>
      <c r="B33" s="4">
        <v>1176400</v>
      </c>
      <c r="C33" s="4">
        <v>80900</v>
      </c>
      <c r="D33" s="4">
        <v>1095500</v>
      </c>
      <c r="E33" s="4">
        <v>31614240000</v>
      </c>
      <c r="F33" s="4">
        <f t="shared" si="4"/>
        <v>-126483650346</v>
      </c>
      <c r="G33" s="4">
        <v>0</v>
      </c>
      <c r="H33" s="4">
        <v>0</v>
      </c>
      <c r="I33" s="4">
        <v>0</v>
      </c>
      <c r="J33" s="4">
        <v>-309960000</v>
      </c>
      <c r="K33" s="4">
        <f t="shared" si="5"/>
        <v>40063293000</v>
      </c>
      <c r="L33" s="4">
        <v>2642</v>
      </c>
      <c r="M33" s="4">
        <v>1562</v>
      </c>
      <c r="N33" s="4">
        <v>486</v>
      </c>
      <c r="O33" s="4">
        <v>258</v>
      </c>
      <c r="P33" s="4">
        <v>7452100</v>
      </c>
      <c r="Q33" s="4">
        <v>3778400</v>
      </c>
      <c r="R33" s="5">
        <v>2.46E-2</v>
      </c>
      <c r="S33" s="4">
        <v>11778000</v>
      </c>
      <c r="T33" s="4">
        <f t="shared" si="2"/>
        <v>12445060</v>
      </c>
      <c r="U33" s="4">
        <f t="shared" si="6"/>
        <v>9116900</v>
      </c>
      <c r="V33" s="5">
        <v>3.2500000000000001E-2</v>
      </c>
    </row>
    <row r="34" spans="1:22" x14ac:dyDescent="0.2">
      <c r="A34" s="16" t="s">
        <v>320</v>
      </c>
      <c r="B34" s="4">
        <v>234700</v>
      </c>
      <c r="C34" s="4">
        <v>247119</v>
      </c>
      <c r="D34" s="4">
        <v>-12419</v>
      </c>
      <c r="E34" s="4">
        <v>-655120000</v>
      </c>
      <c r="F34" s="4">
        <f t="shared" si="4"/>
        <v>-158097890346</v>
      </c>
      <c r="G34" s="4">
        <v>0</v>
      </c>
      <c r="H34" s="4">
        <v>0</v>
      </c>
      <c r="I34" s="4">
        <v>0</v>
      </c>
      <c r="J34" s="4">
        <v>-5514610000</v>
      </c>
      <c r="K34" s="4">
        <f t="shared" si="5"/>
        <v>40373253000</v>
      </c>
      <c r="L34" s="4">
        <v>1561</v>
      </c>
      <c r="M34" s="4">
        <v>3200</v>
      </c>
      <c r="N34" s="4">
        <v>281</v>
      </c>
      <c r="O34" s="4">
        <v>542</v>
      </c>
      <c r="P34" s="4">
        <v>4042100</v>
      </c>
      <c r="Q34" s="4">
        <v>8019900</v>
      </c>
      <c r="R34" s="5">
        <v>-5.6100000000000004E-2</v>
      </c>
      <c r="S34" s="4">
        <v>13715300</v>
      </c>
      <c r="T34" s="4">
        <f t="shared" si="2"/>
        <v>12134020</v>
      </c>
      <c r="U34" s="4">
        <f t="shared" si="6"/>
        <v>9116900</v>
      </c>
      <c r="V34" s="5">
        <v>5.9500000000000004E-2</v>
      </c>
    </row>
    <row r="35" spans="1:22" x14ac:dyDescent="0.2">
      <c r="A35" s="16" t="s">
        <v>319</v>
      </c>
      <c r="B35" s="4">
        <v>137800</v>
      </c>
      <c r="C35" s="4">
        <v>232200</v>
      </c>
      <c r="D35" s="4">
        <v>-94400</v>
      </c>
      <c r="E35" s="4">
        <v>-2816080000</v>
      </c>
      <c r="F35" s="4">
        <f t="shared" si="4"/>
        <v>-157442770346</v>
      </c>
      <c r="G35" s="4">
        <v>0</v>
      </c>
      <c r="H35" s="4">
        <v>0</v>
      </c>
      <c r="I35" s="4">
        <v>0</v>
      </c>
      <c r="J35" s="4">
        <v>-37703270000</v>
      </c>
      <c r="K35" s="4">
        <f t="shared" si="5"/>
        <v>45887863000</v>
      </c>
      <c r="L35" s="4">
        <v>1978</v>
      </c>
      <c r="M35" s="4">
        <v>1419</v>
      </c>
      <c r="N35" s="4">
        <v>375</v>
      </c>
      <c r="O35" s="4">
        <v>339</v>
      </c>
      <c r="P35" s="4">
        <v>5368500</v>
      </c>
      <c r="Q35" s="4">
        <v>5538700</v>
      </c>
      <c r="R35" s="5">
        <v>1.01E-2</v>
      </c>
      <c r="S35" s="4">
        <v>12928100</v>
      </c>
      <c r="T35" s="4">
        <f t="shared" si="2"/>
        <v>11832370</v>
      </c>
      <c r="U35" s="4">
        <f t="shared" si="6"/>
        <v>9116900</v>
      </c>
      <c r="V35" s="5">
        <v>2.4700000000000003E-2</v>
      </c>
    </row>
    <row r="36" spans="1:22" x14ac:dyDescent="0.2">
      <c r="A36" s="16" t="s">
        <v>318</v>
      </c>
      <c r="B36" s="4">
        <v>752500</v>
      </c>
      <c r="C36" s="4">
        <v>132900</v>
      </c>
      <c r="D36" s="4">
        <v>619600</v>
      </c>
      <c r="E36" s="4">
        <v>18221940000</v>
      </c>
      <c r="F36" s="4">
        <f t="shared" si="4"/>
        <v>-154626690346</v>
      </c>
      <c r="G36" s="4">
        <v>0</v>
      </c>
      <c r="H36" s="4">
        <v>0</v>
      </c>
      <c r="I36" s="4">
        <v>0</v>
      </c>
      <c r="J36" s="4">
        <v>-2904870000</v>
      </c>
      <c r="K36" s="4">
        <f t="shared" si="5"/>
        <v>83591133000</v>
      </c>
      <c r="L36" s="4">
        <v>2112</v>
      </c>
      <c r="M36" s="4">
        <v>1852</v>
      </c>
      <c r="N36" s="4">
        <v>337</v>
      </c>
      <c r="O36" s="4">
        <v>245</v>
      </c>
      <c r="P36" s="4">
        <v>4951100</v>
      </c>
      <c r="Q36" s="4">
        <v>3535000</v>
      </c>
      <c r="R36" s="5">
        <v>3.4000000000000002E-3</v>
      </c>
      <c r="S36" s="4">
        <v>9116900</v>
      </c>
      <c r="T36" s="4">
        <f t="shared" si="2"/>
        <v>11836520</v>
      </c>
      <c r="U36" s="4">
        <f t="shared" si="6"/>
        <v>10416500</v>
      </c>
      <c r="V36" s="5">
        <v>3.32E-2</v>
      </c>
    </row>
    <row r="37" spans="1:22" x14ac:dyDescent="0.2">
      <c r="A37" s="16" t="s">
        <v>317</v>
      </c>
      <c r="B37" s="4">
        <v>244100</v>
      </c>
      <c r="C37" s="4">
        <v>102400</v>
      </c>
      <c r="D37" s="4">
        <v>141700</v>
      </c>
      <c r="E37" s="4">
        <v>4179070000</v>
      </c>
      <c r="F37" s="4">
        <f t="shared" si="4"/>
        <v>-172848630346</v>
      </c>
      <c r="G37" s="4">
        <v>110000</v>
      </c>
      <c r="H37" s="4">
        <v>841312</v>
      </c>
      <c r="I37" s="4">
        <v>-731312</v>
      </c>
      <c r="J37" s="4">
        <v>-21646202000</v>
      </c>
      <c r="K37" s="4">
        <f t="shared" si="5"/>
        <v>86496003000</v>
      </c>
      <c r="L37" s="4">
        <v>1772</v>
      </c>
      <c r="M37" s="4">
        <v>1888</v>
      </c>
      <c r="N37" s="4">
        <v>333</v>
      </c>
      <c r="O37" s="4">
        <v>334</v>
      </c>
      <c r="P37" s="4">
        <v>4359600</v>
      </c>
      <c r="Q37" s="4">
        <v>4571400</v>
      </c>
      <c r="R37" s="5">
        <v>-1.01E-2</v>
      </c>
      <c r="S37" s="4">
        <v>10416500</v>
      </c>
      <c r="T37" s="4">
        <f t="shared" si="2"/>
        <v>12109060</v>
      </c>
      <c r="U37" s="4">
        <f t="shared" si="6"/>
        <v>11135900</v>
      </c>
      <c r="V37" s="5">
        <v>1.8500000000000003E-2</v>
      </c>
    </row>
    <row r="38" spans="1:22" x14ac:dyDescent="0.2">
      <c r="A38" s="16" t="s">
        <v>316</v>
      </c>
      <c r="B38" s="4">
        <v>24000</v>
      </c>
      <c r="C38" s="4">
        <v>2176700</v>
      </c>
      <c r="D38" s="4">
        <v>-2152700</v>
      </c>
      <c r="E38" s="4">
        <v>-61426250000</v>
      </c>
      <c r="F38" s="4">
        <f t="shared" si="4"/>
        <v>-177027700346</v>
      </c>
      <c r="G38" s="4">
        <v>168500</v>
      </c>
      <c r="H38" s="4">
        <v>0</v>
      </c>
      <c r="I38" s="4">
        <v>168500</v>
      </c>
      <c r="J38" s="4">
        <v>4781700000</v>
      </c>
      <c r="K38" s="4">
        <f t="shared" si="5"/>
        <v>108142205000</v>
      </c>
      <c r="L38" s="4">
        <v>2590</v>
      </c>
      <c r="M38" s="4">
        <v>2009</v>
      </c>
      <c r="N38" s="4">
        <v>409</v>
      </c>
      <c r="O38" s="4">
        <v>377</v>
      </c>
      <c r="P38" s="4">
        <v>5774100</v>
      </c>
      <c r="Q38" s="4">
        <v>6052800</v>
      </c>
      <c r="R38" s="5">
        <v>3.9900000000000005E-2</v>
      </c>
      <c r="S38" s="4">
        <v>14600600</v>
      </c>
      <c r="T38" s="4">
        <f t="shared" si="2"/>
        <v>11311710</v>
      </c>
      <c r="U38" s="4">
        <f t="shared" si="6"/>
        <v>6609400</v>
      </c>
      <c r="V38" s="5">
        <v>6.3399999999999998E-2</v>
      </c>
    </row>
    <row r="39" spans="1:22" x14ac:dyDescent="0.2">
      <c r="A39" s="16" t="s">
        <v>315</v>
      </c>
      <c r="B39" s="4">
        <v>279700</v>
      </c>
      <c r="C39" s="4">
        <v>397500</v>
      </c>
      <c r="D39" s="4">
        <v>-117800</v>
      </c>
      <c r="E39" s="4">
        <v>-3311940000</v>
      </c>
      <c r="F39" s="4">
        <f t="shared" ref="F39:F44" si="7">E39+F40</f>
        <v>-115601450346</v>
      </c>
      <c r="G39" s="4">
        <v>82200</v>
      </c>
      <c r="H39" s="4">
        <v>0</v>
      </c>
      <c r="I39" s="4">
        <v>82200</v>
      </c>
      <c r="J39" s="4">
        <v>2315250000</v>
      </c>
      <c r="K39" s="4">
        <f t="shared" ref="K39:K44" si="8">J39+K40</f>
        <v>103360505000</v>
      </c>
      <c r="L39" s="4">
        <v>2270</v>
      </c>
      <c r="M39" s="4">
        <v>2477</v>
      </c>
      <c r="N39" s="4">
        <v>396</v>
      </c>
      <c r="O39" s="4">
        <v>363</v>
      </c>
      <c r="P39" s="4">
        <v>5873100</v>
      </c>
      <c r="Q39" s="4">
        <v>5400600</v>
      </c>
      <c r="R39" s="5">
        <v>1.5900000000000001E-2</v>
      </c>
      <c r="S39" s="4">
        <v>11946200</v>
      </c>
      <c r="T39" s="4">
        <f t="shared" ref="T39:T44" si="9">AVERAGE(S40:S49)</f>
        <v>10511440</v>
      </c>
      <c r="U39" s="4">
        <f t="shared" ref="U39:U44" si="10">MIN(S40:S44)</f>
        <v>6609400</v>
      </c>
      <c r="V39" s="5">
        <v>2.6000000000000002E-2</v>
      </c>
    </row>
    <row r="40" spans="1:22" x14ac:dyDescent="0.2">
      <c r="A40" s="16" t="s">
        <v>314</v>
      </c>
      <c r="B40" s="4">
        <v>102000</v>
      </c>
      <c r="C40" s="4">
        <v>35500</v>
      </c>
      <c r="D40" s="4">
        <v>66500</v>
      </c>
      <c r="E40" s="4">
        <v>1890120000</v>
      </c>
      <c r="F40" s="4">
        <f t="shared" si="7"/>
        <v>-112289510346</v>
      </c>
      <c r="G40" s="4">
        <v>104000</v>
      </c>
      <c r="H40" s="4">
        <v>1600</v>
      </c>
      <c r="I40" s="4">
        <v>102400</v>
      </c>
      <c r="J40" s="4">
        <v>2918000000</v>
      </c>
      <c r="K40" s="4">
        <f t="shared" si="8"/>
        <v>101045255000</v>
      </c>
      <c r="L40" s="4">
        <v>1665</v>
      </c>
      <c r="M40" s="4">
        <v>1490</v>
      </c>
      <c r="N40" s="4">
        <v>326</v>
      </c>
      <c r="O40" s="4">
        <v>327</v>
      </c>
      <c r="P40" s="4">
        <v>4479600</v>
      </c>
      <c r="Q40" s="4">
        <v>5215000</v>
      </c>
      <c r="R40" s="5">
        <v>-5.1999999999999998E-3</v>
      </c>
      <c r="S40" s="4">
        <v>11135900</v>
      </c>
      <c r="T40" s="4">
        <f t="shared" si="9"/>
        <v>9934820</v>
      </c>
      <c r="U40" s="4">
        <f t="shared" si="10"/>
        <v>6609400</v>
      </c>
      <c r="V40" s="5">
        <v>2.4199999999999999E-2</v>
      </c>
    </row>
    <row r="41" spans="1:22" x14ac:dyDescent="0.2">
      <c r="A41" s="16" t="s">
        <v>310</v>
      </c>
      <c r="B41" s="4">
        <v>2360800</v>
      </c>
      <c r="C41" s="4">
        <v>359500</v>
      </c>
      <c r="D41" s="4">
        <v>2001300</v>
      </c>
      <c r="E41" s="4">
        <v>55748700000</v>
      </c>
      <c r="F41" s="4">
        <f t="shared" si="7"/>
        <v>-114179630346</v>
      </c>
      <c r="G41" s="4">
        <v>66900</v>
      </c>
      <c r="H41" s="4">
        <v>0</v>
      </c>
      <c r="I41" s="4">
        <v>66900</v>
      </c>
      <c r="J41" s="4">
        <v>1880130000</v>
      </c>
      <c r="K41" s="4">
        <f t="shared" si="8"/>
        <v>98127255000</v>
      </c>
      <c r="L41" s="4">
        <v>5248</v>
      </c>
      <c r="M41" s="4">
        <v>2483</v>
      </c>
      <c r="N41" s="4">
        <v>888</v>
      </c>
      <c r="O41" s="4">
        <v>444</v>
      </c>
      <c r="P41" s="4">
        <v>13882300</v>
      </c>
      <c r="Q41" s="4">
        <v>6720000</v>
      </c>
      <c r="R41" s="5">
        <v>5.5500000000000001E-2</v>
      </c>
      <c r="S41" s="4">
        <v>22298800</v>
      </c>
      <c r="T41" s="4">
        <f t="shared" si="9"/>
        <v>8104140</v>
      </c>
      <c r="U41" s="4">
        <f t="shared" si="10"/>
        <v>6609400</v>
      </c>
      <c r="V41" s="5">
        <v>5.2600000000000001E-2</v>
      </c>
    </row>
    <row r="42" spans="1:22" x14ac:dyDescent="0.2">
      <c r="A42" s="16" t="s">
        <v>309</v>
      </c>
      <c r="B42" s="4">
        <v>85400</v>
      </c>
      <c r="C42" s="4">
        <v>246225</v>
      </c>
      <c r="D42" s="4">
        <v>-160825</v>
      </c>
      <c r="E42" s="4">
        <v>-4317510000</v>
      </c>
      <c r="F42" s="4">
        <f t="shared" si="7"/>
        <v>-169928330346</v>
      </c>
      <c r="G42" s="4">
        <v>0</v>
      </c>
      <c r="H42" s="4">
        <v>0</v>
      </c>
      <c r="I42" s="4">
        <v>0</v>
      </c>
      <c r="J42" s="4">
        <v>21600000</v>
      </c>
      <c r="K42" s="4">
        <f t="shared" si="8"/>
        <v>96247125000</v>
      </c>
      <c r="L42" s="4">
        <v>2206</v>
      </c>
      <c r="M42" s="4">
        <v>1285</v>
      </c>
      <c r="N42" s="4">
        <v>489</v>
      </c>
      <c r="O42" s="4">
        <v>210</v>
      </c>
      <c r="P42" s="4">
        <v>7346300</v>
      </c>
      <c r="Q42" s="4">
        <v>3367300</v>
      </c>
      <c r="R42" s="5">
        <v>2.4700000000000003E-2</v>
      </c>
      <c r="S42" s="4">
        <v>11682900</v>
      </c>
      <c r="T42" s="4">
        <f t="shared" si="9"/>
        <v>7535260</v>
      </c>
      <c r="U42" s="4">
        <f t="shared" si="10"/>
        <v>6609400</v>
      </c>
      <c r="V42" s="5">
        <v>2.76E-2</v>
      </c>
    </row>
    <row r="43" spans="1:22" x14ac:dyDescent="0.2">
      <c r="A43" s="16" t="s">
        <v>306</v>
      </c>
      <c r="B43" s="4">
        <v>51900</v>
      </c>
      <c r="C43" s="4">
        <v>600</v>
      </c>
      <c r="D43" s="4">
        <v>51300</v>
      </c>
      <c r="E43" s="4">
        <v>1365350000</v>
      </c>
      <c r="F43" s="4">
        <f t="shared" si="7"/>
        <v>-165610820346</v>
      </c>
      <c r="G43" s="4">
        <v>0</v>
      </c>
      <c r="H43" s="4">
        <v>0</v>
      </c>
      <c r="I43" s="4">
        <v>0</v>
      </c>
      <c r="J43" s="4">
        <v>319320000</v>
      </c>
      <c r="K43" s="4">
        <f t="shared" si="8"/>
        <v>96225525000</v>
      </c>
      <c r="L43" s="4">
        <v>859</v>
      </c>
      <c r="M43" s="4">
        <v>931</v>
      </c>
      <c r="N43" s="4">
        <v>210</v>
      </c>
      <c r="O43" s="4">
        <v>238</v>
      </c>
      <c r="P43" s="4">
        <v>2709500</v>
      </c>
      <c r="Q43" s="4">
        <v>3148500</v>
      </c>
      <c r="R43" s="5">
        <v>-1.1299999999999999E-2</v>
      </c>
      <c r="S43" s="4">
        <v>6609400</v>
      </c>
      <c r="T43" s="4">
        <f t="shared" si="9"/>
        <v>8028530</v>
      </c>
      <c r="U43" s="4">
        <f t="shared" si="10"/>
        <v>6627100</v>
      </c>
      <c r="V43" s="5">
        <v>2.0499999999999997E-2</v>
      </c>
    </row>
    <row r="44" spans="1:22" x14ac:dyDescent="0.2">
      <c r="A44" s="16" t="s">
        <v>305</v>
      </c>
      <c r="B44" s="4">
        <v>40900</v>
      </c>
      <c r="C44" s="4">
        <v>1264300</v>
      </c>
      <c r="D44" s="4">
        <v>-1223400</v>
      </c>
      <c r="E44" s="4">
        <v>-32848770000</v>
      </c>
      <c r="F44" s="4">
        <f t="shared" si="7"/>
        <v>-166976170346</v>
      </c>
      <c r="G44" s="4">
        <v>200000</v>
      </c>
      <c r="H44" s="4">
        <v>11200</v>
      </c>
      <c r="I44" s="4">
        <v>188800</v>
      </c>
      <c r="J44" s="4">
        <v>5040200000</v>
      </c>
      <c r="K44" s="4">
        <f t="shared" si="8"/>
        <v>95906205000</v>
      </c>
      <c r="L44" s="4">
        <v>1316</v>
      </c>
      <c r="M44" s="4">
        <v>1423</v>
      </c>
      <c r="N44" s="4">
        <v>263</v>
      </c>
      <c r="O44" s="4">
        <v>349</v>
      </c>
      <c r="P44" s="4">
        <v>3790400</v>
      </c>
      <c r="Q44" s="4">
        <v>4975600</v>
      </c>
      <c r="R44" s="5">
        <v>-1.1200000000000002E-2</v>
      </c>
      <c r="S44" s="4">
        <v>10604900</v>
      </c>
      <c r="T44" s="4">
        <f t="shared" si="9"/>
        <v>7647880</v>
      </c>
      <c r="U44" s="4">
        <f t="shared" si="10"/>
        <v>3943500</v>
      </c>
      <c r="V44" s="5">
        <v>2.3900000000000001E-2</v>
      </c>
    </row>
    <row r="45" spans="1:22" x14ac:dyDescent="0.2">
      <c r="A45" s="16" t="s">
        <v>304</v>
      </c>
      <c r="B45" s="4">
        <v>137900</v>
      </c>
      <c r="C45" s="4">
        <v>127700</v>
      </c>
      <c r="D45" s="4">
        <v>10200</v>
      </c>
      <c r="E45" s="4">
        <v>272154259</v>
      </c>
      <c r="F45" s="4">
        <f t="shared" ref="F45:F110" si="11">E45+F46</f>
        <v>-134127400346</v>
      </c>
      <c r="G45" s="4">
        <v>301600</v>
      </c>
      <c r="H45" s="4">
        <v>1600</v>
      </c>
      <c r="I45" s="4">
        <v>300000</v>
      </c>
      <c r="J45" s="4">
        <v>8029680000</v>
      </c>
      <c r="K45" s="4">
        <f t="shared" ref="K45:K69" si="12">J45+K46</f>
        <v>90866005000</v>
      </c>
      <c r="L45" s="4">
        <v>1516</v>
      </c>
      <c r="M45" s="4">
        <v>959</v>
      </c>
      <c r="N45" s="4">
        <v>311</v>
      </c>
      <c r="O45" s="4">
        <v>205</v>
      </c>
      <c r="P45" s="4">
        <v>4643200</v>
      </c>
      <c r="Q45" s="4">
        <v>2784900</v>
      </c>
      <c r="R45" s="5">
        <v>2.4700000000000003E-2</v>
      </c>
      <c r="S45" s="4">
        <v>9911600</v>
      </c>
      <c r="T45" s="4">
        <f t="shared" ref="T45:T101" si="13">AVERAGE(S46:S55)</f>
        <v>7427280</v>
      </c>
      <c r="U45" s="4">
        <f t="shared" ref="U45:U106" si="14">MIN(S46:S50)</f>
        <v>3943500</v>
      </c>
      <c r="V45" s="5">
        <v>2.41E-2</v>
      </c>
    </row>
    <row r="46" spans="1:22" x14ac:dyDescent="0.2">
      <c r="A46" s="16" t="s">
        <v>303</v>
      </c>
      <c r="B46" s="4">
        <v>400</v>
      </c>
      <c r="C46" s="4">
        <v>36600</v>
      </c>
      <c r="D46" s="4">
        <v>-36200</v>
      </c>
      <c r="E46" s="4">
        <v>-956010000</v>
      </c>
      <c r="F46" s="4">
        <f t="shared" si="11"/>
        <v>-134399554605</v>
      </c>
      <c r="G46" s="4">
        <v>0</v>
      </c>
      <c r="H46" s="4">
        <v>0</v>
      </c>
      <c r="I46" s="4">
        <v>0</v>
      </c>
      <c r="J46" s="4">
        <v>-882125000</v>
      </c>
      <c r="K46" s="4">
        <f t="shared" si="12"/>
        <v>82836325000</v>
      </c>
      <c r="L46" s="4">
        <v>1342</v>
      </c>
      <c r="M46" s="4">
        <v>1958</v>
      </c>
      <c r="N46" s="4">
        <v>222</v>
      </c>
      <c r="O46" s="4">
        <v>332</v>
      </c>
      <c r="P46" s="4">
        <v>3116100</v>
      </c>
      <c r="Q46" s="4">
        <v>4829000</v>
      </c>
      <c r="R46" s="5">
        <v>-2.46E-2</v>
      </c>
      <c r="S46" s="4">
        <v>9158400</v>
      </c>
      <c r="T46" s="4">
        <f t="shared" si="13"/>
        <v>7129461.2000000002</v>
      </c>
      <c r="U46" s="4">
        <f t="shared" si="14"/>
        <v>3943500</v>
      </c>
      <c r="V46" s="5">
        <v>3.6900000000000002E-2</v>
      </c>
    </row>
    <row r="47" spans="1:22" x14ac:dyDescent="0.2">
      <c r="A47" s="16" t="s">
        <v>299</v>
      </c>
      <c r="B47" s="4">
        <v>996200</v>
      </c>
      <c r="C47" s="4">
        <v>270700</v>
      </c>
      <c r="D47" s="4">
        <v>725500</v>
      </c>
      <c r="E47" s="4">
        <v>19125920120</v>
      </c>
      <c r="F47" s="4">
        <f t="shared" si="11"/>
        <v>-133443544605</v>
      </c>
      <c r="G47" s="4">
        <v>0</v>
      </c>
      <c r="H47" s="4">
        <v>0</v>
      </c>
      <c r="I47" s="4">
        <v>0</v>
      </c>
      <c r="J47" s="4">
        <v>-882125000</v>
      </c>
      <c r="K47" s="4">
        <f t="shared" si="12"/>
        <v>83718450000</v>
      </c>
      <c r="L47" s="4">
        <v>3474</v>
      </c>
      <c r="M47" s="4">
        <v>1403</v>
      </c>
      <c r="N47" s="4">
        <v>545</v>
      </c>
      <c r="O47" s="4">
        <v>232</v>
      </c>
      <c r="P47" s="4">
        <v>8064300</v>
      </c>
      <c r="Q47" s="4">
        <v>3708100</v>
      </c>
      <c r="R47" s="5">
        <v>3.85E-2</v>
      </c>
      <c r="S47" s="4">
        <v>13141900</v>
      </c>
      <c r="T47" s="4">
        <f t="shared" si="13"/>
        <v>6587035.0999999996</v>
      </c>
      <c r="U47" s="4">
        <f t="shared" si="14"/>
        <v>3943500</v>
      </c>
      <c r="V47" s="5">
        <v>4.6300000000000001E-2</v>
      </c>
    </row>
    <row r="48" spans="1:22" x14ac:dyDescent="0.2">
      <c r="A48" s="16" t="s">
        <v>298</v>
      </c>
      <c r="B48" s="4">
        <v>180200</v>
      </c>
      <c r="C48" s="4">
        <v>33100</v>
      </c>
      <c r="D48" s="4">
        <v>147100</v>
      </c>
      <c r="E48" s="4">
        <v>3826410000</v>
      </c>
      <c r="F48" s="4">
        <f t="shared" si="11"/>
        <v>-152569464725</v>
      </c>
      <c r="G48" s="4">
        <v>0</v>
      </c>
      <c r="H48" s="4">
        <v>0</v>
      </c>
      <c r="I48" s="4">
        <v>0</v>
      </c>
      <c r="J48" s="4">
        <v>-414080000</v>
      </c>
      <c r="K48" s="4">
        <f t="shared" si="12"/>
        <v>84600575000</v>
      </c>
      <c r="L48" s="4">
        <v>1208</v>
      </c>
      <c r="M48" s="4">
        <v>1046</v>
      </c>
      <c r="N48" s="4">
        <v>255</v>
      </c>
      <c r="O48" s="4">
        <v>193</v>
      </c>
      <c r="P48" s="4">
        <v>3414800</v>
      </c>
      <c r="Q48" s="4">
        <v>2798700</v>
      </c>
      <c r="R48" s="5">
        <v>1.5700000000000002E-2</v>
      </c>
      <c r="S48" s="4">
        <v>6627100</v>
      </c>
      <c r="T48" s="4">
        <f t="shared" si="13"/>
        <v>6522530.7999999998</v>
      </c>
      <c r="U48" s="4">
        <f t="shared" si="14"/>
        <v>3943500</v>
      </c>
      <c r="V48" s="5">
        <v>1.9199999999999998E-2</v>
      </c>
    </row>
    <row r="49" spans="1:22" x14ac:dyDescent="0.2">
      <c r="A49" s="16" t="s">
        <v>286</v>
      </c>
      <c r="B49" s="4">
        <v>6200</v>
      </c>
      <c r="C49" s="4">
        <v>6410</v>
      </c>
      <c r="D49" s="4">
        <v>-210</v>
      </c>
      <c r="E49" s="4">
        <v>-5150000</v>
      </c>
      <c r="F49" s="4">
        <f t="shared" si="11"/>
        <v>-156395874725</v>
      </c>
      <c r="G49" s="4">
        <v>0</v>
      </c>
      <c r="H49" s="4">
        <v>0</v>
      </c>
      <c r="I49" s="4">
        <v>0</v>
      </c>
      <c r="J49" s="4">
        <v>81480000</v>
      </c>
      <c r="K49" s="4">
        <f t="shared" si="12"/>
        <v>85014655000</v>
      </c>
      <c r="L49" s="4">
        <v>739</v>
      </c>
      <c r="M49" s="4">
        <v>835</v>
      </c>
      <c r="N49" s="4">
        <v>143</v>
      </c>
      <c r="O49" s="4">
        <v>115</v>
      </c>
      <c r="P49" s="4">
        <v>1908300</v>
      </c>
      <c r="Q49" s="4">
        <v>1661700</v>
      </c>
      <c r="R49" s="5">
        <v>5.8999999999999999E-3</v>
      </c>
      <c r="S49" s="4">
        <v>3943500</v>
      </c>
      <c r="T49" s="4">
        <f t="shared" si="13"/>
        <v>7117996.2000000002</v>
      </c>
      <c r="U49" s="4">
        <f t="shared" si="14"/>
        <v>3992000</v>
      </c>
      <c r="V49" s="5">
        <v>1.18E-2</v>
      </c>
    </row>
    <row r="50" spans="1:22" x14ac:dyDescent="0.2">
      <c r="A50" s="16" t="s">
        <v>285</v>
      </c>
      <c r="B50" s="4">
        <v>0</v>
      </c>
      <c r="C50" s="4">
        <v>29873</v>
      </c>
      <c r="D50" s="4">
        <v>-29873</v>
      </c>
      <c r="E50" s="4">
        <v>-763770000</v>
      </c>
      <c r="F50" s="4">
        <f t="shared" si="11"/>
        <v>-156390724725</v>
      </c>
      <c r="K50" s="4">
        <f t="shared" si="12"/>
        <v>84933175000</v>
      </c>
      <c r="L50" s="4">
        <v>670</v>
      </c>
      <c r="M50" s="4">
        <v>836</v>
      </c>
      <c r="N50" s="4">
        <v>150</v>
      </c>
      <c r="O50" s="4">
        <v>129</v>
      </c>
      <c r="P50" s="4">
        <v>1613400</v>
      </c>
      <c r="Q50" s="4">
        <v>1955800</v>
      </c>
      <c r="R50" s="5">
        <v>-5.7999999999999996E-3</v>
      </c>
      <c r="S50" s="4">
        <v>5369700</v>
      </c>
      <c r="T50" s="4">
        <f t="shared" si="13"/>
        <v>7292088.7000000002</v>
      </c>
      <c r="U50" s="4">
        <f t="shared" si="14"/>
        <v>3992000</v>
      </c>
      <c r="V50" s="5">
        <v>1.3600000000000001E-2</v>
      </c>
    </row>
    <row r="51" spans="1:22" x14ac:dyDescent="0.2">
      <c r="A51" s="16" t="s">
        <v>284</v>
      </c>
      <c r="B51" s="4">
        <v>800</v>
      </c>
      <c r="C51" s="4">
        <v>16200</v>
      </c>
      <c r="D51" s="4">
        <v>-15400</v>
      </c>
      <c r="E51" s="4">
        <v>-395080000</v>
      </c>
      <c r="F51" s="4">
        <f t="shared" si="11"/>
        <v>-155626954725</v>
      </c>
      <c r="G51" s="4">
        <v>0</v>
      </c>
      <c r="H51" s="4">
        <v>0</v>
      </c>
      <c r="I51" s="4">
        <v>0</v>
      </c>
      <c r="J51" s="4">
        <v>-41020000</v>
      </c>
      <c r="K51" s="4">
        <f t="shared" si="12"/>
        <v>84933175000</v>
      </c>
      <c r="L51" s="4">
        <v>720</v>
      </c>
      <c r="M51" s="4">
        <v>969</v>
      </c>
      <c r="N51" s="4">
        <v>118</v>
      </c>
      <c r="O51" s="4">
        <v>131</v>
      </c>
      <c r="P51" s="4">
        <v>1532400</v>
      </c>
      <c r="Q51" s="4">
        <v>2035000</v>
      </c>
      <c r="R51" s="5">
        <v>-9.7000000000000003E-3</v>
      </c>
      <c r="S51" s="4">
        <v>3992000</v>
      </c>
      <c r="T51" s="4">
        <f t="shared" si="13"/>
        <v>7878120.0999999996</v>
      </c>
      <c r="U51" s="4">
        <f t="shared" si="14"/>
        <v>5994100</v>
      </c>
      <c r="V51" s="5">
        <v>1.7399999999999999E-2</v>
      </c>
    </row>
    <row r="52" spans="1:22" x14ac:dyDescent="0.2">
      <c r="A52" s="16" t="s">
        <v>283</v>
      </c>
      <c r="B52" s="4">
        <v>0</v>
      </c>
      <c r="C52" s="4">
        <v>23600</v>
      </c>
      <c r="D52" s="4">
        <v>-23600</v>
      </c>
      <c r="E52" s="4">
        <v>-613770000</v>
      </c>
      <c r="F52" s="4">
        <f t="shared" si="11"/>
        <v>-155231874725</v>
      </c>
      <c r="G52" s="4">
        <v>0</v>
      </c>
      <c r="H52" s="4">
        <v>0</v>
      </c>
      <c r="I52" s="4">
        <v>0</v>
      </c>
      <c r="J52" s="4">
        <v>-31140000</v>
      </c>
      <c r="K52" s="4">
        <f t="shared" si="12"/>
        <v>84974195000</v>
      </c>
      <c r="L52" s="4">
        <v>775</v>
      </c>
      <c r="M52" s="4">
        <v>978</v>
      </c>
      <c r="N52" s="4">
        <v>138</v>
      </c>
      <c r="O52" s="4">
        <v>165</v>
      </c>
      <c r="P52" s="4">
        <v>1867500</v>
      </c>
      <c r="Q52" s="4">
        <v>2290900</v>
      </c>
      <c r="R52" s="5">
        <v>-1.7399999999999999E-2</v>
      </c>
      <c r="S52" s="4">
        <v>5994100</v>
      </c>
      <c r="T52" s="4">
        <f t="shared" si="13"/>
        <v>8330910.0999999996</v>
      </c>
      <c r="U52" s="4">
        <f t="shared" si="14"/>
        <v>6180212</v>
      </c>
      <c r="V52" s="5">
        <v>2.0899999999999998E-2</v>
      </c>
    </row>
    <row r="53" spans="1:22" x14ac:dyDescent="0.2">
      <c r="A53" s="16" t="s">
        <v>282</v>
      </c>
      <c r="B53" s="4">
        <v>179000</v>
      </c>
      <c r="C53" s="4">
        <v>592</v>
      </c>
      <c r="D53" s="4">
        <v>178408</v>
      </c>
      <c r="E53" s="4">
        <v>4658480000</v>
      </c>
      <c r="F53" s="4">
        <f t="shared" si="11"/>
        <v>-154618104725</v>
      </c>
      <c r="G53" s="4">
        <v>0</v>
      </c>
      <c r="H53" s="4">
        <v>0</v>
      </c>
      <c r="I53" s="4">
        <v>0</v>
      </c>
      <c r="J53" s="4">
        <v>165420000</v>
      </c>
      <c r="K53" s="4">
        <f t="shared" si="12"/>
        <v>85005335000</v>
      </c>
      <c r="L53" s="4">
        <v>1699</v>
      </c>
      <c r="M53" s="4">
        <v>1061</v>
      </c>
      <c r="N53" s="4">
        <v>391</v>
      </c>
      <c r="O53" s="4">
        <v>265</v>
      </c>
      <c r="P53" s="4">
        <v>6486600</v>
      </c>
      <c r="Q53" s="4">
        <v>3904800</v>
      </c>
      <c r="R53" s="5">
        <v>2.5399999999999999E-2</v>
      </c>
      <c r="S53" s="4">
        <v>11542100</v>
      </c>
      <c r="T53" s="4">
        <f t="shared" si="13"/>
        <v>8149767.5</v>
      </c>
      <c r="U53" s="4">
        <f t="shared" si="14"/>
        <v>5982057</v>
      </c>
      <c r="V53" s="5">
        <v>2.29E-2</v>
      </c>
    </row>
    <row r="54" spans="1:22" x14ac:dyDescent="0.2">
      <c r="A54" s="16" t="s">
        <v>281</v>
      </c>
      <c r="B54" s="4">
        <v>6400</v>
      </c>
      <c r="C54" s="4">
        <v>0</v>
      </c>
      <c r="D54" s="4">
        <v>6400</v>
      </c>
      <c r="E54" s="4">
        <v>164980000</v>
      </c>
      <c r="F54" s="4">
        <f t="shared" si="11"/>
        <v>-159276584725</v>
      </c>
      <c r="K54" s="4">
        <f t="shared" si="12"/>
        <v>84839915000</v>
      </c>
      <c r="L54" s="4">
        <v>1257</v>
      </c>
      <c r="M54" s="4">
        <v>1273</v>
      </c>
      <c r="N54" s="4">
        <v>238</v>
      </c>
      <c r="O54" s="4">
        <v>265</v>
      </c>
      <c r="P54" s="4">
        <v>3004500</v>
      </c>
      <c r="Q54" s="4">
        <v>3349700</v>
      </c>
      <c r="R54" s="5">
        <v>-9.7000000000000003E-3</v>
      </c>
      <c r="S54" s="4">
        <v>6798400</v>
      </c>
      <c r="T54" s="4">
        <f t="shared" si="13"/>
        <v>8260609.9000000004</v>
      </c>
      <c r="U54" s="4">
        <f t="shared" si="14"/>
        <v>5982057</v>
      </c>
      <c r="V54" s="5">
        <v>1.9199999999999998E-2</v>
      </c>
    </row>
    <row r="55" spans="1:22" x14ac:dyDescent="0.2">
      <c r="A55" s="16" t="s">
        <v>280</v>
      </c>
      <c r="B55" s="4">
        <v>400</v>
      </c>
      <c r="C55" s="4">
        <v>17600</v>
      </c>
      <c r="D55" s="4">
        <v>-17200</v>
      </c>
      <c r="E55" s="4">
        <v>-447170000</v>
      </c>
      <c r="F55" s="4">
        <f t="shared" si="11"/>
        <v>-159441564725</v>
      </c>
      <c r="G55" s="4">
        <v>0</v>
      </c>
      <c r="H55" s="4">
        <v>0</v>
      </c>
      <c r="I55" s="4">
        <v>0</v>
      </c>
      <c r="J55" s="4">
        <v>-10440000</v>
      </c>
      <c r="K55" s="4">
        <f t="shared" si="12"/>
        <v>84839915000</v>
      </c>
      <c r="L55" s="4">
        <v>1033</v>
      </c>
      <c r="M55" s="4">
        <v>844</v>
      </c>
      <c r="N55" s="4">
        <v>233</v>
      </c>
      <c r="O55" s="4">
        <v>190</v>
      </c>
      <c r="P55" s="4">
        <v>3167400</v>
      </c>
      <c r="Q55" s="4">
        <v>2448300</v>
      </c>
      <c r="R55" s="5">
        <v>-9.5999999999999992E-3</v>
      </c>
      <c r="S55" s="4">
        <v>7705600</v>
      </c>
      <c r="T55" s="4">
        <f t="shared" si="13"/>
        <v>8550898.8000000007</v>
      </c>
      <c r="U55" s="4">
        <f t="shared" si="14"/>
        <v>5982057</v>
      </c>
      <c r="V55" s="5">
        <v>1.5300000000000001E-2</v>
      </c>
    </row>
    <row r="56" spans="1:22" x14ac:dyDescent="0.2">
      <c r="A56" s="16" t="s">
        <v>279</v>
      </c>
      <c r="B56" s="4">
        <v>100</v>
      </c>
      <c r="C56" s="4">
        <v>6569</v>
      </c>
      <c r="D56" s="4">
        <v>-6469</v>
      </c>
      <c r="E56" s="4">
        <v>-168770000</v>
      </c>
      <c r="F56" s="4">
        <f t="shared" si="11"/>
        <v>-158994394725</v>
      </c>
      <c r="G56" s="4">
        <v>0</v>
      </c>
      <c r="H56" s="4">
        <v>0</v>
      </c>
      <c r="I56" s="4">
        <v>0</v>
      </c>
      <c r="J56" s="4">
        <v>-114580000</v>
      </c>
      <c r="K56" s="4">
        <f t="shared" si="12"/>
        <v>84850355000</v>
      </c>
      <c r="L56" s="4">
        <v>1375</v>
      </c>
      <c r="M56" s="4">
        <v>1109</v>
      </c>
      <c r="N56" s="4">
        <v>227</v>
      </c>
      <c r="O56" s="4">
        <v>219</v>
      </c>
      <c r="P56" s="4">
        <v>2847600</v>
      </c>
      <c r="Q56" s="4">
        <v>2911100</v>
      </c>
      <c r="R56" s="5">
        <v>0</v>
      </c>
      <c r="S56" s="4">
        <v>6180212</v>
      </c>
      <c r="T56" s="4">
        <f t="shared" si="13"/>
        <v>8666452.5</v>
      </c>
      <c r="U56" s="4">
        <f t="shared" si="14"/>
        <v>5982057</v>
      </c>
      <c r="V56" s="5">
        <v>2.2700000000000001E-2</v>
      </c>
    </row>
    <row r="57" spans="1:22" x14ac:dyDescent="0.2">
      <c r="A57" s="16" t="s">
        <v>278</v>
      </c>
      <c r="B57" s="4">
        <v>0</v>
      </c>
      <c r="C57" s="4">
        <v>7744</v>
      </c>
      <c r="D57" s="4">
        <v>-7744</v>
      </c>
      <c r="E57" s="4">
        <v>-195810000</v>
      </c>
      <c r="F57" s="4">
        <f t="shared" si="11"/>
        <v>-158825624725</v>
      </c>
      <c r="K57" s="4">
        <f t="shared" si="12"/>
        <v>84964935000</v>
      </c>
      <c r="L57" s="4">
        <v>1791</v>
      </c>
      <c r="M57" s="4">
        <v>1152</v>
      </c>
      <c r="N57" s="4">
        <v>298</v>
      </c>
      <c r="O57" s="4">
        <v>203</v>
      </c>
      <c r="P57" s="4">
        <v>4226000</v>
      </c>
      <c r="Q57" s="4">
        <v>2652800</v>
      </c>
      <c r="R57" s="5">
        <v>5.2400000000000002E-2</v>
      </c>
      <c r="S57" s="4">
        <v>7717639</v>
      </c>
      <c r="T57" s="4">
        <f t="shared" si="13"/>
        <v>8976851.3000000007</v>
      </c>
      <c r="U57" s="4">
        <f t="shared" si="14"/>
        <v>5982057</v>
      </c>
      <c r="V57" s="5">
        <v>4.9800000000000004E-2</v>
      </c>
    </row>
    <row r="58" spans="1:22" x14ac:dyDescent="0.2">
      <c r="A58" s="16" t="s">
        <v>275</v>
      </c>
      <c r="B58" s="4">
        <v>0</v>
      </c>
      <c r="C58" s="4">
        <v>501300</v>
      </c>
      <c r="D58" s="4">
        <v>-501300</v>
      </c>
      <c r="E58" s="4">
        <v>-12670910000</v>
      </c>
      <c r="F58" s="4">
        <f t="shared" si="11"/>
        <v>-158629814725</v>
      </c>
      <c r="K58" s="4">
        <f t="shared" si="12"/>
        <v>84964935000</v>
      </c>
      <c r="L58" s="4">
        <v>1226</v>
      </c>
      <c r="M58" s="4">
        <v>1749</v>
      </c>
      <c r="N58" s="4">
        <v>128</v>
      </c>
      <c r="O58" s="4">
        <v>196</v>
      </c>
      <c r="P58" s="4">
        <v>1888400</v>
      </c>
      <c r="Q58" s="4">
        <v>3056400</v>
      </c>
      <c r="R58" s="5">
        <v>-2.5399999999999999E-2</v>
      </c>
      <c r="S58" s="4">
        <v>5982057</v>
      </c>
      <c r="T58" s="4">
        <f t="shared" si="13"/>
        <v>9602639.0999999996</v>
      </c>
      <c r="U58" s="4">
        <f t="shared" si="14"/>
        <v>7110625</v>
      </c>
      <c r="V58" s="5">
        <v>3.6900000000000002E-2</v>
      </c>
    </row>
    <row r="59" spans="1:22" x14ac:dyDescent="0.2">
      <c r="A59" s="16" t="s">
        <v>274</v>
      </c>
      <c r="B59" s="4">
        <v>5300</v>
      </c>
      <c r="C59" s="4">
        <v>0</v>
      </c>
      <c r="D59" s="4">
        <v>5300</v>
      </c>
      <c r="E59" s="4">
        <v>135360000</v>
      </c>
      <c r="F59" s="4">
        <f t="shared" si="11"/>
        <v>-145958904725</v>
      </c>
      <c r="G59" s="4">
        <v>0</v>
      </c>
      <c r="H59" s="4">
        <v>0</v>
      </c>
      <c r="I59" s="4">
        <v>0</v>
      </c>
      <c r="J59" s="4">
        <v>-3154380000</v>
      </c>
      <c r="K59" s="4">
        <f t="shared" si="12"/>
        <v>84964935000</v>
      </c>
      <c r="L59" s="4">
        <v>1621</v>
      </c>
      <c r="M59" s="4">
        <v>2292</v>
      </c>
      <c r="N59" s="4">
        <v>292</v>
      </c>
      <c r="O59" s="4">
        <v>352</v>
      </c>
      <c r="P59" s="4">
        <v>3980900</v>
      </c>
      <c r="Q59" s="4">
        <v>5187800</v>
      </c>
      <c r="R59" s="5">
        <v>-2.6699999999999998E-2</v>
      </c>
      <c r="S59" s="4">
        <v>9898154</v>
      </c>
      <c r="T59" s="4">
        <f t="shared" si="13"/>
        <v>9533472.6999999993</v>
      </c>
      <c r="U59" s="4">
        <f t="shared" si="14"/>
        <v>7110625</v>
      </c>
      <c r="V59" s="5">
        <v>2.69E-2</v>
      </c>
    </row>
    <row r="60" spans="1:22" x14ac:dyDescent="0.2">
      <c r="A60" s="16" t="s">
        <v>273</v>
      </c>
      <c r="B60" s="4">
        <v>400</v>
      </c>
      <c r="C60" s="4">
        <v>58500</v>
      </c>
      <c r="D60" s="4">
        <v>-58100</v>
      </c>
      <c r="E60" s="4">
        <v>-1536470000</v>
      </c>
      <c r="F60" s="4">
        <f t="shared" si="11"/>
        <v>-146094264725</v>
      </c>
      <c r="K60" s="4">
        <f t="shared" si="12"/>
        <v>88119315000</v>
      </c>
      <c r="L60" s="4">
        <v>1046</v>
      </c>
      <c r="M60" s="4">
        <v>1192</v>
      </c>
      <c r="N60" s="4">
        <v>258</v>
      </c>
      <c r="O60" s="4">
        <v>246</v>
      </c>
      <c r="P60" s="4">
        <v>3206500</v>
      </c>
      <c r="Q60" s="4">
        <v>3498700</v>
      </c>
      <c r="R60" s="5">
        <v>-5.6000000000000008E-3</v>
      </c>
      <c r="S60" s="4">
        <v>7110625</v>
      </c>
      <c r="T60" s="4">
        <f t="shared" si="13"/>
        <v>10316859.5</v>
      </c>
      <c r="U60" s="4">
        <f t="shared" si="14"/>
        <v>7906824</v>
      </c>
      <c r="V60" s="5">
        <v>2.9900000000000003E-2</v>
      </c>
    </row>
    <row r="61" spans="1:22" x14ac:dyDescent="0.2">
      <c r="A61" s="16" t="s">
        <v>268</v>
      </c>
      <c r="B61" s="4">
        <v>186000</v>
      </c>
      <c r="C61" s="4">
        <v>141800</v>
      </c>
      <c r="D61" s="4">
        <v>44200</v>
      </c>
      <c r="E61" s="4">
        <v>1120230000</v>
      </c>
      <c r="F61" s="4">
        <f t="shared" si="11"/>
        <v>-144557794725</v>
      </c>
      <c r="G61" s="4">
        <v>33600</v>
      </c>
      <c r="H61" s="4">
        <v>0</v>
      </c>
      <c r="I61" s="4">
        <v>33600</v>
      </c>
      <c r="J61" s="4">
        <v>853320000</v>
      </c>
      <c r="K61" s="4">
        <f t="shared" si="12"/>
        <v>88119315000</v>
      </c>
      <c r="L61" s="4">
        <v>2310</v>
      </c>
      <c r="M61" s="4">
        <v>2401</v>
      </c>
      <c r="N61" s="4">
        <v>343</v>
      </c>
      <c r="O61" s="4">
        <v>280</v>
      </c>
      <c r="P61" s="4">
        <v>4918100</v>
      </c>
      <c r="Q61" s="4">
        <v>4108800</v>
      </c>
      <c r="R61" s="5">
        <v>2.1400000000000002E-2</v>
      </c>
      <c r="S61" s="4">
        <v>9852314</v>
      </c>
      <c r="T61" s="4">
        <f t="shared" si="13"/>
        <v>10653166.800000001</v>
      </c>
      <c r="U61" s="4">
        <f t="shared" si="14"/>
        <v>7335749</v>
      </c>
      <c r="V61" s="5">
        <v>4.9100000000000005E-2</v>
      </c>
    </row>
    <row r="62" spans="1:22" x14ac:dyDescent="0.2">
      <c r="A62" s="16" t="s">
        <v>266</v>
      </c>
      <c r="B62" s="4">
        <v>4500</v>
      </c>
      <c r="C62" s="4">
        <v>1034800</v>
      </c>
      <c r="D62" s="4">
        <v>-1030300</v>
      </c>
      <c r="E62" s="4">
        <v>-26961440000</v>
      </c>
      <c r="F62" s="4">
        <f t="shared" si="11"/>
        <v>-145678024725</v>
      </c>
      <c r="K62" s="4">
        <f t="shared" si="12"/>
        <v>87265995000</v>
      </c>
      <c r="L62" s="4">
        <v>1877</v>
      </c>
      <c r="M62" s="4">
        <v>2468</v>
      </c>
      <c r="N62" s="4">
        <v>317</v>
      </c>
      <c r="O62" s="4">
        <v>370</v>
      </c>
      <c r="P62" s="4">
        <v>4048000</v>
      </c>
      <c r="Q62" s="4">
        <v>5113700</v>
      </c>
      <c r="R62" s="5">
        <v>-2.64E-2</v>
      </c>
      <c r="S62" s="4">
        <v>10522000</v>
      </c>
      <c r="T62" s="4">
        <f t="shared" si="13"/>
        <v>10440148.9</v>
      </c>
      <c r="U62" s="4">
        <f t="shared" si="14"/>
        <v>7335749</v>
      </c>
      <c r="V62" s="5">
        <v>3.0099999999999998E-2</v>
      </c>
    </row>
    <row r="63" spans="1:22" x14ac:dyDescent="0.2">
      <c r="A63" s="16" t="s">
        <v>265</v>
      </c>
      <c r="B63" s="4">
        <v>1400</v>
      </c>
      <c r="C63" s="4">
        <v>1517547</v>
      </c>
      <c r="D63" s="4">
        <v>-1516147</v>
      </c>
      <c r="E63" s="4">
        <v>-40515000000</v>
      </c>
      <c r="F63" s="4">
        <f t="shared" si="11"/>
        <v>-118716584725</v>
      </c>
      <c r="K63" s="4">
        <f t="shared" si="12"/>
        <v>87265995000</v>
      </c>
      <c r="L63" s="4">
        <v>1439</v>
      </c>
      <c r="M63" s="4">
        <v>2009</v>
      </c>
      <c r="N63" s="4">
        <v>292</v>
      </c>
      <c r="O63" s="4">
        <v>334</v>
      </c>
      <c r="P63" s="4">
        <v>3824800</v>
      </c>
      <c r="Q63" s="4">
        <v>4763500</v>
      </c>
      <c r="R63" s="5">
        <v>-2.2099999999999998E-2</v>
      </c>
      <c r="S63" s="4">
        <v>9730674</v>
      </c>
      <c r="T63" s="4">
        <f t="shared" si="13"/>
        <v>10196291.4</v>
      </c>
      <c r="U63" s="4">
        <f t="shared" si="14"/>
        <v>7335749</v>
      </c>
      <c r="V63" s="5">
        <v>2.9399999999999999E-2</v>
      </c>
    </row>
    <row r="64" spans="1:22" x14ac:dyDescent="0.2">
      <c r="A64" s="16" t="s">
        <v>247</v>
      </c>
      <c r="B64" s="4">
        <v>400</v>
      </c>
      <c r="C64" s="4">
        <v>501600</v>
      </c>
      <c r="D64" s="4">
        <v>-501200</v>
      </c>
      <c r="E64" s="4">
        <v>-13430070000</v>
      </c>
      <c r="F64" s="4">
        <f t="shared" si="11"/>
        <v>-78201584725</v>
      </c>
      <c r="K64" s="4">
        <f t="shared" si="12"/>
        <v>87265995000</v>
      </c>
      <c r="L64" s="4">
        <v>1619</v>
      </c>
      <c r="M64" s="4">
        <v>1619</v>
      </c>
      <c r="N64" s="4">
        <v>209</v>
      </c>
      <c r="O64" s="4">
        <v>281</v>
      </c>
      <c r="P64" s="4">
        <v>2963700</v>
      </c>
      <c r="Q64" s="4">
        <v>3849900</v>
      </c>
      <c r="R64" s="5">
        <v>3.8E-3</v>
      </c>
      <c r="S64" s="4">
        <v>7906824</v>
      </c>
      <c r="T64" s="4">
        <f t="shared" si="13"/>
        <v>11010438.199999999</v>
      </c>
      <c r="U64" s="4">
        <f t="shared" si="14"/>
        <v>7335749</v>
      </c>
      <c r="V64" s="5">
        <v>1.84E-2</v>
      </c>
    </row>
    <row r="65" spans="1:22" x14ac:dyDescent="0.2">
      <c r="A65" s="16" t="s">
        <v>239</v>
      </c>
      <c r="B65" s="4">
        <v>13400</v>
      </c>
      <c r="C65" s="4">
        <v>114500</v>
      </c>
      <c r="D65" s="4">
        <v>-101100</v>
      </c>
      <c r="E65" s="4">
        <v>-2750930000</v>
      </c>
      <c r="F65" s="4">
        <f t="shared" si="11"/>
        <v>-64771514725</v>
      </c>
      <c r="G65" s="4">
        <v>124800</v>
      </c>
      <c r="H65" s="4">
        <v>4800</v>
      </c>
      <c r="I65" s="4">
        <v>120000</v>
      </c>
      <c r="J65" s="4">
        <v>3240030000</v>
      </c>
      <c r="K65" s="4">
        <f t="shared" si="12"/>
        <v>87265995000</v>
      </c>
      <c r="L65" s="4">
        <v>1637</v>
      </c>
      <c r="M65" s="4">
        <v>1702</v>
      </c>
      <c r="N65" s="4">
        <v>362</v>
      </c>
      <c r="O65" s="4">
        <v>345</v>
      </c>
      <c r="P65" s="4">
        <v>4994100</v>
      </c>
      <c r="Q65" s="4">
        <v>5078100</v>
      </c>
      <c r="R65" s="5">
        <v>-9.1000000000000004E-3</v>
      </c>
      <c r="S65" s="4">
        <v>10608489</v>
      </c>
      <c r="T65" s="4">
        <f t="shared" si="13"/>
        <v>10674543.800000001</v>
      </c>
      <c r="U65" s="4">
        <f t="shared" si="14"/>
        <v>7335749</v>
      </c>
      <c r="V65" s="5">
        <v>1.6500000000000001E-2</v>
      </c>
    </row>
    <row r="66" spans="1:22" x14ac:dyDescent="0.2">
      <c r="A66" s="16" t="s">
        <v>238</v>
      </c>
      <c r="B66" s="4">
        <v>13200</v>
      </c>
      <c r="C66" s="4">
        <v>23300</v>
      </c>
      <c r="D66" s="4">
        <v>-10100</v>
      </c>
      <c r="E66" s="4">
        <v>-275450000</v>
      </c>
      <c r="F66" s="4">
        <f t="shared" si="11"/>
        <v>-62020584725</v>
      </c>
      <c r="K66" s="4">
        <f t="shared" si="12"/>
        <v>84025965000</v>
      </c>
      <c r="L66" s="4">
        <v>1449</v>
      </c>
      <c r="M66" s="4">
        <v>1281</v>
      </c>
      <c r="N66" s="4">
        <v>241</v>
      </c>
      <c r="O66" s="4">
        <v>248</v>
      </c>
      <c r="P66" s="4">
        <v>3361000</v>
      </c>
      <c r="Q66" s="4">
        <v>3491300</v>
      </c>
      <c r="R66" s="5">
        <v>-9.0000000000000011E-3</v>
      </c>
      <c r="S66" s="4">
        <v>7335749</v>
      </c>
      <c r="T66" s="4">
        <f t="shared" si="13"/>
        <v>10427658.9</v>
      </c>
      <c r="U66" s="4">
        <f t="shared" si="14"/>
        <v>9206490</v>
      </c>
      <c r="V66" s="5">
        <v>1.6399999999999998E-2</v>
      </c>
    </row>
    <row r="67" spans="1:22" x14ac:dyDescent="0.2">
      <c r="A67" s="16" t="s">
        <v>237</v>
      </c>
      <c r="B67" s="4">
        <v>19700</v>
      </c>
      <c r="C67" s="4">
        <v>3000</v>
      </c>
      <c r="D67" s="4">
        <v>16700</v>
      </c>
      <c r="E67" s="4">
        <v>458850000</v>
      </c>
      <c r="F67" s="4">
        <f t="shared" si="11"/>
        <v>-61745134725</v>
      </c>
      <c r="G67" s="4">
        <v>502400</v>
      </c>
      <c r="H67" s="4">
        <v>0</v>
      </c>
      <c r="I67" s="4">
        <v>502400</v>
      </c>
      <c r="J67" s="4">
        <v>13867000000</v>
      </c>
      <c r="K67" s="4">
        <f t="shared" si="12"/>
        <v>84025965000</v>
      </c>
      <c r="L67" s="4">
        <v>1674</v>
      </c>
      <c r="M67" s="4">
        <v>1186</v>
      </c>
      <c r="N67" s="4">
        <v>359</v>
      </c>
      <c r="O67" s="4">
        <v>312</v>
      </c>
      <c r="P67" s="4">
        <v>5211100</v>
      </c>
      <c r="Q67" s="4">
        <v>5004900</v>
      </c>
      <c r="R67" s="5">
        <v>3.7000000000000002E-3</v>
      </c>
      <c r="S67" s="4">
        <v>10821627</v>
      </c>
      <c r="T67" s="4">
        <f t="shared" si="13"/>
        <v>9794660.5999999996</v>
      </c>
      <c r="U67" s="4">
        <f t="shared" si="14"/>
        <v>8391821</v>
      </c>
      <c r="V67" s="5">
        <v>2.5099999999999997E-2</v>
      </c>
    </row>
    <row r="68" spans="1:22" x14ac:dyDescent="0.2">
      <c r="A68" s="16" t="s">
        <v>233</v>
      </c>
      <c r="B68" s="4">
        <v>32400</v>
      </c>
      <c r="C68" s="4">
        <v>6445</v>
      </c>
      <c r="D68" s="4">
        <v>25955</v>
      </c>
      <c r="E68" s="4">
        <v>705320000</v>
      </c>
      <c r="F68" s="4">
        <f t="shared" si="11"/>
        <v>-62203984725</v>
      </c>
      <c r="K68" s="4">
        <f t="shared" si="12"/>
        <v>70158965000</v>
      </c>
      <c r="L68" s="4">
        <v>1458</v>
      </c>
      <c r="M68" s="4">
        <v>2524</v>
      </c>
      <c r="N68" s="4">
        <v>251</v>
      </c>
      <c r="O68" s="4">
        <v>456</v>
      </c>
      <c r="P68" s="4">
        <v>3520000</v>
      </c>
      <c r="Q68" s="4">
        <v>7228200</v>
      </c>
      <c r="R68" s="5">
        <v>3.7000000000000002E-3</v>
      </c>
      <c r="S68" s="4">
        <v>12239935</v>
      </c>
      <c r="T68" s="4">
        <f t="shared" si="13"/>
        <v>9271041.1999999993</v>
      </c>
      <c r="U68" s="4">
        <f t="shared" si="14"/>
        <v>7292099</v>
      </c>
      <c r="V68" s="5">
        <v>3.0899999999999997E-2</v>
      </c>
    </row>
    <row r="69" spans="1:22" x14ac:dyDescent="0.2">
      <c r="A69" s="16" t="s">
        <v>232</v>
      </c>
      <c r="B69" s="4">
        <v>13000</v>
      </c>
      <c r="C69" s="4">
        <v>7100</v>
      </c>
      <c r="D69" s="4">
        <v>5900</v>
      </c>
      <c r="E69" s="4">
        <v>163330000</v>
      </c>
      <c r="F69" s="4">
        <f t="shared" si="11"/>
        <v>-62909304725</v>
      </c>
      <c r="G69" s="4">
        <v>512800</v>
      </c>
      <c r="H69" s="4">
        <v>100000</v>
      </c>
      <c r="I69" s="4">
        <v>412800</v>
      </c>
      <c r="J69" s="4">
        <v>11166160000</v>
      </c>
      <c r="K69" s="4">
        <f t="shared" si="12"/>
        <v>70158965000</v>
      </c>
      <c r="R69" s="5">
        <v>1.9E-3</v>
      </c>
      <c r="S69" s="4">
        <v>9206490</v>
      </c>
      <c r="T69" s="4">
        <f t="shared" si="13"/>
        <v>9063140.5</v>
      </c>
      <c r="U69" s="4">
        <f t="shared" si="14"/>
        <v>7292099</v>
      </c>
      <c r="V69" s="5">
        <v>2.18E-2</v>
      </c>
    </row>
    <row r="70" spans="1:22" x14ac:dyDescent="0.2">
      <c r="A70" s="16" t="s">
        <v>231</v>
      </c>
      <c r="B70" s="4">
        <v>51500</v>
      </c>
      <c r="C70" s="4">
        <v>25100</v>
      </c>
      <c r="D70" s="4">
        <v>26400</v>
      </c>
      <c r="E70" s="4">
        <v>705570000</v>
      </c>
      <c r="F70" s="4">
        <f t="shared" si="11"/>
        <v>-63072634725</v>
      </c>
      <c r="G70" s="4">
        <v>1000000</v>
      </c>
      <c r="H70" s="4">
        <v>100000</v>
      </c>
      <c r="I70" s="4">
        <v>900000</v>
      </c>
      <c r="J70" s="4">
        <v>24464575000</v>
      </c>
      <c r="K70" s="4">
        <f>J70+K71</f>
        <v>58992805000</v>
      </c>
      <c r="R70" s="5">
        <v>1.49E-2</v>
      </c>
      <c r="S70" s="4">
        <v>14944493</v>
      </c>
      <c r="T70" s="4">
        <f t="shared" si="13"/>
        <v>8406563.8000000007</v>
      </c>
      <c r="U70" s="4">
        <f t="shared" si="14"/>
        <v>7249545</v>
      </c>
      <c r="V70" s="5">
        <v>2.92E-2</v>
      </c>
    </row>
    <row r="71" spans="1:22" x14ac:dyDescent="0.2">
      <c r="A71" s="16" t="s">
        <v>230</v>
      </c>
      <c r="B71" s="4">
        <v>63200</v>
      </c>
      <c r="C71" s="4">
        <v>10800</v>
      </c>
      <c r="D71" s="4">
        <v>52400</v>
      </c>
      <c r="E71" s="4">
        <v>1379700000</v>
      </c>
      <c r="F71" s="4">
        <f t="shared" si="11"/>
        <v>-63778204725</v>
      </c>
      <c r="G71" s="4">
        <v>1508000</v>
      </c>
      <c r="H71" s="4">
        <v>209200</v>
      </c>
      <c r="I71" s="4">
        <v>1298800</v>
      </c>
      <c r="J71" s="4">
        <v>34528230000</v>
      </c>
      <c r="K71" s="4">
        <f>J71</f>
        <v>34528230000</v>
      </c>
      <c r="R71" s="5">
        <v>2.1000000000000001E-2</v>
      </c>
      <c r="S71" s="4">
        <v>13215387</v>
      </c>
      <c r="T71" s="4">
        <f t="shared" si="13"/>
        <v>8277061.7999999998</v>
      </c>
      <c r="U71" s="4">
        <f t="shared" si="14"/>
        <v>4866900</v>
      </c>
      <c r="V71" s="5">
        <v>2.0499999999999997E-2</v>
      </c>
    </row>
    <row r="72" spans="1:22" x14ac:dyDescent="0.2">
      <c r="A72" s="16" t="s">
        <v>229</v>
      </c>
      <c r="B72" s="4">
        <v>8100</v>
      </c>
      <c r="C72" s="4">
        <v>6140</v>
      </c>
      <c r="D72" s="4">
        <v>1960</v>
      </c>
      <c r="E72" s="4">
        <v>50990000</v>
      </c>
      <c r="F72" s="4">
        <f t="shared" si="11"/>
        <v>-65157904725</v>
      </c>
      <c r="R72" s="5">
        <v>3.9000000000000003E-3</v>
      </c>
      <c r="S72" s="4">
        <v>8391821</v>
      </c>
      <c r="T72" s="4">
        <f t="shared" si="13"/>
        <v>8261384.2000000002</v>
      </c>
      <c r="U72" s="4">
        <f t="shared" si="14"/>
        <v>4491644</v>
      </c>
      <c r="V72" s="5">
        <v>1.89E-2</v>
      </c>
    </row>
    <row r="73" spans="1:22" x14ac:dyDescent="0.2">
      <c r="A73" s="16" t="s">
        <v>228</v>
      </c>
      <c r="B73" s="4">
        <v>1400</v>
      </c>
      <c r="C73" s="4">
        <v>331100</v>
      </c>
      <c r="D73" s="4">
        <v>-329700</v>
      </c>
      <c r="E73" s="4">
        <v>-8654220000</v>
      </c>
      <c r="F73" s="4">
        <f t="shared" si="11"/>
        <v>-65208894725</v>
      </c>
      <c r="R73" s="5">
        <v>-9.3999999999999986E-3</v>
      </c>
      <c r="S73" s="4">
        <v>7292099</v>
      </c>
      <c r="T73" s="4">
        <f t="shared" si="13"/>
        <v>8271277.7999999998</v>
      </c>
      <c r="U73" s="4">
        <f t="shared" si="14"/>
        <v>4491644</v>
      </c>
      <c r="V73" s="5">
        <v>2.46E-2</v>
      </c>
    </row>
    <row r="74" spans="1:22" x14ac:dyDescent="0.2">
      <c r="A74" s="16" t="s">
        <v>227</v>
      </c>
      <c r="B74" s="4">
        <v>0</v>
      </c>
      <c r="C74" s="4">
        <v>78610</v>
      </c>
      <c r="D74" s="4">
        <v>-78610</v>
      </c>
      <c r="E74" s="4">
        <v>-2066510000</v>
      </c>
      <c r="F74" s="4">
        <f t="shared" si="11"/>
        <v>-56554674725</v>
      </c>
      <c r="R74" s="5">
        <v>2.92E-2</v>
      </c>
      <c r="S74" s="4">
        <v>16048292</v>
      </c>
      <c r="T74" s="4">
        <f t="shared" si="13"/>
        <v>7946041.7999999998</v>
      </c>
      <c r="U74" s="4">
        <f t="shared" si="14"/>
        <v>4491644</v>
      </c>
      <c r="V74" s="5">
        <v>4.4900000000000002E-2</v>
      </c>
    </row>
    <row r="75" spans="1:22" x14ac:dyDescent="0.2">
      <c r="A75" s="16" t="s">
        <v>221</v>
      </c>
      <c r="B75" s="4">
        <v>0</v>
      </c>
      <c r="C75" s="4">
        <v>47195</v>
      </c>
      <c r="D75" s="4">
        <v>-47195</v>
      </c>
      <c r="E75" s="4">
        <v>-1196600000</v>
      </c>
      <c r="F75" s="4">
        <f t="shared" si="11"/>
        <v>-54488164725</v>
      </c>
      <c r="R75" s="5">
        <v>1.5900000000000001E-2</v>
      </c>
      <c r="S75" s="4">
        <v>7249545</v>
      </c>
      <c r="T75" s="4">
        <f t="shared" si="13"/>
        <v>8184315.2000000002</v>
      </c>
      <c r="U75" s="4">
        <f t="shared" si="14"/>
        <v>4491644</v>
      </c>
      <c r="V75" s="5">
        <v>2.7099999999999999E-2</v>
      </c>
    </row>
    <row r="76" spans="1:22" x14ac:dyDescent="0.2">
      <c r="A76" s="16" t="s">
        <v>212</v>
      </c>
      <c r="B76" s="4">
        <v>400</v>
      </c>
      <c r="C76" s="4">
        <v>3000</v>
      </c>
      <c r="D76" s="4">
        <v>-2600</v>
      </c>
      <c r="E76" s="4">
        <v>-65520000</v>
      </c>
      <c r="F76" s="4">
        <f t="shared" si="11"/>
        <v>-53291564725</v>
      </c>
      <c r="R76" s="5">
        <v>4.0000000000000001E-3</v>
      </c>
      <c r="S76" s="4">
        <v>4866900</v>
      </c>
      <c r="T76" s="4">
        <f t="shared" si="13"/>
        <v>8568950.4000000004</v>
      </c>
      <c r="U76" s="4">
        <f t="shared" si="14"/>
        <v>4491644</v>
      </c>
      <c r="V76" s="5">
        <v>2.9600000000000001E-2</v>
      </c>
    </row>
    <row r="77" spans="1:22" x14ac:dyDescent="0.2">
      <c r="A77" s="16" t="s">
        <v>211</v>
      </c>
      <c r="B77" s="4">
        <v>16600</v>
      </c>
      <c r="C77" s="4">
        <v>515500</v>
      </c>
      <c r="D77" s="4">
        <v>-498900</v>
      </c>
      <c r="E77" s="4">
        <v>-12576870000</v>
      </c>
      <c r="F77" s="4">
        <f t="shared" si="11"/>
        <v>-53226044725</v>
      </c>
      <c r="R77" s="5">
        <v>-7.8000000000000005E-3</v>
      </c>
      <c r="S77" s="4">
        <v>4491644</v>
      </c>
      <c r="T77" s="4">
        <f t="shared" si="13"/>
        <v>9224774.9000000004</v>
      </c>
      <c r="U77" s="4">
        <f t="shared" si="14"/>
        <v>7003741</v>
      </c>
      <c r="V77" s="5">
        <v>1.5800000000000002E-2</v>
      </c>
    </row>
    <row r="78" spans="1:22" x14ac:dyDescent="0.2">
      <c r="A78" s="16" t="s">
        <v>210</v>
      </c>
      <c r="B78" s="4">
        <v>116500</v>
      </c>
      <c r="C78" s="4">
        <v>23</v>
      </c>
      <c r="D78" s="4">
        <v>116477</v>
      </c>
      <c r="E78" s="4">
        <v>2916970000</v>
      </c>
      <c r="F78" s="4">
        <f t="shared" si="11"/>
        <v>-40649174725</v>
      </c>
      <c r="R78" s="5">
        <v>1.6E-2</v>
      </c>
      <c r="S78" s="4">
        <v>7003741</v>
      </c>
      <c r="T78" s="4">
        <f t="shared" si="13"/>
        <v>9607400.9000000004</v>
      </c>
      <c r="U78" s="4">
        <f t="shared" si="14"/>
        <v>7127483</v>
      </c>
      <c r="V78" s="5">
        <v>3.1300000000000001E-2</v>
      </c>
    </row>
    <row r="79" spans="1:22" x14ac:dyDescent="0.2">
      <c r="A79" s="16" t="s">
        <v>209</v>
      </c>
      <c r="B79" s="4">
        <v>10400</v>
      </c>
      <c r="C79" s="4">
        <v>30822</v>
      </c>
      <c r="D79" s="4">
        <v>-20422</v>
      </c>
      <c r="E79" s="4">
        <v>-525460000</v>
      </c>
      <c r="F79" s="4">
        <f t="shared" si="11"/>
        <v>-43566144725</v>
      </c>
      <c r="R79" s="5">
        <v>-2.3399999999999997E-2</v>
      </c>
      <c r="S79" s="4">
        <v>7127483</v>
      </c>
      <c r="T79" s="4">
        <f t="shared" si="13"/>
        <v>10112074.199999999</v>
      </c>
      <c r="U79" s="4">
        <f t="shared" si="14"/>
        <v>7391035</v>
      </c>
      <c r="V79" s="5">
        <v>3.1200000000000002E-2</v>
      </c>
    </row>
    <row r="80" spans="1:22" x14ac:dyDescent="0.2">
      <c r="A80" s="16" t="s">
        <v>208</v>
      </c>
      <c r="B80" s="4">
        <v>4100</v>
      </c>
      <c r="C80" s="4">
        <v>550200</v>
      </c>
      <c r="D80" s="4">
        <v>-546100</v>
      </c>
      <c r="E80" s="4">
        <v>-14074870000</v>
      </c>
      <c r="F80" s="4">
        <f t="shared" si="11"/>
        <v>-43040684725</v>
      </c>
      <c r="R80" s="5">
        <v>-2.1000000000000001E-2</v>
      </c>
      <c r="S80" s="4">
        <v>8378726</v>
      </c>
      <c r="T80" s="4">
        <f t="shared" si="13"/>
        <v>9915458.6999999993</v>
      </c>
      <c r="U80" s="4">
        <f t="shared" si="14"/>
        <v>7391035</v>
      </c>
      <c r="V80" s="5">
        <v>3.44E-2</v>
      </c>
    </row>
    <row r="81" spans="1:22" x14ac:dyDescent="0.2">
      <c r="A81" s="16" t="s">
        <v>207</v>
      </c>
      <c r="B81" s="4">
        <v>0</v>
      </c>
      <c r="C81" s="4">
        <v>65300</v>
      </c>
      <c r="D81" s="4">
        <v>-65300</v>
      </c>
      <c r="E81" s="4">
        <v>-1698290000</v>
      </c>
      <c r="F81" s="4">
        <f t="shared" si="11"/>
        <v>-28965814725</v>
      </c>
      <c r="R81" s="5">
        <v>1.7600000000000001E-2</v>
      </c>
      <c r="S81" s="4">
        <v>11920367</v>
      </c>
      <c r="T81" s="4">
        <f t="shared" si="13"/>
        <v>9339152</v>
      </c>
      <c r="U81" s="4">
        <f t="shared" si="14"/>
        <v>7391035</v>
      </c>
      <c r="V81" s="5">
        <v>2.1000000000000001E-2</v>
      </c>
    </row>
    <row r="82" spans="1:22" x14ac:dyDescent="0.2">
      <c r="A82" s="16" t="s">
        <v>206</v>
      </c>
      <c r="B82" s="4">
        <v>6800</v>
      </c>
      <c r="C82" s="4">
        <v>467000</v>
      </c>
      <c r="D82" s="4">
        <v>-460200</v>
      </c>
      <c r="E82" s="4">
        <v>-11690440000</v>
      </c>
      <c r="F82" s="4">
        <f t="shared" si="11"/>
        <v>-27267524725</v>
      </c>
      <c r="R82" s="5">
        <v>9.8999999999999991E-3</v>
      </c>
      <c r="S82" s="4">
        <v>8235045</v>
      </c>
      <c r="T82" s="4">
        <f t="shared" si="13"/>
        <v>9052469.1999999993</v>
      </c>
      <c r="U82" s="4">
        <f t="shared" si="14"/>
        <v>7391035</v>
      </c>
      <c r="V82" s="5">
        <v>2.53E-2</v>
      </c>
    </row>
    <row r="83" spans="1:22" x14ac:dyDescent="0.2">
      <c r="A83" s="16" t="s">
        <v>205</v>
      </c>
      <c r="B83" s="4">
        <v>1300</v>
      </c>
      <c r="C83" s="4">
        <v>583500</v>
      </c>
      <c r="D83" s="4">
        <v>-582200</v>
      </c>
      <c r="E83" s="4">
        <v>-14676640000</v>
      </c>
      <c r="F83" s="4">
        <f t="shared" si="11"/>
        <v>-15577084725</v>
      </c>
      <c r="R83" s="5">
        <v>0.01</v>
      </c>
      <c r="S83" s="4">
        <v>7391035</v>
      </c>
      <c r="T83" s="4">
        <f t="shared" si="13"/>
        <v>9181875.9000000004</v>
      </c>
      <c r="U83" s="4">
        <f t="shared" si="14"/>
        <v>8713252</v>
      </c>
      <c r="V83" s="5">
        <v>2.7400000000000001E-2</v>
      </c>
    </row>
    <row r="84" spans="1:22" x14ac:dyDescent="0.2">
      <c r="A84" s="16" t="s">
        <v>204</v>
      </c>
      <c r="B84" s="4">
        <v>53000</v>
      </c>
      <c r="C84" s="4">
        <v>504300</v>
      </c>
      <c r="D84" s="4">
        <v>-451300</v>
      </c>
      <c r="E84" s="4">
        <v>-11384060000</v>
      </c>
      <c r="F84" s="4">
        <f t="shared" si="11"/>
        <v>-900444725</v>
      </c>
      <c r="R84" s="5">
        <v>-2.5099999999999997E-2</v>
      </c>
      <c r="S84" s="4">
        <v>12795932</v>
      </c>
      <c r="T84" s="4">
        <f t="shared" si="13"/>
        <v>9147682.5</v>
      </c>
      <c r="U84" s="4">
        <f t="shared" si="14"/>
        <v>8713252</v>
      </c>
      <c r="V84" s="5">
        <v>6.3E-2</v>
      </c>
    </row>
    <row r="85" spans="1:22" x14ac:dyDescent="0.2">
      <c r="A85" s="16" t="s">
        <v>203</v>
      </c>
      <c r="B85" s="4">
        <v>4024</v>
      </c>
      <c r="C85" s="4">
        <v>306700</v>
      </c>
      <c r="D85" s="4">
        <v>-302676</v>
      </c>
      <c r="E85" s="4">
        <v>-7735330000</v>
      </c>
      <c r="F85" s="4">
        <f t="shared" si="11"/>
        <v>10483615275</v>
      </c>
      <c r="R85" s="5">
        <v>7.8000000000000005E-3</v>
      </c>
      <c r="S85" s="4">
        <v>9632279</v>
      </c>
      <c r="T85" s="4">
        <f t="shared" si="13"/>
        <v>8716689.1999999993</v>
      </c>
      <c r="U85" s="4">
        <f t="shared" si="14"/>
        <v>6412571</v>
      </c>
      <c r="V85" s="5">
        <v>2.3199999999999998E-2</v>
      </c>
    </row>
    <row r="86" spans="1:22" x14ac:dyDescent="0.2">
      <c r="A86" s="16" t="s">
        <v>202</v>
      </c>
      <c r="B86" s="4">
        <v>0</v>
      </c>
      <c r="C86" s="4">
        <v>17000</v>
      </c>
      <c r="D86" s="4">
        <v>-17000</v>
      </c>
      <c r="E86" s="4">
        <v>-435220000</v>
      </c>
      <c r="F86" s="4">
        <f t="shared" si="11"/>
        <v>18218945275</v>
      </c>
      <c r="R86" s="5">
        <v>0</v>
      </c>
      <c r="S86" s="4">
        <v>8713252</v>
      </c>
      <c r="T86" s="4">
        <f t="shared" si="13"/>
        <v>8275569.7000000002</v>
      </c>
      <c r="U86" s="4">
        <f t="shared" si="14"/>
        <v>6157300</v>
      </c>
      <c r="V86" s="5">
        <v>2.3300000000000001E-2</v>
      </c>
    </row>
    <row r="87" spans="1:22" x14ac:dyDescent="0.2">
      <c r="A87" s="16" t="s">
        <v>201</v>
      </c>
      <c r="B87" s="4">
        <v>0</v>
      </c>
      <c r="C87" s="4">
        <v>69300</v>
      </c>
      <c r="D87" s="4">
        <v>-69300</v>
      </c>
      <c r="E87" s="4">
        <v>-1761250000</v>
      </c>
      <c r="F87" s="4">
        <f t="shared" si="11"/>
        <v>18654165275</v>
      </c>
      <c r="R87" s="5">
        <v>2.2000000000000002E-2</v>
      </c>
      <c r="S87" s="4">
        <v>11049889</v>
      </c>
      <c r="T87" s="4">
        <f t="shared" si="13"/>
        <v>7830449.0999999996</v>
      </c>
      <c r="U87" s="4">
        <f t="shared" si="14"/>
        <v>5368217</v>
      </c>
      <c r="V87" s="5">
        <v>2.3399999999999997E-2</v>
      </c>
    </row>
    <row r="88" spans="1:22" x14ac:dyDescent="0.2">
      <c r="A88" s="16" t="s">
        <v>200</v>
      </c>
      <c r="B88" s="4">
        <v>11600</v>
      </c>
      <c r="C88" s="4">
        <v>110900</v>
      </c>
      <c r="D88" s="4">
        <v>-99300</v>
      </c>
      <c r="E88" s="4">
        <v>-2464180000</v>
      </c>
      <c r="F88" s="4">
        <f t="shared" si="11"/>
        <v>20415415275</v>
      </c>
      <c r="R88" s="5">
        <v>1.6200000000000003E-2</v>
      </c>
      <c r="S88" s="4">
        <v>10830001</v>
      </c>
      <c r="T88" s="4">
        <f t="shared" si="13"/>
        <v>7970299.0999999996</v>
      </c>
      <c r="U88" s="4">
        <f t="shared" si="14"/>
        <v>5368217</v>
      </c>
      <c r="V88" s="5">
        <v>2.5899999999999999E-2</v>
      </c>
    </row>
    <row r="89" spans="1:22" x14ac:dyDescent="0.2">
      <c r="A89" s="16" t="s">
        <v>199</v>
      </c>
      <c r="B89" s="4">
        <v>1045300</v>
      </c>
      <c r="C89" s="4">
        <v>15100</v>
      </c>
      <c r="D89" s="4">
        <v>1030200</v>
      </c>
      <c r="E89" s="4">
        <v>25452180000</v>
      </c>
      <c r="F89" s="4">
        <f t="shared" si="11"/>
        <v>22879595275</v>
      </c>
      <c r="R89" s="5">
        <v>2.07E-2</v>
      </c>
      <c r="S89" s="4">
        <v>12174216</v>
      </c>
      <c r="T89" s="4">
        <f t="shared" si="13"/>
        <v>7643798</v>
      </c>
      <c r="U89" s="4">
        <f t="shared" si="14"/>
        <v>5368217</v>
      </c>
      <c r="V89" s="5">
        <v>3.04E-2</v>
      </c>
    </row>
    <row r="90" spans="1:22" x14ac:dyDescent="0.2">
      <c r="A90" s="16" t="s">
        <v>198</v>
      </c>
      <c r="B90" s="4">
        <v>0</v>
      </c>
      <c r="C90" s="4">
        <v>9737</v>
      </c>
      <c r="D90" s="4">
        <v>-9737</v>
      </c>
      <c r="E90" s="4">
        <v>-232960000</v>
      </c>
      <c r="F90" s="4">
        <f t="shared" si="11"/>
        <v>-2572584725</v>
      </c>
      <c r="R90" s="5">
        <v>2.5499999999999998E-2</v>
      </c>
      <c r="S90" s="4">
        <v>6412571</v>
      </c>
      <c r="T90" s="4">
        <f t="shared" si="13"/>
        <v>7729297.7000000002</v>
      </c>
      <c r="U90" s="4">
        <f t="shared" si="14"/>
        <v>5322346</v>
      </c>
      <c r="V90" s="5">
        <v>2.07E-2</v>
      </c>
    </row>
    <row r="91" spans="1:22" x14ac:dyDescent="0.2">
      <c r="A91" s="16" t="s">
        <v>197</v>
      </c>
      <c r="B91" s="4">
        <v>114300</v>
      </c>
      <c r="C91" s="4">
        <v>6200</v>
      </c>
      <c r="D91" s="4">
        <v>108100</v>
      </c>
      <c r="E91" s="4">
        <v>2498830000</v>
      </c>
      <c r="F91" s="4">
        <f t="shared" si="11"/>
        <v>-2339624725</v>
      </c>
      <c r="R91" s="5">
        <v>1.7299999999999999E-2</v>
      </c>
      <c r="S91" s="4">
        <v>6157300</v>
      </c>
      <c r="T91" s="4">
        <f t="shared" si="13"/>
        <v>7689414.5</v>
      </c>
      <c r="U91" s="4">
        <f t="shared" si="14"/>
        <v>4302057</v>
      </c>
      <c r="V91" s="5">
        <v>4.6699999999999998E-2</v>
      </c>
    </row>
    <row r="92" spans="1:22" x14ac:dyDescent="0.2">
      <c r="A92" s="16" t="s">
        <v>196</v>
      </c>
      <c r="B92" s="4">
        <v>6900</v>
      </c>
      <c r="C92" s="4">
        <v>25400</v>
      </c>
      <c r="D92" s="4">
        <v>-18500</v>
      </c>
      <c r="E92" s="4">
        <v>-440850000</v>
      </c>
      <c r="F92" s="4">
        <f t="shared" si="11"/>
        <v>-4838454725</v>
      </c>
      <c r="R92" s="5">
        <v>-3.3300000000000003E-2</v>
      </c>
      <c r="S92" s="4">
        <v>5368217</v>
      </c>
      <c r="T92" s="4">
        <f t="shared" si="13"/>
        <v>8292365.7999999998</v>
      </c>
      <c r="U92" s="4">
        <f t="shared" si="14"/>
        <v>4302057</v>
      </c>
      <c r="V92" s="5">
        <v>3.7400000000000003E-2</v>
      </c>
    </row>
    <row r="93" spans="1:22" x14ac:dyDescent="0.2">
      <c r="A93" s="16" t="s">
        <v>195</v>
      </c>
      <c r="B93" s="4">
        <v>525900</v>
      </c>
      <c r="C93" s="4">
        <v>6400</v>
      </c>
      <c r="D93" s="4">
        <v>519500</v>
      </c>
      <c r="E93" s="4">
        <v>12222410000</v>
      </c>
      <c r="F93" s="4">
        <f t="shared" si="11"/>
        <v>-4397604725</v>
      </c>
      <c r="R93" s="5">
        <v>0</v>
      </c>
      <c r="S93" s="4">
        <v>8685102</v>
      </c>
      <c r="T93" s="4">
        <f t="shared" si="13"/>
        <v>8088125.5999999996</v>
      </c>
      <c r="U93" s="4">
        <f t="shared" si="14"/>
        <v>4302057</v>
      </c>
      <c r="V93" s="5">
        <v>5.3899999999999997E-2</v>
      </c>
    </row>
    <row r="94" spans="1:22" x14ac:dyDescent="0.2">
      <c r="A94" s="16" t="s">
        <v>194</v>
      </c>
      <c r="B94" s="4">
        <v>60900</v>
      </c>
      <c r="C94" s="4">
        <v>12700</v>
      </c>
      <c r="D94" s="4">
        <v>48200</v>
      </c>
      <c r="E94" s="4">
        <v>1148770000</v>
      </c>
      <c r="F94" s="4">
        <f t="shared" si="11"/>
        <v>-16620014725</v>
      </c>
      <c r="R94" s="5">
        <v>0</v>
      </c>
      <c r="S94" s="4">
        <v>12453998</v>
      </c>
      <c r="T94" s="4">
        <f t="shared" si="13"/>
        <v>7594688</v>
      </c>
      <c r="U94" s="4">
        <f t="shared" si="14"/>
        <v>4302057</v>
      </c>
      <c r="V94" s="5">
        <v>3.8100000000000002E-2</v>
      </c>
    </row>
    <row r="95" spans="1:22" x14ac:dyDescent="0.2">
      <c r="A95" s="16" t="s">
        <v>193</v>
      </c>
      <c r="B95" s="4">
        <v>32400</v>
      </c>
      <c r="C95" s="4">
        <v>5645</v>
      </c>
      <c r="D95" s="4">
        <v>26755</v>
      </c>
      <c r="E95" s="4">
        <v>643660000</v>
      </c>
      <c r="F95" s="4">
        <f t="shared" si="11"/>
        <v>-17768784725</v>
      </c>
      <c r="R95" s="5">
        <v>2.0999999999999999E-3</v>
      </c>
      <c r="S95" s="4">
        <v>5322346</v>
      </c>
      <c r="T95" s="4">
        <f t="shared" si="13"/>
        <v>7740218.7000000002</v>
      </c>
      <c r="U95" s="4">
        <f t="shared" si="14"/>
        <v>4302057</v>
      </c>
      <c r="V95" s="5">
        <v>1.8700000000000001E-2</v>
      </c>
    </row>
    <row r="96" spans="1:22" x14ac:dyDescent="0.2">
      <c r="A96" s="16" t="s">
        <v>192</v>
      </c>
      <c r="B96" s="4">
        <v>0</v>
      </c>
      <c r="C96" s="4">
        <v>148700</v>
      </c>
      <c r="D96" s="4">
        <v>-148700</v>
      </c>
      <c r="E96" s="4">
        <v>-3545880000</v>
      </c>
      <c r="F96" s="4">
        <f t="shared" si="11"/>
        <v>-18412444725</v>
      </c>
      <c r="R96" s="5">
        <v>0</v>
      </c>
      <c r="S96" s="4">
        <v>4302057</v>
      </c>
      <c r="T96" s="4">
        <f t="shared" si="13"/>
        <v>7721558.5</v>
      </c>
      <c r="U96" s="4">
        <f t="shared" si="14"/>
        <v>5758468</v>
      </c>
      <c r="V96" s="5">
        <v>2.4799999999999999E-2</v>
      </c>
    </row>
    <row r="97" spans="1:22" x14ac:dyDescent="0.2">
      <c r="A97" s="16" t="s">
        <v>191</v>
      </c>
      <c r="B97" s="4">
        <v>4700</v>
      </c>
      <c r="C97" s="4">
        <v>2900</v>
      </c>
      <c r="D97" s="4">
        <v>1800</v>
      </c>
      <c r="E97" s="4">
        <v>43310000</v>
      </c>
      <c r="F97" s="4">
        <f t="shared" si="11"/>
        <v>-14866564725</v>
      </c>
      <c r="R97" s="5">
        <v>-2E-3</v>
      </c>
      <c r="S97" s="4">
        <v>6598683</v>
      </c>
      <c r="T97" s="4">
        <f t="shared" si="13"/>
        <v>7323617.5</v>
      </c>
      <c r="U97" s="4">
        <f t="shared" si="14"/>
        <v>5758468</v>
      </c>
      <c r="V97" s="5">
        <v>3.1E-2</v>
      </c>
    </row>
    <row r="98" spans="1:22" x14ac:dyDescent="0.2">
      <c r="A98" s="16" t="s">
        <v>190</v>
      </c>
      <c r="B98" s="4">
        <v>3200</v>
      </c>
      <c r="C98" s="4">
        <v>19900</v>
      </c>
      <c r="D98" s="4">
        <v>-16700</v>
      </c>
      <c r="E98" s="4">
        <v>-400790000</v>
      </c>
      <c r="F98" s="4">
        <f t="shared" si="11"/>
        <v>-14909874725</v>
      </c>
      <c r="R98" s="5">
        <v>8.5000000000000006E-3</v>
      </c>
      <c r="S98" s="4">
        <v>12228501</v>
      </c>
      <c r="T98" s="4">
        <f t="shared" si="13"/>
        <v>6418413.7999999998</v>
      </c>
      <c r="U98" s="4">
        <f t="shared" si="14"/>
        <v>5758468</v>
      </c>
      <c r="V98" s="5">
        <v>3.5000000000000003E-2</v>
      </c>
    </row>
    <row r="99" spans="1:22" x14ac:dyDescent="0.2">
      <c r="A99" s="16" t="s">
        <v>189</v>
      </c>
      <c r="B99" s="4">
        <v>134000</v>
      </c>
      <c r="C99" s="4">
        <v>2600</v>
      </c>
      <c r="D99" s="4">
        <v>131400</v>
      </c>
      <c r="E99" s="4">
        <v>3030330000</v>
      </c>
      <c r="F99" s="4">
        <f t="shared" si="11"/>
        <v>-14509084725</v>
      </c>
      <c r="R99" s="5">
        <v>3.9399999999999998E-2</v>
      </c>
      <c r="S99" s="4">
        <v>8909205</v>
      </c>
      <c r="T99" s="4">
        <f t="shared" si="13"/>
        <v>5884467.4000000004</v>
      </c>
      <c r="U99" s="4">
        <f t="shared" si="14"/>
        <v>5758468</v>
      </c>
      <c r="V99" s="5">
        <v>5.0499999999999996E-2</v>
      </c>
    </row>
    <row r="100" spans="1:22" x14ac:dyDescent="0.2">
      <c r="A100" s="16" t="s">
        <v>188</v>
      </c>
      <c r="B100" s="4">
        <v>4900</v>
      </c>
      <c r="C100" s="4">
        <v>89600</v>
      </c>
      <c r="D100" s="4">
        <v>-84700</v>
      </c>
      <c r="E100" s="4">
        <v>-1953030000</v>
      </c>
      <c r="F100" s="4">
        <f t="shared" si="11"/>
        <v>-17539414725</v>
      </c>
      <c r="R100" s="5">
        <v>-8.6E-3</v>
      </c>
      <c r="S100" s="4">
        <v>7267568</v>
      </c>
      <c r="T100" s="4">
        <f t="shared" si="13"/>
        <v>5482974</v>
      </c>
      <c r="U100" s="4">
        <f t="shared" si="14"/>
        <v>5758468</v>
      </c>
      <c r="V100" s="5">
        <v>4.0300000000000002E-2</v>
      </c>
    </row>
    <row r="101" spans="1:22" x14ac:dyDescent="0.2">
      <c r="A101" s="16" t="s">
        <v>187</v>
      </c>
      <c r="B101" s="4">
        <v>800</v>
      </c>
      <c r="C101" s="4">
        <v>95000</v>
      </c>
      <c r="D101" s="4">
        <v>-94200</v>
      </c>
      <c r="E101" s="4">
        <v>-2170800000</v>
      </c>
      <c r="F101" s="4">
        <f t="shared" si="11"/>
        <v>-15586384725</v>
      </c>
      <c r="R101" s="5">
        <v>4.4000000000000003E-3</v>
      </c>
      <c r="S101" s="4">
        <v>5758468</v>
      </c>
      <c r="T101" s="4">
        <f t="shared" si="13"/>
        <v>5250804.9000000004</v>
      </c>
      <c r="U101" s="4">
        <f t="shared" si="14"/>
        <v>4115455</v>
      </c>
      <c r="V101" s="5">
        <v>3.4200000000000001E-2</v>
      </c>
    </row>
    <row r="102" spans="1:22" x14ac:dyDescent="0.2">
      <c r="A102" s="16" t="s">
        <v>186</v>
      </c>
      <c r="B102" s="4">
        <v>16800</v>
      </c>
      <c r="C102" s="4">
        <v>105780</v>
      </c>
      <c r="D102" s="4">
        <v>-88980</v>
      </c>
      <c r="E102" s="4">
        <v>-2014510000</v>
      </c>
      <c r="F102" s="4">
        <f t="shared" si="11"/>
        <v>-13415584725</v>
      </c>
      <c r="R102" s="5">
        <v>5.2699999999999997E-2</v>
      </c>
      <c r="S102" s="4">
        <v>11397730</v>
      </c>
      <c r="T102" s="4">
        <f>AVERAGE(S103:S112)</f>
        <v>4303251.8</v>
      </c>
      <c r="U102" s="4">
        <f t="shared" si="14"/>
        <v>2619273</v>
      </c>
      <c r="V102" s="5">
        <v>6.2100000000000002E-2</v>
      </c>
    </row>
    <row r="103" spans="1:22" x14ac:dyDescent="0.2">
      <c r="A103" s="16" t="s">
        <v>185</v>
      </c>
      <c r="B103" s="4">
        <v>32600</v>
      </c>
      <c r="C103" s="4">
        <v>31700</v>
      </c>
      <c r="D103" s="4">
        <v>900</v>
      </c>
      <c r="E103" s="4">
        <v>28100000</v>
      </c>
      <c r="F103" s="4">
        <f t="shared" si="11"/>
        <v>-11401074725</v>
      </c>
      <c r="R103" s="5">
        <v>6.9999999999999993E-3</v>
      </c>
      <c r="S103" s="4">
        <v>6642700</v>
      </c>
      <c r="U103" s="4">
        <f t="shared" si="14"/>
        <v>2619273</v>
      </c>
      <c r="V103" s="5">
        <v>5.3600000000000002E-2</v>
      </c>
    </row>
    <row r="104" spans="1:22" x14ac:dyDescent="0.2">
      <c r="A104" s="16" t="s">
        <v>184</v>
      </c>
      <c r="B104" s="4">
        <v>105600</v>
      </c>
      <c r="C104" s="4">
        <v>389400</v>
      </c>
      <c r="D104" s="4">
        <v>-283800</v>
      </c>
      <c r="E104" s="4">
        <v>-6183130000</v>
      </c>
      <c r="F104" s="4">
        <f t="shared" si="11"/>
        <v>-11429174725</v>
      </c>
      <c r="R104" s="5">
        <v>2.12E-2</v>
      </c>
      <c r="S104" s="4">
        <v>7519622</v>
      </c>
      <c r="U104" s="4">
        <f t="shared" si="14"/>
        <v>2619273</v>
      </c>
      <c r="V104" s="5">
        <v>4.2999999999999997E-2</v>
      </c>
    </row>
    <row r="105" spans="1:22" x14ac:dyDescent="0.2">
      <c r="A105" s="16" t="s">
        <v>183</v>
      </c>
      <c r="B105" s="4">
        <v>77500</v>
      </c>
      <c r="C105" s="4">
        <v>179100</v>
      </c>
      <c r="D105" s="4">
        <v>-101600</v>
      </c>
      <c r="E105" s="4">
        <v>-2023890000</v>
      </c>
      <c r="F105" s="4">
        <f t="shared" si="11"/>
        <v>-5246044725</v>
      </c>
      <c r="R105" s="5">
        <v>6.7900000000000002E-2</v>
      </c>
      <c r="S105" s="4">
        <v>6777653</v>
      </c>
      <c r="U105" s="4">
        <f t="shared" si="14"/>
        <v>2619273</v>
      </c>
      <c r="V105" s="5">
        <v>7.0599999999999996E-2</v>
      </c>
    </row>
    <row r="106" spans="1:22" x14ac:dyDescent="0.2">
      <c r="A106" s="16" t="s">
        <v>182</v>
      </c>
      <c r="B106" s="4">
        <v>62200</v>
      </c>
      <c r="C106" s="4">
        <v>180910</v>
      </c>
      <c r="D106" s="4">
        <v>-118710</v>
      </c>
      <c r="E106" s="4">
        <v>-2380070000</v>
      </c>
      <c r="F106" s="4">
        <f t="shared" si="11"/>
        <v>-3222154725</v>
      </c>
      <c r="R106" s="5">
        <v>1.54E-2</v>
      </c>
      <c r="S106" s="4">
        <v>4115455</v>
      </c>
      <c r="U106" s="4">
        <f t="shared" si="14"/>
        <v>2619273</v>
      </c>
      <c r="V106" s="5">
        <v>5.1799999999999999E-2</v>
      </c>
    </row>
    <row r="107" spans="1:22" x14ac:dyDescent="0.2">
      <c r="A107" s="16" t="s">
        <v>181</v>
      </c>
      <c r="B107" s="4">
        <v>66250</v>
      </c>
      <c r="C107" s="4">
        <v>126900</v>
      </c>
      <c r="D107" s="4">
        <v>-60650</v>
      </c>
      <c r="E107" s="4">
        <v>-1179598145</v>
      </c>
      <c r="F107" s="4">
        <f t="shared" si="11"/>
        <v>-842084725</v>
      </c>
      <c r="R107" s="5">
        <v>5.1999999999999998E-3</v>
      </c>
      <c r="S107" s="4">
        <v>2619273</v>
      </c>
      <c r="U107" s="4">
        <f>MIN(S108:S112)</f>
        <v>1922199</v>
      </c>
      <c r="V107" s="5">
        <v>2.7799999999999998E-2</v>
      </c>
    </row>
    <row r="108" spans="1:22" x14ac:dyDescent="0.2">
      <c r="A108" s="16" t="s">
        <v>180</v>
      </c>
      <c r="B108" s="4">
        <v>83100</v>
      </c>
      <c r="C108" s="4">
        <v>101700</v>
      </c>
      <c r="D108" s="4">
        <v>-18600</v>
      </c>
      <c r="E108" s="4">
        <v>-401070000</v>
      </c>
      <c r="F108" s="4">
        <f t="shared" si="11"/>
        <v>337513420</v>
      </c>
      <c r="R108" s="5">
        <v>-1.5100000000000001E-2</v>
      </c>
      <c r="S108" s="4">
        <v>3176464</v>
      </c>
      <c r="V108" s="5">
        <v>0.04</v>
      </c>
    </row>
    <row r="109" spans="1:22" x14ac:dyDescent="0.2">
      <c r="A109" s="16" t="s">
        <v>179</v>
      </c>
      <c r="B109" s="4">
        <v>39700</v>
      </c>
      <c r="C109" s="4">
        <v>520</v>
      </c>
      <c r="D109" s="4">
        <v>39180</v>
      </c>
      <c r="E109" s="4">
        <v>746470000</v>
      </c>
      <c r="F109" s="4">
        <f t="shared" si="11"/>
        <v>738583420</v>
      </c>
      <c r="R109" s="5">
        <v>6.4600000000000005E-2</v>
      </c>
      <c r="S109" s="4">
        <v>3569741</v>
      </c>
      <c r="V109" s="5">
        <v>6.0400000000000002E-2</v>
      </c>
    </row>
    <row r="110" spans="1:22" x14ac:dyDescent="0.2">
      <c r="A110" s="16" t="s">
        <v>178</v>
      </c>
      <c r="B110" s="4">
        <v>258200</v>
      </c>
      <c r="C110" s="4">
        <v>341700</v>
      </c>
      <c r="D110" s="4">
        <v>-83500</v>
      </c>
      <c r="E110" s="4">
        <v>-1530090000</v>
      </c>
      <c r="F110" s="4">
        <f t="shared" si="11"/>
        <v>-7886580</v>
      </c>
      <c r="R110" s="5">
        <v>3.0499999999999999E-2</v>
      </c>
      <c r="S110" s="4">
        <v>3252634</v>
      </c>
      <c r="V110" s="5">
        <v>7.8E-2</v>
      </c>
    </row>
    <row r="111" spans="1:22" x14ac:dyDescent="0.2">
      <c r="A111" s="16" t="s">
        <v>177</v>
      </c>
      <c r="B111" s="4">
        <v>108000</v>
      </c>
      <c r="C111" s="4">
        <v>100000</v>
      </c>
      <c r="D111" s="4">
        <v>8000</v>
      </c>
      <c r="E111" s="4">
        <v>149353420</v>
      </c>
      <c r="F111" s="4">
        <f>E111+F112</f>
        <v>1522203420</v>
      </c>
      <c r="R111" s="5">
        <v>-6.9500000000000006E-2</v>
      </c>
      <c r="S111" s="4">
        <v>3436777</v>
      </c>
      <c r="V111" s="5">
        <v>7.9100000000000004E-2</v>
      </c>
    </row>
    <row r="112" spans="1:22" x14ac:dyDescent="0.2">
      <c r="A112" s="16" t="s">
        <v>176</v>
      </c>
      <c r="B112" s="4">
        <v>71600</v>
      </c>
      <c r="C112" s="4">
        <v>900</v>
      </c>
      <c r="D112" s="4">
        <v>70700</v>
      </c>
      <c r="E112" s="4">
        <v>1372850000</v>
      </c>
      <c r="F112" s="4">
        <f>E112</f>
        <v>1372850000</v>
      </c>
      <c r="R112" s="5">
        <v>-5.8200000000000002E-2</v>
      </c>
      <c r="S112" s="4">
        <v>1922199</v>
      </c>
      <c r="V112" s="5">
        <v>4.6699999999999998E-2</v>
      </c>
    </row>
    <row r="113" spans="1:22" x14ac:dyDescent="0.2">
      <c r="A113" s="16"/>
      <c r="B113" s="4"/>
      <c r="C113" s="4"/>
      <c r="D113" s="4"/>
      <c r="E113" s="4"/>
      <c r="F113" s="4"/>
      <c r="L113" s="4"/>
      <c r="M113" s="4"/>
      <c r="N113" s="4"/>
      <c r="O113" s="4"/>
      <c r="P113" s="4"/>
      <c r="Q113" s="4"/>
      <c r="R113" s="5"/>
      <c r="S113" s="4"/>
      <c r="T113" s="4"/>
      <c r="U113" s="4"/>
      <c r="V113" s="5"/>
    </row>
    <row r="114" spans="1:22" x14ac:dyDescent="0.2">
      <c r="A114" s="16"/>
      <c r="B114" s="4"/>
      <c r="C114" s="4"/>
      <c r="D114" s="4"/>
      <c r="E114" s="4"/>
      <c r="F114" s="4"/>
      <c r="L114" s="4"/>
      <c r="M114" s="4"/>
      <c r="N114" s="4"/>
      <c r="O114" s="4"/>
      <c r="P114" s="4"/>
      <c r="Q114" s="4"/>
      <c r="R114" s="5"/>
      <c r="S114" s="4"/>
      <c r="T114" s="4"/>
      <c r="U114" s="4"/>
      <c r="V114" s="5"/>
    </row>
    <row r="115" spans="1:22" x14ac:dyDescent="0.2">
      <c r="A115" s="16"/>
      <c r="B115" s="4"/>
      <c r="C115" s="4"/>
      <c r="D115" s="4"/>
      <c r="E115" s="4"/>
      <c r="F115" s="4"/>
      <c r="L115" s="4"/>
      <c r="M115" s="4"/>
      <c r="N115" s="4"/>
      <c r="O115" s="4"/>
      <c r="P115" s="4"/>
      <c r="Q115" s="4"/>
      <c r="R115" s="5"/>
      <c r="S115" s="4"/>
      <c r="T115" s="4"/>
      <c r="U115" s="4"/>
      <c r="V115" s="5"/>
    </row>
    <row r="116" spans="1:22" x14ac:dyDescent="0.2">
      <c r="A116" s="16"/>
      <c r="B116" s="4"/>
      <c r="C116" s="4"/>
      <c r="D116" s="4"/>
      <c r="E116" s="4"/>
      <c r="F116" s="4"/>
      <c r="L116" s="4"/>
      <c r="M116" s="4"/>
      <c r="N116" s="4"/>
      <c r="O116" s="4"/>
      <c r="P116" s="4"/>
      <c r="Q116" s="4"/>
      <c r="R116" s="5"/>
      <c r="S116" s="4"/>
      <c r="T116" s="4"/>
      <c r="U116" s="4"/>
      <c r="V116" s="5"/>
    </row>
    <row r="117" spans="1:22" x14ac:dyDescent="0.2">
      <c r="A117" s="16"/>
      <c r="B117" s="4"/>
      <c r="C117" s="4"/>
      <c r="D117" s="4"/>
      <c r="E117" s="4"/>
      <c r="F117" s="4"/>
      <c r="L117" s="4"/>
      <c r="M117" s="4"/>
      <c r="N117" s="4"/>
      <c r="O117" s="4"/>
      <c r="P117" s="4"/>
      <c r="Q117" s="4"/>
      <c r="R117" s="5"/>
      <c r="S117" s="4"/>
      <c r="T117" s="4"/>
      <c r="U117" s="4"/>
      <c r="V117" s="5"/>
    </row>
    <row r="118" spans="1:22" x14ac:dyDescent="0.2">
      <c r="A118" s="16"/>
      <c r="B118" s="4"/>
      <c r="C118" s="4"/>
      <c r="D118" s="4"/>
      <c r="E118" s="4"/>
      <c r="F118" s="4"/>
      <c r="L118" s="4"/>
      <c r="M118" s="4"/>
      <c r="N118" s="4"/>
      <c r="O118" s="4"/>
      <c r="P118" s="4"/>
      <c r="Q118" s="4"/>
      <c r="R118" s="5"/>
      <c r="S118" s="4"/>
      <c r="T118" s="4"/>
      <c r="U118" s="4"/>
      <c r="V118" s="5"/>
    </row>
    <row r="119" spans="1:22" x14ac:dyDescent="0.2">
      <c r="A119" s="16"/>
      <c r="B119" s="4"/>
      <c r="C119" s="4"/>
      <c r="D119" s="4"/>
      <c r="E119" s="4"/>
      <c r="F119" s="4"/>
      <c r="L119" s="4"/>
      <c r="M119" s="4"/>
      <c r="N119" s="4"/>
      <c r="O119" s="4"/>
      <c r="P119" s="4"/>
      <c r="Q119" s="4"/>
      <c r="R119" s="5"/>
      <c r="S119" s="4"/>
      <c r="T119" s="4"/>
      <c r="U119" s="4"/>
      <c r="V119" s="5"/>
    </row>
    <row r="120" spans="1:22" x14ac:dyDescent="0.2">
      <c r="A120" s="16"/>
      <c r="B120" s="4"/>
      <c r="C120" s="4"/>
      <c r="D120" s="4"/>
      <c r="E120" s="4"/>
      <c r="F120" s="4"/>
      <c r="L120" s="4"/>
      <c r="M120" s="4"/>
      <c r="N120" s="4"/>
      <c r="O120" s="4"/>
      <c r="P120" s="4"/>
      <c r="Q120" s="4"/>
      <c r="R120" s="5"/>
      <c r="S120" s="4"/>
      <c r="T120" s="4"/>
      <c r="U120" s="4"/>
      <c r="V120" s="5"/>
    </row>
    <row r="121" spans="1:22" x14ac:dyDescent="0.2">
      <c r="A121" s="16"/>
      <c r="B121" s="4"/>
      <c r="C121" s="4"/>
      <c r="D121" s="4"/>
      <c r="E121" s="4"/>
      <c r="F121" s="4"/>
      <c r="L121" s="4"/>
      <c r="M121" s="4"/>
      <c r="N121" s="4"/>
      <c r="O121" s="4"/>
      <c r="P121" s="4"/>
      <c r="Q121" s="4"/>
      <c r="R121" s="5"/>
      <c r="S121" s="4"/>
      <c r="T121" s="4"/>
      <c r="U121" s="4"/>
      <c r="V121" s="5"/>
    </row>
    <row r="122" spans="1:22" x14ac:dyDescent="0.2">
      <c r="A122" s="16"/>
      <c r="B122" s="4"/>
      <c r="C122" s="4"/>
      <c r="D122" s="4"/>
      <c r="E122" s="4"/>
      <c r="F122" s="4"/>
      <c r="L122" s="4"/>
      <c r="M122" s="4"/>
      <c r="N122" s="4"/>
      <c r="O122" s="4"/>
      <c r="P122" s="4"/>
      <c r="Q122" s="4"/>
      <c r="R122" s="5"/>
      <c r="S122" s="4"/>
      <c r="T122" s="4"/>
      <c r="U122" s="4"/>
      <c r="V122" s="5"/>
    </row>
    <row r="123" spans="1:22" x14ac:dyDescent="0.2">
      <c r="A123" s="16"/>
      <c r="B123" s="4"/>
      <c r="C123" s="4"/>
      <c r="D123" s="4"/>
      <c r="E123" s="4"/>
      <c r="F123" s="4"/>
      <c r="L123" s="4"/>
      <c r="M123" s="4"/>
      <c r="N123" s="4"/>
      <c r="O123" s="4"/>
      <c r="P123" s="4"/>
      <c r="Q123" s="4"/>
      <c r="R123" s="5"/>
      <c r="S123" s="4"/>
      <c r="T123" s="4"/>
      <c r="U123" s="4"/>
      <c r="V123" s="5"/>
    </row>
    <row r="124" spans="1:22" x14ac:dyDescent="0.2">
      <c r="A124" s="16"/>
      <c r="B124" s="4"/>
      <c r="C124" s="4"/>
      <c r="D124" s="4"/>
      <c r="E124" s="4"/>
      <c r="F124" s="4"/>
      <c r="L124" s="4"/>
      <c r="M124" s="4"/>
      <c r="N124" s="4"/>
      <c r="O124" s="4"/>
      <c r="P124" s="4"/>
      <c r="Q124" s="4"/>
      <c r="R124" s="5"/>
      <c r="S124" s="4"/>
      <c r="T124" s="4"/>
      <c r="U124" s="4"/>
      <c r="V124" s="5"/>
    </row>
    <row r="125" spans="1:22" x14ac:dyDescent="0.2">
      <c r="A125" s="16"/>
      <c r="B125" s="4"/>
      <c r="C125" s="4"/>
      <c r="D125" s="4"/>
      <c r="E125" s="4"/>
      <c r="F125" s="4"/>
      <c r="L125" s="4"/>
      <c r="M125" s="4"/>
      <c r="N125" s="4"/>
      <c r="O125" s="4"/>
      <c r="P125" s="4"/>
      <c r="Q125" s="4"/>
      <c r="R125" s="5"/>
      <c r="S125" s="4"/>
      <c r="T125" s="4"/>
      <c r="U125" s="4"/>
      <c r="V125" s="5"/>
    </row>
    <row r="126" spans="1:22" x14ac:dyDescent="0.2">
      <c r="A126" s="16"/>
      <c r="B126" s="4"/>
      <c r="C126" s="4"/>
      <c r="D126" s="4"/>
      <c r="E126" s="4"/>
      <c r="F126" s="4"/>
      <c r="L126" s="4"/>
      <c r="M126" s="4"/>
      <c r="N126" s="4"/>
      <c r="O126" s="4"/>
      <c r="P126" s="4"/>
      <c r="Q126" s="4"/>
      <c r="R126" s="5"/>
      <c r="S126" s="4"/>
      <c r="T126" s="4"/>
      <c r="U126" s="4"/>
      <c r="V126" s="5"/>
    </row>
    <row r="127" spans="1:22" x14ac:dyDescent="0.2">
      <c r="A127" s="16"/>
      <c r="B127" s="4"/>
      <c r="C127" s="4"/>
      <c r="D127" s="4"/>
      <c r="E127" s="4"/>
      <c r="F127" s="4"/>
      <c r="L127" s="4"/>
      <c r="M127" s="4"/>
      <c r="N127" s="4"/>
      <c r="O127" s="4"/>
      <c r="P127" s="4"/>
      <c r="Q127" s="4"/>
      <c r="R127" s="5"/>
      <c r="S127" s="4"/>
      <c r="T127" s="4"/>
      <c r="U127" s="4"/>
      <c r="V127" s="5"/>
    </row>
    <row r="128" spans="1:22" x14ac:dyDescent="0.2">
      <c r="A128" s="16"/>
      <c r="B128" s="4"/>
      <c r="C128" s="4"/>
      <c r="D128" s="4"/>
      <c r="E128" s="4"/>
      <c r="F128" s="4"/>
      <c r="L128" s="4"/>
      <c r="M128" s="4"/>
      <c r="N128" s="4"/>
      <c r="O128" s="4"/>
      <c r="P128" s="4"/>
      <c r="Q128" s="4"/>
      <c r="R128" s="5"/>
      <c r="S128" s="4"/>
      <c r="T128" s="4"/>
      <c r="U128" s="4"/>
      <c r="V128" s="5"/>
    </row>
    <row r="129" spans="1:22" x14ac:dyDescent="0.2">
      <c r="A129" s="16"/>
      <c r="B129" s="4"/>
      <c r="C129" s="4"/>
      <c r="D129" s="4"/>
      <c r="E129" s="4"/>
      <c r="F129" s="4"/>
      <c r="L129" s="4"/>
      <c r="M129" s="4"/>
      <c r="N129" s="4"/>
      <c r="O129" s="4"/>
      <c r="P129" s="4"/>
      <c r="Q129" s="4"/>
      <c r="R129" s="5"/>
      <c r="S129" s="4"/>
      <c r="T129" s="4"/>
      <c r="U129" s="4"/>
      <c r="V129" s="5"/>
    </row>
    <row r="130" spans="1:22" x14ac:dyDescent="0.2">
      <c r="A130" s="16"/>
      <c r="B130" s="4"/>
      <c r="C130" s="4"/>
      <c r="D130" s="4"/>
      <c r="E130" s="4"/>
      <c r="F130" s="4"/>
      <c r="L130" s="4"/>
      <c r="M130" s="4"/>
      <c r="N130" s="4"/>
      <c r="O130" s="4"/>
      <c r="P130" s="4"/>
      <c r="Q130" s="4"/>
      <c r="R130" s="5"/>
      <c r="S130" s="4"/>
      <c r="T130" s="4"/>
      <c r="U130" s="4"/>
      <c r="V130" s="5"/>
    </row>
    <row r="131" spans="1:22" x14ac:dyDescent="0.2">
      <c r="A131" s="16"/>
      <c r="B131" s="4"/>
      <c r="C131" s="4"/>
      <c r="D131" s="4"/>
      <c r="E131" s="4"/>
      <c r="F131" s="4"/>
      <c r="L131" s="4"/>
      <c r="M131" s="4"/>
      <c r="N131" s="4"/>
      <c r="O131" s="4"/>
      <c r="P131" s="4"/>
      <c r="Q131" s="4"/>
      <c r="R131" s="5"/>
      <c r="S131" s="4"/>
      <c r="T131" s="4"/>
      <c r="U131" s="4"/>
      <c r="V131" s="5"/>
    </row>
    <row r="132" spans="1:22" x14ac:dyDescent="0.2">
      <c r="A132" s="16"/>
      <c r="B132" s="4"/>
      <c r="C132" s="4"/>
      <c r="D132" s="4"/>
      <c r="E132" s="4"/>
      <c r="F132" s="4"/>
      <c r="L132" s="4"/>
      <c r="M132" s="4"/>
      <c r="N132" s="4"/>
      <c r="O132" s="4"/>
      <c r="P132" s="4"/>
      <c r="Q132" s="4"/>
      <c r="R132" s="5"/>
      <c r="S132" s="4"/>
      <c r="T132" s="4"/>
      <c r="U132" s="4"/>
      <c r="V132" s="5"/>
    </row>
    <row r="133" spans="1:22" x14ac:dyDescent="0.2">
      <c r="A133" s="16"/>
      <c r="B133" s="4"/>
      <c r="C133" s="4"/>
      <c r="D133" s="4"/>
      <c r="E133" s="4"/>
      <c r="F133" s="4"/>
      <c r="L133" s="4"/>
      <c r="M133" s="4"/>
      <c r="N133" s="4"/>
      <c r="O133" s="4"/>
      <c r="P133" s="4"/>
      <c r="Q133" s="4"/>
      <c r="R133" s="5"/>
      <c r="S133" s="4"/>
      <c r="T133" s="4"/>
      <c r="U133" s="4"/>
      <c r="V133" s="5"/>
    </row>
    <row r="134" spans="1:22" x14ac:dyDescent="0.2">
      <c r="A134" s="16"/>
      <c r="B134" s="4"/>
      <c r="C134" s="4"/>
      <c r="D134" s="4"/>
      <c r="E134" s="4"/>
      <c r="F134" s="4"/>
      <c r="R134" s="5"/>
      <c r="S134" s="4"/>
      <c r="T134" s="4"/>
      <c r="U134" s="4"/>
      <c r="V134" s="5"/>
    </row>
    <row r="135" spans="1:22" x14ac:dyDescent="0.2">
      <c r="A135" s="16"/>
      <c r="B135" s="4"/>
      <c r="C135" s="4"/>
      <c r="D135" s="4"/>
      <c r="E135" s="4"/>
      <c r="F135" s="4"/>
      <c r="R135" s="5"/>
      <c r="S135" s="4"/>
      <c r="T135" s="4"/>
      <c r="U135" s="4"/>
      <c r="V135" s="5"/>
    </row>
    <row r="136" spans="1:22" x14ac:dyDescent="0.2">
      <c r="A136" s="16"/>
      <c r="B136" s="4"/>
      <c r="C136" s="4"/>
      <c r="D136" s="4"/>
      <c r="E136" s="4"/>
      <c r="F136" s="4"/>
      <c r="R136" s="5"/>
      <c r="S136" s="4"/>
      <c r="T136" s="4"/>
      <c r="U136" s="4"/>
      <c r="V136" s="5"/>
    </row>
    <row r="137" spans="1:22" x14ac:dyDescent="0.2">
      <c r="A137" s="16"/>
      <c r="B137" s="4"/>
      <c r="C137" s="4"/>
      <c r="D137" s="4"/>
      <c r="E137" s="4"/>
      <c r="F137" s="4"/>
      <c r="R137" s="5"/>
      <c r="S137" s="4"/>
      <c r="T137" s="4"/>
      <c r="U137" s="4"/>
      <c r="V137" s="5"/>
    </row>
    <row r="138" spans="1:22" x14ac:dyDescent="0.2">
      <c r="A138" s="16"/>
      <c r="B138" s="4"/>
      <c r="C138" s="4"/>
      <c r="D138" s="4"/>
      <c r="E138" s="4"/>
      <c r="F138" s="4"/>
      <c r="R138" s="5"/>
      <c r="S138" s="4"/>
      <c r="T138" s="4"/>
      <c r="U138" s="4"/>
      <c r="V138" s="5"/>
    </row>
    <row r="139" spans="1:22" x14ac:dyDescent="0.2">
      <c r="A139" s="16"/>
      <c r="B139" s="4"/>
      <c r="C139" s="4"/>
      <c r="D139" s="4"/>
      <c r="E139" s="4"/>
      <c r="F139" s="4"/>
      <c r="R139" s="5"/>
      <c r="S139" s="4"/>
      <c r="T139" s="4"/>
      <c r="U139" s="4"/>
      <c r="V139" s="5"/>
    </row>
    <row r="140" spans="1:22" x14ac:dyDescent="0.2">
      <c r="A140" s="16"/>
      <c r="B140" s="4"/>
      <c r="C140" s="4"/>
      <c r="D140" s="4"/>
      <c r="E140" s="4"/>
      <c r="F140" s="4"/>
      <c r="R140" s="5"/>
      <c r="S140" s="4"/>
      <c r="T140" s="4"/>
      <c r="U140" s="4"/>
      <c r="V140" s="5"/>
    </row>
    <row r="141" spans="1:22" x14ac:dyDescent="0.2">
      <c r="A141" s="16"/>
      <c r="B141" s="4"/>
      <c r="C141" s="4"/>
      <c r="D141" s="4"/>
      <c r="E141" s="4"/>
      <c r="F141" s="4"/>
      <c r="R141" s="5"/>
      <c r="S141" s="4"/>
      <c r="T141" s="4"/>
      <c r="U141" s="4"/>
      <c r="V141" s="5"/>
    </row>
    <row r="142" spans="1:22" x14ac:dyDescent="0.2">
      <c r="A142" s="16"/>
      <c r="B142" s="4"/>
      <c r="C142" s="4"/>
      <c r="D142" s="4"/>
      <c r="E142" s="4"/>
      <c r="F142" s="4"/>
      <c r="R142" s="5"/>
      <c r="S142" s="4"/>
      <c r="T142" s="4"/>
      <c r="U142" s="4"/>
      <c r="V142" s="5"/>
    </row>
    <row r="143" spans="1:22" x14ac:dyDescent="0.2">
      <c r="A143" s="16"/>
      <c r="B143" s="4"/>
      <c r="C143" s="4"/>
      <c r="D143" s="4"/>
      <c r="E143" s="4"/>
      <c r="F143" s="4"/>
      <c r="R143" s="5"/>
      <c r="S143" s="4"/>
      <c r="T143" s="4"/>
      <c r="U143" s="4"/>
      <c r="V143" s="5"/>
    </row>
    <row r="144" spans="1:22" x14ac:dyDescent="0.2">
      <c r="A144" s="16"/>
      <c r="B144" s="4"/>
      <c r="C144" s="4"/>
      <c r="D144" s="4"/>
      <c r="E144" s="4"/>
      <c r="F144" s="4"/>
      <c r="R144" s="5"/>
      <c r="S144" s="4"/>
      <c r="T144" s="4"/>
      <c r="U144" s="4"/>
      <c r="V144" s="5"/>
    </row>
    <row r="145" spans="1:22" x14ac:dyDescent="0.2">
      <c r="A145" s="16"/>
      <c r="B145" s="4"/>
      <c r="C145" s="4"/>
      <c r="D145" s="4"/>
      <c r="E145" s="4"/>
      <c r="F145" s="4"/>
      <c r="R145" s="5"/>
      <c r="S145" s="4"/>
      <c r="T145" s="4"/>
      <c r="U145" s="4"/>
      <c r="V145" s="5"/>
    </row>
    <row r="146" spans="1:22" x14ac:dyDescent="0.2">
      <c r="A146" s="16"/>
      <c r="B146" s="4"/>
      <c r="C146" s="4"/>
      <c r="D146" s="4"/>
      <c r="E146" s="4"/>
      <c r="F146" s="4"/>
      <c r="R146" s="5"/>
      <c r="S146" s="4"/>
      <c r="T146" s="4"/>
      <c r="U146" s="4"/>
      <c r="V146" s="5"/>
    </row>
    <row r="147" spans="1:22" x14ac:dyDescent="0.2">
      <c r="A147" s="16"/>
      <c r="B147" s="4"/>
      <c r="C147" s="4"/>
      <c r="D147" s="4"/>
      <c r="E147" s="4"/>
      <c r="F147" s="4"/>
      <c r="R147" s="5"/>
      <c r="S147" s="4"/>
      <c r="T147" s="4"/>
      <c r="U147" s="4"/>
      <c r="V147" s="5"/>
    </row>
    <row r="148" spans="1:22" x14ac:dyDescent="0.2">
      <c r="A148" s="16"/>
      <c r="B148" s="4"/>
      <c r="C148" s="4"/>
      <c r="D148" s="4"/>
      <c r="E148" s="4"/>
      <c r="F148" s="4"/>
      <c r="R148" s="5"/>
      <c r="S148" s="4"/>
      <c r="T148" s="4"/>
      <c r="U148" s="4"/>
      <c r="V148" s="5"/>
    </row>
    <row r="149" spans="1:22" x14ac:dyDescent="0.2">
      <c r="A149" s="16"/>
      <c r="B149" s="4"/>
      <c r="C149" s="4"/>
      <c r="D149" s="4"/>
      <c r="E149" s="4"/>
      <c r="F149" s="4"/>
      <c r="R149" s="5"/>
      <c r="S149" s="4"/>
      <c r="T149" s="4"/>
      <c r="U149" s="4"/>
      <c r="V149" s="5"/>
    </row>
    <row r="150" spans="1:22" x14ac:dyDescent="0.2">
      <c r="A150" s="16"/>
      <c r="B150" s="4"/>
      <c r="C150" s="4"/>
      <c r="D150" s="4"/>
      <c r="E150" s="4"/>
      <c r="F150" s="4"/>
      <c r="R150" s="5"/>
      <c r="S150" s="4"/>
      <c r="T150" s="4"/>
      <c r="U150" s="4"/>
      <c r="V150" s="5"/>
    </row>
    <row r="151" spans="1:22" x14ac:dyDescent="0.2">
      <c r="A151" s="16"/>
      <c r="B151" s="4"/>
      <c r="C151" s="4"/>
      <c r="D151" s="4"/>
      <c r="E151" s="4"/>
      <c r="F151" s="4"/>
      <c r="R151" s="5"/>
      <c r="S151" s="4"/>
      <c r="T151" s="4"/>
      <c r="U151" s="4"/>
      <c r="V151" s="5"/>
    </row>
    <row r="152" spans="1:22" x14ac:dyDescent="0.2">
      <c r="A152" s="16"/>
      <c r="B152" s="4"/>
      <c r="C152" s="4"/>
      <c r="D152" s="4"/>
      <c r="E152" s="4"/>
      <c r="F152" s="4"/>
      <c r="R152" s="5"/>
      <c r="S152" s="4"/>
      <c r="T152" s="4"/>
      <c r="U152" s="4"/>
      <c r="V152" s="5"/>
    </row>
    <row r="153" spans="1:22" x14ac:dyDescent="0.2">
      <c r="A153" s="16"/>
      <c r="B153" s="4"/>
      <c r="C153" s="4"/>
      <c r="D153" s="4"/>
      <c r="E153" s="4"/>
      <c r="F153" s="4"/>
      <c r="R153" s="5"/>
      <c r="S153" s="4"/>
      <c r="T153" s="4"/>
      <c r="U153" s="4"/>
      <c r="V153" s="5"/>
    </row>
    <row r="154" spans="1:22" x14ac:dyDescent="0.2">
      <c r="A154" s="16"/>
      <c r="B154" s="4"/>
      <c r="C154" s="4"/>
      <c r="D154" s="4"/>
      <c r="E154" s="4"/>
      <c r="F154" s="4"/>
      <c r="R154" s="5"/>
      <c r="S154" s="4"/>
      <c r="T154" s="4"/>
      <c r="U154" s="4"/>
      <c r="V154" s="5"/>
    </row>
    <row r="155" spans="1:22" x14ac:dyDescent="0.2">
      <c r="A155" s="16"/>
      <c r="B155" s="4"/>
      <c r="C155" s="4"/>
      <c r="D155" s="4"/>
      <c r="E155" s="4"/>
      <c r="F155" s="4"/>
      <c r="R155" s="5"/>
      <c r="S155" s="4"/>
      <c r="T155" s="4"/>
      <c r="U155" s="4"/>
      <c r="V155" s="5"/>
    </row>
    <row r="156" spans="1:22" x14ac:dyDescent="0.2">
      <c r="A156" s="16"/>
      <c r="B156" s="4"/>
      <c r="C156" s="4"/>
      <c r="D156" s="4"/>
      <c r="E156" s="4"/>
      <c r="F156" s="4"/>
      <c r="R156" s="5"/>
      <c r="S156" s="4"/>
      <c r="T156" s="4"/>
      <c r="U156" s="4"/>
      <c r="V156" s="5"/>
    </row>
    <row r="157" spans="1:22" x14ac:dyDescent="0.2">
      <c r="A157" s="16"/>
      <c r="B157" s="4"/>
      <c r="C157" s="4"/>
      <c r="D157" s="4"/>
      <c r="E157" s="4"/>
      <c r="F157" s="4"/>
      <c r="R157" s="5"/>
      <c r="S157" s="4"/>
      <c r="T157" s="4"/>
      <c r="U157" s="4"/>
      <c r="V157" s="5"/>
    </row>
    <row r="158" spans="1:22" x14ac:dyDescent="0.2">
      <c r="A158" s="16"/>
      <c r="B158" s="4"/>
      <c r="C158" s="4"/>
      <c r="D158" s="4"/>
      <c r="E158" s="4"/>
      <c r="F158" s="4"/>
      <c r="R158" s="5"/>
      <c r="S158" s="4"/>
      <c r="T158" s="4"/>
      <c r="U158" s="4"/>
      <c r="V158" s="5"/>
    </row>
    <row r="159" spans="1:22" x14ac:dyDescent="0.2">
      <c r="A159" s="16"/>
      <c r="B159" s="4"/>
      <c r="C159" s="4"/>
      <c r="D159" s="4"/>
      <c r="E159" s="4"/>
      <c r="F159" s="4"/>
      <c r="R159" s="5"/>
      <c r="S159" s="4"/>
      <c r="T159" s="4"/>
      <c r="U159" s="4"/>
      <c r="V159" s="5"/>
    </row>
    <row r="160" spans="1:22" x14ac:dyDescent="0.2">
      <c r="A160" s="16"/>
      <c r="B160" s="4"/>
      <c r="C160" s="4"/>
      <c r="D160" s="4"/>
      <c r="E160" s="4"/>
      <c r="F160" s="4"/>
      <c r="R160" s="5"/>
      <c r="S160" s="4"/>
      <c r="T160" s="4"/>
      <c r="U160" s="4"/>
      <c r="V160" s="5"/>
    </row>
    <row r="161" spans="1:22" x14ac:dyDescent="0.2">
      <c r="A161" s="16"/>
      <c r="B161" s="4"/>
      <c r="C161" s="4"/>
      <c r="D161" s="4"/>
      <c r="E161" s="4"/>
      <c r="F161" s="4"/>
      <c r="R161" s="5"/>
      <c r="S161" s="4"/>
      <c r="T161" s="4"/>
      <c r="U161" s="4"/>
      <c r="V161" s="5"/>
    </row>
    <row r="162" spans="1:22" x14ac:dyDescent="0.2">
      <c r="A162" s="16"/>
      <c r="B162" s="4"/>
      <c r="C162" s="4"/>
      <c r="D162" s="4"/>
      <c r="E162" s="4"/>
      <c r="F162" s="4"/>
      <c r="R162" s="5"/>
      <c r="S162" s="4"/>
      <c r="T162" s="4"/>
      <c r="U162" s="4"/>
      <c r="V162" s="5"/>
    </row>
    <row r="163" spans="1:22" x14ac:dyDescent="0.2">
      <c r="A163" s="16"/>
      <c r="B163" s="4"/>
      <c r="C163" s="4"/>
      <c r="D163" s="4"/>
      <c r="E163" s="4"/>
      <c r="F163" s="4"/>
      <c r="R163" s="5"/>
      <c r="S163" s="4"/>
      <c r="T163" s="4"/>
      <c r="U163" s="4"/>
      <c r="V163" s="5"/>
    </row>
    <row r="164" spans="1:22" x14ac:dyDescent="0.2">
      <c r="A164" s="16"/>
      <c r="B164" s="4"/>
      <c r="C164" s="4"/>
      <c r="D164" s="4"/>
      <c r="E164" s="4"/>
      <c r="F164" s="4"/>
      <c r="R164" s="5"/>
      <c r="S164" s="4"/>
      <c r="T164" s="4"/>
      <c r="U164" s="4"/>
      <c r="V164" s="5"/>
    </row>
    <row r="165" spans="1:22" x14ac:dyDescent="0.2">
      <c r="A165" s="16"/>
      <c r="B165" s="4"/>
      <c r="C165" s="4"/>
      <c r="D165" s="4"/>
      <c r="E165" s="4"/>
      <c r="F165" s="4"/>
      <c r="R165" s="5"/>
      <c r="S165" s="4"/>
      <c r="T165" s="4"/>
      <c r="U165" s="4"/>
      <c r="V165" s="5"/>
    </row>
    <row r="166" spans="1:22" x14ac:dyDescent="0.2">
      <c r="A166" s="16"/>
      <c r="B166" s="4"/>
      <c r="C166" s="4"/>
      <c r="D166" s="4"/>
      <c r="E166" s="4"/>
      <c r="F166" s="4"/>
      <c r="R166" s="5"/>
      <c r="S166" s="4"/>
      <c r="T166" s="4"/>
      <c r="U166" s="4"/>
      <c r="V166" s="5"/>
    </row>
    <row r="167" spans="1:22" x14ac:dyDescent="0.2">
      <c r="A167" s="16"/>
      <c r="B167" s="4"/>
      <c r="C167" s="4"/>
      <c r="D167" s="4"/>
      <c r="E167" s="4"/>
      <c r="F167" s="4"/>
      <c r="R167" s="5"/>
      <c r="S167" s="4"/>
      <c r="T167" s="4"/>
      <c r="U167" s="4"/>
      <c r="V167" s="5"/>
    </row>
    <row r="168" spans="1:22" x14ac:dyDescent="0.2">
      <c r="A168" s="16"/>
      <c r="B168" s="4"/>
      <c r="C168" s="4"/>
      <c r="D168" s="4"/>
      <c r="E168" s="4"/>
      <c r="F168" s="4"/>
      <c r="R168" s="5"/>
      <c r="S168" s="4"/>
      <c r="T168" s="4"/>
      <c r="U168" s="4"/>
      <c r="V168" s="5"/>
    </row>
    <row r="169" spans="1:22" x14ac:dyDescent="0.2">
      <c r="A169" s="16"/>
      <c r="B169" s="4"/>
      <c r="C169" s="4"/>
      <c r="D169" s="4"/>
      <c r="E169" s="4"/>
      <c r="F169" s="4"/>
      <c r="R169" s="5"/>
      <c r="S169" s="4"/>
      <c r="T169" s="4"/>
      <c r="U169" s="4"/>
      <c r="V169" s="5"/>
    </row>
    <row r="170" spans="1:22" x14ac:dyDescent="0.2">
      <c r="A170" s="16"/>
      <c r="B170" s="4"/>
      <c r="C170" s="4"/>
      <c r="D170" s="4"/>
      <c r="E170" s="4"/>
      <c r="F170" s="4"/>
      <c r="R170" s="5"/>
      <c r="S170" s="4"/>
      <c r="T170" s="4"/>
      <c r="U170" s="4"/>
      <c r="V170" s="5"/>
    </row>
    <row r="171" spans="1:22" x14ac:dyDescent="0.2">
      <c r="A171" s="16"/>
      <c r="B171" s="4"/>
      <c r="C171" s="4"/>
      <c r="D171" s="4"/>
      <c r="E171" s="4"/>
      <c r="F171" s="4"/>
      <c r="R171" s="5"/>
      <c r="S171" s="4"/>
      <c r="T171" s="4"/>
      <c r="U171" s="4"/>
      <c r="V171" s="5"/>
    </row>
    <row r="172" spans="1:22" x14ac:dyDescent="0.2">
      <c r="A172" s="16"/>
      <c r="B172" s="4"/>
      <c r="C172" s="4"/>
      <c r="D172" s="4"/>
      <c r="E172" s="4"/>
      <c r="F172" s="4"/>
      <c r="R172" s="5"/>
      <c r="S172" s="4"/>
      <c r="T172" s="4"/>
      <c r="U172" s="4"/>
      <c r="V172" s="5"/>
    </row>
    <row r="173" spans="1:22" x14ac:dyDescent="0.2">
      <c r="A173" s="16"/>
      <c r="B173" s="4"/>
      <c r="C173" s="4"/>
      <c r="D173" s="4"/>
      <c r="E173" s="4"/>
      <c r="F173" s="4"/>
      <c r="R173" s="5"/>
      <c r="S173" s="4"/>
      <c r="T173" s="4"/>
      <c r="U173" s="4"/>
      <c r="V173" s="5"/>
    </row>
    <row r="174" spans="1:22" x14ac:dyDescent="0.2">
      <c r="A174" s="16"/>
      <c r="B174" s="4"/>
      <c r="C174" s="4"/>
      <c r="D174" s="4"/>
      <c r="E174" s="4"/>
      <c r="F174" s="4"/>
      <c r="R174" s="5"/>
      <c r="S174" s="4"/>
      <c r="T174" s="4"/>
      <c r="U174" s="4"/>
      <c r="V174" s="5"/>
    </row>
    <row r="175" spans="1:22" x14ac:dyDescent="0.2">
      <c r="A175" s="16"/>
      <c r="B175" s="4"/>
      <c r="C175" s="4"/>
      <c r="D175" s="4"/>
      <c r="E175" s="4"/>
      <c r="F175" s="4"/>
      <c r="R175" s="5"/>
      <c r="S175" s="4"/>
      <c r="T175" s="4"/>
      <c r="U175" s="4"/>
      <c r="V175" s="5"/>
    </row>
    <row r="176" spans="1:22" x14ac:dyDescent="0.2">
      <c r="A176" s="16"/>
      <c r="B176" s="4"/>
      <c r="C176" s="4"/>
      <c r="D176" s="4"/>
      <c r="E176" s="4"/>
      <c r="F176" s="4"/>
      <c r="R176" s="5"/>
      <c r="S176" s="4"/>
      <c r="T176" s="4"/>
      <c r="U176" s="4"/>
      <c r="V176" s="5"/>
    </row>
    <row r="177" spans="1:22" x14ac:dyDescent="0.2">
      <c r="A177" s="16"/>
      <c r="B177" s="4"/>
      <c r="C177" s="4"/>
      <c r="D177" s="4"/>
      <c r="E177" s="4"/>
      <c r="F177" s="4"/>
      <c r="R177" s="5"/>
      <c r="S177" s="4"/>
      <c r="T177" s="4"/>
      <c r="U177" s="4"/>
      <c r="V177" s="5"/>
    </row>
    <row r="178" spans="1:22" x14ac:dyDescent="0.2">
      <c r="A178" s="16"/>
      <c r="B178" s="4"/>
      <c r="C178" s="4"/>
      <c r="D178" s="4"/>
      <c r="E178" s="4"/>
      <c r="F178" s="4"/>
      <c r="R178" s="5"/>
      <c r="S178" s="4"/>
      <c r="T178" s="4"/>
      <c r="U178" s="4"/>
      <c r="V178" s="5"/>
    </row>
    <row r="179" spans="1:22" x14ac:dyDescent="0.2">
      <c r="A179" s="16"/>
      <c r="B179" s="4"/>
      <c r="C179" s="4"/>
      <c r="D179" s="4"/>
      <c r="E179" s="4"/>
      <c r="F179" s="4"/>
      <c r="R179" s="5"/>
      <c r="S179" s="4"/>
      <c r="T179" s="4"/>
      <c r="U179" s="4"/>
      <c r="V179" s="5"/>
    </row>
    <row r="180" spans="1:22" x14ac:dyDescent="0.2">
      <c r="A180" s="16"/>
      <c r="B180" s="4"/>
      <c r="C180" s="4"/>
      <c r="D180" s="4"/>
      <c r="E180" s="4"/>
      <c r="F180" s="4"/>
      <c r="R180" s="5"/>
      <c r="S180" s="4"/>
      <c r="T180" s="4"/>
      <c r="U180" s="4"/>
      <c r="V180" s="5"/>
    </row>
    <row r="181" spans="1:22" x14ac:dyDescent="0.2">
      <c r="A181" s="16"/>
      <c r="B181" s="4"/>
      <c r="C181" s="4"/>
      <c r="D181" s="4"/>
      <c r="E181" s="4"/>
      <c r="F181" s="4"/>
      <c r="R181" s="5"/>
      <c r="S181" s="4"/>
      <c r="T181" s="4"/>
      <c r="U181" s="4"/>
      <c r="V181" s="5"/>
    </row>
    <row r="182" spans="1:22" x14ac:dyDescent="0.2">
      <c r="A182" s="16"/>
      <c r="B182" s="4"/>
      <c r="C182" s="4"/>
      <c r="D182" s="4"/>
      <c r="E182" s="4"/>
      <c r="F182" s="4"/>
      <c r="R182" s="5"/>
      <c r="S182" s="4"/>
      <c r="T182" s="4"/>
      <c r="U182" s="4"/>
      <c r="V182" s="5"/>
    </row>
    <row r="183" spans="1:22" x14ac:dyDescent="0.2">
      <c r="A183" s="16"/>
      <c r="B183" s="4"/>
      <c r="C183" s="4"/>
      <c r="D183" s="4"/>
      <c r="E183" s="4"/>
      <c r="F183" s="4"/>
      <c r="R183" s="5"/>
      <c r="S183" s="4"/>
      <c r="T183" s="4"/>
      <c r="U183" s="4"/>
      <c r="V183" s="5"/>
    </row>
    <row r="184" spans="1:22" x14ac:dyDescent="0.2">
      <c r="A184" s="16"/>
      <c r="B184" s="4"/>
      <c r="C184" s="4"/>
      <c r="D184" s="4"/>
      <c r="E184" s="4"/>
      <c r="F184" s="4"/>
      <c r="R184" s="5"/>
      <c r="S184" s="4"/>
      <c r="T184" s="4"/>
      <c r="U184" s="4"/>
      <c r="V184" s="5"/>
    </row>
    <row r="185" spans="1:22" x14ac:dyDescent="0.2">
      <c r="A185" s="16"/>
      <c r="B185" s="4"/>
      <c r="C185" s="4"/>
      <c r="D185" s="4"/>
      <c r="E185" s="4"/>
      <c r="F185" s="4"/>
      <c r="R185" s="5"/>
      <c r="S185" s="4"/>
      <c r="T185" s="4"/>
      <c r="U185" s="4"/>
      <c r="V185" s="5"/>
    </row>
    <row r="186" spans="1:22" x14ac:dyDescent="0.2">
      <c r="A186" s="16"/>
      <c r="B186" s="4"/>
      <c r="C186" s="4"/>
      <c r="D186" s="4"/>
      <c r="E186" s="4"/>
      <c r="F186" s="4"/>
      <c r="R186" s="5"/>
      <c r="S186" s="4"/>
      <c r="T186" s="4"/>
      <c r="U186" s="4"/>
      <c r="V186" s="5"/>
    </row>
    <row r="187" spans="1:22" x14ac:dyDescent="0.2">
      <c r="A187" s="16"/>
      <c r="B187" s="4"/>
      <c r="C187" s="4"/>
      <c r="D187" s="4"/>
      <c r="E187" s="4"/>
      <c r="F187" s="4"/>
      <c r="R187" s="5"/>
      <c r="S187" s="4"/>
      <c r="T187" s="4"/>
      <c r="U187" s="4"/>
      <c r="V187" s="5"/>
    </row>
    <row r="188" spans="1:22" x14ac:dyDescent="0.2">
      <c r="A188" s="16"/>
      <c r="B188" s="4"/>
      <c r="C188" s="4"/>
      <c r="D188" s="4"/>
      <c r="E188" s="4"/>
      <c r="F188" s="4"/>
      <c r="R188" s="5"/>
      <c r="S188" s="4"/>
      <c r="U188" s="4"/>
      <c r="V188" s="5"/>
    </row>
    <row r="189" spans="1:22" x14ac:dyDescent="0.2">
      <c r="A189" s="16"/>
      <c r="B189" s="4"/>
      <c r="C189" s="4"/>
      <c r="D189" s="4"/>
      <c r="E189" s="4"/>
      <c r="F189" s="4"/>
      <c r="R189" s="5"/>
      <c r="S189" s="4"/>
      <c r="U189" s="4"/>
      <c r="V189" s="5"/>
    </row>
    <row r="190" spans="1:22" x14ac:dyDescent="0.2">
      <c r="A190" s="16"/>
      <c r="B190" s="4"/>
      <c r="C190" s="4"/>
      <c r="D190" s="4"/>
      <c r="E190" s="4"/>
      <c r="F190" s="4"/>
      <c r="R190" s="5"/>
      <c r="S190" s="4"/>
      <c r="U190" s="4"/>
      <c r="V190" s="5"/>
    </row>
    <row r="191" spans="1:22" x14ac:dyDescent="0.2">
      <c r="A191" s="16"/>
      <c r="B191" s="4"/>
      <c r="C191" s="4"/>
      <c r="D191" s="4"/>
      <c r="E191" s="4"/>
      <c r="F191" s="4"/>
      <c r="R191" s="5"/>
      <c r="S191" s="4"/>
      <c r="U191" s="4"/>
      <c r="V191" s="5"/>
    </row>
    <row r="192" spans="1:22" x14ac:dyDescent="0.2">
      <c r="A192" s="16"/>
      <c r="B192" s="4"/>
      <c r="C192" s="4"/>
      <c r="D192" s="4"/>
      <c r="E192" s="4"/>
      <c r="F192" s="4"/>
      <c r="R192" s="5"/>
      <c r="S192" s="4"/>
      <c r="U192" s="4"/>
      <c r="V192" s="5"/>
    </row>
    <row r="193" spans="1:22" x14ac:dyDescent="0.2">
      <c r="A193" s="16"/>
      <c r="B193" s="4"/>
      <c r="C193" s="4"/>
      <c r="D193" s="4"/>
      <c r="E193" s="4"/>
      <c r="F193" s="4"/>
      <c r="R193" s="5"/>
      <c r="S193" s="4"/>
      <c r="V193" s="5"/>
    </row>
    <row r="194" spans="1:22" x14ac:dyDescent="0.2">
      <c r="A194" s="16"/>
      <c r="B194" s="4"/>
      <c r="C194" s="4"/>
      <c r="D194" s="4"/>
      <c r="E194" s="4"/>
      <c r="F194" s="4"/>
      <c r="R194" s="5"/>
      <c r="S194" s="4"/>
      <c r="V194" s="5"/>
    </row>
    <row r="195" spans="1:22" x14ac:dyDescent="0.2">
      <c r="A195" s="16"/>
      <c r="B195" s="4"/>
      <c r="C195" s="4"/>
      <c r="D195" s="4"/>
      <c r="E195" s="4"/>
      <c r="F195" s="4"/>
      <c r="R195" s="5"/>
      <c r="S195" s="4"/>
      <c r="V195" s="5"/>
    </row>
    <row r="196" spans="1:22" x14ac:dyDescent="0.2">
      <c r="A196" s="16"/>
      <c r="B196" s="4"/>
      <c r="C196" s="4"/>
      <c r="D196" s="4"/>
      <c r="E196" s="4"/>
      <c r="F196" s="4"/>
      <c r="R196" s="5"/>
      <c r="S196" s="4"/>
      <c r="V196" s="5"/>
    </row>
    <row r="197" spans="1:22" x14ac:dyDescent="0.2">
      <c r="A197" s="16"/>
      <c r="B197" s="4"/>
      <c r="C197" s="4"/>
      <c r="D197" s="4"/>
      <c r="E197" s="4"/>
      <c r="F197" s="4"/>
      <c r="R197" s="5"/>
      <c r="S197" s="4"/>
      <c r="V197" s="5"/>
    </row>
    <row r="198" spans="1:22" x14ac:dyDescent="0.2">
      <c r="A198" s="36"/>
      <c r="B198" s="36"/>
      <c r="C198" s="36"/>
      <c r="D198" s="36"/>
      <c r="E198" s="36"/>
      <c r="F198" s="36"/>
      <c r="G198" s="36"/>
      <c r="H198" s="36"/>
      <c r="I198" s="36"/>
      <c r="J198" s="36"/>
      <c r="K198" s="36"/>
      <c r="L198" s="36"/>
      <c r="M198" s="36"/>
      <c r="N198" s="36"/>
      <c r="O198" s="36"/>
      <c r="P198" s="36"/>
      <c r="Q198" s="36"/>
      <c r="R198" s="36"/>
      <c r="S198" s="36"/>
      <c r="T198" s="36"/>
      <c r="U198" s="36"/>
      <c r="V198" s="36"/>
    </row>
    <row r="199" spans="1:22" x14ac:dyDescent="0.2">
      <c r="A199" s="36"/>
      <c r="B199" s="36"/>
      <c r="C199" s="36"/>
      <c r="D199" s="36"/>
      <c r="E199" s="36"/>
      <c r="F199" s="36"/>
      <c r="G199" s="36"/>
      <c r="H199" s="36"/>
      <c r="I199" s="36"/>
      <c r="J199" s="36"/>
      <c r="K199" s="36"/>
      <c r="L199" s="36"/>
      <c r="M199" s="36"/>
      <c r="N199" s="36"/>
      <c r="O199" s="36"/>
      <c r="P199" s="36"/>
      <c r="Q199" s="36"/>
      <c r="R199" s="36"/>
      <c r="S199" s="36"/>
      <c r="T199" s="36"/>
      <c r="U199" s="36"/>
      <c r="V199" s="36"/>
    </row>
    <row r="200" spans="1:22" x14ac:dyDescent="0.2">
      <c r="A200" s="36"/>
      <c r="B200" s="36"/>
      <c r="C200" s="36"/>
      <c r="D200" s="36"/>
      <c r="E200" s="36"/>
      <c r="F200" s="36"/>
      <c r="G200" s="36"/>
      <c r="H200" s="36"/>
      <c r="I200" s="36"/>
      <c r="J200" s="36"/>
      <c r="K200" s="36"/>
      <c r="L200" s="36"/>
      <c r="M200" s="36"/>
      <c r="N200" s="36"/>
      <c r="O200" s="36"/>
      <c r="P200" s="36"/>
      <c r="Q200" s="36"/>
      <c r="R200" s="36"/>
      <c r="S200" s="36"/>
      <c r="T200" s="36"/>
      <c r="U200" s="36"/>
      <c r="V200" s="36"/>
    </row>
    <row r="201" spans="1:22" x14ac:dyDescent="0.2">
      <c r="A201" s="36"/>
      <c r="B201" s="36"/>
      <c r="C201" s="36"/>
      <c r="D201" s="36"/>
      <c r="E201" s="36"/>
      <c r="F201" s="36"/>
      <c r="G201" s="36"/>
      <c r="H201" s="36"/>
      <c r="I201" s="36"/>
      <c r="J201" s="36"/>
      <c r="K201" s="36"/>
      <c r="L201" s="36"/>
      <c r="M201" s="36"/>
      <c r="N201" s="36"/>
      <c r="O201" s="36"/>
      <c r="P201" s="36"/>
      <c r="Q201" s="36"/>
      <c r="R201" s="36"/>
      <c r="S201" s="36"/>
      <c r="T201" s="36"/>
      <c r="U201" s="36"/>
      <c r="V201" s="36"/>
    </row>
    <row r="202" spans="1:22" x14ac:dyDescent="0.2">
      <c r="A202" s="36" t="s">
        <v>246</v>
      </c>
      <c r="B202" s="36"/>
      <c r="C202" s="36"/>
      <c r="D202" s="36"/>
      <c r="E202" s="36"/>
      <c r="F202" s="36"/>
      <c r="G202" s="36"/>
      <c r="H202" s="36"/>
      <c r="I202" s="36"/>
      <c r="J202" s="36"/>
      <c r="K202" s="36"/>
      <c r="L202" s="36"/>
      <c r="M202" s="36"/>
      <c r="N202" s="36"/>
      <c r="O202" s="36"/>
      <c r="P202" s="36"/>
      <c r="Q202" s="36"/>
      <c r="R202" s="36"/>
      <c r="S202" s="36"/>
      <c r="T202" s="36"/>
      <c r="U202" s="36"/>
      <c r="V202" s="36"/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FB77BC-125A-2D4B-8647-9C0622C083C7}">
  <sheetPr codeName="Sheet109"/>
  <dimension ref="A1:V202"/>
  <sheetViews>
    <sheetView workbookViewId="0">
      <selection activeCell="F17" sqref="F17"/>
    </sheetView>
  </sheetViews>
  <sheetFormatPr baseColWidth="10" defaultRowHeight="16" x14ac:dyDescent="0.2"/>
  <cols>
    <col min="5" max="5" width="16.5" customWidth="1"/>
    <col min="6" max="6" width="14.6640625" customWidth="1"/>
  </cols>
  <sheetData>
    <row r="1" spans="1:22" x14ac:dyDescent="0.2">
      <c r="A1" s="36"/>
      <c r="B1" s="80" t="s">
        <v>5</v>
      </c>
      <c r="C1" s="80"/>
      <c r="D1" s="80"/>
      <c r="E1" s="80"/>
      <c r="F1" s="80"/>
      <c r="G1" s="81" t="s">
        <v>6</v>
      </c>
      <c r="H1" s="81"/>
      <c r="I1" s="81"/>
      <c r="J1" s="81"/>
      <c r="K1" s="81"/>
      <c r="L1" s="82" t="s">
        <v>15</v>
      </c>
      <c r="M1" s="82"/>
      <c r="N1" s="82"/>
      <c r="O1" s="82"/>
      <c r="P1" s="82"/>
      <c r="Q1" s="82"/>
      <c r="R1" s="82"/>
      <c r="S1" s="82"/>
      <c r="T1" s="82"/>
      <c r="U1" s="82"/>
      <c r="V1" s="36"/>
    </row>
    <row r="2" spans="1:22" x14ac:dyDescent="0.2">
      <c r="A2" s="37" t="s">
        <v>4</v>
      </c>
      <c r="B2" s="38" t="s">
        <v>0</v>
      </c>
      <c r="C2" s="38" t="s">
        <v>1</v>
      </c>
      <c r="D2" s="38" t="s">
        <v>10</v>
      </c>
      <c r="E2" s="38" t="s">
        <v>11</v>
      </c>
      <c r="F2" s="38" t="s">
        <v>7</v>
      </c>
      <c r="G2" s="38" t="s">
        <v>8</v>
      </c>
      <c r="H2" s="38" t="s">
        <v>9</v>
      </c>
      <c r="I2" s="38" t="s">
        <v>10</v>
      </c>
      <c r="J2" s="38" t="s">
        <v>11</v>
      </c>
      <c r="K2" s="38" t="s">
        <v>7</v>
      </c>
      <c r="L2" s="38" t="s">
        <v>17</v>
      </c>
      <c r="M2" s="38" t="s">
        <v>18</v>
      </c>
      <c r="N2" s="38" t="s">
        <v>234</v>
      </c>
      <c r="O2" s="38" t="s">
        <v>235</v>
      </c>
      <c r="P2" s="38" t="s">
        <v>19</v>
      </c>
      <c r="Q2" s="38" t="s">
        <v>20</v>
      </c>
      <c r="R2" s="38" t="s">
        <v>12</v>
      </c>
      <c r="S2" s="38" t="s">
        <v>3</v>
      </c>
      <c r="T2" s="38" t="s">
        <v>252</v>
      </c>
      <c r="U2" s="38" t="s">
        <v>253</v>
      </c>
      <c r="V2" s="38" t="s">
        <v>236</v>
      </c>
    </row>
    <row r="3" spans="1:22" x14ac:dyDescent="0.2">
      <c r="A3" s="16" t="s">
        <v>357</v>
      </c>
      <c r="B3" s="4">
        <v>1437500</v>
      </c>
      <c r="C3" s="4">
        <v>49700</v>
      </c>
      <c r="D3" s="4">
        <v>1387800</v>
      </c>
      <c r="E3" s="4">
        <v>18215410000</v>
      </c>
      <c r="F3" s="4">
        <f t="shared" ref="F3:F11" si="0">E3+F4</f>
        <v>32728139282</v>
      </c>
      <c r="G3" s="4">
        <v>0</v>
      </c>
      <c r="H3" s="4">
        <v>0</v>
      </c>
      <c r="I3" s="4">
        <v>0</v>
      </c>
      <c r="J3" s="4">
        <v>1579060000</v>
      </c>
      <c r="L3" s="4">
        <v>4763</v>
      </c>
      <c r="M3" s="4">
        <v>3448</v>
      </c>
      <c r="N3" s="4">
        <v>436</v>
      </c>
      <c r="O3" s="4">
        <v>313</v>
      </c>
      <c r="P3" s="4">
        <v>14577000</v>
      </c>
      <c r="Q3" s="4">
        <v>10011800</v>
      </c>
      <c r="R3" s="5">
        <v>7.8000000000000005E-3</v>
      </c>
      <c r="S3" s="4">
        <v>25674500</v>
      </c>
      <c r="T3" s="4">
        <f t="shared" ref="T3:T38" si="1">AVERAGE(S4:S13)</f>
        <v>12178670</v>
      </c>
      <c r="U3" s="4">
        <f t="shared" ref="U3:U11" si="2">MIN(S4:S8)</f>
        <v>6912400</v>
      </c>
      <c r="V3" s="5">
        <v>4.1100000000000005E-2</v>
      </c>
    </row>
    <row r="4" spans="1:22" x14ac:dyDescent="0.2">
      <c r="A4" s="16" t="s">
        <v>356</v>
      </c>
      <c r="B4" s="4">
        <v>363300</v>
      </c>
      <c r="C4" s="4">
        <v>27700</v>
      </c>
      <c r="D4" s="4">
        <v>335600</v>
      </c>
      <c r="E4" s="4">
        <v>4241350000</v>
      </c>
      <c r="F4" s="4">
        <f t="shared" si="0"/>
        <v>14512729282</v>
      </c>
      <c r="L4" s="4">
        <v>2464</v>
      </c>
      <c r="M4" s="4">
        <v>2142</v>
      </c>
      <c r="N4" s="4">
        <v>264</v>
      </c>
      <c r="O4" s="4">
        <v>183</v>
      </c>
      <c r="P4" s="4">
        <v>8789900</v>
      </c>
      <c r="Q4" s="4">
        <v>6412900</v>
      </c>
      <c r="R4" s="5">
        <v>1.9799999999999998E-2</v>
      </c>
      <c r="S4" s="4">
        <v>17103200</v>
      </c>
      <c r="T4" s="4">
        <f t="shared" si="1"/>
        <v>11718060</v>
      </c>
      <c r="U4" s="4">
        <f t="shared" si="2"/>
        <v>6912400</v>
      </c>
      <c r="V4" s="5">
        <v>4.9699999999999994E-2</v>
      </c>
    </row>
    <row r="5" spans="1:22" x14ac:dyDescent="0.2">
      <c r="A5" s="16" t="s">
        <v>355</v>
      </c>
      <c r="B5" s="4">
        <v>600</v>
      </c>
      <c r="C5" s="4">
        <v>9400</v>
      </c>
      <c r="D5" s="4">
        <v>-8800</v>
      </c>
      <c r="E5" s="4">
        <v>-111700000</v>
      </c>
      <c r="F5" s="4">
        <f t="shared" si="0"/>
        <v>10271379282</v>
      </c>
      <c r="L5" s="4">
        <v>862</v>
      </c>
      <c r="M5" s="4">
        <v>1421</v>
      </c>
      <c r="N5" s="4">
        <v>86</v>
      </c>
      <c r="O5" s="4">
        <v>111</v>
      </c>
      <c r="P5" s="4">
        <v>2630100</v>
      </c>
      <c r="Q5" s="4">
        <v>3884100</v>
      </c>
      <c r="R5" s="5">
        <v>-1.18E-2</v>
      </c>
      <c r="S5" s="4">
        <v>6912400</v>
      </c>
      <c r="T5" s="4">
        <f t="shared" si="1"/>
        <v>12069240</v>
      </c>
      <c r="U5" s="4">
        <f t="shared" si="2"/>
        <v>12711700</v>
      </c>
      <c r="V5" s="5">
        <v>1.5700000000000002E-2</v>
      </c>
    </row>
    <row r="6" spans="1:22" x14ac:dyDescent="0.2">
      <c r="A6" s="16" t="s">
        <v>354</v>
      </c>
      <c r="B6" s="4">
        <v>677300</v>
      </c>
      <c r="C6" s="4">
        <v>646200</v>
      </c>
      <c r="D6" s="4">
        <v>31100</v>
      </c>
      <c r="E6" s="4">
        <v>366180000</v>
      </c>
      <c r="F6" s="4">
        <f t="shared" si="0"/>
        <v>10383079282</v>
      </c>
      <c r="G6" s="4">
        <v>0</v>
      </c>
      <c r="H6" s="4">
        <v>0</v>
      </c>
      <c r="I6" s="4">
        <v>0</v>
      </c>
      <c r="J6" s="4">
        <v>-232505000</v>
      </c>
      <c r="L6" s="4">
        <v>1867</v>
      </c>
      <c r="M6" s="4">
        <v>1975</v>
      </c>
      <c r="N6" s="4">
        <v>150</v>
      </c>
      <c r="O6" s="4">
        <v>194</v>
      </c>
      <c r="P6" s="4">
        <v>5591600</v>
      </c>
      <c r="Q6" s="4">
        <v>7714000</v>
      </c>
      <c r="R6" s="5">
        <v>7.9000000000000008E-3</v>
      </c>
      <c r="S6" s="4">
        <v>14179400</v>
      </c>
      <c r="T6" s="4">
        <f t="shared" si="1"/>
        <v>13379210</v>
      </c>
      <c r="U6" s="4">
        <f t="shared" si="2"/>
        <v>4118500</v>
      </c>
      <c r="V6" s="5">
        <v>3.0800000000000001E-2</v>
      </c>
    </row>
    <row r="7" spans="1:22" x14ac:dyDescent="0.2">
      <c r="A7" s="16" t="s">
        <v>353</v>
      </c>
      <c r="B7" s="4">
        <v>6500</v>
      </c>
      <c r="C7" s="4">
        <v>1344419</v>
      </c>
      <c r="D7" s="4">
        <v>-1337919</v>
      </c>
      <c r="E7" s="4">
        <v>-16778400000</v>
      </c>
      <c r="F7" s="4">
        <f t="shared" si="0"/>
        <v>10016899282</v>
      </c>
      <c r="G7" s="4">
        <v>0</v>
      </c>
      <c r="H7" s="4">
        <v>0</v>
      </c>
      <c r="I7" s="4">
        <v>0</v>
      </c>
      <c r="J7" s="4">
        <v>-52640000</v>
      </c>
      <c r="L7" s="4">
        <v>1690</v>
      </c>
      <c r="M7" s="4">
        <v>3258</v>
      </c>
      <c r="N7" s="4">
        <v>120</v>
      </c>
      <c r="O7" s="4">
        <v>205</v>
      </c>
      <c r="P7" s="4">
        <v>4460000</v>
      </c>
      <c r="Q7" s="4">
        <v>7778800</v>
      </c>
      <c r="R7" s="5">
        <v>4.0000000000000001E-3</v>
      </c>
      <c r="S7" s="4">
        <v>12711700</v>
      </c>
      <c r="T7" s="4">
        <f t="shared" si="1"/>
        <v>12753810</v>
      </c>
      <c r="U7" s="4">
        <f t="shared" si="2"/>
        <v>4118500</v>
      </c>
      <c r="V7" s="5">
        <v>2.76E-2</v>
      </c>
    </row>
    <row r="8" spans="1:22" x14ac:dyDescent="0.2">
      <c r="A8" s="16" t="s">
        <v>352</v>
      </c>
      <c r="B8" s="4">
        <v>19400</v>
      </c>
      <c r="C8" s="4">
        <v>38500</v>
      </c>
      <c r="D8" s="4">
        <v>-19100</v>
      </c>
      <c r="E8" s="4">
        <v>-244430000</v>
      </c>
      <c r="F8" s="4">
        <f t="shared" si="0"/>
        <v>26795299282</v>
      </c>
      <c r="G8" s="4">
        <v>0</v>
      </c>
      <c r="H8" s="4">
        <v>0</v>
      </c>
      <c r="I8" s="4">
        <v>0</v>
      </c>
      <c r="J8" s="4">
        <v>106925000</v>
      </c>
      <c r="L8" s="4">
        <v>1783</v>
      </c>
      <c r="M8" s="4">
        <v>2681</v>
      </c>
      <c r="N8" s="4">
        <v>127</v>
      </c>
      <c r="O8" s="4">
        <v>191</v>
      </c>
      <c r="P8" s="4">
        <v>4754900</v>
      </c>
      <c r="Q8" s="4">
        <v>7301300</v>
      </c>
      <c r="R8" s="5">
        <v>-3.1600000000000003E-2</v>
      </c>
      <c r="S8" s="4">
        <v>13128500</v>
      </c>
      <c r="T8" s="4">
        <f t="shared" si="1"/>
        <v>14230010</v>
      </c>
      <c r="U8" s="4">
        <f t="shared" si="2"/>
        <v>4118500</v>
      </c>
      <c r="V8" s="5">
        <v>3.44E-2</v>
      </c>
    </row>
    <row r="9" spans="1:22" x14ac:dyDescent="0.2">
      <c r="A9" s="16" t="s">
        <v>351</v>
      </c>
      <c r="B9" s="4">
        <v>16500</v>
      </c>
      <c r="C9" s="4">
        <v>403200</v>
      </c>
      <c r="D9" s="4">
        <v>-386700</v>
      </c>
      <c r="E9" s="4">
        <v>-5065230000</v>
      </c>
      <c r="F9" s="4">
        <f t="shared" si="0"/>
        <v>27039729282</v>
      </c>
      <c r="G9" s="4">
        <v>0</v>
      </c>
      <c r="H9" s="4">
        <v>0</v>
      </c>
      <c r="I9" s="4">
        <v>0</v>
      </c>
      <c r="J9" s="4">
        <v>80430000</v>
      </c>
      <c r="L9" s="4">
        <v>2249</v>
      </c>
      <c r="M9" s="4">
        <v>1933</v>
      </c>
      <c r="N9" s="4">
        <v>238</v>
      </c>
      <c r="O9" s="4">
        <v>175</v>
      </c>
      <c r="P9" s="4">
        <v>7413200</v>
      </c>
      <c r="Q9" s="4">
        <v>6571100</v>
      </c>
      <c r="R9" s="5">
        <v>7.8000000000000005E-3</v>
      </c>
      <c r="S9" s="4">
        <v>14467200</v>
      </c>
      <c r="T9" s="4">
        <f t="shared" si="1"/>
        <v>13692300</v>
      </c>
      <c r="U9" s="4">
        <f t="shared" si="2"/>
        <v>4118500</v>
      </c>
      <c r="V9" s="5">
        <v>3.4099999999999998E-2</v>
      </c>
    </row>
    <row r="10" spans="1:22" x14ac:dyDescent="0.2">
      <c r="A10" s="16" t="s">
        <v>350</v>
      </c>
      <c r="B10" s="4">
        <v>871700</v>
      </c>
      <c r="C10" s="4">
        <v>561600</v>
      </c>
      <c r="D10" s="4">
        <v>310100</v>
      </c>
      <c r="E10" s="4">
        <v>3716370000</v>
      </c>
      <c r="F10" s="4">
        <f t="shared" si="0"/>
        <v>32104959282</v>
      </c>
      <c r="G10" s="4">
        <v>0</v>
      </c>
      <c r="H10" s="4">
        <v>0</v>
      </c>
      <c r="I10" s="4">
        <v>0</v>
      </c>
      <c r="J10" s="4">
        <v>80430000</v>
      </c>
      <c r="L10" s="4">
        <v>4778</v>
      </c>
      <c r="M10" s="4">
        <v>2585</v>
      </c>
      <c r="N10" s="4">
        <v>436</v>
      </c>
      <c r="O10" s="4">
        <v>213</v>
      </c>
      <c r="P10" s="4">
        <v>15051900</v>
      </c>
      <c r="Q10" s="4">
        <v>7219900</v>
      </c>
      <c r="R10" s="5">
        <v>3.1899999999999998E-2</v>
      </c>
      <c r="S10" s="4">
        <v>22871900</v>
      </c>
      <c r="T10" s="4">
        <f t="shared" si="1"/>
        <v>13049080</v>
      </c>
      <c r="U10" s="4">
        <f t="shared" si="2"/>
        <v>4118500</v>
      </c>
      <c r="V10" s="5">
        <v>3.8399999999999997E-2</v>
      </c>
    </row>
    <row r="11" spans="1:22" x14ac:dyDescent="0.2">
      <c r="A11" s="16" t="s">
        <v>349</v>
      </c>
      <c r="B11" s="4">
        <v>300</v>
      </c>
      <c r="C11" s="4">
        <v>74300</v>
      </c>
      <c r="D11" s="4">
        <v>-74000</v>
      </c>
      <c r="E11" s="4">
        <v>-931970000</v>
      </c>
      <c r="F11" s="4">
        <f t="shared" si="0"/>
        <v>28388589282</v>
      </c>
      <c r="G11" s="4">
        <v>0</v>
      </c>
      <c r="H11" s="4">
        <v>0</v>
      </c>
      <c r="I11" s="4">
        <v>0</v>
      </c>
      <c r="J11" s="4">
        <v>-26355000</v>
      </c>
      <c r="L11" s="4">
        <v>670</v>
      </c>
      <c r="M11" s="4">
        <v>1513</v>
      </c>
      <c r="N11" s="4">
        <v>29</v>
      </c>
      <c r="O11" s="4">
        <v>79</v>
      </c>
      <c r="P11" s="4">
        <v>1074300</v>
      </c>
      <c r="Q11" s="4">
        <v>2785600</v>
      </c>
      <c r="R11" s="5">
        <v>-3.9000000000000003E-3</v>
      </c>
      <c r="S11" s="4">
        <v>4118500</v>
      </c>
      <c r="T11" s="4">
        <f t="shared" si="1"/>
        <v>13496100</v>
      </c>
      <c r="U11" s="4">
        <f t="shared" si="2"/>
        <v>7379600</v>
      </c>
      <c r="V11" s="5">
        <v>1.5900000000000001E-2</v>
      </c>
    </row>
    <row r="12" spans="1:22" x14ac:dyDescent="0.2">
      <c r="A12" s="16" t="s">
        <v>348</v>
      </c>
      <c r="B12" s="4">
        <v>169400</v>
      </c>
      <c r="C12" s="4">
        <v>80200</v>
      </c>
      <c r="D12" s="4">
        <v>89200</v>
      </c>
      <c r="E12" s="4">
        <v>1106830000</v>
      </c>
      <c r="F12" s="4">
        <f t="shared" ref="F12:F38" si="3">E12+F13</f>
        <v>29320559282</v>
      </c>
      <c r="G12" s="4">
        <v>0</v>
      </c>
      <c r="H12" s="4">
        <v>0</v>
      </c>
      <c r="I12" s="4">
        <v>0</v>
      </c>
      <c r="J12" s="4">
        <v>-104580000</v>
      </c>
      <c r="L12" s="4">
        <v>1484</v>
      </c>
      <c r="M12" s="4">
        <v>1455</v>
      </c>
      <c r="N12" s="4">
        <v>112</v>
      </c>
      <c r="O12" s="4">
        <v>95</v>
      </c>
      <c r="P12" s="4">
        <v>3838900</v>
      </c>
      <c r="Q12" s="4">
        <v>3352800</v>
      </c>
      <c r="R12" s="5">
        <v>1.21E-2</v>
      </c>
      <c r="S12" s="4">
        <v>7379600</v>
      </c>
      <c r="T12" s="4">
        <f t="shared" si="1"/>
        <v>14240090</v>
      </c>
      <c r="U12" s="4">
        <f t="shared" ref="U12:U38" si="4">MIN(S13:S17)</f>
        <v>6457700</v>
      </c>
      <c r="V12" s="5">
        <v>3.9100000000000003E-2</v>
      </c>
    </row>
    <row r="13" spans="1:22" x14ac:dyDescent="0.2">
      <c r="A13" s="16" t="s">
        <v>347</v>
      </c>
      <c r="B13" s="4">
        <v>57300</v>
      </c>
      <c r="C13" s="4">
        <v>1594500</v>
      </c>
      <c r="D13" s="4">
        <v>-1537200</v>
      </c>
      <c r="E13" s="4">
        <v>-19151230000</v>
      </c>
      <c r="F13" s="4">
        <f t="shared" si="3"/>
        <v>28213729282</v>
      </c>
      <c r="G13" s="4">
        <v>0</v>
      </c>
      <c r="H13" s="4">
        <v>0</v>
      </c>
      <c r="I13" s="4">
        <v>0</v>
      </c>
      <c r="J13" s="4">
        <v>43750000</v>
      </c>
      <c r="L13" s="4">
        <v>1455</v>
      </c>
      <c r="M13" s="4">
        <v>2128</v>
      </c>
      <c r="N13" s="4">
        <v>94</v>
      </c>
      <c r="O13" s="4">
        <v>147</v>
      </c>
      <c r="P13" s="4">
        <v>3271600</v>
      </c>
      <c r="Q13" s="4">
        <v>5173100</v>
      </c>
      <c r="R13" s="5">
        <v>0</v>
      </c>
      <c r="S13" s="4">
        <v>8914300</v>
      </c>
      <c r="T13" s="4">
        <f t="shared" si="1"/>
        <v>15115920</v>
      </c>
      <c r="U13" s="4">
        <f t="shared" si="4"/>
        <v>6457700</v>
      </c>
      <c r="V13" s="5">
        <v>1.9900000000000001E-2</v>
      </c>
    </row>
    <row r="14" spans="1:22" x14ac:dyDescent="0.2">
      <c r="A14" s="16" t="s">
        <v>340</v>
      </c>
      <c r="B14" s="4">
        <v>23300</v>
      </c>
      <c r="C14" s="4">
        <v>153200</v>
      </c>
      <c r="D14" s="4">
        <v>-129900</v>
      </c>
      <c r="E14" s="4">
        <v>-1639610000</v>
      </c>
      <c r="F14" s="4">
        <f t="shared" si="3"/>
        <v>47364959282</v>
      </c>
      <c r="G14" s="4">
        <v>0</v>
      </c>
      <c r="H14" s="4">
        <v>0</v>
      </c>
      <c r="I14" s="4">
        <v>0</v>
      </c>
      <c r="J14" s="4">
        <v>43750000</v>
      </c>
      <c r="L14" s="4">
        <v>1965</v>
      </c>
      <c r="M14" s="4">
        <v>2978</v>
      </c>
      <c r="N14" s="4">
        <v>135</v>
      </c>
      <c r="O14" s="4">
        <v>218</v>
      </c>
      <c r="P14" s="4">
        <v>4629700</v>
      </c>
      <c r="Q14" s="4">
        <v>7436700</v>
      </c>
      <c r="R14" s="5">
        <v>-0.02</v>
      </c>
      <c r="S14" s="4">
        <v>12497100</v>
      </c>
      <c r="T14" s="4">
        <f t="shared" si="1"/>
        <v>16028990</v>
      </c>
      <c r="U14" s="4">
        <f t="shared" si="4"/>
        <v>6457700</v>
      </c>
      <c r="V14" s="5">
        <v>3.5200000000000002E-2</v>
      </c>
    </row>
    <row r="15" spans="1:22" x14ac:dyDescent="0.2">
      <c r="A15" s="16" t="s">
        <v>339</v>
      </c>
      <c r="B15" s="4">
        <v>72300</v>
      </c>
      <c r="C15" s="4">
        <v>60289</v>
      </c>
      <c r="D15" s="4">
        <v>12011</v>
      </c>
      <c r="E15" s="4">
        <v>147920000</v>
      </c>
      <c r="F15" s="4">
        <f t="shared" si="3"/>
        <v>49004569282</v>
      </c>
      <c r="G15" s="4">
        <v>0</v>
      </c>
      <c r="H15" s="4">
        <v>0</v>
      </c>
      <c r="I15" s="4">
        <v>0</v>
      </c>
      <c r="J15" s="4">
        <v>17780000</v>
      </c>
      <c r="L15" s="4">
        <v>1713</v>
      </c>
      <c r="M15" s="4">
        <v>2120</v>
      </c>
      <c r="N15" s="4">
        <v>128</v>
      </c>
      <c r="O15" s="4">
        <v>137</v>
      </c>
      <c r="P15" s="4">
        <v>4565700</v>
      </c>
      <c r="Q15" s="4">
        <v>5402400</v>
      </c>
      <c r="R15" s="5">
        <v>4.0000000000000001E-3</v>
      </c>
      <c r="S15" s="4">
        <v>10424200</v>
      </c>
      <c r="T15" s="4">
        <f t="shared" si="1"/>
        <v>16279250</v>
      </c>
      <c r="U15" s="4">
        <f t="shared" si="4"/>
        <v>6457700</v>
      </c>
      <c r="V15" s="5">
        <v>1.95E-2</v>
      </c>
    </row>
    <row r="16" spans="1:22" x14ac:dyDescent="0.2">
      <c r="A16" s="16" t="s">
        <v>338</v>
      </c>
      <c r="B16" s="4">
        <v>3473600</v>
      </c>
      <c r="C16" s="4">
        <v>61200</v>
      </c>
      <c r="D16" s="4">
        <v>3412400</v>
      </c>
      <c r="E16" s="4">
        <v>41887560000</v>
      </c>
      <c r="F16" s="4">
        <f t="shared" si="3"/>
        <v>48856649282</v>
      </c>
      <c r="L16" s="4">
        <v>5853</v>
      </c>
      <c r="M16" s="4">
        <v>2885</v>
      </c>
      <c r="N16" s="4">
        <v>525</v>
      </c>
      <c r="O16" s="4">
        <v>259</v>
      </c>
      <c r="P16" s="4">
        <v>17690300</v>
      </c>
      <c r="Q16" s="4">
        <v>9163200</v>
      </c>
      <c r="R16" s="5">
        <v>6.7599999999999993E-2</v>
      </c>
      <c r="S16" s="4">
        <v>27279100</v>
      </c>
      <c r="T16" s="4">
        <f t="shared" si="1"/>
        <v>14627240</v>
      </c>
      <c r="U16" s="4">
        <f t="shared" si="4"/>
        <v>6457700</v>
      </c>
      <c r="V16" s="5">
        <v>7.1199999999999999E-2</v>
      </c>
    </row>
    <row r="17" spans="1:22" x14ac:dyDescent="0.2">
      <c r="A17" s="16" t="s">
        <v>337</v>
      </c>
      <c r="B17" s="4">
        <v>198000</v>
      </c>
      <c r="C17" s="4">
        <v>5028</v>
      </c>
      <c r="D17" s="4">
        <v>192972</v>
      </c>
      <c r="E17" s="4">
        <v>2285570000</v>
      </c>
      <c r="F17" s="4">
        <f t="shared" si="3"/>
        <v>6969089282</v>
      </c>
      <c r="L17" s="4">
        <v>1255</v>
      </c>
      <c r="M17" s="4">
        <v>1423</v>
      </c>
      <c r="N17" s="4">
        <v>56</v>
      </c>
      <c r="O17" s="4">
        <v>95</v>
      </c>
      <c r="P17" s="4">
        <v>2420500</v>
      </c>
      <c r="Q17" s="4">
        <v>3583600</v>
      </c>
      <c r="R17" s="5">
        <v>8.6E-3</v>
      </c>
      <c r="S17" s="4">
        <v>6457700</v>
      </c>
      <c r="T17" s="4">
        <f t="shared" si="1"/>
        <v>16823360</v>
      </c>
      <c r="U17" s="4">
        <f t="shared" si="4"/>
        <v>8588700</v>
      </c>
      <c r="V17" s="5">
        <v>2.92E-2</v>
      </c>
    </row>
    <row r="18" spans="1:22" x14ac:dyDescent="0.2">
      <c r="A18" s="16" t="s">
        <v>336</v>
      </c>
      <c r="B18" s="4">
        <v>306700</v>
      </c>
      <c r="C18" s="4">
        <v>81900</v>
      </c>
      <c r="D18" s="4">
        <v>224800</v>
      </c>
      <c r="E18" s="4">
        <v>2640050000</v>
      </c>
      <c r="F18" s="4">
        <f t="shared" si="3"/>
        <v>4683519282</v>
      </c>
      <c r="L18" s="4">
        <v>3776</v>
      </c>
      <c r="M18" s="4">
        <v>5999</v>
      </c>
      <c r="N18" s="4">
        <v>232</v>
      </c>
      <c r="O18" s="4">
        <v>405</v>
      </c>
      <c r="P18" s="4">
        <v>11393200</v>
      </c>
      <c r="Q18" s="4">
        <v>15228700</v>
      </c>
      <c r="R18" s="5">
        <v>-4.6799999999999994E-2</v>
      </c>
      <c r="S18" s="4">
        <v>27890500</v>
      </c>
      <c r="T18" s="4">
        <f t="shared" si="1"/>
        <v>15679500</v>
      </c>
      <c r="U18" s="4">
        <f t="shared" si="4"/>
        <v>8588700</v>
      </c>
      <c r="V18" s="5">
        <v>7.6700000000000004E-2</v>
      </c>
    </row>
    <row r="19" spans="1:22" x14ac:dyDescent="0.2">
      <c r="A19" s="16" t="s">
        <v>335</v>
      </c>
      <c r="B19" s="4">
        <v>7800</v>
      </c>
      <c r="C19" s="4">
        <v>381900</v>
      </c>
      <c r="D19" s="4">
        <v>-374100</v>
      </c>
      <c r="E19" s="4">
        <v>-4606000000</v>
      </c>
      <c r="F19" s="4">
        <f t="shared" si="3"/>
        <v>2043469282</v>
      </c>
      <c r="G19" s="4">
        <v>0</v>
      </c>
      <c r="H19" s="4">
        <v>0</v>
      </c>
      <c r="I19" s="4">
        <v>0</v>
      </c>
      <c r="J19" s="4">
        <v>78015000</v>
      </c>
      <c r="L19" s="4">
        <v>1413</v>
      </c>
      <c r="M19" s="4">
        <v>2302</v>
      </c>
      <c r="N19" s="4">
        <v>74</v>
      </c>
      <c r="O19" s="4">
        <v>145</v>
      </c>
      <c r="P19" s="4">
        <v>2888300</v>
      </c>
      <c r="Q19" s="4">
        <v>5664800</v>
      </c>
      <c r="R19" s="5">
        <v>-1.6200000000000003E-2</v>
      </c>
      <c r="S19" s="4">
        <v>9090100</v>
      </c>
      <c r="T19" s="4">
        <f t="shared" si="1"/>
        <v>15438230</v>
      </c>
      <c r="U19" s="4">
        <f t="shared" si="4"/>
        <v>8588700</v>
      </c>
      <c r="V19" s="5">
        <v>0.02</v>
      </c>
    </row>
    <row r="20" spans="1:22" x14ac:dyDescent="0.2">
      <c r="A20" s="16" t="s">
        <v>334</v>
      </c>
      <c r="B20" s="4">
        <v>58900</v>
      </c>
      <c r="C20" s="4">
        <v>125300</v>
      </c>
      <c r="D20" s="4">
        <v>-66400</v>
      </c>
      <c r="E20" s="4">
        <v>-822030000</v>
      </c>
      <c r="F20" s="4">
        <f t="shared" si="3"/>
        <v>6649469282</v>
      </c>
      <c r="G20" s="4">
        <v>0</v>
      </c>
      <c r="H20" s="4">
        <v>0</v>
      </c>
      <c r="I20" s="4">
        <v>0</v>
      </c>
      <c r="J20" s="4">
        <v>104300000</v>
      </c>
      <c r="L20" s="4">
        <v>2317</v>
      </c>
      <c r="M20" s="4">
        <v>2315</v>
      </c>
      <c r="N20" s="4">
        <v>187</v>
      </c>
      <c r="O20" s="4">
        <v>197</v>
      </c>
      <c r="P20" s="4">
        <v>7136400</v>
      </c>
      <c r="Q20" s="4">
        <v>8692400</v>
      </c>
      <c r="R20" s="5">
        <v>4.0999999999999995E-3</v>
      </c>
      <c r="S20" s="4">
        <v>16439700</v>
      </c>
      <c r="T20" s="4">
        <f t="shared" si="1"/>
        <v>15434120</v>
      </c>
      <c r="U20" s="4">
        <f t="shared" si="4"/>
        <v>8588700</v>
      </c>
      <c r="V20" s="5">
        <v>3.9100000000000003E-2</v>
      </c>
    </row>
    <row r="21" spans="1:22" x14ac:dyDescent="0.2">
      <c r="A21" s="16" t="s">
        <v>333</v>
      </c>
      <c r="B21" s="4">
        <v>21800</v>
      </c>
      <c r="C21" s="4">
        <v>2700</v>
      </c>
      <c r="D21" s="4">
        <v>19100</v>
      </c>
      <c r="E21" s="4">
        <v>237900000</v>
      </c>
      <c r="F21" s="4">
        <f t="shared" si="3"/>
        <v>7471499282</v>
      </c>
      <c r="G21" s="4">
        <v>0</v>
      </c>
      <c r="H21" s="4">
        <v>0</v>
      </c>
      <c r="I21" s="4">
        <v>0</v>
      </c>
      <c r="J21" s="4">
        <v>104300000</v>
      </c>
      <c r="L21" s="4">
        <v>1340</v>
      </c>
      <c r="M21" s="4">
        <v>1608</v>
      </c>
      <c r="N21" s="4">
        <v>97</v>
      </c>
      <c r="O21" s="4">
        <v>96</v>
      </c>
      <c r="P21" s="4">
        <v>3122600</v>
      </c>
      <c r="Q21" s="4">
        <v>4384300</v>
      </c>
      <c r="R21" s="5">
        <v>4.0999999999999995E-3</v>
      </c>
      <c r="S21" s="4">
        <v>8588700</v>
      </c>
      <c r="T21" s="4">
        <f t="shared" si="1"/>
        <v>15378390</v>
      </c>
      <c r="U21" s="4">
        <f t="shared" si="4"/>
        <v>10759000</v>
      </c>
      <c r="V21" s="5">
        <v>0.02</v>
      </c>
    </row>
    <row r="22" spans="1:22" x14ac:dyDescent="0.2">
      <c r="A22" s="16" t="s">
        <v>332</v>
      </c>
      <c r="B22" s="4">
        <v>134500</v>
      </c>
      <c r="C22" s="4">
        <v>109500</v>
      </c>
      <c r="D22" s="4">
        <v>25000</v>
      </c>
      <c r="E22" s="4">
        <v>305340000</v>
      </c>
      <c r="F22" s="4">
        <f t="shared" si="3"/>
        <v>7233599282</v>
      </c>
      <c r="L22" s="4">
        <v>2132</v>
      </c>
      <c r="M22" s="4">
        <v>2038</v>
      </c>
      <c r="N22" s="4">
        <v>205</v>
      </c>
      <c r="O22" s="4">
        <v>156</v>
      </c>
      <c r="P22" s="4">
        <v>8611500</v>
      </c>
      <c r="Q22" s="4">
        <v>5956200</v>
      </c>
      <c r="R22" s="5">
        <v>1.6399999999999998E-2</v>
      </c>
      <c r="S22" s="4">
        <v>14819500</v>
      </c>
      <c r="T22" s="4">
        <f t="shared" si="1"/>
        <v>14759880</v>
      </c>
      <c r="U22" s="4">
        <f t="shared" si="4"/>
        <v>10759000</v>
      </c>
      <c r="V22" s="5">
        <v>3.9699999999999999E-2</v>
      </c>
    </row>
    <row r="23" spans="1:22" x14ac:dyDescent="0.2">
      <c r="A23" s="16" t="s">
        <v>331</v>
      </c>
      <c r="B23" s="4">
        <v>59098</v>
      </c>
      <c r="C23" s="4">
        <v>226000</v>
      </c>
      <c r="D23" s="4">
        <v>-166902</v>
      </c>
      <c r="E23" s="4">
        <v>-2084180000</v>
      </c>
      <c r="F23" s="4">
        <f t="shared" si="3"/>
        <v>6928259282</v>
      </c>
      <c r="L23" s="4">
        <v>1640</v>
      </c>
      <c r="M23" s="4">
        <v>3722</v>
      </c>
      <c r="N23" s="4">
        <v>141</v>
      </c>
      <c r="O23" s="4">
        <v>255</v>
      </c>
      <c r="P23" s="4">
        <v>5753900</v>
      </c>
      <c r="Q23" s="4">
        <v>10405300</v>
      </c>
      <c r="R23" s="5">
        <v>-2.86E-2</v>
      </c>
      <c r="S23" s="4">
        <v>17672600</v>
      </c>
      <c r="T23" s="4">
        <f t="shared" si="1"/>
        <v>14196310</v>
      </c>
      <c r="U23" s="4">
        <f t="shared" si="4"/>
        <v>10759000</v>
      </c>
      <c r="V23" s="5">
        <v>3.1800000000000002E-2</v>
      </c>
    </row>
    <row r="24" spans="1:22" x14ac:dyDescent="0.2">
      <c r="A24" s="16" t="s">
        <v>330</v>
      </c>
      <c r="B24" s="4">
        <v>96500</v>
      </c>
      <c r="C24" s="4">
        <v>529700</v>
      </c>
      <c r="D24" s="4">
        <v>-433200</v>
      </c>
      <c r="E24" s="4">
        <v>-5577860000</v>
      </c>
      <c r="F24" s="4">
        <f t="shared" si="3"/>
        <v>9012439282</v>
      </c>
      <c r="L24" s="4">
        <v>2369</v>
      </c>
      <c r="M24" s="4">
        <v>4842</v>
      </c>
      <c r="N24" s="4">
        <v>183</v>
      </c>
      <c r="O24" s="4">
        <v>368</v>
      </c>
      <c r="P24" s="4">
        <v>7041100</v>
      </c>
      <c r="Q24" s="4">
        <v>13305900</v>
      </c>
      <c r="R24" s="5">
        <v>-3.1800000000000002E-2</v>
      </c>
      <c r="S24" s="4">
        <v>21627800</v>
      </c>
      <c r="T24" s="4">
        <f t="shared" si="1"/>
        <v>13366730</v>
      </c>
      <c r="U24" s="4">
        <f t="shared" si="4"/>
        <v>6677400</v>
      </c>
      <c r="V24" s="5">
        <v>4.5999999999999999E-2</v>
      </c>
    </row>
    <row r="25" spans="1:22" x14ac:dyDescent="0.2">
      <c r="A25" s="16" t="s">
        <v>329</v>
      </c>
      <c r="B25" s="4">
        <v>129500</v>
      </c>
      <c r="C25" s="4">
        <v>315200</v>
      </c>
      <c r="D25" s="4">
        <v>-185700</v>
      </c>
      <c r="E25" s="4">
        <v>-2439540000</v>
      </c>
      <c r="F25" s="4">
        <f t="shared" si="3"/>
        <v>14590299282</v>
      </c>
      <c r="L25" s="4">
        <v>1763</v>
      </c>
      <c r="M25" s="4">
        <v>2413</v>
      </c>
      <c r="N25" s="4">
        <v>130</v>
      </c>
      <c r="O25" s="4">
        <v>225</v>
      </c>
      <c r="P25" s="4">
        <v>4672900</v>
      </c>
      <c r="Q25" s="4">
        <v>7749600</v>
      </c>
      <c r="R25" s="5">
        <v>3.9000000000000003E-3</v>
      </c>
      <c r="S25" s="4">
        <v>12926800</v>
      </c>
      <c r="T25" s="4">
        <f t="shared" si="1"/>
        <v>13369760</v>
      </c>
      <c r="U25" s="4">
        <f t="shared" si="4"/>
        <v>6677400</v>
      </c>
      <c r="V25" s="5">
        <v>2.6699999999999998E-2</v>
      </c>
    </row>
    <row r="26" spans="1:22" x14ac:dyDescent="0.2">
      <c r="A26" s="16" t="s">
        <v>328</v>
      </c>
      <c r="B26" s="4">
        <v>343000</v>
      </c>
      <c r="C26" s="4">
        <v>74500</v>
      </c>
      <c r="D26" s="4">
        <v>268500</v>
      </c>
      <c r="E26" s="4">
        <v>3504500000</v>
      </c>
      <c r="F26" s="4">
        <f t="shared" si="3"/>
        <v>17029839282</v>
      </c>
      <c r="L26" s="4">
        <v>1400</v>
      </c>
      <c r="M26" s="4">
        <v>2175</v>
      </c>
      <c r="N26" s="4">
        <v>101</v>
      </c>
      <c r="O26" s="4">
        <v>136</v>
      </c>
      <c r="P26" s="4">
        <v>3227900</v>
      </c>
      <c r="Q26" s="4">
        <v>4725700</v>
      </c>
      <c r="R26" s="5">
        <v>-2.3199999999999998E-2</v>
      </c>
      <c r="S26" s="4">
        <v>10759000</v>
      </c>
      <c r="T26" s="4">
        <f t="shared" si="1"/>
        <v>13209930</v>
      </c>
      <c r="U26" s="4">
        <f t="shared" si="4"/>
        <v>6677400</v>
      </c>
      <c r="V26" s="5">
        <v>3.39E-2</v>
      </c>
    </row>
    <row r="27" spans="1:22" x14ac:dyDescent="0.2">
      <c r="A27" s="16" t="s">
        <v>327</v>
      </c>
      <c r="B27" s="4">
        <v>704300</v>
      </c>
      <c r="C27" s="4">
        <v>120948</v>
      </c>
      <c r="D27" s="4">
        <v>583352</v>
      </c>
      <c r="E27" s="4">
        <v>7687680000</v>
      </c>
      <c r="F27" s="4">
        <f t="shared" si="3"/>
        <v>13525339282</v>
      </c>
      <c r="L27" s="4">
        <v>6478</v>
      </c>
      <c r="M27" s="4">
        <v>3093</v>
      </c>
      <c r="N27" s="4">
        <v>525</v>
      </c>
      <c r="O27" s="4">
        <v>217</v>
      </c>
      <c r="P27" s="4">
        <v>17083200</v>
      </c>
      <c r="Q27" s="4">
        <v>7578700</v>
      </c>
      <c r="R27" s="5">
        <v>3.1300000000000001E-2</v>
      </c>
      <c r="S27" s="4">
        <v>28418900</v>
      </c>
      <c r="T27" s="4">
        <f t="shared" si="1"/>
        <v>11487120</v>
      </c>
      <c r="U27" s="4">
        <f t="shared" si="4"/>
        <v>6677400</v>
      </c>
      <c r="V27" s="5">
        <v>4.5499999999999999E-2</v>
      </c>
    </row>
    <row r="28" spans="1:22" x14ac:dyDescent="0.2">
      <c r="A28" s="16" t="s">
        <v>326</v>
      </c>
      <c r="B28" s="4">
        <v>503000</v>
      </c>
      <c r="C28" s="4">
        <v>157700</v>
      </c>
      <c r="D28" s="4">
        <v>345300</v>
      </c>
      <c r="E28" s="4">
        <v>4393350000</v>
      </c>
      <c r="F28" s="4">
        <f t="shared" si="3"/>
        <v>5837659282</v>
      </c>
      <c r="L28" s="4">
        <v>4377</v>
      </c>
      <c r="M28" s="4">
        <v>2978</v>
      </c>
      <c r="N28" s="4">
        <v>299</v>
      </c>
      <c r="O28" s="4">
        <v>152</v>
      </c>
      <c r="P28" s="4">
        <v>10082700</v>
      </c>
      <c r="Q28" s="4">
        <v>5881000</v>
      </c>
      <c r="R28" s="5">
        <v>7.9000000000000008E-3</v>
      </c>
      <c r="S28" s="4">
        <v>16451900</v>
      </c>
      <c r="T28" s="4">
        <f t="shared" si="1"/>
        <v>11802760</v>
      </c>
      <c r="U28" s="4">
        <f t="shared" si="4"/>
        <v>6677400</v>
      </c>
      <c r="V28" s="5">
        <v>3.4500000000000003E-2</v>
      </c>
    </row>
    <row r="29" spans="1:22" x14ac:dyDescent="0.2">
      <c r="A29" s="16" t="s">
        <v>325</v>
      </c>
      <c r="B29" s="4">
        <v>32400</v>
      </c>
      <c r="C29" s="4">
        <v>493900</v>
      </c>
      <c r="D29" s="4">
        <v>-461500</v>
      </c>
      <c r="E29" s="4">
        <v>-5860580000</v>
      </c>
      <c r="F29" s="4">
        <f t="shared" si="3"/>
        <v>1444309282</v>
      </c>
      <c r="L29" s="4">
        <v>1684</v>
      </c>
      <c r="M29" s="4">
        <v>1342</v>
      </c>
      <c r="N29" s="4">
        <v>89</v>
      </c>
      <c r="O29" s="4">
        <v>92</v>
      </c>
      <c r="P29" s="4">
        <v>3136900</v>
      </c>
      <c r="Q29" s="4">
        <v>2920600</v>
      </c>
      <c r="R29" s="5">
        <v>-7.8000000000000005E-3</v>
      </c>
      <c r="S29" s="4">
        <v>6677400</v>
      </c>
      <c r="T29" s="4">
        <f t="shared" si="1"/>
        <v>14198370</v>
      </c>
      <c r="U29" s="4">
        <f t="shared" si="4"/>
        <v>8031400</v>
      </c>
      <c r="V29" s="5">
        <v>1.9400000000000001E-2</v>
      </c>
    </row>
    <row r="30" spans="1:22" x14ac:dyDescent="0.2">
      <c r="A30" s="16" t="s">
        <v>324</v>
      </c>
      <c r="B30" s="4">
        <v>1165700</v>
      </c>
      <c r="C30" s="4">
        <v>1392300</v>
      </c>
      <c r="D30" s="4">
        <v>-226600</v>
      </c>
      <c r="E30" s="4">
        <v>-2471570000</v>
      </c>
      <c r="F30" s="4">
        <f t="shared" si="3"/>
        <v>7304889282</v>
      </c>
      <c r="L30" s="4">
        <v>3110</v>
      </c>
      <c r="M30" s="4">
        <v>3358</v>
      </c>
      <c r="N30" s="4">
        <v>200</v>
      </c>
      <c r="O30" s="4">
        <v>185</v>
      </c>
      <c r="P30" s="4">
        <v>7314000</v>
      </c>
      <c r="Q30" s="4">
        <v>7727600</v>
      </c>
      <c r="R30" s="5">
        <v>0.02</v>
      </c>
      <c r="S30" s="4">
        <v>16398600</v>
      </c>
      <c r="T30" s="4">
        <f t="shared" si="1"/>
        <v>13941240</v>
      </c>
      <c r="U30" s="4">
        <f t="shared" si="4"/>
        <v>8031400</v>
      </c>
      <c r="V30" s="5">
        <v>4.2999999999999997E-2</v>
      </c>
    </row>
    <row r="31" spans="1:22" x14ac:dyDescent="0.2">
      <c r="A31" s="16" t="s">
        <v>323</v>
      </c>
      <c r="B31" s="4">
        <v>86900</v>
      </c>
      <c r="C31" s="4">
        <v>190600</v>
      </c>
      <c r="D31" s="4">
        <v>-103700</v>
      </c>
      <c r="E31" s="4">
        <v>-1323620000</v>
      </c>
      <c r="F31" s="4">
        <f t="shared" si="3"/>
        <v>9776459282</v>
      </c>
      <c r="L31" s="4">
        <v>1942</v>
      </c>
      <c r="M31" s="4">
        <v>2010</v>
      </c>
      <c r="N31" s="4">
        <v>115</v>
      </c>
      <c r="O31" s="4">
        <v>117</v>
      </c>
      <c r="P31" s="4">
        <v>3782200</v>
      </c>
      <c r="Q31" s="4">
        <v>3908400</v>
      </c>
      <c r="R31" s="5">
        <v>-7.9000000000000008E-3</v>
      </c>
      <c r="S31" s="4">
        <v>8031400</v>
      </c>
      <c r="T31" s="4">
        <f t="shared" si="1"/>
        <v>14672450</v>
      </c>
      <c r="U31" s="4">
        <f t="shared" si="4"/>
        <v>8634400</v>
      </c>
      <c r="V31" s="5">
        <v>2.7300000000000001E-2</v>
      </c>
    </row>
    <row r="32" spans="1:22" x14ac:dyDescent="0.2">
      <c r="A32" s="16" t="s">
        <v>322</v>
      </c>
      <c r="B32" s="4">
        <v>400</v>
      </c>
      <c r="C32" s="4">
        <v>124850</v>
      </c>
      <c r="D32" s="4">
        <v>-124450</v>
      </c>
      <c r="E32" s="4">
        <v>-1584820000</v>
      </c>
      <c r="F32" s="4">
        <f t="shared" si="3"/>
        <v>11100079282</v>
      </c>
      <c r="L32" s="4">
        <v>2170</v>
      </c>
      <c r="M32" s="4">
        <v>1885</v>
      </c>
      <c r="N32" s="4">
        <v>96</v>
      </c>
      <c r="O32" s="4">
        <v>94</v>
      </c>
      <c r="P32" s="4">
        <v>3750300</v>
      </c>
      <c r="Q32" s="4">
        <v>3933400</v>
      </c>
      <c r="R32" s="5">
        <v>4.0000000000000001E-3</v>
      </c>
      <c r="S32" s="4">
        <v>8634400</v>
      </c>
      <c r="T32" s="4">
        <f t="shared" si="1"/>
        <v>14838520</v>
      </c>
      <c r="U32" s="4">
        <f t="shared" si="4"/>
        <v>9160700</v>
      </c>
      <c r="V32" s="5">
        <v>3.4799999999999998E-2</v>
      </c>
    </row>
    <row r="33" spans="1:22" x14ac:dyDescent="0.2">
      <c r="A33" s="16" t="s">
        <v>321</v>
      </c>
      <c r="B33" s="4">
        <v>2133700</v>
      </c>
      <c r="C33" s="4">
        <v>6900</v>
      </c>
      <c r="D33" s="4">
        <v>2126800</v>
      </c>
      <c r="E33" s="4">
        <v>26246970000</v>
      </c>
      <c r="F33" s="4">
        <f t="shared" si="3"/>
        <v>12684899282</v>
      </c>
      <c r="L33" s="4">
        <v>2574</v>
      </c>
      <c r="M33" s="4">
        <v>2205</v>
      </c>
      <c r="N33" s="4">
        <v>184</v>
      </c>
      <c r="O33" s="4">
        <v>144</v>
      </c>
      <c r="P33" s="4">
        <v>6195600</v>
      </c>
      <c r="Q33" s="4">
        <v>5336600</v>
      </c>
      <c r="R33" s="5">
        <v>3.2799999999999996E-2</v>
      </c>
      <c r="S33" s="4">
        <v>12036900</v>
      </c>
      <c r="T33" s="4">
        <f t="shared" si="1"/>
        <v>15622870</v>
      </c>
      <c r="U33" s="4">
        <f t="shared" si="4"/>
        <v>9160700</v>
      </c>
      <c r="V33" s="5">
        <v>4.3499999999999997E-2</v>
      </c>
    </row>
    <row r="34" spans="1:22" x14ac:dyDescent="0.2">
      <c r="A34" s="16" t="s">
        <v>320</v>
      </c>
      <c r="B34" s="4">
        <v>185200</v>
      </c>
      <c r="C34" s="4">
        <v>77700</v>
      </c>
      <c r="D34" s="4">
        <v>107500</v>
      </c>
      <c r="E34" s="4">
        <v>1362050000</v>
      </c>
      <c r="F34" s="4">
        <f t="shared" si="3"/>
        <v>-13562070718</v>
      </c>
      <c r="L34" s="4">
        <v>1860</v>
      </c>
      <c r="M34" s="4">
        <v>4228</v>
      </c>
      <c r="N34" s="4">
        <v>86</v>
      </c>
      <c r="O34" s="4">
        <v>227</v>
      </c>
      <c r="P34" s="4">
        <v>3616300</v>
      </c>
      <c r="Q34" s="4">
        <v>8565200</v>
      </c>
      <c r="R34" s="5">
        <v>-3.27E-2</v>
      </c>
      <c r="S34" s="4">
        <v>13332000</v>
      </c>
      <c r="T34" s="4">
        <f t="shared" si="1"/>
        <v>15352700</v>
      </c>
      <c r="U34" s="4">
        <f t="shared" si="4"/>
        <v>9160700</v>
      </c>
      <c r="V34" s="5">
        <v>4.6900000000000004E-2</v>
      </c>
    </row>
    <row r="35" spans="1:22" x14ac:dyDescent="0.2">
      <c r="A35" s="16" t="s">
        <v>319</v>
      </c>
      <c r="B35" s="4">
        <v>43200</v>
      </c>
      <c r="C35" s="4">
        <v>1569900</v>
      </c>
      <c r="D35" s="4">
        <v>-1526700</v>
      </c>
      <c r="E35" s="4">
        <v>-19773290000</v>
      </c>
      <c r="F35" s="4">
        <f t="shared" si="3"/>
        <v>-14924120718</v>
      </c>
      <c r="L35" s="4">
        <v>2593</v>
      </c>
      <c r="M35" s="4">
        <v>2462</v>
      </c>
      <c r="N35" s="4">
        <v>149</v>
      </c>
      <c r="O35" s="4">
        <v>186</v>
      </c>
      <c r="P35" s="4">
        <v>5430500</v>
      </c>
      <c r="Q35" s="4">
        <v>6946300</v>
      </c>
      <c r="R35" s="5">
        <v>-1.5800000000000002E-2</v>
      </c>
      <c r="S35" s="4">
        <v>12957100</v>
      </c>
      <c r="T35" s="4">
        <f t="shared" si="1"/>
        <v>14732700</v>
      </c>
      <c r="U35" s="4">
        <f t="shared" si="4"/>
        <v>9160700</v>
      </c>
      <c r="V35" s="5">
        <v>3.8199999999999998E-2</v>
      </c>
    </row>
    <row r="36" spans="1:22" x14ac:dyDescent="0.2">
      <c r="A36" s="16" t="s">
        <v>318</v>
      </c>
      <c r="B36" s="4">
        <v>18476</v>
      </c>
      <c r="C36" s="4">
        <v>160037</v>
      </c>
      <c r="D36" s="4">
        <v>-141561</v>
      </c>
      <c r="E36" s="4">
        <v>-1795900000</v>
      </c>
      <c r="F36" s="4">
        <f t="shared" si="3"/>
        <v>4849169282</v>
      </c>
      <c r="L36" s="4">
        <v>1975</v>
      </c>
      <c r="M36" s="4">
        <v>2375</v>
      </c>
      <c r="N36" s="4">
        <v>113</v>
      </c>
      <c r="O36" s="4">
        <v>118</v>
      </c>
      <c r="P36" s="4">
        <v>4326500</v>
      </c>
      <c r="Q36" s="4">
        <v>4289000</v>
      </c>
      <c r="R36" s="5">
        <v>1.5900000000000001E-2</v>
      </c>
      <c r="S36" s="4">
        <v>9160700</v>
      </c>
      <c r="T36" s="4">
        <f t="shared" si="1"/>
        <v>15655000</v>
      </c>
      <c r="U36" s="4">
        <f t="shared" si="4"/>
        <v>11190800</v>
      </c>
      <c r="V36" s="5">
        <v>3.0899999999999997E-2</v>
      </c>
    </row>
    <row r="37" spans="1:22" x14ac:dyDescent="0.2">
      <c r="A37" s="16" t="s">
        <v>317</v>
      </c>
      <c r="B37" s="4">
        <v>89900</v>
      </c>
      <c r="C37" s="4">
        <v>1241100</v>
      </c>
      <c r="D37" s="4">
        <v>-1151200</v>
      </c>
      <c r="E37" s="4">
        <v>-14755030000</v>
      </c>
      <c r="F37" s="4">
        <f t="shared" si="3"/>
        <v>6645069282</v>
      </c>
      <c r="L37" s="4">
        <v>2307</v>
      </c>
      <c r="M37" s="4">
        <v>3047</v>
      </c>
      <c r="N37" s="4">
        <v>88</v>
      </c>
      <c r="O37" s="4">
        <v>181</v>
      </c>
      <c r="P37" s="4">
        <v>3629300</v>
      </c>
      <c r="Q37" s="4">
        <v>6850700</v>
      </c>
      <c r="R37" s="5">
        <v>-3.1699999999999999E-2</v>
      </c>
      <c r="S37" s="4">
        <v>11190800</v>
      </c>
      <c r="T37" s="4">
        <f t="shared" si="1"/>
        <v>15285060</v>
      </c>
      <c r="U37" s="4">
        <f t="shared" si="4"/>
        <v>10295100</v>
      </c>
      <c r="V37" s="5">
        <v>4.2000000000000003E-2</v>
      </c>
    </row>
    <row r="38" spans="1:22" x14ac:dyDescent="0.2">
      <c r="A38" s="16" t="s">
        <v>316</v>
      </c>
      <c r="B38" s="4">
        <v>1613071</v>
      </c>
      <c r="C38" s="4">
        <v>862213</v>
      </c>
      <c r="D38" s="4">
        <v>750858</v>
      </c>
      <c r="E38" s="4">
        <v>9365360000</v>
      </c>
      <c r="F38" s="4">
        <f t="shared" si="3"/>
        <v>21400099282</v>
      </c>
      <c r="L38" s="4">
        <v>4057</v>
      </c>
      <c r="M38" s="4">
        <v>4030</v>
      </c>
      <c r="N38" s="4">
        <v>275</v>
      </c>
      <c r="O38" s="4">
        <v>248</v>
      </c>
      <c r="P38" s="4">
        <v>9500100</v>
      </c>
      <c r="Q38" s="4">
        <v>9630200</v>
      </c>
      <c r="R38" s="5">
        <v>1.9699999999999999E-2</v>
      </c>
      <c r="S38" s="4">
        <v>19608300</v>
      </c>
      <c r="T38" s="4">
        <f t="shared" si="1"/>
        <v>13901520</v>
      </c>
      <c r="U38" s="4">
        <f t="shared" si="4"/>
        <v>10295100</v>
      </c>
      <c r="V38" s="5">
        <v>6.8199999999999997E-2</v>
      </c>
    </row>
    <row r="39" spans="1:22" x14ac:dyDescent="0.2">
      <c r="A39" s="16" t="s">
        <v>315</v>
      </c>
      <c r="B39" s="4">
        <v>52800</v>
      </c>
      <c r="C39" s="4">
        <v>1504100</v>
      </c>
      <c r="D39" s="4">
        <v>-1451300</v>
      </c>
      <c r="E39" s="4">
        <v>-19074750000</v>
      </c>
      <c r="F39" s="4">
        <f t="shared" ref="F39:F44" si="5">E39+F40</f>
        <v>12034739282</v>
      </c>
      <c r="L39" s="4">
        <v>4891</v>
      </c>
      <c r="M39" s="4">
        <v>7956</v>
      </c>
      <c r="N39" s="4">
        <v>344</v>
      </c>
      <c r="O39" s="4">
        <v>585</v>
      </c>
      <c r="P39" s="4">
        <v>10614700</v>
      </c>
      <c r="Q39" s="4">
        <v>18929100</v>
      </c>
      <c r="R39" s="5">
        <v>-5.4900000000000004E-2</v>
      </c>
      <c r="S39" s="4">
        <v>30633500</v>
      </c>
      <c r="T39" s="4">
        <f t="shared" ref="T39:T44" si="6">AVERAGE(S40:S49)</f>
        <v>11759730</v>
      </c>
      <c r="U39" s="4">
        <f t="shared" ref="U39:U44" si="7">MIN(S40:S44)</f>
        <v>10295100</v>
      </c>
      <c r="V39" s="5">
        <v>7.0199999999999999E-2</v>
      </c>
    </row>
    <row r="40" spans="1:22" x14ac:dyDescent="0.2">
      <c r="A40" s="16" t="s">
        <v>314</v>
      </c>
      <c r="B40" s="4">
        <v>565500</v>
      </c>
      <c r="C40" s="4">
        <v>511210</v>
      </c>
      <c r="D40" s="4">
        <v>54290</v>
      </c>
      <c r="E40" s="4">
        <v>716950000</v>
      </c>
      <c r="F40" s="4">
        <f t="shared" si="5"/>
        <v>31109489282</v>
      </c>
      <c r="L40" s="4">
        <v>2025</v>
      </c>
      <c r="M40" s="4">
        <v>2159</v>
      </c>
      <c r="N40" s="4">
        <v>135</v>
      </c>
      <c r="O40" s="4">
        <v>216</v>
      </c>
      <c r="P40" s="4">
        <v>4709300</v>
      </c>
      <c r="Q40" s="4">
        <v>8179500</v>
      </c>
      <c r="R40" s="5">
        <v>2.29E-2</v>
      </c>
      <c r="S40" s="4">
        <v>13827300</v>
      </c>
      <c r="T40" s="4">
        <f t="shared" si="6"/>
        <v>11502380</v>
      </c>
      <c r="U40" s="4">
        <f t="shared" si="7"/>
        <v>6757100</v>
      </c>
      <c r="V40" s="5">
        <v>4.3700000000000003E-2</v>
      </c>
    </row>
    <row r="41" spans="1:22" x14ac:dyDescent="0.2">
      <c r="A41" s="16" t="s">
        <v>310</v>
      </c>
      <c r="B41" s="4">
        <v>734100</v>
      </c>
      <c r="C41" s="4">
        <v>184600</v>
      </c>
      <c r="D41" s="4">
        <v>549500</v>
      </c>
      <c r="E41" s="4">
        <v>7312150000</v>
      </c>
      <c r="F41" s="4">
        <f t="shared" si="5"/>
        <v>30392539282</v>
      </c>
      <c r="L41" s="4">
        <v>2089</v>
      </c>
      <c r="M41" s="4">
        <v>3594</v>
      </c>
      <c r="N41" s="4">
        <v>114</v>
      </c>
      <c r="O41" s="4">
        <v>344</v>
      </c>
      <c r="P41" s="4">
        <v>3684200</v>
      </c>
      <c r="Q41" s="4">
        <v>11104300</v>
      </c>
      <c r="R41" s="5">
        <v>-1.1399999999999999E-2</v>
      </c>
      <c r="S41" s="4">
        <v>15343500</v>
      </c>
      <c r="T41" s="4">
        <f t="shared" si="6"/>
        <v>10900010</v>
      </c>
      <c r="U41" s="4">
        <f t="shared" si="7"/>
        <v>6757100</v>
      </c>
      <c r="V41" s="5">
        <v>4.0500000000000001E-2</v>
      </c>
    </row>
    <row r="42" spans="1:22" x14ac:dyDescent="0.2">
      <c r="A42" s="16" t="s">
        <v>309</v>
      </c>
      <c r="B42" s="4">
        <v>524500</v>
      </c>
      <c r="C42" s="4">
        <v>241687</v>
      </c>
      <c r="D42" s="4">
        <v>282813</v>
      </c>
      <c r="E42" s="4">
        <v>3776880000</v>
      </c>
      <c r="F42" s="4">
        <f t="shared" si="5"/>
        <v>23080389282</v>
      </c>
      <c r="L42" s="4">
        <v>1424</v>
      </c>
      <c r="M42" s="4">
        <v>2178</v>
      </c>
      <c r="N42" s="4">
        <v>107</v>
      </c>
      <c r="O42" s="4">
        <v>184</v>
      </c>
      <c r="P42" s="4">
        <v>3711300</v>
      </c>
      <c r="Q42" s="4">
        <v>5900100</v>
      </c>
      <c r="R42" s="5">
        <v>-3.7000000000000002E-3</v>
      </c>
      <c r="S42" s="4">
        <v>10295100</v>
      </c>
      <c r="T42" s="4">
        <f t="shared" si="6"/>
        <v>12086780</v>
      </c>
      <c r="U42" s="4">
        <f t="shared" si="7"/>
        <v>6757100</v>
      </c>
      <c r="V42" s="5">
        <v>2.9399999999999999E-2</v>
      </c>
    </row>
    <row r="43" spans="1:22" x14ac:dyDescent="0.2">
      <c r="A43" s="16" t="s">
        <v>306</v>
      </c>
      <c r="B43" s="4">
        <v>1132500</v>
      </c>
      <c r="C43" s="4">
        <v>292900</v>
      </c>
      <c r="D43" s="4">
        <v>839600</v>
      </c>
      <c r="E43" s="4">
        <v>11240780000</v>
      </c>
      <c r="F43" s="4">
        <f t="shared" si="5"/>
        <v>19303509282</v>
      </c>
      <c r="L43" s="4">
        <v>2283</v>
      </c>
      <c r="M43" s="4">
        <v>6075</v>
      </c>
      <c r="N43" s="4">
        <v>149</v>
      </c>
      <c r="O43" s="4">
        <v>363</v>
      </c>
      <c r="P43" s="4">
        <v>5786500</v>
      </c>
      <c r="Q43" s="4">
        <v>12621000</v>
      </c>
      <c r="R43" s="5">
        <v>-4.8600000000000004E-2</v>
      </c>
      <c r="S43" s="4">
        <v>19880400</v>
      </c>
      <c r="T43" s="4">
        <f t="shared" si="6"/>
        <v>11237080</v>
      </c>
      <c r="U43" s="4">
        <f t="shared" si="7"/>
        <v>5772900</v>
      </c>
      <c r="V43" s="5">
        <v>0.05</v>
      </c>
    </row>
    <row r="44" spans="1:22" x14ac:dyDescent="0.2">
      <c r="A44" s="16" t="s">
        <v>305</v>
      </c>
      <c r="B44" s="4">
        <v>6200</v>
      </c>
      <c r="C44" s="4">
        <v>1473100</v>
      </c>
      <c r="D44" s="4">
        <v>-1466900</v>
      </c>
      <c r="E44" s="4">
        <v>-20965950000</v>
      </c>
      <c r="F44" s="4">
        <f t="shared" si="5"/>
        <v>8062729282</v>
      </c>
      <c r="L44" s="4">
        <v>1558</v>
      </c>
      <c r="M44" s="4">
        <v>1856</v>
      </c>
      <c r="N44" s="4">
        <v>82</v>
      </c>
      <c r="O44" s="4">
        <v>187</v>
      </c>
      <c r="P44" s="4">
        <v>3002200</v>
      </c>
      <c r="Q44" s="4">
        <v>6169600</v>
      </c>
      <c r="R44" s="5">
        <v>-2.4900000000000002E-2</v>
      </c>
      <c r="S44" s="4">
        <v>10630300</v>
      </c>
      <c r="T44" s="4">
        <f t="shared" si="6"/>
        <v>10927560</v>
      </c>
      <c r="U44" s="4">
        <f t="shared" si="7"/>
        <v>5772900</v>
      </c>
      <c r="V44" s="5">
        <v>2.7799999999999998E-2</v>
      </c>
    </row>
    <row r="45" spans="1:22" x14ac:dyDescent="0.2">
      <c r="A45" s="16" t="s">
        <v>304</v>
      </c>
      <c r="B45" s="4">
        <v>443010</v>
      </c>
      <c r="C45" s="4">
        <v>339970</v>
      </c>
      <c r="D45" s="4">
        <v>103040</v>
      </c>
      <c r="E45" s="4">
        <v>1476459765</v>
      </c>
      <c r="F45" s="4">
        <f t="shared" ref="F45:F110" si="8">E45+F46</f>
        <v>29028679282</v>
      </c>
      <c r="L45" s="4">
        <v>1181</v>
      </c>
      <c r="M45" s="4">
        <v>1371</v>
      </c>
      <c r="N45" s="4">
        <v>89</v>
      </c>
      <c r="O45" s="4">
        <v>90</v>
      </c>
      <c r="P45" s="4">
        <v>3087500</v>
      </c>
      <c r="Q45" s="4">
        <v>3313000</v>
      </c>
      <c r="R45" s="5">
        <v>1.06E-2</v>
      </c>
      <c r="S45" s="4">
        <v>6757100</v>
      </c>
      <c r="T45" s="4">
        <f t="shared" ref="T45:T101" si="9">AVERAGE(S46:S55)</f>
        <v>10643570</v>
      </c>
      <c r="U45" s="4">
        <f t="shared" ref="U45:U106" si="10">MIN(S46:S50)</f>
        <v>5772900</v>
      </c>
      <c r="V45" s="5">
        <v>3.4500000000000003E-2</v>
      </c>
    </row>
    <row r="46" spans="1:22" x14ac:dyDescent="0.2">
      <c r="A46" s="16" t="s">
        <v>303</v>
      </c>
      <c r="B46" s="4">
        <v>264200</v>
      </c>
      <c r="C46" s="4">
        <v>1704310</v>
      </c>
      <c r="D46" s="4">
        <v>-1440110</v>
      </c>
      <c r="E46" s="4">
        <v>-20806098956</v>
      </c>
      <c r="F46" s="4">
        <f t="shared" si="8"/>
        <v>27552219517</v>
      </c>
      <c r="L46" s="4">
        <v>2394</v>
      </c>
      <c r="M46" s="4">
        <v>4079</v>
      </c>
      <c r="N46" s="4">
        <v>197</v>
      </c>
      <c r="O46" s="4">
        <v>378</v>
      </c>
      <c r="P46" s="4">
        <v>5952800</v>
      </c>
      <c r="Q46" s="4">
        <v>11296100</v>
      </c>
      <c r="R46" s="5">
        <v>-5.28E-2</v>
      </c>
      <c r="S46" s="4">
        <v>18383700</v>
      </c>
      <c r="T46" s="4">
        <f t="shared" si="9"/>
        <v>9296832.5</v>
      </c>
      <c r="U46" s="4">
        <f t="shared" si="10"/>
        <v>5772900</v>
      </c>
      <c r="V46" s="5">
        <v>5.3399999999999996E-2</v>
      </c>
    </row>
    <row r="47" spans="1:22" x14ac:dyDescent="0.2">
      <c r="A47" s="16" t="s">
        <v>299</v>
      </c>
      <c r="B47" s="4">
        <v>1490210</v>
      </c>
      <c r="C47" s="4">
        <v>105200</v>
      </c>
      <c r="D47" s="4">
        <v>1385010</v>
      </c>
      <c r="E47" s="4">
        <v>20571816207</v>
      </c>
      <c r="F47" s="4">
        <f t="shared" si="8"/>
        <v>48358318473</v>
      </c>
      <c r="L47" s="4">
        <v>1356</v>
      </c>
      <c r="M47" s="4">
        <v>891</v>
      </c>
      <c r="N47" s="4">
        <v>128</v>
      </c>
      <c r="O47" s="4">
        <v>99</v>
      </c>
      <c r="P47" s="4">
        <v>4242200</v>
      </c>
      <c r="Q47" s="4">
        <v>2926200</v>
      </c>
      <c r="R47" s="5">
        <v>1.7100000000000001E-2</v>
      </c>
      <c r="S47" s="4">
        <v>7491400</v>
      </c>
      <c r="T47" s="4">
        <f t="shared" si="9"/>
        <v>9283327</v>
      </c>
      <c r="U47" s="4">
        <f t="shared" si="10"/>
        <v>5772900</v>
      </c>
      <c r="V47" s="5">
        <v>2.3399999999999997E-2</v>
      </c>
    </row>
    <row r="48" spans="1:22" x14ac:dyDescent="0.2">
      <c r="A48" s="16" t="s">
        <v>298</v>
      </c>
      <c r="B48" s="4">
        <v>200</v>
      </c>
      <c r="C48" s="4">
        <v>93400</v>
      </c>
      <c r="D48" s="4">
        <v>-93200</v>
      </c>
      <c r="E48" s="4">
        <v>-1363300000</v>
      </c>
      <c r="F48" s="4">
        <f t="shared" si="8"/>
        <v>27786502266</v>
      </c>
      <c r="L48" s="4">
        <v>702</v>
      </c>
      <c r="M48" s="4">
        <v>1196</v>
      </c>
      <c r="N48" s="4">
        <v>52</v>
      </c>
      <c r="O48" s="4">
        <v>119</v>
      </c>
      <c r="P48" s="4">
        <v>1733100</v>
      </c>
      <c r="Q48" s="4">
        <v>3644600</v>
      </c>
      <c r="R48" s="5">
        <v>0</v>
      </c>
      <c r="S48" s="4">
        <v>5772900</v>
      </c>
      <c r="T48" s="4">
        <f t="shared" si="9"/>
        <v>9680084.9000000004</v>
      </c>
      <c r="U48" s="4">
        <f t="shared" si="10"/>
        <v>9215600</v>
      </c>
      <c r="V48" s="5">
        <v>2.0299999999999999E-2</v>
      </c>
    </row>
    <row r="49" spans="1:22" x14ac:dyDescent="0.2">
      <c r="A49" s="16" t="s">
        <v>286</v>
      </c>
      <c r="B49" s="4">
        <v>49100</v>
      </c>
      <c r="C49" s="4">
        <v>261307</v>
      </c>
      <c r="D49" s="4">
        <v>-212207</v>
      </c>
      <c r="E49" s="4">
        <v>-3133970000</v>
      </c>
      <c r="F49" s="4">
        <f t="shared" si="8"/>
        <v>29149802266</v>
      </c>
      <c r="L49" s="4">
        <v>1505</v>
      </c>
      <c r="M49" s="4">
        <v>1501</v>
      </c>
      <c r="N49" s="4">
        <v>134</v>
      </c>
      <c r="O49" s="4">
        <v>132</v>
      </c>
      <c r="P49" s="4">
        <v>4249800</v>
      </c>
      <c r="Q49" s="4">
        <v>4148200</v>
      </c>
      <c r="R49" s="5">
        <v>-3.4000000000000002E-3</v>
      </c>
      <c r="S49" s="4">
        <v>9215600</v>
      </c>
      <c r="T49" s="4">
        <f t="shared" si="9"/>
        <v>9999293.9000000004</v>
      </c>
      <c r="U49" s="4">
        <f t="shared" si="10"/>
        <v>7535100</v>
      </c>
      <c r="V49" s="5">
        <v>0.03</v>
      </c>
    </row>
    <row r="50" spans="1:22" x14ac:dyDescent="0.2">
      <c r="A50" s="16" t="s">
        <v>285</v>
      </c>
      <c r="B50" s="4">
        <v>281100</v>
      </c>
      <c r="C50" s="4">
        <v>864100</v>
      </c>
      <c r="D50" s="4">
        <v>-583000</v>
      </c>
      <c r="E50" s="4">
        <v>-8442850000</v>
      </c>
      <c r="F50" s="4">
        <f t="shared" si="8"/>
        <v>32283772266</v>
      </c>
      <c r="L50" s="4">
        <v>1795</v>
      </c>
      <c r="M50" s="4">
        <v>1369</v>
      </c>
      <c r="N50" s="4">
        <v>215</v>
      </c>
      <c r="O50" s="4">
        <v>137</v>
      </c>
      <c r="P50" s="4">
        <v>5950500</v>
      </c>
      <c r="Q50" s="4">
        <v>4213200</v>
      </c>
      <c r="R50" s="5">
        <v>3.15E-2</v>
      </c>
      <c r="S50" s="4">
        <v>11253800</v>
      </c>
      <c r="T50" s="4">
        <f t="shared" si="9"/>
        <v>12447987</v>
      </c>
      <c r="U50" s="4">
        <f t="shared" si="10"/>
        <v>3917200</v>
      </c>
      <c r="V50" s="5">
        <v>3.39E-2</v>
      </c>
    </row>
    <row r="51" spans="1:22" x14ac:dyDescent="0.2">
      <c r="A51" s="16" t="s">
        <v>284</v>
      </c>
      <c r="B51" s="4">
        <v>72200</v>
      </c>
      <c r="C51" s="4">
        <v>180900</v>
      </c>
      <c r="D51" s="4">
        <v>-108700</v>
      </c>
      <c r="E51" s="4">
        <v>-1563390000</v>
      </c>
      <c r="F51" s="4">
        <f t="shared" si="8"/>
        <v>40726622266</v>
      </c>
      <c r="L51" s="4">
        <v>1558</v>
      </c>
      <c r="M51" s="4">
        <v>2090</v>
      </c>
      <c r="N51" s="4">
        <v>101</v>
      </c>
      <c r="O51" s="4">
        <v>169</v>
      </c>
      <c r="P51" s="4">
        <v>3471600</v>
      </c>
      <c r="Q51" s="4">
        <v>5003300</v>
      </c>
      <c r="R51" s="5">
        <v>-2.4399999999999998E-2</v>
      </c>
      <c r="S51" s="4">
        <v>9319800</v>
      </c>
      <c r="T51" s="4">
        <f t="shared" si="9"/>
        <v>12170616.9</v>
      </c>
      <c r="U51" s="4">
        <f t="shared" si="10"/>
        <v>3917200</v>
      </c>
      <c r="V51" s="5">
        <v>4.3499999999999997E-2</v>
      </c>
    </row>
    <row r="52" spans="1:22" x14ac:dyDescent="0.2">
      <c r="A52" s="16" t="s">
        <v>283</v>
      </c>
      <c r="B52" s="4">
        <v>830900</v>
      </c>
      <c r="C52" s="4">
        <v>146900</v>
      </c>
      <c r="D52" s="4">
        <v>684000</v>
      </c>
      <c r="E52" s="4">
        <v>9982280000</v>
      </c>
      <c r="F52" s="4">
        <f t="shared" si="8"/>
        <v>42290012266</v>
      </c>
      <c r="L52" s="4">
        <v>6339</v>
      </c>
      <c r="M52" s="4">
        <v>3218</v>
      </c>
      <c r="N52" s="4">
        <v>469</v>
      </c>
      <c r="O52" s="4">
        <v>190</v>
      </c>
      <c r="P52" s="4">
        <v>15039100</v>
      </c>
      <c r="Q52" s="4">
        <v>6207100</v>
      </c>
      <c r="R52" s="5">
        <v>4.6500000000000007E-2</v>
      </c>
      <c r="S52" s="4">
        <v>22162800</v>
      </c>
      <c r="T52" s="4">
        <f t="shared" si="9"/>
        <v>11554306.9</v>
      </c>
      <c r="U52" s="4">
        <f t="shared" si="10"/>
        <v>3917200</v>
      </c>
      <c r="V52" s="5">
        <v>5.0700000000000002E-2</v>
      </c>
    </row>
    <row r="53" spans="1:22" x14ac:dyDescent="0.2">
      <c r="A53" s="16" t="s">
        <v>282</v>
      </c>
      <c r="B53" s="4">
        <v>1108100</v>
      </c>
      <c r="C53" s="4">
        <v>15400</v>
      </c>
      <c r="D53" s="4">
        <v>1092700</v>
      </c>
      <c r="E53" s="4">
        <v>15174990000</v>
      </c>
      <c r="F53" s="4">
        <f t="shared" si="8"/>
        <v>32307732266</v>
      </c>
      <c r="L53" s="4">
        <v>2105</v>
      </c>
      <c r="M53" s="4">
        <v>1462</v>
      </c>
      <c r="N53" s="4">
        <v>196</v>
      </c>
      <c r="O53" s="4">
        <v>140</v>
      </c>
      <c r="P53" s="4">
        <v>6106000</v>
      </c>
      <c r="Q53" s="4">
        <v>4271800</v>
      </c>
      <c r="R53" s="5">
        <v>2.1899999999999999E-2</v>
      </c>
      <c r="S53" s="4">
        <v>11383400</v>
      </c>
      <c r="T53" s="4">
        <f t="shared" si="9"/>
        <v>11992877.1</v>
      </c>
      <c r="U53" s="4">
        <f t="shared" si="10"/>
        <v>3917200</v>
      </c>
      <c r="V53" s="5">
        <v>5.5999999999999994E-2</v>
      </c>
    </row>
    <row r="54" spans="1:22" x14ac:dyDescent="0.2">
      <c r="A54" s="16" t="s">
        <v>281</v>
      </c>
      <c r="B54" s="4">
        <v>47100</v>
      </c>
      <c r="C54" s="4">
        <v>74600</v>
      </c>
      <c r="D54" s="4">
        <v>-27500</v>
      </c>
      <c r="E54" s="4">
        <v>-377950000</v>
      </c>
      <c r="F54" s="4">
        <f t="shared" si="8"/>
        <v>17132742266</v>
      </c>
      <c r="L54" s="4">
        <v>1198</v>
      </c>
      <c r="M54" s="4">
        <v>1373</v>
      </c>
      <c r="N54" s="4">
        <v>108</v>
      </c>
      <c r="O54" s="4">
        <v>99</v>
      </c>
      <c r="P54" s="4">
        <v>3329700</v>
      </c>
      <c r="Q54" s="4">
        <v>3332500</v>
      </c>
      <c r="R54" s="5">
        <v>2.2400000000000003E-2</v>
      </c>
      <c r="S54" s="4">
        <v>7535100</v>
      </c>
      <c r="T54" s="4">
        <f t="shared" si="9"/>
        <v>14664564.6</v>
      </c>
      <c r="U54" s="4">
        <f t="shared" si="10"/>
        <v>3917200</v>
      </c>
      <c r="V54" s="5">
        <v>2.8799999999999999E-2</v>
      </c>
    </row>
    <row r="55" spans="1:22" x14ac:dyDescent="0.2">
      <c r="A55" s="16" t="s">
        <v>280</v>
      </c>
      <c r="B55" s="4">
        <v>2000</v>
      </c>
      <c r="C55" s="4">
        <v>83600</v>
      </c>
      <c r="D55" s="4">
        <v>-81600</v>
      </c>
      <c r="E55" s="4">
        <v>-1095010000</v>
      </c>
      <c r="F55" s="4">
        <f t="shared" si="8"/>
        <v>17510692266</v>
      </c>
      <c r="L55" s="4">
        <v>549</v>
      </c>
      <c r="M55" s="4">
        <v>1019</v>
      </c>
      <c r="N55" s="4">
        <v>24</v>
      </c>
      <c r="O55" s="4">
        <v>64</v>
      </c>
      <c r="P55" s="4">
        <v>1129800</v>
      </c>
      <c r="Q55" s="4">
        <v>2408500</v>
      </c>
      <c r="R55" s="5">
        <v>-7.4000000000000003E-3</v>
      </c>
      <c r="S55" s="4">
        <v>3917200</v>
      </c>
      <c r="T55" s="4">
        <f t="shared" si="9"/>
        <v>15858865.199999999</v>
      </c>
      <c r="U55" s="4">
        <f t="shared" si="10"/>
        <v>4916325</v>
      </c>
      <c r="V55" s="5">
        <v>1.8500000000000003E-2</v>
      </c>
    </row>
    <row r="56" spans="1:22" x14ac:dyDescent="0.2">
      <c r="A56" s="16" t="s">
        <v>279</v>
      </c>
      <c r="B56" s="4">
        <v>0</v>
      </c>
      <c r="C56" s="4">
        <v>311700</v>
      </c>
      <c r="D56" s="4">
        <v>-311700</v>
      </c>
      <c r="E56" s="4">
        <v>-4176780000</v>
      </c>
      <c r="F56" s="4">
        <f t="shared" si="8"/>
        <v>18605702266</v>
      </c>
      <c r="R56" s="5">
        <v>0</v>
      </c>
      <c r="S56" s="4">
        <v>4916325</v>
      </c>
      <c r="T56" s="4">
        <f t="shared" si="9"/>
        <v>16376010.1</v>
      </c>
      <c r="U56" s="4">
        <f t="shared" si="10"/>
        <v>6546099</v>
      </c>
      <c r="V56" s="5">
        <v>1.4800000000000001E-2</v>
      </c>
    </row>
    <row r="57" spans="1:22" x14ac:dyDescent="0.2">
      <c r="A57" s="16" t="s">
        <v>278</v>
      </c>
      <c r="B57" s="4">
        <v>80800</v>
      </c>
      <c r="C57" s="4">
        <v>43988</v>
      </c>
      <c r="D57" s="4">
        <v>36812</v>
      </c>
      <c r="E57" s="4">
        <v>482310000</v>
      </c>
      <c r="F57" s="4">
        <f t="shared" si="8"/>
        <v>22782482266</v>
      </c>
      <c r="R57" s="5">
        <v>1.5100000000000001E-2</v>
      </c>
      <c r="S57" s="4">
        <v>7356345</v>
      </c>
      <c r="T57" s="4">
        <f t="shared" si="9"/>
        <v>17766680.699999999</v>
      </c>
      <c r="U57" s="4">
        <f t="shared" si="10"/>
        <v>6546099</v>
      </c>
      <c r="V57" s="5">
        <v>2.9700000000000001E-2</v>
      </c>
    </row>
    <row r="58" spans="1:22" x14ac:dyDescent="0.2">
      <c r="A58" s="16" t="s">
        <v>275</v>
      </c>
      <c r="B58" s="4">
        <v>400</v>
      </c>
      <c r="C58" s="4">
        <v>87700</v>
      </c>
      <c r="D58" s="4">
        <v>-87300</v>
      </c>
      <c r="E58" s="4">
        <v>-1175530000</v>
      </c>
      <c r="F58" s="4">
        <f t="shared" si="8"/>
        <v>22300172266</v>
      </c>
      <c r="R58" s="5">
        <v>-3.6200000000000003E-2</v>
      </c>
      <c r="S58" s="4">
        <v>9740479</v>
      </c>
      <c r="T58" s="4">
        <f t="shared" si="9"/>
        <v>18569915.100000001</v>
      </c>
      <c r="U58" s="4">
        <f t="shared" si="10"/>
        <v>6546099</v>
      </c>
      <c r="V58" s="5">
        <v>4.3200000000000002E-2</v>
      </c>
    </row>
    <row r="59" spans="1:22" x14ac:dyDescent="0.2">
      <c r="A59" s="16" t="s">
        <v>274</v>
      </c>
      <c r="B59" s="4">
        <v>195800</v>
      </c>
      <c r="C59" s="4">
        <v>11800</v>
      </c>
      <c r="D59" s="4">
        <v>184000</v>
      </c>
      <c r="E59" s="4">
        <v>2548590000</v>
      </c>
      <c r="F59" s="4">
        <f t="shared" si="8"/>
        <v>23475702266</v>
      </c>
      <c r="R59" s="5">
        <v>-2.12E-2</v>
      </c>
      <c r="S59" s="4">
        <v>12407690</v>
      </c>
      <c r="T59" s="4">
        <f t="shared" si="9"/>
        <v>22040025.399999999</v>
      </c>
      <c r="U59" s="4">
        <f t="shared" si="10"/>
        <v>6546099</v>
      </c>
      <c r="V59" s="5">
        <v>2.86E-2</v>
      </c>
    </row>
    <row r="60" spans="1:22" x14ac:dyDescent="0.2">
      <c r="A60" s="16" t="s">
        <v>273</v>
      </c>
      <c r="B60" s="4">
        <v>862200</v>
      </c>
      <c r="C60" s="4">
        <v>170721</v>
      </c>
      <c r="D60" s="4">
        <v>691479</v>
      </c>
      <c r="E60" s="4">
        <v>9737770000</v>
      </c>
      <c r="F60" s="4">
        <f t="shared" si="8"/>
        <v>20927112266</v>
      </c>
      <c r="R60" s="5">
        <v>6.4199999999999993E-2</v>
      </c>
      <c r="S60" s="4">
        <v>35740731</v>
      </c>
      <c r="T60" s="4">
        <f t="shared" si="9"/>
        <v>20453023</v>
      </c>
      <c r="U60" s="4">
        <f t="shared" si="10"/>
        <v>6546099</v>
      </c>
      <c r="V60" s="5">
        <v>6.7199999999999996E-2</v>
      </c>
    </row>
    <row r="61" spans="1:22" x14ac:dyDescent="0.2">
      <c r="A61" s="16" t="s">
        <v>268</v>
      </c>
      <c r="B61" s="4">
        <v>1100</v>
      </c>
      <c r="C61" s="4">
        <v>270700</v>
      </c>
      <c r="D61" s="4">
        <v>-269600</v>
      </c>
      <c r="E61" s="4">
        <v>-3545600000</v>
      </c>
      <c r="F61" s="4">
        <f t="shared" si="8"/>
        <v>11189342266</v>
      </c>
      <c r="R61" s="5">
        <v>-7.4000000000000003E-3</v>
      </c>
      <c r="S61" s="4">
        <v>6546099</v>
      </c>
      <c r="T61" s="4">
        <f t="shared" si="9"/>
        <v>21548116.300000001</v>
      </c>
      <c r="U61" s="4">
        <f t="shared" si="10"/>
        <v>10087774</v>
      </c>
      <c r="V61" s="5">
        <v>2.6099999999999998E-2</v>
      </c>
    </row>
    <row r="62" spans="1:22" x14ac:dyDescent="0.2">
      <c r="A62" s="16" t="s">
        <v>266</v>
      </c>
      <c r="B62" s="4">
        <v>374300</v>
      </c>
      <c r="C62" s="4">
        <v>161800</v>
      </c>
      <c r="D62" s="4">
        <v>212500</v>
      </c>
      <c r="E62" s="4">
        <v>2827670000</v>
      </c>
      <c r="F62" s="4">
        <f t="shared" si="8"/>
        <v>14734942266</v>
      </c>
      <c r="R62" s="5">
        <v>3.9E-2</v>
      </c>
      <c r="S62" s="4">
        <v>15999700</v>
      </c>
      <c r="T62" s="4">
        <f t="shared" si="9"/>
        <v>22190215.300000001</v>
      </c>
      <c r="U62" s="4">
        <f t="shared" si="10"/>
        <v>10087774</v>
      </c>
      <c r="V62" s="5">
        <v>4.4800000000000006E-2</v>
      </c>
    </row>
    <row r="63" spans="1:22" x14ac:dyDescent="0.2">
      <c r="A63" s="16" t="s">
        <v>265</v>
      </c>
      <c r="B63" s="4">
        <v>149800</v>
      </c>
      <c r="C63" s="4">
        <v>66200</v>
      </c>
      <c r="D63" s="4">
        <v>83600</v>
      </c>
      <c r="E63" s="4">
        <v>1095340000</v>
      </c>
      <c r="F63" s="4">
        <f t="shared" si="8"/>
        <v>11907272266</v>
      </c>
      <c r="R63" s="5">
        <v>-1.9E-2</v>
      </c>
      <c r="S63" s="4">
        <v>15769102</v>
      </c>
      <c r="T63" s="4">
        <f t="shared" si="9"/>
        <v>22774086.399999999</v>
      </c>
      <c r="U63" s="4">
        <f t="shared" si="10"/>
        <v>10087774</v>
      </c>
      <c r="V63" s="5">
        <v>3.39E-2</v>
      </c>
    </row>
    <row r="64" spans="1:22" x14ac:dyDescent="0.2">
      <c r="A64" s="16" t="s">
        <v>247</v>
      </c>
      <c r="B64" s="4">
        <v>191100</v>
      </c>
      <c r="C64" s="4">
        <v>356000</v>
      </c>
      <c r="D64" s="4">
        <v>-164900</v>
      </c>
      <c r="E64" s="4">
        <v>-2107900000</v>
      </c>
      <c r="F64" s="4">
        <f t="shared" si="8"/>
        <v>10811932266</v>
      </c>
      <c r="R64" s="5">
        <v>-1.4999999999999999E-2</v>
      </c>
      <c r="S64" s="4">
        <v>34251975</v>
      </c>
      <c r="T64" s="4">
        <f t="shared" si="9"/>
        <v>21919657</v>
      </c>
      <c r="U64" s="4">
        <f t="shared" si="10"/>
        <v>10087774</v>
      </c>
      <c r="V64" s="5">
        <v>6.3200000000000006E-2</v>
      </c>
    </row>
    <row r="65" spans="1:22" x14ac:dyDescent="0.2">
      <c r="A65" s="16" t="s">
        <v>239</v>
      </c>
      <c r="B65" s="4">
        <v>38800</v>
      </c>
      <c r="C65" s="4">
        <v>404612</v>
      </c>
      <c r="D65" s="4">
        <v>-365812</v>
      </c>
      <c r="E65" s="4">
        <v>-4919800000</v>
      </c>
      <c r="F65" s="4">
        <f t="shared" si="8"/>
        <v>12919832266</v>
      </c>
      <c r="R65" s="5">
        <v>-2.9100000000000001E-2</v>
      </c>
      <c r="S65" s="4">
        <v>15860206</v>
      </c>
      <c r="T65" s="4">
        <f t="shared" si="9"/>
        <v>23111613.300000001</v>
      </c>
      <c r="U65" s="4">
        <f t="shared" si="10"/>
        <v>10087774</v>
      </c>
      <c r="V65" s="5">
        <v>4.0199999999999993E-2</v>
      </c>
    </row>
    <row r="66" spans="1:22" x14ac:dyDescent="0.2">
      <c r="A66" s="16" t="s">
        <v>238</v>
      </c>
      <c r="B66" s="4">
        <v>22100</v>
      </c>
      <c r="C66" s="4">
        <v>942700</v>
      </c>
      <c r="D66" s="4">
        <v>-920600</v>
      </c>
      <c r="E66" s="4">
        <v>-12461500000</v>
      </c>
      <c r="F66" s="4">
        <f t="shared" si="8"/>
        <v>17839632266</v>
      </c>
      <c r="R66" s="5">
        <v>7.4000000000000003E-3</v>
      </c>
      <c r="S66" s="4">
        <v>10087774</v>
      </c>
      <c r="T66" s="4">
        <f t="shared" si="9"/>
        <v>24331391.699999999</v>
      </c>
      <c r="U66" s="4">
        <f t="shared" si="10"/>
        <v>17497032</v>
      </c>
      <c r="V66" s="5">
        <v>2.1899999999999999E-2</v>
      </c>
    </row>
    <row r="67" spans="1:22" x14ac:dyDescent="0.2">
      <c r="A67" s="16" t="s">
        <v>237</v>
      </c>
      <c r="B67" s="4">
        <v>694700</v>
      </c>
      <c r="C67" s="4">
        <v>247000</v>
      </c>
      <c r="D67" s="4">
        <v>447700</v>
      </c>
      <c r="E67" s="4">
        <v>5994650000</v>
      </c>
      <c r="F67" s="4">
        <f t="shared" si="8"/>
        <v>30301132266</v>
      </c>
      <c r="R67" s="5">
        <v>3.04E-2</v>
      </c>
      <c r="S67" s="4">
        <v>21263051</v>
      </c>
      <c r="T67" s="4">
        <f t="shared" si="9"/>
        <v>24607360.300000001</v>
      </c>
      <c r="U67" s="4">
        <f t="shared" si="10"/>
        <v>17497032</v>
      </c>
      <c r="V67" s="5">
        <v>3.6799999999999999E-2</v>
      </c>
    </row>
    <row r="68" spans="1:22" x14ac:dyDescent="0.2">
      <c r="A68" s="16" t="s">
        <v>233</v>
      </c>
      <c r="B68" s="4">
        <v>98900</v>
      </c>
      <c r="C68" s="4">
        <v>714100</v>
      </c>
      <c r="D68" s="4">
        <v>-615200</v>
      </c>
      <c r="E68" s="4">
        <v>-8276950000</v>
      </c>
      <c r="F68" s="4">
        <f t="shared" si="8"/>
        <v>24306482266</v>
      </c>
      <c r="R68" s="5">
        <v>-3.6400000000000002E-2</v>
      </c>
      <c r="S68" s="4">
        <v>17772823</v>
      </c>
      <c r="T68" s="4">
        <f t="shared" si="9"/>
        <v>26218434.800000001</v>
      </c>
      <c r="U68" s="4">
        <f t="shared" si="10"/>
        <v>17497032</v>
      </c>
      <c r="V68" s="5">
        <v>0.04</v>
      </c>
    </row>
    <row r="69" spans="1:22" x14ac:dyDescent="0.2">
      <c r="A69" s="16" t="s">
        <v>232</v>
      </c>
      <c r="B69" s="4">
        <v>202800</v>
      </c>
      <c r="C69" s="4">
        <v>345477</v>
      </c>
      <c r="D69" s="4">
        <v>-142677</v>
      </c>
      <c r="E69" s="4">
        <v>-1931830000</v>
      </c>
      <c r="F69" s="4">
        <f t="shared" si="8"/>
        <v>32583432266</v>
      </c>
      <c r="R69" s="5">
        <v>-1.0800000000000001E-2</v>
      </c>
      <c r="S69" s="4">
        <v>47108793</v>
      </c>
      <c r="T69" s="4">
        <f t="shared" si="9"/>
        <v>22902987.399999999</v>
      </c>
      <c r="U69" s="4">
        <f t="shared" si="10"/>
        <v>17497032</v>
      </c>
      <c r="V69" s="5">
        <v>6.8600000000000008E-2</v>
      </c>
    </row>
    <row r="70" spans="1:22" x14ac:dyDescent="0.2">
      <c r="A70" s="16" t="s">
        <v>231</v>
      </c>
      <c r="B70" s="4">
        <v>500700</v>
      </c>
      <c r="C70" s="4">
        <v>0</v>
      </c>
      <c r="D70" s="4">
        <v>500700</v>
      </c>
      <c r="E70" s="4">
        <v>6941370000</v>
      </c>
      <c r="F70" s="4">
        <f t="shared" si="8"/>
        <v>34515262266</v>
      </c>
      <c r="R70" s="5">
        <v>1.47E-2</v>
      </c>
      <c r="S70" s="4">
        <v>19870707</v>
      </c>
      <c r="T70" s="4">
        <f t="shared" si="9"/>
        <v>23682630.699999999</v>
      </c>
      <c r="U70" s="4">
        <f t="shared" si="10"/>
        <v>17497032</v>
      </c>
      <c r="V70" s="5">
        <v>2.8500000000000001E-2</v>
      </c>
    </row>
    <row r="71" spans="1:22" x14ac:dyDescent="0.2">
      <c r="A71" s="16" t="s">
        <v>230</v>
      </c>
      <c r="B71" s="4">
        <v>95200</v>
      </c>
      <c r="C71" s="4">
        <v>123700</v>
      </c>
      <c r="D71" s="4">
        <v>-28500</v>
      </c>
      <c r="E71" s="4">
        <v>-402000000</v>
      </c>
      <c r="F71" s="4">
        <f t="shared" si="8"/>
        <v>27573892266</v>
      </c>
      <c r="R71" s="5">
        <v>-7.1999999999999998E-3</v>
      </c>
      <c r="S71" s="4">
        <v>17497032</v>
      </c>
      <c r="T71" s="4">
        <f t="shared" si="9"/>
        <v>24073869.600000001</v>
      </c>
      <c r="U71" s="4">
        <f t="shared" si="10"/>
        <v>21607813</v>
      </c>
      <c r="V71" s="5">
        <v>4.3200000000000002E-2</v>
      </c>
    </row>
    <row r="72" spans="1:22" x14ac:dyDescent="0.2">
      <c r="A72" s="16" t="s">
        <v>229</v>
      </c>
      <c r="B72" s="4">
        <v>63700</v>
      </c>
      <c r="C72" s="4">
        <v>185790</v>
      </c>
      <c r="D72" s="4">
        <v>-122090</v>
      </c>
      <c r="E72" s="4">
        <v>-1690910000</v>
      </c>
      <c r="F72" s="4">
        <f t="shared" si="8"/>
        <v>27975892266</v>
      </c>
      <c r="R72" s="5">
        <v>1.8600000000000002E-2</v>
      </c>
      <c r="S72" s="4">
        <v>22420690</v>
      </c>
      <c r="T72" s="4">
        <f t="shared" si="9"/>
        <v>24444187.5</v>
      </c>
      <c r="U72" s="4">
        <f t="shared" si="10"/>
        <v>21607813</v>
      </c>
      <c r="V72" s="5">
        <v>3.56E-2</v>
      </c>
    </row>
    <row r="73" spans="1:22" x14ac:dyDescent="0.2">
      <c r="A73" s="16" t="s">
        <v>228</v>
      </c>
      <c r="B73" s="4">
        <v>62300</v>
      </c>
      <c r="C73" s="4">
        <v>386600</v>
      </c>
      <c r="D73" s="4">
        <v>-324300</v>
      </c>
      <c r="E73" s="4">
        <v>-4374910000</v>
      </c>
      <c r="F73" s="4">
        <f t="shared" si="8"/>
        <v>29666802266</v>
      </c>
      <c r="R73" s="5">
        <v>1.1299999999999999E-2</v>
      </c>
      <c r="S73" s="4">
        <v>21607813</v>
      </c>
      <c r="T73" s="4">
        <f t="shared" si="9"/>
        <v>23279107.199999999</v>
      </c>
      <c r="U73" s="4">
        <f t="shared" si="10"/>
        <v>22285558</v>
      </c>
      <c r="V73" s="5">
        <v>3.2899999999999999E-2</v>
      </c>
    </row>
    <row r="74" spans="1:22" x14ac:dyDescent="0.2">
      <c r="A74" s="16" t="s">
        <v>227</v>
      </c>
      <c r="B74" s="4">
        <v>411600</v>
      </c>
      <c r="C74" s="4">
        <v>450300</v>
      </c>
      <c r="D74" s="4">
        <v>-38700</v>
      </c>
      <c r="E74" s="4">
        <v>-581370000</v>
      </c>
      <c r="F74" s="4">
        <f t="shared" si="8"/>
        <v>34041712266</v>
      </c>
      <c r="R74" s="5">
        <v>6.8099999999999994E-2</v>
      </c>
      <c r="S74" s="4">
        <v>25707681</v>
      </c>
      <c r="T74" s="4">
        <f t="shared" si="9"/>
        <v>24545010.300000001</v>
      </c>
      <c r="U74" s="4">
        <f t="shared" si="10"/>
        <v>13954319</v>
      </c>
      <c r="V74" s="5">
        <v>8.6199999999999999E-2</v>
      </c>
    </row>
    <row r="75" spans="1:22" x14ac:dyDescent="0.2">
      <c r="A75" s="16" t="s">
        <v>221</v>
      </c>
      <c r="B75" s="4">
        <v>1512100</v>
      </c>
      <c r="C75" s="4">
        <v>178900</v>
      </c>
      <c r="D75" s="4">
        <v>1333200</v>
      </c>
      <c r="E75" s="4">
        <v>16333550000</v>
      </c>
      <c r="F75" s="4">
        <f t="shared" si="8"/>
        <v>34623082266</v>
      </c>
      <c r="R75" s="5">
        <v>8.1000000000000013E-3</v>
      </c>
      <c r="S75" s="4">
        <v>27779769</v>
      </c>
      <c r="T75" s="4">
        <f t="shared" si="9"/>
        <v>25214877.5</v>
      </c>
      <c r="U75" s="4">
        <f t="shared" si="10"/>
        <v>13954319</v>
      </c>
      <c r="V75" s="5">
        <v>6.3500000000000001E-2</v>
      </c>
    </row>
    <row r="76" spans="1:22" x14ac:dyDescent="0.2">
      <c r="A76" s="16" t="s">
        <v>212</v>
      </c>
      <c r="B76" s="4">
        <v>76000</v>
      </c>
      <c r="C76" s="4">
        <v>62100</v>
      </c>
      <c r="D76" s="4">
        <v>13900</v>
      </c>
      <c r="E76" s="4">
        <v>147400000</v>
      </c>
      <c r="F76" s="4">
        <f t="shared" si="8"/>
        <v>18289532266</v>
      </c>
      <c r="R76" s="5">
        <v>-6.7599999999999993E-2</v>
      </c>
      <c r="S76" s="4">
        <v>22285558</v>
      </c>
      <c r="T76" s="4">
        <f t="shared" si="9"/>
        <v>24241579.5</v>
      </c>
      <c r="U76" s="4">
        <f t="shared" si="10"/>
        <v>13954319</v>
      </c>
      <c r="V76" s="5">
        <v>6.0700000000000004E-2</v>
      </c>
    </row>
    <row r="77" spans="1:22" x14ac:dyDescent="0.2">
      <c r="A77" s="16" t="s">
        <v>211</v>
      </c>
      <c r="B77" s="4">
        <v>753100</v>
      </c>
      <c r="C77" s="4">
        <v>7700</v>
      </c>
      <c r="D77" s="4">
        <v>745400</v>
      </c>
      <c r="E77" s="4">
        <v>9884130000</v>
      </c>
      <c r="F77" s="4">
        <f t="shared" si="8"/>
        <v>18142132266</v>
      </c>
      <c r="R77" s="5">
        <v>1.9199999999999998E-2</v>
      </c>
      <c r="S77" s="4">
        <v>24022737</v>
      </c>
      <c r="T77" s="4">
        <f t="shared" si="9"/>
        <v>24816468.699999999</v>
      </c>
      <c r="U77" s="4">
        <f t="shared" si="10"/>
        <v>13954319</v>
      </c>
      <c r="V77" s="5">
        <v>5.4800000000000001E-2</v>
      </c>
    </row>
    <row r="78" spans="1:22" x14ac:dyDescent="0.2">
      <c r="A78" s="16" t="s">
        <v>210</v>
      </c>
      <c r="B78" s="4">
        <v>301800</v>
      </c>
      <c r="C78" s="4">
        <v>1515800</v>
      </c>
      <c r="D78" s="4">
        <v>-1214000</v>
      </c>
      <c r="E78" s="4">
        <v>-15855270000</v>
      </c>
      <c r="F78" s="4">
        <f t="shared" si="8"/>
        <v>8258002266</v>
      </c>
      <c r="R78" s="5">
        <v>-2.9700000000000001E-2</v>
      </c>
      <c r="S78" s="4">
        <v>33883568</v>
      </c>
      <c r="T78" s="4">
        <f t="shared" si="9"/>
        <v>24156778.5</v>
      </c>
      <c r="U78" s="4">
        <f t="shared" si="10"/>
        <v>9957010</v>
      </c>
      <c r="V78" s="5">
        <v>6.5700000000000008E-2</v>
      </c>
    </row>
    <row r="79" spans="1:22" x14ac:dyDescent="0.2">
      <c r="A79" s="16" t="s">
        <v>209</v>
      </c>
      <c r="B79" s="4">
        <v>16600</v>
      </c>
      <c r="C79" s="4">
        <v>161200</v>
      </c>
      <c r="D79" s="4">
        <v>-144600</v>
      </c>
      <c r="E79" s="4">
        <v>-1960170000</v>
      </c>
      <c r="F79" s="4">
        <f t="shared" si="8"/>
        <v>24113272266</v>
      </c>
      <c r="R79" s="5">
        <v>-7.3000000000000001E-3</v>
      </c>
      <c r="S79" s="4">
        <v>13954319</v>
      </c>
      <c r="T79" s="4">
        <f t="shared" si="9"/>
        <v>25368402.600000001</v>
      </c>
      <c r="U79" s="4">
        <f t="shared" si="10"/>
        <v>9957010</v>
      </c>
      <c r="V79" s="5">
        <v>4.3400000000000001E-2</v>
      </c>
    </row>
    <row r="80" spans="1:22" x14ac:dyDescent="0.2">
      <c r="A80" s="16" t="s">
        <v>208</v>
      </c>
      <c r="B80" s="4">
        <v>34200</v>
      </c>
      <c r="C80" s="4">
        <v>98200</v>
      </c>
      <c r="D80" s="4">
        <v>-64000</v>
      </c>
      <c r="E80" s="4">
        <v>-857800000</v>
      </c>
      <c r="F80" s="4">
        <f t="shared" si="8"/>
        <v>26073442266</v>
      </c>
      <c r="R80" s="5">
        <v>3.44E-2</v>
      </c>
      <c r="S80" s="4">
        <v>27667140</v>
      </c>
      <c r="T80" s="4">
        <f t="shared" si="9"/>
        <v>26413585.300000001</v>
      </c>
      <c r="U80" s="4">
        <f t="shared" si="10"/>
        <v>9957010</v>
      </c>
      <c r="V80" s="5">
        <v>4.3499999999999997E-2</v>
      </c>
    </row>
    <row r="81" spans="1:22" x14ac:dyDescent="0.2">
      <c r="A81" s="16" t="s">
        <v>207</v>
      </c>
      <c r="B81" s="4">
        <v>16712</v>
      </c>
      <c r="C81" s="4">
        <v>155245</v>
      </c>
      <c r="D81" s="4">
        <v>-138533</v>
      </c>
      <c r="E81" s="4">
        <v>-1821510000</v>
      </c>
      <c r="F81" s="4">
        <f t="shared" si="8"/>
        <v>26931242266</v>
      </c>
      <c r="R81" s="5">
        <v>7.7000000000000002E-3</v>
      </c>
      <c r="S81" s="4">
        <v>21409421</v>
      </c>
      <c r="T81" s="4">
        <f t="shared" si="9"/>
        <v>26295861.100000001</v>
      </c>
      <c r="U81" s="4">
        <f t="shared" si="10"/>
        <v>9957010</v>
      </c>
      <c r="V81" s="5">
        <v>4.4500000000000005E-2</v>
      </c>
    </row>
    <row r="82" spans="1:22" x14ac:dyDescent="0.2">
      <c r="A82" s="16" t="s">
        <v>206</v>
      </c>
      <c r="B82" s="4">
        <v>283200</v>
      </c>
      <c r="C82" s="4">
        <v>72200</v>
      </c>
      <c r="D82" s="4">
        <v>211000</v>
      </c>
      <c r="E82" s="4">
        <v>2597640000</v>
      </c>
      <c r="F82" s="4">
        <f t="shared" si="8"/>
        <v>28752752266</v>
      </c>
      <c r="R82" s="5">
        <v>7.0000000000000007E-2</v>
      </c>
      <c r="S82" s="4">
        <v>26123869</v>
      </c>
      <c r="T82" s="4">
        <f t="shared" si="9"/>
        <v>27328566.800000001</v>
      </c>
      <c r="U82" s="4">
        <f t="shared" si="10"/>
        <v>9957010</v>
      </c>
      <c r="V82" s="5">
        <v>7.6999999999999999E-2</v>
      </c>
    </row>
    <row r="83" spans="1:22" x14ac:dyDescent="0.2">
      <c r="A83" s="16" t="s">
        <v>205</v>
      </c>
      <c r="B83" s="4">
        <v>157000</v>
      </c>
      <c r="C83" s="4">
        <v>23200</v>
      </c>
      <c r="D83" s="4">
        <v>133800</v>
      </c>
      <c r="E83" s="4">
        <v>1629690000</v>
      </c>
      <c r="F83" s="4">
        <f t="shared" si="8"/>
        <v>26155112266</v>
      </c>
      <c r="R83" s="5">
        <v>-2.0099999999999996E-2</v>
      </c>
      <c r="S83" s="4">
        <v>9957010</v>
      </c>
      <c r="T83" s="4">
        <f t="shared" si="9"/>
        <v>29761535.5</v>
      </c>
      <c r="U83" s="4">
        <f t="shared" si="10"/>
        <v>12552578</v>
      </c>
      <c r="V83" s="5">
        <v>3.6299999999999999E-2</v>
      </c>
    </row>
    <row r="84" spans="1:22" x14ac:dyDescent="0.2">
      <c r="A84" s="16" t="s">
        <v>204</v>
      </c>
      <c r="B84" s="4">
        <v>100400</v>
      </c>
      <c r="C84" s="4">
        <v>850609</v>
      </c>
      <c r="D84" s="4">
        <v>-750209</v>
      </c>
      <c r="E84" s="4">
        <v>-9173880000</v>
      </c>
      <c r="F84" s="4">
        <f t="shared" si="8"/>
        <v>24525422266</v>
      </c>
      <c r="R84" s="5">
        <v>-1.5800000000000002E-2</v>
      </c>
      <c r="S84" s="4">
        <v>38366712</v>
      </c>
      <c r="T84" s="4">
        <f t="shared" si="9"/>
        <v>31220616.199999999</v>
      </c>
      <c r="U84" s="4">
        <f t="shared" si="10"/>
        <v>12552578</v>
      </c>
      <c r="V84" s="5">
        <v>8.2100000000000006E-2</v>
      </c>
    </row>
    <row r="85" spans="1:22" x14ac:dyDescent="0.2">
      <c r="A85" s="16" t="s">
        <v>203</v>
      </c>
      <c r="B85" s="4">
        <v>17000</v>
      </c>
      <c r="C85" s="4">
        <v>78500</v>
      </c>
      <c r="D85" s="4">
        <v>-61500</v>
      </c>
      <c r="E85" s="4">
        <v>-756410000</v>
      </c>
      <c r="F85" s="4">
        <f t="shared" si="8"/>
        <v>33699302266</v>
      </c>
      <c r="R85" s="5">
        <v>5.8899999999999994E-2</v>
      </c>
      <c r="S85" s="4">
        <v>34478441</v>
      </c>
      <c r="T85" s="4">
        <f t="shared" si="9"/>
        <v>29288129.5</v>
      </c>
      <c r="U85" s="4">
        <f t="shared" si="10"/>
        <v>12552578</v>
      </c>
      <c r="V85" s="5">
        <v>6.3E-2</v>
      </c>
    </row>
    <row r="86" spans="1:22" x14ac:dyDescent="0.2">
      <c r="A86" s="16" t="s">
        <v>202</v>
      </c>
      <c r="B86" s="4">
        <v>43700</v>
      </c>
      <c r="C86" s="4">
        <v>134159</v>
      </c>
      <c r="D86" s="4">
        <v>-90459</v>
      </c>
      <c r="E86" s="4">
        <v>-1102020000</v>
      </c>
      <c r="F86" s="4">
        <f t="shared" si="8"/>
        <v>34455712266</v>
      </c>
      <c r="R86" s="5">
        <v>-2.4500000000000001E-2</v>
      </c>
      <c r="S86" s="4">
        <v>12552578</v>
      </c>
      <c r="T86" s="4">
        <f t="shared" si="9"/>
        <v>29042737.5</v>
      </c>
      <c r="U86" s="4">
        <f t="shared" si="10"/>
        <v>20232179</v>
      </c>
      <c r="V86" s="5">
        <v>3.27E-2</v>
      </c>
    </row>
    <row r="87" spans="1:22" x14ac:dyDescent="0.2">
      <c r="A87" s="16" t="s">
        <v>201</v>
      </c>
      <c r="B87" s="4">
        <v>17500</v>
      </c>
      <c r="C87" s="4">
        <v>1121400</v>
      </c>
      <c r="D87" s="4">
        <v>-1103900</v>
      </c>
      <c r="E87" s="4">
        <v>-13107800000</v>
      </c>
      <c r="F87" s="4">
        <f t="shared" si="8"/>
        <v>35557732266</v>
      </c>
      <c r="R87" s="5">
        <v>3.39E-2</v>
      </c>
      <c r="S87" s="4">
        <v>29771629</v>
      </c>
      <c r="T87" s="4">
        <f t="shared" si="9"/>
        <v>28972359.100000001</v>
      </c>
      <c r="U87" s="4">
        <f t="shared" si="10"/>
        <v>20232179</v>
      </c>
      <c r="V87" s="5">
        <v>4.0999999999999995E-2</v>
      </c>
    </row>
    <row r="88" spans="1:22" x14ac:dyDescent="0.2">
      <c r="A88" s="16" t="s">
        <v>200</v>
      </c>
      <c r="B88" s="4">
        <v>857100</v>
      </c>
      <c r="C88" s="4">
        <v>39700</v>
      </c>
      <c r="D88" s="4">
        <v>817400</v>
      </c>
      <c r="E88" s="4">
        <v>9324490000</v>
      </c>
      <c r="F88" s="4">
        <f t="shared" si="8"/>
        <v>48665532266</v>
      </c>
      <c r="R88" s="5">
        <v>5.8299999999999998E-2</v>
      </c>
      <c r="S88" s="4">
        <v>27286666</v>
      </c>
      <c r="T88" s="4">
        <f t="shared" si="9"/>
        <v>29707448.899999999</v>
      </c>
      <c r="U88" s="4">
        <f t="shared" si="10"/>
        <v>20232179</v>
      </c>
      <c r="V88" s="5">
        <v>6.7799999999999999E-2</v>
      </c>
    </row>
    <row r="89" spans="1:22" x14ac:dyDescent="0.2">
      <c r="A89" s="16" t="s">
        <v>199</v>
      </c>
      <c r="B89" s="4">
        <v>2989900</v>
      </c>
      <c r="C89" s="4">
        <v>464800</v>
      </c>
      <c r="D89" s="4">
        <v>2525100</v>
      </c>
      <c r="E89" s="4">
        <v>28189950000</v>
      </c>
      <c r="F89" s="4">
        <f t="shared" si="8"/>
        <v>39341042266</v>
      </c>
      <c r="R89" s="5">
        <v>-8.8000000000000005E-3</v>
      </c>
      <c r="S89" s="4">
        <v>26070560</v>
      </c>
      <c r="T89" s="4">
        <f t="shared" si="9"/>
        <v>27944653.699999999</v>
      </c>
      <c r="U89" s="4">
        <f t="shared" si="10"/>
        <v>20232179</v>
      </c>
      <c r="V89" s="5">
        <v>3.9699999999999999E-2</v>
      </c>
    </row>
    <row r="90" spans="1:22" x14ac:dyDescent="0.2">
      <c r="A90" s="16" t="s">
        <v>198</v>
      </c>
      <c r="B90" s="4">
        <v>444800</v>
      </c>
      <c r="C90" s="4">
        <v>316700</v>
      </c>
      <c r="D90" s="4">
        <v>128100</v>
      </c>
      <c r="E90" s="4">
        <v>1417960000</v>
      </c>
      <c r="F90" s="4">
        <f t="shared" si="8"/>
        <v>11151092266</v>
      </c>
      <c r="R90" s="5">
        <v>5.1500000000000004E-2</v>
      </c>
      <c r="S90" s="4">
        <v>38118967</v>
      </c>
      <c r="T90" s="4">
        <f t="shared" si="9"/>
        <v>26466718.300000001</v>
      </c>
      <c r="U90" s="4">
        <f t="shared" si="10"/>
        <v>15153574</v>
      </c>
      <c r="V90" s="5">
        <v>4.41E-2</v>
      </c>
    </row>
    <row r="91" spans="1:22" x14ac:dyDescent="0.2">
      <c r="A91" s="16" t="s">
        <v>197</v>
      </c>
      <c r="B91" s="4">
        <v>560400</v>
      </c>
      <c r="C91" s="4">
        <v>49991</v>
      </c>
      <c r="D91" s="4">
        <v>510409</v>
      </c>
      <c r="E91" s="4">
        <v>5414500000</v>
      </c>
      <c r="F91" s="4">
        <f t="shared" si="8"/>
        <v>9733132266</v>
      </c>
      <c r="R91" s="5">
        <v>9.4999999999999998E-3</v>
      </c>
      <c r="S91" s="4">
        <v>20232179</v>
      </c>
      <c r="T91" s="4">
        <f t="shared" si="9"/>
        <v>25939744.5</v>
      </c>
      <c r="U91" s="4">
        <f t="shared" si="10"/>
        <v>10098658</v>
      </c>
      <c r="V91" s="5">
        <v>3.2599999999999997E-2</v>
      </c>
    </row>
    <row r="92" spans="1:22" x14ac:dyDescent="0.2">
      <c r="A92" s="16" t="s">
        <v>196</v>
      </c>
      <c r="B92" s="4">
        <v>223900</v>
      </c>
      <c r="C92" s="4">
        <v>2500</v>
      </c>
      <c r="D92" s="4">
        <v>221400</v>
      </c>
      <c r="E92" s="4">
        <v>2348480000</v>
      </c>
      <c r="F92" s="4">
        <f t="shared" si="8"/>
        <v>4318632266</v>
      </c>
      <c r="R92" s="5">
        <v>1.9299999999999998E-2</v>
      </c>
      <c r="S92" s="4">
        <v>36450926</v>
      </c>
      <c r="T92" s="4">
        <f t="shared" si="9"/>
        <v>24360770.800000001</v>
      </c>
      <c r="U92" s="4">
        <f t="shared" si="10"/>
        <v>10098658</v>
      </c>
      <c r="V92" s="5">
        <v>5.5099999999999996E-2</v>
      </c>
    </row>
    <row r="93" spans="1:22" x14ac:dyDescent="0.2">
      <c r="A93" s="16" t="s">
        <v>195</v>
      </c>
      <c r="B93" s="4">
        <v>327900</v>
      </c>
      <c r="C93" s="4">
        <v>178858</v>
      </c>
      <c r="D93" s="4">
        <v>149042</v>
      </c>
      <c r="E93" s="4">
        <v>1501210000</v>
      </c>
      <c r="F93" s="4">
        <f t="shared" si="8"/>
        <v>1970152266</v>
      </c>
      <c r="R93" s="5">
        <v>6.13E-2</v>
      </c>
      <c r="S93" s="4">
        <v>34286697</v>
      </c>
      <c r="T93" s="4">
        <f t="shared" si="9"/>
        <v>25555098.199999999</v>
      </c>
      <c r="U93" s="4">
        <f t="shared" si="10"/>
        <v>10098658</v>
      </c>
      <c r="V93" s="5">
        <v>7.3700000000000002E-2</v>
      </c>
    </row>
    <row r="94" spans="1:22" x14ac:dyDescent="0.2">
      <c r="A94" s="16" t="s">
        <v>194</v>
      </c>
      <c r="B94" s="4">
        <v>270200</v>
      </c>
      <c r="C94" s="4">
        <v>113500</v>
      </c>
      <c r="D94" s="4">
        <v>156700</v>
      </c>
      <c r="E94" s="4">
        <v>1565840000</v>
      </c>
      <c r="F94" s="4">
        <f t="shared" si="8"/>
        <v>468942266</v>
      </c>
      <c r="R94" s="5">
        <v>4.7100000000000003E-2</v>
      </c>
      <c r="S94" s="4">
        <v>52957519</v>
      </c>
      <c r="T94" s="4">
        <f t="shared" si="9"/>
        <v>21347059.600000001</v>
      </c>
      <c r="U94" s="4">
        <f t="shared" si="10"/>
        <v>8442608</v>
      </c>
      <c r="V94" s="5">
        <v>6.4000000000000001E-2</v>
      </c>
    </row>
    <row r="95" spans="1:22" x14ac:dyDescent="0.2">
      <c r="A95" s="16" t="s">
        <v>193</v>
      </c>
      <c r="B95" s="4">
        <v>14700</v>
      </c>
      <c r="C95" s="4">
        <v>141400</v>
      </c>
      <c r="D95" s="4">
        <v>-126700</v>
      </c>
      <c r="E95" s="4">
        <v>-1189160000</v>
      </c>
      <c r="F95" s="4">
        <f t="shared" si="8"/>
        <v>-1096897734</v>
      </c>
      <c r="R95" s="5">
        <v>1.0800000000000001E-2</v>
      </c>
      <c r="S95" s="4">
        <v>15153574</v>
      </c>
      <c r="T95" s="4">
        <f t="shared" si="9"/>
        <v>21196602.100000001</v>
      </c>
      <c r="U95" s="4">
        <f t="shared" si="10"/>
        <v>8442608</v>
      </c>
      <c r="V95" s="5">
        <v>2.0099999999999996E-2</v>
      </c>
    </row>
    <row r="96" spans="1:22" x14ac:dyDescent="0.2">
      <c r="A96" s="16" t="s">
        <v>192</v>
      </c>
      <c r="B96" s="4">
        <v>26700</v>
      </c>
      <c r="C96" s="4">
        <v>211570</v>
      </c>
      <c r="D96" s="4">
        <v>-184870</v>
      </c>
      <c r="E96" s="4">
        <v>-1725057734</v>
      </c>
      <c r="F96" s="4">
        <f t="shared" si="8"/>
        <v>92262266</v>
      </c>
      <c r="R96" s="5">
        <v>-1.4800000000000001E-2</v>
      </c>
      <c r="S96" s="4">
        <v>10098658</v>
      </c>
      <c r="T96" s="4">
        <f t="shared" si="9"/>
        <v>20926082.300000001</v>
      </c>
      <c r="U96" s="4">
        <f t="shared" si="10"/>
        <v>8442608</v>
      </c>
      <c r="V96" s="5">
        <v>2.9399999999999999E-2</v>
      </c>
    </row>
    <row r="97" spans="1:22" x14ac:dyDescent="0.2">
      <c r="A97" s="16" t="s">
        <v>191</v>
      </c>
      <c r="B97" s="4">
        <v>139700</v>
      </c>
      <c r="C97" s="4">
        <v>83100</v>
      </c>
      <c r="D97" s="4">
        <v>56600</v>
      </c>
      <c r="E97" s="4">
        <v>530060000</v>
      </c>
      <c r="F97" s="4">
        <f t="shared" si="8"/>
        <v>1817320000</v>
      </c>
      <c r="R97" s="5">
        <v>3.0800000000000001E-2</v>
      </c>
      <c r="S97" s="4">
        <v>29067845</v>
      </c>
      <c r="T97" s="4">
        <f t="shared" si="9"/>
        <v>18723480</v>
      </c>
      <c r="U97" s="4">
        <f t="shared" si="10"/>
        <v>8442608</v>
      </c>
      <c r="V97" s="5">
        <v>5.3200000000000004E-2</v>
      </c>
    </row>
    <row r="98" spans="1:22" x14ac:dyDescent="0.2">
      <c r="A98" s="16" t="s">
        <v>190</v>
      </c>
      <c r="B98" s="4">
        <v>13900</v>
      </c>
      <c r="C98" s="4">
        <v>257800</v>
      </c>
      <c r="D98" s="4">
        <v>-243900</v>
      </c>
      <c r="E98" s="4">
        <v>-2250610000</v>
      </c>
      <c r="F98" s="4">
        <f t="shared" si="8"/>
        <v>1287260000</v>
      </c>
      <c r="R98" s="5">
        <v>1.34E-2</v>
      </c>
      <c r="S98" s="4">
        <v>34637564</v>
      </c>
      <c r="T98" s="4">
        <f t="shared" si="9"/>
        <v>16063102.699999999</v>
      </c>
      <c r="U98" s="4">
        <f t="shared" si="10"/>
        <v>8442608</v>
      </c>
      <c r="V98" s="5">
        <v>3.7499999999999999E-2</v>
      </c>
    </row>
    <row r="99" spans="1:22" x14ac:dyDescent="0.2">
      <c r="A99" s="16" t="s">
        <v>189</v>
      </c>
      <c r="B99" s="4">
        <v>41800</v>
      </c>
      <c r="C99" s="4">
        <v>30200</v>
      </c>
      <c r="D99" s="4">
        <v>11600</v>
      </c>
      <c r="E99" s="4">
        <v>103480000</v>
      </c>
      <c r="F99" s="4">
        <f t="shared" si="8"/>
        <v>3537870000</v>
      </c>
      <c r="R99" s="5">
        <v>2.3E-3</v>
      </c>
      <c r="S99" s="4">
        <v>8442608</v>
      </c>
      <c r="T99" s="4">
        <f t="shared" si="9"/>
        <v>16009637.300000001</v>
      </c>
      <c r="U99" s="4">
        <f t="shared" si="10"/>
        <v>10877133</v>
      </c>
      <c r="V99" s="5">
        <v>1.67E-2</v>
      </c>
    </row>
    <row r="100" spans="1:22" x14ac:dyDescent="0.2">
      <c r="A100" s="16" t="s">
        <v>188</v>
      </c>
      <c r="B100" s="4">
        <v>292000</v>
      </c>
      <c r="C100" s="4">
        <v>2400</v>
      </c>
      <c r="D100" s="4">
        <v>289600</v>
      </c>
      <c r="E100" s="4">
        <v>2635630000</v>
      </c>
      <c r="F100" s="4">
        <f t="shared" si="8"/>
        <v>3434390000</v>
      </c>
      <c r="R100" s="5">
        <v>9.0000000000000011E-3</v>
      </c>
      <c r="S100" s="4">
        <v>23339613</v>
      </c>
      <c r="T100" s="4">
        <f t="shared" si="9"/>
        <v>14263997.5</v>
      </c>
      <c r="U100" s="4">
        <f t="shared" si="10"/>
        <v>10877133</v>
      </c>
      <c r="V100" s="5">
        <v>2.6099999999999998E-2</v>
      </c>
    </row>
    <row r="101" spans="1:22" x14ac:dyDescent="0.2">
      <c r="A101" s="16" t="s">
        <v>187</v>
      </c>
      <c r="B101" s="4">
        <v>2100</v>
      </c>
      <c r="C101" s="4">
        <v>57540</v>
      </c>
      <c r="D101" s="4">
        <v>-55440</v>
      </c>
      <c r="E101" s="4">
        <v>-499190000</v>
      </c>
      <c r="F101" s="4">
        <f t="shared" si="8"/>
        <v>798760000</v>
      </c>
      <c r="R101" s="5">
        <v>-1.11E-2</v>
      </c>
      <c r="S101" s="4">
        <v>14962441</v>
      </c>
      <c r="T101" s="4">
        <f t="shared" si="9"/>
        <v>13617363.4</v>
      </c>
      <c r="U101" s="4">
        <f t="shared" si="10"/>
        <v>7393460</v>
      </c>
      <c r="V101" s="5">
        <v>3.8300000000000001E-2</v>
      </c>
    </row>
    <row r="102" spans="1:22" x14ac:dyDescent="0.2">
      <c r="A102" s="16" t="s">
        <v>186</v>
      </c>
      <c r="B102" s="4">
        <v>51100</v>
      </c>
      <c r="C102" s="4">
        <v>23000</v>
      </c>
      <c r="D102" s="4">
        <v>28100</v>
      </c>
      <c r="E102" s="4">
        <v>253860000</v>
      </c>
      <c r="F102" s="4">
        <f t="shared" si="8"/>
        <v>1297950000</v>
      </c>
      <c r="R102" s="5">
        <v>3.4500000000000003E-2</v>
      </c>
      <c r="S102" s="4">
        <v>20661189</v>
      </c>
      <c r="T102" s="4">
        <f>AVERAGE(S103:S112)</f>
        <v>12442023</v>
      </c>
      <c r="U102" s="4">
        <f t="shared" si="10"/>
        <v>7041822</v>
      </c>
      <c r="V102" s="5">
        <v>4.6799999999999994E-2</v>
      </c>
    </row>
    <row r="103" spans="1:22" x14ac:dyDescent="0.2">
      <c r="A103" s="16" t="s">
        <v>185</v>
      </c>
      <c r="B103" s="4">
        <v>243700</v>
      </c>
      <c r="C103" s="4">
        <v>44600</v>
      </c>
      <c r="D103" s="4">
        <v>199100</v>
      </c>
      <c r="E103" s="4">
        <v>1798270000</v>
      </c>
      <c r="F103" s="4">
        <f t="shared" si="8"/>
        <v>1044090000</v>
      </c>
      <c r="R103" s="5">
        <v>2.3599999999999999E-2</v>
      </c>
      <c r="S103" s="4">
        <v>46229971</v>
      </c>
      <c r="U103" s="4">
        <f t="shared" si="10"/>
        <v>7041822</v>
      </c>
      <c r="V103" s="5">
        <v>7.7100000000000002E-2</v>
      </c>
    </row>
    <row r="104" spans="1:22" x14ac:dyDescent="0.2">
      <c r="A104" s="16" t="s">
        <v>184</v>
      </c>
      <c r="B104" s="4">
        <v>102700</v>
      </c>
      <c r="C104" s="4">
        <v>21159</v>
      </c>
      <c r="D104" s="4">
        <v>81541</v>
      </c>
      <c r="E104" s="4">
        <v>694250000</v>
      </c>
      <c r="F104" s="4">
        <f t="shared" si="8"/>
        <v>-754180000</v>
      </c>
      <c r="R104" s="5">
        <v>-1.4999999999999999E-2</v>
      </c>
      <c r="S104" s="4">
        <v>10877133</v>
      </c>
      <c r="U104" s="4">
        <f t="shared" si="10"/>
        <v>7041822</v>
      </c>
      <c r="V104" s="5">
        <v>3.1899999999999998E-2</v>
      </c>
    </row>
    <row r="105" spans="1:22" x14ac:dyDescent="0.2">
      <c r="A105" s="16" t="s">
        <v>183</v>
      </c>
      <c r="B105" s="4">
        <v>128000</v>
      </c>
      <c r="C105" s="4">
        <v>2700</v>
      </c>
      <c r="D105" s="4">
        <v>125300</v>
      </c>
      <c r="E105" s="4">
        <v>1052020000</v>
      </c>
      <c r="F105" s="4">
        <f t="shared" si="8"/>
        <v>-1448430000</v>
      </c>
      <c r="R105" s="5">
        <v>2.9900000000000003E-2</v>
      </c>
      <c r="S105" s="4">
        <v>13648999</v>
      </c>
      <c r="U105" s="4">
        <f t="shared" si="10"/>
        <v>5883215</v>
      </c>
      <c r="V105" s="5">
        <v>4.41E-2</v>
      </c>
    </row>
    <row r="106" spans="1:22" x14ac:dyDescent="0.2">
      <c r="A106" s="16" t="s">
        <v>182</v>
      </c>
      <c r="B106" s="4">
        <v>15900</v>
      </c>
      <c r="C106" s="4">
        <v>64300</v>
      </c>
      <c r="D106" s="4">
        <v>-48400</v>
      </c>
      <c r="E106" s="4">
        <v>-411090000</v>
      </c>
      <c r="F106" s="4">
        <f t="shared" si="8"/>
        <v>-2500450000</v>
      </c>
      <c r="R106" s="5">
        <v>9.7000000000000003E-3</v>
      </c>
      <c r="S106" s="4">
        <v>7393460</v>
      </c>
      <c r="U106" s="4">
        <f t="shared" si="10"/>
        <v>5883215</v>
      </c>
      <c r="V106" s="5">
        <v>3.7400000000000003E-2</v>
      </c>
    </row>
    <row r="107" spans="1:22" x14ac:dyDescent="0.2">
      <c r="A107" s="16" t="s">
        <v>181</v>
      </c>
      <c r="B107" s="4">
        <v>12800</v>
      </c>
      <c r="C107" s="4">
        <v>8504</v>
      </c>
      <c r="D107" s="4">
        <v>4296</v>
      </c>
      <c r="E107" s="4">
        <v>34920000</v>
      </c>
      <c r="F107" s="4">
        <f t="shared" si="8"/>
        <v>-2089360000</v>
      </c>
      <c r="R107" s="5">
        <v>1.2199999999999999E-2</v>
      </c>
      <c r="S107" s="4">
        <v>7041822</v>
      </c>
      <c r="U107" s="4">
        <f>MIN(S108:S112)</f>
        <v>5883215</v>
      </c>
      <c r="V107" s="5">
        <v>1.9199999999999998E-2</v>
      </c>
    </row>
    <row r="108" spans="1:22" x14ac:dyDescent="0.2">
      <c r="A108" s="16" t="s">
        <v>180</v>
      </c>
      <c r="B108" s="4">
        <v>8900</v>
      </c>
      <c r="C108" s="4">
        <v>146900</v>
      </c>
      <c r="D108" s="4">
        <v>-138000</v>
      </c>
      <c r="E108" s="4">
        <v>-1161240000</v>
      </c>
      <c r="F108" s="4">
        <f t="shared" si="8"/>
        <v>-2124280000</v>
      </c>
      <c r="R108" s="5">
        <v>-1.44E-2</v>
      </c>
      <c r="S108" s="4">
        <v>8033791</v>
      </c>
      <c r="V108" s="5">
        <v>5.1299999999999998E-2</v>
      </c>
    </row>
    <row r="109" spans="1:22" x14ac:dyDescent="0.2">
      <c r="A109" s="16" t="s">
        <v>179</v>
      </c>
      <c r="B109" s="4">
        <v>13100</v>
      </c>
      <c r="C109" s="4">
        <v>314800</v>
      </c>
      <c r="D109" s="4">
        <v>-301700</v>
      </c>
      <c r="E109" s="4">
        <v>-2493100000</v>
      </c>
      <c r="F109" s="4">
        <f t="shared" si="8"/>
        <v>-963040000</v>
      </c>
      <c r="R109" s="5">
        <v>1.9699999999999999E-2</v>
      </c>
      <c r="S109" s="4">
        <v>7907954</v>
      </c>
      <c r="V109" s="5">
        <v>2.8500000000000001E-2</v>
      </c>
    </row>
    <row r="110" spans="1:22" x14ac:dyDescent="0.2">
      <c r="A110" s="16" t="s">
        <v>178</v>
      </c>
      <c r="B110" s="4">
        <v>12200</v>
      </c>
      <c r="C110" s="4">
        <v>0</v>
      </c>
      <c r="D110" s="4">
        <v>12200</v>
      </c>
      <c r="E110" s="4">
        <v>98260000</v>
      </c>
      <c r="F110" s="4">
        <f t="shared" si="8"/>
        <v>1530060000</v>
      </c>
      <c r="R110" s="5">
        <v>1.6200000000000003E-2</v>
      </c>
      <c r="S110" s="4">
        <v>5883215</v>
      </c>
      <c r="V110" s="5">
        <v>2.9399999999999999E-2</v>
      </c>
    </row>
    <row r="111" spans="1:22" x14ac:dyDescent="0.2">
      <c r="A111" s="16" t="s">
        <v>177</v>
      </c>
      <c r="B111" s="4">
        <v>185459</v>
      </c>
      <c r="C111" s="4">
        <v>32100</v>
      </c>
      <c r="D111" s="4">
        <v>153359</v>
      </c>
      <c r="E111" s="4">
        <v>1256080000</v>
      </c>
      <c r="F111" s="4">
        <f>E111+F112</f>
        <v>1431800000</v>
      </c>
      <c r="R111" s="5">
        <v>-3.6000000000000004E-2</v>
      </c>
      <c r="S111" s="4">
        <v>8496100</v>
      </c>
      <c r="V111" s="5">
        <v>4.87E-2</v>
      </c>
    </row>
    <row r="112" spans="1:22" x14ac:dyDescent="0.2">
      <c r="A112" s="16" t="s">
        <v>176</v>
      </c>
      <c r="B112" s="4">
        <v>21100</v>
      </c>
      <c r="C112" s="4">
        <v>10</v>
      </c>
      <c r="D112" s="4">
        <v>21090</v>
      </c>
      <c r="E112" s="4">
        <v>175720000</v>
      </c>
      <c r="F112" s="4">
        <f>E112</f>
        <v>175720000</v>
      </c>
      <c r="R112" s="5">
        <v>-4.8000000000000001E-2</v>
      </c>
      <c r="S112" s="4">
        <v>8907785</v>
      </c>
      <c r="V112" s="5">
        <v>6.93E-2</v>
      </c>
    </row>
    <row r="113" spans="1:22" x14ac:dyDescent="0.2">
      <c r="A113" s="16"/>
      <c r="B113" s="4"/>
      <c r="C113" s="4"/>
      <c r="D113" s="4"/>
      <c r="E113" s="4"/>
      <c r="F113" s="4"/>
      <c r="L113" s="4"/>
      <c r="M113" s="4"/>
      <c r="N113" s="4"/>
      <c r="O113" s="4"/>
      <c r="P113" s="4"/>
      <c r="Q113" s="4"/>
      <c r="R113" s="5"/>
      <c r="S113" s="4"/>
      <c r="T113" s="4"/>
      <c r="U113" s="4"/>
      <c r="V113" s="5"/>
    </row>
    <row r="114" spans="1:22" x14ac:dyDescent="0.2">
      <c r="A114" s="16"/>
      <c r="B114" s="4"/>
      <c r="C114" s="4"/>
      <c r="D114" s="4"/>
      <c r="E114" s="4"/>
      <c r="F114" s="4"/>
      <c r="L114" s="4"/>
      <c r="M114" s="4"/>
      <c r="N114" s="4"/>
      <c r="O114" s="4"/>
      <c r="P114" s="4"/>
      <c r="Q114" s="4"/>
      <c r="R114" s="5"/>
      <c r="S114" s="4"/>
      <c r="T114" s="4"/>
      <c r="U114" s="4"/>
      <c r="V114" s="5"/>
    </row>
    <row r="115" spans="1:22" x14ac:dyDescent="0.2">
      <c r="A115" s="16"/>
      <c r="B115" s="4"/>
      <c r="C115" s="4"/>
      <c r="D115" s="4"/>
      <c r="E115" s="4"/>
      <c r="F115" s="4"/>
      <c r="L115" s="4"/>
      <c r="M115" s="4"/>
      <c r="N115" s="4"/>
      <c r="O115" s="4"/>
      <c r="P115" s="4"/>
      <c r="Q115" s="4"/>
      <c r="R115" s="5"/>
      <c r="S115" s="4"/>
      <c r="T115" s="4"/>
      <c r="U115" s="4"/>
      <c r="V115" s="5"/>
    </row>
    <row r="116" spans="1:22" x14ac:dyDescent="0.2">
      <c r="A116" s="16"/>
      <c r="B116" s="4"/>
      <c r="C116" s="4"/>
      <c r="D116" s="4"/>
      <c r="E116" s="4"/>
      <c r="F116" s="4"/>
      <c r="L116" s="4"/>
      <c r="M116" s="4"/>
      <c r="N116" s="4"/>
      <c r="O116" s="4"/>
      <c r="P116" s="4"/>
      <c r="Q116" s="4"/>
      <c r="R116" s="5"/>
      <c r="S116" s="4"/>
      <c r="T116" s="4"/>
      <c r="U116" s="4"/>
      <c r="V116" s="5"/>
    </row>
    <row r="117" spans="1:22" x14ac:dyDescent="0.2">
      <c r="A117" s="16"/>
      <c r="B117" s="4"/>
      <c r="C117" s="4"/>
      <c r="D117" s="4"/>
      <c r="E117" s="4"/>
      <c r="F117" s="4"/>
      <c r="L117" s="4"/>
      <c r="M117" s="4"/>
      <c r="N117" s="4"/>
      <c r="O117" s="4"/>
      <c r="P117" s="4"/>
      <c r="Q117" s="4"/>
      <c r="R117" s="5"/>
      <c r="S117" s="4"/>
      <c r="T117" s="4"/>
      <c r="U117" s="4"/>
      <c r="V117" s="5"/>
    </row>
    <row r="118" spans="1:22" x14ac:dyDescent="0.2">
      <c r="A118" s="16"/>
      <c r="B118" s="4"/>
      <c r="C118" s="4"/>
      <c r="D118" s="4"/>
      <c r="E118" s="4"/>
      <c r="F118" s="4"/>
      <c r="L118" s="4"/>
      <c r="M118" s="4"/>
      <c r="N118" s="4"/>
      <c r="O118" s="4"/>
      <c r="P118" s="4"/>
      <c r="Q118" s="4"/>
      <c r="R118" s="5"/>
      <c r="S118" s="4"/>
      <c r="T118" s="4"/>
      <c r="U118" s="4"/>
      <c r="V118" s="5"/>
    </row>
    <row r="119" spans="1:22" x14ac:dyDescent="0.2">
      <c r="A119" s="16"/>
      <c r="B119" s="4"/>
      <c r="C119" s="4"/>
      <c r="D119" s="4"/>
      <c r="E119" s="4"/>
      <c r="F119" s="4"/>
      <c r="L119" s="4"/>
      <c r="M119" s="4"/>
      <c r="N119" s="4"/>
      <c r="O119" s="4"/>
      <c r="P119" s="4"/>
      <c r="Q119" s="4"/>
      <c r="R119" s="5"/>
      <c r="S119" s="4"/>
      <c r="T119" s="4"/>
      <c r="U119" s="4"/>
      <c r="V119" s="5"/>
    </row>
    <row r="120" spans="1:22" x14ac:dyDescent="0.2">
      <c r="A120" s="16"/>
      <c r="B120" s="4"/>
      <c r="C120" s="4"/>
      <c r="D120" s="4"/>
      <c r="E120" s="4"/>
      <c r="F120" s="4"/>
      <c r="L120" s="4"/>
      <c r="M120" s="4"/>
      <c r="N120" s="4"/>
      <c r="O120" s="4"/>
      <c r="P120" s="4"/>
      <c r="Q120" s="4"/>
      <c r="R120" s="5"/>
      <c r="S120" s="4"/>
      <c r="T120" s="4"/>
      <c r="U120" s="4"/>
      <c r="V120" s="5"/>
    </row>
    <row r="121" spans="1:22" x14ac:dyDescent="0.2">
      <c r="A121" s="16"/>
      <c r="B121" s="4"/>
      <c r="C121" s="4"/>
      <c r="D121" s="4"/>
      <c r="E121" s="4"/>
      <c r="F121" s="4"/>
      <c r="L121" s="4"/>
      <c r="M121" s="4"/>
      <c r="N121" s="4"/>
      <c r="O121" s="4"/>
      <c r="P121" s="4"/>
      <c r="Q121" s="4"/>
      <c r="R121" s="5"/>
      <c r="S121" s="4"/>
      <c r="T121" s="4"/>
      <c r="U121" s="4"/>
      <c r="V121" s="5"/>
    </row>
    <row r="122" spans="1:22" x14ac:dyDescent="0.2">
      <c r="A122" s="16"/>
      <c r="B122" s="4"/>
      <c r="C122" s="4"/>
      <c r="D122" s="4"/>
      <c r="E122" s="4"/>
      <c r="F122" s="4"/>
      <c r="L122" s="4"/>
      <c r="M122" s="4"/>
      <c r="N122" s="4"/>
      <c r="O122" s="4"/>
      <c r="P122" s="4"/>
      <c r="Q122" s="4"/>
      <c r="R122" s="5"/>
      <c r="S122" s="4"/>
      <c r="T122" s="4"/>
      <c r="U122" s="4"/>
      <c r="V122" s="5"/>
    </row>
    <row r="123" spans="1:22" x14ac:dyDescent="0.2">
      <c r="A123" s="16"/>
      <c r="B123" s="4"/>
      <c r="C123" s="4"/>
      <c r="D123" s="4"/>
      <c r="E123" s="4"/>
      <c r="F123" s="4"/>
      <c r="L123" s="4"/>
      <c r="M123" s="4"/>
      <c r="N123" s="4"/>
      <c r="O123" s="4"/>
      <c r="P123" s="4"/>
      <c r="Q123" s="4"/>
      <c r="R123" s="5"/>
      <c r="S123" s="4"/>
      <c r="T123" s="4"/>
      <c r="U123" s="4"/>
      <c r="V123" s="5"/>
    </row>
    <row r="124" spans="1:22" x14ac:dyDescent="0.2">
      <c r="A124" s="16"/>
      <c r="B124" s="4"/>
      <c r="C124" s="4"/>
      <c r="D124" s="4"/>
      <c r="E124" s="4"/>
      <c r="F124" s="4"/>
      <c r="L124" s="4"/>
      <c r="M124" s="4"/>
      <c r="N124" s="4"/>
      <c r="O124" s="4"/>
      <c r="P124" s="4"/>
      <c r="Q124" s="4"/>
      <c r="R124" s="5"/>
      <c r="S124" s="4"/>
      <c r="T124" s="4"/>
      <c r="U124" s="4"/>
      <c r="V124" s="5"/>
    </row>
    <row r="125" spans="1:22" x14ac:dyDescent="0.2">
      <c r="A125" s="16"/>
      <c r="B125" s="4"/>
      <c r="C125" s="4"/>
      <c r="D125" s="4"/>
      <c r="E125" s="4"/>
      <c r="F125" s="4"/>
      <c r="L125" s="4"/>
      <c r="M125" s="4"/>
      <c r="N125" s="4"/>
      <c r="O125" s="4"/>
      <c r="P125" s="4"/>
      <c r="Q125" s="4"/>
      <c r="R125" s="5"/>
      <c r="S125" s="4"/>
      <c r="T125" s="4"/>
      <c r="U125" s="4"/>
      <c r="V125" s="5"/>
    </row>
    <row r="126" spans="1:22" x14ac:dyDescent="0.2">
      <c r="A126" s="16"/>
      <c r="B126" s="4"/>
      <c r="C126" s="4"/>
      <c r="D126" s="4"/>
      <c r="E126" s="4"/>
      <c r="F126" s="4"/>
      <c r="L126" s="4"/>
      <c r="M126" s="4"/>
      <c r="N126" s="4"/>
      <c r="O126" s="4"/>
      <c r="P126" s="4"/>
      <c r="Q126" s="4"/>
      <c r="R126" s="5"/>
      <c r="S126" s="4"/>
      <c r="T126" s="4"/>
      <c r="U126" s="4"/>
      <c r="V126" s="5"/>
    </row>
    <row r="127" spans="1:22" x14ac:dyDescent="0.2">
      <c r="A127" s="16"/>
      <c r="B127" s="4"/>
      <c r="C127" s="4"/>
      <c r="D127" s="4"/>
      <c r="E127" s="4"/>
      <c r="F127" s="4"/>
      <c r="L127" s="4"/>
      <c r="M127" s="4"/>
      <c r="N127" s="4"/>
      <c r="O127" s="4"/>
      <c r="P127" s="4"/>
      <c r="Q127" s="4"/>
      <c r="R127" s="5"/>
      <c r="S127" s="4"/>
      <c r="T127" s="4"/>
      <c r="U127" s="4"/>
      <c r="V127" s="5"/>
    </row>
    <row r="128" spans="1:22" x14ac:dyDescent="0.2">
      <c r="A128" s="16"/>
      <c r="B128" s="4"/>
      <c r="C128" s="4"/>
      <c r="D128" s="4"/>
      <c r="E128" s="4"/>
      <c r="F128" s="4"/>
      <c r="L128" s="4"/>
      <c r="M128" s="4"/>
      <c r="N128" s="4"/>
      <c r="O128" s="4"/>
      <c r="P128" s="4"/>
      <c r="Q128" s="4"/>
      <c r="R128" s="5"/>
      <c r="S128" s="4"/>
      <c r="T128" s="4"/>
      <c r="U128" s="4"/>
      <c r="V128" s="5"/>
    </row>
    <row r="129" spans="1:22" x14ac:dyDescent="0.2">
      <c r="A129" s="16"/>
      <c r="B129" s="4"/>
      <c r="C129" s="4"/>
      <c r="D129" s="4"/>
      <c r="E129" s="4"/>
      <c r="F129" s="4"/>
      <c r="L129" s="4"/>
      <c r="M129" s="4"/>
      <c r="N129" s="4"/>
      <c r="O129" s="4"/>
      <c r="P129" s="4"/>
      <c r="Q129" s="4"/>
      <c r="R129" s="5"/>
      <c r="S129" s="4"/>
      <c r="T129" s="4"/>
      <c r="U129" s="4"/>
      <c r="V129" s="5"/>
    </row>
    <row r="130" spans="1:22" x14ac:dyDescent="0.2">
      <c r="A130" s="16"/>
      <c r="B130" s="4"/>
      <c r="C130" s="4"/>
      <c r="D130" s="4"/>
      <c r="E130" s="4"/>
      <c r="F130" s="4"/>
      <c r="L130" s="4"/>
      <c r="M130" s="4"/>
      <c r="N130" s="4"/>
      <c r="O130" s="4"/>
      <c r="P130" s="4"/>
      <c r="Q130" s="4"/>
      <c r="R130" s="5"/>
      <c r="S130" s="4"/>
      <c r="T130" s="4"/>
      <c r="U130" s="4"/>
      <c r="V130" s="5"/>
    </row>
    <row r="131" spans="1:22" x14ac:dyDescent="0.2">
      <c r="A131" s="16"/>
      <c r="B131" s="4"/>
      <c r="C131" s="4"/>
      <c r="D131" s="4"/>
      <c r="E131" s="4"/>
      <c r="F131" s="4"/>
      <c r="L131" s="4"/>
      <c r="M131" s="4"/>
      <c r="N131" s="4"/>
      <c r="O131" s="4"/>
      <c r="P131" s="4"/>
      <c r="Q131" s="4"/>
      <c r="R131" s="5"/>
      <c r="S131" s="4"/>
      <c r="T131" s="4"/>
      <c r="U131" s="4"/>
      <c r="V131" s="5"/>
    </row>
    <row r="132" spans="1:22" x14ac:dyDescent="0.2">
      <c r="A132" s="16"/>
      <c r="B132" s="4"/>
      <c r="C132" s="4"/>
      <c r="D132" s="4"/>
      <c r="E132" s="4"/>
      <c r="F132" s="4"/>
      <c r="L132" s="4"/>
      <c r="M132" s="4"/>
      <c r="N132" s="4"/>
      <c r="O132" s="4"/>
      <c r="P132" s="4"/>
      <c r="Q132" s="4"/>
      <c r="R132" s="5"/>
      <c r="S132" s="4"/>
      <c r="T132" s="4"/>
      <c r="U132" s="4"/>
      <c r="V132" s="5"/>
    </row>
    <row r="133" spans="1:22" x14ac:dyDescent="0.2">
      <c r="A133" s="16"/>
      <c r="B133" s="4"/>
      <c r="C133" s="4"/>
      <c r="D133" s="4"/>
      <c r="E133" s="4"/>
      <c r="F133" s="4"/>
      <c r="L133" s="4"/>
      <c r="M133" s="4"/>
      <c r="N133" s="4"/>
      <c r="O133" s="4"/>
      <c r="P133" s="4"/>
      <c r="Q133" s="4"/>
      <c r="R133" s="5"/>
      <c r="S133" s="4"/>
      <c r="T133" s="4"/>
      <c r="U133" s="4"/>
      <c r="V133" s="5"/>
    </row>
    <row r="134" spans="1:22" x14ac:dyDescent="0.2">
      <c r="A134" s="16"/>
      <c r="B134" s="4"/>
      <c r="C134" s="4"/>
      <c r="D134" s="4"/>
      <c r="E134" s="4"/>
      <c r="F134" s="4"/>
      <c r="R134" s="5"/>
      <c r="S134" s="4"/>
      <c r="T134" s="4"/>
      <c r="U134" s="4"/>
      <c r="V134" s="5"/>
    </row>
    <row r="135" spans="1:22" x14ac:dyDescent="0.2">
      <c r="A135" s="16"/>
      <c r="B135" s="4"/>
      <c r="C135" s="4"/>
      <c r="D135" s="4"/>
      <c r="E135" s="4"/>
      <c r="F135" s="4"/>
      <c r="R135" s="5"/>
      <c r="S135" s="4"/>
      <c r="T135" s="4"/>
      <c r="U135" s="4"/>
      <c r="V135" s="5"/>
    </row>
    <row r="136" spans="1:22" x14ac:dyDescent="0.2">
      <c r="A136" s="16"/>
      <c r="B136" s="4"/>
      <c r="C136" s="4"/>
      <c r="D136" s="4"/>
      <c r="E136" s="4"/>
      <c r="F136" s="4"/>
      <c r="R136" s="5"/>
      <c r="S136" s="4"/>
      <c r="T136" s="4"/>
      <c r="U136" s="4"/>
      <c r="V136" s="5"/>
    </row>
    <row r="137" spans="1:22" x14ac:dyDescent="0.2">
      <c r="A137" s="16"/>
      <c r="B137" s="4"/>
      <c r="C137" s="4"/>
      <c r="D137" s="4"/>
      <c r="E137" s="4"/>
      <c r="F137" s="4"/>
      <c r="R137" s="5"/>
      <c r="S137" s="4"/>
      <c r="T137" s="4"/>
      <c r="U137" s="4"/>
      <c r="V137" s="5"/>
    </row>
    <row r="138" spans="1:22" x14ac:dyDescent="0.2">
      <c r="A138" s="16"/>
      <c r="B138" s="4"/>
      <c r="C138" s="4"/>
      <c r="D138" s="4"/>
      <c r="E138" s="4"/>
      <c r="F138" s="4"/>
      <c r="R138" s="5"/>
      <c r="S138" s="4"/>
      <c r="T138" s="4"/>
      <c r="U138" s="4"/>
      <c r="V138" s="5"/>
    </row>
    <row r="139" spans="1:22" x14ac:dyDescent="0.2">
      <c r="A139" s="16"/>
      <c r="B139" s="4"/>
      <c r="C139" s="4"/>
      <c r="D139" s="4"/>
      <c r="E139" s="4"/>
      <c r="F139" s="4"/>
      <c r="R139" s="5"/>
      <c r="S139" s="4"/>
      <c r="T139" s="4"/>
      <c r="U139" s="4"/>
      <c r="V139" s="5"/>
    </row>
    <row r="140" spans="1:22" x14ac:dyDescent="0.2">
      <c r="A140" s="16"/>
      <c r="B140" s="4"/>
      <c r="C140" s="4"/>
      <c r="D140" s="4"/>
      <c r="E140" s="4"/>
      <c r="F140" s="4"/>
      <c r="R140" s="5"/>
      <c r="S140" s="4"/>
      <c r="T140" s="4"/>
      <c r="U140" s="4"/>
      <c r="V140" s="5"/>
    </row>
    <row r="141" spans="1:22" x14ac:dyDescent="0.2">
      <c r="A141" s="16"/>
      <c r="B141" s="4"/>
      <c r="C141" s="4"/>
      <c r="D141" s="4"/>
      <c r="E141" s="4"/>
      <c r="F141" s="4"/>
      <c r="R141" s="5"/>
      <c r="S141" s="4"/>
      <c r="T141" s="4"/>
      <c r="U141" s="4"/>
      <c r="V141" s="5"/>
    </row>
    <row r="142" spans="1:22" x14ac:dyDescent="0.2">
      <c r="A142" s="16"/>
      <c r="B142" s="4"/>
      <c r="C142" s="4"/>
      <c r="D142" s="4"/>
      <c r="E142" s="4"/>
      <c r="F142" s="4"/>
      <c r="R142" s="5"/>
      <c r="S142" s="4"/>
      <c r="T142" s="4"/>
      <c r="U142" s="4"/>
      <c r="V142" s="5"/>
    </row>
    <row r="143" spans="1:22" x14ac:dyDescent="0.2">
      <c r="A143" s="16"/>
      <c r="B143" s="4"/>
      <c r="C143" s="4"/>
      <c r="D143" s="4"/>
      <c r="E143" s="4"/>
      <c r="F143" s="4"/>
      <c r="R143" s="5"/>
      <c r="S143" s="4"/>
      <c r="T143" s="4"/>
      <c r="U143" s="4"/>
      <c r="V143" s="5"/>
    </row>
    <row r="144" spans="1:22" x14ac:dyDescent="0.2">
      <c r="A144" s="16"/>
      <c r="B144" s="4"/>
      <c r="C144" s="4"/>
      <c r="D144" s="4"/>
      <c r="E144" s="4"/>
      <c r="F144" s="4"/>
      <c r="R144" s="5"/>
      <c r="S144" s="4"/>
      <c r="T144" s="4"/>
      <c r="U144" s="4"/>
      <c r="V144" s="5"/>
    </row>
    <row r="145" spans="1:22" x14ac:dyDescent="0.2">
      <c r="A145" s="16"/>
      <c r="B145" s="4"/>
      <c r="C145" s="4"/>
      <c r="D145" s="4"/>
      <c r="E145" s="4"/>
      <c r="F145" s="4"/>
      <c r="R145" s="5"/>
      <c r="S145" s="4"/>
      <c r="T145" s="4"/>
      <c r="U145" s="4"/>
      <c r="V145" s="5"/>
    </row>
    <row r="146" spans="1:22" x14ac:dyDescent="0.2">
      <c r="A146" s="16"/>
      <c r="B146" s="4"/>
      <c r="C146" s="4"/>
      <c r="D146" s="4"/>
      <c r="E146" s="4"/>
      <c r="F146" s="4"/>
      <c r="R146" s="5"/>
      <c r="S146" s="4"/>
      <c r="T146" s="4"/>
      <c r="U146" s="4"/>
      <c r="V146" s="5"/>
    </row>
    <row r="147" spans="1:22" x14ac:dyDescent="0.2">
      <c r="A147" s="16"/>
      <c r="B147" s="4"/>
      <c r="C147" s="4"/>
      <c r="D147" s="4"/>
      <c r="E147" s="4"/>
      <c r="F147" s="4"/>
      <c r="R147" s="5"/>
      <c r="S147" s="4"/>
      <c r="T147" s="4"/>
      <c r="U147" s="4"/>
      <c r="V147" s="5"/>
    </row>
    <row r="148" spans="1:22" x14ac:dyDescent="0.2">
      <c r="A148" s="16"/>
      <c r="B148" s="4"/>
      <c r="C148" s="4"/>
      <c r="D148" s="4"/>
      <c r="E148" s="4"/>
      <c r="F148" s="4"/>
      <c r="R148" s="5"/>
      <c r="S148" s="4"/>
      <c r="T148" s="4"/>
      <c r="U148" s="4"/>
      <c r="V148" s="5"/>
    </row>
    <row r="149" spans="1:22" x14ac:dyDescent="0.2">
      <c r="A149" s="16"/>
      <c r="B149" s="4"/>
      <c r="C149" s="4"/>
      <c r="D149" s="4"/>
      <c r="E149" s="4"/>
      <c r="F149" s="4"/>
      <c r="R149" s="5"/>
      <c r="S149" s="4"/>
      <c r="T149" s="4"/>
      <c r="U149" s="4"/>
      <c r="V149" s="5"/>
    </row>
    <row r="150" spans="1:22" x14ac:dyDescent="0.2">
      <c r="A150" s="16"/>
      <c r="B150" s="4"/>
      <c r="C150" s="4"/>
      <c r="D150" s="4"/>
      <c r="E150" s="4"/>
      <c r="F150" s="4"/>
      <c r="R150" s="5"/>
      <c r="S150" s="4"/>
      <c r="T150" s="4"/>
      <c r="U150" s="4"/>
      <c r="V150" s="5"/>
    </row>
    <row r="151" spans="1:22" x14ac:dyDescent="0.2">
      <c r="A151" s="16"/>
      <c r="B151" s="4"/>
      <c r="C151" s="4"/>
      <c r="D151" s="4"/>
      <c r="E151" s="4"/>
      <c r="F151" s="4"/>
      <c r="R151" s="5"/>
      <c r="S151" s="4"/>
      <c r="T151" s="4"/>
      <c r="U151" s="4"/>
      <c r="V151" s="5"/>
    </row>
    <row r="152" spans="1:22" x14ac:dyDescent="0.2">
      <c r="A152" s="16"/>
      <c r="B152" s="4"/>
      <c r="C152" s="4"/>
      <c r="D152" s="4"/>
      <c r="E152" s="4"/>
      <c r="F152" s="4"/>
      <c r="R152" s="5"/>
      <c r="S152" s="4"/>
      <c r="T152" s="4"/>
      <c r="U152" s="4"/>
      <c r="V152" s="5"/>
    </row>
    <row r="153" spans="1:22" x14ac:dyDescent="0.2">
      <c r="A153" s="16"/>
      <c r="B153" s="4"/>
      <c r="C153" s="4"/>
      <c r="D153" s="4"/>
      <c r="E153" s="4"/>
      <c r="F153" s="4"/>
      <c r="R153" s="5"/>
      <c r="S153" s="4"/>
      <c r="T153" s="4"/>
      <c r="U153" s="4"/>
      <c r="V153" s="5"/>
    </row>
    <row r="154" spans="1:22" x14ac:dyDescent="0.2">
      <c r="A154" s="16"/>
      <c r="B154" s="4"/>
      <c r="C154" s="4"/>
      <c r="D154" s="4"/>
      <c r="E154" s="4"/>
      <c r="F154" s="4"/>
      <c r="R154" s="5"/>
      <c r="S154" s="4"/>
      <c r="T154" s="4"/>
      <c r="U154" s="4"/>
      <c r="V154" s="5"/>
    </row>
    <row r="155" spans="1:22" x14ac:dyDescent="0.2">
      <c r="A155" s="16"/>
      <c r="B155" s="4"/>
      <c r="C155" s="4"/>
      <c r="D155" s="4"/>
      <c r="E155" s="4"/>
      <c r="F155" s="4"/>
      <c r="R155" s="5"/>
      <c r="S155" s="4"/>
      <c r="T155" s="4"/>
      <c r="U155" s="4"/>
      <c r="V155" s="5"/>
    </row>
    <row r="156" spans="1:22" x14ac:dyDescent="0.2">
      <c r="A156" s="16"/>
      <c r="B156" s="4"/>
      <c r="C156" s="4"/>
      <c r="D156" s="4"/>
      <c r="E156" s="4"/>
      <c r="F156" s="4"/>
      <c r="R156" s="5"/>
      <c r="S156" s="4"/>
      <c r="T156" s="4"/>
      <c r="U156" s="4"/>
      <c r="V156" s="5"/>
    </row>
    <row r="157" spans="1:22" x14ac:dyDescent="0.2">
      <c r="A157" s="16"/>
      <c r="B157" s="4"/>
      <c r="C157" s="4"/>
      <c r="D157" s="4"/>
      <c r="E157" s="4"/>
      <c r="F157" s="4"/>
      <c r="R157" s="5"/>
      <c r="S157" s="4"/>
      <c r="T157" s="4"/>
      <c r="U157" s="4"/>
      <c r="V157" s="5"/>
    </row>
    <row r="158" spans="1:22" x14ac:dyDescent="0.2">
      <c r="A158" s="16"/>
      <c r="B158" s="4"/>
      <c r="C158" s="4"/>
      <c r="D158" s="4"/>
      <c r="E158" s="4"/>
      <c r="F158" s="4"/>
      <c r="R158" s="5"/>
      <c r="S158" s="4"/>
      <c r="T158" s="4"/>
      <c r="U158" s="4"/>
      <c r="V158" s="5"/>
    </row>
    <row r="159" spans="1:22" x14ac:dyDescent="0.2">
      <c r="A159" s="16"/>
      <c r="B159" s="4"/>
      <c r="C159" s="4"/>
      <c r="D159" s="4"/>
      <c r="E159" s="4"/>
      <c r="F159" s="4"/>
      <c r="R159" s="5"/>
      <c r="S159" s="4"/>
      <c r="T159" s="4"/>
      <c r="U159" s="4"/>
      <c r="V159" s="5"/>
    </row>
    <row r="160" spans="1:22" x14ac:dyDescent="0.2">
      <c r="A160" s="16"/>
      <c r="B160" s="4"/>
      <c r="C160" s="4"/>
      <c r="D160" s="4"/>
      <c r="E160" s="4"/>
      <c r="F160" s="4"/>
      <c r="R160" s="5"/>
      <c r="S160" s="4"/>
      <c r="T160" s="4"/>
      <c r="U160" s="4"/>
      <c r="V160" s="5"/>
    </row>
    <row r="161" spans="1:22" x14ac:dyDescent="0.2">
      <c r="A161" s="16"/>
      <c r="B161" s="4"/>
      <c r="C161" s="4"/>
      <c r="D161" s="4"/>
      <c r="E161" s="4"/>
      <c r="F161" s="4"/>
      <c r="R161" s="5"/>
      <c r="S161" s="4"/>
      <c r="T161" s="4"/>
      <c r="U161" s="4"/>
      <c r="V161" s="5"/>
    </row>
    <row r="162" spans="1:22" x14ac:dyDescent="0.2">
      <c r="A162" s="16"/>
      <c r="B162" s="4"/>
      <c r="C162" s="4"/>
      <c r="D162" s="4"/>
      <c r="E162" s="4"/>
      <c r="F162" s="4"/>
      <c r="R162" s="5"/>
      <c r="S162" s="4"/>
      <c r="T162" s="4"/>
      <c r="U162" s="4"/>
      <c r="V162" s="5"/>
    </row>
    <row r="163" spans="1:22" x14ac:dyDescent="0.2">
      <c r="A163" s="16"/>
      <c r="B163" s="4"/>
      <c r="C163" s="4"/>
      <c r="D163" s="4"/>
      <c r="E163" s="4"/>
      <c r="F163" s="4"/>
      <c r="R163" s="5"/>
      <c r="S163" s="4"/>
      <c r="T163" s="4"/>
      <c r="U163" s="4"/>
      <c r="V163" s="5"/>
    </row>
    <row r="164" spans="1:22" x14ac:dyDescent="0.2">
      <c r="A164" s="16"/>
      <c r="B164" s="4"/>
      <c r="C164" s="4"/>
      <c r="D164" s="4"/>
      <c r="E164" s="4"/>
      <c r="F164" s="4"/>
      <c r="R164" s="5"/>
      <c r="S164" s="4"/>
      <c r="T164" s="4"/>
      <c r="U164" s="4"/>
      <c r="V164" s="5"/>
    </row>
    <row r="165" spans="1:22" x14ac:dyDescent="0.2">
      <c r="A165" s="16"/>
      <c r="B165" s="4"/>
      <c r="C165" s="4"/>
      <c r="D165" s="4"/>
      <c r="E165" s="4"/>
      <c r="F165" s="4"/>
      <c r="R165" s="5"/>
      <c r="S165" s="4"/>
      <c r="T165" s="4"/>
      <c r="U165" s="4"/>
      <c r="V165" s="5"/>
    </row>
    <row r="166" spans="1:22" x14ac:dyDescent="0.2">
      <c r="A166" s="16"/>
      <c r="B166" s="4"/>
      <c r="C166" s="4"/>
      <c r="D166" s="4"/>
      <c r="E166" s="4"/>
      <c r="F166" s="4"/>
      <c r="R166" s="5"/>
      <c r="S166" s="4"/>
      <c r="T166" s="4"/>
      <c r="U166" s="4"/>
      <c r="V166" s="5"/>
    </row>
    <row r="167" spans="1:22" x14ac:dyDescent="0.2">
      <c r="A167" s="16"/>
      <c r="B167" s="4"/>
      <c r="C167" s="4"/>
      <c r="D167" s="4"/>
      <c r="E167" s="4"/>
      <c r="F167" s="4"/>
      <c r="R167" s="5"/>
      <c r="S167" s="4"/>
      <c r="T167" s="4"/>
      <c r="U167" s="4"/>
      <c r="V167" s="5"/>
    </row>
    <row r="168" spans="1:22" x14ac:dyDescent="0.2">
      <c r="A168" s="16"/>
      <c r="B168" s="4"/>
      <c r="C168" s="4"/>
      <c r="D168" s="4"/>
      <c r="E168" s="4"/>
      <c r="F168" s="4"/>
      <c r="R168" s="5"/>
      <c r="S168" s="4"/>
      <c r="T168" s="4"/>
      <c r="U168" s="4"/>
      <c r="V168" s="5"/>
    </row>
    <row r="169" spans="1:22" x14ac:dyDescent="0.2">
      <c r="A169" s="16"/>
      <c r="B169" s="4"/>
      <c r="C169" s="4"/>
      <c r="D169" s="4"/>
      <c r="E169" s="4"/>
      <c r="F169" s="4"/>
      <c r="R169" s="5"/>
      <c r="S169" s="4"/>
      <c r="T169" s="4"/>
      <c r="U169" s="4"/>
      <c r="V169" s="5"/>
    </row>
    <row r="170" spans="1:22" x14ac:dyDescent="0.2">
      <c r="A170" s="16"/>
      <c r="B170" s="4"/>
      <c r="C170" s="4"/>
      <c r="D170" s="4"/>
      <c r="E170" s="4"/>
      <c r="F170" s="4"/>
      <c r="R170" s="5"/>
      <c r="S170" s="4"/>
      <c r="T170" s="4"/>
      <c r="U170" s="4"/>
      <c r="V170" s="5"/>
    </row>
    <row r="171" spans="1:22" x14ac:dyDescent="0.2">
      <c r="A171" s="16"/>
      <c r="B171" s="4"/>
      <c r="C171" s="4"/>
      <c r="D171" s="4"/>
      <c r="E171" s="4"/>
      <c r="F171" s="4"/>
      <c r="R171" s="5"/>
      <c r="S171" s="4"/>
      <c r="T171" s="4"/>
      <c r="U171" s="4"/>
      <c r="V171" s="5"/>
    </row>
    <row r="172" spans="1:22" x14ac:dyDescent="0.2">
      <c r="A172" s="16"/>
      <c r="B172" s="4"/>
      <c r="C172" s="4"/>
      <c r="D172" s="4"/>
      <c r="E172" s="4"/>
      <c r="F172" s="4"/>
      <c r="R172" s="5"/>
      <c r="S172" s="4"/>
      <c r="T172" s="4"/>
      <c r="U172" s="4"/>
      <c r="V172" s="5"/>
    </row>
    <row r="173" spans="1:22" x14ac:dyDescent="0.2">
      <c r="A173" s="16"/>
      <c r="B173" s="4"/>
      <c r="C173" s="4"/>
      <c r="D173" s="4"/>
      <c r="E173" s="4"/>
      <c r="F173" s="4"/>
      <c r="R173" s="5"/>
      <c r="S173" s="4"/>
      <c r="T173" s="4"/>
      <c r="U173" s="4"/>
      <c r="V173" s="5"/>
    </row>
    <row r="174" spans="1:22" x14ac:dyDescent="0.2">
      <c r="A174" s="16"/>
      <c r="B174" s="4"/>
      <c r="C174" s="4"/>
      <c r="D174" s="4"/>
      <c r="E174" s="4"/>
      <c r="F174" s="4"/>
      <c r="R174" s="5"/>
      <c r="S174" s="4"/>
      <c r="T174" s="4"/>
      <c r="U174" s="4"/>
      <c r="V174" s="5"/>
    </row>
    <row r="175" spans="1:22" x14ac:dyDescent="0.2">
      <c r="A175" s="16"/>
      <c r="B175" s="4"/>
      <c r="C175" s="4"/>
      <c r="D175" s="4"/>
      <c r="E175" s="4"/>
      <c r="F175" s="4"/>
      <c r="R175" s="5"/>
      <c r="S175" s="4"/>
      <c r="T175" s="4"/>
      <c r="U175" s="4"/>
      <c r="V175" s="5"/>
    </row>
    <row r="176" spans="1:22" x14ac:dyDescent="0.2">
      <c r="A176" s="16"/>
      <c r="B176" s="4"/>
      <c r="C176" s="4"/>
      <c r="D176" s="4"/>
      <c r="E176" s="4"/>
      <c r="F176" s="4"/>
      <c r="R176" s="5"/>
      <c r="S176" s="4"/>
      <c r="T176" s="4"/>
      <c r="U176" s="4"/>
      <c r="V176" s="5"/>
    </row>
    <row r="177" spans="1:22" x14ac:dyDescent="0.2">
      <c r="A177" s="16"/>
      <c r="B177" s="4"/>
      <c r="C177" s="4"/>
      <c r="D177" s="4"/>
      <c r="E177" s="4"/>
      <c r="F177" s="4"/>
      <c r="R177" s="5"/>
      <c r="S177" s="4"/>
      <c r="T177" s="4"/>
      <c r="U177" s="4"/>
      <c r="V177" s="5"/>
    </row>
    <row r="178" spans="1:22" x14ac:dyDescent="0.2">
      <c r="A178" s="16"/>
      <c r="B178" s="4"/>
      <c r="C178" s="4"/>
      <c r="D178" s="4"/>
      <c r="E178" s="4"/>
      <c r="F178" s="4"/>
      <c r="R178" s="5"/>
      <c r="S178" s="4"/>
      <c r="T178" s="4"/>
      <c r="U178" s="4"/>
      <c r="V178" s="5"/>
    </row>
    <row r="179" spans="1:22" x14ac:dyDescent="0.2">
      <c r="A179" s="16"/>
      <c r="B179" s="4"/>
      <c r="C179" s="4"/>
      <c r="D179" s="4"/>
      <c r="E179" s="4"/>
      <c r="F179" s="4"/>
      <c r="R179" s="5"/>
      <c r="S179" s="4"/>
      <c r="T179" s="4"/>
      <c r="U179" s="4"/>
      <c r="V179" s="5"/>
    </row>
    <row r="180" spans="1:22" x14ac:dyDescent="0.2">
      <c r="A180" s="16"/>
      <c r="B180" s="4"/>
      <c r="C180" s="4"/>
      <c r="D180" s="4"/>
      <c r="E180" s="4"/>
      <c r="F180" s="4"/>
      <c r="R180" s="5"/>
      <c r="S180" s="4"/>
      <c r="T180" s="4"/>
      <c r="U180" s="4"/>
      <c r="V180" s="5"/>
    </row>
    <row r="181" spans="1:22" x14ac:dyDescent="0.2">
      <c r="A181" s="16"/>
      <c r="B181" s="4"/>
      <c r="C181" s="4"/>
      <c r="D181" s="4"/>
      <c r="E181" s="4"/>
      <c r="F181" s="4"/>
      <c r="R181" s="5"/>
      <c r="S181" s="4"/>
      <c r="T181" s="4"/>
      <c r="U181" s="4"/>
      <c r="V181" s="5"/>
    </row>
    <row r="182" spans="1:22" x14ac:dyDescent="0.2">
      <c r="A182" s="16"/>
      <c r="B182" s="4"/>
      <c r="C182" s="4"/>
      <c r="D182" s="4"/>
      <c r="E182" s="4"/>
      <c r="F182" s="4"/>
      <c r="R182" s="5"/>
      <c r="S182" s="4"/>
      <c r="T182" s="4"/>
      <c r="U182" s="4"/>
      <c r="V182" s="5"/>
    </row>
    <row r="183" spans="1:22" x14ac:dyDescent="0.2">
      <c r="A183" s="16"/>
      <c r="B183" s="4"/>
      <c r="C183" s="4"/>
      <c r="D183" s="4"/>
      <c r="E183" s="4"/>
      <c r="F183" s="4"/>
      <c r="R183" s="5"/>
      <c r="S183" s="4"/>
      <c r="T183" s="4"/>
      <c r="U183" s="4"/>
      <c r="V183" s="5"/>
    </row>
    <row r="184" spans="1:22" x14ac:dyDescent="0.2">
      <c r="A184" s="16"/>
      <c r="B184" s="4"/>
      <c r="C184" s="4"/>
      <c r="D184" s="4"/>
      <c r="E184" s="4"/>
      <c r="F184" s="4"/>
      <c r="R184" s="5"/>
      <c r="S184" s="4"/>
      <c r="T184" s="4"/>
      <c r="U184" s="4"/>
      <c r="V184" s="5"/>
    </row>
    <row r="185" spans="1:22" x14ac:dyDescent="0.2">
      <c r="A185" s="16"/>
      <c r="B185" s="4"/>
      <c r="C185" s="4"/>
      <c r="D185" s="4"/>
      <c r="E185" s="4"/>
      <c r="F185" s="4"/>
      <c r="R185" s="5"/>
      <c r="S185" s="4"/>
      <c r="T185" s="4"/>
      <c r="U185" s="4"/>
      <c r="V185" s="5"/>
    </row>
    <row r="186" spans="1:22" x14ac:dyDescent="0.2">
      <c r="A186" s="16"/>
      <c r="B186" s="4"/>
      <c r="C186" s="4"/>
      <c r="D186" s="4"/>
      <c r="E186" s="4"/>
      <c r="F186" s="4"/>
      <c r="R186" s="5"/>
      <c r="S186" s="4"/>
      <c r="T186" s="4"/>
      <c r="U186" s="4"/>
      <c r="V186" s="5"/>
    </row>
    <row r="187" spans="1:22" x14ac:dyDescent="0.2">
      <c r="A187" s="16"/>
      <c r="B187" s="4"/>
      <c r="C187" s="4"/>
      <c r="D187" s="4"/>
      <c r="E187" s="4"/>
      <c r="F187" s="4"/>
      <c r="R187" s="5"/>
      <c r="S187" s="4"/>
      <c r="T187" s="4"/>
      <c r="U187" s="4"/>
      <c r="V187" s="5"/>
    </row>
    <row r="188" spans="1:22" x14ac:dyDescent="0.2">
      <c r="A188" s="16"/>
      <c r="B188" s="4"/>
      <c r="C188" s="4"/>
      <c r="D188" s="4"/>
      <c r="E188" s="4"/>
      <c r="F188" s="4"/>
      <c r="R188" s="5"/>
      <c r="S188" s="4"/>
      <c r="U188" s="4"/>
      <c r="V188" s="5"/>
    </row>
    <row r="189" spans="1:22" x14ac:dyDescent="0.2">
      <c r="A189" s="16"/>
      <c r="B189" s="4"/>
      <c r="C189" s="4"/>
      <c r="D189" s="4"/>
      <c r="E189" s="4"/>
      <c r="F189" s="4"/>
      <c r="R189" s="5"/>
      <c r="S189" s="4"/>
      <c r="U189" s="4"/>
      <c r="V189" s="5"/>
    </row>
    <row r="190" spans="1:22" x14ac:dyDescent="0.2">
      <c r="A190" s="16"/>
      <c r="B190" s="4"/>
      <c r="C190" s="4"/>
      <c r="D190" s="4"/>
      <c r="E190" s="4"/>
      <c r="F190" s="4"/>
      <c r="R190" s="5"/>
      <c r="S190" s="4"/>
      <c r="U190" s="4"/>
      <c r="V190" s="5"/>
    </row>
    <row r="191" spans="1:22" x14ac:dyDescent="0.2">
      <c r="A191" s="16"/>
      <c r="B191" s="4"/>
      <c r="C191" s="4"/>
      <c r="D191" s="4"/>
      <c r="E191" s="4"/>
      <c r="F191" s="4"/>
      <c r="R191" s="5"/>
      <c r="S191" s="4"/>
      <c r="U191" s="4"/>
      <c r="V191" s="5"/>
    </row>
    <row r="192" spans="1:22" x14ac:dyDescent="0.2">
      <c r="A192" s="16"/>
      <c r="B192" s="4"/>
      <c r="C192" s="4"/>
      <c r="D192" s="4"/>
      <c r="E192" s="4"/>
      <c r="F192" s="4"/>
      <c r="R192" s="5"/>
      <c r="S192" s="4"/>
      <c r="U192" s="4"/>
      <c r="V192" s="5"/>
    </row>
    <row r="193" spans="1:22" x14ac:dyDescent="0.2">
      <c r="A193" s="16"/>
      <c r="B193" s="4"/>
      <c r="C193" s="4"/>
      <c r="D193" s="4"/>
      <c r="E193" s="4"/>
      <c r="F193" s="4"/>
      <c r="R193" s="5"/>
      <c r="S193" s="4"/>
      <c r="V193" s="5"/>
    </row>
    <row r="194" spans="1:22" x14ac:dyDescent="0.2">
      <c r="A194" s="16"/>
      <c r="B194" s="4"/>
      <c r="C194" s="4"/>
      <c r="D194" s="4"/>
      <c r="E194" s="4"/>
      <c r="F194" s="4"/>
      <c r="R194" s="5"/>
      <c r="S194" s="4"/>
      <c r="V194" s="5"/>
    </row>
    <row r="195" spans="1:22" x14ac:dyDescent="0.2">
      <c r="A195" s="16"/>
      <c r="B195" s="4"/>
      <c r="C195" s="4"/>
      <c r="D195" s="4"/>
      <c r="E195" s="4"/>
      <c r="F195" s="4"/>
      <c r="R195" s="5"/>
      <c r="S195" s="4"/>
      <c r="V195" s="5"/>
    </row>
    <row r="196" spans="1:22" x14ac:dyDescent="0.2">
      <c r="A196" s="16"/>
      <c r="B196" s="4"/>
      <c r="C196" s="4"/>
      <c r="D196" s="4"/>
      <c r="E196" s="4"/>
      <c r="F196" s="4"/>
      <c r="R196" s="5"/>
      <c r="S196" s="4"/>
      <c r="V196" s="5"/>
    </row>
    <row r="197" spans="1:22" x14ac:dyDescent="0.2">
      <c r="A197" s="16"/>
      <c r="B197" s="4"/>
      <c r="C197" s="4"/>
      <c r="D197" s="4"/>
      <c r="E197" s="4"/>
      <c r="F197" s="4"/>
      <c r="R197" s="5"/>
      <c r="S197" s="4"/>
      <c r="V197" s="5"/>
    </row>
    <row r="198" spans="1:22" x14ac:dyDescent="0.2">
      <c r="A198" s="36"/>
      <c r="B198" s="36"/>
      <c r="C198" s="36"/>
      <c r="D198" s="36"/>
      <c r="E198" s="36"/>
      <c r="F198" s="36"/>
      <c r="G198" s="36"/>
      <c r="H198" s="36"/>
      <c r="I198" s="36"/>
      <c r="J198" s="36"/>
      <c r="K198" s="36"/>
      <c r="L198" s="36"/>
      <c r="M198" s="36"/>
      <c r="N198" s="36"/>
      <c r="O198" s="36"/>
      <c r="P198" s="36"/>
      <c r="Q198" s="36"/>
      <c r="R198" s="36"/>
      <c r="S198" s="36"/>
      <c r="T198" s="36"/>
      <c r="U198" s="36"/>
      <c r="V198" s="36"/>
    </row>
    <row r="199" spans="1:22" x14ac:dyDescent="0.2">
      <c r="A199" s="36"/>
      <c r="B199" s="36"/>
      <c r="C199" s="36"/>
      <c r="D199" s="36"/>
      <c r="E199" s="36"/>
      <c r="F199" s="36"/>
      <c r="G199" s="36"/>
      <c r="H199" s="36"/>
      <c r="I199" s="36"/>
      <c r="J199" s="36"/>
      <c r="K199" s="36"/>
      <c r="L199" s="36"/>
      <c r="M199" s="36"/>
      <c r="N199" s="36"/>
      <c r="O199" s="36"/>
      <c r="P199" s="36"/>
      <c r="Q199" s="36"/>
      <c r="R199" s="36"/>
      <c r="S199" s="36"/>
      <c r="T199" s="36"/>
      <c r="U199" s="36"/>
      <c r="V199" s="36"/>
    </row>
    <row r="200" spans="1:22" x14ac:dyDescent="0.2">
      <c r="A200" s="36"/>
      <c r="B200" s="36"/>
      <c r="C200" s="36"/>
      <c r="D200" s="36"/>
      <c r="E200" s="36"/>
      <c r="F200" s="36"/>
      <c r="G200" s="36"/>
      <c r="H200" s="36"/>
      <c r="I200" s="36"/>
      <c r="J200" s="36"/>
      <c r="K200" s="36"/>
      <c r="L200" s="36"/>
      <c r="M200" s="36"/>
      <c r="N200" s="36"/>
      <c r="O200" s="36"/>
      <c r="P200" s="36"/>
      <c r="Q200" s="36"/>
      <c r="R200" s="36"/>
      <c r="S200" s="36"/>
      <c r="T200" s="36"/>
      <c r="U200" s="36"/>
      <c r="V200" s="36"/>
    </row>
    <row r="201" spans="1:22" x14ac:dyDescent="0.2">
      <c r="A201" s="36"/>
      <c r="B201" s="36"/>
      <c r="C201" s="36"/>
      <c r="D201" s="36"/>
      <c r="E201" s="36"/>
      <c r="F201" s="36"/>
      <c r="G201" s="36"/>
      <c r="H201" s="36"/>
      <c r="I201" s="36"/>
      <c r="J201" s="36"/>
      <c r="K201" s="36"/>
      <c r="L201" s="36"/>
      <c r="M201" s="36"/>
      <c r="N201" s="36"/>
      <c r="O201" s="36"/>
      <c r="P201" s="36"/>
      <c r="Q201" s="36"/>
      <c r="R201" s="36"/>
      <c r="S201" s="36"/>
      <c r="T201" s="36"/>
      <c r="U201" s="36"/>
      <c r="V201" s="36"/>
    </row>
    <row r="202" spans="1:22" x14ac:dyDescent="0.2">
      <c r="A202" s="36" t="s">
        <v>246</v>
      </c>
      <c r="B202" s="36"/>
      <c r="C202" s="36"/>
      <c r="D202" s="36"/>
      <c r="E202" s="36"/>
      <c r="F202" s="36"/>
      <c r="G202" s="36"/>
      <c r="H202" s="36"/>
      <c r="I202" s="36"/>
      <c r="J202" s="36"/>
      <c r="K202" s="36"/>
      <c r="L202" s="36"/>
      <c r="M202" s="36"/>
      <c r="N202" s="36"/>
      <c r="O202" s="36"/>
      <c r="P202" s="36"/>
      <c r="Q202" s="36"/>
      <c r="R202" s="36"/>
      <c r="S202" s="36"/>
      <c r="T202" s="36"/>
      <c r="U202" s="36"/>
      <c r="V202" s="36"/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52D08B-7F7B-B747-A8CB-383322B17810}">
  <sheetPr codeName="Sheet110"/>
  <dimension ref="A1:AH267"/>
  <sheetViews>
    <sheetView workbookViewId="0">
      <selection activeCell="F17" sqref="F17"/>
    </sheetView>
  </sheetViews>
  <sheetFormatPr baseColWidth="10" defaultRowHeight="16" x14ac:dyDescent="0.2"/>
  <cols>
    <col min="5" max="5" width="16.5" customWidth="1"/>
    <col min="6" max="6" width="14.6640625" customWidth="1"/>
    <col min="10" max="10" width="15.5" customWidth="1"/>
    <col min="11" max="11" width="13.33203125" bestFit="1" customWidth="1"/>
  </cols>
  <sheetData>
    <row r="1" spans="1:22" x14ac:dyDescent="0.2">
      <c r="A1" s="36"/>
      <c r="B1" s="80" t="s">
        <v>5</v>
      </c>
      <c r="C1" s="80"/>
      <c r="D1" s="80"/>
      <c r="E1" s="80"/>
      <c r="F1" s="80"/>
      <c r="G1" s="81" t="s">
        <v>6</v>
      </c>
      <c r="H1" s="81"/>
      <c r="I1" s="81"/>
      <c r="J1" s="81"/>
      <c r="K1" s="81"/>
      <c r="L1" s="82" t="s">
        <v>15</v>
      </c>
      <c r="M1" s="82"/>
      <c r="N1" s="82"/>
      <c r="O1" s="82"/>
      <c r="P1" s="82"/>
      <c r="Q1" s="82"/>
      <c r="R1" s="82"/>
      <c r="S1" s="82"/>
      <c r="T1" s="82"/>
      <c r="U1" s="82"/>
      <c r="V1" s="36"/>
    </row>
    <row r="2" spans="1:22" x14ac:dyDescent="0.2">
      <c r="A2" s="37" t="s">
        <v>4</v>
      </c>
      <c r="B2" s="38" t="s">
        <v>0</v>
      </c>
      <c r="C2" s="38" t="s">
        <v>1</v>
      </c>
      <c r="D2" s="38" t="s">
        <v>10</v>
      </c>
      <c r="E2" s="38" t="s">
        <v>11</v>
      </c>
      <c r="F2" s="38" t="s">
        <v>7</v>
      </c>
      <c r="G2" s="38" t="s">
        <v>8</v>
      </c>
      <c r="H2" s="38" t="s">
        <v>9</v>
      </c>
      <c r="I2" s="38" t="s">
        <v>10</v>
      </c>
      <c r="J2" s="38" t="s">
        <v>11</v>
      </c>
      <c r="K2" s="38" t="s">
        <v>7</v>
      </c>
      <c r="L2" s="38" t="s">
        <v>17</v>
      </c>
      <c r="M2" s="38" t="s">
        <v>18</v>
      </c>
      <c r="N2" s="38" t="s">
        <v>234</v>
      </c>
      <c r="O2" s="38" t="s">
        <v>235</v>
      </c>
      <c r="P2" s="38" t="s">
        <v>19</v>
      </c>
      <c r="Q2" s="38" t="s">
        <v>20</v>
      </c>
      <c r="R2" s="38" t="s">
        <v>12</v>
      </c>
      <c r="S2" s="38" t="s">
        <v>3</v>
      </c>
      <c r="T2" s="38" t="s">
        <v>252</v>
      </c>
      <c r="U2" s="38" t="s">
        <v>253</v>
      </c>
      <c r="V2" s="38" t="s">
        <v>236</v>
      </c>
    </row>
    <row r="3" spans="1:22" x14ac:dyDescent="0.2">
      <c r="F3" s="4">
        <f t="shared" ref="F3:F11" si="0">E3+F4</f>
        <v>-16202526273</v>
      </c>
      <c r="K3" s="4">
        <f t="shared" ref="K3:K11" si="1">J3+K4</f>
        <v>9612733000</v>
      </c>
      <c r="L3" s="4">
        <v>534</v>
      </c>
      <c r="M3" s="4">
        <v>622</v>
      </c>
      <c r="N3" s="4">
        <v>122</v>
      </c>
      <c r="O3" s="4">
        <v>102</v>
      </c>
      <c r="P3" s="4">
        <v>1775300</v>
      </c>
      <c r="Q3" s="4">
        <v>1424000</v>
      </c>
      <c r="R3" s="5">
        <v>-7.3000000000000001E-3</v>
      </c>
      <c r="S3" s="4">
        <v>3329500</v>
      </c>
      <c r="T3" s="4">
        <f t="shared" ref="T3:T38" si="2">AVERAGE(S4:S13)</f>
        <v>3991530</v>
      </c>
      <c r="U3" s="4">
        <f t="shared" ref="U3:U11" si="3">MIN(S4:S8)</f>
        <v>3163500</v>
      </c>
      <c r="V3" s="5">
        <v>2.1600000000000001E-2</v>
      </c>
    </row>
    <row r="4" spans="1:22" x14ac:dyDescent="0.2">
      <c r="A4" s="16" t="s">
        <v>356</v>
      </c>
      <c r="B4" s="4">
        <v>58400</v>
      </c>
      <c r="C4" s="4">
        <v>81700</v>
      </c>
      <c r="D4" s="4">
        <v>-23300</v>
      </c>
      <c r="E4" s="4">
        <v>-607090000</v>
      </c>
      <c r="F4" s="4">
        <f t="shared" si="0"/>
        <v>-16202526273</v>
      </c>
      <c r="K4" s="4">
        <f t="shared" si="1"/>
        <v>9612733000</v>
      </c>
      <c r="L4" s="4">
        <v>694</v>
      </c>
      <c r="M4" s="4">
        <v>632</v>
      </c>
      <c r="N4" s="4">
        <v>106</v>
      </c>
      <c r="O4" s="4">
        <v>120</v>
      </c>
      <c r="P4" s="4">
        <v>2030700</v>
      </c>
      <c r="Q4" s="4">
        <v>2338100</v>
      </c>
      <c r="R4" s="5">
        <v>1.67E-2</v>
      </c>
      <c r="S4" s="4">
        <v>4554300</v>
      </c>
      <c r="T4" s="4">
        <f t="shared" si="2"/>
        <v>4131850</v>
      </c>
      <c r="U4" s="4">
        <f t="shared" si="3"/>
        <v>3163500</v>
      </c>
      <c r="V4" s="5">
        <v>2.5499999999999998E-2</v>
      </c>
    </row>
    <row r="5" spans="1:22" x14ac:dyDescent="0.2">
      <c r="A5" s="16" t="s">
        <v>355</v>
      </c>
      <c r="B5" s="4">
        <v>23300</v>
      </c>
      <c r="C5" s="4">
        <v>1400</v>
      </c>
      <c r="D5" s="4">
        <v>21900</v>
      </c>
      <c r="E5" s="4">
        <v>588270000</v>
      </c>
      <c r="F5" s="4">
        <f t="shared" si="0"/>
        <v>-15595436273</v>
      </c>
      <c r="K5" s="4">
        <f t="shared" si="1"/>
        <v>9612733000</v>
      </c>
      <c r="L5" s="4">
        <v>709</v>
      </c>
      <c r="M5" s="4">
        <v>615</v>
      </c>
      <c r="N5" s="4">
        <v>128</v>
      </c>
      <c r="O5" s="4">
        <v>75</v>
      </c>
      <c r="P5" s="4">
        <v>2154800</v>
      </c>
      <c r="Q5" s="4">
        <v>1396400</v>
      </c>
      <c r="R5" s="5">
        <v>1.9E-3</v>
      </c>
      <c r="S5" s="4">
        <v>3844300</v>
      </c>
      <c r="T5" s="4">
        <f t="shared" si="2"/>
        <v>4066220</v>
      </c>
      <c r="U5" s="4">
        <f t="shared" si="3"/>
        <v>3163500</v>
      </c>
      <c r="V5" s="5">
        <v>3.0899999999999997E-2</v>
      </c>
    </row>
    <row r="6" spans="1:22" x14ac:dyDescent="0.2">
      <c r="A6" s="16" t="s">
        <v>354</v>
      </c>
      <c r="B6" s="4">
        <v>400</v>
      </c>
      <c r="C6" s="4">
        <v>84700</v>
      </c>
      <c r="D6" s="4">
        <v>-84300</v>
      </c>
      <c r="E6" s="4">
        <v>-2337460000</v>
      </c>
      <c r="F6" s="4">
        <f t="shared" si="0"/>
        <v>-16183706273</v>
      </c>
      <c r="G6" s="4">
        <v>0</v>
      </c>
      <c r="H6" s="4">
        <v>0</v>
      </c>
      <c r="I6" s="4">
        <v>0</v>
      </c>
      <c r="J6" s="4">
        <v>553000000</v>
      </c>
      <c r="K6" s="4">
        <f t="shared" si="1"/>
        <v>9612733000</v>
      </c>
      <c r="L6" s="4">
        <v>499</v>
      </c>
      <c r="M6" s="4">
        <v>739</v>
      </c>
      <c r="N6" s="4">
        <v>100</v>
      </c>
      <c r="O6" s="4">
        <v>92</v>
      </c>
      <c r="P6" s="4">
        <v>1256200</v>
      </c>
      <c r="Q6" s="4">
        <v>1526700</v>
      </c>
      <c r="R6" s="5">
        <v>-2.9700000000000001E-2</v>
      </c>
      <c r="S6" s="4">
        <v>3163500</v>
      </c>
      <c r="T6" s="4">
        <f t="shared" si="2"/>
        <v>4116610</v>
      </c>
      <c r="U6" s="4">
        <f t="shared" si="3"/>
        <v>3311800</v>
      </c>
      <c r="V6" s="5">
        <v>3.7599999999999995E-2</v>
      </c>
    </row>
    <row r="7" spans="1:22" x14ac:dyDescent="0.2">
      <c r="A7" s="16" t="s">
        <v>353</v>
      </c>
      <c r="B7" s="4">
        <v>84600</v>
      </c>
      <c r="C7" s="4">
        <v>52900</v>
      </c>
      <c r="D7" s="4">
        <v>31700</v>
      </c>
      <c r="E7" s="4">
        <v>865590000</v>
      </c>
      <c r="F7" s="4">
        <f t="shared" si="0"/>
        <v>-13846246273</v>
      </c>
      <c r="K7" s="4">
        <f t="shared" si="1"/>
        <v>9059733000</v>
      </c>
      <c r="L7" s="4">
        <v>687</v>
      </c>
      <c r="M7" s="4">
        <v>682</v>
      </c>
      <c r="N7" s="4">
        <v>109</v>
      </c>
      <c r="O7" s="4">
        <v>105</v>
      </c>
      <c r="P7" s="4">
        <v>1566500</v>
      </c>
      <c r="Q7" s="4">
        <v>1586700</v>
      </c>
      <c r="R7" s="5">
        <v>0</v>
      </c>
      <c r="S7" s="4">
        <v>3311800</v>
      </c>
      <c r="T7" s="4">
        <f t="shared" si="2"/>
        <v>4129050</v>
      </c>
      <c r="U7" s="4">
        <f t="shared" si="3"/>
        <v>3398000</v>
      </c>
      <c r="V7" s="5">
        <v>3.0699999999999998E-2</v>
      </c>
    </row>
    <row r="8" spans="1:22" x14ac:dyDescent="0.2">
      <c r="A8" s="16" t="s">
        <v>352</v>
      </c>
      <c r="B8" s="4">
        <v>400</v>
      </c>
      <c r="C8" s="4">
        <v>584200</v>
      </c>
      <c r="D8" s="4">
        <v>-583800</v>
      </c>
      <c r="E8" s="4">
        <v>-16319540000</v>
      </c>
      <c r="F8" s="4">
        <f t="shared" si="0"/>
        <v>-14711836273</v>
      </c>
      <c r="K8" s="4">
        <f t="shared" si="1"/>
        <v>9059733000</v>
      </c>
      <c r="L8" s="4">
        <v>608</v>
      </c>
      <c r="M8" s="4">
        <v>875</v>
      </c>
      <c r="N8" s="4">
        <v>97</v>
      </c>
      <c r="O8" s="4">
        <v>154</v>
      </c>
      <c r="P8" s="4">
        <v>1341200</v>
      </c>
      <c r="Q8" s="4">
        <v>1868000</v>
      </c>
      <c r="R8" s="5">
        <v>-2.52E-2</v>
      </c>
      <c r="S8" s="4">
        <v>3398000</v>
      </c>
      <c r="T8" s="4">
        <f t="shared" si="2"/>
        <v>4597230</v>
      </c>
      <c r="U8" s="4">
        <f t="shared" si="3"/>
        <v>3928700</v>
      </c>
      <c r="V8" s="5">
        <v>0.03</v>
      </c>
    </row>
    <row r="9" spans="1:22" x14ac:dyDescent="0.2">
      <c r="A9" s="16" t="s">
        <v>351</v>
      </c>
      <c r="B9" s="4">
        <v>87300</v>
      </c>
      <c r="C9" s="4">
        <v>325200</v>
      </c>
      <c r="D9" s="4">
        <v>-237900</v>
      </c>
      <c r="E9" s="4">
        <v>-6885720000</v>
      </c>
      <c r="F9" s="4">
        <f t="shared" si="0"/>
        <v>1607703727</v>
      </c>
      <c r="K9" s="4">
        <f t="shared" si="1"/>
        <v>9059733000</v>
      </c>
      <c r="L9" s="4">
        <v>822</v>
      </c>
      <c r="M9" s="4">
        <v>696</v>
      </c>
      <c r="N9" s="4">
        <v>131</v>
      </c>
      <c r="O9" s="4">
        <v>142</v>
      </c>
      <c r="P9" s="4">
        <v>2200500</v>
      </c>
      <c r="Q9" s="4">
        <v>2006900</v>
      </c>
      <c r="R9" s="5">
        <v>-1.5800000000000002E-2</v>
      </c>
      <c r="S9" s="4">
        <v>4454700</v>
      </c>
      <c r="T9" s="4">
        <f t="shared" si="2"/>
        <v>4568480</v>
      </c>
      <c r="U9" s="4">
        <f t="shared" si="3"/>
        <v>3928700</v>
      </c>
      <c r="V9" s="5">
        <v>3.7900000000000003E-2</v>
      </c>
    </row>
    <row r="10" spans="1:22" x14ac:dyDescent="0.2">
      <c r="A10" s="16" t="s">
        <v>350</v>
      </c>
      <c r="B10" s="4">
        <v>39000</v>
      </c>
      <c r="C10" s="4">
        <v>81900</v>
      </c>
      <c r="D10" s="4">
        <v>-42900</v>
      </c>
      <c r="E10" s="4">
        <v>-1236719250</v>
      </c>
      <c r="F10" s="4">
        <f t="shared" si="0"/>
        <v>8493423727</v>
      </c>
      <c r="K10" s="4">
        <f t="shared" si="1"/>
        <v>9059733000</v>
      </c>
      <c r="L10" s="4">
        <v>879</v>
      </c>
      <c r="M10" s="4">
        <v>762</v>
      </c>
      <c r="N10" s="4">
        <v>111</v>
      </c>
      <c r="O10" s="4">
        <v>108</v>
      </c>
      <c r="P10" s="4">
        <v>2003500</v>
      </c>
      <c r="Q10" s="4">
        <v>1726300</v>
      </c>
      <c r="R10" s="5">
        <v>1.8E-3</v>
      </c>
      <c r="S10" s="4">
        <v>3928700</v>
      </c>
      <c r="T10" s="4">
        <f t="shared" si="2"/>
        <v>4764510</v>
      </c>
      <c r="U10" s="4">
        <f t="shared" si="3"/>
        <v>3188000</v>
      </c>
      <c r="V10" s="5">
        <v>2.5699999999999997E-2</v>
      </c>
    </row>
    <row r="11" spans="1:22" x14ac:dyDescent="0.2">
      <c r="A11" s="16" t="s">
        <v>349</v>
      </c>
      <c r="B11" s="4">
        <v>393000</v>
      </c>
      <c r="C11" s="4">
        <v>93300</v>
      </c>
      <c r="D11" s="4">
        <v>299700</v>
      </c>
      <c r="E11" s="4">
        <v>8595130000</v>
      </c>
      <c r="F11" s="4">
        <f t="shared" si="0"/>
        <v>9730142977</v>
      </c>
      <c r="K11" s="4">
        <f t="shared" si="1"/>
        <v>9059733000</v>
      </c>
      <c r="L11" s="4">
        <v>1384</v>
      </c>
      <c r="M11" s="4">
        <v>767</v>
      </c>
      <c r="N11" s="4">
        <v>204</v>
      </c>
      <c r="O11" s="4">
        <v>83</v>
      </c>
      <c r="P11" s="4">
        <v>3403000</v>
      </c>
      <c r="Q11" s="4">
        <v>1284500</v>
      </c>
      <c r="R11" s="5">
        <v>1.24E-2</v>
      </c>
      <c r="S11" s="4">
        <v>4886400</v>
      </c>
      <c r="T11" s="4">
        <f t="shared" si="2"/>
        <v>4664860</v>
      </c>
      <c r="U11" s="4">
        <f t="shared" si="3"/>
        <v>3188000</v>
      </c>
      <c r="V11" s="5">
        <v>1.3899999999999999E-2</v>
      </c>
    </row>
    <row r="12" spans="1:22" x14ac:dyDescent="0.2">
      <c r="A12" s="16" t="s">
        <v>348</v>
      </c>
      <c r="B12" s="4">
        <v>11000</v>
      </c>
      <c r="C12" s="4">
        <v>93600</v>
      </c>
      <c r="D12" s="4">
        <v>-82600</v>
      </c>
      <c r="E12" s="4">
        <v>-2343140000</v>
      </c>
      <c r="F12" s="4">
        <f t="shared" ref="F12:F38" si="4">E12+F13</f>
        <v>1135012977</v>
      </c>
      <c r="G12" s="4">
        <v>0</v>
      </c>
      <c r="H12" s="4">
        <v>0</v>
      </c>
      <c r="I12" s="4">
        <v>0</v>
      </c>
      <c r="J12" s="4">
        <v>283000</v>
      </c>
      <c r="K12" s="4">
        <f t="shared" ref="K12:K28" si="5">J12+K13</f>
        <v>9059733000</v>
      </c>
      <c r="L12" s="4">
        <v>656</v>
      </c>
      <c r="M12" s="4">
        <v>544</v>
      </c>
      <c r="N12" s="4">
        <v>123</v>
      </c>
      <c r="O12" s="4">
        <v>114</v>
      </c>
      <c r="P12" s="4">
        <v>1882200</v>
      </c>
      <c r="Q12" s="4">
        <v>1714800</v>
      </c>
      <c r="R12" s="5">
        <v>1.8E-3</v>
      </c>
      <c r="S12" s="4">
        <v>4026300</v>
      </c>
      <c r="T12" s="4">
        <f t="shared" si="2"/>
        <v>4695510</v>
      </c>
      <c r="U12" s="4">
        <f t="shared" ref="U12:U38" si="6">MIN(S13:S17)</f>
        <v>3188000</v>
      </c>
      <c r="V12" s="5">
        <v>1.5900000000000001E-2</v>
      </c>
    </row>
    <row r="13" spans="1:22" x14ac:dyDescent="0.2">
      <c r="A13" s="16" t="s">
        <v>347</v>
      </c>
      <c r="B13" s="4">
        <v>0</v>
      </c>
      <c r="C13" s="4">
        <v>151600</v>
      </c>
      <c r="D13" s="4">
        <v>-151600</v>
      </c>
      <c r="E13" s="4">
        <v>-4273540000</v>
      </c>
      <c r="F13" s="4">
        <f t="shared" si="4"/>
        <v>3478152977</v>
      </c>
      <c r="G13" s="4">
        <v>0</v>
      </c>
      <c r="H13" s="4">
        <v>0</v>
      </c>
      <c r="I13" s="4">
        <v>0</v>
      </c>
      <c r="J13" s="4">
        <v>3118500000</v>
      </c>
      <c r="K13" s="4">
        <f t="shared" si="5"/>
        <v>9059450000</v>
      </c>
      <c r="L13" s="4">
        <v>753</v>
      </c>
      <c r="M13" s="4">
        <v>526</v>
      </c>
      <c r="N13" s="4">
        <v>139</v>
      </c>
      <c r="O13" s="4">
        <v>120</v>
      </c>
      <c r="P13" s="4">
        <v>2296700</v>
      </c>
      <c r="Q13" s="4">
        <v>1989000</v>
      </c>
      <c r="R13" s="5">
        <v>1.8E-3</v>
      </c>
      <c r="S13" s="4">
        <v>4347300</v>
      </c>
      <c r="T13" s="4">
        <f t="shared" si="2"/>
        <v>4916260</v>
      </c>
      <c r="U13" s="4">
        <f t="shared" si="6"/>
        <v>3188000</v>
      </c>
      <c r="V13" s="5">
        <v>2.7999999999999997E-2</v>
      </c>
    </row>
    <row r="14" spans="1:22" x14ac:dyDescent="0.2">
      <c r="A14" s="16" t="s">
        <v>340</v>
      </c>
      <c r="B14" s="4">
        <v>156800</v>
      </c>
      <c r="C14" s="4">
        <v>310800</v>
      </c>
      <c r="D14" s="4">
        <v>-154000</v>
      </c>
      <c r="E14" s="4">
        <v>-4358920000</v>
      </c>
      <c r="F14" s="4">
        <f t="shared" si="4"/>
        <v>7751692977</v>
      </c>
      <c r="G14" s="4">
        <v>0</v>
      </c>
      <c r="H14" s="4">
        <v>0</v>
      </c>
      <c r="I14" s="4">
        <v>0</v>
      </c>
      <c r="J14" s="4">
        <v>3118500000</v>
      </c>
      <c r="K14" s="4">
        <f t="shared" si="5"/>
        <v>5940950000</v>
      </c>
      <c r="L14" s="4">
        <v>1318</v>
      </c>
      <c r="M14" s="4">
        <v>821</v>
      </c>
      <c r="N14" s="4">
        <v>190</v>
      </c>
      <c r="O14" s="4">
        <v>140</v>
      </c>
      <c r="P14" s="4">
        <v>3100300</v>
      </c>
      <c r="Q14" s="4">
        <v>2568800</v>
      </c>
      <c r="R14" s="5">
        <v>7.1999999999999998E-3</v>
      </c>
      <c r="S14" s="4">
        <v>5957500</v>
      </c>
      <c r="T14" s="4">
        <f t="shared" si="2"/>
        <v>4733610</v>
      </c>
      <c r="U14" s="4">
        <f t="shared" si="6"/>
        <v>3188000</v>
      </c>
      <c r="V14" s="5">
        <v>2.7799999999999998E-2</v>
      </c>
    </row>
    <row r="15" spans="1:22" x14ac:dyDescent="0.2">
      <c r="A15" s="16" t="s">
        <v>339</v>
      </c>
      <c r="B15" s="4">
        <v>76900</v>
      </c>
      <c r="C15" s="4">
        <v>0</v>
      </c>
      <c r="D15" s="4">
        <v>76900</v>
      </c>
      <c r="E15" s="4">
        <v>2160820000</v>
      </c>
      <c r="F15" s="4">
        <f t="shared" si="4"/>
        <v>12110612977</v>
      </c>
      <c r="G15" s="4">
        <v>0</v>
      </c>
      <c r="H15" s="4">
        <v>0</v>
      </c>
      <c r="I15" s="4">
        <v>0</v>
      </c>
      <c r="J15" s="4">
        <v>1402500000</v>
      </c>
      <c r="K15" s="4">
        <f t="shared" si="5"/>
        <v>2822450000</v>
      </c>
      <c r="L15" s="4">
        <v>596</v>
      </c>
      <c r="M15" s="4">
        <v>480</v>
      </c>
      <c r="N15" s="4">
        <v>102</v>
      </c>
      <c r="O15" s="4">
        <v>94</v>
      </c>
      <c r="P15" s="4">
        <v>1637700</v>
      </c>
      <c r="Q15" s="4">
        <v>1339400</v>
      </c>
      <c r="R15" s="5">
        <v>0</v>
      </c>
      <c r="S15" s="4">
        <v>3188000</v>
      </c>
      <c r="T15" s="4">
        <f t="shared" si="2"/>
        <v>4811420</v>
      </c>
      <c r="U15" s="4">
        <f t="shared" si="6"/>
        <v>3436200</v>
      </c>
      <c r="V15" s="5">
        <v>1.0700000000000001E-2</v>
      </c>
    </row>
    <row r="16" spans="1:22" x14ac:dyDescent="0.2">
      <c r="A16" s="16" t="s">
        <v>338</v>
      </c>
      <c r="B16" s="4">
        <v>108000</v>
      </c>
      <c r="C16" s="4">
        <v>107200</v>
      </c>
      <c r="D16" s="4">
        <v>800</v>
      </c>
      <c r="E16" s="4">
        <v>26010000</v>
      </c>
      <c r="F16" s="4">
        <f t="shared" si="4"/>
        <v>9949792977</v>
      </c>
      <c r="K16" s="4">
        <f t="shared" si="5"/>
        <v>1419950000</v>
      </c>
      <c r="L16" s="4">
        <v>566</v>
      </c>
      <c r="M16" s="4">
        <v>447</v>
      </c>
      <c r="N16" s="4">
        <v>119</v>
      </c>
      <c r="O16" s="4">
        <v>90</v>
      </c>
      <c r="P16" s="4">
        <v>1964900</v>
      </c>
      <c r="Q16" s="4">
        <v>1537300</v>
      </c>
      <c r="R16" s="5">
        <v>1.8E-3</v>
      </c>
      <c r="S16" s="4">
        <v>3667400</v>
      </c>
      <c r="T16" s="4">
        <f t="shared" si="2"/>
        <v>4713720</v>
      </c>
      <c r="U16" s="4">
        <f t="shared" si="6"/>
        <v>3436200</v>
      </c>
      <c r="V16" s="5">
        <v>2.4799999999999999E-2</v>
      </c>
    </row>
    <row r="17" spans="1:22" x14ac:dyDescent="0.2">
      <c r="A17" s="16" t="s">
        <v>337</v>
      </c>
      <c r="B17" s="4">
        <v>32900</v>
      </c>
      <c r="C17" s="4">
        <v>158300</v>
      </c>
      <c r="D17" s="4">
        <v>-125400</v>
      </c>
      <c r="E17" s="4">
        <v>-3533320000</v>
      </c>
      <c r="F17" s="4">
        <f t="shared" si="4"/>
        <v>9923782977</v>
      </c>
      <c r="K17" s="4">
        <f t="shared" si="5"/>
        <v>1419950000</v>
      </c>
      <c r="L17" s="4">
        <v>410</v>
      </c>
      <c r="M17" s="4">
        <v>645</v>
      </c>
      <c r="N17" s="4">
        <v>118</v>
      </c>
      <c r="O17" s="4">
        <v>100</v>
      </c>
      <c r="P17" s="4">
        <v>1684100</v>
      </c>
      <c r="Q17" s="4">
        <v>1568000</v>
      </c>
      <c r="R17" s="5">
        <v>-1.06E-2</v>
      </c>
      <c r="S17" s="4">
        <v>3436200</v>
      </c>
      <c r="T17" s="4">
        <f t="shared" si="2"/>
        <v>4855510</v>
      </c>
      <c r="U17" s="4">
        <f t="shared" si="6"/>
        <v>3889900</v>
      </c>
      <c r="V17" s="5">
        <v>1.9299999999999998E-2</v>
      </c>
    </row>
    <row r="18" spans="1:22" x14ac:dyDescent="0.2">
      <c r="A18" s="16" t="s">
        <v>336</v>
      </c>
      <c r="B18" s="4">
        <v>486500</v>
      </c>
      <c r="C18" s="4">
        <v>185800</v>
      </c>
      <c r="D18" s="4">
        <v>300700</v>
      </c>
      <c r="E18" s="4">
        <v>8209870000</v>
      </c>
      <c r="F18" s="4">
        <f t="shared" si="4"/>
        <v>13457102977</v>
      </c>
      <c r="K18" s="4">
        <f t="shared" si="5"/>
        <v>1419950000</v>
      </c>
      <c r="L18" s="4">
        <v>1169</v>
      </c>
      <c r="M18" s="4">
        <v>1212</v>
      </c>
      <c r="N18" s="4">
        <v>253</v>
      </c>
      <c r="O18" s="4">
        <v>241</v>
      </c>
      <c r="P18" s="4">
        <v>3816800</v>
      </c>
      <c r="Q18" s="4">
        <v>3926100</v>
      </c>
      <c r="R18" s="5">
        <v>5.4000000000000003E-3</v>
      </c>
      <c r="S18" s="4">
        <v>8079800</v>
      </c>
      <c r="T18" s="4">
        <f t="shared" si="2"/>
        <v>4371010</v>
      </c>
      <c r="U18" s="4">
        <f t="shared" si="6"/>
        <v>3889900</v>
      </c>
      <c r="V18" s="5">
        <v>6.9599999999999995E-2</v>
      </c>
    </row>
    <row r="19" spans="1:22" x14ac:dyDescent="0.2">
      <c r="A19" s="16" t="s">
        <v>335</v>
      </c>
      <c r="B19" s="4">
        <v>0</v>
      </c>
      <c r="C19" s="4">
        <v>609600</v>
      </c>
      <c r="D19" s="4">
        <v>-609600</v>
      </c>
      <c r="E19" s="4">
        <v>-17117380000</v>
      </c>
      <c r="F19" s="4">
        <f t="shared" si="4"/>
        <v>5247232977</v>
      </c>
      <c r="G19" s="4">
        <v>0</v>
      </c>
      <c r="H19" s="4">
        <v>0</v>
      </c>
      <c r="I19" s="4">
        <v>0</v>
      </c>
      <c r="J19" s="4">
        <v>-28150000</v>
      </c>
      <c r="K19" s="4">
        <f t="shared" si="5"/>
        <v>1419950000</v>
      </c>
      <c r="L19" s="4">
        <v>877</v>
      </c>
      <c r="M19" s="4">
        <v>762</v>
      </c>
      <c r="N19" s="4">
        <v>127</v>
      </c>
      <c r="O19" s="4">
        <v>104</v>
      </c>
      <c r="P19" s="4">
        <v>1957600</v>
      </c>
      <c r="Q19" s="4">
        <v>1761600</v>
      </c>
      <c r="R19" s="5">
        <v>1.8E-3</v>
      </c>
      <c r="S19" s="4">
        <v>4167200</v>
      </c>
      <c r="T19" s="4">
        <f t="shared" si="2"/>
        <v>4513180</v>
      </c>
      <c r="U19" s="4">
        <f t="shared" si="6"/>
        <v>3889900</v>
      </c>
      <c r="V19" s="5">
        <v>1.6E-2</v>
      </c>
    </row>
    <row r="20" spans="1:22" x14ac:dyDescent="0.2">
      <c r="A20" s="16" t="s">
        <v>334</v>
      </c>
      <c r="B20" s="4">
        <v>23500</v>
      </c>
      <c r="C20" s="4">
        <v>343000</v>
      </c>
      <c r="D20" s="4">
        <v>-319500</v>
      </c>
      <c r="E20" s="4">
        <v>-8835540000</v>
      </c>
      <c r="F20" s="4">
        <f t="shared" si="4"/>
        <v>22364612977</v>
      </c>
      <c r="K20" s="4">
        <f t="shared" si="5"/>
        <v>1448100000</v>
      </c>
      <c r="L20" s="4">
        <v>1189</v>
      </c>
      <c r="M20" s="4">
        <v>855</v>
      </c>
      <c r="N20" s="4">
        <v>193</v>
      </c>
      <c r="O20" s="4">
        <v>150</v>
      </c>
      <c r="P20" s="4">
        <v>3087000</v>
      </c>
      <c r="Q20" s="4">
        <v>2395800</v>
      </c>
      <c r="R20" s="5">
        <v>2.18E-2</v>
      </c>
      <c r="S20" s="4">
        <v>5889000</v>
      </c>
      <c r="T20" s="4">
        <f t="shared" si="2"/>
        <v>4262060</v>
      </c>
      <c r="U20" s="4">
        <f t="shared" si="6"/>
        <v>3889900</v>
      </c>
      <c r="V20" s="5">
        <v>3.3700000000000001E-2</v>
      </c>
    </row>
    <row r="21" spans="1:22" x14ac:dyDescent="0.2">
      <c r="A21" s="16" t="s">
        <v>333</v>
      </c>
      <c r="B21" s="4">
        <v>78100</v>
      </c>
      <c r="C21" s="4">
        <v>79800</v>
      </c>
      <c r="D21" s="4">
        <v>-1700</v>
      </c>
      <c r="E21" s="4">
        <v>-35320000</v>
      </c>
      <c r="F21" s="4">
        <f t="shared" si="4"/>
        <v>31200152977</v>
      </c>
      <c r="K21" s="4">
        <f t="shared" si="5"/>
        <v>1448100000</v>
      </c>
      <c r="L21" s="4">
        <v>985</v>
      </c>
      <c r="M21" s="4">
        <v>892</v>
      </c>
      <c r="N21" s="4">
        <v>113</v>
      </c>
      <c r="O21" s="4">
        <v>135</v>
      </c>
      <c r="P21" s="4">
        <v>1979100</v>
      </c>
      <c r="Q21" s="4">
        <v>1851600</v>
      </c>
      <c r="R21" s="5">
        <v>0</v>
      </c>
      <c r="S21" s="4">
        <v>3889900</v>
      </c>
      <c r="T21" s="4">
        <f t="shared" si="2"/>
        <v>4625490</v>
      </c>
      <c r="U21" s="4">
        <f t="shared" si="6"/>
        <v>2690400</v>
      </c>
      <c r="V21" s="5">
        <v>1.9699999999999999E-2</v>
      </c>
    </row>
    <row r="22" spans="1:22" x14ac:dyDescent="0.2">
      <c r="A22" s="16" t="s">
        <v>332</v>
      </c>
      <c r="B22" s="4">
        <v>4200</v>
      </c>
      <c r="C22" s="4">
        <v>313400</v>
      </c>
      <c r="D22" s="4">
        <v>-309200</v>
      </c>
      <c r="E22" s="4">
        <v>-8521760000</v>
      </c>
      <c r="F22" s="4">
        <f t="shared" si="4"/>
        <v>31235472977</v>
      </c>
      <c r="K22" s="4">
        <f t="shared" si="5"/>
        <v>1448100000</v>
      </c>
      <c r="L22" s="4">
        <v>731</v>
      </c>
      <c r="M22" s="4">
        <v>650</v>
      </c>
      <c r="N22" s="4">
        <v>114</v>
      </c>
      <c r="O22" s="4">
        <v>131</v>
      </c>
      <c r="P22" s="4">
        <v>1951600</v>
      </c>
      <c r="Q22" s="4">
        <v>1913900</v>
      </c>
      <c r="R22" s="5">
        <v>-1.8E-3</v>
      </c>
      <c r="S22" s="4">
        <v>4332800</v>
      </c>
      <c r="T22" s="4">
        <f t="shared" si="2"/>
        <v>4457490</v>
      </c>
      <c r="U22" s="4">
        <f t="shared" si="6"/>
        <v>2690400</v>
      </c>
      <c r="V22" s="5">
        <v>1.9799999999999998E-2</v>
      </c>
    </row>
    <row r="23" spans="1:22" x14ac:dyDescent="0.2">
      <c r="A23" s="16" t="s">
        <v>331</v>
      </c>
      <c r="B23" s="4">
        <v>1083200</v>
      </c>
      <c r="C23" s="4">
        <v>55200</v>
      </c>
      <c r="D23" s="4">
        <v>1028000</v>
      </c>
      <c r="E23" s="4">
        <v>28343090000</v>
      </c>
      <c r="F23" s="4">
        <f t="shared" si="4"/>
        <v>39757232977</v>
      </c>
      <c r="K23" s="4">
        <f t="shared" si="5"/>
        <v>1448100000</v>
      </c>
      <c r="L23" s="4">
        <v>1195</v>
      </c>
      <c r="M23" s="4">
        <v>983</v>
      </c>
      <c r="N23" s="4">
        <v>280</v>
      </c>
      <c r="O23" s="4">
        <v>162</v>
      </c>
      <c r="P23" s="4">
        <v>4031000</v>
      </c>
      <c r="Q23" s="4">
        <v>2513500</v>
      </c>
      <c r="R23" s="5">
        <v>2.6000000000000002E-2</v>
      </c>
      <c r="S23" s="4">
        <v>6554800</v>
      </c>
      <c r="T23" s="4">
        <f t="shared" si="2"/>
        <v>3935090</v>
      </c>
      <c r="U23" s="4">
        <f t="shared" si="6"/>
        <v>2690400</v>
      </c>
      <c r="V23" s="5">
        <v>4.3099999999999999E-2</v>
      </c>
    </row>
    <row r="24" spans="1:22" x14ac:dyDescent="0.2">
      <c r="A24" s="16" t="s">
        <v>330</v>
      </c>
      <c r="B24" s="4">
        <v>15200</v>
      </c>
      <c r="C24" s="4">
        <v>131200</v>
      </c>
      <c r="D24" s="4">
        <v>-116000</v>
      </c>
      <c r="E24" s="4">
        <v>-3115870000</v>
      </c>
      <c r="F24" s="4">
        <f t="shared" si="4"/>
        <v>11414142977</v>
      </c>
      <c r="K24" s="4">
        <f t="shared" si="5"/>
        <v>1448100000</v>
      </c>
      <c r="L24" s="4">
        <v>937</v>
      </c>
      <c r="M24" s="4">
        <v>747</v>
      </c>
      <c r="N24" s="4">
        <v>140</v>
      </c>
      <c r="O24" s="4">
        <v>119</v>
      </c>
      <c r="P24" s="4">
        <v>2041700</v>
      </c>
      <c r="Q24" s="4">
        <v>2031200</v>
      </c>
      <c r="R24" s="5">
        <v>-5.5000000000000005E-3</v>
      </c>
      <c r="S24" s="4">
        <v>4131000</v>
      </c>
      <c r="T24" s="4">
        <f t="shared" si="2"/>
        <v>3771000</v>
      </c>
      <c r="U24" s="4">
        <f t="shared" si="6"/>
        <v>2690400</v>
      </c>
      <c r="V24" s="5">
        <v>1.3000000000000001E-2</v>
      </c>
    </row>
    <row r="25" spans="1:22" x14ac:dyDescent="0.2">
      <c r="A25" s="16" t="s">
        <v>329</v>
      </c>
      <c r="B25" s="4">
        <v>268200</v>
      </c>
      <c r="C25" s="4">
        <v>80400</v>
      </c>
      <c r="D25" s="4">
        <v>187800</v>
      </c>
      <c r="E25" s="4">
        <v>5024930000</v>
      </c>
      <c r="F25" s="4">
        <f t="shared" si="4"/>
        <v>14530012977</v>
      </c>
      <c r="K25" s="4">
        <f t="shared" si="5"/>
        <v>1448100000</v>
      </c>
      <c r="L25" s="4">
        <v>770</v>
      </c>
      <c r="M25" s="4">
        <v>378</v>
      </c>
      <c r="N25" s="4">
        <v>175</v>
      </c>
      <c r="O25" s="4">
        <v>99</v>
      </c>
      <c r="P25" s="4">
        <v>2312700</v>
      </c>
      <c r="Q25" s="4">
        <v>1321500</v>
      </c>
      <c r="R25" s="5">
        <v>1.3100000000000001E-2</v>
      </c>
      <c r="S25" s="4">
        <v>3966100</v>
      </c>
      <c r="T25" s="4">
        <f t="shared" si="2"/>
        <v>3528170</v>
      </c>
      <c r="U25" s="4">
        <f t="shared" si="6"/>
        <v>2690400</v>
      </c>
      <c r="V25" s="5">
        <v>2.0299999999999999E-2</v>
      </c>
    </row>
    <row r="26" spans="1:22" x14ac:dyDescent="0.2">
      <c r="A26" s="16" t="s">
        <v>328</v>
      </c>
      <c r="B26" s="4">
        <v>108700</v>
      </c>
      <c r="C26" s="4">
        <v>18000</v>
      </c>
      <c r="D26" s="4">
        <v>90700</v>
      </c>
      <c r="E26" s="4">
        <v>2431680000</v>
      </c>
      <c r="F26" s="4">
        <f t="shared" si="4"/>
        <v>9505082977</v>
      </c>
      <c r="K26" s="4">
        <f t="shared" si="5"/>
        <v>1448100000</v>
      </c>
      <c r="L26" s="4">
        <v>262</v>
      </c>
      <c r="M26" s="4">
        <v>242</v>
      </c>
      <c r="N26" s="4">
        <v>86</v>
      </c>
      <c r="O26" s="4">
        <v>74</v>
      </c>
      <c r="P26" s="4">
        <v>1035800</v>
      </c>
      <c r="Q26" s="4">
        <v>1072500</v>
      </c>
      <c r="R26" s="5">
        <v>-7.4000000000000003E-3</v>
      </c>
      <c r="S26" s="4">
        <v>2690400</v>
      </c>
      <c r="T26" s="4">
        <f t="shared" si="2"/>
        <v>3544450</v>
      </c>
      <c r="U26" s="4">
        <f t="shared" si="6"/>
        <v>3234800</v>
      </c>
      <c r="V26" s="5">
        <v>1.3000000000000001E-2</v>
      </c>
    </row>
    <row r="27" spans="1:22" x14ac:dyDescent="0.2">
      <c r="A27" s="16" t="s">
        <v>327</v>
      </c>
      <c r="B27" s="4">
        <v>28800</v>
      </c>
      <c r="C27" s="4">
        <v>686500</v>
      </c>
      <c r="D27" s="4">
        <v>-657700</v>
      </c>
      <c r="E27" s="4">
        <v>-17579700000</v>
      </c>
      <c r="F27" s="4">
        <f t="shared" si="4"/>
        <v>7073402977</v>
      </c>
      <c r="K27" s="4">
        <f t="shared" si="5"/>
        <v>1448100000</v>
      </c>
      <c r="L27" s="4">
        <v>1241</v>
      </c>
      <c r="M27" s="4">
        <v>749</v>
      </c>
      <c r="N27" s="4">
        <v>140</v>
      </c>
      <c r="O27" s="4">
        <v>139</v>
      </c>
      <c r="P27" s="4">
        <v>2488600</v>
      </c>
      <c r="Q27" s="4">
        <v>2229700</v>
      </c>
      <c r="R27" s="5">
        <v>9.3999999999999986E-3</v>
      </c>
      <c r="S27" s="4">
        <v>4854100</v>
      </c>
      <c r="T27" s="4">
        <f t="shared" si="2"/>
        <v>3220150</v>
      </c>
      <c r="U27" s="4">
        <f t="shared" si="6"/>
        <v>2652800</v>
      </c>
      <c r="V27" s="5">
        <v>2.5899999999999999E-2</v>
      </c>
    </row>
    <row r="28" spans="1:22" x14ac:dyDescent="0.2">
      <c r="A28" s="16" t="s">
        <v>326</v>
      </c>
      <c r="B28" s="4">
        <v>19100</v>
      </c>
      <c r="C28" s="4">
        <v>353000</v>
      </c>
      <c r="D28" s="4">
        <v>-333900</v>
      </c>
      <c r="E28" s="4">
        <v>-8966470000</v>
      </c>
      <c r="F28" s="4">
        <f t="shared" si="4"/>
        <v>24653102977</v>
      </c>
      <c r="K28" s="4">
        <f t="shared" si="5"/>
        <v>1448100000</v>
      </c>
      <c r="L28" s="4">
        <v>584</v>
      </c>
      <c r="M28" s="4">
        <v>768</v>
      </c>
      <c r="N28" s="4">
        <v>69</v>
      </c>
      <c r="O28" s="4">
        <v>108</v>
      </c>
      <c r="P28" s="4">
        <v>1364700</v>
      </c>
      <c r="Q28" s="4">
        <v>1659700</v>
      </c>
      <c r="R28" s="5">
        <v>-1.1200000000000002E-2</v>
      </c>
      <c r="S28" s="4">
        <v>3234800</v>
      </c>
      <c r="T28" s="4">
        <f t="shared" si="2"/>
        <v>3093020</v>
      </c>
      <c r="U28" s="4">
        <f t="shared" si="6"/>
        <v>1330800</v>
      </c>
      <c r="V28" s="5">
        <v>1.8500000000000003E-2</v>
      </c>
    </row>
    <row r="29" spans="1:22" x14ac:dyDescent="0.2">
      <c r="A29" s="16" t="s">
        <v>325</v>
      </c>
      <c r="B29" s="4">
        <v>244300</v>
      </c>
      <c r="C29" s="4">
        <v>54000</v>
      </c>
      <c r="D29" s="4">
        <v>190300</v>
      </c>
      <c r="E29" s="4">
        <v>5130490000</v>
      </c>
      <c r="F29" s="4">
        <f t="shared" si="4"/>
        <v>33619572977</v>
      </c>
      <c r="K29" s="4">
        <f t="shared" ref="K29:K51" si="7">J29+K30</f>
        <v>1448100000</v>
      </c>
      <c r="L29" s="4">
        <v>1271</v>
      </c>
      <c r="M29" s="4">
        <v>1017</v>
      </c>
      <c r="N29" s="4">
        <v>183</v>
      </c>
      <c r="O29" s="4">
        <v>145</v>
      </c>
      <c r="P29" s="4">
        <v>3000100</v>
      </c>
      <c r="Q29" s="4">
        <v>2260700</v>
      </c>
      <c r="R29" s="5">
        <v>5.6000000000000008E-3</v>
      </c>
      <c r="S29" s="4">
        <v>5588900</v>
      </c>
      <c r="T29" s="4">
        <f t="shared" si="2"/>
        <v>2702770</v>
      </c>
      <c r="U29" s="4">
        <f t="shared" si="6"/>
        <v>1330800</v>
      </c>
      <c r="V29" s="5">
        <v>2.76E-2</v>
      </c>
    </row>
    <row r="30" spans="1:22" x14ac:dyDescent="0.2">
      <c r="A30" s="16" t="s">
        <v>324</v>
      </c>
      <c r="B30" s="4">
        <v>477000</v>
      </c>
      <c r="C30" s="4">
        <v>0</v>
      </c>
      <c r="D30" s="4">
        <v>477000</v>
      </c>
      <c r="E30" s="4">
        <v>12767010000</v>
      </c>
      <c r="F30" s="4">
        <f t="shared" si="4"/>
        <v>28489082977</v>
      </c>
      <c r="K30" s="4">
        <f t="shared" si="7"/>
        <v>1448100000</v>
      </c>
      <c r="L30" s="4">
        <v>850</v>
      </c>
      <c r="M30" s="4">
        <v>734</v>
      </c>
      <c r="N30" s="4">
        <v>134</v>
      </c>
      <c r="O30" s="4">
        <v>104</v>
      </c>
      <c r="P30" s="4">
        <v>1820300</v>
      </c>
      <c r="Q30" s="4">
        <v>1499900</v>
      </c>
      <c r="R30" s="5">
        <v>1.9E-3</v>
      </c>
      <c r="S30" s="4">
        <v>3377800</v>
      </c>
      <c r="T30" s="4">
        <f t="shared" si="2"/>
        <v>2556360</v>
      </c>
      <c r="U30" s="4">
        <f t="shared" si="6"/>
        <v>1330800</v>
      </c>
      <c r="V30" s="5">
        <v>1.3000000000000001E-2</v>
      </c>
    </row>
    <row r="31" spans="1:22" x14ac:dyDescent="0.2">
      <c r="A31" s="16" t="s">
        <v>323</v>
      </c>
      <c r="B31" s="4">
        <v>1083200</v>
      </c>
      <c r="C31" s="4">
        <v>0</v>
      </c>
      <c r="D31" s="4">
        <v>1083200</v>
      </c>
      <c r="E31" s="4">
        <v>28343720000</v>
      </c>
      <c r="F31" s="4">
        <f t="shared" si="4"/>
        <v>15722072977</v>
      </c>
      <c r="G31" s="4">
        <v>0</v>
      </c>
      <c r="H31" s="4">
        <v>0</v>
      </c>
      <c r="I31" s="4">
        <v>0</v>
      </c>
      <c r="J31" s="4">
        <v>932400000</v>
      </c>
      <c r="K31" s="4">
        <f t="shared" si="7"/>
        <v>1448100000</v>
      </c>
      <c r="L31" s="4">
        <v>1624</v>
      </c>
      <c r="M31" s="4">
        <v>1128</v>
      </c>
      <c r="N31" s="4">
        <v>297</v>
      </c>
      <c r="O31" s="4">
        <v>155</v>
      </c>
      <c r="P31" s="4">
        <v>4587400</v>
      </c>
      <c r="Q31" s="4">
        <v>2544000</v>
      </c>
      <c r="R31" s="5">
        <v>6.3500000000000001E-2</v>
      </c>
      <c r="S31" s="4">
        <v>7524200</v>
      </c>
      <c r="T31" s="4">
        <f t="shared" si="2"/>
        <v>2269030</v>
      </c>
      <c r="U31" s="4">
        <f t="shared" si="6"/>
        <v>1330800</v>
      </c>
      <c r="V31" s="5">
        <v>6.3399999999999998E-2</v>
      </c>
    </row>
    <row r="32" spans="1:22" x14ac:dyDescent="0.2">
      <c r="A32" s="16" t="s">
        <v>322</v>
      </c>
      <c r="B32" s="4">
        <v>32600</v>
      </c>
      <c r="C32" s="4">
        <v>0</v>
      </c>
      <c r="D32" s="4">
        <v>32600</v>
      </c>
      <c r="E32" s="4">
        <v>819050000</v>
      </c>
      <c r="F32" s="4">
        <f t="shared" si="4"/>
        <v>-12621647023</v>
      </c>
      <c r="G32" s="4">
        <v>0</v>
      </c>
      <c r="H32" s="4">
        <v>0</v>
      </c>
      <c r="I32" s="4">
        <v>0</v>
      </c>
      <c r="J32" s="4">
        <v>932400000</v>
      </c>
      <c r="K32" s="4">
        <f t="shared" si="7"/>
        <v>515700000</v>
      </c>
      <c r="L32" s="4">
        <v>814</v>
      </c>
      <c r="M32" s="4">
        <v>437</v>
      </c>
      <c r="N32" s="4">
        <v>90</v>
      </c>
      <c r="O32" s="4">
        <v>49</v>
      </c>
      <c r="P32" s="4">
        <v>1690600</v>
      </c>
      <c r="Q32" s="4">
        <v>814000</v>
      </c>
      <c r="R32" s="5">
        <v>1.6200000000000003E-2</v>
      </c>
      <c r="S32" s="4">
        <v>2652800</v>
      </c>
      <c r="T32" s="4">
        <f t="shared" si="2"/>
        <v>2247050</v>
      </c>
      <c r="U32" s="4">
        <f t="shared" si="6"/>
        <v>1330800</v>
      </c>
      <c r="V32" s="5">
        <v>1.9900000000000001E-2</v>
      </c>
    </row>
    <row r="33" spans="1:22" x14ac:dyDescent="0.2">
      <c r="A33" s="16" t="s">
        <v>321</v>
      </c>
      <c r="B33" s="4">
        <v>0</v>
      </c>
      <c r="C33" s="4">
        <v>41500</v>
      </c>
      <c r="D33" s="4">
        <v>-41500</v>
      </c>
      <c r="E33" s="4">
        <v>-1025820000</v>
      </c>
      <c r="F33" s="4">
        <f t="shared" si="4"/>
        <v>-13440697023</v>
      </c>
      <c r="K33" s="4">
        <f t="shared" si="7"/>
        <v>-416700000</v>
      </c>
      <c r="L33" s="4">
        <v>353</v>
      </c>
      <c r="M33" s="4">
        <v>293</v>
      </c>
      <c r="N33" s="4">
        <v>34</v>
      </c>
      <c r="O33" s="4">
        <v>46</v>
      </c>
      <c r="P33" s="4">
        <v>619300</v>
      </c>
      <c r="Q33" s="4">
        <v>637600</v>
      </c>
      <c r="R33" s="5">
        <v>2.0999999999999999E-3</v>
      </c>
      <c r="S33" s="4">
        <v>1330800</v>
      </c>
      <c r="T33" s="4">
        <f t="shared" si="2"/>
        <v>2412260</v>
      </c>
      <c r="U33" s="4">
        <f t="shared" si="6"/>
        <v>1537800</v>
      </c>
      <c r="V33" s="5">
        <v>1.21E-2</v>
      </c>
    </row>
    <row r="34" spans="1:22" x14ac:dyDescent="0.2">
      <c r="A34" s="16" t="s">
        <v>320</v>
      </c>
      <c r="B34" s="4">
        <v>0</v>
      </c>
      <c r="C34" s="4">
        <v>5900</v>
      </c>
      <c r="D34" s="4">
        <v>-5900</v>
      </c>
      <c r="E34" s="4">
        <v>-146620000</v>
      </c>
      <c r="F34" s="4">
        <f t="shared" si="4"/>
        <v>-12414877023</v>
      </c>
      <c r="K34" s="4">
        <f t="shared" si="7"/>
        <v>-416700000</v>
      </c>
      <c r="L34" s="4">
        <v>506</v>
      </c>
      <c r="M34" s="4">
        <v>518</v>
      </c>
      <c r="N34" s="4">
        <v>67</v>
      </c>
      <c r="O34" s="4">
        <v>77</v>
      </c>
      <c r="P34" s="4">
        <v>1288200</v>
      </c>
      <c r="Q34" s="4">
        <v>1201900</v>
      </c>
      <c r="R34" s="5">
        <v>-1.01E-2</v>
      </c>
      <c r="S34" s="4">
        <v>2490100</v>
      </c>
      <c r="T34" s="4">
        <f t="shared" si="2"/>
        <v>2617780</v>
      </c>
      <c r="U34" s="4">
        <f t="shared" si="6"/>
        <v>1537800</v>
      </c>
      <c r="V34" s="5">
        <v>1.7899999999999999E-2</v>
      </c>
    </row>
    <row r="35" spans="1:22" x14ac:dyDescent="0.2">
      <c r="A35" s="16" t="s">
        <v>319</v>
      </c>
      <c r="B35" s="4">
        <v>0</v>
      </c>
      <c r="C35" s="4">
        <v>0</v>
      </c>
      <c r="D35" s="4">
        <v>0</v>
      </c>
      <c r="E35" s="4">
        <v>0</v>
      </c>
      <c r="F35" s="4">
        <f t="shared" si="4"/>
        <v>-12268257023</v>
      </c>
      <c r="K35" s="4">
        <f t="shared" si="7"/>
        <v>-416700000</v>
      </c>
      <c r="L35" s="4">
        <v>296</v>
      </c>
      <c r="M35" s="4">
        <v>382</v>
      </c>
      <c r="N35" s="4">
        <v>44</v>
      </c>
      <c r="O35" s="4">
        <v>52</v>
      </c>
      <c r="P35" s="4">
        <v>657600</v>
      </c>
      <c r="Q35" s="4">
        <v>679700</v>
      </c>
      <c r="R35" s="5">
        <v>-0.01</v>
      </c>
      <c r="S35" s="4">
        <v>1537800</v>
      </c>
      <c r="T35" s="4">
        <f t="shared" si="2"/>
        <v>2643420</v>
      </c>
      <c r="U35" s="4">
        <f t="shared" si="6"/>
        <v>1611100</v>
      </c>
      <c r="V35" s="5">
        <v>1.3899999999999999E-2</v>
      </c>
    </row>
    <row r="36" spans="1:22" x14ac:dyDescent="0.2">
      <c r="A36" s="16" t="s">
        <v>318</v>
      </c>
      <c r="B36" s="4">
        <v>164900</v>
      </c>
      <c r="C36" s="4">
        <v>31600</v>
      </c>
      <c r="D36" s="4">
        <v>133300</v>
      </c>
      <c r="E36" s="4">
        <v>3299650000</v>
      </c>
      <c r="F36" s="4">
        <f t="shared" si="4"/>
        <v>-12268257023</v>
      </c>
      <c r="G36" s="4">
        <v>0</v>
      </c>
      <c r="H36" s="4">
        <v>0</v>
      </c>
      <c r="I36" s="4">
        <v>0</v>
      </c>
      <c r="J36" s="4">
        <v>376500000</v>
      </c>
      <c r="K36" s="4">
        <f t="shared" si="7"/>
        <v>-416700000</v>
      </c>
      <c r="L36" s="4">
        <v>609</v>
      </c>
      <c r="M36" s="4">
        <v>515</v>
      </c>
      <c r="N36" s="4">
        <v>98</v>
      </c>
      <c r="O36" s="4">
        <v>66</v>
      </c>
      <c r="P36" s="4">
        <v>1744500</v>
      </c>
      <c r="Q36" s="4">
        <v>952800</v>
      </c>
      <c r="R36" s="5">
        <v>6.0000000000000001E-3</v>
      </c>
      <c r="S36" s="4">
        <v>2853200</v>
      </c>
      <c r="T36" s="4">
        <f t="shared" si="2"/>
        <v>2643720</v>
      </c>
      <c r="U36" s="4">
        <f t="shared" si="6"/>
        <v>1611100</v>
      </c>
      <c r="V36" s="5">
        <v>1.9900000000000001E-2</v>
      </c>
    </row>
    <row r="37" spans="1:22" x14ac:dyDescent="0.2">
      <c r="A37" s="16" t="s">
        <v>317</v>
      </c>
      <c r="B37" s="4">
        <v>0</v>
      </c>
      <c r="C37" s="4">
        <v>66800</v>
      </c>
      <c r="D37" s="4">
        <v>-66800</v>
      </c>
      <c r="E37" s="4">
        <v>-1670100000</v>
      </c>
      <c r="F37" s="4">
        <f t="shared" si="4"/>
        <v>-15567907023</v>
      </c>
      <c r="K37" s="4">
        <f t="shared" si="7"/>
        <v>-793200000</v>
      </c>
      <c r="L37" s="4">
        <v>338</v>
      </c>
      <c r="M37" s="4">
        <v>322</v>
      </c>
      <c r="N37" s="4">
        <v>61</v>
      </c>
      <c r="O37" s="4">
        <v>48</v>
      </c>
      <c r="P37" s="4">
        <v>1003000</v>
      </c>
      <c r="Q37" s="4">
        <v>567700</v>
      </c>
      <c r="R37" s="5">
        <v>0</v>
      </c>
      <c r="S37" s="4">
        <v>1611100</v>
      </c>
      <c r="T37" s="4">
        <f t="shared" si="2"/>
        <v>2639460</v>
      </c>
      <c r="U37" s="4">
        <f t="shared" si="6"/>
        <v>1686400</v>
      </c>
      <c r="V37" s="5">
        <v>1.2E-2</v>
      </c>
    </row>
    <row r="38" spans="1:22" x14ac:dyDescent="0.2">
      <c r="A38" s="16" t="s">
        <v>316</v>
      </c>
      <c r="B38" s="4">
        <v>0</v>
      </c>
      <c r="C38" s="4">
        <v>398200</v>
      </c>
      <c r="D38" s="4">
        <v>-398200</v>
      </c>
      <c r="E38" s="4">
        <v>-10043700000</v>
      </c>
      <c r="F38" s="4">
        <f t="shared" si="4"/>
        <v>-13897807023</v>
      </c>
      <c r="K38" s="4">
        <f t="shared" si="7"/>
        <v>-793200000</v>
      </c>
      <c r="L38" s="4">
        <v>257</v>
      </c>
      <c r="M38" s="4">
        <v>596</v>
      </c>
      <c r="N38" s="4">
        <v>44</v>
      </c>
      <c r="O38" s="4">
        <v>70</v>
      </c>
      <c r="P38" s="4">
        <v>556200</v>
      </c>
      <c r="Q38" s="4">
        <v>1246300</v>
      </c>
      <c r="R38" s="5">
        <v>-1.7899999999999999E-2</v>
      </c>
      <c r="S38" s="4">
        <v>1963500</v>
      </c>
      <c r="T38" s="4">
        <f t="shared" si="2"/>
        <v>2855540</v>
      </c>
      <c r="U38" s="4">
        <f t="shared" si="6"/>
        <v>1686400</v>
      </c>
      <c r="V38" s="5">
        <v>2.35E-2</v>
      </c>
    </row>
    <row r="39" spans="1:22" x14ac:dyDescent="0.2">
      <c r="A39" s="16" t="s">
        <v>315</v>
      </c>
      <c r="B39" s="4">
        <v>31500</v>
      </c>
      <c r="C39" s="4">
        <v>0</v>
      </c>
      <c r="D39" s="4">
        <v>31500</v>
      </c>
      <c r="E39" s="4">
        <v>807980000</v>
      </c>
      <c r="F39" s="4">
        <f t="shared" ref="F39:F104" si="8">E39+F40</f>
        <v>-3854107023</v>
      </c>
      <c r="K39" s="4">
        <f t="shared" si="7"/>
        <v>-793200000</v>
      </c>
      <c r="L39" s="4">
        <v>304</v>
      </c>
      <c r="M39" s="4">
        <v>329</v>
      </c>
      <c r="N39" s="4">
        <v>50</v>
      </c>
      <c r="O39" s="4">
        <v>52</v>
      </c>
      <c r="P39" s="4">
        <v>789400</v>
      </c>
      <c r="Q39" s="4">
        <v>861600</v>
      </c>
      <c r="R39" s="5">
        <v>-3.9000000000000003E-3</v>
      </c>
      <c r="S39" s="4">
        <v>1686400</v>
      </c>
      <c r="T39" s="4">
        <f t="shared" ref="T39:T44" si="9">AVERAGE(S40:S49)</f>
        <v>2867390</v>
      </c>
      <c r="U39" s="4">
        <f t="shared" ref="U39:U44" si="10">MIN(S40:S44)</f>
        <v>1913700</v>
      </c>
      <c r="V39" s="5">
        <v>1.1699999999999999E-2</v>
      </c>
    </row>
    <row r="40" spans="1:22" x14ac:dyDescent="0.2">
      <c r="A40" s="16" t="s">
        <v>314</v>
      </c>
      <c r="B40" s="4">
        <v>0</v>
      </c>
      <c r="C40" s="4">
        <v>5200</v>
      </c>
      <c r="D40" s="4">
        <v>-5200</v>
      </c>
      <c r="E40" s="4">
        <v>-133380000</v>
      </c>
      <c r="F40" s="4">
        <f t="shared" si="8"/>
        <v>-4662087023</v>
      </c>
      <c r="K40" s="4">
        <f t="shared" si="7"/>
        <v>-793200000</v>
      </c>
      <c r="L40" s="4">
        <v>459</v>
      </c>
      <c r="M40" s="4">
        <v>383</v>
      </c>
      <c r="N40" s="4">
        <v>59</v>
      </c>
      <c r="O40" s="4">
        <v>50</v>
      </c>
      <c r="P40" s="4">
        <v>1045200</v>
      </c>
      <c r="Q40" s="4">
        <v>792200</v>
      </c>
      <c r="R40" s="5">
        <v>-1.9E-3</v>
      </c>
      <c r="S40" s="4">
        <v>1913700</v>
      </c>
      <c r="T40" s="4">
        <f t="shared" si="9"/>
        <v>2832870</v>
      </c>
      <c r="U40" s="4">
        <f t="shared" si="10"/>
        <v>1794200</v>
      </c>
      <c r="V40" s="5">
        <v>9.7000000000000003E-3</v>
      </c>
    </row>
    <row r="41" spans="1:22" x14ac:dyDescent="0.2">
      <c r="A41" s="16" t="s">
        <v>310</v>
      </c>
      <c r="B41" s="4">
        <v>470400</v>
      </c>
      <c r="C41" s="4">
        <v>800</v>
      </c>
      <c r="D41" s="4">
        <v>469600</v>
      </c>
      <c r="E41" s="4">
        <v>12020750000</v>
      </c>
      <c r="F41" s="4">
        <f t="shared" si="8"/>
        <v>-4528707023</v>
      </c>
      <c r="K41" s="4">
        <f t="shared" si="7"/>
        <v>-793200000</v>
      </c>
      <c r="L41" s="4">
        <v>890</v>
      </c>
      <c r="M41" s="4">
        <v>688</v>
      </c>
      <c r="N41" s="4">
        <v>163</v>
      </c>
      <c r="O41" s="4">
        <v>104</v>
      </c>
      <c r="P41" s="4">
        <v>2556400</v>
      </c>
      <c r="Q41" s="4">
        <v>1896000</v>
      </c>
      <c r="R41" s="5">
        <v>2.1899999999999999E-2</v>
      </c>
      <c r="S41" s="4">
        <v>4650900</v>
      </c>
      <c r="T41" s="4">
        <f t="shared" si="9"/>
        <v>2604500</v>
      </c>
      <c r="U41" s="4">
        <f t="shared" si="10"/>
        <v>1794200</v>
      </c>
      <c r="V41" s="5">
        <v>2.3399999999999997E-2</v>
      </c>
    </row>
    <row r="42" spans="1:22" x14ac:dyDescent="0.2">
      <c r="A42" s="16" t="s">
        <v>309</v>
      </c>
      <c r="B42" s="4">
        <v>0</v>
      </c>
      <c r="C42" s="4">
        <v>0</v>
      </c>
      <c r="D42" s="4">
        <v>0</v>
      </c>
      <c r="E42" s="4">
        <v>0</v>
      </c>
      <c r="F42" s="4">
        <f t="shared" si="8"/>
        <v>-16549457023</v>
      </c>
      <c r="K42" s="4">
        <f t="shared" si="7"/>
        <v>-793200000</v>
      </c>
      <c r="L42" s="4">
        <v>516</v>
      </c>
      <c r="M42" s="4">
        <v>503</v>
      </c>
      <c r="N42" s="4">
        <v>83</v>
      </c>
      <c r="O42" s="4">
        <v>62</v>
      </c>
      <c r="P42" s="4">
        <v>1376500</v>
      </c>
      <c r="Q42" s="4">
        <v>1056500</v>
      </c>
      <c r="R42" s="5">
        <v>0</v>
      </c>
      <c r="S42" s="4">
        <v>2433000</v>
      </c>
      <c r="T42" s="4">
        <f t="shared" si="9"/>
        <v>2637630</v>
      </c>
      <c r="U42" s="4">
        <f t="shared" si="10"/>
        <v>1568500</v>
      </c>
      <c r="V42" s="5">
        <v>1.1899999999999999E-2</v>
      </c>
    </row>
    <row r="43" spans="1:22" x14ac:dyDescent="0.2">
      <c r="A43" s="16" t="s">
        <v>306</v>
      </c>
      <c r="B43" s="4">
        <v>5200</v>
      </c>
      <c r="C43" s="4">
        <v>0</v>
      </c>
      <c r="D43" s="4">
        <v>5200</v>
      </c>
      <c r="E43" s="4">
        <v>130000000</v>
      </c>
      <c r="F43" s="4">
        <f t="shared" si="8"/>
        <v>-16549457023</v>
      </c>
      <c r="G43" s="4">
        <v>0</v>
      </c>
      <c r="H43" s="4">
        <v>0</v>
      </c>
      <c r="I43" s="4">
        <v>0</v>
      </c>
      <c r="J43" s="4">
        <v>3212300000</v>
      </c>
      <c r="K43" s="4">
        <f t="shared" si="7"/>
        <v>-793200000</v>
      </c>
      <c r="L43" s="4">
        <v>477</v>
      </c>
      <c r="M43" s="4">
        <v>613</v>
      </c>
      <c r="N43" s="4">
        <v>110</v>
      </c>
      <c r="O43" s="4">
        <v>113</v>
      </c>
      <c r="P43" s="4">
        <v>1252900</v>
      </c>
      <c r="Q43" s="4">
        <v>1491400</v>
      </c>
      <c r="R43" s="5">
        <v>2E-3</v>
      </c>
      <c r="S43" s="4">
        <v>2982900</v>
      </c>
      <c r="T43" s="4">
        <f t="shared" si="9"/>
        <v>2546790</v>
      </c>
      <c r="U43" s="4">
        <f t="shared" si="10"/>
        <v>1568500</v>
      </c>
      <c r="V43" s="5">
        <v>2.1600000000000001E-2</v>
      </c>
    </row>
    <row r="44" spans="1:22" x14ac:dyDescent="0.2">
      <c r="A44" s="16" t="s">
        <v>305</v>
      </c>
      <c r="B44" s="4">
        <v>800</v>
      </c>
      <c r="C44" s="4">
        <v>0</v>
      </c>
      <c r="D44" s="4">
        <v>800</v>
      </c>
      <c r="E44" s="4">
        <v>19480000</v>
      </c>
      <c r="F44" s="4">
        <f t="shared" si="8"/>
        <v>-16679457023</v>
      </c>
      <c r="K44" s="4">
        <f t="shared" si="7"/>
        <v>-4005500000</v>
      </c>
      <c r="L44" s="4">
        <v>767</v>
      </c>
      <c r="M44" s="4">
        <v>447</v>
      </c>
      <c r="N44" s="4">
        <v>179</v>
      </c>
      <c r="O44" s="4">
        <v>92</v>
      </c>
      <c r="P44" s="4">
        <v>2822200</v>
      </c>
      <c r="Q44" s="4">
        <v>1352500</v>
      </c>
      <c r="R44" s="5">
        <v>1.6200000000000003E-2</v>
      </c>
      <c r="S44" s="4">
        <v>4545300</v>
      </c>
      <c r="T44" s="4">
        <f t="shared" si="9"/>
        <v>2301390</v>
      </c>
      <c r="U44" s="4">
        <f t="shared" si="10"/>
        <v>1568500</v>
      </c>
      <c r="V44" s="5">
        <v>4.5599999999999995E-2</v>
      </c>
    </row>
    <row r="45" spans="1:22" x14ac:dyDescent="0.2">
      <c r="A45" s="16" t="s">
        <v>304</v>
      </c>
      <c r="B45" s="4">
        <v>0</v>
      </c>
      <c r="C45" s="4">
        <v>11700</v>
      </c>
      <c r="D45" s="4">
        <v>-11700</v>
      </c>
      <c r="E45" s="4">
        <v>-290147023</v>
      </c>
      <c r="F45" s="4">
        <f t="shared" si="8"/>
        <v>-16698937023</v>
      </c>
      <c r="K45" s="4">
        <f t="shared" si="7"/>
        <v>-4005500000</v>
      </c>
      <c r="L45" s="4">
        <v>267</v>
      </c>
      <c r="M45" s="4">
        <v>301</v>
      </c>
      <c r="N45" s="4">
        <v>74</v>
      </c>
      <c r="O45" s="4">
        <v>37</v>
      </c>
      <c r="P45" s="4">
        <v>956600</v>
      </c>
      <c r="Q45" s="4">
        <v>608500</v>
      </c>
      <c r="R45" s="5">
        <v>-8.0000000000000002E-3</v>
      </c>
      <c r="S45" s="4">
        <v>1794200</v>
      </c>
      <c r="T45" s="4">
        <f t="shared" ref="T45:T101" si="11">AVERAGE(S46:S55)</f>
        <v>2321370</v>
      </c>
      <c r="U45" s="4">
        <f t="shared" ref="U45:U106" si="12">MIN(S46:S50)</f>
        <v>1568500</v>
      </c>
      <c r="V45" s="5">
        <v>2.1899999999999999E-2</v>
      </c>
    </row>
    <row r="46" spans="1:22" x14ac:dyDescent="0.2">
      <c r="A46" s="16" t="s">
        <v>303</v>
      </c>
      <c r="B46" s="4">
        <v>0</v>
      </c>
      <c r="C46" s="4">
        <v>98100</v>
      </c>
      <c r="D46" s="4">
        <v>-98100</v>
      </c>
      <c r="E46" s="4">
        <v>-2425400000</v>
      </c>
      <c r="F46" s="4">
        <f t="shared" si="8"/>
        <v>-16408790000</v>
      </c>
      <c r="K46" s="4">
        <f t="shared" si="7"/>
        <v>-4005500000</v>
      </c>
      <c r="L46" s="4">
        <v>290</v>
      </c>
      <c r="M46" s="4">
        <v>311</v>
      </c>
      <c r="N46" s="4">
        <v>99</v>
      </c>
      <c r="O46" s="4">
        <v>80</v>
      </c>
      <c r="P46" s="4">
        <v>1261400</v>
      </c>
      <c r="Q46" s="4">
        <v>1147700</v>
      </c>
      <c r="R46" s="5">
        <v>0</v>
      </c>
      <c r="S46" s="4">
        <v>2856200</v>
      </c>
      <c r="T46" s="4">
        <f t="shared" si="11"/>
        <v>2310763.2000000002</v>
      </c>
      <c r="U46" s="4">
        <f t="shared" si="12"/>
        <v>1568500</v>
      </c>
      <c r="V46" s="5">
        <v>1.8100000000000002E-2</v>
      </c>
    </row>
    <row r="47" spans="1:22" x14ac:dyDescent="0.2">
      <c r="A47" s="16" t="s">
        <v>299</v>
      </c>
      <c r="B47" s="4">
        <v>0</v>
      </c>
      <c r="C47" s="4">
        <v>4400</v>
      </c>
      <c r="D47" s="4">
        <v>-4400</v>
      </c>
      <c r="E47" s="4">
        <v>-108680000</v>
      </c>
      <c r="F47" s="4">
        <f t="shared" si="8"/>
        <v>-13983390000</v>
      </c>
      <c r="K47" s="4">
        <f t="shared" si="7"/>
        <v>-4005500000</v>
      </c>
      <c r="L47" s="4">
        <v>281</v>
      </c>
      <c r="M47" s="4">
        <v>160</v>
      </c>
      <c r="N47" s="4">
        <v>66</v>
      </c>
      <c r="O47" s="4">
        <v>34</v>
      </c>
      <c r="P47" s="4">
        <v>901300</v>
      </c>
      <c r="Q47" s="4">
        <v>667200</v>
      </c>
      <c r="R47" s="5">
        <v>8.1000000000000013E-3</v>
      </c>
      <c r="S47" s="4">
        <v>1568500</v>
      </c>
      <c r="T47" s="4">
        <f t="shared" si="11"/>
        <v>2502272.9</v>
      </c>
      <c r="U47" s="4">
        <f t="shared" si="12"/>
        <v>1568500</v>
      </c>
      <c r="V47" s="5">
        <v>1.61E-2</v>
      </c>
    </row>
    <row r="48" spans="1:22" x14ac:dyDescent="0.2">
      <c r="A48" s="16" t="s">
        <v>298</v>
      </c>
      <c r="B48" s="4">
        <v>100</v>
      </c>
      <c r="C48" s="4">
        <v>73800</v>
      </c>
      <c r="D48" s="4">
        <v>-73700</v>
      </c>
      <c r="E48" s="4">
        <v>-1787940000</v>
      </c>
      <c r="F48" s="4">
        <f t="shared" si="8"/>
        <v>-13874710000</v>
      </c>
      <c r="K48" s="4">
        <f t="shared" si="7"/>
        <v>-4005500000</v>
      </c>
      <c r="L48" s="4">
        <v>518</v>
      </c>
      <c r="M48" s="4">
        <v>848</v>
      </c>
      <c r="N48" s="4">
        <v>89</v>
      </c>
      <c r="O48" s="4">
        <v>123</v>
      </c>
      <c r="P48" s="4">
        <v>1764800</v>
      </c>
      <c r="Q48" s="4">
        <v>2034500</v>
      </c>
      <c r="R48" s="5">
        <v>-1.21E-2</v>
      </c>
      <c r="S48" s="4">
        <v>4124300</v>
      </c>
      <c r="T48" s="4">
        <f t="shared" si="11"/>
        <v>2301857</v>
      </c>
      <c r="U48" s="4">
        <f t="shared" si="12"/>
        <v>1568500</v>
      </c>
      <c r="V48" s="5">
        <v>2.8399999999999998E-2</v>
      </c>
    </row>
    <row r="49" spans="1:22" x14ac:dyDescent="0.2">
      <c r="A49" s="16" t="s">
        <v>286</v>
      </c>
      <c r="B49" s="4">
        <v>0</v>
      </c>
      <c r="C49" s="4">
        <v>0</v>
      </c>
      <c r="D49" s="4">
        <v>0</v>
      </c>
      <c r="E49" s="4">
        <v>0</v>
      </c>
      <c r="F49" s="4">
        <f t="shared" si="8"/>
        <v>-12086770000</v>
      </c>
      <c r="K49" s="4">
        <f t="shared" si="7"/>
        <v>-4005500000</v>
      </c>
      <c r="L49" s="4">
        <v>299</v>
      </c>
      <c r="M49" s="4">
        <v>328</v>
      </c>
      <c r="N49" s="4">
        <v>58</v>
      </c>
      <c r="O49" s="4">
        <v>50</v>
      </c>
      <c r="P49" s="4">
        <v>939200</v>
      </c>
      <c r="Q49" s="4">
        <v>703800</v>
      </c>
      <c r="R49" s="5">
        <v>-5.8999999999999999E-3</v>
      </c>
      <c r="S49" s="4">
        <v>1804900</v>
      </c>
      <c r="T49" s="4">
        <f t="shared" si="11"/>
        <v>2312207</v>
      </c>
      <c r="U49" s="4">
        <f t="shared" si="12"/>
        <v>1568500</v>
      </c>
      <c r="V49" s="5">
        <v>0.01</v>
      </c>
    </row>
    <row r="50" spans="1:22" x14ac:dyDescent="0.2">
      <c r="A50" s="16" t="s">
        <v>285</v>
      </c>
      <c r="B50" s="4">
        <v>13200</v>
      </c>
      <c r="C50" s="4">
        <v>28700</v>
      </c>
      <c r="D50" s="4">
        <v>-15500</v>
      </c>
      <c r="E50" s="4">
        <v>-389250000</v>
      </c>
      <c r="F50" s="4">
        <f t="shared" si="8"/>
        <v>-12086770000</v>
      </c>
      <c r="K50" s="4">
        <f t="shared" si="7"/>
        <v>-4005500000</v>
      </c>
      <c r="L50" s="4">
        <v>297</v>
      </c>
      <c r="M50" s="4">
        <v>193</v>
      </c>
      <c r="N50" s="4">
        <v>54</v>
      </c>
      <c r="O50" s="4">
        <v>45</v>
      </c>
      <c r="P50" s="4">
        <v>849400</v>
      </c>
      <c r="Q50" s="4">
        <v>559200</v>
      </c>
      <c r="R50" s="5">
        <v>0</v>
      </c>
      <c r="S50" s="4">
        <v>1568500</v>
      </c>
      <c r="T50" s="4">
        <f t="shared" si="11"/>
        <v>2418780.4</v>
      </c>
      <c r="U50" s="4">
        <f t="shared" si="12"/>
        <v>1994000</v>
      </c>
      <c r="V50" s="5">
        <v>8.0000000000000002E-3</v>
      </c>
    </row>
    <row r="51" spans="1:22" x14ac:dyDescent="0.2">
      <c r="A51" s="16" t="s">
        <v>284</v>
      </c>
      <c r="B51" s="4">
        <v>0</v>
      </c>
      <c r="C51" s="4">
        <v>73600</v>
      </c>
      <c r="D51" s="4">
        <v>-73600</v>
      </c>
      <c r="E51" s="4">
        <v>-1859480000</v>
      </c>
      <c r="F51" s="4">
        <f t="shared" si="8"/>
        <v>-11697520000</v>
      </c>
      <c r="K51" s="4">
        <f t="shared" si="7"/>
        <v>-4005500000</v>
      </c>
      <c r="L51" s="4">
        <v>432</v>
      </c>
      <c r="M51" s="4">
        <v>604</v>
      </c>
      <c r="N51" s="4">
        <v>72</v>
      </c>
      <c r="O51" s="4">
        <v>84</v>
      </c>
      <c r="P51" s="4">
        <v>1009700</v>
      </c>
      <c r="Q51" s="4">
        <v>1152300</v>
      </c>
      <c r="R51" s="5">
        <v>-1.3899999999999999E-2</v>
      </c>
      <c r="S51" s="4">
        <v>2367200</v>
      </c>
      <c r="T51" s="4">
        <f t="shared" si="11"/>
        <v>2372821.5</v>
      </c>
      <c r="U51" s="4">
        <f t="shared" si="12"/>
        <v>1994000</v>
      </c>
      <c r="V51" s="5">
        <v>1.5800000000000002E-2</v>
      </c>
    </row>
    <row r="52" spans="1:22" x14ac:dyDescent="0.2">
      <c r="A52" s="16" t="s">
        <v>283</v>
      </c>
      <c r="B52" s="4">
        <v>13300</v>
      </c>
      <c r="C52" s="4">
        <v>34000</v>
      </c>
      <c r="D52" s="4">
        <v>-20700</v>
      </c>
      <c r="E52" s="4">
        <v>-540120000</v>
      </c>
      <c r="F52" s="4">
        <f t="shared" si="8"/>
        <v>-9838040000</v>
      </c>
      <c r="G52" s="4">
        <v>0</v>
      </c>
      <c r="H52" s="4">
        <v>0</v>
      </c>
      <c r="I52" s="4">
        <v>0</v>
      </c>
      <c r="J52" s="4">
        <v>-2575000000</v>
      </c>
      <c r="K52" s="4">
        <f>J52+K53</f>
        <v>-4005500000</v>
      </c>
      <c r="L52" s="4">
        <v>543</v>
      </c>
      <c r="M52" s="4">
        <v>468</v>
      </c>
      <c r="N52" s="4">
        <v>82</v>
      </c>
      <c r="O52" s="4">
        <v>100</v>
      </c>
      <c r="P52" s="4">
        <v>1286300</v>
      </c>
      <c r="Q52" s="4">
        <v>1185000</v>
      </c>
      <c r="R52" s="5">
        <v>-1.9599999999999999E-2</v>
      </c>
      <c r="S52" s="4">
        <v>2764300</v>
      </c>
      <c r="T52" s="4">
        <f t="shared" si="11"/>
        <v>2322841.5</v>
      </c>
      <c r="U52" s="4">
        <f t="shared" si="12"/>
        <v>1994000</v>
      </c>
      <c r="V52" s="5">
        <v>2.12E-2</v>
      </c>
    </row>
    <row r="53" spans="1:22" x14ac:dyDescent="0.2">
      <c r="A53" s="16" t="s">
        <v>282</v>
      </c>
      <c r="B53" s="4">
        <v>0</v>
      </c>
      <c r="C53" s="4">
        <v>30700</v>
      </c>
      <c r="D53" s="4">
        <v>-30700</v>
      </c>
      <c r="E53" s="4">
        <v>-796670000</v>
      </c>
      <c r="F53" s="4">
        <f t="shared" si="8"/>
        <v>-9297920000</v>
      </c>
      <c r="G53" s="4">
        <v>0</v>
      </c>
      <c r="H53" s="4">
        <v>0</v>
      </c>
      <c r="I53" s="4">
        <v>0</v>
      </c>
      <c r="J53" s="4">
        <v>-1430500000</v>
      </c>
      <c r="K53" s="4">
        <f>J53</f>
        <v>-1430500000</v>
      </c>
      <c r="L53" s="4">
        <v>377</v>
      </c>
      <c r="M53" s="4">
        <v>369</v>
      </c>
      <c r="N53" s="4">
        <v>43</v>
      </c>
      <c r="O53" s="4">
        <v>59</v>
      </c>
      <c r="P53" s="4">
        <v>852300</v>
      </c>
      <c r="Q53" s="4">
        <v>1028100</v>
      </c>
      <c r="R53" s="5">
        <v>0</v>
      </c>
      <c r="S53" s="4">
        <v>2074500</v>
      </c>
      <c r="T53" s="4">
        <f t="shared" si="11"/>
        <v>2312389.2999999998</v>
      </c>
      <c r="U53" s="4">
        <f t="shared" si="12"/>
        <v>1994000</v>
      </c>
      <c r="V53" s="5">
        <v>9.5999999999999992E-3</v>
      </c>
    </row>
    <row r="54" spans="1:22" x14ac:dyDescent="0.2">
      <c r="A54" s="16" t="s">
        <v>281</v>
      </c>
      <c r="B54" s="4">
        <v>11600</v>
      </c>
      <c r="C54" s="4">
        <v>8900</v>
      </c>
      <c r="D54" s="4">
        <v>2700</v>
      </c>
      <c r="E54" s="4">
        <v>72480000</v>
      </c>
      <c r="F54" s="4">
        <f t="shared" si="8"/>
        <v>-8501250000</v>
      </c>
      <c r="L54" s="4">
        <v>475</v>
      </c>
      <c r="M54" s="4">
        <v>431</v>
      </c>
      <c r="N54" s="4">
        <v>60</v>
      </c>
      <c r="O54" s="4">
        <v>74</v>
      </c>
      <c r="P54" s="4">
        <v>900600</v>
      </c>
      <c r="Q54" s="4">
        <v>986900</v>
      </c>
      <c r="R54" s="5">
        <v>-5.6999999999999993E-3</v>
      </c>
      <c r="S54" s="4">
        <v>2091300</v>
      </c>
      <c r="T54" s="4">
        <f t="shared" si="11"/>
        <v>2350261</v>
      </c>
      <c r="U54" s="4">
        <f t="shared" si="12"/>
        <v>1908400</v>
      </c>
      <c r="V54" s="5">
        <v>1.5300000000000001E-2</v>
      </c>
    </row>
    <row r="55" spans="1:22" x14ac:dyDescent="0.2">
      <c r="A55" s="16" t="s">
        <v>280</v>
      </c>
      <c r="B55" s="4">
        <v>9700</v>
      </c>
      <c r="C55" s="4">
        <v>0</v>
      </c>
      <c r="D55" s="4">
        <v>9700</v>
      </c>
      <c r="E55" s="4">
        <v>253950000</v>
      </c>
      <c r="F55" s="4">
        <f t="shared" si="8"/>
        <v>-8573730000</v>
      </c>
      <c r="L55" s="4">
        <v>485</v>
      </c>
      <c r="M55" s="4">
        <v>387</v>
      </c>
      <c r="N55" s="4">
        <v>57</v>
      </c>
      <c r="O55" s="4">
        <v>50</v>
      </c>
      <c r="P55" s="4">
        <v>933400</v>
      </c>
      <c r="Q55" s="4">
        <v>689500</v>
      </c>
      <c r="R55" s="5">
        <v>-3.8E-3</v>
      </c>
      <c r="S55" s="4">
        <v>1994000</v>
      </c>
      <c r="T55" s="4">
        <f t="shared" si="11"/>
        <v>2469523.7999999998</v>
      </c>
      <c r="U55" s="4">
        <f t="shared" si="12"/>
        <v>1908400</v>
      </c>
      <c r="V55" s="5">
        <v>9.5999999999999992E-3</v>
      </c>
    </row>
    <row r="56" spans="1:22" x14ac:dyDescent="0.2">
      <c r="A56" s="16" t="s">
        <v>279</v>
      </c>
      <c r="B56" s="4">
        <v>47400</v>
      </c>
      <c r="C56" s="4">
        <v>0</v>
      </c>
      <c r="D56" s="4">
        <v>47400</v>
      </c>
      <c r="E56" s="4">
        <v>1244300000</v>
      </c>
      <c r="F56" s="4">
        <f t="shared" si="8"/>
        <v>-8827680000</v>
      </c>
      <c r="L56" s="4">
        <v>676</v>
      </c>
      <c r="M56" s="4">
        <v>586</v>
      </c>
      <c r="N56" s="4">
        <v>100</v>
      </c>
      <c r="O56" s="4">
        <v>66</v>
      </c>
      <c r="P56" s="4">
        <v>1417100</v>
      </c>
      <c r="Q56" s="4">
        <v>1079100</v>
      </c>
      <c r="R56" s="5">
        <v>2E-3</v>
      </c>
      <c r="S56" s="4">
        <v>2750132</v>
      </c>
      <c r="T56" s="4">
        <f t="shared" si="11"/>
        <v>2620839.1</v>
      </c>
      <c r="U56" s="4">
        <f t="shared" si="12"/>
        <v>1907611</v>
      </c>
      <c r="V56" s="5">
        <v>1.52E-2</v>
      </c>
    </row>
    <row r="57" spans="1:22" x14ac:dyDescent="0.2">
      <c r="A57" s="16" t="s">
        <v>278</v>
      </c>
      <c r="B57" s="4">
        <v>66400</v>
      </c>
      <c r="C57" s="4">
        <v>0</v>
      </c>
      <c r="D57" s="4">
        <v>66400</v>
      </c>
      <c r="E57" s="4">
        <v>1732920000</v>
      </c>
      <c r="F57" s="4">
        <f t="shared" si="8"/>
        <v>-10071980000</v>
      </c>
      <c r="L57" s="4">
        <v>995</v>
      </c>
      <c r="M57" s="4">
        <v>528</v>
      </c>
      <c r="N57" s="4">
        <v>148</v>
      </c>
      <c r="O57" s="4">
        <v>87</v>
      </c>
      <c r="P57" s="4">
        <v>2076400</v>
      </c>
      <c r="Q57" s="4">
        <v>1210600</v>
      </c>
      <c r="R57" s="5">
        <v>2.35E-2</v>
      </c>
      <c r="S57" s="4">
        <v>3483597</v>
      </c>
      <c r="T57" s="4">
        <f t="shared" si="11"/>
        <v>2526814</v>
      </c>
      <c r="U57" s="4">
        <f t="shared" si="12"/>
        <v>1907611</v>
      </c>
      <c r="V57" s="5">
        <v>2.6800000000000001E-2</v>
      </c>
    </row>
    <row r="58" spans="1:22" x14ac:dyDescent="0.2">
      <c r="A58" s="16" t="s">
        <v>275</v>
      </c>
      <c r="B58" s="4">
        <v>19200</v>
      </c>
      <c r="C58" s="4">
        <v>0</v>
      </c>
      <c r="D58" s="4">
        <v>19200</v>
      </c>
      <c r="E58" s="4">
        <v>489980000</v>
      </c>
      <c r="F58" s="4">
        <f t="shared" si="8"/>
        <v>-11804900000</v>
      </c>
      <c r="L58" s="4">
        <v>505</v>
      </c>
      <c r="M58" s="4">
        <v>469</v>
      </c>
      <c r="N58" s="4">
        <v>75</v>
      </c>
      <c r="O58" s="4">
        <v>53</v>
      </c>
      <c r="P58" s="4">
        <v>1150200</v>
      </c>
      <c r="Q58" s="4">
        <v>823800</v>
      </c>
      <c r="R58" s="5">
        <v>0</v>
      </c>
      <c r="S58" s="4">
        <v>2120141</v>
      </c>
      <c r="T58" s="4">
        <f t="shared" si="11"/>
        <v>2501039</v>
      </c>
      <c r="U58" s="4">
        <f t="shared" si="12"/>
        <v>1907611</v>
      </c>
      <c r="V58" s="5">
        <v>7.8000000000000005E-3</v>
      </c>
    </row>
    <row r="59" spans="1:22" x14ac:dyDescent="0.2">
      <c r="A59" s="16" t="s">
        <v>274</v>
      </c>
      <c r="B59" s="4">
        <v>1000</v>
      </c>
      <c r="C59" s="4">
        <v>4600</v>
      </c>
      <c r="D59" s="4">
        <v>-3600</v>
      </c>
      <c r="E59" s="4">
        <v>-91940000</v>
      </c>
      <c r="F59" s="4">
        <f t="shared" si="8"/>
        <v>-12294880000</v>
      </c>
      <c r="L59" s="4">
        <v>475</v>
      </c>
      <c r="M59" s="4">
        <v>379</v>
      </c>
      <c r="N59" s="4">
        <v>88</v>
      </c>
      <c r="O59" s="4">
        <v>33</v>
      </c>
      <c r="P59" s="4">
        <v>1258600</v>
      </c>
      <c r="Q59" s="4">
        <v>649800</v>
      </c>
      <c r="R59" s="5">
        <v>0</v>
      </c>
      <c r="S59" s="4">
        <v>1908400</v>
      </c>
      <c r="T59" s="4">
        <f t="shared" si="11"/>
        <v>2487745.5</v>
      </c>
      <c r="U59" s="4">
        <f t="shared" si="12"/>
        <v>1907611</v>
      </c>
      <c r="V59" s="5">
        <v>7.9000000000000008E-3</v>
      </c>
    </row>
    <row r="60" spans="1:22" x14ac:dyDescent="0.2">
      <c r="A60" s="16" t="s">
        <v>273</v>
      </c>
      <c r="B60" s="4">
        <v>0</v>
      </c>
      <c r="C60" s="4">
        <v>15400</v>
      </c>
      <c r="D60" s="4">
        <v>-15400</v>
      </c>
      <c r="E60" s="4">
        <v>-393790000</v>
      </c>
      <c r="F60" s="4">
        <f t="shared" si="8"/>
        <v>-12202940000</v>
      </c>
      <c r="L60" s="4">
        <v>521</v>
      </c>
      <c r="M60" s="4">
        <v>473</v>
      </c>
      <c r="N60" s="4">
        <v>92</v>
      </c>
      <c r="O60" s="4">
        <v>69</v>
      </c>
      <c r="P60" s="4">
        <v>1282900</v>
      </c>
      <c r="Q60" s="4">
        <v>1105700</v>
      </c>
      <c r="R60" s="5">
        <v>2E-3</v>
      </c>
      <c r="S60" s="4">
        <v>2634234</v>
      </c>
      <c r="T60" s="4">
        <f t="shared" si="11"/>
        <v>2508917.7000000002</v>
      </c>
      <c r="U60" s="4">
        <f t="shared" si="12"/>
        <v>1907611</v>
      </c>
      <c r="V60" s="5">
        <v>9.7999999999999997E-3</v>
      </c>
    </row>
    <row r="61" spans="1:22" x14ac:dyDescent="0.2">
      <c r="A61" s="16" t="s">
        <v>268</v>
      </c>
      <c r="B61" s="4">
        <v>0</v>
      </c>
      <c r="C61" s="4">
        <v>7800</v>
      </c>
      <c r="D61" s="4">
        <v>-7800</v>
      </c>
      <c r="E61" s="4">
        <v>-199420000</v>
      </c>
      <c r="F61" s="4">
        <f t="shared" si="8"/>
        <v>-11809150000</v>
      </c>
      <c r="L61" s="4">
        <v>549</v>
      </c>
      <c r="M61" s="4">
        <v>325</v>
      </c>
      <c r="N61" s="4">
        <v>75</v>
      </c>
      <c r="O61" s="4">
        <v>52</v>
      </c>
      <c r="P61" s="4">
        <v>1169900</v>
      </c>
      <c r="Q61" s="4">
        <v>593300</v>
      </c>
      <c r="R61" s="5">
        <v>-3.8E-3</v>
      </c>
      <c r="S61" s="4">
        <v>1907611</v>
      </c>
      <c r="T61" s="4">
        <f t="shared" si="11"/>
        <v>2544708.1</v>
      </c>
      <c r="U61" s="4">
        <f t="shared" si="12"/>
        <v>1969978</v>
      </c>
      <c r="V61" s="5">
        <v>2.53E-2</v>
      </c>
    </row>
    <row r="62" spans="1:22" x14ac:dyDescent="0.2">
      <c r="A62" s="16" t="s">
        <v>266</v>
      </c>
      <c r="B62" s="4">
        <v>0</v>
      </c>
      <c r="C62" s="4">
        <v>33900</v>
      </c>
      <c r="D62" s="4">
        <v>-33900</v>
      </c>
      <c r="E62" s="4">
        <v>-868100000</v>
      </c>
      <c r="F62" s="4">
        <f t="shared" si="8"/>
        <v>-11609730000</v>
      </c>
      <c r="L62" s="4">
        <v>435</v>
      </c>
      <c r="M62" s="4">
        <v>377</v>
      </c>
      <c r="N62" s="4">
        <v>73</v>
      </c>
      <c r="O62" s="4">
        <v>67</v>
      </c>
      <c r="P62" s="4">
        <v>1112800</v>
      </c>
      <c r="Q62" s="4">
        <v>961300</v>
      </c>
      <c r="R62" s="5">
        <v>-1.9E-3</v>
      </c>
      <c r="S62" s="4">
        <v>2264500</v>
      </c>
      <c r="T62" s="4">
        <f t="shared" si="11"/>
        <v>2514413.5</v>
      </c>
      <c r="U62" s="4">
        <f t="shared" si="12"/>
        <v>1969978</v>
      </c>
      <c r="V62" s="5">
        <v>1.55E-2</v>
      </c>
    </row>
    <row r="63" spans="1:22" x14ac:dyDescent="0.2">
      <c r="A63" s="16" t="s">
        <v>265</v>
      </c>
      <c r="B63" s="4">
        <v>0</v>
      </c>
      <c r="C63" s="4">
        <v>93500</v>
      </c>
      <c r="D63" s="4">
        <v>-93500</v>
      </c>
      <c r="E63" s="4">
        <v>-2396240000</v>
      </c>
      <c r="F63" s="4">
        <f t="shared" si="8"/>
        <v>-10741630000</v>
      </c>
      <c r="L63" s="4">
        <v>411</v>
      </c>
      <c r="M63" s="4">
        <v>553</v>
      </c>
      <c r="N63" s="4">
        <v>52</v>
      </c>
      <c r="O63" s="4">
        <v>70</v>
      </c>
      <c r="P63" s="4">
        <v>724400</v>
      </c>
      <c r="Q63" s="4">
        <v>1062600</v>
      </c>
      <c r="R63" s="5">
        <v>-3.8E-3</v>
      </c>
      <c r="S63" s="4">
        <v>1969978</v>
      </c>
      <c r="T63" s="4">
        <f t="shared" si="11"/>
        <v>2521627.5</v>
      </c>
      <c r="U63" s="4">
        <f t="shared" si="12"/>
        <v>1862391</v>
      </c>
      <c r="V63" s="5">
        <v>1.1699999999999999E-2</v>
      </c>
    </row>
    <row r="64" spans="1:22" x14ac:dyDescent="0.2">
      <c r="A64" s="16" t="s">
        <v>247</v>
      </c>
      <c r="B64" s="4">
        <v>0</v>
      </c>
      <c r="C64" s="4">
        <v>77900</v>
      </c>
      <c r="D64" s="4">
        <v>-77900</v>
      </c>
      <c r="E64" s="4">
        <v>-1998550000</v>
      </c>
      <c r="F64" s="4">
        <f t="shared" si="8"/>
        <v>-8345390000</v>
      </c>
      <c r="L64" s="4">
        <v>364</v>
      </c>
      <c r="M64" s="4">
        <v>621</v>
      </c>
      <c r="N64" s="4">
        <v>50</v>
      </c>
      <c r="O64" s="4">
        <v>95</v>
      </c>
      <c r="P64" s="4">
        <v>734100</v>
      </c>
      <c r="Q64" s="4">
        <v>1520800</v>
      </c>
      <c r="R64" s="5">
        <v>-1.7100000000000001E-2</v>
      </c>
      <c r="S64" s="4">
        <v>2470017</v>
      </c>
      <c r="T64" s="4">
        <f t="shared" si="11"/>
        <v>2556810.5</v>
      </c>
      <c r="U64" s="4">
        <f t="shared" si="12"/>
        <v>1775465</v>
      </c>
      <c r="V64" s="5">
        <v>2.4900000000000002E-2</v>
      </c>
    </row>
    <row r="65" spans="1:22" x14ac:dyDescent="0.2">
      <c r="A65" s="16" t="s">
        <v>239</v>
      </c>
      <c r="B65" s="4">
        <v>12700</v>
      </c>
      <c r="C65" s="4">
        <v>7600</v>
      </c>
      <c r="D65" s="4">
        <v>5100</v>
      </c>
      <c r="E65" s="4">
        <v>134310000</v>
      </c>
      <c r="F65" s="4">
        <f t="shared" si="8"/>
        <v>-6346840000</v>
      </c>
      <c r="L65" s="4">
        <v>696</v>
      </c>
      <c r="M65" s="4">
        <v>608</v>
      </c>
      <c r="N65" s="4">
        <v>109</v>
      </c>
      <c r="O65" s="4">
        <v>92</v>
      </c>
      <c r="P65" s="4">
        <v>1584300</v>
      </c>
      <c r="Q65" s="4">
        <v>1464100</v>
      </c>
      <c r="R65" s="5">
        <v>-3.7000000000000002E-3</v>
      </c>
      <c r="S65" s="4">
        <v>3186628</v>
      </c>
      <c r="T65" s="4">
        <f t="shared" si="11"/>
        <v>2504380.7999999998</v>
      </c>
      <c r="U65" s="4">
        <f t="shared" si="12"/>
        <v>1775465</v>
      </c>
      <c r="V65" s="5">
        <v>1.3300000000000001E-2</v>
      </c>
    </row>
    <row r="66" spans="1:22" x14ac:dyDescent="0.2">
      <c r="A66" s="16" t="s">
        <v>238</v>
      </c>
      <c r="B66" s="4">
        <v>0</v>
      </c>
      <c r="C66" s="4">
        <v>4000</v>
      </c>
      <c r="D66" s="4">
        <v>-4000</v>
      </c>
      <c r="E66" s="4">
        <v>-106000000</v>
      </c>
      <c r="F66" s="4">
        <f t="shared" si="8"/>
        <v>-6481150000</v>
      </c>
      <c r="L66" s="4">
        <v>999</v>
      </c>
      <c r="M66" s="4">
        <v>717</v>
      </c>
      <c r="N66" s="4">
        <v>146</v>
      </c>
      <c r="O66" s="4">
        <v>112</v>
      </c>
      <c r="P66" s="4">
        <v>2644500</v>
      </c>
      <c r="Q66" s="4">
        <v>1548000</v>
      </c>
      <c r="R66" s="5">
        <v>1.9400000000000001E-2</v>
      </c>
      <c r="S66" s="4">
        <v>4263285</v>
      </c>
      <c r="T66" s="4">
        <f t="shared" si="11"/>
        <v>2312606.5</v>
      </c>
      <c r="U66" s="4">
        <f t="shared" si="12"/>
        <v>1775465</v>
      </c>
      <c r="V66" s="5">
        <v>3.2000000000000001E-2</v>
      </c>
    </row>
    <row r="67" spans="1:22" x14ac:dyDescent="0.2">
      <c r="A67" s="16" t="s">
        <v>237</v>
      </c>
      <c r="B67" s="4">
        <v>0</v>
      </c>
      <c r="C67" s="4">
        <v>66500</v>
      </c>
      <c r="D67" s="4">
        <v>-66500</v>
      </c>
      <c r="E67" s="4">
        <v>-1714770000</v>
      </c>
      <c r="F67" s="4">
        <f t="shared" si="8"/>
        <v>-6375150000</v>
      </c>
      <c r="L67" s="4">
        <v>583</v>
      </c>
      <c r="M67" s="4">
        <v>640</v>
      </c>
      <c r="N67" s="4">
        <v>86</v>
      </c>
      <c r="O67" s="4">
        <v>67</v>
      </c>
      <c r="P67" s="4">
        <v>1296200</v>
      </c>
      <c r="Q67" s="4">
        <v>1097400</v>
      </c>
      <c r="R67" s="5">
        <v>0</v>
      </c>
      <c r="S67" s="4">
        <v>2543346</v>
      </c>
      <c r="T67" s="4">
        <f t="shared" si="11"/>
        <v>2310823.5</v>
      </c>
      <c r="U67" s="4">
        <f t="shared" si="12"/>
        <v>1775465</v>
      </c>
      <c r="V67" s="5">
        <v>1.3500000000000002E-2</v>
      </c>
    </row>
    <row r="68" spans="1:22" x14ac:dyDescent="0.2">
      <c r="A68" s="16" t="s">
        <v>233</v>
      </c>
      <c r="B68" s="4">
        <v>11100</v>
      </c>
      <c r="C68" s="4">
        <v>40300</v>
      </c>
      <c r="D68" s="4">
        <v>-29200</v>
      </c>
      <c r="E68" s="4">
        <v>-751610000</v>
      </c>
      <c r="F68" s="4">
        <f t="shared" si="8"/>
        <v>-4660380000</v>
      </c>
      <c r="L68" s="4">
        <v>410</v>
      </c>
      <c r="M68" s="4">
        <v>372</v>
      </c>
      <c r="N68" s="4">
        <v>57</v>
      </c>
      <c r="O68" s="4">
        <v>61</v>
      </c>
      <c r="P68" s="4">
        <v>819000</v>
      </c>
      <c r="Q68" s="4">
        <v>824900</v>
      </c>
      <c r="R68" s="5">
        <v>2E-3</v>
      </c>
      <c r="S68" s="4">
        <v>1862391</v>
      </c>
      <c r="T68" s="4">
        <f t="shared" si="11"/>
        <v>2357444.6</v>
      </c>
      <c r="U68" s="4">
        <f t="shared" si="12"/>
        <v>1775465</v>
      </c>
      <c r="V68" s="5">
        <v>1.1599999999999999E-2</v>
      </c>
    </row>
    <row r="69" spans="1:22" x14ac:dyDescent="0.2">
      <c r="A69" s="16" t="s">
        <v>232</v>
      </c>
      <c r="B69" s="4">
        <v>0</v>
      </c>
      <c r="C69" s="4">
        <v>47200</v>
      </c>
      <c r="D69" s="4">
        <v>-47200</v>
      </c>
      <c r="E69" s="4">
        <v>-1216340000</v>
      </c>
      <c r="F69" s="4">
        <f t="shared" si="8"/>
        <v>-3908770000</v>
      </c>
      <c r="R69" s="5">
        <v>-1.9E-3</v>
      </c>
      <c r="S69" s="4">
        <v>1775465</v>
      </c>
      <c r="T69" s="4">
        <f t="shared" si="11"/>
        <v>2444010.2999999998</v>
      </c>
      <c r="U69" s="4">
        <f t="shared" si="12"/>
        <v>1961554</v>
      </c>
      <c r="V69" s="5">
        <v>1.3500000000000002E-2</v>
      </c>
    </row>
    <row r="70" spans="1:22" x14ac:dyDescent="0.2">
      <c r="A70" s="16" t="s">
        <v>231</v>
      </c>
      <c r="B70" s="4">
        <v>2000</v>
      </c>
      <c r="C70" s="4">
        <v>9700</v>
      </c>
      <c r="D70" s="4">
        <v>-7700</v>
      </c>
      <c r="E70" s="4">
        <v>-197230000</v>
      </c>
      <c r="F70" s="4">
        <f t="shared" si="8"/>
        <v>-2692430000</v>
      </c>
      <c r="R70" s="5">
        <v>7.8000000000000005E-3</v>
      </c>
      <c r="S70" s="4">
        <v>2845956</v>
      </c>
      <c r="T70" s="4">
        <f t="shared" si="11"/>
        <v>2428715.2999999998</v>
      </c>
      <c r="U70" s="4">
        <f t="shared" si="12"/>
        <v>1961554</v>
      </c>
      <c r="V70" s="5">
        <v>1.1699999999999999E-2</v>
      </c>
    </row>
    <row r="71" spans="1:22" x14ac:dyDescent="0.2">
      <c r="A71" s="16" t="s">
        <v>230</v>
      </c>
      <c r="B71" s="4">
        <v>0</v>
      </c>
      <c r="C71" s="4">
        <v>47700</v>
      </c>
      <c r="D71" s="4">
        <v>-47700</v>
      </c>
      <c r="E71" s="4">
        <v>-1222510000</v>
      </c>
      <c r="F71" s="4">
        <f t="shared" si="8"/>
        <v>-2495200000</v>
      </c>
      <c r="R71" s="5">
        <v>4.0000000000000001E-3</v>
      </c>
      <c r="S71" s="4">
        <v>2265515</v>
      </c>
      <c r="T71" s="4">
        <f t="shared" si="11"/>
        <v>2442422.7000000002</v>
      </c>
      <c r="U71" s="4">
        <f t="shared" si="12"/>
        <v>1961554</v>
      </c>
      <c r="V71" s="5">
        <v>5.8999999999999999E-3</v>
      </c>
    </row>
    <row r="72" spans="1:22" x14ac:dyDescent="0.2">
      <c r="A72" s="16" t="s">
        <v>229</v>
      </c>
      <c r="B72" s="4">
        <v>0</v>
      </c>
      <c r="C72" s="4">
        <v>300</v>
      </c>
      <c r="D72" s="4">
        <v>-300</v>
      </c>
      <c r="E72" s="4">
        <v>-7670000</v>
      </c>
      <c r="F72" s="4">
        <f t="shared" si="8"/>
        <v>-1272690000</v>
      </c>
      <c r="R72" s="5">
        <v>0</v>
      </c>
      <c r="S72" s="4">
        <v>1961554</v>
      </c>
      <c r="T72" s="4">
        <f t="shared" si="11"/>
        <v>2587036.7000000002</v>
      </c>
      <c r="U72" s="4">
        <f t="shared" si="12"/>
        <v>2042118</v>
      </c>
      <c r="V72" s="5">
        <v>1.1699999999999999E-2</v>
      </c>
    </row>
    <row r="73" spans="1:22" x14ac:dyDescent="0.2">
      <c r="A73" s="16" t="s">
        <v>228</v>
      </c>
      <c r="B73" s="4">
        <v>0</v>
      </c>
      <c r="C73" s="4">
        <v>8800</v>
      </c>
      <c r="D73" s="4">
        <v>-8800</v>
      </c>
      <c r="E73" s="4">
        <v>-224410000</v>
      </c>
      <c r="F73" s="4">
        <f t="shared" si="8"/>
        <v>-1265020000</v>
      </c>
      <c r="R73" s="5">
        <v>-1.9E-3</v>
      </c>
      <c r="S73" s="4">
        <v>2042118</v>
      </c>
      <c r="T73" s="4">
        <f t="shared" si="11"/>
        <v>2662532.9</v>
      </c>
      <c r="U73" s="4">
        <f t="shared" si="12"/>
        <v>2328602</v>
      </c>
      <c r="V73" s="5">
        <v>1.37E-2</v>
      </c>
    </row>
    <row r="74" spans="1:22" x14ac:dyDescent="0.2">
      <c r="A74" s="16" t="s">
        <v>227</v>
      </c>
      <c r="B74" s="4">
        <v>17100</v>
      </c>
      <c r="C74" s="4">
        <v>0</v>
      </c>
      <c r="D74" s="4">
        <v>17100</v>
      </c>
      <c r="E74" s="4">
        <v>436460000</v>
      </c>
      <c r="F74" s="4">
        <f t="shared" si="8"/>
        <v>-1040610000</v>
      </c>
      <c r="R74" s="5">
        <v>1.1899999999999999E-2</v>
      </c>
      <c r="S74" s="4">
        <v>2821847</v>
      </c>
      <c r="T74" s="4">
        <f t="shared" si="11"/>
        <v>2790803.6</v>
      </c>
      <c r="U74" s="4">
        <f t="shared" si="12"/>
        <v>2328602</v>
      </c>
      <c r="V74" s="5">
        <v>1.7600000000000001E-2</v>
      </c>
    </row>
    <row r="75" spans="1:22" x14ac:dyDescent="0.2">
      <c r="A75" s="16" t="s">
        <v>221</v>
      </c>
      <c r="B75" s="4">
        <v>0</v>
      </c>
      <c r="C75" s="4">
        <v>86700</v>
      </c>
      <c r="D75" s="4">
        <v>-86700</v>
      </c>
      <c r="E75" s="4">
        <v>-2183820000</v>
      </c>
      <c r="F75" s="4">
        <f t="shared" si="8"/>
        <v>-1477070000</v>
      </c>
      <c r="R75" s="5">
        <v>-3.9000000000000003E-3</v>
      </c>
      <c r="S75" s="4">
        <v>2662331</v>
      </c>
      <c r="T75" s="4">
        <f t="shared" si="11"/>
        <v>2765696.8</v>
      </c>
      <c r="U75" s="4">
        <f t="shared" si="12"/>
        <v>2328602</v>
      </c>
      <c r="V75" s="5">
        <v>2.1700000000000001E-2</v>
      </c>
    </row>
    <row r="76" spans="1:22" x14ac:dyDescent="0.2">
      <c r="A76" s="16" t="s">
        <v>212</v>
      </c>
      <c r="B76" s="4">
        <v>0</v>
      </c>
      <c r="C76" s="4">
        <v>0</v>
      </c>
      <c r="D76" s="4">
        <v>0</v>
      </c>
      <c r="E76" s="4">
        <v>0</v>
      </c>
      <c r="F76" s="4">
        <f t="shared" si="8"/>
        <v>706750000</v>
      </c>
      <c r="R76" s="5">
        <v>2E-3</v>
      </c>
      <c r="S76" s="4">
        <v>2345542</v>
      </c>
      <c r="T76" s="4">
        <f t="shared" si="11"/>
        <v>2774014.8</v>
      </c>
      <c r="U76" s="4">
        <f t="shared" si="12"/>
        <v>2328602</v>
      </c>
      <c r="V76" s="5">
        <v>1.77E-2</v>
      </c>
    </row>
    <row r="77" spans="1:22" x14ac:dyDescent="0.2">
      <c r="A77" s="16" t="s">
        <v>211</v>
      </c>
      <c r="B77" s="4">
        <v>0</v>
      </c>
      <c r="C77" s="4">
        <v>0</v>
      </c>
      <c r="D77" s="4">
        <v>0</v>
      </c>
      <c r="E77" s="4">
        <v>0</v>
      </c>
      <c r="F77" s="4">
        <f t="shared" si="8"/>
        <v>706750000</v>
      </c>
      <c r="R77" s="5">
        <v>-1.9E-3</v>
      </c>
      <c r="S77" s="4">
        <v>2525516</v>
      </c>
      <c r="T77" s="4">
        <f t="shared" si="11"/>
        <v>2908016.1</v>
      </c>
      <c r="U77" s="4">
        <f t="shared" si="12"/>
        <v>2328602</v>
      </c>
      <c r="V77" s="5">
        <v>9.8999999999999991E-3</v>
      </c>
    </row>
    <row r="78" spans="1:22" x14ac:dyDescent="0.2">
      <c r="A78" s="16" t="s">
        <v>210</v>
      </c>
      <c r="B78" s="4">
        <v>0</v>
      </c>
      <c r="C78" s="4">
        <v>107000</v>
      </c>
      <c r="D78" s="4">
        <v>-107000</v>
      </c>
      <c r="E78" s="4">
        <v>-2692200000</v>
      </c>
      <c r="F78" s="4">
        <f t="shared" si="8"/>
        <v>706750000</v>
      </c>
      <c r="R78" s="5">
        <v>0</v>
      </c>
      <c r="S78" s="4">
        <v>2328602</v>
      </c>
      <c r="T78" s="4">
        <f t="shared" si="11"/>
        <v>2990389.3</v>
      </c>
      <c r="U78" s="4">
        <f t="shared" si="12"/>
        <v>2402589</v>
      </c>
      <c r="V78" s="5">
        <v>1.9699999999999999E-2</v>
      </c>
    </row>
    <row r="79" spans="1:22" x14ac:dyDescent="0.2">
      <c r="A79" s="16" t="s">
        <v>209</v>
      </c>
      <c r="B79" s="4">
        <v>0</v>
      </c>
      <c r="C79" s="4">
        <v>77200</v>
      </c>
      <c r="D79" s="4">
        <v>-77200</v>
      </c>
      <c r="E79" s="4">
        <v>-1959420000</v>
      </c>
      <c r="F79" s="4">
        <f t="shared" si="8"/>
        <v>3398950000</v>
      </c>
      <c r="R79" s="5">
        <v>-3.9000000000000003E-3</v>
      </c>
      <c r="S79" s="4">
        <v>2641122</v>
      </c>
      <c r="T79" s="4">
        <f t="shared" si="11"/>
        <v>2935447.3</v>
      </c>
      <c r="U79" s="4">
        <f t="shared" si="12"/>
        <v>2402589</v>
      </c>
      <c r="V79" s="5">
        <v>1.9599999999999999E-2</v>
      </c>
    </row>
    <row r="80" spans="1:22" x14ac:dyDescent="0.2">
      <c r="A80" s="16" t="s">
        <v>208</v>
      </c>
      <c r="B80" s="4">
        <v>0</v>
      </c>
      <c r="C80" s="4">
        <v>157800</v>
      </c>
      <c r="D80" s="4">
        <v>-157800</v>
      </c>
      <c r="E80" s="4">
        <v>-4030860000</v>
      </c>
      <c r="F80" s="4">
        <f t="shared" si="8"/>
        <v>5358370000</v>
      </c>
      <c r="R80" s="5">
        <v>-7.7000000000000002E-3</v>
      </c>
      <c r="S80" s="4">
        <v>2693006</v>
      </c>
      <c r="T80" s="4">
        <f t="shared" si="11"/>
        <v>2955629</v>
      </c>
      <c r="U80" s="4">
        <f t="shared" si="12"/>
        <v>2402589</v>
      </c>
      <c r="V80" s="5">
        <v>2.8999999999999998E-2</v>
      </c>
    </row>
    <row r="81" spans="1:22" x14ac:dyDescent="0.2">
      <c r="A81" s="16" t="s">
        <v>207</v>
      </c>
      <c r="B81" s="4">
        <v>0</v>
      </c>
      <c r="C81" s="4">
        <v>121500</v>
      </c>
      <c r="D81" s="4">
        <v>-121500</v>
      </c>
      <c r="E81" s="4">
        <v>-3120510000</v>
      </c>
      <c r="F81" s="4">
        <f t="shared" si="8"/>
        <v>9389230000</v>
      </c>
      <c r="R81" s="5">
        <v>0</v>
      </c>
      <c r="S81" s="4">
        <v>2402589</v>
      </c>
      <c r="T81" s="4">
        <f t="shared" si="11"/>
        <v>2950287.9</v>
      </c>
      <c r="U81" s="4">
        <f t="shared" si="12"/>
        <v>2411263</v>
      </c>
      <c r="V81" s="5">
        <v>2.3300000000000001E-2</v>
      </c>
    </row>
    <row r="82" spans="1:22" x14ac:dyDescent="0.2">
      <c r="A82" s="16" t="s">
        <v>206</v>
      </c>
      <c r="B82" s="4">
        <v>0</v>
      </c>
      <c r="C82" s="4">
        <v>168000</v>
      </c>
      <c r="D82" s="4">
        <v>-168000</v>
      </c>
      <c r="E82" s="4">
        <v>-4314250000</v>
      </c>
      <c r="F82" s="4">
        <f t="shared" si="8"/>
        <v>12509740000</v>
      </c>
      <c r="R82" s="5">
        <v>-2.0899999999999998E-2</v>
      </c>
      <c r="S82" s="4">
        <v>3407694</v>
      </c>
      <c r="T82" s="4">
        <f t="shared" si="11"/>
        <v>2853262.2</v>
      </c>
      <c r="U82" s="4">
        <f t="shared" si="12"/>
        <v>2411263</v>
      </c>
      <c r="V82" s="5">
        <v>3.6200000000000003E-2</v>
      </c>
    </row>
    <row r="83" spans="1:22" x14ac:dyDescent="0.2">
      <c r="A83" s="16" t="s">
        <v>205</v>
      </c>
      <c r="B83" s="4">
        <v>0</v>
      </c>
      <c r="C83" s="4">
        <v>66500</v>
      </c>
      <c r="D83" s="4">
        <v>-66500</v>
      </c>
      <c r="E83" s="4">
        <v>-1744820000</v>
      </c>
      <c r="F83" s="4">
        <f t="shared" si="8"/>
        <v>16823990000</v>
      </c>
      <c r="R83" s="5">
        <v>-3.7000000000000002E-3</v>
      </c>
      <c r="S83" s="4">
        <v>2797080</v>
      </c>
      <c r="T83" s="4">
        <f t="shared" si="11"/>
        <v>2954728.1</v>
      </c>
      <c r="U83" s="4">
        <f t="shared" si="12"/>
        <v>2411263</v>
      </c>
      <c r="V83" s="5">
        <v>1.7100000000000001E-2</v>
      </c>
    </row>
    <row r="84" spans="1:22" x14ac:dyDescent="0.2">
      <c r="A84" s="16" t="s">
        <v>204</v>
      </c>
      <c r="B84" s="4">
        <v>0</v>
      </c>
      <c r="C84" s="4">
        <v>79600</v>
      </c>
      <c r="D84" s="4">
        <v>-79600</v>
      </c>
      <c r="E84" s="4">
        <v>-2068180000</v>
      </c>
      <c r="F84" s="4">
        <f t="shared" si="8"/>
        <v>18568810000</v>
      </c>
      <c r="R84" s="5">
        <v>1.9400000000000001E-2</v>
      </c>
      <c r="S84" s="4">
        <v>4104554</v>
      </c>
      <c r="T84" s="4">
        <f t="shared" si="11"/>
        <v>3059823.6</v>
      </c>
      <c r="U84" s="4">
        <f t="shared" si="12"/>
        <v>2091702</v>
      </c>
      <c r="V84" s="5">
        <v>3.95E-2</v>
      </c>
    </row>
    <row r="85" spans="1:22" x14ac:dyDescent="0.2">
      <c r="A85" s="16" t="s">
        <v>203</v>
      </c>
      <c r="B85" s="4">
        <v>0</v>
      </c>
      <c r="C85" s="4">
        <v>2000</v>
      </c>
      <c r="D85" s="4">
        <v>-2000</v>
      </c>
      <c r="E85" s="4">
        <v>-51140000</v>
      </c>
      <c r="F85" s="4">
        <f t="shared" si="8"/>
        <v>20636990000</v>
      </c>
      <c r="R85" s="5">
        <v>3.9000000000000003E-3</v>
      </c>
      <c r="S85" s="4">
        <v>2411263</v>
      </c>
      <c r="T85" s="4">
        <f t="shared" si="11"/>
        <v>3108383.7</v>
      </c>
      <c r="U85" s="4">
        <f t="shared" si="12"/>
        <v>2091702</v>
      </c>
      <c r="V85" s="5">
        <v>1.3600000000000001E-2</v>
      </c>
    </row>
    <row r="86" spans="1:22" x14ac:dyDescent="0.2">
      <c r="A86" s="16" t="s">
        <v>202</v>
      </c>
      <c r="B86" s="4">
        <v>0</v>
      </c>
      <c r="C86" s="4">
        <v>1400</v>
      </c>
      <c r="D86" s="4">
        <v>-1400</v>
      </c>
      <c r="E86" s="4">
        <v>-36260000</v>
      </c>
      <c r="F86" s="4">
        <f t="shared" si="8"/>
        <v>20688130000</v>
      </c>
      <c r="R86" s="5">
        <v>-5.6999999999999993E-3</v>
      </c>
      <c r="S86" s="4">
        <v>2428722</v>
      </c>
      <c r="T86" s="4">
        <f t="shared" si="11"/>
        <v>3104557.4</v>
      </c>
      <c r="U86" s="4">
        <f t="shared" si="12"/>
        <v>2091702</v>
      </c>
      <c r="V86" s="5">
        <v>1.1599999999999999E-2</v>
      </c>
    </row>
    <row r="87" spans="1:22" x14ac:dyDescent="0.2">
      <c r="A87" s="16" t="s">
        <v>201</v>
      </c>
      <c r="B87" s="4">
        <v>40700</v>
      </c>
      <c r="C87" s="4">
        <v>2000</v>
      </c>
      <c r="D87" s="4">
        <v>38700</v>
      </c>
      <c r="E87" s="4">
        <v>998770000</v>
      </c>
      <c r="F87" s="4">
        <f t="shared" si="8"/>
        <v>20724390000</v>
      </c>
      <c r="R87" s="5">
        <v>1.37E-2</v>
      </c>
      <c r="S87" s="4">
        <v>3865529</v>
      </c>
      <c r="T87" s="4">
        <f t="shared" si="11"/>
        <v>3020867</v>
      </c>
      <c r="U87" s="4">
        <f t="shared" si="12"/>
        <v>2091702</v>
      </c>
      <c r="V87" s="5">
        <v>1.3600000000000001E-2</v>
      </c>
    </row>
    <row r="88" spans="1:22" x14ac:dyDescent="0.2">
      <c r="A88" s="16" t="s">
        <v>200</v>
      </c>
      <c r="B88" s="4">
        <v>6700</v>
      </c>
      <c r="C88" s="4">
        <v>800</v>
      </c>
      <c r="D88" s="4">
        <v>5900</v>
      </c>
      <c r="E88" s="4">
        <v>148500000</v>
      </c>
      <c r="F88" s="4">
        <f t="shared" si="8"/>
        <v>19725620000</v>
      </c>
      <c r="R88" s="5">
        <v>6.0000000000000001E-3</v>
      </c>
      <c r="S88" s="4">
        <v>3152334</v>
      </c>
      <c r="T88" s="4">
        <f t="shared" si="11"/>
        <v>3129264.5</v>
      </c>
      <c r="U88" s="4">
        <f t="shared" si="12"/>
        <v>2091702</v>
      </c>
      <c r="V88" s="5">
        <v>2.5399999999999999E-2</v>
      </c>
    </row>
    <row r="89" spans="1:22" x14ac:dyDescent="0.2">
      <c r="A89" s="16" t="s">
        <v>199</v>
      </c>
      <c r="B89" s="4">
        <v>0</v>
      </c>
      <c r="C89" s="4">
        <v>27900</v>
      </c>
      <c r="D89" s="4">
        <v>-27900</v>
      </c>
      <c r="E89" s="4">
        <v>-710340000</v>
      </c>
      <c r="F89" s="4">
        <f t="shared" si="8"/>
        <v>19577120000</v>
      </c>
      <c r="R89" s="5">
        <v>-5.7999999999999996E-3</v>
      </c>
      <c r="S89" s="4">
        <v>2091702</v>
      </c>
      <c r="T89" s="4">
        <f t="shared" si="11"/>
        <v>3247555.5</v>
      </c>
      <c r="U89" s="4">
        <f t="shared" si="12"/>
        <v>2349178</v>
      </c>
      <c r="V89" s="5">
        <v>1.18E-2</v>
      </c>
    </row>
    <row r="90" spans="1:22" x14ac:dyDescent="0.2">
      <c r="A90" s="16" t="s">
        <v>198</v>
      </c>
      <c r="B90" s="4">
        <v>42200</v>
      </c>
      <c r="C90" s="4">
        <v>0</v>
      </c>
      <c r="D90" s="4">
        <v>42200</v>
      </c>
      <c r="E90" s="4">
        <v>1074930000</v>
      </c>
      <c r="F90" s="4">
        <f t="shared" si="8"/>
        <v>20287460000</v>
      </c>
      <c r="R90" s="5">
        <v>1.6E-2</v>
      </c>
      <c r="S90" s="4">
        <v>2894823</v>
      </c>
      <c r="T90" s="4">
        <f t="shared" si="11"/>
        <v>3235817.5</v>
      </c>
      <c r="U90" s="4">
        <f t="shared" si="12"/>
        <v>2349178</v>
      </c>
      <c r="V90" s="5">
        <v>1.5700000000000002E-2</v>
      </c>
    </row>
    <row r="91" spans="1:22" x14ac:dyDescent="0.2">
      <c r="A91" s="16" t="s">
        <v>197</v>
      </c>
      <c r="B91" s="4">
        <v>0</v>
      </c>
      <c r="C91" s="4">
        <v>114700</v>
      </c>
      <c r="D91" s="4">
        <v>-114700</v>
      </c>
      <c r="E91" s="4">
        <v>-2867580000</v>
      </c>
      <c r="F91" s="4">
        <f t="shared" si="8"/>
        <v>19212530000</v>
      </c>
      <c r="R91" s="5">
        <v>-7.8000000000000005E-3</v>
      </c>
      <c r="S91" s="4">
        <v>2349178</v>
      </c>
      <c r="T91" s="4">
        <f t="shared" si="11"/>
        <v>3375368.8</v>
      </c>
      <c r="U91" s="4">
        <f t="shared" si="12"/>
        <v>2390459</v>
      </c>
      <c r="V91" s="5">
        <v>2.58E-2</v>
      </c>
    </row>
    <row r="92" spans="1:22" x14ac:dyDescent="0.2">
      <c r="A92" s="16" t="s">
        <v>196</v>
      </c>
      <c r="B92" s="4">
        <v>300</v>
      </c>
      <c r="C92" s="4">
        <v>122500</v>
      </c>
      <c r="D92" s="4">
        <v>-122200</v>
      </c>
      <c r="E92" s="4">
        <v>-3120520000</v>
      </c>
      <c r="F92" s="4">
        <f t="shared" si="8"/>
        <v>22080110000</v>
      </c>
      <c r="R92" s="5">
        <v>-1.55E-2</v>
      </c>
      <c r="S92" s="4">
        <v>2437437</v>
      </c>
      <c r="T92" s="4">
        <f t="shared" si="11"/>
        <v>3580616.7</v>
      </c>
      <c r="U92" s="4">
        <f t="shared" si="12"/>
        <v>2390459</v>
      </c>
      <c r="V92" s="5">
        <v>2.3199999999999998E-2</v>
      </c>
    </row>
    <row r="93" spans="1:22" x14ac:dyDescent="0.2">
      <c r="A93" s="16" t="s">
        <v>195</v>
      </c>
      <c r="B93" s="4">
        <v>0</v>
      </c>
      <c r="C93" s="4">
        <v>103200</v>
      </c>
      <c r="D93" s="4">
        <v>-103200</v>
      </c>
      <c r="E93" s="4">
        <v>-2591660000</v>
      </c>
      <c r="F93" s="4">
        <f t="shared" si="8"/>
        <v>25200630000</v>
      </c>
      <c r="R93" s="5">
        <v>0</v>
      </c>
      <c r="S93" s="4">
        <v>3811739</v>
      </c>
      <c r="T93" s="4">
        <f t="shared" si="11"/>
        <v>3707745.1</v>
      </c>
      <c r="U93" s="4">
        <f t="shared" si="12"/>
        <v>2390459</v>
      </c>
      <c r="V93" s="5">
        <v>3.5000000000000003E-2</v>
      </c>
    </row>
    <row r="94" spans="1:22" x14ac:dyDescent="0.2">
      <c r="A94" s="16" t="s">
        <v>194</v>
      </c>
      <c r="B94" s="4">
        <v>42000</v>
      </c>
      <c r="C94" s="4">
        <v>2000</v>
      </c>
      <c r="D94" s="4">
        <v>40000</v>
      </c>
      <c r="E94" s="4">
        <v>1028770000</v>
      </c>
      <c r="F94" s="4">
        <f t="shared" si="8"/>
        <v>27792290000</v>
      </c>
      <c r="R94" s="5">
        <v>-5.6999999999999993E-3</v>
      </c>
      <c r="S94" s="4">
        <v>5155509</v>
      </c>
      <c r="T94" s="4">
        <f t="shared" si="11"/>
        <v>3957316.9</v>
      </c>
      <c r="U94" s="4">
        <f t="shared" si="12"/>
        <v>2390459</v>
      </c>
      <c r="V94" s="5">
        <v>3.0200000000000001E-2</v>
      </c>
    </row>
    <row r="95" spans="1:22" x14ac:dyDescent="0.2">
      <c r="A95" s="16" t="s">
        <v>193</v>
      </c>
      <c r="B95" s="4">
        <v>55100</v>
      </c>
      <c r="C95" s="4">
        <v>0</v>
      </c>
      <c r="D95" s="4">
        <v>55100</v>
      </c>
      <c r="E95" s="4">
        <v>1420230000</v>
      </c>
      <c r="F95" s="4">
        <f t="shared" si="8"/>
        <v>26763520000</v>
      </c>
      <c r="R95" s="5">
        <v>5.8999999999999999E-3</v>
      </c>
      <c r="S95" s="4">
        <v>2896864</v>
      </c>
      <c r="T95" s="4">
        <f t="shared" si="11"/>
        <v>4056775.9</v>
      </c>
      <c r="U95" s="4">
        <f t="shared" si="12"/>
        <v>2390459</v>
      </c>
      <c r="V95" s="5">
        <v>1.3600000000000001E-2</v>
      </c>
    </row>
    <row r="96" spans="1:22" x14ac:dyDescent="0.2">
      <c r="A96" s="16" t="s">
        <v>192</v>
      </c>
      <c r="B96" s="4">
        <v>0</v>
      </c>
      <c r="C96" s="4">
        <v>0</v>
      </c>
      <c r="D96" s="4">
        <v>0</v>
      </c>
      <c r="E96" s="4">
        <v>0</v>
      </c>
      <c r="F96" s="4">
        <f t="shared" si="8"/>
        <v>25343290000</v>
      </c>
      <c r="R96" s="5">
        <v>9.8999999999999991E-3</v>
      </c>
      <c r="S96" s="4">
        <v>2390459</v>
      </c>
      <c r="T96" s="4">
        <f t="shared" si="11"/>
        <v>4086197.2</v>
      </c>
      <c r="U96" s="4">
        <f t="shared" si="12"/>
        <v>2777443</v>
      </c>
      <c r="V96" s="5">
        <v>1.3600000000000001E-2</v>
      </c>
    </row>
    <row r="97" spans="1:22" x14ac:dyDescent="0.2">
      <c r="A97" s="16" t="s">
        <v>191</v>
      </c>
      <c r="B97" s="4">
        <v>117500</v>
      </c>
      <c r="C97" s="4">
        <v>0</v>
      </c>
      <c r="D97" s="4">
        <v>117500</v>
      </c>
      <c r="E97" s="4">
        <v>3009900000</v>
      </c>
      <c r="F97" s="4">
        <f t="shared" si="8"/>
        <v>25343290000</v>
      </c>
      <c r="R97" s="5">
        <v>-5.7999999999999996E-3</v>
      </c>
      <c r="S97" s="4">
        <v>3028625</v>
      </c>
      <c r="T97" s="4">
        <f t="shared" si="11"/>
        <v>3988204.5</v>
      </c>
      <c r="U97" s="4">
        <f t="shared" si="12"/>
        <v>2777443</v>
      </c>
      <c r="V97" s="5">
        <v>2.1400000000000002E-2</v>
      </c>
    </row>
    <row r="98" spans="1:22" x14ac:dyDescent="0.2">
      <c r="A98" s="16" t="s">
        <v>190</v>
      </c>
      <c r="B98" s="4">
        <v>3600</v>
      </c>
      <c r="C98" s="4">
        <v>0</v>
      </c>
      <c r="D98" s="4">
        <v>3600</v>
      </c>
      <c r="E98" s="4">
        <v>92860000</v>
      </c>
      <c r="F98" s="4">
        <f t="shared" si="8"/>
        <v>22333390000</v>
      </c>
      <c r="R98" s="5">
        <v>2E-3</v>
      </c>
      <c r="S98" s="4">
        <v>4236309</v>
      </c>
      <c r="T98" s="4">
        <f t="shared" si="11"/>
        <v>3830543.7</v>
      </c>
      <c r="U98" s="4">
        <f t="shared" si="12"/>
        <v>2777443</v>
      </c>
      <c r="V98" s="5">
        <v>3.0899999999999997E-2</v>
      </c>
    </row>
    <row r="99" spans="1:22" x14ac:dyDescent="0.2">
      <c r="A99" s="16" t="s">
        <v>189</v>
      </c>
      <c r="B99" s="4">
        <v>27800</v>
      </c>
      <c r="C99" s="4">
        <v>33300</v>
      </c>
      <c r="D99" s="4">
        <v>-5500</v>
      </c>
      <c r="E99" s="4">
        <v>-137880000</v>
      </c>
      <c r="F99" s="4">
        <f t="shared" si="8"/>
        <v>22240530000</v>
      </c>
      <c r="R99" s="5">
        <v>-7.7000000000000002E-3</v>
      </c>
      <c r="S99" s="4">
        <v>3274612</v>
      </c>
      <c r="T99" s="4">
        <f t="shared" si="11"/>
        <v>3794159.9</v>
      </c>
      <c r="U99" s="4">
        <f t="shared" si="12"/>
        <v>2777443</v>
      </c>
      <c r="V99" s="5">
        <v>2.7099999999999999E-2</v>
      </c>
    </row>
    <row r="100" spans="1:22" x14ac:dyDescent="0.2">
      <c r="A100" s="16" t="s">
        <v>188</v>
      </c>
      <c r="B100" s="4">
        <v>62900</v>
      </c>
      <c r="C100" s="4">
        <v>0</v>
      </c>
      <c r="D100" s="4">
        <v>62900</v>
      </c>
      <c r="E100" s="4">
        <v>1648810000</v>
      </c>
      <c r="F100" s="4">
        <f t="shared" si="8"/>
        <v>22378410000</v>
      </c>
      <c r="R100" s="5">
        <v>-9.4999999999999998E-3</v>
      </c>
      <c r="S100" s="4">
        <v>2777443</v>
      </c>
      <c r="T100" s="4">
        <f t="shared" si="11"/>
        <v>3696313</v>
      </c>
      <c r="U100" s="4">
        <f t="shared" si="12"/>
        <v>3744691</v>
      </c>
      <c r="V100" s="5">
        <v>2.29E-2</v>
      </c>
    </row>
    <row r="101" spans="1:22" x14ac:dyDescent="0.2">
      <c r="A101" s="16" t="s">
        <v>187</v>
      </c>
      <c r="B101" s="4">
        <v>271700</v>
      </c>
      <c r="C101" s="4">
        <v>400</v>
      </c>
      <c r="D101" s="4">
        <v>271300</v>
      </c>
      <c r="E101" s="4">
        <v>7032230000</v>
      </c>
      <c r="F101" s="4">
        <f t="shared" si="8"/>
        <v>20729600000</v>
      </c>
      <c r="R101" s="5">
        <v>9.7000000000000003E-3</v>
      </c>
      <c r="S101" s="4">
        <v>3744691</v>
      </c>
      <c r="T101" s="4">
        <f t="shared" si="11"/>
        <v>3583746.6</v>
      </c>
      <c r="U101" s="4">
        <f t="shared" si="12"/>
        <v>2684672</v>
      </c>
      <c r="V101" s="5">
        <v>4.2099999999999999E-2</v>
      </c>
    </row>
    <row r="102" spans="1:22" x14ac:dyDescent="0.2">
      <c r="A102" s="16" t="s">
        <v>186</v>
      </c>
      <c r="B102" s="4">
        <v>64300</v>
      </c>
      <c r="C102" s="4">
        <v>17</v>
      </c>
      <c r="D102" s="4">
        <v>64283</v>
      </c>
      <c r="E102" s="4">
        <v>1675170000</v>
      </c>
      <c r="F102" s="4">
        <f t="shared" si="8"/>
        <v>13697370000</v>
      </c>
      <c r="R102" s="5">
        <v>0</v>
      </c>
      <c r="S102" s="4">
        <v>4489916</v>
      </c>
      <c r="T102" s="4">
        <f>AVERAGE(S103:S112)</f>
        <v>3273848.8</v>
      </c>
      <c r="U102" s="4">
        <f t="shared" si="12"/>
        <v>2048698</v>
      </c>
      <c r="V102" s="5">
        <v>3.2400000000000005E-2</v>
      </c>
    </row>
    <row r="103" spans="1:22" x14ac:dyDescent="0.2">
      <c r="A103" s="16" t="s">
        <v>185</v>
      </c>
      <c r="B103" s="4">
        <v>169600</v>
      </c>
      <c r="C103" s="4">
        <v>378</v>
      </c>
      <c r="D103" s="4">
        <v>169222</v>
      </c>
      <c r="E103" s="4">
        <v>4379510000</v>
      </c>
      <c r="F103" s="4">
        <f t="shared" si="8"/>
        <v>12022200000</v>
      </c>
      <c r="R103" s="5">
        <v>5.8999999999999999E-3</v>
      </c>
      <c r="S103" s="4">
        <v>5083023</v>
      </c>
      <c r="U103" s="4">
        <f t="shared" si="12"/>
        <v>2048698</v>
      </c>
      <c r="V103" s="5">
        <v>1.54E-2</v>
      </c>
    </row>
    <row r="104" spans="1:22" x14ac:dyDescent="0.2">
      <c r="A104" s="16" t="s">
        <v>184</v>
      </c>
      <c r="B104" s="4">
        <v>167200</v>
      </c>
      <c r="C104" s="4">
        <v>2900</v>
      </c>
      <c r="D104" s="4">
        <v>164300</v>
      </c>
      <c r="E104" s="4">
        <v>4086190000</v>
      </c>
      <c r="F104" s="4">
        <f t="shared" si="8"/>
        <v>7642690000</v>
      </c>
      <c r="R104" s="5">
        <v>6.88E-2</v>
      </c>
      <c r="S104" s="4">
        <v>7651227</v>
      </c>
      <c r="U104" s="4">
        <f t="shared" si="12"/>
        <v>2048698</v>
      </c>
      <c r="V104" s="5">
        <v>7.0199999999999999E-2</v>
      </c>
    </row>
    <row r="105" spans="1:22" x14ac:dyDescent="0.2">
      <c r="A105" s="16" t="s">
        <v>183</v>
      </c>
      <c r="B105" s="4">
        <v>78800</v>
      </c>
      <c r="C105" s="4">
        <v>0</v>
      </c>
      <c r="D105" s="4">
        <v>78800</v>
      </c>
      <c r="E105" s="4">
        <v>1867660000</v>
      </c>
      <c r="F105" s="4">
        <f t="shared" ref="F105:F110" si="13">E105+F106</f>
        <v>3556500000</v>
      </c>
      <c r="R105" s="5">
        <v>1.4800000000000001E-2</v>
      </c>
      <c r="S105" s="4">
        <v>3891454</v>
      </c>
      <c r="U105" s="4">
        <f t="shared" si="12"/>
        <v>1798974</v>
      </c>
      <c r="V105" s="5">
        <v>1.8799999999999997E-2</v>
      </c>
    </row>
    <row r="106" spans="1:22" x14ac:dyDescent="0.2">
      <c r="A106" s="16" t="s">
        <v>182</v>
      </c>
      <c r="B106" s="4">
        <v>17000</v>
      </c>
      <c r="C106" s="4">
        <v>41400</v>
      </c>
      <c r="D106" s="4">
        <v>-24400</v>
      </c>
      <c r="E106" s="4">
        <v>-574830000</v>
      </c>
      <c r="F106" s="4">
        <f t="shared" si="13"/>
        <v>1688840000</v>
      </c>
      <c r="R106" s="5">
        <v>0</v>
      </c>
      <c r="S106" s="4">
        <v>2684672</v>
      </c>
      <c r="U106" s="4">
        <f t="shared" si="12"/>
        <v>1798974</v>
      </c>
      <c r="V106" s="5">
        <v>1.89E-2</v>
      </c>
    </row>
    <row r="107" spans="1:22" x14ac:dyDescent="0.2">
      <c r="A107" s="16" t="s">
        <v>181</v>
      </c>
      <c r="B107" s="4">
        <v>0</v>
      </c>
      <c r="C107" s="4">
        <v>91800</v>
      </c>
      <c r="D107" s="4">
        <v>-91800</v>
      </c>
      <c r="E107" s="4">
        <v>-2143960000</v>
      </c>
      <c r="F107" s="4">
        <f t="shared" si="13"/>
        <v>2263670000</v>
      </c>
      <c r="R107" s="5">
        <v>-2.0999999999999999E-3</v>
      </c>
      <c r="S107" s="4">
        <v>2048698</v>
      </c>
      <c r="U107" s="4">
        <f>MIN(S108:S112)</f>
        <v>1390938</v>
      </c>
      <c r="V107" s="5">
        <v>2.52E-2</v>
      </c>
    </row>
    <row r="108" spans="1:22" x14ac:dyDescent="0.2">
      <c r="A108" s="16" t="s">
        <v>180</v>
      </c>
      <c r="B108" s="4">
        <v>59700</v>
      </c>
      <c r="C108" s="4">
        <v>11700</v>
      </c>
      <c r="D108" s="4">
        <v>48000</v>
      </c>
      <c r="E108" s="4">
        <v>1134500000</v>
      </c>
      <c r="F108" s="4">
        <f t="shared" si="13"/>
        <v>4407630000</v>
      </c>
      <c r="R108" s="5">
        <v>6.4000000000000003E-3</v>
      </c>
      <c r="S108" s="4">
        <v>2659701</v>
      </c>
      <c r="V108" s="5">
        <v>1.4800000000000001E-2</v>
      </c>
    </row>
    <row r="109" spans="1:22" x14ac:dyDescent="0.2">
      <c r="A109" s="16" t="s">
        <v>179</v>
      </c>
      <c r="B109" s="4">
        <v>71800</v>
      </c>
      <c r="C109" s="4">
        <v>100</v>
      </c>
      <c r="D109" s="4">
        <v>71700</v>
      </c>
      <c r="E109" s="4">
        <v>1671690000</v>
      </c>
      <c r="F109" s="4">
        <f t="shared" si="13"/>
        <v>3273130000</v>
      </c>
      <c r="R109" s="5">
        <v>1.95E-2</v>
      </c>
      <c r="S109" s="4">
        <v>2910774</v>
      </c>
      <c r="V109" s="5">
        <v>1.7000000000000001E-2</v>
      </c>
    </row>
    <row r="110" spans="1:22" x14ac:dyDescent="0.2">
      <c r="A110" s="16" t="s">
        <v>178</v>
      </c>
      <c r="B110" s="4">
        <v>0</v>
      </c>
      <c r="C110" s="4">
        <v>0</v>
      </c>
      <c r="D110" s="4">
        <v>0</v>
      </c>
      <c r="E110" s="4">
        <v>0</v>
      </c>
      <c r="F110" s="4">
        <f t="shared" si="13"/>
        <v>1601440000</v>
      </c>
      <c r="R110" s="5">
        <v>6.6E-3</v>
      </c>
      <c r="S110" s="4">
        <v>1798974</v>
      </c>
      <c r="V110" s="5">
        <v>2.1700000000000001E-2</v>
      </c>
    </row>
    <row r="111" spans="1:22" x14ac:dyDescent="0.2">
      <c r="A111" s="16" t="s">
        <v>177</v>
      </c>
      <c r="B111" s="4">
        <v>71300</v>
      </c>
      <c r="C111" s="4">
        <v>0</v>
      </c>
      <c r="D111" s="4">
        <v>71300</v>
      </c>
      <c r="E111" s="4">
        <v>1617400000</v>
      </c>
      <c r="F111" s="4">
        <f>E111+F112</f>
        <v>1601440000</v>
      </c>
      <c r="R111" s="5">
        <v>0</v>
      </c>
      <c r="S111" s="4">
        <v>2619027</v>
      </c>
      <c r="V111" s="5">
        <v>3.04E-2</v>
      </c>
    </row>
    <row r="112" spans="1:22" x14ac:dyDescent="0.2">
      <c r="A112" s="16" t="s">
        <v>176</v>
      </c>
      <c r="B112" s="4">
        <v>0</v>
      </c>
      <c r="C112" s="4">
        <v>700</v>
      </c>
      <c r="D112" s="4">
        <v>-700</v>
      </c>
      <c r="E112" s="4">
        <v>-15960000</v>
      </c>
      <c r="F112" s="4">
        <f>E112</f>
        <v>-15960000</v>
      </c>
      <c r="R112" s="5">
        <v>-6.4000000000000003E-3</v>
      </c>
      <c r="S112" s="4">
        <v>1390938</v>
      </c>
      <c r="V112" s="5">
        <v>1.7399999999999999E-2</v>
      </c>
    </row>
    <row r="113" spans="1:22" x14ac:dyDescent="0.2">
      <c r="A113" s="16"/>
      <c r="B113" s="4"/>
      <c r="C113" s="4"/>
      <c r="D113" s="4"/>
      <c r="E113" s="4"/>
      <c r="F113" s="4"/>
      <c r="L113" s="4"/>
      <c r="M113" s="4"/>
      <c r="N113" s="4"/>
      <c r="O113" s="4"/>
      <c r="P113" s="4"/>
      <c r="Q113" s="4"/>
      <c r="R113" s="5"/>
      <c r="S113" s="4"/>
      <c r="V113" s="5"/>
    </row>
    <row r="114" spans="1:22" x14ac:dyDescent="0.2">
      <c r="A114" s="16"/>
      <c r="B114" s="4"/>
      <c r="C114" s="4"/>
      <c r="D114" s="4"/>
      <c r="E114" s="4"/>
      <c r="F114" s="4"/>
      <c r="L114" s="4"/>
      <c r="M114" s="4"/>
      <c r="N114" s="4"/>
      <c r="O114" s="4"/>
      <c r="P114" s="4"/>
      <c r="Q114" s="4"/>
      <c r="R114" s="5"/>
      <c r="S114" s="4"/>
      <c r="V114" s="5"/>
    </row>
    <row r="115" spans="1:22" x14ac:dyDescent="0.2">
      <c r="A115" s="16"/>
      <c r="B115" s="4"/>
      <c r="C115" s="4"/>
      <c r="D115" s="4"/>
      <c r="E115" s="4"/>
      <c r="F115" s="4"/>
      <c r="L115" s="4"/>
      <c r="M115" s="4"/>
      <c r="N115" s="4"/>
      <c r="O115" s="4"/>
      <c r="P115" s="4"/>
      <c r="Q115" s="4"/>
      <c r="R115" s="5"/>
      <c r="S115" s="4"/>
      <c r="V115" s="5"/>
    </row>
    <row r="116" spans="1:22" x14ac:dyDescent="0.2">
      <c r="A116" s="16"/>
      <c r="B116" s="4"/>
      <c r="C116" s="4"/>
      <c r="D116" s="4"/>
      <c r="E116" s="4"/>
      <c r="F116" s="4"/>
      <c r="L116" s="4"/>
      <c r="M116" s="4"/>
      <c r="N116" s="4"/>
      <c r="O116" s="4"/>
      <c r="P116" s="4"/>
      <c r="Q116" s="4"/>
      <c r="R116" s="5"/>
      <c r="S116" s="4"/>
      <c r="V116" s="5"/>
    </row>
    <row r="117" spans="1:22" x14ac:dyDescent="0.2">
      <c r="A117" s="16"/>
      <c r="B117" s="4"/>
      <c r="C117" s="4"/>
      <c r="D117" s="4"/>
      <c r="E117" s="4"/>
      <c r="F117" s="4"/>
      <c r="L117" s="4"/>
      <c r="M117" s="4"/>
      <c r="N117" s="4"/>
      <c r="O117" s="4"/>
      <c r="P117" s="4"/>
      <c r="Q117" s="4"/>
      <c r="R117" s="5"/>
      <c r="S117" s="4"/>
      <c r="V117" s="5"/>
    </row>
    <row r="118" spans="1:22" x14ac:dyDescent="0.2">
      <c r="A118" s="16"/>
      <c r="B118" s="4"/>
      <c r="C118" s="4"/>
      <c r="D118" s="4"/>
      <c r="E118" s="4"/>
      <c r="F118" s="4"/>
      <c r="L118" s="4"/>
      <c r="M118" s="4"/>
      <c r="N118" s="4"/>
      <c r="O118" s="4"/>
      <c r="P118" s="4"/>
      <c r="Q118" s="4"/>
      <c r="R118" s="5"/>
      <c r="S118" s="4"/>
      <c r="V118" s="5"/>
    </row>
    <row r="119" spans="1:22" x14ac:dyDescent="0.2">
      <c r="A119" s="16"/>
      <c r="B119" s="4"/>
      <c r="C119" s="4"/>
      <c r="D119" s="4"/>
      <c r="E119" s="4"/>
      <c r="F119" s="4"/>
      <c r="L119" s="4"/>
      <c r="M119" s="4"/>
      <c r="N119" s="4"/>
      <c r="O119" s="4"/>
      <c r="P119" s="4"/>
      <c r="Q119" s="4"/>
      <c r="R119" s="5"/>
      <c r="S119" s="4"/>
      <c r="V119" s="5"/>
    </row>
    <row r="120" spans="1:22" x14ac:dyDescent="0.2">
      <c r="A120" s="16"/>
      <c r="B120" s="4"/>
      <c r="C120" s="4"/>
      <c r="D120" s="4"/>
      <c r="E120" s="4"/>
      <c r="F120" s="4"/>
      <c r="L120" s="4"/>
      <c r="M120" s="4"/>
      <c r="N120" s="4"/>
      <c r="O120" s="4"/>
      <c r="P120" s="4"/>
      <c r="Q120" s="4"/>
      <c r="R120" s="5"/>
      <c r="S120" s="4"/>
      <c r="V120" s="5"/>
    </row>
    <row r="121" spans="1:22" x14ac:dyDescent="0.2">
      <c r="A121" s="16"/>
      <c r="B121" s="4"/>
      <c r="C121" s="4"/>
      <c r="D121" s="4"/>
      <c r="E121" s="4"/>
      <c r="F121" s="4"/>
      <c r="R121" s="5"/>
      <c r="S121" s="4"/>
      <c r="V121" s="5"/>
    </row>
    <row r="122" spans="1:22" x14ac:dyDescent="0.2">
      <c r="A122" s="16"/>
      <c r="B122" s="4"/>
      <c r="C122" s="4"/>
      <c r="D122" s="4"/>
      <c r="E122" s="4"/>
      <c r="F122" s="4"/>
      <c r="R122" s="5"/>
      <c r="S122" s="4"/>
      <c r="V122" s="5"/>
    </row>
    <row r="123" spans="1:22" x14ac:dyDescent="0.2">
      <c r="A123" s="16"/>
      <c r="B123" s="4"/>
      <c r="C123" s="4"/>
      <c r="D123" s="4"/>
      <c r="E123" s="4"/>
      <c r="F123" s="4"/>
      <c r="R123" s="5"/>
      <c r="S123" s="4"/>
      <c r="V123" s="5"/>
    </row>
    <row r="124" spans="1:22" x14ac:dyDescent="0.2">
      <c r="A124" s="16"/>
      <c r="B124" s="4"/>
      <c r="C124" s="4"/>
      <c r="D124" s="4"/>
      <c r="E124" s="4"/>
      <c r="F124" s="4"/>
      <c r="R124" s="5"/>
      <c r="S124" s="4"/>
      <c r="V124" s="5"/>
    </row>
    <row r="125" spans="1:22" x14ac:dyDescent="0.2">
      <c r="A125" s="16"/>
      <c r="B125" s="4"/>
      <c r="C125" s="4"/>
      <c r="D125" s="4"/>
      <c r="E125" s="4"/>
      <c r="F125" s="4"/>
      <c r="R125" s="5"/>
      <c r="S125" s="4"/>
      <c r="V125" s="5"/>
    </row>
    <row r="126" spans="1:22" x14ac:dyDescent="0.2">
      <c r="A126" s="16"/>
      <c r="B126" s="4"/>
      <c r="C126" s="4"/>
      <c r="D126" s="4"/>
      <c r="E126" s="4"/>
      <c r="F126" s="4"/>
      <c r="R126" s="5"/>
      <c r="S126" s="4"/>
      <c r="V126" s="5"/>
    </row>
    <row r="127" spans="1:22" x14ac:dyDescent="0.2">
      <c r="A127" s="16"/>
      <c r="B127" s="4"/>
      <c r="C127" s="4"/>
      <c r="D127" s="4"/>
      <c r="E127" s="4"/>
      <c r="F127" s="4"/>
      <c r="R127" s="5"/>
      <c r="S127" s="4"/>
      <c r="V127" s="5"/>
    </row>
    <row r="128" spans="1:22" x14ac:dyDescent="0.2">
      <c r="A128" s="16"/>
      <c r="B128" s="4"/>
      <c r="C128" s="4"/>
      <c r="D128" s="4"/>
      <c r="E128" s="4"/>
      <c r="F128" s="4"/>
      <c r="R128" s="5"/>
      <c r="S128" s="4"/>
      <c r="V128" s="5"/>
    </row>
    <row r="129" spans="1:22" x14ac:dyDescent="0.2">
      <c r="A129" s="16"/>
      <c r="B129" s="4"/>
      <c r="C129" s="4"/>
      <c r="D129" s="4"/>
      <c r="E129" s="4"/>
      <c r="F129" s="4"/>
      <c r="R129" s="5"/>
      <c r="S129" s="4"/>
      <c r="V129" s="5"/>
    </row>
    <row r="130" spans="1:22" x14ac:dyDescent="0.2">
      <c r="A130" s="16"/>
      <c r="B130" s="4"/>
      <c r="C130" s="4"/>
      <c r="D130" s="4"/>
      <c r="E130" s="4"/>
      <c r="F130" s="4"/>
      <c r="R130" s="5"/>
      <c r="S130" s="4"/>
      <c r="V130" s="5"/>
    </row>
    <row r="131" spans="1:22" x14ac:dyDescent="0.2">
      <c r="A131" s="16"/>
      <c r="B131" s="4"/>
      <c r="C131" s="4"/>
      <c r="D131" s="4"/>
      <c r="E131" s="4"/>
      <c r="F131" s="4"/>
      <c r="R131" s="5"/>
      <c r="S131" s="4"/>
      <c r="V131" s="5"/>
    </row>
    <row r="132" spans="1:22" x14ac:dyDescent="0.2">
      <c r="A132" s="16"/>
      <c r="B132" s="4"/>
      <c r="C132" s="4"/>
      <c r="D132" s="4"/>
      <c r="E132" s="4"/>
      <c r="F132" s="4"/>
      <c r="R132" s="5"/>
      <c r="S132" s="4"/>
      <c r="V132" s="5"/>
    </row>
    <row r="133" spans="1:22" x14ac:dyDescent="0.2">
      <c r="A133" s="16"/>
      <c r="B133" s="4"/>
      <c r="C133" s="4"/>
      <c r="D133" s="4"/>
      <c r="E133" s="4"/>
      <c r="F133" s="4"/>
      <c r="R133" s="5"/>
      <c r="S133" s="4"/>
      <c r="V133" s="5"/>
    </row>
    <row r="134" spans="1:22" x14ac:dyDescent="0.2">
      <c r="A134" s="16"/>
      <c r="B134" s="4"/>
      <c r="C134" s="4"/>
      <c r="D134" s="4"/>
      <c r="E134" s="4"/>
      <c r="F134" s="4"/>
      <c r="R134" s="5"/>
      <c r="S134" s="4"/>
      <c r="V134" s="5"/>
    </row>
    <row r="135" spans="1:22" x14ac:dyDescent="0.2">
      <c r="A135" s="16"/>
      <c r="B135" s="4"/>
      <c r="C135" s="4"/>
      <c r="D135" s="4"/>
      <c r="E135" s="4"/>
      <c r="F135" s="4"/>
      <c r="R135" s="5"/>
      <c r="S135" s="4"/>
      <c r="V135" s="5"/>
    </row>
    <row r="136" spans="1:22" x14ac:dyDescent="0.2">
      <c r="A136" s="16"/>
      <c r="B136" s="4"/>
      <c r="C136" s="4"/>
      <c r="D136" s="4"/>
      <c r="E136" s="4"/>
      <c r="F136" s="4"/>
      <c r="R136" s="5"/>
      <c r="S136" s="4"/>
      <c r="V136" s="5"/>
    </row>
    <row r="137" spans="1:22" x14ac:dyDescent="0.2">
      <c r="A137" s="16"/>
      <c r="B137" s="4"/>
      <c r="C137" s="4"/>
      <c r="D137" s="4"/>
      <c r="E137" s="4"/>
      <c r="F137" s="4"/>
      <c r="R137" s="5"/>
      <c r="S137" s="4"/>
      <c r="V137" s="5"/>
    </row>
    <row r="138" spans="1:22" x14ac:dyDescent="0.2">
      <c r="A138" s="16"/>
      <c r="B138" s="4"/>
      <c r="C138" s="4"/>
      <c r="D138" s="4"/>
      <c r="E138" s="4"/>
      <c r="F138" s="4"/>
      <c r="R138" s="5"/>
      <c r="S138" s="4"/>
      <c r="V138" s="5"/>
    </row>
    <row r="139" spans="1:22" x14ac:dyDescent="0.2">
      <c r="A139" s="16"/>
      <c r="B139" s="4"/>
      <c r="C139" s="4"/>
      <c r="D139" s="4"/>
      <c r="E139" s="4"/>
      <c r="F139" s="4"/>
      <c r="R139" s="5"/>
      <c r="S139" s="4"/>
      <c r="V139" s="5"/>
    </row>
    <row r="140" spans="1:22" x14ac:dyDescent="0.2">
      <c r="A140" s="16"/>
      <c r="B140" s="4"/>
      <c r="C140" s="4"/>
      <c r="D140" s="4"/>
      <c r="E140" s="4"/>
      <c r="F140" s="4"/>
      <c r="R140" s="5"/>
      <c r="S140" s="4"/>
      <c r="V140" s="5"/>
    </row>
    <row r="141" spans="1:22" x14ac:dyDescent="0.2">
      <c r="A141" s="16"/>
      <c r="B141" s="4"/>
      <c r="C141" s="4"/>
      <c r="D141" s="4"/>
      <c r="E141" s="4"/>
      <c r="F141" s="4"/>
      <c r="R141" s="5"/>
      <c r="S141" s="4"/>
      <c r="V141" s="5"/>
    </row>
    <row r="142" spans="1:22" x14ac:dyDescent="0.2">
      <c r="A142" s="16"/>
      <c r="B142" s="4"/>
      <c r="C142" s="4"/>
      <c r="D142" s="4"/>
      <c r="E142" s="4"/>
      <c r="F142" s="4"/>
      <c r="R142" s="5"/>
      <c r="S142" s="4"/>
      <c r="V142" s="5"/>
    </row>
    <row r="143" spans="1:22" x14ac:dyDescent="0.2">
      <c r="A143" s="16"/>
      <c r="B143" s="4"/>
      <c r="C143" s="4"/>
      <c r="D143" s="4"/>
      <c r="E143" s="4"/>
      <c r="F143" s="4"/>
      <c r="R143" s="5"/>
      <c r="S143" s="4"/>
      <c r="V143" s="5"/>
    </row>
    <row r="144" spans="1:22" x14ac:dyDescent="0.2">
      <c r="A144" s="16"/>
      <c r="B144" s="4"/>
      <c r="C144" s="4"/>
      <c r="D144" s="4"/>
      <c r="E144" s="4"/>
      <c r="F144" s="4"/>
      <c r="R144" s="5"/>
      <c r="S144" s="4"/>
      <c r="V144" s="5"/>
    </row>
    <row r="145" spans="1:34" x14ac:dyDescent="0.2">
      <c r="A145" s="16"/>
      <c r="B145" s="4"/>
      <c r="C145" s="4"/>
      <c r="D145" s="4"/>
      <c r="E145" s="4"/>
      <c r="F145" s="4"/>
      <c r="R145" s="5"/>
      <c r="S145" s="4"/>
      <c r="V145" s="5"/>
    </row>
    <row r="146" spans="1:34" x14ac:dyDescent="0.2">
      <c r="A146" s="16"/>
      <c r="B146" s="4"/>
      <c r="C146" s="4"/>
      <c r="D146" s="4"/>
      <c r="E146" s="4"/>
      <c r="F146" s="4"/>
      <c r="R146" s="5"/>
      <c r="S146" s="4"/>
      <c r="V146" s="5"/>
    </row>
    <row r="147" spans="1:34" x14ac:dyDescent="0.2">
      <c r="A147" s="16"/>
      <c r="B147" s="4"/>
      <c r="C147" s="4"/>
      <c r="D147" s="4"/>
      <c r="E147" s="4"/>
      <c r="F147" s="4"/>
      <c r="R147" s="5"/>
      <c r="S147" s="4"/>
      <c r="V147" s="5"/>
    </row>
    <row r="148" spans="1:34" x14ac:dyDescent="0.2">
      <c r="A148" s="16"/>
      <c r="B148" s="4"/>
      <c r="C148" s="4"/>
      <c r="D148" s="4"/>
      <c r="E148" s="4"/>
      <c r="F148" s="4"/>
      <c r="R148" s="5"/>
      <c r="S148" s="4"/>
      <c r="V148" s="5"/>
      <c r="AF148" t="e" cm="1">
        <f t="array" aca="1" ref="AF148" ca="1">INDIRECT("'" &amp; F2 &amp; "'!$A$2:$A$70")</f>
        <v>#REF!</v>
      </c>
      <c r="AG148" t="e" cm="1">
        <f t="array" aca="1" ref="AG148" ca="1">INDIRECT("'" &amp; F2 &amp; "'!$L$2:$L$70")</f>
        <v>#REF!</v>
      </c>
      <c r="AH148" t="e" cm="1">
        <f t="array" aca="1" ref="AH148" ca="1">INDIRECT("'" &amp; F2 &amp; "'!$M$2:$M$70")</f>
        <v>#REF!</v>
      </c>
    </row>
    <row r="149" spans="1:34" x14ac:dyDescent="0.2">
      <c r="A149" s="16"/>
      <c r="B149" s="4"/>
      <c r="C149" s="4"/>
      <c r="D149" s="4"/>
      <c r="E149" s="4"/>
      <c r="F149" s="4"/>
      <c r="R149" s="5"/>
      <c r="S149" s="4"/>
      <c r="V149" s="5"/>
    </row>
    <row r="150" spans="1:34" x14ac:dyDescent="0.2">
      <c r="A150" s="16"/>
      <c r="B150" s="4"/>
      <c r="C150" s="4"/>
      <c r="D150" s="4"/>
      <c r="E150" s="4"/>
      <c r="F150" s="4"/>
      <c r="R150" s="5"/>
      <c r="S150" s="4"/>
      <c r="V150" s="5"/>
    </row>
    <row r="151" spans="1:34" x14ac:dyDescent="0.2">
      <c r="A151" s="16"/>
      <c r="B151" s="4"/>
      <c r="C151" s="4"/>
      <c r="D151" s="4"/>
      <c r="E151" s="4"/>
      <c r="F151" s="4"/>
      <c r="R151" s="5"/>
      <c r="S151" s="4"/>
      <c r="V151" s="5"/>
    </row>
    <row r="152" spans="1:34" x14ac:dyDescent="0.2">
      <c r="A152" s="16"/>
      <c r="B152" s="4"/>
      <c r="C152" s="4"/>
      <c r="D152" s="4"/>
      <c r="E152" s="4"/>
      <c r="F152" s="4"/>
      <c r="R152" s="5"/>
      <c r="S152" s="4"/>
      <c r="V152" s="5"/>
    </row>
    <row r="153" spans="1:34" x14ac:dyDescent="0.2">
      <c r="A153" s="16"/>
      <c r="B153" s="4"/>
      <c r="C153" s="4"/>
      <c r="D153" s="4"/>
      <c r="E153" s="4"/>
      <c r="F153" s="4"/>
      <c r="R153" s="5"/>
      <c r="S153" s="4"/>
      <c r="V153" s="5"/>
    </row>
    <row r="154" spans="1:34" x14ac:dyDescent="0.2">
      <c r="A154" s="16"/>
      <c r="B154" s="4"/>
      <c r="C154" s="4"/>
      <c r="D154" s="4"/>
      <c r="E154" s="4"/>
      <c r="F154" s="4"/>
      <c r="R154" s="5"/>
      <c r="S154" s="4"/>
      <c r="V154" s="5"/>
    </row>
    <row r="155" spans="1:34" x14ac:dyDescent="0.2">
      <c r="A155" s="16"/>
      <c r="B155" s="4"/>
      <c r="C155" s="4"/>
      <c r="D155" s="4"/>
      <c r="E155" s="4"/>
      <c r="F155" s="4"/>
      <c r="R155" s="5"/>
      <c r="S155" s="4"/>
      <c r="V155" s="5"/>
    </row>
    <row r="156" spans="1:34" x14ac:dyDescent="0.2">
      <c r="A156" s="16"/>
      <c r="B156" s="4"/>
      <c r="C156" s="4"/>
      <c r="D156" s="4"/>
      <c r="E156" s="4"/>
      <c r="F156" s="4"/>
      <c r="R156" s="5"/>
      <c r="S156" s="4"/>
      <c r="V156" s="5"/>
    </row>
    <row r="157" spans="1:34" x14ac:dyDescent="0.2">
      <c r="A157" s="16"/>
      <c r="B157" s="4"/>
      <c r="C157" s="4"/>
      <c r="D157" s="4"/>
      <c r="E157" s="4"/>
      <c r="F157" s="4"/>
      <c r="R157" s="5"/>
      <c r="S157" s="4"/>
      <c r="V157" s="5"/>
    </row>
    <row r="158" spans="1:34" x14ac:dyDescent="0.2">
      <c r="A158" s="16"/>
      <c r="B158" s="4"/>
      <c r="C158" s="4"/>
      <c r="D158" s="4"/>
      <c r="E158" s="4"/>
      <c r="F158" s="4"/>
      <c r="R158" s="5"/>
      <c r="S158" s="4"/>
      <c r="V158" s="5"/>
    </row>
    <row r="159" spans="1:34" x14ac:dyDescent="0.2">
      <c r="A159" s="16"/>
      <c r="B159" s="4"/>
      <c r="C159" s="4"/>
      <c r="D159" s="4"/>
      <c r="E159" s="4"/>
      <c r="F159" s="4"/>
      <c r="R159" s="5"/>
      <c r="S159" s="4"/>
      <c r="V159" s="5"/>
    </row>
    <row r="160" spans="1:34" x14ac:dyDescent="0.2">
      <c r="A160" s="16"/>
      <c r="B160" s="4"/>
      <c r="C160" s="4"/>
      <c r="D160" s="4"/>
      <c r="E160" s="4"/>
      <c r="F160" s="4"/>
      <c r="R160" s="5"/>
      <c r="S160" s="4"/>
      <c r="V160" s="5"/>
    </row>
    <row r="161" spans="1:22" x14ac:dyDescent="0.2">
      <c r="A161" s="16"/>
      <c r="B161" s="4"/>
      <c r="C161" s="4"/>
      <c r="D161" s="4"/>
      <c r="E161" s="4"/>
      <c r="F161" s="4"/>
      <c r="R161" s="5"/>
      <c r="S161" s="4"/>
      <c r="V161" s="5"/>
    </row>
    <row r="162" spans="1:22" x14ac:dyDescent="0.2">
      <c r="A162" s="16"/>
      <c r="B162" s="4"/>
      <c r="C162" s="4"/>
      <c r="D162" s="4"/>
      <c r="E162" s="4"/>
      <c r="F162" s="4"/>
      <c r="R162" s="5"/>
      <c r="S162" s="4"/>
      <c r="V162" s="5"/>
    </row>
    <row r="163" spans="1:22" x14ac:dyDescent="0.2">
      <c r="A163" s="16"/>
      <c r="B163" s="4"/>
      <c r="C163" s="4"/>
      <c r="D163" s="4"/>
      <c r="E163" s="4"/>
      <c r="F163" s="4"/>
      <c r="R163" s="5"/>
      <c r="S163" s="4"/>
      <c r="V163" s="5"/>
    </row>
    <row r="164" spans="1:22" x14ac:dyDescent="0.2">
      <c r="A164" s="16"/>
      <c r="B164" s="4"/>
      <c r="C164" s="4"/>
      <c r="D164" s="4"/>
      <c r="E164" s="4"/>
      <c r="F164" s="4"/>
      <c r="R164" s="5"/>
      <c r="S164" s="4"/>
      <c r="V164" s="5"/>
    </row>
    <row r="165" spans="1:22" x14ac:dyDescent="0.2">
      <c r="A165" s="16"/>
      <c r="B165" s="4"/>
      <c r="C165" s="4"/>
      <c r="D165" s="4"/>
      <c r="E165" s="4"/>
      <c r="F165" s="4"/>
      <c r="R165" s="5"/>
      <c r="S165" s="4"/>
      <c r="V165" s="5"/>
    </row>
    <row r="166" spans="1:22" x14ac:dyDescent="0.2">
      <c r="A166" s="16"/>
      <c r="B166" s="4"/>
      <c r="C166" s="4"/>
      <c r="D166" s="4"/>
      <c r="E166" s="4"/>
      <c r="F166" s="4"/>
      <c r="R166" s="5"/>
      <c r="S166" s="4"/>
      <c r="V166" s="5"/>
    </row>
    <row r="167" spans="1:22" x14ac:dyDescent="0.2">
      <c r="A167" s="16"/>
      <c r="B167" s="4"/>
      <c r="C167" s="4"/>
      <c r="D167" s="4"/>
      <c r="E167" s="4"/>
      <c r="F167" s="4"/>
      <c r="R167" s="5"/>
      <c r="S167" s="4"/>
      <c r="V167" s="5"/>
    </row>
    <row r="168" spans="1:22" x14ac:dyDescent="0.2">
      <c r="A168" s="16"/>
      <c r="B168" s="4"/>
      <c r="C168" s="4"/>
      <c r="D168" s="4"/>
      <c r="E168" s="4"/>
      <c r="F168" s="4"/>
      <c r="R168" s="5"/>
      <c r="S168" s="4"/>
      <c r="V168" s="5"/>
    </row>
    <row r="169" spans="1:22" x14ac:dyDescent="0.2">
      <c r="A169" s="16"/>
      <c r="B169" s="4"/>
      <c r="C169" s="4"/>
      <c r="D169" s="4"/>
      <c r="E169" s="4"/>
      <c r="F169" s="4"/>
      <c r="R169" s="5"/>
      <c r="S169" s="4"/>
      <c r="V169" s="5"/>
    </row>
    <row r="170" spans="1:22" x14ac:dyDescent="0.2">
      <c r="A170" s="16"/>
      <c r="B170" s="4"/>
      <c r="C170" s="4"/>
      <c r="D170" s="4"/>
      <c r="E170" s="4"/>
      <c r="F170" s="4"/>
      <c r="R170" s="5"/>
      <c r="S170" s="4"/>
      <c r="V170" s="5"/>
    </row>
    <row r="171" spans="1:22" x14ac:dyDescent="0.2">
      <c r="A171" s="16"/>
      <c r="B171" s="4"/>
      <c r="C171" s="4"/>
      <c r="D171" s="4"/>
      <c r="E171" s="4"/>
      <c r="F171" s="4"/>
      <c r="R171" s="5"/>
      <c r="S171" s="4"/>
      <c r="V171" s="5"/>
    </row>
    <row r="172" spans="1:22" x14ac:dyDescent="0.2">
      <c r="A172" s="16"/>
      <c r="B172" s="4"/>
      <c r="C172" s="4"/>
      <c r="D172" s="4"/>
      <c r="E172" s="4"/>
      <c r="F172" s="4"/>
      <c r="R172" s="5"/>
      <c r="S172" s="4"/>
      <c r="V172" s="5"/>
    </row>
    <row r="173" spans="1:22" x14ac:dyDescent="0.2">
      <c r="A173" s="16"/>
      <c r="B173" s="4"/>
      <c r="C173" s="4"/>
      <c r="D173" s="4"/>
      <c r="E173" s="4"/>
      <c r="F173" s="4"/>
      <c r="R173" s="5"/>
      <c r="S173" s="4"/>
      <c r="V173" s="5"/>
    </row>
    <row r="174" spans="1:22" x14ac:dyDescent="0.2">
      <c r="A174" s="16"/>
      <c r="B174" s="4"/>
      <c r="C174" s="4"/>
      <c r="D174" s="4"/>
      <c r="E174" s="4"/>
      <c r="F174" s="4"/>
      <c r="R174" s="5"/>
      <c r="S174" s="4"/>
      <c r="V174" s="5"/>
    </row>
    <row r="175" spans="1:22" x14ac:dyDescent="0.2">
      <c r="A175" s="16"/>
      <c r="B175" s="4"/>
      <c r="C175" s="4"/>
      <c r="D175" s="4"/>
      <c r="E175" s="4"/>
      <c r="F175" s="4"/>
      <c r="R175" s="5"/>
      <c r="S175" s="4"/>
      <c r="V175" s="5"/>
    </row>
    <row r="176" spans="1:22" x14ac:dyDescent="0.2">
      <c r="A176" s="16"/>
      <c r="B176" s="4"/>
      <c r="C176" s="4"/>
      <c r="D176" s="4"/>
      <c r="E176" s="4"/>
      <c r="F176" s="4"/>
      <c r="R176" s="5"/>
      <c r="S176" s="4"/>
      <c r="V176" s="5"/>
    </row>
    <row r="177" spans="1:22" x14ac:dyDescent="0.2">
      <c r="A177" s="16"/>
      <c r="B177" s="4"/>
      <c r="C177" s="4"/>
      <c r="D177" s="4"/>
      <c r="E177" s="4"/>
      <c r="F177" s="4"/>
      <c r="R177" s="5"/>
      <c r="S177" s="4"/>
      <c r="V177" s="5"/>
    </row>
    <row r="178" spans="1:22" x14ac:dyDescent="0.2">
      <c r="A178" s="16"/>
      <c r="B178" s="4"/>
      <c r="C178" s="4"/>
      <c r="D178" s="4"/>
      <c r="E178" s="4"/>
      <c r="F178" s="4"/>
      <c r="L178" s="4"/>
      <c r="M178" s="4"/>
      <c r="N178" s="4"/>
      <c r="O178" s="4"/>
      <c r="P178" s="4"/>
      <c r="Q178" s="4"/>
      <c r="R178" s="5"/>
      <c r="S178" s="4"/>
      <c r="T178" s="4"/>
      <c r="U178" s="4"/>
      <c r="V178" s="5"/>
    </row>
    <row r="179" spans="1:22" x14ac:dyDescent="0.2">
      <c r="A179" s="16"/>
      <c r="B179" s="4"/>
      <c r="C179" s="4"/>
      <c r="D179" s="4"/>
      <c r="E179" s="4"/>
      <c r="F179" s="4"/>
      <c r="L179" s="4"/>
      <c r="M179" s="4"/>
      <c r="N179" s="4"/>
      <c r="O179" s="4"/>
      <c r="P179" s="4"/>
      <c r="Q179" s="4"/>
      <c r="R179" s="5"/>
      <c r="S179" s="4"/>
      <c r="T179" s="4"/>
      <c r="U179" s="4"/>
      <c r="V179" s="5"/>
    </row>
    <row r="180" spans="1:22" x14ac:dyDescent="0.2">
      <c r="A180" s="16"/>
      <c r="B180" s="4"/>
      <c r="C180" s="4"/>
      <c r="D180" s="4"/>
      <c r="E180" s="4"/>
      <c r="F180" s="4"/>
      <c r="L180" s="4"/>
      <c r="M180" s="4"/>
      <c r="N180" s="4"/>
      <c r="O180" s="4"/>
      <c r="P180" s="4"/>
      <c r="Q180" s="4"/>
      <c r="R180" s="5"/>
      <c r="S180" s="4"/>
      <c r="T180" s="4"/>
      <c r="U180" s="4"/>
      <c r="V180" s="5"/>
    </row>
    <row r="181" spans="1:22" x14ac:dyDescent="0.2">
      <c r="A181" s="16"/>
      <c r="B181" s="4"/>
      <c r="C181" s="4"/>
      <c r="D181" s="4"/>
      <c r="E181" s="4"/>
      <c r="F181" s="4"/>
      <c r="L181" s="4"/>
      <c r="M181" s="4"/>
      <c r="N181" s="4"/>
      <c r="O181" s="4"/>
      <c r="P181" s="4"/>
      <c r="Q181" s="4"/>
      <c r="R181" s="5"/>
      <c r="S181" s="4"/>
      <c r="T181" s="4"/>
      <c r="U181" s="4"/>
      <c r="V181" s="5"/>
    </row>
    <row r="182" spans="1:22" x14ac:dyDescent="0.2">
      <c r="A182" s="16"/>
      <c r="B182" s="4"/>
      <c r="C182" s="4"/>
      <c r="D182" s="4"/>
      <c r="E182" s="4"/>
      <c r="F182" s="4"/>
      <c r="L182" s="4"/>
      <c r="M182" s="4"/>
      <c r="N182" s="4"/>
      <c r="O182" s="4"/>
      <c r="P182" s="4"/>
      <c r="Q182" s="4"/>
      <c r="R182" s="5"/>
      <c r="S182" s="4"/>
      <c r="T182" s="4"/>
      <c r="U182" s="4"/>
      <c r="V182" s="5"/>
    </row>
    <row r="183" spans="1:22" x14ac:dyDescent="0.2">
      <c r="A183" s="16"/>
      <c r="B183" s="4"/>
      <c r="C183" s="4"/>
      <c r="D183" s="4"/>
      <c r="E183" s="4"/>
      <c r="F183" s="4"/>
      <c r="L183" s="4"/>
      <c r="M183" s="4"/>
      <c r="N183" s="4"/>
      <c r="O183" s="4"/>
      <c r="P183" s="4"/>
      <c r="Q183" s="4"/>
      <c r="R183" s="5"/>
      <c r="S183" s="4"/>
      <c r="T183" s="4"/>
      <c r="U183" s="4"/>
      <c r="V183" s="5"/>
    </row>
    <row r="184" spans="1:22" x14ac:dyDescent="0.2">
      <c r="A184" s="16"/>
      <c r="B184" s="4"/>
      <c r="C184" s="4"/>
      <c r="D184" s="4"/>
      <c r="E184" s="4"/>
      <c r="F184" s="4"/>
      <c r="L184" s="4"/>
      <c r="M184" s="4"/>
      <c r="N184" s="4"/>
      <c r="O184" s="4"/>
      <c r="P184" s="4"/>
      <c r="Q184" s="4"/>
      <c r="R184" s="5"/>
      <c r="S184" s="4"/>
      <c r="T184" s="4"/>
      <c r="U184" s="4"/>
      <c r="V184" s="5"/>
    </row>
    <row r="185" spans="1:22" x14ac:dyDescent="0.2">
      <c r="A185" s="16"/>
      <c r="B185" s="4"/>
      <c r="C185" s="4"/>
      <c r="D185" s="4"/>
      <c r="E185" s="4"/>
      <c r="F185" s="4"/>
      <c r="L185" s="4"/>
      <c r="M185" s="4"/>
      <c r="N185" s="4"/>
      <c r="O185" s="4"/>
      <c r="P185" s="4"/>
      <c r="Q185" s="4"/>
      <c r="R185" s="5"/>
      <c r="S185" s="4"/>
      <c r="T185" s="4"/>
      <c r="U185" s="4"/>
      <c r="V185" s="5"/>
    </row>
    <row r="186" spans="1:22" x14ac:dyDescent="0.2">
      <c r="A186" s="16"/>
      <c r="B186" s="4"/>
      <c r="C186" s="4"/>
      <c r="D186" s="4"/>
      <c r="E186" s="4"/>
      <c r="F186" s="4"/>
      <c r="L186" s="4"/>
      <c r="M186" s="4"/>
      <c r="N186" s="4"/>
      <c r="O186" s="4"/>
      <c r="P186" s="4"/>
      <c r="Q186" s="4"/>
      <c r="R186" s="5"/>
      <c r="S186" s="4"/>
      <c r="T186" s="4"/>
      <c r="U186" s="4"/>
      <c r="V186" s="5"/>
    </row>
    <row r="187" spans="1:22" x14ac:dyDescent="0.2">
      <c r="A187" s="16"/>
      <c r="B187" s="4"/>
      <c r="C187" s="4"/>
      <c r="D187" s="4"/>
      <c r="E187" s="4"/>
      <c r="F187" s="4"/>
      <c r="L187" s="4"/>
      <c r="M187" s="4"/>
      <c r="N187" s="4"/>
      <c r="O187" s="4"/>
      <c r="P187" s="4"/>
      <c r="Q187" s="4"/>
      <c r="R187" s="5"/>
      <c r="S187" s="4"/>
      <c r="T187" s="4"/>
      <c r="U187" s="4"/>
      <c r="V187" s="5"/>
    </row>
    <row r="188" spans="1:22" x14ac:dyDescent="0.2">
      <c r="A188" s="16"/>
      <c r="B188" s="4"/>
      <c r="C188" s="4"/>
      <c r="D188" s="4"/>
      <c r="E188" s="4"/>
      <c r="F188" s="4"/>
      <c r="L188" s="4"/>
      <c r="M188" s="4"/>
      <c r="N188" s="4"/>
      <c r="O188" s="4"/>
      <c r="P188" s="4"/>
      <c r="Q188" s="4"/>
      <c r="R188" s="5"/>
      <c r="S188" s="4"/>
      <c r="T188" s="4"/>
      <c r="U188" s="4"/>
      <c r="V188" s="5"/>
    </row>
    <row r="189" spans="1:22" x14ac:dyDescent="0.2">
      <c r="A189" s="16"/>
      <c r="B189" s="4"/>
      <c r="C189" s="4"/>
      <c r="D189" s="4"/>
      <c r="E189" s="4"/>
      <c r="F189" s="4"/>
      <c r="L189" s="4"/>
      <c r="M189" s="4"/>
      <c r="N189" s="4"/>
      <c r="O189" s="4"/>
      <c r="P189" s="4"/>
      <c r="Q189" s="4"/>
      <c r="R189" s="5"/>
      <c r="S189" s="4"/>
      <c r="T189" s="4"/>
      <c r="U189" s="4"/>
      <c r="V189" s="5"/>
    </row>
    <row r="190" spans="1:22" x14ac:dyDescent="0.2">
      <c r="A190" s="16"/>
      <c r="B190" s="4"/>
      <c r="C190" s="4"/>
      <c r="D190" s="4"/>
      <c r="E190" s="4"/>
      <c r="F190" s="4"/>
      <c r="L190" s="4"/>
      <c r="M190" s="4"/>
      <c r="N190" s="4"/>
      <c r="O190" s="4"/>
      <c r="P190" s="4"/>
      <c r="Q190" s="4"/>
      <c r="R190" s="5"/>
      <c r="S190" s="4"/>
      <c r="T190" s="4"/>
      <c r="U190" s="4"/>
      <c r="V190" s="5"/>
    </row>
    <row r="191" spans="1:22" x14ac:dyDescent="0.2">
      <c r="A191" s="16"/>
      <c r="B191" s="4"/>
      <c r="C191" s="4"/>
      <c r="D191" s="4"/>
      <c r="E191" s="4"/>
      <c r="F191" s="4"/>
      <c r="L191" s="4"/>
      <c r="M191" s="4"/>
      <c r="N191" s="4"/>
      <c r="O191" s="4"/>
      <c r="P191" s="4"/>
      <c r="Q191" s="4"/>
      <c r="R191" s="5"/>
      <c r="S191" s="4"/>
      <c r="T191" s="4"/>
      <c r="U191" s="4"/>
      <c r="V191" s="5"/>
    </row>
    <row r="192" spans="1:22" x14ac:dyDescent="0.2">
      <c r="A192" s="16"/>
      <c r="B192" s="4"/>
      <c r="C192" s="4"/>
      <c r="D192" s="4"/>
      <c r="E192" s="4"/>
      <c r="F192" s="4"/>
      <c r="L192" s="4"/>
      <c r="M192" s="4"/>
      <c r="N192" s="4"/>
      <c r="O192" s="4"/>
      <c r="P192" s="4"/>
      <c r="Q192" s="4"/>
      <c r="R192" s="5"/>
      <c r="S192" s="4"/>
      <c r="T192" s="4"/>
      <c r="U192" s="4"/>
      <c r="V192" s="5"/>
    </row>
    <row r="193" spans="1:22" x14ac:dyDescent="0.2">
      <c r="A193" s="16"/>
      <c r="B193" s="4"/>
      <c r="C193" s="4"/>
      <c r="D193" s="4"/>
      <c r="E193" s="4"/>
      <c r="F193" s="4"/>
      <c r="L193" s="4"/>
      <c r="M193" s="4"/>
      <c r="N193" s="4"/>
      <c r="O193" s="4"/>
      <c r="P193" s="4"/>
      <c r="Q193" s="4"/>
      <c r="R193" s="5"/>
      <c r="S193" s="4"/>
      <c r="T193" s="4"/>
      <c r="U193" s="4"/>
      <c r="V193" s="5"/>
    </row>
    <row r="194" spans="1:22" x14ac:dyDescent="0.2">
      <c r="A194" s="16"/>
      <c r="B194" s="4"/>
      <c r="C194" s="4"/>
      <c r="D194" s="4"/>
      <c r="E194" s="4"/>
      <c r="F194" s="4"/>
      <c r="L194" s="4"/>
      <c r="M194" s="4"/>
      <c r="N194" s="4"/>
      <c r="O194" s="4"/>
      <c r="P194" s="4"/>
      <c r="Q194" s="4"/>
      <c r="R194" s="5"/>
      <c r="S194" s="4"/>
      <c r="T194" s="4"/>
      <c r="U194" s="4"/>
      <c r="V194" s="5"/>
    </row>
    <row r="195" spans="1:22" x14ac:dyDescent="0.2">
      <c r="A195" s="16"/>
      <c r="B195" s="4"/>
      <c r="C195" s="4"/>
      <c r="D195" s="4"/>
      <c r="E195" s="4"/>
      <c r="F195" s="4"/>
      <c r="L195" s="4"/>
      <c r="M195" s="4"/>
      <c r="N195" s="4"/>
      <c r="O195" s="4"/>
      <c r="P195" s="4"/>
      <c r="Q195" s="4"/>
      <c r="R195" s="5"/>
      <c r="S195" s="4"/>
      <c r="T195" s="4"/>
      <c r="U195" s="4"/>
      <c r="V195" s="5"/>
    </row>
    <row r="196" spans="1:22" x14ac:dyDescent="0.2">
      <c r="A196" s="16"/>
      <c r="B196" s="4"/>
      <c r="C196" s="4"/>
      <c r="D196" s="4"/>
      <c r="E196" s="4"/>
      <c r="F196" s="4"/>
      <c r="L196" s="4"/>
      <c r="M196" s="4"/>
      <c r="N196" s="4"/>
      <c r="O196" s="4"/>
      <c r="P196" s="4"/>
      <c r="Q196" s="4"/>
      <c r="R196" s="5"/>
      <c r="S196" s="4"/>
      <c r="T196" s="4"/>
      <c r="U196" s="4"/>
      <c r="V196" s="5"/>
    </row>
    <row r="197" spans="1:22" x14ac:dyDescent="0.2">
      <c r="A197" s="16"/>
      <c r="B197" s="4"/>
      <c r="C197" s="4"/>
      <c r="D197" s="4"/>
      <c r="E197" s="4"/>
      <c r="F197" s="4"/>
      <c r="L197" s="4"/>
      <c r="M197" s="4"/>
      <c r="N197" s="4"/>
      <c r="O197" s="4"/>
      <c r="P197" s="4"/>
      <c r="Q197" s="4"/>
      <c r="R197" s="5"/>
      <c r="S197" s="4"/>
      <c r="T197" s="4"/>
      <c r="U197" s="4"/>
      <c r="V197" s="5"/>
    </row>
    <row r="198" spans="1:22" x14ac:dyDescent="0.2">
      <c r="A198" s="16"/>
      <c r="B198" s="4"/>
      <c r="C198" s="4"/>
      <c r="D198" s="4"/>
      <c r="E198" s="4"/>
      <c r="F198" s="4"/>
      <c r="L198" s="4"/>
      <c r="M198" s="4"/>
      <c r="N198" s="4"/>
      <c r="O198" s="4"/>
      <c r="P198" s="4"/>
      <c r="Q198" s="4"/>
      <c r="R198" s="5"/>
      <c r="S198" s="4"/>
      <c r="T198" s="4"/>
      <c r="U198" s="4"/>
      <c r="V198" s="5"/>
    </row>
    <row r="199" spans="1:22" x14ac:dyDescent="0.2">
      <c r="A199" s="16"/>
      <c r="B199" s="4"/>
      <c r="C199" s="4"/>
      <c r="D199" s="4"/>
      <c r="E199" s="4"/>
      <c r="F199" s="4"/>
      <c r="R199" s="5"/>
      <c r="S199" s="4"/>
      <c r="T199" s="4"/>
      <c r="U199" s="4"/>
      <c r="V199" s="5"/>
    </row>
    <row r="200" spans="1:22" x14ac:dyDescent="0.2">
      <c r="A200" s="16"/>
      <c r="B200" s="4"/>
      <c r="C200" s="4"/>
      <c r="D200" s="4"/>
      <c r="E200" s="4"/>
      <c r="F200" s="4"/>
      <c r="R200" s="5"/>
      <c r="S200" s="4"/>
      <c r="T200" s="4"/>
      <c r="U200" s="4"/>
      <c r="V200" s="5"/>
    </row>
    <row r="201" spans="1:22" x14ac:dyDescent="0.2">
      <c r="A201" s="16"/>
      <c r="B201" s="4"/>
      <c r="C201" s="4"/>
      <c r="D201" s="4"/>
      <c r="E201" s="4"/>
      <c r="F201" s="4"/>
      <c r="R201" s="5"/>
      <c r="S201" s="4"/>
      <c r="T201" s="4"/>
      <c r="U201" s="4"/>
      <c r="V201" s="5"/>
    </row>
    <row r="202" spans="1:22" x14ac:dyDescent="0.2">
      <c r="A202" s="16"/>
      <c r="B202" s="4"/>
      <c r="C202" s="4"/>
      <c r="D202" s="4"/>
      <c r="E202" s="4"/>
      <c r="F202" s="4"/>
      <c r="R202" s="5"/>
      <c r="S202" s="4"/>
      <c r="T202" s="4"/>
      <c r="U202" s="4"/>
      <c r="V202" s="5"/>
    </row>
    <row r="203" spans="1:22" x14ac:dyDescent="0.2">
      <c r="A203" s="16"/>
      <c r="B203" s="4"/>
      <c r="C203" s="4"/>
      <c r="D203" s="4"/>
      <c r="E203" s="4"/>
      <c r="F203" s="4"/>
      <c r="R203" s="5"/>
      <c r="S203" s="4"/>
      <c r="T203" s="4"/>
      <c r="U203" s="4"/>
      <c r="V203" s="5"/>
    </row>
    <row r="204" spans="1:22" x14ac:dyDescent="0.2">
      <c r="A204" s="16"/>
      <c r="B204" s="4"/>
      <c r="C204" s="4"/>
      <c r="D204" s="4"/>
      <c r="E204" s="4"/>
      <c r="F204" s="4"/>
      <c r="R204" s="5"/>
      <c r="S204" s="4"/>
      <c r="T204" s="4"/>
      <c r="U204" s="4"/>
      <c r="V204" s="5"/>
    </row>
    <row r="205" spans="1:22" x14ac:dyDescent="0.2">
      <c r="A205" s="16"/>
      <c r="B205" s="4"/>
      <c r="C205" s="4"/>
      <c r="D205" s="4"/>
      <c r="E205" s="4"/>
      <c r="F205" s="4"/>
      <c r="R205" s="5"/>
      <c r="S205" s="4"/>
      <c r="T205" s="4"/>
      <c r="U205" s="4"/>
      <c r="V205" s="5"/>
    </row>
    <row r="206" spans="1:22" x14ac:dyDescent="0.2">
      <c r="A206" s="16"/>
      <c r="B206" s="4"/>
      <c r="C206" s="4"/>
      <c r="D206" s="4"/>
      <c r="E206" s="4"/>
      <c r="F206" s="4"/>
      <c r="R206" s="5"/>
      <c r="S206" s="4"/>
      <c r="T206" s="4"/>
      <c r="U206" s="4"/>
      <c r="V206" s="5"/>
    </row>
    <row r="207" spans="1:22" x14ac:dyDescent="0.2">
      <c r="A207" s="16"/>
      <c r="B207" s="4"/>
      <c r="C207" s="4"/>
      <c r="D207" s="4"/>
      <c r="E207" s="4"/>
      <c r="F207" s="4"/>
      <c r="R207" s="5"/>
      <c r="S207" s="4"/>
      <c r="T207" s="4"/>
      <c r="U207" s="4"/>
      <c r="V207" s="5"/>
    </row>
    <row r="208" spans="1:22" x14ac:dyDescent="0.2">
      <c r="A208" s="16"/>
      <c r="B208" s="4"/>
      <c r="C208" s="4"/>
      <c r="D208" s="4"/>
      <c r="E208" s="4"/>
      <c r="F208" s="4"/>
      <c r="R208" s="5"/>
      <c r="S208" s="4"/>
      <c r="T208" s="4"/>
      <c r="U208" s="4"/>
      <c r="V208" s="5"/>
    </row>
    <row r="209" spans="1:22" x14ac:dyDescent="0.2">
      <c r="A209" s="16"/>
      <c r="B209" s="4"/>
      <c r="C209" s="4"/>
      <c r="D209" s="4"/>
      <c r="E209" s="4"/>
      <c r="F209" s="4"/>
      <c r="R209" s="5"/>
      <c r="S209" s="4"/>
      <c r="T209" s="4"/>
      <c r="U209" s="4"/>
      <c r="V209" s="5"/>
    </row>
    <row r="210" spans="1:22" x14ac:dyDescent="0.2">
      <c r="A210" s="16"/>
      <c r="B210" s="4"/>
      <c r="C210" s="4"/>
      <c r="D210" s="4"/>
      <c r="E210" s="4"/>
      <c r="F210" s="4"/>
      <c r="R210" s="5"/>
      <c r="S210" s="4"/>
      <c r="T210" s="4"/>
      <c r="U210" s="4"/>
      <c r="V210" s="5"/>
    </row>
    <row r="211" spans="1:22" x14ac:dyDescent="0.2">
      <c r="A211" s="16"/>
      <c r="B211" s="4"/>
      <c r="C211" s="4"/>
      <c r="D211" s="4"/>
      <c r="E211" s="4"/>
      <c r="F211" s="4"/>
      <c r="R211" s="5"/>
      <c r="S211" s="4"/>
      <c r="T211" s="4"/>
      <c r="U211" s="4"/>
      <c r="V211" s="5"/>
    </row>
    <row r="212" spans="1:22" x14ac:dyDescent="0.2">
      <c r="A212" s="16"/>
      <c r="B212" s="4"/>
      <c r="C212" s="4"/>
      <c r="D212" s="4"/>
      <c r="E212" s="4"/>
      <c r="F212" s="4"/>
      <c r="R212" s="5"/>
      <c r="S212" s="4"/>
      <c r="T212" s="4"/>
      <c r="U212" s="4"/>
      <c r="V212" s="5"/>
    </row>
    <row r="213" spans="1:22" x14ac:dyDescent="0.2">
      <c r="A213" s="16"/>
      <c r="B213" s="4"/>
      <c r="C213" s="4"/>
      <c r="D213" s="4"/>
      <c r="E213" s="4"/>
      <c r="F213" s="4"/>
      <c r="R213" s="5"/>
      <c r="S213" s="4"/>
      <c r="T213" s="4"/>
      <c r="U213" s="4"/>
      <c r="V213" s="5"/>
    </row>
    <row r="214" spans="1:22" x14ac:dyDescent="0.2">
      <c r="A214" s="16"/>
      <c r="B214" s="4"/>
      <c r="C214" s="4"/>
      <c r="D214" s="4"/>
      <c r="E214" s="4"/>
      <c r="F214" s="4"/>
      <c r="R214" s="5"/>
      <c r="S214" s="4"/>
      <c r="T214" s="4"/>
      <c r="U214" s="4"/>
      <c r="V214" s="5"/>
    </row>
    <row r="215" spans="1:22" x14ac:dyDescent="0.2">
      <c r="A215" s="16"/>
      <c r="B215" s="4"/>
      <c r="C215" s="4"/>
      <c r="D215" s="4"/>
      <c r="E215" s="4"/>
      <c r="F215" s="4"/>
      <c r="R215" s="5"/>
      <c r="S215" s="4"/>
      <c r="T215" s="4"/>
      <c r="U215" s="4"/>
      <c r="V215" s="5"/>
    </row>
    <row r="216" spans="1:22" x14ac:dyDescent="0.2">
      <c r="A216" s="16"/>
      <c r="B216" s="4"/>
      <c r="C216" s="4"/>
      <c r="D216" s="4"/>
      <c r="E216" s="4"/>
      <c r="F216" s="4"/>
      <c r="R216" s="5"/>
      <c r="S216" s="4"/>
      <c r="T216" s="4"/>
      <c r="U216" s="4"/>
      <c r="V216" s="5"/>
    </row>
    <row r="217" spans="1:22" x14ac:dyDescent="0.2">
      <c r="A217" s="16"/>
      <c r="B217" s="4"/>
      <c r="C217" s="4"/>
      <c r="D217" s="4"/>
      <c r="E217" s="4"/>
      <c r="F217" s="4"/>
      <c r="R217" s="5"/>
      <c r="S217" s="4"/>
      <c r="T217" s="4"/>
      <c r="U217" s="4"/>
      <c r="V217" s="5"/>
    </row>
    <row r="218" spans="1:22" x14ac:dyDescent="0.2">
      <c r="A218" s="16"/>
      <c r="B218" s="4"/>
      <c r="C218" s="4"/>
      <c r="D218" s="4"/>
      <c r="E218" s="4"/>
      <c r="F218" s="4"/>
      <c r="R218" s="5"/>
      <c r="S218" s="4"/>
      <c r="T218" s="4"/>
      <c r="U218" s="4"/>
      <c r="V218" s="5"/>
    </row>
    <row r="219" spans="1:22" x14ac:dyDescent="0.2">
      <c r="A219" s="16"/>
      <c r="B219" s="4"/>
      <c r="C219" s="4"/>
      <c r="D219" s="4"/>
      <c r="E219" s="4"/>
      <c r="F219" s="4"/>
      <c r="R219" s="5"/>
      <c r="S219" s="4"/>
      <c r="T219" s="4"/>
      <c r="U219" s="4"/>
      <c r="V219" s="5"/>
    </row>
    <row r="220" spans="1:22" x14ac:dyDescent="0.2">
      <c r="A220" s="16"/>
      <c r="B220" s="4"/>
      <c r="C220" s="4"/>
      <c r="D220" s="4"/>
      <c r="E220" s="4"/>
      <c r="F220" s="4"/>
      <c r="R220" s="5"/>
      <c r="S220" s="4"/>
      <c r="T220" s="4"/>
      <c r="U220" s="4"/>
      <c r="V220" s="5"/>
    </row>
    <row r="221" spans="1:22" x14ac:dyDescent="0.2">
      <c r="A221" s="16"/>
      <c r="B221" s="4"/>
      <c r="C221" s="4"/>
      <c r="D221" s="4"/>
      <c r="E221" s="4"/>
      <c r="F221" s="4"/>
      <c r="R221" s="5"/>
      <c r="S221" s="4"/>
      <c r="T221" s="4"/>
      <c r="U221" s="4"/>
      <c r="V221" s="5"/>
    </row>
    <row r="222" spans="1:22" x14ac:dyDescent="0.2">
      <c r="A222" s="16"/>
      <c r="B222" s="4"/>
      <c r="C222" s="4"/>
      <c r="D222" s="4"/>
      <c r="E222" s="4"/>
      <c r="F222" s="4"/>
      <c r="R222" s="5"/>
      <c r="S222" s="4"/>
      <c r="T222" s="4"/>
      <c r="U222" s="4"/>
      <c r="V222" s="5"/>
    </row>
    <row r="223" spans="1:22" x14ac:dyDescent="0.2">
      <c r="A223" s="16"/>
      <c r="B223" s="4"/>
      <c r="C223" s="4"/>
      <c r="D223" s="4"/>
      <c r="E223" s="4"/>
      <c r="F223" s="4"/>
      <c r="R223" s="5"/>
      <c r="S223" s="4"/>
      <c r="T223" s="4"/>
      <c r="U223" s="4"/>
      <c r="V223" s="5"/>
    </row>
    <row r="224" spans="1:22" x14ac:dyDescent="0.2">
      <c r="A224" s="16"/>
      <c r="B224" s="4"/>
      <c r="C224" s="4"/>
      <c r="D224" s="4"/>
      <c r="E224" s="4"/>
      <c r="F224" s="4"/>
      <c r="R224" s="5"/>
      <c r="S224" s="4"/>
      <c r="T224" s="4"/>
      <c r="U224" s="4"/>
      <c r="V224" s="5"/>
    </row>
    <row r="225" spans="1:22" x14ac:dyDescent="0.2">
      <c r="A225" s="16"/>
      <c r="B225" s="4"/>
      <c r="C225" s="4"/>
      <c r="D225" s="4"/>
      <c r="E225" s="4"/>
      <c r="F225" s="4"/>
      <c r="R225" s="5"/>
      <c r="S225" s="4"/>
      <c r="T225" s="4"/>
      <c r="U225" s="4"/>
      <c r="V225" s="5"/>
    </row>
    <row r="226" spans="1:22" x14ac:dyDescent="0.2">
      <c r="A226" s="16"/>
      <c r="B226" s="4"/>
      <c r="C226" s="4"/>
      <c r="D226" s="4"/>
      <c r="E226" s="4"/>
      <c r="F226" s="4"/>
      <c r="R226" s="5"/>
      <c r="S226" s="4"/>
      <c r="T226" s="4"/>
      <c r="U226" s="4"/>
      <c r="V226" s="5"/>
    </row>
    <row r="227" spans="1:22" x14ac:dyDescent="0.2">
      <c r="A227" s="16"/>
      <c r="B227" s="4"/>
      <c r="C227" s="4"/>
      <c r="D227" s="4"/>
      <c r="E227" s="4"/>
      <c r="F227" s="4"/>
      <c r="R227" s="5"/>
      <c r="S227" s="4"/>
      <c r="T227" s="4"/>
      <c r="U227" s="4"/>
      <c r="V227" s="5"/>
    </row>
    <row r="228" spans="1:22" x14ac:dyDescent="0.2">
      <c r="A228" s="16"/>
      <c r="B228" s="4"/>
      <c r="C228" s="4"/>
      <c r="D228" s="4"/>
      <c r="E228" s="4"/>
      <c r="F228" s="4"/>
      <c r="R228" s="5"/>
      <c r="S228" s="4"/>
      <c r="T228" s="4"/>
      <c r="U228" s="4"/>
      <c r="V228" s="5"/>
    </row>
    <row r="229" spans="1:22" x14ac:dyDescent="0.2">
      <c r="A229" s="16"/>
      <c r="B229" s="4"/>
      <c r="C229" s="4"/>
      <c r="D229" s="4"/>
      <c r="E229" s="4"/>
      <c r="F229" s="4"/>
      <c r="R229" s="5"/>
      <c r="S229" s="4"/>
      <c r="T229" s="4"/>
      <c r="U229" s="4"/>
      <c r="V229" s="5"/>
    </row>
    <row r="230" spans="1:22" x14ac:dyDescent="0.2">
      <c r="A230" s="16"/>
      <c r="B230" s="4"/>
      <c r="C230" s="4"/>
      <c r="D230" s="4"/>
      <c r="E230" s="4"/>
      <c r="F230" s="4"/>
      <c r="R230" s="5"/>
      <c r="S230" s="4"/>
      <c r="T230" s="4"/>
      <c r="U230" s="4"/>
      <c r="V230" s="5"/>
    </row>
    <row r="231" spans="1:22" x14ac:dyDescent="0.2">
      <c r="A231" s="16"/>
      <c r="B231" s="4"/>
      <c r="C231" s="4"/>
      <c r="D231" s="4"/>
      <c r="E231" s="4"/>
      <c r="F231" s="4"/>
      <c r="R231" s="5"/>
      <c r="S231" s="4"/>
      <c r="T231" s="4"/>
      <c r="U231" s="4"/>
      <c r="V231" s="5"/>
    </row>
    <row r="232" spans="1:22" x14ac:dyDescent="0.2">
      <c r="A232" s="16"/>
      <c r="B232" s="4"/>
      <c r="C232" s="4"/>
      <c r="D232" s="4"/>
      <c r="E232" s="4"/>
      <c r="F232" s="4"/>
      <c r="R232" s="5"/>
      <c r="S232" s="4"/>
      <c r="T232" s="4"/>
      <c r="U232" s="4"/>
      <c r="V232" s="5"/>
    </row>
    <row r="233" spans="1:22" x14ac:dyDescent="0.2">
      <c r="A233" s="16"/>
      <c r="B233" s="4"/>
      <c r="C233" s="4"/>
      <c r="D233" s="4"/>
      <c r="E233" s="4"/>
      <c r="F233" s="4"/>
      <c r="R233" s="5"/>
      <c r="S233" s="4"/>
      <c r="T233" s="4"/>
      <c r="U233" s="4"/>
      <c r="V233" s="5"/>
    </row>
    <row r="234" spans="1:22" x14ac:dyDescent="0.2">
      <c r="A234" s="16"/>
      <c r="B234" s="4"/>
      <c r="C234" s="4"/>
      <c r="D234" s="4"/>
      <c r="E234" s="4"/>
      <c r="F234" s="4"/>
      <c r="R234" s="5"/>
      <c r="S234" s="4"/>
      <c r="T234" s="4"/>
      <c r="U234" s="4"/>
      <c r="V234" s="5"/>
    </row>
    <row r="235" spans="1:22" x14ac:dyDescent="0.2">
      <c r="A235" s="16"/>
      <c r="B235" s="4"/>
      <c r="C235" s="4"/>
      <c r="D235" s="4"/>
      <c r="E235" s="4"/>
      <c r="F235" s="4"/>
      <c r="R235" s="5"/>
      <c r="S235" s="4"/>
      <c r="T235" s="4"/>
      <c r="U235" s="4"/>
      <c r="V235" s="5"/>
    </row>
    <row r="236" spans="1:22" x14ac:dyDescent="0.2">
      <c r="A236" s="16"/>
      <c r="B236" s="4"/>
      <c r="C236" s="4"/>
      <c r="D236" s="4"/>
      <c r="E236" s="4"/>
      <c r="F236" s="4"/>
      <c r="R236" s="5"/>
      <c r="S236" s="4"/>
      <c r="T236" s="4"/>
      <c r="U236" s="4"/>
      <c r="V236" s="5"/>
    </row>
    <row r="237" spans="1:22" x14ac:dyDescent="0.2">
      <c r="A237" s="16"/>
      <c r="B237" s="4"/>
      <c r="C237" s="4"/>
      <c r="D237" s="4"/>
      <c r="E237" s="4"/>
      <c r="F237" s="4"/>
      <c r="R237" s="5"/>
      <c r="S237" s="4"/>
      <c r="T237" s="4"/>
      <c r="U237" s="4"/>
      <c r="V237" s="5"/>
    </row>
    <row r="238" spans="1:22" x14ac:dyDescent="0.2">
      <c r="A238" s="16"/>
      <c r="B238" s="4"/>
      <c r="C238" s="4"/>
      <c r="D238" s="4"/>
      <c r="E238" s="4"/>
      <c r="F238" s="4"/>
      <c r="R238" s="5"/>
      <c r="S238" s="4"/>
      <c r="T238" s="4"/>
      <c r="U238" s="4"/>
      <c r="V238" s="5"/>
    </row>
    <row r="239" spans="1:22" x14ac:dyDescent="0.2">
      <c r="A239" s="16"/>
      <c r="B239" s="4"/>
      <c r="C239" s="4"/>
      <c r="D239" s="4"/>
      <c r="E239" s="4"/>
      <c r="F239" s="4"/>
      <c r="R239" s="5"/>
      <c r="S239" s="4"/>
      <c r="T239" s="4"/>
      <c r="U239" s="4"/>
      <c r="V239" s="5"/>
    </row>
    <row r="240" spans="1:22" x14ac:dyDescent="0.2">
      <c r="A240" s="16"/>
      <c r="B240" s="4"/>
      <c r="C240" s="4"/>
      <c r="D240" s="4"/>
      <c r="E240" s="4"/>
      <c r="F240" s="4"/>
      <c r="R240" s="5"/>
      <c r="S240" s="4"/>
      <c r="T240" s="4"/>
      <c r="U240" s="4"/>
      <c r="V240" s="5"/>
    </row>
    <row r="241" spans="1:22" x14ac:dyDescent="0.2">
      <c r="A241" s="16"/>
      <c r="B241" s="4"/>
      <c r="C241" s="4"/>
      <c r="D241" s="4"/>
      <c r="E241" s="4"/>
      <c r="F241" s="4"/>
      <c r="R241" s="5"/>
      <c r="S241" s="4"/>
      <c r="T241" s="4"/>
      <c r="U241" s="4"/>
      <c r="V241" s="5"/>
    </row>
    <row r="242" spans="1:22" x14ac:dyDescent="0.2">
      <c r="A242" s="16"/>
      <c r="B242" s="4"/>
      <c r="C242" s="4"/>
      <c r="D242" s="4"/>
      <c r="E242" s="4"/>
      <c r="F242" s="4"/>
      <c r="R242" s="5"/>
      <c r="S242" s="4"/>
      <c r="T242" s="4"/>
      <c r="U242" s="4"/>
      <c r="V242" s="5"/>
    </row>
    <row r="243" spans="1:22" x14ac:dyDescent="0.2">
      <c r="A243" s="16"/>
      <c r="B243" s="4"/>
      <c r="C243" s="4"/>
      <c r="D243" s="4"/>
      <c r="E243" s="4"/>
      <c r="F243" s="4"/>
      <c r="R243" s="5"/>
      <c r="S243" s="4"/>
      <c r="T243" s="4"/>
      <c r="U243" s="4"/>
      <c r="V243" s="5"/>
    </row>
    <row r="244" spans="1:22" x14ac:dyDescent="0.2">
      <c r="A244" s="16"/>
      <c r="B244" s="4"/>
      <c r="C244" s="4"/>
      <c r="D244" s="4"/>
      <c r="E244" s="4"/>
      <c r="F244" s="4"/>
      <c r="R244" s="5"/>
      <c r="S244" s="4"/>
      <c r="T244" s="4"/>
      <c r="U244" s="4"/>
      <c r="V244" s="5"/>
    </row>
    <row r="245" spans="1:22" x14ac:dyDescent="0.2">
      <c r="A245" s="16"/>
      <c r="B245" s="4"/>
      <c r="C245" s="4"/>
      <c r="D245" s="4"/>
      <c r="E245" s="4"/>
      <c r="F245" s="4"/>
      <c r="R245" s="5"/>
      <c r="S245" s="4"/>
      <c r="T245" s="4"/>
      <c r="U245" s="4"/>
      <c r="V245" s="5"/>
    </row>
    <row r="246" spans="1:22" x14ac:dyDescent="0.2">
      <c r="A246" s="16"/>
      <c r="B246" s="4"/>
      <c r="C246" s="4"/>
      <c r="D246" s="4"/>
      <c r="E246" s="4"/>
      <c r="F246" s="4"/>
      <c r="R246" s="5"/>
      <c r="S246" s="4"/>
      <c r="T246" s="4"/>
      <c r="U246" s="4"/>
      <c r="V246" s="5"/>
    </row>
    <row r="247" spans="1:22" x14ac:dyDescent="0.2">
      <c r="A247" s="16"/>
      <c r="B247" s="4"/>
      <c r="C247" s="4"/>
      <c r="D247" s="4"/>
      <c r="E247" s="4"/>
      <c r="F247" s="4"/>
      <c r="R247" s="5"/>
      <c r="S247" s="4"/>
      <c r="T247" s="4"/>
      <c r="U247" s="4"/>
      <c r="V247" s="5"/>
    </row>
    <row r="248" spans="1:22" x14ac:dyDescent="0.2">
      <c r="A248" s="16"/>
      <c r="B248" s="4"/>
      <c r="C248" s="4"/>
      <c r="D248" s="4"/>
      <c r="E248" s="4"/>
      <c r="F248" s="4"/>
      <c r="R248" s="5"/>
      <c r="S248" s="4"/>
      <c r="T248" s="4"/>
      <c r="U248" s="4"/>
      <c r="V248" s="5"/>
    </row>
    <row r="249" spans="1:22" x14ac:dyDescent="0.2">
      <c r="A249" s="16"/>
      <c r="B249" s="4"/>
      <c r="C249" s="4"/>
      <c r="D249" s="4"/>
      <c r="E249" s="4"/>
      <c r="F249" s="4"/>
      <c r="R249" s="5"/>
      <c r="S249" s="4"/>
      <c r="T249" s="4"/>
      <c r="U249" s="4"/>
      <c r="V249" s="5"/>
    </row>
    <row r="250" spans="1:22" x14ac:dyDescent="0.2">
      <c r="A250" s="16"/>
      <c r="B250" s="4"/>
      <c r="C250" s="4"/>
      <c r="D250" s="4"/>
      <c r="E250" s="4"/>
      <c r="F250" s="4"/>
      <c r="R250" s="5"/>
      <c r="S250" s="4"/>
      <c r="T250" s="4"/>
      <c r="U250" s="4"/>
      <c r="V250" s="5"/>
    </row>
    <row r="251" spans="1:22" x14ac:dyDescent="0.2">
      <c r="A251" s="16"/>
      <c r="B251" s="4"/>
      <c r="C251" s="4"/>
      <c r="D251" s="4"/>
      <c r="E251" s="4"/>
      <c r="F251" s="4"/>
      <c r="R251" s="5"/>
      <c r="S251" s="4"/>
      <c r="T251" s="4"/>
      <c r="U251" s="4"/>
      <c r="V251" s="5"/>
    </row>
    <row r="252" spans="1:22" x14ac:dyDescent="0.2">
      <c r="A252" s="16"/>
      <c r="B252" s="4"/>
      <c r="C252" s="4"/>
      <c r="D252" s="4"/>
      <c r="E252" s="4"/>
      <c r="F252" s="4"/>
      <c r="R252" s="5"/>
      <c r="S252" s="4"/>
      <c r="T252" s="4"/>
      <c r="U252" s="4"/>
      <c r="V252" s="5"/>
    </row>
    <row r="253" spans="1:22" x14ac:dyDescent="0.2">
      <c r="A253" s="16"/>
      <c r="B253" s="4"/>
      <c r="C253" s="4"/>
      <c r="D253" s="4"/>
      <c r="E253" s="4"/>
      <c r="F253" s="4"/>
      <c r="R253" s="5"/>
      <c r="S253" s="4"/>
      <c r="U253" s="4"/>
      <c r="V253" s="5"/>
    </row>
    <row r="254" spans="1:22" x14ac:dyDescent="0.2">
      <c r="A254" s="16"/>
      <c r="B254" s="4"/>
      <c r="C254" s="4"/>
      <c r="D254" s="4"/>
      <c r="E254" s="4"/>
      <c r="F254" s="4"/>
      <c r="R254" s="5"/>
      <c r="S254" s="4"/>
      <c r="U254" s="4"/>
      <c r="V254" s="5"/>
    </row>
    <row r="255" spans="1:22" x14ac:dyDescent="0.2">
      <c r="A255" s="16"/>
      <c r="B255" s="4"/>
      <c r="C255" s="4"/>
      <c r="D255" s="4"/>
      <c r="E255" s="4"/>
      <c r="F255" s="4"/>
      <c r="R255" s="5"/>
      <c r="S255" s="4"/>
      <c r="U255" s="4"/>
      <c r="V255" s="5"/>
    </row>
    <row r="256" spans="1:22" x14ac:dyDescent="0.2">
      <c r="A256" s="16"/>
      <c r="B256" s="4"/>
      <c r="C256" s="4"/>
      <c r="D256" s="4"/>
      <c r="E256" s="4"/>
      <c r="F256" s="4"/>
      <c r="R256" s="5"/>
      <c r="S256" s="4"/>
      <c r="U256" s="4"/>
      <c r="V256" s="5"/>
    </row>
    <row r="257" spans="1:22" x14ac:dyDescent="0.2">
      <c r="A257" s="16"/>
      <c r="B257" s="4"/>
      <c r="C257" s="4"/>
      <c r="D257" s="4"/>
      <c r="E257" s="4"/>
      <c r="F257" s="4"/>
      <c r="R257" s="5"/>
      <c r="S257" s="4"/>
      <c r="U257" s="4"/>
      <c r="V257" s="5"/>
    </row>
    <row r="258" spans="1:22" x14ac:dyDescent="0.2">
      <c r="A258" s="16"/>
      <c r="B258" s="4"/>
      <c r="C258" s="4"/>
      <c r="D258" s="4"/>
      <c r="E258" s="4"/>
      <c r="F258" s="4"/>
      <c r="R258" s="5"/>
      <c r="S258" s="4"/>
      <c r="V258" s="5"/>
    </row>
    <row r="259" spans="1:22" x14ac:dyDescent="0.2">
      <c r="A259" s="16"/>
      <c r="B259" s="4"/>
      <c r="C259" s="4"/>
      <c r="D259" s="4"/>
      <c r="E259" s="4"/>
      <c r="F259" s="4"/>
      <c r="R259" s="5"/>
      <c r="S259" s="4"/>
      <c r="V259" s="5"/>
    </row>
    <row r="260" spans="1:22" x14ac:dyDescent="0.2">
      <c r="A260" s="16"/>
      <c r="B260" s="4"/>
      <c r="C260" s="4"/>
      <c r="D260" s="4"/>
      <c r="E260" s="4"/>
      <c r="F260" s="4"/>
      <c r="R260" s="5"/>
      <c r="S260" s="4"/>
      <c r="V260" s="5"/>
    </row>
    <row r="261" spans="1:22" x14ac:dyDescent="0.2">
      <c r="A261" s="16"/>
      <c r="B261" s="4"/>
      <c r="C261" s="4"/>
      <c r="D261" s="4"/>
      <c r="E261" s="4"/>
      <c r="F261" s="4"/>
      <c r="R261" s="5"/>
      <c r="S261" s="4"/>
      <c r="V261" s="5"/>
    </row>
    <row r="262" spans="1:22" x14ac:dyDescent="0.2">
      <c r="A262" s="16"/>
      <c r="B262" s="4"/>
      <c r="C262" s="4"/>
      <c r="D262" s="4"/>
      <c r="E262" s="4"/>
      <c r="F262" s="4"/>
      <c r="R262" s="5"/>
      <c r="S262" s="4"/>
      <c r="V262" s="5"/>
    </row>
    <row r="263" spans="1:22" x14ac:dyDescent="0.2">
      <c r="A263" s="36"/>
      <c r="B263" s="36"/>
      <c r="C263" s="36"/>
      <c r="D263" s="36"/>
      <c r="E263" s="36"/>
      <c r="F263" s="36"/>
      <c r="G263" s="36"/>
      <c r="H263" s="36"/>
      <c r="I263" s="36"/>
      <c r="J263" s="36"/>
      <c r="K263" s="36"/>
      <c r="L263" s="36"/>
      <c r="M263" s="36"/>
      <c r="N263" s="36"/>
      <c r="O263" s="36"/>
      <c r="P263" s="36"/>
      <c r="Q263" s="36"/>
      <c r="R263" s="36"/>
      <c r="S263" s="36"/>
      <c r="T263" s="36"/>
      <c r="U263" s="36"/>
      <c r="V263" s="36"/>
    </row>
    <row r="264" spans="1:22" x14ac:dyDescent="0.2">
      <c r="A264" s="36"/>
      <c r="B264" s="36"/>
      <c r="C264" s="36"/>
      <c r="D264" s="36"/>
      <c r="E264" s="36"/>
      <c r="F264" s="36"/>
      <c r="G264" s="36"/>
      <c r="H264" s="36"/>
      <c r="I264" s="36"/>
      <c r="J264" s="36"/>
      <c r="K264" s="36"/>
      <c r="L264" s="36"/>
      <c r="M264" s="36"/>
      <c r="N264" s="36"/>
      <c r="O264" s="36"/>
      <c r="P264" s="36"/>
      <c r="Q264" s="36"/>
      <c r="R264" s="36"/>
      <c r="S264" s="36"/>
      <c r="T264" s="36"/>
      <c r="U264" s="36"/>
      <c r="V264" s="36"/>
    </row>
    <row r="265" spans="1:22" x14ac:dyDescent="0.2">
      <c r="A265" s="36"/>
      <c r="B265" s="36"/>
      <c r="C265" s="36"/>
      <c r="D265" s="36"/>
      <c r="E265" s="36"/>
      <c r="F265" s="36"/>
      <c r="G265" s="36"/>
      <c r="H265" s="36"/>
      <c r="I265" s="36"/>
      <c r="J265" s="36"/>
      <c r="K265" s="36"/>
      <c r="L265" s="36"/>
      <c r="M265" s="36"/>
      <c r="N265" s="36"/>
      <c r="O265" s="36"/>
      <c r="P265" s="36"/>
      <c r="Q265" s="36"/>
      <c r="R265" s="36"/>
      <c r="S265" s="36"/>
      <c r="T265" s="36"/>
      <c r="U265" s="36"/>
      <c r="V265" s="36"/>
    </row>
    <row r="266" spans="1:22" x14ac:dyDescent="0.2">
      <c r="A266" s="36"/>
      <c r="B266" s="36"/>
      <c r="C266" s="36"/>
      <c r="D266" s="36"/>
      <c r="E266" s="36"/>
      <c r="F266" s="36"/>
      <c r="G266" s="36"/>
      <c r="H266" s="36"/>
      <c r="I266" s="36"/>
      <c r="J266" s="36"/>
      <c r="K266" s="36"/>
      <c r="L266" s="36"/>
      <c r="M266" s="36"/>
      <c r="N266" s="36"/>
      <c r="O266" s="36"/>
      <c r="P266" s="36"/>
      <c r="Q266" s="36"/>
      <c r="R266" s="36"/>
      <c r="S266" s="36"/>
      <c r="T266" s="36"/>
      <c r="U266" s="36"/>
      <c r="V266" s="36"/>
    </row>
    <row r="267" spans="1:22" x14ac:dyDescent="0.2">
      <c r="A267" s="36" t="s">
        <v>246</v>
      </c>
      <c r="B267" s="36"/>
      <c r="C267" s="36"/>
      <c r="D267" s="36"/>
      <c r="E267" s="36"/>
      <c r="F267" s="36"/>
      <c r="G267" s="36"/>
      <c r="H267" s="36"/>
      <c r="I267" s="36"/>
      <c r="J267" s="36"/>
      <c r="K267" s="36"/>
      <c r="L267" s="36"/>
      <c r="M267" s="36"/>
      <c r="N267" s="36"/>
      <c r="O267" s="36"/>
      <c r="P267" s="36"/>
      <c r="Q267" s="36"/>
      <c r="R267" s="36"/>
      <c r="S267" s="36"/>
      <c r="T267" s="36"/>
      <c r="U267" s="36"/>
      <c r="V267" s="36"/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ADCA36-4FF8-074A-8133-F0A12949113F}">
  <sheetPr codeName="Sheet111"/>
  <dimension ref="A1:V218"/>
  <sheetViews>
    <sheetView workbookViewId="0">
      <selection activeCell="F17" sqref="F17"/>
    </sheetView>
  </sheetViews>
  <sheetFormatPr baseColWidth="10" defaultRowHeight="16" x14ac:dyDescent="0.2"/>
  <cols>
    <col min="5" max="5" width="16.5" customWidth="1"/>
    <col min="6" max="6" width="14.6640625" customWidth="1"/>
  </cols>
  <sheetData>
    <row r="1" spans="1:22" x14ac:dyDescent="0.2">
      <c r="A1" s="36"/>
      <c r="B1" s="80" t="s">
        <v>5</v>
      </c>
      <c r="C1" s="80"/>
      <c r="D1" s="80"/>
      <c r="E1" s="80"/>
      <c r="F1" s="80"/>
      <c r="G1" s="81" t="s">
        <v>6</v>
      </c>
      <c r="H1" s="81"/>
      <c r="I1" s="81"/>
      <c r="J1" s="81"/>
      <c r="K1" s="81"/>
      <c r="L1" s="82" t="s">
        <v>15</v>
      </c>
      <c r="M1" s="82"/>
      <c r="N1" s="82"/>
      <c r="O1" s="82"/>
      <c r="P1" s="82"/>
      <c r="Q1" s="82"/>
      <c r="R1" s="82"/>
      <c r="S1" s="82"/>
      <c r="T1" s="82"/>
      <c r="U1" s="82"/>
      <c r="V1" s="36"/>
    </row>
    <row r="2" spans="1:22" x14ac:dyDescent="0.2">
      <c r="A2" s="37" t="s">
        <v>4</v>
      </c>
      <c r="B2" s="38" t="s">
        <v>0</v>
      </c>
      <c r="C2" s="38" t="s">
        <v>1</v>
      </c>
      <c r="D2" s="38" t="s">
        <v>10</v>
      </c>
      <c r="E2" s="38" t="s">
        <v>11</v>
      </c>
      <c r="F2" s="38" t="s">
        <v>7</v>
      </c>
      <c r="G2" s="38" t="s">
        <v>8</v>
      </c>
      <c r="H2" s="38" t="s">
        <v>9</v>
      </c>
      <c r="I2" s="38" t="s">
        <v>10</v>
      </c>
      <c r="J2" s="38" t="s">
        <v>11</v>
      </c>
      <c r="K2" s="38" t="s">
        <v>7</v>
      </c>
      <c r="L2" s="38" t="s">
        <v>17</v>
      </c>
      <c r="M2" s="38" t="s">
        <v>18</v>
      </c>
      <c r="N2" s="38" t="s">
        <v>234</v>
      </c>
      <c r="O2" s="38" t="s">
        <v>235</v>
      </c>
      <c r="P2" s="38" t="s">
        <v>19</v>
      </c>
      <c r="Q2" s="38" t="s">
        <v>20</v>
      </c>
      <c r="R2" s="38" t="s">
        <v>12</v>
      </c>
      <c r="S2" s="38" t="s">
        <v>3</v>
      </c>
      <c r="T2" s="38" t="s">
        <v>252</v>
      </c>
      <c r="U2" s="38" t="s">
        <v>253</v>
      </c>
      <c r="V2" s="38" t="s">
        <v>236</v>
      </c>
    </row>
    <row r="3" spans="1:22" x14ac:dyDescent="0.2">
      <c r="A3" s="16" t="s">
        <v>357</v>
      </c>
      <c r="B3" s="4">
        <v>122600</v>
      </c>
      <c r="C3" s="4">
        <v>65600</v>
      </c>
      <c r="D3" s="4">
        <v>57000</v>
      </c>
      <c r="E3" s="4">
        <v>497430000</v>
      </c>
      <c r="F3" s="4">
        <f t="shared" ref="F3:F11" si="0">E3+F4</f>
        <v>408348901</v>
      </c>
      <c r="G3" s="4">
        <v>0</v>
      </c>
      <c r="H3" s="4">
        <v>0</v>
      </c>
      <c r="I3" s="4">
        <v>0</v>
      </c>
      <c r="J3" s="4">
        <v>325986000</v>
      </c>
      <c r="L3" s="4">
        <v>1096</v>
      </c>
      <c r="M3" s="4">
        <v>1115</v>
      </c>
      <c r="N3" s="4">
        <v>23</v>
      </c>
      <c r="O3" s="4">
        <v>27</v>
      </c>
      <c r="P3" s="4">
        <v>2210600</v>
      </c>
      <c r="Q3" s="4">
        <v>2098400</v>
      </c>
      <c r="R3" s="5">
        <v>8.1000000000000013E-3</v>
      </c>
      <c r="S3" s="4">
        <v>4624500</v>
      </c>
      <c r="T3" s="4">
        <f t="shared" ref="T3:T38" si="1">AVERAGE(S4:S13)</f>
        <v>8405100</v>
      </c>
      <c r="U3" s="4">
        <f t="shared" ref="U3:U11" si="2">MIN(S4:S8)</f>
        <v>4990200</v>
      </c>
      <c r="V3" s="5">
        <v>2.1299999999999999E-2</v>
      </c>
    </row>
    <row r="4" spans="1:22" x14ac:dyDescent="0.2">
      <c r="A4" s="16" t="s">
        <v>356</v>
      </c>
      <c r="B4" s="4">
        <v>31600</v>
      </c>
      <c r="C4" s="4">
        <v>961900</v>
      </c>
      <c r="D4" s="4">
        <v>-930300</v>
      </c>
      <c r="E4" s="4">
        <v>-8160400000</v>
      </c>
      <c r="F4" s="4">
        <f t="shared" si="0"/>
        <v>-89081099</v>
      </c>
      <c r="G4" s="4">
        <v>0</v>
      </c>
      <c r="H4" s="4">
        <v>0</v>
      </c>
      <c r="I4" s="4">
        <v>0</v>
      </c>
      <c r="J4" s="4">
        <v>145743000</v>
      </c>
      <c r="L4" s="4">
        <v>1661</v>
      </c>
      <c r="M4" s="4">
        <v>2045</v>
      </c>
      <c r="N4" s="4">
        <v>17</v>
      </c>
      <c r="O4" s="4">
        <v>54</v>
      </c>
      <c r="P4" s="4">
        <v>2662000</v>
      </c>
      <c r="Q4" s="4">
        <v>3972300</v>
      </c>
      <c r="R4" s="5">
        <v>-1.7100000000000001E-2</v>
      </c>
      <c r="S4" s="4">
        <v>7452100</v>
      </c>
      <c r="T4" s="4">
        <f t="shared" si="1"/>
        <v>8907600</v>
      </c>
      <c r="U4" s="4">
        <f t="shared" si="2"/>
        <v>4990200</v>
      </c>
      <c r="V4" s="5">
        <v>1.4800000000000001E-2</v>
      </c>
    </row>
    <row r="5" spans="1:22" x14ac:dyDescent="0.2">
      <c r="A5" s="16" t="s">
        <v>355</v>
      </c>
      <c r="B5" s="4">
        <v>22650</v>
      </c>
      <c r="C5" s="4">
        <v>49800</v>
      </c>
      <c r="D5" s="4">
        <v>-27150</v>
      </c>
      <c r="E5" s="4">
        <v>-243990000</v>
      </c>
      <c r="F5" s="4">
        <f t="shared" si="0"/>
        <v>8071318901</v>
      </c>
      <c r="G5" s="4">
        <v>0</v>
      </c>
      <c r="H5" s="4">
        <v>0</v>
      </c>
      <c r="I5" s="4">
        <v>0</v>
      </c>
      <c r="J5" s="4">
        <v>145743000</v>
      </c>
      <c r="L5" s="4">
        <v>1224</v>
      </c>
      <c r="M5" s="4">
        <v>2387</v>
      </c>
      <c r="N5" s="4">
        <v>33</v>
      </c>
      <c r="O5" s="4">
        <v>79</v>
      </c>
      <c r="P5" s="4">
        <v>3128100</v>
      </c>
      <c r="Q5" s="4">
        <v>5272100</v>
      </c>
      <c r="R5" s="5">
        <v>-1.5700000000000002E-2</v>
      </c>
      <c r="S5" s="4">
        <v>8877100</v>
      </c>
      <c r="T5" s="4">
        <f t="shared" si="1"/>
        <v>9290310</v>
      </c>
      <c r="U5" s="4">
        <f t="shared" si="2"/>
        <v>4841700</v>
      </c>
      <c r="V5" s="5">
        <v>2.1000000000000001E-2</v>
      </c>
    </row>
    <row r="6" spans="1:22" x14ac:dyDescent="0.2">
      <c r="A6" s="16" t="s">
        <v>354</v>
      </c>
      <c r="B6" s="4">
        <v>48900</v>
      </c>
      <c r="C6" s="4">
        <v>26200</v>
      </c>
      <c r="D6" s="4">
        <v>22700</v>
      </c>
      <c r="E6" s="4">
        <v>207220000</v>
      </c>
      <c r="F6" s="4">
        <f t="shared" si="0"/>
        <v>8315308901</v>
      </c>
      <c r="G6" s="4">
        <v>0</v>
      </c>
      <c r="H6" s="4">
        <v>0</v>
      </c>
      <c r="I6" s="4">
        <v>0</v>
      </c>
      <c r="J6" s="4">
        <v>-410958000</v>
      </c>
      <c r="L6" s="4">
        <v>1505</v>
      </c>
      <c r="M6" s="4">
        <v>2344</v>
      </c>
      <c r="N6" s="4">
        <v>43</v>
      </c>
      <c r="O6" s="4">
        <v>59</v>
      </c>
      <c r="P6" s="4">
        <v>3477600</v>
      </c>
      <c r="Q6" s="4">
        <v>5088300</v>
      </c>
      <c r="R6" s="5">
        <v>-1.1000000000000001E-2</v>
      </c>
      <c r="S6" s="4">
        <v>9033000</v>
      </c>
      <c r="T6" s="4">
        <f t="shared" si="1"/>
        <v>8946710</v>
      </c>
      <c r="U6" s="4">
        <f t="shared" si="2"/>
        <v>4841700</v>
      </c>
      <c r="V6" s="5">
        <v>1.9599999999999999E-2</v>
      </c>
    </row>
    <row r="7" spans="1:22" x14ac:dyDescent="0.2">
      <c r="A7" s="16" t="s">
        <v>353</v>
      </c>
      <c r="B7" s="4">
        <v>1589675</v>
      </c>
      <c r="C7" s="4">
        <v>17390</v>
      </c>
      <c r="D7" s="4">
        <v>1572285</v>
      </c>
      <c r="E7" s="4">
        <v>14267760000</v>
      </c>
      <c r="F7" s="4">
        <f t="shared" si="0"/>
        <v>8108088901</v>
      </c>
      <c r="G7" s="4">
        <v>0</v>
      </c>
      <c r="H7" s="4">
        <v>0</v>
      </c>
      <c r="I7" s="4">
        <v>0</v>
      </c>
      <c r="J7" s="4">
        <v>816450000</v>
      </c>
      <c r="L7" s="4">
        <v>4384</v>
      </c>
      <c r="M7" s="4">
        <v>3748</v>
      </c>
      <c r="N7" s="4">
        <v>130</v>
      </c>
      <c r="O7" s="4">
        <v>117</v>
      </c>
      <c r="P7" s="4">
        <v>9882800</v>
      </c>
      <c r="Q7" s="4">
        <v>8617000</v>
      </c>
      <c r="R7" s="5">
        <v>2.9399999999999999E-2</v>
      </c>
      <c r="S7" s="4">
        <v>19163200</v>
      </c>
      <c r="T7" s="4">
        <f t="shared" si="1"/>
        <v>9189200</v>
      </c>
      <c r="U7" s="4">
        <f t="shared" si="2"/>
        <v>4841700</v>
      </c>
      <c r="V7" s="5">
        <v>3.6799999999999999E-2</v>
      </c>
    </row>
    <row r="8" spans="1:22" x14ac:dyDescent="0.2">
      <c r="A8" s="16" t="s">
        <v>352</v>
      </c>
      <c r="B8" s="4">
        <v>14800</v>
      </c>
      <c r="C8" s="4">
        <v>167300</v>
      </c>
      <c r="D8" s="4">
        <v>-152500</v>
      </c>
      <c r="E8" s="4">
        <v>-1345020000</v>
      </c>
      <c r="F8" s="4">
        <f t="shared" si="0"/>
        <v>-6159671099</v>
      </c>
      <c r="G8" s="4">
        <v>0</v>
      </c>
      <c r="H8" s="4">
        <v>0</v>
      </c>
      <c r="I8" s="4">
        <v>0</v>
      </c>
      <c r="J8" s="4">
        <v>-63468000</v>
      </c>
      <c r="L8" s="4">
        <v>1094</v>
      </c>
      <c r="M8" s="4">
        <v>1743</v>
      </c>
      <c r="N8" s="4">
        <v>16</v>
      </c>
      <c r="O8" s="4">
        <v>32</v>
      </c>
      <c r="P8" s="4">
        <v>1857200</v>
      </c>
      <c r="Q8" s="4">
        <v>2942600</v>
      </c>
      <c r="R8" s="5">
        <v>6.8999999999999999E-3</v>
      </c>
      <c r="S8" s="4">
        <v>4990200</v>
      </c>
      <c r="T8" s="4">
        <f t="shared" si="1"/>
        <v>10161630</v>
      </c>
      <c r="U8" s="4">
        <f t="shared" si="2"/>
        <v>4841700</v>
      </c>
      <c r="V8" s="5">
        <v>1.7000000000000001E-2</v>
      </c>
    </row>
    <row r="9" spans="1:22" x14ac:dyDescent="0.2">
      <c r="A9" s="16" t="s">
        <v>351</v>
      </c>
      <c r="B9" s="4">
        <v>0</v>
      </c>
      <c r="C9" s="4">
        <v>7600</v>
      </c>
      <c r="D9" s="4">
        <v>-7600</v>
      </c>
      <c r="E9" s="4">
        <v>-67520000</v>
      </c>
      <c r="F9" s="4">
        <f t="shared" si="0"/>
        <v>-4814651099</v>
      </c>
      <c r="G9" s="4">
        <v>0</v>
      </c>
      <c r="H9" s="4">
        <v>0</v>
      </c>
      <c r="I9" s="4">
        <v>0</v>
      </c>
      <c r="J9" s="4">
        <v>290196000</v>
      </c>
      <c r="L9" s="4">
        <v>1031</v>
      </c>
      <c r="M9" s="4">
        <v>1851</v>
      </c>
      <c r="N9" s="4">
        <v>15</v>
      </c>
      <c r="O9" s="4">
        <v>30</v>
      </c>
      <c r="P9" s="4">
        <v>1694100</v>
      </c>
      <c r="Q9" s="4">
        <v>3606500</v>
      </c>
      <c r="R9" s="5">
        <v>-1.24E-2</v>
      </c>
      <c r="S9" s="4">
        <v>5653500</v>
      </c>
      <c r="T9" s="4">
        <f t="shared" si="1"/>
        <v>10132850</v>
      </c>
      <c r="U9" s="4">
        <f t="shared" si="2"/>
        <v>4841700</v>
      </c>
      <c r="V9" s="5">
        <v>1.46E-2</v>
      </c>
    </row>
    <row r="10" spans="1:22" x14ac:dyDescent="0.2">
      <c r="A10" s="16" t="s">
        <v>350</v>
      </c>
      <c r="B10" s="4">
        <v>14700</v>
      </c>
      <c r="C10" s="4">
        <v>835900</v>
      </c>
      <c r="D10" s="4">
        <v>-821200</v>
      </c>
      <c r="E10" s="4">
        <v>-7335939016</v>
      </c>
      <c r="F10" s="4">
        <f t="shared" si="0"/>
        <v>-4747131099</v>
      </c>
      <c r="G10" s="4">
        <v>0</v>
      </c>
      <c r="H10" s="4">
        <v>0</v>
      </c>
      <c r="I10" s="4">
        <v>0</v>
      </c>
      <c r="J10" s="4">
        <v>290196000</v>
      </c>
      <c r="L10" s="4">
        <v>759</v>
      </c>
      <c r="M10" s="4">
        <v>1639</v>
      </c>
      <c r="N10" s="4">
        <v>15</v>
      </c>
      <c r="O10" s="4">
        <v>34</v>
      </c>
      <c r="P10" s="4">
        <v>1270300</v>
      </c>
      <c r="Q10" s="4">
        <v>3254500</v>
      </c>
      <c r="R10" s="5">
        <v>-6.7000000000000002E-3</v>
      </c>
      <c r="S10" s="4">
        <v>4841700</v>
      </c>
      <c r="T10" s="4">
        <f t="shared" si="1"/>
        <v>10275650</v>
      </c>
      <c r="U10" s="4">
        <f t="shared" si="2"/>
        <v>5498100</v>
      </c>
      <c r="V10" s="5">
        <v>1.8799999999999997E-2</v>
      </c>
    </row>
    <row r="11" spans="1:22" x14ac:dyDescent="0.2">
      <c r="A11" s="16" t="s">
        <v>349</v>
      </c>
      <c r="B11" s="4">
        <v>49400</v>
      </c>
      <c r="C11" s="4">
        <v>30700</v>
      </c>
      <c r="D11" s="4">
        <v>18700</v>
      </c>
      <c r="E11" s="4">
        <v>168830000</v>
      </c>
      <c r="F11" s="4">
        <f t="shared" si="0"/>
        <v>2588807917</v>
      </c>
      <c r="G11" s="4">
        <v>0</v>
      </c>
      <c r="H11" s="4">
        <v>0</v>
      </c>
      <c r="I11" s="4">
        <v>0</v>
      </c>
      <c r="J11" s="4">
        <v>-349663000</v>
      </c>
      <c r="L11" s="4">
        <v>1344</v>
      </c>
      <c r="M11" s="4">
        <v>1620</v>
      </c>
      <c r="N11" s="4">
        <v>23</v>
      </c>
      <c r="O11" s="4">
        <v>31</v>
      </c>
      <c r="P11" s="4">
        <v>2374000</v>
      </c>
      <c r="Q11" s="4">
        <v>2767000</v>
      </c>
      <c r="R11" s="5">
        <v>-1.1000000000000001E-3</v>
      </c>
      <c r="S11" s="4">
        <v>5498100</v>
      </c>
      <c r="T11" s="4">
        <f t="shared" si="1"/>
        <v>10227760</v>
      </c>
      <c r="U11" s="4">
        <f t="shared" si="2"/>
        <v>5597000</v>
      </c>
      <c r="V11" s="5">
        <v>1.9799999999999998E-2</v>
      </c>
    </row>
    <row r="12" spans="1:22" x14ac:dyDescent="0.2">
      <c r="A12" s="16" t="s">
        <v>348</v>
      </c>
      <c r="B12" s="4">
        <v>11300</v>
      </c>
      <c r="C12" s="4">
        <v>1008500</v>
      </c>
      <c r="D12" s="4">
        <v>-997200</v>
      </c>
      <c r="E12" s="4">
        <v>-8887780000</v>
      </c>
      <c r="F12" s="4">
        <f t="shared" ref="F12:F38" si="3">E12+F13</f>
        <v>2419977917</v>
      </c>
      <c r="G12" s="4">
        <v>0</v>
      </c>
      <c r="H12" s="4">
        <v>0</v>
      </c>
      <c r="I12" s="4">
        <v>0</v>
      </c>
      <c r="J12" s="4">
        <v>63981000</v>
      </c>
      <c r="L12" s="4">
        <v>1122</v>
      </c>
      <c r="M12" s="4">
        <v>1567</v>
      </c>
      <c r="N12" s="4">
        <v>31</v>
      </c>
      <c r="O12" s="4">
        <v>53</v>
      </c>
      <c r="P12" s="4">
        <v>2981200</v>
      </c>
      <c r="Q12" s="4">
        <v>3842900</v>
      </c>
      <c r="R12" s="5">
        <v>-1.1000000000000001E-3</v>
      </c>
      <c r="S12" s="4">
        <v>7216500</v>
      </c>
      <c r="T12" s="4">
        <f t="shared" si="1"/>
        <v>10186410</v>
      </c>
      <c r="U12" s="4">
        <f t="shared" ref="U12:U38" si="4">MIN(S13:S17)</f>
        <v>5597000</v>
      </c>
      <c r="V12" s="5">
        <v>2.0099999999999996E-2</v>
      </c>
    </row>
    <row r="13" spans="1:22" x14ac:dyDescent="0.2">
      <c r="A13" s="16" t="s">
        <v>347</v>
      </c>
      <c r="B13" s="4">
        <v>692300</v>
      </c>
      <c r="C13" s="4">
        <v>539350</v>
      </c>
      <c r="D13" s="4">
        <v>152950</v>
      </c>
      <c r="E13" s="4">
        <v>1455570000</v>
      </c>
      <c r="F13" s="4">
        <f t="shared" si="3"/>
        <v>11307757917</v>
      </c>
      <c r="G13" s="4">
        <v>0</v>
      </c>
      <c r="H13" s="4">
        <v>0</v>
      </c>
      <c r="I13" s="4">
        <v>0</v>
      </c>
      <c r="J13" s="4">
        <v>138231000</v>
      </c>
      <c r="L13" s="4">
        <v>2262</v>
      </c>
      <c r="M13" s="4">
        <v>2883</v>
      </c>
      <c r="N13" s="4">
        <v>52</v>
      </c>
      <c r="O13" s="4">
        <v>84</v>
      </c>
      <c r="P13" s="4">
        <v>4561600</v>
      </c>
      <c r="Q13" s="4">
        <v>6263600</v>
      </c>
      <c r="R13" s="5">
        <v>1.7000000000000001E-2</v>
      </c>
      <c r="S13" s="4">
        <v>11325600</v>
      </c>
      <c r="T13" s="4">
        <f t="shared" si="1"/>
        <v>9664300</v>
      </c>
      <c r="U13" s="4">
        <f t="shared" si="4"/>
        <v>5597000</v>
      </c>
      <c r="V13" s="5">
        <v>3.1699999999999999E-2</v>
      </c>
    </row>
    <row r="14" spans="1:22" x14ac:dyDescent="0.2">
      <c r="A14" s="16" t="s">
        <v>340</v>
      </c>
      <c r="B14" s="4">
        <v>15300</v>
      </c>
      <c r="C14" s="4">
        <v>2854001</v>
      </c>
      <c r="D14" s="4">
        <v>-2838701</v>
      </c>
      <c r="E14" s="4">
        <v>-25306190000</v>
      </c>
      <c r="F14" s="4">
        <f t="shared" si="3"/>
        <v>9852187917</v>
      </c>
      <c r="G14" s="4">
        <v>0</v>
      </c>
      <c r="H14" s="4">
        <v>0</v>
      </c>
      <c r="I14" s="4">
        <v>0</v>
      </c>
      <c r="J14" s="4">
        <v>138231000</v>
      </c>
      <c r="L14" s="4">
        <v>2116</v>
      </c>
      <c r="M14" s="4">
        <v>3449</v>
      </c>
      <c r="N14" s="4">
        <v>44</v>
      </c>
      <c r="O14" s="4">
        <v>102</v>
      </c>
      <c r="P14" s="4">
        <v>4402300</v>
      </c>
      <c r="Q14" s="4">
        <v>7544800</v>
      </c>
      <c r="R14" s="5">
        <v>-1.24E-2</v>
      </c>
      <c r="S14" s="4">
        <v>12477100</v>
      </c>
      <c r="T14" s="4">
        <f t="shared" si="1"/>
        <v>9406480</v>
      </c>
      <c r="U14" s="4">
        <f t="shared" si="4"/>
        <v>5365700</v>
      </c>
      <c r="V14" s="5">
        <v>3.2899999999999999E-2</v>
      </c>
    </row>
    <row r="15" spans="1:22" x14ac:dyDescent="0.2">
      <c r="A15" s="16" t="s">
        <v>339</v>
      </c>
      <c r="B15" s="4">
        <v>1162200</v>
      </c>
      <c r="C15" s="4">
        <v>381000</v>
      </c>
      <c r="D15" s="4">
        <v>781200</v>
      </c>
      <c r="E15" s="4">
        <v>6985890000</v>
      </c>
      <c r="F15" s="4">
        <f t="shared" si="3"/>
        <v>35158377917</v>
      </c>
      <c r="G15" s="4">
        <v>0</v>
      </c>
      <c r="H15" s="4">
        <v>0</v>
      </c>
      <c r="I15" s="4">
        <v>0</v>
      </c>
      <c r="J15" s="4">
        <v>185166000</v>
      </c>
      <c r="L15" s="4">
        <v>2552</v>
      </c>
      <c r="M15" s="4">
        <v>2618</v>
      </c>
      <c r="N15" s="4">
        <v>76</v>
      </c>
      <c r="O15" s="4">
        <v>58</v>
      </c>
      <c r="P15" s="4">
        <v>5665200</v>
      </c>
      <c r="Q15" s="4">
        <v>5808300</v>
      </c>
      <c r="R15" s="5">
        <v>1.7100000000000001E-2</v>
      </c>
      <c r="S15" s="4">
        <v>12704200</v>
      </c>
      <c r="T15" s="4">
        <f t="shared" si="1"/>
        <v>8798110</v>
      </c>
      <c r="U15" s="4">
        <f t="shared" si="4"/>
        <v>5365700</v>
      </c>
      <c r="V15" s="5">
        <v>2.6600000000000002E-2</v>
      </c>
    </row>
    <row r="16" spans="1:22" x14ac:dyDescent="0.2">
      <c r="A16" s="16" t="s">
        <v>338</v>
      </c>
      <c r="B16" s="4">
        <v>41300</v>
      </c>
      <c r="C16" s="4">
        <v>50000</v>
      </c>
      <c r="D16" s="4">
        <v>-8700</v>
      </c>
      <c r="E16" s="4">
        <v>-76870000</v>
      </c>
      <c r="F16" s="4">
        <f t="shared" si="3"/>
        <v>28172487917</v>
      </c>
      <c r="G16" s="4">
        <v>0</v>
      </c>
      <c r="H16" s="4">
        <v>0</v>
      </c>
      <c r="I16" s="4">
        <v>0</v>
      </c>
      <c r="J16" s="4">
        <v>340740000</v>
      </c>
      <c r="L16" s="4">
        <v>1263</v>
      </c>
      <c r="M16" s="4">
        <v>1774</v>
      </c>
      <c r="N16" s="4">
        <v>22</v>
      </c>
      <c r="O16" s="4">
        <v>28</v>
      </c>
      <c r="P16" s="4">
        <v>2349900</v>
      </c>
      <c r="Q16" s="4">
        <v>2787900</v>
      </c>
      <c r="R16" s="5">
        <v>-6.8000000000000005E-3</v>
      </c>
      <c r="S16" s="4">
        <v>5597000</v>
      </c>
      <c r="T16" s="4">
        <f t="shared" si="1"/>
        <v>9095220</v>
      </c>
      <c r="U16" s="4">
        <f t="shared" si="4"/>
        <v>5019200</v>
      </c>
      <c r="V16" s="5">
        <v>1.2500000000000001E-2</v>
      </c>
    </row>
    <row r="17" spans="1:22" x14ac:dyDescent="0.2">
      <c r="A17" s="16" t="s">
        <v>337</v>
      </c>
      <c r="B17" s="4">
        <v>3328300</v>
      </c>
      <c r="C17" s="4">
        <v>239100</v>
      </c>
      <c r="D17" s="4">
        <v>3089200</v>
      </c>
      <c r="E17" s="4">
        <v>27622070000</v>
      </c>
      <c r="F17" s="4">
        <f t="shared" si="3"/>
        <v>28249357917</v>
      </c>
      <c r="G17" s="4">
        <v>0</v>
      </c>
      <c r="H17" s="4">
        <v>0</v>
      </c>
      <c r="I17" s="4">
        <v>0</v>
      </c>
      <c r="J17" s="4">
        <v>40068000</v>
      </c>
      <c r="L17" s="4">
        <v>5500</v>
      </c>
      <c r="M17" s="4">
        <v>4240</v>
      </c>
      <c r="N17" s="4">
        <v>137</v>
      </c>
      <c r="O17" s="4">
        <v>88</v>
      </c>
      <c r="P17" s="4">
        <v>11700400</v>
      </c>
      <c r="Q17" s="4">
        <v>8680500</v>
      </c>
      <c r="R17" s="5">
        <v>2.6699999999999998E-2</v>
      </c>
      <c r="S17" s="4">
        <v>21588100</v>
      </c>
      <c r="T17" s="4">
        <f t="shared" si="1"/>
        <v>7582300</v>
      </c>
      <c r="U17" s="4">
        <f t="shared" si="4"/>
        <v>5019200</v>
      </c>
      <c r="V17" s="5">
        <v>5.6600000000000004E-2</v>
      </c>
    </row>
    <row r="18" spans="1:22" x14ac:dyDescent="0.2">
      <c r="A18" s="16" t="s">
        <v>336</v>
      </c>
      <c r="B18" s="4">
        <v>778700</v>
      </c>
      <c r="C18" s="4">
        <v>155800</v>
      </c>
      <c r="D18" s="4">
        <v>622900</v>
      </c>
      <c r="E18" s="4">
        <v>5399150000</v>
      </c>
      <c r="F18" s="4">
        <f t="shared" si="3"/>
        <v>627287917</v>
      </c>
      <c r="G18" s="4">
        <v>0</v>
      </c>
      <c r="H18" s="4">
        <v>0</v>
      </c>
      <c r="I18" s="4">
        <v>0</v>
      </c>
      <c r="J18" s="4">
        <v>-191726000</v>
      </c>
      <c r="L18" s="4">
        <v>3053</v>
      </c>
      <c r="M18" s="4">
        <v>3207</v>
      </c>
      <c r="N18" s="4">
        <v>72</v>
      </c>
      <c r="O18" s="4">
        <v>86</v>
      </c>
      <c r="P18" s="4">
        <v>6553400</v>
      </c>
      <c r="Q18" s="4">
        <v>7291000</v>
      </c>
      <c r="R18" s="5">
        <v>1.3000000000000001E-2</v>
      </c>
      <c r="S18" s="4">
        <v>14714500</v>
      </c>
      <c r="T18" s="4">
        <f t="shared" si="1"/>
        <v>7835430</v>
      </c>
      <c r="U18" s="4">
        <f t="shared" si="4"/>
        <v>5019200</v>
      </c>
      <c r="V18" s="5">
        <v>5.3499999999999999E-2</v>
      </c>
    </row>
    <row r="19" spans="1:22" x14ac:dyDescent="0.2">
      <c r="A19" s="16" t="s">
        <v>335</v>
      </c>
      <c r="B19" s="4">
        <v>109900</v>
      </c>
      <c r="C19" s="4">
        <v>216059</v>
      </c>
      <c r="D19" s="4">
        <v>-106159</v>
      </c>
      <c r="E19" s="4">
        <v>-903390000</v>
      </c>
      <c r="F19" s="4">
        <f t="shared" si="3"/>
        <v>-4771862083</v>
      </c>
      <c r="G19" s="4">
        <v>0</v>
      </c>
      <c r="H19" s="4">
        <v>0</v>
      </c>
      <c r="I19" s="4">
        <v>0</v>
      </c>
      <c r="J19" s="4">
        <v>-69210000</v>
      </c>
      <c r="L19" s="4">
        <v>1220</v>
      </c>
      <c r="M19" s="4">
        <v>1441</v>
      </c>
      <c r="N19" s="4">
        <v>20</v>
      </c>
      <c r="O19" s="4">
        <v>34</v>
      </c>
      <c r="P19" s="4">
        <v>2123400</v>
      </c>
      <c r="Q19" s="4">
        <v>2683800</v>
      </c>
      <c r="R19" s="5">
        <v>-1.1000000000000001E-3</v>
      </c>
      <c r="S19" s="4">
        <v>5365700</v>
      </c>
      <c r="T19" s="4">
        <f t="shared" si="1"/>
        <v>8192010</v>
      </c>
      <c r="U19" s="4">
        <f t="shared" si="4"/>
        <v>5019200</v>
      </c>
      <c r="V19" s="5">
        <v>1.9699999999999999E-2</v>
      </c>
    </row>
    <row r="20" spans="1:22" x14ac:dyDescent="0.2">
      <c r="A20" s="16" t="s">
        <v>334</v>
      </c>
      <c r="B20" s="4">
        <v>37800</v>
      </c>
      <c r="C20" s="4">
        <v>112700</v>
      </c>
      <c r="D20" s="4">
        <v>-74900</v>
      </c>
      <c r="E20" s="4">
        <v>-641400000</v>
      </c>
      <c r="F20" s="4">
        <f t="shared" si="3"/>
        <v>-3868472083</v>
      </c>
      <c r="G20" s="4">
        <v>0</v>
      </c>
      <c r="H20" s="4">
        <v>0</v>
      </c>
      <c r="I20" s="4">
        <v>0</v>
      </c>
      <c r="J20" s="4">
        <v>-38870000</v>
      </c>
      <c r="L20" s="4">
        <v>1189</v>
      </c>
      <c r="M20" s="4">
        <v>2145</v>
      </c>
      <c r="N20" s="4">
        <v>19</v>
      </c>
      <c r="O20" s="4">
        <v>36</v>
      </c>
      <c r="P20" s="4">
        <v>1962900</v>
      </c>
      <c r="Q20" s="4">
        <v>3728500</v>
      </c>
      <c r="R20" s="5">
        <v>-1.1699999999999999E-2</v>
      </c>
      <c r="S20" s="4">
        <v>6269700</v>
      </c>
      <c r="T20" s="4">
        <f t="shared" si="1"/>
        <v>8166000</v>
      </c>
      <c r="U20" s="4">
        <f t="shared" si="4"/>
        <v>5019200</v>
      </c>
      <c r="V20" s="5">
        <v>2.53E-2</v>
      </c>
    </row>
    <row r="21" spans="1:22" x14ac:dyDescent="0.2">
      <c r="A21" s="16" t="s">
        <v>333</v>
      </c>
      <c r="B21" s="4">
        <v>79300</v>
      </c>
      <c r="C21" s="4">
        <v>52100</v>
      </c>
      <c r="D21" s="4">
        <v>27200</v>
      </c>
      <c r="E21" s="4">
        <v>231830000</v>
      </c>
      <c r="F21" s="4">
        <f t="shared" si="3"/>
        <v>-3227072083</v>
      </c>
      <c r="G21" s="4">
        <v>0</v>
      </c>
      <c r="H21" s="4">
        <v>0</v>
      </c>
      <c r="I21" s="4">
        <v>0</v>
      </c>
      <c r="J21" s="4">
        <v>-38870000</v>
      </c>
      <c r="L21" s="4">
        <v>1391</v>
      </c>
      <c r="M21" s="4">
        <v>1280</v>
      </c>
      <c r="N21" s="4">
        <v>20</v>
      </c>
      <c r="O21" s="4">
        <v>20</v>
      </c>
      <c r="P21" s="4">
        <v>2414900</v>
      </c>
      <c r="Q21" s="4">
        <v>2290900</v>
      </c>
      <c r="R21" s="5">
        <v>2.7400000000000001E-2</v>
      </c>
      <c r="S21" s="4">
        <v>5019200</v>
      </c>
      <c r="T21" s="4">
        <f t="shared" si="1"/>
        <v>8185070</v>
      </c>
      <c r="U21" s="4">
        <f t="shared" si="4"/>
        <v>6104500</v>
      </c>
      <c r="V21" s="5">
        <v>2.6699999999999998E-2</v>
      </c>
    </row>
    <row r="22" spans="1:22" x14ac:dyDescent="0.2">
      <c r="A22" s="16" t="s">
        <v>332</v>
      </c>
      <c r="B22" s="4">
        <v>5500</v>
      </c>
      <c r="C22" s="4">
        <v>20800</v>
      </c>
      <c r="D22" s="4">
        <v>-15300</v>
      </c>
      <c r="E22" s="4">
        <v>-129480000</v>
      </c>
      <c r="F22" s="4">
        <f t="shared" si="3"/>
        <v>-3458902083</v>
      </c>
      <c r="L22" s="4">
        <v>1349</v>
      </c>
      <c r="M22" s="4">
        <v>2068</v>
      </c>
      <c r="N22" s="4">
        <v>26</v>
      </c>
      <c r="O22" s="4">
        <v>35</v>
      </c>
      <c r="P22" s="4">
        <v>2349100</v>
      </c>
      <c r="Q22" s="4">
        <v>3610200</v>
      </c>
      <c r="R22" s="5">
        <v>-1.3000000000000001E-2</v>
      </c>
      <c r="S22" s="4">
        <v>6803000</v>
      </c>
      <c r="T22" s="4">
        <f t="shared" si="1"/>
        <v>8030260</v>
      </c>
      <c r="U22" s="4">
        <f t="shared" si="4"/>
        <v>6104500</v>
      </c>
      <c r="V22" s="5">
        <v>1.7600000000000001E-2</v>
      </c>
    </row>
    <row r="23" spans="1:22" x14ac:dyDescent="0.2">
      <c r="A23" s="16" t="s">
        <v>331</v>
      </c>
      <c r="B23" s="4">
        <v>14900</v>
      </c>
      <c r="C23" s="4">
        <v>50900</v>
      </c>
      <c r="D23" s="4">
        <v>-36000</v>
      </c>
      <c r="E23" s="4">
        <v>-313180000</v>
      </c>
      <c r="F23" s="4">
        <f t="shared" si="3"/>
        <v>-3329422083</v>
      </c>
      <c r="G23" s="4">
        <v>0</v>
      </c>
      <c r="H23" s="4">
        <v>0</v>
      </c>
      <c r="I23" s="4">
        <v>0</v>
      </c>
      <c r="J23" s="4">
        <v>46769000</v>
      </c>
      <c r="L23" s="4">
        <v>1114</v>
      </c>
      <c r="M23" s="4">
        <v>1752</v>
      </c>
      <c r="N23" s="4">
        <v>17</v>
      </c>
      <c r="O23" s="4">
        <v>27</v>
      </c>
      <c r="P23" s="4">
        <v>1835700</v>
      </c>
      <c r="Q23" s="4">
        <v>3066000</v>
      </c>
      <c r="R23" s="5">
        <v>-1.9900000000000001E-2</v>
      </c>
      <c r="S23" s="4">
        <v>6104500</v>
      </c>
      <c r="T23" s="4">
        <f t="shared" si="1"/>
        <v>7828300</v>
      </c>
      <c r="U23" s="4">
        <f t="shared" si="4"/>
        <v>6458900</v>
      </c>
      <c r="V23" s="5">
        <v>3.4099999999999998E-2</v>
      </c>
    </row>
    <row r="24" spans="1:22" x14ac:dyDescent="0.2">
      <c r="A24" s="16" t="s">
        <v>330</v>
      </c>
      <c r="B24" s="4">
        <v>103910</v>
      </c>
      <c r="C24" s="4">
        <v>70400</v>
      </c>
      <c r="D24" s="4">
        <v>33510</v>
      </c>
      <c r="E24" s="4">
        <v>287650000</v>
      </c>
      <c r="F24" s="4">
        <f t="shared" si="3"/>
        <v>-3016242083</v>
      </c>
      <c r="L24" s="4">
        <v>2330</v>
      </c>
      <c r="M24" s="4">
        <v>2434</v>
      </c>
      <c r="N24" s="4">
        <v>38</v>
      </c>
      <c r="O24" s="4">
        <v>50</v>
      </c>
      <c r="P24" s="4">
        <v>4440100</v>
      </c>
      <c r="Q24" s="4">
        <v>4876900</v>
      </c>
      <c r="R24" s="5">
        <v>6.9999999999999993E-3</v>
      </c>
      <c r="S24" s="4">
        <v>9898900</v>
      </c>
      <c r="T24" s="4">
        <f t="shared" si="1"/>
        <v>7586210</v>
      </c>
      <c r="U24" s="4">
        <f t="shared" si="4"/>
        <v>6458900</v>
      </c>
      <c r="V24" s="5">
        <v>3.8100000000000002E-2</v>
      </c>
    </row>
    <row r="25" spans="1:22" x14ac:dyDescent="0.2">
      <c r="A25" s="16" t="s">
        <v>329</v>
      </c>
      <c r="B25" s="4">
        <v>7200</v>
      </c>
      <c r="C25" s="4">
        <v>793900</v>
      </c>
      <c r="D25" s="4">
        <v>-786700</v>
      </c>
      <c r="E25" s="4">
        <v>-6791980000</v>
      </c>
      <c r="F25" s="4">
        <f t="shared" si="3"/>
        <v>-3303892083</v>
      </c>
      <c r="G25" s="4">
        <v>0</v>
      </c>
      <c r="H25" s="4">
        <v>0</v>
      </c>
      <c r="I25" s="4">
        <v>0</v>
      </c>
      <c r="J25" s="4">
        <v>-147537000</v>
      </c>
      <c r="L25" s="4">
        <v>1196</v>
      </c>
      <c r="M25" s="4">
        <v>2103</v>
      </c>
      <c r="N25" s="4">
        <v>26</v>
      </c>
      <c r="O25" s="4">
        <v>41</v>
      </c>
      <c r="P25" s="4">
        <v>2222100</v>
      </c>
      <c r="Q25" s="4">
        <v>4046700</v>
      </c>
      <c r="R25" s="5">
        <v>-5.7999999999999996E-3</v>
      </c>
      <c r="S25" s="4">
        <v>6620500</v>
      </c>
      <c r="T25" s="4">
        <f t="shared" si="1"/>
        <v>8063510</v>
      </c>
      <c r="U25" s="4">
        <f t="shared" si="4"/>
        <v>6009600</v>
      </c>
      <c r="V25" s="5">
        <v>1.4999999999999999E-2</v>
      </c>
    </row>
    <row r="26" spans="1:22" x14ac:dyDescent="0.2">
      <c r="A26" s="16" t="s">
        <v>328</v>
      </c>
      <c r="B26" s="4">
        <v>266611</v>
      </c>
      <c r="C26" s="4">
        <v>203400</v>
      </c>
      <c r="D26" s="4">
        <v>63211</v>
      </c>
      <c r="E26" s="4">
        <v>520450000</v>
      </c>
      <c r="F26" s="4">
        <f t="shared" si="3"/>
        <v>3488087917</v>
      </c>
      <c r="G26" s="4">
        <v>0</v>
      </c>
      <c r="H26" s="4">
        <v>0</v>
      </c>
      <c r="I26" s="4">
        <v>0</v>
      </c>
      <c r="J26" s="4">
        <v>140124000</v>
      </c>
      <c r="L26" s="4">
        <v>1270</v>
      </c>
      <c r="M26" s="4">
        <v>2763</v>
      </c>
      <c r="N26" s="4">
        <v>16</v>
      </c>
      <c r="O26" s="4">
        <v>41</v>
      </c>
      <c r="P26" s="4">
        <v>1965800</v>
      </c>
      <c r="Q26" s="4">
        <v>4733400</v>
      </c>
      <c r="R26" s="5">
        <v>-2.6499999999999999E-2</v>
      </c>
      <c r="S26" s="4">
        <v>8568100</v>
      </c>
      <c r="T26" s="4">
        <f t="shared" si="1"/>
        <v>7809960</v>
      </c>
      <c r="U26" s="4">
        <f t="shared" si="4"/>
        <v>5209900</v>
      </c>
      <c r="V26" s="5">
        <v>3.4700000000000002E-2</v>
      </c>
    </row>
    <row r="27" spans="1:22" x14ac:dyDescent="0.2">
      <c r="A27" s="16" t="s">
        <v>327</v>
      </c>
      <c r="B27" s="4">
        <v>48900</v>
      </c>
      <c r="C27" s="4">
        <v>13300</v>
      </c>
      <c r="D27" s="4">
        <v>35600</v>
      </c>
      <c r="E27" s="4">
        <v>315800000</v>
      </c>
      <c r="F27" s="4">
        <f t="shared" si="3"/>
        <v>2967637917</v>
      </c>
      <c r="G27" s="4">
        <v>0</v>
      </c>
      <c r="H27" s="4">
        <v>0</v>
      </c>
      <c r="I27" s="4">
        <v>0</v>
      </c>
      <c r="J27" s="4">
        <v>48069000</v>
      </c>
      <c r="L27" s="4">
        <v>1390</v>
      </c>
      <c r="M27" s="4">
        <v>2008</v>
      </c>
      <c r="N27" s="4">
        <v>18</v>
      </c>
      <c r="O27" s="4">
        <v>55</v>
      </c>
      <c r="P27" s="4">
        <v>2192300</v>
      </c>
      <c r="Q27" s="4">
        <v>3953700</v>
      </c>
      <c r="R27" s="5">
        <v>-1.01E-2</v>
      </c>
      <c r="S27" s="4">
        <v>6458900</v>
      </c>
      <c r="T27" s="4">
        <f t="shared" si="1"/>
        <v>7692370</v>
      </c>
      <c r="U27" s="4">
        <f t="shared" si="4"/>
        <v>5209900</v>
      </c>
      <c r="V27" s="5">
        <v>1.78E-2</v>
      </c>
    </row>
    <row r="28" spans="1:22" x14ac:dyDescent="0.2">
      <c r="A28" s="16" t="s">
        <v>326</v>
      </c>
      <c r="B28" s="4">
        <v>826202</v>
      </c>
      <c r="C28" s="4">
        <v>316000</v>
      </c>
      <c r="D28" s="4">
        <v>510202</v>
      </c>
      <c r="E28" s="4">
        <v>4466790000</v>
      </c>
      <c r="F28" s="4">
        <f t="shared" si="3"/>
        <v>2651837917</v>
      </c>
      <c r="G28" s="4">
        <v>0</v>
      </c>
      <c r="H28" s="4">
        <v>0</v>
      </c>
      <c r="I28" s="4">
        <v>0</v>
      </c>
      <c r="J28" s="4">
        <v>-169749000</v>
      </c>
      <c r="L28" s="4">
        <v>4110</v>
      </c>
      <c r="M28" s="4">
        <v>3804</v>
      </c>
      <c r="N28" s="4">
        <v>111</v>
      </c>
      <c r="O28" s="4">
        <v>77</v>
      </c>
      <c r="P28" s="4">
        <v>8717300</v>
      </c>
      <c r="Q28" s="4">
        <v>7612100</v>
      </c>
      <c r="R28" s="5">
        <v>4.4199999999999996E-2</v>
      </c>
      <c r="S28" s="4">
        <v>17245800</v>
      </c>
      <c r="T28" s="4">
        <f t="shared" si="1"/>
        <v>6475480</v>
      </c>
      <c r="U28" s="4">
        <f t="shared" si="4"/>
        <v>4084900</v>
      </c>
      <c r="V28" s="5">
        <v>5.3399999999999996E-2</v>
      </c>
    </row>
    <row r="29" spans="1:22" x14ac:dyDescent="0.2">
      <c r="A29" s="16" t="s">
        <v>325</v>
      </c>
      <c r="B29" s="4">
        <v>128300</v>
      </c>
      <c r="C29" s="4">
        <v>25425</v>
      </c>
      <c r="D29" s="4">
        <v>102875</v>
      </c>
      <c r="E29" s="4">
        <v>884450000</v>
      </c>
      <c r="F29" s="4">
        <f t="shared" si="3"/>
        <v>-1814952083</v>
      </c>
      <c r="G29" s="4">
        <v>0</v>
      </c>
      <c r="H29" s="4">
        <v>0</v>
      </c>
      <c r="I29" s="4">
        <v>0</v>
      </c>
      <c r="J29" s="4">
        <v>-214003000</v>
      </c>
      <c r="L29" s="4">
        <v>2238</v>
      </c>
      <c r="M29" s="4">
        <v>1792</v>
      </c>
      <c r="N29" s="4">
        <v>44</v>
      </c>
      <c r="O29" s="4">
        <v>48</v>
      </c>
      <c r="P29" s="4">
        <v>4641900</v>
      </c>
      <c r="Q29" s="4">
        <v>3677900</v>
      </c>
      <c r="R29" s="5">
        <v>1.66E-2</v>
      </c>
      <c r="S29" s="4">
        <v>8931500</v>
      </c>
      <c r="T29" s="4">
        <f t="shared" si="1"/>
        <v>6971940</v>
      </c>
      <c r="U29" s="4">
        <f t="shared" si="4"/>
        <v>4084900</v>
      </c>
      <c r="V29" s="5">
        <v>2.4399999999999998E-2</v>
      </c>
    </row>
    <row r="30" spans="1:22" x14ac:dyDescent="0.2">
      <c r="A30" s="16" t="s">
        <v>324</v>
      </c>
      <c r="B30" s="4">
        <v>4000</v>
      </c>
      <c r="C30" s="4">
        <v>36800</v>
      </c>
      <c r="D30" s="4">
        <v>-32800</v>
      </c>
      <c r="E30" s="4">
        <v>-278100000</v>
      </c>
      <c r="F30" s="4">
        <f t="shared" si="3"/>
        <v>-2699402083</v>
      </c>
      <c r="G30" s="4">
        <v>0</v>
      </c>
      <c r="H30" s="4">
        <v>0</v>
      </c>
      <c r="I30" s="4">
        <v>0</v>
      </c>
      <c r="J30" s="4">
        <v>-107116000</v>
      </c>
      <c r="L30" s="4">
        <v>981</v>
      </c>
      <c r="M30" s="4">
        <v>1588</v>
      </c>
      <c r="N30" s="4">
        <v>35</v>
      </c>
      <c r="O30" s="4">
        <v>29</v>
      </c>
      <c r="P30" s="4">
        <v>2622200</v>
      </c>
      <c r="Q30" s="4">
        <v>3011100</v>
      </c>
      <c r="R30" s="5">
        <v>-3.4999999999999996E-3</v>
      </c>
      <c r="S30" s="4">
        <v>6009600</v>
      </c>
      <c r="T30" s="4">
        <f t="shared" si="1"/>
        <v>6673640</v>
      </c>
      <c r="U30" s="4">
        <f t="shared" si="4"/>
        <v>4084900</v>
      </c>
      <c r="V30" s="5">
        <v>1.3999999999999999E-2</v>
      </c>
    </row>
    <row r="31" spans="1:22" x14ac:dyDescent="0.2">
      <c r="A31" s="16" t="s">
        <v>323</v>
      </c>
      <c r="B31" s="4">
        <v>32600</v>
      </c>
      <c r="C31" s="4">
        <v>59600</v>
      </c>
      <c r="D31" s="4">
        <v>-27000</v>
      </c>
      <c r="E31" s="4">
        <v>-229020000</v>
      </c>
      <c r="F31" s="4">
        <f t="shared" si="3"/>
        <v>-2421302083</v>
      </c>
      <c r="G31" s="4">
        <v>0</v>
      </c>
      <c r="H31" s="4">
        <v>0</v>
      </c>
      <c r="I31" s="4">
        <v>0</v>
      </c>
      <c r="J31" s="4">
        <v>-113919000</v>
      </c>
      <c r="L31" s="4">
        <v>1213</v>
      </c>
      <c r="M31" s="4">
        <v>1635</v>
      </c>
      <c r="N31" s="4">
        <v>17</v>
      </c>
      <c r="O31" s="4">
        <v>30</v>
      </c>
      <c r="P31" s="4">
        <v>1991000</v>
      </c>
      <c r="Q31" s="4">
        <v>2852800</v>
      </c>
      <c r="R31" s="5">
        <v>-6.9999999999999993E-3</v>
      </c>
      <c r="S31" s="4">
        <v>5209900</v>
      </c>
      <c r="T31" s="4">
        <f t="shared" si="1"/>
        <v>6384990</v>
      </c>
      <c r="U31" s="4">
        <f t="shared" si="4"/>
        <v>4084900</v>
      </c>
      <c r="V31" s="5">
        <v>1.6299999999999999E-2</v>
      </c>
    </row>
    <row r="32" spans="1:22" x14ac:dyDescent="0.2">
      <c r="A32" s="16" t="s">
        <v>322</v>
      </c>
      <c r="B32" s="4">
        <v>286500</v>
      </c>
      <c r="C32" s="4">
        <v>112300</v>
      </c>
      <c r="D32" s="4">
        <v>174200</v>
      </c>
      <c r="E32" s="4">
        <v>1483180000</v>
      </c>
      <c r="F32" s="4">
        <f t="shared" si="3"/>
        <v>-2192282083</v>
      </c>
      <c r="G32" s="4">
        <v>0</v>
      </c>
      <c r="H32" s="4">
        <v>0</v>
      </c>
      <c r="I32" s="4">
        <v>0</v>
      </c>
      <c r="J32" s="4">
        <v>-113919000</v>
      </c>
      <c r="L32" s="4">
        <v>1184</v>
      </c>
      <c r="M32" s="4">
        <v>1292</v>
      </c>
      <c r="N32" s="4">
        <v>28</v>
      </c>
      <c r="O32" s="4">
        <v>19</v>
      </c>
      <c r="P32" s="4">
        <v>2298600</v>
      </c>
      <c r="Q32" s="4">
        <v>2292100</v>
      </c>
      <c r="R32" s="5">
        <v>1.7899999999999999E-2</v>
      </c>
      <c r="S32" s="4">
        <v>5254900</v>
      </c>
      <c r="T32" s="4">
        <f t="shared" si="1"/>
        <v>6225230</v>
      </c>
      <c r="U32" s="4">
        <f t="shared" si="4"/>
        <v>4084900</v>
      </c>
      <c r="V32" s="5">
        <v>1.8700000000000001E-2</v>
      </c>
    </row>
    <row r="33" spans="1:22" x14ac:dyDescent="0.2">
      <c r="A33" s="16" t="s">
        <v>321</v>
      </c>
      <c r="B33" s="4">
        <v>11800</v>
      </c>
      <c r="C33" s="4">
        <v>43800</v>
      </c>
      <c r="D33" s="4">
        <v>-32000</v>
      </c>
      <c r="E33" s="4">
        <v>-268850000</v>
      </c>
      <c r="F33" s="4">
        <f t="shared" si="3"/>
        <v>-3675462083</v>
      </c>
      <c r="G33" s="4">
        <v>0</v>
      </c>
      <c r="H33" s="4">
        <v>0</v>
      </c>
      <c r="I33" s="4">
        <v>0</v>
      </c>
      <c r="J33" s="4">
        <v>-204127000</v>
      </c>
      <c r="L33" s="4">
        <v>1029</v>
      </c>
      <c r="M33" s="4">
        <v>1149</v>
      </c>
      <c r="N33" s="4">
        <v>15</v>
      </c>
      <c r="O33" s="4">
        <v>29</v>
      </c>
      <c r="P33" s="4">
        <v>1714200</v>
      </c>
      <c r="Q33" s="4">
        <v>2185400</v>
      </c>
      <c r="R33" s="5">
        <v>1.1999999999999999E-3</v>
      </c>
      <c r="S33" s="4">
        <v>4084900</v>
      </c>
      <c r="T33" s="4">
        <f t="shared" si="1"/>
        <v>6424280</v>
      </c>
      <c r="U33" s="4">
        <f t="shared" si="4"/>
        <v>5076900</v>
      </c>
      <c r="V33" s="5">
        <v>1.9E-2</v>
      </c>
    </row>
    <row r="34" spans="1:22" x14ac:dyDescent="0.2">
      <c r="A34" s="16" t="s">
        <v>320</v>
      </c>
      <c r="B34" s="4">
        <v>91100</v>
      </c>
      <c r="C34" s="4">
        <v>445900</v>
      </c>
      <c r="D34" s="4">
        <v>-354800</v>
      </c>
      <c r="E34" s="4">
        <v>-3038560000</v>
      </c>
      <c r="F34" s="4">
        <f t="shared" si="3"/>
        <v>-3406612083</v>
      </c>
      <c r="G34" s="4">
        <v>0</v>
      </c>
      <c r="H34" s="4">
        <v>0</v>
      </c>
      <c r="I34" s="4">
        <v>0</v>
      </c>
      <c r="J34" s="4">
        <v>276777000</v>
      </c>
      <c r="L34" s="4">
        <v>1441</v>
      </c>
      <c r="M34" s="4">
        <v>2647</v>
      </c>
      <c r="N34" s="4">
        <v>22</v>
      </c>
      <c r="O34" s="4">
        <v>31</v>
      </c>
      <c r="P34" s="4">
        <v>2674800</v>
      </c>
      <c r="Q34" s="4">
        <v>4410800</v>
      </c>
      <c r="R34" s="5">
        <v>-3.0899999999999997E-2</v>
      </c>
      <c r="S34" s="4">
        <v>7478000</v>
      </c>
      <c r="T34" s="4">
        <f t="shared" si="1"/>
        <v>6054110</v>
      </c>
      <c r="U34" s="4">
        <f t="shared" si="4"/>
        <v>5076900</v>
      </c>
      <c r="V34" s="5">
        <v>4.4699999999999997E-2</v>
      </c>
    </row>
    <row r="35" spans="1:22" x14ac:dyDescent="0.2">
      <c r="A35" s="16" t="s">
        <v>319</v>
      </c>
      <c r="B35" s="4">
        <v>121700</v>
      </c>
      <c r="C35" s="4">
        <v>1100660</v>
      </c>
      <c r="D35" s="4">
        <v>-978960</v>
      </c>
      <c r="E35" s="4">
        <v>-8515300000</v>
      </c>
      <c r="F35" s="4">
        <f t="shared" si="3"/>
        <v>-368052083</v>
      </c>
      <c r="G35" s="4">
        <v>0</v>
      </c>
      <c r="H35" s="4">
        <v>0</v>
      </c>
      <c r="I35" s="4">
        <v>0</v>
      </c>
      <c r="J35" s="4">
        <v>-62475000</v>
      </c>
      <c r="L35" s="4">
        <v>2681</v>
      </c>
      <c r="M35" s="4">
        <v>2711</v>
      </c>
      <c r="N35" s="4">
        <v>57</v>
      </c>
      <c r="O35" s="4">
        <v>80</v>
      </c>
      <c r="P35" s="4">
        <v>5106300</v>
      </c>
      <c r="Q35" s="4">
        <v>5920400</v>
      </c>
      <c r="R35" s="5">
        <v>1.77E-2</v>
      </c>
      <c r="S35" s="4">
        <v>11393500</v>
      </c>
      <c r="T35" s="4">
        <f t="shared" si="1"/>
        <v>5128920</v>
      </c>
      <c r="U35" s="4">
        <f t="shared" si="4"/>
        <v>3026600</v>
      </c>
      <c r="V35" s="5">
        <v>3.73E-2</v>
      </c>
    </row>
    <row r="36" spans="1:22" x14ac:dyDescent="0.2">
      <c r="A36" s="16" t="s">
        <v>318</v>
      </c>
      <c r="B36" s="4">
        <v>3000</v>
      </c>
      <c r="C36" s="4">
        <v>1174748</v>
      </c>
      <c r="D36" s="4">
        <v>-1171748</v>
      </c>
      <c r="E36" s="4">
        <v>-9990260000</v>
      </c>
      <c r="F36" s="4">
        <f t="shared" si="3"/>
        <v>8147247917</v>
      </c>
      <c r="G36" s="4">
        <v>0</v>
      </c>
      <c r="H36" s="4">
        <v>0</v>
      </c>
      <c r="I36" s="4">
        <v>0</v>
      </c>
      <c r="J36" s="4">
        <v>69642000</v>
      </c>
      <c r="L36" s="4">
        <v>1250</v>
      </c>
      <c r="M36" s="4">
        <v>1580</v>
      </c>
      <c r="N36" s="4">
        <v>33</v>
      </c>
      <c r="O36" s="4">
        <v>36</v>
      </c>
      <c r="P36" s="4">
        <v>2526200</v>
      </c>
      <c r="Q36" s="4">
        <v>3388800</v>
      </c>
      <c r="R36" s="5">
        <v>0</v>
      </c>
      <c r="S36" s="4">
        <v>6032600</v>
      </c>
      <c r="T36" s="4">
        <f t="shared" si="1"/>
        <v>4948460</v>
      </c>
      <c r="U36" s="4">
        <f t="shared" si="4"/>
        <v>2323400</v>
      </c>
      <c r="V36" s="5">
        <v>1.9699999999999999E-2</v>
      </c>
    </row>
    <row r="37" spans="1:22" x14ac:dyDescent="0.2">
      <c r="A37" s="16" t="s">
        <v>317</v>
      </c>
      <c r="B37" s="4">
        <v>4500</v>
      </c>
      <c r="C37" s="4">
        <v>20100</v>
      </c>
      <c r="D37" s="4">
        <v>-15600</v>
      </c>
      <c r="E37" s="4">
        <v>-132630000</v>
      </c>
      <c r="F37" s="4">
        <f t="shared" si="3"/>
        <v>18137507917</v>
      </c>
      <c r="L37" s="4">
        <v>1187</v>
      </c>
      <c r="M37" s="4">
        <v>1750</v>
      </c>
      <c r="N37" s="4">
        <v>18</v>
      </c>
      <c r="O37" s="4">
        <v>35</v>
      </c>
      <c r="P37" s="4">
        <v>2041300</v>
      </c>
      <c r="Q37" s="4">
        <v>3155300</v>
      </c>
      <c r="R37" s="5">
        <v>-3.4999999999999996E-3</v>
      </c>
      <c r="S37" s="4">
        <v>5283000</v>
      </c>
      <c r="T37" s="4">
        <f t="shared" si="1"/>
        <v>4697350</v>
      </c>
      <c r="U37" s="4">
        <f t="shared" si="4"/>
        <v>2323400</v>
      </c>
      <c r="V37" s="5">
        <v>1.6299999999999999E-2</v>
      </c>
    </row>
    <row r="38" spans="1:22" x14ac:dyDescent="0.2">
      <c r="A38" s="16" t="s">
        <v>316</v>
      </c>
      <c r="B38" s="4">
        <v>42700</v>
      </c>
      <c r="C38" s="4">
        <v>16400</v>
      </c>
      <c r="D38" s="4">
        <v>26300</v>
      </c>
      <c r="E38" s="4">
        <v>223770000</v>
      </c>
      <c r="F38" s="4">
        <f t="shared" si="3"/>
        <v>18270137917</v>
      </c>
      <c r="G38" s="4">
        <v>0</v>
      </c>
      <c r="H38" s="4">
        <v>0</v>
      </c>
      <c r="I38" s="4">
        <v>0</v>
      </c>
      <c r="J38" s="4">
        <v>130356000</v>
      </c>
      <c r="L38" s="4">
        <v>1114</v>
      </c>
      <c r="M38" s="4">
        <v>1865</v>
      </c>
      <c r="N38" s="4">
        <v>13</v>
      </c>
      <c r="O38" s="4">
        <v>25</v>
      </c>
      <c r="P38" s="4">
        <v>1834200</v>
      </c>
      <c r="Q38" s="4">
        <v>2978900</v>
      </c>
      <c r="R38" s="5">
        <v>-8.1000000000000013E-3</v>
      </c>
      <c r="S38" s="4">
        <v>5076900</v>
      </c>
      <c r="T38" s="4">
        <f t="shared" si="1"/>
        <v>4468210</v>
      </c>
      <c r="U38" s="4">
        <f t="shared" si="4"/>
        <v>2323400</v>
      </c>
      <c r="V38" s="5">
        <v>2.0899999999999998E-2</v>
      </c>
    </row>
    <row r="39" spans="1:22" x14ac:dyDescent="0.2">
      <c r="A39" s="16" t="s">
        <v>315</v>
      </c>
      <c r="B39" s="4">
        <v>2875300</v>
      </c>
      <c r="C39" s="4">
        <v>260000</v>
      </c>
      <c r="D39" s="4">
        <v>2615300</v>
      </c>
      <c r="E39" s="4">
        <v>22167900000</v>
      </c>
      <c r="F39" s="4">
        <f t="shared" ref="F39:F61" si="5">E39+F40</f>
        <v>18046367917</v>
      </c>
      <c r="G39" s="4">
        <v>0</v>
      </c>
      <c r="H39" s="4">
        <v>0</v>
      </c>
      <c r="I39" s="4">
        <v>0</v>
      </c>
      <c r="J39" s="4">
        <v>44334000</v>
      </c>
      <c r="L39" s="4">
        <v>3606</v>
      </c>
      <c r="M39" s="4">
        <v>3982</v>
      </c>
      <c r="N39" s="4">
        <v>98</v>
      </c>
      <c r="O39" s="4">
        <v>61</v>
      </c>
      <c r="P39" s="4">
        <v>7879500</v>
      </c>
      <c r="Q39" s="4">
        <v>5689900</v>
      </c>
      <c r="R39" s="5">
        <v>4.7500000000000001E-2</v>
      </c>
      <c r="S39" s="4">
        <v>13896100</v>
      </c>
      <c r="T39" s="4">
        <f t="shared" ref="T39:T44" si="6">AVERAGE(S40:S49)</f>
        <v>3318020</v>
      </c>
      <c r="U39" s="4">
        <f t="shared" ref="U39:U44" si="7">MIN(S40:S44)</f>
        <v>2323400</v>
      </c>
      <c r="V39" s="5">
        <v>5.4199999999999998E-2</v>
      </c>
    </row>
    <row r="40" spans="1:22" x14ac:dyDescent="0.2">
      <c r="A40" s="16" t="s">
        <v>314</v>
      </c>
      <c r="B40" s="4">
        <v>28000</v>
      </c>
      <c r="C40" s="4">
        <v>3600</v>
      </c>
      <c r="D40" s="4">
        <v>24400</v>
      </c>
      <c r="E40" s="4">
        <v>199260000</v>
      </c>
      <c r="F40" s="4">
        <f t="shared" si="5"/>
        <v>-4121532083</v>
      </c>
      <c r="G40" s="4">
        <v>0</v>
      </c>
      <c r="H40" s="4">
        <v>0</v>
      </c>
      <c r="I40" s="4">
        <v>0</v>
      </c>
      <c r="J40" s="4">
        <v>44334000</v>
      </c>
      <c r="L40" s="4">
        <v>776</v>
      </c>
      <c r="M40" s="4">
        <v>911</v>
      </c>
      <c r="N40" s="4">
        <v>11</v>
      </c>
      <c r="O40" s="4">
        <v>19</v>
      </c>
      <c r="P40" s="4">
        <v>1145500</v>
      </c>
      <c r="Q40" s="4">
        <v>1702400</v>
      </c>
      <c r="R40" s="5">
        <v>6.1999999999999998E-3</v>
      </c>
      <c r="S40" s="4">
        <v>3026600</v>
      </c>
      <c r="T40" s="4">
        <f t="shared" si="6"/>
        <v>3708460</v>
      </c>
      <c r="U40" s="4">
        <f t="shared" si="7"/>
        <v>2141600</v>
      </c>
      <c r="V40" s="5">
        <v>1.4499999999999999E-2</v>
      </c>
    </row>
    <row r="41" spans="1:22" x14ac:dyDescent="0.2">
      <c r="A41" s="16" t="s">
        <v>310</v>
      </c>
      <c r="B41" s="4">
        <v>8700</v>
      </c>
      <c r="C41" s="4">
        <v>14900</v>
      </c>
      <c r="D41" s="4">
        <v>-6200</v>
      </c>
      <c r="E41" s="4">
        <v>-51090000</v>
      </c>
      <c r="F41" s="4">
        <f t="shared" si="5"/>
        <v>-4320792083</v>
      </c>
      <c r="G41" s="4">
        <v>0</v>
      </c>
      <c r="H41" s="4">
        <v>0</v>
      </c>
      <c r="I41" s="4">
        <v>0</v>
      </c>
      <c r="J41" s="4">
        <v>44046000</v>
      </c>
      <c r="L41" s="4">
        <v>582</v>
      </c>
      <c r="M41" s="4">
        <v>853</v>
      </c>
      <c r="N41" s="4">
        <v>4</v>
      </c>
      <c r="O41" s="4">
        <v>13</v>
      </c>
      <c r="P41" s="4">
        <v>793500</v>
      </c>
      <c r="Q41" s="4">
        <v>1401400</v>
      </c>
      <c r="R41" s="5">
        <v>5.0000000000000001E-3</v>
      </c>
      <c r="S41" s="4">
        <v>2323400</v>
      </c>
      <c r="T41" s="4">
        <f t="shared" si="6"/>
        <v>3864160</v>
      </c>
      <c r="U41" s="4">
        <f t="shared" si="7"/>
        <v>2141600</v>
      </c>
      <c r="V41" s="5">
        <v>7.4000000000000003E-3</v>
      </c>
    </row>
    <row r="42" spans="1:22" x14ac:dyDescent="0.2">
      <c r="A42" s="16" t="s">
        <v>309</v>
      </c>
      <c r="B42" s="4">
        <v>3600</v>
      </c>
      <c r="C42" s="4">
        <v>0</v>
      </c>
      <c r="D42" s="4">
        <v>3600</v>
      </c>
      <c r="E42" s="4">
        <v>29420000</v>
      </c>
      <c r="F42" s="4">
        <f t="shared" si="5"/>
        <v>-4269702083</v>
      </c>
      <c r="G42" s="4">
        <v>0</v>
      </c>
      <c r="H42" s="4">
        <v>0</v>
      </c>
      <c r="I42" s="4">
        <v>0</v>
      </c>
      <c r="J42" s="4">
        <v>14724000</v>
      </c>
      <c r="L42" s="4">
        <v>620</v>
      </c>
      <c r="M42" s="4">
        <v>1156</v>
      </c>
      <c r="N42" s="4">
        <v>8</v>
      </c>
      <c r="O42" s="4">
        <v>18</v>
      </c>
      <c r="P42" s="4">
        <v>1032300</v>
      </c>
      <c r="Q42" s="4">
        <v>1811700</v>
      </c>
      <c r="R42" s="5">
        <v>0</v>
      </c>
      <c r="S42" s="4">
        <v>3657300</v>
      </c>
      <c r="T42" s="4">
        <f t="shared" si="6"/>
        <v>3914620</v>
      </c>
      <c r="U42" s="4">
        <f t="shared" si="7"/>
        <v>2141600</v>
      </c>
      <c r="V42" s="5">
        <v>1.1000000000000001E-2</v>
      </c>
    </row>
    <row r="43" spans="1:22" x14ac:dyDescent="0.2">
      <c r="A43" s="16" t="s">
        <v>306</v>
      </c>
      <c r="B43" s="4">
        <v>32000</v>
      </c>
      <c r="C43" s="4">
        <v>160065</v>
      </c>
      <c r="D43" s="4">
        <v>-128065</v>
      </c>
      <c r="E43" s="4">
        <v>-1049110000</v>
      </c>
      <c r="F43" s="4">
        <f t="shared" si="5"/>
        <v>-4299122083</v>
      </c>
      <c r="G43" s="4">
        <v>0</v>
      </c>
      <c r="H43" s="4">
        <v>0</v>
      </c>
      <c r="I43" s="4">
        <v>0</v>
      </c>
      <c r="J43" s="4">
        <v>220572000</v>
      </c>
      <c r="L43" s="4">
        <v>1222</v>
      </c>
      <c r="M43" s="4">
        <v>2756</v>
      </c>
      <c r="N43" s="4">
        <v>21</v>
      </c>
      <c r="O43" s="4">
        <v>33</v>
      </c>
      <c r="P43" s="4">
        <v>2049000</v>
      </c>
      <c r="Q43" s="4">
        <v>3770500</v>
      </c>
      <c r="R43" s="5">
        <v>-1.47E-2</v>
      </c>
      <c r="S43" s="4">
        <v>6075400</v>
      </c>
      <c r="T43" s="4">
        <f t="shared" si="6"/>
        <v>3645890</v>
      </c>
      <c r="U43" s="4">
        <f t="shared" si="7"/>
        <v>2141600</v>
      </c>
      <c r="V43" s="5">
        <v>2.1700000000000001E-2</v>
      </c>
    </row>
    <row r="44" spans="1:22" x14ac:dyDescent="0.2">
      <c r="A44" s="16" t="s">
        <v>305</v>
      </c>
      <c r="B44" s="4">
        <v>800</v>
      </c>
      <c r="C44" s="4">
        <v>225800</v>
      </c>
      <c r="D44" s="4">
        <v>-225000</v>
      </c>
      <c r="E44" s="4">
        <v>-1870260000</v>
      </c>
      <c r="F44" s="4">
        <f t="shared" si="5"/>
        <v>-3250012083</v>
      </c>
      <c r="G44" s="4">
        <v>0</v>
      </c>
      <c r="H44" s="4">
        <v>0</v>
      </c>
      <c r="I44" s="4">
        <v>0</v>
      </c>
      <c r="J44" s="4">
        <v>-72000</v>
      </c>
      <c r="L44" s="4">
        <v>783</v>
      </c>
      <c r="M44" s="4">
        <v>1204</v>
      </c>
      <c r="N44" s="4">
        <v>17</v>
      </c>
      <c r="O44" s="4">
        <v>7</v>
      </c>
      <c r="P44" s="4">
        <v>1498200</v>
      </c>
      <c r="Q44" s="4">
        <v>1937800</v>
      </c>
      <c r="R44" s="5">
        <v>-2.3999999999999998E-3</v>
      </c>
      <c r="S44" s="4">
        <v>3776300</v>
      </c>
      <c r="T44" s="4">
        <f t="shared" si="6"/>
        <v>3543580</v>
      </c>
      <c r="U44" s="4">
        <f t="shared" si="7"/>
        <v>2141600</v>
      </c>
      <c r="V44" s="5">
        <v>1.5600000000000001E-2</v>
      </c>
    </row>
    <row r="45" spans="1:22" x14ac:dyDescent="0.2">
      <c r="A45" s="16" t="s">
        <v>304</v>
      </c>
      <c r="B45" s="4">
        <v>28500</v>
      </c>
      <c r="C45" s="4">
        <v>24900</v>
      </c>
      <c r="D45" s="4">
        <v>3600</v>
      </c>
      <c r="E45" s="4">
        <v>29829945</v>
      </c>
      <c r="F45" s="4">
        <f t="shared" si="5"/>
        <v>-1379752083</v>
      </c>
      <c r="G45" s="4">
        <v>0</v>
      </c>
      <c r="H45" s="4">
        <v>0</v>
      </c>
      <c r="I45" s="4">
        <v>0</v>
      </c>
      <c r="J45" s="4">
        <v>-15862000</v>
      </c>
      <c r="L45" s="4">
        <v>565</v>
      </c>
      <c r="M45" s="4">
        <v>727</v>
      </c>
      <c r="N45" s="4">
        <v>8</v>
      </c>
      <c r="O45" s="4">
        <v>6</v>
      </c>
      <c r="P45" s="4">
        <v>923800</v>
      </c>
      <c r="Q45" s="4">
        <v>1093900</v>
      </c>
      <c r="R45" s="5">
        <v>0</v>
      </c>
      <c r="S45" s="4">
        <v>2141600</v>
      </c>
      <c r="T45" s="4">
        <f t="shared" ref="T45:T52" si="8">AVERAGE(S46:S55)</f>
        <v>3658170</v>
      </c>
      <c r="U45" s="4">
        <f t="shared" ref="U45:U57" si="9">MIN(S46:S50)</f>
        <v>2394200</v>
      </c>
      <c r="V45" s="5">
        <v>9.5999999999999992E-3</v>
      </c>
    </row>
    <row r="46" spans="1:22" x14ac:dyDescent="0.2">
      <c r="A46" s="16" t="s">
        <v>303</v>
      </c>
      <c r="B46" s="4">
        <v>116200</v>
      </c>
      <c r="C46" s="4">
        <v>12700</v>
      </c>
      <c r="D46" s="4">
        <v>103500</v>
      </c>
      <c r="E46" s="4">
        <v>862567972</v>
      </c>
      <c r="F46" s="4">
        <f t="shared" si="5"/>
        <v>-1409582028</v>
      </c>
      <c r="G46" s="4">
        <v>0</v>
      </c>
      <c r="H46" s="4">
        <v>0</v>
      </c>
      <c r="I46" s="4">
        <v>0</v>
      </c>
      <c r="J46" s="4">
        <v>-67733000</v>
      </c>
      <c r="L46" s="4">
        <v>834</v>
      </c>
      <c r="M46" s="4">
        <v>1525</v>
      </c>
      <c r="N46" s="4">
        <v>14</v>
      </c>
      <c r="O46" s="4">
        <v>15</v>
      </c>
      <c r="P46" s="4">
        <v>1484300</v>
      </c>
      <c r="Q46" s="4">
        <v>2503500</v>
      </c>
      <c r="R46" s="5">
        <v>-6.0000000000000001E-3</v>
      </c>
      <c r="S46" s="4">
        <v>4228000</v>
      </c>
      <c r="T46" s="4">
        <f t="shared" si="8"/>
        <v>3565915.7</v>
      </c>
      <c r="U46" s="4">
        <f t="shared" si="9"/>
        <v>2394200</v>
      </c>
      <c r="V46" s="5">
        <v>2.3700000000000002E-2</v>
      </c>
    </row>
    <row r="47" spans="1:22" x14ac:dyDescent="0.2">
      <c r="A47" s="16" t="s">
        <v>299</v>
      </c>
      <c r="B47" s="4">
        <v>5700</v>
      </c>
      <c r="C47" s="4">
        <v>8100</v>
      </c>
      <c r="D47" s="4">
        <v>-2400</v>
      </c>
      <c r="E47" s="4">
        <v>-19960000</v>
      </c>
      <c r="F47" s="4">
        <f t="shared" si="5"/>
        <v>-2272150000</v>
      </c>
      <c r="G47" s="4">
        <v>0</v>
      </c>
      <c r="H47" s="4">
        <v>0</v>
      </c>
      <c r="I47" s="4">
        <v>0</v>
      </c>
      <c r="J47" s="4">
        <v>-67733000</v>
      </c>
      <c r="L47" s="4">
        <v>722</v>
      </c>
      <c r="M47" s="4">
        <v>986</v>
      </c>
      <c r="N47" s="4">
        <v>8</v>
      </c>
      <c r="O47" s="4">
        <v>12</v>
      </c>
      <c r="P47" s="4">
        <v>1109200</v>
      </c>
      <c r="Q47" s="4">
        <v>1529000</v>
      </c>
      <c r="R47" s="5">
        <v>0</v>
      </c>
      <c r="S47" s="4">
        <v>2771900</v>
      </c>
      <c r="T47" s="4">
        <f t="shared" si="8"/>
        <v>3567376</v>
      </c>
      <c r="U47" s="4">
        <f t="shared" si="9"/>
        <v>2394200</v>
      </c>
      <c r="V47" s="5">
        <v>1.0800000000000001E-2</v>
      </c>
    </row>
    <row r="48" spans="1:22" x14ac:dyDescent="0.2">
      <c r="A48" s="16" t="s">
        <v>298</v>
      </c>
      <c r="B48" s="4">
        <v>4700</v>
      </c>
      <c r="C48" s="4">
        <v>39500</v>
      </c>
      <c r="D48" s="4">
        <v>-34800</v>
      </c>
      <c r="E48" s="4">
        <v>-290960000</v>
      </c>
      <c r="F48" s="4">
        <f t="shared" si="5"/>
        <v>-2252190000</v>
      </c>
      <c r="G48" s="4">
        <v>0</v>
      </c>
      <c r="H48" s="4">
        <v>0</v>
      </c>
      <c r="I48" s="4">
        <v>0</v>
      </c>
      <c r="J48" s="4">
        <v>-301113000</v>
      </c>
      <c r="R48" s="5">
        <v>-7.1999999999999998E-3</v>
      </c>
      <c r="S48" s="4">
        <v>2785500</v>
      </c>
      <c r="T48" s="4">
        <f t="shared" si="8"/>
        <v>3650713.2</v>
      </c>
      <c r="U48" s="4">
        <f t="shared" si="9"/>
        <v>2394200</v>
      </c>
      <c r="V48" s="5">
        <v>1.1899999999999999E-2</v>
      </c>
    </row>
    <row r="49" spans="1:22" x14ac:dyDescent="0.2">
      <c r="A49" s="16" t="s">
        <v>286</v>
      </c>
      <c r="B49" s="4">
        <v>14300</v>
      </c>
      <c r="C49" s="4">
        <v>0</v>
      </c>
      <c r="D49" s="4">
        <v>14300</v>
      </c>
      <c r="E49" s="4">
        <v>120570000</v>
      </c>
      <c r="F49" s="4">
        <f t="shared" si="5"/>
        <v>-1961230000</v>
      </c>
      <c r="G49" s="4">
        <v>0</v>
      </c>
      <c r="H49" s="4">
        <v>0</v>
      </c>
      <c r="I49" s="4">
        <v>0</v>
      </c>
      <c r="J49" s="4">
        <v>60804000</v>
      </c>
      <c r="R49" s="5">
        <v>-8.3000000000000001E-3</v>
      </c>
      <c r="S49" s="4">
        <v>2394200</v>
      </c>
      <c r="T49" s="4">
        <f t="shared" si="8"/>
        <v>4279438.0999999996</v>
      </c>
      <c r="U49" s="4">
        <f t="shared" si="9"/>
        <v>2753200</v>
      </c>
      <c r="V49" s="5">
        <v>1.5300000000000001E-2</v>
      </c>
    </row>
    <row r="50" spans="1:22" x14ac:dyDescent="0.2">
      <c r="A50" s="16" t="s">
        <v>285</v>
      </c>
      <c r="B50" s="4">
        <v>56400</v>
      </c>
      <c r="C50" s="4">
        <v>0</v>
      </c>
      <c r="D50" s="4">
        <v>56400</v>
      </c>
      <c r="E50" s="4">
        <v>479420000</v>
      </c>
      <c r="F50" s="4">
        <f t="shared" si="5"/>
        <v>-2081800000</v>
      </c>
      <c r="R50" s="5">
        <v>1.5700000000000002E-2</v>
      </c>
      <c r="S50" s="4">
        <v>6931000</v>
      </c>
      <c r="T50" s="4">
        <f t="shared" si="8"/>
        <v>3919879</v>
      </c>
      <c r="U50" s="4">
        <f t="shared" si="9"/>
        <v>2753200</v>
      </c>
      <c r="V50" s="5">
        <v>2.58E-2</v>
      </c>
    </row>
    <row r="51" spans="1:22" x14ac:dyDescent="0.2">
      <c r="A51" s="16" t="s">
        <v>284</v>
      </c>
      <c r="B51" s="4">
        <v>2900</v>
      </c>
      <c r="C51" s="4">
        <v>3600</v>
      </c>
      <c r="D51" s="4">
        <v>-700</v>
      </c>
      <c r="E51" s="4">
        <v>-5680000</v>
      </c>
      <c r="F51" s="4">
        <f t="shared" si="5"/>
        <v>-2561220000</v>
      </c>
      <c r="G51" s="4">
        <v>0</v>
      </c>
      <c r="H51" s="4">
        <v>0</v>
      </c>
      <c r="I51" s="4">
        <v>0</v>
      </c>
      <c r="J51" s="4">
        <v>-29898000</v>
      </c>
      <c r="R51" s="5">
        <v>4.8999999999999998E-3</v>
      </c>
      <c r="S51" s="4">
        <v>3880400</v>
      </c>
      <c r="T51" s="4">
        <f t="shared" si="8"/>
        <v>3877702.3</v>
      </c>
      <c r="U51" s="4">
        <f t="shared" si="9"/>
        <v>2753200</v>
      </c>
      <c r="V51" s="5">
        <v>1.2E-2</v>
      </c>
    </row>
    <row r="52" spans="1:22" x14ac:dyDescent="0.2">
      <c r="A52" s="16" t="s">
        <v>283</v>
      </c>
      <c r="B52" s="4">
        <v>0</v>
      </c>
      <c r="C52" s="4">
        <v>244200</v>
      </c>
      <c r="D52" s="4">
        <v>-244200</v>
      </c>
      <c r="E52" s="4">
        <v>-2029830000</v>
      </c>
      <c r="F52" s="4">
        <f t="shared" si="5"/>
        <v>-2555540000</v>
      </c>
      <c r="G52" s="4">
        <v>0</v>
      </c>
      <c r="H52" s="4">
        <v>0</v>
      </c>
      <c r="I52" s="4">
        <v>0</v>
      </c>
      <c r="J52" s="4">
        <v>-22437000</v>
      </c>
      <c r="R52" s="5">
        <v>0</v>
      </c>
      <c r="S52" s="4">
        <v>4161900</v>
      </c>
      <c r="T52" s="4">
        <f t="shared" si="8"/>
        <v>4056962.3</v>
      </c>
      <c r="U52" s="4">
        <f t="shared" si="9"/>
        <v>2753200</v>
      </c>
      <c r="V52" s="5">
        <v>2.3700000000000002E-2</v>
      </c>
    </row>
    <row r="53" spans="1:22" x14ac:dyDescent="0.2">
      <c r="A53" s="16" t="s">
        <v>282</v>
      </c>
      <c r="B53" s="4">
        <v>21500</v>
      </c>
      <c r="C53" s="4">
        <v>0</v>
      </c>
      <c r="D53" s="4">
        <v>21500</v>
      </c>
      <c r="E53" s="4">
        <v>177650000</v>
      </c>
      <c r="F53" s="4">
        <f t="shared" si="5"/>
        <v>-525710000</v>
      </c>
      <c r="G53" s="4">
        <v>0</v>
      </c>
      <c r="H53" s="4">
        <v>0</v>
      </c>
      <c r="I53" s="4">
        <v>0</v>
      </c>
      <c r="J53" s="4">
        <v>118773000</v>
      </c>
      <c r="L53" s="4">
        <v>725</v>
      </c>
      <c r="M53" s="4">
        <v>1108</v>
      </c>
      <c r="N53" s="4">
        <v>15</v>
      </c>
      <c r="O53" s="4">
        <v>16</v>
      </c>
      <c r="P53" s="4">
        <v>1450600</v>
      </c>
      <c r="Q53" s="4">
        <v>1746500</v>
      </c>
      <c r="R53" s="5">
        <v>3.7000000000000002E-3</v>
      </c>
      <c r="S53" s="4">
        <v>3388100</v>
      </c>
      <c r="T53" s="4">
        <f>AVERAGE(S54:S63)</f>
        <v>4187047.7</v>
      </c>
      <c r="U53" s="4">
        <f t="shared" si="9"/>
        <v>2753200</v>
      </c>
      <c r="V53" s="5">
        <v>1.3300000000000001E-2</v>
      </c>
    </row>
    <row r="54" spans="1:22" x14ac:dyDescent="0.2">
      <c r="A54" s="16" t="s">
        <v>281</v>
      </c>
      <c r="B54" s="4">
        <v>14600</v>
      </c>
      <c r="C54" s="4">
        <v>87700</v>
      </c>
      <c r="D54" s="4">
        <v>-73100</v>
      </c>
      <c r="E54" s="4">
        <v>-606040000</v>
      </c>
      <c r="F54" s="4">
        <f t="shared" si="5"/>
        <v>-703360000</v>
      </c>
      <c r="L54" s="4">
        <v>757</v>
      </c>
      <c r="M54" s="4">
        <v>880</v>
      </c>
      <c r="N54" s="4">
        <v>7</v>
      </c>
      <c r="O54" s="4">
        <v>10</v>
      </c>
      <c r="P54" s="4">
        <v>1299500</v>
      </c>
      <c r="Q54" s="4">
        <v>1301400</v>
      </c>
      <c r="R54" s="5">
        <v>-1.1999999999999999E-3</v>
      </c>
      <c r="S54" s="4">
        <v>2753200</v>
      </c>
      <c r="U54" s="4">
        <f t="shared" si="9"/>
        <v>2786503</v>
      </c>
      <c r="V54" s="5">
        <v>1.67E-2</v>
      </c>
    </row>
    <row r="55" spans="1:22" x14ac:dyDescent="0.2">
      <c r="A55" s="16" t="s">
        <v>280</v>
      </c>
      <c r="B55" s="4">
        <v>1800</v>
      </c>
      <c r="C55" s="4">
        <v>15600</v>
      </c>
      <c r="D55" s="4">
        <v>-13800</v>
      </c>
      <c r="E55" s="4">
        <v>-113630000</v>
      </c>
      <c r="F55" s="4">
        <f t="shared" si="5"/>
        <v>-97320000</v>
      </c>
      <c r="G55" s="4">
        <v>0</v>
      </c>
      <c r="H55" s="4">
        <v>0</v>
      </c>
      <c r="I55" s="4">
        <v>0</v>
      </c>
      <c r="J55" s="4">
        <v>-7371000</v>
      </c>
      <c r="R55" s="5">
        <v>2.5000000000000001E-3</v>
      </c>
      <c r="S55" s="4">
        <v>3287500</v>
      </c>
      <c r="U55" s="4">
        <f t="shared" si="9"/>
        <v>2786503</v>
      </c>
      <c r="V55" s="5">
        <v>1.3300000000000001E-2</v>
      </c>
    </row>
    <row r="56" spans="1:22" x14ac:dyDescent="0.2">
      <c r="A56" s="16" t="s">
        <v>279</v>
      </c>
      <c r="B56" s="4">
        <v>0</v>
      </c>
      <c r="C56" s="4">
        <v>17400</v>
      </c>
      <c r="D56" s="4">
        <v>-17400</v>
      </c>
      <c r="E56" s="4">
        <v>-144420000</v>
      </c>
      <c r="F56" s="4">
        <f t="shared" si="5"/>
        <v>16310000</v>
      </c>
      <c r="G56" s="4">
        <v>0</v>
      </c>
      <c r="H56" s="4">
        <v>0</v>
      </c>
      <c r="I56" s="4">
        <v>0</v>
      </c>
      <c r="J56" s="4">
        <v>-82116000</v>
      </c>
      <c r="R56" s="5">
        <v>-7.1999999999999998E-3</v>
      </c>
      <c r="S56" s="4">
        <v>3305457</v>
      </c>
      <c r="U56" s="4">
        <f t="shared" si="9"/>
        <v>2786503</v>
      </c>
      <c r="V56" s="5">
        <v>1.32E-2</v>
      </c>
    </row>
    <row r="57" spans="1:22" x14ac:dyDescent="0.2">
      <c r="A57" s="16" t="s">
        <v>278</v>
      </c>
      <c r="B57" s="4">
        <v>57800</v>
      </c>
      <c r="C57" s="4">
        <v>89100</v>
      </c>
      <c r="D57" s="4">
        <v>-31300</v>
      </c>
      <c r="E57" s="4">
        <v>-259280000</v>
      </c>
      <c r="F57" s="4">
        <f t="shared" si="5"/>
        <v>160730000</v>
      </c>
      <c r="R57" s="5">
        <v>1.2999999999999999E-3</v>
      </c>
      <c r="S57" s="4">
        <v>2786503</v>
      </c>
      <c r="U57" s="4">
        <f t="shared" si="9"/>
        <v>3335409</v>
      </c>
      <c r="V57" s="5">
        <v>1.0800000000000001E-2</v>
      </c>
    </row>
    <row r="58" spans="1:22" x14ac:dyDescent="0.2">
      <c r="A58" s="16" t="s">
        <v>275</v>
      </c>
      <c r="B58" s="4">
        <v>200</v>
      </c>
      <c r="C58" s="4">
        <v>6000</v>
      </c>
      <c r="D58" s="4">
        <v>-5800</v>
      </c>
      <c r="E58" s="4">
        <v>-48800000</v>
      </c>
      <c r="F58" s="4">
        <f t="shared" si="5"/>
        <v>420010000</v>
      </c>
      <c r="R58" s="5">
        <v>-4.3799999999999999E-2</v>
      </c>
      <c r="S58" s="4">
        <v>3618872</v>
      </c>
      <c r="U58" s="4">
        <f>MIN(S59:S63)</f>
        <v>3335409</v>
      </c>
      <c r="V58" s="5">
        <v>3.5000000000000003E-2</v>
      </c>
    </row>
    <row r="59" spans="1:22" x14ac:dyDescent="0.2">
      <c r="A59" s="16" t="s">
        <v>274</v>
      </c>
      <c r="B59" s="4">
        <v>190300</v>
      </c>
      <c r="C59" s="4">
        <v>41400</v>
      </c>
      <c r="D59" s="4">
        <v>148900</v>
      </c>
      <c r="E59" s="4">
        <v>1218920000</v>
      </c>
      <c r="F59" s="4">
        <f t="shared" si="5"/>
        <v>468810000</v>
      </c>
      <c r="G59" s="4">
        <v>0</v>
      </c>
      <c r="H59" s="4">
        <v>0</v>
      </c>
      <c r="I59" s="4">
        <v>0</v>
      </c>
      <c r="J59" s="4">
        <v>-7497000</v>
      </c>
      <c r="R59" s="5">
        <v>3.5900000000000001E-2</v>
      </c>
      <c r="S59" s="4">
        <v>8681449</v>
      </c>
      <c r="V59" s="5">
        <v>7.7300000000000008E-2</v>
      </c>
    </row>
    <row r="60" spans="1:22" x14ac:dyDescent="0.2">
      <c r="A60" s="16" t="s">
        <v>273</v>
      </c>
      <c r="B60" s="4">
        <v>900</v>
      </c>
      <c r="C60" s="4">
        <v>1800</v>
      </c>
      <c r="D60" s="4">
        <v>-900</v>
      </c>
      <c r="E60" s="4">
        <v>-7490000</v>
      </c>
      <c r="F60" s="4">
        <f t="shared" si="5"/>
        <v>-750110000</v>
      </c>
      <c r="R60" s="5">
        <v>-5.8999999999999999E-3</v>
      </c>
      <c r="S60" s="4">
        <v>3335409</v>
      </c>
      <c r="V60" s="5">
        <v>1.3000000000000001E-2</v>
      </c>
    </row>
    <row r="61" spans="1:22" x14ac:dyDescent="0.2">
      <c r="A61" s="16" t="s">
        <v>268</v>
      </c>
      <c r="B61" s="4">
        <v>29100</v>
      </c>
      <c r="C61" s="4">
        <v>3500</v>
      </c>
      <c r="D61" s="4">
        <v>25600</v>
      </c>
      <c r="E61" s="4">
        <v>217030000</v>
      </c>
      <c r="F61" s="4">
        <f t="shared" si="5"/>
        <v>-742620000</v>
      </c>
      <c r="R61" s="5">
        <v>-1.1000000000000001E-3</v>
      </c>
      <c r="S61" s="4">
        <v>3458633</v>
      </c>
      <c r="V61" s="5">
        <v>1.8799999999999997E-2</v>
      </c>
    </row>
    <row r="62" spans="1:22" x14ac:dyDescent="0.2">
      <c r="A62" s="16" t="s">
        <v>266</v>
      </c>
      <c r="B62" s="4">
        <v>14100</v>
      </c>
      <c r="C62" s="4">
        <v>0</v>
      </c>
      <c r="D62" s="4">
        <v>14100</v>
      </c>
      <c r="E62" s="4">
        <v>119770000</v>
      </c>
      <c r="F62" s="4">
        <f>E62+F63</f>
        <v>-959650000</v>
      </c>
      <c r="R62" s="5">
        <v>3.5999999999999999E-3</v>
      </c>
      <c r="S62" s="4">
        <v>5954500</v>
      </c>
      <c r="V62" s="5">
        <v>2.5499999999999998E-2</v>
      </c>
    </row>
    <row r="63" spans="1:22" x14ac:dyDescent="0.2">
      <c r="A63" s="16" t="s">
        <v>265</v>
      </c>
      <c r="B63" s="4">
        <v>6300</v>
      </c>
      <c r="C63" s="4">
        <v>134800</v>
      </c>
      <c r="D63" s="4">
        <v>-128500</v>
      </c>
      <c r="E63" s="4">
        <v>-1079420000</v>
      </c>
      <c r="F63" s="4">
        <f>E63</f>
        <v>-1079420000</v>
      </c>
      <c r="R63" s="5">
        <v>7.1999999999999998E-3</v>
      </c>
      <c r="S63" s="4">
        <v>4688954</v>
      </c>
      <c r="V63" s="5">
        <v>1.0700000000000001E-2</v>
      </c>
    </row>
    <row r="64" spans="1:22" x14ac:dyDescent="0.2">
      <c r="A64" s="16"/>
      <c r="B64" s="4"/>
      <c r="C64" s="4"/>
      <c r="D64" s="4"/>
      <c r="E64" s="4"/>
      <c r="F64" s="4"/>
      <c r="L64" s="4"/>
      <c r="M64" s="4"/>
      <c r="N64" s="4"/>
      <c r="O64" s="4"/>
      <c r="P64" s="4"/>
      <c r="Q64" s="4"/>
      <c r="R64" s="5"/>
      <c r="S64" s="4"/>
      <c r="V64" s="5"/>
    </row>
    <row r="65" spans="1:22" x14ac:dyDescent="0.2">
      <c r="A65" s="16"/>
      <c r="B65" s="4"/>
      <c r="C65" s="4"/>
      <c r="D65" s="4"/>
      <c r="E65" s="4"/>
      <c r="F65" s="4"/>
      <c r="L65" s="4"/>
      <c r="M65" s="4"/>
      <c r="N65" s="4"/>
      <c r="O65" s="4"/>
      <c r="P65" s="4"/>
      <c r="Q65" s="4"/>
      <c r="R65" s="5"/>
      <c r="S65" s="4"/>
      <c r="V65" s="5"/>
    </row>
    <row r="66" spans="1:22" x14ac:dyDescent="0.2">
      <c r="A66" s="16"/>
      <c r="B66" s="4"/>
      <c r="C66" s="4"/>
      <c r="D66" s="4"/>
      <c r="E66" s="4"/>
      <c r="F66" s="4"/>
      <c r="L66" s="4"/>
      <c r="M66" s="4"/>
      <c r="N66" s="4"/>
      <c r="O66" s="4"/>
      <c r="P66" s="4"/>
      <c r="Q66" s="4"/>
      <c r="R66" s="5"/>
      <c r="S66" s="4"/>
      <c r="V66" s="5"/>
    </row>
    <row r="67" spans="1:22" x14ac:dyDescent="0.2">
      <c r="A67" s="16"/>
      <c r="B67" s="4"/>
      <c r="C67" s="4"/>
      <c r="D67" s="4"/>
      <c r="E67" s="4"/>
      <c r="F67" s="4"/>
      <c r="L67" s="4"/>
      <c r="M67" s="4"/>
      <c r="N67" s="4"/>
      <c r="O67" s="4"/>
      <c r="P67" s="4"/>
      <c r="Q67" s="4"/>
      <c r="R67" s="5"/>
      <c r="S67" s="4"/>
      <c r="V67" s="5"/>
    </row>
    <row r="68" spans="1:22" x14ac:dyDescent="0.2">
      <c r="A68" s="16"/>
      <c r="B68" s="4"/>
      <c r="C68" s="4"/>
      <c r="D68" s="4"/>
      <c r="E68" s="4"/>
      <c r="F68" s="4"/>
      <c r="L68" s="4"/>
      <c r="M68" s="4"/>
      <c r="N68" s="4"/>
      <c r="O68" s="4"/>
      <c r="P68" s="4"/>
      <c r="Q68" s="4"/>
      <c r="R68" s="5"/>
      <c r="S68" s="4"/>
      <c r="V68" s="5"/>
    </row>
    <row r="69" spans="1:22" x14ac:dyDescent="0.2">
      <c r="A69" s="16"/>
      <c r="B69" s="4"/>
      <c r="C69" s="4"/>
      <c r="D69" s="4"/>
      <c r="E69" s="4"/>
      <c r="F69" s="4"/>
      <c r="L69" s="4"/>
      <c r="M69" s="4"/>
      <c r="N69" s="4"/>
      <c r="O69" s="4"/>
      <c r="P69" s="4"/>
      <c r="Q69" s="4"/>
      <c r="R69" s="5"/>
      <c r="S69" s="4"/>
      <c r="V69" s="5"/>
    </row>
    <row r="70" spans="1:22" x14ac:dyDescent="0.2">
      <c r="A70" s="16"/>
      <c r="B70" s="4"/>
      <c r="C70" s="4"/>
      <c r="D70" s="4"/>
      <c r="E70" s="4"/>
      <c r="F70" s="4"/>
      <c r="L70" s="4"/>
      <c r="M70" s="4"/>
      <c r="N70" s="4"/>
      <c r="O70" s="4"/>
      <c r="P70" s="4"/>
      <c r="Q70" s="4"/>
      <c r="R70" s="5"/>
      <c r="S70" s="4"/>
      <c r="V70" s="5"/>
    </row>
    <row r="71" spans="1:22" x14ac:dyDescent="0.2">
      <c r="A71" s="16"/>
      <c r="B71" s="4"/>
      <c r="C71" s="4"/>
      <c r="D71" s="4"/>
      <c r="E71" s="4"/>
      <c r="F71" s="4"/>
      <c r="L71" s="4"/>
      <c r="M71" s="4"/>
      <c r="N71" s="4"/>
      <c r="O71" s="4"/>
      <c r="P71" s="4"/>
      <c r="Q71" s="4"/>
      <c r="R71" s="5"/>
      <c r="S71" s="4"/>
      <c r="V71" s="5"/>
    </row>
    <row r="72" spans="1:22" x14ac:dyDescent="0.2">
      <c r="A72" s="16"/>
      <c r="B72" s="4"/>
      <c r="C72" s="4"/>
      <c r="D72" s="4"/>
      <c r="E72" s="4"/>
      <c r="F72" s="4"/>
      <c r="R72" s="5"/>
      <c r="S72" s="4"/>
      <c r="V72" s="5"/>
    </row>
    <row r="73" spans="1:22" x14ac:dyDescent="0.2">
      <c r="A73" s="16"/>
      <c r="B73" s="4"/>
      <c r="C73" s="4"/>
      <c r="D73" s="4"/>
      <c r="E73" s="4"/>
      <c r="F73" s="4"/>
      <c r="R73" s="5"/>
      <c r="S73" s="4"/>
      <c r="V73" s="5"/>
    </row>
    <row r="74" spans="1:22" x14ac:dyDescent="0.2">
      <c r="A74" s="16"/>
      <c r="B74" s="4"/>
      <c r="C74" s="4"/>
      <c r="D74" s="4"/>
      <c r="E74" s="4"/>
      <c r="F74" s="4"/>
      <c r="R74" s="5"/>
      <c r="S74" s="4"/>
      <c r="V74" s="5"/>
    </row>
    <row r="75" spans="1:22" x14ac:dyDescent="0.2">
      <c r="A75" s="16"/>
      <c r="B75" s="4"/>
      <c r="C75" s="4"/>
      <c r="D75" s="4"/>
      <c r="E75" s="4"/>
      <c r="F75" s="4"/>
      <c r="R75" s="5"/>
      <c r="S75" s="4"/>
      <c r="V75" s="5"/>
    </row>
    <row r="76" spans="1:22" x14ac:dyDescent="0.2">
      <c r="A76" s="16"/>
      <c r="B76" s="4"/>
      <c r="C76" s="4"/>
      <c r="D76" s="4"/>
      <c r="E76" s="4"/>
      <c r="F76" s="4"/>
      <c r="R76" s="5"/>
      <c r="S76" s="4"/>
      <c r="V76" s="5"/>
    </row>
    <row r="77" spans="1:22" x14ac:dyDescent="0.2">
      <c r="A77" s="16"/>
      <c r="B77" s="4"/>
      <c r="C77" s="4"/>
      <c r="D77" s="4"/>
      <c r="E77" s="4"/>
      <c r="F77" s="4"/>
      <c r="R77" s="5"/>
      <c r="S77" s="4"/>
      <c r="V77" s="5"/>
    </row>
    <row r="78" spans="1:22" x14ac:dyDescent="0.2">
      <c r="A78" s="16"/>
      <c r="B78" s="4"/>
      <c r="C78" s="4"/>
      <c r="D78" s="4"/>
      <c r="E78" s="4"/>
      <c r="F78" s="4"/>
      <c r="R78" s="5"/>
      <c r="S78" s="4"/>
      <c r="V78" s="5"/>
    </row>
    <row r="79" spans="1:22" x14ac:dyDescent="0.2">
      <c r="A79" s="16"/>
      <c r="B79" s="4"/>
      <c r="C79" s="4"/>
      <c r="D79" s="4"/>
      <c r="E79" s="4"/>
      <c r="F79" s="4"/>
      <c r="R79" s="5"/>
      <c r="S79" s="4"/>
      <c r="V79" s="5"/>
    </row>
    <row r="80" spans="1:22" x14ac:dyDescent="0.2">
      <c r="A80" s="16"/>
      <c r="B80" s="4"/>
      <c r="C80" s="4"/>
      <c r="D80" s="4"/>
      <c r="E80" s="4"/>
      <c r="F80" s="4"/>
      <c r="R80" s="5"/>
      <c r="S80" s="4"/>
      <c r="V80" s="5"/>
    </row>
    <row r="81" spans="1:22" x14ac:dyDescent="0.2">
      <c r="A81" s="16"/>
      <c r="B81" s="4"/>
      <c r="C81" s="4"/>
      <c r="D81" s="4"/>
      <c r="E81" s="4"/>
      <c r="F81" s="4"/>
      <c r="R81" s="5"/>
      <c r="S81" s="4"/>
      <c r="V81" s="5"/>
    </row>
    <row r="82" spans="1:22" x14ac:dyDescent="0.2">
      <c r="A82" s="16"/>
      <c r="B82" s="4"/>
      <c r="C82" s="4"/>
      <c r="D82" s="4"/>
      <c r="E82" s="4"/>
      <c r="F82" s="4"/>
      <c r="R82" s="5"/>
      <c r="S82" s="4"/>
      <c r="V82" s="5"/>
    </row>
    <row r="83" spans="1:22" x14ac:dyDescent="0.2">
      <c r="A83" s="16"/>
      <c r="B83" s="4"/>
      <c r="C83" s="4"/>
      <c r="D83" s="4"/>
      <c r="E83" s="4"/>
      <c r="F83" s="4"/>
      <c r="R83" s="5"/>
      <c r="S83" s="4"/>
      <c r="V83" s="5"/>
    </row>
    <row r="84" spans="1:22" x14ac:dyDescent="0.2">
      <c r="A84" s="16"/>
      <c r="B84" s="4"/>
      <c r="C84" s="4"/>
      <c r="D84" s="4"/>
      <c r="E84" s="4"/>
      <c r="F84" s="4"/>
      <c r="R84" s="5"/>
      <c r="S84" s="4"/>
      <c r="V84" s="5"/>
    </row>
    <row r="85" spans="1:22" x14ac:dyDescent="0.2">
      <c r="A85" s="16"/>
      <c r="B85" s="4"/>
      <c r="C85" s="4"/>
      <c r="D85" s="4"/>
      <c r="E85" s="4"/>
      <c r="F85" s="4"/>
      <c r="R85" s="5"/>
      <c r="S85" s="4"/>
      <c r="V85" s="5"/>
    </row>
    <row r="86" spans="1:22" x14ac:dyDescent="0.2">
      <c r="A86" s="16"/>
      <c r="B86" s="4"/>
      <c r="C86" s="4"/>
      <c r="D86" s="4"/>
      <c r="E86" s="4"/>
      <c r="F86" s="4"/>
      <c r="R86" s="5"/>
      <c r="S86" s="4"/>
      <c r="V86" s="5"/>
    </row>
    <row r="87" spans="1:22" x14ac:dyDescent="0.2">
      <c r="A87" s="16"/>
      <c r="B87" s="4"/>
      <c r="C87" s="4"/>
      <c r="D87" s="4"/>
      <c r="E87" s="4"/>
      <c r="F87" s="4"/>
      <c r="R87" s="5"/>
      <c r="S87" s="4"/>
      <c r="V87" s="5"/>
    </row>
    <row r="88" spans="1:22" x14ac:dyDescent="0.2">
      <c r="A88" s="16"/>
      <c r="B88" s="4"/>
      <c r="C88" s="4"/>
      <c r="D88" s="4"/>
      <c r="E88" s="4"/>
      <c r="F88" s="4"/>
      <c r="R88" s="5"/>
      <c r="S88" s="4"/>
      <c r="V88" s="5"/>
    </row>
    <row r="89" spans="1:22" x14ac:dyDescent="0.2">
      <c r="A89" s="16"/>
      <c r="B89" s="4"/>
      <c r="C89" s="4"/>
      <c r="D89" s="4"/>
      <c r="E89" s="4"/>
      <c r="F89" s="4"/>
      <c r="R89" s="5"/>
      <c r="S89" s="4"/>
      <c r="V89" s="5"/>
    </row>
    <row r="90" spans="1:22" x14ac:dyDescent="0.2">
      <c r="A90" s="16"/>
      <c r="B90" s="4"/>
      <c r="C90" s="4"/>
      <c r="D90" s="4"/>
      <c r="E90" s="4"/>
      <c r="F90" s="4"/>
      <c r="R90" s="5"/>
      <c r="S90" s="4"/>
      <c r="V90" s="5"/>
    </row>
    <row r="91" spans="1:22" x14ac:dyDescent="0.2">
      <c r="A91" s="16"/>
      <c r="B91" s="4"/>
      <c r="C91" s="4"/>
      <c r="D91" s="4"/>
      <c r="E91" s="4"/>
      <c r="F91" s="4"/>
      <c r="R91" s="5"/>
      <c r="S91" s="4"/>
      <c r="V91" s="5"/>
    </row>
    <row r="92" spans="1:22" x14ac:dyDescent="0.2">
      <c r="A92" s="16"/>
      <c r="B92" s="4"/>
      <c r="C92" s="4"/>
      <c r="D92" s="4"/>
      <c r="E92" s="4"/>
      <c r="F92" s="4"/>
      <c r="R92" s="5"/>
      <c r="S92" s="4"/>
      <c r="V92" s="5"/>
    </row>
    <row r="93" spans="1:22" x14ac:dyDescent="0.2">
      <c r="A93" s="16"/>
      <c r="B93" s="4"/>
      <c r="C93" s="4"/>
      <c r="D93" s="4"/>
      <c r="E93" s="4"/>
      <c r="F93" s="4"/>
      <c r="R93" s="5"/>
      <c r="S93" s="4"/>
      <c r="V93" s="5"/>
    </row>
    <row r="94" spans="1:22" x14ac:dyDescent="0.2">
      <c r="A94" s="16"/>
      <c r="B94" s="4"/>
      <c r="C94" s="4"/>
      <c r="D94" s="4"/>
      <c r="E94" s="4"/>
      <c r="F94" s="4"/>
      <c r="R94" s="5"/>
      <c r="S94" s="4"/>
      <c r="V94" s="5"/>
    </row>
    <row r="95" spans="1:22" x14ac:dyDescent="0.2">
      <c r="A95" s="16"/>
      <c r="B95" s="4"/>
      <c r="C95" s="4"/>
      <c r="D95" s="4"/>
      <c r="E95" s="4"/>
      <c r="F95" s="4"/>
      <c r="R95" s="5"/>
      <c r="S95" s="4"/>
      <c r="V95" s="5"/>
    </row>
    <row r="96" spans="1:22" x14ac:dyDescent="0.2">
      <c r="A96" s="16"/>
      <c r="B96" s="4"/>
      <c r="C96" s="4"/>
      <c r="D96" s="4"/>
      <c r="E96" s="4"/>
      <c r="F96" s="4"/>
      <c r="R96" s="5"/>
      <c r="S96" s="4"/>
      <c r="V96" s="5"/>
    </row>
    <row r="97" spans="1:22" x14ac:dyDescent="0.2">
      <c r="A97" s="16"/>
      <c r="B97" s="4"/>
      <c r="C97" s="4"/>
      <c r="D97" s="4"/>
      <c r="E97" s="4"/>
      <c r="F97" s="4"/>
      <c r="R97" s="5"/>
      <c r="S97" s="4"/>
      <c r="V97" s="5"/>
    </row>
    <row r="98" spans="1:22" x14ac:dyDescent="0.2">
      <c r="A98" s="16"/>
      <c r="B98" s="4"/>
      <c r="C98" s="4"/>
      <c r="D98" s="4"/>
      <c r="E98" s="4"/>
      <c r="F98" s="4"/>
      <c r="R98" s="5"/>
      <c r="S98" s="4"/>
      <c r="V98" s="5"/>
    </row>
    <row r="99" spans="1:22" x14ac:dyDescent="0.2">
      <c r="A99" s="16"/>
      <c r="B99" s="4"/>
      <c r="C99" s="4"/>
      <c r="D99" s="4"/>
      <c r="E99" s="4"/>
      <c r="F99" s="4"/>
      <c r="R99" s="5"/>
      <c r="S99" s="4"/>
      <c r="V99" s="5"/>
    </row>
    <row r="100" spans="1:22" x14ac:dyDescent="0.2">
      <c r="A100" s="16"/>
      <c r="B100" s="4"/>
      <c r="C100" s="4"/>
      <c r="D100" s="4"/>
      <c r="E100" s="4"/>
      <c r="F100" s="4"/>
      <c r="R100" s="5"/>
      <c r="S100" s="4"/>
      <c r="V100" s="5"/>
    </row>
    <row r="101" spans="1:22" x14ac:dyDescent="0.2">
      <c r="A101" s="16"/>
      <c r="B101" s="4"/>
      <c r="C101" s="4"/>
      <c r="D101" s="4"/>
      <c r="E101" s="4"/>
      <c r="F101" s="4"/>
      <c r="R101" s="5"/>
      <c r="S101" s="4"/>
      <c r="V101" s="5"/>
    </row>
    <row r="102" spans="1:22" x14ac:dyDescent="0.2">
      <c r="A102" s="16"/>
      <c r="B102" s="4"/>
      <c r="C102" s="4"/>
      <c r="D102" s="4"/>
      <c r="E102" s="4"/>
      <c r="F102" s="4"/>
      <c r="R102" s="5"/>
      <c r="S102" s="4"/>
      <c r="V102" s="5"/>
    </row>
    <row r="103" spans="1:22" x14ac:dyDescent="0.2">
      <c r="A103" s="16"/>
      <c r="B103" s="4"/>
      <c r="C103" s="4"/>
      <c r="D103" s="4"/>
      <c r="E103" s="4"/>
      <c r="F103" s="4"/>
      <c r="R103" s="5"/>
      <c r="S103" s="4"/>
      <c r="V103" s="5"/>
    </row>
    <row r="104" spans="1:22" x14ac:dyDescent="0.2">
      <c r="A104" s="16"/>
      <c r="B104" s="4"/>
      <c r="C104" s="4"/>
      <c r="D104" s="4"/>
      <c r="E104" s="4"/>
      <c r="F104" s="4"/>
      <c r="R104" s="5"/>
      <c r="S104" s="4"/>
      <c r="V104" s="5"/>
    </row>
    <row r="105" spans="1:22" x14ac:dyDescent="0.2">
      <c r="A105" s="16"/>
      <c r="B105" s="4"/>
      <c r="C105" s="4"/>
      <c r="D105" s="4"/>
      <c r="E105" s="4"/>
      <c r="F105" s="4"/>
      <c r="R105" s="5"/>
      <c r="S105" s="4"/>
      <c r="V105" s="5"/>
    </row>
    <row r="106" spans="1:22" x14ac:dyDescent="0.2">
      <c r="A106" s="16"/>
      <c r="B106" s="4"/>
      <c r="C106" s="4"/>
      <c r="D106" s="4"/>
      <c r="E106" s="4"/>
      <c r="F106" s="4"/>
      <c r="R106" s="5"/>
      <c r="S106" s="4"/>
      <c r="V106" s="5"/>
    </row>
    <row r="107" spans="1:22" x14ac:dyDescent="0.2">
      <c r="A107" s="16"/>
      <c r="B107" s="4"/>
      <c r="C107" s="4"/>
      <c r="D107" s="4"/>
      <c r="E107" s="4"/>
      <c r="F107" s="4"/>
      <c r="R107" s="5"/>
      <c r="S107" s="4"/>
      <c r="V107" s="5"/>
    </row>
    <row r="108" spans="1:22" x14ac:dyDescent="0.2">
      <c r="A108" s="16"/>
      <c r="B108" s="4"/>
      <c r="C108" s="4"/>
      <c r="D108" s="4"/>
      <c r="E108" s="4"/>
      <c r="F108" s="4"/>
      <c r="R108" s="5"/>
      <c r="S108" s="4"/>
      <c r="V108" s="5"/>
    </row>
    <row r="109" spans="1:22" x14ac:dyDescent="0.2">
      <c r="A109" s="16"/>
      <c r="B109" s="4"/>
      <c r="C109" s="4"/>
      <c r="D109" s="4"/>
      <c r="E109" s="4"/>
      <c r="F109" s="4"/>
      <c r="R109" s="5"/>
      <c r="S109" s="4"/>
      <c r="V109" s="5"/>
    </row>
    <row r="110" spans="1:22" x14ac:dyDescent="0.2">
      <c r="A110" s="16"/>
      <c r="B110" s="4"/>
      <c r="C110" s="4"/>
      <c r="D110" s="4"/>
      <c r="E110" s="4"/>
      <c r="F110" s="4"/>
      <c r="R110" s="5"/>
      <c r="S110" s="4"/>
      <c r="V110" s="5"/>
    </row>
    <row r="111" spans="1:22" x14ac:dyDescent="0.2">
      <c r="A111" s="16"/>
      <c r="B111" s="4"/>
      <c r="C111" s="4"/>
      <c r="D111" s="4"/>
      <c r="E111" s="4"/>
      <c r="F111" s="4"/>
      <c r="R111" s="5"/>
      <c r="S111" s="4"/>
      <c r="V111" s="5"/>
    </row>
    <row r="112" spans="1:22" x14ac:dyDescent="0.2">
      <c r="A112" s="16"/>
      <c r="B112" s="4"/>
      <c r="C112" s="4"/>
      <c r="D112" s="4"/>
      <c r="E112" s="4"/>
      <c r="F112" s="4"/>
      <c r="R112" s="5"/>
      <c r="S112" s="4"/>
      <c r="V112" s="5"/>
    </row>
    <row r="113" spans="1:22" x14ac:dyDescent="0.2">
      <c r="A113" s="16"/>
      <c r="B113" s="4"/>
      <c r="C113" s="4"/>
      <c r="D113" s="4"/>
      <c r="E113" s="4"/>
      <c r="F113" s="4"/>
      <c r="R113" s="5"/>
      <c r="S113" s="4"/>
      <c r="V113" s="5"/>
    </row>
    <row r="114" spans="1:22" x14ac:dyDescent="0.2">
      <c r="A114" s="16"/>
      <c r="B114" s="4"/>
      <c r="C114" s="4"/>
      <c r="D114" s="4"/>
      <c r="E114" s="4"/>
      <c r="F114" s="4"/>
      <c r="R114" s="5"/>
      <c r="S114" s="4"/>
      <c r="V114" s="5"/>
    </row>
    <row r="115" spans="1:22" x14ac:dyDescent="0.2">
      <c r="A115" s="16"/>
      <c r="B115" s="4"/>
      <c r="C115" s="4"/>
      <c r="D115" s="4"/>
      <c r="E115" s="4"/>
      <c r="F115" s="4"/>
      <c r="R115" s="5"/>
      <c r="S115" s="4"/>
      <c r="V115" s="5"/>
    </row>
    <row r="116" spans="1:22" x14ac:dyDescent="0.2">
      <c r="A116" s="16"/>
      <c r="B116" s="4"/>
      <c r="C116" s="4"/>
      <c r="D116" s="4"/>
      <c r="E116" s="4"/>
      <c r="F116" s="4"/>
      <c r="R116" s="5"/>
      <c r="S116" s="4"/>
      <c r="V116" s="5"/>
    </row>
    <row r="117" spans="1:22" x14ac:dyDescent="0.2">
      <c r="A117" s="16"/>
      <c r="B117" s="4"/>
      <c r="C117" s="4"/>
      <c r="D117" s="4"/>
      <c r="E117" s="4"/>
      <c r="F117" s="4"/>
      <c r="R117" s="5"/>
      <c r="S117" s="4"/>
      <c r="V117" s="5"/>
    </row>
    <row r="118" spans="1:22" x14ac:dyDescent="0.2">
      <c r="A118" s="16"/>
      <c r="B118" s="4"/>
      <c r="C118" s="4"/>
      <c r="D118" s="4"/>
      <c r="E118" s="4"/>
      <c r="F118" s="4"/>
      <c r="R118" s="5"/>
      <c r="S118" s="4"/>
      <c r="V118" s="5"/>
    </row>
    <row r="119" spans="1:22" x14ac:dyDescent="0.2">
      <c r="A119" s="16"/>
      <c r="B119" s="4"/>
      <c r="C119" s="4"/>
      <c r="D119" s="4"/>
      <c r="E119" s="4"/>
      <c r="F119" s="4"/>
      <c r="R119" s="5"/>
      <c r="S119" s="4"/>
      <c r="V119" s="5"/>
    </row>
    <row r="120" spans="1:22" x14ac:dyDescent="0.2">
      <c r="A120" s="16"/>
      <c r="B120" s="4"/>
      <c r="C120" s="4"/>
      <c r="D120" s="4"/>
      <c r="E120" s="4"/>
      <c r="F120" s="4"/>
      <c r="R120" s="5"/>
      <c r="S120" s="4"/>
      <c r="V120" s="5"/>
    </row>
    <row r="121" spans="1:22" x14ac:dyDescent="0.2">
      <c r="A121" s="16"/>
      <c r="B121" s="4"/>
      <c r="C121" s="4"/>
      <c r="D121" s="4"/>
      <c r="E121" s="4"/>
      <c r="F121" s="4"/>
      <c r="R121" s="5"/>
      <c r="S121" s="4"/>
      <c r="V121" s="5"/>
    </row>
    <row r="122" spans="1:22" x14ac:dyDescent="0.2">
      <c r="A122" s="16"/>
      <c r="B122" s="4"/>
      <c r="C122" s="4"/>
      <c r="D122" s="4"/>
      <c r="E122" s="4"/>
      <c r="F122" s="4"/>
      <c r="R122" s="5"/>
      <c r="S122" s="4"/>
      <c r="V122" s="5"/>
    </row>
    <row r="123" spans="1:22" x14ac:dyDescent="0.2">
      <c r="A123" s="16"/>
      <c r="B123" s="4"/>
      <c r="C123" s="4"/>
      <c r="D123" s="4"/>
      <c r="E123" s="4"/>
      <c r="F123" s="4"/>
      <c r="R123" s="5"/>
      <c r="S123" s="4"/>
      <c r="V123" s="5"/>
    </row>
    <row r="124" spans="1:22" x14ac:dyDescent="0.2">
      <c r="A124" s="16"/>
      <c r="B124" s="4"/>
      <c r="C124" s="4"/>
      <c r="D124" s="4"/>
      <c r="E124" s="4"/>
      <c r="F124" s="4"/>
      <c r="R124" s="5"/>
      <c r="S124" s="4"/>
      <c r="V124" s="5"/>
    </row>
    <row r="125" spans="1:22" x14ac:dyDescent="0.2">
      <c r="A125" s="16"/>
      <c r="B125" s="4"/>
      <c r="C125" s="4"/>
      <c r="D125" s="4"/>
      <c r="E125" s="4"/>
      <c r="F125" s="4"/>
      <c r="R125" s="5"/>
      <c r="S125" s="4"/>
      <c r="V125" s="5"/>
    </row>
    <row r="126" spans="1:22" x14ac:dyDescent="0.2">
      <c r="A126" s="16"/>
      <c r="B126" s="4"/>
      <c r="C126" s="4"/>
      <c r="D126" s="4"/>
      <c r="E126" s="4"/>
      <c r="F126" s="4"/>
      <c r="R126" s="5"/>
      <c r="S126" s="4"/>
      <c r="V126" s="5"/>
    </row>
    <row r="127" spans="1:22" x14ac:dyDescent="0.2">
      <c r="A127" s="16"/>
      <c r="B127" s="4"/>
      <c r="C127" s="4"/>
      <c r="D127" s="4"/>
      <c r="E127" s="4"/>
      <c r="F127" s="4"/>
      <c r="R127" s="5"/>
      <c r="S127" s="4"/>
      <c r="V127" s="5"/>
    </row>
    <row r="128" spans="1:22" x14ac:dyDescent="0.2">
      <c r="A128" s="16"/>
      <c r="B128" s="4"/>
      <c r="C128" s="4"/>
      <c r="D128" s="4"/>
      <c r="E128" s="4"/>
      <c r="F128" s="4"/>
      <c r="R128" s="5"/>
      <c r="S128" s="4"/>
      <c r="V128" s="5"/>
    </row>
    <row r="129" spans="1:22" x14ac:dyDescent="0.2">
      <c r="A129" s="16"/>
      <c r="B129" s="4"/>
      <c r="C129" s="4"/>
      <c r="D129" s="4"/>
      <c r="E129" s="4"/>
      <c r="F129" s="4"/>
      <c r="L129" s="4"/>
      <c r="M129" s="4"/>
      <c r="N129" s="4"/>
      <c r="O129" s="4"/>
      <c r="P129" s="4"/>
      <c r="Q129" s="4"/>
      <c r="R129" s="5"/>
      <c r="S129" s="4"/>
      <c r="T129" s="4"/>
      <c r="U129" s="4"/>
      <c r="V129" s="5"/>
    </row>
    <row r="130" spans="1:22" x14ac:dyDescent="0.2">
      <c r="A130" s="16"/>
      <c r="B130" s="4"/>
      <c r="C130" s="4"/>
      <c r="D130" s="4"/>
      <c r="E130" s="4"/>
      <c r="F130" s="4"/>
      <c r="L130" s="4"/>
      <c r="M130" s="4"/>
      <c r="N130" s="4"/>
      <c r="O130" s="4"/>
      <c r="P130" s="4"/>
      <c r="Q130" s="4"/>
      <c r="R130" s="5"/>
      <c r="S130" s="4"/>
      <c r="T130" s="4"/>
      <c r="U130" s="4"/>
      <c r="V130" s="5"/>
    </row>
    <row r="131" spans="1:22" x14ac:dyDescent="0.2">
      <c r="A131" s="16"/>
      <c r="B131" s="4"/>
      <c r="C131" s="4"/>
      <c r="D131" s="4"/>
      <c r="E131" s="4"/>
      <c r="F131" s="4"/>
      <c r="L131" s="4"/>
      <c r="M131" s="4"/>
      <c r="N131" s="4"/>
      <c r="O131" s="4"/>
      <c r="P131" s="4"/>
      <c r="Q131" s="4"/>
      <c r="R131" s="5"/>
      <c r="S131" s="4"/>
      <c r="T131" s="4"/>
      <c r="U131" s="4"/>
      <c r="V131" s="5"/>
    </row>
    <row r="132" spans="1:22" x14ac:dyDescent="0.2">
      <c r="A132" s="16"/>
      <c r="B132" s="4"/>
      <c r="C132" s="4"/>
      <c r="D132" s="4"/>
      <c r="E132" s="4"/>
      <c r="F132" s="4"/>
      <c r="L132" s="4"/>
      <c r="M132" s="4"/>
      <c r="N132" s="4"/>
      <c r="O132" s="4"/>
      <c r="P132" s="4"/>
      <c r="Q132" s="4"/>
      <c r="R132" s="5"/>
      <c r="S132" s="4"/>
      <c r="T132" s="4"/>
      <c r="U132" s="4"/>
      <c r="V132" s="5"/>
    </row>
    <row r="133" spans="1:22" x14ac:dyDescent="0.2">
      <c r="A133" s="16"/>
      <c r="B133" s="4"/>
      <c r="C133" s="4"/>
      <c r="D133" s="4"/>
      <c r="E133" s="4"/>
      <c r="F133" s="4"/>
      <c r="L133" s="4"/>
      <c r="M133" s="4"/>
      <c r="N133" s="4"/>
      <c r="O133" s="4"/>
      <c r="P133" s="4"/>
      <c r="Q133" s="4"/>
      <c r="R133" s="5"/>
      <c r="S133" s="4"/>
      <c r="T133" s="4"/>
      <c r="U133" s="4"/>
      <c r="V133" s="5"/>
    </row>
    <row r="134" spans="1:22" x14ac:dyDescent="0.2">
      <c r="A134" s="16"/>
      <c r="B134" s="4"/>
      <c r="C134" s="4"/>
      <c r="D134" s="4"/>
      <c r="E134" s="4"/>
      <c r="F134" s="4"/>
      <c r="L134" s="4"/>
      <c r="M134" s="4"/>
      <c r="N134" s="4"/>
      <c r="O134" s="4"/>
      <c r="P134" s="4"/>
      <c r="Q134" s="4"/>
      <c r="R134" s="5"/>
      <c r="S134" s="4"/>
      <c r="T134" s="4"/>
      <c r="U134" s="4"/>
      <c r="V134" s="5"/>
    </row>
    <row r="135" spans="1:22" x14ac:dyDescent="0.2">
      <c r="A135" s="16"/>
      <c r="B135" s="4"/>
      <c r="C135" s="4"/>
      <c r="D135" s="4"/>
      <c r="E135" s="4"/>
      <c r="F135" s="4"/>
      <c r="L135" s="4"/>
      <c r="M135" s="4"/>
      <c r="N135" s="4"/>
      <c r="O135" s="4"/>
      <c r="P135" s="4"/>
      <c r="Q135" s="4"/>
      <c r="R135" s="5"/>
      <c r="S135" s="4"/>
      <c r="T135" s="4"/>
      <c r="U135" s="4"/>
      <c r="V135" s="5"/>
    </row>
    <row r="136" spans="1:22" x14ac:dyDescent="0.2">
      <c r="A136" s="16"/>
      <c r="B136" s="4"/>
      <c r="C136" s="4"/>
      <c r="D136" s="4"/>
      <c r="E136" s="4"/>
      <c r="F136" s="4"/>
      <c r="L136" s="4"/>
      <c r="M136" s="4"/>
      <c r="N136" s="4"/>
      <c r="O136" s="4"/>
      <c r="P136" s="4"/>
      <c r="Q136" s="4"/>
      <c r="R136" s="5"/>
      <c r="S136" s="4"/>
      <c r="T136" s="4"/>
      <c r="U136" s="4"/>
      <c r="V136" s="5"/>
    </row>
    <row r="137" spans="1:22" x14ac:dyDescent="0.2">
      <c r="A137" s="16"/>
      <c r="B137" s="4"/>
      <c r="C137" s="4"/>
      <c r="D137" s="4"/>
      <c r="E137" s="4"/>
      <c r="F137" s="4"/>
      <c r="L137" s="4"/>
      <c r="M137" s="4"/>
      <c r="N137" s="4"/>
      <c r="O137" s="4"/>
      <c r="P137" s="4"/>
      <c r="Q137" s="4"/>
      <c r="R137" s="5"/>
      <c r="S137" s="4"/>
      <c r="T137" s="4"/>
      <c r="U137" s="4"/>
      <c r="V137" s="5"/>
    </row>
    <row r="138" spans="1:22" x14ac:dyDescent="0.2">
      <c r="A138" s="16"/>
      <c r="B138" s="4"/>
      <c r="C138" s="4"/>
      <c r="D138" s="4"/>
      <c r="E138" s="4"/>
      <c r="F138" s="4"/>
      <c r="L138" s="4"/>
      <c r="M138" s="4"/>
      <c r="N138" s="4"/>
      <c r="O138" s="4"/>
      <c r="P138" s="4"/>
      <c r="Q138" s="4"/>
      <c r="R138" s="5"/>
      <c r="S138" s="4"/>
      <c r="T138" s="4"/>
      <c r="U138" s="4"/>
      <c r="V138" s="5"/>
    </row>
    <row r="139" spans="1:22" x14ac:dyDescent="0.2">
      <c r="A139" s="16"/>
      <c r="B139" s="4"/>
      <c r="C139" s="4"/>
      <c r="D139" s="4"/>
      <c r="E139" s="4"/>
      <c r="F139" s="4"/>
      <c r="L139" s="4"/>
      <c r="M139" s="4"/>
      <c r="N139" s="4"/>
      <c r="O139" s="4"/>
      <c r="P139" s="4"/>
      <c r="Q139" s="4"/>
      <c r="R139" s="5"/>
      <c r="S139" s="4"/>
      <c r="T139" s="4"/>
      <c r="U139" s="4"/>
      <c r="V139" s="5"/>
    </row>
    <row r="140" spans="1:22" x14ac:dyDescent="0.2">
      <c r="A140" s="16"/>
      <c r="B140" s="4"/>
      <c r="C140" s="4"/>
      <c r="D140" s="4"/>
      <c r="E140" s="4"/>
      <c r="F140" s="4"/>
      <c r="L140" s="4"/>
      <c r="M140" s="4"/>
      <c r="N140" s="4"/>
      <c r="O140" s="4"/>
      <c r="P140" s="4"/>
      <c r="Q140" s="4"/>
      <c r="R140" s="5"/>
      <c r="S140" s="4"/>
      <c r="T140" s="4"/>
      <c r="U140" s="4"/>
      <c r="V140" s="5"/>
    </row>
    <row r="141" spans="1:22" x14ac:dyDescent="0.2">
      <c r="A141" s="16"/>
      <c r="B141" s="4"/>
      <c r="C141" s="4"/>
      <c r="D141" s="4"/>
      <c r="E141" s="4"/>
      <c r="F141" s="4"/>
      <c r="L141" s="4"/>
      <c r="M141" s="4"/>
      <c r="N141" s="4"/>
      <c r="O141" s="4"/>
      <c r="P141" s="4"/>
      <c r="Q141" s="4"/>
      <c r="R141" s="5"/>
      <c r="S141" s="4"/>
      <c r="T141" s="4"/>
      <c r="U141" s="4"/>
      <c r="V141" s="5"/>
    </row>
    <row r="142" spans="1:22" x14ac:dyDescent="0.2">
      <c r="A142" s="16"/>
      <c r="B142" s="4"/>
      <c r="C142" s="4"/>
      <c r="D142" s="4"/>
      <c r="E142" s="4"/>
      <c r="F142" s="4"/>
      <c r="L142" s="4"/>
      <c r="M142" s="4"/>
      <c r="N142" s="4"/>
      <c r="O142" s="4"/>
      <c r="P142" s="4"/>
      <c r="Q142" s="4"/>
      <c r="R142" s="5"/>
      <c r="S142" s="4"/>
      <c r="T142" s="4"/>
      <c r="U142" s="4"/>
      <c r="V142" s="5"/>
    </row>
    <row r="143" spans="1:22" x14ac:dyDescent="0.2">
      <c r="A143" s="16"/>
      <c r="B143" s="4"/>
      <c r="C143" s="4"/>
      <c r="D143" s="4"/>
      <c r="E143" s="4"/>
      <c r="F143" s="4"/>
      <c r="L143" s="4"/>
      <c r="M143" s="4"/>
      <c r="N143" s="4"/>
      <c r="O143" s="4"/>
      <c r="P143" s="4"/>
      <c r="Q143" s="4"/>
      <c r="R143" s="5"/>
      <c r="S143" s="4"/>
      <c r="T143" s="4"/>
      <c r="U143" s="4"/>
      <c r="V143" s="5"/>
    </row>
    <row r="144" spans="1:22" x14ac:dyDescent="0.2">
      <c r="A144" s="16"/>
      <c r="B144" s="4"/>
      <c r="C144" s="4"/>
      <c r="D144" s="4"/>
      <c r="E144" s="4"/>
      <c r="F144" s="4"/>
      <c r="L144" s="4"/>
      <c r="M144" s="4"/>
      <c r="N144" s="4"/>
      <c r="O144" s="4"/>
      <c r="P144" s="4"/>
      <c r="Q144" s="4"/>
      <c r="R144" s="5"/>
      <c r="S144" s="4"/>
      <c r="T144" s="4"/>
      <c r="U144" s="4"/>
      <c r="V144" s="5"/>
    </row>
    <row r="145" spans="1:22" x14ac:dyDescent="0.2">
      <c r="A145" s="16"/>
      <c r="B145" s="4"/>
      <c r="C145" s="4"/>
      <c r="D145" s="4"/>
      <c r="E145" s="4"/>
      <c r="F145" s="4"/>
      <c r="L145" s="4"/>
      <c r="M145" s="4"/>
      <c r="N145" s="4"/>
      <c r="O145" s="4"/>
      <c r="P145" s="4"/>
      <c r="Q145" s="4"/>
      <c r="R145" s="5"/>
      <c r="S145" s="4"/>
      <c r="T145" s="4"/>
      <c r="U145" s="4"/>
      <c r="V145" s="5"/>
    </row>
    <row r="146" spans="1:22" x14ac:dyDescent="0.2">
      <c r="A146" s="16"/>
      <c r="B146" s="4"/>
      <c r="C146" s="4"/>
      <c r="D146" s="4"/>
      <c r="E146" s="4"/>
      <c r="F146" s="4"/>
      <c r="L146" s="4"/>
      <c r="M146" s="4"/>
      <c r="N146" s="4"/>
      <c r="O146" s="4"/>
      <c r="P146" s="4"/>
      <c r="Q146" s="4"/>
      <c r="R146" s="5"/>
      <c r="S146" s="4"/>
      <c r="T146" s="4"/>
      <c r="U146" s="4"/>
      <c r="V146" s="5"/>
    </row>
    <row r="147" spans="1:22" x14ac:dyDescent="0.2">
      <c r="A147" s="16"/>
      <c r="B147" s="4"/>
      <c r="C147" s="4"/>
      <c r="D147" s="4"/>
      <c r="E147" s="4"/>
      <c r="F147" s="4"/>
      <c r="L147" s="4"/>
      <c r="M147" s="4"/>
      <c r="N147" s="4"/>
      <c r="O147" s="4"/>
      <c r="P147" s="4"/>
      <c r="Q147" s="4"/>
      <c r="R147" s="5"/>
      <c r="S147" s="4"/>
      <c r="T147" s="4"/>
      <c r="U147" s="4"/>
      <c r="V147" s="5"/>
    </row>
    <row r="148" spans="1:22" x14ac:dyDescent="0.2">
      <c r="A148" s="16"/>
      <c r="B148" s="4"/>
      <c r="C148" s="4"/>
      <c r="D148" s="4"/>
      <c r="E148" s="4"/>
      <c r="F148" s="4"/>
      <c r="L148" s="4"/>
      <c r="M148" s="4"/>
      <c r="N148" s="4"/>
      <c r="O148" s="4"/>
      <c r="P148" s="4"/>
      <c r="Q148" s="4"/>
      <c r="R148" s="5"/>
      <c r="S148" s="4"/>
      <c r="T148" s="4"/>
      <c r="U148" s="4"/>
      <c r="V148" s="5"/>
    </row>
    <row r="149" spans="1:22" x14ac:dyDescent="0.2">
      <c r="A149" s="16"/>
      <c r="B149" s="4"/>
      <c r="C149" s="4"/>
      <c r="D149" s="4"/>
      <c r="E149" s="4"/>
      <c r="F149" s="4"/>
      <c r="L149" s="4"/>
      <c r="M149" s="4"/>
      <c r="N149" s="4"/>
      <c r="O149" s="4"/>
      <c r="P149" s="4"/>
      <c r="Q149" s="4"/>
      <c r="R149" s="5"/>
      <c r="S149" s="4"/>
      <c r="T149" s="4"/>
      <c r="U149" s="4"/>
      <c r="V149" s="5"/>
    </row>
    <row r="150" spans="1:22" x14ac:dyDescent="0.2">
      <c r="A150" s="16"/>
      <c r="B150" s="4"/>
      <c r="C150" s="4"/>
      <c r="D150" s="4"/>
      <c r="E150" s="4"/>
      <c r="F150" s="4"/>
      <c r="R150" s="5"/>
      <c r="S150" s="4"/>
      <c r="T150" s="4"/>
      <c r="U150" s="4"/>
      <c r="V150" s="5"/>
    </row>
    <row r="151" spans="1:22" x14ac:dyDescent="0.2">
      <c r="A151" s="16"/>
      <c r="B151" s="4"/>
      <c r="C151" s="4"/>
      <c r="D151" s="4"/>
      <c r="E151" s="4"/>
      <c r="F151" s="4"/>
      <c r="R151" s="5"/>
      <c r="S151" s="4"/>
      <c r="T151" s="4"/>
      <c r="U151" s="4"/>
      <c r="V151" s="5"/>
    </row>
    <row r="152" spans="1:22" x14ac:dyDescent="0.2">
      <c r="A152" s="16"/>
      <c r="B152" s="4"/>
      <c r="C152" s="4"/>
      <c r="D152" s="4"/>
      <c r="E152" s="4"/>
      <c r="F152" s="4"/>
      <c r="R152" s="5"/>
      <c r="S152" s="4"/>
      <c r="T152" s="4"/>
      <c r="U152" s="4"/>
      <c r="V152" s="5"/>
    </row>
    <row r="153" spans="1:22" x14ac:dyDescent="0.2">
      <c r="A153" s="16"/>
      <c r="B153" s="4"/>
      <c r="C153" s="4"/>
      <c r="D153" s="4"/>
      <c r="E153" s="4"/>
      <c r="F153" s="4"/>
      <c r="R153" s="5"/>
      <c r="S153" s="4"/>
      <c r="T153" s="4"/>
      <c r="U153" s="4"/>
      <c r="V153" s="5"/>
    </row>
    <row r="154" spans="1:22" x14ac:dyDescent="0.2">
      <c r="A154" s="16"/>
      <c r="B154" s="4"/>
      <c r="C154" s="4"/>
      <c r="D154" s="4"/>
      <c r="E154" s="4"/>
      <c r="F154" s="4"/>
      <c r="R154" s="5"/>
      <c r="S154" s="4"/>
      <c r="T154" s="4"/>
      <c r="U154" s="4"/>
      <c r="V154" s="5"/>
    </row>
    <row r="155" spans="1:22" x14ac:dyDescent="0.2">
      <c r="A155" s="16"/>
      <c r="B155" s="4"/>
      <c r="C155" s="4"/>
      <c r="D155" s="4"/>
      <c r="E155" s="4"/>
      <c r="F155" s="4"/>
      <c r="R155" s="5"/>
      <c r="S155" s="4"/>
      <c r="T155" s="4"/>
      <c r="U155" s="4"/>
      <c r="V155" s="5"/>
    </row>
    <row r="156" spans="1:22" x14ac:dyDescent="0.2">
      <c r="A156" s="16"/>
      <c r="B156" s="4"/>
      <c r="C156" s="4"/>
      <c r="D156" s="4"/>
      <c r="E156" s="4"/>
      <c r="F156" s="4"/>
      <c r="R156" s="5"/>
      <c r="S156" s="4"/>
      <c r="T156" s="4"/>
      <c r="U156" s="4"/>
      <c r="V156" s="5"/>
    </row>
    <row r="157" spans="1:22" x14ac:dyDescent="0.2">
      <c r="A157" s="16"/>
      <c r="B157" s="4"/>
      <c r="C157" s="4"/>
      <c r="D157" s="4"/>
      <c r="E157" s="4"/>
      <c r="F157" s="4"/>
      <c r="R157" s="5"/>
      <c r="S157" s="4"/>
      <c r="T157" s="4"/>
      <c r="U157" s="4"/>
      <c r="V157" s="5"/>
    </row>
    <row r="158" spans="1:22" x14ac:dyDescent="0.2">
      <c r="A158" s="16"/>
      <c r="B158" s="4"/>
      <c r="C158" s="4"/>
      <c r="D158" s="4"/>
      <c r="E158" s="4"/>
      <c r="F158" s="4"/>
      <c r="R158" s="5"/>
      <c r="S158" s="4"/>
      <c r="T158" s="4"/>
      <c r="U158" s="4"/>
      <c r="V158" s="5"/>
    </row>
    <row r="159" spans="1:22" x14ac:dyDescent="0.2">
      <c r="A159" s="16"/>
      <c r="B159" s="4"/>
      <c r="C159" s="4"/>
      <c r="D159" s="4"/>
      <c r="E159" s="4"/>
      <c r="F159" s="4"/>
      <c r="R159" s="5"/>
      <c r="S159" s="4"/>
      <c r="T159" s="4"/>
      <c r="U159" s="4"/>
      <c r="V159" s="5"/>
    </row>
    <row r="160" spans="1:22" x14ac:dyDescent="0.2">
      <c r="A160" s="16"/>
      <c r="B160" s="4"/>
      <c r="C160" s="4"/>
      <c r="D160" s="4"/>
      <c r="E160" s="4"/>
      <c r="F160" s="4"/>
      <c r="R160" s="5"/>
      <c r="S160" s="4"/>
      <c r="T160" s="4"/>
      <c r="U160" s="4"/>
      <c r="V160" s="5"/>
    </row>
    <row r="161" spans="1:22" x14ac:dyDescent="0.2">
      <c r="A161" s="16"/>
      <c r="B161" s="4"/>
      <c r="C161" s="4"/>
      <c r="D161" s="4"/>
      <c r="E161" s="4"/>
      <c r="F161" s="4"/>
      <c r="R161" s="5"/>
      <c r="S161" s="4"/>
      <c r="T161" s="4"/>
      <c r="U161" s="4"/>
      <c r="V161" s="5"/>
    </row>
    <row r="162" spans="1:22" x14ac:dyDescent="0.2">
      <c r="A162" s="16"/>
      <c r="B162" s="4"/>
      <c r="C162" s="4"/>
      <c r="D162" s="4"/>
      <c r="E162" s="4"/>
      <c r="F162" s="4"/>
      <c r="R162" s="5"/>
      <c r="S162" s="4"/>
      <c r="T162" s="4"/>
      <c r="U162" s="4"/>
      <c r="V162" s="5"/>
    </row>
    <row r="163" spans="1:22" x14ac:dyDescent="0.2">
      <c r="A163" s="16"/>
      <c r="B163" s="4"/>
      <c r="C163" s="4"/>
      <c r="D163" s="4"/>
      <c r="E163" s="4"/>
      <c r="F163" s="4"/>
      <c r="R163" s="5"/>
      <c r="S163" s="4"/>
      <c r="T163" s="4"/>
      <c r="U163" s="4"/>
      <c r="V163" s="5"/>
    </row>
    <row r="164" spans="1:22" x14ac:dyDescent="0.2">
      <c r="A164" s="16"/>
      <c r="B164" s="4"/>
      <c r="C164" s="4"/>
      <c r="D164" s="4"/>
      <c r="E164" s="4"/>
      <c r="F164" s="4"/>
      <c r="R164" s="5"/>
      <c r="S164" s="4"/>
      <c r="T164" s="4"/>
      <c r="U164" s="4"/>
      <c r="V164" s="5"/>
    </row>
    <row r="165" spans="1:22" x14ac:dyDescent="0.2">
      <c r="A165" s="16"/>
      <c r="B165" s="4"/>
      <c r="C165" s="4"/>
      <c r="D165" s="4"/>
      <c r="E165" s="4"/>
      <c r="F165" s="4"/>
      <c r="R165" s="5"/>
      <c r="S165" s="4"/>
      <c r="T165" s="4"/>
      <c r="U165" s="4"/>
      <c r="V165" s="5"/>
    </row>
    <row r="166" spans="1:22" x14ac:dyDescent="0.2">
      <c r="A166" s="16"/>
      <c r="B166" s="4"/>
      <c r="C166" s="4"/>
      <c r="D166" s="4"/>
      <c r="E166" s="4"/>
      <c r="F166" s="4"/>
      <c r="R166" s="5"/>
      <c r="S166" s="4"/>
      <c r="T166" s="4"/>
      <c r="U166" s="4"/>
      <c r="V166" s="5"/>
    </row>
    <row r="167" spans="1:22" x14ac:dyDescent="0.2">
      <c r="A167" s="16"/>
      <c r="B167" s="4"/>
      <c r="C167" s="4"/>
      <c r="D167" s="4"/>
      <c r="E167" s="4"/>
      <c r="F167" s="4"/>
      <c r="R167" s="5"/>
      <c r="S167" s="4"/>
      <c r="T167" s="4"/>
      <c r="U167" s="4"/>
      <c r="V167" s="5"/>
    </row>
    <row r="168" spans="1:22" x14ac:dyDescent="0.2">
      <c r="A168" s="16"/>
      <c r="B168" s="4"/>
      <c r="C168" s="4"/>
      <c r="D168" s="4"/>
      <c r="E168" s="4"/>
      <c r="F168" s="4"/>
      <c r="R168" s="5"/>
      <c r="S168" s="4"/>
      <c r="T168" s="4"/>
      <c r="U168" s="4"/>
      <c r="V168" s="5"/>
    </row>
    <row r="169" spans="1:22" x14ac:dyDescent="0.2">
      <c r="A169" s="16"/>
      <c r="B169" s="4"/>
      <c r="C169" s="4"/>
      <c r="D169" s="4"/>
      <c r="E169" s="4"/>
      <c r="F169" s="4"/>
      <c r="R169" s="5"/>
      <c r="S169" s="4"/>
      <c r="T169" s="4"/>
      <c r="U169" s="4"/>
      <c r="V169" s="5"/>
    </row>
    <row r="170" spans="1:22" x14ac:dyDescent="0.2">
      <c r="A170" s="16"/>
      <c r="B170" s="4"/>
      <c r="C170" s="4"/>
      <c r="D170" s="4"/>
      <c r="E170" s="4"/>
      <c r="F170" s="4"/>
      <c r="R170" s="5"/>
      <c r="S170" s="4"/>
      <c r="T170" s="4"/>
      <c r="U170" s="4"/>
      <c r="V170" s="5"/>
    </row>
    <row r="171" spans="1:22" x14ac:dyDescent="0.2">
      <c r="A171" s="16"/>
      <c r="B171" s="4"/>
      <c r="C171" s="4"/>
      <c r="D171" s="4"/>
      <c r="E171" s="4"/>
      <c r="F171" s="4"/>
      <c r="R171" s="5"/>
      <c r="S171" s="4"/>
      <c r="T171" s="4"/>
      <c r="U171" s="4"/>
      <c r="V171" s="5"/>
    </row>
    <row r="172" spans="1:22" x14ac:dyDescent="0.2">
      <c r="A172" s="16"/>
      <c r="B172" s="4"/>
      <c r="C172" s="4"/>
      <c r="D172" s="4"/>
      <c r="E172" s="4"/>
      <c r="F172" s="4"/>
      <c r="R172" s="5"/>
      <c r="S172" s="4"/>
      <c r="T172" s="4"/>
      <c r="U172" s="4"/>
      <c r="V172" s="5"/>
    </row>
    <row r="173" spans="1:22" x14ac:dyDescent="0.2">
      <c r="A173" s="16"/>
      <c r="B173" s="4"/>
      <c r="C173" s="4"/>
      <c r="D173" s="4"/>
      <c r="E173" s="4"/>
      <c r="F173" s="4"/>
      <c r="R173" s="5"/>
      <c r="S173" s="4"/>
      <c r="T173" s="4"/>
      <c r="U173" s="4"/>
      <c r="V173" s="5"/>
    </row>
    <row r="174" spans="1:22" x14ac:dyDescent="0.2">
      <c r="A174" s="16"/>
      <c r="B174" s="4"/>
      <c r="C174" s="4"/>
      <c r="D174" s="4"/>
      <c r="E174" s="4"/>
      <c r="F174" s="4"/>
      <c r="R174" s="5"/>
      <c r="S174" s="4"/>
      <c r="T174" s="4"/>
      <c r="U174" s="4"/>
      <c r="V174" s="5"/>
    </row>
    <row r="175" spans="1:22" x14ac:dyDescent="0.2">
      <c r="A175" s="16"/>
      <c r="B175" s="4"/>
      <c r="C175" s="4"/>
      <c r="D175" s="4"/>
      <c r="E175" s="4"/>
      <c r="F175" s="4"/>
      <c r="R175" s="5"/>
      <c r="S175" s="4"/>
      <c r="T175" s="4"/>
      <c r="U175" s="4"/>
      <c r="V175" s="5"/>
    </row>
    <row r="176" spans="1:22" x14ac:dyDescent="0.2">
      <c r="A176" s="16"/>
      <c r="B176" s="4"/>
      <c r="C176" s="4"/>
      <c r="D176" s="4"/>
      <c r="E176" s="4"/>
      <c r="F176" s="4"/>
      <c r="R176" s="5"/>
      <c r="S176" s="4"/>
      <c r="T176" s="4"/>
      <c r="U176" s="4"/>
      <c r="V176" s="5"/>
    </row>
    <row r="177" spans="1:22" x14ac:dyDescent="0.2">
      <c r="A177" s="16"/>
      <c r="B177" s="4"/>
      <c r="C177" s="4"/>
      <c r="D177" s="4"/>
      <c r="E177" s="4"/>
      <c r="F177" s="4"/>
      <c r="R177" s="5"/>
      <c r="S177" s="4"/>
      <c r="T177" s="4"/>
      <c r="U177" s="4"/>
      <c r="V177" s="5"/>
    </row>
    <row r="178" spans="1:22" x14ac:dyDescent="0.2">
      <c r="A178" s="16"/>
      <c r="B178" s="4"/>
      <c r="C178" s="4"/>
      <c r="D178" s="4"/>
      <c r="E178" s="4"/>
      <c r="F178" s="4"/>
      <c r="R178" s="5"/>
      <c r="S178" s="4"/>
      <c r="T178" s="4"/>
      <c r="U178" s="4"/>
      <c r="V178" s="5"/>
    </row>
    <row r="179" spans="1:22" x14ac:dyDescent="0.2">
      <c r="A179" s="16"/>
      <c r="B179" s="4"/>
      <c r="C179" s="4"/>
      <c r="D179" s="4"/>
      <c r="E179" s="4"/>
      <c r="F179" s="4"/>
      <c r="R179" s="5"/>
      <c r="S179" s="4"/>
      <c r="T179" s="4"/>
      <c r="U179" s="4"/>
      <c r="V179" s="5"/>
    </row>
    <row r="180" spans="1:22" x14ac:dyDescent="0.2">
      <c r="A180" s="16"/>
      <c r="B180" s="4"/>
      <c r="C180" s="4"/>
      <c r="D180" s="4"/>
      <c r="E180" s="4"/>
      <c r="F180" s="4"/>
      <c r="R180" s="5"/>
      <c r="S180" s="4"/>
      <c r="T180" s="4"/>
      <c r="U180" s="4"/>
      <c r="V180" s="5"/>
    </row>
    <row r="181" spans="1:22" x14ac:dyDescent="0.2">
      <c r="A181" s="16"/>
      <c r="B181" s="4"/>
      <c r="C181" s="4"/>
      <c r="D181" s="4"/>
      <c r="E181" s="4"/>
      <c r="F181" s="4"/>
      <c r="R181" s="5"/>
      <c r="S181" s="4"/>
      <c r="T181" s="4"/>
      <c r="U181" s="4"/>
      <c r="V181" s="5"/>
    </row>
    <row r="182" spans="1:22" x14ac:dyDescent="0.2">
      <c r="A182" s="16"/>
      <c r="B182" s="4"/>
      <c r="C182" s="4"/>
      <c r="D182" s="4"/>
      <c r="E182" s="4"/>
      <c r="F182" s="4"/>
      <c r="R182" s="5"/>
      <c r="S182" s="4"/>
      <c r="T182" s="4"/>
      <c r="U182" s="4"/>
      <c r="V182" s="5"/>
    </row>
    <row r="183" spans="1:22" x14ac:dyDescent="0.2">
      <c r="A183" s="16"/>
      <c r="B183" s="4"/>
      <c r="C183" s="4"/>
      <c r="D183" s="4"/>
      <c r="E183" s="4"/>
      <c r="F183" s="4"/>
      <c r="R183" s="5"/>
      <c r="S183" s="4"/>
      <c r="T183" s="4"/>
      <c r="U183" s="4"/>
      <c r="V183" s="5"/>
    </row>
    <row r="184" spans="1:22" x14ac:dyDescent="0.2">
      <c r="A184" s="16"/>
      <c r="B184" s="4"/>
      <c r="C184" s="4"/>
      <c r="D184" s="4"/>
      <c r="E184" s="4"/>
      <c r="F184" s="4"/>
      <c r="R184" s="5"/>
      <c r="S184" s="4"/>
      <c r="T184" s="4"/>
      <c r="U184" s="4"/>
      <c r="V184" s="5"/>
    </row>
    <row r="185" spans="1:22" x14ac:dyDescent="0.2">
      <c r="A185" s="16"/>
      <c r="B185" s="4"/>
      <c r="C185" s="4"/>
      <c r="D185" s="4"/>
      <c r="E185" s="4"/>
      <c r="F185" s="4"/>
      <c r="R185" s="5"/>
      <c r="S185" s="4"/>
      <c r="T185" s="4"/>
      <c r="U185" s="4"/>
      <c r="V185" s="5"/>
    </row>
    <row r="186" spans="1:22" x14ac:dyDescent="0.2">
      <c r="A186" s="16"/>
      <c r="B186" s="4"/>
      <c r="C186" s="4"/>
      <c r="D186" s="4"/>
      <c r="E186" s="4"/>
      <c r="F186" s="4"/>
      <c r="R186" s="5"/>
      <c r="S186" s="4"/>
      <c r="T186" s="4"/>
      <c r="U186" s="4"/>
      <c r="V186" s="5"/>
    </row>
    <row r="187" spans="1:22" x14ac:dyDescent="0.2">
      <c r="A187" s="16"/>
      <c r="B187" s="4"/>
      <c r="C187" s="4"/>
      <c r="D187" s="4"/>
      <c r="E187" s="4"/>
      <c r="F187" s="4"/>
      <c r="R187" s="5"/>
      <c r="S187" s="4"/>
      <c r="T187" s="4"/>
      <c r="U187" s="4"/>
      <c r="V187" s="5"/>
    </row>
    <row r="188" spans="1:22" x14ac:dyDescent="0.2">
      <c r="A188" s="16"/>
      <c r="B188" s="4"/>
      <c r="C188" s="4"/>
      <c r="D188" s="4"/>
      <c r="E188" s="4"/>
      <c r="F188" s="4"/>
      <c r="R188" s="5"/>
      <c r="S188" s="4"/>
      <c r="T188" s="4"/>
      <c r="U188" s="4"/>
      <c r="V188" s="5"/>
    </row>
    <row r="189" spans="1:22" x14ac:dyDescent="0.2">
      <c r="A189" s="16"/>
      <c r="B189" s="4"/>
      <c r="C189" s="4"/>
      <c r="D189" s="4"/>
      <c r="E189" s="4"/>
      <c r="F189" s="4"/>
      <c r="R189" s="5"/>
      <c r="S189" s="4"/>
      <c r="T189" s="4"/>
      <c r="U189" s="4"/>
      <c r="V189" s="5"/>
    </row>
    <row r="190" spans="1:22" x14ac:dyDescent="0.2">
      <c r="A190" s="16"/>
      <c r="B190" s="4"/>
      <c r="C190" s="4"/>
      <c r="D190" s="4"/>
      <c r="E190" s="4"/>
      <c r="F190" s="4"/>
      <c r="R190" s="5"/>
      <c r="S190" s="4"/>
      <c r="T190" s="4"/>
      <c r="U190" s="4"/>
      <c r="V190" s="5"/>
    </row>
    <row r="191" spans="1:22" x14ac:dyDescent="0.2">
      <c r="A191" s="16"/>
      <c r="B191" s="4"/>
      <c r="C191" s="4"/>
      <c r="D191" s="4"/>
      <c r="E191" s="4"/>
      <c r="F191" s="4"/>
      <c r="R191" s="5"/>
      <c r="S191" s="4"/>
      <c r="T191" s="4"/>
      <c r="U191" s="4"/>
      <c r="V191" s="5"/>
    </row>
    <row r="192" spans="1:22" x14ac:dyDescent="0.2">
      <c r="A192" s="16"/>
      <c r="B192" s="4"/>
      <c r="C192" s="4"/>
      <c r="D192" s="4"/>
      <c r="E192" s="4"/>
      <c r="F192" s="4"/>
      <c r="R192" s="5"/>
      <c r="S192" s="4"/>
      <c r="T192" s="4"/>
      <c r="U192" s="4"/>
      <c r="V192" s="5"/>
    </row>
    <row r="193" spans="1:22" x14ac:dyDescent="0.2">
      <c r="A193" s="16"/>
      <c r="B193" s="4"/>
      <c r="C193" s="4"/>
      <c r="D193" s="4"/>
      <c r="E193" s="4"/>
      <c r="F193" s="4"/>
      <c r="R193" s="5"/>
      <c r="S193" s="4"/>
      <c r="T193" s="4"/>
      <c r="U193" s="4"/>
      <c r="V193" s="5"/>
    </row>
    <row r="194" spans="1:22" x14ac:dyDescent="0.2">
      <c r="A194" s="16"/>
      <c r="B194" s="4"/>
      <c r="C194" s="4"/>
      <c r="D194" s="4"/>
      <c r="E194" s="4"/>
      <c r="F194" s="4"/>
      <c r="R194" s="5"/>
      <c r="S194" s="4"/>
      <c r="T194" s="4"/>
      <c r="U194" s="4"/>
      <c r="V194" s="5"/>
    </row>
    <row r="195" spans="1:22" x14ac:dyDescent="0.2">
      <c r="A195" s="16"/>
      <c r="B195" s="4"/>
      <c r="C195" s="4"/>
      <c r="D195" s="4"/>
      <c r="E195" s="4"/>
      <c r="F195" s="4"/>
      <c r="R195" s="5"/>
      <c r="S195" s="4"/>
      <c r="T195" s="4"/>
      <c r="U195" s="4"/>
      <c r="V195" s="5"/>
    </row>
    <row r="196" spans="1:22" x14ac:dyDescent="0.2">
      <c r="A196" s="16"/>
      <c r="B196" s="4"/>
      <c r="C196" s="4"/>
      <c r="D196" s="4"/>
      <c r="E196" s="4"/>
      <c r="F196" s="4"/>
      <c r="R196" s="5"/>
      <c r="S196" s="4"/>
      <c r="T196" s="4"/>
      <c r="U196" s="4"/>
      <c r="V196" s="5"/>
    </row>
    <row r="197" spans="1:22" x14ac:dyDescent="0.2">
      <c r="A197" s="16"/>
      <c r="B197" s="4"/>
      <c r="C197" s="4"/>
      <c r="D197" s="4"/>
      <c r="E197" s="4"/>
      <c r="F197" s="4"/>
      <c r="R197" s="5"/>
      <c r="S197" s="4"/>
      <c r="T197" s="4"/>
      <c r="U197" s="4"/>
      <c r="V197" s="5"/>
    </row>
    <row r="198" spans="1:22" x14ac:dyDescent="0.2">
      <c r="A198" s="16"/>
      <c r="B198" s="4"/>
      <c r="C198" s="4"/>
      <c r="D198" s="4"/>
      <c r="E198" s="4"/>
      <c r="F198" s="4"/>
      <c r="R198" s="5"/>
      <c r="S198" s="4"/>
      <c r="T198" s="4"/>
      <c r="U198" s="4"/>
      <c r="V198" s="5"/>
    </row>
    <row r="199" spans="1:22" x14ac:dyDescent="0.2">
      <c r="A199" s="16"/>
      <c r="B199" s="4"/>
      <c r="C199" s="4"/>
      <c r="D199" s="4"/>
      <c r="E199" s="4"/>
      <c r="F199" s="4"/>
      <c r="R199" s="5"/>
      <c r="S199" s="4"/>
      <c r="T199" s="4"/>
      <c r="U199" s="4"/>
      <c r="V199" s="5"/>
    </row>
    <row r="200" spans="1:22" x14ac:dyDescent="0.2">
      <c r="A200" s="16"/>
      <c r="B200" s="4"/>
      <c r="C200" s="4"/>
      <c r="D200" s="4"/>
      <c r="E200" s="4"/>
      <c r="F200" s="4"/>
      <c r="R200" s="5"/>
      <c r="S200" s="4"/>
      <c r="T200" s="4"/>
      <c r="U200" s="4"/>
      <c r="V200" s="5"/>
    </row>
    <row r="201" spans="1:22" x14ac:dyDescent="0.2">
      <c r="A201" s="16"/>
      <c r="B201" s="4"/>
      <c r="C201" s="4"/>
      <c r="D201" s="4"/>
      <c r="E201" s="4"/>
      <c r="F201" s="4"/>
      <c r="R201" s="5"/>
      <c r="S201" s="4"/>
      <c r="T201" s="4"/>
      <c r="U201" s="4"/>
      <c r="V201" s="5"/>
    </row>
    <row r="202" spans="1:22" x14ac:dyDescent="0.2">
      <c r="A202" s="16"/>
      <c r="B202" s="4"/>
      <c r="C202" s="4"/>
      <c r="D202" s="4"/>
      <c r="E202" s="4"/>
      <c r="F202" s="4"/>
      <c r="R202" s="5"/>
      <c r="S202" s="4"/>
      <c r="T202" s="4"/>
      <c r="U202" s="4"/>
      <c r="V202" s="5"/>
    </row>
    <row r="203" spans="1:22" x14ac:dyDescent="0.2">
      <c r="A203" s="16"/>
      <c r="B203" s="4"/>
      <c r="C203" s="4"/>
      <c r="D203" s="4"/>
      <c r="E203" s="4"/>
      <c r="F203" s="4"/>
      <c r="R203" s="5"/>
      <c r="S203" s="4"/>
      <c r="T203" s="4"/>
      <c r="U203" s="4"/>
      <c r="V203" s="5"/>
    </row>
    <row r="204" spans="1:22" x14ac:dyDescent="0.2">
      <c r="A204" s="16"/>
      <c r="B204" s="4"/>
      <c r="C204" s="4"/>
      <c r="D204" s="4"/>
      <c r="E204" s="4"/>
      <c r="F204" s="4"/>
      <c r="R204" s="5"/>
      <c r="S204" s="4"/>
      <c r="U204" s="4"/>
      <c r="V204" s="5"/>
    </row>
    <row r="205" spans="1:22" x14ac:dyDescent="0.2">
      <c r="A205" s="16"/>
      <c r="B205" s="4"/>
      <c r="C205" s="4"/>
      <c r="D205" s="4"/>
      <c r="E205" s="4"/>
      <c r="F205" s="4"/>
      <c r="R205" s="5"/>
      <c r="S205" s="4"/>
      <c r="U205" s="4"/>
      <c r="V205" s="5"/>
    </row>
    <row r="206" spans="1:22" x14ac:dyDescent="0.2">
      <c r="A206" s="16"/>
      <c r="B206" s="4"/>
      <c r="C206" s="4"/>
      <c r="D206" s="4"/>
      <c r="E206" s="4"/>
      <c r="F206" s="4"/>
      <c r="R206" s="5"/>
      <c r="S206" s="4"/>
      <c r="U206" s="4"/>
      <c r="V206" s="5"/>
    </row>
    <row r="207" spans="1:22" x14ac:dyDescent="0.2">
      <c r="A207" s="16"/>
      <c r="B207" s="4"/>
      <c r="C207" s="4"/>
      <c r="D207" s="4"/>
      <c r="E207" s="4"/>
      <c r="F207" s="4"/>
      <c r="R207" s="5"/>
      <c r="S207" s="4"/>
      <c r="U207" s="4"/>
      <c r="V207" s="5"/>
    </row>
    <row r="208" spans="1:22" x14ac:dyDescent="0.2">
      <c r="A208" s="16"/>
      <c r="B208" s="4"/>
      <c r="C208" s="4"/>
      <c r="D208" s="4"/>
      <c r="E208" s="4"/>
      <c r="F208" s="4"/>
      <c r="R208" s="5"/>
      <c r="S208" s="4"/>
      <c r="U208" s="4"/>
      <c r="V208" s="5"/>
    </row>
    <row r="209" spans="1:22" x14ac:dyDescent="0.2">
      <c r="A209" s="16"/>
      <c r="B209" s="4"/>
      <c r="C209" s="4"/>
      <c r="D209" s="4"/>
      <c r="E209" s="4"/>
      <c r="F209" s="4"/>
      <c r="R209" s="5"/>
      <c r="S209" s="4"/>
      <c r="V209" s="5"/>
    </row>
    <row r="210" spans="1:22" x14ac:dyDescent="0.2">
      <c r="A210" s="16"/>
      <c r="B210" s="4"/>
      <c r="C210" s="4"/>
      <c r="D210" s="4"/>
      <c r="E210" s="4"/>
      <c r="F210" s="4"/>
      <c r="R210" s="5"/>
      <c r="S210" s="4"/>
      <c r="V210" s="5"/>
    </row>
    <row r="211" spans="1:22" x14ac:dyDescent="0.2">
      <c r="A211" s="16"/>
      <c r="B211" s="4"/>
      <c r="C211" s="4"/>
      <c r="D211" s="4"/>
      <c r="E211" s="4"/>
      <c r="F211" s="4"/>
      <c r="R211" s="5"/>
      <c r="S211" s="4"/>
      <c r="V211" s="5"/>
    </row>
    <row r="212" spans="1:22" x14ac:dyDescent="0.2">
      <c r="A212" s="16"/>
      <c r="B212" s="4"/>
      <c r="C212" s="4"/>
      <c r="D212" s="4"/>
      <c r="E212" s="4"/>
      <c r="F212" s="4"/>
      <c r="R212" s="5"/>
      <c r="S212" s="4"/>
      <c r="V212" s="5"/>
    </row>
    <row r="213" spans="1:22" x14ac:dyDescent="0.2">
      <c r="A213" s="16"/>
      <c r="B213" s="4"/>
      <c r="C213" s="4"/>
      <c r="D213" s="4"/>
      <c r="E213" s="4"/>
      <c r="F213" s="4"/>
      <c r="R213" s="5"/>
      <c r="S213" s="4"/>
      <c r="V213" s="5"/>
    </row>
    <row r="214" spans="1:22" x14ac:dyDescent="0.2">
      <c r="A214" s="36"/>
      <c r="B214" s="36"/>
      <c r="C214" s="36"/>
      <c r="D214" s="36"/>
      <c r="E214" s="36"/>
      <c r="F214" s="36"/>
      <c r="G214" s="36"/>
      <c r="H214" s="36"/>
      <c r="I214" s="36"/>
      <c r="J214" s="36"/>
      <c r="K214" s="36"/>
      <c r="L214" s="36"/>
      <c r="M214" s="36"/>
      <c r="N214" s="36"/>
      <c r="O214" s="36"/>
      <c r="P214" s="36"/>
      <c r="Q214" s="36"/>
      <c r="R214" s="36"/>
      <c r="S214" s="36"/>
      <c r="T214" s="36"/>
      <c r="U214" s="36"/>
      <c r="V214" s="36"/>
    </row>
    <row r="215" spans="1:22" x14ac:dyDescent="0.2">
      <c r="A215" s="36"/>
      <c r="B215" s="36"/>
      <c r="C215" s="36"/>
      <c r="D215" s="36"/>
      <c r="E215" s="36"/>
      <c r="F215" s="36"/>
      <c r="G215" s="36"/>
      <c r="H215" s="36"/>
      <c r="I215" s="36"/>
      <c r="J215" s="36"/>
      <c r="K215" s="36"/>
      <c r="L215" s="36"/>
      <c r="M215" s="36"/>
      <c r="N215" s="36"/>
      <c r="O215" s="36"/>
      <c r="P215" s="36"/>
      <c r="Q215" s="36"/>
      <c r="R215" s="36"/>
      <c r="S215" s="36"/>
      <c r="T215" s="36"/>
      <c r="U215" s="36"/>
      <c r="V215" s="36"/>
    </row>
    <row r="216" spans="1:22" x14ac:dyDescent="0.2">
      <c r="A216" s="36"/>
      <c r="B216" s="36"/>
      <c r="C216" s="36"/>
      <c r="D216" s="36"/>
      <c r="E216" s="36"/>
      <c r="F216" s="36"/>
      <c r="G216" s="36"/>
      <c r="H216" s="36"/>
      <c r="I216" s="36"/>
      <c r="J216" s="36"/>
      <c r="K216" s="36"/>
      <c r="L216" s="36"/>
      <c r="M216" s="36"/>
      <c r="N216" s="36"/>
      <c r="O216" s="36"/>
      <c r="P216" s="36"/>
      <c r="Q216" s="36"/>
      <c r="R216" s="36"/>
      <c r="S216" s="36"/>
      <c r="T216" s="36"/>
      <c r="U216" s="36"/>
      <c r="V216" s="36"/>
    </row>
    <row r="217" spans="1:22" x14ac:dyDescent="0.2">
      <c r="A217" s="36"/>
      <c r="B217" s="36"/>
      <c r="C217" s="36"/>
      <c r="D217" s="36"/>
      <c r="E217" s="36"/>
      <c r="F217" s="36"/>
      <c r="G217" s="36"/>
      <c r="H217" s="36"/>
      <c r="I217" s="36"/>
      <c r="J217" s="36"/>
      <c r="K217" s="36"/>
      <c r="L217" s="36"/>
      <c r="M217" s="36"/>
      <c r="N217" s="36"/>
      <c r="O217" s="36"/>
      <c r="P217" s="36"/>
      <c r="Q217" s="36"/>
      <c r="R217" s="36"/>
      <c r="S217" s="36"/>
      <c r="T217" s="36"/>
      <c r="U217" s="36"/>
      <c r="V217" s="36"/>
    </row>
    <row r="218" spans="1:22" x14ac:dyDescent="0.2">
      <c r="A218" s="36" t="s">
        <v>246</v>
      </c>
      <c r="B218" s="36"/>
      <c r="C218" s="36"/>
      <c r="D218" s="36"/>
      <c r="E218" s="36"/>
      <c r="F218" s="36"/>
      <c r="G218" s="36"/>
      <c r="H218" s="36"/>
      <c r="I218" s="36"/>
      <c r="J218" s="36"/>
      <c r="K218" s="36"/>
      <c r="L218" s="36"/>
      <c r="M218" s="36"/>
      <c r="N218" s="36"/>
      <c r="O218" s="36"/>
      <c r="P218" s="36"/>
      <c r="Q218" s="36"/>
      <c r="R218" s="36"/>
      <c r="S218" s="36"/>
      <c r="T218" s="36"/>
      <c r="U218" s="36"/>
      <c r="V218" s="36"/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3D1910-1FFB-F549-9823-1619F5CF5099}">
  <sheetPr codeName="Sheet112"/>
  <dimension ref="A1:V267"/>
  <sheetViews>
    <sheetView topLeftCell="G1" workbookViewId="0">
      <selection activeCell="F17" sqref="F17"/>
    </sheetView>
  </sheetViews>
  <sheetFormatPr baseColWidth="10" defaultRowHeight="16" x14ac:dyDescent="0.2"/>
  <cols>
    <col min="5" max="5" width="16.5" customWidth="1"/>
    <col min="6" max="6" width="14.6640625" customWidth="1"/>
  </cols>
  <sheetData>
    <row r="1" spans="1:22" x14ac:dyDescent="0.2">
      <c r="A1" s="36"/>
      <c r="B1" s="80" t="s">
        <v>5</v>
      </c>
      <c r="C1" s="80"/>
      <c r="D1" s="80"/>
      <c r="E1" s="80"/>
      <c r="F1" s="80"/>
      <c r="G1" s="81" t="s">
        <v>6</v>
      </c>
      <c r="H1" s="81"/>
      <c r="I1" s="81"/>
      <c r="J1" s="81"/>
      <c r="K1" s="81"/>
      <c r="L1" s="82" t="s">
        <v>15</v>
      </c>
      <c r="M1" s="82"/>
      <c r="N1" s="82"/>
      <c r="O1" s="82"/>
      <c r="P1" s="82"/>
      <c r="Q1" s="82"/>
      <c r="R1" s="82"/>
      <c r="S1" s="82"/>
      <c r="T1" s="82"/>
      <c r="U1" s="82"/>
      <c r="V1" s="36"/>
    </row>
    <row r="2" spans="1:22" x14ac:dyDescent="0.2">
      <c r="A2" s="37" t="s">
        <v>4</v>
      </c>
      <c r="B2" s="38" t="s">
        <v>0</v>
      </c>
      <c r="C2" s="38" t="s">
        <v>1</v>
      </c>
      <c r="D2" s="38" t="s">
        <v>10</v>
      </c>
      <c r="E2" s="38" t="s">
        <v>11</v>
      </c>
      <c r="F2" s="38" t="s">
        <v>7</v>
      </c>
      <c r="G2" s="38" t="s">
        <v>8</v>
      </c>
      <c r="H2" s="38" t="s">
        <v>9</v>
      </c>
      <c r="I2" s="38" t="s">
        <v>10</v>
      </c>
      <c r="J2" s="38" t="s">
        <v>11</v>
      </c>
      <c r="K2" s="38" t="s">
        <v>7</v>
      </c>
      <c r="L2" s="38" t="s">
        <v>17</v>
      </c>
      <c r="M2" s="38" t="s">
        <v>18</v>
      </c>
      <c r="N2" s="38" t="s">
        <v>234</v>
      </c>
      <c r="O2" s="38" t="s">
        <v>235</v>
      </c>
      <c r="P2" s="38" t="s">
        <v>19</v>
      </c>
      <c r="Q2" s="38" t="s">
        <v>20</v>
      </c>
      <c r="R2" s="38" t="s">
        <v>12</v>
      </c>
      <c r="S2" s="38" t="s">
        <v>3</v>
      </c>
      <c r="T2" s="38" t="s">
        <v>252</v>
      </c>
      <c r="U2" s="38" t="s">
        <v>253</v>
      </c>
      <c r="V2" s="38" t="s">
        <v>236</v>
      </c>
    </row>
    <row r="3" spans="1:22" x14ac:dyDescent="0.2">
      <c r="A3" s="16" t="s">
        <v>357</v>
      </c>
      <c r="B3" s="4">
        <v>100</v>
      </c>
      <c r="C3" s="4">
        <v>10880</v>
      </c>
      <c r="D3" s="4">
        <v>-10780</v>
      </c>
      <c r="E3" s="4">
        <v>-266045979</v>
      </c>
      <c r="F3" s="4">
        <f t="shared" ref="F3:F11" si="0">E3+F4</f>
        <v>30115027648</v>
      </c>
      <c r="L3" s="4">
        <v>107</v>
      </c>
      <c r="M3" s="4">
        <v>100</v>
      </c>
      <c r="N3" s="4">
        <v>4</v>
      </c>
      <c r="O3" s="4">
        <v>15</v>
      </c>
      <c r="P3" s="4">
        <v>72800</v>
      </c>
      <c r="Q3" s="4">
        <v>237500</v>
      </c>
      <c r="R3" s="5">
        <v>-3.27E-2</v>
      </c>
      <c r="S3" s="4">
        <v>312100</v>
      </c>
      <c r="T3" s="4">
        <f t="shared" ref="T3:T87" si="1">AVERAGE(S4:S13)</f>
        <v>236090</v>
      </c>
      <c r="U3" s="4">
        <f t="shared" ref="U3:U11" si="2">MIN(S4:S8)</f>
        <v>118900</v>
      </c>
      <c r="V3" s="5">
        <v>3.56E-2</v>
      </c>
    </row>
    <row r="4" spans="1:22" x14ac:dyDescent="0.2">
      <c r="F4" s="4">
        <f t="shared" si="0"/>
        <v>30381073627</v>
      </c>
      <c r="L4" s="4">
        <v>46</v>
      </c>
      <c r="M4" s="4">
        <v>73</v>
      </c>
      <c r="N4" s="4">
        <v>1</v>
      </c>
      <c r="O4" s="4">
        <v>4</v>
      </c>
      <c r="P4" s="4">
        <v>29600</v>
      </c>
      <c r="Q4" s="4">
        <v>82300</v>
      </c>
      <c r="R4" s="5">
        <v>-1.5800000000000002E-2</v>
      </c>
      <c r="S4" s="4">
        <v>118900</v>
      </c>
      <c r="T4" s="4">
        <f t="shared" si="1"/>
        <v>243160</v>
      </c>
      <c r="U4" s="4">
        <f t="shared" si="2"/>
        <v>152900</v>
      </c>
      <c r="V4" s="5">
        <v>1.18E-2</v>
      </c>
    </row>
    <row r="5" spans="1:22" x14ac:dyDescent="0.2">
      <c r="A5" s="16" t="s">
        <v>355</v>
      </c>
      <c r="B5" s="4">
        <v>500</v>
      </c>
      <c r="C5" s="4">
        <v>0</v>
      </c>
      <c r="D5" s="4">
        <v>500</v>
      </c>
      <c r="E5" s="4">
        <v>12733847</v>
      </c>
      <c r="F5" s="4">
        <f t="shared" si="0"/>
        <v>30381073627</v>
      </c>
      <c r="L5" s="4">
        <v>57</v>
      </c>
      <c r="M5" s="4">
        <v>85</v>
      </c>
      <c r="N5" s="4">
        <v>3</v>
      </c>
      <c r="O5" s="4">
        <v>10</v>
      </c>
      <c r="P5" s="4">
        <v>66200</v>
      </c>
      <c r="Q5" s="4">
        <v>147700</v>
      </c>
      <c r="R5" s="5">
        <v>4.0000000000000001E-3</v>
      </c>
      <c r="S5" s="4">
        <v>217600</v>
      </c>
      <c r="T5" s="4">
        <f t="shared" si="1"/>
        <v>244680</v>
      </c>
      <c r="U5" s="4">
        <f t="shared" si="2"/>
        <v>152900</v>
      </c>
      <c r="V5" s="5">
        <v>1.18E-2</v>
      </c>
    </row>
    <row r="6" spans="1:22" x14ac:dyDescent="0.2">
      <c r="F6" s="4">
        <f t="shared" si="0"/>
        <v>30368339780</v>
      </c>
      <c r="L6" s="4">
        <v>101</v>
      </c>
      <c r="M6" s="4">
        <v>77</v>
      </c>
      <c r="N6" s="4">
        <v>5</v>
      </c>
      <c r="O6" s="4">
        <v>11</v>
      </c>
      <c r="P6" s="4">
        <v>103400</v>
      </c>
      <c r="Q6" s="4">
        <v>149200</v>
      </c>
      <c r="R6" s="5">
        <v>-1.1699999999999999E-2</v>
      </c>
      <c r="S6" s="4">
        <v>254100</v>
      </c>
      <c r="T6" s="4">
        <f t="shared" si="1"/>
        <v>241220</v>
      </c>
      <c r="U6" s="4">
        <f t="shared" si="2"/>
        <v>152900</v>
      </c>
      <c r="V6" s="5">
        <v>1.9400000000000001E-2</v>
      </c>
    </row>
    <row r="7" spans="1:22" x14ac:dyDescent="0.2">
      <c r="A7" s="16" t="s">
        <v>353</v>
      </c>
      <c r="B7" s="4">
        <v>0</v>
      </c>
      <c r="C7" s="4">
        <v>2500</v>
      </c>
      <c r="D7" s="4">
        <v>-2500</v>
      </c>
      <c r="E7" s="4">
        <v>-63814950</v>
      </c>
      <c r="F7" s="4">
        <f t="shared" si="0"/>
        <v>30368339780</v>
      </c>
      <c r="L7" s="4">
        <v>242</v>
      </c>
      <c r="M7" s="4">
        <v>123</v>
      </c>
      <c r="N7" s="4">
        <v>11</v>
      </c>
      <c r="O7" s="4">
        <v>15</v>
      </c>
      <c r="P7" s="4">
        <v>216400</v>
      </c>
      <c r="Q7" s="4">
        <v>201200</v>
      </c>
      <c r="R7" s="5">
        <v>-1.9299999999999998E-2</v>
      </c>
      <c r="S7" s="4">
        <v>431100</v>
      </c>
      <c r="T7" s="4">
        <f t="shared" si="1"/>
        <v>207300</v>
      </c>
      <c r="U7" s="4">
        <f t="shared" si="2"/>
        <v>152900</v>
      </c>
      <c r="V7" s="5">
        <v>4.9699999999999994E-2</v>
      </c>
    </row>
    <row r="8" spans="1:22" x14ac:dyDescent="0.2">
      <c r="F8" s="4">
        <f t="shared" si="0"/>
        <v>30432154730</v>
      </c>
      <c r="L8" s="4">
        <v>241</v>
      </c>
      <c r="M8" s="4">
        <v>96</v>
      </c>
      <c r="N8" s="4">
        <v>8</v>
      </c>
      <c r="O8" s="4">
        <v>16</v>
      </c>
      <c r="P8" s="4">
        <v>177100</v>
      </c>
      <c r="Q8" s="4">
        <v>230200</v>
      </c>
      <c r="R8" s="5">
        <v>-1.52E-2</v>
      </c>
      <c r="S8" s="4">
        <v>416200</v>
      </c>
      <c r="T8" s="4">
        <f t="shared" si="1"/>
        <v>215210</v>
      </c>
      <c r="U8" s="4">
        <f t="shared" si="2"/>
        <v>152900</v>
      </c>
      <c r="V8" s="5">
        <v>8.09E-2</v>
      </c>
    </row>
    <row r="9" spans="1:22" x14ac:dyDescent="0.2">
      <c r="F9" s="4">
        <f t="shared" si="0"/>
        <v>30432154730</v>
      </c>
      <c r="L9" s="4">
        <v>135</v>
      </c>
      <c r="M9" s="4">
        <v>57</v>
      </c>
      <c r="N9" s="4">
        <v>3</v>
      </c>
      <c r="O9" s="4">
        <v>7</v>
      </c>
      <c r="P9" s="4">
        <v>63700</v>
      </c>
      <c r="Q9" s="4">
        <v>88100</v>
      </c>
      <c r="R9" s="5">
        <v>-7.4000000000000003E-3</v>
      </c>
      <c r="S9" s="4">
        <v>152900</v>
      </c>
      <c r="T9" s="4">
        <f t="shared" si="1"/>
        <v>227810</v>
      </c>
      <c r="U9" s="4">
        <f t="shared" si="2"/>
        <v>156500</v>
      </c>
      <c r="V9" s="5">
        <v>2.58E-2</v>
      </c>
    </row>
    <row r="10" spans="1:22" x14ac:dyDescent="0.2">
      <c r="F10" s="4">
        <f t="shared" si="0"/>
        <v>30432154730</v>
      </c>
      <c r="L10" s="4">
        <v>99</v>
      </c>
      <c r="M10" s="4">
        <v>71</v>
      </c>
      <c r="N10" s="4">
        <v>8</v>
      </c>
      <c r="O10" s="4">
        <v>12</v>
      </c>
      <c r="P10" s="4">
        <v>105800</v>
      </c>
      <c r="Q10" s="4">
        <v>126600</v>
      </c>
      <c r="R10" s="5">
        <v>1.5100000000000001E-2</v>
      </c>
      <c r="S10" s="4">
        <v>236900</v>
      </c>
      <c r="T10" s="4">
        <f t="shared" si="1"/>
        <v>231470</v>
      </c>
      <c r="U10" s="4">
        <f t="shared" si="2"/>
        <v>156500</v>
      </c>
      <c r="V10" s="5">
        <v>2.23E-2</v>
      </c>
    </row>
    <row r="11" spans="1:22" x14ac:dyDescent="0.2">
      <c r="A11" s="16" t="s">
        <v>349</v>
      </c>
      <c r="B11" s="4">
        <v>17500</v>
      </c>
      <c r="C11" s="4">
        <v>0</v>
      </c>
      <c r="D11" s="4">
        <v>17500</v>
      </c>
      <c r="E11" s="4">
        <v>461641054</v>
      </c>
      <c r="F11" s="4">
        <f t="shared" si="0"/>
        <v>30432154730</v>
      </c>
      <c r="L11" s="4">
        <v>83</v>
      </c>
      <c r="M11" s="4">
        <v>46</v>
      </c>
      <c r="N11" s="4">
        <v>5</v>
      </c>
      <c r="O11" s="4">
        <v>5</v>
      </c>
      <c r="P11" s="4">
        <v>69600</v>
      </c>
      <c r="Q11" s="4">
        <v>86000</v>
      </c>
      <c r="R11" s="5">
        <v>-7.4999999999999997E-3</v>
      </c>
      <c r="S11" s="4">
        <v>156500</v>
      </c>
      <c r="T11" s="4">
        <f t="shared" si="1"/>
        <v>247820</v>
      </c>
      <c r="U11" s="4">
        <f t="shared" si="2"/>
        <v>171000</v>
      </c>
      <c r="V11" s="5">
        <v>1.1299999999999999E-2</v>
      </c>
    </row>
    <row r="12" spans="1:22" x14ac:dyDescent="0.2">
      <c r="F12" s="4">
        <f t="shared" ref="F12:F38" si="3">E12+F13</f>
        <v>29970513676</v>
      </c>
      <c r="L12" s="4">
        <v>80</v>
      </c>
      <c r="M12" s="4">
        <v>40</v>
      </c>
      <c r="N12" s="4">
        <v>7</v>
      </c>
      <c r="O12" s="4">
        <v>8</v>
      </c>
      <c r="P12" s="4">
        <v>90600</v>
      </c>
      <c r="Q12" s="4">
        <v>101800</v>
      </c>
      <c r="R12" s="5">
        <v>1.5300000000000001E-2</v>
      </c>
      <c r="S12" s="4">
        <v>205700</v>
      </c>
      <c r="T12" s="4">
        <f t="shared" si="1"/>
        <v>238380</v>
      </c>
      <c r="U12" s="4">
        <f t="shared" ref="U12:U38" si="4">MIN(S13:S17)</f>
        <v>91900</v>
      </c>
      <c r="V12" s="5">
        <v>1.8799999999999997E-2</v>
      </c>
    </row>
    <row r="13" spans="1:22" x14ac:dyDescent="0.2">
      <c r="A13" s="16" t="s">
        <v>347</v>
      </c>
      <c r="B13">
        <v>0</v>
      </c>
      <c r="C13">
        <v>0</v>
      </c>
      <c r="D13">
        <v>0</v>
      </c>
      <c r="E13">
        <v>0</v>
      </c>
      <c r="F13" s="4">
        <f t="shared" si="3"/>
        <v>29970513676</v>
      </c>
      <c r="L13" s="4">
        <v>81</v>
      </c>
      <c r="M13" s="4">
        <v>75</v>
      </c>
      <c r="N13" s="4">
        <v>6</v>
      </c>
      <c r="O13" s="4">
        <v>8</v>
      </c>
      <c r="P13" s="4">
        <v>66900</v>
      </c>
      <c r="Q13" s="4">
        <v>108600</v>
      </c>
      <c r="R13" s="5">
        <v>-1.52E-2</v>
      </c>
      <c r="S13" s="4">
        <v>171000</v>
      </c>
      <c r="T13" s="4">
        <f t="shared" si="1"/>
        <v>254870</v>
      </c>
      <c r="U13" s="4">
        <f t="shared" si="4"/>
        <v>91900</v>
      </c>
    </row>
    <row r="14" spans="1:22" x14ac:dyDescent="0.2">
      <c r="A14" s="16" t="s">
        <v>340</v>
      </c>
      <c r="B14" s="4">
        <v>5000</v>
      </c>
      <c r="C14" s="4">
        <v>0</v>
      </c>
      <c r="D14" s="4">
        <v>5000</v>
      </c>
      <c r="E14" s="4">
        <v>133147152</v>
      </c>
      <c r="F14" s="4">
        <f t="shared" si="3"/>
        <v>29970513676</v>
      </c>
      <c r="L14" s="4">
        <v>80</v>
      </c>
      <c r="M14" s="4">
        <v>103</v>
      </c>
      <c r="N14" s="4">
        <v>3</v>
      </c>
      <c r="O14" s="4">
        <v>12</v>
      </c>
      <c r="P14" s="4">
        <v>49300</v>
      </c>
      <c r="Q14" s="4">
        <v>138700</v>
      </c>
      <c r="R14" s="5">
        <v>1.5300000000000001E-2</v>
      </c>
      <c r="S14" s="4">
        <v>189600</v>
      </c>
      <c r="T14" s="4">
        <f t="shared" si="1"/>
        <v>268850</v>
      </c>
      <c r="U14" s="4">
        <f t="shared" si="4"/>
        <v>91900</v>
      </c>
      <c r="V14" s="5">
        <v>2.23E-2</v>
      </c>
    </row>
    <row r="15" spans="1:22" x14ac:dyDescent="0.2">
      <c r="A15" s="16" t="s">
        <v>339</v>
      </c>
      <c r="B15" s="4">
        <v>100</v>
      </c>
      <c r="C15" s="4">
        <v>0</v>
      </c>
      <c r="D15" s="4">
        <v>100</v>
      </c>
      <c r="E15" s="4">
        <v>2639678</v>
      </c>
      <c r="F15" s="4">
        <f t="shared" si="3"/>
        <v>29837366524</v>
      </c>
      <c r="L15" s="4">
        <v>92</v>
      </c>
      <c r="M15" s="4">
        <v>84</v>
      </c>
      <c r="N15" s="4">
        <v>8</v>
      </c>
      <c r="O15" s="4">
        <v>8</v>
      </c>
      <c r="P15" s="4">
        <v>92600</v>
      </c>
      <c r="Q15" s="4">
        <v>133700</v>
      </c>
      <c r="R15" s="5">
        <v>3.9000000000000003E-3</v>
      </c>
      <c r="S15" s="4">
        <v>232800</v>
      </c>
      <c r="T15" s="4">
        <f t="shared" si="1"/>
        <v>270580</v>
      </c>
      <c r="U15" s="4">
        <f t="shared" si="4"/>
        <v>91900</v>
      </c>
      <c r="V15" s="5">
        <v>2.2400000000000003E-2</v>
      </c>
    </row>
    <row r="16" spans="1:22" x14ac:dyDescent="0.2">
      <c r="A16" s="16" t="s">
        <v>338</v>
      </c>
      <c r="B16" s="4">
        <v>0</v>
      </c>
      <c r="C16" s="4">
        <v>100</v>
      </c>
      <c r="D16" s="4">
        <v>-100</v>
      </c>
      <c r="E16" s="4">
        <v>-2608547</v>
      </c>
      <c r="F16" s="4">
        <f t="shared" si="3"/>
        <v>29834726846</v>
      </c>
      <c r="L16" s="4">
        <v>91</v>
      </c>
      <c r="M16" s="4">
        <v>49</v>
      </c>
      <c r="N16" s="4">
        <v>7</v>
      </c>
      <c r="O16" s="4">
        <v>7</v>
      </c>
      <c r="P16" s="4">
        <v>100500</v>
      </c>
      <c r="Q16" s="4">
        <v>114800</v>
      </c>
      <c r="R16" s="5">
        <v>-3.8E-3</v>
      </c>
      <c r="S16" s="4">
        <v>219500</v>
      </c>
      <c r="T16" s="4">
        <f t="shared" si="1"/>
        <v>269020</v>
      </c>
      <c r="U16" s="4">
        <f t="shared" si="4"/>
        <v>91900</v>
      </c>
      <c r="V16" s="5">
        <v>2.2799999999999997E-2</v>
      </c>
    </row>
    <row r="17" spans="1:22" x14ac:dyDescent="0.2">
      <c r="A17" s="16" t="s">
        <v>337</v>
      </c>
      <c r="B17" s="4">
        <v>0</v>
      </c>
      <c r="C17" s="4">
        <v>0</v>
      </c>
      <c r="D17" s="4">
        <v>0</v>
      </c>
      <c r="E17" s="4">
        <v>0</v>
      </c>
      <c r="F17" s="4">
        <f t="shared" si="3"/>
        <v>29837335393</v>
      </c>
      <c r="L17" s="4">
        <v>73</v>
      </c>
      <c r="M17" s="4">
        <v>41</v>
      </c>
      <c r="N17" s="4">
        <v>1</v>
      </c>
      <c r="O17" s="4">
        <v>3</v>
      </c>
      <c r="P17" s="4">
        <v>44400</v>
      </c>
      <c r="Q17" s="4">
        <v>44500</v>
      </c>
      <c r="R17" s="5">
        <v>3.8999999999999998E-3</v>
      </c>
      <c r="S17" s="4">
        <v>91900</v>
      </c>
      <c r="T17" s="4">
        <f t="shared" si="1"/>
        <v>281680</v>
      </c>
      <c r="U17" s="4">
        <f t="shared" si="4"/>
        <v>111300</v>
      </c>
    </row>
    <row r="18" spans="1:22" x14ac:dyDescent="0.2">
      <c r="A18" s="16" t="s">
        <v>336</v>
      </c>
      <c r="B18" s="4">
        <v>0</v>
      </c>
      <c r="C18" s="4">
        <v>77000</v>
      </c>
      <c r="D18" s="4">
        <v>-77000</v>
      </c>
      <c r="E18" s="4">
        <v>-2029454472</v>
      </c>
      <c r="F18" s="4">
        <f t="shared" si="3"/>
        <v>29837335393</v>
      </c>
      <c r="L18" s="4">
        <v>245</v>
      </c>
      <c r="M18" s="4">
        <v>138</v>
      </c>
      <c r="N18" s="4">
        <v>10</v>
      </c>
      <c r="O18" s="4">
        <v>22</v>
      </c>
      <c r="P18" s="4">
        <v>181400</v>
      </c>
      <c r="Q18" s="4">
        <v>292800</v>
      </c>
      <c r="R18" s="5">
        <v>-3.4300000000000004E-2</v>
      </c>
      <c r="S18" s="4">
        <v>495300</v>
      </c>
      <c r="T18" s="4">
        <f t="shared" si="1"/>
        <v>270960</v>
      </c>
      <c r="U18" s="4">
        <f t="shared" si="4"/>
        <v>111300</v>
      </c>
      <c r="V18" s="5">
        <v>4.0599999999999997E-2</v>
      </c>
    </row>
    <row r="19" spans="1:22" x14ac:dyDescent="0.2">
      <c r="A19" s="16" t="s">
        <v>335</v>
      </c>
      <c r="B19" s="4">
        <v>0</v>
      </c>
      <c r="C19" s="4">
        <v>150000</v>
      </c>
      <c r="D19" s="4">
        <v>-150000</v>
      </c>
      <c r="E19" s="4">
        <v>-4067538544</v>
      </c>
      <c r="F19" s="4">
        <f t="shared" si="3"/>
        <v>31866789865</v>
      </c>
      <c r="L19" s="4">
        <v>139</v>
      </c>
      <c r="M19" s="4">
        <v>100</v>
      </c>
      <c r="N19" s="4">
        <v>5</v>
      </c>
      <c r="O19" s="4">
        <v>22</v>
      </c>
      <c r="P19" s="4">
        <v>102200</v>
      </c>
      <c r="Q19" s="4">
        <v>173200</v>
      </c>
      <c r="R19" s="5">
        <v>-1.84E-2</v>
      </c>
      <c r="S19" s="4">
        <v>278900</v>
      </c>
      <c r="T19" s="4">
        <f t="shared" si="1"/>
        <v>272260</v>
      </c>
      <c r="U19" s="4">
        <f t="shared" si="4"/>
        <v>111300</v>
      </c>
      <c r="V19" s="5">
        <v>3.5900000000000001E-2</v>
      </c>
    </row>
    <row r="20" spans="1:22" x14ac:dyDescent="0.2">
      <c r="A20" s="16" t="s">
        <v>334</v>
      </c>
      <c r="B20" s="4">
        <v>1020</v>
      </c>
      <c r="C20" s="4">
        <v>0</v>
      </c>
      <c r="D20" s="4">
        <v>1020</v>
      </c>
      <c r="E20" s="4">
        <v>28040192</v>
      </c>
      <c r="F20" s="4">
        <f t="shared" si="3"/>
        <v>35934328409</v>
      </c>
      <c r="L20" s="4">
        <v>130</v>
      </c>
      <c r="M20" s="4">
        <v>106</v>
      </c>
      <c r="N20" s="4">
        <v>11</v>
      </c>
      <c r="O20" s="4">
        <v>11</v>
      </c>
      <c r="P20" s="4">
        <v>139300</v>
      </c>
      <c r="Q20" s="4">
        <v>128800</v>
      </c>
      <c r="R20" s="5">
        <v>7.3000000000000001E-3</v>
      </c>
      <c r="S20" s="4">
        <v>273500</v>
      </c>
      <c r="T20" s="4">
        <f t="shared" si="1"/>
        <v>302100</v>
      </c>
      <c r="U20" s="4">
        <f t="shared" si="4"/>
        <v>111300</v>
      </c>
      <c r="V20" s="5">
        <v>3.2199999999999999E-2</v>
      </c>
    </row>
    <row r="21" spans="1:22" x14ac:dyDescent="0.2">
      <c r="A21" s="16" t="s">
        <v>333</v>
      </c>
      <c r="B21" s="4">
        <v>0</v>
      </c>
      <c r="C21" s="4">
        <v>0</v>
      </c>
      <c r="D21" s="4">
        <v>0</v>
      </c>
      <c r="E21" s="4">
        <v>0</v>
      </c>
      <c r="F21" s="4">
        <f t="shared" si="3"/>
        <v>35906288217</v>
      </c>
      <c r="L21" s="4">
        <v>178</v>
      </c>
      <c r="M21" s="4">
        <v>76</v>
      </c>
      <c r="N21" s="4">
        <v>12</v>
      </c>
      <c r="O21" s="4">
        <v>8</v>
      </c>
      <c r="P21" s="4">
        <v>231000</v>
      </c>
      <c r="Q21" s="4">
        <v>89000</v>
      </c>
      <c r="R21" s="5">
        <v>2.24E-2</v>
      </c>
      <c r="S21" s="4">
        <v>320000</v>
      </c>
      <c r="T21" s="4">
        <f t="shared" si="1"/>
        <v>306400</v>
      </c>
      <c r="U21" s="4">
        <f t="shared" si="4"/>
        <v>111300</v>
      </c>
    </row>
    <row r="22" spans="1:22" x14ac:dyDescent="0.2">
      <c r="A22" s="16" t="s">
        <v>332</v>
      </c>
      <c r="B22" s="4">
        <v>0</v>
      </c>
      <c r="C22" s="4">
        <v>0</v>
      </c>
      <c r="D22" s="4">
        <v>0</v>
      </c>
      <c r="E22" s="4">
        <v>0</v>
      </c>
      <c r="F22" s="4">
        <f t="shared" si="3"/>
        <v>35906288217</v>
      </c>
      <c r="L22" s="4">
        <v>57</v>
      </c>
      <c r="M22" s="4">
        <v>60</v>
      </c>
      <c r="N22" s="4">
        <v>3</v>
      </c>
      <c r="O22" s="4">
        <v>4</v>
      </c>
      <c r="P22" s="4">
        <v>45400</v>
      </c>
      <c r="Q22" s="4">
        <v>65700</v>
      </c>
      <c r="R22" s="5">
        <v>3.8E-3</v>
      </c>
      <c r="S22" s="4">
        <v>111300</v>
      </c>
      <c r="T22" s="4">
        <f t="shared" si="1"/>
        <v>350000</v>
      </c>
      <c r="U22" s="4">
        <f t="shared" si="4"/>
        <v>203900</v>
      </c>
    </row>
    <row r="23" spans="1:22" x14ac:dyDescent="0.2">
      <c r="A23" s="16" t="s">
        <v>331</v>
      </c>
      <c r="B23" s="4">
        <v>0</v>
      </c>
      <c r="C23" s="4">
        <v>50000</v>
      </c>
      <c r="D23" s="4">
        <v>-50000</v>
      </c>
      <c r="E23" s="4">
        <v>-1336077702</v>
      </c>
      <c r="F23" s="4">
        <f t="shared" si="3"/>
        <v>35906288217</v>
      </c>
      <c r="L23" s="4">
        <v>107</v>
      </c>
      <c r="M23" s="4">
        <v>150</v>
      </c>
      <c r="N23" s="4">
        <v>4</v>
      </c>
      <c r="O23" s="4">
        <v>16</v>
      </c>
      <c r="P23" s="4">
        <v>88000</v>
      </c>
      <c r="Q23" s="4">
        <v>205000</v>
      </c>
      <c r="R23" s="5">
        <v>-1.1200000000000002E-2</v>
      </c>
      <c r="S23" s="4">
        <v>335900</v>
      </c>
      <c r="T23" s="4">
        <f t="shared" si="1"/>
        <v>335660</v>
      </c>
      <c r="U23" s="4">
        <f t="shared" si="4"/>
        <v>203900</v>
      </c>
      <c r="V23" s="5">
        <v>2.2200000000000001E-2</v>
      </c>
    </row>
    <row r="24" spans="1:22" x14ac:dyDescent="0.2">
      <c r="A24" s="16" t="s">
        <v>330</v>
      </c>
      <c r="B24" s="4">
        <v>42400</v>
      </c>
      <c r="C24" s="4">
        <v>50000</v>
      </c>
      <c r="D24" s="4">
        <v>-7600</v>
      </c>
      <c r="E24" s="4">
        <v>-206025987</v>
      </c>
      <c r="F24" s="4">
        <f t="shared" si="3"/>
        <v>37242365919</v>
      </c>
      <c r="L24" s="4">
        <v>60</v>
      </c>
      <c r="M24" s="4">
        <v>326</v>
      </c>
      <c r="N24" s="4">
        <v>5</v>
      </c>
      <c r="O24" s="4">
        <v>18</v>
      </c>
      <c r="P24" s="4">
        <v>61800</v>
      </c>
      <c r="Q24" s="4">
        <v>260200</v>
      </c>
      <c r="R24" s="5">
        <v>-1.11E-2</v>
      </c>
      <c r="S24" s="4">
        <v>329400</v>
      </c>
      <c r="T24" s="4">
        <f t="shared" si="1"/>
        <v>343770</v>
      </c>
      <c r="U24" s="4">
        <f t="shared" si="4"/>
        <v>203900</v>
      </c>
      <c r="V24" s="5">
        <v>1.46E-2</v>
      </c>
    </row>
    <row r="25" spans="1:22" x14ac:dyDescent="0.2">
      <c r="A25" s="16" t="s">
        <v>329</v>
      </c>
      <c r="B25" s="4">
        <v>27400</v>
      </c>
      <c r="C25" s="4">
        <v>40000</v>
      </c>
      <c r="D25" s="4">
        <v>-12600</v>
      </c>
      <c r="E25" s="4">
        <v>-342781967</v>
      </c>
      <c r="F25" s="4">
        <f t="shared" si="3"/>
        <v>37448391906</v>
      </c>
      <c r="L25" s="4">
        <v>94</v>
      </c>
      <c r="M25" s="4">
        <v>79</v>
      </c>
      <c r="N25" s="4">
        <v>6</v>
      </c>
      <c r="O25" s="4">
        <v>16</v>
      </c>
      <c r="P25" s="4">
        <v>84900</v>
      </c>
      <c r="Q25" s="4">
        <v>165100</v>
      </c>
      <c r="R25" s="5">
        <v>-3.5999999999999999E-3</v>
      </c>
      <c r="S25" s="4">
        <v>250100</v>
      </c>
      <c r="T25" s="4">
        <f t="shared" si="1"/>
        <v>339510</v>
      </c>
      <c r="U25" s="4">
        <f t="shared" si="4"/>
        <v>203900</v>
      </c>
      <c r="V25" s="5">
        <v>1.1000000000000001E-2</v>
      </c>
    </row>
    <row r="26" spans="1:22" x14ac:dyDescent="0.2">
      <c r="A26" s="16" t="s">
        <v>328</v>
      </c>
      <c r="B26" s="4">
        <v>0</v>
      </c>
      <c r="C26" s="4">
        <v>0</v>
      </c>
      <c r="D26" s="4">
        <v>0</v>
      </c>
      <c r="E26" s="4">
        <v>0</v>
      </c>
      <c r="F26" s="4">
        <f t="shared" si="3"/>
        <v>37791173873</v>
      </c>
      <c r="L26" s="4">
        <v>80</v>
      </c>
      <c r="M26" s="4">
        <v>93</v>
      </c>
      <c r="N26" s="4">
        <v>6</v>
      </c>
      <c r="O26" s="4">
        <v>8</v>
      </c>
      <c r="P26" s="4">
        <v>95800</v>
      </c>
      <c r="Q26" s="4">
        <v>100400</v>
      </c>
      <c r="R26" s="5">
        <v>-7.1999999999999998E-3</v>
      </c>
      <c r="S26" s="4">
        <v>203900</v>
      </c>
      <c r="T26" s="4">
        <f t="shared" si="1"/>
        <v>343350</v>
      </c>
      <c r="U26" s="4">
        <f t="shared" si="4"/>
        <v>218500</v>
      </c>
    </row>
    <row r="27" spans="1:22" x14ac:dyDescent="0.2">
      <c r="A27" s="16" t="s">
        <v>327</v>
      </c>
      <c r="B27" s="4">
        <v>0</v>
      </c>
      <c r="C27" s="4">
        <v>0</v>
      </c>
      <c r="D27" s="4">
        <v>0</v>
      </c>
      <c r="E27" s="4">
        <v>0</v>
      </c>
      <c r="F27" s="4">
        <f t="shared" si="3"/>
        <v>37791173873</v>
      </c>
      <c r="L27" s="4">
        <v>89</v>
      </c>
      <c r="M27" s="4">
        <v>64</v>
      </c>
      <c r="N27" s="4">
        <v>6</v>
      </c>
      <c r="O27" s="4">
        <v>10</v>
      </c>
      <c r="P27" s="4">
        <v>70100</v>
      </c>
      <c r="Q27" s="4">
        <v>140300</v>
      </c>
      <c r="R27" s="5">
        <v>3.7000000000000002E-3</v>
      </c>
      <c r="S27" s="4">
        <v>218500</v>
      </c>
      <c r="T27" s="4">
        <f t="shared" si="1"/>
        <v>349180</v>
      </c>
      <c r="U27" s="4">
        <f t="shared" si="4"/>
        <v>291900</v>
      </c>
    </row>
    <row r="28" spans="1:22" x14ac:dyDescent="0.2">
      <c r="A28" s="16" t="s">
        <v>326</v>
      </c>
      <c r="B28" s="4">
        <v>40300</v>
      </c>
      <c r="C28" s="4">
        <v>0</v>
      </c>
      <c r="D28" s="4">
        <v>40300</v>
      </c>
      <c r="E28" s="4">
        <v>1113636140</v>
      </c>
      <c r="F28" s="4">
        <f t="shared" si="3"/>
        <v>37791173873</v>
      </c>
      <c r="L28" s="4">
        <v>163</v>
      </c>
      <c r="M28" s="4">
        <v>115</v>
      </c>
      <c r="N28" s="4">
        <v>8</v>
      </c>
      <c r="O28" s="4">
        <v>15</v>
      </c>
      <c r="P28" s="4">
        <v>175000</v>
      </c>
      <c r="Q28" s="4">
        <v>201700</v>
      </c>
      <c r="R28" s="5">
        <v>-1.8100000000000002E-2</v>
      </c>
      <c r="S28" s="4">
        <v>388100</v>
      </c>
      <c r="T28" s="4">
        <f t="shared" si="1"/>
        <v>346710</v>
      </c>
      <c r="U28" s="4">
        <f t="shared" si="4"/>
        <v>192500</v>
      </c>
      <c r="V28" s="5">
        <v>2.5000000000000001E-2</v>
      </c>
    </row>
    <row r="29" spans="1:22" x14ac:dyDescent="0.2">
      <c r="A29" s="16" t="s">
        <v>325</v>
      </c>
      <c r="B29" s="4">
        <v>13000</v>
      </c>
      <c r="C29" s="4">
        <v>0</v>
      </c>
      <c r="D29" s="4">
        <v>13000</v>
      </c>
      <c r="E29" s="4">
        <v>362642549</v>
      </c>
      <c r="F29" s="4">
        <f t="shared" si="3"/>
        <v>36677537733</v>
      </c>
      <c r="L29" s="4">
        <v>103</v>
      </c>
      <c r="M29" s="4">
        <v>89</v>
      </c>
      <c r="N29" s="4">
        <v>5</v>
      </c>
      <c r="O29" s="4">
        <v>13</v>
      </c>
      <c r="P29" s="4">
        <v>103500</v>
      </c>
      <c r="Q29" s="4">
        <v>178500</v>
      </c>
      <c r="R29" s="5">
        <v>3.5999999999999999E-3</v>
      </c>
      <c r="S29" s="4">
        <v>291900</v>
      </c>
      <c r="T29" s="4">
        <f t="shared" si="1"/>
        <v>343260</v>
      </c>
      <c r="U29" s="4">
        <f t="shared" si="4"/>
        <v>192500</v>
      </c>
      <c r="V29" s="5">
        <v>2.1299999999999999E-2</v>
      </c>
    </row>
    <row r="30" spans="1:22" x14ac:dyDescent="0.2">
      <c r="A30" s="16" t="s">
        <v>324</v>
      </c>
      <c r="B30" s="4">
        <v>71300</v>
      </c>
      <c r="C30" s="4">
        <v>0</v>
      </c>
      <c r="D30" s="4">
        <v>71300</v>
      </c>
      <c r="E30" s="4">
        <v>1993001437</v>
      </c>
      <c r="F30" s="4">
        <f t="shared" si="3"/>
        <v>36314895184</v>
      </c>
      <c r="L30" s="4">
        <v>126</v>
      </c>
      <c r="M30" s="4">
        <v>170</v>
      </c>
      <c r="N30" s="4">
        <v>24</v>
      </c>
      <c r="O30" s="4">
        <v>24</v>
      </c>
      <c r="P30" s="4">
        <v>223100</v>
      </c>
      <c r="Q30" s="4">
        <v>347500</v>
      </c>
      <c r="R30" s="5">
        <v>3.5999999999999999E-3</v>
      </c>
      <c r="S30" s="4">
        <v>571900</v>
      </c>
      <c r="T30" s="4">
        <f t="shared" si="1"/>
        <v>306170</v>
      </c>
      <c r="U30" s="4">
        <f t="shared" si="4"/>
        <v>192500</v>
      </c>
      <c r="V30" s="5">
        <v>2.4799999999999999E-2</v>
      </c>
    </row>
    <row r="31" spans="1:22" x14ac:dyDescent="0.2">
      <c r="A31" s="16" t="s">
        <v>323</v>
      </c>
      <c r="B31" s="4">
        <v>32200</v>
      </c>
      <c r="C31" s="4">
        <v>0</v>
      </c>
      <c r="D31" s="4">
        <v>32200</v>
      </c>
      <c r="E31" s="4">
        <v>890888843</v>
      </c>
      <c r="F31" s="4">
        <f t="shared" si="3"/>
        <v>34321893747</v>
      </c>
      <c r="L31" s="4">
        <v>109</v>
      </c>
      <c r="M31" s="4">
        <v>139</v>
      </c>
      <c r="N31" s="4">
        <v>13</v>
      </c>
      <c r="O31" s="4">
        <v>16</v>
      </c>
      <c r="P31" s="4">
        <v>185600</v>
      </c>
      <c r="Q31" s="4">
        <v>175300</v>
      </c>
      <c r="R31" s="5">
        <v>3.7000000000000002E-3</v>
      </c>
      <c r="S31" s="4">
        <v>363000</v>
      </c>
      <c r="T31" s="4">
        <f t="shared" si="1"/>
        <v>295360</v>
      </c>
      <c r="U31" s="4">
        <f t="shared" si="4"/>
        <v>192500</v>
      </c>
      <c r="V31" s="5">
        <v>2.1499999999999998E-2</v>
      </c>
    </row>
    <row r="32" spans="1:22" x14ac:dyDescent="0.2">
      <c r="A32" s="16" t="s">
        <v>322</v>
      </c>
      <c r="B32" s="4">
        <v>48900</v>
      </c>
      <c r="C32" s="4">
        <v>0</v>
      </c>
      <c r="D32" s="4">
        <v>48900</v>
      </c>
      <c r="E32" s="4">
        <v>1335880453</v>
      </c>
      <c r="F32" s="4">
        <f t="shared" si="3"/>
        <v>33431004904</v>
      </c>
      <c r="L32" s="4">
        <v>154</v>
      </c>
      <c r="M32" s="4">
        <v>141</v>
      </c>
      <c r="N32" s="4">
        <v>21</v>
      </c>
      <c r="O32" s="4">
        <v>15</v>
      </c>
      <c r="P32" s="4">
        <v>317600</v>
      </c>
      <c r="Q32" s="4">
        <v>221600</v>
      </c>
      <c r="R32" s="5">
        <v>2.6000000000000002E-2</v>
      </c>
      <c r="S32" s="4">
        <v>547300</v>
      </c>
      <c r="T32" s="4">
        <f t="shared" si="1"/>
        <v>254130</v>
      </c>
      <c r="U32" s="4">
        <f t="shared" si="4"/>
        <v>192500</v>
      </c>
      <c r="V32" s="5">
        <v>2.53E-2</v>
      </c>
    </row>
    <row r="33" spans="1:22" x14ac:dyDescent="0.2">
      <c r="A33" s="16" t="s">
        <v>321</v>
      </c>
      <c r="B33" s="4">
        <v>35500</v>
      </c>
      <c r="C33" s="4">
        <v>50</v>
      </c>
      <c r="D33" s="4">
        <v>35450</v>
      </c>
      <c r="E33" s="4">
        <v>950104198</v>
      </c>
      <c r="F33" s="4">
        <f t="shared" si="3"/>
        <v>32095124451</v>
      </c>
      <c r="L33" s="4">
        <v>85</v>
      </c>
      <c r="M33" s="4">
        <v>63</v>
      </c>
      <c r="N33" s="4">
        <v>5</v>
      </c>
      <c r="O33" s="4">
        <v>9</v>
      </c>
      <c r="P33" s="4">
        <v>63600</v>
      </c>
      <c r="Q33" s="4">
        <v>127600</v>
      </c>
      <c r="R33" s="5">
        <v>7.4999999999999997E-3</v>
      </c>
      <c r="S33" s="4">
        <v>192500</v>
      </c>
      <c r="T33" s="4">
        <f t="shared" si="1"/>
        <v>265090</v>
      </c>
      <c r="U33" s="4">
        <f t="shared" si="4"/>
        <v>207500</v>
      </c>
      <c r="V33" s="5">
        <v>1.49E-2</v>
      </c>
    </row>
    <row r="34" spans="1:22" x14ac:dyDescent="0.2">
      <c r="A34" s="16" t="s">
        <v>320</v>
      </c>
      <c r="B34" s="4">
        <v>30600</v>
      </c>
      <c r="C34" s="4">
        <v>0</v>
      </c>
      <c r="D34" s="4">
        <v>30600</v>
      </c>
      <c r="E34" s="4">
        <v>826210436</v>
      </c>
      <c r="F34" s="4">
        <f t="shared" si="3"/>
        <v>31145020253</v>
      </c>
      <c r="L34" s="4">
        <v>140</v>
      </c>
      <c r="M34" s="4">
        <v>133</v>
      </c>
      <c r="N34" s="4">
        <v>13</v>
      </c>
      <c r="O34" s="4">
        <v>20</v>
      </c>
      <c r="P34" s="4">
        <v>159800</v>
      </c>
      <c r="Q34" s="4">
        <v>250800</v>
      </c>
      <c r="R34" s="5">
        <v>-7.4000000000000003E-3</v>
      </c>
      <c r="S34" s="4">
        <v>410500</v>
      </c>
      <c r="T34" s="4">
        <f t="shared" si="1"/>
        <v>278940</v>
      </c>
      <c r="U34" s="4">
        <f t="shared" si="4"/>
        <v>207500</v>
      </c>
      <c r="V34" s="5">
        <v>2.2099999999999998E-2</v>
      </c>
    </row>
    <row r="35" spans="1:22" x14ac:dyDescent="0.2">
      <c r="A35" s="16" t="s">
        <v>319</v>
      </c>
      <c r="B35" s="4">
        <v>4700</v>
      </c>
      <c r="C35" s="4">
        <v>0</v>
      </c>
      <c r="D35" s="4">
        <v>4700</v>
      </c>
      <c r="E35" s="4">
        <v>126968858</v>
      </c>
      <c r="F35" s="4">
        <f t="shared" si="3"/>
        <v>30318809817</v>
      </c>
      <c r="L35" s="4">
        <v>54</v>
      </c>
      <c r="M35" s="4">
        <v>84</v>
      </c>
      <c r="N35" s="4">
        <v>6</v>
      </c>
      <c r="O35" s="4">
        <v>13</v>
      </c>
      <c r="P35" s="4">
        <v>56800</v>
      </c>
      <c r="Q35" s="4">
        <v>151300</v>
      </c>
      <c r="R35" s="5">
        <v>0</v>
      </c>
      <c r="S35" s="4">
        <v>207500</v>
      </c>
      <c r="T35" s="4">
        <f t="shared" si="1"/>
        <v>306110</v>
      </c>
      <c r="U35" s="4">
        <f t="shared" si="4"/>
        <v>201000</v>
      </c>
      <c r="V35" s="5">
        <v>3.7000000000000002E-3</v>
      </c>
    </row>
    <row r="36" spans="1:22" x14ac:dyDescent="0.2">
      <c r="A36" s="16" t="s">
        <v>318</v>
      </c>
      <c r="B36" s="4">
        <v>66800</v>
      </c>
      <c r="C36" s="4">
        <v>0</v>
      </c>
      <c r="D36" s="4">
        <v>66800</v>
      </c>
      <c r="E36" s="4">
        <v>1799745836</v>
      </c>
      <c r="F36" s="4">
        <f t="shared" si="3"/>
        <v>30191840959</v>
      </c>
      <c r="L36" s="4">
        <v>64</v>
      </c>
      <c r="M36" s="4">
        <v>70</v>
      </c>
      <c r="N36" s="4">
        <v>2</v>
      </c>
      <c r="O36" s="4">
        <v>15</v>
      </c>
      <c r="P36" s="4">
        <v>41700</v>
      </c>
      <c r="Q36" s="4">
        <v>198000</v>
      </c>
      <c r="R36" s="5">
        <v>0</v>
      </c>
      <c r="S36" s="4">
        <v>242300</v>
      </c>
      <c r="T36" s="4">
        <f t="shared" si="1"/>
        <v>324120</v>
      </c>
      <c r="U36" s="4">
        <f t="shared" si="4"/>
        <v>201000</v>
      </c>
      <c r="V36" s="5">
        <v>7.4000000000000003E-3</v>
      </c>
    </row>
    <row r="37" spans="1:22" x14ac:dyDescent="0.2">
      <c r="A37" s="16" t="s">
        <v>317</v>
      </c>
      <c r="B37" s="4">
        <v>50800</v>
      </c>
      <c r="C37" s="4">
        <v>0</v>
      </c>
      <c r="D37" s="4">
        <v>50800</v>
      </c>
      <c r="E37" s="4">
        <v>1369258208</v>
      </c>
      <c r="F37" s="4">
        <f t="shared" si="3"/>
        <v>28392095123</v>
      </c>
      <c r="L37" s="4">
        <v>97</v>
      </c>
      <c r="M37" s="4">
        <v>55</v>
      </c>
      <c r="N37" s="4">
        <v>7</v>
      </c>
      <c r="O37" s="4">
        <v>12</v>
      </c>
      <c r="P37" s="4">
        <v>103100</v>
      </c>
      <c r="Q37" s="4">
        <v>168600</v>
      </c>
      <c r="R37" s="5">
        <v>-3.7000000000000002E-3</v>
      </c>
      <c r="S37" s="4">
        <v>276800</v>
      </c>
      <c r="T37" s="4">
        <f t="shared" si="1"/>
        <v>334430</v>
      </c>
      <c r="U37" s="4">
        <f t="shared" si="4"/>
        <v>135000</v>
      </c>
      <c r="V37" s="5">
        <v>1.84E-2</v>
      </c>
    </row>
    <row r="38" spans="1:22" x14ac:dyDescent="0.2">
      <c r="A38" s="16" t="s">
        <v>316</v>
      </c>
      <c r="B38" s="4">
        <v>32300</v>
      </c>
      <c r="C38" s="4">
        <v>0</v>
      </c>
      <c r="D38" s="4">
        <v>32300</v>
      </c>
      <c r="E38" s="4">
        <v>873177259</v>
      </c>
      <c r="F38" s="4">
        <f t="shared" si="3"/>
        <v>27022836915</v>
      </c>
      <c r="L38" s="4">
        <v>96</v>
      </c>
      <c r="M38" s="4">
        <v>85</v>
      </c>
      <c r="N38" s="4">
        <v>10</v>
      </c>
      <c r="O38" s="4">
        <v>13</v>
      </c>
      <c r="P38" s="4">
        <v>125700</v>
      </c>
      <c r="Q38" s="4">
        <v>231700</v>
      </c>
      <c r="R38" s="5">
        <v>0</v>
      </c>
      <c r="S38" s="4">
        <v>363400</v>
      </c>
      <c r="T38" s="4">
        <f t="shared" si="1"/>
        <v>359470</v>
      </c>
      <c r="U38" s="4">
        <f t="shared" si="4"/>
        <v>135000</v>
      </c>
      <c r="V38" s="5">
        <v>1.47E-2</v>
      </c>
    </row>
    <row r="39" spans="1:22" x14ac:dyDescent="0.2">
      <c r="A39" s="16" t="s">
        <v>315</v>
      </c>
      <c r="B39" s="4">
        <v>46000</v>
      </c>
      <c r="C39" s="4">
        <v>0</v>
      </c>
      <c r="D39" s="4">
        <v>46000</v>
      </c>
      <c r="E39" s="4">
        <v>1244192774</v>
      </c>
      <c r="F39" s="4">
        <f t="shared" ref="F39:F44" si="5">E39+F40</f>
        <v>26149659656</v>
      </c>
      <c r="L39" s="4">
        <v>69</v>
      </c>
      <c r="M39" s="4">
        <v>69</v>
      </c>
      <c r="N39" s="4">
        <v>9</v>
      </c>
      <c r="O39" s="4">
        <v>9</v>
      </c>
      <c r="P39" s="4">
        <v>107600</v>
      </c>
      <c r="Q39" s="4">
        <v>134800</v>
      </c>
      <c r="R39" s="5">
        <v>0</v>
      </c>
      <c r="S39" s="4">
        <v>257400</v>
      </c>
      <c r="T39" s="4">
        <f t="shared" si="1"/>
        <v>374090</v>
      </c>
      <c r="U39" s="4">
        <f t="shared" ref="U39:U44" si="6">MIN(S40:S44)</f>
        <v>135000</v>
      </c>
      <c r="V39" s="5">
        <v>1.11E-2</v>
      </c>
    </row>
    <row r="40" spans="1:22" x14ac:dyDescent="0.2">
      <c r="A40" s="16" t="s">
        <v>314</v>
      </c>
      <c r="B40" s="4">
        <v>72700</v>
      </c>
      <c r="C40" s="4">
        <v>0</v>
      </c>
      <c r="D40" s="4">
        <v>72700</v>
      </c>
      <c r="E40" s="4">
        <v>1968383244</v>
      </c>
      <c r="F40" s="4">
        <f t="shared" si="5"/>
        <v>24905466882</v>
      </c>
      <c r="L40" s="4">
        <v>46</v>
      </c>
      <c r="M40" s="4">
        <v>52</v>
      </c>
      <c r="N40" s="4">
        <v>5</v>
      </c>
      <c r="O40" s="4">
        <v>8</v>
      </c>
      <c r="P40" s="4">
        <v>60000</v>
      </c>
      <c r="Q40" s="4">
        <v>106200</v>
      </c>
      <c r="R40" s="5">
        <v>7.4999999999999997E-3</v>
      </c>
      <c r="S40" s="4">
        <v>201000</v>
      </c>
      <c r="T40" s="4">
        <f t="shared" si="1"/>
        <v>376120</v>
      </c>
      <c r="U40" s="4">
        <f t="shared" si="6"/>
        <v>135000</v>
      </c>
      <c r="V40" s="5">
        <v>2.1899999999999999E-2</v>
      </c>
    </row>
    <row r="41" spans="1:22" x14ac:dyDescent="0.2">
      <c r="A41" s="16" t="s">
        <v>310</v>
      </c>
      <c r="B41" s="4">
        <v>61500</v>
      </c>
      <c r="C41" s="4">
        <v>0</v>
      </c>
      <c r="D41" s="4">
        <v>61500</v>
      </c>
      <c r="E41" s="4">
        <v>1659204374</v>
      </c>
      <c r="F41" s="4">
        <f t="shared" si="5"/>
        <v>22937083638</v>
      </c>
      <c r="L41" s="4">
        <v>57</v>
      </c>
      <c r="M41" s="4">
        <v>84</v>
      </c>
      <c r="N41" s="4">
        <v>7</v>
      </c>
      <c r="O41" s="4">
        <v>10</v>
      </c>
      <c r="P41" s="4">
        <v>110100</v>
      </c>
      <c r="Q41" s="4">
        <v>140200</v>
      </c>
      <c r="R41" s="5">
        <v>3.8E-3</v>
      </c>
      <c r="S41" s="4">
        <v>254900</v>
      </c>
      <c r="T41" s="4">
        <f t="shared" si="1"/>
        <v>364050</v>
      </c>
      <c r="U41" s="4">
        <f t="shared" si="6"/>
        <v>135000</v>
      </c>
      <c r="V41" s="5">
        <v>1.47E-2</v>
      </c>
    </row>
    <row r="42" spans="1:22" x14ac:dyDescent="0.2">
      <c r="A42" s="16" t="s">
        <v>309</v>
      </c>
      <c r="B42" s="4">
        <v>0</v>
      </c>
      <c r="C42" s="4">
        <v>0</v>
      </c>
      <c r="D42" s="4">
        <v>0</v>
      </c>
      <c r="E42" s="4">
        <v>0</v>
      </c>
      <c r="F42" s="4">
        <f t="shared" si="5"/>
        <v>21277879264</v>
      </c>
      <c r="L42" s="4">
        <v>37</v>
      </c>
      <c r="M42" s="4">
        <v>65</v>
      </c>
      <c r="N42" s="4">
        <v>4</v>
      </c>
      <c r="O42" s="4">
        <v>7</v>
      </c>
      <c r="P42" s="4">
        <v>42400</v>
      </c>
      <c r="Q42" s="4">
        <v>92100</v>
      </c>
      <c r="R42" s="5">
        <v>0</v>
      </c>
      <c r="S42" s="4">
        <v>135000</v>
      </c>
      <c r="T42" s="4">
        <f t="shared" si="1"/>
        <v>370300</v>
      </c>
      <c r="U42" s="4">
        <f t="shared" si="6"/>
        <v>302100</v>
      </c>
      <c r="V42" s="5">
        <v>1.1200000000000002E-2</v>
      </c>
    </row>
    <row r="43" spans="1:22" x14ac:dyDescent="0.2">
      <c r="A43" s="16" t="s">
        <v>306</v>
      </c>
      <c r="B43" s="4">
        <v>29800</v>
      </c>
      <c r="C43" s="4">
        <v>0</v>
      </c>
      <c r="D43" s="4">
        <v>29800</v>
      </c>
      <c r="E43" s="4">
        <v>800711500</v>
      </c>
      <c r="F43" s="4">
        <f t="shared" si="5"/>
        <v>21277879264</v>
      </c>
      <c r="L43" s="4">
        <v>109</v>
      </c>
      <c r="M43" s="4">
        <v>71</v>
      </c>
      <c r="N43" s="4">
        <v>5</v>
      </c>
      <c r="O43" s="4">
        <v>15</v>
      </c>
      <c r="P43" s="4">
        <v>102500</v>
      </c>
      <c r="Q43" s="4">
        <v>191600</v>
      </c>
      <c r="R43" s="5">
        <v>-7.4000000000000003E-3</v>
      </c>
      <c r="S43" s="4">
        <v>302100</v>
      </c>
      <c r="T43" s="4">
        <f t="shared" si="1"/>
        <v>355430</v>
      </c>
      <c r="U43" s="4">
        <f t="shared" si="6"/>
        <v>379900</v>
      </c>
      <c r="V43" s="5">
        <v>2.5699999999999997E-2</v>
      </c>
    </row>
    <row r="44" spans="1:22" x14ac:dyDescent="0.2">
      <c r="A44" s="16" t="s">
        <v>305</v>
      </c>
      <c r="B44" s="4">
        <v>174600</v>
      </c>
      <c r="C44" s="4">
        <v>162100</v>
      </c>
      <c r="D44" s="4">
        <v>12500</v>
      </c>
      <c r="E44" s="4">
        <v>339099250</v>
      </c>
      <c r="F44" s="4">
        <f t="shared" si="5"/>
        <v>20477167764</v>
      </c>
      <c r="L44" s="4">
        <v>109</v>
      </c>
      <c r="M44" s="4">
        <v>94</v>
      </c>
      <c r="N44" s="4">
        <v>9</v>
      </c>
      <c r="O44" s="4">
        <v>16</v>
      </c>
      <c r="P44" s="4">
        <v>190300</v>
      </c>
      <c r="Q44" s="4">
        <v>194000</v>
      </c>
      <c r="R44" s="5">
        <v>-1.8500000000000003E-2</v>
      </c>
      <c r="S44" s="4">
        <v>549000</v>
      </c>
      <c r="T44" s="4">
        <f t="shared" si="1"/>
        <v>315240</v>
      </c>
      <c r="U44" s="4">
        <f t="shared" si="6"/>
        <v>379900</v>
      </c>
      <c r="V44" s="5">
        <v>3.2400000000000005E-2</v>
      </c>
    </row>
    <row r="45" spans="1:22" x14ac:dyDescent="0.2">
      <c r="A45" s="16" t="s">
        <v>304</v>
      </c>
      <c r="B45" s="4">
        <v>0</v>
      </c>
      <c r="C45" s="4">
        <v>5000</v>
      </c>
      <c r="D45" s="4">
        <v>-5000</v>
      </c>
      <c r="E45" s="4">
        <v>-135905154</v>
      </c>
      <c r="F45" s="4">
        <f t="shared" ref="F45:F110" si="7">E45+F46</f>
        <v>20138068514</v>
      </c>
      <c r="L45" s="4">
        <v>116</v>
      </c>
      <c r="M45" s="4">
        <v>127</v>
      </c>
      <c r="N45" s="4">
        <v>16</v>
      </c>
      <c r="O45" s="4">
        <v>18</v>
      </c>
      <c r="P45" s="4">
        <v>219800</v>
      </c>
      <c r="Q45" s="4">
        <v>255200</v>
      </c>
      <c r="R45" s="5">
        <v>2.6200000000000001E-2</v>
      </c>
      <c r="S45" s="4">
        <v>479200</v>
      </c>
      <c r="T45" s="4">
        <f t="shared" si="1"/>
        <v>280640</v>
      </c>
      <c r="U45" s="4">
        <f t="shared" ref="U45:U106" si="8">MIN(S46:S50)</f>
        <v>221300</v>
      </c>
      <c r="V45" s="5">
        <v>3.6400000000000002E-2</v>
      </c>
    </row>
    <row r="46" spans="1:22" x14ac:dyDescent="0.2">
      <c r="A46" s="16" t="s">
        <v>303</v>
      </c>
      <c r="B46" s="4">
        <v>43700</v>
      </c>
      <c r="C46" s="4">
        <v>0</v>
      </c>
      <c r="D46" s="4">
        <v>43700</v>
      </c>
      <c r="E46" s="4">
        <v>1168907753</v>
      </c>
      <c r="F46" s="4">
        <f t="shared" si="7"/>
        <v>20273973668</v>
      </c>
      <c r="G46" s="4">
        <v>0</v>
      </c>
      <c r="H46" s="4">
        <v>0</v>
      </c>
      <c r="I46" s="4">
        <v>0</v>
      </c>
      <c r="J46" s="4">
        <v>-1350100</v>
      </c>
      <c r="L46" s="4">
        <v>86</v>
      </c>
      <c r="M46" s="4">
        <v>124</v>
      </c>
      <c r="N46" s="4">
        <v>8</v>
      </c>
      <c r="O46" s="4">
        <v>25</v>
      </c>
      <c r="P46" s="4">
        <v>81700</v>
      </c>
      <c r="Q46" s="4">
        <v>329200</v>
      </c>
      <c r="R46" s="5">
        <v>-3.7000000000000002E-3</v>
      </c>
      <c r="S46" s="4">
        <v>422400</v>
      </c>
      <c r="T46" s="4">
        <f t="shared" si="1"/>
        <v>269020.40000000002</v>
      </c>
      <c r="U46" s="4">
        <f t="shared" si="8"/>
        <v>134200</v>
      </c>
      <c r="V46" s="5">
        <v>3.6499999999999998E-2</v>
      </c>
    </row>
    <row r="47" spans="1:22" x14ac:dyDescent="0.2">
      <c r="A47" s="16" t="s">
        <v>299</v>
      </c>
      <c r="B47" s="4">
        <v>5100</v>
      </c>
      <c r="C47" s="4">
        <v>52000</v>
      </c>
      <c r="D47" s="4">
        <v>-46900</v>
      </c>
      <c r="E47" s="4">
        <v>-1286556257</v>
      </c>
      <c r="F47" s="4">
        <f t="shared" si="7"/>
        <v>19105065915</v>
      </c>
      <c r="G47" s="4">
        <v>0</v>
      </c>
      <c r="H47" s="4">
        <v>0</v>
      </c>
      <c r="I47" s="4">
        <v>0</v>
      </c>
      <c r="J47" s="4">
        <v>-1350100</v>
      </c>
      <c r="L47" s="4">
        <v>69</v>
      </c>
      <c r="M47" s="4">
        <v>162</v>
      </c>
      <c r="N47" s="4">
        <v>8</v>
      </c>
      <c r="O47" s="4">
        <v>31</v>
      </c>
      <c r="P47" s="4">
        <v>80400</v>
      </c>
      <c r="Q47" s="4">
        <v>297500</v>
      </c>
      <c r="R47" s="5">
        <v>-1.8500000000000003E-2</v>
      </c>
      <c r="S47" s="4">
        <v>379900</v>
      </c>
      <c r="T47" s="4">
        <f t="shared" si="1"/>
        <v>254905.60000000001</v>
      </c>
      <c r="U47" s="4">
        <f t="shared" si="8"/>
        <v>134200</v>
      </c>
      <c r="V47" s="5">
        <v>3.5900000000000001E-2</v>
      </c>
    </row>
    <row r="48" spans="1:22" x14ac:dyDescent="0.2">
      <c r="A48" s="16" t="s">
        <v>298</v>
      </c>
      <c r="B48" s="4">
        <v>70000</v>
      </c>
      <c r="C48" s="4">
        <v>0</v>
      </c>
      <c r="D48" s="4">
        <v>70000</v>
      </c>
      <c r="E48" s="4">
        <v>1894601662</v>
      </c>
      <c r="F48" s="4">
        <f t="shared" si="7"/>
        <v>20391622172</v>
      </c>
      <c r="L48" s="4">
        <v>194</v>
      </c>
      <c r="M48" s="4">
        <v>156</v>
      </c>
      <c r="N48" s="4">
        <v>24</v>
      </c>
      <c r="O48" s="4">
        <v>20</v>
      </c>
      <c r="P48" s="4">
        <v>349200</v>
      </c>
      <c r="Q48" s="4">
        <v>261000</v>
      </c>
      <c r="R48" s="5">
        <v>3.4000000000000002E-2</v>
      </c>
      <c r="S48" s="4">
        <v>613800</v>
      </c>
      <c r="T48" s="4">
        <f t="shared" si="1"/>
        <v>211070.5</v>
      </c>
      <c r="U48" s="4">
        <f t="shared" si="8"/>
        <v>134200</v>
      </c>
      <c r="V48" s="5">
        <v>3.6400000000000002E-2</v>
      </c>
    </row>
    <row r="49" spans="1:22" x14ac:dyDescent="0.2">
      <c r="A49" s="16" t="s">
        <v>286</v>
      </c>
      <c r="B49" s="4">
        <v>182500</v>
      </c>
      <c r="C49" s="4">
        <v>100000</v>
      </c>
      <c r="D49" s="4">
        <v>82500</v>
      </c>
      <c r="E49" s="4">
        <v>2176822597</v>
      </c>
      <c r="F49" s="4">
        <f t="shared" si="7"/>
        <v>18497020510</v>
      </c>
      <c r="L49" s="4">
        <v>107</v>
      </c>
      <c r="M49" s="4">
        <v>87</v>
      </c>
      <c r="N49" s="4">
        <v>7</v>
      </c>
      <c r="O49" s="4">
        <v>7</v>
      </c>
      <c r="P49" s="4">
        <v>201000</v>
      </c>
      <c r="Q49" s="4">
        <v>181400</v>
      </c>
      <c r="R49" s="5">
        <v>7.7000000000000002E-3</v>
      </c>
      <c r="S49" s="4">
        <v>403600</v>
      </c>
      <c r="T49" s="4">
        <f t="shared" si="1"/>
        <v>194177.9</v>
      </c>
      <c r="U49" s="4">
        <f t="shared" si="8"/>
        <v>134200</v>
      </c>
      <c r="V49" s="5">
        <v>1.1299999999999999E-2</v>
      </c>
    </row>
    <row r="50" spans="1:22" x14ac:dyDescent="0.2">
      <c r="A50" s="16" t="s">
        <v>285</v>
      </c>
      <c r="B50" s="4">
        <v>72400</v>
      </c>
      <c r="C50" s="4">
        <v>0</v>
      </c>
      <c r="D50" s="4">
        <v>72400</v>
      </c>
      <c r="E50" s="4">
        <v>1885861329</v>
      </c>
      <c r="F50" s="4">
        <f t="shared" si="7"/>
        <v>16320197913</v>
      </c>
      <c r="L50" s="4">
        <v>71</v>
      </c>
      <c r="M50" s="4">
        <v>62</v>
      </c>
      <c r="N50" s="4">
        <v>12</v>
      </c>
      <c r="O50" s="4">
        <v>8</v>
      </c>
      <c r="P50" s="4">
        <v>128000</v>
      </c>
      <c r="Q50" s="4">
        <v>91500</v>
      </c>
      <c r="R50" s="5">
        <v>1.1599999999999999E-2</v>
      </c>
      <c r="S50" s="4">
        <v>221300</v>
      </c>
      <c r="T50" s="4">
        <f t="shared" si="1"/>
        <v>191930</v>
      </c>
      <c r="U50" s="4">
        <f t="shared" si="8"/>
        <v>133200</v>
      </c>
      <c r="V50" s="5">
        <v>1.5300000000000001E-2</v>
      </c>
    </row>
    <row r="51" spans="1:22" x14ac:dyDescent="0.2">
      <c r="A51" s="16" t="s">
        <v>284</v>
      </c>
      <c r="B51" s="4">
        <v>75000</v>
      </c>
      <c r="C51" s="4">
        <v>5100</v>
      </c>
      <c r="D51" s="4">
        <v>69900</v>
      </c>
      <c r="E51" s="4">
        <v>1816998934</v>
      </c>
      <c r="F51" s="4">
        <f t="shared" si="7"/>
        <v>14434336584</v>
      </c>
      <c r="L51" s="4">
        <v>31</v>
      </c>
      <c r="M51" s="4">
        <v>51</v>
      </c>
      <c r="N51" s="4">
        <v>1</v>
      </c>
      <c r="O51" s="4">
        <v>4</v>
      </c>
      <c r="P51" s="4">
        <v>29500</v>
      </c>
      <c r="Q51" s="4">
        <v>101000</v>
      </c>
      <c r="R51" s="5">
        <v>0</v>
      </c>
      <c r="S51" s="4">
        <v>134200</v>
      </c>
      <c r="T51" s="4">
        <f t="shared" si="1"/>
        <v>189748.2</v>
      </c>
      <c r="U51" s="4">
        <f t="shared" si="8"/>
        <v>133200</v>
      </c>
      <c r="V51" s="5">
        <v>1.5300000000000001E-2</v>
      </c>
    </row>
    <row r="52" spans="1:22" x14ac:dyDescent="0.2">
      <c r="A52" s="16" t="s">
        <v>283</v>
      </c>
      <c r="B52" s="4">
        <v>47700</v>
      </c>
      <c r="C52" s="4">
        <v>20000</v>
      </c>
      <c r="D52" s="4">
        <v>27700</v>
      </c>
      <c r="E52" s="4">
        <v>718397747</v>
      </c>
      <c r="F52" s="4">
        <f t="shared" si="7"/>
        <v>12617337650</v>
      </c>
      <c r="L52" s="4">
        <v>53</v>
      </c>
      <c r="M52" s="4">
        <v>50</v>
      </c>
      <c r="N52" s="4">
        <v>2</v>
      </c>
      <c r="O52" s="4">
        <v>5</v>
      </c>
      <c r="P52" s="4">
        <v>131900</v>
      </c>
      <c r="Q52" s="4">
        <v>60800</v>
      </c>
      <c r="R52" s="5">
        <v>0</v>
      </c>
      <c r="S52" s="4">
        <v>197500</v>
      </c>
      <c r="T52" s="4">
        <f t="shared" si="1"/>
        <v>193182.3</v>
      </c>
      <c r="U52" s="4">
        <f t="shared" si="8"/>
        <v>133200</v>
      </c>
      <c r="V52" s="5">
        <v>1.1599999999999999E-2</v>
      </c>
    </row>
    <row r="53" spans="1:22" x14ac:dyDescent="0.2">
      <c r="A53" s="16" t="s">
        <v>282</v>
      </c>
      <c r="B53" s="4">
        <v>65000</v>
      </c>
      <c r="C53" s="4">
        <v>3800</v>
      </c>
      <c r="D53" s="4">
        <v>61200</v>
      </c>
      <c r="E53" s="4">
        <v>1577280391</v>
      </c>
      <c r="F53" s="4">
        <f t="shared" si="7"/>
        <v>11898939903</v>
      </c>
      <c r="L53" s="4">
        <v>40</v>
      </c>
      <c r="M53" s="4">
        <v>45</v>
      </c>
      <c r="N53" s="4">
        <v>5</v>
      </c>
      <c r="O53" s="4">
        <v>7</v>
      </c>
      <c r="P53" s="4">
        <v>63200</v>
      </c>
      <c r="Q53" s="4">
        <v>89400</v>
      </c>
      <c r="R53" s="5">
        <v>3.9000000000000003E-3</v>
      </c>
      <c r="S53" s="4">
        <v>153400</v>
      </c>
      <c r="T53" s="4">
        <f t="shared" si="1"/>
        <v>202919.3</v>
      </c>
      <c r="U53" s="4">
        <f t="shared" si="8"/>
        <v>133200</v>
      </c>
      <c r="V53" s="5">
        <v>1.54E-2</v>
      </c>
    </row>
    <row r="54" spans="1:22" x14ac:dyDescent="0.2">
      <c r="A54" s="16" t="s">
        <v>281</v>
      </c>
      <c r="B54" s="4">
        <v>15300</v>
      </c>
      <c r="C54" s="4">
        <v>0</v>
      </c>
      <c r="D54" s="4">
        <v>15300</v>
      </c>
      <c r="E54" s="4">
        <v>396351128</v>
      </c>
      <c r="F54" s="4">
        <f t="shared" si="7"/>
        <v>10321659512</v>
      </c>
      <c r="L54" s="4">
        <v>42</v>
      </c>
      <c r="M54" s="4">
        <v>50</v>
      </c>
      <c r="N54" s="4">
        <v>6</v>
      </c>
      <c r="O54" s="4">
        <v>6</v>
      </c>
      <c r="P54" s="4">
        <v>73000</v>
      </c>
      <c r="Q54" s="4">
        <v>71900</v>
      </c>
      <c r="R54" s="5">
        <v>3.9000000000000003E-3</v>
      </c>
      <c r="S54" s="4">
        <v>147100</v>
      </c>
      <c r="T54" s="4">
        <f t="shared" si="1"/>
        <v>206848.1</v>
      </c>
      <c r="U54" s="4">
        <f t="shared" si="8"/>
        <v>133200</v>
      </c>
      <c r="V54" s="5">
        <v>1.15E-2</v>
      </c>
    </row>
    <row r="55" spans="1:22" x14ac:dyDescent="0.2">
      <c r="A55" s="16" t="s">
        <v>280</v>
      </c>
      <c r="B55" s="4">
        <v>0</v>
      </c>
      <c r="C55" s="4">
        <v>0</v>
      </c>
      <c r="D55" s="4">
        <v>0</v>
      </c>
      <c r="E55" s="4">
        <v>0</v>
      </c>
      <c r="F55" s="4">
        <f t="shared" si="7"/>
        <v>9925308384</v>
      </c>
      <c r="L55" s="4">
        <v>57</v>
      </c>
      <c r="M55" s="4">
        <v>52</v>
      </c>
      <c r="N55" s="4">
        <v>2</v>
      </c>
      <c r="O55" s="4">
        <v>7</v>
      </c>
      <c r="P55" s="4">
        <v>35400</v>
      </c>
      <c r="Q55" s="4">
        <v>91500</v>
      </c>
      <c r="R55" s="5">
        <v>-7.7000000000000002E-3</v>
      </c>
      <c r="S55" s="4">
        <v>133200</v>
      </c>
      <c r="T55" s="4">
        <f t="shared" si="1"/>
        <v>220635.8</v>
      </c>
      <c r="U55" s="4">
        <f t="shared" si="8"/>
        <v>175449</v>
      </c>
      <c r="V55" s="5">
        <v>1.54E-2</v>
      </c>
    </row>
    <row r="56" spans="1:22" x14ac:dyDescent="0.2">
      <c r="A56" s="16" t="s">
        <v>279</v>
      </c>
      <c r="B56" s="4">
        <v>47300</v>
      </c>
      <c r="C56" s="4">
        <v>20000</v>
      </c>
      <c r="D56" s="4">
        <v>27300</v>
      </c>
      <c r="E56" s="4">
        <v>715710982</v>
      </c>
      <c r="F56" s="4">
        <f t="shared" si="7"/>
        <v>9925308384</v>
      </c>
      <c r="L56" s="4">
        <v>62</v>
      </c>
      <c r="M56" s="4">
        <v>80</v>
      </c>
      <c r="N56" s="4">
        <v>13</v>
      </c>
      <c r="O56" s="4">
        <v>12</v>
      </c>
      <c r="P56" s="4">
        <v>147300</v>
      </c>
      <c r="Q56" s="4">
        <v>125200</v>
      </c>
      <c r="R56" s="5">
        <v>1.23E-2</v>
      </c>
      <c r="S56" s="4">
        <v>306204</v>
      </c>
      <c r="T56" s="4">
        <f t="shared" si="1"/>
        <v>238418.6</v>
      </c>
      <c r="U56" s="4">
        <f t="shared" si="8"/>
        <v>112382</v>
      </c>
      <c r="V56" s="5">
        <v>2.2700000000000001E-2</v>
      </c>
    </row>
    <row r="57" spans="1:22" x14ac:dyDescent="0.2">
      <c r="A57" s="16" t="s">
        <v>278</v>
      </c>
      <c r="B57" s="4">
        <v>117800</v>
      </c>
      <c r="C57" s="4">
        <v>0</v>
      </c>
      <c r="D57" s="4">
        <v>117800</v>
      </c>
      <c r="E57" s="4">
        <v>3053968717</v>
      </c>
      <c r="F57" s="4">
        <f t="shared" si="7"/>
        <v>9209597402</v>
      </c>
      <c r="L57" s="4">
        <v>56</v>
      </c>
      <c r="M57" s="4">
        <v>71</v>
      </c>
      <c r="N57" s="4">
        <v>6</v>
      </c>
      <c r="O57" s="4">
        <v>10</v>
      </c>
      <c r="P57" s="4">
        <v>70400</v>
      </c>
      <c r="Q57" s="4">
        <v>166100</v>
      </c>
      <c r="R57" s="5">
        <v>1E-3</v>
      </c>
      <c r="S57" s="4">
        <v>238752</v>
      </c>
      <c r="T57" s="4">
        <f t="shared" si="1"/>
        <v>226484.8</v>
      </c>
      <c r="U57" s="4">
        <f t="shared" si="8"/>
        <v>112382</v>
      </c>
      <c r="V57" s="5">
        <v>1.9099999999999999E-2</v>
      </c>
    </row>
    <row r="58" spans="1:22" x14ac:dyDescent="0.2">
      <c r="A58" s="16" t="s">
        <v>275</v>
      </c>
      <c r="B58" s="4">
        <v>58150</v>
      </c>
      <c r="C58" s="4">
        <v>10050</v>
      </c>
      <c r="D58" s="4">
        <v>48100</v>
      </c>
      <c r="E58" s="4">
        <v>1243793864</v>
      </c>
      <c r="F58" s="4">
        <f t="shared" si="7"/>
        <v>6155628685</v>
      </c>
      <c r="L58" s="4">
        <v>56</v>
      </c>
      <c r="M58" s="4">
        <v>76</v>
      </c>
      <c r="N58" s="4">
        <v>4</v>
      </c>
      <c r="O58" s="4">
        <v>2</v>
      </c>
      <c r="P58" s="4">
        <v>105000</v>
      </c>
      <c r="Q58" s="4">
        <v>69100</v>
      </c>
      <c r="R58" s="5">
        <v>1.0200000000000001E-2</v>
      </c>
      <c r="S58" s="4">
        <v>175449</v>
      </c>
      <c r="T58" s="4">
        <f t="shared" si="1"/>
        <v>223736</v>
      </c>
      <c r="U58" s="4">
        <f t="shared" si="8"/>
        <v>112382</v>
      </c>
      <c r="V58" s="5">
        <v>2.3E-2</v>
      </c>
    </row>
    <row r="59" spans="1:22" x14ac:dyDescent="0.2">
      <c r="A59" s="16" t="s">
        <v>274</v>
      </c>
      <c r="B59" s="4">
        <v>80500</v>
      </c>
      <c r="C59" s="4">
        <v>1200</v>
      </c>
      <c r="D59" s="4">
        <v>79300</v>
      </c>
      <c r="E59" s="4">
        <v>2027747847</v>
      </c>
      <c r="F59" s="4">
        <f t="shared" si="7"/>
        <v>4911834821</v>
      </c>
      <c r="L59" s="4">
        <v>71</v>
      </c>
      <c r="M59" s="4">
        <v>129</v>
      </c>
      <c r="N59" s="4">
        <v>6</v>
      </c>
      <c r="O59" s="4">
        <v>7</v>
      </c>
      <c r="P59" s="4">
        <v>100600</v>
      </c>
      <c r="Q59" s="4">
        <v>124000</v>
      </c>
      <c r="R59" s="5">
        <v>1.0800000000000001E-2</v>
      </c>
      <c r="S59" s="4">
        <v>234674</v>
      </c>
      <c r="T59" s="4">
        <f t="shared" si="1"/>
        <v>217736.8</v>
      </c>
      <c r="U59" s="4">
        <f t="shared" si="8"/>
        <v>112382</v>
      </c>
      <c r="V59" s="5">
        <v>3.4700000000000002E-2</v>
      </c>
    </row>
    <row r="60" spans="1:22" x14ac:dyDescent="0.2">
      <c r="A60" s="16" t="s">
        <v>273</v>
      </c>
      <c r="B60" s="4">
        <v>38200</v>
      </c>
      <c r="C60" s="4">
        <v>5000</v>
      </c>
      <c r="D60" s="4">
        <v>33200</v>
      </c>
      <c r="E60" s="4">
        <v>839106956</v>
      </c>
      <c r="F60" s="4">
        <f t="shared" si="7"/>
        <v>2884086974</v>
      </c>
      <c r="L60" s="4">
        <v>72</v>
      </c>
      <c r="M60" s="4">
        <v>52</v>
      </c>
      <c r="N60" s="4">
        <v>6</v>
      </c>
      <c r="O60" s="4">
        <v>8</v>
      </c>
      <c r="P60" s="4">
        <v>104100</v>
      </c>
      <c r="Q60" s="4">
        <v>92900</v>
      </c>
      <c r="R60" s="5">
        <v>3.0000000000000001E-3</v>
      </c>
      <c r="S60" s="4">
        <v>198821</v>
      </c>
      <c r="T60" s="4">
        <f t="shared" si="1"/>
        <v>217219.9</v>
      </c>
      <c r="U60" s="4">
        <f t="shared" si="8"/>
        <v>112382</v>
      </c>
      <c r="V60" s="5">
        <v>1.5700000000000002E-2</v>
      </c>
    </row>
    <row r="61" spans="1:22" x14ac:dyDescent="0.2">
      <c r="A61" s="16" t="s">
        <v>268</v>
      </c>
      <c r="B61" s="4">
        <v>0</v>
      </c>
      <c r="C61" s="4">
        <v>2700</v>
      </c>
      <c r="D61" s="4">
        <v>-2700</v>
      </c>
      <c r="E61" s="4">
        <v>-68088387</v>
      </c>
      <c r="F61" s="4">
        <f t="shared" si="7"/>
        <v>2044980018</v>
      </c>
      <c r="L61" s="4">
        <v>89</v>
      </c>
      <c r="M61" s="4">
        <v>90</v>
      </c>
      <c r="N61" s="4">
        <v>1</v>
      </c>
      <c r="O61" s="4">
        <v>3</v>
      </c>
      <c r="P61" s="4">
        <v>38500</v>
      </c>
      <c r="Q61" s="4">
        <v>72600</v>
      </c>
      <c r="R61" s="5">
        <v>-3.2000000000000002E-3</v>
      </c>
      <c r="S61" s="4">
        <v>112382</v>
      </c>
      <c r="T61" s="4">
        <f t="shared" si="1"/>
        <v>226172.79999999999</v>
      </c>
      <c r="U61" s="4">
        <f t="shared" si="8"/>
        <v>186388</v>
      </c>
      <c r="V61" s="5">
        <v>1.9599999999999999E-2</v>
      </c>
    </row>
    <row r="62" spans="1:22" x14ac:dyDescent="0.2">
      <c r="A62" s="16" t="s">
        <v>266</v>
      </c>
      <c r="B62" s="4">
        <v>0</v>
      </c>
      <c r="C62" s="4">
        <v>15400</v>
      </c>
      <c r="D62" s="4">
        <v>-15400</v>
      </c>
      <c r="E62" s="4">
        <v>-389859126</v>
      </c>
      <c r="F62" s="4">
        <f t="shared" si="7"/>
        <v>2113068405</v>
      </c>
      <c r="L62" s="4">
        <v>99</v>
      </c>
      <c r="M62" s="4">
        <v>71</v>
      </c>
      <c r="N62" s="4">
        <v>4</v>
      </c>
      <c r="O62" s="4">
        <v>10</v>
      </c>
      <c r="P62" s="4">
        <v>63800</v>
      </c>
      <c r="Q62" s="4">
        <v>151100</v>
      </c>
      <c r="R62" s="5">
        <v>-1.1000000000000001E-2</v>
      </c>
      <c r="S62" s="4">
        <v>231841</v>
      </c>
      <c r="T62" s="4">
        <f t="shared" si="1"/>
        <v>217140.1</v>
      </c>
      <c r="U62" s="4">
        <f t="shared" si="8"/>
        <v>119414</v>
      </c>
      <c r="V62" s="5">
        <v>1.5700000000000002E-2</v>
      </c>
    </row>
    <row r="63" spans="1:22" x14ac:dyDescent="0.2">
      <c r="A63" s="16" t="s">
        <v>265</v>
      </c>
      <c r="B63" s="4">
        <v>50</v>
      </c>
      <c r="C63" s="4">
        <v>0</v>
      </c>
      <c r="D63" s="4">
        <v>50</v>
      </c>
      <c r="E63" s="4">
        <v>1278737</v>
      </c>
      <c r="F63" s="4">
        <f t="shared" si="7"/>
        <v>2502927531</v>
      </c>
      <c r="L63" s="4">
        <v>93</v>
      </c>
      <c r="M63" s="4">
        <v>69</v>
      </c>
      <c r="N63" s="4">
        <v>5</v>
      </c>
      <c r="O63" s="4">
        <v>9</v>
      </c>
      <c r="P63" s="4">
        <v>104300</v>
      </c>
      <c r="Q63" s="4">
        <v>138200</v>
      </c>
      <c r="R63" s="5">
        <v>-8.9999999999999998E-4</v>
      </c>
      <c r="S63" s="4">
        <v>250770</v>
      </c>
      <c r="T63" s="4">
        <f t="shared" si="1"/>
        <v>212819.4</v>
      </c>
      <c r="U63" s="4">
        <f t="shared" si="8"/>
        <v>119414</v>
      </c>
      <c r="V63" s="5">
        <v>1.5600000000000001E-2</v>
      </c>
    </row>
    <row r="64" spans="1:22" x14ac:dyDescent="0.2">
      <c r="A64" s="16" t="s">
        <v>247</v>
      </c>
      <c r="B64" s="4">
        <v>0</v>
      </c>
      <c r="C64" s="4">
        <v>38930</v>
      </c>
      <c r="D64" s="4">
        <v>-38930</v>
      </c>
      <c r="E64" s="4">
        <v>-997285592</v>
      </c>
      <c r="F64" s="4">
        <f t="shared" si="7"/>
        <v>2501648794</v>
      </c>
      <c r="L64" s="4">
        <v>97</v>
      </c>
      <c r="M64" s="4">
        <v>142</v>
      </c>
      <c r="N64" s="4">
        <v>3</v>
      </c>
      <c r="O64" s="4">
        <v>8</v>
      </c>
      <c r="P64" s="4">
        <v>57700</v>
      </c>
      <c r="Q64" s="4">
        <v>124300</v>
      </c>
      <c r="R64" s="5">
        <v>-6.9999999999999993E-3</v>
      </c>
      <c r="S64" s="4">
        <v>186388</v>
      </c>
      <c r="T64" s="4">
        <f t="shared" si="1"/>
        <v>220389.1</v>
      </c>
      <c r="U64" s="4">
        <f t="shared" si="8"/>
        <v>119414</v>
      </c>
      <c r="V64" s="5">
        <v>1.9400000000000001E-2</v>
      </c>
    </row>
    <row r="65" spans="1:22" x14ac:dyDescent="0.2">
      <c r="A65" s="16" t="s">
        <v>239</v>
      </c>
      <c r="B65" s="4">
        <v>0</v>
      </c>
      <c r="C65" s="4">
        <v>0</v>
      </c>
      <c r="D65" s="4">
        <v>0</v>
      </c>
      <c r="E65" s="4">
        <v>0</v>
      </c>
      <c r="F65" s="4">
        <f t="shared" si="7"/>
        <v>3498934386</v>
      </c>
      <c r="L65" s="4">
        <v>116</v>
      </c>
      <c r="M65" s="4">
        <v>107</v>
      </c>
      <c r="N65" s="4">
        <v>12</v>
      </c>
      <c r="O65" s="4">
        <v>12</v>
      </c>
      <c r="P65" s="4">
        <v>138500</v>
      </c>
      <c r="Q65" s="4">
        <v>129900</v>
      </c>
      <c r="R65" s="5">
        <v>4.0000000000000002E-4</v>
      </c>
      <c r="S65" s="4">
        <v>271077</v>
      </c>
      <c r="T65" s="4">
        <f t="shared" si="1"/>
        <v>223507.20000000001</v>
      </c>
      <c r="U65" s="4">
        <f t="shared" si="8"/>
        <v>119414</v>
      </c>
      <c r="V65" s="5">
        <v>1.9299999999999998E-2</v>
      </c>
    </row>
    <row r="66" spans="1:22" x14ac:dyDescent="0.2">
      <c r="A66" s="16" t="s">
        <v>238</v>
      </c>
      <c r="B66" s="4">
        <v>15000</v>
      </c>
      <c r="C66" s="4">
        <v>0</v>
      </c>
      <c r="D66" s="4">
        <v>15000</v>
      </c>
      <c r="E66" s="4">
        <v>387550135</v>
      </c>
      <c r="F66" s="4">
        <f t="shared" si="7"/>
        <v>3498934386</v>
      </c>
      <c r="L66" s="4">
        <v>206</v>
      </c>
      <c r="M66" s="4">
        <v>209</v>
      </c>
      <c r="N66" s="4">
        <v>13</v>
      </c>
      <c r="O66" s="4">
        <v>19</v>
      </c>
      <c r="P66" s="4">
        <v>178100</v>
      </c>
      <c r="Q66" s="4">
        <v>298000</v>
      </c>
      <c r="R66" s="5">
        <v>-1.7600000000000001E-2</v>
      </c>
      <c r="S66" s="4">
        <v>484032</v>
      </c>
      <c r="T66" s="4">
        <f t="shared" si="1"/>
        <v>189813.3</v>
      </c>
      <c r="U66" s="4">
        <f t="shared" si="8"/>
        <v>119414</v>
      </c>
      <c r="V66" s="5">
        <v>2.3E-2</v>
      </c>
    </row>
    <row r="67" spans="1:22" x14ac:dyDescent="0.2">
      <c r="A67" s="16" t="s">
        <v>237</v>
      </c>
      <c r="B67" s="4">
        <v>6400</v>
      </c>
      <c r="C67" s="4">
        <v>0</v>
      </c>
      <c r="D67" s="4">
        <v>6400</v>
      </c>
      <c r="E67" s="4">
        <v>168038894</v>
      </c>
      <c r="F67" s="4">
        <f t="shared" si="7"/>
        <v>3111384251</v>
      </c>
      <c r="L67" s="4">
        <v>101</v>
      </c>
      <c r="M67" s="4">
        <v>43</v>
      </c>
      <c r="N67" s="4">
        <v>5</v>
      </c>
      <c r="O67" s="4">
        <v>2</v>
      </c>
      <c r="P67" s="4">
        <v>58400</v>
      </c>
      <c r="Q67" s="4">
        <v>44600</v>
      </c>
      <c r="R67" s="5">
        <v>2.2000000000000001E-3</v>
      </c>
      <c r="S67" s="4">
        <v>119414</v>
      </c>
      <c r="T67" s="4">
        <f t="shared" si="1"/>
        <v>202028.5</v>
      </c>
      <c r="U67" s="4">
        <f t="shared" si="8"/>
        <v>141514</v>
      </c>
      <c r="V67" s="5">
        <v>1.52E-2</v>
      </c>
    </row>
    <row r="68" spans="1:22" x14ac:dyDescent="0.2">
      <c r="A68" s="16" t="s">
        <v>233</v>
      </c>
      <c r="B68" s="4">
        <v>0</v>
      </c>
      <c r="C68" s="4">
        <v>0</v>
      </c>
      <c r="D68" s="4">
        <v>0</v>
      </c>
      <c r="E68" s="4">
        <v>0</v>
      </c>
      <c r="F68" s="4">
        <f t="shared" si="7"/>
        <v>2943345357</v>
      </c>
      <c r="L68" s="4">
        <v>90</v>
      </c>
      <c r="M68" s="4">
        <v>55</v>
      </c>
      <c r="N68" s="4">
        <v>2</v>
      </c>
      <c r="O68" s="4">
        <v>5</v>
      </c>
      <c r="P68" s="4">
        <v>58500</v>
      </c>
      <c r="Q68" s="4">
        <v>83200</v>
      </c>
      <c r="R68" s="5">
        <v>5.6000000000000008E-3</v>
      </c>
      <c r="S68" s="4">
        <v>147961</v>
      </c>
      <c r="T68" s="4">
        <f t="shared" si="1"/>
        <v>209406</v>
      </c>
      <c r="U68" s="4">
        <f t="shared" si="8"/>
        <v>141514</v>
      </c>
      <c r="V68" s="5">
        <v>1.1399999999999999E-2</v>
      </c>
    </row>
    <row r="69" spans="1:22" x14ac:dyDescent="0.2">
      <c r="A69" s="16" t="s">
        <v>232</v>
      </c>
      <c r="B69" s="4">
        <v>61700</v>
      </c>
      <c r="C69" s="4">
        <v>0</v>
      </c>
      <c r="D69" s="4">
        <v>61700</v>
      </c>
      <c r="E69" s="4">
        <v>1612454937</v>
      </c>
      <c r="F69" s="4">
        <f t="shared" si="7"/>
        <v>2943345357</v>
      </c>
      <c r="R69" s="5">
        <v>-2.5000000000000001E-3</v>
      </c>
      <c r="S69" s="4">
        <v>174682</v>
      </c>
      <c r="T69" s="4">
        <f t="shared" si="1"/>
        <v>214902.6</v>
      </c>
      <c r="U69" s="4">
        <f t="shared" si="8"/>
        <v>141514</v>
      </c>
      <c r="V69" s="5">
        <v>1.15E-2</v>
      </c>
    </row>
    <row r="70" spans="1:22" x14ac:dyDescent="0.2">
      <c r="A70" s="16" t="s">
        <v>231</v>
      </c>
      <c r="B70" s="4">
        <v>65000</v>
      </c>
      <c r="C70" s="4">
        <v>2700</v>
      </c>
      <c r="D70" s="4">
        <v>62300</v>
      </c>
      <c r="E70" s="4">
        <v>1629808588</v>
      </c>
      <c r="F70" s="4">
        <f t="shared" si="7"/>
        <v>1330890420</v>
      </c>
      <c r="R70" s="5">
        <v>2.3999999999999998E-3</v>
      </c>
      <c r="S70" s="4">
        <v>193652</v>
      </c>
      <c r="T70" s="4">
        <f t="shared" si="1"/>
        <v>214225.4</v>
      </c>
      <c r="U70" s="4">
        <f t="shared" si="8"/>
        <v>141514</v>
      </c>
      <c r="V70" s="5">
        <v>1.15E-2</v>
      </c>
    </row>
    <row r="71" spans="1:22" x14ac:dyDescent="0.2">
      <c r="A71" s="16" t="s">
        <v>230</v>
      </c>
      <c r="B71" s="4">
        <v>10300</v>
      </c>
      <c r="C71" s="4">
        <v>50</v>
      </c>
      <c r="D71" s="4">
        <v>10250</v>
      </c>
      <c r="E71" s="4">
        <v>267873104</v>
      </c>
      <c r="F71" s="4">
        <f t="shared" si="7"/>
        <v>-298918168</v>
      </c>
      <c r="R71" s="5">
        <v>-0.01</v>
      </c>
      <c r="S71" s="4">
        <v>201911</v>
      </c>
      <c r="T71" s="4">
        <f t="shared" si="1"/>
        <v>216234.5</v>
      </c>
      <c r="U71" s="4">
        <f t="shared" si="8"/>
        <v>141514</v>
      </c>
      <c r="V71" s="5">
        <v>2.2599999999999999E-2</v>
      </c>
    </row>
    <row r="72" spans="1:22" x14ac:dyDescent="0.2">
      <c r="A72" s="16" t="s">
        <v>229</v>
      </c>
      <c r="B72" s="4">
        <v>10000</v>
      </c>
      <c r="C72" s="4">
        <v>0</v>
      </c>
      <c r="D72" s="4">
        <v>10000</v>
      </c>
      <c r="E72" s="4">
        <v>264187544</v>
      </c>
      <c r="F72" s="4">
        <f t="shared" si="7"/>
        <v>-566791272</v>
      </c>
      <c r="R72" s="5">
        <v>1.6200000000000003E-2</v>
      </c>
      <c r="S72" s="4">
        <v>141514</v>
      </c>
      <c r="T72" s="4">
        <f t="shared" si="1"/>
        <v>213071.9</v>
      </c>
      <c r="U72" s="4">
        <f t="shared" si="8"/>
        <v>147093</v>
      </c>
      <c r="V72" s="5">
        <v>1.5100000000000001E-2</v>
      </c>
    </row>
    <row r="73" spans="1:22" x14ac:dyDescent="0.2">
      <c r="A73" s="16" t="s">
        <v>228</v>
      </c>
      <c r="B73" s="4">
        <v>10500</v>
      </c>
      <c r="C73" s="4">
        <v>0</v>
      </c>
      <c r="D73" s="4">
        <v>10500</v>
      </c>
      <c r="E73" s="4">
        <v>272978220</v>
      </c>
      <c r="F73" s="4">
        <f t="shared" si="7"/>
        <v>-830978816</v>
      </c>
      <c r="R73" s="5">
        <v>1.5600000000000001E-2</v>
      </c>
      <c r="S73" s="4">
        <v>207563</v>
      </c>
      <c r="T73" s="4">
        <f t="shared" si="1"/>
        <v>208601.7</v>
      </c>
      <c r="U73" s="4">
        <f t="shared" si="8"/>
        <v>147093</v>
      </c>
      <c r="V73" s="5">
        <v>2.3E-2</v>
      </c>
    </row>
    <row r="74" spans="1:22" x14ac:dyDescent="0.2">
      <c r="A74" s="16" t="s">
        <v>227</v>
      </c>
      <c r="B74" s="4">
        <v>5040</v>
      </c>
      <c r="C74" s="4">
        <v>51800</v>
      </c>
      <c r="D74" s="4">
        <v>-46760</v>
      </c>
      <c r="E74" s="4">
        <v>-1198804588</v>
      </c>
      <c r="F74" s="4">
        <f t="shared" si="7"/>
        <v>-1103957036</v>
      </c>
      <c r="R74" s="5">
        <v>2.1400000000000002E-2</v>
      </c>
      <c r="S74" s="4">
        <v>262085</v>
      </c>
      <c r="T74" s="4">
        <f t="shared" si="1"/>
        <v>206455.6</v>
      </c>
      <c r="U74" s="4">
        <f t="shared" si="8"/>
        <v>147093</v>
      </c>
      <c r="V74" s="5">
        <v>4.5999999999999999E-2</v>
      </c>
    </row>
    <row r="75" spans="1:22" x14ac:dyDescent="0.2">
      <c r="A75" s="16" t="s">
        <v>221</v>
      </c>
      <c r="B75" s="4">
        <v>105100</v>
      </c>
      <c r="C75" s="4">
        <v>58900</v>
      </c>
      <c r="D75" s="4">
        <v>46200</v>
      </c>
      <c r="E75" s="4">
        <v>1160483766</v>
      </c>
      <c r="F75" s="4">
        <f t="shared" si="7"/>
        <v>94847552</v>
      </c>
      <c r="R75" s="5">
        <v>4.7999999999999996E-3</v>
      </c>
      <c r="S75" s="4">
        <v>302258</v>
      </c>
      <c r="T75" s="4">
        <f t="shared" si="1"/>
        <v>209196.4</v>
      </c>
      <c r="U75" s="4">
        <f t="shared" si="8"/>
        <v>147093</v>
      </c>
      <c r="V75" s="5">
        <v>1.1899999999999999E-2</v>
      </c>
    </row>
    <row r="76" spans="1:22" x14ac:dyDescent="0.2">
      <c r="A76" s="16" t="s">
        <v>212</v>
      </c>
      <c r="B76" s="4">
        <v>10000</v>
      </c>
      <c r="C76" s="4">
        <v>0</v>
      </c>
      <c r="D76" s="4">
        <v>10000</v>
      </c>
      <c r="E76" s="4">
        <v>249858407</v>
      </c>
      <c r="F76" s="4">
        <f t="shared" si="7"/>
        <v>-1065636214</v>
      </c>
      <c r="R76" s="5">
        <v>3.4999999999999996E-3</v>
      </c>
      <c r="S76" s="4">
        <v>147093</v>
      </c>
      <c r="T76" s="4">
        <f t="shared" si="1"/>
        <v>229826.9</v>
      </c>
      <c r="U76" s="4">
        <f t="shared" si="8"/>
        <v>186880</v>
      </c>
      <c r="V76" s="5">
        <v>1.5900000000000001E-2</v>
      </c>
    </row>
    <row r="77" spans="1:22" x14ac:dyDescent="0.2">
      <c r="A77" s="16" t="s">
        <v>211</v>
      </c>
      <c r="B77" s="4">
        <v>80000</v>
      </c>
      <c r="C77" s="4">
        <v>13400</v>
      </c>
      <c r="D77" s="4">
        <v>66600</v>
      </c>
      <c r="E77" s="4">
        <v>1658133082</v>
      </c>
      <c r="F77" s="4">
        <f t="shared" si="7"/>
        <v>-1315494621</v>
      </c>
      <c r="R77" s="5">
        <v>-1E-4</v>
      </c>
      <c r="S77" s="4">
        <v>241566</v>
      </c>
      <c r="T77" s="4">
        <f t="shared" si="1"/>
        <v>232412.5</v>
      </c>
      <c r="U77" s="4">
        <f t="shared" si="8"/>
        <v>109888</v>
      </c>
      <c r="V77" s="5">
        <v>8.0000000000000002E-3</v>
      </c>
    </row>
    <row r="78" spans="1:22" x14ac:dyDescent="0.2">
      <c r="A78" s="16" t="s">
        <v>210</v>
      </c>
      <c r="B78" s="4">
        <v>50010</v>
      </c>
      <c r="C78" s="4">
        <v>0</v>
      </c>
      <c r="D78" s="4">
        <v>50010</v>
      </c>
      <c r="E78" s="4">
        <v>1243926533</v>
      </c>
      <c r="F78" s="4">
        <f t="shared" si="7"/>
        <v>-2973627703</v>
      </c>
      <c r="R78" s="5">
        <v>3.0000000000000001E-3</v>
      </c>
      <c r="S78" s="4">
        <v>221736</v>
      </c>
      <c r="T78" s="4">
        <f t="shared" si="1"/>
        <v>227687.1</v>
      </c>
      <c r="U78" s="4">
        <f t="shared" si="8"/>
        <v>109888</v>
      </c>
      <c r="V78" s="5">
        <v>1.9900000000000001E-2</v>
      </c>
    </row>
    <row r="79" spans="1:22" x14ac:dyDescent="0.2">
      <c r="A79" s="16" t="s">
        <v>209</v>
      </c>
      <c r="B79" s="4">
        <v>79000</v>
      </c>
      <c r="C79" s="4">
        <v>0</v>
      </c>
      <c r="D79" s="4">
        <v>79000</v>
      </c>
      <c r="E79" s="4">
        <v>1957034815</v>
      </c>
      <c r="F79" s="4">
        <f t="shared" si="7"/>
        <v>-4217554236</v>
      </c>
      <c r="R79" s="5">
        <v>-1E-3</v>
      </c>
      <c r="S79" s="4">
        <v>229648</v>
      </c>
      <c r="T79" s="4">
        <f t="shared" si="1"/>
        <v>219227</v>
      </c>
      <c r="U79" s="4">
        <f t="shared" si="8"/>
        <v>109888</v>
      </c>
      <c r="V79" s="5">
        <v>1.6E-2</v>
      </c>
    </row>
    <row r="80" spans="1:22" x14ac:dyDescent="0.2">
      <c r="A80" s="16" t="s">
        <v>208</v>
      </c>
      <c r="B80" s="4">
        <v>25300</v>
      </c>
      <c r="C80" s="4">
        <v>4200</v>
      </c>
      <c r="D80" s="4">
        <v>21100</v>
      </c>
      <c r="E80" s="4">
        <v>522361822</v>
      </c>
      <c r="F80" s="4">
        <f t="shared" si="7"/>
        <v>-6174589051</v>
      </c>
      <c r="R80" s="5">
        <v>-1.7000000000000001E-3</v>
      </c>
      <c r="S80" s="4">
        <v>186880</v>
      </c>
      <c r="T80" s="4">
        <f t="shared" si="1"/>
        <v>214256.9</v>
      </c>
      <c r="U80" s="4">
        <f t="shared" si="8"/>
        <v>109888</v>
      </c>
      <c r="V80" s="5">
        <v>3.1800000000000002E-2</v>
      </c>
    </row>
    <row r="81" spans="1:22" x14ac:dyDescent="0.2">
      <c r="A81" s="16" t="s">
        <v>207</v>
      </c>
      <c r="B81" s="4">
        <v>50000</v>
      </c>
      <c r="C81" s="4">
        <v>32900</v>
      </c>
      <c r="D81" s="4">
        <v>17100</v>
      </c>
      <c r="E81" s="4">
        <v>423539310</v>
      </c>
      <c r="F81" s="4">
        <f t="shared" si="7"/>
        <v>-6696950873</v>
      </c>
      <c r="R81" s="5">
        <v>1.5100000000000001E-2</v>
      </c>
      <c r="S81" s="4">
        <v>222002</v>
      </c>
      <c r="T81" s="4">
        <f t="shared" si="1"/>
        <v>214589.4</v>
      </c>
      <c r="U81" s="4">
        <f t="shared" si="8"/>
        <v>109888</v>
      </c>
      <c r="V81" s="5">
        <v>2.4E-2</v>
      </c>
    </row>
    <row r="82" spans="1:22" x14ac:dyDescent="0.2">
      <c r="A82" s="16" t="s">
        <v>206</v>
      </c>
      <c r="B82" s="4">
        <v>22000</v>
      </c>
      <c r="C82" s="4">
        <v>11500</v>
      </c>
      <c r="D82" s="4">
        <v>10500</v>
      </c>
      <c r="E82" s="4">
        <v>256426639</v>
      </c>
      <c r="F82" s="4">
        <f t="shared" si="7"/>
        <v>-7120490183</v>
      </c>
      <c r="R82" s="5">
        <v>-7.1999999999999998E-3</v>
      </c>
      <c r="S82" s="4">
        <v>109888</v>
      </c>
      <c r="T82" s="4">
        <f t="shared" si="1"/>
        <v>215154.2</v>
      </c>
      <c r="U82" s="4">
        <f t="shared" si="8"/>
        <v>162861</v>
      </c>
      <c r="V82" s="5">
        <v>2.0299999999999999E-2</v>
      </c>
    </row>
    <row r="83" spans="1:22" x14ac:dyDescent="0.2">
      <c r="A83" s="16" t="s">
        <v>205</v>
      </c>
      <c r="B83" s="4">
        <v>10000</v>
      </c>
      <c r="C83" s="4">
        <v>25500</v>
      </c>
      <c r="D83" s="4">
        <v>-15500</v>
      </c>
      <c r="E83" s="4">
        <v>-381952180</v>
      </c>
      <c r="F83" s="4">
        <f t="shared" si="7"/>
        <v>-7376916822</v>
      </c>
      <c r="R83" s="5">
        <v>-2.3E-3</v>
      </c>
      <c r="S83" s="4">
        <v>162861</v>
      </c>
      <c r="T83" s="4">
        <f t="shared" si="1"/>
        <v>228384</v>
      </c>
      <c r="U83" s="4">
        <f t="shared" si="8"/>
        <v>174482</v>
      </c>
      <c r="V83" s="5">
        <v>2.0099999999999996E-2</v>
      </c>
    </row>
    <row r="84" spans="1:22" x14ac:dyDescent="0.2">
      <c r="A84" s="16" t="s">
        <v>204</v>
      </c>
      <c r="B84" s="4">
        <v>15000</v>
      </c>
      <c r="C84" s="4">
        <v>1100</v>
      </c>
      <c r="D84" s="4">
        <v>13900</v>
      </c>
      <c r="E84" s="4">
        <v>343258881</v>
      </c>
      <c r="F84" s="4">
        <f t="shared" si="7"/>
        <v>-6994964642</v>
      </c>
      <c r="R84" s="5">
        <v>-1.2199999999999999E-2</v>
      </c>
      <c r="S84" s="4">
        <v>240624</v>
      </c>
      <c r="T84" s="4">
        <f t="shared" si="1"/>
        <v>247960.5</v>
      </c>
      <c r="U84" s="4">
        <f t="shared" si="8"/>
        <v>145047</v>
      </c>
      <c r="V84" s="5">
        <v>3.9599999999999996E-2</v>
      </c>
    </row>
    <row r="85" spans="1:22" x14ac:dyDescent="0.2">
      <c r="A85" s="16" t="s">
        <v>203</v>
      </c>
      <c r="B85" s="4">
        <v>0</v>
      </c>
      <c r="C85" s="4">
        <v>115200</v>
      </c>
      <c r="D85" s="4">
        <v>-115200</v>
      </c>
      <c r="E85" s="4">
        <v>-2879989508</v>
      </c>
      <c r="F85" s="4">
        <f t="shared" si="7"/>
        <v>-7338223523</v>
      </c>
      <c r="R85" s="5">
        <v>1.6299999999999999E-2</v>
      </c>
      <c r="S85" s="4">
        <v>329666</v>
      </c>
      <c r="T85" s="4">
        <f t="shared" si="1"/>
        <v>270776.8</v>
      </c>
      <c r="U85" s="4">
        <f t="shared" si="8"/>
        <v>137179</v>
      </c>
      <c r="V85" s="5">
        <v>1.5900000000000001E-2</v>
      </c>
    </row>
    <row r="86" spans="1:22" x14ac:dyDescent="0.2">
      <c r="A86" s="16" t="s">
        <v>202</v>
      </c>
      <c r="B86" s="4">
        <v>65000</v>
      </c>
      <c r="C86" s="4">
        <v>14200</v>
      </c>
      <c r="D86" s="4">
        <v>50800</v>
      </c>
      <c r="E86" s="4">
        <v>1251784797</v>
      </c>
      <c r="F86" s="4">
        <f t="shared" si="7"/>
        <v>-4458234015</v>
      </c>
      <c r="R86" s="5">
        <v>1.83E-2</v>
      </c>
      <c r="S86" s="4">
        <v>353398</v>
      </c>
      <c r="T86" s="4">
        <f t="shared" si="1"/>
        <v>257325.5</v>
      </c>
      <c r="U86" s="4">
        <f t="shared" si="8"/>
        <v>137179</v>
      </c>
      <c r="V86" s="5">
        <v>2.0099999999999996E-2</v>
      </c>
    </row>
    <row r="87" spans="1:22" x14ac:dyDescent="0.2">
      <c r="A87" s="16" t="s">
        <v>201</v>
      </c>
      <c r="B87" s="4">
        <v>17500</v>
      </c>
      <c r="C87" s="4">
        <v>62200</v>
      </c>
      <c r="D87" s="4">
        <v>-44700</v>
      </c>
      <c r="E87" s="4">
        <v>-1079834562</v>
      </c>
      <c r="F87" s="4">
        <f t="shared" si="7"/>
        <v>-5710018812</v>
      </c>
      <c r="R87" s="5">
        <v>1.4999999999999999E-2</v>
      </c>
      <c r="S87" s="4">
        <v>267422</v>
      </c>
      <c r="T87" s="4">
        <f t="shared" si="1"/>
        <v>245811.7</v>
      </c>
      <c r="U87" s="4">
        <f t="shared" si="8"/>
        <v>115536</v>
      </c>
      <c r="V87" s="5">
        <v>2.86E-2</v>
      </c>
    </row>
    <row r="88" spans="1:22" x14ac:dyDescent="0.2">
      <c r="A88" s="16" t="s">
        <v>200</v>
      </c>
      <c r="B88" s="4">
        <v>65900</v>
      </c>
      <c r="C88" s="4">
        <v>36300</v>
      </c>
      <c r="D88" s="4">
        <v>29600</v>
      </c>
      <c r="E88" s="4">
        <v>704198095</v>
      </c>
      <c r="F88" s="4">
        <f t="shared" si="7"/>
        <v>-4630184250</v>
      </c>
      <c r="R88" s="5">
        <v>-4.0000000000000002E-4</v>
      </c>
      <c r="S88" s="4">
        <v>174482</v>
      </c>
      <c r="T88" s="4">
        <f t="shared" ref="T88:T101" si="9">AVERAGE(S89:S98)</f>
        <v>266643.8</v>
      </c>
      <c r="U88" s="4">
        <f t="shared" si="8"/>
        <v>115536</v>
      </c>
      <c r="V88" s="5">
        <v>2.4900000000000002E-2</v>
      </c>
    </row>
    <row r="89" spans="1:22" x14ac:dyDescent="0.2">
      <c r="A89" s="16" t="s">
        <v>199</v>
      </c>
      <c r="B89" s="4">
        <v>15200</v>
      </c>
      <c r="C89" s="4">
        <v>23700</v>
      </c>
      <c r="D89" s="4">
        <v>-8500</v>
      </c>
      <c r="E89" s="4">
        <v>-202655145</v>
      </c>
      <c r="F89" s="4">
        <f t="shared" si="7"/>
        <v>-5334382345</v>
      </c>
      <c r="R89" s="5">
        <v>-1.0700000000000001E-2</v>
      </c>
      <c r="S89" s="4">
        <v>145047</v>
      </c>
      <c r="T89" s="4">
        <f t="shared" si="9"/>
        <v>304672.59999999998</v>
      </c>
      <c r="U89" s="4">
        <f t="shared" si="8"/>
        <v>115536</v>
      </c>
      <c r="V89" s="5">
        <v>2.8900000000000002E-2</v>
      </c>
    </row>
    <row r="90" spans="1:22" x14ac:dyDescent="0.2">
      <c r="A90" s="16" t="s">
        <v>198</v>
      </c>
      <c r="B90" s="4">
        <v>0</v>
      </c>
      <c r="C90" s="4">
        <v>36100</v>
      </c>
      <c r="D90" s="4">
        <v>-36100</v>
      </c>
      <c r="E90" s="4">
        <v>-870231182</v>
      </c>
      <c r="F90" s="4">
        <f t="shared" si="7"/>
        <v>-5131727200</v>
      </c>
      <c r="R90" s="5">
        <v>2.1499999999999998E-2</v>
      </c>
      <c r="S90" s="4">
        <v>137179</v>
      </c>
      <c r="T90" s="4">
        <f t="shared" si="9"/>
        <v>317746.90000000002</v>
      </c>
      <c r="U90" s="4">
        <f t="shared" si="8"/>
        <v>115536</v>
      </c>
      <c r="V90" s="5">
        <v>1.24E-2</v>
      </c>
    </row>
    <row r="91" spans="1:22" x14ac:dyDescent="0.2">
      <c r="A91" s="16" t="s">
        <v>197</v>
      </c>
      <c r="B91" s="4">
        <v>91400</v>
      </c>
      <c r="C91" s="4">
        <v>0</v>
      </c>
      <c r="D91" s="4">
        <v>91400</v>
      </c>
      <c r="E91" s="4">
        <v>2160270657</v>
      </c>
      <c r="F91" s="4">
        <f t="shared" si="7"/>
        <v>-4261496018</v>
      </c>
      <c r="R91" s="5">
        <v>-1.52E-2</v>
      </c>
      <c r="S91" s="4">
        <v>225327</v>
      </c>
      <c r="T91" s="4">
        <f t="shared" si="9"/>
        <v>321323.8</v>
      </c>
      <c r="U91" s="4">
        <f t="shared" si="8"/>
        <v>115536</v>
      </c>
      <c r="V91" s="5">
        <v>2.1000000000000001E-2</v>
      </c>
    </row>
    <row r="92" spans="1:22" x14ac:dyDescent="0.2">
      <c r="A92" s="16" t="s">
        <v>196</v>
      </c>
      <c r="B92" s="4">
        <v>7000</v>
      </c>
      <c r="C92" s="4">
        <v>0</v>
      </c>
      <c r="D92" s="4">
        <v>7000</v>
      </c>
      <c r="E92" s="4">
        <v>167775563</v>
      </c>
      <c r="F92" s="4">
        <f t="shared" si="7"/>
        <v>-6421766675</v>
      </c>
      <c r="R92" s="5">
        <v>-9.4999999999999998E-3</v>
      </c>
      <c r="S92" s="4">
        <v>115536</v>
      </c>
      <c r="T92" s="4">
        <f t="shared" si="9"/>
        <v>333341</v>
      </c>
      <c r="U92" s="4">
        <f t="shared" si="8"/>
        <v>152284</v>
      </c>
      <c r="V92" s="5">
        <v>4.07E-2</v>
      </c>
    </row>
    <row r="93" spans="1:22" x14ac:dyDescent="0.2">
      <c r="A93" s="16" t="s">
        <v>195</v>
      </c>
      <c r="B93" s="4">
        <v>7000</v>
      </c>
      <c r="C93" s="4">
        <v>0</v>
      </c>
      <c r="D93" s="4">
        <v>7000</v>
      </c>
      <c r="E93" s="4">
        <v>169078949</v>
      </c>
      <c r="F93" s="4">
        <f t="shared" si="7"/>
        <v>-6589542238</v>
      </c>
      <c r="R93" s="5">
        <v>-2.6000000000000002E-2</v>
      </c>
      <c r="S93" s="4">
        <v>295159</v>
      </c>
      <c r="T93" s="4">
        <f t="shared" si="9"/>
        <v>326435.3</v>
      </c>
      <c r="U93" s="4">
        <f t="shared" si="8"/>
        <v>152284</v>
      </c>
      <c r="V93" s="5">
        <v>2.8500000000000001E-2</v>
      </c>
    </row>
    <row r="94" spans="1:22" x14ac:dyDescent="0.2">
      <c r="A94" s="16" t="s">
        <v>194</v>
      </c>
      <c r="B94" s="4">
        <v>61100</v>
      </c>
      <c r="C94" s="4">
        <v>10100</v>
      </c>
      <c r="D94" s="4">
        <v>51000</v>
      </c>
      <c r="E94" s="4">
        <v>1267140620</v>
      </c>
      <c r="F94" s="4">
        <f t="shared" si="7"/>
        <v>-6758621187</v>
      </c>
      <c r="R94" s="5">
        <v>2.2499999999999999E-2</v>
      </c>
      <c r="S94" s="4">
        <v>436389</v>
      </c>
      <c r="T94" s="4">
        <f t="shared" si="9"/>
        <v>313903.7</v>
      </c>
      <c r="U94" s="4">
        <f t="shared" si="8"/>
        <v>152284</v>
      </c>
      <c r="V94" s="5">
        <v>2.7900000000000001E-2</v>
      </c>
    </row>
    <row r="95" spans="1:22" x14ac:dyDescent="0.2">
      <c r="A95" s="16" t="s">
        <v>193</v>
      </c>
      <c r="B95" s="4">
        <v>121300</v>
      </c>
      <c r="C95" s="4">
        <v>0</v>
      </c>
      <c r="D95" s="4">
        <v>121300</v>
      </c>
      <c r="E95" s="4">
        <v>2943647478</v>
      </c>
      <c r="F95" s="4">
        <f t="shared" si="7"/>
        <v>-8025761807</v>
      </c>
      <c r="R95" s="5">
        <v>3.27E-2</v>
      </c>
      <c r="S95" s="4">
        <v>557829</v>
      </c>
      <c r="T95" s="4">
        <f t="shared" si="9"/>
        <v>288897.90000000002</v>
      </c>
      <c r="U95" s="4">
        <f t="shared" si="8"/>
        <v>152284</v>
      </c>
      <c r="V95" s="5">
        <v>3.27E-2</v>
      </c>
    </row>
    <row r="96" spans="1:22" x14ac:dyDescent="0.2">
      <c r="A96" s="16" t="s">
        <v>192</v>
      </c>
      <c r="B96" s="4">
        <v>59800</v>
      </c>
      <c r="C96" s="4">
        <v>0</v>
      </c>
      <c r="D96" s="4">
        <v>59800</v>
      </c>
      <c r="E96" s="4">
        <v>1407198369</v>
      </c>
      <c r="F96" s="4">
        <f t="shared" si="7"/>
        <v>-10969409285</v>
      </c>
      <c r="R96" s="5">
        <v>1.8799999999999997E-2</v>
      </c>
      <c r="S96" s="4">
        <v>218885</v>
      </c>
      <c r="T96" s="4">
        <f t="shared" si="9"/>
        <v>291173.3</v>
      </c>
      <c r="U96" s="4">
        <f t="shared" si="8"/>
        <v>152284</v>
      </c>
      <c r="V96" s="5">
        <v>3.3500000000000002E-2</v>
      </c>
    </row>
    <row r="97" spans="1:22" x14ac:dyDescent="0.2">
      <c r="A97" s="16" t="s">
        <v>191</v>
      </c>
      <c r="B97" s="4">
        <v>8000</v>
      </c>
      <c r="C97" s="4">
        <v>0</v>
      </c>
      <c r="D97" s="4">
        <v>8000</v>
      </c>
      <c r="E97" s="4">
        <v>184856805</v>
      </c>
      <c r="F97" s="4">
        <f t="shared" si="7"/>
        <v>-12376607654</v>
      </c>
      <c r="R97" s="5">
        <v>-8.199999999999999E-3</v>
      </c>
      <c r="S97" s="4">
        <v>152284</v>
      </c>
      <c r="T97" s="4">
        <f t="shared" si="9"/>
        <v>308015.40000000002</v>
      </c>
      <c r="U97" s="4">
        <f t="shared" si="8"/>
        <v>235708</v>
      </c>
      <c r="V97" s="5">
        <v>3.85E-2</v>
      </c>
    </row>
    <row r="98" spans="1:22" x14ac:dyDescent="0.2">
      <c r="A98" s="16" t="s">
        <v>190</v>
      </c>
      <c r="B98" s="4">
        <v>36600</v>
      </c>
      <c r="C98" s="4">
        <v>102000</v>
      </c>
      <c r="D98" s="4">
        <v>-65400</v>
      </c>
      <c r="E98" s="4">
        <v>-1521691891</v>
      </c>
      <c r="F98" s="4">
        <f t="shared" si="7"/>
        <v>-12561464459</v>
      </c>
      <c r="R98" s="5">
        <v>-1.8200000000000001E-2</v>
      </c>
      <c r="S98" s="4">
        <v>382803</v>
      </c>
      <c r="T98" s="4">
        <f t="shared" si="9"/>
        <v>313491.8</v>
      </c>
      <c r="U98" s="4">
        <f t="shared" si="8"/>
        <v>226102</v>
      </c>
      <c r="V98" s="5">
        <v>4.6100000000000002E-2</v>
      </c>
    </row>
    <row r="99" spans="1:22" x14ac:dyDescent="0.2">
      <c r="A99" s="16" t="s">
        <v>189</v>
      </c>
      <c r="B99" s="4">
        <v>70000</v>
      </c>
      <c r="C99" s="4">
        <v>323000</v>
      </c>
      <c r="D99" s="4">
        <v>-253000</v>
      </c>
      <c r="E99" s="4">
        <v>-5988403981</v>
      </c>
      <c r="F99" s="4">
        <f t="shared" si="7"/>
        <v>-11039772568</v>
      </c>
      <c r="R99" s="5">
        <v>-2.9900000000000003E-2</v>
      </c>
      <c r="S99" s="4">
        <v>525335</v>
      </c>
      <c r="T99" s="4">
        <f t="shared" si="9"/>
        <v>307353.09999999998</v>
      </c>
      <c r="U99" s="4">
        <f t="shared" si="8"/>
        <v>226102</v>
      </c>
      <c r="V99" s="5">
        <v>3.3099999999999997E-2</v>
      </c>
    </row>
    <row r="100" spans="1:22" x14ac:dyDescent="0.2">
      <c r="A100" s="16" t="s">
        <v>188</v>
      </c>
      <c r="B100" s="4">
        <v>50</v>
      </c>
      <c r="C100" s="4">
        <v>12600</v>
      </c>
      <c r="D100" s="4">
        <v>-12550</v>
      </c>
      <c r="E100" s="4">
        <v>-305842796</v>
      </c>
      <c r="F100" s="4">
        <f t="shared" si="7"/>
        <v>-5051368587</v>
      </c>
      <c r="R100" s="5">
        <v>2.8999999999999998E-3</v>
      </c>
      <c r="S100" s="4">
        <v>267922</v>
      </c>
      <c r="T100" s="4">
        <f t="shared" si="9"/>
        <v>376552.9</v>
      </c>
      <c r="U100" s="4">
        <f t="shared" si="8"/>
        <v>226102</v>
      </c>
      <c r="V100" s="5">
        <v>3.2300000000000002E-2</v>
      </c>
    </row>
    <row r="101" spans="1:22" x14ac:dyDescent="0.2">
      <c r="A101" s="16" t="s">
        <v>187</v>
      </c>
      <c r="B101" s="4">
        <v>0</v>
      </c>
      <c r="C101" s="4">
        <v>22200</v>
      </c>
      <c r="D101" s="4">
        <v>-22200</v>
      </c>
      <c r="E101" s="4">
        <v>-539246342</v>
      </c>
      <c r="F101" s="4">
        <f t="shared" si="7"/>
        <v>-4745525791</v>
      </c>
      <c r="R101" s="5">
        <v>-4.5000000000000005E-3</v>
      </c>
      <c r="S101" s="4">
        <v>261096</v>
      </c>
      <c r="T101" s="4">
        <f t="shared" si="9"/>
        <v>486527.6</v>
      </c>
      <c r="U101" s="4">
        <f t="shared" si="8"/>
        <v>226102</v>
      </c>
      <c r="V101" s="5">
        <v>3.6499999999999998E-2</v>
      </c>
    </row>
    <row r="102" spans="1:22" x14ac:dyDescent="0.2">
      <c r="A102" s="16" t="s">
        <v>186</v>
      </c>
      <c r="B102" s="4">
        <v>20000</v>
      </c>
      <c r="C102" s="4">
        <v>0</v>
      </c>
      <c r="D102" s="4">
        <v>20000</v>
      </c>
      <c r="E102" s="4">
        <v>488793030</v>
      </c>
      <c r="F102" s="4">
        <f t="shared" si="7"/>
        <v>-4206279449</v>
      </c>
      <c r="R102" s="5">
        <v>5.7999999999999996E-3</v>
      </c>
      <c r="S102" s="4">
        <v>235708</v>
      </c>
      <c r="T102" s="4">
        <f>AVERAGE(S103:S112)</f>
        <v>469001.1</v>
      </c>
      <c r="U102" s="4">
        <f t="shared" si="8"/>
        <v>226102</v>
      </c>
      <c r="V102" s="5">
        <v>2.0199999999999999E-2</v>
      </c>
    </row>
    <row r="103" spans="1:22" x14ac:dyDescent="0.2">
      <c r="A103" s="16" t="s">
        <v>185</v>
      </c>
      <c r="B103" s="4">
        <v>0</v>
      </c>
      <c r="C103" s="4">
        <v>100</v>
      </c>
      <c r="D103" s="4">
        <v>-100</v>
      </c>
      <c r="E103" s="4">
        <v>-2428468</v>
      </c>
      <c r="F103" s="4">
        <f t="shared" si="7"/>
        <v>-4695072479</v>
      </c>
      <c r="R103" s="5">
        <v>-4.6999999999999993E-3</v>
      </c>
      <c r="S103" s="4">
        <v>226102</v>
      </c>
      <c r="U103" s="4">
        <f t="shared" si="8"/>
        <v>241639</v>
      </c>
      <c r="V103" s="5">
        <v>2.4500000000000001E-2</v>
      </c>
    </row>
    <row r="104" spans="1:22" x14ac:dyDescent="0.2">
      <c r="A104" s="16" t="s">
        <v>184</v>
      </c>
      <c r="B104" s="4">
        <v>0</v>
      </c>
      <c r="C104" s="4">
        <v>20000</v>
      </c>
      <c r="D104" s="4">
        <v>-20000</v>
      </c>
      <c r="E104" s="4">
        <v>-488643294</v>
      </c>
      <c r="F104" s="4">
        <f t="shared" si="7"/>
        <v>-4692644011</v>
      </c>
      <c r="R104" s="5">
        <v>3.0899999999999997E-2</v>
      </c>
      <c r="S104" s="4">
        <v>311073</v>
      </c>
      <c r="U104" s="4">
        <f t="shared" si="8"/>
        <v>241639</v>
      </c>
      <c r="V104" s="5">
        <v>2.4300000000000002E-2</v>
      </c>
    </row>
    <row r="105" spans="1:22" x14ac:dyDescent="0.2">
      <c r="A105" s="16" t="s">
        <v>183</v>
      </c>
      <c r="B105" s="4">
        <v>0</v>
      </c>
      <c r="C105" s="4">
        <v>0</v>
      </c>
      <c r="D105" s="4">
        <v>0</v>
      </c>
      <c r="E105" s="4">
        <v>0</v>
      </c>
      <c r="F105" s="4">
        <f t="shared" si="7"/>
        <v>-4204000717</v>
      </c>
      <c r="R105" s="5">
        <v>1.21E-2</v>
      </c>
      <c r="S105" s="4">
        <v>307771</v>
      </c>
      <c r="U105" s="4">
        <f t="shared" si="8"/>
        <v>241639</v>
      </c>
      <c r="V105" s="5">
        <v>4.9400000000000006E-2</v>
      </c>
    </row>
    <row r="106" spans="1:22" x14ac:dyDescent="0.2">
      <c r="A106" s="16" t="s">
        <v>182</v>
      </c>
      <c r="B106" s="4">
        <v>0</v>
      </c>
      <c r="C106" s="4">
        <v>5000</v>
      </c>
      <c r="D106" s="4">
        <v>-5000</v>
      </c>
      <c r="E106" s="4">
        <v>-117080465</v>
      </c>
      <c r="F106" s="4">
        <f t="shared" si="7"/>
        <v>-4204000717</v>
      </c>
      <c r="R106" s="5">
        <v>-3.4999999999999996E-3</v>
      </c>
      <c r="S106" s="4">
        <v>241639</v>
      </c>
      <c r="U106" s="4">
        <f t="shared" si="8"/>
        <v>320705</v>
      </c>
      <c r="V106" s="5">
        <v>3.7900000000000003E-2</v>
      </c>
    </row>
    <row r="107" spans="1:22" x14ac:dyDescent="0.2">
      <c r="A107" s="16" t="s">
        <v>181</v>
      </c>
      <c r="B107" s="4">
        <v>20000</v>
      </c>
      <c r="C107" s="4">
        <v>0</v>
      </c>
      <c r="D107" s="4">
        <v>20000</v>
      </c>
      <c r="E107" s="4">
        <v>470411618</v>
      </c>
      <c r="F107" s="4">
        <f t="shared" si="7"/>
        <v>-4086920252</v>
      </c>
      <c r="R107" s="5">
        <v>2.2700000000000001E-2</v>
      </c>
      <c r="S107" s="4">
        <v>320705</v>
      </c>
      <c r="U107" s="4">
        <f>MIN(S108:S112)</f>
        <v>60443</v>
      </c>
      <c r="V107" s="5">
        <v>2.53E-2</v>
      </c>
    </row>
    <row r="108" spans="1:22" x14ac:dyDescent="0.2">
      <c r="A108" s="16" t="s">
        <v>180</v>
      </c>
      <c r="B108" s="4">
        <v>10000</v>
      </c>
      <c r="C108" s="4">
        <v>0</v>
      </c>
      <c r="D108" s="4">
        <v>10000</v>
      </c>
      <c r="E108" s="4">
        <v>229708305</v>
      </c>
      <c r="F108" s="4">
        <f t="shared" si="7"/>
        <v>-4557331870</v>
      </c>
      <c r="R108" s="5">
        <v>3.0099999999999998E-2</v>
      </c>
      <c r="S108" s="4">
        <v>437567</v>
      </c>
      <c r="V108" s="5">
        <v>5.8600000000000006E-2</v>
      </c>
    </row>
    <row r="109" spans="1:22" x14ac:dyDescent="0.2">
      <c r="A109" s="16" t="s">
        <v>179</v>
      </c>
      <c r="B109" s="4">
        <v>60000</v>
      </c>
      <c r="C109" s="4">
        <v>14600</v>
      </c>
      <c r="D109" s="4">
        <v>45400</v>
      </c>
      <c r="E109" s="4">
        <v>1012276075</v>
      </c>
      <c r="F109" s="4">
        <f t="shared" si="7"/>
        <v>-4787040175</v>
      </c>
      <c r="R109" s="5">
        <v>7.7199999999999991E-2</v>
      </c>
      <c r="S109" s="4">
        <v>463948</v>
      </c>
      <c r="V109" s="5">
        <v>0.1116</v>
      </c>
    </row>
    <row r="110" spans="1:22" x14ac:dyDescent="0.2">
      <c r="A110" s="16" t="s">
        <v>178</v>
      </c>
      <c r="B110" s="4">
        <v>30180</v>
      </c>
      <c r="C110" s="4">
        <v>191400</v>
      </c>
      <c r="D110" s="4">
        <v>-161220</v>
      </c>
      <c r="E110" s="4">
        <v>-3334163698</v>
      </c>
      <c r="F110" s="4">
        <f t="shared" si="7"/>
        <v>-5799316250</v>
      </c>
      <c r="R110" s="5">
        <v>-0.1273</v>
      </c>
      <c r="S110" s="4">
        <v>959920</v>
      </c>
      <c r="V110" s="5">
        <v>0.12179999999999999</v>
      </c>
    </row>
    <row r="111" spans="1:22" x14ac:dyDescent="0.2">
      <c r="A111" s="16" t="s">
        <v>177</v>
      </c>
      <c r="B111" s="4">
        <v>200</v>
      </c>
      <c r="C111" s="4">
        <v>104110</v>
      </c>
      <c r="D111" s="4">
        <v>-103910</v>
      </c>
      <c r="E111" s="4">
        <v>-2465152552</v>
      </c>
      <c r="F111" s="4">
        <f>E111+F112</f>
        <v>-2465152552</v>
      </c>
      <c r="R111" s="5">
        <v>-0.13730000000000001</v>
      </c>
      <c r="S111" s="4">
        <v>1360843</v>
      </c>
      <c r="V111" s="5">
        <v>9.3100000000000002E-2</v>
      </c>
    </row>
    <row r="112" spans="1:22" x14ac:dyDescent="0.2">
      <c r="A112" s="16" t="s">
        <v>176</v>
      </c>
      <c r="B112" s="4">
        <v>0</v>
      </c>
      <c r="C112" s="4">
        <v>0</v>
      </c>
      <c r="D112" s="4">
        <v>0</v>
      </c>
      <c r="E112" s="4">
        <v>0</v>
      </c>
      <c r="F112" s="4">
        <f>E112</f>
        <v>0</v>
      </c>
      <c r="R112" s="5">
        <v>-1.2999999999999999E-3</v>
      </c>
      <c r="S112" s="4">
        <v>60443</v>
      </c>
      <c r="V112" s="5">
        <v>2.8799999999999999E-2</v>
      </c>
    </row>
    <row r="113" spans="1:22" x14ac:dyDescent="0.2">
      <c r="A113" s="16"/>
      <c r="B113" s="4"/>
      <c r="C113" s="4"/>
      <c r="D113" s="4"/>
      <c r="E113" s="4"/>
      <c r="F113" s="4"/>
      <c r="L113" s="4"/>
      <c r="M113" s="4"/>
      <c r="N113" s="4"/>
      <c r="O113" s="4"/>
      <c r="P113" s="4"/>
      <c r="Q113" s="4"/>
      <c r="R113" s="5"/>
      <c r="S113" s="4"/>
      <c r="V113" s="5"/>
    </row>
    <row r="114" spans="1:22" x14ac:dyDescent="0.2">
      <c r="A114" s="16"/>
      <c r="B114" s="4"/>
      <c r="C114" s="4"/>
      <c r="D114" s="4"/>
      <c r="E114" s="4"/>
      <c r="F114" s="4"/>
      <c r="L114" s="4"/>
      <c r="M114" s="4"/>
      <c r="N114" s="4"/>
      <c r="O114" s="4"/>
      <c r="P114" s="4"/>
      <c r="Q114" s="4"/>
      <c r="R114" s="5"/>
      <c r="S114" s="4"/>
      <c r="V114" s="5"/>
    </row>
    <row r="115" spans="1:22" x14ac:dyDescent="0.2">
      <c r="A115" s="16"/>
      <c r="B115" s="4"/>
      <c r="C115" s="4"/>
      <c r="D115" s="4"/>
      <c r="E115" s="4"/>
      <c r="F115" s="4"/>
      <c r="L115" s="4"/>
      <c r="M115" s="4"/>
      <c r="N115" s="4"/>
      <c r="O115" s="4"/>
      <c r="P115" s="4"/>
      <c r="Q115" s="4"/>
      <c r="R115" s="5"/>
      <c r="S115" s="4"/>
      <c r="V115" s="5"/>
    </row>
    <row r="116" spans="1:22" x14ac:dyDescent="0.2">
      <c r="A116" s="16"/>
      <c r="B116" s="4"/>
      <c r="C116" s="4"/>
      <c r="D116" s="4"/>
      <c r="E116" s="4"/>
      <c r="F116" s="4"/>
      <c r="L116" s="4"/>
      <c r="M116" s="4"/>
      <c r="N116" s="4"/>
      <c r="O116" s="4"/>
      <c r="P116" s="4"/>
      <c r="Q116" s="4"/>
      <c r="R116" s="5"/>
      <c r="S116" s="4"/>
      <c r="V116" s="5"/>
    </row>
    <row r="117" spans="1:22" x14ac:dyDescent="0.2">
      <c r="A117" s="16"/>
      <c r="B117" s="4"/>
      <c r="C117" s="4"/>
      <c r="D117" s="4"/>
      <c r="E117" s="4"/>
      <c r="F117" s="4"/>
      <c r="L117" s="4"/>
      <c r="M117" s="4"/>
      <c r="N117" s="4"/>
      <c r="O117" s="4"/>
      <c r="P117" s="4"/>
      <c r="Q117" s="4"/>
      <c r="R117" s="5"/>
      <c r="S117" s="4"/>
      <c r="V117" s="5"/>
    </row>
    <row r="118" spans="1:22" x14ac:dyDescent="0.2">
      <c r="A118" s="16"/>
      <c r="B118" s="4"/>
      <c r="C118" s="4"/>
      <c r="D118" s="4"/>
      <c r="E118" s="4"/>
      <c r="F118" s="4"/>
      <c r="L118" s="4"/>
      <c r="M118" s="4"/>
      <c r="N118" s="4"/>
      <c r="O118" s="4"/>
      <c r="P118" s="4"/>
      <c r="Q118" s="4"/>
      <c r="R118" s="5"/>
      <c r="S118" s="4"/>
      <c r="V118" s="5"/>
    </row>
    <row r="119" spans="1:22" x14ac:dyDescent="0.2">
      <c r="A119" s="16"/>
      <c r="B119" s="4"/>
      <c r="C119" s="4"/>
      <c r="D119" s="4"/>
      <c r="E119" s="4"/>
      <c r="F119" s="4"/>
      <c r="L119" s="4"/>
      <c r="M119" s="4"/>
      <c r="N119" s="4"/>
      <c r="O119" s="4"/>
      <c r="P119" s="4"/>
      <c r="Q119" s="4"/>
      <c r="R119" s="5"/>
      <c r="S119" s="4"/>
      <c r="V119" s="5"/>
    </row>
    <row r="120" spans="1:22" x14ac:dyDescent="0.2">
      <c r="A120" s="16"/>
      <c r="B120" s="4"/>
      <c r="C120" s="4"/>
      <c r="D120" s="4"/>
      <c r="E120" s="4"/>
      <c r="F120" s="4"/>
      <c r="L120" s="4"/>
      <c r="M120" s="4"/>
      <c r="N120" s="4"/>
      <c r="O120" s="4"/>
      <c r="P120" s="4"/>
      <c r="Q120" s="4"/>
      <c r="R120" s="5"/>
      <c r="S120" s="4"/>
      <c r="V120" s="5"/>
    </row>
    <row r="121" spans="1:22" x14ac:dyDescent="0.2">
      <c r="A121" s="16"/>
      <c r="B121" s="4"/>
      <c r="C121" s="4"/>
      <c r="D121" s="4"/>
      <c r="E121" s="4"/>
      <c r="F121" s="4"/>
      <c r="R121" s="5"/>
      <c r="S121" s="4"/>
      <c r="V121" s="5"/>
    </row>
    <row r="122" spans="1:22" x14ac:dyDescent="0.2">
      <c r="A122" s="16"/>
      <c r="B122" s="4"/>
      <c r="C122" s="4"/>
      <c r="D122" s="4"/>
      <c r="E122" s="4"/>
      <c r="F122" s="4"/>
      <c r="R122" s="5"/>
      <c r="S122" s="4"/>
      <c r="V122" s="5"/>
    </row>
    <row r="123" spans="1:22" x14ac:dyDescent="0.2">
      <c r="A123" s="16"/>
      <c r="B123" s="4"/>
      <c r="C123" s="4"/>
      <c r="D123" s="4"/>
      <c r="E123" s="4"/>
      <c r="F123" s="4"/>
      <c r="R123" s="5"/>
      <c r="S123" s="4"/>
      <c r="V123" s="5"/>
    </row>
    <row r="124" spans="1:22" x14ac:dyDescent="0.2">
      <c r="A124" s="16"/>
      <c r="B124" s="4"/>
      <c r="C124" s="4"/>
      <c r="D124" s="4"/>
      <c r="E124" s="4"/>
      <c r="F124" s="4"/>
      <c r="R124" s="5"/>
      <c r="S124" s="4"/>
      <c r="V124" s="5"/>
    </row>
    <row r="125" spans="1:22" x14ac:dyDescent="0.2">
      <c r="A125" s="16"/>
      <c r="B125" s="4"/>
      <c r="C125" s="4"/>
      <c r="D125" s="4"/>
      <c r="E125" s="4"/>
      <c r="F125" s="4"/>
      <c r="R125" s="5"/>
      <c r="S125" s="4"/>
      <c r="V125" s="5"/>
    </row>
    <row r="126" spans="1:22" x14ac:dyDescent="0.2">
      <c r="A126" s="16"/>
      <c r="B126" s="4"/>
      <c r="C126" s="4"/>
      <c r="D126" s="4"/>
      <c r="E126" s="4"/>
      <c r="F126" s="4"/>
      <c r="R126" s="5"/>
      <c r="S126" s="4"/>
      <c r="V126" s="5"/>
    </row>
    <row r="127" spans="1:22" x14ac:dyDescent="0.2">
      <c r="A127" s="16"/>
      <c r="B127" s="4"/>
      <c r="C127" s="4"/>
      <c r="D127" s="4"/>
      <c r="E127" s="4"/>
      <c r="F127" s="4"/>
      <c r="R127" s="5"/>
      <c r="S127" s="4"/>
      <c r="V127" s="5"/>
    </row>
    <row r="128" spans="1:22" x14ac:dyDescent="0.2">
      <c r="A128" s="16"/>
      <c r="B128" s="4"/>
      <c r="C128" s="4"/>
      <c r="D128" s="4"/>
      <c r="E128" s="4"/>
      <c r="F128" s="4"/>
      <c r="R128" s="5"/>
      <c r="S128" s="4"/>
      <c r="V128" s="5"/>
    </row>
    <row r="129" spans="1:22" x14ac:dyDescent="0.2">
      <c r="A129" s="16"/>
      <c r="B129" s="4"/>
      <c r="C129" s="4"/>
      <c r="D129" s="4"/>
      <c r="E129" s="4"/>
      <c r="F129" s="4"/>
      <c r="R129" s="5"/>
      <c r="S129" s="4"/>
      <c r="V129" s="5"/>
    </row>
    <row r="130" spans="1:22" x14ac:dyDescent="0.2">
      <c r="A130" s="16"/>
      <c r="B130" s="4"/>
      <c r="C130" s="4"/>
      <c r="D130" s="4"/>
      <c r="E130" s="4"/>
      <c r="F130" s="4"/>
      <c r="R130" s="5"/>
      <c r="S130" s="4"/>
      <c r="V130" s="5"/>
    </row>
    <row r="131" spans="1:22" x14ac:dyDescent="0.2">
      <c r="A131" s="16"/>
      <c r="B131" s="4"/>
      <c r="C131" s="4"/>
      <c r="D131" s="4"/>
      <c r="E131" s="4"/>
      <c r="F131" s="4"/>
      <c r="R131" s="5"/>
      <c r="S131" s="4"/>
      <c r="V131" s="5"/>
    </row>
    <row r="132" spans="1:22" x14ac:dyDescent="0.2">
      <c r="A132" s="16"/>
      <c r="B132" s="4"/>
      <c r="C132" s="4"/>
      <c r="D132" s="4"/>
      <c r="E132" s="4"/>
      <c r="F132" s="4"/>
      <c r="R132" s="5"/>
      <c r="S132" s="4"/>
      <c r="V132" s="5"/>
    </row>
    <row r="133" spans="1:22" x14ac:dyDescent="0.2">
      <c r="A133" s="16"/>
      <c r="B133" s="4"/>
      <c r="C133" s="4"/>
      <c r="D133" s="4"/>
      <c r="E133" s="4"/>
      <c r="F133" s="4"/>
      <c r="R133" s="5"/>
      <c r="S133" s="4"/>
      <c r="V133" s="5"/>
    </row>
    <row r="134" spans="1:22" x14ac:dyDescent="0.2">
      <c r="A134" s="16"/>
      <c r="B134" s="4"/>
      <c r="C134" s="4"/>
      <c r="D134" s="4"/>
      <c r="E134" s="4"/>
      <c r="F134" s="4"/>
      <c r="R134" s="5"/>
      <c r="S134" s="4"/>
      <c r="V134" s="5"/>
    </row>
    <row r="135" spans="1:22" x14ac:dyDescent="0.2">
      <c r="A135" s="16"/>
      <c r="B135" s="4"/>
      <c r="C135" s="4"/>
      <c r="D135" s="4"/>
      <c r="E135" s="4"/>
      <c r="F135" s="4"/>
      <c r="R135" s="5"/>
      <c r="S135" s="4"/>
      <c r="V135" s="5"/>
    </row>
    <row r="136" spans="1:22" x14ac:dyDescent="0.2">
      <c r="A136" s="16"/>
      <c r="B136" s="4"/>
      <c r="C136" s="4"/>
      <c r="D136" s="4"/>
      <c r="E136" s="4"/>
      <c r="F136" s="4"/>
      <c r="R136" s="5"/>
      <c r="S136" s="4"/>
      <c r="V136" s="5"/>
    </row>
    <row r="137" spans="1:22" x14ac:dyDescent="0.2">
      <c r="A137" s="16"/>
      <c r="B137" s="4"/>
      <c r="C137" s="4"/>
      <c r="D137" s="4"/>
      <c r="E137" s="4"/>
      <c r="F137" s="4"/>
      <c r="R137" s="5"/>
      <c r="S137" s="4"/>
      <c r="V137" s="5"/>
    </row>
    <row r="138" spans="1:22" x14ac:dyDescent="0.2">
      <c r="A138" s="16"/>
      <c r="B138" s="4"/>
      <c r="C138" s="4"/>
      <c r="D138" s="4"/>
      <c r="E138" s="4"/>
      <c r="F138" s="4"/>
      <c r="R138" s="5"/>
      <c r="S138" s="4"/>
      <c r="V138" s="5"/>
    </row>
    <row r="139" spans="1:22" x14ac:dyDescent="0.2">
      <c r="A139" s="16"/>
      <c r="B139" s="4"/>
      <c r="C139" s="4"/>
      <c r="D139" s="4"/>
      <c r="E139" s="4"/>
      <c r="F139" s="4"/>
      <c r="R139" s="5"/>
      <c r="S139" s="4"/>
      <c r="V139" s="5"/>
    </row>
    <row r="140" spans="1:22" x14ac:dyDescent="0.2">
      <c r="A140" s="16"/>
      <c r="B140" s="4"/>
      <c r="C140" s="4"/>
      <c r="D140" s="4"/>
      <c r="E140" s="4"/>
      <c r="F140" s="4"/>
      <c r="R140" s="5"/>
      <c r="S140" s="4"/>
      <c r="V140" s="5"/>
    </row>
    <row r="141" spans="1:22" x14ac:dyDescent="0.2">
      <c r="A141" s="16"/>
      <c r="B141" s="4"/>
      <c r="C141" s="4"/>
      <c r="D141" s="4"/>
      <c r="E141" s="4"/>
      <c r="F141" s="4"/>
      <c r="R141" s="5"/>
      <c r="S141" s="4"/>
      <c r="V141" s="5"/>
    </row>
    <row r="142" spans="1:22" x14ac:dyDescent="0.2">
      <c r="A142" s="16"/>
      <c r="B142" s="4"/>
      <c r="C142" s="4"/>
      <c r="D142" s="4"/>
      <c r="E142" s="4"/>
      <c r="F142" s="4"/>
      <c r="R142" s="5"/>
      <c r="S142" s="4"/>
      <c r="V142" s="5"/>
    </row>
    <row r="143" spans="1:22" x14ac:dyDescent="0.2">
      <c r="A143" s="16"/>
      <c r="B143" s="4"/>
      <c r="C143" s="4"/>
      <c r="D143" s="4"/>
      <c r="E143" s="4"/>
      <c r="F143" s="4"/>
      <c r="R143" s="5"/>
      <c r="S143" s="4"/>
      <c r="V143" s="5"/>
    </row>
    <row r="144" spans="1:22" x14ac:dyDescent="0.2">
      <c r="A144" s="16"/>
      <c r="B144" s="4"/>
      <c r="C144" s="4"/>
      <c r="D144" s="4"/>
      <c r="E144" s="4"/>
      <c r="F144" s="4"/>
      <c r="R144" s="5"/>
      <c r="S144" s="4"/>
      <c r="V144" s="5"/>
    </row>
    <row r="145" spans="1:22" x14ac:dyDescent="0.2">
      <c r="A145" s="16"/>
      <c r="B145" s="4"/>
      <c r="C145" s="4"/>
      <c r="D145" s="4"/>
      <c r="E145" s="4"/>
      <c r="F145" s="4"/>
      <c r="R145" s="5"/>
      <c r="S145" s="4"/>
      <c r="V145" s="5"/>
    </row>
    <row r="146" spans="1:22" x14ac:dyDescent="0.2">
      <c r="A146" s="16"/>
      <c r="B146" s="4"/>
      <c r="C146" s="4"/>
      <c r="D146" s="4"/>
      <c r="E146" s="4"/>
      <c r="F146" s="4"/>
      <c r="R146" s="5"/>
      <c r="S146" s="4"/>
      <c r="V146" s="5"/>
    </row>
    <row r="147" spans="1:22" x14ac:dyDescent="0.2">
      <c r="A147" s="16"/>
      <c r="B147" s="4"/>
      <c r="C147" s="4"/>
      <c r="D147" s="4"/>
      <c r="E147" s="4"/>
      <c r="F147" s="4"/>
      <c r="R147" s="5"/>
      <c r="S147" s="4"/>
      <c r="V147" s="5"/>
    </row>
    <row r="148" spans="1:22" x14ac:dyDescent="0.2">
      <c r="A148" s="16"/>
      <c r="B148" s="4"/>
      <c r="C148" s="4"/>
      <c r="D148" s="4"/>
      <c r="E148" s="4"/>
      <c r="F148" s="4"/>
      <c r="R148" s="5"/>
      <c r="S148" s="4"/>
      <c r="V148" s="5"/>
    </row>
    <row r="149" spans="1:22" x14ac:dyDescent="0.2">
      <c r="A149" s="16"/>
      <c r="B149" s="4"/>
      <c r="C149" s="4"/>
      <c r="D149" s="4"/>
      <c r="E149" s="4"/>
      <c r="F149" s="4"/>
      <c r="R149" s="5"/>
      <c r="S149" s="4"/>
      <c r="V149" s="5"/>
    </row>
    <row r="150" spans="1:22" x14ac:dyDescent="0.2">
      <c r="A150" s="16"/>
      <c r="B150" s="4"/>
      <c r="C150" s="4"/>
      <c r="D150" s="4"/>
      <c r="E150" s="4"/>
      <c r="F150" s="4"/>
      <c r="R150" s="5"/>
      <c r="S150" s="4"/>
      <c r="V150" s="5"/>
    </row>
    <row r="151" spans="1:22" x14ac:dyDescent="0.2">
      <c r="A151" s="16"/>
      <c r="B151" s="4"/>
      <c r="C151" s="4"/>
      <c r="D151" s="4"/>
      <c r="E151" s="4"/>
      <c r="F151" s="4"/>
      <c r="R151" s="5"/>
      <c r="S151" s="4"/>
      <c r="V151" s="5"/>
    </row>
    <row r="152" spans="1:22" x14ac:dyDescent="0.2">
      <c r="A152" s="16"/>
      <c r="B152" s="4"/>
      <c r="C152" s="4"/>
      <c r="D152" s="4"/>
      <c r="E152" s="4"/>
      <c r="F152" s="4"/>
      <c r="R152" s="5"/>
      <c r="S152" s="4"/>
      <c r="V152" s="5"/>
    </row>
    <row r="153" spans="1:22" x14ac:dyDescent="0.2">
      <c r="A153" s="16"/>
      <c r="B153" s="4"/>
      <c r="C153" s="4"/>
      <c r="D153" s="4"/>
      <c r="E153" s="4"/>
      <c r="F153" s="4"/>
      <c r="R153" s="5"/>
      <c r="S153" s="4"/>
      <c r="V153" s="5"/>
    </row>
    <row r="154" spans="1:22" x14ac:dyDescent="0.2">
      <c r="A154" s="16"/>
      <c r="B154" s="4"/>
      <c r="C154" s="4"/>
      <c r="D154" s="4"/>
      <c r="E154" s="4"/>
      <c r="F154" s="4"/>
      <c r="R154" s="5"/>
      <c r="S154" s="4"/>
      <c r="V154" s="5"/>
    </row>
    <row r="155" spans="1:22" x14ac:dyDescent="0.2">
      <c r="A155" s="16"/>
      <c r="B155" s="4"/>
      <c r="C155" s="4"/>
      <c r="D155" s="4"/>
      <c r="E155" s="4"/>
      <c r="F155" s="4"/>
      <c r="R155" s="5"/>
      <c r="S155" s="4"/>
      <c r="V155" s="5"/>
    </row>
    <row r="156" spans="1:22" x14ac:dyDescent="0.2">
      <c r="A156" s="16"/>
      <c r="B156" s="4"/>
      <c r="C156" s="4"/>
      <c r="D156" s="4"/>
      <c r="E156" s="4"/>
      <c r="F156" s="4"/>
      <c r="R156" s="5"/>
      <c r="S156" s="4"/>
      <c r="V156" s="5"/>
    </row>
    <row r="157" spans="1:22" x14ac:dyDescent="0.2">
      <c r="A157" s="16"/>
      <c r="B157" s="4"/>
      <c r="C157" s="4"/>
      <c r="D157" s="4"/>
      <c r="E157" s="4"/>
      <c r="F157" s="4"/>
      <c r="R157" s="5"/>
      <c r="S157" s="4"/>
      <c r="V157" s="5"/>
    </row>
    <row r="158" spans="1:22" x14ac:dyDescent="0.2">
      <c r="A158" s="16"/>
      <c r="B158" s="4"/>
      <c r="C158" s="4"/>
      <c r="D158" s="4"/>
      <c r="E158" s="4"/>
      <c r="F158" s="4"/>
      <c r="R158" s="5"/>
      <c r="S158" s="4"/>
      <c r="V158" s="5"/>
    </row>
    <row r="159" spans="1:22" x14ac:dyDescent="0.2">
      <c r="A159" s="16"/>
      <c r="B159" s="4"/>
      <c r="C159" s="4"/>
      <c r="D159" s="4"/>
      <c r="E159" s="4"/>
      <c r="F159" s="4"/>
      <c r="R159" s="5"/>
      <c r="S159" s="4"/>
      <c r="V159" s="5"/>
    </row>
    <row r="160" spans="1:22" x14ac:dyDescent="0.2">
      <c r="A160" s="16"/>
      <c r="B160" s="4"/>
      <c r="C160" s="4"/>
      <c r="D160" s="4"/>
      <c r="E160" s="4"/>
      <c r="F160" s="4"/>
      <c r="R160" s="5"/>
      <c r="S160" s="4"/>
      <c r="V160" s="5"/>
    </row>
    <row r="161" spans="1:22" x14ac:dyDescent="0.2">
      <c r="A161" s="16"/>
      <c r="B161" s="4"/>
      <c r="C161" s="4"/>
      <c r="D161" s="4"/>
      <c r="E161" s="4"/>
      <c r="F161" s="4"/>
      <c r="R161" s="5"/>
      <c r="S161" s="4"/>
      <c r="V161" s="5"/>
    </row>
    <row r="162" spans="1:22" x14ac:dyDescent="0.2">
      <c r="A162" s="16"/>
      <c r="B162" s="4"/>
      <c r="C162" s="4"/>
      <c r="D162" s="4"/>
      <c r="E162" s="4"/>
      <c r="F162" s="4"/>
      <c r="R162" s="5"/>
      <c r="S162" s="4"/>
      <c r="V162" s="5"/>
    </row>
    <row r="163" spans="1:22" x14ac:dyDescent="0.2">
      <c r="A163" s="16"/>
      <c r="B163" s="4"/>
      <c r="C163" s="4"/>
      <c r="D163" s="4"/>
      <c r="E163" s="4"/>
      <c r="F163" s="4"/>
      <c r="R163" s="5"/>
      <c r="S163" s="4"/>
      <c r="V163" s="5"/>
    </row>
    <row r="164" spans="1:22" x14ac:dyDescent="0.2">
      <c r="A164" s="16"/>
      <c r="B164" s="4"/>
      <c r="C164" s="4"/>
      <c r="D164" s="4"/>
      <c r="E164" s="4"/>
      <c r="F164" s="4"/>
      <c r="R164" s="5"/>
      <c r="S164" s="4"/>
      <c r="V164" s="5"/>
    </row>
    <row r="165" spans="1:22" x14ac:dyDescent="0.2">
      <c r="A165" s="16"/>
      <c r="B165" s="4"/>
      <c r="C165" s="4"/>
      <c r="D165" s="4"/>
      <c r="E165" s="4"/>
      <c r="F165" s="4"/>
      <c r="R165" s="5"/>
      <c r="S165" s="4"/>
      <c r="V165" s="5"/>
    </row>
    <row r="166" spans="1:22" x14ac:dyDescent="0.2">
      <c r="A166" s="16"/>
      <c r="B166" s="4"/>
      <c r="C166" s="4"/>
      <c r="D166" s="4"/>
      <c r="E166" s="4"/>
      <c r="F166" s="4"/>
      <c r="R166" s="5"/>
      <c r="S166" s="4"/>
      <c r="V166" s="5"/>
    </row>
    <row r="167" spans="1:22" x14ac:dyDescent="0.2">
      <c r="A167" s="16"/>
      <c r="B167" s="4"/>
      <c r="C167" s="4"/>
      <c r="D167" s="4"/>
      <c r="E167" s="4"/>
      <c r="F167" s="4"/>
      <c r="R167" s="5"/>
      <c r="S167" s="4"/>
      <c r="V167" s="5"/>
    </row>
    <row r="168" spans="1:22" x14ac:dyDescent="0.2">
      <c r="A168" s="16"/>
      <c r="B168" s="4"/>
      <c r="C168" s="4"/>
      <c r="D168" s="4"/>
      <c r="E168" s="4"/>
      <c r="F168" s="4"/>
      <c r="R168" s="5"/>
      <c r="S168" s="4"/>
      <c r="V168" s="5"/>
    </row>
    <row r="169" spans="1:22" x14ac:dyDescent="0.2">
      <c r="A169" s="16"/>
      <c r="B169" s="4"/>
      <c r="C169" s="4"/>
      <c r="D169" s="4"/>
      <c r="E169" s="4"/>
      <c r="F169" s="4"/>
      <c r="R169" s="5"/>
      <c r="S169" s="4"/>
      <c r="V169" s="5"/>
    </row>
    <row r="170" spans="1:22" x14ac:dyDescent="0.2">
      <c r="A170" s="16"/>
      <c r="B170" s="4"/>
      <c r="C170" s="4"/>
      <c r="D170" s="4"/>
      <c r="E170" s="4"/>
      <c r="F170" s="4"/>
      <c r="R170" s="5"/>
      <c r="S170" s="4"/>
      <c r="V170" s="5"/>
    </row>
    <row r="171" spans="1:22" x14ac:dyDescent="0.2">
      <c r="A171" s="16"/>
      <c r="B171" s="4"/>
      <c r="C171" s="4"/>
      <c r="D171" s="4"/>
      <c r="E171" s="4"/>
      <c r="F171" s="4"/>
      <c r="R171" s="5"/>
      <c r="S171" s="4"/>
      <c r="V171" s="5"/>
    </row>
    <row r="172" spans="1:22" x14ac:dyDescent="0.2">
      <c r="A172" s="16"/>
      <c r="B172" s="4"/>
      <c r="C172" s="4"/>
      <c r="D172" s="4"/>
      <c r="E172" s="4"/>
      <c r="F172" s="4"/>
      <c r="R172" s="5"/>
      <c r="S172" s="4"/>
      <c r="V172" s="5"/>
    </row>
    <row r="173" spans="1:22" x14ac:dyDescent="0.2">
      <c r="A173" s="16"/>
      <c r="B173" s="4"/>
      <c r="C173" s="4"/>
      <c r="D173" s="4"/>
      <c r="E173" s="4"/>
      <c r="F173" s="4"/>
      <c r="R173" s="5"/>
      <c r="S173" s="4"/>
      <c r="V173" s="5"/>
    </row>
    <row r="174" spans="1:22" x14ac:dyDescent="0.2">
      <c r="A174" s="16"/>
      <c r="B174" s="4"/>
      <c r="C174" s="4"/>
      <c r="D174" s="4"/>
      <c r="E174" s="4"/>
      <c r="F174" s="4"/>
      <c r="R174" s="5"/>
      <c r="S174" s="4"/>
      <c r="V174" s="5"/>
    </row>
    <row r="175" spans="1:22" x14ac:dyDescent="0.2">
      <c r="A175" s="16"/>
      <c r="B175" s="4"/>
      <c r="C175" s="4"/>
      <c r="D175" s="4"/>
      <c r="E175" s="4"/>
      <c r="F175" s="4"/>
      <c r="R175" s="5"/>
      <c r="S175" s="4"/>
      <c r="V175" s="5"/>
    </row>
    <row r="176" spans="1:22" x14ac:dyDescent="0.2">
      <c r="A176" s="16"/>
      <c r="B176" s="4"/>
      <c r="C176" s="4"/>
      <c r="D176" s="4"/>
      <c r="E176" s="4"/>
      <c r="F176" s="4"/>
      <c r="R176" s="5"/>
      <c r="S176" s="4"/>
      <c r="V176" s="5"/>
    </row>
    <row r="177" spans="1:22" x14ac:dyDescent="0.2">
      <c r="A177" s="16"/>
      <c r="B177" s="4"/>
      <c r="C177" s="4"/>
      <c r="D177" s="4"/>
      <c r="E177" s="4"/>
      <c r="F177" s="4"/>
      <c r="R177" s="5"/>
      <c r="S177" s="4"/>
      <c r="V177" s="5"/>
    </row>
    <row r="178" spans="1:22" x14ac:dyDescent="0.2">
      <c r="A178" s="16"/>
      <c r="B178" s="4"/>
      <c r="C178" s="4"/>
      <c r="D178" s="4"/>
      <c r="E178" s="4"/>
      <c r="F178" s="4"/>
      <c r="L178" s="4"/>
      <c r="M178" s="4"/>
      <c r="N178" s="4"/>
      <c r="O178" s="4"/>
      <c r="P178" s="4"/>
      <c r="Q178" s="4"/>
      <c r="R178" s="5"/>
      <c r="S178" s="4"/>
      <c r="T178" s="4"/>
      <c r="U178" s="4"/>
      <c r="V178" s="5"/>
    </row>
    <row r="179" spans="1:22" x14ac:dyDescent="0.2">
      <c r="A179" s="16"/>
      <c r="B179" s="4"/>
      <c r="C179" s="4"/>
      <c r="D179" s="4"/>
      <c r="E179" s="4"/>
      <c r="F179" s="4"/>
      <c r="L179" s="4"/>
      <c r="M179" s="4"/>
      <c r="N179" s="4"/>
      <c r="O179" s="4"/>
      <c r="P179" s="4"/>
      <c r="Q179" s="4"/>
      <c r="R179" s="5"/>
      <c r="S179" s="4"/>
      <c r="T179" s="4"/>
      <c r="U179" s="4"/>
      <c r="V179" s="5"/>
    </row>
    <row r="180" spans="1:22" x14ac:dyDescent="0.2">
      <c r="A180" s="16"/>
      <c r="B180" s="4"/>
      <c r="C180" s="4"/>
      <c r="D180" s="4"/>
      <c r="E180" s="4"/>
      <c r="F180" s="4"/>
      <c r="L180" s="4"/>
      <c r="M180" s="4"/>
      <c r="N180" s="4"/>
      <c r="O180" s="4"/>
      <c r="P180" s="4"/>
      <c r="Q180" s="4"/>
      <c r="R180" s="5"/>
      <c r="S180" s="4"/>
      <c r="T180" s="4"/>
      <c r="U180" s="4"/>
      <c r="V180" s="5"/>
    </row>
    <row r="181" spans="1:22" x14ac:dyDescent="0.2">
      <c r="A181" s="16"/>
      <c r="B181" s="4"/>
      <c r="C181" s="4"/>
      <c r="D181" s="4"/>
      <c r="E181" s="4"/>
      <c r="F181" s="4"/>
      <c r="L181" s="4"/>
      <c r="M181" s="4"/>
      <c r="N181" s="4"/>
      <c r="O181" s="4"/>
      <c r="P181" s="4"/>
      <c r="Q181" s="4"/>
      <c r="R181" s="5"/>
      <c r="S181" s="4"/>
      <c r="T181" s="4"/>
      <c r="U181" s="4"/>
      <c r="V181" s="5"/>
    </row>
    <row r="182" spans="1:22" x14ac:dyDescent="0.2">
      <c r="A182" s="16"/>
      <c r="B182" s="4"/>
      <c r="C182" s="4"/>
      <c r="D182" s="4"/>
      <c r="E182" s="4"/>
      <c r="F182" s="4"/>
      <c r="L182" s="4"/>
      <c r="M182" s="4"/>
      <c r="N182" s="4"/>
      <c r="O182" s="4"/>
      <c r="P182" s="4"/>
      <c r="Q182" s="4"/>
      <c r="R182" s="5"/>
      <c r="S182" s="4"/>
      <c r="T182" s="4"/>
      <c r="U182" s="4"/>
      <c r="V182" s="5"/>
    </row>
    <row r="183" spans="1:22" x14ac:dyDescent="0.2">
      <c r="A183" s="16"/>
      <c r="B183" s="4"/>
      <c r="C183" s="4"/>
      <c r="D183" s="4"/>
      <c r="E183" s="4"/>
      <c r="F183" s="4"/>
      <c r="L183" s="4"/>
      <c r="M183" s="4"/>
      <c r="N183" s="4"/>
      <c r="O183" s="4"/>
      <c r="P183" s="4"/>
      <c r="Q183" s="4"/>
      <c r="R183" s="5"/>
      <c r="S183" s="4"/>
      <c r="T183" s="4"/>
      <c r="U183" s="4"/>
      <c r="V183" s="5"/>
    </row>
    <row r="184" spans="1:22" x14ac:dyDescent="0.2">
      <c r="A184" s="16"/>
      <c r="B184" s="4"/>
      <c r="C184" s="4"/>
      <c r="D184" s="4"/>
      <c r="E184" s="4"/>
      <c r="F184" s="4"/>
      <c r="L184" s="4"/>
      <c r="M184" s="4"/>
      <c r="N184" s="4"/>
      <c r="O184" s="4"/>
      <c r="P184" s="4"/>
      <c r="Q184" s="4"/>
      <c r="R184" s="5"/>
      <c r="S184" s="4"/>
      <c r="T184" s="4"/>
      <c r="U184" s="4"/>
      <c r="V184" s="5"/>
    </row>
    <row r="185" spans="1:22" x14ac:dyDescent="0.2">
      <c r="A185" s="16"/>
      <c r="B185" s="4"/>
      <c r="C185" s="4"/>
      <c r="D185" s="4"/>
      <c r="E185" s="4"/>
      <c r="F185" s="4"/>
      <c r="L185" s="4"/>
      <c r="M185" s="4"/>
      <c r="N185" s="4"/>
      <c r="O185" s="4"/>
      <c r="P185" s="4"/>
      <c r="Q185" s="4"/>
      <c r="R185" s="5"/>
      <c r="S185" s="4"/>
      <c r="T185" s="4"/>
      <c r="U185" s="4"/>
      <c r="V185" s="5"/>
    </row>
    <row r="186" spans="1:22" x14ac:dyDescent="0.2">
      <c r="A186" s="16"/>
      <c r="B186" s="4"/>
      <c r="C186" s="4"/>
      <c r="D186" s="4"/>
      <c r="E186" s="4"/>
      <c r="F186" s="4"/>
      <c r="L186" s="4"/>
      <c r="M186" s="4"/>
      <c r="N186" s="4"/>
      <c r="O186" s="4"/>
      <c r="P186" s="4"/>
      <c r="Q186" s="4"/>
      <c r="R186" s="5"/>
      <c r="S186" s="4"/>
      <c r="T186" s="4"/>
      <c r="U186" s="4"/>
      <c r="V186" s="5"/>
    </row>
    <row r="187" spans="1:22" x14ac:dyDescent="0.2">
      <c r="A187" s="16"/>
      <c r="B187" s="4"/>
      <c r="C187" s="4"/>
      <c r="D187" s="4"/>
      <c r="E187" s="4"/>
      <c r="F187" s="4"/>
      <c r="L187" s="4"/>
      <c r="M187" s="4"/>
      <c r="N187" s="4"/>
      <c r="O187" s="4"/>
      <c r="P187" s="4"/>
      <c r="Q187" s="4"/>
      <c r="R187" s="5"/>
      <c r="S187" s="4"/>
      <c r="T187" s="4"/>
      <c r="U187" s="4"/>
      <c r="V187" s="5"/>
    </row>
    <row r="188" spans="1:22" x14ac:dyDescent="0.2">
      <c r="A188" s="16"/>
      <c r="B188" s="4"/>
      <c r="C188" s="4"/>
      <c r="D188" s="4"/>
      <c r="E188" s="4"/>
      <c r="F188" s="4"/>
      <c r="L188" s="4"/>
      <c r="M188" s="4"/>
      <c r="N188" s="4"/>
      <c r="O188" s="4"/>
      <c r="P188" s="4"/>
      <c r="Q188" s="4"/>
      <c r="R188" s="5"/>
      <c r="S188" s="4"/>
      <c r="T188" s="4"/>
      <c r="U188" s="4"/>
      <c r="V188" s="5"/>
    </row>
    <row r="189" spans="1:22" x14ac:dyDescent="0.2">
      <c r="A189" s="16"/>
      <c r="B189" s="4"/>
      <c r="C189" s="4"/>
      <c r="D189" s="4"/>
      <c r="E189" s="4"/>
      <c r="F189" s="4"/>
      <c r="L189" s="4"/>
      <c r="M189" s="4"/>
      <c r="N189" s="4"/>
      <c r="O189" s="4"/>
      <c r="P189" s="4"/>
      <c r="Q189" s="4"/>
      <c r="R189" s="5"/>
      <c r="S189" s="4"/>
      <c r="T189" s="4"/>
      <c r="U189" s="4"/>
      <c r="V189" s="5"/>
    </row>
    <row r="190" spans="1:22" x14ac:dyDescent="0.2">
      <c r="A190" s="16"/>
      <c r="B190" s="4"/>
      <c r="C190" s="4"/>
      <c r="D190" s="4"/>
      <c r="E190" s="4"/>
      <c r="F190" s="4"/>
      <c r="L190" s="4"/>
      <c r="M190" s="4"/>
      <c r="N190" s="4"/>
      <c r="O190" s="4"/>
      <c r="P190" s="4"/>
      <c r="Q190" s="4"/>
      <c r="R190" s="5"/>
      <c r="S190" s="4"/>
      <c r="T190" s="4"/>
      <c r="U190" s="4"/>
      <c r="V190" s="5"/>
    </row>
    <row r="191" spans="1:22" x14ac:dyDescent="0.2">
      <c r="A191" s="16"/>
      <c r="B191" s="4"/>
      <c r="C191" s="4"/>
      <c r="D191" s="4"/>
      <c r="E191" s="4"/>
      <c r="F191" s="4"/>
      <c r="L191" s="4"/>
      <c r="M191" s="4"/>
      <c r="N191" s="4"/>
      <c r="O191" s="4"/>
      <c r="P191" s="4"/>
      <c r="Q191" s="4"/>
      <c r="R191" s="5"/>
      <c r="S191" s="4"/>
      <c r="T191" s="4"/>
      <c r="U191" s="4"/>
      <c r="V191" s="5"/>
    </row>
    <row r="192" spans="1:22" x14ac:dyDescent="0.2">
      <c r="A192" s="16"/>
      <c r="B192" s="4"/>
      <c r="C192" s="4"/>
      <c r="D192" s="4"/>
      <c r="E192" s="4"/>
      <c r="F192" s="4"/>
      <c r="L192" s="4"/>
      <c r="M192" s="4"/>
      <c r="N192" s="4"/>
      <c r="O192" s="4"/>
      <c r="P192" s="4"/>
      <c r="Q192" s="4"/>
      <c r="R192" s="5"/>
      <c r="S192" s="4"/>
      <c r="T192" s="4"/>
      <c r="U192" s="4"/>
      <c r="V192" s="5"/>
    </row>
    <row r="193" spans="1:22" x14ac:dyDescent="0.2">
      <c r="A193" s="16"/>
      <c r="B193" s="4"/>
      <c r="C193" s="4"/>
      <c r="D193" s="4"/>
      <c r="E193" s="4"/>
      <c r="F193" s="4"/>
      <c r="L193" s="4"/>
      <c r="M193" s="4"/>
      <c r="N193" s="4"/>
      <c r="O193" s="4"/>
      <c r="P193" s="4"/>
      <c r="Q193" s="4"/>
      <c r="R193" s="5"/>
      <c r="S193" s="4"/>
      <c r="T193" s="4"/>
      <c r="U193" s="4"/>
      <c r="V193" s="5"/>
    </row>
    <row r="194" spans="1:22" x14ac:dyDescent="0.2">
      <c r="A194" s="16"/>
      <c r="B194" s="4"/>
      <c r="C194" s="4"/>
      <c r="D194" s="4"/>
      <c r="E194" s="4"/>
      <c r="F194" s="4"/>
      <c r="L194" s="4"/>
      <c r="M194" s="4"/>
      <c r="N194" s="4"/>
      <c r="O194" s="4"/>
      <c r="P194" s="4"/>
      <c r="Q194" s="4"/>
      <c r="R194" s="5"/>
      <c r="S194" s="4"/>
      <c r="T194" s="4"/>
      <c r="U194" s="4"/>
      <c r="V194" s="5"/>
    </row>
    <row r="195" spans="1:22" x14ac:dyDescent="0.2">
      <c r="A195" s="16"/>
      <c r="B195" s="4"/>
      <c r="C195" s="4"/>
      <c r="D195" s="4"/>
      <c r="E195" s="4"/>
      <c r="F195" s="4"/>
      <c r="L195" s="4"/>
      <c r="M195" s="4"/>
      <c r="N195" s="4"/>
      <c r="O195" s="4"/>
      <c r="P195" s="4"/>
      <c r="Q195" s="4"/>
      <c r="R195" s="5"/>
      <c r="S195" s="4"/>
      <c r="T195" s="4"/>
      <c r="U195" s="4"/>
      <c r="V195" s="5"/>
    </row>
    <row r="196" spans="1:22" x14ac:dyDescent="0.2">
      <c r="A196" s="16"/>
      <c r="B196" s="4"/>
      <c r="C196" s="4"/>
      <c r="D196" s="4"/>
      <c r="E196" s="4"/>
      <c r="F196" s="4"/>
      <c r="L196" s="4"/>
      <c r="M196" s="4"/>
      <c r="N196" s="4"/>
      <c r="O196" s="4"/>
      <c r="P196" s="4"/>
      <c r="Q196" s="4"/>
      <c r="R196" s="5"/>
      <c r="S196" s="4"/>
      <c r="T196" s="4"/>
      <c r="U196" s="4"/>
      <c r="V196" s="5"/>
    </row>
    <row r="197" spans="1:22" x14ac:dyDescent="0.2">
      <c r="A197" s="16"/>
      <c r="B197" s="4"/>
      <c r="C197" s="4"/>
      <c r="D197" s="4"/>
      <c r="E197" s="4"/>
      <c r="F197" s="4"/>
      <c r="L197" s="4"/>
      <c r="M197" s="4"/>
      <c r="N197" s="4"/>
      <c r="O197" s="4"/>
      <c r="P197" s="4"/>
      <c r="Q197" s="4"/>
      <c r="R197" s="5"/>
      <c r="S197" s="4"/>
      <c r="T197" s="4"/>
      <c r="U197" s="4"/>
      <c r="V197" s="5"/>
    </row>
    <row r="198" spans="1:22" x14ac:dyDescent="0.2">
      <c r="A198" s="16"/>
      <c r="B198" s="4"/>
      <c r="C198" s="4"/>
      <c r="D198" s="4"/>
      <c r="E198" s="4"/>
      <c r="F198" s="4"/>
      <c r="L198" s="4"/>
      <c r="M198" s="4"/>
      <c r="N198" s="4"/>
      <c r="O198" s="4"/>
      <c r="P198" s="4"/>
      <c r="Q198" s="4"/>
      <c r="R198" s="5"/>
      <c r="S198" s="4"/>
      <c r="T198" s="4"/>
      <c r="U198" s="4"/>
      <c r="V198" s="5"/>
    </row>
    <row r="199" spans="1:22" x14ac:dyDescent="0.2">
      <c r="A199" s="16"/>
      <c r="B199" s="4"/>
      <c r="C199" s="4"/>
      <c r="D199" s="4"/>
      <c r="E199" s="4"/>
      <c r="F199" s="4"/>
      <c r="R199" s="5"/>
      <c r="S199" s="4"/>
      <c r="T199" s="4"/>
      <c r="U199" s="4"/>
      <c r="V199" s="5"/>
    </row>
    <row r="200" spans="1:22" x14ac:dyDescent="0.2">
      <c r="A200" s="16"/>
      <c r="B200" s="4"/>
      <c r="C200" s="4"/>
      <c r="D200" s="4"/>
      <c r="E200" s="4"/>
      <c r="F200" s="4"/>
      <c r="R200" s="5"/>
      <c r="S200" s="4"/>
      <c r="T200" s="4"/>
      <c r="U200" s="4"/>
      <c r="V200" s="5"/>
    </row>
    <row r="201" spans="1:22" x14ac:dyDescent="0.2">
      <c r="A201" s="16"/>
      <c r="B201" s="4"/>
      <c r="C201" s="4"/>
      <c r="D201" s="4"/>
      <c r="E201" s="4"/>
      <c r="F201" s="4"/>
      <c r="R201" s="5"/>
      <c r="S201" s="4"/>
      <c r="T201" s="4"/>
      <c r="U201" s="4"/>
      <c r="V201" s="5"/>
    </row>
    <row r="202" spans="1:22" x14ac:dyDescent="0.2">
      <c r="A202" s="16"/>
      <c r="B202" s="4"/>
      <c r="C202" s="4"/>
      <c r="D202" s="4"/>
      <c r="E202" s="4"/>
      <c r="F202" s="4"/>
      <c r="R202" s="5"/>
      <c r="S202" s="4"/>
      <c r="T202" s="4"/>
      <c r="U202" s="4"/>
      <c r="V202" s="5"/>
    </row>
    <row r="203" spans="1:22" x14ac:dyDescent="0.2">
      <c r="A203" s="16"/>
      <c r="B203" s="4"/>
      <c r="C203" s="4"/>
      <c r="D203" s="4"/>
      <c r="E203" s="4"/>
      <c r="F203" s="4"/>
      <c r="R203" s="5"/>
      <c r="S203" s="4"/>
      <c r="T203" s="4"/>
      <c r="U203" s="4"/>
      <c r="V203" s="5"/>
    </row>
    <row r="204" spans="1:22" x14ac:dyDescent="0.2">
      <c r="A204" s="16"/>
      <c r="B204" s="4"/>
      <c r="C204" s="4"/>
      <c r="D204" s="4"/>
      <c r="E204" s="4"/>
      <c r="F204" s="4"/>
      <c r="R204" s="5"/>
      <c r="S204" s="4"/>
      <c r="T204" s="4"/>
      <c r="U204" s="4"/>
      <c r="V204" s="5"/>
    </row>
    <row r="205" spans="1:22" x14ac:dyDescent="0.2">
      <c r="A205" s="16"/>
      <c r="B205" s="4"/>
      <c r="C205" s="4"/>
      <c r="D205" s="4"/>
      <c r="E205" s="4"/>
      <c r="F205" s="4"/>
      <c r="R205" s="5"/>
      <c r="S205" s="4"/>
      <c r="T205" s="4"/>
      <c r="U205" s="4"/>
      <c r="V205" s="5"/>
    </row>
    <row r="206" spans="1:22" x14ac:dyDescent="0.2">
      <c r="A206" s="16"/>
      <c r="B206" s="4"/>
      <c r="C206" s="4"/>
      <c r="D206" s="4"/>
      <c r="E206" s="4"/>
      <c r="F206" s="4"/>
      <c r="R206" s="5"/>
      <c r="S206" s="4"/>
      <c r="T206" s="4"/>
      <c r="U206" s="4"/>
      <c r="V206" s="5"/>
    </row>
    <row r="207" spans="1:22" x14ac:dyDescent="0.2">
      <c r="A207" s="16"/>
      <c r="B207" s="4"/>
      <c r="C207" s="4"/>
      <c r="D207" s="4"/>
      <c r="E207" s="4"/>
      <c r="F207" s="4"/>
      <c r="R207" s="5"/>
      <c r="S207" s="4"/>
      <c r="T207" s="4"/>
      <c r="U207" s="4"/>
      <c r="V207" s="5"/>
    </row>
    <row r="208" spans="1:22" x14ac:dyDescent="0.2">
      <c r="A208" s="16"/>
      <c r="B208" s="4"/>
      <c r="C208" s="4"/>
      <c r="D208" s="4"/>
      <c r="E208" s="4"/>
      <c r="F208" s="4"/>
      <c r="R208" s="5"/>
      <c r="S208" s="4"/>
      <c r="T208" s="4"/>
      <c r="U208" s="4"/>
      <c r="V208" s="5"/>
    </row>
    <row r="209" spans="1:22" x14ac:dyDescent="0.2">
      <c r="A209" s="16"/>
      <c r="B209" s="4"/>
      <c r="C209" s="4"/>
      <c r="D209" s="4"/>
      <c r="E209" s="4"/>
      <c r="F209" s="4"/>
      <c r="R209" s="5"/>
      <c r="S209" s="4"/>
      <c r="T209" s="4"/>
      <c r="U209" s="4"/>
      <c r="V209" s="5"/>
    </row>
    <row r="210" spans="1:22" x14ac:dyDescent="0.2">
      <c r="A210" s="16"/>
      <c r="B210" s="4"/>
      <c r="C210" s="4"/>
      <c r="D210" s="4"/>
      <c r="E210" s="4"/>
      <c r="F210" s="4"/>
      <c r="R210" s="5"/>
      <c r="S210" s="4"/>
      <c r="T210" s="4"/>
      <c r="U210" s="4"/>
      <c r="V210" s="5"/>
    </row>
    <row r="211" spans="1:22" x14ac:dyDescent="0.2">
      <c r="A211" s="16"/>
      <c r="B211" s="4"/>
      <c r="C211" s="4"/>
      <c r="D211" s="4"/>
      <c r="E211" s="4"/>
      <c r="F211" s="4"/>
      <c r="R211" s="5"/>
      <c r="S211" s="4"/>
      <c r="T211" s="4"/>
      <c r="U211" s="4"/>
      <c r="V211" s="5"/>
    </row>
    <row r="212" spans="1:22" x14ac:dyDescent="0.2">
      <c r="A212" s="16"/>
      <c r="B212" s="4"/>
      <c r="C212" s="4"/>
      <c r="D212" s="4"/>
      <c r="E212" s="4"/>
      <c r="F212" s="4"/>
      <c r="R212" s="5"/>
      <c r="S212" s="4"/>
      <c r="T212" s="4"/>
      <c r="U212" s="4"/>
      <c r="V212" s="5"/>
    </row>
    <row r="213" spans="1:22" x14ac:dyDescent="0.2">
      <c r="A213" s="16"/>
      <c r="B213" s="4"/>
      <c r="C213" s="4"/>
      <c r="D213" s="4"/>
      <c r="E213" s="4"/>
      <c r="F213" s="4"/>
      <c r="R213" s="5"/>
      <c r="S213" s="4"/>
      <c r="T213" s="4"/>
      <c r="U213" s="4"/>
      <c r="V213" s="5"/>
    </row>
    <row r="214" spans="1:22" x14ac:dyDescent="0.2">
      <c r="A214" s="16"/>
      <c r="B214" s="4"/>
      <c r="C214" s="4"/>
      <c r="D214" s="4"/>
      <c r="E214" s="4"/>
      <c r="F214" s="4"/>
      <c r="R214" s="5"/>
      <c r="S214" s="4"/>
      <c r="T214" s="4"/>
      <c r="U214" s="4"/>
      <c r="V214" s="5"/>
    </row>
    <row r="215" spans="1:22" x14ac:dyDescent="0.2">
      <c r="A215" s="16"/>
      <c r="B215" s="4"/>
      <c r="C215" s="4"/>
      <c r="D215" s="4"/>
      <c r="E215" s="4"/>
      <c r="F215" s="4"/>
      <c r="R215" s="5"/>
      <c r="S215" s="4"/>
      <c r="T215" s="4"/>
      <c r="U215" s="4"/>
      <c r="V215" s="5"/>
    </row>
    <row r="216" spans="1:22" x14ac:dyDescent="0.2">
      <c r="A216" s="16"/>
      <c r="B216" s="4"/>
      <c r="C216" s="4"/>
      <c r="D216" s="4"/>
      <c r="E216" s="4"/>
      <c r="F216" s="4"/>
      <c r="R216" s="5"/>
      <c r="S216" s="4"/>
      <c r="T216" s="4"/>
      <c r="U216" s="4"/>
      <c r="V216" s="5"/>
    </row>
    <row r="217" spans="1:22" x14ac:dyDescent="0.2">
      <c r="A217" s="16"/>
      <c r="B217" s="4"/>
      <c r="C217" s="4"/>
      <c r="D217" s="4"/>
      <c r="E217" s="4"/>
      <c r="F217" s="4"/>
      <c r="R217" s="5"/>
      <c r="S217" s="4"/>
      <c r="T217" s="4"/>
      <c r="U217" s="4"/>
      <c r="V217" s="5"/>
    </row>
    <row r="218" spans="1:22" x14ac:dyDescent="0.2">
      <c r="A218" s="16"/>
      <c r="B218" s="4"/>
      <c r="C218" s="4"/>
      <c r="D218" s="4"/>
      <c r="E218" s="4"/>
      <c r="F218" s="4"/>
      <c r="R218" s="5"/>
      <c r="S218" s="4"/>
      <c r="T218" s="4"/>
      <c r="U218" s="4"/>
      <c r="V218" s="5"/>
    </row>
    <row r="219" spans="1:22" x14ac:dyDescent="0.2">
      <c r="A219" s="16"/>
      <c r="B219" s="4"/>
      <c r="C219" s="4"/>
      <c r="D219" s="4"/>
      <c r="E219" s="4"/>
      <c r="F219" s="4"/>
      <c r="R219" s="5"/>
      <c r="S219" s="4"/>
      <c r="T219" s="4"/>
      <c r="U219" s="4"/>
      <c r="V219" s="5"/>
    </row>
    <row r="220" spans="1:22" x14ac:dyDescent="0.2">
      <c r="A220" s="16"/>
      <c r="B220" s="4"/>
      <c r="C220" s="4"/>
      <c r="D220" s="4"/>
      <c r="E220" s="4"/>
      <c r="F220" s="4"/>
      <c r="R220" s="5"/>
      <c r="S220" s="4"/>
      <c r="T220" s="4"/>
      <c r="U220" s="4"/>
      <c r="V220" s="5"/>
    </row>
    <row r="221" spans="1:22" x14ac:dyDescent="0.2">
      <c r="A221" s="16"/>
      <c r="B221" s="4"/>
      <c r="C221" s="4"/>
      <c r="D221" s="4"/>
      <c r="E221" s="4"/>
      <c r="F221" s="4"/>
      <c r="R221" s="5"/>
      <c r="S221" s="4"/>
      <c r="T221" s="4"/>
      <c r="U221" s="4"/>
      <c r="V221" s="5"/>
    </row>
    <row r="222" spans="1:22" x14ac:dyDescent="0.2">
      <c r="A222" s="16"/>
      <c r="B222" s="4"/>
      <c r="C222" s="4"/>
      <c r="D222" s="4"/>
      <c r="E222" s="4"/>
      <c r="F222" s="4"/>
      <c r="R222" s="5"/>
      <c r="S222" s="4"/>
      <c r="T222" s="4"/>
      <c r="U222" s="4"/>
      <c r="V222" s="5"/>
    </row>
    <row r="223" spans="1:22" x14ac:dyDescent="0.2">
      <c r="A223" s="16"/>
      <c r="B223" s="4"/>
      <c r="C223" s="4"/>
      <c r="D223" s="4"/>
      <c r="E223" s="4"/>
      <c r="F223" s="4"/>
      <c r="R223" s="5"/>
      <c r="S223" s="4"/>
      <c r="T223" s="4"/>
      <c r="U223" s="4"/>
      <c r="V223" s="5"/>
    </row>
    <row r="224" spans="1:22" x14ac:dyDescent="0.2">
      <c r="A224" s="16"/>
      <c r="B224" s="4"/>
      <c r="C224" s="4"/>
      <c r="D224" s="4"/>
      <c r="E224" s="4"/>
      <c r="F224" s="4"/>
      <c r="R224" s="5"/>
      <c r="S224" s="4"/>
      <c r="T224" s="4"/>
      <c r="U224" s="4"/>
      <c r="V224" s="5"/>
    </row>
    <row r="225" spans="1:22" x14ac:dyDescent="0.2">
      <c r="A225" s="16"/>
      <c r="B225" s="4"/>
      <c r="C225" s="4"/>
      <c r="D225" s="4"/>
      <c r="E225" s="4"/>
      <c r="F225" s="4"/>
      <c r="R225" s="5"/>
      <c r="S225" s="4"/>
      <c r="T225" s="4"/>
      <c r="U225" s="4"/>
      <c r="V225" s="5"/>
    </row>
    <row r="226" spans="1:22" x14ac:dyDescent="0.2">
      <c r="A226" s="16"/>
      <c r="B226" s="4"/>
      <c r="C226" s="4"/>
      <c r="D226" s="4"/>
      <c r="E226" s="4"/>
      <c r="F226" s="4"/>
      <c r="R226" s="5"/>
      <c r="S226" s="4"/>
      <c r="T226" s="4"/>
      <c r="U226" s="4"/>
      <c r="V226" s="5"/>
    </row>
    <row r="227" spans="1:22" x14ac:dyDescent="0.2">
      <c r="A227" s="16"/>
      <c r="B227" s="4"/>
      <c r="C227" s="4"/>
      <c r="D227" s="4"/>
      <c r="E227" s="4"/>
      <c r="F227" s="4"/>
      <c r="R227" s="5"/>
      <c r="S227" s="4"/>
      <c r="T227" s="4"/>
      <c r="U227" s="4"/>
      <c r="V227" s="5"/>
    </row>
    <row r="228" spans="1:22" x14ac:dyDescent="0.2">
      <c r="A228" s="16"/>
      <c r="B228" s="4"/>
      <c r="C228" s="4"/>
      <c r="D228" s="4"/>
      <c r="E228" s="4"/>
      <c r="F228" s="4"/>
      <c r="R228" s="5"/>
      <c r="S228" s="4"/>
      <c r="T228" s="4"/>
      <c r="U228" s="4"/>
      <c r="V228" s="5"/>
    </row>
    <row r="229" spans="1:22" x14ac:dyDescent="0.2">
      <c r="A229" s="16"/>
      <c r="B229" s="4"/>
      <c r="C229" s="4"/>
      <c r="D229" s="4"/>
      <c r="E229" s="4"/>
      <c r="F229" s="4"/>
      <c r="R229" s="5"/>
      <c r="S229" s="4"/>
      <c r="T229" s="4"/>
      <c r="U229" s="4"/>
      <c r="V229" s="5"/>
    </row>
    <row r="230" spans="1:22" x14ac:dyDescent="0.2">
      <c r="A230" s="16"/>
      <c r="B230" s="4"/>
      <c r="C230" s="4"/>
      <c r="D230" s="4"/>
      <c r="E230" s="4"/>
      <c r="F230" s="4"/>
      <c r="R230" s="5"/>
      <c r="S230" s="4"/>
      <c r="T230" s="4"/>
      <c r="U230" s="4"/>
      <c r="V230" s="5"/>
    </row>
    <row r="231" spans="1:22" x14ac:dyDescent="0.2">
      <c r="A231" s="16"/>
      <c r="B231" s="4"/>
      <c r="C231" s="4"/>
      <c r="D231" s="4"/>
      <c r="E231" s="4"/>
      <c r="F231" s="4"/>
      <c r="R231" s="5"/>
      <c r="S231" s="4"/>
      <c r="T231" s="4"/>
      <c r="U231" s="4"/>
      <c r="V231" s="5"/>
    </row>
    <row r="232" spans="1:22" x14ac:dyDescent="0.2">
      <c r="A232" s="16"/>
      <c r="B232" s="4"/>
      <c r="C232" s="4"/>
      <c r="D232" s="4"/>
      <c r="E232" s="4"/>
      <c r="F232" s="4"/>
      <c r="R232" s="5"/>
      <c r="S232" s="4"/>
      <c r="T232" s="4"/>
      <c r="U232" s="4"/>
      <c r="V232" s="5"/>
    </row>
    <row r="233" spans="1:22" x14ac:dyDescent="0.2">
      <c r="A233" s="16"/>
      <c r="B233" s="4"/>
      <c r="C233" s="4"/>
      <c r="D233" s="4"/>
      <c r="E233" s="4"/>
      <c r="F233" s="4"/>
      <c r="R233" s="5"/>
      <c r="S233" s="4"/>
      <c r="T233" s="4"/>
      <c r="U233" s="4"/>
      <c r="V233" s="5"/>
    </row>
    <row r="234" spans="1:22" x14ac:dyDescent="0.2">
      <c r="A234" s="16"/>
      <c r="B234" s="4"/>
      <c r="C234" s="4"/>
      <c r="D234" s="4"/>
      <c r="E234" s="4"/>
      <c r="F234" s="4"/>
      <c r="R234" s="5"/>
      <c r="S234" s="4"/>
      <c r="T234" s="4"/>
      <c r="U234" s="4"/>
      <c r="V234" s="5"/>
    </row>
    <row r="235" spans="1:22" x14ac:dyDescent="0.2">
      <c r="A235" s="16"/>
      <c r="B235" s="4"/>
      <c r="C235" s="4"/>
      <c r="D235" s="4"/>
      <c r="E235" s="4"/>
      <c r="F235" s="4"/>
      <c r="R235" s="5"/>
      <c r="S235" s="4"/>
      <c r="T235" s="4"/>
      <c r="U235" s="4"/>
      <c r="V235" s="5"/>
    </row>
    <row r="236" spans="1:22" x14ac:dyDescent="0.2">
      <c r="A236" s="16"/>
      <c r="B236" s="4"/>
      <c r="C236" s="4"/>
      <c r="D236" s="4"/>
      <c r="E236" s="4"/>
      <c r="F236" s="4"/>
      <c r="R236" s="5"/>
      <c r="S236" s="4"/>
      <c r="T236" s="4"/>
      <c r="U236" s="4"/>
      <c r="V236" s="5"/>
    </row>
    <row r="237" spans="1:22" x14ac:dyDescent="0.2">
      <c r="A237" s="16"/>
      <c r="B237" s="4"/>
      <c r="C237" s="4"/>
      <c r="D237" s="4"/>
      <c r="E237" s="4"/>
      <c r="F237" s="4"/>
      <c r="R237" s="5"/>
      <c r="S237" s="4"/>
      <c r="T237" s="4"/>
      <c r="U237" s="4"/>
      <c r="V237" s="5"/>
    </row>
    <row r="238" spans="1:22" x14ac:dyDescent="0.2">
      <c r="A238" s="16"/>
      <c r="B238" s="4"/>
      <c r="C238" s="4"/>
      <c r="D238" s="4"/>
      <c r="E238" s="4"/>
      <c r="F238" s="4"/>
      <c r="R238" s="5"/>
      <c r="S238" s="4"/>
      <c r="T238" s="4"/>
      <c r="U238" s="4"/>
      <c r="V238" s="5"/>
    </row>
    <row r="239" spans="1:22" x14ac:dyDescent="0.2">
      <c r="A239" s="16"/>
      <c r="B239" s="4"/>
      <c r="C239" s="4"/>
      <c r="D239" s="4"/>
      <c r="E239" s="4"/>
      <c r="F239" s="4"/>
      <c r="R239" s="5"/>
      <c r="S239" s="4"/>
      <c r="T239" s="4"/>
      <c r="U239" s="4"/>
      <c r="V239" s="5"/>
    </row>
    <row r="240" spans="1:22" x14ac:dyDescent="0.2">
      <c r="A240" s="16"/>
      <c r="B240" s="4"/>
      <c r="C240" s="4"/>
      <c r="D240" s="4"/>
      <c r="E240" s="4"/>
      <c r="F240" s="4"/>
      <c r="R240" s="5"/>
      <c r="S240" s="4"/>
      <c r="T240" s="4"/>
      <c r="U240" s="4"/>
      <c r="V240" s="5"/>
    </row>
    <row r="241" spans="1:22" x14ac:dyDescent="0.2">
      <c r="A241" s="16"/>
      <c r="B241" s="4"/>
      <c r="C241" s="4"/>
      <c r="D241" s="4"/>
      <c r="E241" s="4"/>
      <c r="F241" s="4"/>
      <c r="R241" s="5"/>
      <c r="S241" s="4"/>
      <c r="T241" s="4"/>
      <c r="U241" s="4"/>
      <c r="V241" s="5"/>
    </row>
    <row r="242" spans="1:22" x14ac:dyDescent="0.2">
      <c r="A242" s="16"/>
      <c r="B242" s="4"/>
      <c r="C242" s="4"/>
      <c r="D242" s="4"/>
      <c r="E242" s="4"/>
      <c r="F242" s="4"/>
      <c r="R242" s="5"/>
      <c r="S242" s="4"/>
      <c r="T242" s="4"/>
      <c r="U242" s="4"/>
      <c r="V242" s="5"/>
    </row>
    <row r="243" spans="1:22" x14ac:dyDescent="0.2">
      <c r="A243" s="16"/>
      <c r="B243" s="4"/>
      <c r="C243" s="4"/>
      <c r="D243" s="4"/>
      <c r="E243" s="4"/>
      <c r="F243" s="4"/>
      <c r="R243" s="5"/>
      <c r="S243" s="4"/>
      <c r="T243" s="4"/>
      <c r="U243" s="4"/>
      <c r="V243" s="5"/>
    </row>
    <row r="244" spans="1:22" x14ac:dyDescent="0.2">
      <c r="A244" s="16"/>
      <c r="B244" s="4"/>
      <c r="C244" s="4"/>
      <c r="D244" s="4"/>
      <c r="E244" s="4"/>
      <c r="F244" s="4"/>
      <c r="R244" s="5"/>
      <c r="S244" s="4"/>
      <c r="T244" s="4"/>
      <c r="U244" s="4"/>
      <c r="V244" s="5"/>
    </row>
    <row r="245" spans="1:22" x14ac:dyDescent="0.2">
      <c r="A245" s="16"/>
      <c r="B245" s="4"/>
      <c r="C245" s="4"/>
      <c r="D245" s="4"/>
      <c r="E245" s="4"/>
      <c r="F245" s="4"/>
      <c r="R245" s="5"/>
      <c r="S245" s="4"/>
      <c r="T245" s="4"/>
      <c r="U245" s="4"/>
      <c r="V245" s="5"/>
    </row>
    <row r="246" spans="1:22" x14ac:dyDescent="0.2">
      <c r="A246" s="16"/>
      <c r="B246" s="4"/>
      <c r="C246" s="4"/>
      <c r="D246" s="4"/>
      <c r="E246" s="4"/>
      <c r="F246" s="4"/>
      <c r="R246" s="5"/>
      <c r="S246" s="4"/>
      <c r="T246" s="4"/>
      <c r="U246" s="4"/>
      <c r="V246" s="5"/>
    </row>
    <row r="247" spans="1:22" x14ac:dyDescent="0.2">
      <c r="A247" s="16"/>
      <c r="B247" s="4"/>
      <c r="C247" s="4"/>
      <c r="D247" s="4"/>
      <c r="E247" s="4"/>
      <c r="F247" s="4"/>
      <c r="R247" s="5"/>
      <c r="S247" s="4"/>
      <c r="T247" s="4"/>
      <c r="U247" s="4"/>
      <c r="V247" s="5"/>
    </row>
    <row r="248" spans="1:22" x14ac:dyDescent="0.2">
      <c r="A248" s="16"/>
      <c r="B248" s="4"/>
      <c r="C248" s="4"/>
      <c r="D248" s="4"/>
      <c r="E248" s="4"/>
      <c r="F248" s="4"/>
      <c r="R248" s="5"/>
      <c r="S248" s="4"/>
      <c r="T248" s="4"/>
      <c r="U248" s="4"/>
      <c r="V248" s="5"/>
    </row>
    <row r="249" spans="1:22" x14ac:dyDescent="0.2">
      <c r="A249" s="16"/>
      <c r="B249" s="4"/>
      <c r="C249" s="4"/>
      <c r="D249" s="4"/>
      <c r="E249" s="4"/>
      <c r="F249" s="4"/>
      <c r="R249" s="5"/>
      <c r="S249" s="4"/>
      <c r="T249" s="4"/>
      <c r="U249" s="4"/>
      <c r="V249" s="5"/>
    </row>
    <row r="250" spans="1:22" x14ac:dyDescent="0.2">
      <c r="A250" s="16"/>
      <c r="B250" s="4"/>
      <c r="C250" s="4"/>
      <c r="D250" s="4"/>
      <c r="E250" s="4"/>
      <c r="F250" s="4"/>
      <c r="R250" s="5"/>
      <c r="S250" s="4"/>
      <c r="T250" s="4"/>
      <c r="U250" s="4"/>
      <c r="V250" s="5"/>
    </row>
    <row r="251" spans="1:22" x14ac:dyDescent="0.2">
      <c r="A251" s="16"/>
      <c r="B251" s="4"/>
      <c r="C251" s="4"/>
      <c r="D251" s="4"/>
      <c r="E251" s="4"/>
      <c r="F251" s="4"/>
      <c r="R251" s="5"/>
      <c r="S251" s="4"/>
      <c r="T251" s="4"/>
      <c r="U251" s="4"/>
      <c r="V251" s="5"/>
    </row>
    <row r="252" spans="1:22" x14ac:dyDescent="0.2">
      <c r="A252" s="16"/>
      <c r="B252" s="4"/>
      <c r="C252" s="4"/>
      <c r="D252" s="4"/>
      <c r="E252" s="4"/>
      <c r="F252" s="4"/>
      <c r="R252" s="5"/>
      <c r="S252" s="4"/>
      <c r="T252" s="4"/>
      <c r="U252" s="4"/>
      <c r="V252" s="5"/>
    </row>
    <row r="253" spans="1:22" x14ac:dyDescent="0.2">
      <c r="A253" s="16"/>
      <c r="B253" s="4"/>
      <c r="C253" s="4"/>
      <c r="D253" s="4"/>
      <c r="E253" s="4"/>
      <c r="F253" s="4"/>
      <c r="R253" s="5"/>
      <c r="S253" s="4"/>
      <c r="U253" s="4"/>
      <c r="V253" s="5"/>
    </row>
    <row r="254" spans="1:22" x14ac:dyDescent="0.2">
      <c r="A254" s="16"/>
      <c r="B254" s="4"/>
      <c r="C254" s="4"/>
      <c r="D254" s="4"/>
      <c r="E254" s="4"/>
      <c r="F254" s="4"/>
      <c r="R254" s="5"/>
      <c r="S254" s="4"/>
      <c r="U254" s="4"/>
      <c r="V254" s="5"/>
    </row>
    <row r="255" spans="1:22" x14ac:dyDescent="0.2">
      <c r="A255" s="16"/>
      <c r="B255" s="4"/>
      <c r="C255" s="4"/>
      <c r="D255" s="4"/>
      <c r="E255" s="4"/>
      <c r="F255" s="4"/>
      <c r="R255" s="5"/>
      <c r="S255" s="4"/>
      <c r="U255" s="4"/>
      <c r="V255" s="5"/>
    </row>
    <row r="256" spans="1:22" x14ac:dyDescent="0.2">
      <c r="A256" s="16"/>
      <c r="B256" s="4"/>
      <c r="C256" s="4"/>
      <c r="D256" s="4"/>
      <c r="E256" s="4"/>
      <c r="F256" s="4"/>
      <c r="R256" s="5"/>
      <c r="S256" s="4"/>
      <c r="U256" s="4"/>
      <c r="V256" s="5"/>
    </row>
    <row r="257" spans="1:22" x14ac:dyDescent="0.2">
      <c r="A257" s="16"/>
      <c r="B257" s="4"/>
      <c r="C257" s="4"/>
      <c r="D257" s="4"/>
      <c r="E257" s="4"/>
      <c r="F257" s="4"/>
      <c r="R257" s="5"/>
      <c r="S257" s="4"/>
      <c r="U257" s="4"/>
      <c r="V257" s="5"/>
    </row>
    <row r="258" spans="1:22" x14ac:dyDescent="0.2">
      <c r="A258" s="16"/>
      <c r="B258" s="4"/>
      <c r="C258" s="4"/>
      <c r="D258" s="4"/>
      <c r="E258" s="4"/>
      <c r="F258" s="4"/>
      <c r="R258" s="5"/>
      <c r="S258" s="4"/>
      <c r="V258" s="5"/>
    </row>
    <row r="259" spans="1:22" x14ac:dyDescent="0.2">
      <c r="A259" s="16"/>
      <c r="B259" s="4"/>
      <c r="C259" s="4"/>
      <c r="D259" s="4"/>
      <c r="E259" s="4"/>
      <c r="F259" s="4"/>
      <c r="R259" s="5"/>
      <c r="S259" s="4"/>
      <c r="V259" s="5"/>
    </row>
    <row r="260" spans="1:22" x14ac:dyDescent="0.2">
      <c r="A260" s="16"/>
      <c r="B260" s="4"/>
      <c r="C260" s="4"/>
      <c r="D260" s="4"/>
      <c r="E260" s="4"/>
      <c r="F260" s="4"/>
      <c r="R260" s="5"/>
      <c r="S260" s="4"/>
      <c r="V260" s="5"/>
    </row>
    <row r="261" spans="1:22" x14ac:dyDescent="0.2">
      <c r="A261" s="16"/>
      <c r="B261" s="4"/>
      <c r="C261" s="4"/>
      <c r="D261" s="4"/>
      <c r="E261" s="4"/>
      <c r="F261" s="4"/>
      <c r="R261" s="5"/>
      <c r="S261" s="4"/>
      <c r="V261" s="5"/>
    </row>
    <row r="262" spans="1:22" x14ac:dyDescent="0.2">
      <c r="A262" s="16"/>
      <c r="B262" s="4"/>
      <c r="C262" s="4"/>
      <c r="D262" s="4"/>
      <c r="E262" s="4"/>
      <c r="F262" s="4"/>
      <c r="R262" s="5"/>
      <c r="S262" s="4"/>
      <c r="V262" s="5"/>
    </row>
    <row r="263" spans="1:22" x14ac:dyDescent="0.2">
      <c r="A263" s="36"/>
      <c r="B263" s="36"/>
      <c r="C263" s="36"/>
      <c r="D263" s="36"/>
      <c r="E263" s="36"/>
      <c r="F263" s="36"/>
      <c r="G263" s="36"/>
      <c r="H263" s="36"/>
      <c r="I263" s="36"/>
      <c r="J263" s="36"/>
      <c r="K263" s="36"/>
      <c r="L263" s="36"/>
      <c r="M263" s="36"/>
      <c r="N263" s="36"/>
      <c r="O263" s="36"/>
      <c r="P263" s="36"/>
      <c r="Q263" s="36"/>
      <c r="R263" s="36"/>
      <c r="S263" s="36"/>
      <c r="T263" s="36"/>
      <c r="U263" s="36"/>
      <c r="V263" s="36"/>
    </row>
    <row r="264" spans="1:22" x14ac:dyDescent="0.2">
      <c r="A264" s="36"/>
      <c r="B264" s="36"/>
      <c r="C264" s="36"/>
      <c r="D264" s="36"/>
      <c r="E264" s="36"/>
      <c r="F264" s="36"/>
      <c r="G264" s="36"/>
      <c r="H264" s="36"/>
      <c r="I264" s="36"/>
      <c r="J264" s="36"/>
      <c r="K264" s="36"/>
      <c r="L264" s="36"/>
      <c r="M264" s="36"/>
      <c r="N264" s="36"/>
      <c r="O264" s="36"/>
      <c r="P264" s="36"/>
      <c r="Q264" s="36"/>
      <c r="R264" s="36"/>
      <c r="S264" s="36"/>
      <c r="T264" s="36"/>
      <c r="U264" s="36"/>
      <c r="V264" s="36"/>
    </row>
    <row r="265" spans="1:22" x14ac:dyDescent="0.2">
      <c r="A265" s="36"/>
      <c r="B265" s="36"/>
      <c r="C265" s="36"/>
      <c r="D265" s="36"/>
      <c r="E265" s="36"/>
      <c r="F265" s="36"/>
      <c r="G265" s="36"/>
      <c r="H265" s="36"/>
      <c r="I265" s="36"/>
      <c r="J265" s="36"/>
      <c r="K265" s="36"/>
      <c r="L265" s="36"/>
      <c r="M265" s="36"/>
      <c r="N265" s="36"/>
      <c r="O265" s="36"/>
      <c r="P265" s="36"/>
      <c r="Q265" s="36"/>
      <c r="R265" s="36"/>
      <c r="S265" s="36"/>
      <c r="T265" s="36"/>
      <c r="U265" s="36"/>
      <c r="V265" s="36"/>
    </row>
    <row r="266" spans="1:22" x14ac:dyDescent="0.2">
      <c r="A266" s="36"/>
      <c r="B266" s="36"/>
      <c r="C266" s="36"/>
      <c r="D266" s="36"/>
      <c r="E266" s="36"/>
      <c r="F266" s="36"/>
      <c r="G266" s="36"/>
      <c r="H266" s="36"/>
      <c r="I266" s="36"/>
      <c r="J266" s="36"/>
      <c r="K266" s="36"/>
      <c r="L266" s="36"/>
      <c r="M266" s="36"/>
      <c r="N266" s="36"/>
      <c r="O266" s="36"/>
      <c r="P266" s="36"/>
      <c r="Q266" s="36"/>
      <c r="R266" s="36"/>
      <c r="S266" s="36"/>
      <c r="T266" s="36"/>
      <c r="U266" s="36"/>
      <c r="V266" s="36"/>
    </row>
    <row r="267" spans="1:22" x14ac:dyDescent="0.2">
      <c r="A267" s="36" t="s">
        <v>246</v>
      </c>
      <c r="B267" s="36"/>
      <c r="C267" s="36"/>
      <c r="D267" s="36"/>
      <c r="E267" s="36"/>
      <c r="F267" s="36"/>
      <c r="G267" s="36"/>
      <c r="H267" s="36"/>
      <c r="I267" s="36"/>
      <c r="J267" s="36"/>
      <c r="K267" s="36"/>
      <c r="L267" s="36"/>
      <c r="M267" s="36"/>
      <c r="N267" s="36"/>
      <c r="O267" s="36"/>
      <c r="P267" s="36"/>
      <c r="Q267" s="36"/>
      <c r="R267" s="36"/>
      <c r="S267" s="36"/>
      <c r="T267" s="36"/>
      <c r="U267" s="36"/>
      <c r="V267" s="36"/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66BEAC-9C37-794F-9D5F-EC7FF7CDF61B}">
  <sheetPr codeName="Sheet113"/>
  <dimension ref="A1:V267"/>
  <sheetViews>
    <sheetView workbookViewId="0">
      <selection activeCell="F17" sqref="F17"/>
    </sheetView>
  </sheetViews>
  <sheetFormatPr baseColWidth="10" defaultRowHeight="16" x14ac:dyDescent="0.2"/>
  <cols>
    <col min="5" max="5" width="16.5" customWidth="1"/>
    <col min="6" max="6" width="14.6640625" customWidth="1"/>
    <col min="10" max="10" width="12.33203125" customWidth="1"/>
    <col min="11" max="11" width="13.1640625" customWidth="1"/>
  </cols>
  <sheetData>
    <row r="1" spans="1:22" x14ac:dyDescent="0.2">
      <c r="A1" s="36"/>
      <c r="B1" s="80" t="s">
        <v>5</v>
      </c>
      <c r="C1" s="80"/>
      <c r="D1" s="80"/>
      <c r="E1" s="80"/>
      <c r="F1" s="80"/>
      <c r="G1" s="81" t="s">
        <v>6</v>
      </c>
      <c r="H1" s="81"/>
      <c r="I1" s="81"/>
      <c r="J1" s="81"/>
      <c r="K1" s="81"/>
      <c r="L1" s="82" t="s">
        <v>15</v>
      </c>
      <c r="M1" s="82"/>
      <c r="N1" s="82"/>
      <c r="O1" s="82"/>
      <c r="P1" s="82"/>
      <c r="Q1" s="82"/>
      <c r="R1" s="82"/>
      <c r="S1" s="82"/>
      <c r="T1" s="82"/>
      <c r="U1" s="82"/>
      <c r="V1" s="36"/>
    </row>
    <row r="2" spans="1:22" x14ac:dyDescent="0.2">
      <c r="A2" s="37" t="s">
        <v>4</v>
      </c>
      <c r="B2" s="38" t="s">
        <v>0</v>
      </c>
      <c r="C2" s="38" t="s">
        <v>1</v>
      </c>
      <c r="D2" s="38" t="s">
        <v>10</v>
      </c>
      <c r="E2" s="38" t="s">
        <v>11</v>
      </c>
      <c r="F2" s="38" t="s">
        <v>7</v>
      </c>
      <c r="G2" s="38" t="s">
        <v>8</v>
      </c>
      <c r="H2" s="38" t="s">
        <v>9</v>
      </c>
      <c r="I2" s="38" t="s">
        <v>10</v>
      </c>
      <c r="J2" s="38" t="s">
        <v>11</v>
      </c>
      <c r="K2" s="38" t="s">
        <v>7</v>
      </c>
      <c r="L2" s="38" t="s">
        <v>17</v>
      </c>
      <c r="M2" s="38" t="s">
        <v>18</v>
      </c>
      <c r="N2" s="38" t="s">
        <v>234</v>
      </c>
      <c r="O2" s="38" t="s">
        <v>235</v>
      </c>
      <c r="P2" s="38" t="s">
        <v>19</v>
      </c>
      <c r="Q2" s="38" t="s">
        <v>20</v>
      </c>
      <c r="R2" s="38" t="s">
        <v>12</v>
      </c>
      <c r="S2" s="38" t="s">
        <v>3</v>
      </c>
      <c r="T2" s="38" t="s">
        <v>252</v>
      </c>
      <c r="U2" s="38" t="s">
        <v>253</v>
      </c>
      <c r="V2" s="38" t="s">
        <v>236</v>
      </c>
    </row>
    <row r="3" spans="1:22" x14ac:dyDescent="0.2">
      <c r="A3" s="16" t="s">
        <v>357</v>
      </c>
      <c r="B3" s="4">
        <v>13300</v>
      </c>
      <c r="C3" s="4">
        <v>2100</v>
      </c>
      <c r="D3" s="4">
        <v>11200</v>
      </c>
      <c r="E3" s="4">
        <v>268410000</v>
      </c>
      <c r="F3" s="4">
        <f t="shared" ref="F3:F11" si="0">E3+F4</f>
        <v>-51749963137</v>
      </c>
      <c r="G3" s="4">
        <v>0</v>
      </c>
      <c r="H3" s="4">
        <v>0</v>
      </c>
      <c r="I3" s="4">
        <v>0</v>
      </c>
      <c r="J3" s="4">
        <v>295695000</v>
      </c>
      <c r="K3" s="4">
        <f t="shared" ref="K3:K11" si="1">J3+K4</f>
        <v>1388545000</v>
      </c>
      <c r="L3" s="4">
        <v>572</v>
      </c>
      <c r="M3" s="4">
        <v>482</v>
      </c>
      <c r="N3" s="4">
        <v>80</v>
      </c>
      <c r="O3" s="4">
        <v>34</v>
      </c>
      <c r="P3" s="4">
        <v>1111600</v>
      </c>
      <c r="Q3" s="4">
        <v>669100</v>
      </c>
      <c r="R3" s="5">
        <v>0</v>
      </c>
      <c r="S3" s="4">
        <v>1790000</v>
      </c>
      <c r="T3" s="4">
        <f t="shared" ref="T3:T38" si="2">AVERAGE(S4:S13)</f>
        <v>2022430</v>
      </c>
      <c r="U3" s="4">
        <f t="shared" ref="U3:U11" si="3">MIN(S4:S8)</f>
        <v>1723100</v>
      </c>
      <c r="V3" s="5">
        <v>2.69E-2</v>
      </c>
    </row>
    <row r="4" spans="1:22" x14ac:dyDescent="0.2">
      <c r="A4" s="16" t="s">
        <v>356</v>
      </c>
      <c r="B4" s="4">
        <v>69200</v>
      </c>
      <c r="C4" s="4">
        <v>50000</v>
      </c>
      <c r="D4" s="4">
        <v>19200</v>
      </c>
      <c r="E4" s="4">
        <v>456080000</v>
      </c>
      <c r="F4" s="4">
        <f t="shared" si="0"/>
        <v>-52018373137</v>
      </c>
      <c r="G4" s="4">
        <v>0</v>
      </c>
      <c r="H4" s="4">
        <v>0</v>
      </c>
      <c r="I4" s="4">
        <v>0</v>
      </c>
      <c r="J4" s="4">
        <v>145805000</v>
      </c>
      <c r="K4" s="4">
        <f t="shared" si="1"/>
        <v>1092850000</v>
      </c>
      <c r="L4" s="4">
        <v>528</v>
      </c>
      <c r="M4" s="4">
        <v>925</v>
      </c>
      <c r="N4" s="4">
        <v>39</v>
      </c>
      <c r="O4" s="4">
        <v>54</v>
      </c>
      <c r="P4" s="4">
        <v>697200</v>
      </c>
      <c r="Q4" s="4">
        <v>1352500</v>
      </c>
      <c r="R4" s="5">
        <v>-2.92E-2</v>
      </c>
      <c r="S4" s="4">
        <v>2052700</v>
      </c>
      <c r="T4" s="4">
        <f t="shared" si="2"/>
        <v>1995780</v>
      </c>
      <c r="U4" s="4">
        <f t="shared" si="3"/>
        <v>1262100</v>
      </c>
      <c r="V4" s="5">
        <v>2.8900000000000002E-2</v>
      </c>
    </row>
    <row r="5" spans="1:22" x14ac:dyDescent="0.2">
      <c r="A5" s="16" t="s">
        <v>355</v>
      </c>
      <c r="B5" s="4">
        <v>30200</v>
      </c>
      <c r="C5" s="4">
        <v>18700</v>
      </c>
      <c r="D5" s="4">
        <v>11500</v>
      </c>
      <c r="E5" s="4">
        <v>270460000</v>
      </c>
      <c r="F5" s="4">
        <f t="shared" si="0"/>
        <v>-52474453137</v>
      </c>
      <c r="G5" s="4">
        <v>0</v>
      </c>
      <c r="H5" s="4">
        <v>0</v>
      </c>
      <c r="I5" s="4">
        <v>0</v>
      </c>
      <c r="J5" s="4">
        <v>145805000</v>
      </c>
      <c r="K5" s="4">
        <f t="shared" si="1"/>
        <v>947045000</v>
      </c>
      <c r="L5" s="4">
        <v>566</v>
      </c>
      <c r="M5" s="4">
        <v>568</v>
      </c>
      <c r="N5" s="4">
        <v>53</v>
      </c>
      <c r="O5" s="4">
        <v>55</v>
      </c>
      <c r="P5" s="4">
        <v>768000</v>
      </c>
      <c r="Q5" s="4">
        <v>815900</v>
      </c>
      <c r="R5" s="5">
        <v>8.199999999999999E-3</v>
      </c>
      <c r="S5" s="4">
        <v>1723100</v>
      </c>
      <c r="T5" s="4">
        <f t="shared" si="2"/>
        <v>1978170</v>
      </c>
      <c r="U5" s="4">
        <f t="shared" si="3"/>
        <v>1262100</v>
      </c>
      <c r="V5" s="5">
        <v>2.63E-2</v>
      </c>
    </row>
    <row r="6" spans="1:22" x14ac:dyDescent="0.2">
      <c r="A6" s="16" t="s">
        <v>354</v>
      </c>
      <c r="B6" s="4">
        <v>14700</v>
      </c>
      <c r="C6" s="4">
        <v>76800</v>
      </c>
      <c r="D6" s="4">
        <v>-62100</v>
      </c>
      <c r="E6" s="4">
        <v>-1542480000</v>
      </c>
      <c r="F6" s="4">
        <f t="shared" si="0"/>
        <v>-52744913137</v>
      </c>
      <c r="G6" s="4">
        <v>0</v>
      </c>
      <c r="H6" s="4">
        <v>0</v>
      </c>
      <c r="I6" s="4">
        <v>0</v>
      </c>
      <c r="J6" s="4">
        <v>-371535000</v>
      </c>
      <c r="K6" s="4">
        <f t="shared" si="1"/>
        <v>801240000</v>
      </c>
      <c r="L6" s="4">
        <v>367</v>
      </c>
      <c r="M6" s="4">
        <v>930</v>
      </c>
      <c r="N6" s="4">
        <v>29</v>
      </c>
      <c r="O6" s="4">
        <v>74</v>
      </c>
      <c r="P6" s="4">
        <v>514400</v>
      </c>
      <c r="Q6" s="4">
        <v>1439900</v>
      </c>
      <c r="R6" s="5">
        <v>-3.0699999999999998E-2</v>
      </c>
      <c r="S6" s="4">
        <v>1954300</v>
      </c>
      <c r="T6" s="4">
        <f t="shared" si="2"/>
        <v>1986330</v>
      </c>
      <c r="U6" s="4">
        <f t="shared" si="3"/>
        <v>1262100</v>
      </c>
      <c r="V6" s="5">
        <v>3.39E-2</v>
      </c>
    </row>
    <row r="7" spans="1:22" x14ac:dyDescent="0.2">
      <c r="A7" s="16" t="s">
        <v>353</v>
      </c>
      <c r="B7" s="4">
        <v>17300</v>
      </c>
      <c r="C7" s="4">
        <v>684075</v>
      </c>
      <c r="D7" s="4">
        <v>-666775</v>
      </c>
      <c r="E7" s="4">
        <v>-16447880000</v>
      </c>
      <c r="F7" s="4">
        <f t="shared" si="0"/>
        <v>-51202433137</v>
      </c>
      <c r="G7" s="4">
        <v>0</v>
      </c>
      <c r="H7" s="4">
        <v>0</v>
      </c>
      <c r="I7" s="4">
        <v>0</v>
      </c>
      <c r="J7" s="4">
        <v>643175000</v>
      </c>
      <c r="K7" s="4">
        <f t="shared" si="1"/>
        <v>1172775000</v>
      </c>
      <c r="L7" s="4">
        <v>613</v>
      </c>
      <c r="M7" s="4">
        <v>712</v>
      </c>
      <c r="N7" s="4">
        <v>43</v>
      </c>
      <c r="O7" s="4">
        <v>76</v>
      </c>
      <c r="P7" s="4">
        <v>896400</v>
      </c>
      <c r="Q7" s="4">
        <v>1682500</v>
      </c>
      <c r="R7" s="5">
        <v>1.01E-2</v>
      </c>
      <c r="S7" s="4">
        <v>2737200</v>
      </c>
      <c r="T7" s="4">
        <f t="shared" si="2"/>
        <v>1915420</v>
      </c>
      <c r="U7" s="4">
        <f t="shared" si="3"/>
        <v>1262100</v>
      </c>
      <c r="V7" s="5">
        <v>3.1899999999999998E-2</v>
      </c>
    </row>
    <row r="8" spans="1:22" x14ac:dyDescent="0.2">
      <c r="A8" s="16" t="s">
        <v>352</v>
      </c>
      <c r="B8" s="4">
        <v>14900</v>
      </c>
      <c r="C8" s="4">
        <v>120600</v>
      </c>
      <c r="D8" s="4">
        <v>-105700</v>
      </c>
      <c r="E8" s="4">
        <v>-2603840000</v>
      </c>
      <c r="F8" s="4">
        <f t="shared" si="0"/>
        <v>-34754553137</v>
      </c>
      <c r="G8" s="4">
        <v>0</v>
      </c>
      <c r="H8" s="4">
        <v>0</v>
      </c>
      <c r="I8" s="4">
        <v>0</v>
      </c>
      <c r="J8" s="4">
        <v>452295000</v>
      </c>
      <c r="K8" s="4">
        <f t="shared" si="1"/>
        <v>529600000</v>
      </c>
      <c r="L8" s="4">
        <v>526</v>
      </c>
      <c r="M8" s="4">
        <v>783</v>
      </c>
      <c r="N8" s="4">
        <v>55</v>
      </c>
      <c r="O8" s="4">
        <v>57</v>
      </c>
      <c r="P8" s="4">
        <v>902600</v>
      </c>
      <c r="Q8" s="4">
        <v>935500</v>
      </c>
      <c r="R8" s="5">
        <v>2.0999999999999999E-3</v>
      </c>
      <c r="S8" s="4">
        <v>1839800</v>
      </c>
      <c r="T8" s="4">
        <f t="shared" si="2"/>
        <v>2146460</v>
      </c>
      <c r="U8" s="4">
        <f t="shared" si="3"/>
        <v>1262100</v>
      </c>
      <c r="V8" s="5">
        <v>2.2099999999999998E-2</v>
      </c>
    </row>
    <row r="9" spans="1:22" x14ac:dyDescent="0.2">
      <c r="A9" s="16" t="s">
        <v>351</v>
      </c>
      <c r="B9" s="4">
        <v>4000</v>
      </c>
      <c r="C9" s="4">
        <v>5281</v>
      </c>
      <c r="D9" s="4">
        <v>-1281</v>
      </c>
      <c r="E9" s="4">
        <v>-32110000</v>
      </c>
      <c r="F9" s="4">
        <f t="shared" si="0"/>
        <v>-32150713137</v>
      </c>
      <c r="G9" s="4">
        <v>0</v>
      </c>
      <c r="H9" s="4">
        <v>0</v>
      </c>
      <c r="I9" s="4">
        <v>0</v>
      </c>
      <c r="J9" s="4">
        <v>263490000</v>
      </c>
      <c r="K9" s="4">
        <f t="shared" si="1"/>
        <v>77305000</v>
      </c>
      <c r="L9" s="4">
        <v>323</v>
      </c>
      <c r="M9" s="4">
        <v>647</v>
      </c>
      <c r="N9" s="4">
        <v>20</v>
      </c>
      <c r="O9" s="4">
        <v>50</v>
      </c>
      <c r="P9" s="4">
        <v>414700</v>
      </c>
      <c r="Q9" s="4">
        <v>845400</v>
      </c>
      <c r="R9" s="5">
        <v>-0.01</v>
      </c>
      <c r="S9" s="4">
        <v>1262100</v>
      </c>
      <c r="T9" s="4">
        <f t="shared" si="2"/>
        <v>2372500</v>
      </c>
      <c r="U9" s="4">
        <f t="shared" si="3"/>
        <v>1296000</v>
      </c>
      <c r="V9" s="5">
        <v>1.7899999999999999E-2</v>
      </c>
    </row>
    <row r="10" spans="1:22" x14ac:dyDescent="0.2">
      <c r="A10" s="16" t="s">
        <v>350</v>
      </c>
      <c r="B10" s="4">
        <v>795900</v>
      </c>
      <c r="C10" s="4">
        <v>244300</v>
      </c>
      <c r="D10" s="4">
        <v>551600</v>
      </c>
      <c r="E10" s="4">
        <v>13662425748</v>
      </c>
      <c r="F10" s="4">
        <f t="shared" si="0"/>
        <v>-32118603137</v>
      </c>
      <c r="G10" s="4">
        <v>0</v>
      </c>
      <c r="H10" s="4">
        <v>0</v>
      </c>
      <c r="I10" s="4">
        <v>0</v>
      </c>
      <c r="J10" s="4">
        <v>263490000</v>
      </c>
      <c r="K10" s="4">
        <f t="shared" si="1"/>
        <v>-186185000</v>
      </c>
      <c r="L10" s="4">
        <v>1945</v>
      </c>
      <c r="M10" s="4">
        <v>918</v>
      </c>
      <c r="N10" s="4">
        <v>165</v>
      </c>
      <c r="O10" s="4">
        <v>81</v>
      </c>
      <c r="P10" s="4">
        <v>2630200</v>
      </c>
      <c r="Q10" s="4">
        <v>1484500</v>
      </c>
      <c r="R10" s="5">
        <v>4.3700000000000003E-2</v>
      </c>
      <c r="S10" s="4">
        <v>4239400</v>
      </c>
      <c r="T10" s="4">
        <f t="shared" si="2"/>
        <v>2314460</v>
      </c>
      <c r="U10" s="4">
        <f t="shared" si="3"/>
        <v>1296000</v>
      </c>
      <c r="V10" s="5">
        <v>4.7599999999999996E-2</v>
      </c>
    </row>
    <row r="11" spans="1:22" x14ac:dyDescent="0.2">
      <c r="A11" s="16" t="s">
        <v>349</v>
      </c>
      <c r="B11" s="4">
        <v>80500</v>
      </c>
      <c r="C11" s="4">
        <v>1100</v>
      </c>
      <c r="D11" s="4">
        <v>79400</v>
      </c>
      <c r="E11" s="4">
        <v>1926450000</v>
      </c>
      <c r="F11" s="4">
        <f t="shared" si="0"/>
        <v>-45781028885</v>
      </c>
      <c r="G11" s="4">
        <v>0</v>
      </c>
      <c r="H11" s="4">
        <v>0</v>
      </c>
      <c r="I11" s="4">
        <v>0</v>
      </c>
      <c r="J11" s="4">
        <v>-310635000</v>
      </c>
      <c r="K11" s="4">
        <f t="shared" si="1"/>
        <v>-449675000</v>
      </c>
      <c r="L11" s="4">
        <v>511</v>
      </c>
      <c r="M11" s="4">
        <v>417</v>
      </c>
      <c r="N11" s="4">
        <v>45</v>
      </c>
      <c r="O11" s="4">
        <v>41</v>
      </c>
      <c r="P11" s="4">
        <v>719300</v>
      </c>
      <c r="Q11" s="4">
        <v>569500</v>
      </c>
      <c r="R11" s="5">
        <v>8.3999999999999995E-3</v>
      </c>
      <c r="S11" s="4">
        <v>1364100</v>
      </c>
      <c r="T11" s="4">
        <f t="shared" si="2"/>
        <v>2512330</v>
      </c>
      <c r="U11" s="4">
        <f t="shared" si="3"/>
        <v>1296000</v>
      </c>
      <c r="V11" s="5">
        <v>2.4500000000000001E-2</v>
      </c>
    </row>
    <row r="12" spans="1:22" x14ac:dyDescent="0.2">
      <c r="A12" s="16" t="s">
        <v>348</v>
      </c>
      <c r="B12" s="4">
        <v>40500</v>
      </c>
      <c r="C12" s="4">
        <v>29100</v>
      </c>
      <c r="D12" s="4">
        <v>11400</v>
      </c>
      <c r="E12" s="4">
        <v>273460000</v>
      </c>
      <c r="F12" s="4">
        <f t="shared" ref="F12:F38" si="4">E12+F13</f>
        <v>-47707478885</v>
      </c>
      <c r="G12" s="4">
        <v>0</v>
      </c>
      <c r="H12" s="4">
        <v>0</v>
      </c>
      <c r="I12" s="4">
        <v>0</v>
      </c>
      <c r="J12" s="4">
        <v>57570000</v>
      </c>
      <c r="K12" s="4">
        <f t="shared" ref="K12:K38" si="5">J12+K13</f>
        <v>-139040000</v>
      </c>
      <c r="L12" s="4">
        <v>332</v>
      </c>
      <c r="M12" s="4">
        <v>475</v>
      </c>
      <c r="N12" s="4">
        <v>31</v>
      </c>
      <c r="O12" s="4">
        <v>34</v>
      </c>
      <c r="P12" s="4">
        <v>490600</v>
      </c>
      <c r="Q12" s="4">
        <v>805400</v>
      </c>
      <c r="R12" s="5">
        <v>-4.0999999999999995E-3</v>
      </c>
      <c r="S12" s="4">
        <v>1296000</v>
      </c>
      <c r="T12" s="4">
        <f t="shared" si="2"/>
        <v>2704680</v>
      </c>
      <c r="U12" s="4">
        <f t="shared" ref="U12:U38" si="6">MIN(S13:S17)</f>
        <v>1547000</v>
      </c>
      <c r="V12" s="5">
        <v>1.8799999999999997E-2</v>
      </c>
    </row>
    <row r="13" spans="1:22" x14ac:dyDescent="0.2">
      <c r="A13" s="16" t="s">
        <v>347</v>
      </c>
      <c r="B13" s="4">
        <v>186700</v>
      </c>
      <c r="C13" s="4">
        <v>28800</v>
      </c>
      <c r="D13" s="4">
        <v>157900</v>
      </c>
      <c r="E13" s="4">
        <v>3805020000</v>
      </c>
      <c r="F13" s="4">
        <f t="shared" si="4"/>
        <v>-47980938885</v>
      </c>
      <c r="G13" s="4">
        <v>0</v>
      </c>
      <c r="H13" s="4">
        <v>0</v>
      </c>
      <c r="I13" s="4">
        <v>0</v>
      </c>
      <c r="J13" s="4">
        <v>123060000</v>
      </c>
      <c r="K13" s="4">
        <f t="shared" si="5"/>
        <v>-196610000</v>
      </c>
      <c r="L13" s="4">
        <v>533</v>
      </c>
      <c r="M13" s="4">
        <v>666</v>
      </c>
      <c r="N13" s="4">
        <v>38</v>
      </c>
      <c r="O13" s="4">
        <v>65</v>
      </c>
      <c r="P13" s="4">
        <v>644000</v>
      </c>
      <c r="Q13" s="4">
        <v>974700</v>
      </c>
      <c r="R13" s="5">
        <v>-4.0999999999999995E-3</v>
      </c>
      <c r="S13" s="4">
        <v>1755600</v>
      </c>
      <c r="T13" s="4">
        <f t="shared" si="2"/>
        <v>2928850</v>
      </c>
      <c r="U13" s="4">
        <f t="shared" si="6"/>
        <v>1547000</v>
      </c>
      <c r="V13" s="5">
        <v>2.6699999999999998E-2</v>
      </c>
    </row>
    <row r="14" spans="1:22" x14ac:dyDescent="0.2">
      <c r="A14" s="16" t="s">
        <v>340</v>
      </c>
      <c r="B14" s="4">
        <v>30200</v>
      </c>
      <c r="C14" s="4">
        <v>49600</v>
      </c>
      <c r="D14" s="4">
        <v>-19400</v>
      </c>
      <c r="E14" s="4">
        <v>-461000000</v>
      </c>
      <c r="F14" s="4">
        <f t="shared" si="4"/>
        <v>-51785958885</v>
      </c>
      <c r="G14" s="4">
        <v>0</v>
      </c>
      <c r="H14" s="4">
        <v>0</v>
      </c>
      <c r="I14" s="4">
        <v>0</v>
      </c>
      <c r="J14" s="4">
        <v>123060000</v>
      </c>
      <c r="K14" s="4">
        <f t="shared" si="5"/>
        <v>-319670000</v>
      </c>
      <c r="L14" s="4">
        <v>420</v>
      </c>
      <c r="M14" s="4">
        <v>740</v>
      </c>
      <c r="N14" s="4">
        <v>33</v>
      </c>
      <c r="O14" s="4">
        <v>67</v>
      </c>
      <c r="P14" s="4">
        <v>612900</v>
      </c>
      <c r="Q14" s="4">
        <v>1021300</v>
      </c>
      <c r="R14" s="5">
        <v>2.0999999999999999E-3</v>
      </c>
      <c r="S14" s="4">
        <v>1786200</v>
      </c>
      <c r="T14" s="4">
        <f t="shared" si="2"/>
        <v>3326080</v>
      </c>
      <c r="U14" s="4">
        <f t="shared" si="6"/>
        <v>1547000</v>
      </c>
      <c r="V14" s="5">
        <v>1.8600000000000002E-2</v>
      </c>
    </row>
    <row r="15" spans="1:22" x14ac:dyDescent="0.2">
      <c r="A15" s="16" t="s">
        <v>339</v>
      </c>
      <c r="B15" s="4">
        <v>69400</v>
      </c>
      <c r="C15" s="4">
        <v>31100</v>
      </c>
      <c r="D15" s="4">
        <v>38300</v>
      </c>
      <c r="E15" s="4">
        <v>913700000</v>
      </c>
      <c r="F15" s="4">
        <f t="shared" si="4"/>
        <v>-51324958885</v>
      </c>
      <c r="G15" s="4">
        <v>0</v>
      </c>
      <c r="H15" s="4">
        <v>0</v>
      </c>
      <c r="I15" s="4">
        <v>0</v>
      </c>
      <c r="J15" s="4">
        <v>165240000</v>
      </c>
      <c r="K15" s="4">
        <f t="shared" si="5"/>
        <v>-442730000</v>
      </c>
      <c r="L15" s="4">
        <v>448</v>
      </c>
      <c r="M15" s="4">
        <v>658</v>
      </c>
      <c r="N15" s="4">
        <v>24</v>
      </c>
      <c r="O15" s="4">
        <v>39</v>
      </c>
      <c r="P15" s="4">
        <v>538500</v>
      </c>
      <c r="Q15" s="4">
        <v>839300</v>
      </c>
      <c r="R15" s="5">
        <v>4.1999999999999997E-3</v>
      </c>
      <c r="S15" s="4">
        <v>1547000</v>
      </c>
      <c r="T15" s="4">
        <f t="shared" si="2"/>
        <v>3536400</v>
      </c>
      <c r="U15" s="4">
        <f t="shared" si="6"/>
        <v>2028100</v>
      </c>
      <c r="V15" s="5">
        <v>1.66E-2</v>
      </c>
    </row>
    <row r="16" spans="1:22" x14ac:dyDescent="0.2">
      <c r="A16" s="16" t="s">
        <v>338</v>
      </c>
      <c r="B16" s="4">
        <v>109900</v>
      </c>
      <c r="C16" s="4">
        <v>234500</v>
      </c>
      <c r="D16" s="4">
        <v>-124600</v>
      </c>
      <c r="E16" s="4">
        <v>-2924990000</v>
      </c>
      <c r="F16" s="4">
        <f t="shared" si="4"/>
        <v>-52238658885</v>
      </c>
      <c r="G16" s="4">
        <v>0</v>
      </c>
      <c r="H16" s="4">
        <v>0</v>
      </c>
      <c r="I16" s="4">
        <v>0</v>
      </c>
      <c r="J16" s="4">
        <v>303025000</v>
      </c>
      <c r="K16" s="4">
        <f t="shared" si="5"/>
        <v>-607970000</v>
      </c>
      <c r="L16" s="4">
        <v>693</v>
      </c>
      <c r="M16" s="4">
        <v>666</v>
      </c>
      <c r="N16" s="4">
        <v>61</v>
      </c>
      <c r="O16" s="4">
        <v>55</v>
      </c>
      <c r="P16" s="4">
        <v>1067500</v>
      </c>
      <c r="Q16" s="4">
        <v>888900</v>
      </c>
      <c r="R16" s="5">
        <v>1.49E-2</v>
      </c>
      <c r="S16" s="4">
        <v>2035900</v>
      </c>
      <c r="T16" s="4">
        <f t="shared" si="2"/>
        <v>3559740</v>
      </c>
      <c r="U16" s="4">
        <f t="shared" si="6"/>
        <v>2028100</v>
      </c>
      <c r="V16" s="5">
        <v>3.5499999999999997E-2</v>
      </c>
    </row>
    <row r="17" spans="1:22" x14ac:dyDescent="0.2">
      <c r="A17" s="16" t="s">
        <v>337</v>
      </c>
      <c r="B17" s="4">
        <v>309700</v>
      </c>
      <c r="C17" s="4">
        <v>12000</v>
      </c>
      <c r="D17" s="4">
        <v>297700</v>
      </c>
      <c r="E17" s="4">
        <v>7047360000</v>
      </c>
      <c r="F17" s="4">
        <f t="shared" si="4"/>
        <v>-49313668885</v>
      </c>
      <c r="G17" s="4">
        <v>0</v>
      </c>
      <c r="H17" s="4">
        <v>0</v>
      </c>
      <c r="I17" s="4">
        <v>0</v>
      </c>
      <c r="J17" s="4">
        <v>35490000</v>
      </c>
      <c r="K17" s="4">
        <f t="shared" si="5"/>
        <v>-910995000</v>
      </c>
      <c r="L17" s="4">
        <v>518</v>
      </c>
      <c r="M17" s="4">
        <v>953</v>
      </c>
      <c r="N17" s="4">
        <v>36</v>
      </c>
      <c r="O17" s="4">
        <v>62</v>
      </c>
      <c r="P17" s="4">
        <v>572800</v>
      </c>
      <c r="Q17" s="4">
        <v>1181700</v>
      </c>
      <c r="R17" s="5">
        <v>-1.9099999999999999E-2</v>
      </c>
      <c r="S17" s="4">
        <v>2028100</v>
      </c>
      <c r="T17" s="4">
        <f t="shared" si="2"/>
        <v>3597370</v>
      </c>
      <c r="U17" s="4">
        <f t="shared" si="6"/>
        <v>3219500</v>
      </c>
      <c r="V17" s="5">
        <v>3.1200000000000002E-2</v>
      </c>
    </row>
    <row r="18" spans="1:22" x14ac:dyDescent="0.2">
      <c r="A18" s="16" t="s">
        <v>336</v>
      </c>
      <c r="B18" s="4">
        <v>762600</v>
      </c>
      <c r="C18" s="4">
        <v>215200</v>
      </c>
      <c r="D18" s="4">
        <v>547400</v>
      </c>
      <c r="E18" s="4">
        <v>13039990000</v>
      </c>
      <c r="F18" s="4">
        <f t="shared" si="4"/>
        <v>-56361028885</v>
      </c>
      <c r="G18" s="4">
        <v>0</v>
      </c>
      <c r="H18" s="4">
        <v>0</v>
      </c>
      <c r="I18" s="4">
        <v>0</v>
      </c>
      <c r="J18" s="4">
        <v>-184005000</v>
      </c>
      <c r="K18" s="4">
        <f t="shared" si="5"/>
        <v>-946485000</v>
      </c>
      <c r="L18" s="4">
        <v>1536</v>
      </c>
      <c r="M18" s="4">
        <v>1604</v>
      </c>
      <c r="N18" s="4">
        <v>80</v>
      </c>
      <c r="O18" s="4">
        <v>119</v>
      </c>
      <c r="P18" s="4">
        <v>1764200</v>
      </c>
      <c r="Q18" s="4">
        <v>2274700</v>
      </c>
      <c r="R18" s="5">
        <v>-2.7000000000000003E-2</v>
      </c>
      <c r="S18" s="4">
        <v>4150200</v>
      </c>
      <c r="T18" s="4">
        <f t="shared" si="2"/>
        <v>3411970</v>
      </c>
      <c r="U18" s="4">
        <f t="shared" si="6"/>
        <v>3219500</v>
      </c>
      <c r="V18" s="5">
        <v>7.2499999999999995E-2</v>
      </c>
    </row>
    <row r="19" spans="1:22" x14ac:dyDescent="0.2">
      <c r="A19" s="16" t="s">
        <v>335</v>
      </c>
      <c r="B19" s="4">
        <v>572400</v>
      </c>
      <c r="C19" s="4">
        <v>25200</v>
      </c>
      <c r="D19" s="4">
        <v>547200</v>
      </c>
      <c r="E19" s="4">
        <v>13246380000</v>
      </c>
      <c r="F19" s="4">
        <f t="shared" si="4"/>
        <v>-69401018885</v>
      </c>
      <c r="G19" s="4">
        <v>0</v>
      </c>
      <c r="H19" s="4">
        <v>0</v>
      </c>
      <c r="I19" s="4">
        <v>0</v>
      </c>
      <c r="J19" s="4">
        <v>-65655000</v>
      </c>
      <c r="K19" s="4">
        <f t="shared" si="5"/>
        <v>-762480000</v>
      </c>
      <c r="L19" s="4">
        <v>1784</v>
      </c>
      <c r="M19" s="4">
        <v>842</v>
      </c>
      <c r="N19" s="4">
        <v>132</v>
      </c>
      <c r="O19" s="4">
        <v>62</v>
      </c>
      <c r="P19" s="4">
        <v>2218600</v>
      </c>
      <c r="Q19" s="4">
        <v>1303900</v>
      </c>
      <c r="R19" s="5">
        <v>3.1400000000000004E-2</v>
      </c>
      <c r="S19" s="4">
        <v>3522500</v>
      </c>
      <c r="T19" s="4">
        <f t="shared" si="2"/>
        <v>3233160</v>
      </c>
      <c r="U19" s="4">
        <f t="shared" si="6"/>
        <v>3219500</v>
      </c>
      <c r="V19" s="5">
        <v>5.0300000000000004E-2</v>
      </c>
    </row>
    <row r="20" spans="1:22" x14ac:dyDescent="0.2">
      <c r="A20" s="16" t="s">
        <v>334</v>
      </c>
      <c r="B20" s="4">
        <v>34500</v>
      </c>
      <c r="C20" s="4">
        <v>284000</v>
      </c>
      <c r="D20" s="4">
        <v>-249500</v>
      </c>
      <c r="E20" s="4">
        <v>-6063810000</v>
      </c>
      <c r="F20" s="4">
        <f t="shared" si="4"/>
        <v>-82647398885</v>
      </c>
      <c r="G20" s="4">
        <v>0</v>
      </c>
      <c r="H20" s="4">
        <v>0</v>
      </c>
      <c r="I20" s="4">
        <v>0</v>
      </c>
      <c r="J20" s="4">
        <v>-36330000</v>
      </c>
      <c r="K20" s="4">
        <f t="shared" si="5"/>
        <v>-696825000</v>
      </c>
      <c r="L20" s="4">
        <v>845</v>
      </c>
      <c r="M20" s="4">
        <v>1518</v>
      </c>
      <c r="N20" s="4">
        <v>66</v>
      </c>
      <c r="O20" s="4">
        <v>136</v>
      </c>
      <c r="P20" s="4">
        <v>1229000</v>
      </c>
      <c r="Q20" s="4">
        <v>2392100</v>
      </c>
      <c r="R20" s="5">
        <v>-1.67E-2</v>
      </c>
      <c r="S20" s="4">
        <v>3659000</v>
      </c>
      <c r="T20" s="4">
        <f t="shared" si="2"/>
        <v>3382770</v>
      </c>
      <c r="U20" s="4">
        <f t="shared" si="6"/>
        <v>3219500</v>
      </c>
      <c r="V20" s="5">
        <v>3.4500000000000003E-2</v>
      </c>
    </row>
    <row r="21" spans="1:22" x14ac:dyDescent="0.2">
      <c r="A21" s="16" t="s">
        <v>333</v>
      </c>
      <c r="B21" s="4">
        <v>599400</v>
      </c>
      <c r="C21" s="4">
        <v>212400</v>
      </c>
      <c r="D21" s="4">
        <v>387000</v>
      </c>
      <c r="E21" s="4">
        <v>9356870000</v>
      </c>
      <c r="F21" s="4">
        <f t="shared" si="4"/>
        <v>-76583588885</v>
      </c>
      <c r="G21" s="4">
        <v>0</v>
      </c>
      <c r="H21" s="4">
        <v>0</v>
      </c>
      <c r="I21" s="4">
        <v>0</v>
      </c>
      <c r="J21" s="4">
        <v>-36330000</v>
      </c>
      <c r="K21" s="4">
        <f t="shared" si="5"/>
        <v>-660495000</v>
      </c>
      <c r="L21" s="4">
        <v>1350</v>
      </c>
      <c r="M21" s="4">
        <v>1086</v>
      </c>
      <c r="N21" s="4">
        <v>97</v>
      </c>
      <c r="O21" s="4">
        <v>74</v>
      </c>
      <c r="P21" s="4">
        <v>1788700</v>
      </c>
      <c r="Q21" s="4">
        <v>1551900</v>
      </c>
      <c r="R21" s="5">
        <v>2.3199999999999998E-2</v>
      </c>
      <c r="S21" s="4">
        <v>3342800</v>
      </c>
      <c r="T21" s="4">
        <f t="shared" si="2"/>
        <v>3399400</v>
      </c>
      <c r="U21" s="4">
        <f t="shared" si="6"/>
        <v>2269300</v>
      </c>
      <c r="V21" s="5">
        <v>3.2799999999999996E-2</v>
      </c>
    </row>
    <row r="22" spans="1:22" x14ac:dyDescent="0.2">
      <c r="A22" s="16" t="s">
        <v>332</v>
      </c>
      <c r="B22" s="4">
        <v>382300</v>
      </c>
      <c r="C22" s="4">
        <v>769607</v>
      </c>
      <c r="D22" s="4">
        <v>-387307</v>
      </c>
      <c r="E22" s="4">
        <v>-9117130000</v>
      </c>
      <c r="F22" s="4">
        <f t="shared" si="4"/>
        <v>-85940458885</v>
      </c>
      <c r="K22" s="4">
        <f t="shared" si="5"/>
        <v>-624165000</v>
      </c>
      <c r="L22" s="4">
        <v>775</v>
      </c>
      <c r="M22" s="4">
        <v>999</v>
      </c>
      <c r="N22" s="4">
        <v>84</v>
      </c>
      <c r="O22" s="4">
        <v>96</v>
      </c>
      <c r="P22" s="4">
        <v>1391300</v>
      </c>
      <c r="Q22" s="4">
        <v>1692900</v>
      </c>
      <c r="R22" s="5">
        <v>4.3E-3</v>
      </c>
      <c r="S22" s="4">
        <v>3219500</v>
      </c>
      <c r="T22" s="4">
        <f t="shared" si="2"/>
        <v>3347430</v>
      </c>
      <c r="U22" s="4">
        <f t="shared" si="6"/>
        <v>2269300</v>
      </c>
      <c r="V22" s="5">
        <v>1.6899999999999998E-2</v>
      </c>
    </row>
    <row r="23" spans="1:22" x14ac:dyDescent="0.2">
      <c r="A23" s="16" t="s">
        <v>331</v>
      </c>
      <c r="B23" s="4">
        <v>104000</v>
      </c>
      <c r="C23" s="4">
        <v>236600</v>
      </c>
      <c r="D23" s="4">
        <v>-132600</v>
      </c>
      <c r="E23" s="4">
        <v>-3291380000</v>
      </c>
      <c r="F23" s="4">
        <f t="shared" si="4"/>
        <v>-76823328885</v>
      </c>
      <c r="G23" s="4">
        <v>0</v>
      </c>
      <c r="H23" s="4">
        <v>0</v>
      </c>
      <c r="I23" s="4">
        <v>0</v>
      </c>
      <c r="J23" s="4">
        <v>73035000</v>
      </c>
      <c r="K23" s="4">
        <f t="shared" si="5"/>
        <v>-624165000</v>
      </c>
      <c r="L23" s="4">
        <v>907</v>
      </c>
      <c r="M23" s="4">
        <v>1570</v>
      </c>
      <c r="N23" s="4">
        <v>68</v>
      </c>
      <c r="O23" s="4">
        <v>173</v>
      </c>
      <c r="P23" s="4">
        <v>1195400</v>
      </c>
      <c r="Q23" s="4">
        <v>2799100</v>
      </c>
      <c r="R23" s="5">
        <v>-4.6500000000000007E-2</v>
      </c>
      <c r="S23" s="4">
        <v>3997300</v>
      </c>
      <c r="T23" s="4">
        <f t="shared" si="2"/>
        <v>3217720</v>
      </c>
      <c r="U23" s="4">
        <f t="shared" si="6"/>
        <v>2269300</v>
      </c>
      <c r="V23" s="5">
        <v>4.8600000000000004E-2</v>
      </c>
    </row>
    <row r="24" spans="1:22" x14ac:dyDescent="0.2">
      <c r="A24" s="16" t="s">
        <v>330</v>
      </c>
      <c r="B24" s="4">
        <v>857100</v>
      </c>
      <c r="C24" s="4">
        <v>74900</v>
      </c>
      <c r="D24" s="4">
        <v>782200</v>
      </c>
      <c r="E24" s="4">
        <v>18720480000</v>
      </c>
      <c r="F24" s="4">
        <f t="shared" si="4"/>
        <v>-73531948885</v>
      </c>
      <c r="K24" s="4">
        <f t="shared" si="5"/>
        <v>-697200000</v>
      </c>
      <c r="L24" s="4">
        <v>2033</v>
      </c>
      <c r="M24" s="4">
        <v>1502</v>
      </c>
      <c r="N24" s="4">
        <v>212</v>
      </c>
      <c r="O24" s="4">
        <v>136</v>
      </c>
      <c r="P24" s="4">
        <v>3508600</v>
      </c>
      <c r="Q24" s="4">
        <v>2237600</v>
      </c>
      <c r="R24" s="5">
        <v>0.04</v>
      </c>
      <c r="S24" s="4">
        <v>5758500</v>
      </c>
      <c r="T24" s="4">
        <f t="shared" si="2"/>
        <v>3448510</v>
      </c>
      <c r="U24" s="4">
        <f t="shared" si="6"/>
        <v>1734400</v>
      </c>
      <c r="V24" s="5">
        <v>5.8299999999999998E-2</v>
      </c>
    </row>
    <row r="25" spans="1:22" x14ac:dyDescent="0.2">
      <c r="A25" s="16" t="s">
        <v>329</v>
      </c>
      <c r="B25" s="4">
        <v>888600</v>
      </c>
      <c r="C25" s="4">
        <v>128100</v>
      </c>
      <c r="D25" s="4">
        <v>760500</v>
      </c>
      <c r="E25" s="4">
        <v>17832350000</v>
      </c>
      <c r="F25" s="4">
        <f t="shared" si="4"/>
        <v>-92252428885</v>
      </c>
      <c r="G25" s="4">
        <v>0</v>
      </c>
      <c r="H25" s="4">
        <v>0</v>
      </c>
      <c r="I25" s="4">
        <v>0</v>
      </c>
      <c r="J25" s="4">
        <v>-134685000</v>
      </c>
      <c r="K25" s="4">
        <f t="shared" si="5"/>
        <v>-697200000</v>
      </c>
      <c r="L25" s="4">
        <v>1094</v>
      </c>
      <c r="M25" s="4">
        <v>1091</v>
      </c>
      <c r="N25" s="4">
        <v>110</v>
      </c>
      <c r="O25" s="4">
        <v>87</v>
      </c>
      <c r="P25" s="4">
        <v>1602300</v>
      </c>
      <c r="Q25" s="4">
        <v>1797600</v>
      </c>
      <c r="R25" s="5">
        <v>4.1599999999999998E-2</v>
      </c>
      <c r="S25" s="4">
        <v>3650200</v>
      </c>
      <c r="T25" s="4">
        <f t="shared" si="2"/>
        <v>3186280</v>
      </c>
      <c r="U25" s="4">
        <f t="shared" si="6"/>
        <v>1734400</v>
      </c>
      <c r="V25" s="5">
        <v>4.6199999999999998E-2</v>
      </c>
    </row>
    <row r="26" spans="1:22" x14ac:dyDescent="0.2">
      <c r="A26" s="16" t="s">
        <v>328</v>
      </c>
      <c r="B26" s="4">
        <v>193300</v>
      </c>
      <c r="C26" s="4">
        <v>8300</v>
      </c>
      <c r="D26" s="4">
        <v>185000</v>
      </c>
      <c r="E26" s="4">
        <v>4287900000</v>
      </c>
      <c r="F26" s="4">
        <f t="shared" si="4"/>
        <v>-110084778885</v>
      </c>
      <c r="G26" s="4">
        <v>0</v>
      </c>
      <c r="H26" s="4">
        <v>0</v>
      </c>
      <c r="I26" s="4">
        <v>0</v>
      </c>
      <c r="J26" s="4">
        <v>153060000</v>
      </c>
      <c r="K26" s="4">
        <f t="shared" si="5"/>
        <v>-562515000</v>
      </c>
      <c r="L26" s="4">
        <v>524</v>
      </c>
      <c r="M26" s="4">
        <v>984</v>
      </c>
      <c r="N26" s="4">
        <v>33</v>
      </c>
      <c r="O26" s="4">
        <v>81</v>
      </c>
      <c r="P26" s="4">
        <v>579200</v>
      </c>
      <c r="Q26" s="4">
        <v>1361800</v>
      </c>
      <c r="R26" s="5">
        <v>-1.7500000000000002E-2</v>
      </c>
      <c r="S26" s="4">
        <v>2269300</v>
      </c>
      <c r="T26" s="4">
        <f t="shared" si="2"/>
        <v>3154700</v>
      </c>
      <c r="U26" s="4">
        <f t="shared" si="6"/>
        <v>1734400</v>
      </c>
      <c r="V26" s="5">
        <v>2.98E-2</v>
      </c>
    </row>
    <row r="27" spans="1:22" x14ac:dyDescent="0.2">
      <c r="A27" s="16" t="s">
        <v>327</v>
      </c>
      <c r="B27" s="4">
        <v>17100</v>
      </c>
      <c r="C27" s="4">
        <v>87800</v>
      </c>
      <c r="D27" s="4">
        <v>-70700</v>
      </c>
      <c r="E27" s="4">
        <v>-1651830000</v>
      </c>
      <c r="F27" s="4">
        <f t="shared" si="4"/>
        <v>-114372678885</v>
      </c>
      <c r="G27" s="4">
        <v>0</v>
      </c>
      <c r="H27" s="4">
        <v>0</v>
      </c>
      <c r="I27" s="4">
        <v>0</v>
      </c>
      <c r="J27" s="4">
        <v>41940000</v>
      </c>
      <c r="K27" s="4">
        <f t="shared" si="5"/>
        <v>-715575000</v>
      </c>
      <c r="L27" s="4">
        <v>518</v>
      </c>
      <c r="M27" s="4">
        <v>1062</v>
      </c>
      <c r="N27" s="4">
        <v>44</v>
      </c>
      <c r="O27" s="4">
        <v>103</v>
      </c>
      <c r="P27" s="4">
        <v>700400</v>
      </c>
      <c r="Q27" s="4">
        <v>1575000</v>
      </c>
      <c r="R27" s="5">
        <v>-1.4999999999999999E-2</v>
      </c>
      <c r="S27" s="4">
        <v>2404400</v>
      </c>
      <c r="T27" s="4">
        <f t="shared" si="2"/>
        <v>3100620</v>
      </c>
      <c r="U27" s="4">
        <f t="shared" si="6"/>
        <v>1734400</v>
      </c>
      <c r="V27" s="5">
        <v>2.5499999999999998E-2</v>
      </c>
    </row>
    <row r="28" spans="1:22" x14ac:dyDescent="0.2">
      <c r="A28" s="16" t="s">
        <v>326</v>
      </c>
      <c r="B28" s="4">
        <v>52000</v>
      </c>
      <c r="C28" s="4">
        <v>25200</v>
      </c>
      <c r="D28" s="4">
        <v>26800</v>
      </c>
      <c r="E28" s="4">
        <v>632360000</v>
      </c>
      <c r="F28" s="4">
        <f t="shared" si="4"/>
        <v>-112720848885</v>
      </c>
      <c r="G28" s="4">
        <v>0</v>
      </c>
      <c r="H28" s="4">
        <v>0</v>
      </c>
      <c r="I28" s="4">
        <v>0</v>
      </c>
      <c r="J28" s="4">
        <v>-148530000</v>
      </c>
      <c r="K28" s="4">
        <f t="shared" si="5"/>
        <v>-757515000</v>
      </c>
      <c r="L28" s="4">
        <v>629</v>
      </c>
      <c r="M28" s="4">
        <v>704</v>
      </c>
      <c r="N28" s="4">
        <v>49</v>
      </c>
      <c r="O28" s="4">
        <v>73</v>
      </c>
      <c r="P28" s="4">
        <v>1006900</v>
      </c>
      <c r="Q28" s="4">
        <v>1223900</v>
      </c>
      <c r="R28" s="5">
        <v>4.3E-3</v>
      </c>
      <c r="S28" s="4">
        <v>2296200</v>
      </c>
      <c r="T28" s="4">
        <f t="shared" si="2"/>
        <v>3172290</v>
      </c>
      <c r="U28" s="4">
        <f t="shared" si="6"/>
        <v>1734400</v>
      </c>
      <c r="V28" s="5">
        <v>1.4800000000000001E-2</v>
      </c>
    </row>
    <row r="29" spans="1:22" x14ac:dyDescent="0.2">
      <c r="A29" s="16" t="s">
        <v>325</v>
      </c>
      <c r="B29" s="4">
        <v>87700</v>
      </c>
      <c r="C29" s="4">
        <v>440400</v>
      </c>
      <c r="D29" s="4">
        <v>-352700</v>
      </c>
      <c r="E29" s="4">
        <v>-8246540000</v>
      </c>
      <c r="F29" s="4">
        <f t="shared" si="4"/>
        <v>-113353208885</v>
      </c>
      <c r="G29" s="4">
        <v>0</v>
      </c>
      <c r="H29" s="4">
        <v>0</v>
      </c>
      <c r="I29" s="4">
        <v>0</v>
      </c>
      <c r="J29" s="4">
        <v>-183540000</v>
      </c>
      <c r="K29" s="4">
        <f t="shared" si="5"/>
        <v>-608985000</v>
      </c>
      <c r="L29" s="4">
        <v>636</v>
      </c>
      <c r="M29" s="4">
        <v>923</v>
      </c>
      <c r="N29" s="4">
        <v>38</v>
      </c>
      <c r="O29" s="4">
        <v>46</v>
      </c>
      <c r="P29" s="4">
        <v>780700</v>
      </c>
      <c r="Q29" s="4">
        <v>941700</v>
      </c>
      <c r="R29" s="5">
        <v>2.2000000000000001E-3</v>
      </c>
      <c r="S29" s="4">
        <v>1734400</v>
      </c>
      <c r="T29" s="4">
        <f t="shared" si="2"/>
        <v>3185720</v>
      </c>
      <c r="U29" s="4">
        <f t="shared" si="6"/>
        <v>2699800</v>
      </c>
      <c r="V29" s="5">
        <v>3.1400000000000004E-2</v>
      </c>
    </row>
    <row r="30" spans="1:22" x14ac:dyDescent="0.2">
      <c r="A30" s="16" t="s">
        <v>324</v>
      </c>
      <c r="B30" s="4">
        <v>46200</v>
      </c>
      <c r="C30" s="4">
        <v>450600</v>
      </c>
      <c r="D30" s="4">
        <v>-404400</v>
      </c>
      <c r="E30" s="4">
        <v>-9386580000</v>
      </c>
      <c r="F30" s="4">
        <f t="shared" si="4"/>
        <v>-105106668885</v>
      </c>
      <c r="G30" s="4">
        <v>0</v>
      </c>
      <c r="H30" s="4">
        <v>0</v>
      </c>
      <c r="I30" s="4">
        <v>0</v>
      </c>
      <c r="J30" s="4">
        <v>-97875000</v>
      </c>
      <c r="K30" s="4">
        <f t="shared" si="5"/>
        <v>-425445000</v>
      </c>
      <c r="L30" s="4">
        <v>1333</v>
      </c>
      <c r="M30" s="4">
        <v>1670</v>
      </c>
      <c r="N30" s="4">
        <v>124</v>
      </c>
      <c r="O30" s="4">
        <v>145</v>
      </c>
      <c r="P30" s="4">
        <v>2441600</v>
      </c>
      <c r="Q30" s="4">
        <v>2702300</v>
      </c>
      <c r="R30" s="5">
        <v>6.5000000000000006E-3</v>
      </c>
      <c r="S30" s="4">
        <v>5155100</v>
      </c>
      <c r="T30" s="4">
        <f t="shared" si="2"/>
        <v>2871290</v>
      </c>
      <c r="U30" s="4">
        <f t="shared" si="6"/>
        <v>1027900</v>
      </c>
      <c r="V30" s="5">
        <v>4.8499999999999995E-2</v>
      </c>
    </row>
    <row r="31" spans="1:22" x14ac:dyDescent="0.2">
      <c r="A31" s="16" t="s">
        <v>323</v>
      </c>
      <c r="B31" s="4">
        <v>66900</v>
      </c>
      <c r="C31" s="4">
        <v>981600</v>
      </c>
      <c r="D31" s="4">
        <v>-914700</v>
      </c>
      <c r="E31" s="4">
        <v>-21630930000</v>
      </c>
      <c r="F31" s="4">
        <f t="shared" si="4"/>
        <v>-95720088885</v>
      </c>
      <c r="G31" s="4">
        <v>0</v>
      </c>
      <c r="H31" s="4">
        <v>0</v>
      </c>
      <c r="I31" s="4">
        <v>0</v>
      </c>
      <c r="J31" s="4">
        <v>-106170000</v>
      </c>
      <c r="K31" s="4">
        <f t="shared" si="5"/>
        <v>-327570000</v>
      </c>
      <c r="L31" s="4">
        <v>769</v>
      </c>
      <c r="M31" s="4">
        <v>1493</v>
      </c>
      <c r="N31" s="4">
        <v>67</v>
      </c>
      <c r="O31" s="4">
        <v>130</v>
      </c>
      <c r="P31" s="4">
        <v>1142100</v>
      </c>
      <c r="Q31" s="4">
        <v>2360500</v>
      </c>
      <c r="R31" s="5">
        <v>-0.03</v>
      </c>
      <c r="S31" s="4">
        <v>3509100</v>
      </c>
      <c r="T31" s="4">
        <f t="shared" si="2"/>
        <v>2755290</v>
      </c>
      <c r="U31" s="4">
        <f t="shared" si="6"/>
        <v>1027900</v>
      </c>
      <c r="V31" s="5">
        <v>3.1300000000000001E-2</v>
      </c>
    </row>
    <row r="32" spans="1:22" x14ac:dyDescent="0.2">
      <c r="A32" s="16" t="s">
        <v>322</v>
      </c>
      <c r="B32" s="4">
        <v>22000</v>
      </c>
      <c r="C32" s="4">
        <v>144800</v>
      </c>
      <c r="D32" s="4">
        <v>-122800</v>
      </c>
      <c r="E32" s="4">
        <v>-2932090000</v>
      </c>
      <c r="F32" s="4">
        <f t="shared" si="4"/>
        <v>-74089158885</v>
      </c>
      <c r="G32" s="4">
        <v>0</v>
      </c>
      <c r="H32" s="4">
        <v>0</v>
      </c>
      <c r="I32" s="4">
        <v>0</v>
      </c>
      <c r="J32" s="4">
        <v>-106170000</v>
      </c>
      <c r="K32" s="4">
        <f t="shared" si="5"/>
        <v>-221400000</v>
      </c>
      <c r="L32" s="4">
        <v>932</v>
      </c>
      <c r="M32" s="4">
        <v>783</v>
      </c>
      <c r="N32" s="4">
        <v>85</v>
      </c>
      <c r="O32" s="4">
        <v>54</v>
      </c>
      <c r="P32" s="4">
        <v>1548100</v>
      </c>
      <c r="Q32" s="4">
        <v>1055800</v>
      </c>
      <c r="R32" s="5">
        <v>4.1999999999999997E-3</v>
      </c>
      <c r="S32" s="4">
        <v>2699800</v>
      </c>
      <c r="T32" s="4">
        <f t="shared" si="2"/>
        <v>2631540</v>
      </c>
      <c r="U32" s="4">
        <f t="shared" si="6"/>
        <v>1027900</v>
      </c>
      <c r="V32" s="5">
        <v>2.4700000000000003E-2</v>
      </c>
    </row>
    <row r="33" spans="1:22" x14ac:dyDescent="0.2">
      <c r="A33" s="16" t="s">
        <v>321</v>
      </c>
      <c r="B33" s="4">
        <v>115900</v>
      </c>
      <c r="C33" s="4">
        <v>20900</v>
      </c>
      <c r="D33" s="4">
        <v>95000</v>
      </c>
      <c r="E33" s="4">
        <v>2253340000</v>
      </c>
      <c r="F33" s="4">
        <f t="shared" si="4"/>
        <v>-71157068885</v>
      </c>
      <c r="G33" s="4">
        <v>0</v>
      </c>
      <c r="H33" s="4">
        <v>0</v>
      </c>
      <c r="I33" s="4">
        <v>0</v>
      </c>
      <c r="J33" s="4">
        <v>-192720000</v>
      </c>
      <c r="K33" s="4">
        <f t="shared" si="5"/>
        <v>-115230000</v>
      </c>
      <c r="L33" s="4">
        <v>974</v>
      </c>
      <c r="M33" s="4">
        <v>776</v>
      </c>
      <c r="N33" s="4">
        <v>77</v>
      </c>
      <c r="O33" s="4">
        <v>53</v>
      </c>
      <c r="P33" s="4">
        <v>1499900</v>
      </c>
      <c r="Q33" s="4">
        <v>1037800</v>
      </c>
      <c r="R33" s="5">
        <v>3.0200000000000001E-2</v>
      </c>
      <c r="S33" s="4">
        <v>2700200</v>
      </c>
      <c r="T33" s="4">
        <f t="shared" si="2"/>
        <v>2574100</v>
      </c>
      <c r="U33" s="4">
        <f t="shared" si="6"/>
        <v>1027900</v>
      </c>
      <c r="V33" s="5">
        <v>2.92E-2</v>
      </c>
    </row>
    <row r="34" spans="1:22" x14ac:dyDescent="0.2">
      <c r="A34" s="16" t="s">
        <v>320</v>
      </c>
      <c r="B34" s="4">
        <v>1612900</v>
      </c>
      <c r="C34" s="4">
        <v>243500</v>
      </c>
      <c r="D34" s="4">
        <v>1369400</v>
      </c>
      <c r="E34" s="4">
        <v>32682860000</v>
      </c>
      <c r="F34" s="4">
        <f t="shared" si="4"/>
        <v>-73410408885</v>
      </c>
      <c r="G34" s="4">
        <v>0</v>
      </c>
      <c r="H34" s="4">
        <v>0</v>
      </c>
      <c r="I34" s="4">
        <v>0</v>
      </c>
      <c r="J34" s="4">
        <v>-29670000</v>
      </c>
      <c r="K34" s="4">
        <f t="shared" si="5"/>
        <v>77490000</v>
      </c>
      <c r="L34" s="4">
        <v>2627</v>
      </c>
      <c r="M34" s="4">
        <v>1642</v>
      </c>
      <c r="N34" s="4">
        <v>273</v>
      </c>
      <c r="O34" s="4">
        <v>219</v>
      </c>
      <c r="P34" s="4">
        <v>4417100</v>
      </c>
      <c r="Q34" s="4">
        <v>3644000</v>
      </c>
      <c r="R34" s="5">
        <v>1.7600000000000001E-2</v>
      </c>
      <c r="S34" s="4">
        <v>8066400</v>
      </c>
      <c r="T34" s="4">
        <f t="shared" si="2"/>
        <v>1908640</v>
      </c>
      <c r="U34" s="4">
        <f t="shared" si="6"/>
        <v>1027900</v>
      </c>
      <c r="V34" s="5">
        <v>5.79E-2</v>
      </c>
    </row>
    <row r="35" spans="1:22" x14ac:dyDescent="0.2">
      <c r="A35" s="16" t="s">
        <v>319</v>
      </c>
      <c r="B35" s="4">
        <v>128700</v>
      </c>
      <c r="C35" s="4">
        <v>126100</v>
      </c>
      <c r="D35" s="4">
        <v>2600</v>
      </c>
      <c r="E35" s="4">
        <v>60120000</v>
      </c>
      <c r="F35" s="4">
        <f t="shared" si="4"/>
        <v>-106093268885</v>
      </c>
      <c r="G35" s="4">
        <v>0</v>
      </c>
      <c r="H35" s="4">
        <v>0</v>
      </c>
      <c r="I35" s="4">
        <v>0</v>
      </c>
      <c r="J35" s="4">
        <v>-54645000</v>
      </c>
      <c r="K35" s="4">
        <f t="shared" si="5"/>
        <v>107160000</v>
      </c>
      <c r="L35" s="4">
        <v>435</v>
      </c>
      <c r="M35" s="4">
        <v>536</v>
      </c>
      <c r="N35" s="4">
        <v>19</v>
      </c>
      <c r="O35" s="4">
        <v>31</v>
      </c>
      <c r="P35" s="4">
        <v>420100</v>
      </c>
      <c r="Q35" s="4">
        <v>539800</v>
      </c>
      <c r="R35" s="5">
        <v>-2.0999999999999999E-3</v>
      </c>
      <c r="S35" s="4">
        <v>1027900</v>
      </c>
      <c r="T35" s="4">
        <f t="shared" si="2"/>
        <v>2318010</v>
      </c>
      <c r="U35" s="4">
        <f t="shared" si="6"/>
        <v>1863600</v>
      </c>
      <c r="V35" s="5">
        <v>1.3100000000000001E-2</v>
      </c>
    </row>
    <row r="36" spans="1:22" x14ac:dyDescent="0.2">
      <c r="A36" s="16" t="s">
        <v>318</v>
      </c>
      <c r="B36" s="4">
        <v>65500</v>
      </c>
      <c r="C36" s="4">
        <v>494600</v>
      </c>
      <c r="D36" s="4">
        <v>-429100</v>
      </c>
      <c r="E36" s="4">
        <v>-9754700000</v>
      </c>
      <c r="F36" s="4">
        <f t="shared" si="4"/>
        <v>-106153388885</v>
      </c>
      <c r="G36" s="4">
        <v>0</v>
      </c>
      <c r="H36" s="4">
        <v>0</v>
      </c>
      <c r="I36" s="4">
        <v>0</v>
      </c>
      <c r="J36" s="4">
        <v>61620000</v>
      </c>
      <c r="K36" s="4">
        <f t="shared" si="5"/>
        <v>161805000</v>
      </c>
      <c r="L36" s="4">
        <v>882</v>
      </c>
      <c r="M36" s="4">
        <v>970</v>
      </c>
      <c r="N36" s="4">
        <v>27</v>
      </c>
      <c r="O36" s="4">
        <v>51</v>
      </c>
      <c r="P36" s="4">
        <v>765900</v>
      </c>
      <c r="Q36" s="4">
        <v>984500</v>
      </c>
      <c r="R36" s="5">
        <v>0</v>
      </c>
      <c r="S36" s="4">
        <v>1953500</v>
      </c>
      <c r="T36" s="4">
        <f t="shared" si="2"/>
        <v>2333230</v>
      </c>
      <c r="U36" s="4">
        <f t="shared" si="6"/>
        <v>1863600</v>
      </c>
      <c r="V36" s="5">
        <v>1.9599999999999999E-2</v>
      </c>
    </row>
    <row r="37" spans="1:22" x14ac:dyDescent="0.2">
      <c r="A37" s="16" t="s">
        <v>317</v>
      </c>
      <c r="B37" s="4">
        <v>41600</v>
      </c>
      <c r="C37" s="4">
        <v>469011</v>
      </c>
      <c r="D37" s="4">
        <v>-427411</v>
      </c>
      <c r="E37" s="4">
        <v>-9837740000</v>
      </c>
      <c r="F37" s="4">
        <f t="shared" si="4"/>
        <v>-96398688885</v>
      </c>
      <c r="K37" s="4">
        <f t="shared" si="5"/>
        <v>100185000</v>
      </c>
      <c r="L37" s="4">
        <v>570</v>
      </c>
      <c r="M37" s="4">
        <v>838</v>
      </c>
      <c r="N37" s="4">
        <v>46</v>
      </c>
      <c r="O37" s="4">
        <v>67</v>
      </c>
      <c r="P37" s="4">
        <v>711300</v>
      </c>
      <c r="Q37" s="4">
        <v>969100</v>
      </c>
      <c r="R37" s="5">
        <v>-1.9599999999999999E-2</v>
      </c>
      <c r="S37" s="4">
        <v>1863600</v>
      </c>
      <c r="T37" s="4">
        <f t="shared" si="2"/>
        <v>2437060</v>
      </c>
      <c r="U37" s="4">
        <f t="shared" si="6"/>
        <v>1462300</v>
      </c>
      <c r="V37" s="5">
        <v>2.5600000000000001E-2</v>
      </c>
    </row>
    <row r="38" spans="1:22" x14ac:dyDescent="0.2">
      <c r="A38" s="16" t="s">
        <v>316</v>
      </c>
      <c r="B38" s="4">
        <v>49000</v>
      </c>
      <c r="C38" s="4">
        <v>837008</v>
      </c>
      <c r="D38" s="4">
        <v>-788008</v>
      </c>
      <c r="E38" s="4">
        <v>-18076810000</v>
      </c>
      <c r="F38" s="4">
        <f t="shared" si="4"/>
        <v>-86560948885</v>
      </c>
      <c r="G38" s="4">
        <v>0</v>
      </c>
      <c r="H38" s="4">
        <v>0</v>
      </c>
      <c r="I38" s="4">
        <v>0</v>
      </c>
      <c r="J38" s="4">
        <v>117030000</v>
      </c>
      <c r="K38" s="4">
        <f t="shared" si="5"/>
        <v>100185000</v>
      </c>
      <c r="L38" s="4">
        <v>1289</v>
      </c>
      <c r="M38" s="4">
        <v>1080</v>
      </c>
      <c r="N38" s="4">
        <v>79</v>
      </c>
      <c r="O38" s="4">
        <v>76</v>
      </c>
      <c r="P38" s="4">
        <v>1592900</v>
      </c>
      <c r="Q38" s="4">
        <v>1310400</v>
      </c>
      <c r="R38" s="5">
        <v>6.5000000000000006E-3</v>
      </c>
      <c r="S38" s="4">
        <v>3012900</v>
      </c>
      <c r="T38" s="4">
        <f t="shared" si="2"/>
        <v>2347770</v>
      </c>
      <c r="U38" s="4">
        <f t="shared" si="6"/>
        <v>1462300</v>
      </c>
      <c r="V38" s="5">
        <v>0.03</v>
      </c>
    </row>
    <row r="39" spans="1:22" x14ac:dyDescent="0.2">
      <c r="A39" s="16" t="s">
        <v>315</v>
      </c>
      <c r="B39" s="4">
        <v>49300</v>
      </c>
      <c r="C39" s="4">
        <v>57300</v>
      </c>
      <c r="D39" s="4">
        <v>-8000</v>
      </c>
      <c r="E39" s="4">
        <v>-194510000</v>
      </c>
      <c r="F39" s="4">
        <f t="shared" ref="F39:F44" si="7">E39+F40</f>
        <v>-68484138885</v>
      </c>
      <c r="G39" s="4">
        <v>0</v>
      </c>
      <c r="H39" s="4">
        <v>0</v>
      </c>
      <c r="I39" s="4">
        <v>0</v>
      </c>
      <c r="J39" s="4">
        <v>41775000</v>
      </c>
      <c r="K39" s="4">
        <f t="shared" ref="K39:K44" si="8">J39+K40</f>
        <v>-16845000</v>
      </c>
      <c r="L39" s="4">
        <v>622</v>
      </c>
      <c r="M39" s="4">
        <v>725</v>
      </c>
      <c r="N39" s="4">
        <v>47</v>
      </c>
      <c r="O39" s="4">
        <v>64</v>
      </c>
      <c r="P39" s="4">
        <v>796600</v>
      </c>
      <c r="Q39" s="4">
        <v>1070900</v>
      </c>
      <c r="R39" s="5">
        <v>0</v>
      </c>
      <c r="S39" s="4">
        <v>1868700</v>
      </c>
      <c r="T39" s="4">
        <f t="shared" ref="T39:T44" si="9">AVERAGE(S40:S49)</f>
        <v>2483360</v>
      </c>
      <c r="U39" s="4">
        <f t="shared" ref="U39:U44" si="10">MIN(S40:S44)</f>
        <v>1411800</v>
      </c>
      <c r="V39" s="5">
        <v>3.4099999999999998E-2</v>
      </c>
    </row>
    <row r="40" spans="1:22" x14ac:dyDescent="0.2">
      <c r="A40" s="16" t="s">
        <v>314</v>
      </c>
      <c r="B40" s="4">
        <v>141500</v>
      </c>
      <c r="C40" s="4">
        <v>237400</v>
      </c>
      <c r="D40" s="4">
        <v>-95900</v>
      </c>
      <c r="E40" s="4">
        <v>-2197240000</v>
      </c>
      <c r="F40" s="4">
        <f t="shared" si="7"/>
        <v>-68289628885</v>
      </c>
      <c r="G40" s="4">
        <v>0</v>
      </c>
      <c r="H40" s="4">
        <v>0</v>
      </c>
      <c r="I40" s="4">
        <v>0</v>
      </c>
      <c r="J40" s="4">
        <v>41775000</v>
      </c>
      <c r="K40" s="4">
        <f t="shared" si="8"/>
        <v>-58620000</v>
      </c>
      <c r="L40" s="4">
        <v>589</v>
      </c>
      <c r="M40" s="4">
        <v>490</v>
      </c>
      <c r="N40" s="4">
        <v>57</v>
      </c>
      <c r="O40" s="4">
        <v>55</v>
      </c>
      <c r="P40" s="4">
        <v>947300</v>
      </c>
      <c r="Q40" s="4">
        <v>900700</v>
      </c>
      <c r="R40" s="5">
        <v>1.32E-2</v>
      </c>
      <c r="S40" s="4">
        <v>2010800</v>
      </c>
      <c r="T40" s="4">
        <f t="shared" si="9"/>
        <v>2357800</v>
      </c>
      <c r="U40" s="4">
        <f t="shared" si="10"/>
        <v>1411800</v>
      </c>
      <c r="V40" s="5">
        <v>1.52E-2</v>
      </c>
    </row>
    <row r="41" spans="1:22" x14ac:dyDescent="0.2">
      <c r="A41" s="16" t="s">
        <v>310</v>
      </c>
      <c r="B41" s="4">
        <v>221800</v>
      </c>
      <c r="C41" s="4">
        <v>147300</v>
      </c>
      <c r="D41" s="4">
        <v>74500</v>
      </c>
      <c r="E41" s="4">
        <v>1722440000</v>
      </c>
      <c r="F41" s="4">
        <f t="shared" si="7"/>
        <v>-66092388885</v>
      </c>
      <c r="G41" s="4">
        <v>0</v>
      </c>
      <c r="H41" s="4">
        <v>0</v>
      </c>
      <c r="I41" s="4">
        <v>0</v>
      </c>
      <c r="J41" s="4">
        <v>41220000</v>
      </c>
      <c r="K41" s="4">
        <f t="shared" si="8"/>
        <v>-100395000</v>
      </c>
      <c r="L41" s="4">
        <v>692</v>
      </c>
      <c r="M41" s="4">
        <v>695</v>
      </c>
      <c r="N41" s="4">
        <v>77</v>
      </c>
      <c r="O41" s="4">
        <v>53</v>
      </c>
      <c r="P41" s="4">
        <v>1240000</v>
      </c>
      <c r="Q41" s="4">
        <v>1108900</v>
      </c>
      <c r="R41" s="5">
        <v>1.5600000000000001E-2</v>
      </c>
      <c r="S41" s="4">
        <v>2349100</v>
      </c>
      <c r="T41" s="4">
        <f t="shared" si="9"/>
        <v>2170930</v>
      </c>
      <c r="U41" s="4">
        <f t="shared" si="10"/>
        <v>1411800</v>
      </c>
      <c r="V41" s="5">
        <v>2.58E-2</v>
      </c>
    </row>
    <row r="42" spans="1:22" x14ac:dyDescent="0.2">
      <c r="A42" s="16" t="s">
        <v>309</v>
      </c>
      <c r="B42" s="4">
        <v>53400</v>
      </c>
      <c r="C42" s="4">
        <v>115205</v>
      </c>
      <c r="D42" s="4">
        <v>-61805</v>
      </c>
      <c r="E42" s="4">
        <v>-1405420000</v>
      </c>
      <c r="F42" s="4">
        <f t="shared" si="7"/>
        <v>-67814828885</v>
      </c>
      <c r="G42" s="4">
        <v>0</v>
      </c>
      <c r="H42" s="4">
        <v>0</v>
      </c>
      <c r="I42" s="4">
        <v>0</v>
      </c>
      <c r="J42" s="4">
        <v>13710000</v>
      </c>
      <c r="K42" s="4">
        <f t="shared" si="8"/>
        <v>-141615000</v>
      </c>
      <c r="L42" s="4">
        <v>430</v>
      </c>
      <c r="M42" s="4">
        <v>514</v>
      </c>
      <c r="N42" s="4">
        <v>26</v>
      </c>
      <c r="O42" s="4">
        <v>59</v>
      </c>
      <c r="P42" s="4">
        <v>478100</v>
      </c>
      <c r="Q42" s="4">
        <v>873700</v>
      </c>
      <c r="R42" s="5">
        <v>-1.3300000000000001E-2</v>
      </c>
      <c r="S42" s="4">
        <v>1462300</v>
      </c>
      <c r="T42" s="4">
        <f t="shared" si="9"/>
        <v>2090570</v>
      </c>
      <c r="U42" s="4">
        <f t="shared" si="10"/>
        <v>1411800</v>
      </c>
      <c r="V42" s="5">
        <v>2.18E-2</v>
      </c>
    </row>
    <row r="43" spans="1:22" x14ac:dyDescent="0.2">
      <c r="A43" s="16" t="s">
        <v>306</v>
      </c>
      <c r="B43" s="4">
        <v>25000</v>
      </c>
      <c r="C43" s="4">
        <v>295500</v>
      </c>
      <c r="D43" s="4">
        <v>-270500</v>
      </c>
      <c r="E43" s="4">
        <v>-6160700000</v>
      </c>
      <c r="F43" s="4">
        <f t="shared" si="7"/>
        <v>-66409408885</v>
      </c>
      <c r="G43" s="4">
        <v>0</v>
      </c>
      <c r="H43" s="4">
        <v>0</v>
      </c>
      <c r="I43" s="4">
        <v>0</v>
      </c>
      <c r="J43" s="4">
        <v>204450000</v>
      </c>
      <c r="K43" s="4">
        <f t="shared" si="8"/>
        <v>-155325000</v>
      </c>
      <c r="L43" s="4">
        <v>725</v>
      </c>
      <c r="M43" s="4">
        <v>658</v>
      </c>
      <c r="N43" s="4">
        <v>52</v>
      </c>
      <c r="O43" s="4">
        <v>69</v>
      </c>
      <c r="P43" s="4">
        <v>991100</v>
      </c>
      <c r="Q43" s="4">
        <v>1132700</v>
      </c>
      <c r="R43" s="5">
        <v>1.5600000000000001E-2</v>
      </c>
      <c r="S43" s="4">
        <v>2125800</v>
      </c>
      <c r="T43" s="4">
        <f t="shared" si="9"/>
        <v>1944880</v>
      </c>
      <c r="U43" s="4">
        <f t="shared" si="10"/>
        <v>1411800</v>
      </c>
      <c r="V43" s="5">
        <v>2.8199999999999999E-2</v>
      </c>
    </row>
    <row r="44" spans="1:22" x14ac:dyDescent="0.2">
      <c r="A44" s="16" t="s">
        <v>305</v>
      </c>
      <c r="B44" s="4">
        <v>11900</v>
      </c>
      <c r="C44" s="4">
        <v>202800</v>
      </c>
      <c r="D44" s="4">
        <v>-190900</v>
      </c>
      <c r="E44" s="4">
        <v>-4319220000</v>
      </c>
      <c r="F44" s="4">
        <f t="shared" si="7"/>
        <v>-60248708885</v>
      </c>
      <c r="G44" s="4">
        <v>0</v>
      </c>
      <c r="H44" s="4">
        <v>0</v>
      </c>
      <c r="I44" s="4">
        <v>0</v>
      </c>
      <c r="J44" s="4">
        <v>-945000</v>
      </c>
      <c r="K44" s="4">
        <f t="shared" si="8"/>
        <v>-359775000</v>
      </c>
      <c r="L44" s="4">
        <v>406</v>
      </c>
      <c r="M44" s="4">
        <v>642</v>
      </c>
      <c r="N44" s="4">
        <v>15</v>
      </c>
      <c r="O44" s="4">
        <v>49</v>
      </c>
      <c r="P44" s="4">
        <v>436600</v>
      </c>
      <c r="Q44" s="4">
        <v>973300</v>
      </c>
      <c r="R44" s="5">
        <v>-6.6E-3</v>
      </c>
      <c r="S44" s="4">
        <v>1411800</v>
      </c>
      <c r="T44" s="4">
        <f t="shared" si="9"/>
        <v>1895820</v>
      </c>
      <c r="U44" s="4">
        <f t="shared" si="10"/>
        <v>2105700</v>
      </c>
      <c r="V44" s="5">
        <v>2.4E-2</v>
      </c>
    </row>
    <row r="45" spans="1:22" x14ac:dyDescent="0.2">
      <c r="A45" s="16" t="s">
        <v>304</v>
      </c>
      <c r="B45" s="4">
        <v>384400</v>
      </c>
      <c r="C45" s="4">
        <v>21400</v>
      </c>
      <c r="D45" s="4">
        <v>363000</v>
      </c>
      <c r="E45" s="4">
        <v>8044280154</v>
      </c>
      <c r="F45" s="4">
        <f t="shared" ref="F45:F110" si="11">E45+F46</f>
        <v>-55929488885</v>
      </c>
      <c r="G45" s="4">
        <v>0</v>
      </c>
      <c r="H45" s="4">
        <v>0</v>
      </c>
      <c r="I45" s="4">
        <v>0</v>
      </c>
      <c r="J45" s="4">
        <v>-12945000</v>
      </c>
      <c r="K45" s="4">
        <f t="shared" ref="K45:K57" si="12">J45+K46</f>
        <v>-358830000</v>
      </c>
      <c r="L45" s="4">
        <v>2073</v>
      </c>
      <c r="M45" s="4">
        <v>986</v>
      </c>
      <c r="N45" s="4">
        <v>203</v>
      </c>
      <c r="O45" s="4">
        <v>96</v>
      </c>
      <c r="P45" s="4">
        <v>3356600</v>
      </c>
      <c r="Q45" s="4">
        <v>1696400</v>
      </c>
      <c r="R45" s="5">
        <v>6.8600000000000008E-2</v>
      </c>
      <c r="S45" s="4">
        <v>5121600</v>
      </c>
      <c r="T45" s="4">
        <f t="shared" ref="T45:T101" si="13">AVERAGE(S46:S55)</f>
        <v>1486670</v>
      </c>
      <c r="U45" s="4">
        <f t="shared" ref="U45:U106" si="14">MIN(S46:S50)</f>
        <v>755200</v>
      </c>
      <c r="V45" s="5">
        <v>6.4199999999999993E-2</v>
      </c>
    </row>
    <row r="46" spans="1:22" x14ac:dyDescent="0.2">
      <c r="A46" s="16" t="s">
        <v>303</v>
      </c>
      <c r="B46" s="4">
        <v>74500</v>
      </c>
      <c r="C46" s="4">
        <v>114400</v>
      </c>
      <c r="D46" s="4">
        <v>-39900</v>
      </c>
      <c r="E46" s="4">
        <v>-879240000</v>
      </c>
      <c r="F46" s="4">
        <f t="shared" si="11"/>
        <v>-63973769039</v>
      </c>
      <c r="G46" s="4">
        <v>0</v>
      </c>
      <c r="H46" s="4">
        <v>0</v>
      </c>
      <c r="I46" s="4">
        <v>0</v>
      </c>
      <c r="J46" s="4">
        <v>-58515000</v>
      </c>
      <c r="K46" s="4">
        <f t="shared" si="12"/>
        <v>-345885000</v>
      </c>
      <c r="L46" s="4">
        <v>372</v>
      </c>
      <c r="M46" s="4">
        <v>881</v>
      </c>
      <c r="N46" s="4">
        <v>29</v>
      </c>
      <c r="O46" s="4">
        <v>75</v>
      </c>
      <c r="P46" s="4">
        <v>557500</v>
      </c>
      <c r="Q46" s="4">
        <v>1400100</v>
      </c>
      <c r="R46" s="5">
        <v>-2.6000000000000002E-2</v>
      </c>
      <c r="S46" s="4">
        <v>2105700</v>
      </c>
      <c r="T46" s="4">
        <f t="shared" si="13"/>
        <v>1356865.9</v>
      </c>
      <c r="U46" s="4">
        <f t="shared" si="14"/>
        <v>480400</v>
      </c>
      <c r="V46" s="5">
        <v>2.5399999999999999E-2</v>
      </c>
    </row>
    <row r="47" spans="1:22" x14ac:dyDescent="0.2">
      <c r="A47" s="16" t="s">
        <v>299</v>
      </c>
      <c r="B47" s="4">
        <v>618410</v>
      </c>
      <c r="C47" s="4">
        <v>3200</v>
      </c>
      <c r="D47" s="4">
        <v>615210</v>
      </c>
      <c r="E47" s="4">
        <v>13299284526</v>
      </c>
      <c r="F47" s="4">
        <f t="shared" si="11"/>
        <v>-63094529039</v>
      </c>
      <c r="G47" s="4">
        <v>0</v>
      </c>
      <c r="H47" s="4">
        <v>0</v>
      </c>
      <c r="I47" s="4">
        <v>0</v>
      </c>
      <c r="J47" s="4">
        <v>-58515000</v>
      </c>
      <c r="K47" s="4">
        <f t="shared" si="12"/>
        <v>-287370000</v>
      </c>
      <c r="L47" s="4">
        <v>990</v>
      </c>
      <c r="M47" s="4">
        <v>768</v>
      </c>
      <c r="N47" s="4">
        <v>107</v>
      </c>
      <c r="O47" s="4">
        <v>67</v>
      </c>
      <c r="P47" s="4">
        <v>1662800</v>
      </c>
      <c r="Q47" s="4">
        <v>1220500</v>
      </c>
      <c r="R47" s="5">
        <v>2.3599999999999999E-2</v>
      </c>
      <c r="S47" s="4">
        <v>2901900</v>
      </c>
      <c r="T47" s="4">
        <f t="shared" si="13"/>
        <v>1155157.1000000001</v>
      </c>
      <c r="U47" s="4">
        <f t="shared" si="14"/>
        <v>480400</v>
      </c>
      <c r="V47" s="5">
        <v>3.2099999999999997E-2</v>
      </c>
    </row>
    <row r="48" spans="1:22" x14ac:dyDescent="0.2">
      <c r="A48" s="16" t="s">
        <v>298</v>
      </c>
      <c r="B48" s="4">
        <v>70500</v>
      </c>
      <c r="C48" s="4">
        <v>15900</v>
      </c>
      <c r="D48" s="4">
        <v>54600</v>
      </c>
      <c r="E48" s="4">
        <v>1158120000</v>
      </c>
      <c r="F48" s="4">
        <f t="shared" si="11"/>
        <v>-76393813565</v>
      </c>
      <c r="G48" s="4">
        <v>0</v>
      </c>
      <c r="H48" s="4">
        <v>0</v>
      </c>
      <c r="I48" s="4">
        <v>0</v>
      </c>
      <c r="J48" s="4">
        <v>-253965000</v>
      </c>
      <c r="K48" s="4">
        <f t="shared" si="12"/>
        <v>-228855000</v>
      </c>
      <c r="L48" s="4">
        <v>623</v>
      </c>
      <c r="M48" s="4">
        <v>576</v>
      </c>
      <c r="N48" s="4">
        <v>53</v>
      </c>
      <c r="O48" s="4">
        <v>69</v>
      </c>
      <c r="P48" s="4">
        <v>976800</v>
      </c>
      <c r="Q48" s="4">
        <v>1143200</v>
      </c>
      <c r="R48" s="5">
        <v>1.44E-2</v>
      </c>
      <c r="S48" s="4">
        <v>2120000</v>
      </c>
      <c r="T48" s="4">
        <f t="shared" si="13"/>
        <v>982937.2</v>
      </c>
      <c r="U48" s="4">
        <f t="shared" si="14"/>
        <v>480400</v>
      </c>
      <c r="V48" s="5">
        <v>1.41E-2</v>
      </c>
    </row>
    <row r="49" spans="1:22" x14ac:dyDescent="0.2">
      <c r="A49" s="16" t="s">
        <v>286</v>
      </c>
      <c r="B49" s="4">
        <v>5800</v>
      </c>
      <c r="C49" s="4">
        <v>395900</v>
      </c>
      <c r="D49" s="4">
        <v>-390100</v>
      </c>
      <c r="E49" s="4">
        <v>-8021600000</v>
      </c>
      <c r="F49" s="4">
        <f t="shared" si="11"/>
        <v>-77551933565</v>
      </c>
      <c r="G49" s="4">
        <v>0</v>
      </c>
      <c r="H49" s="4">
        <v>0</v>
      </c>
      <c r="I49" s="4">
        <v>0</v>
      </c>
      <c r="J49" s="4">
        <v>48705000</v>
      </c>
      <c r="K49" s="4">
        <f t="shared" si="12"/>
        <v>25110000</v>
      </c>
      <c r="L49" s="4">
        <v>917</v>
      </c>
      <c r="M49" s="4">
        <v>749</v>
      </c>
      <c r="N49" s="4">
        <v>83</v>
      </c>
      <c r="O49" s="4">
        <v>90</v>
      </c>
      <c r="P49" s="4">
        <v>1519800</v>
      </c>
      <c r="Q49" s="4">
        <v>1611800</v>
      </c>
      <c r="R49" s="5">
        <v>3.4700000000000002E-2</v>
      </c>
      <c r="S49" s="4">
        <v>3224600</v>
      </c>
      <c r="T49" s="4">
        <f t="shared" si="13"/>
        <v>899963.1</v>
      </c>
      <c r="U49" s="4">
        <f t="shared" si="14"/>
        <v>480400</v>
      </c>
      <c r="V49" s="5">
        <v>4.9699999999999994E-2</v>
      </c>
    </row>
    <row r="50" spans="1:22" x14ac:dyDescent="0.2">
      <c r="A50" s="16" t="s">
        <v>285</v>
      </c>
      <c r="B50" s="4">
        <v>119600</v>
      </c>
      <c r="C50" s="4">
        <v>239000</v>
      </c>
      <c r="D50" s="4">
        <v>-119400</v>
      </c>
      <c r="E50" s="4">
        <v>-2407810000</v>
      </c>
      <c r="F50" s="4">
        <f t="shared" si="11"/>
        <v>-69530333565</v>
      </c>
      <c r="K50" s="4">
        <f t="shared" si="12"/>
        <v>-23595000</v>
      </c>
      <c r="L50" s="4">
        <v>259</v>
      </c>
      <c r="M50" s="4">
        <v>330</v>
      </c>
      <c r="N50" s="4">
        <v>12</v>
      </c>
      <c r="O50" s="4">
        <v>8</v>
      </c>
      <c r="P50" s="4">
        <v>262800</v>
      </c>
      <c r="Q50" s="4">
        <v>285400</v>
      </c>
      <c r="R50" s="5">
        <v>0</v>
      </c>
      <c r="S50" s="4">
        <v>755200</v>
      </c>
      <c r="T50" s="4">
        <f t="shared" si="13"/>
        <v>922945.7</v>
      </c>
      <c r="U50" s="4">
        <f t="shared" si="14"/>
        <v>480400</v>
      </c>
      <c r="V50" s="5">
        <v>7.4999999999999997E-3</v>
      </c>
    </row>
    <row r="51" spans="1:22" x14ac:dyDescent="0.2">
      <c r="A51" s="16" t="s">
        <v>284</v>
      </c>
      <c r="B51" s="4">
        <v>500</v>
      </c>
      <c r="C51" s="4">
        <v>26800</v>
      </c>
      <c r="D51" s="4">
        <v>-26300</v>
      </c>
      <c r="E51" s="4">
        <v>-534060000</v>
      </c>
      <c r="F51" s="4">
        <f t="shared" si="11"/>
        <v>-67122523565</v>
      </c>
      <c r="G51" s="4">
        <v>0</v>
      </c>
      <c r="H51" s="4">
        <v>0</v>
      </c>
      <c r="I51" s="4">
        <v>0</v>
      </c>
      <c r="J51" s="4">
        <v>-24300000</v>
      </c>
      <c r="K51" s="4">
        <f t="shared" si="12"/>
        <v>-23595000</v>
      </c>
      <c r="L51" s="4">
        <v>159</v>
      </c>
      <c r="M51" s="4">
        <v>294</v>
      </c>
      <c r="N51" s="4">
        <v>8</v>
      </c>
      <c r="O51" s="4">
        <v>8</v>
      </c>
      <c r="P51" s="4">
        <v>178500</v>
      </c>
      <c r="Q51" s="4">
        <v>268100</v>
      </c>
      <c r="R51" s="5">
        <v>-7.4000000000000003E-3</v>
      </c>
      <c r="S51" s="4">
        <v>480400</v>
      </c>
      <c r="T51" s="4">
        <f t="shared" si="13"/>
        <v>1031821.2</v>
      </c>
      <c r="U51" s="4">
        <f t="shared" si="14"/>
        <v>658700</v>
      </c>
      <c r="V51" s="5">
        <v>9.8999999999999991E-3</v>
      </c>
    </row>
    <row r="52" spans="1:22" x14ac:dyDescent="0.2">
      <c r="A52" s="16" t="s">
        <v>283</v>
      </c>
      <c r="B52" s="4">
        <v>5000</v>
      </c>
      <c r="C52" s="4">
        <v>22600</v>
      </c>
      <c r="D52" s="4">
        <v>-17600</v>
      </c>
      <c r="E52" s="4">
        <v>-359490000</v>
      </c>
      <c r="F52" s="4">
        <f t="shared" si="11"/>
        <v>-66588463565</v>
      </c>
      <c r="G52" s="4">
        <v>0</v>
      </c>
      <c r="H52" s="4">
        <v>0</v>
      </c>
      <c r="I52" s="4">
        <v>0</v>
      </c>
      <c r="J52" s="4">
        <v>-18345000</v>
      </c>
      <c r="K52" s="4">
        <f t="shared" si="12"/>
        <v>705000</v>
      </c>
      <c r="L52" s="4">
        <v>181</v>
      </c>
      <c r="M52" s="4">
        <v>366</v>
      </c>
      <c r="N52" s="4">
        <v>7</v>
      </c>
      <c r="O52" s="4">
        <v>22</v>
      </c>
      <c r="P52" s="4">
        <v>165100</v>
      </c>
      <c r="Q52" s="4">
        <v>418100</v>
      </c>
      <c r="R52" s="5">
        <v>-9.7999999999999997E-3</v>
      </c>
      <c r="S52" s="4">
        <v>658700</v>
      </c>
      <c r="T52" s="4">
        <f t="shared" si="13"/>
        <v>1082741.2</v>
      </c>
      <c r="U52" s="4">
        <f t="shared" si="14"/>
        <v>668900</v>
      </c>
      <c r="V52" s="5">
        <v>1.7000000000000001E-2</v>
      </c>
    </row>
    <row r="53" spans="1:22" x14ac:dyDescent="0.2">
      <c r="A53" s="16" t="s">
        <v>282</v>
      </c>
      <c r="B53" s="4">
        <v>36900</v>
      </c>
      <c r="C53" s="4">
        <v>10800</v>
      </c>
      <c r="D53" s="4">
        <v>26100</v>
      </c>
      <c r="E53" s="4">
        <v>536550000</v>
      </c>
      <c r="F53" s="4">
        <f t="shared" si="11"/>
        <v>-66228973565</v>
      </c>
      <c r="G53" s="4">
        <v>0</v>
      </c>
      <c r="H53" s="4">
        <v>0</v>
      </c>
      <c r="I53" s="4">
        <v>0</v>
      </c>
      <c r="J53" s="4">
        <v>98835000</v>
      </c>
      <c r="K53" s="4">
        <f t="shared" si="12"/>
        <v>19050000</v>
      </c>
      <c r="L53" s="4">
        <v>230</v>
      </c>
      <c r="M53" s="4">
        <v>314</v>
      </c>
      <c r="N53" s="4">
        <v>8</v>
      </c>
      <c r="O53" s="4">
        <v>18</v>
      </c>
      <c r="P53" s="4">
        <v>219700</v>
      </c>
      <c r="Q53" s="4">
        <v>359000</v>
      </c>
      <c r="R53" s="5">
        <v>0</v>
      </c>
      <c r="S53" s="4">
        <v>668900</v>
      </c>
      <c r="T53" s="4">
        <f t="shared" si="13"/>
        <v>1120711.8999999999</v>
      </c>
      <c r="U53" s="4">
        <f t="shared" si="14"/>
        <v>397801</v>
      </c>
      <c r="V53" s="5">
        <v>9.7000000000000003E-3</v>
      </c>
    </row>
    <row r="54" spans="1:22" x14ac:dyDescent="0.2">
      <c r="A54" s="16" t="s">
        <v>281</v>
      </c>
      <c r="B54" s="4">
        <v>5100</v>
      </c>
      <c r="C54" s="4">
        <v>800</v>
      </c>
      <c r="D54" s="4">
        <v>4300</v>
      </c>
      <c r="E54" s="4">
        <v>88850000</v>
      </c>
      <c r="F54" s="4">
        <f t="shared" si="11"/>
        <v>-66765523565</v>
      </c>
      <c r="K54" s="4">
        <f t="shared" si="12"/>
        <v>-79785000</v>
      </c>
      <c r="L54" s="4">
        <v>361</v>
      </c>
      <c r="M54" s="4">
        <v>292</v>
      </c>
      <c r="N54" s="4">
        <v>25</v>
      </c>
      <c r="O54" s="4">
        <v>22</v>
      </c>
      <c r="P54" s="4">
        <v>508200</v>
      </c>
      <c r="Q54" s="4">
        <v>412800</v>
      </c>
      <c r="R54" s="5">
        <v>7.4000000000000003E-3</v>
      </c>
      <c r="S54" s="4">
        <v>921200</v>
      </c>
      <c r="T54" s="4">
        <f t="shared" si="13"/>
        <v>1153517.8999999999</v>
      </c>
      <c r="U54" s="4">
        <f t="shared" si="14"/>
        <v>397801</v>
      </c>
      <c r="V54" s="5">
        <v>2.3900000000000001E-2</v>
      </c>
    </row>
    <row r="55" spans="1:22" x14ac:dyDescent="0.2">
      <c r="A55" s="16" t="s">
        <v>280</v>
      </c>
      <c r="B55" s="4">
        <v>100100</v>
      </c>
      <c r="C55" s="4">
        <v>600</v>
      </c>
      <c r="D55" s="4">
        <v>99500</v>
      </c>
      <c r="E55" s="4">
        <v>2033590000</v>
      </c>
      <c r="F55" s="4">
        <f t="shared" si="11"/>
        <v>-66854373565</v>
      </c>
      <c r="G55" s="4">
        <v>0</v>
      </c>
      <c r="H55" s="4">
        <v>0</v>
      </c>
      <c r="I55" s="4">
        <v>0</v>
      </c>
      <c r="J55" s="4">
        <v>-6135000</v>
      </c>
      <c r="K55" s="4">
        <f t="shared" si="12"/>
        <v>-79785000</v>
      </c>
      <c r="L55" s="4">
        <v>193</v>
      </c>
      <c r="M55" s="4">
        <v>360</v>
      </c>
      <c r="N55" s="4">
        <v>23</v>
      </c>
      <c r="O55" s="4">
        <v>35</v>
      </c>
      <c r="P55" s="4">
        <v>347700</v>
      </c>
      <c r="Q55" s="4">
        <v>659600</v>
      </c>
      <c r="R55" s="5">
        <v>2.5000000000000001E-3</v>
      </c>
      <c r="S55" s="4">
        <v>1030100</v>
      </c>
      <c r="T55" s="4">
        <f t="shared" si="13"/>
        <v>1255494.2</v>
      </c>
      <c r="U55" s="4">
        <f t="shared" si="14"/>
        <v>397801</v>
      </c>
      <c r="V55" s="5">
        <v>1.2199999999999999E-2</v>
      </c>
    </row>
    <row r="56" spans="1:22" x14ac:dyDescent="0.2">
      <c r="A56" s="16" t="s">
        <v>279</v>
      </c>
      <c r="B56" s="4">
        <v>14800</v>
      </c>
      <c r="C56" s="4">
        <v>153300</v>
      </c>
      <c r="D56" s="4">
        <v>-138500</v>
      </c>
      <c r="E56" s="4">
        <v>-2836920000</v>
      </c>
      <c r="F56" s="4">
        <f t="shared" si="11"/>
        <v>-68887963565</v>
      </c>
      <c r="G56" s="4">
        <v>0</v>
      </c>
      <c r="H56" s="4">
        <v>0</v>
      </c>
      <c r="I56" s="4">
        <v>0</v>
      </c>
      <c r="J56" s="4">
        <v>-67470000</v>
      </c>
      <c r="K56" s="4">
        <f t="shared" si="12"/>
        <v>-73650000</v>
      </c>
      <c r="R56" s="5">
        <v>-4.7999999999999996E-3</v>
      </c>
      <c r="S56" s="4">
        <v>807659</v>
      </c>
      <c r="T56" s="4">
        <f t="shared" si="13"/>
        <v>1330433.7</v>
      </c>
      <c r="U56" s="4">
        <f t="shared" si="14"/>
        <v>397801</v>
      </c>
      <c r="V56" s="5">
        <v>1.46E-2</v>
      </c>
    </row>
    <row r="57" spans="1:22" x14ac:dyDescent="0.2">
      <c r="A57" s="16" t="s">
        <v>278</v>
      </c>
      <c r="B57" s="4">
        <v>25400</v>
      </c>
      <c r="C57" s="4">
        <v>179800</v>
      </c>
      <c r="D57" s="4">
        <v>-154400</v>
      </c>
      <c r="E57" s="4">
        <v>-3131410000</v>
      </c>
      <c r="F57" s="4">
        <f t="shared" si="11"/>
        <v>-66051043565</v>
      </c>
      <c r="K57" s="4">
        <f t="shared" si="12"/>
        <v>-6180000</v>
      </c>
      <c r="R57" s="5">
        <v>-2.3999999999999998E-3</v>
      </c>
      <c r="S57" s="4">
        <v>884812</v>
      </c>
      <c r="T57" s="4">
        <f t="shared" si="13"/>
        <v>1357524.7</v>
      </c>
      <c r="U57" s="4">
        <f t="shared" si="14"/>
        <v>397801</v>
      </c>
      <c r="V57" s="5">
        <v>1.47E-2</v>
      </c>
    </row>
    <row r="58" spans="1:22" x14ac:dyDescent="0.2">
      <c r="A58" s="16" t="s">
        <v>275</v>
      </c>
      <c r="B58" s="4">
        <v>104500</v>
      </c>
      <c r="C58" s="4">
        <v>44100</v>
      </c>
      <c r="D58" s="4">
        <v>60400</v>
      </c>
      <c r="E58" s="4">
        <v>1246770000</v>
      </c>
      <c r="F58" s="4">
        <f t="shared" si="11"/>
        <v>-62919633565</v>
      </c>
      <c r="K58" s="4">
        <f>J58+K59</f>
        <v>-6180000</v>
      </c>
      <c r="R58" s="5">
        <v>-7.1999999999999998E-3</v>
      </c>
      <c r="S58" s="4">
        <v>397801</v>
      </c>
      <c r="T58" s="4">
        <f t="shared" si="13"/>
        <v>1371897.2</v>
      </c>
      <c r="U58" s="4">
        <f t="shared" si="14"/>
        <v>985026</v>
      </c>
      <c r="V58" s="5">
        <v>1.21E-2</v>
      </c>
    </row>
    <row r="59" spans="1:22" x14ac:dyDescent="0.2">
      <c r="A59" s="16" t="s">
        <v>274</v>
      </c>
      <c r="B59" s="4">
        <v>4200</v>
      </c>
      <c r="C59" s="4">
        <v>491700</v>
      </c>
      <c r="D59" s="4">
        <v>-487500</v>
      </c>
      <c r="E59" s="4">
        <v>-10054850000</v>
      </c>
      <c r="F59" s="4">
        <f t="shared" si="11"/>
        <v>-64166403565</v>
      </c>
      <c r="G59" s="4">
        <v>0</v>
      </c>
      <c r="H59" s="4">
        <v>0</v>
      </c>
      <c r="I59" s="4">
        <v>0</v>
      </c>
      <c r="J59" s="4">
        <v>-6180000</v>
      </c>
      <c r="K59" s="4">
        <f>J59</f>
        <v>-6180000</v>
      </c>
      <c r="R59" s="5">
        <v>-1.9E-2</v>
      </c>
      <c r="S59" s="4">
        <v>2394859</v>
      </c>
      <c r="T59" s="4">
        <f t="shared" si="13"/>
        <v>1265449.8</v>
      </c>
      <c r="U59" s="4">
        <f t="shared" si="14"/>
        <v>985026</v>
      </c>
      <c r="V59" s="5">
        <v>3.1200000000000002E-2</v>
      </c>
    </row>
    <row r="60" spans="1:22" x14ac:dyDescent="0.2">
      <c r="A60" s="16" t="s">
        <v>273</v>
      </c>
      <c r="B60" s="4">
        <v>47400</v>
      </c>
      <c r="C60" s="4">
        <v>174900</v>
      </c>
      <c r="D60" s="4">
        <v>-127500</v>
      </c>
      <c r="E60" s="4">
        <v>-2661880000</v>
      </c>
      <c r="F60" s="4">
        <f t="shared" si="11"/>
        <v>-54111553565</v>
      </c>
      <c r="R60" s="5">
        <v>7.1999999999999998E-3</v>
      </c>
      <c r="S60" s="4">
        <v>985026</v>
      </c>
      <c r="T60" s="4">
        <f t="shared" si="13"/>
        <v>1227121.8999999999</v>
      </c>
      <c r="U60" s="4">
        <f t="shared" si="14"/>
        <v>1048607</v>
      </c>
      <c r="V60" s="5">
        <v>1.67E-2</v>
      </c>
    </row>
    <row r="61" spans="1:22" x14ac:dyDescent="0.2">
      <c r="A61" s="16" t="s">
        <v>268</v>
      </c>
      <c r="B61" s="4">
        <v>19200</v>
      </c>
      <c r="C61" s="4">
        <v>304700</v>
      </c>
      <c r="D61" s="4">
        <v>-285500</v>
      </c>
      <c r="E61" s="4">
        <v>-5947150000</v>
      </c>
      <c r="F61" s="4">
        <f t="shared" si="11"/>
        <v>-51449673565</v>
      </c>
      <c r="R61" s="5">
        <v>2.3999999999999998E-3</v>
      </c>
      <c r="S61" s="4">
        <v>1569155</v>
      </c>
      <c r="T61" s="4">
        <f t="shared" si="13"/>
        <v>1135732.2</v>
      </c>
      <c r="U61" s="4">
        <f t="shared" si="14"/>
        <v>1048607</v>
      </c>
      <c r="V61" s="5">
        <v>1.9099999999999999E-2</v>
      </c>
    </row>
    <row r="62" spans="1:22" x14ac:dyDescent="0.2">
      <c r="A62" s="16" t="s">
        <v>266</v>
      </c>
      <c r="B62" s="4">
        <v>513400</v>
      </c>
      <c r="C62" s="4">
        <v>238300</v>
      </c>
      <c r="D62" s="4">
        <v>275100</v>
      </c>
      <c r="E62" s="4">
        <v>5722710000</v>
      </c>
      <c r="F62" s="4">
        <f t="shared" si="11"/>
        <v>-45502523565</v>
      </c>
      <c r="R62" s="5">
        <v>-4.6999999999999993E-3</v>
      </c>
      <c r="S62" s="4">
        <v>1167900</v>
      </c>
      <c r="T62" s="4">
        <f t="shared" si="13"/>
        <v>1170355</v>
      </c>
      <c r="U62" s="4">
        <f t="shared" si="14"/>
        <v>1048607</v>
      </c>
      <c r="V62" s="5">
        <v>1.9099999999999999E-2</v>
      </c>
    </row>
    <row r="63" spans="1:22" x14ac:dyDescent="0.2">
      <c r="A63" s="16" t="s">
        <v>265</v>
      </c>
      <c r="B63" s="4">
        <v>168550</v>
      </c>
      <c r="C63" s="4">
        <v>6900</v>
      </c>
      <c r="D63" s="4">
        <v>161650</v>
      </c>
      <c r="E63" s="4">
        <v>3390880000</v>
      </c>
      <c r="F63" s="4">
        <f t="shared" si="11"/>
        <v>-51225233565</v>
      </c>
      <c r="R63" s="5">
        <v>-2.3E-3</v>
      </c>
      <c r="S63" s="4">
        <v>1048607</v>
      </c>
      <c r="T63" s="4">
        <f t="shared" si="13"/>
        <v>1135012.1000000001</v>
      </c>
      <c r="U63" s="4">
        <f t="shared" si="14"/>
        <v>541526</v>
      </c>
      <c r="V63" s="5">
        <v>1.66E-2</v>
      </c>
    </row>
    <row r="64" spans="1:22" x14ac:dyDescent="0.2">
      <c r="A64" s="16" t="s">
        <v>247</v>
      </c>
      <c r="B64" s="4">
        <v>100300</v>
      </c>
      <c r="C64" s="4">
        <v>300</v>
      </c>
      <c r="D64" s="4">
        <v>100000</v>
      </c>
      <c r="E64" s="4">
        <v>2081070000</v>
      </c>
      <c r="F64" s="4">
        <f t="shared" si="11"/>
        <v>-54616113565</v>
      </c>
      <c r="R64" s="5">
        <v>4.7999999999999996E-3</v>
      </c>
      <c r="S64" s="4">
        <v>1249260</v>
      </c>
      <c r="T64" s="4">
        <f t="shared" si="13"/>
        <v>1063299.5</v>
      </c>
      <c r="U64" s="4">
        <f t="shared" si="14"/>
        <v>541526</v>
      </c>
      <c r="V64" s="5">
        <v>1.9099999999999999E-2</v>
      </c>
    </row>
    <row r="65" spans="1:22" x14ac:dyDescent="0.2">
      <c r="A65" s="16" t="s">
        <v>239</v>
      </c>
      <c r="B65" s="4">
        <v>543200</v>
      </c>
      <c r="C65" s="4">
        <v>30300</v>
      </c>
      <c r="D65" s="4">
        <v>512900</v>
      </c>
      <c r="E65" s="4">
        <v>10668180000</v>
      </c>
      <c r="F65" s="4">
        <f t="shared" si="11"/>
        <v>-56697183565</v>
      </c>
      <c r="R65" s="5">
        <v>1.46E-2</v>
      </c>
      <c r="S65" s="4">
        <v>2049863</v>
      </c>
      <c r="T65" s="4">
        <f t="shared" si="13"/>
        <v>911564.6</v>
      </c>
      <c r="U65" s="4">
        <f t="shared" si="14"/>
        <v>541526</v>
      </c>
      <c r="V65" s="5">
        <v>3.3000000000000002E-2</v>
      </c>
    </row>
    <row r="66" spans="1:22" x14ac:dyDescent="0.2">
      <c r="A66" s="16" t="s">
        <v>238</v>
      </c>
      <c r="B66" s="4">
        <v>28700</v>
      </c>
      <c r="C66" s="4">
        <v>300</v>
      </c>
      <c r="D66" s="4">
        <v>28400</v>
      </c>
      <c r="E66" s="4">
        <v>584020000</v>
      </c>
      <c r="F66" s="4">
        <f t="shared" si="11"/>
        <v>-67365363565</v>
      </c>
      <c r="R66" s="5">
        <v>9.8999999999999991E-3</v>
      </c>
      <c r="S66" s="4">
        <v>1557054</v>
      </c>
      <c r="T66" s="4">
        <f t="shared" si="13"/>
        <v>822272.4</v>
      </c>
      <c r="U66" s="4">
        <f t="shared" si="14"/>
        <v>541526</v>
      </c>
      <c r="V66" s="5">
        <v>1.7000000000000001E-2</v>
      </c>
    </row>
    <row r="67" spans="1:22" x14ac:dyDescent="0.2">
      <c r="A67" s="16" t="s">
        <v>237</v>
      </c>
      <c r="B67" s="4">
        <v>182300</v>
      </c>
      <c r="C67" s="4">
        <v>0</v>
      </c>
      <c r="D67" s="4">
        <v>182300</v>
      </c>
      <c r="E67" s="4">
        <v>3692210000</v>
      </c>
      <c r="F67" s="4">
        <f t="shared" si="11"/>
        <v>-67949383565</v>
      </c>
      <c r="R67" s="5">
        <v>0.01</v>
      </c>
      <c r="S67" s="4">
        <v>1155722</v>
      </c>
      <c r="T67" s="4">
        <f t="shared" si="13"/>
        <v>778404.1</v>
      </c>
      <c r="U67" s="4">
        <f t="shared" si="14"/>
        <v>541526</v>
      </c>
      <c r="V67" s="5">
        <v>1.4800000000000001E-2</v>
      </c>
    </row>
    <row r="68" spans="1:22" x14ac:dyDescent="0.2">
      <c r="A68" s="16" t="s">
        <v>233</v>
      </c>
      <c r="B68" s="4">
        <v>600</v>
      </c>
      <c r="C68" s="4">
        <v>0</v>
      </c>
      <c r="D68" s="4">
        <v>600</v>
      </c>
      <c r="E68" s="4">
        <v>12030000</v>
      </c>
      <c r="F68" s="4">
        <f t="shared" si="11"/>
        <v>-71641593565</v>
      </c>
      <c r="R68" s="5">
        <v>0</v>
      </c>
      <c r="S68" s="4">
        <v>541526</v>
      </c>
      <c r="T68" s="4">
        <f t="shared" si="13"/>
        <v>804811.7</v>
      </c>
      <c r="U68" s="4">
        <f t="shared" si="14"/>
        <v>601747</v>
      </c>
      <c r="V68" s="5">
        <v>1.4800000000000001E-2</v>
      </c>
    </row>
    <row r="69" spans="1:22" x14ac:dyDescent="0.2">
      <c r="A69" s="16" t="s">
        <v>232</v>
      </c>
      <c r="B69" s="4">
        <v>20200</v>
      </c>
      <c r="C69" s="4">
        <v>310500</v>
      </c>
      <c r="D69" s="4">
        <v>-290300</v>
      </c>
      <c r="E69" s="4">
        <v>-5764150000</v>
      </c>
      <c r="F69" s="4">
        <f t="shared" si="11"/>
        <v>-71653623565</v>
      </c>
      <c r="R69" s="5">
        <v>1.5100000000000001E-2</v>
      </c>
      <c r="S69" s="4">
        <v>1330385</v>
      </c>
      <c r="T69" s="4">
        <f t="shared" si="13"/>
        <v>773220.4</v>
      </c>
      <c r="U69" s="4">
        <f t="shared" si="14"/>
        <v>532134</v>
      </c>
      <c r="V69" s="5">
        <v>2.98E-2</v>
      </c>
    </row>
    <row r="70" spans="1:22" x14ac:dyDescent="0.2">
      <c r="A70" s="16" t="s">
        <v>231</v>
      </c>
      <c r="B70" s="4">
        <v>0</v>
      </c>
      <c r="C70" s="4">
        <v>110000</v>
      </c>
      <c r="D70" s="4">
        <v>-110000</v>
      </c>
      <c r="E70" s="4">
        <v>-2194020000</v>
      </c>
      <c r="F70" s="4">
        <f t="shared" si="11"/>
        <v>-65889473565</v>
      </c>
      <c r="R70" s="5">
        <v>-2.5000000000000001E-3</v>
      </c>
      <c r="S70" s="4">
        <v>601747</v>
      </c>
      <c r="T70" s="4">
        <f t="shared" si="13"/>
        <v>853055.5</v>
      </c>
      <c r="U70" s="4">
        <f t="shared" si="14"/>
        <v>532134</v>
      </c>
      <c r="V70" s="5">
        <v>7.4999999999999997E-3</v>
      </c>
    </row>
    <row r="71" spans="1:22" x14ac:dyDescent="0.2">
      <c r="A71" s="16" t="s">
        <v>230</v>
      </c>
      <c r="B71" s="4">
        <v>32700</v>
      </c>
      <c r="C71" s="4">
        <v>115000</v>
      </c>
      <c r="D71" s="4">
        <v>-82300</v>
      </c>
      <c r="E71" s="4">
        <v>-1643330000</v>
      </c>
      <c r="F71" s="4">
        <f t="shared" si="11"/>
        <v>-63695453565</v>
      </c>
      <c r="R71" s="5">
        <v>-2.5000000000000001E-3</v>
      </c>
      <c r="S71" s="4">
        <v>655258</v>
      </c>
      <c r="T71" s="4">
        <f t="shared" si="13"/>
        <v>925195.8</v>
      </c>
      <c r="U71" s="4">
        <f t="shared" si="14"/>
        <v>532134</v>
      </c>
      <c r="V71" s="5">
        <v>1.49E-2</v>
      </c>
    </row>
    <row r="72" spans="1:22" x14ac:dyDescent="0.2">
      <c r="A72" s="16" t="s">
        <v>229</v>
      </c>
      <c r="B72" s="4">
        <v>403700</v>
      </c>
      <c r="C72" s="4">
        <v>3700</v>
      </c>
      <c r="D72" s="4">
        <v>400000</v>
      </c>
      <c r="E72" s="4">
        <v>7951770000</v>
      </c>
      <c r="F72" s="4">
        <f t="shared" si="11"/>
        <v>-62052123565</v>
      </c>
      <c r="R72" s="5">
        <v>2.5699999999999997E-2</v>
      </c>
      <c r="S72" s="4">
        <v>1514128</v>
      </c>
      <c r="T72" s="4">
        <f t="shared" si="13"/>
        <v>867558.9</v>
      </c>
      <c r="U72" s="4">
        <f t="shared" si="14"/>
        <v>532134</v>
      </c>
      <c r="V72" s="5">
        <v>3.9900000000000005E-2</v>
      </c>
    </row>
    <row r="73" spans="1:22" x14ac:dyDescent="0.2">
      <c r="A73" s="16" t="s">
        <v>228</v>
      </c>
      <c r="B73" s="4">
        <v>900</v>
      </c>
      <c r="C73" s="4">
        <v>152700</v>
      </c>
      <c r="D73" s="4">
        <v>-151800</v>
      </c>
      <c r="E73" s="4">
        <v>-2942050000</v>
      </c>
      <c r="F73" s="4">
        <f t="shared" si="11"/>
        <v>-70003893565</v>
      </c>
      <c r="R73" s="5">
        <v>5.1999999999999998E-3</v>
      </c>
      <c r="S73" s="4">
        <v>695178</v>
      </c>
      <c r="T73" s="4">
        <f t="shared" si="13"/>
        <v>933108.9</v>
      </c>
      <c r="U73" s="4">
        <f t="shared" si="14"/>
        <v>532134</v>
      </c>
      <c r="V73" s="5">
        <v>1.8000000000000002E-2</v>
      </c>
    </row>
    <row r="74" spans="1:22" x14ac:dyDescent="0.2">
      <c r="A74" s="16" t="s">
        <v>227</v>
      </c>
      <c r="B74" s="4">
        <v>126200</v>
      </c>
      <c r="C74" s="4">
        <v>244700</v>
      </c>
      <c r="D74" s="4">
        <v>-118500</v>
      </c>
      <c r="E74" s="4">
        <v>-2299710000</v>
      </c>
      <c r="F74" s="4">
        <f t="shared" si="11"/>
        <v>-67061843565</v>
      </c>
      <c r="R74" s="5">
        <v>5.1999999999999998E-3</v>
      </c>
      <c r="S74" s="4">
        <v>532134</v>
      </c>
      <c r="T74" s="4">
        <f t="shared" si="13"/>
        <v>1116887.8999999999</v>
      </c>
      <c r="U74" s="4">
        <f t="shared" si="14"/>
        <v>532514</v>
      </c>
      <c r="V74" s="5">
        <v>2.0499999999999997E-2</v>
      </c>
    </row>
    <row r="75" spans="1:22" x14ac:dyDescent="0.2">
      <c r="A75" s="16" t="s">
        <v>221</v>
      </c>
      <c r="B75" s="4">
        <v>500</v>
      </c>
      <c r="C75" s="4">
        <v>114400</v>
      </c>
      <c r="D75" s="4">
        <v>-113900</v>
      </c>
      <c r="E75" s="4">
        <v>-2196460000</v>
      </c>
      <c r="F75" s="4">
        <f t="shared" si="11"/>
        <v>-64762133565</v>
      </c>
      <c r="R75" s="5">
        <v>1.0500000000000001E-2</v>
      </c>
      <c r="S75" s="4">
        <v>532514</v>
      </c>
      <c r="T75" s="4">
        <f t="shared" si="13"/>
        <v>1330169</v>
      </c>
      <c r="U75" s="4">
        <f t="shared" si="14"/>
        <v>664132</v>
      </c>
      <c r="V75" s="5">
        <v>1.29E-2</v>
      </c>
    </row>
    <row r="76" spans="1:22" x14ac:dyDescent="0.2">
      <c r="A76" s="16" t="s">
        <v>212</v>
      </c>
      <c r="B76" s="4">
        <v>21600</v>
      </c>
      <c r="C76" s="4">
        <v>172700</v>
      </c>
      <c r="D76" s="4">
        <v>-151100</v>
      </c>
      <c r="E76" s="4">
        <v>-2866510000</v>
      </c>
      <c r="F76" s="4">
        <f t="shared" si="11"/>
        <v>-62565673565</v>
      </c>
      <c r="R76" s="5">
        <v>5.3E-3</v>
      </c>
      <c r="S76" s="4">
        <v>664132</v>
      </c>
      <c r="T76" s="4">
        <f t="shared" si="13"/>
        <v>1351270.9</v>
      </c>
      <c r="U76" s="4">
        <f t="shared" si="14"/>
        <v>717039</v>
      </c>
      <c r="V76" s="5">
        <v>1.83E-2</v>
      </c>
    </row>
    <row r="77" spans="1:22" x14ac:dyDescent="0.2">
      <c r="A77" s="16" t="s">
        <v>211</v>
      </c>
      <c r="B77" s="4">
        <v>64600</v>
      </c>
      <c r="C77" s="4">
        <v>131100</v>
      </c>
      <c r="D77" s="4">
        <v>-66500</v>
      </c>
      <c r="E77" s="4">
        <v>-1271710000</v>
      </c>
      <c r="F77" s="4">
        <f t="shared" si="11"/>
        <v>-59699163565</v>
      </c>
      <c r="R77" s="5">
        <v>-1.8000000000000002E-2</v>
      </c>
      <c r="S77" s="4">
        <v>717039</v>
      </c>
      <c r="T77" s="4">
        <f t="shared" si="13"/>
        <v>1426722</v>
      </c>
      <c r="U77" s="4">
        <f t="shared" si="14"/>
        <v>805602</v>
      </c>
      <c r="V77" s="5">
        <v>2.3199999999999998E-2</v>
      </c>
    </row>
    <row r="78" spans="1:22" x14ac:dyDescent="0.2">
      <c r="A78" s="16" t="s">
        <v>210</v>
      </c>
      <c r="B78" s="4">
        <v>6000</v>
      </c>
      <c r="C78" s="4">
        <v>167500</v>
      </c>
      <c r="D78" s="4">
        <v>-161500</v>
      </c>
      <c r="E78" s="4">
        <v>-3157070000</v>
      </c>
      <c r="F78" s="4">
        <f t="shared" si="11"/>
        <v>-58427453565</v>
      </c>
      <c r="R78" s="5">
        <v>-1.77E-2</v>
      </c>
      <c r="S78" s="4">
        <v>805602</v>
      </c>
      <c r="T78" s="4">
        <f t="shared" si="13"/>
        <v>1399269.3</v>
      </c>
      <c r="U78" s="4">
        <f t="shared" si="14"/>
        <v>937759</v>
      </c>
      <c r="V78" s="5">
        <v>2.53E-2</v>
      </c>
    </row>
    <row r="79" spans="1:22" x14ac:dyDescent="0.2">
      <c r="A79" s="16" t="s">
        <v>209</v>
      </c>
      <c r="B79" s="4">
        <v>233000</v>
      </c>
      <c r="C79" s="4">
        <v>161300</v>
      </c>
      <c r="D79" s="4">
        <v>71700</v>
      </c>
      <c r="E79" s="4">
        <v>1407750000</v>
      </c>
      <c r="F79" s="4">
        <f t="shared" si="11"/>
        <v>-55270383565</v>
      </c>
      <c r="R79" s="5">
        <v>-0.01</v>
      </c>
      <c r="S79" s="4">
        <v>1014472</v>
      </c>
      <c r="T79" s="4">
        <f t="shared" si="13"/>
        <v>1406338</v>
      </c>
      <c r="U79" s="4">
        <f t="shared" si="14"/>
        <v>937759</v>
      </c>
      <c r="V79" s="5">
        <v>2.2499999999999999E-2</v>
      </c>
    </row>
    <row r="80" spans="1:22" x14ac:dyDescent="0.2">
      <c r="A80" s="16" t="s">
        <v>208</v>
      </c>
      <c r="B80" s="4">
        <v>4500</v>
      </c>
      <c r="C80" s="4">
        <v>246600</v>
      </c>
      <c r="D80" s="4">
        <v>-242100</v>
      </c>
      <c r="E80" s="4">
        <v>-4885460000</v>
      </c>
      <c r="F80" s="4">
        <f t="shared" si="11"/>
        <v>-56678133565</v>
      </c>
      <c r="R80" s="5">
        <v>-9.8999999999999991E-3</v>
      </c>
      <c r="S80" s="4">
        <v>1400098</v>
      </c>
      <c r="T80" s="4">
        <f t="shared" si="13"/>
        <v>1334922.1000000001</v>
      </c>
      <c r="U80" s="4">
        <f t="shared" si="14"/>
        <v>937759</v>
      </c>
      <c r="V80" s="5">
        <v>3.6699999999999997E-2</v>
      </c>
    </row>
    <row r="81" spans="1:22" x14ac:dyDescent="0.2">
      <c r="A81" s="16" t="s">
        <v>207</v>
      </c>
      <c r="B81" s="4">
        <v>591100</v>
      </c>
      <c r="C81" s="4">
        <v>247800</v>
      </c>
      <c r="D81" s="4">
        <v>343300</v>
      </c>
      <c r="E81" s="4">
        <v>6885830000</v>
      </c>
      <c r="F81" s="4">
        <f t="shared" si="11"/>
        <v>-51792673565</v>
      </c>
      <c r="R81" s="5">
        <v>5.0000000000000001E-3</v>
      </c>
      <c r="S81" s="4">
        <v>1376661</v>
      </c>
      <c r="T81" s="4">
        <f t="shared" si="13"/>
        <v>1246275.3</v>
      </c>
      <c r="U81" s="4">
        <f t="shared" si="14"/>
        <v>875151</v>
      </c>
      <c r="V81" s="5">
        <v>1.24E-2</v>
      </c>
    </row>
    <row r="82" spans="1:22" x14ac:dyDescent="0.2">
      <c r="A82" s="16" t="s">
        <v>206</v>
      </c>
      <c r="B82" s="4">
        <v>9200</v>
      </c>
      <c r="C82" s="4">
        <v>10068</v>
      </c>
      <c r="D82" s="4">
        <v>-868</v>
      </c>
      <c r="E82" s="4">
        <v>-18250000</v>
      </c>
      <c r="F82" s="4">
        <f t="shared" si="11"/>
        <v>-58678503565</v>
      </c>
      <c r="R82" s="5">
        <v>-2.3999999999999998E-3</v>
      </c>
      <c r="S82" s="4">
        <v>937759</v>
      </c>
      <c r="T82" s="4">
        <f t="shared" si="13"/>
        <v>1195597.3999999999</v>
      </c>
      <c r="U82" s="4">
        <f t="shared" si="14"/>
        <v>875151</v>
      </c>
      <c r="V82" s="5">
        <v>1.24E-2</v>
      </c>
    </row>
    <row r="83" spans="1:22" x14ac:dyDescent="0.2">
      <c r="A83" s="16" t="s">
        <v>205</v>
      </c>
      <c r="B83" s="4">
        <v>68800</v>
      </c>
      <c r="C83" s="4">
        <v>232100</v>
      </c>
      <c r="D83" s="4">
        <v>-163300</v>
      </c>
      <c r="E83" s="4">
        <v>-3289460000</v>
      </c>
      <c r="F83" s="4">
        <f t="shared" si="11"/>
        <v>-58660253565</v>
      </c>
      <c r="R83" s="5">
        <v>2.5000000000000001E-3</v>
      </c>
      <c r="S83" s="4">
        <v>1350678</v>
      </c>
      <c r="T83" s="4">
        <f t="shared" si="13"/>
        <v>1156399</v>
      </c>
      <c r="U83" s="4">
        <f t="shared" si="14"/>
        <v>531075</v>
      </c>
      <c r="V83" s="5">
        <v>1.7299999999999999E-2</v>
      </c>
    </row>
    <row r="84" spans="1:22" x14ac:dyDescent="0.2">
      <c r="A84" s="16" t="s">
        <v>204</v>
      </c>
      <c r="B84" s="4">
        <v>403600</v>
      </c>
      <c r="C84" s="4">
        <v>470600</v>
      </c>
      <c r="D84" s="4">
        <v>-67000</v>
      </c>
      <c r="E84" s="4">
        <v>-1351380000</v>
      </c>
      <c r="F84" s="4">
        <f t="shared" si="11"/>
        <v>-55370793565</v>
      </c>
      <c r="R84" s="5">
        <v>-1.7100000000000001E-2</v>
      </c>
      <c r="S84" s="4">
        <v>2369924</v>
      </c>
      <c r="T84" s="4">
        <f t="shared" si="13"/>
        <v>1060430.5</v>
      </c>
      <c r="U84" s="4">
        <f t="shared" si="14"/>
        <v>531075</v>
      </c>
      <c r="V84" s="5">
        <v>3.1899999999999998E-2</v>
      </c>
    </row>
    <row r="85" spans="1:22" x14ac:dyDescent="0.2">
      <c r="A85" s="16" t="s">
        <v>203</v>
      </c>
      <c r="B85" s="4">
        <v>177700</v>
      </c>
      <c r="C85" s="4">
        <v>632000</v>
      </c>
      <c r="D85" s="4">
        <v>-454300</v>
      </c>
      <c r="E85" s="4">
        <v>-9061080000</v>
      </c>
      <c r="F85" s="4">
        <f t="shared" si="11"/>
        <v>-54019413565</v>
      </c>
      <c r="R85" s="5">
        <v>4.6300000000000001E-2</v>
      </c>
      <c r="S85" s="4">
        <v>2665325</v>
      </c>
      <c r="T85" s="4">
        <f t="shared" si="13"/>
        <v>886280.5</v>
      </c>
      <c r="U85" s="4">
        <f t="shared" si="14"/>
        <v>531075</v>
      </c>
      <c r="V85" s="5">
        <v>4.4299999999999999E-2</v>
      </c>
    </row>
    <row r="86" spans="1:22" x14ac:dyDescent="0.2">
      <c r="A86" s="16" t="s">
        <v>202</v>
      </c>
      <c r="B86" s="4">
        <v>600</v>
      </c>
      <c r="C86" s="4">
        <v>152700</v>
      </c>
      <c r="D86" s="4">
        <v>-152100</v>
      </c>
      <c r="E86" s="4">
        <v>-2967100000</v>
      </c>
      <c r="F86" s="4">
        <f t="shared" si="11"/>
        <v>-44958333565</v>
      </c>
      <c r="R86" s="5">
        <v>-5.1000000000000004E-3</v>
      </c>
      <c r="S86" s="4">
        <v>875151</v>
      </c>
      <c r="T86" s="4">
        <f t="shared" si="13"/>
        <v>889481.6</v>
      </c>
      <c r="U86" s="4">
        <f t="shared" si="14"/>
        <v>490193</v>
      </c>
      <c r="V86" s="5">
        <v>1.5300000000000001E-2</v>
      </c>
    </row>
    <row r="87" spans="1:22" x14ac:dyDescent="0.2">
      <c r="A87" s="16" t="s">
        <v>201</v>
      </c>
      <c r="B87" s="4">
        <v>78800</v>
      </c>
      <c r="C87" s="4">
        <v>300300</v>
      </c>
      <c r="D87" s="4">
        <v>-221500</v>
      </c>
      <c r="E87" s="4">
        <v>-4314540000</v>
      </c>
      <c r="F87" s="4">
        <f t="shared" si="11"/>
        <v>-41991233565</v>
      </c>
      <c r="R87" s="5">
        <v>2.8999999999999998E-2</v>
      </c>
      <c r="S87" s="4">
        <v>1471550</v>
      </c>
      <c r="T87" s="4">
        <f t="shared" si="13"/>
        <v>824294.40000000002</v>
      </c>
      <c r="U87" s="4">
        <f t="shared" si="14"/>
        <v>430980</v>
      </c>
      <c r="V87" s="5">
        <v>2.7999999999999997E-2</v>
      </c>
    </row>
    <row r="88" spans="1:22" x14ac:dyDescent="0.2">
      <c r="A88" s="16" t="s">
        <v>200</v>
      </c>
      <c r="B88" s="4">
        <v>15400</v>
      </c>
      <c r="C88" s="4">
        <v>119900</v>
      </c>
      <c r="D88" s="4">
        <v>-104500</v>
      </c>
      <c r="E88" s="4">
        <v>-1980420000</v>
      </c>
      <c r="F88" s="4">
        <f t="shared" si="11"/>
        <v>-37676693565</v>
      </c>
      <c r="R88" s="5">
        <v>0</v>
      </c>
      <c r="S88" s="4">
        <v>531075</v>
      </c>
      <c r="T88" s="4">
        <f t="shared" si="13"/>
        <v>899487.6</v>
      </c>
      <c r="U88" s="4">
        <f t="shared" si="14"/>
        <v>430980</v>
      </c>
      <c r="V88" s="5">
        <v>1.0500000000000001E-2</v>
      </c>
    </row>
    <row r="89" spans="1:22" x14ac:dyDescent="0.2">
      <c r="A89" s="16" t="s">
        <v>199</v>
      </c>
      <c r="B89" s="4">
        <v>73900</v>
      </c>
      <c r="C89" s="4">
        <v>8000</v>
      </c>
      <c r="D89" s="4">
        <v>65900</v>
      </c>
      <c r="E89" s="4">
        <v>1256460000</v>
      </c>
      <c r="F89" s="4">
        <f t="shared" si="11"/>
        <v>-35696273565</v>
      </c>
      <c r="R89" s="5">
        <v>0</v>
      </c>
      <c r="S89" s="4">
        <v>1085159</v>
      </c>
      <c r="T89" s="4">
        <f t="shared" si="13"/>
        <v>850740.2</v>
      </c>
      <c r="U89" s="4">
        <f t="shared" si="14"/>
        <v>430980</v>
      </c>
      <c r="V89" s="5">
        <v>1.5700000000000002E-2</v>
      </c>
    </row>
    <row r="90" spans="1:22" x14ac:dyDescent="0.2">
      <c r="A90" s="16" t="s">
        <v>198</v>
      </c>
      <c r="B90" s="4">
        <v>45000</v>
      </c>
      <c r="C90" s="4">
        <v>2100</v>
      </c>
      <c r="D90" s="4">
        <v>42900</v>
      </c>
      <c r="E90" s="4">
        <v>816620000</v>
      </c>
      <c r="F90" s="4">
        <f t="shared" si="11"/>
        <v>-36952733565</v>
      </c>
      <c r="R90" s="5">
        <v>8.0000000000000002E-3</v>
      </c>
      <c r="S90" s="4">
        <v>685939</v>
      </c>
      <c r="T90" s="4">
        <f t="shared" si="13"/>
        <v>978267.3</v>
      </c>
      <c r="U90" s="4">
        <f t="shared" si="14"/>
        <v>430980</v>
      </c>
      <c r="V90" s="5">
        <v>1.5700000000000002E-2</v>
      </c>
    </row>
    <row r="91" spans="1:22" x14ac:dyDescent="0.2">
      <c r="A91" s="16" t="s">
        <v>197</v>
      </c>
      <c r="B91" s="4">
        <v>149800</v>
      </c>
      <c r="C91" s="4">
        <v>15000</v>
      </c>
      <c r="D91" s="4">
        <v>134800</v>
      </c>
      <c r="E91" s="4">
        <v>2527250000</v>
      </c>
      <c r="F91" s="4">
        <f t="shared" si="11"/>
        <v>-37769353565</v>
      </c>
      <c r="R91" s="5">
        <v>0</v>
      </c>
      <c r="S91" s="4">
        <v>490193</v>
      </c>
      <c r="T91" s="4">
        <f t="shared" si="13"/>
        <v>1074901.1000000001</v>
      </c>
      <c r="U91" s="4">
        <f t="shared" si="14"/>
        <v>430980</v>
      </c>
      <c r="V91" s="5">
        <v>1.8500000000000003E-2</v>
      </c>
    </row>
    <row r="92" spans="1:22" x14ac:dyDescent="0.2">
      <c r="A92" s="16" t="s">
        <v>196</v>
      </c>
      <c r="B92" s="4">
        <v>109900</v>
      </c>
      <c r="C92" s="4">
        <v>48200</v>
      </c>
      <c r="D92" s="4">
        <v>61700</v>
      </c>
      <c r="E92" s="4">
        <v>1182190000</v>
      </c>
      <c r="F92" s="4">
        <f t="shared" si="11"/>
        <v>-40296603565</v>
      </c>
      <c r="R92" s="5">
        <v>-2.07E-2</v>
      </c>
      <c r="S92" s="4">
        <v>430980</v>
      </c>
      <c r="T92" s="4">
        <f t="shared" si="13"/>
        <v>1190880.1000000001</v>
      </c>
      <c r="U92" s="4">
        <f t="shared" si="14"/>
        <v>819678</v>
      </c>
      <c r="V92" s="5">
        <v>2.0899999999999998E-2</v>
      </c>
    </row>
    <row r="93" spans="1:22" x14ac:dyDescent="0.2">
      <c r="A93" s="16" t="s">
        <v>195</v>
      </c>
      <c r="B93" s="4">
        <v>1200</v>
      </c>
      <c r="C93" s="4">
        <v>42900</v>
      </c>
      <c r="D93" s="4">
        <v>-41700</v>
      </c>
      <c r="E93" s="4">
        <v>-784940000</v>
      </c>
      <c r="F93" s="4">
        <f t="shared" si="11"/>
        <v>-41478793565</v>
      </c>
      <c r="R93" s="5">
        <v>0</v>
      </c>
      <c r="S93" s="4">
        <v>958694</v>
      </c>
      <c r="T93" s="4">
        <f t="shared" si="13"/>
        <v>1231070.3999999999</v>
      </c>
      <c r="U93" s="4">
        <f t="shared" si="14"/>
        <v>819678</v>
      </c>
      <c r="V93" s="5">
        <v>2.86E-2</v>
      </c>
    </row>
    <row r="94" spans="1:22" x14ac:dyDescent="0.2">
      <c r="A94" s="16" t="s">
        <v>194</v>
      </c>
      <c r="B94" s="4">
        <v>149100</v>
      </c>
      <c r="C94" s="4">
        <v>8500</v>
      </c>
      <c r="D94" s="4">
        <v>140600</v>
      </c>
      <c r="E94" s="4">
        <v>2747430000</v>
      </c>
      <c r="F94" s="4">
        <f t="shared" si="11"/>
        <v>-40693853565</v>
      </c>
      <c r="R94" s="5">
        <v>-5.1000000000000004E-3</v>
      </c>
      <c r="S94" s="4">
        <v>1410239</v>
      </c>
      <c r="T94" s="4">
        <f t="shared" si="13"/>
        <v>1280555.5</v>
      </c>
      <c r="U94" s="4">
        <f t="shared" si="14"/>
        <v>597685</v>
      </c>
      <c r="V94" s="5">
        <v>1.7899999999999999E-2</v>
      </c>
    </row>
    <row r="95" spans="1:22" x14ac:dyDescent="0.2">
      <c r="A95" s="16" t="s">
        <v>193</v>
      </c>
      <c r="B95" s="4">
        <v>27000</v>
      </c>
      <c r="C95" s="4">
        <v>200</v>
      </c>
      <c r="D95" s="4">
        <v>26800</v>
      </c>
      <c r="E95" s="4">
        <v>516590000</v>
      </c>
      <c r="F95" s="4">
        <f t="shared" si="11"/>
        <v>-43441283565</v>
      </c>
      <c r="R95" s="5">
        <v>7.9000000000000008E-3</v>
      </c>
      <c r="S95" s="4">
        <v>923825</v>
      </c>
      <c r="T95" s="4">
        <f t="shared" si="13"/>
        <v>1338794.5</v>
      </c>
      <c r="U95" s="4">
        <f t="shared" si="14"/>
        <v>597685</v>
      </c>
      <c r="V95" s="5">
        <v>1.29E-2</v>
      </c>
    </row>
    <row r="96" spans="1:22" x14ac:dyDescent="0.2">
      <c r="A96" s="16" t="s">
        <v>192</v>
      </c>
      <c r="B96" s="4">
        <v>250000</v>
      </c>
      <c r="C96" s="4">
        <v>270100</v>
      </c>
      <c r="D96" s="4">
        <v>-20100</v>
      </c>
      <c r="E96" s="4">
        <v>-385340000</v>
      </c>
      <c r="F96" s="4">
        <f t="shared" si="11"/>
        <v>-43957873565</v>
      </c>
      <c r="R96" s="5">
        <v>1.8600000000000002E-2</v>
      </c>
      <c r="S96" s="4">
        <v>907162</v>
      </c>
      <c r="T96" s="4">
        <f t="shared" si="13"/>
        <v>1332706.6000000001</v>
      </c>
      <c r="U96" s="4">
        <f t="shared" si="14"/>
        <v>597685</v>
      </c>
      <c r="V96" s="5">
        <v>1.5600000000000001E-2</v>
      </c>
    </row>
    <row r="97" spans="1:22" x14ac:dyDescent="0.2">
      <c r="A97" s="16" t="s">
        <v>191</v>
      </c>
      <c r="B97" s="4">
        <v>493400</v>
      </c>
      <c r="C97" s="4">
        <v>499939</v>
      </c>
      <c r="D97" s="4">
        <v>-6539</v>
      </c>
      <c r="E97" s="4">
        <v>-117100000</v>
      </c>
      <c r="F97" s="4">
        <f t="shared" si="11"/>
        <v>-43572533565</v>
      </c>
      <c r="R97" s="5">
        <v>-1.3000000000000001E-2</v>
      </c>
      <c r="S97" s="4">
        <v>819678</v>
      </c>
      <c r="T97" s="4">
        <f t="shared" si="13"/>
        <v>1382494.6</v>
      </c>
      <c r="U97" s="4">
        <f t="shared" si="14"/>
        <v>597685</v>
      </c>
      <c r="V97" s="5">
        <v>2.8799999999999999E-2</v>
      </c>
    </row>
    <row r="98" spans="1:22" x14ac:dyDescent="0.2">
      <c r="A98" s="16" t="s">
        <v>190</v>
      </c>
      <c r="B98" s="4">
        <v>102400</v>
      </c>
      <c r="C98" s="4">
        <v>148700</v>
      </c>
      <c r="D98" s="4">
        <v>-46300</v>
      </c>
      <c r="E98" s="4">
        <v>-875880000</v>
      </c>
      <c r="F98" s="4">
        <f t="shared" si="11"/>
        <v>-43455433565</v>
      </c>
      <c r="R98" s="5">
        <v>-2.0499999999999997E-2</v>
      </c>
      <c r="S98" s="4">
        <v>1283007</v>
      </c>
      <c r="T98" s="4">
        <f t="shared" si="13"/>
        <v>1346035.5</v>
      </c>
      <c r="U98" s="4">
        <f t="shared" si="14"/>
        <v>597685</v>
      </c>
      <c r="V98" s="5">
        <v>3.8300000000000001E-2</v>
      </c>
    </row>
    <row r="99" spans="1:22" x14ac:dyDescent="0.2">
      <c r="A99" s="16" t="s">
        <v>189</v>
      </c>
      <c r="B99" s="4">
        <v>39700</v>
      </c>
      <c r="C99" s="4">
        <v>60200</v>
      </c>
      <c r="D99" s="4">
        <v>-20500</v>
      </c>
      <c r="E99" s="4">
        <v>-398850000</v>
      </c>
      <c r="F99" s="4">
        <f t="shared" si="11"/>
        <v>-42579553565</v>
      </c>
      <c r="R99" s="5">
        <v>-5.1000000000000004E-3</v>
      </c>
      <c r="S99" s="4">
        <v>597685</v>
      </c>
      <c r="T99" s="4">
        <f t="shared" si="13"/>
        <v>1447169.8</v>
      </c>
      <c r="U99" s="4">
        <f t="shared" si="14"/>
        <v>1360597</v>
      </c>
      <c r="V99" s="5">
        <v>1.54E-2</v>
      </c>
    </row>
    <row r="100" spans="1:22" x14ac:dyDescent="0.2">
      <c r="A100" s="16" t="s">
        <v>188</v>
      </c>
      <c r="B100" s="4">
        <v>74000</v>
      </c>
      <c r="C100" s="4">
        <v>453500</v>
      </c>
      <c r="D100" s="4">
        <v>-379500</v>
      </c>
      <c r="E100" s="4">
        <v>-7413500000</v>
      </c>
      <c r="F100" s="4">
        <f t="shared" si="11"/>
        <v>-42180703565</v>
      </c>
      <c r="R100" s="5">
        <v>1.04E-2</v>
      </c>
      <c r="S100" s="4">
        <v>1961210</v>
      </c>
      <c r="T100" s="4">
        <f t="shared" si="13"/>
        <v>1328848.3</v>
      </c>
      <c r="U100" s="4">
        <f t="shared" si="14"/>
        <v>1360597</v>
      </c>
      <c r="V100" s="5">
        <v>2.0299999999999999E-2</v>
      </c>
    </row>
    <row r="101" spans="1:22" x14ac:dyDescent="0.2">
      <c r="A101" s="16" t="s">
        <v>187</v>
      </c>
      <c r="B101" s="4">
        <v>165300</v>
      </c>
      <c r="C101" s="4">
        <v>310000</v>
      </c>
      <c r="D101" s="4">
        <v>-144700</v>
      </c>
      <c r="E101" s="4">
        <v>-2790490000</v>
      </c>
      <c r="F101" s="4">
        <f t="shared" si="11"/>
        <v>-34767203565</v>
      </c>
      <c r="R101" s="5">
        <v>7.8000000000000005E-3</v>
      </c>
      <c r="S101" s="4">
        <v>1456531</v>
      </c>
      <c r="T101" s="4">
        <f t="shared" si="13"/>
        <v>1331724.3999999999</v>
      </c>
      <c r="U101" s="4">
        <f t="shared" si="14"/>
        <v>846283</v>
      </c>
      <c r="V101" s="5">
        <v>2.5699999999999997E-2</v>
      </c>
    </row>
    <row r="102" spans="1:22" x14ac:dyDescent="0.2">
      <c r="A102" s="16" t="s">
        <v>186</v>
      </c>
      <c r="B102" s="4">
        <v>47600</v>
      </c>
      <c r="C102" s="4">
        <v>216700</v>
      </c>
      <c r="D102" s="4">
        <v>-169100</v>
      </c>
      <c r="E102" s="4">
        <v>-3252670000</v>
      </c>
      <c r="F102" s="4">
        <f t="shared" si="11"/>
        <v>-31976713565</v>
      </c>
      <c r="R102" s="5">
        <v>1.0500000000000001E-2</v>
      </c>
      <c r="S102" s="4">
        <v>1590770</v>
      </c>
      <c r="T102" s="4">
        <f>AVERAGE(S103:S112)</f>
        <v>1215995.2</v>
      </c>
      <c r="U102" s="4">
        <f t="shared" si="14"/>
        <v>846283</v>
      </c>
      <c r="V102" s="5">
        <v>1.5600000000000001E-2</v>
      </c>
    </row>
    <row r="103" spans="1:22" x14ac:dyDescent="0.2">
      <c r="A103" s="16" t="s">
        <v>185</v>
      </c>
      <c r="B103" s="4">
        <v>11000</v>
      </c>
      <c r="C103" s="4">
        <v>285600</v>
      </c>
      <c r="D103" s="4">
        <v>-274600</v>
      </c>
      <c r="E103" s="4">
        <v>-5294720000</v>
      </c>
      <c r="F103" s="4">
        <f t="shared" si="11"/>
        <v>-28724043565</v>
      </c>
      <c r="R103" s="5">
        <v>-5.1999999999999998E-3</v>
      </c>
      <c r="S103" s="4">
        <v>1360597</v>
      </c>
      <c r="U103" s="4">
        <f t="shared" si="14"/>
        <v>846283</v>
      </c>
      <c r="V103" s="5">
        <v>2.8300000000000002E-2</v>
      </c>
    </row>
    <row r="104" spans="1:22" x14ac:dyDescent="0.2">
      <c r="A104" s="16" t="s">
        <v>184</v>
      </c>
      <c r="B104" s="4">
        <v>162000</v>
      </c>
      <c r="C104" s="4">
        <v>402800</v>
      </c>
      <c r="D104" s="4">
        <v>-240800</v>
      </c>
      <c r="E104" s="4">
        <v>-4606870000</v>
      </c>
      <c r="F104" s="4">
        <f t="shared" si="11"/>
        <v>-23429323565</v>
      </c>
      <c r="R104" s="5">
        <v>1.6E-2</v>
      </c>
      <c r="S104" s="4">
        <v>1905090</v>
      </c>
      <c r="U104" s="4">
        <f t="shared" si="14"/>
        <v>846283</v>
      </c>
      <c r="V104" s="5">
        <v>2.8399999999999998E-2</v>
      </c>
    </row>
    <row r="105" spans="1:22" x14ac:dyDescent="0.2">
      <c r="A105" s="16" t="s">
        <v>183</v>
      </c>
      <c r="B105" s="4">
        <v>330500</v>
      </c>
      <c r="C105" s="4">
        <v>683600</v>
      </c>
      <c r="D105" s="4">
        <v>-353100</v>
      </c>
      <c r="E105" s="4">
        <v>-6525240000</v>
      </c>
      <c r="F105" s="4">
        <f t="shared" si="11"/>
        <v>-18822453565</v>
      </c>
      <c r="R105" s="5">
        <v>4.1500000000000002E-2</v>
      </c>
      <c r="S105" s="4">
        <v>1506215</v>
      </c>
      <c r="U105" s="4">
        <f t="shared" si="14"/>
        <v>777995</v>
      </c>
      <c r="V105" s="5">
        <v>5.7500000000000002E-2</v>
      </c>
    </row>
    <row r="106" spans="1:22" x14ac:dyDescent="0.2">
      <c r="A106" s="16" t="s">
        <v>182</v>
      </c>
      <c r="B106" s="4">
        <v>53300</v>
      </c>
      <c r="C106" s="4">
        <v>90000</v>
      </c>
      <c r="D106" s="4">
        <v>-36700</v>
      </c>
      <c r="E106" s="4">
        <v>-673828656</v>
      </c>
      <c r="F106" s="4">
        <f t="shared" si="11"/>
        <v>-12297213565</v>
      </c>
      <c r="R106" s="5">
        <v>-2.1600000000000001E-2</v>
      </c>
      <c r="S106" s="4">
        <v>846283</v>
      </c>
      <c r="U106" s="4">
        <f t="shared" si="14"/>
        <v>777995</v>
      </c>
      <c r="V106" s="5">
        <v>2.4300000000000002E-2</v>
      </c>
    </row>
    <row r="107" spans="1:22" x14ac:dyDescent="0.2">
      <c r="A107" s="16" t="s">
        <v>181</v>
      </c>
      <c r="B107" s="4">
        <v>14400</v>
      </c>
      <c r="C107" s="4">
        <v>143800</v>
      </c>
      <c r="D107" s="4">
        <v>-129400</v>
      </c>
      <c r="E107" s="4">
        <v>-2381170000</v>
      </c>
      <c r="F107" s="4">
        <f t="shared" si="11"/>
        <v>-11623384909</v>
      </c>
      <c r="R107" s="5">
        <v>1.6500000000000001E-2</v>
      </c>
      <c r="S107" s="4">
        <v>1317558</v>
      </c>
      <c r="U107" s="4">
        <f>MIN(S108:S112)</f>
        <v>433478</v>
      </c>
      <c r="V107" s="5">
        <v>2.1600000000000001E-2</v>
      </c>
    </row>
    <row r="108" spans="1:22" x14ac:dyDescent="0.2">
      <c r="A108" s="16" t="s">
        <v>180</v>
      </c>
      <c r="B108" s="4">
        <v>6900</v>
      </c>
      <c r="C108" s="4">
        <v>138400</v>
      </c>
      <c r="D108" s="4">
        <v>-131500</v>
      </c>
      <c r="E108" s="4">
        <v>-2389710000</v>
      </c>
      <c r="F108" s="4">
        <f t="shared" si="11"/>
        <v>-9242214909</v>
      </c>
      <c r="R108" s="5">
        <v>-5.4000000000000003E-3</v>
      </c>
      <c r="S108" s="4">
        <v>918416</v>
      </c>
      <c r="V108" s="5">
        <v>2.9700000000000001E-2</v>
      </c>
    </row>
    <row r="109" spans="1:22" x14ac:dyDescent="0.2">
      <c r="A109" s="16" t="s">
        <v>179</v>
      </c>
      <c r="B109" s="4">
        <v>8800</v>
      </c>
      <c r="C109" s="4">
        <v>210900</v>
      </c>
      <c r="D109" s="4">
        <v>-202100</v>
      </c>
      <c r="E109" s="4">
        <v>-3662990267</v>
      </c>
      <c r="F109" s="4">
        <f t="shared" si="11"/>
        <v>-6852504909</v>
      </c>
      <c r="R109" s="5">
        <v>3.39E-2</v>
      </c>
      <c r="S109" s="4">
        <v>1609028</v>
      </c>
      <c r="V109" s="5">
        <v>3.5299999999999998E-2</v>
      </c>
    </row>
    <row r="110" spans="1:22" x14ac:dyDescent="0.2">
      <c r="A110" s="16" t="s">
        <v>178</v>
      </c>
      <c r="B110" s="4">
        <v>11200</v>
      </c>
      <c r="C110" s="4">
        <v>191600</v>
      </c>
      <c r="D110" s="4">
        <v>-180400</v>
      </c>
      <c r="E110" s="4">
        <v>-3156160000</v>
      </c>
      <c r="F110" s="4">
        <f t="shared" si="11"/>
        <v>-3189514642</v>
      </c>
      <c r="R110" s="5">
        <v>1.15E-2</v>
      </c>
      <c r="S110" s="4">
        <v>777995</v>
      </c>
      <c r="V110" s="5">
        <v>4.7500000000000001E-2</v>
      </c>
    </row>
    <row r="111" spans="1:22" x14ac:dyDescent="0.2">
      <c r="A111" s="16" t="s">
        <v>177</v>
      </c>
      <c r="B111" s="4">
        <v>5200</v>
      </c>
      <c r="C111" s="4">
        <v>6600</v>
      </c>
      <c r="D111" s="4">
        <v>-1400</v>
      </c>
      <c r="E111" s="4">
        <v>-24834642</v>
      </c>
      <c r="F111" s="4">
        <f>E111+F112</f>
        <v>-33354642</v>
      </c>
      <c r="R111" s="5">
        <v>-1.9599999999999999E-2</v>
      </c>
      <c r="S111" s="4">
        <v>1485292</v>
      </c>
      <c r="V111" s="5">
        <v>6.5799999999999997E-2</v>
      </c>
    </row>
    <row r="112" spans="1:22" x14ac:dyDescent="0.2">
      <c r="A112" s="16" t="s">
        <v>176</v>
      </c>
      <c r="B112" s="4">
        <v>4000</v>
      </c>
      <c r="C112" s="4">
        <v>4500</v>
      </c>
      <c r="D112" s="4">
        <v>-500</v>
      </c>
      <c r="E112" s="4">
        <v>-8520000</v>
      </c>
      <c r="F112" s="4">
        <f>E112</f>
        <v>-8520000</v>
      </c>
      <c r="R112" s="5">
        <v>-5.5000000000000005E-3</v>
      </c>
      <c r="S112" s="4">
        <v>433478</v>
      </c>
      <c r="V112" s="5">
        <v>2.7799999999999998E-2</v>
      </c>
    </row>
    <row r="113" spans="1:22" x14ac:dyDescent="0.2">
      <c r="A113" s="16"/>
      <c r="B113" s="4"/>
      <c r="C113" s="4"/>
      <c r="D113" s="4"/>
      <c r="E113" s="4"/>
      <c r="F113" s="4"/>
      <c r="L113" s="4"/>
      <c r="M113" s="4"/>
      <c r="N113" s="4"/>
      <c r="O113" s="4"/>
      <c r="P113" s="4"/>
      <c r="Q113" s="4"/>
      <c r="R113" s="5"/>
      <c r="S113" s="4"/>
      <c r="V113" s="5"/>
    </row>
    <row r="114" spans="1:22" x14ac:dyDescent="0.2">
      <c r="A114" s="16"/>
      <c r="B114" s="4"/>
      <c r="C114" s="4"/>
      <c r="D114" s="4"/>
      <c r="E114" s="4"/>
      <c r="F114" s="4"/>
      <c r="L114" s="4"/>
      <c r="M114" s="4"/>
      <c r="N114" s="4"/>
      <c r="O114" s="4"/>
      <c r="P114" s="4"/>
      <c r="Q114" s="4"/>
      <c r="R114" s="5"/>
      <c r="S114" s="4"/>
      <c r="V114" s="5"/>
    </row>
    <row r="115" spans="1:22" x14ac:dyDescent="0.2">
      <c r="A115" s="16"/>
      <c r="B115" s="4"/>
      <c r="C115" s="4"/>
      <c r="D115" s="4"/>
      <c r="E115" s="4"/>
      <c r="F115" s="4"/>
      <c r="L115" s="4"/>
      <c r="M115" s="4"/>
      <c r="N115" s="4"/>
      <c r="O115" s="4"/>
      <c r="P115" s="4"/>
      <c r="Q115" s="4"/>
      <c r="R115" s="5"/>
      <c r="S115" s="4"/>
      <c r="V115" s="5"/>
    </row>
    <row r="116" spans="1:22" x14ac:dyDescent="0.2">
      <c r="A116" s="16"/>
      <c r="B116" s="4"/>
      <c r="C116" s="4"/>
      <c r="D116" s="4"/>
      <c r="E116" s="4"/>
      <c r="F116" s="4"/>
      <c r="L116" s="4"/>
      <c r="M116" s="4"/>
      <c r="N116" s="4"/>
      <c r="O116" s="4"/>
      <c r="P116" s="4"/>
      <c r="Q116" s="4"/>
      <c r="R116" s="5"/>
      <c r="S116" s="4"/>
      <c r="V116" s="5"/>
    </row>
    <row r="117" spans="1:22" x14ac:dyDescent="0.2">
      <c r="A117" s="16"/>
      <c r="B117" s="4"/>
      <c r="C117" s="4"/>
      <c r="D117" s="4"/>
      <c r="E117" s="4"/>
      <c r="F117" s="4"/>
      <c r="L117" s="4"/>
      <c r="M117" s="4"/>
      <c r="N117" s="4"/>
      <c r="O117" s="4"/>
      <c r="P117" s="4"/>
      <c r="Q117" s="4"/>
      <c r="R117" s="5"/>
      <c r="S117" s="4"/>
      <c r="V117" s="5"/>
    </row>
    <row r="118" spans="1:22" x14ac:dyDescent="0.2">
      <c r="A118" s="16"/>
      <c r="B118" s="4"/>
      <c r="C118" s="4"/>
      <c r="D118" s="4"/>
      <c r="E118" s="4"/>
      <c r="F118" s="4"/>
      <c r="L118" s="4"/>
      <c r="M118" s="4"/>
      <c r="N118" s="4"/>
      <c r="O118" s="4"/>
      <c r="P118" s="4"/>
      <c r="Q118" s="4"/>
      <c r="R118" s="5"/>
      <c r="S118" s="4"/>
      <c r="V118" s="5"/>
    </row>
    <row r="119" spans="1:22" x14ac:dyDescent="0.2">
      <c r="A119" s="16"/>
      <c r="B119" s="4"/>
      <c r="C119" s="4"/>
      <c r="D119" s="4"/>
      <c r="E119" s="4"/>
      <c r="F119" s="4"/>
      <c r="L119" s="4"/>
      <c r="M119" s="4"/>
      <c r="N119" s="4"/>
      <c r="O119" s="4"/>
      <c r="P119" s="4"/>
      <c r="Q119" s="4"/>
      <c r="R119" s="5"/>
      <c r="S119" s="4"/>
      <c r="V119" s="5"/>
    </row>
    <row r="120" spans="1:22" x14ac:dyDescent="0.2">
      <c r="A120" s="16"/>
      <c r="B120" s="4"/>
      <c r="C120" s="4"/>
      <c r="D120" s="4"/>
      <c r="E120" s="4"/>
      <c r="F120" s="4"/>
      <c r="L120" s="4"/>
      <c r="M120" s="4"/>
      <c r="N120" s="4"/>
      <c r="O120" s="4"/>
      <c r="P120" s="4"/>
      <c r="Q120" s="4"/>
      <c r="R120" s="5"/>
      <c r="S120" s="4"/>
      <c r="V120" s="5"/>
    </row>
    <row r="121" spans="1:22" x14ac:dyDescent="0.2">
      <c r="A121" s="16"/>
      <c r="B121" s="4"/>
      <c r="C121" s="4"/>
      <c r="D121" s="4"/>
      <c r="E121" s="4"/>
      <c r="F121" s="4"/>
      <c r="R121" s="5"/>
      <c r="S121" s="4"/>
      <c r="V121" s="5"/>
    </row>
    <row r="122" spans="1:22" x14ac:dyDescent="0.2">
      <c r="A122" s="16"/>
      <c r="B122" s="4"/>
      <c r="C122" s="4"/>
      <c r="D122" s="4"/>
      <c r="E122" s="4"/>
      <c r="F122" s="4"/>
      <c r="R122" s="5"/>
      <c r="S122" s="4"/>
      <c r="V122" s="5"/>
    </row>
    <row r="123" spans="1:22" x14ac:dyDescent="0.2">
      <c r="A123" s="16"/>
      <c r="B123" s="4"/>
      <c r="C123" s="4"/>
      <c r="D123" s="4"/>
      <c r="E123" s="4"/>
      <c r="F123" s="4"/>
      <c r="R123" s="5"/>
      <c r="S123" s="4"/>
      <c r="V123" s="5"/>
    </row>
    <row r="124" spans="1:22" x14ac:dyDescent="0.2">
      <c r="A124" s="16"/>
      <c r="B124" s="4"/>
      <c r="C124" s="4"/>
      <c r="D124" s="4"/>
      <c r="E124" s="4"/>
      <c r="F124" s="4"/>
      <c r="R124" s="5"/>
      <c r="S124" s="4"/>
      <c r="V124" s="5"/>
    </row>
    <row r="125" spans="1:22" x14ac:dyDescent="0.2">
      <c r="A125" s="16"/>
      <c r="B125" s="4"/>
      <c r="C125" s="4"/>
      <c r="D125" s="4"/>
      <c r="E125" s="4"/>
      <c r="F125" s="4"/>
      <c r="R125" s="5"/>
      <c r="S125" s="4"/>
      <c r="V125" s="5"/>
    </row>
    <row r="126" spans="1:22" x14ac:dyDescent="0.2">
      <c r="A126" s="16"/>
      <c r="B126" s="4"/>
      <c r="C126" s="4"/>
      <c r="D126" s="4"/>
      <c r="E126" s="4"/>
      <c r="F126" s="4"/>
      <c r="R126" s="5"/>
      <c r="S126" s="4"/>
      <c r="V126" s="5"/>
    </row>
    <row r="127" spans="1:22" x14ac:dyDescent="0.2">
      <c r="A127" s="16"/>
      <c r="B127" s="4"/>
      <c r="C127" s="4"/>
      <c r="D127" s="4"/>
      <c r="E127" s="4"/>
      <c r="F127" s="4"/>
      <c r="R127" s="5"/>
      <c r="S127" s="4"/>
      <c r="V127" s="5"/>
    </row>
    <row r="128" spans="1:22" x14ac:dyDescent="0.2">
      <c r="A128" s="16"/>
      <c r="B128" s="4"/>
      <c r="C128" s="4"/>
      <c r="D128" s="4"/>
      <c r="E128" s="4"/>
      <c r="F128" s="4"/>
      <c r="R128" s="5"/>
      <c r="S128" s="4"/>
      <c r="V128" s="5"/>
    </row>
    <row r="129" spans="1:22" x14ac:dyDescent="0.2">
      <c r="A129" s="16"/>
      <c r="B129" s="4"/>
      <c r="C129" s="4"/>
      <c r="D129" s="4"/>
      <c r="E129" s="4"/>
      <c r="F129" s="4"/>
      <c r="R129" s="5"/>
      <c r="S129" s="4"/>
      <c r="V129" s="5"/>
    </row>
    <row r="130" spans="1:22" x14ac:dyDescent="0.2">
      <c r="A130" s="16"/>
      <c r="B130" s="4"/>
      <c r="C130" s="4"/>
      <c r="D130" s="4"/>
      <c r="E130" s="4"/>
      <c r="F130" s="4"/>
      <c r="R130" s="5"/>
      <c r="S130" s="4"/>
      <c r="V130" s="5"/>
    </row>
    <row r="131" spans="1:22" x14ac:dyDescent="0.2">
      <c r="A131" s="16"/>
      <c r="B131" s="4"/>
      <c r="C131" s="4"/>
      <c r="D131" s="4"/>
      <c r="E131" s="4"/>
      <c r="F131" s="4"/>
      <c r="R131" s="5"/>
      <c r="S131" s="4"/>
      <c r="V131" s="5"/>
    </row>
    <row r="132" spans="1:22" x14ac:dyDescent="0.2">
      <c r="A132" s="16"/>
      <c r="B132" s="4"/>
      <c r="C132" s="4"/>
      <c r="D132" s="4"/>
      <c r="E132" s="4"/>
      <c r="F132" s="4"/>
      <c r="R132" s="5"/>
      <c r="S132" s="4"/>
      <c r="V132" s="5"/>
    </row>
    <row r="133" spans="1:22" x14ac:dyDescent="0.2">
      <c r="A133" s="16"/>
      <c r="B133" s="4"/>
      <c r="C133" s="4"/>
      <c r="D133" s="4"/>
      <c r="E133" s="4"/>
      <c r="F133" s="4"/>
      <c r="R133" s="5"/>
      <c r="S133" s="4"/>
      <c r="V133" s="5"/>
    </row>
    <row r="134" spans="1:22" x14ac:dyDescent="0.2">
      <c r="A134" s="16"/>
      <c r="B134" s="4"/>
      <c r="C134" s="4"/>
      <c r="D134" s="4"/>
      <c r="E134" s="4"/>
      <c r="F134" s="4"/>
      <c r="R134" s="5"/>
      <c r="S134" s="4"/>
      <c r="V134" s="5"/>
    </row>
    <row r="135" spans="1:22" x14ac:dyDescent="0.2">
      <c r="A135" s="16"/>
      <c r="B135" s="4"/>
      <c r="C135" s="4"/>
      <c r="D135" s="4"/>
      <c r="E135" s="4"/>
      <c r="F135" s="4"/>
      <c r="R135" s="5"/>
      <c r="S135" s="4"/>
      <c r="V135" s="5"/>
    </row>
    <row r="136" spans="1:22" x14ac:dyDescent="0.2">
      <c r="A136" s="16"/>
      <c r="B136" s="4"/>
      <c r="C136" s="4"/>
      <c r="D136" s="4"/>
      <c r="E136" s="4"/>
      <c r="F136" s="4"/>
      <c r="R136" s="5"/>
      <c r="S136" s="4"/>
      <c r="V136" s="5"/>
    </row>
    <row r="137" spans="1:22" x14ac:dyDescent="0.2">
      <c r="A137" s="16"/>
      <c r="B137" s="4"/>
      <c r="C137" s="4"/>
      <c r="D137" s="4"/>
      <c r="E137" s="4"/>
      <c r="F137" s="4"/>
      <c r="R137" s="5"/>
      <c r="S137" s="4"/>
      <c r="V137" s="5"/>
    </row>
    <row r="138" spans="1:22" x14ac:dyDescent="0.2">
      <c r="A138" s="16"/>
      <c r="B138" s="4"/>
      <c r="C138" s="4"/>
      <c r="D138" s="4"/>
      <c r="E138" s="4"/>
      <c r="F138" s="4"/>
      <c r="R138" s="5"/>
      <c r="S138" s="4"/>
      <c r="V138" s="5"/>
    </row>
    <row r="139" spans="1:22" x14ac:dyDescent="0.2">
      <c r="A139" s="16"/>
      <c r="B139" s="4"/>
      <c r="C139" s="4"/>
      <c r="D139" s="4"/>
      <c r="E139" s="4"/>
      <c r="F139" s="4"/>
      <c r="R139" s="5"/>
      <c r="S139" s="4"/>
      <c r="V139" s="5"/>
    </row>
    <row r="140" spans="1:22" x14ac:dyDescent="0.2">
      <c r="A140" s="16"/>
      <c r="B140" s="4"/>
      <c r="C140" s="4"/>
      <c r="D140" s="4"/>
      <c r="E140" s="4"/>
      <c r="F140" s="4"/>
      <c r="R140" s="5"/>
      <c r="S140" s="4"/>
      <c r="V140" s="5"/>
    </row>
    <row r="141" spans="1:22" x14ac:dyDescent="0.2">
      <c r="A141" s="16"/>
      <c r="B141" s="4"/>
      <c r="C141" s="4"/>
      <c r="D141" s="4"/>
      <c r="E141" s="4"/>
      <c r="F141" s="4"/>
      <c r="R141" s="5"/>
      <c r="S141" s="4"/>
      <c r="V141" s="5"/>
    </row>
    <row r="142" spans="1:22" x14ac:dyDescent="0.2">
      <c r="A142" s="16"/>
      <c r="B142" s="4"/>
      <c r="C142" s="4"/>
      <c r="D142" s="4"/>
      <c r="E142" s="4"/>
      <c r="F142" s="4"/>
      <c r="R142" s="5"/>
      <c r="S142" s="4"/>
      <c r="V142" s="5"/>
    </row>
    <row r="143" spans="1:22" x14ac:dyDescent="0.2">
      <c r="A143" s="16"/>
      <c r="B143" s="4"/>
      <c r="C143" s="4"/>
      <c r="D143" s="4"/>
      <c r="E143" s="4"/>
      <c r="F143" s="4"/>
      <c r="R143" s="5"/>
      <c r="S143" s="4"/>
      <c r="V143" s="5"/>
    </row>
    <row r="144" spans="1:22" x14ac:dyDescent="0.2">
      <c r="A144" s="16"/>
      <c r="B144" s="4"/>
      <c r="C144" s="4"/>
      <c r="D144" s="4"/>
      <c r="E144" s="4"/>
      <c r="F144" s="4"/>
      <c r="R144" s="5"/>
      <c r="S144" s="4"/>
      <c r="V144" s="5"/>
    </row>
    <row r="145" spans="1:22" x14ac:dyDescent="0.2">
      <c r="A145" s="16"/>
      <c r="B145" s="4"/>
      <c r="C145" s="4"/>
      <c r="D145" s="4"/>
      <c r="E145" s="4"/>
      <c r="F145" s="4"/>
      <c r="R145" s="5"/>
      <c r="S145" s="4"/>
      <c r="V145" s="5"/>
    </row>
    <row r="146" spans="1:22" x14ac:dyDescent="0.2">
      <c r="A146" s="16"/>
      <c r="B146" s="4"/>
      <c r="C146" s="4"/>
      <c r="D146" s="4"/>
      <c r="E146" s="4"/>
      <c r="F146" s="4"/>
      <c r="R146" s="5"/>
      <c r="S146" s="4"/>
      <c r="V146" s="5"/>
    </row>
    <row r="147" spans="1:22" x14ac:dyDescent="0.2">
      <c r="A147" s="16"/>
      <c r="B147" s="4"/>
      <c r="C147" s="4"/>
      <c r="D147" s="4"/>
      <c r="E147" s="4"/>
      <c r="F147" s="4"/>
      <c r="R147" s="5"/>
      <c r="S147" s="4"/>
      <c r="V147" s="5"/>
    </row>
    <row r="148" spans="1:22" x14ac:dyDescent="0.2">
      <c r="A148" s="16"/>
      <c r="B148" s="4"/>
      <c r="C148" s="4"/>
      <c r="D148" s="4"/>
      <c r="E148" s="4"/>
      <c r="F148" s="4"/>
      <c r="R148" s="5"/>
      <c r="S148" s="4"/>
      <c r="V148" s="5"/>
    </row>
    <row r="149" spans="1:22" x14ac:dyDescent="0.2">
      <c r="A149" s="16"/>
      <c r="B149" s="4"/>
      <c r="C149" s="4"/>
      <c r="D149" s="4"/>
      <c r="E149" s="4"/>
      <c r="F149" s="4"/>
      <c r="R149" s="5"/>
      <c r="S149" s="4"/>
      <c r="V149" s="5"/>
    </row>
    <row r="150" spans="1:22" x14ac:dyDescent="0.2">
      <c r="A150" s="16"/>
      <c r="B150" s="4"/>
      <c r="C150" s="4"/>
      <c r="D150" s="4"/>
      <c r="E150" s="4"/>
      <c r="F150" s="4"/>
      <c r="R150" s="5"/>
      <c r="S150" s="4"/>
      <c r="V150" s="5"/>
    </row>
    <row r="151" spans="1:22" x14ac:dyDescent="0.2">
      <c r="A151" s="16"/>
      <c r="B151" s="4"/>
      <c r="C151" s="4"/>
      <c r="D151" s="4"/>
      <c r="E151" s="4"/>
      <c r="F151" s="4"/>
      <c r="R151" s="5"/>
      <c r="S151" s="4"/>
      <c r="V151" s="5"/>
    </row>
    <row r="152" spans="1:22" x14ac:dyDescent="0.2">
      <c r="A152" s="16"/>
      <c r="B152" s="4"/>
      <c r="C152" s="4"/>
      <c r="D152" s="4"/>
      <c r="E152" s="4"/>
      <c r="F152" s="4"/>
      <c r="R152" s="5"/>
      <c r="S152" s="4"/>
      <c r="V152" s="5"/>
    </row>
    <row r="153" spans="1:22" x14ac:dyDescent="0.2">
      <c r="A153" s="16"/>
      <c r="B153" s="4"/>
      <c r="C153" s="4"/>
      <c r="D153" s="4"/>
      <c r="E153" s="4"/>
      <c r="F153" s="4"/>
      <c r="R153" s="5"/>
      <c r="S153" s="4"/>
      <c r="V153" s="5"/>
    </row>
    <row r="154" spans="1:22" x14ac:dyDescent="0.2">
      <c r="A154" s="16"/>
      <c r="B154" s="4"/>
      <c r="C154" s="4"/>
      <c r="D154" s="4"/>
      <c r="E154" s="4"/>
      <c r="F154" s="4"/>
      <c r="R154" s="5"/>
      <c r="S154" s="4"/>
      <c r="V154" s="5"/>
    </row>
    <row r="155" spans="1:22" x14ac:dyDescent="0.2">
      <c r="A155" s="16"/>
      <c r="B155" s="4"/>
      <c r="C155" s="4"/>
      <c r="D155" s="4"/>
      <c r="E155" s="4"/>
      <c r="F155" s="4"/>
      <c r="R155" s="5"/>
      <c r="S155" s="4"/>
      <c r="V155" s="5"/>
    </row>
    <row r="156" spans="1:22" x14ac:dyDescent="0.2">
      <c r="A156" s="16"/>
      <c r="B156" s="4"/>
      <c r="C156" s="4"/>
      <c r="D156" s="4"/>
      <c r="E156" s="4"/>
      <c r="F156" s="4"/>
      <c r="R156" s="5"/>
      <c r="S156" s="4"/>
      <c r="V156" s="5"/>
    </row>
    <row r="157" spans="1:22" x14ac:dyDescent="0.2">
      <c r="A157" s="16"/>
      <c r="B157" s="4"/>
      <c r="C157" s="4"/>
      <c r="D157" s="4"/>
      <c r="E157" s="4"/>
      <c r="F157" s="4"/>
      <c r="R157" s="5"/>
      <c r="S157" s="4"/>
      <c r="V157" s="5"/>
    </row>
    <row r="158" spans="1:22" x14ac:dyDescent="0.2">
      <c r="A158" s="16"/>
      <c r="B158" s="4"/>
      <c r="C158" s="4"/>
      <c r="D158" s="4"/>
      <c r="E158" s="4"/>
      <c r="F158" s="4"/>
      <c r="R158" s="5"/>
      <c r="S158" s="4"/>
      <c r="V158" s="5"/>
    </row>
    <row r="159" spans="1:22" x14ac:dyDescent="0.2">
      <c r="A159" s="16"/>
      <c r="B159" s="4"/>
      <c r="C159" s="4"/>
      <c r="D159" s="4"/>
      <c r="E159" s="4"/>
      <c r="F159" s="4"/>
      <c r="R159" s="5"/>
      <c r="S159" s="4"/>
      <c r="V159" s="5"/>
    </row>
    <row r="160" spans="1:22" x14ac:dyDescent="0.2">
      <c r="A160" s="16"/>
      <c r="B160" s="4"/>
      <c r="C160" s="4"/>
      <c r="D160" s="4"/>
      <c r="E160" s="4"/>
      <c r="F160" s="4"/>
      <c r="R160" s="5"/>
      <c r="S160" s="4"/>
      <c r="V160" s="5"/>
    </row>
    <row r="161" spans="1:22" x14ac:dyDescent="0.2">
      <c r="A161" s="16"/>
      <c r="B161" s="4"/>
      <c r="C161" s="4"/>
      <c r="D161" s="4"/>
      <c r="E161" s="4"/>
      <c r="F161" s="4"/>
      <c r="R161" s="5"/>
      <c r="S161" s="4"/>
      <c r="V161" s="5"/>
    </row>
    <row r="162" spans="1:22" x14ac:dyDescent="0.2">
      <c r="A162" s="16"/>
      <c r="B162" s="4"/>
      <c r="C162" s="4"/>
      <c r="D162" s="4"/>
      <c r="E162" s="4"/>
      <c r="F162" s="4"/>
      <c r="R162" s="5"/>
      <c r="S162" s="4"/>
      <c r="V162" s="5"/>
    </row>
    <row r="163" spans="1:22" x14ac:dyDescent="0.2">
      <c r="A163" s="16"/>
      <c r="B163" s="4"/>
      <c r="C163" s="4"/>
      <c r="D163" s="4"/>
      <c r="E163" s="4"/>
      <c r="F163" s="4"/>
      <c r="R163" s="5"/>
      <c r="S163" s="4"/>
      <c r="V163" s="5"/>
    </row>
    <row r="164" spans="1:22" x14ac:dyDescent="0.2">
      <c r="A164" s="16"/>
      <c r="B164" s="4"/>
      <c r="C164" s="4"/>
      <c r="D164" s="4"/>
      <c r="E164" s="4"/>
      <c r="F164" s="4"/>
      <c r="R164" s="5"/>
      <c r="S164" s="4"/>
      <c r="V164" s="5"/>
    </row>
    <row r="165" spans="1:22" x14ac:dyDescent="0.2">
      <c r="A165" s="16"/>
      <c r="B165" s="4"/>
      <c r="C165" s="4"/>
      <c r="D165" s="4"/>
      <c r="E165" s="4"/>
      <c r="F165" s="4"/>
      <c r="R165" s="5"/>
      <c r="S165" s="4"/>
      <c r="V165" s="5"/>
    </row>
    <row r="166" spans="1:22" x14ac:dyDescent="0.2">
      <c r="A166" s="16"/>
      <c r="B166" s="4"/>
      <c r="C166" s="4"/>
      <c r="D166" s="4"/>
      <c r="E166" s="4"/>
      <c r="F166" s="4"/>
      <c r="R166" s="5"/>
      <c r="S166" s="4"/>
      <c r="V166" s="5"/>
    </row>
    <row r="167" spans="1:22" x14ac:dyDescent="0.2">
      <c r="A167" s="16"/>
      <c r="B167" s="4"/>
      <c r="C167" s="4"/>
      <c r="D167" s="4"/>
      <c r="E167" s="4"/>
      <c r="F167" s="4"/>
      <c r="R167" s="5"/>
      <c r="S167" s="4"/>
      <c r="V167" s="5"/>
    </row>
    <row r="168" spans="1:22" x14ac:dyDescent="0.2">
      <c r="A168" s="16"/>
      <c r="B168" s="4"/>
      <c r="C168" s="4"/>
      <c r="D168" s="4"/>
      <c r="E168" s="4"/>
      <c r="F168" s="4"/>
      <c r="R168" s="5"/>
      <c r="S168" s="4"/>
      <c r="V168" s="5"/>
    </row>
    <row r="169" spans="1:22" x14ac:dyDescent="0.2">
      <c r="A169" s="16"/>
      <c r="B169" s="4"/>
      <c r="C169" s="4"/>
      <c r="D169" s="4"/>
      <c r="E169" s="4"/>
      <c r="F169" s="4"/>
      <c r="R169" s="5"/>
      <c r="S169" s="4"/>
      <c r="V169" s="5"/>
    </row>
    <row r="170" spans="1:22" x14ac:dyDescent="0.2">
      <c r="A170" s="16"/>
      <c r="B170" s="4"/>
      <c r="C170" s="4"/>
      <c r="D170" s="4"/>
      <c r="E170" s="4"/>
      <c r="F170" s="4"/>
      <c r="R170" s="5"/>
      <c r="S170" s="4"/>
      <c r="V170" s="5"/>
    </row>
    <row r="171" spans="1:22" x14ac:dyDescent="0.2">
      <c r="A171" s="16"/>
      <c r="B171" s="4"/>
      <c r="C171" s="4"/>
      <c r="D171" s="4"/>
      <c r="E171" s="4"/>
      <c r="F171" s="4"/>
      <c r="R171" s="5"/>
      <c r="S171" s="4"/>
      <c r="V171" s="5"/>
    </row>
    <row r="172" spans="1:22" x14ac:dyDescent="0.2">
      <c r="A172" s="16"/>
      <c r="B172" s="4"/>
      <c r="C172" s="4"/>
      <c r="D172" s="4"/>
      <c r="E172" s="4"/>
      <c r="F172" s="4"/>
      <c r="R172" s="5"/>
      <c r="S172" s="4"/>
      <c r="V172" s="5"/>
    </row>
    <row r="173" spans="1:22" x14ac:dyDescent="0.2">
      <c r="A173" s="16"/>
      <c r="B173" s="4"/>
      <c r="C173" s="4"/>
      <c r="D173" s="4"/>
      <c r="E173" s="4"/>
      <c r="F173" s="4"/>
      <c r="R173" s="5"/>
      <c r="S173" s="4"/>
      <c r="V173" s="5"/>
    </row>
    <row r="174" spans="1:22" x14ac:dyDescent="0.2">
      <c r="A174" s="16"/>
      <c r="B174" s="4"/>
      <c r="C174" s="4"/>
      <c r="D174" s="4"/>
      <c r="E174" s="4"/>
      <c r="F174" s="4"/>
      <c r="R174" s="5"/>
      <c r="S174" s="4"/>
      <c r="V174" s="5"/>
    </row>
    <row r="175" spans="1:22" x14ac:dyDescent="0.2">
      <c r="A175" s="16"/>
      <c r="B175" s="4"/>
      <c r="C175" s="4"/>
      <c r="D175" s="4"/>
      <c r="E175" s="4"/>
      <c r="F175" s="4"/>
      <c r="R175" s="5"/>
      <c r="S175" s="4"/>
      <c r="V175" s="5"/>
    </row>
    <row r="176" spans="1:22" x14ac:dyDescent="0.2">
      <c r="A176" s="16"/>
      <c r="B176" s="4"/>
      <c r="C176" s="4"/>
      <c r="D176" s="4"/>
      <c r="E176" s="4"/>
      <c r="F176" s="4"/>
      <c r="R176" s="5"/>
      <c r="S176" s="4"/>
      <c r="V176" s="5"/>
    </row>
    <row r="177" spans="1:22" x14ac:dyDescent="0.2">
      <c r="A177" s="16"/>
      <c r="B177" s="4"/>
      <c r="C177" s="4"/>
      <c r="D177" s="4"/>
      <c r="E177" s="4"/>
      <c r="F177" s="4"/>
      <c r="R177" s="5"/>
      <c r="S177" s="4"/>
      <c r="V177" s="5"/>
    </row>
    <row r="178" spans="1:22" x14ac:dyDescent="0.2">
      <c r="A178" s="16"/>
      <c r="B178" s="4"/>
      <c r="C178" s="4"/>
      <c r="D178" s="4"/>
      <c r="E178" s="4"/>
      <c r="F178" s="4"/>
      <c r="L178" s="4"/>
      <c r="M178" s="4"/>
      <c r="N178" s="4"/>
      <c r="O178" s="4"/>
      <c r="P178" s="4"/>
      <c r="Q178" s="4"/>
      <c r="R178" s="5"/>
      <c r="S178" s="4"/>
      <c r="T178" s="4"/>
      <c r="U178" s="4"/>
      <c r="V178" s="5"/>
    </row>
    <row r="179" spans="1:22" x14ac:dyDescent="0.2">
      <c r="A179" s="16"/>
      <c r="B179" s="4"/>
      <c r="C179" s="4"/>
      <c r="D179" s="4"/>
      <c r="E179" s="4"/>
      <c r="F179" s="4"/>
      <c r="L179" s="4"/>
      <c r="M179" s="4"/>
      <c r="N179" s="4"/>
      <c r="O179" s="4"/>
      <c r="P179" s="4"/>
      <c r="Q179" s="4"/>
      <c r="R179" s="5"/>
      <c r="S179" s="4"/>
      <c r="T179" s="4"/>
      <c r="U179" s="4"/>
      <c r="V179" s="5"/>
    </row>
    <row r="180" spans="1:22" x14ac:dyDescent="0.2">
      <c r="A180" s="16"/>
      <c r="B180" s="4"/>
      <c r="C180" s="4"/>
      <c r="D180" s="4"/>
      <c r="E180" s="4"/>
      <c r="F180" s="4"/>
      <c r="L180" s="4"/>
      <c r="M180" s="4"/>
      <c r="N180" s="4"/>
      <c r="O180" s="4"/>
      <c r="P180" s="4"/>
      <c r="Q180" s="4"/>
      <c r="R180" s="5"/>
      <c r="S180" s="4"/>
      <c r="T180" s="4"/>
      <c r="U180" s="4"/>
      <c r="V180" s="5"/>
    </row>
    <row r="181" spans="1:22" x14ac:dyDescent="0.2">
      <c r="A181" s="16"/>
      <c r="B181" s="4"/>
      <c r="C181" s="4"/>
      <c r="D181" s="4"/>
      <c r="E181" s="4"/>
      <c r="F181" s="4"/>
      <c r="L181" s="4"/>
      <c r="M181" s="4"/>
      <c r="N181" s="4"/>
      <c r="O181" s="4"/>
      <c r="P181" s="4"/>
      <c r="Q181" s="4"/>
      <c r="R181" s="5"/>
      <c r="S181" s="4"/>
      <c r="T181" s="4"/>
      <c r="U181" s="4"/>
      <c r="V181" s="5"/>
    </row>
    <row r="182" spans="1:22" x14ac:dyDescent="0.2">
      <c r="A182" s="16"/>
      <c r="B182" s="4"/>
      <c r="C182" s="4"/>
      <c r="D182" s="4"/>
      <c r="E182" s="4"/>
      <c r="F182" s="4"/>
      <c r="L182" s="4"/>
      <c r="M182" s="4"/>
      <c r="N182" s="4"/>
      <c r="O182" s="4"/>
      <c r="P182" s="4"/>
      <c r="Q182" s="4"/>
      <c r="R182" s="5"/>
      <c r="S182" s="4"/>
      <c r="T182" s="4"/>
      <c r="U182" s="4"/>
      <c r="V182" s="5"/>
    </row>
    <row r="183" spans="1:22" x14ac:dyDescent="0.2">
      <c r="A183" s="16"/>
      <c r="B183" s="4"/>
      <c r="C183" s="4"/>
      <c r="D183" s="4"/>
      <c r="E183" s="4"/>
      <c r="F183" s="4"/>
      <c r="L183" s="4"/>
      <c r="M183" s="4"/>
      <c r="N183" s="4"/>
      <c r="O183" s="4"/>
      <c r="P183" s="4"/>
      <c r="Q183" s="4"/>
      <c r="R183" s="5"/>
      <c r="S183" s="4"/>
      <c r="T183" s="4"/>
      <c r="U183" s="4"/>
      <c r="V183" s="5"/>
    </row>
    <row r="184" spans="1:22" x14ac:dyDescent="0.2">
      <c r="A184" s="16"/>
      <c r="B184" s="4"/>
      <c r="C184" s="4"/>
      <c r="D184" s="4"/>
      <c r="E184" s="4"/>
      <c r="F184" s="4"/>
      <c r="L184" s="4"/>
      <c r="M184" s="4"/>
      <c r="N184" s="4"/>
      <c r="O184" s="4"/>
      <c r="P184" s="4"/>
      <c r="Q184" s="4"/>
      <c r="R184" s="5"/>
      <c r="S184" s="4"/>
      <c r="T184" s="4"/>
      <c r="U184" s="4"/>
      <c r="V184" s="5"/>
    </row>
    <row r="185" spans="1:22" x14ac:dyDescent="0.2">
      <c r="A185" s="16"/>
      <c r="B185" s="4"/>
      <c r="C185" s="4"/>
      <c r="D185" s="4"/>
      <c r="E185" s="4"/>
      <c r="F185" s="4"/>
      <c r="L185" s="4"/>
      <c r="M185" s="4"/>
      <c r="N185" s="4"/>
      <c r="O185" s="4"/>
      <c r="P185" s="4"/>
      <c r="Q185" s="4"/>
      <c r="R185" s="5"/>
      <c r="S185" s="4"/>
      <c r="T185" s="4"/>
      <c r="U185" s="4"/>
      <c r="V185" s="5"/>
    </row>
    <row r="186" spans="1:22" x14ac:dyDescent="0.2">
      <c r="A186" s="16"/>
      <c r="B186" s="4"/>
      <c r="C186" s="4"/>
      <c r="D186" s="4"/>
      <c r="E186" s="4"/>
      <c r="F186" s="4"/>
      <c r="L186" s="4"/>
      <c r="M186" s="4"/>
      <c r="N186" s="4"/>
      <c r="O186" s="4"/>
      <c r="P186" s="4"/>
      <c r="Q186" s="4"/>
      <c r="R186" s="5"/>
      <c r="S186" s="4"/>
      <c r="T186" s="4"/>
      <c r="U186" s="4"/>
      <c r="V186" s="5"/>
    </row>
    <row r="187" spans="1:22" x14ac:dyDescent="0.2">
      <c r="A187" s="16"/>
      <c r="B187" s="4"/>
      <c r="C187" s="4"/>
      <c r="D187" s="4"/>
      <c r="E187" s="4"/>
      <c r="F187" s="4"/>
      <c r="L187" s="4"/>
      <c r="M187" s="4"/>
      <c r="N187" s="4"/>
      <c r="O187" s="4"/>
      <c r="P187" s="4"/>
      <c r="Q187" s="4"/>
      <c r="R187" s="5"/>
      <c r="S187" s="4"/>
      <c r="T187" s="4"/>
      <c r="U187" s="4"/>
      <c r="V187" s="5"/>
    </row>
    <row r="188" spans="1:22" x14ac:dyDescent="0.2">
      <c r="A188" s="16"/>
      <c r="B188" s="4"/>
      <c r="C188" s="4"/>
      <c r="D188" s="4"/>
      <c r="E188" s="4"/>
      <c r="F188" s="4"/>
      <c r="L188" s="4"/>
      <c r="M188" s="4"/>
      <c r="N188" s="4"/>
      <c r="O188" s="4"/>
      <c r="P188" s="4"/>
      <c r="Q188" s="4"/>
      <c r="R188" s="5"/>
      <c r="S188" s="4"/>
      <c r="T188" s="4"/>
      <c r="U188" s="4"/>
      <c r="V188" s="5"/>
    </row>
    <row r="189" spans="1:22" x14ac:dyDescent="0.2">
      <c r="A189" s="16"/>
      <c r="B189" s="4"/>
      <c r="C189" s="4"/>
      <c r="D189" s="4"/>
      <c r="E189" s="4"/>
      <c r="F189" s="4"/>
      <c r="L189" s="4"/>
      <c r="M189" s="4"/>
      <c r="N189" s="4"/>
      <c r="O189" s="4"/>
      <c r="P189" s="4"/>
      <c r="Q189" s="4"/>
      <c r="R189" s="5"/>
      <c r="S189" s="4"/>
      <c r="T189" s="4"/>
      <c r="U189" s="4"/>
      <c r="V189" s="5"/>
    </row>
    <row r="190" spans="1:22" x14ac:dyDescent="0.2">
      <c r="A190" s="16"/>
      <c r="B190" s="4"/>
      <c r="C190" s="4"/>
      <c r="D190" s="4"/>
      <c r="E190" s="4"/>
      <c r="F190" s="4"/>
      <c r="L190" s="4"/>
      <c r="M190" s="4"/>
      <c r="N190" s="4"/>
      <c r="O190" s="4"/>
      <c r="P190" s="4"/>
      <c r="Q190" s="4"/>
      <c r="R190" s="5"/>
      <c r="S190" s="4"/>
      <c r="T190" s="4"/>
      <c r="U190" s="4"/>
      <c r="V190" s="5"/>
    </row>
    <row r="191" spans="1:22" x14ac:dyDescent="0.2">
      <c r="A191" s="16"/>
      <c r="B191" s="4"/>
      <c r="C191" s="4"/>
      <c r="D191" s="4"/>
      <c r="E191" s="4"/>
      <c r="F191" s="4"/>
      <c r="L191" s="4"/>
      <c r="M191" s="4"/>
      <c r="N191" s="4"/>
      <c r="O191" s="4"/>
      <c r="P191" s="4"/>
      <c r="Q191" s="4"/>
      <c r="R191" s="5"/>
      <c r="S191" s="4"/>
      <c r="T191" s="4"/>
      <c r="U191" s="4"/>
      <c r="V191" s="5"/>
    </row>
    <row r="192" spans="1:22" x14ac:dyDescent="0.2">
      <c r="A192" s="16"/>
      <c r="B192" s="4"/>
      <c r="C192" s="4"/>
      <c r="D192" s="4"/>
      <c r="E192" s="4"/>
      <c r="F192" s="4"/>
      <c r="L192" s="4"/>
      <c r="M192" s="4"/>
      <c r="N192" s="4"/>
      <c r="O192" s="4"/>
      <c r="P192" s="4"/>
      <c r="Q192" s="4"/>
      <c r="R192" s="5"/>
      <c r="S192" s="4"/>
      <c r="T192" s="4"/>
      <c r="U192" s="4"/>
      <c r="V192" s="5"/>
    </row>
    <row r="193" spans="1:22" x14ac:dyDescent="0.2">
      <c r="A193" s="16"/>
      <c r="B193" s="4"/>
      <c r="C193" s="4"/>
      <c r="D193" s="4"/>
      <c r="E193" s="4"/>
      <c r="F193" s="4"/>
      <c r="L193" s="4"/>
      <c r="M193" s="4"/>
      <c r="N193" s="4"/>
      <c r="O193" s="4"/>
      <c r="P193" s="4"/>
      <c r="Q193" s="4"/>
      <c r="R193" s="5"/>
      <c r="S193" s="4"/>
      <c r="T193" s="4"/>
      <c r="U193" s="4"/>
      <c r="V193" s="5"/>
    </row>
    <row r="194" spans="1:22" x14ac:dyDescent="0.2">
      <c r="A194" s="16"/>
      <c r="B194" s="4"/>
      <c r="C194" s="4"/>
      <c r="D194" s="4"/>
      <c r="E194" s="4"/>
      <c r="F194" s="4"/>
      <c r="L194" s="4"/>
      <c r="M194" s="4"/>
      <c r="N194" s="4"/>
      <c r="O194" s="4"/>
      <c r="P194" s="4"/>
      <c r="Q194" s="4"/>
      <c r="R194" s="5"/>
      <c r="S194" s="4"/>
      <c r="T194" s="4"/>
      <c r="U194" s="4"/>
      <c r="V194" s="5"/>
    </row>
    <row r="195" spans="1:22" x14ac:dyDescent="0.2">
      <c r="A195" s="16"/>
      <c r="B195" s="4"/>
      <c r="C195" s="4"/>
      <c r="D195" s="4"/>
      <c r="E195" s="4"/>
      <c r="F195" s="4"/>
      <c r="L195" s="4"/>
      <c r="M195" s="4"/>
      <c r="N195" s="4"/>
      <c r="O195" s="4"/>
      <c r="P195" s="4"/>
      <c r="Q195" s="4"/>
      <c r="R195" s="5"/>
      <c r="S195" s="4"/>
      <c r="T195" s="4"/>
      <c r="U195" s="4"/>
      <c r="V195" s="5"/>
    </row>
    <row r="196" spans="1:22" x14ac:dyDescent="0.2">
      <c r="A196" s="16"/>
      <c r="B196" s="4"/>
      <c r="C196" s="4"/>
      <c r="D196" s="4"/>
      <c r="E196" s="4"/>
      <c r="F196" s="4"/>
      <c r="L196" s="4"/>
      <c r="M196" s="4"/>
      <c r="N196" s="4"/>
      <c r="O196" s="4"/>
      <c r="P196" s="4"/>
      <c r="Q196" s="4"/>
      <c r="R196" s="5"/>
      <c r="S196" s="4"/>
      <c r="T196" s="4"/>
      <c r="U196" s="4"/>
      <c r="V196" s="5"/>
    </row>
    <row r="197" spans="1:22" x14ac:dyDescent="0.2">
      <c r="A197" s="16"/>
      <c r="B197" s="4"/>
      <c r="C197" s="4"/>
      <c r="D197" s="4"/>
      <c r="E197" s="4"/>
      <c r="F197" s="4"/>
      <c r="L197" s="4"/>
      <c r="M197" s="4"/>
      <c r="N197" s="4"/>
      <c r="O197" s="4"/>
      <c r="P197" s="4"/>
      <c r="Q197" s="4"/>
      <c r="R197" s="5"/>
      <c r="S197" s="4"/>
      <c r="T197" s="4"/>
      <c r="U197" s="4"/>
      <c r="V197" s="5"/>
    </row>
    <row r="198" spans="1:22" x14ac:dyDescent="0.2">
      <c r="A198" s="16"/>
      <c r="B198" s="4"/>
      <c r="C198" s="4"/>
      <c r="D198" s="4"/>
      <c r="E198" s="4"/>
      <c r="F198" s="4"/>
      <c r="L198" s="4"/>
      <c r="M198" s="4"/>
      <c r="N198" s="4"/>
      <c r="O198" s="4"/>
      <c r="P198" s="4"/>
      <c r="Q198" s="4"/>
      <c r="R198" s="5"/>
      <c r="S198" s="4"/>
      <c r="T198" s="4"/>
      <c r="U198" s="4"/>
      <c r="V198" s="5"/>
    </row>
    <row r="199" spans="1:22" x14ac:dyDescent="0.2">
      <c r="A199" s="16"/>
      <c r="B199" s="4"/>
      <c r="C199" s="4"/>
      <c r="D199" s="4"/>
      <c r="E199" s="4"/>
      <c r="F199" s="4"/>
      <c r="R199" s="5"/>
      <c r="S199" s="4"/>
      <c r="T199" s="4"/>
      <c r="U199" s="4"/>
      <c r="V199" s="5"/>
    </row>
    <row r="200" spans="1:22" x14ac:dyDescent="0.2">
      <c r="A200" s="16"/>
      <c r="B200" s="4"/>
      <c r="C200" s="4"/>
      <c r="D200" s="4"/>
      <c r="E200" s="4"/>
      <c r="F200" s="4"/>
      <c r="R200" s="5"/>
      <c r="S200" s="4"/>
      <c r="T200" s="4"/>
      <c r="U200" s="4"/>
      <c r="V200" s="5"/>
    </row>
    <row r="201" spans="1:22" x14ac:dyDescent="0.2">
      <c r="A201" s="16"/>
      <c r="B201" s="4"/>
      <c r="C201" s="4"/>
      <c r="D201" s="4"/>
      <c r="E201" s="4"/>
      <c r="F201" s="4"/>
      <c r="R201" s="5"/>
      <c r="S201" s="4"/>
      <c r="T201" s="4"/>
      <c r="U201" s="4"/>
      <c r="V201" s="5"/>
    </row>
    <row r="202" spans="1:22" x14ac:dyDescent="0.2">
      <c r="A202" s="16"/>
      <c r="B202" s="4"/>
      <c r="C202" s="4"/>
      <c r="D202" s="4"/>
      <c r="E202" s="4"/>
      <c r="F202" s="4"/>
      <c r="R202" s="5"/>
      <c r="S202" s="4"/>
      <c r="T202" s="4"/>
      <c r="U202" s="4"/>
      <c r="V202" s="5"/>
    </row>
    <row r="203" spans="1:22" x14ac:dyDescent="0.2">
      <c r="A203" s="16"/>
      <c r="B203" s="4"/>
      <c r="C203" s="4"/>
      <c r="D203" s="4"/>
      <c r="E203" s="4"/>
      <c r="F203" s="4"/>
      <c r="R203" s="5"/>
      <c r="S203" s="4"/>
      <c r="T203" s="4"/>
      <c r="U203" s="4"/>
      <c r="V203" s="5"/>
    </row>
    <row r="204" spans="1:22" x14ac:dyDescent="0.2">
      <c r="A204" s="16"/>
      <c r="B204" s="4"/>
      <c r="C204" s="4"/>
      <c r="D204" s="4"/>
      <c r="E204" s="4"/>
      <c r="F204" s="4"/>
      <c r="R204" s="5"/>
      <c r="S204" s="4"/>
      <c r="T204" s="4"/>
      <c r="U204" s="4"/>
      <c r="V204" s="5"/>
    </row>
    <row r="205" spans="1:22" x14ac:dyDescent="0.2">
      <c r="A205" s="16"/>
      <c r="B205" s="4"/>
      <c r="C205" s="4"/>
      <c r="D205" s="4"/>
      <c r="E205" s="4"/>
      <c r="F205" s="4"/>
      <c r="R205" s="5"/>
      <c r="S205" s="4"/>
      <c r="T205" s="4"/>
      <c r="U205" s="4"/>
      <c r="V205" s="5"/>
    </row>
    <row r="206" spans="1:22" x14ac:dyDescent="0.2">
      <c r="A206" s="16"/>
      <c r="B206" s="4"/>
      <c r="C206" s="4"/>
      <c r="D206" s="4"/>
      <c r="E206" s="4"/>
      <c r="F206" s="4"/>
      <c r="R206" s="5"/>
      <c r="S206" s="4"/>
      <c r="T206" s="4"/>
      <c r="U206" s="4"/>
      <c r="V206" s="5"/>
    </row>
    <row r="207" spans="1:22" x14ac:dyDescent="0.2">
      <c r="A207" s="16"/>
      <c r="B207" s="4"/>
      <c r="C207" s="4"/>
      <c r="D207" s="4"/>
      <c r="E207" s="4"/>
      <c r="F207" s="4"/>
      <c r="R207" s="5"/>
      <c r="S207" s="4"/>
      <c r="T207" s="4"/>
      <c r="U207" s="4"/>
      <c r="V207" s="5"/>
    </row>
    <row r="208" spans="1:22" x14ac:dyDescent="0.2">
      <c r="A208" s="16"/>
      <c r="B208" s="4"/>
      <c r="C208" s="4"/>
      <c r="D208" s="4"/>
      <c r="E208" s="4"/>
      <c r="F208" s="4"/>
      <c r="R208" s="5"/>
      <c r="S208" s="4"/>
      <c r="T208" s="4"/>
      <c r="U208" s="4"/>
      <c r="V208" s="5"/>
    </row>
    <row r="209" spans="1:22" x14ac:dyDescent="0.2">
      <c r="A209" s="16"/>
      <c r="B209" s="4"/>
      <c r="C209" s="4"/>
      <c r="D209" s="4"/>
      <c r="E209" s="4"/>
      <c r="F209" s="4"/>
      <c r="R209" s="5"/>
      <c r="S209" s="4"/>
      <c r="T209" s="4"/>
      <c r="U209" s="4"/>
      <c r="V209" s="5"/>
    </row>
    <row r="210" spans="1:22" x14ac:dyDescent="0.2">
      <c r="A210" s="16"/>
      <c r="B210" s="4"/>
      <c r="C210" s="4"/>
      <c r="D210" s="4"/>
      <c r="E210" s="4"/>
      <c r="F210" s="4"/>
      <c r="R210" s="5"/>
      <c r="S210" s="4"/>
      <c r="T210" s="4"/>
      <c r="U210" s="4"/>
      <c r="V210" s="5"/>
    </row>
    <row r="211" spans="1:22" x14ac:dyDescent="0.2">
      <c r="A211" s="16"/>
      <c r="B211" s="4"/>
      <c r="C211" s="4"/>
      <c r="D211" s="4"/>
      <c r="E211" s="4"/>
      <c r="F211" s="4"/>
      <c r="R211" s="5"/>
      <c r="S211" s="4"/>
      <c r="T211" s="4"/>
      <c r="U211" s="4"/>
      <c r="V211" s="5"/>
    </row>
    <row r="212" spans="1:22" x14ac:dyDescent="0.2">
      <c r="A212" s="16"/>
      <c r="B212" s="4"/>
      <c r="C212" s="4"/>
      <c r="D212" s="4"/>
      <c r="E212" s="4"/>
      <c r="F212" s="4"/>
      <c r="R212" s="5"/>
      <c r="S212" s="4"/>
      <c r="T212" s="4"/>
      <c r="U212" s="4"/>
      <c r="V212" s="5"/>
    </row>
    <row r="213" spans="1:22" x14ac:dyDescent="0.2">
      <c r="A213" s="16"/>
      <c r="B213" s="4"/>
      <c r="C213" s="4"/>
      <c r="D213" s="4"/>
      <c r="E213" s="4"/>
      <c r="F213" s="4"/>
      <c r="R213" s="5"/>
      <c r="S213" s="4"/>
      <c r="T213" s="4"/>
      <c r="U213" s="4"/>
      <c r="V213" s="5"/>
    </row>
    <row r="214" spans="1:22" x14ac:dyDescent="0.2">
      <c r="A214" s="16"/>
      <c r="B214" s="4"/>
      <c r="C214" s="4"/>
      <c r="D214" s="4"/>
      <c r="E214" s="4"/>
      <c r="F214" s="4"/>
      <c r="R214" s="5"/>
      <c r="S214" s="4"/>
      <c r="T214" s="4"/>
      <c r="U214" s="4"/>
      <c r="V214" s="5"/>
    </row>
    <row r="215" spans="1:22" x14ac:dyDescent="0.2">
      <c r="A215" s="16"/>
      <c r="B215" s="4"/>
      <c r="C215" s="4"/>
      <c r="D215" s="4"/>
      <c r="E215" s="4"/>
      <c r="F215" s="4"/>
      <c r="R215" s="5"/>
      <c r="S215" s="4"/>
      <c r="T215" s="4"/>
      <c r="U215" s="4"/>
      <c r="V215" s="5"/>
    </row>
    <row r="216" spans="1:22" x14ac:dyDescent="0.2">
      <c r="A216" s="16"/>
      <c r="B216" s="4"/>
      <c r="C216" s="4"/>
      <c r="D216" s="4"/>
      <c r="E216" s="4"/>
      <c r="F216" s="4"/>
      <c r="R216" s="5"/>
      <c r="S216" s="4"/>
      <c r="T216" s="4"/>
      <c r="U216" s="4"/>
      <c r="V216" s="5"/>
    </row>
    <row r="217" spans="1:22" x14ac:dyDescent="0.2">
      <c r="A217" s="16"/>
      <c r="B217" s="4"/>
      <c r="C217" s="4"/>
      <c r="D217" s="4"/>
      <c r="E217" s="4"/>
      <c r="F217" s="4"/>
      <c r="R217" s="5"/>
      <c r="S217" s="4"/>
      <c r="T217" s="4"/>
      <c r="U217" s="4"/>
      <c r="V217" s="5"/>
    </row>
    <row r="218" spans="1:22" x14ac:dyDescent="0.2">
      <c r="A218" s="16"/>
      <c r="B218" s="4"/>
      <c r="C218" s="4"/>
      <c r="D218" s="4"/>
      <c r="E218" s="4"/>
      <c r="F218" s="4"/>
      <c r="R218" s="5"/>
      <c r="S218" s="4"/>
      <c r="T218" s="4"/>
      <c r="U218" s="4"/>
      <c r="V218" s="5"/>
    </row>
    <row r="219" spans="1:22" x14ac:dyDescent="0.2">
      <c r="A219" s="16"/>
      <c r="B219" s="4"/>
      <c r="C219" s="4"/>
      <c r="D219" s="4"/>
      <c r="E219" s="4"/>
      <c r="F219" s="4"/>
      <c r="R219" s="5"/>
      <c r="S219" s="4"/>
      <c r="T219" s="4"/>
      <c r="U219" s="4"/>
      <c r="V219" s="5"/>
    </row>
    <row r="220" spans="1:22" x14ac:dyDescent="0.2">
      <c r="A220" s="16"/>
      <c r="B220" s="4"/>
      <c r="C220" s="4"/>
      <c r="D220" s="4"/>
      <c r="E220" s="4"/>
      <c r="F220" s="4"/>
      <c r="R220" s="5"/>
      <c r="S220" s="4"/>
      <c r="T220" s="4"/>
      <c r="U220" s="4"/>
      <c r="V220" s="5"/>
    </row>
    <row r="221" spans="1:22" x14ac:dyDescent="0.2">
      <c r="A221" s="16"/>
      <c r="B221" s="4"/>
      <c r="C221" s="4"/>
      <c r="D221" s="4"/>
      <c r="E221" s="4"/>
      <c r="F221" s="4"/>
      <c r="R221" s="5"/>
      <c r="S221" s="4"/>
      <c r="T221" s="4"/>
      <c r="U221" s="4"/>
      <c r="V221" s="5"/>
    </row>
    <row r="222" spans="1:22" x14ac:dyDescent="0.2">
      <c r="A222" s="16"/>
      <c r="B222" s="4"/>
      <c r="C222" s="4"/>
      <c r="D222" s="4"/>
      <c r="E222" s="4"/>
      <c r="F222" s="4"/>
      <c r="R222" s="5"/>
      <c r="S222" s="4"/>
      <c r="T222" s="4"/>
      <c r="U222" s="4"/>
      <c r="V222" s="5"/>
    </row>
    <row r="223" spans="1:22" x14ac:dyDescent="0.2">
      <c r="A223" s="16"/>
      <c r="B223" s="4"/>
      <c r="C223" s="4"/>
      <c r="D223" s="4"/>
      <c r="E223" s="4"/>
      <c r="F223" s="4"/>
      <c r="R223" s="5"/>
      <c r="S223" s="4"/>
      <c r="T223" s="4"/>
      <c r="U223" s="4"/>
      <c r="V223" s="5"/>
    </row>
    <row r="224" spans="1:22" x14ac:dyDescent="0.2">
      <c r="A224" s="16"/>
      <c r="B224" s="4"/>
      <c r="C224" s="4"/>
      <c r="D224" s="4"/>
      <c r="E224" s="4"/>
      <c r="F224" s="4"/>
      <c r="R224" s="5"/>
      <c r="S224" s="4"/>
      <c r="T224" s="4"/>
      <c r="U224" s="4"/>
      <c r="V224" s="5"/>
    </row>
    <row r="225" spans="1:22" x14ac:dyDescent="0.2">
      <c r="A225" s="16"/>
      <c r="B225" s="4"/>
      <c r="C225" s="4"/>
      <c r="D225" s="4"/>
      <c r="E225" s="4"/>
      <c r="F225" s="4"/>
      <c r="R225" s="5"/>
      <c r="S225" s="4"/>
      <c r="T225" s="4"/>
      <c r="U225" s="4"/>
      <c r="V225" s="5"/>
    </row>
    <row r="226" spans="1:22" x14ac:dyDescent="0.2">
      <c r="A226" s="16"/>
      <c r="B226" s="4"/>
      <c r="C226" s="4"/>
      <c r="D226" s="4"/>
      <c r="E226" s="4"/>
      <c r="F226" s="4"/>
      <c r="R226" s="5"/>
      <c r="S226" s="4"/>
      <c r="T226" s="4"/>
      <c r="U226" s="4"/>
      <c r="V226" s="5"/>
    </row>
    <row r="227" spans="1:22" x14ac:dyDescent="0.2">
      <c r="A227" s="16"/>
      <c r="B227" s="4"/>
      <c r="C227" s="4"/>
      <c r="D227" s="4"/>
      <c r="E227" s="4"/>
      <c r="F227" s="4"/>
      <c r="R227" s="5"/>
      <c r="S227" s="4"/>
      <c r="T227" s="4"/>
      <c r="U227" s="4"/>
      <c r="V227" s="5"/>
    </row>
    <row r="228" spans="1:22" x14ac:dyDescent="0.2">
      <c r="A228" s="16"/>
      <c r="B228" s="4"/>
      <c r="C228" s="4"/>
      <c r="D228" s="4"/>
      <c r="E228" s="4"/>
      <c r="F228" s="4"/>
      <c r="R228" s="5"/>
      <c r="S228" s="4"/>
      <c r="T228" s="4"/>
      <c r="U228" s="4"/>
      <c r="V228" s="5"/>
    </row>
    <row r="229" spans="1:22" x14ac:dyDescent="0.2">
      <c r="A229" s="16"/>
      <c r="B229" s="4"/>
      <c r="C229" s="4"/>
      <c r="D229" s="4"/>
      <c r="E229" s="4"/>
      <c r="F229" s="4"/>
      <c r="R229" s="5"/>
      <c r="S229" s="4"/>
      <c r="T229" s="4"/>
      <c r="U229" s="4"/>
      <c r="V229" s="5"/>
    </row>
    <row r="230" spans="1:22" x14ac:dyDescent="0.2">
      <c r="A230" s="16"/>
      <c r="B230" s="4"/>
      <c r="C230" s="4"/>
      <c r="D230" s="4"/>
      <c r="E230" s="4"/>
      <c r="F230" s="4"/>
      <c r="R230" s="5"/>
      <c r="S230" s="4"/>
      <c r="T230" s="4"/>
      <c r="U230" s="4"/>
      <c r="V230" s="5"/>
    </row>
    <row r="231" spans="1:22" x14ac:dyDescent="0.2">
      <c r="A231" s="16"/>
      <c r="B231" s="4"/>
      <c r="C231" s="4"/>
      <c r="D231" s="4"/>
      <c r="E231" s="4"/>
      <c r="F231" s="4"/>
      <c r="R231" s="5"/>
      <c r="S231" s="4"/>
      <c r="T231" s="4"/>
      <c r="U231" s="4"/>
      <c r="V231" s="5"/>
    </row>
    <row r="232" spans="1:22" x14ac:dyDescent="0.2">
      <c r="A232" s="16"/>
      <c r="B232" s="4"/>
      <c r="C232" s="4"/>
      <c r="D232" s="4"/>
      <c r="E232" s="4"/>
      <c r="F232" s="4"/>
      <c r="R232" s="5"/>
      <c r="S232" s="4"/>
      <c r="T232" s="4"/>
      <c r="U232" s="4"/>
      <c r="V232" s="5"/>
    </row>
    <row r="233" spans="1:22" x14ac:dyDescent="0.2">
      <c r="A233" s="16"/>
      <c r="B233" s="4"/>
      <c r="C233" s="4"/>
      <c r="D233" s="4"/>
      <c r="E233" s="4"/>
      <c r="F233" s="4"/>
      <c r="R233" s="5"/>
      <c r="S233" s="4"/>
      <c r="T233" s="4"/>
      <c r="U233" s="4"/>
      <c r="V233" s="5"/>
    </row>
    <row r="234" spans="1:22" x14ac:dyDescent="0.2">
      <c r="A234" s="16"/>
      <c r="B234" s="4"/>
      <c r="C234" s="4"/>
      <c r="D234" s="4"/>
      <c r="E234" s="4"/>
      <c r="F234" s="4"/>
      <c r="R234" s="5"/>
      <c r="S234" s="4"/>
      <c r="T234" s="4"/>
      <c r="U234" s="4"/>
      <c r="V234" s="5"/>
    </row>
    <row r="235" spans="1:22" x14ac:dyDescent="0.2">
      <c r="A235" s="16"/>
      <c r="B235" s="4"/>
      <c r="C235" s="4"/>
      <c r="D235" s="4"/>
      <c r="E235" s="4"/>
      <c r="F235" s="4"/>
      <c r="R235" s="5"/>
      <c r="S235" s="4"/>
      <c r="T235" s="4"/>
      <c r="U235" s="4"/>
      <c r="V235" s="5"/>
    </row>
    <row r="236" spans="1:22" x14ac:dyDescent="0.2">
      <c r="A236" s="16"/>
      <c r="B236" s="4"/>
      <c r="C236" s="4"/>
      <c r="D236" s="4"/>
      <c r="E236" s="4"/>
      <c r="F236" s="4"/>
      <c r="R236" s="5"/>
      <c r="S236" s="4"/>
      <c r="T236" s="4"/>
      <c r="U236" s="4"/>
      <c r="V236" s="5"/>
    </row>
    <row r="237" spans="1:22" x14ac:dyDescent="0.2">
      <c r="A237" s="16"/>
      <c r="B237" s="4"/>
      <c r="C237" s="4"/>
      <c r="D237" s="4"/>
      <c r="E237" s="4"/>
      <c r="F237" s="4"/>
      <c r="R237" s="5"/>
      <c r="S237" s="4"/>
      <c r="T237" s="4"/>
      <c r="U237" s="4"/>
      <c r="V237" s="5"/>
    </row>
    <row r="238" spans="1:22" x14ac:dyDescent="0.2">
      <c r="A238" s="16"/>
      <c r="B238" s="4"/>
      <c r="C238" s="4"/>
      <c r="D238" s="4"/>
      <c r="E238" s="4"/>
      <c r="F238" s="4"/>
      <c r="R238" s="5"/>
      <c r="S238" s="4"/>
      <c r="T238" s="4"/>
      <c r="U238" s="4"/>
      <c r="V238" s="5"/>
    </row>
    <row r="239" spans="1:22" x14ac:dyDescent="0.2">
      <c r="A239" s="16"/>
      <c r="B239" s="4"/>
      <c r="C239" s="4"/>
      <c r="D239" s="4"/>
      <c r="E239" s="4"/>
      <c r="F239" s="4"/>
      <c r="R239" s="5"/>
      <c r="S239" s="4"/>
      <c r="T239" s="4"/>
      <c r="U239" s="4"/>
      <c r="V239" s="5"/>
    </row>
    <row r="240" spans="1:22" x14ac:dyDescent="0.2">
      <c r="A240" s="16"/>
      <c r="B240" s="4"/>
      <c r="C240" s="4"/>
      <c r="D240" s="4"/>
      <c r="E240" s="4"/>
      <c r="F240" s="4"/>
      <c r="R240" s="5"/>
      <c r="S240" s="4"/>
      <c r="T240" s="4"/>
      <c r="U240" s="4"/>
      <c r="V240" s="5"/>
    </row>
    <row r="241" spans="1:22" x14ac:dyDescent="0.2">
      <c r="A241" s="16"/>
      <c r="B241" s="4"/>
      <c r="C241" s="4"/>
      <c r="D241" s="4"/>
      <c r="E241" s="4"/>
      <c r="F241" s="4"/>
      <c r="R241" s="5"/>
      <c r="S241" s="4"/>
      <c r="T241" s="4"/>
      <c r="U241" s="4"/>
      <c r="V241" s="5"/>
    </row>
    <row r="242" spans="1:22" x14ac:dyDescent="0.2">
      <c r="A242" s="16"/>
      <c r="B242" s="4"/>
      <c r="C242" s="4"/>
      <c r="D242" s="4"/>
      <c r="E242" s="4"/>
      <c r="F242" s="4"/>
      <c r="R242" s="5"/>
      <c r="S242" s="4"/>
      <c r="T242" s="4"/>
      <c r="U242" s="4"/>
      <c r="V242" s="5"/>
    </row>
    <row r="243" spans="1:22" x14ac:dyDescent="0.2">
      <c r="A243" s="16"/>
      <c r="B243" s="4"/>
      <c r="C243" s="4"/>
      <c r="D243" s="4"/>
      <c r="E243" s="4"/>
      <c r="F243" s="4"/>
      <c r="R243" s="5"/>
      <c r="S243" s="4"/>
      <c r="T243" s="4"/>
      <c r="U243" s="4"/>
      <c r="V243" s="5"/>
    </row>
    <row r="244" spans="1:22" x14ac:dyDescent="0.2">
      <c r="A244" s="16"/>
      <c r="B244" s="4"/>
      <c r="C244" s="4"/>
      <c r="D244" s="4"/>
      <c r="E244" s="4"/>
      <c r="F244" s="4"/>
      <c r="R244" s="5"/>
      <c r="S244" s="4"/>
      <c r="T244" s="4"/>
      <c r="U244" s="4"/>
      <c r="V244" s="5"/>
    </row>
    <row r="245" spans="1:22" x14ac:dyDescent="0.2">
      <c r="A245" s="16"/>
      <c r="B245" s="4"/>
      <c r="C245" s="4"/>
      <c r="D245" s="4"/>
      <c r="E245" s="4"/>
      <c r="F245" s="4"/>
      <c r="R245" s="5"/>
      <c r="S245" s="4"/>
      <c r="T245" s="4"/>
      <c r="U245" s="4"/>
      <c r="V245" s="5"/>
    </row>
    <row r="246" spans="1:22" x14ac:dyDescent="0.2">
      <c r="A246" s="16"/>
      <c r="B246" s="4"/>
      <c r="C246" s="4"/>
      <c r="D246" s="4"/>
      <c r="E246" s="4"/>
      <c r="F246" s="4"/>
      <c r="R246" s="5"/>
      <c r="S246" s="4"/>
      <c r="T246" s="4"/>
      <c r="U246" s="4"/>
      <c r="V246" s="5"/>
    </row>
    <row r="247" spans="1:22" x14ac:dyDescent="0.2">
      <c r="A247" s="16"/>
      <c r="B247" s="4"/>
      <c r="C247" s="4"/>
      <c r="D247" s="4"/>
      <c r="E247" s="4"/>
      <c r="F247" s="4"/>
      <c r="R247" s="5"/>
      <c r="S247" s="4"/>
      <c r="T247" s="4"/>
      <c r="U247" s="4"/>
      <c r="V247" s="5"/>
    </row>
    <row r="248" spans="1:22" x14ac:dyDescent="0.2">
      <c r="A248" s="16"/>
      <c r="B248" s="4"/>
      <c r="C248" s="4"/>
      <c r="D248" s="4"/>
      <c r="E248" s="4"/>
      <c r="F248" s="4"/>
      <c r="R248" s="5"/>
      <c r="S248" s="4"/>
      <c r="T248" s="4"/>
      <c r="U248" s="4"/>
      <c r="V248" s="5"/>
    </row>
    <row r="249" spans="1:22" x14ac:dyDescent="0.2">
      <c r="A249" s="16"/>
      <c r="B249" s="4"/>
      <c r="C249" s="4"/>
      <c r="D249" s="4"/>
      <c r="E249" s="4"/>
      <c r="F249" s="4"/>
      <c r="R249" s="5"/>
      <c r="S249" s="4"/>
      <c r="T249" s="4"/>
      <c r="U249" s="4"/>
      <c r="V249" s="5"/>
    </row>
    <row r="250" spans="1:22" x14ac:dyDescent="0.2">
      <c r="A250" s="16"/>
      <c r="B250" s="4"/>
      <c r="C250" s="4"/>
      <c r="D250" s="4"/>
      <c r="E250" s="4"/>
      <c r="F250" s="4"/>
      <c r="R250" s="5"/>
      <c r="S250" s="4"/>
      <c r="T250" s="4"/>
      <c r="U250" s="4"/>
      <c r="V250" s="5"/>
    </row>
    <row r="251" spans="1:22" x14ac:dyDescent="0.2">
      <c r="A251" s="16"/>
      <c r="B251" s="4"/>
      <c r="C251" s="4"/>
      <c r="D251" s="4"/>
      <c r="E251" s="4"/>
      <c r="F251" s="4"/>
      <c r="R251" s="5"/>
      <c r="S251" s="4"/>
      <c r="T251" s="4"/>
      <c r="U251" s="4"/>
      <c r="V251" s="5"/>
    </row>
    <row r="252" spans="1:22" x14ac:dyDescent="0.2">
      <c r="A252" s="16"/>
      <c r="B252" s="4"/>
      <c r="C252" s="4"/>
      <c r="D252" s="4"/>
      <c r="E252" s="4"/>
      <c r="F252" s="4"/>
      <c r="R252" s="5"/>
      <c r="S252" s="4"/>
      <c r="T252" s="4"/>
      <c r="U252" s="4"/>
      <c r="V252" s="5"/>
    </row>
    <row r="253" spans="1:22" x14ac:dyDescent="0.2">
      <c r="A253" s="16"/>
      <c r="B253" s="4"/>
      <c r="C253" s="4"/>
      <c r="D253" s="4"/>
      <c r="E253" s="4"/>
      <c r="F253" s="4"/>
      <c r="R253" s="5"/>
      <c r="S253" s="4"/>
      <c r="U253" s="4"/>
      <c r="V253" s="5"/>
    </row>
    <row r="254" spans="1:22" x14ac:dyDescent="0.2">
      <c r="A254" s="16"/>
      <c r="B254" s="4"/>
      <c r="C254" s="4"/>
      <c r="D254" s="4"/>
      <c r="E254" s="4"/>
      <c r="F254" s="4"/>
      <c r="R254" s="5"/>
      <c r="S254" s="4"/>
      <c r="U254" s="4"/>
      <c r="V254" s="5"/>
    </row>
    <row r="255" spans="1:22" x14ac:dyDescent="0.2">
      <c r="A255" s="16"/>
      <c r="B255" s="4"/>
      <c r="C255" s="4"/>
      <c r="D255" s="4"/>
      <c r="E255" s="4"/>
      <c r="F255" s="4"/>
      <c r="R255" s="5"/>
      <c r="S255" s="4"/>
      <c r="U255" s="4"/>
      <c r="V255" s="5"/>
    </row>
    <row r="256" spans="1:22" x14ac:dyDescent="0.2">
      <c r="A256" s="16"/>
      <c r="B256" s="4"/>
      <c r="C256" s="4"/>
      <c r="D256" s="4"/>
      <c r="E256" s="4"/>
      <c r="F256" s="4"/>
      <c r="R256" s="5"/>
      <c r="S256" s="4"/>
      <c r="U256" s="4"/>
      <c r="V256" s="5"/>
    </row>
    <row r="257" spans="1:22" x14ac:dyDescent="0.2">
      <c r="A257" s="16"/>
      <c r="B257" s="4"/>
      <c r="C257" s="4"/>
      <c r="D257" s="4"/>
      <c r="E257" s="4"/>
      <c r="F257" s="4"/>
      <c r="R257" s="5"/>
      <c r="S257" s="4"/>
      <c r="U257" s="4"/>
      <c r="V257" s="5"/>
    </row>
    <row r="258" spans="1:22" x14ac:dyDescent="0.2">
      <c r="A258" s="16"/>
      <c r="B258" s="4"/>
      <c r="C258" s="4"/>
      <c r="D258" s="4"/>
      <c r="E258" s="4"/>
      <c r="F258" s="4"/>
      <c r="R258" s="5"/>
      <c r="S258" s="4"/>
      <c r="V258" s="5"/>
    </row>
    <row r="259" spans="1:22" x14ac:dyDescent="0.2">
      <c r="A259" s="16"/>
      <c r="B259" s="4"/>
      <c r="C259" s="4"/>
      <c r="D259" s="4"/>
      <c r="E259" s="4"/>
      <c r="F259" s="4"/>
      <c r="R259" s="5"/>
      <c r="S259" s="4"/>
      <c r="V259" s="5"/>
    </row>
    <row r="260" spans="1:22" x14ac:dyDescent="0.2">
      <c r="A260" s="16"/>
      <c r="B260" s="4"/>
      <c r="C260" s="4"/>
      <c r="D260" s="4"/>
      <c r="E260" s="4"/>
      <c r="F260" s="4"/>
      <c r="R260" s="5"/>
      <c r="S260" s="4"/>
      <c r="V260" s="5"/>
    </row>
    <row r="261" spans="1:22" x14ac:dyDescent="0.2">
      <c r="A261" s="16"/>
      <c r="B261" s="4"/>
      <c r="C261" s="4"/>
      <c r="D261" s="4"/>
      <c r="E261" s="4"/>
      <c r="F261" s="4"/>
      <c r="R261" s="5"/>
      <c r="S261" s="4"/>
      <c r="V261" s="5"/>
    </row>
    <row r="262" spans="1:22" x14ac:dyDescent="0.2">
      <c r="A262" s="16"/>
      <c r="B262" s="4"/>
      <c r="C262" s="4"/>
      <c r="D262" s="4"/>
      <c r="E262" s="4"/>
      <c r="F262" s="4"/>
      <c r="R262" s="5"/>
      <c r="S262" s="4"/>
      <c r="V262" s="5"/>
    </row>
    <row r="263" spans="1:22" x14ac:dyDescent="0.2">
      <c r="A263" s="36"/>
      <c r="B263" s="36"/>
      <c r="C263" s="36"/>
      <c r="D263" s="36"/>
      <c r="E263" s="36"/>
      <c r="F263" s="36"/>
      <c r="G263" s="36"/>
      <c r="H263" s="36"/>
      <c r="I263" s="36"/>
      <c r="J263" s="36"/>
      <c r="K263" s="36"/>
      <c r="L263" s="36"/>
      <c r="M263" s="36"/>
      <c r="N263" s="36"/>
      <c r="O263" s="36"/>
      <c r="P263" s="36"/>
      <c r="Q263" s="36"/>
      <c r="R263" s="36"/>
      <c r="S263" s="36"/>
      <c r="T263" s="36"/>
      <c r="U263" s="36"/>
      <c r="V263" s="36"/>
    </row>
    <row r="264" spans="1:22" x14ac:dyDescent="0.2">
      <c r="A264" s="36"/>
      <c r="B264" s="36"/>
      <c r="C264" s="36"/>
      <c r="D264" s="36"/>
      <c r="E264" s="36"/>
      <c r="F264" s="36"/>
      <c r="G264" s="36"/>
      <c r="H264" s="36"/>
      <c r="I264" s="36"/>
      <c r="J264" s="36"/>
      <c r="K264" s="36"/>
      <c r="L264" s="36"/>
      <c r="M264" s="36"/>
      <c r="N264" s="36"/>
      <c r="O264" s="36"/>
      <c r="P264" s="36"/>
      <c r="Q264" s="36"/>
      <c r="R264" s="36"/>
      <c r="S264" s="36"/>
      <c r="T264" s="36"/>
      <c r="U264" s="36"/>
      <c r="V264" s="36"/>
    </row>
    <row r="265" spans="1:22" x14ac:dyDescent="0.2">
      <c r="A265" s="36"/>
      <c r="B265" s="36"/>
      <c r="C265" s="36"/>
      <c r="D265" s="36"/>
      <c r="E265" s="36"/>
      <c r="F265" s="36"/>
      <c r="G265" s="36"/>
      <c r="H265" s="36"/>
      <c r="I265" s="36"/>
      <c r="J265" s="36"/>
      <c r="K265" s="36"/>
      <c r="L265" s="36"/>
      <c r="M265" s="36"/>
      <c r="N265" s="36"/>
      <c r="O265" s="36"/>
      <c r="P265" s="36"/>
      <c r="Q265" s="36"/>
      <c r="R265" s="36"/>
      <c r="S265" s="36"/>
      <c r="T265" s="36"/>
      <c r="U265" s="36"/>
      <c r="V265" s="36"/>
    </row>
    <row r="266" spans="1:22" x14ac:dyDescent="0.2">
      <c r="A266" s="36"/>
      <c r="B266" s="36"/>
      <c r="C266" s="36"/>
      <c r="D266" s="36"/>
      <c r="E266" s="36"/>
      <c r="F266" s="36"/>
      <c r="G266" s="36"/>
      <c r="H266" s="36"/>
      <c r="I266" s="36"/>
      <c r="J266" s="36"/>
      <c r="K266" s="36"/>
      <c r="L266" s="36"/>
      <c r="M266" s="36"/>
      <c r="N266" s="36"/>
      <c r="O266" s="36"/>
      <c r="P266" s="36"/>
      <c r="Q266" s="36"/>
      <c r="R266" s="36"/>
      <c r="S266" s="36"/>
      <c r="T266" s="36"/>
      <c r="U266" s="36"/>
      <c r="V266" s="36"/>
    </row>
    <row r="267" spans="1:22" x14ac:dyDescent="0.2">
      <c r="A267" s="36" t="s">
        <v>246</v>
      </c>
      <c r="B267" s="36"/>
      <c r="C267" s="36"/>
      <c r="D267" s="36"/>
      <c r="E267" s="36"/>
      <c r="F267" s="36"/>
      <c r="G267" s="36"/>
      <c r="H267" s="36"/>
      <c r="I267" s="36"/>
      <c r="J267" s="36"/>
      <c r="K267" s="36"/>
      <c r="L267" s="36"/>
      <c r="M267" s="36"/>
      <c r="N267" s="36"/>
      <c r="O267" s="36"/>
      <c r="P267" s="36"/>
      <c r="Q267" s="36"/>
      <c r="R267" s="36"/>
      <c r="S267" s="36"/>
      <c r="T267" s="36"/>
      <c r="U267" s="36"/>
      <c r="V267" s="36"/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B8AA96-CF83-6440-BAC8-7AFB0F37971B}">
  <sheetPr codeName="Sheet114"/>
  <dimension ref="A1:V267"/>
  <sheetViews>
    <sheetView workbookViewId="0">
      <selection activeCell="F17" sqref="F17"/>
    </sheetView>
  </sheetViews>
  <sheetFormatPr baseColWidth="10" defaultRowHeight="16" x14ac:dyDescent="0.2"/>
  <cols>
    <col min="5" max="5" width="16.5" customWidth="1"/>
    <col min="6" max="6" width="14.6640625" customWidth="1"/>
  </cols>
  <sheetData>
    <row r="1" spans="1:22" x14ac:dyDescent="0.2">
      <c r="A1" s="36"/>
      <c r="B1" s="80" t="s">
        <v>5</v>
      </c>
      <c r="C1" s="80"/>
      <c r="D1" s="80"/>
      <c r="E1" s="80"/>
      <c r="F1" s="80"/>
      <c r="G1" s="81" t="s">
        <v>6</v>
      </c>
      <c r="H1" s="81"/>
      <c r="I1" s="81"/>
      <c r="J1" s="81"/>
      <c r="K1" s="81"/>
      <c r="L1" s="82" t="s">
        <v>15</v>
      </c>
      <c r="M1" s="82"/>
      <c r="N1" s="82"/>
      <c r="O1" s="82"/>
      <c r="P1" s="82"/>
      <c r="Q1" s="82"/>
      <c r="R1" s="82"/>
      <c r="S1" s="82"/>
      <c r="T1" s="82"/>
      <c r="U1" s="82"/>
      <c r="V1" s="36"/>
    </row>
    <row r="2" spans="1:22" x14ac:dyDescent="0.2">
      <c r="A2" s="37" t="s">
        <v>4</v>
      </c>
      <c r="B2" s="38" t="s">
        <v>0</v>
      </c>
      <c r="C2" s="38" t="s">
        <v>1</v>
      </c>
      <c r="D2" s="38" t="s">
        <v>10</v>
      </c>
      <c r="E2" s="38" t="s">
        <v>11</v>
      </c>
      <c r="F2" s="38" t="s">
        <v>7</v>
      </c>
      <c r="G2" s="38" t="s">
        <v>8</v>
      </c>
      <c r="H2" s="38" t="s">
        <v>9</v>
      </c>
      <c r="I2" s="38" t="s">
        <v>10</v>
      </c>
      <c r="J2" s="38" t="s">
        <v>11</v>
      </c>
      <c r="K2" s="38" t="s">
        <v>7</v>
      </c>
      <c r="L2" s="38" t="s">
        <v>17</v>
      </c>
      <c r="M2" s="38" t="s">
        <v>18</v>
      </c>
      <c r="N2" s="38" t="s">
        <v>234</v>
      </c>
      <c r="O2" s="38" t="s">
        <v>235</v>
      </c>
      <c r="P2" s="38" t="s">
        <v>19</v>
      </c>
      <c r="Q2" s="38" t="s">
        <v>20</v>
      </c>
      <c r="R2" s="38" t="s">
        <v>12</v>
      </c>
      <c r="S2" s="38" t="s">
        <v>3</v>
      </c>
      <c r="T2" s="38" t="s">
        <v>252</v>
      </c>
      <c r="U2" s="38" t="s">
        <v>253</v>
      </c>
      <c r="V2" s="38" t="s">
        <v>236</v>
      </c>
    </row>
    <row r="3" spans="1:22" x14ac:dyDescent="0.2">
      <c r="A3" s="16" t="s">
        <v>357</v>
      </c>
      <c r="B3" s="4">
        <v>0</v>
      </c>
      <c r="C3" s="4">
        <v>800</v>
      </c>
      <c r="D3" s="4">
        <v>-800</v>
      </c>
      <c r="E3" s="4">
        <v>-20200000</v>
      </c>
      <c r="F3" s="4">
        <f t="shared" ref="F3:F11" si="0">E3+F4</f>
        <v>18822194163</v>
      </c>
      <c r="L3" s="4">
        <v>349</v>
      </c>
      <c r="M3" s="4">
        <v>558</v>
      </c>
      <c r="N3" s="4">
        <v>22</v>
      </c>
      <c r="O3" s="4">
        <v>37</v>
      </c>
      <c r="P3" s="4">
        <v>366400</v>
      </c>
      <c r="Q3" s="4">
        <v>597600</v>
      </c>
      <c r="R3" s="5">
        <v>-1.2E-2</v>
      </c>
      <c r="S3" s="4">
        <v>1141000</v>
      </c>
      <c r="T3" s="4">
        <f t="shared" ref="T3:T38" si="1">AVERAGE(S4:S13)</f>
        <v>1950500</v>
      </c>
      <c r="U3" s="4">
        <f t="shared" ref="U3:U11" si="2">MIN(S5:S9)</f>
        <v>1404100</v>
      </c>
      <c r="V3" s="5">
        <v>1.5800000000000002E-2</v>
      </c>
    </row>
    <row r="4" spans="1:22" x14ac:dyDescent="0.2">
      <c r="A4" s="16" t="s">
        <v>356</v>
      </c>
      <c r="B4" s="4">
        <v>100</v>
      </c>
      <c r="C4" s="4">
        <v>27600</v>
      </c>
      <c r="D4" s="4">
        <v>-27500</v>
      </c>
      <c r="E4" s="4">
        <v>-701310000</v>
      </c>
      <c r="F4" s="4">
        <f t="shared" si="0"/>
        <v>18842394163</v>
      </c>
      <c r="L4" s="4">
        <v>514</v>
      </c>
      <c r="M4" s="4">
        <v>803</v>
      </c>
      <c r="N4" s="4">
        <v>30</v>
      </c>
      <c r="O4" s="4">
        <v>53</v>
      </c>
      <c r="P4" s="4">
        <v>727100</v>
      </c>
      <c r="Q4" s="4">
        <v>874300</v>
      </c>
      <c r="R4" s="5">
        <v>-1.18E-2</v>
      </c>
      <c r="S4" s="4">
        <v>1601600</v>
      </c>
      <c r="T4" s="4">
        <f t="shared" si="1"/>
        <v>2221400</v>
      </c>
      <c r="U4" s="4">
        <f t="shared" si="2"/>
        <v>1404100</v>
      </c>
      <c r="V4" s="5">
        <v>1.18E-2</v>
      </c>
    </row>
    <row r="5" spans="1:22" x14ac:dyDescent="0.2">
      <c r="A5" s="16" t="s">
        <v>355</v>
      </c>
      <c r="B5" s="4">
        <v>0</v>
      </c>
      <c r="C5" s="4">
        <v>4600</v>
      </c>
      <c r="D5" s="4">
        <v>-4600</v>
      </c>
      <c r="E5" s="4">
        <v>-118710000</v>
      </c>
      <c r="F5" s="4">
        <f t="shared" si="0"/>
        <v>19543704163</v>
      </c>
      <c r="L5" s="4">
        <v>487</v>
      </c>
      <c r="M5" s="4">
        <v>897</v>
      </c>
      <c r="N5" s="4">
        <v>31</v>
      </c>
      <c r="O5" s="4">
        <v>35</v>
      </c>
      <c r="P5" s="4">
        <v>522700</v>
      </c>
      <c r="Q5" s="4">
        <v>920500</v>
      </c>
      <c r="R5" s="5">
        <v>-1.95E-2</v>
      </c>
      <c r="S5" s="4">
        <v>1446900</v>
      </c>
      <c r="T5" s="4">
        <f t="shared" si="1"/>
        <v>2405250</v>
      </c>
      <c r="U5" s="4">
        <f t="shared" si="2"/>
        <v>1404100</v>
      </c>
      <c r="V5" s="5">
        <v>2.8500000000000001E-2</v>
      </c>
    </row>
    <row r="6" spans="1:22" x14ac:dyDescent="0.2">
      <c r="A6" s="16" t="s">
        <v>354</v>
      </c>
      <c r="B6" s="4">
        <v>59300</v>
      </c>
      <c r="C6" s="4">
        <v>11600</v>
      </c>
      <c r="D6" s="4">
        <v>47700</v>
      </c>
      <c r="E6" s="4">
        <v>1272330000</v>
      </c>
      <c r="F6" s="4">
        <f t="shared" si="0"/>
        <v>19662414163</v>
      </c>
      <c r="L6" s="4">
        <v>709</v>
      </c>
      <c r="M6" s="4">
        <v>1091</v>
      </c>
      <c r="N6" s="4">
        <v>54</v>
      </c>
      <c r="O6" s="4">
        <v>82</v>
      </c>
      <c r="P6" s="4">
        <v>853700</v>
      </c>
      <c r="Q6" s="4">
        <v>1407000</v>
      </c>
      <c r="R6" s="5">
        <v>-7.6E-3</v>
      </c>
      <c r="S6" s="4">
        <v>2272100</v>
      </c>
      <c r="T6" s="4">
        <f t="shared" si="1"/>
        <v>2371780</v>
      </c>
      <c r="U6" s="4">
        <f t="shared" si="2"/>
        <v>1404100</v>
      </c>
      <c r="V6" s="5">
        <v>2.81E-2</v>
      </c>
    </row>
    <row r="7" spans="1:22" x14ac:dyDescent="0.2">
      <c r="A7" s="16" t="s">
        <v>353</v>
      </c>
      <c r="B7" s="4">
        <v>44900</v>
      </c>
      <c r="C7" s="4">
        <v>38000</v>
      </c>
      <c r="D7" s="4">
        <v>6900</v>
      </c>
      <c r="E7" s="4">
        <v>166560000</v>
      </c>
      <c r="F7" s="4">
        <f t="shared" si="0"/>
        <v>18390084163</v>
      </c>
      <c r="L7" s="4">
        <v>651</v>
      </c>
      <c r="M7" s="4">
        <v>878</v>
      </c>
      <c r="N7" s="4">
        <v>40</v>
      </c>
      <c r="O7" s="4">
        <v>59</v>
      </c>
      <c r="P7" s="4">
        <v>763300</v>
      </c>
      <c r="Q7" s="4">
        <v>1064100</v>
      </c>
      <c r="R7" s="5">
        <v>3.9000000000000003E-3</v>
      </c>
      <c r="S7" s="4">
        <v>1848400</v>
      </c>
      <c r="T7" s="4">
        <f t="shared" si="1"/>
        <v>2366820</v>
      </c>
      <c r="U7" s="4">
        <f t="shared" si="2"/>
        <v>1404100</v>
      </c>
      <c r="V7" s="5">
        <v>2.4700000000000003E-2</v>
      </c>
    </row>
    <row r="8" spans="1:22" x14ac:dyDescent="0.2">
      <c r="A8" s="16" t="s">
        <v>352</v>
      </c>
      <c r="B8" s="4">
        <v>11200</v>
      </c>
      <c r="C8" s="4">
        <v>39000</v>
      </c>
      <c r="D8" s="4">
        <v>-27800</v>
      </c>
      <c r="E8" s="4">
        <v>-741180000</v>
      </c>
      <c r="F8" s="4">
        <f t="shared" si="0"/>
        <v>18223524163</v>
      </c>
      <c r="L8" s="4">
        <v>708</v>
      </c>
      <c r="M8" s="4">
        <v>1170</v>
      </c>
      <c r="N8" s="4">
        <v>47</v>
      </c>
      <c r="O8" s="4">
        <v>89</v>
      </c>
      <c r="P8" s="4">
        <v>841600</v>
      </c>
      <c r="Q8" s="4">
        <v>1323500</v>
      </c>
      <c r="R8" s="5">
        <v>0</v>
      </c>
      <c r="S8" s="4">
        <v>2284600</v>
      </c>
      <c r="T8" s="4">
        <f t="shared" si="1"/>
        <v>2473100</v>
      </c>
      <c r="U8" s="4">
        <f t="shared" si="2"/>
        <v>1456300</v>
      </c>
      <c r="V8" s="5">
        <v>3.1800000000000002E-2</v>
      </c>
    </row>
    <row r="9" spans="1:22" x14ac:dyDescent="0.2">
      <c r="A9" s="16" t="s">
        <v>351</v>
      </c>
      <c r="B9" s="4">
        <v>0</v>
      </c>
      <c r="C9" s="4">
        <v>50700</v>
      </c>
      <c r="D9" s="4">
        <v>-50700</v>
      </c>
      <c r="E9" s="4">
        <v>-1344810000</v>
      </c>
      <c r="F9" s="4">
        <f t="shared" si="0"/>
        <v>18964704163</v>
      </c>
      <c r="L9" s="4">
        <v>452</v>
      </c>
      <c r="M9" s="4">
        <v>1090</v>
      </c>
      <c r="N9" s="4">
        <v>19</v>
      </c>
      <c r="O9" s="4">
        <v>50</v>
      </c>
      <c r="P9" s="4">
        <v>431800</v>
      </c>
      <c r="Q9" s="4">
        <v>857300</v>
      </c>
      <c r="R9" s="5">
        <v>-1.52E-2</v>
      </c>
      <c r="S9" s="4">
        <v>1404100</v>
      </c>
      <c r="T9" s="4">
        <f t="shared" si="1"/>
        <v>2828700</v>
      </c>
      <c r="U9" s="4">
        <f t="shared" si="2"/>
        <v>1681300</v>
      </c>
      <c r="V9" s="5">
        <v>2.7900000000000001E-2</v>
      </c>
    </row>
    <row r="10" spans="1:22" x14ac:dyDescent="0.2">
      <c r="A10" s="16" t="s">
        <v>350</v>
      </c>
      <c r="B10" s="4">
        <v>0</v>
      </c>
      <c r="C10" s="4">
        <v>27122</v>
      </c>
      <c r="D10" s="4">
        <v>-27122</v>
      </c>
      <c r="E10" s="4">
        <v>-726510000</v>
      </c>
      <c r="F10" s="4">
        <f t="shared" si="0"/>
        <v>20309514163</v>
      </c>
      <c r="L10" s="4">
        <v>431</v>
      </c>
      <c r="M10" s="4">
        <v>957</v>
      </c>
      <c r="N10" s="4">
        <v>33</v>
      </c>
      <c r="O10" s="4">
        <v>56</v>
      </c>
      <c r="P10" s="4">
        <v>481000</v>
      </c>
      <c r="Q10" s="4">
        <v>944800</v>
      </c>
      <c r="R10" s="5">
        <v>-1.3100000000000001E-2</v>
      </c>
      <c r="S10" s="4">
        <v>1456300</v>
      </c>
      <c r="T10" s="4">
        <f t="shared" si="1"/>
        <v>3061370</v>
      </c>
      <c r="U10" s="4">
        <f t="shared" si="2"/>
        <v>1681300</v>
      </c>
      <c r="V10" s="5">
        <v>2.0400000000000001E-2</v>
      </c>
    </row>
    <row r="11" spans="1:22" x14ac:dyDescent="0.2">
      <c r="A11" s="16" t="s">
        <v>349</v>
      </c>
      <c r="B11" s="4">
        <v>0</v>
      </c>
      <c r="C11" s="4">
        <v>32900</v>
      </c>
      <c r="D11" s="4">
        <v>-32900</v>
      </c>
      <c r="E11" s="4">
        <v>-893070000</v>
      </c>
      <c r="F11" s="4">
        <f t="shared" si="0"/>
        <v>21036024163</v>
      </c>
      <c r="L11" s="4">
        <v>778</v>
      </c>
      <c r="M11" s="4">
        <v>1106</v>
      </c>
      <c r="N11" s="4">
        <v>63</v>
      </c>
      <c r="O11" s="4">
        <v>85</v>
      </c>
      <c r="P11" s="4">
        <v>880200</v>
      </c>
      <c r="Q11" s="4">
        <v>1218400</v>
      </c>
      <c r="R11" s="5">
        <v>0</v>
      </c>
      <c r="S11" s="4">
        <v>2269000</v>
      </c>
      <c r="T11" s="4">
        <f t="shared" si="1"/>
        <v>3005280</v>
      </c>
      <c r="U11" s="4">
        <f t="shared" si="2"/>
        <v>1798800</v>
      </c>
      <c r="V11" s="5">
        <v>3.3000000000000002E-2</v>
      </c>
    </row>
    <row r="12" spans="1:22" x14ac:dyDescent="0.2">
      <c r="F12" s="4">
        <f t="shared" ref="F12:F38" si="3">E12+F13</f>
        <v>21929094163</v>
      </c>
      <c r="L12" s="4">
        <v>690</v>
      </c>
      <c r="M12" s="4">
        <v>610</v>
      </c>
      <c r="N12" s="4">
        <v>49</v>
      </c>
      <c r="O12" s="4">
        <v>45</v>
      </c>
      <c r="P12" s="4">
        <v>852800</v>
      </c>
      <c r="Q12" s="4">
        <v>667100</v>
      </c>
      <c r="R12" s="5">
        <v>2.0899999999999998E-2</v>
      </c>
      <c r="S12" s="4">
        <v>1681300</v>
      </c>
      <c r="T12" s="4">
        <f t="shared" si="1"/>
        <v>2986020</v>
      </c>
      <c r="U12" s="4">
        <f t="shared" ref="U12:U38" si="4">MIN(S14:S18)</f>
        <v>1798800</v>
      </c>
      <c r="V12" s="5">
        <v>3.1600000000000003E-2</v>
      </c>
    </row>
    <row r="13" spans="1:22" x14ac:dyDescent="0.2">
      <c r="A13" s="16" t="s">
        <v>347</v>
      </c>
      <c r="B13" s="4">
        <v>17100</v>
      </c>
      <c r="C13" s="4">
        <v>3200</v>
      </c>
      <c r="D13" s="4">
        <v>13900</v>
      </c>
      <c r="E13" s="4">
        <v>368960000</v>
      </c>
      <c r="F13" s="4">
        <f t="shared" si="3"/>
        <v>21929094163</v>
      </c>
      <c r="L13" s="4">
        <v>1353</v>
      </c>
      <c r="M13" s="4">
        <v>1572</v>
      </c>
      <c r="N13" s="4">
        <v>68</v>
      </c>
      <c r="O13" s="4">
        <v>109</v>
      </c>
      <c r="P13" s="4">
        <v>1346800</v>
      </c>
      <c r="Q13" s="4">
        <v>1752000</v>
      </c>
      <c r="R13" s="5">
        <v>-9.3999999999999986E-3</v>
      </c>
      <c r="S13" s="4">
        <v>3240700</v>
      </c>
      <c r="T13" s="4">
        <f t="shared" si="1"/>
        <v>2802640</v>
      </c>
      <c r="U13" s="4">
        <f t="shared" si="4"/>
        <v>1798800</v>
      </c>
      <c r="V13" s="5">
        <v>4.2099999999999999E-2</v>
      </c>
    </row>
    <row r="14" spans="1:22" x14ac:dyDescent="0.2">
      <c r="A14" s="16" t="s">
        <v>340</v>
      </c>
      <c r="B14" s="4">
        <v>32900</v>
      </c>
      <c r="C14" s="4">
        <v>23200</v>
      </c>
      <c r="D14" s="4">
        <v>9700</v>
      </c>
      <c r="E14" s="4">
        <v>267450000</v>
      </c>
      <c r="F14" s="4">
        <f t="shared" si="3"/>
        <v>21560134163</v>
      </c>
      <c r="L14" s="4">
        <v>1432</v>
      </c>
      <c r="M14" s="4">
        <v>2165</v>
      </c>
      <c r="N14" s="4">
        <v>88</v>
      </c>
      <c r="O14" s="4">
        <v>162</v>
      </c>
      <c r="P14" s="4">
        <v>1489100</v>
      </c>
      <c r="Q14" s="4">
        <v>2513700</v>
      </c>
      <c r="R14" s="5">
        <v>5.6999999999999993E-3</v>
      </c>
      <c r="S14" s="4">
        <v>4310600</v>
      </c>
      <c r="T14" s="4">
        <f t="shared" si="1"/>
        <v>2609230</v>
      </c>
      <c r="U14" s="4">
        <f t="shared" si="4"/>
        <v>1798800</v>
      </c>
      <c r="V14" s="5">
        <v>2.58E-2</v>
      </c>
    </row>
    <row r="15" spans="1:22" x14ac:dyDescent="0.2">
      <c r="A15" s="16" t="s">
        <v>339</v>
      </c>
      <c r="B15" s="4">
        <v>186800</v>
      </c>
      <c r="C15" s="4">
        <v>54700</v>
      </c>
      <c r="D15" s="4">
        <v>132100</v>
      </c>
      <c r="E15" s="4">
        <v>3468980000</v>
      </c>
      <c r="F15" s="4">
        <f t="shared" si="3"/>
        <v>21292684163</v>
      </c>
      <c r="L15" s="4">
        <v>1574</v>
      </c>
      <c r="M15" s="4">
        <v>984</v>
      </c>
      <c r="N15" s="4">
        <v>124</v>
      </c>
      <c r="O15" s="4">
        <v>78</v>
      </c>
      <c r="P15" s="4">
        <v>1936900</v>
      </c>
      <c r="Q15" s="4">
        <v>1185200</v>
      </c>
      <c r="R15" s="5">
        <v>3.32E-2</v>
      </c>
      <c r="S15" s="4">
        <v>3285400</v>
      </c>
      <c r="T15" s="4">
        <f t="shared" si="1"/>
        <v>2451702.2000000002</v>
      </c>
      <c r="U15" s="4">
        <f t="shared" si="4"/>
        <v>1708100</v>
      </c>
      <c r="V15" s="5">
        <v>3.2099999999999997E-2</v>
      </c>
    </row>
    <row r="16" spans="1:22" x14ac:dyDescent="0.2">
      <c r="A16" s="16" t="s">
        <v>338</v>
      </c>
      <c r="B16" s="4">
        <v>28200</v>
      </c>
      <c r="C16" s="4">
        <v>50300</v>
      </c>
      <c r="D16" s="4">
        <v>-22100</v>
      </c>
      <c r="E16" s="4">
        <v>-557220000</v>
      </c>
      <c r="F16" s="4">
        <f t="shared" si="3"/>
        <v>17823704163</v>
      </c>
      <c r="L16" s="4">
        <v>628</v>
      </c>
      <c r="M16" s="4">
        <v>909</v>
      </c>
      <c r="N16" s="4">
        <v>38</v>
      </c>
      <c r="O16" s="4">
        <v>68</v>
      </c>
      <c r="P16" s="4">
        <v>667000</v>
      </c>
      <c r="Q16" s="4">
        <v>1140200</v>
      </c>
      <c r="R16" s="5">
        <v>7.9000000000000008E-3</v>
      </c>
      <c r="S16" s="4">
        <v>1937400</v>
      </c>
      <c r="T16" s="4">
        <f t="shared" si="1"/>
        <v>2444572.2000000002</v>
      </c>
      <c r="U16" s="4">
        <f t="shared" si="4"/>
        <v>1488700</v>
      </c>
      <c r="V16" s="5">
        <v>1.5600000000000001E-2</v>
      </c>
    </row>
    <row r="17" spans="1:22" x14ac:dyDescent="0.2">
      <c r="A17" s="16" t="s">
        <v>337</v>
      </c>
      <c r="B17" s="4">
        <v>2900</v>
      </c>
      <c r="C17" s="4">
        <v>8200</v>
      </c>
      <c r="D17" s="4">
        <v>-5300</v>
      </c>
      <c r="E17" s="4">
        <v>-136900000</v>
      </c>
      <c r="F17" s="4">
        <f t="shared" si="3"/>
        <v>18380924163</v>
      </c>
      <c r="L17" s="4">
        <v>466</v>
      </c>
      <c r="M17" s="4">
        <v>997</v>
      </c>
      <c r="N17" s="4">
        <v>22</v>
      </c>
      <c r="O17" s="4">
        <v>74</v>
      </c>
      <c r="P17" s="4">
        <v>451600</v>
      </c>
      <c r="Q17" s="4">
        <v>1250500</v>
      </c>
      <c r="R17" s="5">
        <v>0</v>
      </c>
      <c r="S17" s="4">
        <v>1798800</v>
      </c>
      <c r="T17" s="4">
        <f t="shared" si="1"/>
        <v>2485722.2000000002</v>
      </c>
      <c r="U17" s="4">
        <f t="shared" si="4"/>
        <v>1406900</v>
      </c>
      <c r="V17" s="5">
        <v>2.12E-2</v>
      </c>
    </row>
    <row r="18" spans="1:22" x14ac:dyDescent="0.2">
      <c r="A18" s="16" t="s">
        <v>336</v>
      </c>
      <c r="B18" s="4">
        <v>28100</v>
      </c>
      <c r="C18" s="4">
        <v>43400</v>
      </c>
      <c r="D18" s="4">
        <v>-15300</v>
      </c>
      <c r="E18" s="4">
        <v>-409810000</v>
      </c>
      <c r="F18" s="4">
        <f t="shared" si="3"/>
        <v>18517824163</v>
      </c>
      <c r="L18" s="4">
        <v>1103</v>
      </c>
      <c r="M18" s="4">
        <v>1648</v>
      </c>
      <c r="N18" s="4">
        <v>65</v>
      </c>
      <c r="O18" s="4">
        <v>143</v>
      </c>
      <c r="P18" s="4">
        <v>1207300</v>
      </c>
      <c r="Q18" s="4">
        <v>2004000</v>
      </c>
      <c r="R18" s="5">
        <v>-3.9199999999999999E-2</v>
      </c>
      <c r="S18" s="4">
        <v>3347400</v>
      </c>
      <c r="T18" s="4">
        <f t="shared" si="1"/>
        <v>2278452.2000000002</v>
      </c>
      <c r="U18" s="4">
        <f t="shared" si="4"/>
        <v>1406900</v>
      </c>
      <c r="V18" s="5">
        <v>6.7199999999999996E-2</v>
      </c>
    </row>
    <row r="19" spans="1:22" x14ac:dyDescent="0.2">
      <c r="A19" s="16" t="s">
        <v>335</v>
      </c>
      <c r="B19" s="4">
        <v>110900</v>
      </c>
      <c r="C19" s="4">
        <v>4300</v>
      </c>
      <c r="D19" s="4">
        <v>106600</v>
      </c>
      <c r="E19" s="4">
        <v>2837220000</v>
      </c>
      <c r="F19" s="4">
        <f t="shared" si="3"/>
        <v>18927634163</v>
      </c>
      <c r="L19" s="4">
        <v>2071</v>
      </c>
      <c r="M19" s="4">
        <v>1866</v>
      </c>
      <c r="N19" s="4">
        <v>170</v>
      </c>
      <c r="O19" s="4">
        <v>129</v>
      </c>
      <c r="P19" s="4">
        <v>2523900</v>
      </c>
      <c r="Q19" s="4">
        <v>2279500</v>
      </c>
      <c r="R19" s="5">
        <v>9.5999999999999992E-3</v>
      </c>
      <c r="S19" s="4">
        <v>4960100</v>
      </c>
      <c r="T19" s="4">
        <f t="shared" si="1"/>
        <v>2202102.2000000002</v>
      </c>
      <c r="U19" s="4">
        <f t="shared" si="4"/>
        <v>1406900</v>
      </c>
      <c r="V19" s="5">
        <v>3.8900000000000004E-2</v>
      </c>
    </row>
    <row r="20" spans="1:22" x14ac:dyDescent="0.2">
      <c r="A20" s="16" t="s">
        <v>334</v>
      </c>
      <c r="B20" s="4">
        <v>158200</v>
      </c>
      <c r="C20" s="4">
        <v>1000</v>
      </c>
      <c r="D20" s="4">
        <v>157200</v>
      </c>
      <c r="E20" s="4">
        <v>4054260000</v>
      </c>
      <c r="F20" s="4">
        <f t="shared" si="3"/>
        <v>16090414163</v>
      </c>
      <c r="L20" s="4">
        <v>1398</v>
      </c>
      <c r="M20" s="4">
        <v>1167</v>
      </c>
      <c r="N20" s="4">
        <v>111</v>
      </c>
      <c r="O20" s="4">
        <v>90</v>
      </c>
      <c r="P20" s="4">
        <v>1849800</v>
      </c>
      <c r="Q20" s="4">
        <v>1464600</v>
      </c>
      <c r="R20" s="5">
        <v>2.1499999999999998E-2</v>
      </c>
      <c r="S20" s="4">
        <v>3783000</v>
      </c>
      <c r="T20" s="4">
        <f t="shared" si="1"/>
        <v>2018842.2</v>
      </c>
      <c r="U20" s="4">
        <f t="shared" si="4"/>
        <v>1406900</v>
      </c>
      <c r="V20" s="5">
        <v>2.4900000000000002E-2</v>
      </c>
    </row>
    <row r="21" spans="1:22" x14ac:dyDescent="0.2">
      <c r="A21" s="16" t="s">
        <v>333</v>
      </c>
      <c r="B21" s="4">
        <v>141200</v>
      </c>
      <c r="C21" s="4">
        <v>0</v>
      </c>
      <c r="D21" s="4">
        <v>141200</v>
      </c>
      <c r="E21" s="4">
        <v>3609370000</v>
      </c>
      <c r="F21" s="4">
        <f t="shared" si="3"/>
        <v>12036154163</v>
      </c>
      <c r="L21" s="4">
        <v>633</v>
      </c>
      <c r="M21" s="4">
        <v>625</v>
      </c>
      <c r="N21" s="4">
        <v>52</v>
      </c>
      <c r="O21" s="4">
        <v>47</v>
      </c>
      <c r="P21" s="4">
        <v>872800</v>
      </c>
      <c r="Q21" s="4">
        <v>766700</v>
      </c>
      <c r="R21" s="5">
        <v>1.3899999999999999E-2</v>
      </c>
      <c r="S21" s="4">
        <v>1708100</v>
      </c>
      <c r="T21" s="4">
        <f t="shared" si="1"/>
        <v>1979312.2</v>
      </c>
      <c r="U21" s="4">
        <f t="shared" si="4"/>
        <v>1406900</v>
      </c>
      <c r="V21" s="5">
        <v>1.5600000000000001E-2</v>
      </c>
    </row>
    <row r="22" spans="1:22" x14ac:dyDescent="0.2">
      <c r="A22" s="16" t="s">
        <v>332</v>
      </c>
      <c r="B22" s="4">
        <v>0</v>
      </c>
      <c r="C22" s="4">
        <v>50</v>
      </c>
      <c r="D22" s="4">
        <v>-50</v>
      </c>
      <c r="E22" s="4">
        <v>-1250000</v>
      </c>
      <c r="F22" s="4">
        <f t="shared" si="3"/>
        <v>8426784163</v>
      </c>
      <c r="L22" s="4">
        <v>612</v>
      </c>
      <c r="M22" s="4">
        <v>639</v>
      </c>
      <c r="N22" s="4">
        <v>45</v>
      </c>
      <c r="O22" s="4">
        <v>43</v>
      </c>
      <c r="P22" s="4">
        <v>705800</v>
      </c>
      <c r="Q22" s="4">
        <v>733200</v>
      </c>
      <c r="R22" s="5">
        <v>1.21E-2</v>
      </c>
      <c r="S22" s="4">
        <v>1488700</v>
      </c>
      <c r="T22" s="4">
        <f t="shared" si="1"/>
        <v>2002572.2</v>
      </c>
      <c r="U22" s="4">
        <f t="shared" si="4"/>
        <v>1274700</v>
      </c>
      <c r="V22" s="5">
        <v>2.7400000000000001E-2</v>
      </c>
    </row>
    <row r="23" spans="1:22" x14ac:dyDescent="0.2">
      <c r="A23" s="16" t="s">
        <v>331</v>
      </c>
      <c r="B23" s="4">
        <v>1000</v>
      </c>
      <c r="C23" s="4">
        <v>0</v>
      </c>
      <c r="D23" s="4">
        <v>1000</v>
      </c>
      <c r="E23" s="4">
        <v>25300000</v>
      </c>
      <c r="F23" s="4">
        <f t="shared" si="3"/>
        <v>8428034163</v>
      </c>
      <c r="L23" s="4">
        <v>455</v>
      </c>
      <c r="M23" s="4">
        <v>924</v>
      </c>
      <c r="N23" s="4">
        <v>12</v>
      </c>
      <c r="O23" s="4">
        <v>46</v>
      </c>
      <c r="P23" s="4">
        <v>367200</v>
      </c>
      <c r="Q23" s="4">
        <v>878700</v>
      </c>
      <c r="R23" s="5">
        <v>-2.2000000000000002E-2</v>
      </c>
      <c r="S23" s="4">
        <v>1406900</v>
      </c>
      <c r="T23" s="4">
        <f t="shared" si="1"/>
        <v>1990222.2</v>
      </c>
      <c r="U23" s="4">
        <f t="shared" si="4"/>
        <v>1274700</v>
      </c>
      <c r="V23" s="5">
        <v>2.35E-2</v>
      </c>
    </row>
    <row r="24" spans="1:22" x14ac:dyDescent="0.2">
      <c r="A24" s="16" t="s">
        <v>330</v>
      </c>
      <c r="B24" s="4">
        <v>0</v>
      </c>
      <c r="C24" s="4">
        <v>434400</v>
      </c>
      <c r="D24" s="4">
        <v>-434400</v>
      </c>
      <c r="E24" s="4">
        <v>-11212940000</v>
      </c>
      <c r="F24" s="4">
        <f t="shared" si="3"/>
        <v>8402734163</v>
      </c>
      <c r="L24" s="4">
        <v>668</v>
      </c>
      <c r="M24" s="4">
        <v>1382</v>
      </c>
      <c r="N24" s="4">
        <v>34</v>
      </c>
      <c r="O24" s="4">
        <v>91</v>
      </c>
      <c r="P24" s="4">
        <v>634100</v>
      </c>
      <c r="Q24" s="4">
        <v>1739300</v>
      </c>
      <c r="R24" s="5">
        <v>-2.3399999999999997E-2</v>
      </c>
      <c r="S24" s="4">
        <v>2376500</v>
      </c>
      <c r="T24" s="4">
        <f t="shared" si="1"/>
        <v>1904232.2</v>
      </c>
      <c r="U24" s="4">
        <f t="shared" si="4"/>
        <v>1274700</v>
      </c>
      <c r="V24" s="5">
        <v>2.86E-2</v>
      </c>
    </row>
    <row r="25" spans="1:22" x14ac:dyDescent="0.2">
      <c r="A25" s="16" t="s">
        <v>329</v>
      </c>
      <c r="B25" s="4">
        <v>22</v>
      </c>
      <c r="C25" s="4">
        <v>202022</v>
      </c>
      <c r="D25" s="4">
        <v>-202000</v>
      </c>
      <c r="E25" s="4">
        <v>-5235920000</v>
      </c>
      <c r="F25" s="4">
        <f t="shared" si="3"/>
        <v>19615674163</v>
      </c>
      <c r="L25" s="4">
        <v>700</v>
      </c>
      <c r="M25" s="4">
        <v>702</v>
      </c>
      <c r="N25" s="4">
        <v>44</v>
      </c>
      <c r="O25" s="4">
        <v>41</v>
      </c>
      <c r="P25" s="4">
        <v>871700</v>
      </c>
      <c r="Q25" s="4">
        <v>736700</v>
      </c>
      <c r="R25" s="5">
        <v>1.1699999999999999E-2</v>
      </c>
      <c r="S25" s="4">
        <v>1710122</v>
      </c>
      <c r="T25" s="4">
        <f t="shared" si="1"/>
        <v>1846150</v>
      </c>
      <c r="U25" s="4">
        <f t="shared" si="4"/>
        <v>1274700</v>
      </c>
      <c r="V25" s="5">
        <v>1.5300000000000001E-2</v>
      </c>
    </row>
    <row r="26" spans="1:22" x14ac:dyDescent="0.2">
      <c r="A26" s="16" t="s">
        <v>328</v>
      </c>
      <c r="B26" s="4">
        <v>0</v>
      </c>
      <c r="C26" s="4">
        <v>345100</v>
      </c>
      <c r="D26" s="4">
        <v>-345100</v>
      </c>
      <c r="E26" s="4">
        <v>-8988680000</v>
      </c>
      <c r="F26" s="4">
        <f t="shared" si="3"/>
        <v>24851594163</v>
      </c>
      <c r="L26" s="4">
        <v>448</v>
      </c>
      <c r="M26" s="4">
        <v>1090</v>
      </c>
      <c r="N26" s="4">
        <v>28</v>
      </c>
      <c r="O26" s="4">
        <v>74</v>
      </c>
      <c r="P26" s="4">
        <v>475800</v>
      </c>
      <c r="Q26" s="4">
        <v>1152100</v>
      </c>
      <c r="R26" s="5">
        <v>-2.12E-2</v>
      </c>
      <c r="S26" s="4">
        <v>1866100</v>
      </c>
      <c r="T26" s="4">
        <f t="shared" si="1"/>
        <v>1802600</v>
      </c>
      <c r="U26" s="4">
        <f t="shared" si="4"/>
        <v>1274700</v>
      </c>
      <c r="V26" s="5">
        <v>3.0200000000000001E-2</v>
      </c>
    </row>
    <row r="27" spans="1:22" x14ac:dyDescent="0.2">
      <c r="A27" s="16" t="s">
        <v>327</v>
      </c>
      <c r="B27" s="4">
        <v>20000</v>
      </c>
      <c r="C27" s="4">
        <v>0</v>
      </c>
      <c r="D27" s="4">
        <v>20000</v>
      </c>
      <c r="E27" s="4">
        <v>533000000</v>
      </c>
      <c r="F27" s="4">
        <f t="shared" si="3"/>
        <v>33840274163</v>
      </c>
      <c r="L27" s="4">
        <v>775</v>
      </c>
      <c r="M27" s="4">
        <v>1235</v>
      </c>
      <c r="N27" s="4">
        <v>46</v>
      </c>
      <c r="O27" s="4">
        <v>66</v>
      </c>
      <c r="P27" s="4">
        <v>794300</v>
      </c>
      <c r="Q27" s="4">
        <v>1415800</v>
      </c>
      <c r="R27" s="5">
        <v>-1.1299999999999999E-2</v>
      </c>
      <c r="S27" s="4">
        <v>2210300</v>
      </c>
      <c r="T27" s="4">
        <f t="shared" si="1"/>
        <v>1734560</v>
      </c>
      <c r="U27" s="4">
        <f t="shared" si="4"/>
        <v>1283400</v>
      </c>
      <c r="V27" s="5">
        <v>2.06E-2</v>
      </c>
    </row>
    <row r="28" spans="1:22" x14ac:dyDescent="0.2">
      <c r="A28" s="16" t="s">
        <v>326</v>
      </c>
      <c r="B28" s="4">
        <v>0</v>
      </c>
      <c r="C28" s="4">
        <v>4000</v>
      </c>
      <c r="D28" s="4">
        <v>-4000</v>
      </c>
      <c r="E28" s="4">
        <v>-107200000</v>
      </c>
      <c r="F28" s="4">
        <f t="shared" si="3"/>
        <v>33307274163</v>
      </c>
      <c r="L28" s="4">
        <v>547</v>
      </c>
      <c r="M28" s="4">
        <v>824</v>
      </c>
      <c r="N28" s="4">
        <v>27</v>
      </c>
      <c r="O28" s="4">
        <v>34</v>
      </c>
      <c r="P28" s="4">
        <v>494600</v>
      </c>
      <c r="Q28" s="4">
        <v>743800</v>
      </c>
      <c r="R28" s="5">
        <v>-3.7000000000000002E-3</v>
      </c>
      <c r="S28" s="4">
        <v>1274700</v>
      </c>
      <c r="T28" s="4">
        <f t="shared" si="1"/>
        <v>1833730</v>
      </c>
      <c r="U28" s="4">
        <f t="shared" si="4"/>
        <v>1283400</v>
      </c>
      <c r="V28" s="5">
        <v>1.3000000000000001E-2</v>
      </c>
    </row>
    <row r="29" spans="1:22" x14ac:dyDescent="0.2">
      <c r="A29" s="16" t="s">
        <v>325</v>
      </c>
      <c r="B29" s="4">
        <v>432100</v>
      </c>
      <c r="C29" s="4">
        <v>42600</v>
      </c>
      <c r="D29" s="4">
        <v>389500</v>
      </c>
      <c r="E29" s="4">
        <v>10389710000</v>
      </c>
      <c r="F29" s="4">
        <f t="shared" si="3"/>
        <v>33414474163</v>
      </c>
      <c r="L29" s="4">
        <v>1989</v>
      </c>
      <c r="M29" s="4">
        <v>1383</v>
      </c>
      <c r="N29" s="4">
        <v>173</v>
      </c>
      <c r="O29" s="4">
        <v>112</v>
      </c>
      <c r="P29" s="4">
        <v>2458700</v>
      </c>
      <c r="Q29" s="4">
        <v>1731200</v>
      </c>
      <c r="R29" s="5">
        <v>4.2900000000000001E-2</v>
      </c>
      <c r="S29" s="4">
        <v>4196600</v>
      </c>
      <c r="T29" s="4">
        <f t="shared" si="1"/>
        <v>1892430</v>
      </c>
      <c r="U29" s="4">
        <f t="shared" si="4"/>
        <v>1129300</v>
      </c>
      <c r="V29" s="5">
        <v>5.3899999999999997E-2</v>
      </c>
    </row>
    <row r="30" spans="1:22" x14ac:dyDescent="0.2">
      <c r="A30" s="16" t="s">
        <v>324</v>
      </c>
      <c r="B30" s="4">
        <v>0</v>
      </c>
      <c r="C30" s="4">
        <v>6000</v>
      </c>
      <c r="D30" s="4">
        <v>-6000</v>
      </c>
      <c r="E30" s="4">
        <v>-153600000</v>
      </c>
      <c r="F30" s="4">
        <f t="shared" si="3"/>
        <v>23024764163</v>
      </c>
      <c r="L30" s="4">
        <v>386</v>
      </c>
      <c r="M30" s="4">
        <v>1254</v>
      </c>
      <c r="N30" s="4">
        <v>27</v>
      </c>
      <c r="O30" s="4">
        <v>96</v>
      </c>
      <c r="P30" s="4">
        <v>405700</v>
      </c>
      <c r="Q30" s="4">
        <v>1527500</v>
      </c>
      <c r="R30" s="5">
        <v>-7.7000000000000002E-3</v>
      </c>
      <c r="S30" s="4">
        <v>1950400</v>
      </c>
      <c r="T30" s="4">
        <f t="shared" si="1"/>
        <v>2170310</v>
      </c>
      <c r="U30" s="4">
        <f t="shared" si="4"/>
        <v>1129300</v>
      </c>
      <c r="V30" s="5">
        <v>2.12E-2</v>
      </c>
    </row>
    <row r="31" spans="1:22" x14ac:dyDescent="0.2">
      <c r="A31" s="16" t="s">
        <v>323</v>
      </c>
      <c r="B31" s="4">
        <v>5300</v>
      </c>
      <c r="C31" s="4">
        <v>3200</v>
      </c>
      <c r="D31" s="4">
        <v>2100</v>
      </c>
      <c r="E31" s="4">
        <v>54400000</v>
      </c>
      <c r="F31" s="4">
        <f t="shared" si="3"/>
        <v>23178364163</v>
      </c>
      <c r="L31" s="4">
        <v>384</v>
      </c>
      <c r="M31" s="4">
        <v>809</v>
      </c>
      <c r="N31" s="4">
        <v>28</v>
      </c>
      <c r="O31" s="4">
        <v>49</v>
      </c>
      <c r="P31" s="4">
        <v>417100</v>
      </c>
      <c r="Q31" s="4">
        <v>858900</v>
      </c>
      <c r="R31" s="5">
        <v>-7.7000000000000002E-3</v>
      </c>
      <c r="S31" s="4">
        <v>1312800</v>
      </c>
      <c r="T31" s="4">
        <f t="shared" si="1"/>
        <v>2278350</v>
      </c>
      <c r="U31" s="4">
        <f t="shared" si="4"/>
        <v>1129300</v>
      </c>
      <c r="V31" s="5">
        <v>1.72E-2</v>
      </c>
    </row>
    <row r="32" spans="1:22" x14ac:dyDescent="0.2">
      <c r="A32" s="16" t="s">
        <v>322</v>
      </c>
      <c r="B32" s="4">
        <v>0</v>
      </c>
      <c r="C32" s="4">
        <v>7008</v>
      </c>
      <c r="D32" s="4">
        <v>-7008</v>
      </c>
      <c r="E32" s="4">
        <v>-182810000</v>
      </c>
      <c r="F32" s="4">
        <f t="shared" si="3"/>
        <v>23123964163</v>
      </c>
      <c r="L32" s="4">
        <v>627</v>
      </c>
      <c r="M32" s="4">
        <v>762</v>
      </c>
      <c r="N32" s="4">
        <v>64</v>
      </c>
      <c r="O32" s="4">
        <v>42</v>
      </c>
      <c r="P32" s="4">
        <v>859700</v>
      </c>
      <c r="Q32" s="4">
        <v>815600</v>
      </c>
      <c r="R32" s="5">
        <v>1.5600000000000001E-2</v>
      </c>
      <c r="S32" s="4">
        <v>1721300</v>
      </c>
      <c r="T32" s="4">
        <f t="shared" si="1"/>
        <v>2263460</v>
      </c>
      <c r="U32" s="4">
        <f t="shared" si="4"/>
        <v>1129300</v>
      </c>
      <c r="V32" s="5">
        <v>2.2799999999999997E-2</v>
      </c>
    </row>
    <row r="33" spans="1:22" x14ac:dyDescent="0.2">
      <c r="A33" s="16" t="s">
        <v>321</v>
      </c>
      <c r="B33" s="4">
        <v>63300</v>
      </c>
      <c r="C33" s="4">
        <v>18200</v>
      </c>
      <c r="D33" s="4">
        <v>45100</v>
      </c>
      <c r="E33" s="4">
        <v>1144390000</v>
      </c>
      <c r="F33" s="4">
        <f t="shared" si="3"/>
        <v>23306774163</v>
      </c>
      <c r="L33" s="4">
        <v>403</v>
      </c>
      <c r="M33" s="4">
        <v>587</v>
      </c>
      <c r="N33" s="4">
        <v>24</v>
      </c>
      <c r="O33" s="4">
        <v>42</v>
      </c>
      <c r="P33" s="4">
        <v>658600</v>
      </c>
      <c r="Q33" s="4">
        <v>614800</v>
      </c>
      <c r="R33" s="5">
        <v>1.3899999999999999E-2</v>
      </c>
      <c r="S33" s="4">
        <v>1283400</v>
      </c>
      <c r="T33" s="4">
        <f t="shared" si="1"/>
        <v>2435420</v>
      </c>
      <c r="U33" s="4">
        <f t="shared" si="4"/>
        <v>1129300</v>
      </c>
      <c r="V33" s="5">
        <v>2.7300000000000001E-2</v>
      </c>
    </row>
    <row r="34" spans="1:22" x14ac:dyDescent="0.2">
      <c r="A34" s="16" t="s">
        <v>320</v>
      </c>
      <c r="B34" s="4">
        <v>0</v>
      </c>
      <c r="C34" s="4">
        <v>19700</v>
      </c>
      <c r="D34" s="4">
        <v>-19700</v>
      </c>
      <c r="E34" s="4">
        <v>-504270000</v>
      </c>
      <c r="F34" s="4">
        <f t="shared" si="3"/>
        <v>22162384163</v>
      </c>
      <c r="L34" s="4">
        <v>367</v>
      </c>
      <c r="M34" s="4">
        <v>980</v>
      </c>
      <c r="N34" s="4">
        <v>20</v>
      </c>
      <c r="O34" s="4">
        <v>53</v>
      </c>
      <c r="P34" s="4">
        <v>413200</v>
      </c>
      <c r="Q34" s="4">
        <v>1098200</v>
      </c>
      <c r="R34" s="5">
        <v>-1.77E-2</v>
      </c>
      <c r="S34" s="4">
        <v>1516600</v>
      </c>
      <c r="T34" s="4">
        <f t="shared" si="1"/>
        <v>2567560</v>
      </c>
      <c r="U34" s="4">
        <f t="shared" si="4"/>
        <v>1430600</v>
      </c>
      <c r="V34" s="5">
        <v>3.2899999999999999E-2</v>
      </c>
    </row>
    <row r="35" spans="1:22" x14ac:dyDescent="0.2">
      <c r="A35" s="16" t="s">
        <v>319</v>
      </c>
      <c r="B35" s="4">
        <v>500</v>
      </c>
      <c r="C35" s="4">
        <v>61300</v>
      </c>
      <c r="D35" s="4">
        <v>-60800</v>
      </c>
      <c r="E35" s="4">
        <v>-1586820000</v>
      </c>
      <c r="F35" s="4">
        <f t="shared" si="3"/>
        <v>22666654163</v>
      </c>
      <c r="L35" s="4">
        <v>351</v>
      </c>
      <c r="M35" s="4">
        <v>653</v>
      </c>
      <c r="N35" s="4">
        <v>28</v>
      </c>
      <c r="O35" s="4">
        <v>38</v>
      </c>
      <c r="P35" s="4">
        <v>410100</v>
      </c>
      <c r="Q35" s="4">
        <v>717900</v>
      </c>
      <c r="R35" s="5">
        <v>-5.7999999999999996E-3</v>
      </c>
      <c r="S35" s="4">
        <v>1129300</v>
      </c>
      <c r="T35" s="4">
        <f t="shared" si="1"/>
        <v>2608750</v>
      </c>
      <c r="U35" s="4">
        <f t="shared" si="4"/>
        <v>1529900</v>
      </c>
      <c r="V35" s="5">
        <v>2.1000000000000001E-2</v>
      </c>
    </row>
    <row r="36" spans="1:22" x14ac:dyDescent="0.2">
      <c r="A36" s="16" t="s">
        <v>318</v>
      </c>
      <c r="B36" s="4">
        <v>17200</v>
      </c>
      <c r="C36" s="4">
        <v>135500</v>
      </c>
      <c r="D36" s="4">
        <v>-118300</v>
      </c>
      <c r="E36" s="4">
        <v>-3064510000</v>
      </c>
      <c r="F36" s="4">
        <f t="shared" si="3"/>
        <v>24253474163</v>
      </c>
      <c r="L36" s="4">
        <v>498</v>
      </c>
      <c r="M36" s="4">
        <v>608</v>
      </c>
      <c r="N36" s="4">
        <v>48</v>
      </c>
      <c r="O36" s="4">
        <v>34</v>
      </c>
      <c r="P36" s="4">
        <v>740100</v>
      </c>
      <c r="Q36" s="4">
        <v>636400</v>
      </c>
      <c r="R36" s="5">
        <v>5.8999999999999999E-3</v>
      </c>
      <c r="S36" s="4">
        <v>1430600</v>
      </c>
      <c r="T36" s="4">
        <f t="shared" si="1"/>
        <v>2809680</v>
      </c>
      <c r="U36" s="4">
        <f t="shared" si="4"/>
        <v>1572400</v>
      </c>
      <c r="V36" s="5">
        <v>2.1099999999999997E-2</v>
      </c>
    </row>
    <row r="37" spans="1:22" x14ac:dyDescent="0.2">
      <c r="A37" s="16" t="s">
        <v>317</v>
      </c>
      <c r="B37" s="4">
        <v>500</v>
      </c>
      <c r="C37" s="4">
        <v>444900</v>
      </c>
      <c r="D37" s="4">
        <v>-444400</v>
      </c>
      <c r="E37" s="4">
        <v>-11437440000</v>
      </c>
      <c r="F37" s="4">
        <f t="shared" si="3"/>
        <v>27317984163</v>
      </c>
      <c r="L37" s="4">
        <v>479</v>
      </c>
      <c r="M37" s="4">
        <v>1070</v>
      </c>
      <c r="N37" s="4">
        <v>19</v>
      </c>
      <c r="O37" s="4">
        <v>64</v>
      </c>
      <c r="P37" s="4">
        <v>417300</v>
      </c>
      <c r="Q37" s="4">
        <v>1078600</v>
      </c>
      <c r="R37" s="5">
        <v>-7.7000000000000002E-3</v>
      </c>
      <c r="S37" s="4">
        <v>1529900</v>
      </c>
      <c r="T37" s="4">
        <f t="shared" si="1"/>
        <v>3100190</v>
      </c>
      <c r="U37" s="4">
        <f t="shared" si="4"/>
        <v>1572400</v>
      </c>
      <c r="V37" s="5">
        <v>1.54E-2</v>
      </c>
    </row>
    <row r="38" spans="1:22" x14ac:dyDescent="0.2">
      <c r="A38" s="16" t="s">
        <v>316</v>
      </c>
      <c r="B38" s="4">
        <v>5000</v>
      </c>
      <c r="C38" s="4">
        <v>0</v>
      </c>
      <c r="D38" s="4">
        <v>5000</v>
      </c>
      <c r="E38" s="4">
        <v>131500000</v>
      </c>
      <c r="F38" s="4">
        <f t="shared" si="3"/>
        <v>38755424163</v>
      </c>
      <c r="L38" s="4">
        <v>734</v>
      </c>
      <c r="M38" s="4">
        <v>1148</v>
      </c>
      <c r="N38" s="4">
        <v>60</v>
      </c>
      <c r="O38" s="4">
        <v>61</v>
      </c>
      <c r="P38" s="4">
        <v>951100</v>
      </c>
      <c r="Q38" s="4">
        <v>1312500</v>
      </c>
      <c r="R38" s="5">
        <v>-0.14230000000000001</v>
      </c>
      <c r="S38" s="4">
        <v>2266400</v>
      </c>
      <c r="T38" s="4">
        <f t="shared" si="1"/>
        <v>3087450</v>
      </c>
      <c r="U38" s="4">
        <f t="shared" si="4"/>
        <v>1572400</v>
      </c>
      <c r="V38" s="5">
        <v>2.46E-2</v>
      </c>
    </row>
    <row r="39" spans="1:22" x14ac:dyDescent="0.2">
      <c r="A39" s="16" t="s">
        <v>315</v>
      </c>
      <c r="B39" s="4">
        <v>20500</v>
      </c>
      <c r="C39" s="4">
        <v>0</v>
      </c>
      <c r="D39" s="4">
        <v>20500</v>
      </c>
      <c r="E39" s="4">
        <v>609780000</v>
      </c>
      <c r="F39" s="4">
        <f t="shared" ref="F39:F44" si="5">E39+F40</f>
        <v>38623924163</v>
      </c>
      <c r="L39" s="4">
        <v>1394</v>
      </c>
      <c r="M39" s="4">
        <v>2276</v>
      </c>
      <c r="N39" s="4">
        <v>124</v>
      </c>
      <c r="O39" s="4">
        <v>177</v>
      </c>
      <c r="P39" s="4">
        <v>1764200</v>
      </c>
      <c r="Q39" s="4">
        <v>2647200</v>
      </c>
      <c r="R39" s="5">
        <v>-1.01E-2</v>
      </c>
      <c r="S39" s="4">
        <v>4783600</v>
      </c>
      <c r="T39" s="4">
        <f t="shared" ref="T39:T44" si="6">AVERAGE(S40:S49)</f>
        <v>2712240</v>
      </c>
      <c r="U39" s="4">
        <f t="shared" ref="U39:U44" si="7">MIN(S41:S45)</f>
        <v>1541200</v>
      </c>
      <c r="V39" s="5">
        <v>1.83E-2</v>
      </c>
    </row>
    <row r="40" spans="1:22" x14ac:dyDescent="0.2">
      <c r="A40" s="16" t="s">
        <v>314</v>
      </c>
      <c r="B40" s="4">
        <v>645100</v>
      </c>
      <c r="C40" s="4">
        <v>5400</v>
      </c>
      <c r="D40" s="4">
        <v>639700</v>
      </c>
      <c r="E40" s="4">
        <v>19191210000</v>
      </c>
      <c r="F40" s="4">
        <f t="shared" si="5"/>
        <v>38014144163</v>
      </c>
      <c r="L40" s="4">
        <v>1791</v>
      </c>
      <c r="M40" s="4">
        <v>1599</v>
      </c>
      <c r="N40" s="4">
        <v>191</v>
      </c>
      <c r="O40" s="4">
        <v>144</v>
      </c>
      <c r="P40" s="4">
        <v>2792000</v>
      </c>
      <c r="Q40" s="4">
        <v>1936800</v>
      </c>
      <c r="R40" s="5">
        <v>2.92E-2</v>
      </c>
      <c r="S40" s="4">
        <v>4729200</v>
      </c>
      <c r="T40" s="4">
        <f t="shared" si="6"/>
        <v>2330630</v>
      </c>
      <c r="U40" s="4">
        <f t="shared" si="7"/>
        <v>1541200</v>
      </c>
      <c r="V40" s="5">
        <v>3.15E-2</v>
      </c>
    </row>
    <row r="41" spans="1:22" x14ac:dyDescent="0.2">
      <c r="A41" s="16" t="s">
        <v>310</v>
      </c>
      <c r="B41" s="4">
        <v>0</v>
      </c>
      <c r="C41" s="4">
        <v>200</v>
      </c>
      <c r="D41" s="4">
        <v>-200</v>
      </c>
      <c r="E41" s="4">
        <v>-5770000</v>
      </c>
      <c r="F41" s="4">
        <f t="shared" si="5"/>
        <v>18822934163</v>
      </c>
      <c r="L41" s="4">
        <v>736</v>
      </c>
      <c r="M41" s="4">
        <v>945</v>
      </c>
      <c r="N41" s="4">
        <v>95</v>
      </c>
      <c r="O41" s="4">
        <v>73</v>
      </c>
      <c r="P41" s="4">
        <v>1202100</v>
      </c>
      <c r="Q41" s="4">
        <v>1075000</v>
      </c>
      <c r="R41" s="5">
        <v>8.6999999999999994E-3</v>
      </c>
      <c r="S41" s="4">
        <v>2393200</v>
      </c>
      <c r="T41" s="4">
        <f t="shared" si="6"/>
        <v>2227310</v>
      </c>
      <c r="U41" s="4">
        <f t="shared" si="7"/>
        <v>1541200</v>
      </c>
      <c r="V41" s="5">
        <v>2.5499999999999998E-2</v>
      </c>
    </row>
    <row r="42" spans="1:22" x14ac:dyDescent="0.2">
      <c r="A42" s="16" t="s">
        <v>309</v>
      </c>
      <c r="B42" s="4">
        <v>0</v>
      </c>
      <c r="C42" s="4">
        <v>0</v>
      </c>
      <c r="D42" s="4">
        <v>0</v>
      </c>
      <c r="E42" s="4">
        <v>0</v>
      </c>
      <c r="F42" s="4">
        <f t="shared" si="5"/>
        <v>18828704163</v>
      </c>
      <c r="L42" s="4">
        <v>498</v>
      </c>
      <c r="M42" s="4">
        <v>801</v>
      </c>
      <c r="N42" s="4">
        <v>36</v>
      </c>
      <c r="O42" s="4">
        <v>59</v>
      </c>
      <c r="P42" s="4">
        <v>603800</v>
      </c>
      <c r="Q42" s="4">
        <v>898800</v>
      </c>
      <c r="R42" s="5">
        <v>-6.8999999999999999E-3</v>
      </c>
      <c r="S42" s="4">
        <v>1572400</v>
      </c>
      <c r="T42" s="4">
        <f t="shared" si="6"/>
        <v>2165620</v>
      </c>
      <c r="U42" s="4">
        <f t="shared" si="7"/>
        <v>1541200</v>
      </c>
      <c r="V42" s="5">
        <v>1.7100000000000001E-2</v>
      </c>
    </row>
    <row r="43" spans="1:22" x14ac:dyDescent="0.2">
      <c r="A43" s="16" t="s">
        <v>306</v>
      </c>
      <c r="B43" s="4">
        <v>3000</v>
      </c>
      <c r="C43" s="4">
        <v>123600</v>
      </c>
      <c r="D43" s="4">
        <v>-120600</v>
      </c>
      <c r="E43" s="4">
        <v>-3511160000</v>
      </c>
      <c r="F43" s="4">
        <f t="shared" si="5"/>
        <v>18828704163</v>
      </c>
      <c r="L43" s="4">
        <v>960</v>
      </c>
      <c r="M43" s="4">
        <v>1603</v>
      </c>
      <c r="N43" s="4">
        <v>85</v>
      </c>
      <c r="O43" s="4">
        <v>103</v>
      </c>
      <c r="P43" s="4">
        <v>1343600</v>
      </c>
      <c r="Q43" s="4">
        <v>1653300</v>
      </c>
      <c r="R43" s="5">
        <v>-6.8000000000000005E-3</v>
      </c>
      <c r="S43" s="4">
        <v>3003000</v>
      </c>
      <c r="T43" s="4">
        <f t="shared" si="6"/>
        <v>2049040</v>
      </c>
      <c r="U43" s="4">
        <f t="shared" si="7"/>
        <v>1031500</v>
      </c>
      <c r="V43" s="5">
        <v>2.7300000000000001E-2</v>
      </c>
    </row>
    <row r="44" spans="1:22" x14ac:dyDescent="0.2">
      <c r="A44" s="16" t="s">
        <v>305</v>
      </c>
      <c r="B44" s="4">
        <v>0</v>
      </c>
      <c r="C44" s="4">
        <v>584000</v>
      </c>
      <c r="D44" s="4">
        <v>-584000</v>
      </c>
      <c r="E44" s="4">
        <v>-17257590000</v>
      </c>
      <c r="F44" s="4">
        <f t="shared" si="5"/>
        <v>22339864163</v>
      </c>
      <c r="L44" s="4">
        <v>613</v>
      </c>
      <c r="M44" s="4">
        <v>1640</v>
      </c>
      <c r="N44" s="4">
        <v>43</v>
      </c>
      <c r="O44" s="4">
        <v>140</v>
      </c>
      <c r="P44" s="4">
        <v>636200</v>
      </c>
      <c r="Q44" s="4">
        <v>2185000</v>
      </c>
      <c r="R44" s="5">
        <v>-1.3600000000000001E-2</v>
      </c>
      <c r="S44" s="4">
        <v>2838000</v>
      </c>
      <c r="T44" s="4">
        <f t="shared" si="6"/>
        <v>1956560</v>
      </c>
      <c r="U44" s="4">
        <f t="shared" si="7"/>
        <v>913100</v>
      </c>
      <c r="V44" s="5">
        <v>2.35E-2</v>
      </c>
    </row>
    <row r="45" spans="1:22" x14ac:dyDescent="0.2">
      <c r="A45" s="16" t="s">
        <v>304</v>
      </c>
      <c r="B45" s="4">
        <v>0</v>
      </c>
      <c r="C45" s="4">
        <v>62200</v>
      </c>
      <c r="D45" s="4">
        <v>-62200</v>
      </c>
      <c r="E45" s="4">
        <v>-1842168909</v>
      </c>
      <c r="F45" s="4">
        <f t="shared" ref="F45:F110" si="8">E45+F46</f>
        <v>39597454163</v>
      </c>
      <c r="L45" s="4">
        <v>681</v>
      </c>
      <c r="M45" s="4">
        <v>665</v>
      </c>
      <c r="N45" s="4">
        <v>44</v>
      </c>
      <c r="O45" s="4">
        <v>36</v>
      </c>
      <c r="P45" s="4">
        <v>850300</v>
      </c>
      <c r="Q45" s="4">
        <v>690300</v>
      </c>
      <c r="R45" s="5">
        <v>1.2E-2</v>
      </c>
      <c r="S45" s="4">
        <v>1541200</v>
      </c>
      <c r="T45" s="4">
        <f t="shared" ref="T45:T101" si="9">AVERAGE(S46:S55)</f>
        <v>1969460</v>
      </c>
      <c r="U45" s="4">
        <f t="shared" ref="U45:U105" si="10">MIN(S47:S51)</f>
        <v>913100</v>
      </c>
      <c r="V45" s="5">
        <v>2.35E-2</v>
      </c>
    </row>
    <row r="46" spans="1:22" x14ac:dyDescent="0.2">
      <c r="A46" s="16" t="s">
        <v>303</v>
      </c>
      <c r="B46" s="4">
        <v>3400</v>
      </c>
      <c r="C46" s="4">
        <v>124800</v>
      </c>
      <c r="D46" s="4">
        <v>-121400</v>
      </c>
      <c r="E46" s="4">
        <v>-3639370000</v>
      </c>
      <c r="F46" s="4">
        <f t="shared" si="8"/>
        <v>41439623072</v>
      </c>
      <c r="L46" s="4">
        <v>883</v>
      </c>
      <c r="M46" s="4">
        <v>2140</v>
      </c>
      <c r="N46" s="4">
        <v>54</v>
      </c>
      <c r="O46" s="4">
        <v>140</v>
      </c>
      <c r="P46" s="4">
        <v>867300</v>
      </c>
      <c r="Q46" s="4">
        <v>2366800</v>
      </c>
      <c r="R46" s="5">
        <v>-3.5699999999999996E-2</v>
      </c>
      <c r="S46" s="4">
        <v>3439900</v>
      </c>
      <c r="T46" s="4">
        <f t="shared" si="9"/>
        <v>1762537.8</v>
      </c>
      <c r="U46" s="4">
        <f t="shared" si="10"/>
        <v>913100</v>
      </c>
      <c r="V46" s="5">
        <v>3.4599999999999999E-2</v>
      </c>
    </row>
    <row r="47" spans="1:22" x14ac:dyDescent="0.2">
      <c r="A47" s="16" t="s">
        <v>299</v>
      </c>
      <c r="B47" s="4">
        <v>961100</v>
      </c>
      <c r="C47" s="4">
        <v>30200</v>
      </c>
      <c r="D47" s="4">
        <v>930900</v>
      </c>
      <c r="E47" s="4">
        <v>27744160000</v>
      </c>
      <c r="F47" s="4">
        <f t="shared" si="8"/>
        <v>45078993072</v>
      </c>
      <c r="L47" s="4">
        <v>2246</v>
      </c>
      <c r="M47" s="4">
        <v>1055</v>
      </c>
      <c r="N47" s="4">
        <v>217</v>
      </c>
      <c r="O47" s="4">
        <v>100</v>
      </c>
      <c r="P47" s="4">
        <v>2914000</v>
      </c>
      <c r="Q47" s="4">
        <v>1278800</v>
      </c>
      <c r="R47" s="5">
        <v>4.8300000000000003E-2</v>
      </c>
      <c r="S47" s="4">
        <v>4435000</v>
      </c>
      <c r="T47" s="4">
        <f t="shared" si="9"/>
        <v>1495157.4</v>
      </c>
      <c r="U47" s="4">
        <f t="shared" si="10"/>
        <v>913100</v>
      </c>
      <c r="V47" s="5">
        <v>4.6100000000000002E-2</v>
      </c>
    </row>
    <row r="48" spans="1:22" x14ac:dyDescent="0.2">
      <c r="A48" s="16" t="s">
        <v>298</v>
      </c>
      <c r="B48" s="4">
        <v>108000</v>
      </c>
      <c r="C48" s="4">
        <v>83900</v>
      </c>
      <c r="D48" s="4">
        <v>24100</v>
      </c>
      <c r="E48" s="4">
        <v>719350000</v>
      </c>
      <c r="F48" s="4">
        <f t="shared" si="8"/>
        <v>17334833072</v>
      </c>
      <c r="L48" s="4">
        <v>854</v>
      </c>
      <c r="M48" s="4">
        <v>794</v>
      </c>
      <c r="N48" s="4">
        <v>88</v>
      </c>
      <c r="O48" s="4">
        <v>57</v>
      </c>
      <c r="P48" s="4">
        <v>1083600</v>
      </c>
      <c r="Q48" s="4">
        <v>940000</v>
      </c>
      <c r="R48" s="5">
        <v>1.0500000000000001E-2</v>
      </c>
      <c r="S48" s="4">
        <v>2139000</v>
      </c>
      <c r="T48" s="4">
        <f t="shared" si="9"/>
        <v>1378008.9</v>
      </c>
      <c r="U48" s="4">
        <f t="shared" si="10"/>
        <v>913100</v>
      </c>
      <c r="V48" s="5">
        <v>2.8799999999999999E-2</v>
      </c>
    </row>
    <row r="49" spans="1:22" x14ac:dyDescent="0.2">
      <c r="A49" s="16" t="s">
        <v>286</v>
      </c>
      <c r="B49" s="4">
        <v>5200</v>
      </c>
      <c r="C49" s="4">
        <v>0</v>
      </c>
      <c r="D49" s="4">
        <v>5200</v>
      </c>
      <c r="E49" s="4">
        <v>149110000</v>
      </c>
      <c r="F49" s="4">
        <f t="shared" si="8"/>
        <v>16615483072</v>
      </c>
      <c r="L49" s="4">
        <v>366</v>
      </c>
      <c r="M49" s="4">
        <v>412</v>
      </c>
      <c r="N49" s="4">
        <v>25</v>
      </c>
      <c r="O49" s="4">
        <v>52</v>
      </c>
      <c r="P49" s="4">
        <v>374600</v>
      </c>
      <c r="Q49" s="4">
        <v>577500</v>
      </c>
      <c r="R49" s="5">
        <v>7.0999999999999995E-3</v>
      </c>
      <c r="S49" s="4">
        <v>1031500</v>
      </c>
      <c r="T49" s="4">
        <f t="shared" si="9"/>
        <v>1528412.4</v>
      </c>
      <c r="U49" s="4">
        <f t="shared" si="10"/>
        <v>955500</v>
      </c>
      <c r="V49" s="5">
        <v>8.6999999999999994E-3</v>
      </c>
    </row>
    <row r="50" spans="1:22" x14ac:dyDescent="0.2">
      <c r="A50" s="16" t="s">
        <v>285</v>
      </c>
      <c r="B50" s="4">
        <v>0</v>
      </c>
      <c r="C50" s="4">
        <v>12500</v>
      </c>
      <c r="D50" s="4">
        <v>-12500</v>
      </c>
      <c r="E50" s="4">
        <v>-359920000</v>
      </c>
      <c r="F50" s="4">
        <f t="shared" si="8"/>
        <v>16466373072</v>
      </c>
      <c r="L50" s="4">
        <v>249</v>
      </c>
      <c r="M50" s="4">
        <v>467</v>
      </c>
      <c r="N50" s="4">
        <v>14</v>
      </c>
      <c r="O50" s="4">
        <v>55</v>
      </c>
      <c r="P50" s="4">
        <v>228900</v>
      </c>
      <c r="Q50" s="4">
        <v>658900</v>
      </c>
      <c r="R50" s="5">
        <v>0</v>
      </c>
      <c r="S50" s="4">
        <v>913100</v>
      </c>
      <c r="T50" s="4">
        <f t="shared" si="9"/>
        <v>1595389.5</v>
      </c>
      <c r="U50" s="4">
        <f t="shared" si="10"/>
        <v>955500</v>
      </c>
      <c r="V50" s="5">
        <v>1.3899999999999999E-2</v>
      </c>
    </row>
    <row r="51" spans="1:22" x14ac:dyDescent="0.2">
      <c r="A51" s="16" t="s">
        <v>284</v>
      </c>
      <c r="B51" s="4">
        <v>0</v>
      </c>
      <c r="C51" s="4">
        <v>5800</v>
      </c>
      <c r="D51" s="4">
        <v>-5800</v>
      </c>
      <c r="E51" s="4">
        <v>-166210000</v>
      </c>
      <c r="F51" s="4">
        <f t="shared" si="8"/>
        <v>16826293072</v>
      </c>
      <c r="L51" s="4">
        <v>380</v>
      </c>
      <c r="M51" s="4">
        <v>810</v>
      </c>
      <c r="N51" s="4">
        <v>23</v>
      </c>
      <c r="O51" s="4">
        <v>56</v>
      </c>
      <c r="P51" s="4">
        <v>411900</v>
      </c>
      <c r="Q51" s="4">
        <v>945600</v>
      </c>
      <c r="R51" s="5">
        <v>-1.0500000000000001E-2</v>
      </c>
      <c r="S51" s="4">
        <v>1360000</v>
      </c>
      <c r="T51" s="4">
        <f t="shared" si="9"/>
        <v>1676077.6</v>
      </c>
      <c r="U51" s="4">
        <f t="shared" si="10"/>
        <v>1370678</v>
      </c>
      <c r="V51" s="5">
        <v>1.0500000000000001E-2</v>
      </c>
    </row>
    <row r="52" spans="1:22" x14ac:dyDescent="0.2">
      <c r="A52" s="16" t="s">
        <v>283</v>
      </c>
      <c r="B52" s="4">
        <v>0</v>
      </c>
      <c r="C52" s="4">
        <v>1600</v>
      </c>
      <c r="D52" s="4">
        <v>-1600</v>
      </c>
      <c r="E52" s="4">
        <v>-46240000</v>
      </c>
      <c r="F52" s="4">
        <f t="shared" si="8"/>
        <v>16992503072</v>
      </c>
      <c r="L52" s="4">
        <v>310</v>
      </c>
      <c r="M52" s="4">
        <v>523</v>
      </c>
      <c r="N52" s="4">
        <v>18</v>
      </c>
      <c r="O52" s="4">
        <v>31</v>
      </c>
      <c r="P52" s="4">
        <v>299400</v>
      </c>
      <c r="Q52" s="4">
        <v>538100</v>
      </c>
      <c r="R52" s="5">
        <v>3.4999999999999996E-3</v>
      </c>
      <c r="S52" s="4">
        <v>955500</v>
      </c>
      <c r="T52" s="4">
        <f t="shared" si="9"/>
        <v>1742737.6</v>
      </c>
      <c r="U52" s="4">
        <f t="shared" si="10"/>
        <v>967515</v>
      </c>
      <c r="V52" s="5">
        <v>2.2200000000000001E-2</v>
      </c>
    </row>
    <row r="53" spans="1:22" x14ac:dyDescent="0.2">
      <c r="A53" s="16" t="s">
        <v>282</v>
      </c>
      <c r="B53" s="4">
        <v>8800</v>
      </c>
      <c r="C53" s="4">
        <v>18400</v>
      </c>
      <c r="D53" s="4">
        <v>-9600</v>
      </c>
      <c r="E53" s="4">
        <v>-278040000</v>
      </c>
      <c r="F53" s="4">
        <f t="shared" si="8"/>
        <v>17038743072</v>
      </c>
      <c r="L53" s="4">
        <v>473</v>
      </c>
      <c r="M53" s="4">
        <v>906</v>
      </c>
      <c r="N53" s="4">
        <v>46</v>
      </c>
      <c r="O53" s="4">
        <v>81</v>
      </c>
      <c r="P53" s="4">
        <v>568000</v>
      </c>
      <c r="Q53" s="4">
        <v>1266900</v>
      </c>
      <c r="R53" s="5">
        <v>-1.3899999999999999E-2</v>
      </c>
      <c r="S53" s="4">
        <v>1837200</v>
      </c>
      <c r="T53" s="4">
        <f t="shared" si="9"/>
        <v>1893080.5</v>
      </c>
      <c r="U53" s="4">
        <f t="shared" si="10"/>
        <v>967515</v>
      </c>
      <c r="V53" s="5">
        <v>1.9E-2</v>
      </c>
    </row>
    <row r="54" spans="1:22" x14ac:dyDescent="0.2">
      <c r="A54" s="16" t="s">
        <v>281</v>
      </c>
      <c r="B54" s="4">
        <v>225700</v>
      </c>
      <c r="C54" s="4">
        <v>11810</v>
      </c>
      <c r="D54" s="4">
        <v>213890</v>
      </c>
      <c r="E54" s="4">
        <v>6330660000</v>
      </c>
      <c r="F54" s="4">
        <f t="shared" si="8"/>
        <v>17316783072</v>
      </c>
      <c r="L54" s="4">
        <v>808</v>
      </c>
      <c r="M54" s="4">
        <v>875</v>
      </c>
      <c r="N54" s="4">
        <v>55</v>
      </c>
      <c r="O54" s="4">
        <v>65</v>
      </c>
      <c r="P54" s="4">
        <v>849100</v>
      </c>
      <c r="Q54" s="4">
        <v>1063600</v>
      </c>
      <c r="R54" s="5">
        <v>-6.8000000000000005E-3</v>
      </c>
      <c r="S54" s="4">
        <v>1913200</v>
      </c>
      <c r="T54" s="4">
        <f t="shared" si="9"/>
        <v>2012183.5</v>
      </c>
      <c r="U54" s="4">
        <f t="shared" si="10"/>
        <v>967515</v>
      </c>
      <c r="V54" s="5">
        <v>2.6800000000000001E-2</v>
      </c>
    </row>
    <row r="55" spans="1:22" x14ac:dyDescent="0.2">
      <c r="A55" s="16" t="s">
        <v>280</v>
      </c>
      <c r="B55" s="4">
        <v>403700</v>
      </c>
      <c r="C55" s="4">
        <v>6400</v>
      </c>
      <c r="D55" s="4">
        <v>397300</v>
      </c>
      <c r="E55" s="4">
        <v>11554160000</v>
      </c>
      <c r="F55" s="4">
        <f t="shared" si="8"/>
        <v>10986123072</v>
      </c>
      <c r="L55" s="4">
        <v>710</v>
      </c>
      <c r="M55" s="4">
        <v>745</v>
      </c>
      <c r="N55" s="4">
        <v>41</v>
      </c>
      <c r="O55" s="4">
        <v>56</v>
      </c>
      <c r="P55" s="4">
        <v>701400</v>
      </c>
      <c r="Q55" s="4">
        <v>835100</v>
      </c>
      <c r="R55" s="5">
        <v>1.7399999999999999E-2</v>
      </c>
      <c r="S55" s="4">
        <v>1670200</v>
      </c>
      <c r="T55" s="4">
        <f t="shared" si="9"/>
        <v>2026249.5</v>
      </c>
      <c r="U55" s="4">
        <f t="shared" si="10"/>
        <v>967515</v>
      </c>
      <c r="V55" s="5">
        <v>2.0499999999999997E-2</v>
      </c>
    </row>
    <row r="56" spans="1:22" x14ac:dyDescent="0.2">
      <c r="A56" s="16" t="s">
        <v>279</v>
      </c>
      <c r="B56" s="4">
        <v>7000</v>
      </c>
      <c r="C56" s="4">
        <v>800</v>
      </c>
      <c r="D56" s="4">
        <v>6200</v>
      </c>
      <c r="E56" s="4">
        <v>179720000</v>
      </c>
      <c r="F56" s="4">
        <f t="shared" si="8"/>
        <v>-568036928</v>
      </c>
      <c r="L56" s="4">
        <v>413</v>
      </c>
      <c r="M56" s="4">
        <v>735</v>
      </c>
      <c r="N56" s="4">
        <v>26</v>
      </c>
      <c r="O56" s="4">
        <v>63</v>
      </c>
      <c r="P56" s="4">
        <v>386800</v>
      </c>
      <c r="Q56" s="4">
        <v>983400</v>
      </c>
      <c r="R56" s="5">
        <v>-1.2E-2</v>
      </c>
      <c r="S56" s="4">
        <v>1370678</v>
      </c>
      <c r="T56" s="4">
        <f t="shared" si="9"/>
        <v>2450039.4</v>
      </c>
      <c r="U56" s="4">
        <f t="shared" si="10"/>
        <v>967515</v>
      </c>
      <c r="V56" s="5">
        <v>3.3599999999999998E-2</v>
      </c>
    </row>
    <row r="57" spans="1:22" x14ac:dyDescent="0.2">
      <c r="A57" s="16" t="s">
        <v>278</v>
      </c>
      <c r="B57" s="4">
        <v>0</v>
      </c>
      <c r="C57" s="4">
        <v>0</v>
      </c>
      <c r="D57" s="4">
        <v>0</v>
      </c>
      <c r="E57" s="4">
        <v>0</v>
      </c>
      <c r="F57" s="4">
        <f t="shared" si="8"/>
        <v>-747756928</v>
      </c>
      <c r="L57" s="4">
        <v>848</v>
      </c>
      <c r="M57" s="4">
        <v>563</v>
      </c>
      <c r="N57" s="4">
        <v>65</v>
      </c>
      <c r="O57" s="4">
        <v>58</v>
      </c>
      <c r="P57" s="4">
        <v>907500</v>
      </c>
      <c r="Q57" s="4">
        <v>849500</v>
      </c>
      <c r="R57" s="5">
        <v>2.8300000000000002E-2</v>
      </c>
      <c r="S57" s="4">
        <v>1761196</v>
      </c>
      <c r="T57" s="4">
        <f t="shared" si="9"/>
        <v>2389500.4</v>
      </c>
      <c r="U57" s="4">
        <f t="shared" si="10"/>
        <v>1582871</v>
      </c>
      <c r="V57" s="5">
        <v>3.5900000000000001E-2</v>
      </c>
    </row>
    <row r="58" spans="1:22" x14ac:dyDescent="0.2">
      <c r="A58" s="16" t="s">
        <v>275</v>
      </c>
      <c r="B58" s="4">
        <v>100</v>
      </c>
      <c r="C58" s="4">
        <v>4100</v>
      </c>
      <c r="D58" s="4">
        <v>-4000</v>
      </c>
      <c r="E58" s="4">
        <v>-114180000</v>
      </c>
      <c r="F58" s="4">
        <f t="shared" si="8"/>
        <v>-747756928</v>
      </c>
      <c r="L58" s="4">
        <v>265</v>
      </c>
      <c r="M58" s="4">
        <v>366</v>
      </c>
      <c r="N58" s="4">
        <v>27</v>
      </c>
      <c r="O58" s="4">
        <v>27</v>
      </c>
      <c r="P58" s="4">
        <v>399600</v>
      </c>
      <c r="Q58" s="4">
        <v>567700</v>
      </c>
      <c r="R58" s="5">
        <v>3.5999999999999999E-3</v>
      </c>
      <c r="S58" s="4">
        <v>967515</v>
      </c>
      <c r="T58" s="4">
        <f t="shared" si="9"/>
        <v>2504801.7000000002</v>
      </c>
      <c r="U58" s="4">
        <f t="shared" si="10"/>
        <v>1582871</v>
      </c>
      <c r="V58" s="5">
        <v>1.2199999999999999E-2</v>
      </c>
    </row>
    <row r="59" spans="1:22" x14ac:dyDescent="0.2">
      <c r="A59" s="16" t="s">
        <v>274</v>
      </c>
      <c r="B59" s="4">
        <v>0</v>
      </c>
      <c r="C59" s="4">
        <v>7900</v>
      </c>
      <c r="D59" s="4">
        <v>-7900</v>
      </c>
      <c r="E59" s="4">
        <v>-226900000</v>
      </c>
      <c r="F59" s="4">
        <f t="shared" si="8"/>
        <v>-633576928</v>
      </c>
      <c r="L59" s="4">
        <v>635</v>
      </c>
      <c r="M59" s="4">
        <v>1365</v>
      </c>
      <c r="N59" s="4">
        <v>49</v>
      </c>
      <c r="O59" s="4">
        <v>122</v>
      </c>
      <c r="P59" s="4">
        <v>753900</v>
      </c>
      <c r="Q59" s="4">
        <v>1645500</v>
      </c>
      <c r="R59" s="5">
        <v>-2.92E-2</v>
      </c>
      <c r="S59" s="4">
        <v>2535535</v>
      </c>
      <c r="T59" s="4">
        <f t="shared" si="9"/>
        <v>2333059.7000000002</v>
      </c>
      <c r="U59" s="4">
        <f t="shared" si="10"/>
        <v>1622100</v>
      </c>
      <c r="V59" s="5">
        <v>3.1200000000000002E-2</v>
      </c>
    </row>
    <row r="60" spans="1:22" x14ac:dyDescent="0.2">
      <c r="A60" s="16" t="s">
        <v>273</v>
      </c>
      <c r="B60" s="4">
        <v>70000</v>
      </c>
      <c r="C60" s="4">
        <v>1600</v>
      </c>
      <c r="D60" s="4">
        <v>68400</v>
      </c>
      <c r="E60" s="4">
        <v>1998060000</v>
      </c>
      <c r="F60" s="4">
        <f t="shared" si="8"/>
        <v>-406676928</v>
      </c>
      <c r="L60" s="4">
        <v>569</v>
      </c>
      <c r="M60" s="4">
        <v>621</v>
      </c>
      <c r="N60" s="4">
        <v>46</v>
      </c>
      <c r="O60" s="4">
        <v>62</v>
      </c>
      <c r="P60" s="4">
        <v>643800</v>
      </c>
      <c r="Q60" s="4">
        <v>863500</v>
      </c>
      <c r="R60" s="5">
        <v>1.3999999999999999E-2</v>
      </c>
      <c r="S60" s="4">
        <v>1582871</v>
      </c>
      <c r="T60" s="4">
        <f t="shared" si="9"/>
        <v>2276770.6</v>
      </c>
      <c r="U60" s="4">
        <f t="shared" si="10"/>
        <v>1622100</v>
      </c>
      <c r="V60" s="5">
        <v>3.0499999999999999E-2</v>
      </c>
    </row>
    <row r="61" spans="1:22" x14ac:dyDescent="0.2">
      <c r="A61" s="16" t="s">
        <v>268</v>
      </c>
      <c r="B61" s="4">
        <v>132000</v>
      </c>
      <c r="C61" s="4">
        <v>702</v>
      </c>
      <c r="D61" s="4">
        <v>131298</v>
      </c>
      <c r="E61" s="4">
        <v>3817370000</v>
      </c>
      <c r="F61" s="4">
        <f t="shared" si="8"/>
        <v>-2404736928</v>
      </c>
      <c r="L61" s="4">
        <v>629</v>
      </c>
      <c r="M61" s="4">
        <v>864</v>
      </c>
      <c r="N61" s="4">
        <v>67</v>
      </c>
      <c r="O61" s="4">
        <v>83</v>
      </c>
      <c r="P61" s="4">
        <v>848200</v>
      </c>
      <c r="Q61" s="4">
        <v>1155400</v>
      </c>
      <c r="R61" s="5">
        <v>-8.6E-3</v>
      </c>
      <c r="S61" s="4">
        <v>2166881</v>
      </c>
      <c r="T61" s="4">
        <f t="shared" si="9"/>
        <v>2160182.7000000002</v>
      </c>
      <c r="U61" s="4">
        <f t="shared" si="10"/>
        <v>1155806</v>
      </c>
      <c r="V61" s="5">
        <v>1.89E-2</v>
      </c>
    </row>
    <row r="62" spans="1:22" x14ac:dyDescent="0.2">
      <c r="A62" s="16" t="s">
        <v>266</v>
      </c>
      <c r="B62" s="4">
        <v>2300</v>
      </c>
      <c r="C62" s="4">
        <v>2400</v>
      </c>
      <c r="D62" s="4">
        <v>-100</v>
      </c>
      <c r="E62" s="4">
        <v>-2940000</v>
      </c>
      <c r="F62" s="4">
        <f t="shared" si="8"/>
        <v>-6222106928</v>
      </c>
      <c r="L62" s="4">
        <v>492</v>
      </c>
      <c r="M62" s="4">
        <v>738</v>
      </c>
      <c r="N62" s="4">
        <v>32</v>
      </c>
      <c r="O62" s="4">
        <v>77</v>
      </c>
      <c r="P62" s="4">
        <v>651200</v>
      </c>
      <c r="Q62" s="4">
        <v>951400</v>
      </c>
      <c r="R62" s="5">
        <v>-1.3600000000000001E-2</v>
      </c>
      <c r="S62" s="4">
        <v>1622100</v>
      </c>
      <c r="T62" s="4">
        <f t="shared" si="9"/>
        <v>2069876.7</v>
      </c>
      <c r="U62" s="4">
        <f t="shared" si="10"/>
        <v>1155806</v>
      </c>
      <c r="V62" s="5">
        <v>2.2099999999999998E-2</v>
      </c>
    </row>
    <row r="63" spans="1:22" x14ac:dyDescent="0.2">
      <c r="A63" s="16" t="s">
        <v>265</v>
      </c>
      <c r="B63" s="4">
        <v>7000</v>
      </c>
      <c r="C63" s="4">
        <v>19200</v>
      </c>
      <c r="D63" s="4">
        <v>-12200</v>
      </c>
      <c r="E63" s="4">
        <v>-360600000</v>
      </c>
      <c r="F63" s="4">
        <f t="shared" si="8"/>
        <v>-6219166928</v>
      </c>
      <c r="L63" s="4">
        <v>1332</v>
      </c>
      <c r="M63" s="4">
        <v>1058</v>
      </c>
      <c r="N63" s="4">
        <v>126</v>
      </c>
      <c r="O63" s="4">
        <v>119</v>
      </c>
      <c r="P63" s="4">
        <v>1766300</v>
      </c>
      <c r="Q63" s="4">
        <v>1452000</v>
      </c>
      <c r="R63" s="5">
        <v>2.0899999999999998E-2</v>
      </c>
      <c r="S63" s="4">
        <v>3340629</v>
      </c>
      <c r="T63" s="4">
        <f t="shared" si="9"/>
        <v>1807016.6</v>
      </c>
      <c r="U63" s="4">
        <f t="shared" si="10"/>
        <v>818115</v>
      </c>
      <c r="V63" s="5">
        <v>0.05</v>
      </c>
    </row>
    <row r="64" spans="1:22" x14ac:dyDescent="0.2">
      <c r="A64" s="16" t="s">
        <v>247</v>
      </c>
      <c r="B64" s="4">
        <v>0</v>
      </c>
      <c r="C64" s="4">
        <v>23500</v>
      </c>
      <c r="D64" s="4">
        <v>-23500</v>
      </c>
      <c r="E64" s="4">
        <v>-679500000</v>
      </c>
      <c r="F64" s="4">
        <f t="shared" si="8"/>
        <v>-5858566928</v>
      </c>
      <c r="L64" s="4">
        <v>1445</v>
      </c>
      <c r="M64" s="4">
        <v>1047</v>
      </c>
      <c r="N64" s="4">
        <v>115</v>
      </c>
      <c r="O64" s="4">
        <v>113</v>
      </c>
      <c r="P64" s="4">
        <v>1555000</v>
      </c>
      <c r="Q64" s="4">
        <v>1402100</v>
      </c>
      <c r="R64" s="5">
        <v>1.9599999999999999E-2</v>
      </c>
      <c r="S64" s="4">
        <v>3104230</v>
      </c>
      <c r="T64" s="4">
        <f t="shared" si="9"/>
        <v>1539190.5</v>
      </c>
      <c r="U64" s="4">
        <f t="shared" si="10"/>
        <v>818115</v>
      </c>
      <c r="V64" s="5">
        <v>3.2500000000000001E-2</v>
      </c>
    </row>
    <row r="65" spans="1:22" x14ac:dyDescent="0.2">
      <c r="A65" s="16" t="s">
        <v>239</v>
      </c>
      <c r="B65" s="4">
        <v>0</v>
      </c>
      <c r="C65" s="4">
        <v>34900</v>
      </c>
      <c r="D65" s="4">
        <v>-34900</v>
      </c>
      <c r="E65" s="4">
        <v>-988960000</v>
      </c>
      <c r="F65" s="4">
        <f t="shared" si="8"/>
        <v>-5179066928</v>
      </c>
      <c r="L65" s="4">
        <v>713</v>
      </c>
      <c r="M65" s="4">
        <v>809</v>
      </c>
      <c r="N65" s="4">
        <v>54</v>
      </c>
      <c r="O65" s="4">
        <v>63</v>
      </c>
      <c r="P65" s="4">
        <v>824300</v>
      </c>
      <c r="Q65" s="4">
        <v>881800</v>
      </c>
      <c r="R65" s="5">
        <v>-5.1999999999999998E-3</v>
      </c>
      <c r="S65" s="4">
        <v>1810860</v>
      </c>
      <c r="T65" s="4">
        <f t="shared" si="9"/>
        <v>1425104.4</v>
      </c>
      <c r="U65" s="4">
        <f t="shared" si="10"/>
        <v>818115</v>
      </c>
      <c r="V65" s="5">
        <v>1.23E-2</v>
      </c>
    </row>
    <row r="66" spans="1:22" x14ac:dyDescent="0.2">
      <c r="A66" s="16" t="s">
        <v>238</v>
      </c>
      <c r="B66" s="4">
        <v>35100</v>
      </c>
      <c r="C66" s="4">
        <v>1000</v>
      </c>
      <c r="D66" s="4">
        <v>34100</v>
      </c>
      <c r="E66" s="4">
        <v>954230000</v>
      </c>
      <c r="F66" s="4">
        <f t="shared" si="8"/>
        <v>-4190106928</v>
      </c>
      <c r="L66" s="4">
        <v>1920</v>
      </c>
      <c r="M66" s="4">
        <v>1659</v>
      </c>
      <c r="N66" s="4">
        <v>197</v>
      </c>
      <c r="O66" s="4">
        <v>197</v>
      </c>
      <c r="P66" s="4">
        <v>2720600</v>
      </c>
      <c r="Q66" s="4">
        <v>2884400</v>
      </c>
      <c r="R66" s="5">
        <v>6.9900000000000004E-2</v>
      </c>
      <c r="S66" s="4">
        <v>5608577</v>
      </c>
      <c r="T66" s="4">
        <f t="shared" si="9"/>
        <v>916808.5</v>
      </c>
      <c r="U66" s="4">
        <f t="shared" si="10"/>
        <v>719040</v>
      </c>
      <c r="V66" s="5">
        <v>6.7099999999999993E-2</v>
      </c>
    </row>
    <row r="67" spans="1:22" x14ac:dyDescent="0.2">
      <c r="A67" s="16" t="s">
        <v>237</v>
      </c>
      <c r="B67" s="4">
        <v>0</v>
      </c>
      <c r="C67" s="4">
        <v>9500</v>
      </c>
      <c r="D67" s="4">
        <v>-9500</v>
      </c>
      <c r="E67" s="4">
        <v>-254570000</v>
      </c>
      <c r="F67" s="4">
        <f t="shared" si="8"/>
        <v>-5144336928</v>
      </c>
      <c r="L67" s="4">
        <v>335</v>
      </c>
      <c r="M67" s="4">
        <v>552</v>
      </c>
      <c r="N67" s="4">
        <v>31</v>
      </c>
      <c r="O67" s="4">
        <v>47</v>
      </c>
      <c r="P67" s="4">
        <v>404800</v>
      </c>
      <c r="Q67" s="4">
        <v>750600</v>
      </c>
      <c r="R67" s="5">
        <v>-9.300000000000001E-3</v>
      </c>
      <c r="S67" s="4">
        <v>1155806</v>
      </c>
      <c r="T67" s="4">
        <f t="shared" si="9"/>
        <v>894312.6</v>
      </c>
      <c r="U67" s="4">
        <f t="shared" si="10"/>
        <v>712028</v>
      </c>
      <c r="V67" s="5">
        <v>2.0400000000000001E-2</v>
      </c>
    </row>
    <row r="68" spans="1:22" x14ac:dyDescent="0.2">
      <c r="A68" s="16" t="s">
        <v>233</v>
      </c>
      <c r="B68" s="4">
        <v>7200</v>
      </c>
      <c r="C68" s="4">
        <v>4300</v>
      </c>
      <c r="D68" s="4">
        <v>2900</v>
      </c>
      <c r="E68" s="4">
        <v>76780000</v>
      </c>
      <c r="F68" s="4">
        <f t="shared" si="8"/>
        <v>-4889766928</v>
      </c>
      <c r="L68" s="4">
        <v>903</v>
      </c>
      <c r="M68" s="4">
        <v>683</v>
      </c>
      <c r="N68" s="4">
        <v>85</v>
      </c>
      <c r="O68" s="4">
        <v>61</v>
      </c>
      <c r="P68" s="4">
        <v>1191100</v>
      </c>
      <c r="Q68" s="4">
        <v>897700</v>
      </c>
      <c r="R68" s="5">
        <v>1.9099999999999999E-2</v>
      </c>
      <c r="S68" s="4">
        <v>2120528</v>
      </c>
      <c r="T68" s="4">
        <f t="shared" si="9"/>
        <v>762833.1</v>
      </c>
      <c r="U68" s="4">
        <f t="shared" si="10"/>
        <v>425969</v>
      </c>
      <c r="V68" s="5">
        <v>3.3099999999999997E-2</v>
      </c>
    </row>
    <row r="69" spans="1:22" x14ac:dyDescent="0.2">
      <c r="A69" s="16" t="s">
        <v>232</v>
      </c>
      <c r="B69" s="4">
        <v>7200</v>
      </c>
      <c r="C69" s="4">
        <v>300</v>
      </c>
      <c r="D69" s="4">
        <v>6900</v>
      </c>
      <c r="E69" s="4">
        <v>181470000</v>
      </c>
      <c r="F69" s="4">
        <f t="shared" si="8"/>
        <v>-4966546928</v>
      </c>
      <c r="R69" s="5">
        <v>-1.9E-3</v>
      </c>
      <c r="S69" s="4">
        <v>818115</v>
      </c>
      <c r="T69" s="4">
        <f t="shared" si="9"/>
        <v>765994.3</v>
      </c>
      <c r="U69" s="4">
        <f t="shared" si="10"/>
        <v>425969</v>
      </c>
      <c r="V69" s="5">
        <v>1.1399999999999999E-2</v>
      </c>
    </row>
    <row r="70" spans="1:22" x14ac:dyDescent="0.2">
      <c r="A70" s="16" t="s">
        <v>231</v>
      </c>
      <c r="B70" s="4">
        <v>3800</v>
      </c>
      <c r="C70" s="4">
        <v>0</v>
      </c>
      <c r="D70" s="4">
        <v>3800</v>
      </c>
      <c r="E70" s="4">
        <v>100000000</v>
      </c>
      <c r="F70" s="4">
        <f t="shared" si="8"/>
        <v>-5148016928</v>
      </c>
      <c r="R70" s="5">
        <v>2E-3</v>
      </c>
      <c r="S70" s="4">
        <v>1019980</v>
      </c>
      <c r="T70" s="4">
        <f t="shared" si="9"/>
        <v>791032.6</v>
      </c>
      <c r="U70" s="4">
        <f t="shared" si="10"/>
        <v>425969</v>
      </c>
      <c r="V70" s="5">
        <v>1.32E-2</v>
      </c>
    </row>
    <row r="71" spans="1:22" x14ac:dyDescent="0.2">
      <c r="A71" s="16" t="s">
        <v>230</v>
      </c>
      <c r="B71" s="4">
        <v>0</v>
      </c>
      <c r="C71" s="4">
        <v>27800</v>
      </c>
      <c r="D71" s="4">
        <v>-27800</v>
      </c>
      <c r="E71" s="4">
        <v>-733900000</v>
      </c>
      <c r="F71" s="4">
        <f t="shared" si="8"/>
        <v>-5248016928</v>
      </c>
      <c r="R71" s="5">
        <v>2E-3</v>
      </c>
      <c r="S71" s="4">
        <v>1001002</v>
      </c>
      <c r="T71" s="4">
        <f t="shared" si="9"/>
        <v>738867.9</v>
      </c>
      <c r="U71" s="4">
        <f t="shared" si="10"/>
        <v>425969</v>
      </c>
      <c r="V71" s="5">
        <v>1.3300000000000001E-2</v>
      </c>
    </row>
    <row r="72" spans="1:22" x14ac:dyDescent="0.2">
      <c r="A72" s="16" t="s">
        <v>229</v>
      </c>
      <c r="B72" s="4">
        <v>17100</v>
      </c>
      <c r="C72" s="4">
        <v>3400</v>
      </c>
      <c r="D72" s="4">
        <v>13700</v>
      </c>
      <c r="E72" s="4">
        <v>355300000</v>
      </c>
      <c r="F72" s="4">
        <f t="shared" si="8"/>
        <v>-4514116928</v>
      </c>
      <c r="R72" s="5">
        <v>2.5499999999999998E-2</v>
      </c>
      <c r="S72" s="4">
        <v>719040</v>
      </c>
      <c r="T72" s="4">
        <f t="shared" si="9"/>
        <v>727784.1</v>
      </c>
      <c r="U72" s="4">
        <f t="shared" si="10"/>
        <v>425969</v>
      </c>
      <c r="V72" s="5">
        <v>2.6699999999999998E-2</v>
      </c>
    </row>
    <row r="73" spans="1:22" x14ac:dyDescent="0.2">
      <c r="A73" s="16" t="s">
        <v>228</v>
      </c>
      <c r="B73" s="4">
        <v>0</v>
      </c>
      <c r="C73" s="4">
        <v>9400</v>
      </c>
      <c r="D73" s="4">
        <v>-9400</v>
      </c>
      <c r="E73" s="4">
        <v>-240270000</v>
      </c>
      <c r="F73" s="4">
        <f t="shared" si="8"/>
        <v>-4869416928</v>
      </c>
      <c r="R73" s="5">
        <v>-1.9E-3</v>
      </c>
      <c r="S73" s="4">
        <v>712028</v>
      </c>
      <c r="T73" s="4">
        <f t="shared" si="9"/>
        <v>787024.1</v>
      </c>
      <c r="U73" s="4">
        <f t="shared" si="10"/>
        <v>525618</v>
      </c>
      <c r="V73" s="5">
        <v>1.3600000000000001E-2</v>
      </c>
    </row>
    <row r="74" spans="1:22" x14ac:dyDescent="0.2">
      <c r="A74" s="16" t="s">
        <v>227</v>
      </c>
      <c r="B74" s="4">
        <v>0</v>
      </c>
      <c r="C74" s="4">
        <v>13200</v>
      </c>
      <c r="D74" s="4">
        <v>-13200</v>
      </c>
      <c r="E74" s="4">
        <v>-337330000</v>
      </c>
      <c r="F74" s="4">
        <f t="shared" si="8"/>
        <v>-4629146928</v>
      </c>
      <c r="R74" s="5">
        <v>-1.9E-3</v>
      </c>
      <c r="S74" s="4">
        <v>425969</v>
      </c>
      <c r="T74" s="4">
        <f t="shared" si="9"/>
        <v>941105.2</v>
      </c>
      <c r="U74" s="4">
        <f t="shared" si="10"/>
        <v>525618</v>
      </c>
      <c r="V74" s="5">
        <v>1.5600000000000001E-2</v>
      </c>
    </row>
    <row r="75" spans="1:22" x14ac:dyDescent="0.2">
      <c r="A75" s="16" t="s">
        <v>221</v>
      </c>
      <c r="B75" s="4">
        <v>23800</v>
      </c>
      <c r="C75" s="4">
        <v>400</v>
      </c>
      <c r="D75" s="4">
        <v>23400</v>
      </c>
      <c r="E75" s="4">
        <v>594860000</v>
      </c>
      <c r="F75" s="4">
        <f t="shared" si="8"/>
        <v>-4291816928</v>
      </c>
      <c r="R75" s="5">
        <v>1.7899999999999999E-2</v>
      </c>
      <c r="S75" s="4">
        <v>669999</v>
      </c>
      <c r="T75" s="4">
        <f t="shared" si="9"/>
        <v>1029382.4</v>
      </c>
      <c r="U75" s="4">
        <f t="shared" si="10"/>
        <v>479355</v>
      </c>
      <c r="V75" s="5">
        <v>2.1400000000000002E-2</v>
      </c>
    </row>
    <row r="76" spans="1:22" x14ac:dyDescent="0.2">
      <c r="A76" s="16" t="s">
        <v>212</v>
      </c>
      <c r="B76" s="4">
        <v>1600</v>
      </c>
      <c r="C76" s="4">
        <v>15800</v>
      </c>
      <c r="D76" s="4">
        <v>-14200</v>
      </c>
      <c r="E76" s="4">
        <v>-354870000</v>
      </c>
      <c r="F76" s="4">
        <f t="shared" si="8"/>
        <v>-4886676928</v>
      </c>
      <c r="R76" s="5">
        <v>8.0000000000000002E-3</v>
      </c>
      <c r="S76" s="4">
        <v>525618</v>
      </c>
      <c r="T76" s="4">
        <f t="shared" si="9"/>
        <v>1122463.3</v>
      </c>
      <c r="U76" s="4">
        <f t="shared" si="10"/>
        <v>479355</v>
      </c>
      <c r="V76" s="5">
        <v>1.9799999999999998E-2</v>
      </c>
    </row>
    <row r="77" spans="1:22" x14ac:dyDescent="0.2">
      <c r="A77" s="16" t="s">
        <v>211</v>
      </c>
      <c r="B77" s="4">
        <v>1300</v>
      </c>
      <c r="C77" s="4">
        <v>3800</v>
      </c>
      <c r="D77" s="4">
        <v>-2500</v>
      </c>
      <c r="E77" s="4">
        <v>-63720000</v>
      </c>
      <c r="F77" s="4">
        <f t="shared" si="8"/>
        <v>-4531806928</v>
      </c>
      <c r="R77" s="5">
        <v>-2.7200000000000002E-2</v>
      </c>
      <c r="S77" s="4">
        <v>930847</v>
      </c>
      <c r="T77" s="4">
        <f t="shared" si="9"/>
        <v>1237579.2</v>
      </c>
      <c r="U77" s="4">
        <f t="shared" si="10"/>
        <v>479355</v>
      </c>
      <c r="V77" s="5">
        <v>2.7300000000000001E-2</v>
      </c>
    </row>
    <row r="78" spans="1:22" x14ac:dyDescent="0.2">
      <c r="A78" s="16" t="s">
        <v>210</v>
      </c>
      <c r="B78" s="4">
        <v>25300</v>
      </c>
      <c r="C78" s="4">
        <v>7002</v>
      </c>
      <c r="D78" s="4">
        <v>18298</v>
      </c>
      <c r="E78" s="4">
        <v>474500000</v>
      </c>
      <c r="F78" s="4">
        <f t="shared" si="8"/>
        <v>-4468086928</v>
      </c>
      <c r="R78" s="5">
        <v>-1.5300000000000001E-2</v>
      </c>
      <c r="S78" s="4">
        <v>805733</v>
      </c>
      <c r="T78" s="4">
        <f t="shared" si="9"/>
        <v>1241891.5</v>
      </c>
      <c r="U78" s="4">
        <f t="shared" si="10"/>
        <v>479355</v>
      </c>
      <c r="V78" s="5">
        <v>2.3E-2</v>
      </c>
    </row>
    <row r="79" spans="1:22" x14ac:dyDescent="0.2">
      <c r="A79" s="16" t="s">
        <v>209</v>
      </c>
      <c r="B79" s="4">
        <v>0</v>
      </c>
      <c r="C79" s="4">
        <v>41300</v>
      </c>
      <c r="D79" s="4">
        <v>-41300</v>
      </c>
      <c r="E79" s="4">
        <v>-1087420000</v>
      </c>
      <c r="F79" s="4">
        <f t="shared" si="8"/>
        <v>-4942586928</v>
      </c>
      <c r="R79" s="5">
        <v>-7.6E-3</v>
      </c>
      <c r="S79" s="4">
        <v>849727</v>
      </c>
      <c r="T79" s="4">
        <f t="shared" si="9"/>
        <v>1246947.7</v>
      </c>
      <c r="U79" s="4">
        <f t="shared" si="10"/>
        <v>479355</v>
      </c>
      <c r="V79" s="5">
        <v>0.03</v>
      </c>
    </row>
    <row r="80" spans="1:22" x14ac:dyDescent="0.2">
      <c r="A80" s="16" t="s">
        <v>208</v>
      </c>
      <c r="B80" s="4">
        <v>0</v>
      </c>
      <c r="C80" s="4">
        <v>58900</v>
      </c>
      <c r="D80" s="4">
        <v>-58900</v>
      </c>
      <c r="E80" s="4">
        <v>-1562640000</v>
      </c>
      <c r="F80" s="4">
        <f t="shared" si="8"/>
        <v>-3855166928</v>
      </c>
      <c r="R80" s="5">
        <v>0</v>
      </c>
      <c r="S80" s="4">
        <v>1270363</v>
      </c>
      <c r="T80" s="4">
        <f t="shared" si="9"/>
        <v>1196800.3</v>
      </c>
      <c r="U80" s="4">
        <f t="shared" si="10"/>
        <v>608202</v>
      </c>
      <c r="V80" s="5">
        <v>2.7900000000000001E-2</v>
      </c>
    </row>
    <row r="81" spans="1:22" x14ac:dyDescent="0.2">
      <c r="A81" s="16" t="s">
        <v>207</v>
      </c>
      <c r="B81" s="4">
        <v>0</v>
      </c>
      <c r="C81" s="4">
        <v>3800</v>
      </c>
      <c r="D81" s="4">
        <v>-3800</v>
      </c>
      <c r="E81" s="4">
        <v>-99940000</v>
      </c>
      <c r="F81" s="4">
        <f t="shared" si="8"/>
        <v>-2292526928</v>
      </c>
      <c r="R81" s="5">
        <v>0</v>
      </c>
      <c r="S81" s="4">
        <v>479355</v>
      </c>
      <c r="T81" s="4">
        <f t="shared" si="9"/>
        <v>1275957.7</v>
      </c>
      <c r="U81" s="4">
        <f t="shared" si="10"/>
        <v>1304428</v>
      </c>
      <c r="V81" s="5">
        <v>1.1299999999999999E-2</v>
      </c>
    </row>
    <row r="82" spans="1:22" x14ac:dyDescent="0.2">
      <c r="A82" s="16" t="s">
        <v>206</v>
      </c>
      <c r="B82" s="4">
        <v>7900</v>
      </c>
      <c r="C82" s="4">
        <v>3500</v>
      </c>
      <c r="D82" s="4">
        <v>4400</v>
      </c>
      <c r="E82" s="4">
        <v>115690000</v>
      </c>
      <c r="F82" s="4">
        <f t="shared" si="8"/>
        <v>-2192586928</v>
      </c>
      <c r="R82" s="5">
        <v>-7.4999999999999997E-3</v>
      </c>
      <c r="S82" s="4">
        <v>608202</v>
      </c>
      <c r="T82" s="4">
        <f t="shared" si="9"/>
        <v>1259719.8999999999</v>
      </c>
      <c r="U82" s="4">
        <f t="shared" si="10"/>
        <v>848856</v>
      </c>
      <c r="V82" s="5">
        <v>1.7000000000000001E-2</v>
      </c>
    </row>
    <row r="83" spans="1:22" x14ac:dyDescent="0.2">
      <c r="A83" s="16" t="s">
        <v>205</v>
      </c>
      <c r="B83" s="4">
        <v>42700</v>
      </c>
      <c r="C83" s="4">
        <v>0</v>
      </c>
      <c r="D83" s="4">
        <v>42700</v>
      </c>
      <c r="E83" s="4">
        <v>1137140000</v>
      </c>
      <c r="F83" s="4">
        <f t="shared" si="8"/>
        <v>-2308276928</v>
      </c>
      <c r="R83" s="5">
        <v>1.15E-2</v>
      </c>
      <c r="S83" s="4">
        <v>1304428</v>
      </c>
      <c r="T83" s="4">
        <f t="shared" si="9"/>
        <v>1326921.1000000001</v>
      </c>
      <c r="U83" s="4">
        <f t="shared" si="10"/>
        <v>848856</v>
      </c>
      <c r="V83" s="5">
        <v>3.3500000000000002E-2</v>
      </c>
    </row>
    <row r="84" spans="1:22" x14ac:dyDescent="0.2">
      <c r="A84" s="16" t="s">
        <v>204</v>
      </c>
      <c r="B84" s="4">
        <v>12700</v>
      </c>
      <c r="C84" s="4">
        <v>23000</v>
      </c>
      <c r="D84" s="4">
        <v>-10300</v>
      </c>
      <c r="E84" s="4">
        <v>-273680000</v>
      </c>
      <c r="F84" s="4">
        <f t="shared" si="8"/>
        <v>-3445416928</v>
      </c>
      <c r="R84" s="5">
        <v>-2.7799999999999998E-2</v>
      </c>
      <c r="S84" s="4">
        <v>1966780</v>
      </c>
      <c r="T84" s="4">
        <f t="shared" si="9"/>
        <v>1330004.1000000001</v>
      </c>
      <c r="U84" s="4">
        <f t="shared" si="10"/>
        <v>768889</v>
      </c>
      <c r="V84" s="5">
        <v>4.9599999999999998E-2</v>
      </c>
    </row>
    <row r="85" spans="1:22" x14ac:dyDescent="0.2">
      <c r="A85" s="16" t="s">
        <v>203</v>
      </c>
      <c r="B85" s="4">
        <v>16600</v>
      </c>
      <c r="C85" s="4">
        <v>0</v>
      </c>
      <c r="D85" s="4">
        <v>16600</v>
      </c>
      <c r="E85" s="4">
        <v>446880000</v>
      </c>
      <c r="F85" s="4">
        <f t="shared" si="8"/>
        <v>-3171736928</v>
      </c>
      <c r="R85" s="5">
        <v>1.32E-2</v>
      </c>
      <c r="S85" s="4">
        <v>1552771</v>
      </c>
      <c r="T85" s="4">
        <f t="shared" si="9"/>
        <v>1370646</v>
      </c>
      <c r="U85" s="4">
        <f t="shared" si="10"/>
        <v>768889</v>
      </c>
      <c r="V85" s="5">
        <v>1.8500000000000003E-2</v>
      </c>
    </row>
    <row r="86" spans="1:22" x14ac:dyDescent="0.2">
      <c r="A86" s="16" t="s">
        <v>202</v>
      </c>
      <c r="B86" s="4">
        <v>0</v>
      </c>
      <c r="C86" s="4">
        <v>4100</v>
      </c>
      <c r="D86" s="4">
        <v>-4100</v>
      </c>
      <c r="E86" s="4">
        <v>-109360000</v>
      </c>
      <c r="F86" s="4">
        <f t="shared" si="8"/>
        <v>-3618616928</v>
      </c>
      <c r="R86" s="5">
        <v>3.8E-3</v>
      </c>
      <c r="S86" s="4">
        <v>1456427</v>
      </c>
      <c r="T86" s="4">
        <f t="shared" si="9"/>
        <v>1314770.3999999999</v>
      </c>
      <c r="U86" s="4">
        <f t="shared" si="10"/>
        <v>445824</v>
      </c>
      <c r="V86" s="5">
        <v>1.3100000000000001E-2</v>
      </c>
    </row>
    <row r="87" spans="1:22" x14ac:dyDescent="0.2">
      <c r="A87" s="16" t="s">
        <v>201</v>
      </c>
      <c r="B87" s="4">
        <v>79000</v>
      </c>
      <c r="C87" s="4">
        <v>0</v>
      </c>
      <c r="D87" s="4">
        <v>79000</v>
      </c>
      <c r="E87" s="4">
        <v>2063500000</v>
      </c>
      <c r="F87" s="4">
        <f t="shared" si="8"/>
        <v>-3509256928</v>
      </c>
      <c r="R87" s="5">
        <v>4.7500000000000001E-2</v>
      </c>
      <c r="S87" s="4">
        <v>2082006</v>
      </c>
      <c r="T87" s="4">
        <f t="shared" si="9"/>
        <v>1242686.1000000001</v>
      </c>
      <c r="U87" s="4">
        <f t="shared" si="10"/>
        <v>445824</v>
      </c>
      <c r="V87" s="5">
        <v>4.1200000000000001E-2</v>
      </c>
    </row>
    <row r="88" spans="1:22" x14ac:dyDescent="0.2">
      <c r="A88" s="16" t="s">
        <v>200</v>
      </c>
      <c r="B88" s="4">
        <v>0</v>
      </c>
      <c r="C88" s="4">
        <v>13300</v>
      </c>
      <c r="D88" s="4">
        <v>-13300</v>
      </c>
      <c r="E88" s="4">
        <v>-334730000</v>
      </c>
      <c r="F88" s="4">
        <f t="shared" si="8"/>
        <v>-5572756928</v>
      </c>
      <c r="R88" s="5">
        <v>0.01</v>
      </c>
      <c r="S88" s="4">
        <v>848856</v>
      </c>
      <c r="T88" s="4">
        <f t="shared" si="9"/>
        <v>1522651.4</v>
      </c>
      <c r="U88" s="4">
        <f t="shared" si="10"/>
        <v>445824</v>
      </c>
      <c r="V88" s="5">
        <v>1.9699999999999999E-2</v>
      </c>
    </row>
    <row r="89" spans="1:22" x14ac:dyDescent="0.2">
      <c r="A89" s="16" t="s">
        <v>199</v>
      </c>
      <c r="B89" s="4">
        <v>2000</v>
      </c>
      <c r="C89" s="4">
        <v>47500</v>
      </c>
      <c r="D89" s="4">
        <v>-45500</v>
      </c>
      <c r="E89" s="4">
        <v>-1155710000</v>
      </c>
      <c r="F89" s="4">
        <f t="shared" si="8"/>
        <v>-5238026928</v>
      </c>
      <c r="R89" s="5">
        <v>-5.8999999999999999E-3</v>
      </c>
      <c r="S89" s="4">
        <v>900289</v>
      </c>
      <c r="T89" s="4">
        <f t="shared" si="9"/>
        <v>1510776.5</v>
      </c>
      <c r="U89" s="4">
        <f t="shared" si="10"/>
        <v>445824</v>
      </c>
      <c r="V89" s="5">
        <v>2.3399999999999997E-2</v>
      </c>
    </row>
    <row r="90" spans="1:22" x14ac:dyDescent="0.2">
      <c r="A90" s="16" t="s">
        <v>198</v>
      </c>
      <c r="B90" s="4">
        <v>1900</v>
      </c>
      <c r="C90" s="4">
        <v>15300</v>
      </c>
      <c r="D90" s="4">
        <v>-13400</v>
      </c>
      <c r="E90" s="4">
        <v>-334390000</v>
      </c>
      <c r="F90" s="4">
        <f t="shared" si="8"/>
        <v>-4082316928</v>
      </c>
      <c r="R90" s="5">
        <v>1.21E-2</v>
      </c>
      <c r="S90" s="4">
        <v>768889</v>
      </c>
      <c r="T90" s="4">
        <f t="shared" si="9"/>
        <v>1545512.2</v>
      </c>
      <c r="U90" s="4">
        <f t="shared" si="10"/>
        <v>445824</v>
      </c>
      <c r="V90" s="5">
        <v>1.9799999999999998E-2</v>
      </c>
    </row>
    <row r="91" spans="1:22" x14ac:dyDescent="0.2">
      <c r="A91" s="16" t="s">
        <v>197</v>
      </c>
      <c r="B91" s="4">
        <v>3200</v>
      </c>
      <c r="C91" s="4">
        <v>0</v>
      </c>
      <c r="D91" s="4">
        <v>3200</v>
      </c>
      <c r="E91" s="4">
        <v>78630000</v>
      </c>
      <c r="F91" s="4">
        <f t="shared" si="8"/>
        <v>-3747926928</v>
      </c>
      <c r="R91" s="5">
        <v>0</v>
      </c>
      <c r="S91" s="4">
        <v>1270929</v>
      </c>
      <c r="T91" s="4">
        <f t="shared" si="9"/>
        <v>1555690.3</v>
      </c>
      <c r="U91" s="4">
        <f t="shared" si="10"/>
        <v>897671</v>
      </c>
      <c r="V91" s="5">
        <v>3.7699999999999997E-2</v>
      </c>
    </row>
    <row r="92" spans="1:22" x14ac:dyDescent="0.2">
      <c r="A92" s="16" t="s">
        <v>196</v>
      </c>
      <c r="B92" s="4">
        <v>0</v>
      </c>
      <c r="C92" s="4">
        <v>23000</v>
      </c>
      <c r="D92" s="4">
        <v>-23000</v>
      </c>
      <c r="E92" s="4">
        <v>-575140000</v>
      </c>
      <c r="F92" s="4">
        <f t="shared" si="8"/>
        <v>-3826556928</v>
      </c>
      <c r="R92" s="5">
        <v>-1.5800000000000002E-2</v>
      </c>
      <c r="S92" s="4">
        <v>445824</v>
      </c>
      <c r="T92" s="4">
        <f t="shared" si="9"/>
        <v>1619681.9</v>
      </c>
      <c r="U92" s="4">
        <f t="shared" si="10"/>
        <v>897671</v>
      </c>
      <c r="V92" s="5">
        <v>2.75E-2</v>
      </c>
    </row>
    <row r="93" spans="1:22" x14ac:dyDescent="0.2">
      <c r="A93" s="16" t="s">
        <v>195</v>
      </c>
      <c r="B93" s="4">
        <v>71100</v>
      </c>
      <c r="C93" s="4">
        <v>7700</v>
      </c>
      <c r="D93" s="4">
        <v>63400</v>
      </c>
      <c r="E93" s="4">
        <v>1539530000</v>
      </c>
      <c r="F93" s="4">
        <f t="shared" si="8"/>
        <v>-3251416928</v>
      </c>
      <c r="R93" s="5">
        <v>1.41E-2</v>
      </c>
      <c r="S93" s="4">
        <v>1976440</v>
      </c>
      <c r="T93" s="4">
        <f t="shared" si="9"/>
        <v>1589635.9</v>
      </c>
      <c r="U93" s="4">
        <f t="shared" si="10"/>
        <v>781540</v>
      </c>
      <c r="V93" s="5">
        <v>6.3299999999999995E-2</v>
      </c>
    </row>
    <row r="94" spans="1:22" x14ac:dyDescent="0.2">
      <c r="A94" s="16" t="s">
        <v>194</v>
      </c>
      <c r="B94" s="4">
        <v>11600</v>
      </c>
      <c r="C94" s="4">
        <v>56100</v>
      </c>
      <c r="D94" s="4">
        <v>-44500</v>
      </c>
      <c r="E94" s="4">
        <v>-1200120000</v>
      </c>
      <c r="F94" s="4">
        <f t="shared" si="8"/>
        <v>-4790946928</v>
      </c>
      <c r="R94" s="5">
        <v>-6.9000000000000006E-2</v>
      </c>
      <c r="S94" s="4">
        <v>1997610</v>
      </c>
      <c r="T94" s="4">
        <f t="shared" si="9"/>
        <v>1599844.4</v>
      </c>
      <c r="U94" s="4">
        <f t="shared" si="10"/>
        <v>781540</v>
      </c>
      <c r="V94" s="5">
        <v>7.0800000000000002E-2</v>
      </c>
    </row>
    <row r="95" spans="1:22" x14ac:dyDescent="0.2">
      <c r="A95" s="16" t="s">
        <v>193</v>
      </c>
      <c r="B95" s="4">
        <v>0</v>
      </c>
      <c r="C95" s="4">
        <v>9000</v>
      </c>
      <c r="D95" s="4">
        <v>-9000</v>
      </c>
      <c r="E95" s="4">
        <v>-241280000</v>
      </c>
      <c r="F95" s="4">
        <f t="shared" si="8"/>
        <v>-3590826928</v>
      </c>
      <c r="R95" s="5">
        <v>1.7100000000000001E-2</v>
      </c>
      <c r="S95" s="4">
        <v>1959190</v>
      </c>
      <c r="T95" s="4">
        <f t="shared" si="9"/>
        <v>1578027</v>
      </c>
      <c r="U95" s="4">
        <f t="shared" si="10"/>
        <v>781540</v>
      </c>
      <c r="V95" s="5">
        <v>2.7799999999999998E-2</v>
      </c>
    </row>
    <row r="96" spans="1:22" x14ac:dyDescent="0.2">
      <c r="A96" s="16" t="s">
        <v>192</v>
      </c>
      <c r="B96" s="4">
        <v>0</v>
      </c>
      <c r="C96" s="4">
        <v>29700</v>
      </c>
      <c r="D96" s="4">
        <v>-29700</v>
      </c>
      <c r="E96" s="4">
        <v>-776540000</v>
      </c>
      <c r="F96" s="4">
        <f t="shared" si="8"/>
        <v>-3349546928</v>
      </c>
      <c r="R96" s="5">
        <v>1.7399999999999999E-2</v>
      </c>
      <c r="S96" s="4">
        <v>897671</v>
      </c>
      <c r="T96" s="4">
        <f t="shared" si="9"/>
        <v>1642039.6</v>
      </c>
      <c r="U96" s="4">
        <f t="shared" si="10"/>
        <v>781540</v>
      </c>
      <c r="V96" s="5">
        <v>1.7100000000000001E-2</v>
      </c>
    </row>
    <row r="97" spans="1:22" x14ac:dyDescent="0.2">
      <c r="A97" s="16" t="s">
        <v>191</v>
      </c>
      <c r="B97" s="4">
        <v>30200</v>
      </c>
      <c r="C97" s="4">
        <v>42900</v>
      </c>
      <c r="D97" s="4">
        <v>-12700</v>
      </c>
      <c r="E97" s="4">
        <v>-325540000</v>
      </c>
      <c r="F97" s="4">
        <f t="shared" si="8"/>
        <v>-2573006928</v>
      </c>
      <c r="R97" s="5">
        <v>0</v>
      </c>
      <c r="S97" s="4">
        <v>1361163</v>
      </c>
      <c r="T97" s="4">
        <f t="shared" si="9"/>
        <v>1611467.6</v>
      </c>
      <c r="U97" s="4">
        <f t="shared" si="10"/>
        <v>781540</v>
      </c>
      <c r="V97" s="5">
        <v>4.5700000000000005E-2</v>
      </c>
    </row>
    <row r="98" spans="1:22" x14ac:dyDescent="0.2">
      <c r="A98" s="16" t="s">
        <v>190</v>
      </c>
      <c r="B98" s="4">
        <v>2500</v>
      </c>
      <c r="C98" s="4">
        <v>8000</v>
      </c>
      <c r="D98" s="4">
        <v>-5500</v>
      </c>
      <c r="E98" s="4">
        <v>-143050000</v>
      </c>
      <c r="F98" s="4">
        <f t="shared" si="8"/>
        <v>-2247466928</v>
      </c>
      <c r="R98" s="5">
        <v>1.5700000000000002E-2</v>
      </c>
      <c r="S98" s="4">
        <v>3648509</v>
      </c>
      <c r="T98" s="4">
        <f t="shared" si="9"/>
        <v>1405535.3</v>
      </c>
      <c r="U98" s="4">
        <f t="shared" si="10"/>
        <v>1085740</v>
      </c>
      <c r="V98" s="5">
        <v>3.78E-2</v>
      </c>
    </row>
    <row r="99" spans="1:22" x14ac:dyDescent="0.2">
      <c r="A99" s="16" t="s">
        <v>189</v>
      </c>
      <c r="B99" s="4">
        <v>30000</v>
      </c>
      <c r="C99" s="4">
        <v>35900</v>
      </c>
      <c r="D99" s="4">
        <v>-5900</v>
      </c>
      <c r="E99" s="4">
        <v>-147570000</v>
      </c>
      <c r="F99" s="4">
        <f t="shared" si="8"/>
        <v>-2104416928</v>
      </c>
      <c r="R99" s="5">
        <v>8.0000000000000002E-3</v>
      </c>
      <c r="S99" s="4">
        <v>781540</v>
      </c>
      <c r="T99" s="4">
        <f t="shared" si="9"/>
        <v>1462870</v>
      </c>
      <c r="U99" s="4">
        <f t="shared" si="10"/>
        <v>1085740</v>
      </c>
      <c r="V99" s="5">
        <v>1.5700000000000002E-2</v>
      </c>
    </row>
    <row r="100" spans="1:22" x14ac:dyDescent="0.2">
      <c r="A100" s="16" t="s">
        <v>188</v>
      </c>
      <c r="B100" s="4">
        <v>9200</v>
      </c>
      <c r="C100" s="4">
        <v>23300</v>
      </c>
      <c r="D100" s="4">
        <v>-14100</v>
      </c>
      <c r="E100" s="4">
        <v>-358000000</v>
      </c>
      <c r="F100" s="4">
        <f t="shared" si="8"/>
        <v>-1956846928</v>
      </c>
      <c r="R100" s="5">
        <v>4.0000000000000001E-3</v>
      </c>
      <c r="S100" s="4">
        <v>1116246</v>
      </c>
      <c r="T100" s="4">
        <f t="shared" si="9"/>
        <v>1474652.3</v>
      </c>
      <c r="U100" s="4">
        <f t="shared" si="10"/>
        <v>1085740</v>
      </c>
      <c r="V100" s="5">
        <v>2.3300000000000001E-2</v>
      </c>
    </row>
    <row r="101" spans="1:22" x14ac:dyDescent="0.2">
      <c r="A101" s="16" t="s">
        <v>187</v>
      </c>
      <c r="B101" s="4">
        <v>8000</v>
      </c>
      <c r="C101" s="4">
        <v>118100</v>
      </c>
      <c r="D101" s="4">
        <v>-110100</v>
      </c>
      <c r="E101" s="4">
        <v>-2787120000</v>
      </c>
      <c r="F101" s="4">
        <f t="shared" si="8"/>
        <v>-1598846928</v>
      </c>
      <c r="R101" s="5">
        <v>8.0000000000000002E-3</v>
      </c>
      <c r="S101" s="4">
        <v>1372710</v>
      </c>
      <c r="T101" s="4">
        <f t="shared" si="9"/>
        <v>1501007.3</v>
      </c>
      <c r="U101" s="4">
        <f t="shared" si="10"/>
        <v>1055443</v>
      </c>
      <c r="V101" s="5">
        <v>2.1499999999999998E-2</v>
      </c>
    </row>
    <row r="102" spans="1:22" x14ac:dyDescent="0.2">
      <c r="A102" s="16" t="s">
        <v>186</v>
      </c>
      <c r="B102" s="4">
        <v>0</v>
      </c>
      <c r="C102" s="4">
        <v>24100</v>
      </c>
      <c r="D102" s="4">
        <v>-24100</v>
      </c>
      <c r="E102" s="4">
        <v>-603349661</v>
      </c>
      <c r="F102" s="4">
        <f t="shared" si="8"/>
        <v>1188273072</v>
      </c>
      <c r="R102" s="5">
        <v>6.0999999999999995E-3</v>
      </c>
      <c r="S102" s="4">
        <v>1085740</v>
      </c>
      <c r="T102" s="4">
        <f>AVERAGE(S103:S112)</f>
        <v>1504435.4</v>
      </c>
      <c r="U102" s="4">
        <f t="shared" si="10"/>
        <v>1055443</v>
      </c>
      <c r="V102" s="5">
        <v>3.3399999999999999E-2</v>
      </c>
    </row>
    <row r="103" spans="1:22" x14ac:dyDescent="0.2">
      <c r="A103" s="16" t="s">
        <v>185</v>
      </c>
      <c r="B103" s="4">
        <v>700</v>
      </c>
      <c r="C103" s="4">
        <v>19500</v>
      </c>
      <c r="D103" s="4">
        <v>-18800</v>
      </c>
      <c r="E103" s="4">
        <v>-470500000</v>
      </c>
      <c r="F103" s="4">
        <f t="shared" si="8"/>
        <v>1791622733</v>
      </c>
      <c r="R103" s="5">
        <v>-9.8999999999999991E-3</v>
      </c>
      <c r="S103" s="4">
        <v>1675980</v>
      </c>
      <c r="U103" s="4">
        <f t="shared" si="10"/>
        <v>1055443</v>
      </c>
      <c r="V103" s="5">
        <v>3.7200000000000004E-2</v>
      </c>
    </row>
    <row r="104" spans="1:22" x14ac:dyDescent="0.2">
      <c r="A104" s="16" t="s">
        <v>184</v>
      </c>
      <c r="B104" s="4">
        <v>44600</v>
      </c>
      <c r="C104" s="4">
        <v>118100</v>
      </c>
      <c r="D104" s="4">
        <v>-73500</v>
      </c>
      <c r="E104" s="4">
        <v>-1887440000</v>
      </c>
      <c r="F104" s="4">
        <f t="shared" si="8"/>
        <v>2262122733</v>
      </c>
      <c r="R104" s="5">
        <v>6.0999999999999995E-3</v>
      </c>
      <c r="S104" s="4">
        <v>2099695</v>
      </c>
      <c r="U104" s="4">
        <f t="shared" si="10"/>
        <v>1055443</v>
      </c>
      <c r="V104" s="5">
        <v>3.49E-2</v>
      </c>
    </row>
    <row r="105" spans="1:22" x14ac:dyDescent="0.2">
      <c r="A105" s="16" t="s">
        <v>183</v>
      </c>
      <c r="B105" s="4">
        <v>51200</v>
      </c>
      <c r="C105" s="4">
        <v>45100</v>
      </c>
      <c r="D105" s="4">
        <v>6100</v>
      </c>
      <c r="E105" s="4">
        <v>147582536</v>
      </c>
      <c r="F105" s="4">
        <f t="shared" si="8"/>
        <v>4149562733</v>
      </c>
      <c r="R105" s="5">
        <v>6.8600000000000008E-2</v>
      </c>
      <c r="S105" s="4">
        <v>1741016</v>
      </c>
      <c r="U105" s="4">
        <f t="shared" si="10"/>
        <v>1055443</v>
      </c>
      <c r="V105" s="5">
        <v>6.4199999999999993E-2</v>
      </c>
    </row>
    <row r="106" spans="1:22" x14ac:dyDescent="0.2">
      <c r="A106" s="16" t="s">
        <v>182</v>
      </c>
      <c r="B106" s="4">
        <v>9700</v>
      </c>
      <c r="C106" s="4">
        <v>45000</v>
      </c>
      <c r="D106" s="4">
        <v>-35300</v>
      </c>
      <c r="E106" s="4">
        <v>-848310000</v>
      </c>
      <c r="F106" s="4">
        <f t="shared" si="8"/>
        <v>4001980197</v>
      </c>
      <c r="R106" s="5">
        <v>0</v>
      </c>
      <c r="S106" s="4">
        <v>1537797</v>
      </c>
      <c r="U106" s="4">
        <f>MIN(S108:S112)</f>
        <v>1120021</v>
      </c>
      <c r="V106" s="5">
        <v>4.1500000000000002E-2</v>
      </c>
    </row>
    <row r="107" spans="1:22" x14ac:dyDescent="0.2">
      <c r="A107" s="16" t="s">
        <v>181</v>
      </c>
      <c r="B107" s="4">
        <v>28300</v>
      </c>
      <c r="C107" s="4">
        <v>24500</v>
      </c>
      <c r="D107" s="4">
        <v>3800</v>
      </c>
      <c r="E107" s="4">
        <v>88033634</v>
      </c>
      <c r="F107" s="4">
        <f t="shared" si="8"/>
        <v>4850290197</v>
      </c>
      <c r="R107" s="5">
        <v>1.5300000000000001E-2</v>
      </c>
      <c r="S107" s="4">
        <v>1055443</v>
      </c>
      <c r="V107" s="5">
        <v>2.5600000000000001E-2</v>
      </c>
    </row>
    <row r="108" spans="1:22" x14ac:dyDescent="0.2">
      <c r="A108" s="16" t="s">
        <v>180</v>
      </c>
      <c r="B108" s="4">
        <v>15200</v>
      </c>
      <c r="C108" s="4">
        <v>113700</v>
      </c>
      <c r="D108" s="4">
        <v>-98500</v>
      </c>
      <c r="E108" s="4">
        <v>-2255440000</v>
      </c>
      <c r="F108" s="4">
        <f t="shared" si="8"/>
        <v>4762256563</v>
      </c>
      <c r="R108" s="5">
        <v>8.8000000000000005E-3</v>
      </c>
      <c r="S108" s="4">
        <v>1589186</v>
      </c>
      <c r="V108" s="5">
        <v>5.3399999999999996E-2</v>
      </c>
    </row>
    <row r="109" spans="1:22" x14ac:dyDescent="0.2">
      <c r="A109" s="16" t="s">
        <v>179</v>
      </c>
      <c r="B109" s="4">
        <v>20500</v>
      </c>
      <c r="C109" s="4">
        <v>20</v>
      </c>
      <c r="D109" s="4">
        <v>20480</v>
      </c>
      <c r="E109" s="4">
        <v>456110823</v>
      </c>
      <c r="F109" s="4">
        <f t="shared" si="8"/>
        <v>7017696563</v>
      </c>
      <c r="R109" s="5">
        <v>6.8000000000000005E-2</v>
      </c>
      <c r="S109" s="4">
        <v>1354887</v>
      </c>
      <c r="V109" s="5">
        <v>5.2699999999999997E-2</v>
      </c>
    </row>
    <row r="110" spans="1:22" x14ac:dyDescent="0.2">
      <c r="A110" s="16" t="s">
        <v>178</v>
      </c>
      <c r="B110" s="4">
        <v>105500</v>
      </c>
      <c r="C110" s="4">
        <v>1000</v>
      </c>
      <c r="D110" s="4">
        <v>104500</v>
      </c>
      <c r="E110" s="4">
        <v>2168690000</v>
      </c>
      <c r="F110" s="4">
        <f t="shared" si="8"/>
        <v>6561585740</v>
      </c>
      <c r="R110" s="5">
        <v>1.67E-2</v>
      </c>
      <c r="S110" s="4">
        <v>1234069</v>
      </c>
      <c r="V110" s="5">
        <v>4.9200000000000001E-2</v>
      </c>
    </row>
    <row r="111" spans="1:22" x14ac:dyDescent="0.2">
      <c r="A111" s="16" t="s">
        <v>177</v>
      </c>
      <c r="B111" s="4">
        <v>175400</v>
      </c>
      <c r="C111" s="4">
        <v>0</v>
      </c>
      <c r="D111" s="4">
        <v>175400</v>
      </c>
      <c r="E111" s="4">
        <v>3739895740</v>
      </c>
      <c r="F111" s="4">
        <f>E111+F112</f>
        <v>4392895740</v>
      </c>
      <c r="R111" s="5">
        <v>-3.8900000000000004E-2</v>
      </c>
      <c r="S111" s="4">
        <v>1636260</v>
      </c>
      <c r="V111" s="5">
        <v>7.6499999999999999E-2</v>
      </c>
    </row>
    <row r="112" spans="1:22" x14ac:dyDescent="0.2">
      <c r="A112" s="16" t="s">
        <v>176</v>
      </c>
      <c r="B112" s="4">
        <v>28800</v>
      </c>
      <c r="C112" s="4">
        <v>200</v>
      </c>
      <c r="D112" s="4">
        <v>28600</v>
      </c>
      <c r="E112" s="4">
        <v>653000000</v>
      </c>
      <c r="F112" s="4">
        <f>E112</f>
        <v>653000000</v>
      </c>
      <c r="R112" s="5">
        <v>-6.4199999999999993E-2</v>
      </c>
      <c r="S112" s="4">
        <v>1120021</v>
      </c>
      <c r="V112" s="5">
        <v>6.2300000000000001E-2</v>
      </c>
    </row>
    <row r="113" spans="1:22" x14ac:dyDescent="0.2">
      <c r="A113" s="16"/>
      <c r="B113" s="4"/>
      <c r="C113" s="4"/>
      <c r="D113" s="4"/>
      <c r="E113" s="4"/>
      <c r="F113" s="4"/>
      <c r="L113" s="4"/>
      <c r="M113" s="4"/>
      <c r="N113" s="4"/>
      <c r="O113" s="4"/>
      <c r="P113" s="4"/>
      <c r="Q113" s="4"/>
      <c r="R113" s="5"/>
      <c r="S113" s="4"/>
      <c r="V113" s="5"/>
    </row>
    <row r="114" spans="1:22" x14ac:dyDescent="0.2">
      <c r="A114" s="16"/>
      <c r="B114" s="4"/>
      <c r="C114" s="4"/>
      <c r="D114" s="4"/>
      <c r="E114" s="4"/>
      <c r="F114" s="4"/>
      <c r="L114" s="4"/>
      <c r="M114" s="4"/>
      <c r="N114" s="4"/>
      <c r="O114" s="4"/>
      <c r="P114" s="4"/>
      <c r="Q114" s="4"/>
      <c r="R114" s="5"/>
      <c r="S114" s="4"/>
      <c r="V114" s="5"/>
    </row>
    <row r="115" spans="1:22" x14ac:dyDescent="0.2">
      <c r="A115" s="16"/>
      <c r="B115" s="4"/>
      <c r="C115" s="4"/>
      <c r="D115" s="4"/>
      <c r="E115" s="4"/>
      <c r="F115" s="4"/>
      <c r="L115" s="4"/>
      <c r="M115" s="4"/>
      <c r="N115" s="4"/>
      <c r="O115" s="4"/>
      <c r="P115" s="4"/>
      <c r="Q115" s="4"/>
      <c r="R115" s="5"/>
      <c r="S115" s="4"/>
      <c r="V115" s="5"/>
    </row>
    <row r="116" spans="1:22" x14ac:dyDescent="0.2">
      <c r="A116" s="16"/>
      <c r="B116" s="4"/>
      <c r="C116" s="4"/>
      <c r="D116" s="4"/>
      <c r="E116" s="4"/>
      <c r="F116" s="4"/>
      <c r="L116" s="4"/>
      <c r="M116" s="4"/>
      <c r="N116" s="4"/>
      <c r="O116" s="4"/>
      <c r="P116" s="4"/>
      <c r="Q116" s="4"/>
      <c r="R116" s="5"/>
      <c r="S116" s="4"/>
      <c r="V116" s="5"/>
    </row>
    <row r="117" spans="1:22" x14ac:dyDescent="0.2">
      <c r="A117" s="16"/>
      <c r="B117" s="4"/>
      <c r="C117" s="4"/>
      <c r="D117" s="4"/>
      <c r="E117" s="4"/>
      <c r="F117" s="4"/>
      <c r="L117" s="4"/>
      <c r="M117" s="4"/>
      <c r="N117" s="4"/>
      <c r="O117" s="4"/>
      <c r="P117" s="4"/>
      <c r="Q117" s="4"/>
      <c r="R117" s="5"/>
      <c r="S117" s="4"/>
      <c r="V117" s="5"/>
    </row>
    <row r="118" spans="1:22" x14ac:dyDescent="0.2">
      <c r="A118" s="16"/>
      <c r="B118" s="4"/>
      <c r="C118" s="4"/>
      <c r="D118" s="4"/>
      <c r="E118" s="4"/>
      <c r="F118" s="4"/>
      <c r="L118" s="4"/>
      <c r="M118" s="4"/>
      <c r="N118" s="4"/>
      <c r="O118" s="4"/>
      <c r="P118" s="4"/>
      <c r="Q118" s="4"/>
      <c r="R118" s="5"/>
      <c r="S118" s="4"/>
      <c r="V118" s="5"/>
    </row>
    <row r="119" spans="1:22" x14ac:dyDescent="0.2">
      <c r="A119" s="16"/>
      <c r="B119" s="4"/>
      <c r="C119" s="4"/>
      <c r="D119" s="4"/>
      <c r="E119" s="4"/>
      <c r="F119" s="4"/>
      <c r="L119" s="4"/>
      <c r="M119" s="4"/>
      <c r="N119" s="4"/>
      <c r="O119" s="4"/>
      <c r="P119" s="4"/>
      <c r="Q119" s="4"/>
      <c r="R119" s="5"/>
      <c r="S119" s="4"/>
      <c r="V119" s="5"/>
    </row>
    <row r="120" spans="1:22" x14ac:dyDescent="0.2">
      <c r="A120" s="16"/>
      <c r="B120" s="4"/>
      <c r="C120" s="4"/>
      <c r="D120" s="4"/>
      <c r="E120" s="4"/>
      <c r="F120" s="4"/>
      <c r="L120" s="4"/>
      <c r="M120" s="4"/>
      <c r="N120" s="4"/>
      <c r="O120" s="4"/>
      <c r="P120" s="4"/>
      <c r="Q120" s="4"/>
      <c r="R120" s="5"/>
      <c r="S120" s="4"/>
      <c r="V120" s="5"/>
    </row>
    <row r="121" spans="1:22" x14ac:dyDescent="0.2">
      <c r="A121" s="16"/>
      <c r="B121" s="4"/>
      <c r="C121" s="4"/>
      <c r="D121" s="4"/>
      <c r="E121" s="4"/>
      <c r="F121" s="4"/>
      <c r="R121" s="5"/>
      <c r="S121" s="4"/>
      <c r="V121" s="5"/>
    </row>
    <row r="122" spans="1:22" x14ac:dyDescent="0.2">
      <c r="A122" s="16"/>
      <c r="B122" s="4"/>
      <c r="C122" s="4"/>
      <c r="D122" s="4"/>
      <c r="E122" s="4"/>
      <c r="F122" s="4"/>
      <c r="R122" s="5"/>
      <c r="S122" s="4"/>
      <c r="V122" s="5"/>
    </row>
    <row r="123" spans="1:22" x14ac:dyDescent="0.2">
      <c r="A123" s="16"/>
      <c r="B123" s="4"/>
      <c r="C123" s="4"/>
      <c r="D123" s="4"/>
      <c r="E123" s="4"/>
      <c r="F123" s="4"/>
      <c r="R123" s="5"/>
      <c r="S123" s="4"/>
      <c r="V123" s="5"/>
    </row>
    <row r="124" spans="1:22" x14ac:dyDescent="0.2">
      <c r="A124" s="16"/>
      <c r="B124" s="4"/>
      <c r="C124" s="4"/>
      <c r="D124" s="4"/>
      <c r="E124" s="4"/>
      <c r="F124" s="4"/>
      <c r="R124" s="5"/>
      <c r="S124" s="4"/>
      <c r="V124" s="5"/>
    </row>
    <row r="125" spans="1:22" x14ac:dyDescent="0.2">
      <c r="A125" s="16"/>
      <c r="B125" s="4"/>
      <c r="C125" s="4"/>
      <c r="D125" s="4"/>
      <c r="E125" s="4"/>
      <c r="F125" s="4"/>
      <c r="R125" s="5"/>
      <c r="S125" s="4"/>
      <c r="V125" s="5"/>
    </row>
    <row r="126" spans="1:22" x14ac:dyDescent="0.2">
      <c r="A126" s="16"/>
      <c r="B126" s="4"/>
      <c r="C126" s="4"/>
      <c r="D126" s="4"/>
      <c r="E126" s="4"/>
      <c r="F126" s="4"/>
      <c r="R126" s="5"/>
      <c r="S126" s="4"/>
      <c r="V126" s="5"/>
    </row>
    <row r="127" spans="1:22" x14ac:dyDescent="0.2">
      <c r="A127" s="16"/>
      <c r="B127" s="4"/>
      <c r="C127" s="4"/>
      <c r="D127" s="4"/>
      <c r="E127" s="4"/>
      <c r="F127" s="4"/>
      <c r="R127" s="5"/>
      <c r="S127" s="4"/>
      <c r="V127" s="5"/>
    </row>
    <row r="128" spans="1:22" x14ac:dyDescent="0.2">
      <c r="A128" s="16"/>
      <c r="B128" s="4"/>
      <c r="C128" s="4"/>
      <c r="D128" s="4"/>
      <c r="E128" s="4"/>
      <c r="F128" s="4"/>
      <c r="R128" s="5"/>
      <c r="S128" s="4"/>
      <c r="V128" s="5"/>
    </row>
    <row r="129" spans="1:22" x14ac:dyDescent="0.2">
      <c r="A129" s="16"/>
      <c r="B129" s="4"/>
      <c r="C129" s="4"/>
      <c r="D129" s="4"/>
      <c r="E129" s="4"/>
      <c r="F129" s="4"/>
      <c r="R129" s="5"/>
      <c r="S129" s="4"/>
      <c r="V129" s="5"/>
    </row>
    <row r="130" spans="1:22" x14ac:dyDescent="0.2">
      <c r="A130" s="16"/>
      <c r="B130" s="4"/>
      <c r="C130" s="4"/>
      <c r="D130" s="4"/>
      <c r="E130" s="4"/>
      <c r="F130" s="4"/>
      <c r="R130" s="5"/>
      <c r="S130" s="4"/>
      <c r="V130" s="5"/>
    </row>
    <row r="131" spans="1:22" x14ac:dyDescent="0.2">
      <c r="A131" s="16"/>
      <c r="B131" s="4"/>
      <c r="C131" s="4"/>
      <c r="D131" s="4"/>
      <c r="E131" s="4"/>
      <c r="F131" s="4"/>
      <c r="R131" s="5"/>
      <c r="S131" s="4"/>
      <c r="V131" s="5"/>
    </row>
    <row r="132" spans="1:22" x14ac:dyDescent="0.2">
      <c r="A132" s="16"/>
      <c r="B132" s="4"/>
      <c r="C132" s="4"/>
      <c r="D132" s="4"/>
      <c r="E132" s="4"/>
      <c r="F132" s="4"/>
      <c r="R132" s="5"/>
      <c r="S132" s="4"/>
      <c r="V132" s="5"/>
    </row>
    <row r="133" spans="1:22" x14ac:dyDescent="0.2">
      <c r="A133" s="16"/>
      <c r="B133" s="4"/>
      <c r="C133" s="4"/>
      <c r="D133" s="4"/>
      <c r="E133" s="4"/>
      <c r="F133" s="4"/>
      <c r="R133" s="5"/>
      <c r="S133" s="4"/>
      <c r="V133" s="5"/>
    </row>
    <row r="134" spans="1:22" x14ac:dyDescent="0.2">
      <c r="A134" s="16"/>
      <c r="B134" s="4"/>
      <c r="C134" s="4"/>
      <c r="D134" s="4"/>
      <c r="E134" s="4"/>
      <c r="F134" s="4"/>
      <c r="R134" s="5"/>
      <c r="S134" s="4"/>
      <c r="V134" s="5"/>
    </row>
    <row r="135" spans="1:22" x14ac:dyDescent="0.2">
      <c r="A135" s="16"/>
      <c r="B135" s="4"/>
      <c r="C135" s="4"/>
      <c r="D135" s="4"/>
      <c r="E135" s="4"/>
      <c r="F135" s="4"/>
      <c r="R135" s="5"/>
      <c r="S135" s="4"/>
      <c r="V135" s="5"/>
    </row>
    <row r="136" spans="1:22" x14ac:dyDescent="0.2">
      <c r="A136" s="16"/>
      <c r="B136" s="4"/>
      <c r="C136" s="4"/>
      <c r="D136" s="4"/>
      <c r="E136" s="4"/>
      <c r="F136" s="4"/>
      <c r="R136" s="5"/>
      <c r="S136" s="4"/>
      <c r="V136" s="5"/>
    </row>
    <row r="137" spans="1:22" x14ac:dyDescent="0.2">
      <c r="A137" s="16"/>
      <c r="B137" s="4"/>
      <c r="C137" s="4"/>
      <c r="D137" s="4"/>
      <c r="E137" s="4"/>
      <c r="F137" s="4"/>
      <c r="R137" s="5"/>
      <c r="S137" s="4"/>
      <c r="V137" s="5"/>
    </row>
    <row r="138" spans="1:22" x14ac:dyDescent="0.2">
      <c r="A138" s="16"/>
      <c r="B138" s="4"/>
      <c r="C138" s="4"/>
      <c r="D138" s="4"/>
      <c r="E138" s="4"/>
      <c r="F138" s="4"/>
      <c r="R138" s="5"/>
      <c r="S138" s="4"/>
      <c r="V138" s="5"/>
    </row>
    <row r="139" spans="1:22" x14ac:dyDescent="0.2">
      <c r="A139" s="16"/>
      <c r="B139" s="4"/>
      <c r="C139" s="4"/>
      <c r="D139" s="4"/>
      <c r="E139" s="4"/>
      <c r="F139" s="4"/>
      <c r="R139" s="5"/>
      <c r="S139" s="4"/>
      <c r="V139" s="5"/>
    </row>
    <row r="140" spans="1:22" x14ac:dyDescent="0.2">
      <c r="A140" s="16"/>
      <c r="B140" s="4"/>
      <c r="C140" s="4"/>
      <c r="D140" s="4"/>
      <c r="E140" s="4"/>
      <c r="F140" s="4"/>
      <c r="R140" s="5"/>
      <c r="S140" s="4"/>
      <c r="V140" s="5"/>
    </row>
    <row r="141" spans="1:22" x14ac:dyDescent="0.2">
      <c r="A141" s="16"/>
      <c r="B141" s="4"/>
      <c r="C141" s="4"/>
      <c r="D141" s="4"/>
      <c r="E141" s="4"/>
      <c r="F141" s="4"/>
      <c r="R141" s="5"/>
      <c r="S141" s="4"/>
      <c r="V141" s="5"/>
    </row>
    <row r="142" spans="1:22" x14ac:dyDescent="0.2">
      <c r="A142" s="16"/>
      <c r="B142" s="4"/>
      <c r="C142" s="4"/>
      <c r="D142" s="4"/>
      <c r="E142" s="4"/>
      <c r="F142" s="4"/>
      <c r="R142" s="5"/>
      <c r="S142" s="4"/>
      <c r="V142" s="5"/>
    </row>
    <row r="143" spans="1:22" x14ac:dyDescent="0.2">
      <c r="A143" s="16"/>
      <c r="B143" s="4"/>
      <c r="C143" s="4"/>
      <c r="D143" s="4"/>
      <c r="E143" s="4"/>
      <c r="F143" s="4"/>
      <c r="R143" s="5"/>
      <c r="S143" s="4"/>
      <c r="V143" s="5"/>
    </row>
    <row r="144" spans="1:22" x14ac:dyDescent="0.2">
      <c r="A144" s="16"/>
      <c r="B144" s="4"/>
      <c r="C144" s="4"/>
      <c r="D144" s="4"/>
      <c r="E144" s="4"/>
      <c r="F144" s="4"/>
      <c r="R144" s="5"/>
      <c r="S144" s="4"/>
      <c r="V144" s="5"/>
    </row>
    <row r="145" spans="1:22" x14ac:dyDescent="0.2">
      <c r="A145" s="16"/>
      <c r="B145" s="4"/>
      <c r="C145" s="4"/>
      <c r="D145" s="4"/>
      <c r="E145" s="4"/>
      <c r="F145" s="4"/>
      <c r="R145" s="5"/>
      <c r="S145" s="4"/>
      <c r="V145" s="5"/>
    </row>
    <row r="146" spans="1:22" x14ac:dyDescent="0.2">
      <c r="A146" s="16"/>
      <c r="B146" s="4"/>
      <c r="C146" s="4"/>
      <c r="D146" s="4"/>
      <c r="E146" s="4"/>
      <c r="F146" s="4"/>
      <c r="R146" s="5"/>
      <c r="S146" s="4"/>
      <c r="V146" s="5"/>
    </row>
    <row r="147" spans="1:22" x14ac:dyDescent="0.2">
      <c r="A147" s="16"/>
      <c r="B147" s="4"/>
      <c r="C147" s="4"/>
      <c r="D147" s="4"/>
      <c r="E147" s="4"/>
      <c r="F147" s="4"/>
      <c r="R147" s="5"/>
      <c r="S147" s="4"/>
      <c r="V147" s="5"/>
    </row>
    <row r="148" spans="1:22" x14ac:dyDescent="0.2">
      <c r="A148" s="16"/>
      <c r="B148" s="4"/>
      <c r="C148" s="4"/>
      <c r="D148" s="4"/>
      <c r="E148" s="4"/>
      <c r="F148" s="4"/>
      <c r="R148" s="5"/>
      <c r="S148" s="4"/>
      <c r="V148" s="5"/>
    </row>
    <row r="149" spans="1:22" x14ac:dyDescent="0.2">
      <c r="A149" s="16"/>
      <c r="B149" s="4"/>
      <c r="C149" s="4"/>
      <c r="D149" s="4"/>
      <c r="E149" s="4"/>
      <c r="F149" s="4"/>
      <c r="R149" s="5"/>
      <c r="S149" s="4"/>
      <c r="V149" s="5"/>
    </row>
    <row r="150" spans="1:22" x14ac:dyDescent="0.2">
      <c r="A150" s="16"/>
      <c r="B150" s="4"/>
      <c r="C150" s="4"/>
      <c r="D150" s="4"/>
      <c r="E150" s="4"/>
      <c r="F150" s="4"/>
      <c r="R150" s="5"/>
      <c r="S150" s="4"/>
      <c r="V150" s="5"/>
    </row>
    <row r="151" spans="1:22" x14ac:dyDescent="0.2">
      <c r="A151" s="16"/>
      <c r="B151" s="4"/>
      <c r="C151" s="4"/>
      <c r="D151" s="4"/>
      <c r="E151" s="4"/>
      <c r="F151" s="4"/>
      <c r="R151" s="5"/>
      <c r="S151" s="4"/>
      <c r="V151" s="5"/>
    </row>
    <row r="152" spans="1:22" x14ac:dyDescent="0.2">
      <c r="A152" s="16"/>
      <c r="B152" s="4"/>
      <c r="C152" s="4"/>
      <c r="D152" s="4"/>
      <c r="E152" s="4"/>
      <c r="F152" s="4"/>
      <c r="R152" s="5"/>
      <c r="S152" s="4"/>
      <c r="V152" s="5"/>
    </row>
    <row r="153" spans="1:22" x14ac:dyDescent="0.2">
      <c r="A153" s="16"/>
      <c r="B153" s="4"/>
      <c r="C153" s="4"/>
      <c r="D153" s="4"/>
      <c r="E153" s="4"/>
      <c r="F153" s="4"/>
      <c r="R153" s="5"/>
      <c r="S153" s="4"/>
      <c r="V153" s="5"/>
    </row>
    <row r="154" spans="1:22" x14ac:dyDescent="0.2">
      <c r="A154" s="16"/>
      <c r="B154" s="4"/>
      <c r="C154" s="4"/>
      <c r="D154" s="4"/>
      <c r="E154" s="4"/>
      <c r="F154" s="4"/>
      <c r="R154" s="5"/>
      <c r="S154" s="4"/>
      <c r="V154" s="5"/>
    </row>
    <row r="155" spans="1:22" x14ac:dyDescent="0.2">
      <c r="A155" s="16"/>
      <c r="B155" s="4"/>
      <c r="C155" s="4"/>
      <c r="D155" s="4"/>
      <c r="E155" s="4"/>
      <c r="F155" s="4"/>
      <c r="R155" s="5"/>
      <c r="S155" s="4"/>
      <c r="V155" s="5"/>
    </row>
    <row r="156" spans="1:22" x14ac:dyDescent="0.2">
      <c r="A156" s="16"/>
      <c r="B156" s="4"/>
      <c r="C156" s="4"/>
      <c r="D156" s="4"/>
      <c r="E156" s="4"/>
      <c r="F156" s="4"/>
      <c r="R156" s="5"/>
      <c r="S156" s="4"/>
      <c r="V156" s="5"/>
    </row>
    <row r="157" spans="1:22" x14ac:dyDescent="0.2">
      <c r="A157" s="16"/>
      <c r="B157" s="4"/>
      <c r="C157" s="4"/>
      <c r="D157" s="4"/>
      <c r="E157" s="4"/>
      <c r="F157" s="4"/>
      <c r="R157" s="5"/>
      <c r="S157" s="4"/>
      <c r="V157" s="5"/>
    </row>
    <row r="158" spans="1:22" x14ac:dyDescent="0.2">
      <c r="A158" s="16"/>
      <c r="B158" s="4"/>
      <c r="C158" s="4"/>
      <c r="D158" s="4"/>
      <c r="E158" s="4"/>
      <c r="F158" s="4"/>
      <c r="R158" s="5"/>
      <c r="S158" s="4"/>
      <c r="V158" s="5"/>
    </row>
    <row r="159" spans="1:22" x14ac:dyDescent="0.2">
      <c r="A159" s="16"/>
      <c r="B159" s="4"/>
      <c r="C159" s="4"/>
      <c r="D159" s="4"/>
      <c r="E159" s="4"/>
      <c r="F159" s="4"/>
      <c r="R159" s="5"/>
      <c r="S159" s="4"/>
      <c r="V159" s="5"/>
    </row>
    <row r="160" spans="1:22" x14ac:dyDescent="0.2">
      <c r="A160" s="16"/>
      <c r="B160" s="4"/>
      <c r="C160" s="4"/>
      <c r="D160" s="4"/>
      <c r="E160" s="4"/>
      <c r="F160" s="4"/>
      <c r="R160" s="5"/>
      <c r="S160" s="4"/>
      <c r="V160" s="5"/>
    </row>
    <row r="161" spans="1:22" x14ac:dyDescent="0.2">
      <c r="A161" s="16"/>
      <c r="B161" s="4"/>
      <c r="C161" s="4"/>
      <c r="D161" s="4"/>
      <c r="E161" s="4"/>
      <c r="F161" s="4"/>
      <c r="R161" s="5"/>
      <c r="S161" s="4"/>
      <c r="V161" s="5"/>
    </row>
    <row r="162" spans="1:22" x14ac:dyDescent="0.2">
      <c r="A162" s="16"/>
      <c r="B162" s="4"/>
      <c r="C162" s="4"/>
      <c r="D162" s="4"/>
      <c r="E162" s="4"/>
      <c r="F162" s="4"/>
      <c r="R162" s="5"/>
      <c r="S162" s="4"/>
      <c r="V162" s="5"/>
    </row>
    <row r="163" spans="1:22" x14ac:dyDescent="0.2">
      <c r="A163" s="16"/>
      <c r="B163" s="4"/>
      <c r="C163" s="4"/>
      <c r="D163" s="4"/>
      <c r="E163" s="4"/>
      <c r="F163" s="4"/>
      <c r="R163" s="5"/>
      <c r="S163" s="4"/>
      <c r="V163" s="5"/>
    </row>
    <row r="164" spans="1:22" x14ac:dyDescent="0.2">
      <c r="A164" s="16"/>
      <c r="B164" s="4"/>
      <c r="C164" s="4"/>
      <c r="D164" s="4"/>
      <c r="E164" s="4"/>
      <c r="F164" s="4"/>
      <c r="R164" s="5"/>
      <c r="S164" s="4"/>
      <c r="V164" s="5"/>
    </row>
    <row r="165" spans="1:22" x14ac:dyDescent="0.2">
      <c r="A165" s="16"/>
      <c r="B165" s="4"/>
      <c r="C165" s="4"/>
      <c r="D165" s="4"/>
      <c r="E165" s="4"/>
      <c r="F165" s="4"/>
      <c r="R165" s="5"/>
      <c r="S165" s="4"/>
      <c r="V165" s="5"/>
    </row>
    <row r="166" spans="1:22" x14ac:dyDescent="0.2">
      <c r="A166" s="16"/>
      <c r="B166" s="4"/>
      <c r="C166" s="4"/>
      <c r="D166" s="4"/>
      <c r="E166" s="4"/>
      <c r="F166" s="4"/>
      <c r="R166" s="5"/>
      <c r="S166" s="4"/>
      <c r="V166" s="5"/>
    </row>
    <row r="167" spans="1:22" x14ac:dyDescent="0.2">
      <c r="A167" s="16"/>
      <c r="B167" s="4"/>
      <c r="C167" s="4"/>
      <c r="D167" s="4"/>
      <c r="E167" s="4"/>
      <c r="F167" s="4"/>
      <c r="R167" s="5"/>
      <c r="S167" s="4"/>
      <c r="V167" s="5"/>
    </row>
    <row r="168" spans="1:22" x14ac:dyDescent="0.2">
      <c r="A168" s="16"/>
      <c r="B168" s="4"/>
      <c r="C168" s="4"/>
      <c r="D168" s="4"/>
      <c r="E168" s="4"/>
      <c r="F168" s="4"/>
      <c r="R168" s="5"/>
      <c r="S168" s="4"/>
      <c r="V168" s="5"/>
    </row>
    <row r="169" spans="1:22" x14ac:dyDescent="0.2">
      <c r="A169" s="16"/>
      <c r="B169" s="4"/>
      <c r="C169" s="4"/>
      <c r="D169" s="4"/>
      <c r="E169" s="4"/>
      <c r="F169" s="4"/>
      <c r="R169" s="5"/>
      <c r="S169" s="4"/>
      <c r="V169" s="5"/>
    </row>
    <row r="170" spans="1:22" x14ac:dyDescent="0.2">
      <c r="A170" s="16"/>
      <c r="B170" s="4"/>
      <c r="C170" s="4"/>
      <c r="D170" s="4"/>
      <c r="E170" s="4"/>
      <c r="F170" s="4"/>
      <c r="R170" s="5"/>
      <c r="S170" s="4"/>
      <c r="V170" s="5"/>
    </row>
    <row r="171" spans="1:22" x14ac:dyDescent="0.2">
      <c r="A171" s="16"/>
      <c r="B171" s="4"/>
      <c r="C171" s="4"/>
      <c r="D171" s="4"/>
      <c r="E171" s="4"/>
      <c r="F171" s="4"/>
      <c r="R171" s="5"/>
      <c r="S171" s="4"/>
      <c r="V171" s="5"/>
    </row>
    <row r="172" spans="1:22" x14ac:dyDescent="0.2">
      <c r="A172" s="16"/>
      <c r="B172" s="4"/>
      <c r="C172" s="4"/>
      <c r="D172" s="4"/>
      <c r="E172" s="4"/>
      <c r="F172" s="4"/>
      <c r="R172" s="5"/>
      <c r="S172" s="4"/>
      <c r="V172" s="5"/>
    </row>
    <row r="173" spans="1:22" x14ac:dyDescent="0.2">
      <c r="A173" s="16"/>
      <c r="B173" s="4"/>
      <c r="C173" s="4"/>
      <c r="D173" s="4"/>
      <c r="E173" s="4"/>
      <c r="F173" s="4"/>
      <c r="R173" s="5"/>
      <c r="S173" s="4"/>
      <c r="V173" s="5"/>
    </row>
    <row r="174" spans="1:22" x14ac:dyDescent="0.2">
      <c r="A174" s="16"/>
      <c r="B174" s="4"/>
      <c r="C174" s="4"/>
      <c r="D174" s="4"/>
      <c r="E174" s="4"/>
      <c r="F174" s="4"/>
      <c r="R174" s="5"/>
      <c r="S174" s="4"/>
      <c r="V174" s="5"/>
    </row>
    <row r="175" spans="1:22" x14ac:dyDescent="0.2">
      <c r="A175" s="16"/>
      <c r="B175" s="4"/>
      <c r="C175" s="4"/>
      <c r="D175" s="4"/>
      <c r="E175" s="4"/>
      <c r="F175" s="4"/>
      <c r="R175" s="5"/>
      <c r="S175" s="4"/>
      <c r="V175" s="5"/>
    </row>
    <row r="176" spans="1:22" x14ac:dyDescent="0.2">
      <c r="A176" s="16"/>
      <c r="B176" s="4"/>
      <c r="C176" s="4"/>
      <c r="D176" s="4"/>
      <c r="E176" s="4"/>
      <c r="F176" s="4"/>
      <c r="R176" s="5"/>
      <c r="S176" s="4"/>
      <c r="V176" s="5"/>
    </row>
    <row r="177" spans="1:22" x14ac:dyDescent="0.2">
      <c r="A177" s="16"/>
      <c r="B177" s="4"/>
      <c r="C177" s="4"/>
      <c r="D177" s="4"/>
      <c r="E177" s="4"/>
      <c r="F177" s="4"/>
      <c r="R177" s="5"/>
      <c r="S177" s="4"/>
      <c r="V177" s="5"/>
    </row>
    <row r="178" spans="1:22" x14ac:dyDescent="0.2">
      <c r="A178" s="16"/>
      <c r="B178" s="4"/>
      <c r="C178" s="4"/>
      <c r="D178" s="4"/>
      <c r="E178" s="4"/>
      <c r="F178" s="4"/>
      <c r="L178" s="4"/>
      <c r="M178" s="4"/>
      <c r="N178" s="4"/>
      <c r="O178" s="4"/>
      <c r="P178" s="4"/>
      <c r="Q178" s="4"/>
      <c r="R178" s="5"/>
      <c r="S178" s="4"/>
      <c r="T178" s="4"/>
      <c r="U178" s="4"/>
      <c r="V178" s="5"/>
    </row>
    <row r="179" spans="1:22" x14ac:dyDescent="0.2">
      <c r="A179" s="16"/>
      <c r="B179" s="4"/>
      <c r="C179" s="4"/>
      <c r="D179" s="4"/>
      <c r="E179" s="4"/>
      <c r="F179" s="4"/>
      <c r="L179" s="4"/>
      <c r="M179" s="4"/>
      <c r="N179" s="4"/>
      <c r="O179" s="4"/>
      <c r="P179" s="4"/>
      <c r="Q179" s="4"/>
      <c r="R179" s="5"/>
      <c r="S179" s="4"/>
      <c r="T179" s="4"/>
      <c r="U179" s="4"/>
      <c r="V179" s="5"/>
    </row>
    <row r="180" spans="1:22" x14ac:dyDescent="0.2">
      <c r="A180" s="16"/>
      <c r="B180" s="4"/>
      <c r="C180" s="4"/>
      <c r="D180" s="4"/>
      <c r="E180" s="4"/>
      <c r="F180" s="4"/>
      <c r="L180" s="4"/>
      <c r="M180" s="4"/>
      <c r="N180" s="4"/>
      <c r="O180" s="4"/>
      <c r="P180" s="4"/>
      <c r="Q180" s="4"/>
      <c r="R180" s="5"/>
      <c r="S180" s="4"/>
      <c r="T180" s="4"/>
      <c r="U180" s="4"/>
      <c r="V180" s="5"/>
    </row>
    <row r="181" spans="1:22" x14ac:dyDescent="0.2">
      <c r="A181" s="16"/>
      <c r="B181" s="4"/>
      <c r="C181" s="4"/>
      <c r="D181" s="4"/>
      <c r="E181" s="4"/>
      <c r="F181" s="4"/>
      <c r="L181" s="4"/>
      <c r="M181" s="4"/>
      <c r="N181" s="4"/>
      <c r="O181" s="4"/>
      <c r="P181" s="4"/>
      <c r="Q181" s="4"/>
      <c r="R181" s="5"/>
      <c r="S181" s="4"/>
      <c r="T181" s="4"/>
      <c r="U181" s="4"/>
      <c r="V181" s="5"/>
    </row>
    <row r="182" spans="1:22" x14ac:dyDescent="0.2">
      <c r="A182" s="16"/>
      <c r="B182" s="4"/>
      <c r="C182" s="4"/>
      <c r="D182" s="4"/>
      <c r="E182" s="4"/>
      <c r="F182" s="4"/>
      <c r="L182" s="4"/>
      <c r="M182" s="4"/>
      <c r="N182" s="4"/>
      <c r="O182" s="4"/>
      <c r="P182" s="4"/>
      <c r="Q182" s="4"/>
      <c r="R182" s="5"/>
      <c r="S182" s="4"/>
      <c r="T182" s="4"/>
      <c r="U182" s="4"/>
      <c r="V182" s="5"/>
    </row>
    <row r="183" spans="1:22" x14ac:dyDescent="0.2">
      <c r="A183" s="16"/>
      <c r="B183" s="4"/>
      <c r="C183" s="4"/>
      <c r="D183" s="4"/>
      <c r="E183" s="4"/>
      <c r="F183" s="4"/>
      <c r="L183" s="4"/>
      <c r="M183" s="4"/>
      <c r="N183" s="4"/>
      <c r="O183" s="4"/>
      <c r="P183" s="4"/>
      <c r="Q183" s="4"/>
      <c r="R183" s="5"/>
      <c r="S183" s="4"/>
      <c r="T183" s="4"/>
      <c r="U183" s="4"/>
      <c r="V183" s="5"/>
    </row>
    <row r="184" spans="1:22" x14ac:dyDescent="0.2">
      <c r="A184" s="16"/>
      <c r="B184" s="4"/>
      <c r="C184" s="4"/>
      <c r="D184" s="4"/>
      <c r="E184" s="4"/>
      <c r="F184" s="4"/>
      <c r="L184" s="4"/>
      <c r="M184" s="4"/>
      <c r="N184" s="4"/>
      <c r="O184" s="4"/>
      <c r="P184" s="4"/>
      <c r="Q184" s="4"/>
      <c r="R184" s="5"/>
      <c r="S184" s="4"/>
      <c r="T184" s="4"/>
      <c r="U184" s="4"/>
      <c r="V184" s="5"/>
    </row>
    <row r="185" spans="1:22" x14ac:dyDescent="0.2">
      <c r="A185" s="16"/>
      <c r="B185" s="4"/>
      <c r="C185" s="4"/>
      <c r="D185" s="4"/>
      <c r="E185" s="4"/>
      <c r="F185" s="4"/>
      <c r="L185" s="4"/>
      <c r="M185" s="4"/>
      <c r="N185" s="4"/>
      <c r="O185" s="4"/>
      <c r="P185" s="4"/>
      <c r="Q185" s="4"/>
      <c r="R185" s="5"/>
      <c r="S185" s="4"/>
      <c r="T185" s="4"/>
      <c r="U185" s="4"/>
      <c r="V185" s="5"/>
    </row>
    <row r="186" spans="1:22" x14ac:dyDescent="0.2">
      <c r="A186" s="16"/>
      <c r="B186" s="4"/>
      <c r="C186" s="4"/>
      <c r="D186" s="4"/>
      <c r="E186" s="4"/>
      <c r="F186" s="4"/>
      <c r="L186" s="4"/>
      <c r="M186" s="4"/>
      <c r="N186" s="4"/>
      <c r="O186" s="4"/>
      <c r="P186" s="4"/>
      <c r="Q186" s="4"/>
      <c r="R186" s="5"/>
      <c r="S186" s="4"/>
      <c r="T186" s="4"/>
      <c r="U186" s="4"/>
      <c r="V186" s="5"/>
    </row>
    <row r="187" spans="1:22" x14ac:dyDescent="0.2">
      <c r="A187" s="16"/>
      <c r="B187" s="4"/>
      <c r="C187" s="4"/>
      <c r="D187" s="4"/>
      <c r="E187" s="4"/>
      <c r="F187" s="4"/>
      <c r="L187" s="4"/>
      <c r="M187" s="4"/>
      <c r="N187" s="4"/>
      <c r="O187" s="4"/>
      <c r="P187" s="4"/>
      <c r="Q187" s="4"/>
      <c r="R187" s="5"/>
      <c r="S187" s="4"/>
      <c r="T187" s="4"/>
      <c r="U187" s="4"/>
      <c r="V187" s="5"/>
    </row>
    <row r="188" spans="1:22" x14ac:dyDescent="0.2">
      <c r="A188" s="16"/>
      <c r="B188" s="4"/>
      <c r="C188" s="4"/>
      <c r="D188" s="4"/>
      <c r="E188" s="4"/>
      <c r="F188" s="4"/>
      <c r="L188" s="4"/>
      <c r="M188" s="4"/>
      <c r="N188" s="4"/>
      <c r="O188" s="4"/>
      <c r="P188" s="4"/>
      <c r="Q188" s="4"/>
      <c r="R188" s="5"/>
      <c r="S188" s="4"/>
      <c r="T188" s="4"/>
      <c r="U188" s="4"/>
      <c r="V188" s="5"/>
    </row>
    <row r="189" spans="1:22" x14ac:dyDescent="0.2">
      <c r="A189" s="16"/>
      <c r="B189" s="4"/>
      <c r="C189" s="4"/>
      <c r="D189" s="4"/>
      <c r="E189" s="4"/>
      <c r="F189" s="4"/>
      <c r="L189" s="4"/>
      <c r="M189" s="4"/>
      <c r="N189" s="4"/>
      <c r="O189" s="4"/>
      <c r="P189" s="4"/>
      <c r="Q189" s="4"/>
      <c r="R189" s="5"/>
      <c r="S189" s="4"/>
      <c r="T189" s="4"/>
      <c r="U189" s="4"/>
      <c r="V189" s="5"/>
    </row>
    <row r="190" spans="1:22" x14ac:dyDescent="0.2">
      <c r="A190" s="16"/>
      <c r="B190" s="4"/>
      <c r="C190" s="4"/>
      <c r="D190" s="4"/>
      <c r="E190" s="4"/>
      <c r="F190" s="4"/>
      <c r="L190" s="4"/>
      <c r="M190" s="4"/>
      <c r="N190" s="4"/>
      <c r="O190" s="4"/>
      <c r="P190" s="4"/>
      <c r="Q190" s="4"/>
      <c r="R190" s="5"/>
      <c r="S190" s="4"/>
      <c r="T190" s="4"/>
      <c r="U190" s="4"/>
      <c r="V190" s="5"/>
    </row>
    <row r="191" spans="1:22" x14ac:dyDescent="0.2">
      <c r="A191" s="16"/>
      <c r="B191" s="4"/>
      <c r="C191" s="4"/>
      <c r="D191" s="4"/>
      <c r="E191" s="4"/>
      <c r="F191" s="4"/>
      <c r="L191" s="4"/>
      <c r="M191" s="4"/>
      <c r="N191" s="4"/>
      <c r="O191" s="4"/>
      <c r="P191" s="4"/>
      <c r="Q191" s="4"/>
      <c r="R191" s="5"/>
      <c r="S191" s="4"/>
      <c r="T191" s="4"/>
      <c r="U191" s="4"/>
      <c r="V191" s="5"/>
    </row>
    <row r="192" spans="1:22" x14ac:dyDescent="0.2">
      <c r="A192" s="16"/>
      <c r="B192" s="4"/>
      <c r="C192" s="4"/>
      <c r="D192" s="4"/>
      <c r="E192" s="4"/>
      <c r="F192" s="4"/>
      <c r="L192" s="4"/>
      <c r="M192" s="4"/>
      <c r="N192" s="4"/>
      <c r="O192" s="4"/>
      <c r="P192" s="4"/>
      <c r="Q192" s="4"/>
      <c r="R192" s="5"/>
      <c r="S192" s="4"/>
      <c r="T192" s="4"/>
      <c r="U192" s="4"/>
      <c r="V192" s="5"/>
    </row>
    <row r="193" spans="1:22" x14ac:dyDescent="0.2">
      <c r="A193" s="16"/>
      <c r="B193" s="4"/>
      <c r="C193" s="4"/>
      <c r="D193" s="4"/>
      <c r="E193" s="4"/>
      <c r="F193" s="4"/>
      <c r="L193" s="4"/>
      <c r="M193" s="4"/>
      <c r="N193" s="4"/>
      <c r="O193" s="4"/>
      <c r="P193" s="4"/>
      <c r="Q193" s="4"/>
      <c r="R193" s="5"/>
      <c r="S193" s="4"/>
      <c r="T193" s="4"/>
      <c r="U193" s="4"/>
      <c r="V193" s="5"/>
    </row>
    <row r="194" spans="1:22" x14ac:dyDescent="0.2">
      <c r="A194" s="16"/>
      <c r="B194" s="4"/>
      <c r="C194" s="4"/>
      <c r="D194" s="4"/>
      <c r="E194" s="4"/>
      <c r="F194" s="4"/>
      <c r="L194" s="4"/>
      <c r="M194" s="4"/>
      <c r="N194" s="4"/>
      <c r="O194" s="4"/>
      <c r="P194" s="4"/>
      <c r="Q194" s="4"/>
      <c r="R194" s="5"/>
      <c r="S194" s="4"/>
      <c r="T194" s="4"/>
      <c r="U194" s="4"/>
      <c r="V194" s="5"/>
    </row>
    <row r="195" spans="1:22" x14ac:dyDescent="0.2">
      <c r="A195" s="16"/>
      <c r="B195" s="4"/>
      <c r="C195" s="4"/>
      <c r="D195" s="4"/>
      <c r="E195" s="4"/>
      <c r="F195" s="4"/>
      <c r="L195" s="4"/>
      <c r="M195" s="4"/>
      <c r="N195" s="4"/>
      <c r="O195" s="4"/>
      <c r="P195" s="4"/>
      <c r="Q195" s="4"/>
      <c r="R195" s="5"/>
      <c r="S195" s="4"/>
      <c r="T195" s="4"/>
      <c r="U195" s="4"/>
      <c r="V195" s="5"/>
    </row>
    <row r="196" spans="1:22" x14ac:dyDescent="0.2">
      <c r="A196" s="16"/>
      <c r="B196" s="4"/>
      <c r="C196" s="4"/>
      <c r="D196" s="4"/>
      <c r="E196" s="4"/>
      <c r="F196" s="4"/>
      <c r="L196" s="4"/>
      <c r="M196" s="4"/>
      <c r="N196" s="4"/>
      <c r="O196" s="4"/>
      <c r="P196" s="4"/>
      <c r="Q196" s="4"/>
      <c r="R196" s="5"/>
      <c r="S196" s="4"/>
      <c r="T196" s="4"/>
      <c r="U196" s="4"/>
      <c r="V196" s="5"/>
    </row>
    <row r="197" spans="1:22" x14ac:dyDescent="0.2">
      <c r="A197" s="16"/>
      <c r="B197" s="4"/>
      <c r="C197" s="4"/>
      <c r="D197" s="4"/>
      <c r="E197" s="4"/>
      <c r="F197" s="4"/>
      <c r="L197" s="4"/>
      <c r="M197" s="4"/>
      <c r="N197" s="4"/>
      <c r="O197" s="4"/>
      <c r="P197" s="4"/>
      <c r="Q197" s="4"/>
      <c r="R197" s="5"/>
      <c r="S197" s="4"/>
      <c r="T197" s="4"/>
      <c r="U197" s="4"/>
      <c r="V197" s="5"/>
    </row>
    <row r="198" spans="1:22" x14ac:dyDescent="0.2">
      <c r="A198" s="16"/>
      <c r="B198" s="4"/>
      <c r="C198" s="4"/>
      <c r="D198" s="4"/>
      <c r="E198" s="4"/>
      <c r="F198" s="4"/>
      <c r="L198" s="4"/>
      <c r="M198" s="4"/>
      <c r="N198" s="4"/>
      <c r="O198" s="4"/>
      <c r="P198" s="4"/>
      <c r="Q198" s="4"/>
      <c r="R198" s="5"/>
      <c r="S198" s="4"/>
      <c r="T198" s="4"/>
      <c r="U198" s="4"/>
      <c r="V198" s="5"/>
    </row>
    <row r="199" spans="1:22" x14ac:dyDescent="0.2">
      <c r="A199" s="16"/>
      <c r="B199" s="4"/>
      <c r="C199" s="4"/>
      <c r="D199" s="4"/>
      <c r="E199" s="4"/>
      <c r="F199" s="4"/>
      <c r="R199" s="5"/>
      <c r="S199" s="4"/>
      <c r="T199" s="4"/>
      <c r="U199" s="4"/>
      <c r="V199" s="5"/>
    </row>
    <row r="200" spans="1:22" x14ac:dyDescent="0.2">
      <c r="A200" s="16"/>
      <c r="B200" s="4"/>
      <c r="C200" s="4"/>
      <c r="D200" s="4"/>
      <c r="E200" s="4"/>
      <c r="F200" s="4"/>
      <c r="R200" s="5"/>
      <c r="S200" s="4"/>
      <c r="T200" s="4"/>
      <c r="U200" s="4"/>
      <c r="V200" s="5"/>
    </row>
    <row r="201" spans="1:22" x14ac:dyDescent="0.2">
      <c r="A201" s="16"/>
      <c r="B201" s="4"/>
      <c r="C201" s="4"/>
      <c r="D201" s="4"/>
      <c r="E201" s="4"/>
      <c r="F201" s="4"/>
      <c r="R201" s="5"/>
      <c r="S201" s="4"/>
      <c r="T201" s="4"/>
      <c r="U201" s="4"/>
      <c r="V201" s="5"/>
    </row>
    <row r="202" spans="1:22" x14ac:dyDescent="0.2">
      <c r="A202" s="16"/>
      <c r="B202" s="4"/>
      <c r="C202" s="4"/>
      <c r="D202" s="4"/>
      <c r="E202" s="4"/>
      <c r="F202" s="4"/>
      <c r="R202" s="5"/>
      <c r="S202" s="4"/>
      <c r="T202" s="4"/>
      <c r="U202" s="4"/>
      <c r="V202" s="5"/>
    </row>
    <row r="203" spans="1:22" x14ac:dyDescent="0.2">
      <c r="A203" s="16"/>
      <c r="B203" s="4"/>
      <c r="C203" s="4"/>
      <c r="D203" s="4"/>
      <c r="E203" s="4"/>
      <c r="F203" s="4"/>
      <c r="R203" s="5"/>
      <c r="S203" s="4"/>
      <c r="T203" s="4"/>
      <c r="U203" s="4"/>
      <c r="V203" s="5"/>
    </row>
    <row r="204" spans="1:22" x14ac:dyDescent="0.2">
      <c r="A204" s="16"/>
      <c r="B204" s="4"/>
      <c r="C204" s="4"/>
      <c r="D204" s="4"/>
      <c r="E204" s="4"/>
      <c r="F204" s="4"/>
      <c r="R204" s="5"/>
      <c r="S204" s="4"/>
      <c r="T204" s="4"/>
      <c r="U204" s="4"/>
      <c r="V204" s="5"/>
    </row>
    <row r="205" spans="1:22" x14ac:dyDescent="0.2">
      <c r="A205" s="16"/>
      <c r="B205" s="4"/>
      <c r="C205" s="4"/>
      <c r="D205" s="4"/>
      <c r="E205" s="4"/>
      <c r="F205" s="4"/>
      <c r="R205" s="5"/>
      <c r="S205" s="4"/>
      <c r="T205" s="4"/>
      <c r="U205" s="4"/>
      <c r="V205" s="5"/>
    </row>
    <row r="206" spans="1:22" x14ac:dyDescent="0.2">
      <c r="A206" s="16"/>
      <c r="B206" s="4"/>
      <c r="C206" s="4"/>
      <c r="D206" s="4"/>
      <c r="E206" s="4"/>
      <c r="F206" s="4"/>
      <c r="R206" s="5"/>
      <c r="S206" s="4"/>
      <c r="T206" s="4"/>
      <c r="U206" s="4"/>
      <c r="V206" s="5"/>
    </row>
    <row r="207" spans="1:22" x14ac:dyDescent="0.2">
      <c r="A207" s="16"/>
      <c r="B207" s="4"/>
      <c r="C207" s="4"/>
      <c r="D207" s="4"/>
      <c r="E207" s="4"/>
      <c r="F207" s="4"/>
      <c r="R207" s="5"/>
      <c r="S207" s="4"/>
      <c r="T207" s="4"/>
      <c r="U207" s="4"/>
      <c r="V207" s="5"/>
    </row>
    <row r="208" spans="1:22" x14ac:dyDescent="0.2">
      <c r="A208" s="16"/>
      <c r="B208" s="4"/>
      <c r="C208" s="4"/>
      <c r="D208" s="4"/>
      <c r="E208" s="4"/>
      <c r="F208" s="4"/>
      <c r="R208" s="5"/>
      <c r="S208" s="4"/>
      <c r="T208" s="4"/>
      <c r="U208" s="4"/>
      <c r="V208" s="5"/>
    </row>
    <row r="209" spans="1:22" x14ac:dyDescent="0.2">
      <c r="A209" s="16"/>
      <c r="B209" s="4"/>
      <c r="C209" s="4"/>
      <c r="D209" s="4"/>
      <c r="E209" s="4"/>
      <c r="F209" s="4"/>
      <c r="R209" s="5"/>
      <c r="S209" s="4"/>
      <c r="T209" s="4"/>
      <c r="U209" s="4"/>
      <c r="V209" s="5"/>
    </row>
    <row r="210" spans="1:22" x14ac:dyDescent="0.2">
      <c r="A210" s="16"/>
      <c r="B210" s="4"/>
      <c r="C210" s="4"/>
      <c r="D210" s="4"/>
      <c r="E210" s="4"/>
      <c r="F210" s="4"/>
      <c r="R210" s="5"/>
      <c r="S210" s="4"/>
      <c r="T210" s="4"/>
      <c r="U210" s="4"/>
      <c r="V210" s="5"/>
    </row>
    <row r="211" spans="1:22" x14ac:dyDescent="0.2">
      <c r="A211" s="16"/>
      <c r="B211" s="4"/>
      <c r="C211" s="4"/>
      <c r="D211" s="4"/>
      <c r="E211" s="4"/>
      <c r="F211" s="4"/>
      <c r="R211" s="5"/>
      <c r="S211" s="4"/>
      <c r="T211" s="4"/>
      <c r="U211" s="4"/>
      <c r="V211" s="5"/>
    </row>
    <row r="212" spans="1:22" x14ac:dyDescent="0.2">
      <c r="A212" s="16"/>
      <c r="B212" s="4"/>
      <c r="C212" s="4"/>
      <c r="D212" s="4"/>
      <c r="E212" s="4"/>
      <c r="F212" s="4"/>
      <c r="R212" s="5"/>
      <c r="S212" s="4"/>
      <c r="T212" s="4"/>
      <c r="U212" s="4"/>
      <c r="V212" s="5"/>
    </row>
    <row r="213" spans="1:22" x14ac:dyDescent="0.2">
      <c r="A213" s="16"/>
      <c r="B213" s="4"/>
      <c r="C213" s="4"/>
      <c r="D213" s="4"/>
      <c r="E213" s="4"/>
      <c r="F213" s="4"/>
      <c r="R213" s="5"/>
      <c r="S213" s="4"/>
      <c r="T213" s="4"/>
      <c r="U213" s="4"/>
      <c r="V213" s="5"/>
    </row>
    <row r="214" spans="1:22" x14ac:dyDescent="0.2">
      <c r="A214" s="16"/>
      <c r="B214" s="4"/>
      <c r="C214" s="4"/>
      <c r="D214" s="4"/>
      <c r="E214" s="4"/>
      <c r="F214" s="4"/>
      <c r="R214" s="5"/>
      <c r="S214" s="4"/>
      <c r="T214" s="4"/>
      <c r="U214" s="4"/>
      <c r="V214" s="5"/>
    </row>
    <row r="215" spans="1:22" x14ac:dyDescent="0.2">
      <c r="A215" s="16"/>
      <c r="B215" s="4"/>
      <c r="C215" s="4"/>
      <c r="D215" s="4"/>
      <c r="E215" s="4"/>
      <c r="F215" s="4"/>
      <c r="R215" s="5"/>
      <c r="S215" s="4"/>
      <c r="T215" s="4"/>
      <c r="U215" s="4"/>
      <c r="V215" s="5"/>
    </row>
    <row r="216" spans="1:22" x14ac:dyDescent="0.2">
      <c r="A216" s="16"/>
      <c r="B216" s="4"/>
      <c r="C216" s="4"/>
      <c r="D216" s="4"/>
      <c r="E216" s="4"/>
      <c r="F216" s="4"/>
      <c r="R216" s="5"/>
      <c r="S216" s="4"/>
      <c r="T216" s="4"/>
      <c r="U216" s="4"/>
      <c r="V216" s="5"/>
    </row>
    <row r="217" spans="1:22" x14ac:dyDescent="0.2">
      <c r="A217" s="16"/>
      <c r="B217" s="4"/>
      <c r="C217" s="4"/>
      <c r="D217" s="4"/>
      <c r="E217" s="4"/>
      <c r="F217" s="4"/>
      <c r="R217" s="5"/>
      <c r="S217" s="4"/>
      <c r="T217" s="4"/>
      <c r="U217" s="4"/>
      <c r="V217" s="5"/>
    </row>
    <row r="218" spans="1:22" x14ac:dyDescent="0.2">
      <c r="A218" s="16"/>
      <c r="B218" s="4"/>
      <c r="C218" s="4"/>
      <c r="D218" s="4"/>
      <c r="E218" s="4"/>
      <c r="F218" s="4"/>
      <c r="R218" s="5"/>
      <c r="S218" s="4"/>
      <c r="T218" s="4"/>
      <c r="U218" s="4"/>
      <c r="V218" s="5"/>
    </row>
    <row r="219" spans="1:22" x14ac:dyDescent="0.2">
      <c r="A219" s="16"/>
      <c r="B219" s="4"/>
      <c r="C219" s="4"/>
      <c r="D219" s="4"/>
      <c r="E219" s="4"/>
      <c r="F219" s="4"/>
      <c r="R219" s="5"/>
      <c r="S219" s="4"/>
      <c r="T219" s="4"/>
      <c r="U219" s="4"/>
      <c r="V219" s="5"/>
    </row>
    <row r="220" spans="1:22" x14ac:dyDescent="0.2">
      <c r="A220" s="16"/>
      <c r="B220" s="4"/>
      <c r="C220" s="4"/>
      <c r="D220" s="4"/>
      <c r="E220" s="4"/>
      <c r="F220" s="4"/>
      <c r="R220" s="5"/>
      <c r="S220" s="4"/>
      <c r="T220" s="4"/>
      <c r="U220" s="4"/>
      <c r="V220" s="5"/>
    </row>
    <row r="221" spans="1:22" x14ac:dyDescent="0.2">
      <c r="A221" s="16"/>
      <c r="B221" s="4"/>
      <c r="C221" s="4"/>
      <c r="D221" s="4"/>
      <c r="E221" s="4"/>
      <c r="F221" s="4"/>
      <c r="R221" s="5"/>
      <c r="S221" s="4"/>
      <c r="T221" s="4"/>
      <c r="U221" s="4"/>
      <c r="V221" s="5"/>
    </row>
    <row r="222" spans="1:22" x14ac:dyDescent="0.2">
      <c r="A222" s="16"/>
      <c r="B222" s="4"/>
      <c r="C222" s="4"/>
      <c r="D222" s="4"/>
      <c r="E222" s="4"/>
      <c r="F222" s="4"/>
      <c r="R222" s="5"/>
      <c r="S222" s="4"/>
      <c r="T222" s="4"/>
      <c r="U222" s="4"/>
      <c r="V222" s="5"/>
    </row>
    <row r="223" spans="1:22" x14ac:dyDescent="0.2">
      <c r="A223" s="16"/>
      <c r="B223" s="4"/>
      <c r="C223" s="4"/>
      <c r="D223" s="4"/>
      <c r="E223" s="4"/>
      <c r="F223" s="4"/>
      <c r="R223" s="5"/>
      <c r="S223" s="4"/>
      <c r="T223" s="4"/>
      <c r="U223" s="4"/>
      <c r="V223" s="5"/>
    </row>
    <row r="224" spans="1:22" x14ac:dyDescent="0.2">
      <c r="A224" s="16"/>
      <c r="B224" s="4"/>
      <c r="C224" s="4"/>
      <c r="D224" s="4"/>
      <c r="E224" s="4"/>
      <c r="F224" s="4"/>
      <c r="R224" s="5"/>
      <c r="S224" s="4"/>
      <c r="T224" s="4"/>
      <c r="U224" s="4"/>
      <c r="V224" s="5"/>
    </row>
    <row r="225" spans="1:22" x14ac:dyDescent="0.2">
      <c r="A225" s="16"/>
      <c r="B225" s="4"/>
      <c r="C225" s="4"/>
      <c r="D225" s="4"/>
      <c r="E225" s="4"/>
      <c r="F225" s="4"/>
      <c r="R225" s="5"/>
      <c r="S225" s="4"/>
      <c r="T225" s="4"/>
      <c r="U225" s="4"/>
      <c r="V225" s="5"/>
    </row>
    <row r="226" spans="1:22" x14ac:dyDescent="0.2">
      <c r="A226" s="16"/>
      <c r="B226" s="4"/>
      <c r="C226" s="4"/>
      <c r="D226" s="4"/>
      <c r="E226" s="4"/>
      <c r="F226" s="4"/>
      <c r="R226" s="5"/>
      <c r="S226" s="4"/>
      <c r="T226" s="4"/>
      <c r="U226" s="4"/>
      <c r="V226" s="5"/>
    </row>
    <row r="227" spans="1:22" x14ac:dyDescent="0.2">
      <c r="A227" s="16"/>
      <c r="B227" s="4"/>
      <c r="C227" s="4"/>
      <c r="D227" s="4"/>
      <c r="E227" s="4"/>
      <c r="F227" s="4"/>
      <c r="R227" s="5"/>
      <c r="S227" s="4"/>
      <c r="T227" s="4"/>
      <c r="U227" s="4"/>
      <c r="V227" s="5"/>
    </row>
    <row r="228" spans="1:22" x14ac:dyDescent="0.2">
      <c r="A228" s="16"/>
      <c r="B228" s="4"/>
      <c r="C228" s="4"/>
      <c r="D228" s="4"/>
      <c r="E228" s="4"/>
      <c r="F228" s="4"/>
      <c r="R228" s="5"/>
      <c r="S228" s="4"/>
      <c r="T228" s="4"/>
      <c r="U228" s="4"/>
      <c r="V228" s="5"/>
    </row>
    <row r="229" spans="1:22" x14ac:dyDescent="0.2">
      <c r="A229" s="16"/>
      <c r="B229" s="4"/>
      <c r="C229" s="4"/>
      <c r="D229" s="4"/>
      <c r="E229" s="4"/>
      <c r="F229" s="4"/>
      <c r="R229" s="5"/>
      <c r="S229" s="4"/>
      <c r="T229" s="4"/>
      <c r="U229" s="4"/>
      <c r="V229" s="5"/>
    </row>
    <row r="230" spans="1:22" x14ac:dyDescent="0.2">
      <c r="A230" s="16"/>
      <c r="B230" s="4"/>
      <c r="C230" s="4"/>
      <c r="D230" s="4"/>
      <c r="E230" s="4"/>
      <c r="F230" s="4"/>
      <c r="R230" s="5"/>
      <c r="S230" s="4"/>
      <c r="T230" s="4"/>
      <c r="U230" s="4"/>
      <c r="V230" s="5"/>
    </row>
    <row r="231" spans="1:22" x14ac:dyDescent="0.2">
      <c r="A231" s="16"/>
      <c r="B231" s="4"/>
      <c r="C231" s="4"/>
      <c r="D231" s="4"/>
      <c r="E231" s="4"/>
      <c r="F231" s="4"/>
      <c r="R231" s="5"/>
      <c r="S231" s="4"/>
      <c r="T231" s="4"/>
      <c r="U231" s="4"/>
      <c r="V231" s="5"/>
    </row>
    <row r="232" spans="1:22" x14ac:dyDescent="0.2">
      <c r="A232" s="16"/>
      <c r="B232" s="4"/>
      <c r="C232" s="4"/>
      <c r="D232" s="4"/>
      <c r="E232" s="4"/>
      <c r="F232" s="4"/>
      <c r="R232" s="5"/>
      <c r="S232" s="4"/>
      <c r="T232" s="4"/>
      <c r="U232" s="4"/>
      <c r="V232" s="5"/>
    </row>
    <row r="233" spans="1:22" x14ac:dyDescent="0.2">
      <c r="A233" s="16"/>
      <c r="B233" s="4"/>
      <c r="C233" s="4"/>
      <c r="D233" s="4"/>
      <c r="E233" s="4"/>
      <c r="F233" s="4"/>
      <c r="R233" s="5"/>
      <c r="S233" s="4"/>
      <c r="T233" s="4"/>
      <c r="U233" s="4"/>
      <c r="V233" s="5"/>
    </row>
    <row r="234" spans="1:22" x14ac:dyDescent="0.2">
      <c r="A234" s="16"/>
      <c r="B234" s="4"/>
      <c r="C234" s="4"/>
      <c r="D234" s="4"/>
      <c r="E234" s="4"/>
      <c r="F234" s="4"/>
      <c r="R234" s="5"/>
      <c r="S234" s="4"/>
      <c r="T234" s="4"/>
      <c r="U234" s="4"/>
      <c r="V234" s="5"/>
    </row>
    <row r="235" spans="1:22" x14ac:dyDescent="0.2">
      <c r="A235" s="16"/>
      <c r="B235" s="4"/>
      <c r="C235" s="4"/>
      <c r="D235" s="4"/>
      <c r="E235" s="4"/>
      <c r="F235" s="4"/>
      <c r="R235" s="5"/>
      <c r="S235" s="4"/>
      <c r="T235" s="4"/>
      <c r="U235" s="4"/>
      <c r="V235" s="5"/>
    </row>
    <row r="236" spans="1:22" x14ac:dyDescent="0.2">
      <c r="A236" s="16"/>
      <c r="B236" s="4"/>
      <c r="C236" s="4"/>
      <c r="D236" s="4"/>
      <c r="E236" s="4"/>
      <c r="F236" s="4"/>
      <c r="R236" s="5"/>
      <c r="S236" s="4"/>
      <c r="T236" s="4"/>
      <c r="U236" s="4"/>
      <c r="V236" s="5"/>
    </row>
    <row r="237" spans="1:22" x14ac:dyDescent="0.2">
      <c r="A237" s="16"/>
      <c r="B237" s="4"/>
      <c r="C237" s="4"/>
      <c r="D237" s="4"/>
      <c r="E237" s="4"/>
      <c r="F237" s="4"/>
      <c r="R237" s="5"/>
      <c r="S237" s="4"/>
      <c r="T237" s="4"/>
      <c r="U237" s="4"/>
      <c r="V237" s="5"/>
    </row>
    <row r="238" spans="1:22" x14ac:dyDescent="0.2">
      <c r="A238" s="16"/>
      <c r="B238" s="4"/>
      <c r="C238" s="4"/>
      <c r="D238" s="4"/>
      <c r="E238" s="4"/>
      <c r="F238" s="4"/>
      <c r="R238" s="5"/>
      <c r="S238" s="4"/>
      <c r="T238" s="4"/>
      <c r="U238" s="4"/>
      <c r="V238" s="5"/>
    </row>
    <row r="239" spans="1:22" x14ac:dyDescent="0.2">
      <c r="A239" s="16"/>
      <c r="B239" s="4"/>
      <c r="C239" s="4"/>
      <c r="D239" s="4"/>
      <c r="E239" s="4"/>
      <c r="F239" s="4"/>
      <c r="R239" s="5"/>
      <c r="S239" s="4"/>
      <c r="T239" s="4"/>
      <c r="U239" s="4"/>
      <c r="V239" s="5"/>
    </row>
    <row r="240" spans="1:22" x14ac:dyDescent="0.2">
      <c r="A240" s="16"/>
      <c r="B240" s="4"/>
      <c r="C240" s="4"/>
      <c r="D240" s="4"/>
      <c r="E240" s="4"/>
      <c r="F240" s="4"/>
      <c r="R240" s="5"/>
      <c r="S240" s="4"/>
      <c r="T240" s="4"/>
      <c r="U240" s="4"/>
      <c r="V240" s="5"/>
    </row>
    <row r="241" spans="1:22" x14ac:dyDescent="0.2">
      <c r="A241" s="16"/>
      <c r="B241" s="4"/>
      <c r="C241" s="4"/>
      <c r="D241" s="4"/>
      <c r="E241" s="4"/>
      <c r="F241" s="4"/>
      <c r="R241" s="5"/>
      <c r="S241" s="4"/>
      <c r="T241" s="4"/>
      <c r="U241" s="4"/>
      <c r="V241" s="5"/>
    </row>
    <row r="242" spans="1:22" x14ac:dyDescent="0.2">
      <c r="A242" s="16"/>
      <c r="B242" s="4"/>
      <c r="C242" s="4"/>
      <c r="D242" s="4"/>
      <c r="E242" s="4"/>
      <c r="F242" s="4"/>
      <c r="R242" s="5"/>
      <c r="S242" s="4"/>
      <c r="T242" s="4"/>
      <c r="U242" s="4"/>
      <c r="V242" s="5"/>
    </row>
    <row r="243" spans="1:22" x14ac:dyDescent="0.2">
      <c r="A243" s="16"/>
      <c r="B243" s="4"/>
      <c r="C243" s="4"/>
      <c r="D243" s="4"/>
      <c r="E243" s="4"/>
      <c r="F243" s="4"/>
      <c r="R243" s="5"/>
      <c r="S243" s="4"/>
      <c r="T243" s="4"/>
      <c r="U243" s="4"/>
      <c r="V243" s="5"/>
    </row>
    <row r="244" spans="1:22" x14ac:dyDescent="0.2">
      <c r="A244" s="16"/>
      <c r="B244" s="4"/>
      <c r="C244" s="4"/>
      <c r="D244" s="4"/>
      <c r="E244" s="4"/>
      <c r="F244" s="4"/>
      <c r="R244" s="5"/>
      <c r="S244" s="4"/>
      <c r="T244" s="4"/>
      <c r="U244" s="4"/>
      <c r="V244" s="5"/>
    </row>
    <row r="245" spans="1:22" x14ac:dyDescent="0.2">
      <c r="A245" s="16"/>
      <c r="B245" s="4"/>
      <c r="C245" s="4"/>
      <c r="D245" s="4"/>
      <c r="E245" s="4"/>
      <c r="F245" s="4"/>
      <c r="R245" s="5"/>
      <c r="S245" s="4"/>
      <c r="T245" s="4"/>
      <c r="U245" s="4"/>
      <c r="V245" s="5"/>
    </row>
    <row r="246" spans="1:22" x14ac:dyDescent="0.2">
      <c r="A246" s="16"/>
      <c r="B246" s="4"/>
      <c r="C246" s="4"/>
      <c r="D246" s="4"/>
      <c r="E246" s="4"/>
      <c r="F246" s="4"/>
      <c r="R246" s="5"/>
      <c r="S246" s="4"/>
      <c r="T246" s="4"/>
      <c r="U246" s="4"/>
      <c r="V246" s="5"/>
    </row>
    <row r="247" spans="1:22" x14ac:dyDescent="0.2">
      <c r="A247" s="16"/>
      <c r="B247" s="4"/>
      <c r="C247" s="4"/>
      <c r="D247" s="4"/>
      <c r="E247" s="4"/>
      <c r="F247" s="4"/>
      <c r="R247" s="5"/>
      <c r="S247" s="4"/>
      <c r="T247" s="4"/>
      <c r="U247" s="4"/>
      <c r="V247" s="5"/>
    </row>
    <row r="248" spans="1:22" x14ac:dyDescent="0.2">
      <c r="A248" s="16"/>
      <c r="B248" s="4"/>
      <c r="C248" s="4"/>
      <c r="D248" s="4"/>
      <c r="E248" s="4"/>
      <c r="F248" s="4"/>
      <c r="R248" s="5"/>
      <c r="S248" s="4"/>
      <c r="T248" s="4"/>
      <c r="U248" s="4"/>
      <c r="V248" s="5"/>
    </row>
    <row r="249" spans="1:22" x14ac:dyDescent="0.2">
      <c r="A249" s="16"/>
      <c r="B249" s="4"/>
      <c r="C249" s="4"/>
      <c r="D249" s="4"/>
      <c r="E249" s="4"/>
      <c r="F249" s="4"/>
      <c r="R249" s="5"/>
      <c r="S249" s="4"/>
      <c r="T249" s="4"/>
      <c r="U249" s="4"/>
      <c r="V249" s="5"/>
    </row>
    <row r="250" spans="1:22" x14ac:dyDescent="0.2">
      <c r="A250" s="16"/>
      <c r="B250" s="4"/>
      <c r="C250" s="4"/>
      <c r="D250" s="4"/>
      <c r="E250" s="4"/>
      <c r="F250" s="4"/>
      <c r="R250" s="5"/>
      <c r="S250" s="4"/>
      <c r="T250" s="4"/>
      <c r="U250" s="4"/>
      <c r="V250" s="5"/>
    </row>
    <row r="251" spans="1:22" x14ac:dyDescent="0.2">
      <c r="A251" s="16"/>
      <c r="B251" s="4"/>
      <c r="C251" s="4"/>
      <c r="D251" s="4"/>
      <c r="E251" s="4"/>
      <c r="F251" s="4"/>
      <c r="R251" s="5"/>
      <c r="S251" s="4"/>
      <c r="T251" s="4"/>
      <c r="U251" s="4"/>
      <c r="V251" s="5"/>
    </row>
    <row r="252" spans="1:22" x14ac:dyDescent="0.2">
      <c r="A252" s="16"/>
      <c r="B252" s="4"/>
      <c r="C252" s="4"/>
      <c r="D252" s="4"/>
      <c r="E252" s="4"/>
      <c r="F252" s="4"/>
      <c r="R252" s="5"/>
      <c r="S252" s="4"/>
      <c r="T252" s="4"/>
      <c r="U252" s="4"/>
      <c r="V252" s="5"/>
    </row>
    <row r="253" spans="1:22" x14ac:dyDescent="0.2">
      <c r="A253" s="16"/>
      <c r="B253" s="4"/>
      <c r="C253" s="4"/>
      <c r="D253" s="4"/>
      <c r="E253" s="4"/>
      <c r="F253" s="4"/>
      <c r="R253" s="5"/>
      <c r="S253" s="4"/>
      <c r="U253" s="4"/>
      <c r="V253" s="5"/>
    </row>
    <row r="254" spans="1:22" x14ac:dyDescent="0.2">
      <c r="A254" s="16"/>
      <c r="B254" s="4"/>
      <c r="C254" s="4"/>
      <c r="D254" s="4"/>
      <c r="E254" s="4"/>
      <c r="F254" s="4"/>
      <c r="R254" s="5"/>
      <c r="S254" s="4"/>
      <c r="U254" s="4"/>
      <c r="V254" s="5"/>
    </row>
    <row r="255" spans="1:22" x14ac:dyDescent="0.2">
      <c r="A255" s="16"/>
      <c r="B255" s="4"/>
      <c r="C255" s="4"/>
      <c r="D255" s="4"/>
      <c r="E255" s="4"/>
      <c r="F255" s="4"/>
      <c r="R255" s="5"/>
      <c r="S255" s="4"/>
      <c r="U255" s="4"/>
      <c r="V255" s="5"/>
    </row>
    <row r="256" spans="1:22" x14ac:dyDescent="0.2">
      <c r="A256" s="16"/>
      <c r="B256" s="4"/>
      <c r="C256" s="4"/>
      <c r="D256" s="4"/>
      <c r="E256" s="4"/>
      <c r="F256" s="4"/>
      <c r="R256" s="5"/>
      <c r="S256" s="4"/>
      <c r="U256" s="4"/>
      <c r="V256" s="5"/>
    </row>
    <row r="257" spans="1:22" x14ac:dyDescent="0.2">
      <c r="A257" s="16"/>
      <c r="B257" s="4"/>
      <c r="C257" s="4"/>
      <c r="D257" s="4"/>
      <c r="E257" s="4"/>
      <c r="F257" s="4"/>
      <c r="R257" s="5"/>
      <c r="S257" s="4"/>
      <c r="U257" s="4"/>
      <c r="V257" s="5"/>
    </row>
    <row r="258" spans="1:22" x14ac:dyDescent="0.2">
      <c r="A258" s="16"/>
      <c r="B258" s="4"/>
      <c r="C258" s="4"/>
      <c r="D258" s="4"/>
      <c r="E258" s="4"/>
      <c r="F258" s="4"/>
      <c r="R258" s="5"/>
      <c r="S258" s="4"/>
      <c r="V258" s="5"/>
    </row>
    <row r="259" spans="1:22" x14ac:dyDescent="0.2">
      <c r="A259" s="16"/>
      <c r="B259" s="4"/>
      <c r="C259" s="4"/>
      <c r="D259" s="4"/>
      <c r="E259" s="4"/>
      <c r="F259" s="4"/>
      <c r="R259" s="5"/>
      <c r="S259" s="4"/>
      <c r="V259" s="5"/>
    </row>
    <row r="260" spans="1:22" x14ac:dyDescent="0.2">
      <c r="A260" s="16"/>
      <c r="B260" s="4"/>
      <c r="C260" s="4"/>
      <c r="D260" s="4"/>
      <c r="E260" s="4"/>
      <c r="F260" s="4"/>
      <c r="R260" s="5"/>
      <c r="S260" s="4"/>
      <c r="V260" s="5"/>
    </row>
    <row r="261" spans="1:22" x14ac:dyDescent="0.2">
      <c r="A261" s="16"/>
      <c r="B261" s="4"/>
      <c r="C261" s="4"/>
      <c r="D261" s="4"/>
      <c r="E261" s="4"/>
      <c r="F261" s="4"/>
      <c r="R261" s="5"/>
      <c r="S261" s="4"/>
      <c r="V261" s="5"/>
    </row>
    <row r="262" spans="1:22" x14ac:dyDescent="0.2">
      <c r="A262" s="16"/>
      <c r="B262" s="4"/>
      <c r="C262" s="4"/>
      <c r="D262" s="4"/>
      <c r="E262" s="4"/>
      <c r="F262" s="4"/>
      <c r="R262" s="5"/>
      <c r="S262" s="4"/>
      <c r="V262" s="5"/>
    </row>
    <row r="263" spans="1:22" x14ac:dyDescent="0.2">
      <c r="A263" s="36"/>
      <c r="B263" s="36"/>
      <c r="C263" s="36"/>
      <c r="D263" s="36"/>
      <c r="E263" s="36"/>
      <c r="F263" s="36"/>
      <c r="G263" s="36"/>
      <c r="H263" s="36"/>
      <c r="I263" s="36"/>
      <c r="J263" s="36"/>
      <c r="K263" s="36"/>
      <c r="L263" s="36"/>
      <c r="M263" s="36"/>
      <c r="N263" s="36"/>
      <c r="O263" s="36"/>
      <c r="P263" s="36"/>
      <c r="Q263" s="36"/>
      <c r="R263" s="36"/>
      <c r="S263" s="36"/>
      <c r="T263" s="36"/>
      <c r="U263" s="36"/>
      <c r="V263" s="36"/>
    </row>
    <row r="264" spans="1:22" x14ac:dyDescent="0.2">
      <c r="A264" s="36"/>
      <c r="B264" s="36"/>
      <c r="C264" s="36"/>
      <c r="D264" s="36"/>
      <c r="E264" s="36"/>
      <c r="F264" s="36"/>
      <c r="G264" s="36"/>
      <c r="H264" s="36"/>
      <c r="I264" s="36"/>
      <c r="J264" s="36"/>
      <c r="K264" s="36"/>
      <c r="L264" s="36"/>
      <c r="M264" s="36"/>
      <c r="N264" s="36"/>
      <c r="O264" s="36"/>
      <c r="P264" s="36"/>
      <c r="Q264" s="36"/>
      <c r="R264" s="36"/>
      <c r="S264" s="36"/>
      <c r="T264" s="36"/>
      <c r="U264" s="36"/>
      <c r="V264" s="36"/>
    </row>
    <row r="265" spans="1:22" x14ac:dyDescent="0.2">
      <c r="A265" s="36"/>
      <c r="B265" s="36"/>
      <c r="C265" s="36"/>
      <c r="D265" s="36"/>
      <c r="E265" s="36"/>
      <c r="F265" s="36"/>
      <c r="G265" s="36"/>
      <c r="H265" s="36"/>
      <c r="I265" s="36"/>
      <c r="J265" s="36"/>
      <c r="K265" s="36"/>
      <c r="L265" s="36"/>
      <c r="M265" s="36"/>
      <c r="N265" s="36"/>
      <c r="O265" s="36"/>
      <c r="P265" s="36"/>
      <c r="Q265" s="36"/>
      <c r="R265" s="36"/>
      <c r="S265" s="36"/>
      <c r="T265" s="36"/>
      <c r="U265" s="36"/>
      <c r="V265" s="36"/>
    </row>
    <row r="266" spans="1:22" x14ac:dyDescent="0.2">
      <c r="A266" s="36"/>
      <c r="B266" s="36"/>
      <c r="C266" s="36"/>
      <c r="D266" s="36"/>
      <c r="E266" s="36"/>
      <c r="F266" s="36"/>
      <c r="G266" s="36"/>
      <c r="H266" s="36"/>
      <c r="I266" s="36"/>
      <c r="J266" s="36"/>
      <c r="K266" s="36"/>
      <c r="L266" s="36"/>
      <c r="M266" s="36"/>
      <c r="N266" s="36"/>
      <c r="O266" s="36"/>
      <c r="P266" s="36"/>
      <c r="Q266" s="36"/>
      <c r="R266" s="36"/>
      <c r="S266" s="36"/>
      <c r="T266" s="36"/>
      <c r="U266" s="36"/>
      <c r="V266" s="36"/>
    </row>
    <row r="267" spans="1:22" x14ac:dyDescent="0.2">
      <c r="A267" s="36" t="s">
        <v>246</v>
      </c>
      <c r="B267" s="36"/>
      <c r="C267" s="36"/>
      <c r="D267" s="36"/>
      <c r="E267" s="36"/>
      <c r="F267" s="36"/>
      <c r="G267" s="36"/>
      <c r="H267" s="36"/>
      <c r="I267" s="36"/>
      <c r="J267" s="36"/>
      <c r="K267" s="36"/>
      <c r="L267" s="36"/>
      <c r="M267" s="36"/>
      <c r="N267" s="36"/>
      <c r="O267" s="36"/>
      <c r="P267" s="36"/>
      <c r="Q267" s="36"/>
      <c r="R267" s="36"/>
      <c r="S267" s="36"/>
      <c r="T267" s="36"/>
      <c r="U267" s="36"/>
      <c r="V267" s="36"/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0547C4-2304-E84F-8BD6-BC79C46B8136}">
  <sheetPr codeName="Sheet115"/>
  <dimension ref="A1:V267"/>
  <sheetViews>
    <sheetView workbookViewId="0">
      <selection activeCell="F17" sqref="F17"/>
    </sheetView>
  </sheetViews>
  <sheetFormatPr baseColWidth="10" defaultRowHeight="16" x14ac:dyDescent="0.2"/>
  <cols>
    <col min="5" max="5" width="16.5" customWidth="1"/>
    <col min="6" max="6" width="14.6640625" customWidth="1"/>
  </cols>
  <sheetData>
    <row r="1" spans="1:22" x14ac:dyDescent="0.2">
      <c r="A1" s="36"/>
      <c r="B1" s="80" t="s">
        <v>5</v>
      </c>
      <c r="C1" s="80"/>
      <c r="D1" s="80"/>
      <c r="E1" s="80"/>
      <c r="F1" s="80"/>
      <c r="G1" s="81" t="s">
        <v>6</v>
      </c>
      <c r="H1" s="81"/>
      <c r="I1" s="81"/>
      <c r="J1" s="81"/>
      <c r="K1" s="81"/>
      <c r="L1" s="82" t="s">
        <v>15</v>
      </c>
      <c r="M1" s="82"/>
      <c r="N1" s="82"/>
      <c r="O1" s="82"/>
      <c r="P1" s="82"/>
      <c r="Q1" s="82"/>
      <c r="R1" s="82"/>
      <c r="S1" s="82"/>
      <c r="T1" s="82"/>
      <c r="U1" s="82"/>
      <c r="V1" s="36"/>
    </row>
    <row r="2" spans="1:22" x14ac:dyDescent="0.2">
      <c r="A2" s="37" t="s">
        <v>4</v>
      </c>
      <c r="B2" s="38" t="s">
        <v>0</v>
      </c>
      <c r="C2" s="38" t="s">
        <v>1</v>
      </c>
      <c r="D2" s="38" t="s">
        <v>10</v>
      </c>
      <c r="E2" s="38" t="s">
        <v>11</v>
      </c>
      <c r="F2" s="38" t="s">
        <v>7</v>
      </c>
      <c r="G2" s="38" t="s">
        <v>8</v>
      </c>
      <c r="H2" s="38" t="s">
        <v>9</v>
      </c>
      <c r="I2" s="38" t="s">
        <v>10</v>
      </c>
      <c r="J2" s="38" t="s">
        <v>11</v>
      </c>
      <c r="K2" s="38" t="s">
        <v>7</v>
      </c>
      <c r="L2" s="38" t="s">
        <v>17</v>
      </c>
      <c r="M2" s="38" t="s">
        <v>18</v>
      </c>
      <c r="N2" s="38" t="s">
        <v>234</v>
      </c>
      <c r="O2" s="38" t="s">
        <v>235</v>
      </c>
      <c r="P2" s="38" t="s">
        <v>19</v>
      </c>
      <c r="Q2" s="38" t="s">
        <v>20</v>
      </c>
      <c r="R2" s="38" t="s">
        <v>12</v>
      </c>
      <c r="S2" s="38" t="s">
        <v>3</v>
      </c>
      <c r="T2" s="38" t="s">
        <v>252</v>
      </c>
      <c r="U2" s="38" t="s">
        <v>253</v>
      </c>
      <c r="V2" s="38" t="s">
        <v>236</v>
      </c>
    </row>
    <row r="3" spans="1:22" x14ac:dyDescent="0.2">
      <c r="L3" s="4">
        <v>22</v>
      </c>
      <c r="M3" s="4">
        <v>16</v>
      </c>
      <c r="N3" s="4">
        <v>0</v>
      </c>
      <c r="O3" s="4">
        <v>1</v>
      </c>
      <c r="P3" s="4">
        <v>11100</v>
      </c>
      <c r="Q3" s="4">
        <v>16300</v>
      </c>
      <c r="R3" s="5">
        <v>0</v>
      </c>
      <c r="S3" s="4">
        <v>27800</v>
      </c>
      <c r="V3" s="5">
        <v>6.0000000000000001E-3</v>
      </c>
    </row>
    <row r="4" spans="1:22" x14ac:dyDescent="0.2">
      <c r="L4" s="4">
        <v>34</v>
      </c>
      <c r="M4" s="4">
        <v>17</v>
      </c>
      <c r="N4" s="4">
        <v>3</v>
      </c>
      <c r="O4" s="4">
        <v>4</v>
      </c>
      <c r="P4" s="4">
        <v>37600</v>
      </c>
      <c r="Q4" s="4">
        <v>33500</v>
      </c>
      <c r="R4" s="5">
        <v>-2.8999999999999998E-3</v>
      </c>
      <c r="S4" s="4">
        <v>73500</v>
      </c>
      <c r="V4" s="5">
        <v>8.8999999999999999E-3</v>
      </c>
    </row>
    <row r="5" spans="1:22" x14ac:dyDescent="0.2">
      <c r="L5" s="4">
        <v>26</v>
      </c>
      <c r="M5" s="4">
        <v>39</v>
      </c>
      <c r="N5" s="4">
        <v>4</v>
      </c>
      <c r="O5" s="4">
        <v>7</v>
      </c>
      <c r="P5" s="4">
        <v>28100</v>
      </c>
      <c r="Q5" s="4">
        <v>52300</v>
      </c>
      <c r="R5" s="5">
        <v>-1.18E-2</v>
      </c>
      <c r="S5" s="4">
        <v>87800</v>
      </c>
      <c r="V5" s="5">
        <v>8.8999999999999999E-3</v>
      </c>
    </row>
    <row r="6" spans="1:22" x14ac:dyDescent="0.2">
      <c r="L6" s="4">
        <v>15</v>
      </c>
      <c r="M6" s="4">
        <v>18</v>
      </c>
      <c r="N6" s="4">
        <v>0</v>
      </c>
      <c r="O6" s="4">
        <v>2</v>
      </c>
      <c r="P6" s="4">
        <v>5800</v>
      </c>
      <c r="Q6" s="4">
        <v>18100</v>
      </c>
      <c r="R6" s="5">
        <v>-8.6999999999999994E-3</v>
      </c>
      <c r="S6" s="4">
        <v>27400</v>
      </c>
      <c r="V6" s="5">
        <v>1.1699999999999999E-2</v>
      </c>
    </row>
    <row r="7" spans="1:22" x14ac:dyDescent="0.2">
      <c r="L7" s="4">
        <v>42</v>
      </c>
      <c r="M7" s="4">
        <v>21</v>
      </c>
      <c r="N7" s="4">
        <v>1</v>
      </c>
      <c r="O7" s="4">
        <v>3</v>
      </c>
      <c r="P7" s="4">
        <v>25500</v>
      </c>
      <c r="Q7" s="4">
        <v>42100</v>
      </c>
      <c r="R7" s="5">
        <v>3.0000000000000001E-3</v>
      </c>
      <c r="S7" s="4">
        <v>1372300</v>
      </c>
      <c r="V7" s="5">
        <v>1.1699999999999999E-2</v>
      </c>
    </row>
    <row r="8" spans="1:22" x14ac:dyDescent="0.2">
      <c r="L8" s="4">
        <v>21</v>
      </c>
      <c r="M8" s="4">
        <v>13</v>
      </c>
      <c r="N8" s="4">
        <v>2</v>
      </c>
      <c r="O8" s="4">
        <v>3</v>
      </c>
      <c r="P8" s="4">
        <v>23300</v>
      </c>
      <c r="Q8" s="4">
        <v>28400</v>
      </c>
      <c r="R8" s="5">
        <v>0</v>
      </c>
      <c r="S8" s="4">
        <v>55800</v>
      </c>
      <c r="V8" s="5">
        <v>5.8999999999999999E-3</v>
      </c>
    </row>
    <row r="9" spans="1:22" x14ac:dyDescent="0.2">
      <c r="L9" s="4">
        <v>21</v>
      </c>
      <c r="M9" s="4">
        <v>12</v>
      </c>
      <c r="N9" s="4">
        <v>2</v>
      </c>
      <c r="O9" s="4">
        <v>2</v>
      </c>
      <c r="P9" s="4">
        <v>11800</v>
      </c>
      <c r="Q9" s="4">
        <v>12700</v>
      </c>
      <c r="R9" s="5">
        <v>-8.6999999999999994E-3</v>
      </c>
      <c r="S9" s="4">
        <v>31700</v>
      </c>
      <c r="V9" s="5">
        <v>1.44E-2</v>
      </c>
    </row>
    <row r="10" spans="1:22" x14ac:dyDescent="0.2">
      <c r="L10" s="4">
        <v>17</v>
      </c>
      <c r="M10" s="4">
        <v>17</v>
      </c>
      <c r="N10" s="4">
        <v>0</v>
      </c>
      <c r="O10" s="4">
        <v>2</v>
      </c>
      <c r="P10" s="4">
        <v>10200</v>
      </c>
      <c r="Q10" s="4">
        <v>20700</v>
      </c>
      <c r="R10" s="5">
        <v>2.8999999999999998E-3</v>
      </c>
      <c r="S10" s="4">
        <v>612100</v>
      </c>
      <c r="V10" s="5">
        <v>8.6999999999999994E-3</v>
      </c>
    </row>
    <row r="11" spans="1:22" x14ac:dyDescent="0.2">
      <c r="L11" s="4">
        <v>8</v>
      </c>
      <c r="M11" s="4">
        <v>12</v>
      </c>
      <c r="N11" s="4">
        <v>1</v>
      </c>
      <c r="O11" s="4">
        <v>3</v>
      </c>
      <c r="P11" s="4">
        <v>7100</v>
      </c>
      <c r="Q11" s="4">
        <v>20800</v>
      </c>
      <c r="R11" s="5">
        <v>0</v>
      </c>
      <c r="S11" s="4">
        <v>36900</v>
      </c>
      <c r="V11" s="5">
        <v>1.44E-2</v>
      </c>
    </row>
    <row r="12" spans="1:22" x14ac:dyDescent="0.2">
      <c r="L12" s="4">
        <v>15</v>
      </c>
      <c r="M12" s="4">
        <v>12</v>
      </c>
      <c r="N12" s="4">
        <v>1</v>
      </c>
      <c r="O12" s="4">
        <v>1</v>
      </c>
      <c r="P12" s="4">
        <v>7700</v>
      </c>
      <c r="Q12" s="4">
        <v>11100</v>
      </c>
      <c r="R12" s="5">
        <v>-2.8000000000000004E-3</v>
      </c>
      <c r="S12" s="4">
        <v>25400</v>
      </c>
      <c r="V12" s="5">
        <v>1.44E-2</v>
      </c>
    </row>
    <row r="13" spans="1:22" x14ac:dyDescent="0.2">
      <c r="L13" s="4">
        <v>33</v>
      </c>
      <c r="M13" s="4">
        <v>20</v>
      </c>
      <c r="N13" s="4">
        <v>1</v>
      </c>
      <c r="O13" s="4">
        <v>2</v>
      </c>
      <c r="P13" s="4">
        <v>26000</v>
      </c>
      <c r="Q13" s="4">
        <v>18900</v>
      </c>
    </row>
    <row r="14" spans="1:22" x14ac:dyDescent="0.2">
      <c r="L14" s="4">
        <v>22</v>
      </c>
      <c r="M14" s="4">
        <v>7</v>
      </c>
      <c r="N14" s="4">
        <v>0</v>
      </c>
      <c r="O14" s="4">
        <v>1</v>
      </c>
      <c r="P14" s="4">
        <v>8600</v>
      </c>
      <c r="Q14" s="4">
        <v>7400</v>
      </c>
    </row>
    <row r="15" spans="1:22" x14ac:dyDescent="0.2">
      <c r="L15" s="4">
        <v>37</v>
      </c>
      <c r="M15" s="4">
        <v>10</v>
      </c>
      <c r="N15" s="4">
        <v>1</v>
      </c>
      <c r="O15" s="4">
        <v>0</v>
      </c>
      <c r="P15" s="4">
        <v>17200</v>
      </c>
      <c r="Q15" s="4">
        <v>4100</v>
      </c>
    </row>
    <row r="16" spans="1:22" x14ac:dyDescent="0.2">
      <c r="L16" s="4">
        <v>25</v>
      </c>
      <c r="M16" s="4">
        <v>18</v>
      </c>
      <c r="N16" s="4">
        <v>1</v>
      </c>
      <c r="O16" s="4">
        <v>1</v>
      </c>
      <c r="P16" s="4">
        <v>17400</v>
      </c>
      <c r="Q16" s="4">
        <v>22600</v>
      </c>
    </row>
    <row r="17" spans="12:17" x14ac:dyDescent="0.2">
      <c r="L17" s="4">
        <v>17</v>
      </c>
      <c r="M17" s="4">
        <v>21</v>
      </c>
      <c r="N17" s="4">
        <v>0</v>
      </c>
      <c r="O17" s="4">
        <v>1</v>
      </c>
      <c r="P17" s="4">
        <v>7600</v>
      </c>
      <c r="Q17" s="4">
        <v>31300</v>
      </c>
    </row>
    <row r="18" spans="12:17" x14ac:dyDescent="0.2">
      <c r="L18" s="4">
        <v>27</v>
      </c>
      <c r="M18" s="4">
        <v>41</v>
      </c>
      <c r="N18" s="4">
        <v>0</v>
      </c>
      <c r="O18" s="4">
        <v>5</v>
      </c>
      <c r="P18" s="4">
        <v>15500</v>
      </c>
      <c r="Q18" s="4">
        <v>67700</v>
      </c>
    </row>
    <row r="19" spans="12:17" x14ac:dyDescent="0.2">
      <c r="L19" s="4">
        <v>23</v>
      </c>
      <c r="M19" s="4">
        <v>29</v>
      </c>
      <c r="N19" s="4">
        <v>0</v>
      </c>
      <c r="O19" s="4">
        <v>7</v>
      </c>
      <c r="P19" s="4">
        <v>10800</v>
      </c>
      <c r="Q19" s="4">
        <v>51600</v>
      </c>
    </row>
    <row r="20" spans="12:17" x14ac:dyDescent="0.2">
      <c r="L20" s="4">
        <v>18</v>
      </c>
      <c r="M20" s="4">
        <v>18</v>
      </c>
      <c r="N20" s="4">
        <v>2</v>
      </c>
      <c r="O20" s="4">
        <v>2</v>
      </c>
      <c r="P20" s="4">
        <v>14600</v>
      </c>
      <c r="Q20" s="4">
        <v>23000</v>
      </c>
    </row>
    <row r="21" spans="12:17" x14ac:dyDescent="0.2">
      <c r="L21" s="4">
        <v>49</v>
      </c>
      <c r="M21" s="4">
        <v>17</v>
      </c>
      <c r="N21" s="4">
        <v>3</v>
      </c>
      <c r="O21" s="4">
        <v>0</v>
      </c>
      <c r="P21" s="4">
        <v>34100</v>
      </c>
      <c r="Q21" s="4">
        <v>10100</v>
      </c>
    </row>
    <row r="22" spans="12:17" x14ac:dyDescent="0.2">
      <c r="L22" s="4">
        <v>22</v>
      </c>
      <c r="M22" s="4">
        <v>28</v>
      </c>
      <c r="N22" s="4">
        <v>1</v>
      </c>
      <c r="O22" s="4">
        <v>2</v>
      </c>
      <c r="P22" s="4">
        <v>33300</v>
      </c>
      <c r="Q22" s="4">
        <v>23800</v>
      </c>
    </row>
    <row r="23" spans="12:17" x14ac:dyDescent="0.2">
      <c r="L23" s="4">
        <v>19</v>
      </c>
      <c r="M23" s="4">
        <v>38</v>
      </c>
      <c r="N23" s="4">
        <v>1</v>
      </c>
      <c r="O23" s="4">
        <v>4</v>
      </c>
      <c r="P23" s="4">
        <v>9600</v>
      </c>
      <c r="Q23" s="4">
        <v>47600</v>
      </c>
    </row>
    <row r="24" spans="12:17" x14ac:dyDescent="0.2">
      <c r="L24" s="4">
        <v>23</v>
      </c>
      <c r="M24" s="4">
        <v>38</v>
      </c>
      <c r="N24" s="4">
        <v>1</v>
      </c>
      <c r="O24" s="4">
        <v>6</v>
      </c>
      <c r="P24" s="4">
        <v>12700</v>
      </c>
      <c r="Q24" s="4">
        <v>56000</v>
      </c>
    </row>
    <row r="25" spans="12:17" x14ac:dyDescent="0.2">
      <c r="L25" s="4">
        <v>16</v>
      </c>
      <c r="M25" s="4">
        <v>20</v>
      </c>
      <c r="N25" s="4">
        <v>2</v>
      </c>
      <c r="O25" s="4">
        <v>8</v>
      </c>
      <c r="P25" s="4">
        <v>13800</v>
      </c>
      <c r="Q25" s="4">
        <v>55500</v>
      </c>
    </row>
    <row r="26" spans="12:17" x14ac:dyDescent="0.2">
      <c r="L26" s="4">
        <v>8</v>
      </c>
      <c r="M26" s="4">
        <v>59</v>
      </c>
      <c r="N26" s="4">
        <v>0</v>
      </c>
      <c r="O26" s="4">
        <v>7</v>
      </c>
      <c r="P26" s="4">
        <v>6200</v>
      </c>
      <c r="Q26" s="4">
        <v>65700</v>
      </c>
    </row>
    <row r="27" spans="12:17" x14ac:dyDescent="0.2">
      <c r="L27" s="4">
        <v>19</v>
      </c>
      <c r="M27" s="4">
        <v>25</v>
      </c>
      <c r="N27" s="4">
        <v>0</v>
      </c>
      <c r="O27" s="4">
        <v>2</v>
      </c>
      <c r="P27" s="4">
        <v>8800</v>
      </c>
      <c r="Q27" s="4">
        <v>25000</v>
      </c>
    </row>
    <row r="28" spans="12:17" x14ac:dyDescent="0.2">
      <c r="L28" s="4">
        <v>30</v>
      </c>
      <c r="M28" s="4">
        <v>52</v>
      </c>
      <c r="N28" s="4">
        <v>4</v>
      </c>
      <c r="O28" s="4">
        <v>12</v>
      </c>
      <c r="P28" s="4">
        <v>31800</v>
      </c>
      <c r="Q28" s="4">
        <v>99300</v>
      </c>
    </row>
    <row r="29" spans="12:17" x14ac:dyDescent="0.2">
      <c r="L29" s="4">
        <v>43</v>
      </c>
      <c r="M29" s="4">
        <v>44</v>
      </c>
      <c r="N29" s="4">
        <v>1</v>
      </c>
      <c r="O29" s="4">
        <v>6</v>
      </c>
      <c r="P29" s="4">
        <v>38500</v>
      </c>
      <c r="Q29" s="4">
        <v>41800</v>
      </c>
    </row>
    <row r="30" spans="12:17" x14ac:dyDescent="0.2">
      <c r="L30" s="4">
        <v>30</v>
      </c>
      <c r="M30" s="4">
        <v>41</v>
      </c>
      <c r="N30" s="4">
        <v>0</v>
      </c>
      <c r="O30" s="4">
        <v>3</v>
      </c>
      <c r="P30" s="4">
        <v>14400</v>
      </c>
      <c r="Q30" s="4">
        <v>46000</v>
      </c>
    </row>
    <row r="31" spans="12:17" x14ac:dyDescent="0.2">
      <c r="L31" s="4">
        <v>41</v>
      </c>
      <c r="M31" s="4">
        <v>22</v>
      </c>
      <c r="N31" s="4">
        <v>2</v>
      </c>
      <c r="O31" s="4">
        <v>1</v>
      </c>
      <c r="P31" s="4">
        <v>27200</v>
      </c>
      <c r="Q31" s="4">
        <v>22700</v>
      </c>
    </row>
    <row r="32" spans="12:17" x14ac:dyDescent="0.2">
      <c r="L32" s="4">
        <v>21</v>
      </c>
      <c r="M32" s="4">
        <v>16</v>
      </c>
      <c r="N32" s="4">
        <v>0</v>
      </c>
      <c r="O32" s="4">
        <v>1</v>
      </c>
      <c r="P32" s="4">
        <v>14300</v>
      </c>
      <c r="Q32" s="4">
        <v>17600</v>
      </c>
    </row>
    <row r="33" spans="1:22" x14ac:dyDescent="0.2">
      <c r="L33" s="4">
        <v>33</v>
      </c>
      <c r="M33" s="4">
        <v>45</v>
      </c>
      <c r="N33" s="4">
        <v>0</v>
      </c>
      <c r="O33" s="4">
        <v>5</v>
      </c>
      <c r="P33" s="4">
        <v>19900</v>
      </c>
      <c r="Q33" s="4">
        <v>49400</v>
      </c>
    </row>
    <row r="34" spans="1:22" x14ac:dyDescent="0.2">
      <c r="A34" s="16" t="s">
        <v>320</v>
      </c>
      <c r="B34" s="4">
        <v>0</v>
      </c>
      <c r="C34" s="4">
        <v>0</v>
      </c>
      <c r="D34" s="4">
        <v>0</v>
      </c>
      <c r="E34" s="4">
        <v>0</v>
      </c>
      <c r="L34" s="4">
        <v>63</v>
      </c>
      <c r="M34" s="4">
        <v>54</v>
      </c>
      <c r="N34" s="4">
        <v>6</v>
      </c>
      <c r="O34" s="4">
        <v>5</v>
      </c>
      <c r="P34" s="4">
        <v>65300</v>
      </c>
      <c r="Q34" s="4">
        <v>56200</v>
      </c>
      <c r="R34" s="5">
        <v>-2.5399999999999999E-2</v>
      </c>
      <c r="S34" s="4">
        <v>133200</v>
      </c>
      <c r="V34" s="5">
        <v>3.0200000000000001E-2</v>
      </c>
    </row>
    <row r="35" spans="1:22" x14ac:dyDescent="0.2">
      <c r="A35" s="16" t="s">
        <v>319</v>
      </c>
      <c r="B35" s="4">
        <v>0</v>
      </c>
      <c r="C35" s="4">
        <v>0</v>
      </c>
      <c r="D35" s="4">
        <v>0</v>
      </c>
      <c r="E35" s="4">
        <v>0</v>
      </c>
      <c r="L35" s="4">
        <v>37</v>
      </c>
      <c r="M35" s="4">
        <v>36</v>
      </c>
      <c r="N35" s="4">
        <v>2</v>
      </c>
      <c r="O35" s="4">
        <v>4</v>
      </c>
      <c r="P35" s="4">
        <v>25600</v>
      </c>
      <c r="Q35" s="4">
        <v>43000</v>
      </c>
      <c r="R35" s="5">
        <v>0</v>
      </c>
      <c r="S35" s="4">
        <v>73600</v>
      </c>
      <c r="V35" s="5">
        <v>1.9099999999999999E-2</v>
      </c>
    </row>
    <row r="36" spans="1:22" x14ac:dyDescent="0.2">
      <c r="A36" s="16" t="s">
        <v>318</v>
      </c>
      <c r="B36" s="4">
        <v>0</v>
      </c>
      <c r="C36" s="4">
        <v>0</v>
      </c>
      <c r="D36" s="4">
        <v>0</v>
      </c>
      <c r="E36" s="4">
        <v>0</v>
      </c>
      <c r="L36" s="4">
        <v>44</v>
      </c>
      <c r="M36" s="4">
        <v>35</v>
      </c>
      <c r="N36" s="4">
        <v>1</v>
      </c>
      <c r="O36" s="4">
        <v>2</v>
      </c>
      <c r="P36" s="4">
        <v>32400</v>
      </c>
      <c r="Q36" s="4">
        <v>40800</v>
      </c>
      <c r="R36" s="5">
        <v>-2.7000000000000001E-3</v>
      </c>
      <c r="S36" s="4">
        <v>75800</v>
      </c>
      <c r="V36" s="5">
        <v>1.1000000000000001E-2</v>
      </c>
    </row>
    <row r="37" spans="1:22" x14ac:dyDescent="0.2">
      <c r="A37" s="16" t="s">
        <v>317</v>
      </c>
      <c r="B37" s="4">
        <v>0</v>
      </c>
      <c r="C37" s="4">
        <v>0</v>
      </c>
      <c r="D37" s="4">
        <v>0</v>
      </c>
      <c r="E37" s="4">
        <v>0</v>
      </c>
      <c r="L37" s="4">
        <v>10</v>
      </c>
      <c r="M37" s="4">
        <v>26</v>
      </c>
      <c r="N37" s="4">
        <v>0</v>
      </c>
      <c r="O37" s="4">
        <v>5</v>
      </c>
      <c r="P37" s="4">
        <v>6000</v>
      </c>
      <c r="Q37" s="4">
        <v>35300</v>
      </c>
      <c r="R37" s="5">
        <v>-5.4000000000000003E-3</v>
      </c>
      <c r="S37" s="4">
        <v>43700</v>
      </c>
      <c r="V37" s="5">
        <v>1.9E-2</v>
      </c>
    </row>
    <row r="38" spans="1:22" x14ac:dyDescent="0.2">
      <c r="A38" s="16" t="s">
        <v>316</v>
      </c>
      <c r="B38" s="4">
        <v>0</v>
      </c>
      <c r="C38" s="4">
        <v>0</v>
      </c>
      <c r="D38" s="4">
        <v>0</v>
      </c>
      <c r="E38" s="4">
        <v>0</v>
      </c>
      <c r="L38" s="4">
        <v>70</v>
      </c>
      <c r="M38" s="4">
        <v>34</v>
      </c>
      <c r="N38" s="4">
        <v>1</v>
      </c>
      <c r="O38" s="4">
        <v>5</v>
      </c>
      <c r="P38" s="4">
        <v>42400</v>
      </c>
      <c r="Q38" s="4">
        <v>35400</v>
      </c>
      <c r="R38" s="5">
        <v>-2.7000000000000001E-3</v>
      </c>
      <c r="S38" s="4">
        <v>99200</v>
      </c>
      <c r="V38" s="5">
        <v>3.2099999999999997E-2</v>
      </c>
    </row>
    <row r="39" spans="1:22" x14ac:dyDescent="0.2">
      <c r="A39" s="16" t="s">
        <v>315</v>
      </c>
      <c r="B39" s="4">
        <v>0</v>
      </c>
      <c r="C39" s="4">
        <v>0</v>
      </c>
      <c r="D39" s="4">
        <v>0</v>
      </c>
      <c r="E39" s="4">
        <v>0</v>
      </c>
      <c r="L39" s="4">
        <v>17</v>
      </c>
      <c r="M39" s="4">
        <v>34</v>
      </c>
      <c r="N39" s="4">
        <v>0</v>
      </c>
      <c r="O39" s="4">
        <v>4</v>
      </c>
      <c r="P39" s="4">
        <v>9500</v>
      </c>
      <c r="Q39" s="4">
        <v>47900</v>
      </c>
      <c r="R39" s="5">
        <v>-5.4000000000000003E-3</v>
      </c>
      <c r="S39" s="4">
        <v>58800</v>
      </c>
      <c r="V39" s="5">
        <v>1.09E-2</v>
      </c>
    </row>
    <row r="40" spans="1:22" x14ac:dyDescent="0.2">
      <c r="A40" s="16" t="s">
        <v>314</v>
      </c>
      <c r="B40" s="4">
        <v>0</v>
      </c>
      <c r="C40" s="4">
        <v>0</v>
      </c>
      <c r="D40" s="4">
        <v>0</v>
      </c>
      <c r="E40" s="4">
        <v>0</v>
      </c>
      <c r="L40" s="4">
        <v>51</v>
      </c>
      <c r="M40" s="4">
        <v>43</v>
      </c>
      <c r="N40" s="4">
        <v>10</v>
      </c>
      <c r="O40" s="4">
        <v>10</v>
      </c>
      <c r="P40" s="4">
        <v>84600</v>
      </c>
      <c r="Q40" s="4">
        <v>66800</v>
      </c>
      <c r="R40" s="5">
        <v>1.66E-2</v>
      </c>
      <c r="S40" s="4">
        <v>159000</v>
      </c>
      <c r="V40" s="5">
        <v>3.2300000000000002E-2</v>
      </c>
    </row>
    <row r="41" spans="1:22" x14ac:dyDescent="0.2">
      <c r="A41" s="16" t="s">
        <v>310</v>
      </c>
      <c r="B41" s="4">
        <v>0</v>
      </c>
      <c r="C41" s="4">
        <v>0</v>
      </c>
      <c r="D41" s="4">
        <v>0</v>
      </c>
      <c r="E41" s="4">
        <v>0</v>
      </c>
      <c r="L41" s="4">
        <v>15</v>
      </c>
      <c r="M41" s="4">
        <v>21</v>
      </c>
      <c r="N41" s="4">
        <v>2</v>
      </c>
      <c r="O41" s="4">
        <v>1</v>
      </c>
      <c r="P41" s="4">
        <v>25900</v>
      </c>
      <c r="Q41" s="4">
        <v>19200</v>
      </c>
      <c r="R41" s="5">
        <v>0</v>
      </c>
      <c r="S41" s="4">
        <v>47700</v>
      </c>
      <c r="V41" s="5">
        <v>1.38E-2</v>
      </c>
    </row>
    <row r="42" spans="1:22" x14ac:dyDescent="0.2">
      <c r="A42" s="16" t="s">
        <v>309</v>
      </c>
      <c r="B42" s="4">
        <v>0</v>
      </c>
      <c r="C42" s="4">
        <v>0</v>
      </c>
      <c r="D42" s="4">
        <v>0</v>
      </c>
      <c r="E42" s="4">
        <v>0</v>
      </c>
      <c r="L42" s="4">
        <v>27</v>
      </c>
      <c r="M42" s="4">
        <v>19</v>
      </c>
      <c r="N42" s="4">
        <v>3</v>
      </c>
      <c r="O42" s="4">
        <v>0</v>
      </c>
      <c r="P42" s="4">
        <v>31700</v>
      </c>
      <c r="Q42" s="4">
        <v>18200</v>
      </c>
      <c r="R42" s="5">
        <v>0</v>
      </c>
      <c r="S42" s="4">
        <v>50600</v>
      </c>
      <c r="V42" s="5">
        <v>1.11E-2</v>
      </c>
    </row>
    <row r="43" spans="1:22" x14ac:dyDescent="0.2">
      <c r="A43" s="16" t="s">
        <v>306</v>
      </c>
      <c r="B43" s="4">
        <v>0</v>
      </c>
      <c r="C43" s="4">
        <v>0</v>
      </c>
      <c r="D43" s="4">
        <v>0</v>
      </c>
      <c r="E43" s="4">
        <v>0</v>
      </c>
      <c r="L43" s="4">
        <v>17</v>
      </c>
      <c r="M43" s="4">
        <v>30</v>
      </c>
      <c r="N43" s="4">
        <v>1</v>
      </c>
      <c r="O43" s="4">
        <v>4</v>
      </c>
      <c r="P43" s="4">
        <v>18900</v>
      </c>
      <c r="Q43" s="4">
        <v>40300</v>
      </c>
      <c r="R43" s="5">
        <v>2.8000000000000004E-3</v>
      </c>
      <c r="S43" s="4">
        <v>62000</v>
      </c>
      <c r="V43" s="5">
        <v>1.38E-2</v>
      </c>
    </row>
    <row r="44" spans="1:22" x14ac:dyDescent="0.2">
      <c r="A44" s="16" t="s">
        <v>305</v>
      </c>
      <c r="B44" s="4">
        <v>0</v>
      </c>
      <c r="C44" s="4">
        <v>0</v>
      </c>
      <c r="D44" s="4">
        <v>0</v>
      </c>
      <c r="E44" s="4">
        <v>0</v>
      </c>
      <c r="L44" s="4">
        <v>27</v>
      </c>
      <c r="M44" s="4">
        <v>38</v>
      </c>
      <c r="N44" s="4">
        <v>6</v>
      </c>
      <c r="O44" s="4">
        <v>12</v>
      </c>
      <c r="P44" s="4">
        <v>56400</v>
      </c>
      <c r="Q44" s="4">
        <v>101500</v>
      </c>
      <c r="R44" s="5">
        <v>0</v>
      </c>
      <c r="S44" s="4">
        <v>163900</v>
      </c>
      <c r="V44" s="5">
        <v>5.6000000000000008E-3</v>
      </c>
    </row>
    <row r="45" spans="1:22" x14ac:dyDescent="0.2">
      <c r="A45" s="16" t="s">
        <v>304</v>
      </c>
      <c r="B45" s="4">
        <v>0</v>
      </c>
      <c r="C45" s="4">
        <v>0</v>
      </c>
      <c r="D45" s="4">
        <v>0</v>
      </c>
      <c r="E45" s="4">
        <v>0</v>
      </c>
      <c r="L45" s="4">
        <v>39</v>
      </c>
      <c r="M45" s="4">
        <v>23</v>
      </c>
      <c r="N45" s="4">
        <v>2</v>
      </c>
      <c r="O45" s="4">
        <v>10</v>
      </c>
      <c r="P45" s="4">
        <v>37900</v>
      </c>
      <c r="Q45" s="4">
        <v>73900</v>
      </c>
      <c r="R45" s="5">
        <v>-5.5000000000000005E-3</v>
      </c>
      <c r="S45" s="4">
        <v>280400</v>
      </c>
      <c r="V45" s="5">
        <v>1.1000000000000001E-2</v>
      </c>
    </row>
    <row r="46" spans="1:22" x14ac:dyDescent="0.2">
      <c r="A46" s="16" t="s">
        <v>303</v>
      </c>
      <c r="B46" s="4">
        <v>0</v>
      </c>
      <c r="C46" s="4">
        <v>0</v>
      </c>
      <c r="D46" s="4">
        <v>0</v>
      </c>
      <c r="E46" s="4">
        <v>0</v>
      </c>
      <c r="L46" s="4">
        <v>11</v>
      </c>
      <c r="M46" s="4">
        <v>33</v>
      </c>
      <c r="N46" s="4">
        <v>0</v>
      </c>
      <c r="O46" s="4">
        <v>6</v>
      </c>
      <c r="P46" s="4">
        <v>9100</v>
      </c>
      <c r="Q46" s="4">
        <v>36300</v>
      </c>
      <c r="R46" s="5">
        <v>-8.199999999999999E-3</v>
      </c>
      <c r="S46" s="4">
        <v>48200</v>
      </c>
      <c r="V46" s="5">
        <v>1.9E-2</v>
      </c>
    </row>
    <row r="47" spans="1:22" x14ac:dyDescent="0.2">
      <c r="A47" s="16" t="s">
        <v>299</v>
      </c>
      <c r="B47" s="4">
        <v>0</v>
      </c>
      <c r="C47" s="4">
        <v>0</v>
      </c>
      <c r="D47" s="4">
        <v>0</v>
      </c>
      <c r="E47" s="4">
        <v>0</v>
      </c>
      <c r="L47" s="4">
        <v>46</v>
      </c>
      <c r="M47" s="4">
        <v>40</v>
      </c>
      <c r="N47" s="4">
        <v>3</v>
      </c>
      <c r="O47" s="4">
        <v>5</v>
      </c>
      <c r="P47" s="4">
        <v>34900</v>
      </c>
      <c r="Q47" s="4">
        <v>49300</v>
      </c>
      <c r="R47" s="5">
        <v>8.3000000000000001E-3</v>
      </c>
      <c r="S47" s="4">
        <v>616700</v>
      </c>
      <c r="V47" s="5">
        <v>2.9900000000000003E-2</v>
      </c>
    </row>
    <row r="48" spans="1:22" x14ac:dyDescent="0.2">
      <c r="A48" s="16" t="s">
        <v>298</v>
      </c>
      <c r="B48" s="4">
        <v>0</v>
      </c>
      <c r="C48" s="4">
        <v>0</v>
      </c>
      <c r="D48" s="4">
        <v>0</v>
      </c>
      <c r="E48" s="4">
        <v>0</v>
      </c>
      <c r="L48" s="4">
        <v>15</v>
      </c>
      <c r="M48" s="4">
        <v>24</v>
      </c>
      <c r="N48" s="4">
        <v>0</v>
      </c>
      <c r="O48" s="4">
        <v>1</v>
      </c>
      <c r="P48" s="4">
        <v>9700</v>
      </c>
      <c r="Q48" s="4">
        <v>18500</v>
      </c>
      <c r="R48" s="5">
        <v>8.3999999999999995E-3</v>
      </c>
      <c r="S48" s="4">
        <v>29100</v>
      </c>
      <c r="V48" s="5">
        <v>2.4500000000000001E-2</v>
      </c>
    </row>
    <row r="49" spans="1:22" x14ac:dyDescent="0.2">
      <c r="A49" s="16" t="s">
        <v>286</v>
      </c>
      <c r="B49" s="4">
        <v>0</v>
      </c>
      <c r="C49" s="4">
        <v>0</v>
      </c>
      <c r="D49" s="4">
        <v>0</v>
      </c>
      <c r="E49" s="4">
        <v>0</v>
      </c>
      <c r="L49" s="4">
        <v>9</v>
      </c>
      <c r="M49" s="4">
        <v>12</v>
      </c>
      <c r="N49" s="4">
        <v>1</v>
      </c>
      <c r="O49" s="4">
        <v>1</v>
      </c>
      <c r="P49" s="4">
        <v>8800</v>
      </c>
      <c r="Q49" s="4">
        <v>13800</v>
      </c>
      <c r="R49" s="5">
        <v>-2.7000000000000001E-3</v>
      </c>
      <c r="S49" s="4">
        <v>998700</v>
      </c>
      <c r="V49" s="5">
        <v>1.9199999999999998E-2</v>
      </c>
    </row>
    <row r="50" spans="1:22" x14ac:dyDescent="0.2">
      <c r="A50" s="16" t="s">
        <v>285</v>
      </c>
      <c r="B50" s="4">
        <v>0</v>
      </c>
      <c r="C50" s="4">
        <v>0</v>
      </c>
      <c r="D50" s="4">
        <v>0</v>
      </c>
      <c r="E50" s="4">
        <v>0</v>
      </c>
      <c r="L50" s="4">
        <v>11</v>
      </c>
      <c r="M50" s="4">
        <v>10</v>
      </c>
      <c r="N50" s="4">
        <v>3</v>
      </c>
      <c r="O50" s="4">
        <v>2</v>
      </c>
      <c r="P50" s="4">
        <v>24500</v>
      </c>
      <c r="Q50" s="4">
        <v>14700</v>
      </c>
      <c r="R50" s="5">
        <v>0</v>
      </c>
      <c r="S50" s="4">
        <v>45900</v>
      </c>
      <c r="V50" s="5">
        <v>5.6000000000000008E-3</v>
      </c>
    </row>
    <row r="51" spans="1:22" x14ac:dyDescent="0.2">
      <c r="A51" s="16" t="s">
        <v>284</v>
      </c>
      <c r="B51" s="4">
        <v>0</v>
      </c>
      <c r="C51" s="4">
        <v>0</v>
      </c>
      <c r="D51" s="4">
        <v>0</v>
      </c>
      <c r="E51" s="4">
        <v>0</v>
      </c>
      <c r="L51" s="4">
        <v>11</v>
      </c>
      <c r="M51" s="4">
        <v>16</v>
      </c>
      <c r="N51" s="4">
        <v>1</v>
      </c>
      <c r="O51" s="4">
        <v>5</v>
      </c>
      <c r="P51" s="4">
        <v>16800</v>
      </c>
      <c r="Q51" s="4">
        <v>30900</v>
      </c>
      <c r="R51" s="5">
        <v>-2.7000000000000001E-3</v>
      </c>
      <c r="S51" s="4">
        <v>1023200</v>
      </c>
      <c r="V51" s="5">
        <v>8.3000000000000001E-3</v>
      </c>
    </row>
    <row r="52" spans="1:22" x14ac:dyDescent="0.2">
      <c r="A52" s="16" t="s">
        <v>283</v>
      </c>
      <c r="B52" s="4">
        <v>0</v>
      </c>
      <c r="C52" s="4">
        <v>0</v>
      </c>
      <c r="D52" s="4">
        <v>0</v>
      </c>
      <c r="E52" s="4">
        <v>0</v>
      </c>
      <c r="L52" s="4">
        <v>2</v>
      </c>
      <c r="M52" s="4">
        <v>18</v>
      </c>
      <c r="N52" s="4">
        <v>0</v>
      </c>
      <c r="O52" s="4">
        <v>1</v>
      </c>
      <c r="P52" s="4">
        <v>200</v>
      </c>
      <c r="Q52" s="4">
        <v>16700</v>
      </c>
      <c r="R52" s="5">
        <v>-1.1000000000000001E-2</v>
      </c>
      <c r="S52" s="4">
        <v>17600</v>
      </c>
      <c r="V52" s="5">
        <v>5.5000000000000005E-3</v>
      </c>
    </row>
    <row r="53" spans="1:22" x14ac:dyDescent="0.2">
      <c r="A53" s="16" t="s">
        <v>282</v>
      </c>
      <c r="B53" s="4">
        <v>0</v>
      </c>
      <c r="C53" s="4">
        <v>0</v>
      </c>
      <c r="D53" s="4">
        <v>0</v>
      </c>
      <c r="E53" s="4">
        <v>0</v>
      </c>
      <c r="L53" s="4">
        <v>15</v>
      </c>
      <c r="M53" s="4">
        <v>14</v>
      </c>
      <c r="N53" s="4">
        <v>1</v>
      </c>
      <c r="O53" s="4">
        <v>1</v>
      </c>
      <c r="P53" s="4">
        <v>15400</v>
      </c>
      <c r="Q53" s="4">
        <v>11100</v>
      </c>
      <c r="R53" s="5">
        <v>-5.4000000000000003E-3</v>
      </c>
      <c r="S53" s="4">
        <v>29400</v>
      </c>
      <c r="V53" s="5">
        <v>2.18E-2</v>
      </c>
    </row>
    <row r="54" spans="1:22" x14ac:dyDescent="0.2">
      <c r="A54" s="16" t="s">
        <v>281</v>
      </c>
      <c r="B54" s="4">
        <v>0</v>
      </c>
      <c r="C54" s="4">
        <v>0</v>
      </c>
      <c r="D54" s="4">
        <v>0</v>
      </c>
      <c r="E54" s="4">
        <v>0</v>
      </c>
      <c r="L54" s="4">
        <v>31</v>
      </c>
      <c r="M54" s="4">
        <v>33</v>
      </c>
      <c r="N54" s="4">
        <v>4</v>
      </c>
      <c r="O54" s="4">
        <v>5</v>
      </c>
      <c r="P54" s="4">
        <v>33800</v>
      </c>
      <c r="Q54" s="4">
        <v>39400</v>
      </c>
      <c r="R54" s="5">
        <v>5.5000000000000005E-3</v>
      </c>
      <c r="S54" s="4">
        <v>77600</v>
      </c>
      <c r="V54" s="5">
        <v>1.6200000000000003E-2</v>
      </c>
    </row>
    <row r="55" spans="1:22" x14ac:dyDescent="0.2">
      <c r="A55" s="16" t="s">
        <v>280</v>
      </c>
      <c r="B55" s="4">
        <v>0</v>
      </c>
      <c r="C55" s="4">
        <v>0</v>
      </c>
      <c r="D55" s="4">
        <v>0</v>
      </c>
      <c r="E55" s="4">
        <v>0</v>
      </c>
      <c r="L55" s="4">
        <v>23</v>
      </c>
      <c r="M55" s="4">
        <v>14</v>
      </c>
      <c r="N55" s="4">
        <v>2</v>
      </c>
      <c r="O55" s="4">
        <v>2</v>
      </c>
      <c r="P55" s="4">
        <v>18900</v>
      </c>
      <c r="Q55" s="4">
        <v>16800</v>
      </c>
      <c r="R55" s="5">
        <v>5.5000000000000005E-3</v>
      </c>
      <c r="S55" s="4">
        <v>45300</v>
      </c>
      <c r="V55" s="5">
        <v>1.09E-2</v>
      </c>
    </row>
    <row r="56" spans="1:22" x14ac:dyDescent="0.2">
      <c r="A56" s="16" t="s">
        <v>279</v>
      </c>
      <c r="B56" s="4">
        <v>0</v>
      </c>
      <c r="C56" s="4">
        <v>0</v>
      </c>
      <c r="D56" s="4">
        <v>0</v>
      </c>
      <c r="E56" s="4">
        <v>0</v>
      </c>
      <c r="G56" s="4">
        <v>0</v>
      </c>
      <c r="H56" s="4">
        <v>0</v>
      </c>
      <c r="I56" s="4">
        <v>0</v>
      </c>
      <c r="J56" s="4">
        <v>-146400000</v>
      </c>
      <c r="L56" s="4">
        <v>14</v>
      </c>
      <c r="M56" s="4">
        <v>13</v>
      </c>
      <c r="N56" s="4">
        <v>1</v>
      </c>
      <c r="O56" s="4">
        <v>5</v>
      </c>
      <c r="P56" s="4">
        <v>10900</v>
      </c>
      <c r="Q56" s="4">
        <v>32800</v>
      </c>
      <c r="R56" s="5">
        <v>5.7999999999999996E-3</v>
      </c>
      <c r="S56" s="4">
        <v>54000</v>
      </c>
      <c r="V56" s="5">
        <v>1.6299999999999999E-2</v>
      </c>
    </row>
    <row r="57" spans="1:22" x14ac:dyDescent="0.2">
      <c r="A57" s="16" t="s">
        <v>278</v>
      </c>
      <c r="B57" s="4">
        <v>0</v>
      </c>
      <c r="C57" s="4">
        <v>0</v>
      </c>
      <c r="D57" s="4">
        <v>0</v>
      </c>
      <c r="E57" s="4">
        <v>0</v>
      </c>
      <c r="L57" s="4">
        <v>32</v>
      </c>
      <c r="M57" s="4">
        <v>7</v>
      </c>
      <c r="N57" s="4">
        <v>3</v>
      </c>
      <c r="O57" s="4">
        <v>0</v>
      </c>
      <c r="P57" s="4">
        <v>33000</v>
      </c>
      <c r="Q57" s="4">
        <v>3100</v>
      </c>
      <c r="R57" s="5">
        <v>7.7000000000000002E-3</v>
      </c>
      <c r="S57" s="4">
        <v>36413</v>
      </c>
      <c r="V57" s="5">
        <v>1.9199999999999998E-2</v>
      </c>
    </row>
    <row r="58" spans="1:22" x14ac:dyDescent="0.2">
      <c r="A58" s="16" t="s">
        <v>275</v>
      </c>
      <c r="B58" s="4">
        <v>0</v>
      </c>
      <c r="C58" s="4">
        <v>0</v>
      </c>
      <c r="D58" s="4">
        <v>0</v>
      </c>
      <c r="E58" s="4">
        <v>0</v>
      </c>
      <c r="L58" s="4">
        <v>24</v>
      </c>
      <c r="M58" s="4">
        <v>20</v>
      </c>
      <c r="N58" s="4">
        <v>1</v>
      </c>
      <c r="O58" s="4">
        <v>6</v>
      </c>
      <c r="P58" s="4">
        <v>19600</v>
      </c>
      <c r="Q58" s="4">
        <v>40900</v>
      </c>
      <c r="R58" s="5">
        <v>-1.4000000000000002E-3</v>
      </c>
      <c r="S58" s="4">
        <v>61101</v>
      </c>
      <c r="V58" s="5">
        <v>5.6000000000000008E-3</v>
      </c>
    </row>
    <row r="59" spans="1:22" x14ac:dyDescent="0.2">
      <c r="A59" s="16" t="s">
        <v>274</v>
      </c>
      <c r="B59" s="4">
        <v>0</v>
      </c>
      <c r="C59" s="4">
        <v>0</v>
      </c>
      <c r="D59" s="4">
        <v>0</v>
      </c>
      <c r="E59" s="4">
        <v>0</v>
      </c>
      <c r="L59" s="4">
        <v>25</v>
      </c>
      <c r="M59" s="4">
        <v>35</v>
      </c>
      <c r="N59" s="4">
        <v>1</v>
      </c>
      <c r="O59" s="4">
        <v>1</v>
      </c>
      <c r="P59" s="4">
        <v>20300</v>
      </c>
      <c r="Q59" s="4">
        <v>32900</v>
      </c>
      <c r="R59" s="5">
        <v>-1.9099999999999999E-2</v>
      </c>
      <c r="S59" s="4">
        <v>55300</v>
      </c>
      <c r="V59" s="5">
        <v>2.7300000000000001E-2</v>
      </c>
    </row>
    <row r="60" spans="1:22" x14ac:dyDescent="0.2">
      <c r="A60" s="16" t="s">
        <v>273</v>
      </c>
      <c r="B60" s="4">
        <v>0</v>
      </c>
      <c r="C60" s="4">
        <v>0</v>
      </c>
      <c r="D60" s="4">
        <v>0</v>
      </c>
      <c r="E60" s="4">
        <v>0</v>
      </c>
      <c r="L60" s="4">
        <v>26</v>
      </c>
      <c r="M60" s="4">
        <v>26</v>
      </c>
      <c r="N60" s="4">
        <v>2</v>
      </c>
      <c r="O60" s="4">
        <v>2</v>
      </c>
      <c r="P60" s="4">
        <v>21100</v>
      </c>
      <c r="Q60" s="4">
        <v>21100</v>
      </c>
      <c r="R60" s="5">
        <v>7.3000000000000001E-3</v>
      </c>
      <c r="S60" s="4">
        <v>53701</v>
      </c>
      <c r="V60" s="5">
        <v>1.89E-2</v>
      </c>
    </row>
    <row r="61" spans="1:22" x14ac:dyDescent="0.2">
      <c r="A61" s="16" t="s">
        <v>268</v>
      </c>
      <c r="B61" s="4">
        <v>0</v>
      </c>
      <c r="C61" s="4">
        <v>0</v>
      </c>
      <c r="D61" s="4">
        <v>0</v>
      </c>
      <c r="E61" s="4">
        <v>0</v>
      </c>
      <c r="L61" s="4">
        <v>14</v>
      </c>
      <c r="M61" s="4">
        <v>58</v>
      </c>
      <c r="N61" s="4">
        <v>2</v>
      </c>
      <c r="O61" s="4">
        <v>13</v>
      </c>
      <c r="P61" s="4">
        <v>17600</v>
      </c>
      <c r="Q61" s="4">
        <v>110400</v>
      </c>
      <c r="R61" s="5">
        <v>-3.8E-3</v>
      </c>
      <c r="S61" s="4">
        <v>128501</v>
      </c>
      <c r="V61" s="5">
        <v>1.37E-2</v>
      </c>
    </row>
    <row r="62" spans="1:22" x14ac:dyDescent="0.2">
      <c r="A62" s="16" t="s">
        <v>266</v>
      </c>
      <c r="B62" s="4">
        <v>0</v>
      </c>
      <c r="C62" s="4">
        <v>0</v>
      </c>
      <c r="D62" s="4">
        <v>0</v>
      </c>
      <c r="E62" s="4">
        <v>0</v>
      </c>
      <c r="L62" s="4">
        <v>31</v>
      </c>
      <c r="M62" s="4">
        <v>31</v>
      </c>
      <c r="N62" s="4">
        <v>2</v>
      </c>
      <c r="O62" s="4">
        <v>1</v>
      </c>
      <c r="P62" s="4">
        <v>27000</v>
      </c>
      <c r="Q62" s="4">
        <v>22600</v>
      </c>
      <c r="R62" s="5">
        <v>1.9E-3</v>
      </c>
      <c r="S62" s="4">
        <v>51172</v>
      </c>
      <c r="V62" s="5">
        <v>1.9E-2</v>
      </c>
    </row>
    <row r="63" spans="1:22" x14ac:dyDescent="0.2">
      <c r="A63" s="16" t="s">
        <v>265</v>
      </c>
      <c r="B63" s="4">
        <v>0</v>
      </c>
      <c r="C63" s="4">
        <v>0</v>
      </c>
      <c r="D63" s="4">
        <v>0</v>
      </c>
      <c r="E63" s="4">
        <v>0</v>
      </c>
      <c r="L63" s="4">
        <v>50</v>
      </c>
      <c r="M63" s="4">
        <v>37</v>
      </c>
      <c r="N63" s="4">
        <v>5</v>
      </c>
      <c r="O63" s="4">
        <v>4</v>
      </c>
      <c r="P63" s="4">
        <v>63200</v>
      </c>
      <c r="Q63" s="4">
        <v>43600</v>
      </c>
      <c r="R63" s="5">
        <v>7.000000000000001E-4</v>
      </c>
      <c r="S63" s="4">
        <v>114804</v>
      </c>
      <c r="V63" s="5">
        <v>1.06E-2</v>
      </c>
    </row>
    <row r="64" spans="1:22" x14ac:dyDescent="0.2">
      <c r="A64" s="16" t="s">
        <v>247</v>
      </c>
      <c r="B64" s="4">
        <v>0</v>
      </c>
      <c r="C64" s="4">
        <v>0</v>
      </c>
      <c r="D64" s="4">
        <v>0</v>
      </c>
      <c r="E64" s="4">
        <v>0</v>
      </c>
      <c r="L64" s="4">
        <v>60</v>
      </c>
      <c r="M64" s="4">
        <v>34</v>
      </c>
      <c r="N64" s="4">
        <v>9</v>
      </c>
      <c r="O64" s="4">
        <v>4</v>
      </c>
      <c r="P64" s="4">
        <v>70700</v>
      </c>
      <c r="Q64" s="4">
        <v>59900</v>
      </c>
      <c r="R64" s="5">
        <v>-5.5000000000000005E-3</v>
      </c>
      <c r="S64" s="4">
        <v>140032</v>
      </c>
      <c r="V64" s="5">
        <v>3.6499999999999998E-2</v>
      </c>
    </row>
    <row r="65" spans="1:22" x14ac:dyDescent="0.2">
      <c r="A65" s="16" t="s">
        <v>239</v>
      </c>
      <c r="B65" s="4">
        <v>0</v>
      </c>
      <c r="C65" s="4">
        <v>0</v>
      </c>
      <c r="D65" s="4">
        <v>0</v>
      </c>
      <c r="E65" s="4">
        <v>0</v>
      </c>
      <c r="L65" s="4">
        <v>30</v>
      </c>
      <c r="M65" s="4">
        <v>51</v>
      </c>
      <c r="N65" s="4">
        <v>1</v>
      </c>
      <c r="O65" s="4">
        <v>3</v>
      </c>
      <c r="P65" s="4">
        <v>17500</v>
      </c>
      <c r="Q65" s="4">
        <v>44700</v>
      </c>
      <c r="R65" s="5">
        <v>2.5000000000000001E-3</v>
      </c>
      <c r="S65" s="4">
        <v>69898</v>
      </c>
      <c r="V65" s="5">
        <v>1.84E-2</v>
      </c>
    </row>
    <row r="66" spans="1:22" x14ac:dyDescent="0.2">
      <c r="A66" s="16" t="s">
        <v>238</v>
      </c>
      <c r="B66" s="4">
        <v>0</v>
      </c>
      <c r="C66" s="4">
        <v>0</v>
      </c>
      <c r="D66" s="4">
        <v>0</v>
      </c>
      <c r="E66" s="4">
        <v>0</v>
      </c>
      <c r="L66" s="4">
        <v>82</v>
      </c>
      <c r="M66" s="4">
        <v>86</v>
      </c>
      <c r="N66" s="4">
        <v>10</v>
      </c>
      <c r="O66" s="4">
        <v>8</v>
      </c>
      <c r="P66" s="4">
        <v>85800</v>
      </c>
      <c r="Q66" s="4">
        <v>92700</v>
      </c>
      <c r="R66" s="5">
        <v>4.58E-2</v>
      </c>
      <c r="S66" s="4">
        <v>187682</v>
      </c>
      <c r="V66" s="5">
        <v>6.7400000000000002E-2</v>
      </c>
    </row>
    <row r="67" spans="1:22" x14ac:dyDescent="0.2">
      <c r="A67" s="16" t="s">
        <v>237</v>
      </c>
      <c r="B67" s="4">
        <v>0</v>
      </c>
      <c r="C67" s="4">
        <v>0</v>
      </c>
      <c r="D67" s="4">
        <v>0</v>
      </c>
      <c r="E67" s="4">
        <v>0</v>
      </c>
      <c r="L67" s="4">
        <v>27</v>
      </c>
      <c r="M67" s="4">
        <v>29</v>
      </c>
      <c r="N67" s="4">
        <v>0</v>
      </c>
      <c r="O67" s="4">
        <v>7</v>
      </c>
      <c r="P67" s="4">
        <v>15200</v>
      </c>
      <c r="Q67" s="4">
        <v>67300</v>
      </c>
      <c r="R67" s="5">
        <v>-4.0000000000000002E-4</v>
      </c>
      <c r="S67" s="4">
        <v>84801</v>
      </c>
      <c r="V67" s="5">
        <v>2.2000000000000002E-2</v>
      </c>
    </row>
    <row r="68" spans="1:22" x14ac:dyDescent="0.2">
      <c r="A68" s="16" t="s">
        <v>233</v>
      </c>
      <c r="B68" s="4">
        <v>0</v>
      </c>
      <c r="C68" s="4">
        <v>0</v>
      </c>
      <c r="D68" s="4">
        <v>0</v>
      </c>
      <c r="E68" s="4">
        <v>0</v>
      </c>
      <c r="L68" s="4">
        <v>70</v>
      </c>
      <c r="M68" s="4">
        <v>26</v>
      </c>
      <c r="N68" s="4">
        <v>5</v>
      </c>
      <c r="O68" s="4">
        <v>0</v>
      </c>
      <c r="P68" s="4">
        <v>70800</v>
      </c>
      <c r="Q68" s="4">
        <v>17400</v>
      </c>
      <c r="R68" s="5">
        <v>1.2199999999999999E-2</v>
      </c>
      <c r="S68" s="4">
        <v>93410</v>
      </c>
      <c r="V68" s="5">
        <v>2.7400000000000001E-2</v>
      </c>
    </row>
    <row r="69" spans="1:22" x14ac:dyDescent="0.2">
      <c r="A69" s="16" t="s">
        <v>232</v>
      </c>
      <c r="B69" s="4">
        <v>0</v>
      </c>
      <c r="C69" s="4">
        <v>0</v>
      </c>
      <c r="D69" s="4">
        <v>0</v>
      </c>
      <c r="E69" s="4">
        <v>0</v>
      </c>
      <c r="R69" s="5">
        <v>-1.6000000000000001E-3</v>
      </c>
      <c r="S69" s="4">
        <v>44201</v>
      </c>
      <c r="V69" s="5">
        <v>1.67E-2</v>
      </c>
    </row>
    <row r="70" spans="1:22" x14ac:dyDescent="0.2">
      <c r="A70" s="16" t="s">
        <v>231</v>
      </c>
      <c r="B70" s="4">
        <v>0</v>
      </c>
      <c r="C70" s="4">
        <v>0</v>
      </c>
      <c r="D70" s="4">
        <v>0</v>
      </c>
      <c r="E70" s="4">
        <v>0</v>
      </c>
      <c r="R70" s="5">
        <v>1.24E-2</v>
      </c>
      <c r="S70" s="4">
        <v>53000</v>
      </c>
      <c r="V70" s="5">
        <v>1.1200000000000002E-2</v>
      </c>
    </row>
    <row r="71" spans="1:22" x14ac:dyDescent="0.2">
      <c r="A71" s="16" t="s">
        <v>230</v>
      </c>
      <c r="B71" s="4">
        <v>0</v>
      </c>
      <c r="C71" s="4">
        <v>0</v>
      </c>
      <c r="D71" s="4">
        <v>0</v>
      </c>
      <c r="E71" s="4">
        <v>0</v>
      </c>
      <c r="R71" s="5">
        <v>6.3E-3</v>
      </c>
      <c r="S71" s="4">
        <v>64418</v>
      </c>
      <c r="V71" s="5">
        <v>1.6899999999999998E-2</v>
      </c>
    </row>
    <row r="72" spans="1:22" x14ac:dyDescent="0.2">
      <c r="A72" s="16" t="s">
        <v>229</v>
      </c>
      <c r="B72" s="4">
        <v>0</v>
      </c>
      <c r="C72" s="4">
        <v>0</v>
      </c>
      <c r="D72" s="4">
        <v>0</v>
      </c>
      <c r="E72" s="4">
        <v>0</v>
      </c>
      <c r="R72" s="5">
        <v>3.8E-3</v>
      </c>
      <c r="S72" s="4">
        <v>33100</v>
      </c>
      <c r="V72" s="5">
        <v>8.5000000000000006E-3</v>
      </c>
    </row>
    <row r="73" spans="1:22" x14ac:dyDescent="0.2">
      <c r="A73" s="16" t="s">
        <v>228</v>
      </c>
      <c r="B73" s="4">
        <v>0</v>
      </c>
      <c r="C73" s="4">
        <v>0</v>
      </c>
      <c r="D73" s="4">
        <v>0</v>
      </c>
      <c r="E73" s="4">
        <v>0</v>
      </c>
      <c r="R73" s="5">
        <v>3.2000000000000002E-3</v>
      </c>
      <c r="S73" s="4">
        <v>58900</v>
      </c>
      <c r="V73" s="5">
        <v>5.6999999999999993E-3</v>
      </c>
    </row>
    <row r="74" spans="1:22" x14ac:dyDescent="0.2">
      <c r="A74" s="16" t="s">
        <v>227</v>
      </c>
      <c r="B74" s="4">
        <v>0</v>
      </c>
      <c r="C74" s="4">
        <v>0</v>
      </c>
      <c r="D74" s="4">
        <v>0</v>
      </c>
      <c r="E74" s="4">
        <v>0</v>
      </c>
      <c r="R74" s="5">
        <v>1.7000000000000001E-3</v>
      </c>
      <c r="S74" s="4">
        <v>25800</v>
      </c>
      <c r="V74" s="5">
        <v>8.6E-3</v>
      </c>
    </row>
    <row r="75" spans="1:22" x14ac:dyDescent="0.2">
      <c r="A75" s="16" t="s">
        <v>221</v>
      </c>
      <c r="B75" s="4">
        <v>0</v>
      </c>
      <c r="C75" s="4">
        <v>0</v>
      </c>
      <c r="D75" s="4">
        <v>0</v>
      </c>
      <c r="E75" s="4">
        <v>0</v>
      </c>
      <c r="R75" s="5">
        <v>1.4000000000000002E-3</v>
      </c>
      <c r="S75" s="4">
        <v>24517</v>
      </c>
      <c r="V75" s="5">
        <v>8.6E-3</v>
      </c>
    </row>
    <row r="76" spans="1:22" x14ac:dyDescent="0.2">
      <c r="A76" s="16" t="s">
        <v>212</v>
      </c>
      <c r="B76" s="4">
        <v>0</v>
      </c>
      <c r="C76" s="4">
        <v>0</v>
      </c>
      <c r="D76" s="4">
        <v>0</v>
      </c>
      <c r="E76" s="4">
        <v>0</v>
      </c>
      <c r="R76" s="5">
        <v>-5.7999999999999996E-3</v>
      </c>
      <c r="S76" s="4">
        <v>98200</v>
      </c>
      <c r="V76" s="5">
        <v>1.15E-2</v>
      </c>
    </row>
    <row r="77" spans="1:22" x14ac:dyDescent="0.2">
      <c r="A77" s="16" t="s">
        <v>211</v>
      </c>
      <c r="B77" s="4">
        <v>0</v>
      </c>
      <c r="C77" s="4">
        <v>0</v>
      </c>
      <c r="D77" s="4">
        <v>0</v>
      </c>
      <c r="E77" s="4">
        <v>0</v>
      </c>
      <c r="R77" s="5">
        <v>-5.1000000000000004E-3</v>
      </c>
      <c r="S77" s="4">
        <v>27428</v>
      </c>
      <c r="V77" s="5">
        <v>1.1299999999999999E-2</v>
      </c>
    </row>
    <row r="78" spans="1:22" x14ac:dyDescent="0.2">
      <c r="A78" s="16" t="s">
        <v>210</v>
      </c>
      <c r="B78" s="4">
        <v>0</v>
      </c>
      <c r="C78" s="4">
        <v>0</v>
      </c>
      <c r="D78" s="4">
        <v>0</v>
      </c>
      <c r="E78" s="4">
        <v>0</v>
      </c>
      <c r="R78" s="5">
        <v>-1.46E-2</v>
      </c>
      <c r="S78" s="4">
        <v>52500</v>
      </c>
      <c r="V78" s="5">
        <v>2.5399999999999999E-2</v>
      </c>
    </row>
    <row r="79" spans="1:22" x14ac:dyDescent="0.2">
      <c r="A79" s="16" t="s">
        <v>209</v>
      </c>
      <c r="B79" s="4">
        <v>0</v>
      </c>
      <c r="C79" s="4">
        <v>0</v>
      </c>
      <c r="D79" s="4">
        <v>0</v>
      </c>
      <c r="E79" s="4">
        <v>0</v>
      </c>
      <c r="R79" s="5">
        <v>1.21E-2</v>
      </c>
      <c r="S79" s="4">
        <v>56292</v>
      </c>
      <c r="V79" s="5">
        <v>1.95E-2</v>
      </c>
    </row>
    <row r="80" spans="1:22" x14ac:dyDescent="0.2">
      <c r="A80" s="16" t="s">
        <v>208</v>
      </c>
      <c r="B80" s="4">
        <v>0</v>
      </c>
      <c r="C80" s="4">
        <v>0</v>
      </c>
      <c r="D80" s="4">
        <v>0</v>
      </c>
      <c r="E80" s="4">
        <v>0</v>
      </c>
      <c r="R80" s="5">
        <v>3.7000000000000002E-3</v>
      </c>
      <c r="S80" s="4">
        <v>110229</v>
      </c>
      <c r="V80" s="5">
        <v>1.41E-2</v>
      </c>
    </row>
    <row r="81" spans="1:22" x14ac:dyDescent="0.2">
      <c r="A81" s="16" t="s">
        <v>207</v>
      </c>
      <c r="B81" s="4">
        <v>0</v>
      </c>
      <c r="C81" s="4">
        <v>0</v>
      </c>
      <c r="D81" s="4">
        <v>0</v>
      </c>
      <c r="E81" s="4">
        <v>0</v>
      </c>
      <c r="R81" s="5">
        <v>2.8999999999999998E-3</v>
      </c>
      <c r="S81" s="4">
        <v>77500</v>
      </c>
      <c r="V81" s="5">
        <v>1.41E-2</v>
      </c>
    </row>
    <row r="82" spans="1:22" x14ac:dyDescent="0.2">
      <c r="A82" s="16" t="s">
        <v>206</v>
      </c>
      <c r="B82" s="4">
        <v>0</v>
      </c>
      <c r="C82" s="4">
        <v>0</v>
      </c>
      <c r="D82" s="4">
        <v>0</v>
      </c>
      <c r="E82" s="4">
        <v>0</v>
      </c>
      <c r="R82" s="5">
        <v>1.6000000000000001E-3</v>
      </c>
      <c r="S82" s="4">
        <v>64955</v>
      </c>
      <c r="V82" s="5">
        <v>1.4199999999999999E-2</v>
      </c>
    </row>
    <row r="83" spans="1:22" x14ac:dyDescent="0.2">
      <c r="A83" s="16" t="s">
        <v>205</v>
      </c>
      <c r="B83" s="4">
        <v>0</v>
      </c>
      <c r="C83" s="4">
        <v>0</v>
      </c>
      <c r="D83" s="4">
        <v>0</v>
      </c>
      <c r="E83" s="4">
        <v>0</v>
      </c>
      <c r="R83" s="5">
        <v>1.4000000000000002E-3</v>
      </c>
      <c r="S83" s="4">
        <v>38501</v>
      </c>
      <c r="V83" s="5">
        <v>1.7000000000000001E-2</v>
      </c>
    </row>
    <row r="84" spans="1:22" x14ac:dyDescent="0.2">
      <c r="A84" s="16" t="s">
        <v>204</v>
      </c>
      <c r="B84" s="4">
        <v>0</v>
      </c>
      <c r="C84" s="4">
        <v>0</v>
      </c>
      <c r="D84" s="4">
        <v>0</v>
      </c>
      <c r="E84" s="4">
        <v>0</v>
      </c>
      <c r="R84" s="5">
        <v>-1.6399999999999998E-2</v>
      </c>
      <c r="S84" s="4">
        <v>112360</v>
      </c>
      <c r="V84" s="5">
        <v>3.0899999999999997E-2</v>
      </c>
    </row>
    <row r="85" spans="1:22" x14ac:dyDescent="0.2">
      <c r="A85" s="16" t="s">
        <v>203</v>
      </c>
      <c r="B85" s="4">
        <v>0</v>
      </c>
      <c r="C85" s="4">
        <v>0</v>
      </c>
      <c r="D85" s="4">
        <v>0</v>
      </c>
      <c r="E85" s="4">
        <v>0</v>
      </c>
      <c r="R85" s="5">
        <v>1.7000000000000001E-3</v>
      </c>
      <c r="S85" s="4">
        <v>79415</v>
      </c>
      <c r="V85" s="5">
        <v>1.6799999999999999E-2</v>
      </c>
    </row>
    <row r="86" spans="1:22" x14ac:dyDescent="0.2">
      <c r="A86" s="16" t="s">
        <v>202</v>
      </c>
      <c r="B86" s="4">
        <v>0</v>
      </c>
      <c r="C86" s="4">
        <v>0</v>
      </c>
      <c r="D86" s="4">
        <v>0</v>
      </c>
      <c r="E86" s="4">
        <v>0</v>
      </c>
      <c r="R86" s="5">
        <v>1.49E-2</v>
      </c>
      <c r="S86" s="4">
        <v>62949</v>
      </c>
      <c r="V86" s="5">
        <v>1.41E-2</v>
      </c>
    </row>
    <row r="87" spans="1:22" x14ac:dyDescent="0.2">
      <c r="A87" s="16" t="s">
        <v>201</v>
      </c>
      <c r="B87" s="4">
        <v>0</v>
      </c>
      <c r="C87" s="4">
        <v>0</v>
      </c>
      <c r="D87" s="4">
        <v>0</v>
      </c>
      <c r="E87" s="4">
        <v>0</v>
      </c>
      <c r="R87" s="5">
        <v>2.4900000000000002E-2</v>
      </c>
      <c r="S87" s="4">
        <v>70433</v>
      </c>
      <c r="V87" s="5">
        <v>3.1099999999999999E-2</v>
      </c>
    </row>
    <row r="88" spans="1:22" x14ac:dyDescent="0.2">
      <c r="A88" s="16" t="s">
        <v>200</v>
      </c>
      <c r="B88" s="4">
        <v>0</v>
      </c>
      <c r="C88" s="4">
        <v>0</v>
      </c>
      <c r="D88" s="4">
        <v>0</v>
      </c>
      <c r="E88" s="4">
        <v>0</v>
      </c>
      <c r="R88" s="5">
        <v>-6.8999999999999999E-3</v>
      </c>
      <c r="S88" s="4">
        <v>22001</v>
      </c>
      <c r="V88" s="5">
        <v>2.3E-2</v>
      </c>
    </row>
    <row r="89" spans="1:22" x14ac:dyDescent="0.2">
      <c r="A89" s="16" t="s">
        <v>199</v>
      </c>
      <c r="B89" s="4">
        <v>0</v>
      </c>
      <c r="C89" s="4">
        <v>0</v>
      </c>
      <c r="D89" s="4">
        <v>0</v>
      </c>
      <c r="E89" s="4">
        <v>0</v>
      </c>
      <c r="R89" s="5">
        <v>2.3E-3</v>
      </c>
      <c r="S89" s="4">
        <v>33300</v>
      </c>
      <c r="V89" s="5">
        <v>8.6999999999999994E-3</v>
      </c>
    </row>
    <row r="90" spans="1:22" x14ac:dyDescent="0.2">
      <c r="A90" s="16" t="s">
        <v>198</v>
      </c>
      <c r="B90" s="4">
        <v>0</v>
      </c>
      <c r="C90" s="4">
        <v>0</v>
      </c>
      <c r="D90" s="4">
        <v>0</v>
      </c>
      <c r="E90" s="4">
        <v>0</v>
      </c>
      <c r="R90" s="5">
        <v>7.9000000000000008E-3</v>
      </c>
      <c r="S90" s="4">
        <v>12159</v>
      </c>
      <c r="V90" s="5">
        <v>5.8999999999999999E-3</v>
      </c>
    </row>
    <row r="91" spans="1:22" x14ac:dyDescent="0.2">
      <c r="A91" s="16" t="s">
        <v>197</v>
      </c>
      <c r="B91" s="4">
        <v>0</v>
      </c>
      <c r="C91" s="4">
        <v>0</v>
      </c>
      <c r="D91" s="4">
        <v>0</v>
      </c>
      <c r="E91" s="4">
        <v>0</v>
      </c>
      <c r="R91" s="5">
        <v>-6.0999999999999995E-3</v>
      </c>
      <c r="S91" s="4">
        <v>26400</v>
      </c>
      <c r="V91" s="5">
        <v>1.46E-2</v>
      </c>
    </row>
    <row r="92" spans="1:22" x14ac:dyDescent="0.2">
      <c r="A92" s="16" t="s">
        <v>196</v>
      </c>
      <c r="B92" s="4">
        <v>0</v>
      </c>
      <c r="C92" s="4">
        <v>0</v>
      </c>
      <c r="D92" s="4">
        <v>0</v>
      </c>
      <c r="E92" s="4">
        <v>0</v>
      </c>
      <c r="R92" s="5">
        <v>6.6E-3</v>
      </c>
      <c r="S92" s="4">
        <v>34300</v>
      </c>
      <c r="V92" s="5">
        <v>5.8999999999999999E-3</v>
      </c>
    </row>
    <row r="93" spans="1:22" x14ac:dyDescent="0.2">
      <c r="A93" s="16" t="s">
        <v>195</v>
      </c>
      <c r="B93" s="4">
        <v>0</v>
      </c>
      <c r="C93" s="4">
        <v>0</v>
      </c>
      <c r="D93" s="4">
        <v>0</v>
      </c>
      <c r="E93" s="4">
        <v>0</v>
      </c>
      <c r="R93" s="5">
        <v>-2.23E-2</v>
      </c>
      <c r="S93" s="4">
        <v>104617</v>
      </c>
      <c r="V93" s="5">
        <v>2.8799999999999999E-2</v>
      </c>
    </row>
    <row r="94" spans="1:22" x14ac:dyDescent="0.2">
      <c r="A94" s="16" t="s">
        <v>194</v>
      </c>
      <c r="B94" s="4">
        <v>0</v>
      </c>
      <c r="C94" s="4">
        <v>0</v>
      </c>
      <c r="D94" s="4">
        <v>0</v>
      </c>
      <c r="E94" s="4">
        <v>0</v>
      </c>
      <c r="R94" s="5">
        <v>-7.1999999999999998E-3</v>
      </c>
      <c r="S94" s="4">
        <v>99204</v>
      </c>
      <c r="V94" s="5">
        <v>8.6E-3</v>
      </c>
    </row>
    <row r="95" spans="1:22" x14ac:dyDescent="0.2">
      <c r="A95" s="16" t="s">
        <v>193</v>
      </c>
      <c r="B95" s="4">
        <v>0</v>
      </c>
      <c r="C95" s="4">
        <v>0</v>
      </c>
      <c r="D95" s="4">
        <v>0</v>
      </c>
      <c r="E95" s="4">
        <v>0</v>
      </c>
      <c r="R95" s="5">
        <v>6.8000000000000005E-3</v>
      </c>
      <c r="S95" s="4">
        <v>25546</v>
      </c>
      <c r="V95" s="5">
        <v>1.7000000000000001E-2</v>
      </c>
    </row>
    <row r="96" spans="1:22" x14ac:dyDescent="0.2">
      <c r="A96" s="16" t="s">
        <v>192</v>
      </c>
      <c r="B96" s="4">
        <v>0</v>
      </c>
      <c r="C96" s="4">
        <v>0</v>
      </c>
      <c r="D96" s="4">
        <v>0</v>
      </c>
      <c r="E96" s="4">
        <v>0</v>
      </c>
      <c r="R96" s="5">
        <v>1.09E-2</v>
      </c>
      <c r="S96" s="4">
        <v>37115</v>
      </c>
      <c r="V96" s="5">
        <v>1.7100000000000001E-2</v>
      </c>
    </row>
    <row r="97" spans="1:22" x14ac:dyDescent="0.2">
      <c r="A97" s="16" t="s">
        <v>191</v>
      </c>
      <c r="B97" s="4">
        <v>0</v>
      </c>
      <c r="C97" s="4">
        <v>0</v>
      </c>
      <c r="D97" s="4">
        <v>0</v>
      </c>
      <c r="E97" s="4">
        <v>0</v>
      </c>
      <c r="R97" s="5">
        <v>-6.1999999999999998E-3</v>
      </c>
      <c r="S97" s="4">
        <v>32415</v>
      </c>
      <c r="V97" s="5">
        <v>3.44E-2</v>
      </c>
    </row>
    <row r="98" spans="1:22" x14ac:dyDescent="0.2">
      <c r="A98" s="16" t="s">
        <v>190</v>
      </c>
      <c r="B98" s="4">
        <v>0</v>
      </c>
      <c r="C98" s="4">
        <v>0</v>
      </c>
      <c r="D98" s="4">
        <v>0</v>
      </c>
      <c r="E98" s="4">
        <v>0</v>
      </c>
      <c r="R98" s="5">
        <v>-9.1000000000000004E-3</v>
      </c>
      <c r="S98" s="4">
        <v>98900</v>
      </c>
      <c r="V98" s="5">
        <v>2.8399999999999998E-2</v>
      </c>
    </row>
    <row r="99" spans="1:22" x14ac:dyDescent="0.2">
      <c r="A99" s="16" t="s">
        <v>189</v>
      </c>
      <c r="B99" s="4">
        <v>0</v>
      </c>
      <c r="C99" s="4">
        <v>0</v>
      </c>
      <c r="D99" s="4">
        <v>0</v>
      </c>
      <c r="E99" s="4">
        <v>0</v>
      </c>
      <c r="R99" s="5">
        <v>-5.1000000000000004E-3</v>
      </c>
      <c r="S99" s="4">
        <v>53001</v>
      </c>
      <c r="V99" s="5">
        <v>1.7000000000000001E-2</v>
      </c>
    </row>
    <row r="100" spans="1:22" x14ac:dyDescent="0.2">
      <c r="A100" s="16" t="s">
        <v>188</v>
      </c>
      <c r="B100" s="4">
        <v>0</v>
      </c>
      <c r="C100" s="4">
        <v>0</v>
      </c>
      <c r="D100" s="4">
        <v>0</v>
      </c>
      <c r="E100" s="4">
        <v>0</v>
      </c>
      <c r="R100" s="5">
        <v>1.7899999999999999E-2</v>
      </c>
      <c r="S100" s="4">
        <v>72320</v>
      </c>
      <c r="V100" s="5">
        <v>3.6499999999999998E-2</v>
      </c>
    </row>
    <row r="101" spans="1:22" x14ac:dyDescent="0.2">
      <c r="A101" s="16" t="s">
        <v>187</v>
      </c>
      <c r="B101" s="4">
        <v>0</v>
      </c>
      <c r="C101" s="4">
        <v>0</v>
      </c>
      <c r="D101" s="4">
        <v>0</v>
      </c>
      <c r="E101" s="4">
        <v>0</v>
      </c>
      <c r="R101" s="5">
        <v>5.6000000000000008E-3</v>
      </c>
      <c r="S101" s="4">
        <v>105038</v>
      </c>
      <c r="V101" s="5">
        <v>1.15E-2</v>
      </c>
    </row>
    <row r="102" spans="1:22" x14ac:dyDescent="0.2">
      <c r="A102" s="16" t="s">
        <v>186</v>
      </c>
      <c r="B102" s="4">
        <v>0</v>
      </c>
      <c r="C102" s="4">
        <v>0</v>
      </c>
      <c r="D102" s="4">
        <v>0</v>
      </c>
      <c r="E102" s="4">
        <v>0</v>
      </c>
      <c r="R102" s="5">
        <v>3.5999999999999999E-3</v>
      </c>
      <c r="S102" s="4">
        <v>116767</v>
      </c>
      <c r="V102" s="5">
        <v>1.7399999999999999E-2</v>
      </c>
    </row>
    <row r="103" spans="1:22" x14ac:dyDescent="0.2">
      <c r="A103" s="16" t="s">
        <v>185</v>
      </c>
      <c r="B103" s="4">
        <v>0</v>
      </c>
      <c r="C103" s="4">
        <v>0</v>
      </c>
      <c r="D103" s="4">
        <v>0</v>
      </c>
      <c r="E103" s="4">
        <v>0</v>
      </c>
      <c r="R103" s="5">
        <v>-4.7999999999999996E-3</v>
      </c>
      <c r="S103" s="4">
        <v>172934</v>
      </c>
      <c r="V103" s="5">
        <v>2.8500000000000001E-2</v>
      </c>
    </row>
    <row r="104" spans="1:22" x14ac:dyDescent="0.2">
      <c r="A104" s="16" t="s">
        <v>184</v>
      </c>
      <c r="B104" s="4">
        <v>0</v>
      </c>
      <c r="C104" s="4">
        <v>0</v>
      </c>
      <c r="D104" s="4">
        <v>0</v>
      </c>
      <c r="E104" s="4">
        <v>0</v>
      </c>
      <c r="R104" s="5">
        <v>3.0800000000000001E-2</v>
      </c>
      <c r="S104" s="4">
        <v>175929</v>
      </c>
      <c r="V104" s="5">
        <v>2.3E-2</v>
      </c>
    </row>
    <row r="105" spans="1:22" x14ac:dyDescent="0.2">
      <c r="A105" s="16" t="s">
        <v>183</v>
      </c>
      <c r="B105" s="4">
        <v>0</v>
      </c>
      <c r="C105" s="4">
        <v>0</v>
      </c>
      <c r="D105" s="4">
        <v>0</v>
      </c>
      <c r="E105" s="4">
        <v>0</v>
      </c>
      <c r="R105" s="5">
        <v>2.69E-2</v>
      </c>
      <c r="S105" s="4">
        <v>129400</v>
      </c>
      <c r="V105" s="5">
        <v>6.4000000000000001E-2</v>
      </c>
    </row>
    <row r="106" spans="1:22" x14ac:dyDescent="0.2">
      <c r="A106" s="16" t="s">
        <v>182</v>
      </c>
      <c r="B106" s="4">
        <v>0</v>
      </c>
      <c r="C106" s="4">
        <v>0</v>
      </c>
      <c r="D106" s="4">
        <v>0</v>
      </c>
      <c r="E106" s="4">
        <v>0</v>
      </c>
      <c r="R106" s="5">
        <v>1.44E-2</v>
      </c>
      <c r="S106" s="4">
        <v>115353</v>
      </c>
      <c r="V106" s="5">
        <v>4.2300000000000004E-2</v>
      </c>
    </row>
    <row r="107" spans="1:22" x14ac:dyDescent="0.2">
      <c r="A107" s="16" t="s">
        <v>181</v>
      </c>
      <c r="B107" s="4">
        <v>0</v>
      </c>
      <c r="C107" s="4">
        <v>0</v>
      </c>
      <c r="D107" s="4">
        <v>0</v>
      </c>
      <c r="E107" s="4">
        <v>0</v>
      </c>
      <c r="R107" s="5">
        <v>2.4500000000000001E-2</v>
      </c>
      <c r="S107" s="4">
        <v>122543</v>
      </c>
      <c r="V107" s="5">
        <v>2.1700000000000001E-2</v>
      </c>
    </row>
    <row r="108" spans="1:22" x14ac:dyDescent="0.2">
      <c r="A108" s="16" t="s">
        <v>180</v>
      </c>
      <c r="B108" s="4">
        <v>0</v>
      </c>
      <c r="C108" s="4">
        <v>0</v>
      </c>
      <c r="D108" s="4">
        <v>0</v>
      </c>
      <c r="E108" s="4">
        <v>0</v>
      </c>
      <c r="R108" s="5">
        <v>2.2599999999999999E-2</v>
      </c>
      <c r="S108" s="4">
        <v>81921</v>
      </c>
      <c r="V108" s="5">
        <v>3.4500000000000003E-2</v>
      </c>
    </row>
    <row r="109" spans="1:22" x14ac:dyDescent="0.2">
      <c r="A109" s="16" t="s">
        <v>179</v>
      </c>
      <c r="B109" s="4">
        <v>0</v>
      </c>
      <c r="C109" s="4">
        <v>0</v>
      </c>
      <c r="D109" s="4">
        <v>0</v>
      </c>
      <c r="E109" s="4">
        <v>0</v>
      </c>
      <c r="R109" s="5">
        <v>3.0499999999999999E-2</v>
      </c>
      <c r="S109" s="4">
        <v>284247</v>
      </c>
      <c r="V109" s="5">
        <v>5.9800000000000006E-2</v>
      </c>
    </row>
    <row r="110" spans="1:22" x14ac:dyDescent="0.2">
      <c r="A110" s="16" t="s">
        <v>178</v>
      </c>
      <c r="B110" s="4">
        <v>0</v>
      </c>
      <c r="C110" s="4">
        <v>0</v>
      </c>
      <c r="D110" s="4">
        <v>0</v>
      </c>
      <c r="E110" s="4">
        <v>0</v>
      </c>
      <c r="R110" s="5">
        <v>-9.7999999999999997E-3</v>
      </c>
      <c r="S110" s="4">
        <v>90691</v>
      </c>
      <c r="V110" s="5">
        <v>2.6600000000000002E-2</v>
      </c>
    </row>
    <row r="111" spans="1:22" x14ac:dyDescent="0.2">
      <c r="A111" s="16" t="s">
        <v>177</v>
      </c>
      <c r="B111" s="4">
        <v>0</v>
      </c>
      <c r="C111" s="4">
        <v>0</v>
      </c>
      <c r="D111" s="4">
        <v>0</v>
      </c>
      <c r="E111" s="4">
        <v>0</v>
      </c>
      <c r="R111" s="5">
        <v>-2.35E-2</v>
      </c>
      <c r="S111" s="4">
        <v>81116</v>
      </c>
      <c r="V111" s="5">
        <v>4.5400000000000003E-2</v>
      </c>
    </row>
    <row r="112" spans="1:22" x14ac:dyDescent="0.2">
      <c r="A112" s="16" t="s">
        <v>176</v>
      </c>
      <c r="B112" s="4">
        <v>0</v>
      </c>
      <c r="C112" s="4">
        <v>0</v>
      </c>
      <c r="D112" s="4">
        <v>0</v>
      </c>
      <c r="E112" s="4">
        <v>0</v>
      </c>
      <c r="R112" s="5">
        <v>-3.6299999999999999E-2</v>
      </c>
      <c r="S112" s="4">
        <v>136828</v>
      </c>
      <c r="V112" s="5">
        <v>7.4099999999999999E-2</v>
      </c>
    </row>
    <row r="113" spans="1:22" x14ac:dyDescent="0.2">
      <c r="A113" s="16"/>
      <c r="B113" s="4"/>
      <c r="C113" s="4"/>
      <c r="D113" s="4"/>
      <c r="E113" s="4"/>
      <c r="F113" s="4"/>
      <c r="L113" s="4"/>
      <c r="M113" s="4"/>
      <c r="N113" s="4"/>
      <c r="O113" s="4"/>
      <c r="P113" s="4"/>
      <c r="Q113" s="4"/>
      <c r="R113" s="5"/>
      <c r="S113" s="4"/>
      <c r="V113" s="5"/>
    </row>
    <row r="114" spans="1:22" x14ac:dyDescent="0.2">
      <c r="A114" s="16"/>
      <c r="B114" s="4"/>
      <c r="C114" s="4"/>
      <c r="D114" s="4"/>
      <c r="E114" s="4"/>
      <c r="F114" s="4"/>
      <c r="L114" s="4"/>
      <c r="M114" s="4"/>
      <c r="N114" s="4"/>
      <c r="O114" s="4"/>
      <c r="P114" s="4"/>
      <c r="Q114" s="4"/>
      <c r="R114" s="5"/>
      <c r="S114" s="4"/>
      <c r="V114" s="5"/>
    </row>
    <row r="115" spans="1:22" x14ac:dyDescent="0.2">
      <c r="A115" s="16"/>
      <c r="B115" s="4"/>
      <c r="C115" s="4"/>
      <c r="D115" s="4"/>
      <c r="E115" s="4"/>
      <c r="F115" s="4"/>
      <c r="L115" s="4"/>
      <c r="M115" s="4"/>
      <c r="N115" s="4"/>
      <c r="O115" s="4"/>
      <c r="P115" s="4"/>
      <c r="Q115" s="4"/>
      <c r="R115" s="5"/>
      <c r="S115" s="4"/>
      <c r="V115" s="5"/>
    </row>
    <row r="116" spans="1:22" x14ac:dyDescent="0.2">
      <c r="A116" s="16"/>
      <c r="B116" s="4"/>
      <c r="C116" s="4"/>
      <c r="D116" s="4"/>
      <c r="E116" s="4"/>
      <c r="F116" s="4"/>
      <c r="L116" s="4"/>
      <c r="M116" s="4"/>
      <c r="N116" s="4"/>
      <c r="O116" s="4"/>
      <c r="P116" s="4"/>
      <c r="Q116" s="4"/>
      <c r="R116" s="5"/>
      <c r="S116" s="4"/>
      <c r="V116" s="5"/>
    </row>
    <row r="117" spans="1:22" x14ac:dyDescent="0.2">
      <c r="A117" s="16"/>
      <c r="B117" s="4"/>
      <c r="C117" s="4"/>
      <c r="D117" s="4"/>
      <c r="E117" s="4"/>
      <c r="F117" s="4"/>
      <c r="L117" s="4"/>
      <c r="M117" s="4"/>
      <c r="N117" s="4"/>
      <c r="O117" s="4"/>
      <c r="P117" s="4"/>
      <c r="Q117" s="4"/>
      <c r="R117" s="5"/>
      <c r="S117" s="4"/>
      <c r="V117" s="5"/>
    </row>
    <row r="118" spans="1:22" x14ac:dyDescent="0.2">
      <c r="A118" s="16"/>
      <c r="B118" s="4"/>
      <c r="C118" s="4"/>
      <c r="D118" s="4"/>
      <c r="E118" s="4"/>
      <c r="F118" s="4"/>
      <c r="L118" s="4"/>
      <c r="M118" s="4"/>
      <c r="N118" s="4"/>
      <c r="O118" s="4"/>
      <c r="P118" s="4"/>
      <c r="Q118" s="4"/>
      <c r="R118" s="5"/>
      <c r="S118" s="4"/>
      <c r="V118" s="5"/>
    </row>
    <row r="119" spans="1:22" x14ac:dyDescent="0.2">
      <c r="A119" s="16"/>
      <c r="B119" s="4"/>
      <c r="C119" s="4"/>
      <c r="D119" s="4"/>
      <c r="E119" s="4"/>
      <c r="F119" s="4"/>
      <c r="L119" s="4"/>
      <c r="M119" s="4"/>
      <c r="N119" s="4"/>
      <c r="O119" s="4"/>
      <c r="P119" s="4"/>
      <c r="Q119" s="4"/>
      <c r="R119" s="5"/>
      <c r="S119" s="4"/>
      <c r="V119" s="5"/>
    </row>
    <row r="120" spans="1:22" x14ac:dyDescent="0.2">
      <c r="A120" s="16"/>
      <c r="B120" s="4"/>
      <c r="C120" s="4"/>
      <c r="D120" s="4"/>
      <c r="E120" s="4"/>
      <c r="F120" s="4"/>
      <c r="L120" s="4"/>
      <c r="M120" s="4"/>
      <c r="N120" s="4"/>
      <c r="O120" s="4"/>
      <c r="P120" s="4"/>
      <c r="Q120" s="4"/>
      <c r="R120" s="5"/>
      <c r="S120" s="4"/>
      <c r="V120" s="5"/>
    </row>
    <row r="121" spans="1:22" x14ac:dyDescent="0.2">
      <c r="A121" s="16"/>
      <c r="B121" s="4"/>
      <c r="C121" s="4"/>
      <c r="D121" s="4"/>
      <c r="E121" s="4"/>
      <c r="F121" s="4"/>
      <c r="R121" s="5"/>
      <c r="S121" s="4"/>
      <c r="V121" s="5"/>
    </row>
    <row r="122" spans="1:22" x14ac:dyDescent="0.2">
      <c r="A122" s="16"/>
      <c r="B122" s="4"/>
      <c r="C122" s="4"/>
      <c r="D122" s="4"/>
      <c r="E122" s="4"/>
      <c r="F122" s="4"/>
      <c r="R122" s="5"/>
      <c r="S122" s="4"/>
      <c r="V122" s="5"/>
    </row>
    <row r="123" spans="1:22" x14ac:dyDescent="0.2">
      <c r="A123" s="16"/>
      <c r="B123" s="4"/>
      <c r="C123" s="4"/>
      <c r="D123" s="4"/>
      <c r="E123" s="4"/>
      <c r="F123" s="4"/>
      <c r="R123" s="5"/>
      <c r="S123" s="4"/>
      <c r="V123" s="5"/>
    </row>
    <row r="124" spans="1:22" x14ac:dyDescent="0.2">
      <c r="A124" s="16"/>
      <c r="B124" s="4"/>
      <c r="C124" s="4"/>
      <c r="D124" s="4"/>
      <c r="E124" s="4"/>
      <c r="F124" s="4"/>
      <c r="R124" s="5"/>
      <c r="S124" s="4"/>
      <c r="V124" s="5"/>
    </row>
    <row r="125" spans="1:22" x14ac:dyDescent="0.2">
      <c r="A125" s="16"/>
      <c r="B125" s="4"/>
      <c r="C125" s="4"/>
      <c r="D125" s="4"/>
      <c r="E125" s="4"/>
      <c r="F125" s="4"/>
      <c r="R125" s="5"/>
      <c r="S125" s="4"/>
      <c r="V125" s="5"/>
    </row>
    <row r="126" spans="1:22" x14ac:dyDescent="0.2">
      <c r="A126" s="16"/>
      <c r="B126" s="4"/>
      <c r="C126" s="4"/>
      <c r="D126" s="4"/>
      <c r="E126" s="4"/>
      <c r="F126" s="4"/>
      <c r="R126" s="5"/>
      <c r="S126" s="4"/>
      <c r="V126" s="5"/>
    </row>
    <row r="127" spans="1:22" x14ac:dyDescent="0.2">
      <c r="A127" s="16"/>
      <c r="B127" s="4"/>
      <c r="C127" s="4"/>
      <c r="D127" s="4"/>
      <c r="E127" s="4"/>
      <c r="F127" s="4"/>
      <c r="R127" s="5"/>
      <c r="S127" s="4"/>
      <c r="V127" s="5"/>
    </row>
    <row r="128" spans="1:22" x14ac:dyDescent="0.2">
      <c r="A128" s="16"/>
      <c r="B128" s="4"/>
      <c r="C128" s="4"/>
      <c r="D128" s="4"/>
      <c r="E128" s="4"/>
      <c r="F128" s="4"/>
      <c r="R128" s="5"/>
      <c r="S128" s="4"/>
      <c r="V128" s="5"/>
    </row>
    <row r="129" spans="1:22" x14ac:dyDescent="0.2">
      <c r="A129" s="16"/>
      <c r="B129" s="4"/>
      <c r="C129" s="4"/>
      <c r="D129" s="4"/>
      <c r="E129" s="4"/>
      <c r="F129" s="4"/>
      <c r="R129" s="5"/>
      <c r="S129" s="4"/>
      <c r="V129" s="5"/>
    </row>
    <row r="130" spans="1:22" x14ac:dyDescent="0.2">
      <c r="A130" s="16"/>
      <c r="B130" s="4"/>
      <c r="C130" s="4"/>
      <c r="D130" s="4"/>
      <c r="E130" s="4"/>
      <c r="F130" s="4"/>
      <c r="R130" s="5"/>
      <c r="S130" s="4"/>
      <c r="V130" s="5"/>
    </row>
    <row r="131" spans="1:22" x14ac:dyDescent="0.2">
      <c r="A131" s="16"/>
      <c r="B131" s="4"/>
      <c r="C131" s="4"/>
      <c r="D131" s="4"/>
      <c r="E131" s="4"/>
      <c r="F131" s="4"/>
      <c r="R131" s="5"/>
      <c r="S131" s="4"/>
      <c r="V131" s="5"/>
    </row>
    <row r="132" spans="1:22" x14ac:dyDescent="0.2">
      <c r="A132" s="16"/>
      <c r="B132" s="4"/>
      <c r="C132" s="4"/>
      <c r="D132" s="4"/>
      <c r="E132" s="4"/>
      <c r="F132" s="4"/>
      <c r="R132" s="5"/>
      <c r="S132" s="4"/>
      <c r="V132" s="5"/>
    </row>
    <row r="133" spans="1:22" x14ac:dyDescent="0.2">
      <c r="A133" s="16"/>
      <c r="B133" s="4"/>
      <c r="C133" s="4"/>
      <c r="D133" s="4"/>
      <c r="E133" s="4"/>
      <c r="F133" s="4"/>
      <c r="R133" s="5"/>
      <c r="S133" s="4"/>
      <c r="V133" s="5"/>
    </row>
    <row r="134" spans="1:22" x14ac:dyDescent="0.2">
      <c r="A134" s="16"/>
      <c r="B134" s="4"/>
      <c r="C134" s="4"/>
      <c r="D134" s="4"/>
      <c r="E134" s="4"/>
      <c r="F134" s="4"/>
      <c r="R134" s="5"/>
      <c r="S134" s="4"/>
      <c r="V134" s="5"/>
    </row>
    <row r="135" spans="1:22" x14ac:dyDescent="0.2">
      <c r="A135" s="16"/>
      <c r="B135" s="4"/>
      <c r="C135" s="4"/>
      <c r="D135" s="4"/>
      <c r="E135" s="4"/>
      <c r="F135" s="4"/>
      <c r="R135" s="5"/>
      <c r="S135" s="4"/>
      <c r="V135" s="5"/>
    </row>
    <row r="136" spans="1:22" x14ac:dyDescent="0.2">
      <c r="A136" s="16"/>
      <c r="B136" s="4"/>
      <c r="C136" s="4"/>
      <c r="D136" s="4"/>
      <c r="E136" s="4"/>
      <c r="F136" s="4"/>
      <c r="R136" s="5"/>
      <c r="S136" s="4"/>
      <c r="V136" s="5"/>
    </row>
    <row r="137" spans="1:22" x14ac:dyDescent="0.2">
      <c r="A137" s="16"/>
      <c r="B137" s="4"/>
      <c r="C137" s="4"/>
      <c r="D137" s="4"/>
      <c r="E137" s="4"/>
      <c r="F137" s="4"/>
      <c r="R137" s="5"/>
      <c r="S137" s="4"/>
      <c r="V137" s="5"/>
    </row>
    <row r="138" spans="1:22" x14ac:dyDescent="0.2">
      <c r="A138" s="16"/>
      <c r="B138" s="4"/>
      <c r="C138" s="4"/>
      <c r="D138" s="4"/>
      <c r="E138" s="4"/>
      <c r="F138" s="4"/>
      <c r="R138" s="5"/>
      <c r="S138" s="4"/>
      <c r="V138" s="5"/>
    </row>
    <row r="139" spans="1:22" x14ac:dyDescent="0.2">
      <c r="A139" s="16"/>
      <c r="B139" s="4"/>
      <c r="C139" s="4"/>
      <c r="D139" s="4"/>
      <c r="E139" s="4"/>
      <c r="F139" s="4"/>
      <c r="R139" s="5"/>
      <c r="S139" s="4"/>
      <c r="V139" s="5"/>
    </row>
    <row r="140" spans="1:22" x14ac:dyDescent="0.2">
      <c r="A140" s="16"/>
      <c r="B140" s="4"/>
      <c r="C140" s="4"/>
      <c r="D140" s="4"/>
      <c r="E140" s="4"/>
      <c r="F140" s="4"/>
      <c r="R140" s="5"/>
      <c r="S140" s="4"/>
      <c r="V140" s="5"/>
    </row>
    <row r="141" spans="1:22" x14ac:dyDescent="0.2">
      <c r="A141" s="16"/>
      <c r="B141" s="4"/>
      <c r="C141" s="4"/>
      <c r="D141" s="4"/>
      <c r="E141" s="4"/>
      <c r="F141" s="4"/>
      <c r="R141" s="5"/>
      <c r="S141" s="4"/>
      <c r="V141" s="5"/>
    </row>
    <row r="142" spans="1:22" x14ac:dyDescent="0.2">
      <c r="A142" s="16"/>
      <c r="B142" s="4"/>
      <c r="C142" s="4"/>
      <c r="D142" s="4"/>
      <c r="E142" s="4"/>
      <c r="F142" s="4"/>
      <c r="R142" s="5"/>
      <c r="S142" s="4"/>
      <c r="V142" s="5"/>
    </row>
    <row r="143" spans="1:22" x14ac:dyDescent="0.2">
      <c r="A143" s="16"/>
      <c r="B143" s="4"/>
      <c r="C143" s="4"/>
      <c r="D143" s="4"/>
      <c r="E143" s="4"/>
      <c r="F143" s="4"/>
      <c r="R143" s="5"/>
      <c r="S143" s="4"/>
      <c r="V143" s="5"/>
    </row>
    <row r="144" spans="1:22" x14ac:dyDescent="0.2">
      <c r="A144" s="16"/>
      <c r="B144" s="4"/>
      <c r="C144" s="4"/>
      <c r="D144" s="4"/>
      <c r="E144" s="4"/>
      <c r="F144" s="4"/>
      <c r="R144" s="5"/>
      <c r="S144" s="4"/>
      <c r="V144" s="5"/>
    </row>
    <row r="145" spans="1:22" x14ac:dyDescent="0.2">
      <c r="A145" s="16"/>
      <c r="B145" s="4"/>
      <c r="C145" s="4"/>
      <c r="D145" s="4"/>
      <c r="E145" s="4"/>
      <c r="F145" s="4"/>
      <c r="R145" s="5"/>
      <c r="S145" s="4"/>
      <c r="V145" s="5"/>
    </row>
    <row r="146" spans="1:22" x14ac:dyDescent="0.2">
      <c r="A146" s="16"/>
      <c r="B146" s="4"/>
      <c r="C146" s="4"/>
      <c r="D146" s="4"/>
      <c r="E146" s="4"/>
      <c r="F146" s="4"/>
      <c r="R146" s="5"/>
      <c r="S146" s="4"/>
      <c r="V146" s="5"/>
    </row>
    <row r="147" spans="1:22" x14ac:dyDescent="0.2">
      <c r="A147" s="16"/>
      <c r="B147" s="4"/>
      <c r="C147" s="4"/>
      <c r="D147" s="4"/>
      <c r="E147" s="4"/>
      <c r="F147" s="4"/>
      <c r="R147" s="5"/>
      <c r="S147" s="4"/>
      <c r="V147" s="5"/>
    </row>
    <row r="148" spans="1:22" x14ac:dyDescent="0.2">
      <c r="A148" s="16"/>
      <c r="B148" s="4"/>
      <c r="C148" s="4"/>
      <c r="D148" s="4"/>
      <c r="E148" s="4"/>
      <c r="F148" s="4"/>
      <c r="R148" s="5"/>
      <c r="S148" s="4"/>
      <c r="V148" s="5"/>
    </row>
    <row r="149" spans="1:22" x14ac:dyDescent="0.2">
      <c r="A149" s="16"/>
      <c r="B149" s="4"/>
      <c r="C149" s="4"/>
      <c r="D149" s="4"/>
      <c r="E149" s="4"/>
      <c r="F149" s="4"/>
      <c r="R149" s="5"/>
      <c r="S149" s="4"/>
      <c r="V149" s="5"/>
    </row>
    <row r="150" spans="1:22" x14ac:dyDescent="0.2">
      <c r="A150" s="16"/>
      <c r="B150" s="4"/>
      <c r="C150" s="4"/>
      <c r="D150" s="4"/>
      <c r="E150" s="4"/>
      <c r="F150" s="4"/>
      <c r="R150" s="5"/>
      <c r="S150" s="4"/>
      <c r="V150" s="5"/>
    </row>
    <row r="151" spans="1:22" x14ac:dyDescent="0.2">
      <c r="A151" s="16"/>
      <c r="B151" s="4"/>
      <c r="C151" s="4"/>
      <c r="D151" s="4"/>
      <c r="E151" s="4"/>
      <c r="F151" s="4"/>
      <c r="R151" s="5"/>
      <c r="S151" s="4"/>
      <c r="V151" s="5"/>
    </row>
    <row r="152" spans="1:22" x14ac:dyDescent="0.2">
      <c r="A152" s="16"/>
      <c r="B152" s="4"/>
      <c r="C152" s="4"/>
      <c r="D152" s="4"/>
      <c r="E152" s="4"/>
      <c r="F152" s="4"/>
      <c r="R152" s="5"/>
      <c r="S152" s="4"/>
      <c r="V152" s="5"/>
    </row>
    <row r="153" spans="1:22" x14ac:dyDescent="0.2">
      <c r="A153" s="16"/>
      <c r="B153" s="4"/>
      <c r="C153" s="4"/>
      <c r="D153" s="4"/>
      <c r="E153" s="4"/>
      <c r="F153" s="4"/>
      <c r="R153" s="5"/>
      <c r="S153" s="4"/>
      <c r="V153" s="5"/>
    </row>
    <row r="154" spans="1:22" x14ac:dyDescent="0.2">
      <c r="A154" s="16"/>
      <c r="B154" s="4"/>
      <c r="C154" s="4"/>
      <c r="D154" s="4"/>
      <c r="E154" s="4"/>
      <c r="F154" s="4"/>
      <c r="R154" s="5"/>
      <c r="S154" s="4"/>
      <c r="V154" s="5"/>
    </row>
    <row r="155" spans="1:22" x14ac:dyDescent="0.2">
      <c r="A155" s="16"/>
      <c r="B155" s="4"/>
      <c r="C155" s="4"/>
      <c r="D155" s="4"/>
      <c r="E155" s="4"/>
      <c r="F155" s="4"/>
      <c r="R155" s="5"/>
      <c r="S155" s="4"/>
      <c r="V155" s="5"/>
    </row>
    <row r="156" spans="1:22" x14ac:dyDescent="0.2">
      <c r="A156" s="16"/>
      <c r="B156" s="4"/>
      <c r="C156" s="4"/>
      <c r="D156" s="4"/>
      <c r="E156" s="4"/>
      <c r="F156" s="4"/>
      <c r="R156" s="5"/>
      <c r="S156" s="4"/>
      <c r="V156" s="5"/>
    </row>
    <row r="157" spans="1:22" x14ac:dyDescent="0.2">
      <c r="A157" s="16"/>
      <c r="B157" s="4"/>
      <c r="C157" s="4"/>
      <c r="D157" s="4"/>
      <c r="E157" s="4"/>
      <c r="F157" s="4"/>
      <c r="R157" s="5"/>
      <c r="S157" s="4"/>
      <c r="V157" s="5"/>
    </row>
    <row r="158" spans="1:22" x14ac:dyDescent="0.2">
      <c r="A158" s="16"/>
      <c r="B158" s="4"/>
      <c r="C158" s="4"/>
      <c r="D158" s="4"/>
      <c r="E158" s="4"/>
      <c r="F158" s="4"/>
      <c r="R158" s="5"/>
      <c r="S158" s="4"/>
      <c r="V158" s="5"/>
    </row>
    <row r="159" spans="1:22" x14ac:dyDescent="0.2">
      <c r="A159" s="16"/>
      <c r="B159" s="4"/>
      <c r="C159" s="4"/>
      <c r="D159" s="4"/>
      <c r="E159" s="4"/>
      <c r="F159" s="4"/>
      <c r="R159" s="5"/>
      <c r="S159" s="4"/>
      <c r="V159" s="5"/>
    </row>
    <row r="160" spans="1:22" x14ac:dyDescent="0.2">
      <c r="A160" s="16"/>
      <c r="B160" s="4"/>
      <c r="C160" s="4"/>
      <c r="D160" s="4"/>
      <c r="E160" s="4"/>
      <c r="F160" s="4"/>
      <c r="R160" s="5"/>
      <c r="S160" s="4"/>
      <c r="V160" s="5"/>
    </row>
    <row r="161" spans="1:22" x14ac:dyDescent="0.2">
      <c r="A161" s="16"/>
      <c r="B161" s="4"/>
      <c r="C161" s="4"/>
      <c r="D161" s="4"/>
      <c r="E161" s="4"/>
      <c r="F161" s="4"/>
      <c r="R161" s="5"/>
      <c r="S161" s="4"/>
      <c r="V161" s="5"/>
    </row>
    <row r="162" spans="1:22" x14ac:dyDescent="0.2">
      <c r="A162" s="16"/>
      <c r="B162" s="4"/>
      <c r="C162" s="4"/>
      <c r="D162" s="4"/>
      <c r="E162" s="4"/>
      <c r="F162" s="4"/>
      <c r="R162" s="5"/>
      <c r="S162" s="4"/>
      <c r="V162" s="5"/>
    </row>
    <row r="163" spans="1:22" x14ac:dyDescent="0.2">
      <c r="A163" s="16"/>
      <c r="B163" s="4"/>
      <c r="C163" s="4"/>
      <c r="D163" s="4"/>
      <c r="E163" s="4"/>
      <c r="F163" s="4"/>
      <c r="R163" s="5"/>
      <c r="S163" s="4"/>
      <c r="V163" s="5"/>
    </row>
    <row r="164" spans="1:22" x14ac:dyDescent="0.2">
      <c r="A164" s="16"/>
      <c r="B164" s="4"/>
      <c r="C164" s="4"/>
      <c r="D164" s="4"/>
      <c r="E164" s="4"/>
      <c r="F164" s="4"/>
      <c r="R164" s="5"/>
      <c r="S164" s="4"/>
      <c r="V164" s="5"/>
    </row>
    <row r="165" spans="1:22" x14ac:dyDescent="0.2">
      <c r="A165" s="16"/>
      <c r="B165" s="4"/>
      <c r="C165" s="4"/>
      <c r="D165" s="4"/>
      <c r="E165" s="4"/>
      <c r="F165" s="4"/>
      <c r="R165" s="5"/>
      <c r="S165" s="4"/>
      <c r="V165" s="5"/>
    </row>
    <row r="166" spans="1:22" x14ac:dyDescent="0.2">
      <c r="A166" s="16"/>
      <c r="B166" s="4"/>
      <c r="C166" s="4"/>
      <c r="D166" s="4"/>
      <c r="E166" s="4"/>
      <c r="F166" s="4"/>
      <c r="R166" s="5"/>
      <c r="S166" s="4"/>
      <c r="V166" s="5"/>
    </row>
    <row r="167" spans="1:22" x14ac:dyDescent="0.2">
      <c r="A167" s="16"/>
      <c r="B167" s="4"/>
      <c r="C167" s="4"/>
      <c r="D167" s="4"/>
      <c r="E167" s="4"/>
      <c r="F167" s="4"/>
      <c r="R167" s="5"/>
      <c r="S167" s="4"/>
      <c r="V167" s="5"/>
    </row>
    <row r="168" spans="1:22" x14ac:dyDescent="0.2">
      <c r="A168" s="16"/>
      <c r="B168" s="4"/>
      <c r="C168" s="4"/>
      <c r="D168" s="4"/>
      <c r="E168" s="4"/>
      <c r="F168" s="4"/>
      <c r="R168" s="5"/>
      <c r="S168" s="4"/>
      <c r="V168" s="5"/>
    </row>
    <row r="169" spans="1:22" x14ac:dyDescent="0.2">
      <c r="A169" s="16"/>
      <c r="B169" s="4"/>
      <c r="C169" s="4"/>
      <c r="D169" s="4"/>
      <c r="E169" s="4"/>
      <c r="F169" s="4"/>
      <c r="R169" s="5"/>
      <c r="S169" s="4"/>
      <c r="V169" s="5"/>
    </row>
    <row r="170" spans="1:22" x14ac:dyDescent="0.2">
      <c r="A170" s="16"/>
      <c r="B170" s="4"/>
      <c r="C170" s="4"/>
      <c r="D170" s="4"/>
      <c r="E170" s="4"/>
      <c r="F170" s="4"/>
      <c r="R170" s="5"/>
      <c r="S170" s="4"/>
      <c r="V170" s="5"/>
    </row>
    <row r="171" spans="1:22" x14ac:dyDescent="0.2">
      <c r="A171" s="16"/>
      <c r="B171" s="4"/>
      <c r="C171" s="4"/>
      <c r="D171" s="4"/>
      <c r="E171" s="4"/>
      <c r="F171" s="4"/>
      <c r="R171" s="5"/>
      <c r="S171" s="4"/>
      <c r="V171" s="5"/>
    </row>
    <row r="172" spans="1:22" x14ac:dyDescent="0.2">
      <c r="A172" s="16"/>
      <c r="B172" s="4"/>
      <c r="C172" s="4"/>
      <c r="D172" s="4"/>
      <c r="E172" s="4"/>
      <c r="F172" s="4"/>
      <c r="R172" s="5"/>
      <c r="S172" s="4"/>
      <c r="V172" s="5"/>
    </row>
    <row r="173" spans="1:22" x14ac:dyDescent="0.2">
      <c r="A173" s="16"/>
      <c r="B173" s="4"/>
      <c r="C173" s="4"/>
      <c r="D173" s="4"/>
      <c r="E173" s="4"/>
      <c r="F173" s="4"/>
      <c r="R173" s="5"/>
      <c r="S173" s="4"/>
      <c r="V173" s="5"/>
    </row>
    <row r="174" spans="1:22" x14ac:dyDescent="0.2">
      <c r="A174" s="16"/>
      <c r="B174" s="4"/>
      <c r="C174" s="4"/>
      <c r="D174" s="4"/>
      <c r="E174" s="4"/>
      <c r="F174" s="4"/>
      <c r="R174" s="5"/>
      <c r="S174" s="4"/>
      <c r="V174" s="5"/>
    </row>
    <row r="175" spans="1:22" x14ac:dyDescent="0.2">
      <c r="A175" s="16"/>
      <c r="B175" s="4"/>
      <c r="C175" s="4"/>
      <c r="D175" s="4"/>
      <c r="E175" s="4"/>
      <c r="F175" s="4"/>
      <c r="R175" s="5"/>
      <c r="S175" s="4"/>
      <c r="V175" s="5"/>
    </row>
    <row r="176" spans="1:22" x14ac:dyDescent="0.2">
      <c r="A176" s="16"/>
      <c r="B176" s="4"/>
      <c r="C176" s="4"/>
      <c r="D176" s="4"/>
      <c r="E176" s="4"/>
      <c r="F176" s="4"/>
      <c r="R176" s="5"/>
      <c r="S176" s="4"/>
      <c r="V176" s="5"/>
    </row>
    <row r="177" spans="1:22" x14ac:dyDescent="0.2">
      <c r="A177" s="16"/>
      <c r="B177" s="4"/>
      <c r="C177" s="4"/>
      <c r="D177" s="4"/>
      <c r="E177" s="4"/>
      <c r="F177" s="4"/>
      <c r="R177" s="5"/>
      <c r="S177" s="4"/>
      <c r="V177" s="5"/>
    </row>
    <row r="178" spans="1:22" x14ac:dyDescent="0.2">
      <c r="A178" s="16"/>
      <c r="B178" s="4"/>
      <c r="C178" s="4"/>
      <c r="D178" s="4"/>
      <c r="E178" s="4"/>
      <c r="F178" s="4"/>
      <c r="L178" s="4"/>
      <c r="M178" s="4"/>
      <c r="N178" s="4"/>
      <c r="O178" s="4"/>
      <c r="P178" s="4"/>
      <c r="Q178" s="4"/>
      <c r="R178" s="5"/>
      <c r="S178" s="4"/>
      <c r="T178" s="4"/>
      <c r="U178" s="4"/>
      <c r="V178" s="5"/>
    </row>
    <row r="179" spans="1:22" x14ac:dyDescent="0.2">
      <c r="A179" s="16"/>
      <c r="B179" s="4"/>
      <c r="C179" s="4"/>
      <c r="D179" s="4"/>
      <c r="E179" s="4"/>
      <c r="F179" s="4"/>
      <c r="L179" s="4"/>
      <c r="M179" s="4"/>
      <c r="N179" s="4"/>
      <c r="O179" s="4"/>
      <c r="P179" s="4"/>
      <c r="Q179" s="4"/>
      <c r="R179" s="5"/>
      <c r="S179" s="4"/>
      <c r="T179" s="4"/>
      <c r="U179" s="4"/>
      <c r="V179" s="5"/>
    </row>
    <row r="180" spans="1:22" x14ac:dyDescent="0.2">
      <c r="A180" s="16"/>
      <c r="B180" s="4"/>
      <c r="C180" s="4"/>
      <c r="D180" s="4"/>
      <c r="E180" s="4"/>
      <c r="F180" s="4"/>
      <c r="L180" s="4"/>
      <c r="M180" s="4"/>
      <c r="N180" s="4"/>
      <c r="O180" s="4"/>
      <c r="P180" s="4"/>
      <c r="Q180" s="4"/>
      <c r="R180" s="5"/>
      <c r="S180" s="4"/>
      <c r="T180" s="4"/>
      <c r="U180" s="4"/>
      <c r="V180" s="5"/>
    </row>
    <row r="181" spans="1:22" x14ac:dyDescent="0.2">
      <c r="A181" s="16"/>
      <c r="B181" s="4"/>
      <c r="C181" s="4"/>
      <c r="D181" s="4"/>
      <c r="E181" s="4"/>
      <c r="F181" s="4"/>
      <c r="L181" s="4"/>
      <c r="M181" s="4"/>
      <c r="N181" s="4"/>
      <c r="O181" s="4"/>
      <c r="P181" s="4"/>
      <c r="Q181" s="4"/>
      <c r="R181" s="5"/>
      <c r="S181" s="4"/>
      <c r="T181" s="4"/>
      <c r="U181" s="4"/>
      <c r="V181" s="5"/>
    </row>
    <row r="182" spans="1:22" x14ac:dyDescent="0.2">
      <c r="A182" s="16"/>
      <c r="B182" s="4"/>
      <c r="C182" s="4"/>
      <c r="D182" s="4"/>
      <c r="E182" s="4"/>
      <c r="F182" s="4"/>
      <c r="L182" s="4"/>
      <c r="M182" s="4"/>
      <c r="N182" s="4"/>
      <c r="O182" s="4"/>
      <c r="P182" s="4"/>
      <c r="Q182" s="4"/>
      <c r="R182" s="5"/>
      <c r="S182" s="4"/>
      <c r="T182" s="4"/>
      <c r="U182" s="4"/>
      <c r="V182" s="5"/>
    </row>
    <row r="183" spans="1:22" x14ac:dyDescent="0.2">
      <c r="A183" s="16"/>
      <c r="B183" s="4"/>
      <c r="C183" s="4"/>
      <c r="D183" s="4"/>
      <c r="E183" s="4"/>
      <c r="F183" s="4"/>
      <c r="L183" s="4"/>
      <c r="M183" s="4"/>
      <c r="N183" s="4"/>
      <c r="O183" s="4"/>
      <c r="P183" s="4"/>
      <c r="Q183" s="4"/>
      <c r="R183" s="5"/>
      <c r="S183" s="4"/>
      <c r="T183" s="4"/>
      <c r="U183" s="4"/>
      <c r="V183" s="5"/>
    </row>
    <row r="184" spans="1:22" x14ac:dyDescent="0.2">
      <c r="A184" s="16"/>
      <c r="B184" s="4"/>
      <c r="C184" s="4"/>
      <c r="D184" s="4"/>
      <c r="E184" s="4"/>
      <c r="F184" s="4"/>
      <c r="L184" s="4"/>
      <c r="M184" s="4"/>
      <c r="N184" s="4"/>
      <c r="O184" s="4"/>
      <c r="P184" s="4"/>
      <c r="Q184" s="4"/>
      <c r="R184" s="5"/>
      <c r="S184" s="4"/>
      <c r="T184" s="4"/>
      <c r="U184" s="4"/>
      <c r="V184" s="5"/>
    </row>
    <row r="185" spans="1:22" x14ac:dyDescent="0.2">
      <c r="A185" s="16"/>
      <c r="B185" s="4"/>
      <c r="C185" s="4"/>
      <c r="D185" s="4"/>
      <c r="E185" s="4"/>
      <c r="F185" s="4"/>
      <c r="L185" s="4"/>
      <c r="M185" s="4"/>
      <c r="N185" s="4"/>
      <c r="O185" s="4"/>
      <c r="P185" s="4"/>
      <c r="Q185" s="4"/>
      <c r="R185" s="5"/>
      <c r="S185" s="4"/>
      <c r="T185" s="4"/>
      <c r="U185" s="4"/>
      <c r="V185" s="5"/>
    </row>
    <row r="186" spans="1:22" x14ac:dyDescent="0.2">
      <c r="A186" s="16"/>
      <c r="B186" s="4"/>
      <c r="C186" s="4"/>
      <c r="D186" s="4"/>
      <c r="E186" s="4"/>
      <c r="F186" s="4"/>
      <c r="L186" s="4"/>
      <c r="M186" s="4"/>
      <c r="N186" s="4"/>
      <c r="O186" s="4"/>
      <c r="P186" s="4"/>
      <c r="Q186" s="4"/>
      <c r="R186" s="5"/>
      <c r="S186" s="4"/>
      <c r="T186" s="4"/>
      <c r="U186" s="4"/>
      <c r="V186" s="5"/>
    </row>
    <row r="187" spans="1:22" x14ac:dyDescent="0.2">
      <c r="A187" s="16"/>
      <c r="B187" s="4"/>
      <c r="C187" s="4"/>
      <c r="D187" s="4"/>
      <c r="E187" s="4"/>
      <c r="F187" s="4"/>
      <c r="L187" s="4"/>
      <c r="M187" s="4"/>
      <c r="N187" s="4"/>
      <c r="O187" s="4"/>
      <c r="P187" s="4"/>
      <c r="Q187" s="4"/>
      <c r="R187" s="5"/>
      <c r="S187" s="4"/>
      <c r="T187" s="4"/>
      <c r="U187" s="4"/>
      <c r="V187" s="5"/>
    </row>
    <row r="188" spans="1:22" x14ac:dyDescent="0.2">
      <c r="A188" s="16"/>
      <c r="B188" s="4"/>
      <c r="C188" s="4"/>
      <c r="D188" s="4"/>
      <c r="E188" s="4"/>
      <c r="F188" s="4"/>
      <c r="L188" s="4"/>
      <c r="M188" s="4"/>
      <c r="N188" s="4"/>
      <c r="O188" s="4"/>
      <c r="P188" s="4"/>
      <c r="Q188" s="4"/>
      <c r="R188" s="5"/>
      <c r="S188" s="4"/>
      <c r="T188" s="4"/>
      <c r="U188" s="4"/>
      <c r="V188" s="5"/>
    </row>
    <row r="189" spans="1:22" x14ac:dyDescent="0.2">
      <c r="A189" s="16"/>
      <c r="B189" s="4"/>
      <c r="C189" s="4"/>
      <c r="D189" s="4"/>
      <c r="E189" s="4"/>
      <c r="F189" s="4"/>
      <c r="L189" s="4"/>
      <c r="M189" s="4"/>
      <c r="N189" s="4"/>
      <c r="O189" s="4"/>
      <c r="P189" s="4"/>
      <c r="Q189" s="4"/>
      <c r="R189" s="5"/>
      <c r="S189" s="4"/>
      <c r="T189" s="4"/>
      <c r="U189" s="4"/>
      <c r="V189" s="5"/>
    </row>
    <row r="190" spans="1:22" x14ac:dyDescent="0.2">
      <c r="A190" s="16"/>
      <c r="B190" s="4"/>
      <c r="C190" s="4"/>
      <c r="D190" s="4"/>
      <c r="E190" s="4"/>
      <c r="F190" s="4"/>
      <c r="L190" s="4"/>
      <c r="M190" s="4"/>
      <c r="N190" s="4"/>
      <c r="O190" s="4"/>
      <c r="P190" s="4"/>
      <c r="Q190" s="4"/>
      <c r="R190" s="5"/>
      <c r="S190" s="4"/>
      <c r="T190" s="4"/>
      <c r="U190" s="4"/>
      <c r="V190" s="5"/>
    </row>
    <row r="191" spans="1:22" x14ac:dyDescent="0.2">
      <c r="A191" s="16"/>
      <c r="B191" s="4"/>
      <c r="C191" s="4"/>
      <c r="D191" s="4"/>
      <c r="E191" s="4"/>
      <c r="F191" s="4"/>
      <c r="L191" s="4"/>
      <c r="M191" s="4"/>
      <c r="N191" s="4"/>
      <c r="O191" s="4"/>
      <c r="P191" s="4"/>
      <c r="Q191" s="4"/>
      <c r="R191" s="5"/>
      <c r="S191" s="4"/>
      <c r="T191" s="4"/>
      <c r="U191" s="4"/>
      <c r="V191" s="5"/>
    </row>
    <row r="192" spans="1:22" x14ac:dyDescent="0.2">
      <c r="A192" s="16"/>
      <c r="B192" s="4"/>
      <c r="C192" s="4"/>
      <c r="D192" s="4"/>
      <c r="E192" s="4"/>
      <c r="F192" s="4"/>
      <c r="L192" s="4"/>
      <c r="M192" s="4"/>
      <c r="N192" s="4"/>
      <c r="O192" s="4"/>
      <c r="P192" s="4"/>
      <c r="Q192" s="4"/>
      <c r="R192" s="5"/>
      <c r="S192" s="4"/>
      <c r="T192" s="4"/>
      <c r="U192" s="4"/>
      <c r="V192" s="5"/>
    </row>
    <row r="193" spans="1:22" x14ac:dyDescent="0.2">
      <c r="A193" s="16"/>
      <c r="B193" s="4"/>
      <c r="C193" s="4"/>
      <c r="D193" s="4"/>
      <c r="E193" s="4"/>
      <c r="F193" s="4"/>
      <c r="L193" s="4"/>
      <c r="M193" s="4"/>
      <c r="N193" s="4"/>
      <c r="O193" s="4"/>
      <c r="P193" s="4"/>
      <c r="Q193" s="4"/>
      <c r="R193" s="5"/>
      <c r="S193" s="4"/>
      <c r="T193" s="4"/>
      <c r="U193" s="4"/>
      <c r="V193" s="5"/>
    </row>
    <row r="194" spans="1:22" x14ac:dyDescent="0.2">
      <c r="A194" s="16"/>
      <c r="B194" s="4"/>
      <c r="C194" s="4"/>
      <c r="D194" s="4"/>
      <c r="E194" s="4"/>
      <c r="F194" s="4"/>
      <c r="L194" s="4"/>
      <c r="M194" s="4"/>
      <c r="N194" s="4"/>
      <c r="O194" s="4"/>
      <c r="P194" s="4"/>
      <c r="Q194" s="4"/>
      <c r="R194" s="5"/>
      <c r="S194" s="4"/>
      <c r="T194" s="4"/>
      <c r="U194" s="4"/>
      <c r="V194" s="5"/>
    </row>
    <row r="195" spans="1:22" x14ac:dyDescent="0.2">
      <c r="A195" s="16"/>
      <c r="B195" s="4"/>
      <c r="C195" s="4"/>
      <c r="D195" s="4"/>
      <c r="E195" s="4"/>
      <c r="F195" s="4"/>
      <c r="L195" s="4"/>
      <c r="M195" s="4"/>
      <c r="N195" s="4"/>
      <c r="O195" s="4"/>
      <c r="P195" s="4"/>
      <c r="Q195" s="4"/>
      <c r="R195" s="5"/>
      <c r="S195" s="4"/>
      <c r="T195" s="4"/>
      <c r="U195" s="4"/>
      <c r="V195" s="5"/>
    </row>
    <row r="196" spans="1:22" x14ac:dyDescent="0.2">
      <c r="A196" s="16"/>
      <c r="B196" s="4"/>
      <c r="C196" s="4"/>
      <c r="D196" s="4"/>
      <c r="E196" s="4"/>
      <c r="F196" s="4"/>
      <c r="L196" s="4"/>
      <c r="M196" s="4"/>
      <c r="N196" s="4"/>
      <c r="O196" s="4"/>
      <c r="P196" s="4"/>
      <c r="Q196" s="4"/>
      <c r="R196" s="5"/>
      <c r="S196" s="4"/>
      <c r="T196" s="4"/>
      <c r="U196" s="4"/>
      <c r="V196" s="5"/>
    </row>
    <row r="197" spans="1:22" x14ac:dyDescent="0.2">
      <c r="A197" s="16"/>
      <c r="B197" s="4"/>
      <c r="C197" s="4"/>
      <c r="D197" s="4"/>
      <c r="E197" s="4"/>
      <c r="F197" s="4"/>
      <c r="L197" s="4"/>
      <c r="M197" s="4"/>
      <c r="N197" s="4"/>
      <c r="O197" s="4"/>
      <c r="P197" s="4"/>
      <c r="Q197" s="4"/>
      <c r="R197" s="5"/>
      <c r="S197" s="4"/>
      <c r="T197" s="4"/>
      <c r="U197" s="4"/>
      <c r="V197" s="5"/>
    </row>
    <row r="198" spans="1:22" x14ac:dyDescent="0.2">
      <c r="A198" s="16"/>
      <c r="B198" s="4"/>
      <c r="C198" s="4"/>
      <c r="D198" s="4"/>
      <c r="E198" s="4"/>
      <c r="F198" s="4"/>
      <c r="L198" s="4"/>
      <c r="M198" s="4"/>
      <c r="N198" s="4"/>
      <c r="O198" s="4"/>
      <c r="P198" s="4"/>
      <c r="Q198" s="4"/>
      <c r="R198" s="5"/>
      <c r="S198" s="4"/>
      <c r="T198" s="4"/>
      <c r="U198" s="4"/>
      <c r="V198" s="5"/>
    </row>
    <row r="199" spans="1:22" x14ac:dyDescent="0.2">
      <c r="A199" s="16"/>
      <c r="B199" s="4"/>
      <c r="C199" s="4"/>
      <c r="D199" s="4"/>
      <c r="E199" s="4"/>
      <c r="F199" s="4"/>
      <c r="R199" s="5"/>
      <c r="S199" s="4"/>
      <c r="T199" s="4"/>
      <c r="U199" s="4"/>
      <c r="V199" s="5"/>
    </row>
    <row r="200" spans="1:22" x14ac:dyDescent="0.2">
      <c r="A200" s="16"/>
      <c r="B200" s="4"/>
      <c r="C200" s="4"/>
      <c r="D200" s="4"/>
      <c r="E200" s="4"/>
      <c r="F200" s="4"/>
      <c r="R200" s="5"/>
      <c r="S200" s="4"/>
      <c r="T200" s="4"/>
      <c r="U200" s="4"/>
      <c r="V200" s="5"/>
    </row>
    <row r="201" spans="1:22" x14ac:dyDescent="0.2">
      <c r="A201" s="16"/>
      <c r="B201" s="4"/>
      <c r="C201" s="4"/>
      <c r="D201" s="4"/>
      <c r="E201" s="4"/>
      <c r="F201" s="4"/>
      <c r="R201" s="5"/>
      <c r="S201" s="4"/>
      <c r="T201" s="4"/>
      <c r="U201" s="4"/>
      <c r="V201" s="5"/>
    </row>
    <row r="202" spans="1:22" x14ac:dyDescent="0.2">
      <c r="A202" s="16"/>
      <c r="B202" s="4"/>
      <c r="C202" s="4"/>
      <c r="D202" s="4"/>
      <c r="E202" s="4"/>
      <c r="F202" s="4"/>
      <c r="R202" s="5"/>
      <c r="S202" s="4"/>
      <c r="T202" s="4"/>
      <c r="U202" s="4"/>
      <c r="V202" s="5"/>
    </row>
    <row r="203" spans="1:22" x14ac:dyDescent="0.2">
      <c r="A203" s="16"/>
      <c r="B203" s="4"/>
      <c r="C203" s="4"/>
      <c r="D203" s="4"/>
      <c r="E203" s="4"/>
      <c r="F203" s="4"/>
      <c r="R203" s="5"/>
      <c r="S203" s="4"/>
      <c r="T203" s="4"/>
      <c r="U203" s="4"/>
      <c r="V203" s="5"/>
    </row>
    <row r="204" spans="1:22" x14ac:dyDescent="0.2">
      <c r="A204" s="16"/>
      <c r="B204" s="4"/>
      <c r="C204" s="4"/>
      <c r="D204" s="4"/>
      <c r="E204" s="4"/>
      <c r="F204" s="4"/>
      <c r="R204" s="5"/>
      <c r="S204" s="4"/>
      <c r="T204" s="4"/>
      <c r="U204" s="4"/>
      <c r="V204" s="5"/>
    </row>
    <row r="205" spans="1:22" x14ac:dyDescent="0.2">
      <c r="A205" s="16"/>
      <c r="B205" s="4"/>
      <c r="C205" s="4"/>
      <c r="D205" s="4"/>
      <c r="E205" s="4"/>
      <c r="F205" s="4"/>
      <c r="R205" s="5"/>
      <c r="S205" s="4"/>
      <c r="T205" s="4"/>
      <c r="U205" s="4"/>
      <c r="V205" s="5"/>
    </row>
    <row r="206" spans="1:22" x14ac:dyDescent="0.2">
      <c r="A206" s="16"/>
      <c r="B206" s="4"/>
      <c r="C206" s="4"/>
      <c r="D206" s="4"/>
      <c r="E206" s="4"/>
      <c r="F206" s="4"/>
      <c r="R206" s="5"/>
      <c r="S206" s="4"/>
      <c r="T206" s="4"/>
      <c r="U206" s="4"/>
      <c r="V206" s="5"/>
    </row>
    <row r="207" spans="1:22" x14ac:dyDescent="0.2">
      <c r="A207" s="16"/>
      <c r="B207" s="4"/>
      <c r="C207" s="4"/>
      <c r="D207" s="4"/>
      <c r="E207" s="4"/>
      <c r="F207" s="4"/>
      <c r="R207" s="5"/>
      <c r="S207" s="4"/>
      <c r="T207" s="4"/>
      <c r="U207" s="4"/>
      <c r="V207" s="5"/>
    </row>
    <row r="208" spans="1:22" x14ac:dyDescent="0.2">
      <c r="A208" s="16"/>
      <c r="B208" s="4"/>
      <c r="C208" s="4"/>
      <c r="D208" s="4"/>
      <c r="E208" s="4"/>
      <c r="F208" s="4"/>
      <c r="R208" s="5"/>
      <c r="S208" s="4"/>
      <c r="T208" s="4"/>
      <c r="U208" s="4"/>
      <c r="V208" s="5"/>
    </row>
    <row r="209" spans="1:22" x14ac:dyDescent="0.2">
      <c r="A209" s="16"/>
      <c r="B209" s="4"/>
      <c r="C209" s="4"/>
      <c r="D209" s="4"/>
      <c r="E209" s="4"/>
      <c r="F209" s="4"/>
      <c r="R209" s="5"/>
      <c r="S209" s="4"/>
      <c r="T209" s="4"/>
      <c r="U209" s="4"/>
      <c r="V209" s="5"/>
    </row>
    <row r="210" spans="1:22" x14ac:dyDescent="0.2">
      <c r="A210" s="16"/>
      <c r="B210" s="4"/>
      <c r="C210" s="4"/>
      <c r="D210" s="4"/>
      <c r="E210" s="4"/>
      <c r="F210" s="4"/>
      <c r="R210" s="5"/>
      <c r="S210" s="4"/>
      <c r="T210" s="4"/>
      <c r="U210" s="4"/>
      <c r="V210" s="5"/>
    </row>
    <row r="211" spans="1:22" x14ac:dyDescent="0.2">
      <c r="A211" s="16"/>
      <c r="B211" s="4"/>
      <c r="C211" s="4"/>
      <c r="D211" s="4"/>
      <c r="E211" s="4"/>
      <c r="F211" s="4"/>
      <c r="R211" s="5"/>
      <c r="S211" s="4"/>
      <c r="T211" s="4"/>
      <c r="U211" s="4"/>
      <c r="V211" s="5"/>
    </row>
    <row r="212" spans="1:22" x14ac:dyDescent="0.2">
      <c r="A212" s="16"/>
      <c r="B212" s="4"/>
      <c r="C212" s="4"/>
      <c r="D212" s="4"/>
      <c r="E212" s="4"/>
      <c r="F212" s="4"/>
      <c r="R212" s="5"/>
      <c r="S212" s="4"/>
      <c r="T212" s="4"/>
      <c r="U212" s="4"/>
      <c r="V212" s="5"/>
    </row>
    <row r="213" spans="1:22" x14ac:dyDescent="0.2">
      <c r="A213" s="16"/>
      <c r="B213" s="4"/>
      <c r="C213" s="4"/>
      <c r="D213" s="4"/>
      <c r="E213" s="4"/>
      <c r="F213" s="4"/>
      <c r="R213" s="5"/>
      <c r="S213" s="4"/>
      <c r="T213" s="4"/>
      <c r="U213" s="4"/>
      <c r="V213" s="5"/>
    </row>
    <row r="214" spans="1:22" x14ac:dyDescent="0.2">
      <c r="A214" s="16"/>
      <c r="B214" s="4"/>
      <c r="C214" s="4"/>
      <c r="D214" s="4"/>
      <c r="E214" s="4"/>
      <c r="F214" s="4"/>
      <c r="R214" s="5"/>
      <c r="S214" s="4"/>
      <c r="T214" s="4"/>
      <c r="U214" s="4"/>
      <c r="V214" s="5"/>
    </row>
    <row r="215" spans="1:22" x14ac:dyDescent="0.2">
      <c r="A215" s="16"/>
      <c r="B215" s="4"/>
      <c r="C215" s="4"/>
      <c r="D215" s="4"/>
      <c r="E215" s="4"/>
      <c r="F215" s="4"/>
      <c r="R215" s="5"/>
      <c r="S215" s="4"/>
      <c r="T215" s="4"/>
      <c r="U215" s="4"/>
      <c r="V215" s="5"/>
    </row>
    <row r="216" spans="1:22" x14ac:dyDescent="0.2">
      <c r="A216" s="16"/>
      <c r="B216" s="4"/>
      <c r="C216" s="4"/>
      <c r="D216" s="4"/>
      <c r="E216" s="4"/>
      <c r="F216" s="4"/>
      <c r="R216" s="5"/>
      <c r="S216" s="4"/>
      <c r="T216" s="4"/>
      <c r="U216" s="4"/>
      <c r="V216" s="5"/>
    </row>
    <row r="217" spans="1:22" x14ac:dyDescent="0.2">
      <c r="A217" s="16"/>
      <c r="B217" s="4"/>
      <c r="C217" s="4"/>
      <c r="D217" s="4"/>
      <c r="E217" s="4"/>
      <c r="F217" s="4"/>
      <c r="R217" s="5"/>
      <c r="S217" s="4"/>
      <c r="T217" s="4"/>
      <c r="U217" s="4"/>
      <c r="V217" s="5"/>
    </row>
    <row r="218" spans="1:22" x14ac:dyDescent="0.2">
      <c r="A218" s="16"/>
      <c r="B218" s="4"/>
      <c r="C218" s="4"/>
      <c r="D218" s="4"/>
      <c r="E218" s="4"/>
      <c r="F218" s="4"/>
      <c r="R218" s="5"/>
      <c r="S218" s="4"/>
      <c r="T218" s="4"/>
      <c r="U218" s="4"/>
      <c r="V218" s="5"/>
    </row>
    <row r="219" spans="1:22" x14ac:dyDescent="0.2">
      <c r="A219" s="16"/>
      <c r="B219" s="4"/>
      <c r="C219" s="4"/>
      <c r="D219" s="4"/>
      <c r="E219" s="4"/>
      <c r="F219" s="4"/>
      <c r="R219" s="5"/>
      <c r="S219" s="4"/>
      <c r="T219" s="4"/>
      <c r="U219" s="4"/>
      <c r="V219" s="5"/>
    </row>
    <row r="220" spans="1:22" x14ac:dyDescent="0.2">
      <c r="A220" s="16"/>
      <c r="B220" s="4"/>
      <c r="C220" s="4"/>
      <c r="D220" s="4"/>
      <c r="E220" s="4"/>
      <c r="F220" s="4"/>
      <c r="R220" s="5"/>
      <c r="S220" s="4"/>
      <c r="T220" s="4"/>
      <c r="U220" s="4"/>
      <c r="V220" s="5"/>
    </row>
    <row r="221" spans="1:22" x14ac:dyDescent="0.2">
      <c r="A221" s="16"/>
      <c r="B221" s="4"/>
      <c r="C221" s="4"/>
      <c r="D221" s="4"/>
      <c r="E221" s="4"/>
      <c r="F221" s="4"/>
      <c r="R221" s="5"/>
      <c r="S221" s="4"/>
      <c r="T221" s="4"/>
      <c r="U221" s="4"/>
      <c r="V221" s="5"/>
    </row>
    <row r="222" spans="1:22" x14ac:dyDescent="0.2">
      <c r="A222" s="16"/>
      <c r="B222" s="4"/>
      <c r="C222" s="4"/>
      <c r="D222" s="4"/>
      <c r="E222" s="4"/>
      <c r="F222" s="4"/>
      <c r="R222" s="5"/>
      <c r="S222" s="4"/>
      <c r="T222" s="4"/>
      <c r="U222" s="4"/>
      <c r="V222" s="5"/>
    </row>
    <row r="223" spans="1:22" x14ac:dyDescent="0.2">
      <c r="A223" s="16"/>
      <c r="B223" s="4"/>
      <c r="C223" s="4"/>
      <c r="D223" s="4"/>
      <c r="E223" s="4"/>
      <c r="F223" s="4"/>
      <c r="R223" s="5"/>
      <c r="S223" s="4"/>
      <c r="T223" s="4"/>
      <c r="U223" s="4"/>
      <c r="V223" s="5"/>
    </row>
    <row r="224" spans="1:22" x14ac:dyDescent="0.2">
      <c r="A224" s="16"/>
      <c r="B224" s="4"/>
      <c r="C224" s="4"/>
      <c r="D224" s="4"/>
      <c r="E224" s="4"/>
      <c r="F224" s="4"/>
      <c r="R224" s="5"/>
      <c r="S224" s="4"/>
      <c r="T224" s="4"/>
      <c r="U224" s="4"/>
      <c r="V224" s="5"/>
    </row>
    <row r="225" spans="1:22" x14ac:dyDescent="0.2">
      <c r="A225" s="16"/>
      <c r="B225" s="4"/>
      <c r="C225" s="4"/>
      <c r="D225" s="4"/>
      <c r="E225" s="4"/>
      <c r="F225" s="4"/>
      <c r="R225" s="5"/>
      <c r="S225" s="4"/>
      <c r="T225" s="4"/>
      <c r="U225" s="4"/>
      <c r="V225" s="5"/>
    </row>
    <row r="226" spans="1:22" x14ac:dyDescent="0.2">
      <c r="A226" s="16"/>
      <c r="B226" s="4"/>
      <c r="C226" s="4"/>
      <c r="D226" s="4"/>
      <c r="E226" s="4"/>
      <c r="F226" s="4"/>
      <c r="R226" s="5"/>
      <c r="S226" s="4"/>
      <c r="T226" s="4"/>
      <c r="U226" s="4"/>
      <c r="V226" s="5"/>
    </row>
    <row r="227" spans="1:22" x14ac:dyDescent="0.2">
      <c r="A227" s="16"/>
      <c r="B227" s="4"/>
      <c r="C227" s="4"/>
      <c r="D227" s="4"/>
      <c r="E227" s="4"/>
      <c r="F227" s="4"/>
      <c r="R227" s="5"/>
      <c r="S227" s="4"/>
      <c r="T227" s="4"/>
      <c r="U227" s="4"/>
      <c r="V227" s="5"/>
    </row>
    <row r="228" spans="1:22" x14ac:dyDescent="0.2">
      <c r="A228" s="16"/>
      <c r="B228" s="4"/>
      <c r="C228" s="4"/>
      <c r="D228" s="4"/>
      <c r="E228" s="4"/>
      <c r="F228" s="4"/>
      <c r="R228" s="5"/>
      <c r="S228" s="4"/>
      <c r="T228" s="4"/>
      <c r="U228" s="4"/>
      <c r="V228" s="5"/>
    </row>
    <row r="229" spans="1:22" x14ac:dyDescent="0.2">
      <c r="A229" s="16"/>
      <c r="B229" s="4"/>
      <c r="C229" s="4"/>
      <c r="D229" s="4"/>
      <c r="E229" s="4"/>
      <c r="F229" s="4"/>
      <c r="R229" s="5"/>
      <c r="S229" s="4"/>
      <c r="T229" s="4"/>
      <c r="U229" s="4"/>
      <c r="V229" s="5"/>
    </row>
    <row r="230" spans="1:22" x14ac:dyDescent="0.2">
      <c r="A230" s="16"/>
      <c r="B230" s="4"/>
      <c r="C230" s="4"/>
      <c r="D230" s="4"/>
      <c r="E230" s="4"/>
      <c r="F230" s="4"/>
      <c r="R230" s="5"/>
      <c r="S230" s="4"/>
      <c r="T230" s="4"/>
      <c r="U230" s="4"/>
      <c r="V230" s="5"/>
    </row>
    <row r="231" spans="1:22" x14ac:dyDescent="0.2">
      <c r="A231" s="16"/>
      <c r="B231" s="4"/>
      <c r="C231" s="4"/>
      <c r="D231" s="4"/>
      <c r="E231" s="4"/>
      <c r="F231" s="4"/>
      <c r="R231" s="5"/>
      <c r="S231" s="4"/>
      <c r="T231" s="4"/>
      <c r="U231" s="4"/>
      <c r="V231" s="5"/>
    </row>
    <row r="232" spans="1:22" x14ac:dyDescent="0.2">
      <c r="A232" s="16"/>
      <c r="B232" s="4"/>
      <c r="C232" s="4"/>
      <c r="D232" s="4"/>
      <c r="E232" s="4"/>
      <c r="F232" s="4"/>
      <c r="R232" s="5"/>
      <c r="S232" s="4"/>
      <c r="T232" s="4"/>
      <c r="U232" s="4"/>
      <c r="V232" s="5"/>
    </row>
    <row r="233" spans="1:22" x14ac:dyDescent="0.2">
      <c r="A233" s="16"/>
      <c r="B233" s="4"/>
      <c r="C233" s="4"/>
      <c r="D233" s="4"/>
      <c r="E233" s="4"/>
      <c r="F233" s="4"/>
      <c r="R233" s="5"/>
      <c r="S233" s="4"/>
      <c r="T233" s="4"/>
      <c r="U233" s="4"/>
      <c r="V233" s="5"/>
    </row>
    <row r="234" spans="1:22" x14ac:dyDescent="0.2">
      <c r="A234" s="16"/>
      <c r="B234" s="4"/>
      <c r="C234" s="4"/>
      <c r="D234" s="4"/>
      <c r="E234" s="4"/>
      <c r="F234" s="4"/>
      <c r="R234" s="5"/>
      <c r="S234" s="4"/>
      <c r="T234" s="4"/>
      <c r="U234" s="4"/>
      <c r="V234" s="5"/>
    </row>
    <row r="235" spans="1:22" x14ac:dyDescent="0.2">
      <c r="A235" s="16"/>
      <c r="B235" s="4"/>
      <c r="C235" s="4"/>
      <c r="D235" s="4"/>
      <c r="E235" s="4"/>
      <c r="F235" s="4"/>
      <c r="R235" s="5"/>
      <c r="S235" s="4"/>
      <c r="T235" s="4"/>
      <c r="U235" s="4"/>
      <c r="V235" s="5"/>
    </row>
    <row r="236" spans="1:22" x14ac:dyDescent="0.2">
      <c r="A236" s="16"/>
      <c r="B236" s="4"/>
      <c r="C236" s="4"/>
      <c r="D236" s="4"/>
      <c r="E236" s="4"/>
      <c r="F236" s="4"/>
      <c r="R236" s="5"/>
      <c r="S236" s="4"/>
      <c r="T236" s="4"/>
      <c r="U236" s="4"/>
      <c r="V236" s="5"/>
    </row>
    <row r="237" spans="1:22" x14ac:dyDescent="0.2">
      <c r="A237" s="16"/>
      <c r="B237" s="4"/>
      <c r="C237" s="4"/>
      <c r="D237" s="4"/>
      <c r="E237" s="4"/>
      <c r="F237" s="4"/>
      <c r="R237" s="5"/>
      <c r="S237" s="4"/>
      <c r="T237" s="4"/>
      <c r="U237" s="4"/>
      <c r="V237" s="5"/>
    </row>
    <row r="238" spans="1:22" x14ac:dyDescent="0.2">
      <c r="A238" s="16"/>
      <c r="B238" s="4"/>
      <c r="C238" s="4"/>
      <c r="D238" s="4"/>
      <c r="E238" s="4"/>
      <c r="F238" s="4"/>
      <c r="R238" s="5"/>
      <c r="S238" s="4"/>
      <c r="T238" s="4"/>
      <c r="U238" s="4"/>
      <c r="V238" s="5"/>
    </row>
    <row r="239" spans="1:22" x14ac:dyDescent="0.2">
      <c r="A239" s="16"/>
      <c r="B239" s="4"/>
      <c r="C239" s="4"/>
      <c r="D239" s="4"/>
      <c r="E239" s="4"/>
      <c r="F239" s="4"/>
      <c r="R239" s="5"/>
      <c r="S239" s="4"/>
      <c r="T239" s="4"/>
      <c r="U239" s="4"/>
      <c r="V239" s="5"/>
    </row>
    <row r="240" spans="1:22" x14ac:dyDescent="0.2">
      <c r="A240" s="16"/>
      <c r="B240" s="4"/>
      <c r="C240" s="4"/>
      <c r="D240" s="4"/>
      <c r="E240" s="4"/>
      <c r="F240" s="4"/>
      <c r="R240" s="5"/>
      <c r="S240" s="4"/>
      <c r="T240" s="4"/>
      <c r="U240" s="4"/>
      <c r="V240" s="5"/>
    </row>
    <row r="241" spans="1:22" x14ac:dyDescent="0.2">
      <c r="A241" s="16"/>
      <c r="B241" s="4"/>
      <c r="C241" s="4"/>
      <c r="D241" s="4"/>
      <c r="E241" s="4"/>
      <c r="F241" s="4"/>
      <c r="R241" s="5"/>
      <c r="S241" s="4"/>
      <c r="T241" s="4"/>
      <c r="U241" s="4"/>
      <c r="V241" s="5"/>
    </row>
    <row r="242" spans="1:22" x14ac:dyDescent="0.2">
      <c r="A242" s="16"/>
      <c r="B242" s="4"/>
      <c r="C242" s="4"/>
      <c r="D242" s="4"/>
      <c r="E242" s="4"/>
      <c r="F242" s="4"/>
      <c r="R242" s="5"/>
      <c r="S242" s="4"/>
      <c r="T242" s="4"/>
      <c r="U242" s="4"/>
      <c r="V242" s="5"/>
    </row>
    <row r="243" spans="1:22" x14ac:dyDescent="0.2">
      <c r="A243" s="16"/>
      <c r="B243" s="4"/>
      <c r="C243" s="4"/>
      <c r="D243" s="4"/>
      <c r="E243" s="4"/>
      <c r="F243" s="4"/>
      <c r="R243" s="5"/>
      <c r="S243" s="4"/>
      <c r="T243" s="4"/>
      <c r="U243" s="4"/>
      <c r="V243" s="5"/>
    </row>
    <row r="244" spans="1:22" x14ac:dyDescent="0.2">
      <c r="A244" s="16"/>
      <c r="B244" s="4"/>
      <c r="C244" s="4"/>
      <c r="D244" s="4"/>
      <c r="E244" s="4"/>
      <c r="F244" s="4"/>
      <c r="R244" s="5"/>
      <c r="S244" s="4"/>
      <c r="T244" s="4"/>
      <c r="U244" s="4"/>
      <c r="V244" s="5"/>
    </row>
    <row r="245" spans="1:22" x14ac:dyDescent="0.2">
      <c r="A245" s="16"/>
      <c r="B245" s="4"/>
      <c r="C245" s="4"/>
      <c r="D245" s="4"/>
      <c r="E245" s="4"/>
      <c r="F245" s="4"/>
      <c r="R245" s="5"/>
      <c r="S245" s="4"/>
      <c r="T245" s="4"/>
      <c r="U245" s="4"/>
      <c r="V245" s="5"/>
    </row>
    <row r="246" spans="1:22" x14ac:dyDescent="0.2">
      <c r="A246" s="16"/>
      <c r="B246" s="4"/>
      <c r="C246" s="4"/>
      <c r="D246" s="4"/>
      <c r="E246" s="4"/>
      <c r="F246" s="4"/>
      <c r="R246" s="5"/>
      <c r="S246" s="4"/>
      <c r="T246" s="4"/>
      <c r="U246" s="4"/>
      <c r="V246" s="5"/>
    </row>
    <row r="247" spans="1:22" x14ac:dyDescent="0.2">
      <c r="A247" s="16"/>
      <c r="B247" s="4"/>
      <c r="C247" s="4"/>
      <c r="D247" s="4"/>
      <c r="E247" s="4"/>
      <c r="F247" s="4"/>
      <c r="R247" s="5"/>
      <c r="S247" s="4"/>
      <c r="T247" s="4"/>
      <c r="U247" s="4"/>
      <c r="V247" s="5"/>
    </row>
    <row r="248" spans="1:22" x14ac:dyDescent="0.2">
      <c r="A248" s="16"/>
      <c r="B248" s="4"/>
      <c r="C248" s="4"/>
      <c r="D248" s="4"/>
      <c r="E248" s="4"/>
      <c r="F248" s="4"/>
      <c r="R248" s="5"/>
      <c r="S248" s="4"/>
      <c r="T248" s="4"/>
      <c r="U248" s="4"/>
      <c r="V248" s="5"/>
    </row>
    <row r="249" spans="1:22" x14ac:dyDescent="0.2">
      <c r="A249" s="16"/>
      <c r="B249" s="4"/>
      <c r="C249" s="4"/>
      <c r="D249" s="4"/>
      <c r="E249" s="4"/>
      <c r="F249" s="4"/>
      <c r="R249" s="5"/>
      <c r="S249" s="4"/>
      <c r="T249" s="4"/>
      <c r="U249" s="4"/>
      <c r="V249" s="5"/>
    </row>
    <row r="250" spans="1:22" x14ac:dyDescent="0.2">
      <c r="A250" s="16"/>
      <c r="B250" s="4"/>
      <c r="C250" s="4"/>
      <c r="D250" s="4"/>
      <c r="E250" s="4"/>
      <c r="F250" s="4"/>
      <c r="R250" s="5"/>
      <c r="S250" s="4"/>
      <c r="T250" s="4"/>
      <c r="U250" s="4"/>
      <c r="V250" s="5"/>
    </row>
    <row r="251" spans="1:22" x14ac:dyDescent="0.2">
      <c r="A251" s="16"/>
      <c r="B251" s="4"/>
      <c r="C251" s="4"/>
      <c r="D251" s="4"/>
      <c r="E251" s="4"/>
      <c r="F251" s="4"/>
      <c r="R251" s="5"/>
      <c r="S251" s="4"/>
      <c r="T251" s="4"/>
      <c r="U251" s="4"/>
      <c r="V251" s="5"/>
    </row>
    <row r="252" spans="1:22" x14ac:dyDescent="0.2">
      <c r="A252" s="16"/>
      <c r="B252" s="4"/>
      <c r="C252" s="4"/>
      <c r="D252" s="4"/>
      <c r="E252" s="4"/>
      <c r="F252" s="4"/>
      <c r="R252" s="5"/>
      <c r="S252" s="4"/>
      <c r="T252" s="4"/>
      <c r="U252" s="4"/>
      <c r="V252" s="5"/>
    </row>
    <row r="253" spans="1:22" x14ac:dyDescent="0.2">
      <c r="A253" s="16"/>
      <c r="B253" s="4"/>
      <c r="C253" s="4"/>
      <c r="D253" s="4"/>
      <c r="E253" s="4"/>
      <c r="F253" s="4"/>
      <c r="R253" s="5"/>
      <c r="S253" s="4"/>
      <c r="U253" s="4"/>
      <c r="V253" s="5"/>
    </row>
    <row r="254" spans="1:22" x14ac:dyDescent="0.2">
      <c r="A254" s="16"/>
      <c r="B254" s="4"/>
      <c r="C254" s="4"/>
      <c r="D254" s="4"/>
      <c r="E254" s="4"/>
      <c r="F254" s="4"/>
      <c r="R254" s="5"/>
      <c r="S254" s="4"/>
      <c r="U254" s="4"/>
      <c r="V254" s="5"/>
    </row>
    <row r="255" spans="1:22" x14ac:dyDescent="0.2">
      <c r="A255" s="16"/>
      <c r="B255" s="4"/>
      <c r="C255" s="4"/>
      <c r="D255" s="4"/>
      <c r="E255" s="4"/>
      <c r="F255" s="4"/>
      <c r="R255" s="5"/>
      <c r="S255" s="4"/>
      <c r="U255" s="4"/>
      <c r="V255" s="5"/>
    </row>
    <row r="256" spans="1:22" x14ac:dyDescent="0.2">
      <c r="A256" s="16"/>
      <c r="B256" s="4"/>
      <c r="C256" s="4"/>
      <c r="D256" s="4"/>
      <c r="E256" s="4"/>
      <c r="F256" s="4"/>
      <c r="R256" s="5"/>
      <c r="S256" s="4"/>
      <c r="U256" s="4"/>
      <c r="V256" s="5"/>
    </row>
    <row r="257" spans="1:22" x14ac:dyDescent="0.2">
      <c r="A257" s="16"/>
      <c r="B257" s="4"/>
      <c r="C257" s="4"/>
      <c r="D257" s="4"/>
      <c r="E257" s="4"/>
      <c r="F257" s="4"/>
      <c r="R257" s="5"/>
      <c r="S257" s="4"/>
      <c r="U257" s="4"/>
      <c r="V257" s="5"/>
    </row>
    <row r="258" spans="1:22" x14ac:dyDescent="0.2">
      <c r="A258" s="16"/>
      <c r="B258" s="4"/>
      <c r="C258" s="4"/>
      <c r="D258" s="4"/>
      <c r="E258" s="4"/>
      <c r="F258" s="4"/>
      <c r="R258" s="5"/>
      <c r="S258" s="4"/>
      <c r="V258" s="5"/>
    </row>
    <row r="259" spans="1:22" x14ac:dyDescent="0.2">
      <c r="A259" s="16"/>
      <c r="B259" s="4"/>
      <c r="C259" s="4"/>
      <c r="D259" s="4"/>
      <c r="E259" s="4"/>
      <c r="F259" s="4"/>
      <c r="R259" s="5"/>
      <c r="S259" s="4"/>
      <c r="V259" s="5"/>
    </row>
    <row r="260" spans="1:22" x14ac:dyDescent="0.2">
      <c r="A260" s="16"/>
      <c r="B260" s="4"/>
      <c r="C260" s="4"/>
      <c r="D260" s="4"/>
      <c r="E260" s="4"/>
      <c r="F260" s="4"/>
      <c r="R260" s="5"/>
      <c r="S260" s="4"/>
      <c r="V260" s="5"/>
    </row>
    <row r="261" spans="1:22" x14ac:dyDescent="0.2">
      <c r="A261" s="16"/>
      <c r="B261" s="4"/>
      <c r="C261" s="4"/>
      <c r="D261" s="4"/>
      <c r="E261" s="4"/>
      <c r="F261" s="4"/>
      <c r="R261" s="5"/>
      <c r="S261" s="4"/>
      <c r="V261" s="5"/>
    </row>
    <row r="262" spans="1:22" x14ac:dyDescent="0.2">
      <c r="A262" s="16"/>
      <c r="B262" s="4"/>
      <c r="C262" s="4"/>
      <c r="D262" s="4"/>
      <c r="E262" s="4"/>
      <c r="F262" s="4"/>
      <c r="R262" s="5"/>
      <c r="S262" s="4"/>
      <c r="V262" s="5"/>
    </row>
    <row r="263" spans="1:22" x14ac:dyDescent="0.2">
      <c r="A263" s="36"/>
      <c r="B263" s="36"/>
      <c r="C263" s="36"/>
      <c r="D263" s="36"/>
      <c r="E263" s="36"/>
      <c r="F263" s="36"/>
      <c r="G263" s="36"/>
      <c r="H263" s="36"/>
      <c r="I263" s="36"/>
      <c r="J263" s="36"/>
      <c r="K263" s="36"/>
      <c r="L263" s="36"/>
      <c r="M263" s="36"/>
      <c r="N263" s="36"/>
      <c r="O263" s="36"/>
      <c r="P263" s="36"/>
      <c r="Q263" s="36"/>
      <c r="R263" s="36"/>
      <c r="S263" s="36"/>
      <c r="T263" s="36"/>
      <c r="U263" s="36"/>
      <c r="V263" s="36"/>
    </row>
    <row r="264" spans="1:22" x14ac:dyDescent="0.2">
      <c r="A264" s="36"/>
      <c r="B264" s="36"/>
      <c r="C264" s="36"/>
      <c r="D264" s="36"/>
      <c r="E264" s="36"/>
      <c r="F264" s="36"/>
      <c r="G264" s="36"/>
      <c r="H264" s="36"/>
      <c r="I264" s="36"/>
      <c r="J264" s="36"/>
      <c r="K264" s="36"/>
      <c r="L264" s="36"/>
      <c r="M264" s="36"/>
      <c r="N264" s="36"/>
      <c r="O264" s="36"/>
      <c r="P264" s="36"/>
      <c r="Q264" s="36"/>
      <c r="R264" s="36"/>
      <c r="S264" s="36"/>
      <c r="T264" s="36"/>
      <c r="U264" s="36"/>
      <c r="V264" s="36"/>
    </row>
    <row r="265" spans="1:22" x14ac:dyDescent="0.2">
      <c r="A265" s="36"/>
      <c r="B265" s="36"/>
      <c r="C265" s="36"/>
      <c r="D265" s="36"/>
      <c r="E265" s="36"/>
      <c r="F265" s="36"/>
      <c r="G265" s="36"/>
      <c r="H265" s="36"/>
      <c r="I265" s="36"/>
      <c r="J265" s="36"/>
      <c r="K265" s="36"/>
      <c r="L265" s="36"/>
      <c r="M265" s="36"/>
      <c r="N265" s="36"/>
      <c r="O265" s="36"/>
      <c r="P265" s="36"/>
      <c r="Q265" s="36"/>
      <c r="R265" s="36"/>
      <c r="S265" s="36"/>
      <c r="T265" s="36"/>
      <c r="U265" s="36"/>
      <c r="V265" s="36"/>
    </row>
    <row r="266" spans="1:22" x14ac:dyDescent="0.2">
      <c r="A266" s="36"/>
      <c r="B266" s="36"/>
      <c r="C266" s="36"/>
      <c r="D266" s="36"/>
      <c r="E266" s="36"/>
      <c r="F266" s="36"/>
      <c r="G266" s="36"/>
      <c r="H266" s="36"/>
      <c r="I266" s="36"/>
      <c r="J266" s="36"/>
      <c r="K266" s="36"/>
      <c r="L266" s="36"/>
      <c r="M266" s="36"/>
      <c r="N266" s="36"/>
      <c r="O266" s="36"/>
      <c r="P266" s="36"/>
      <c r="Q266" s="36"/>
      <c r="R266" s="36"/>
      <c r="S266" s="36"/>
      <c r="T266" s="36"/>
      <c r="U266" s="36"/>
      <c r="V266" s="36"/>
    </row>
    <row r="267" spans="1:22" x14ac:dyDescent="0.2">
      <c r="A267" s="36" t="s">
        <v>246</v>
      </c>
      <c r="B267" s="36"/>
      <c r="C267" s="36"/>
      <c r="D267" s="36"/>
      <c r="E267" s="36"/>
      <c r="F267" s="36"/>
      <c r="G267" s="36"/>
      <c r="H267" s="36"/>
      <c r="I267" s="36"/>
      <c r="J267" s="36"/>
      <c r="K267" s="36"/>
      <c r="L267" s="36"/>
      <c r="M267" s="36"/>
      <c r="N267" s="36"/>
      <c r="O267" s="36"/>
      <c r="P267" s="36"/>
      <c r="Q267" s="36"/>
      <c r="R267" s="36"/>
      <c r="S267" s="36"/>
      <c r="T267" s="36"/>
      <c r="U267" s="36"/>
      <c r="V267" s="36"/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9BFF13-12E5-EB49-B41C-C991AB1395F2}">
  <sheetPr codeName="Sheet116"/>
  <dimension ref="A1:V267"/>
  <sheetViews>
    <sheetView workbookViewId="0">
      <selection activeCell="F17" sqref="F17"/>
    </sheetView>
  </sheetViews>
  <sheetFormatPr baseColWidth="10" defaultRowHeight="16" x14ac:dyDescent="0.2"/>
  <cols>
    <col min="5" max="5" width="16.5" customWidth="1"/>
    <col min="6" max="6" width="14.6640625" customWidth="1"/>
  </cols>
  <sheetData>
    <row r="1" spans="1:22" x14ac:dyDescent="0.2">
      <c r="A1" s="36"/>
      <c r="B1" s="80" t="s">
        <v>5</v>
      </c>
      <c r="C1" s="80"/>
      <c r="D1" s="80"/>
      <c r="E1" s="80"/>
      <c r="F1" s="80"/>
      <c r="G1" s="81" t="s">
        <v>6</v>
      </c>
      <c r="H1" s="81"/>
      <c r="I1" s="81"/>
      <c r="J1" s="81"/>
      <c r="K1" s="81"/>
      <c r="L1" s="82" t="s">
        <v>15</v>
      </c>
      <c r="M1" s="82"/>
      <c r="N1" s="82"/>
      <c r="O1" s="82"/>
      <c r="P1" s="82"/>
      <c r="Q1" s="82"/>
      <c r="R1" s="82"/>
      <c r="S1" s="82"/>
      <c r="T1" s="82"/>
      <c r="U1" s="82"/>
      <c r="V1" s="36"/>
    </row>
    <row r="2" spans="1:22" x14ac:dyDescent="0.2">
      <c r="A2" s="37" t="s">
        <v>4</v>
      </c>
      <c r="B2" s="38" t="s">
        <v>0</v>
      </c>
      <c r="C2" s="38" t="s">
        <v>1</v>
      </c>
      <c r="D2" s="38" t="s">
        <v>10</v>
      </c>
      <c r="E2" s="38" t="s">
        <v>11</v>
      </c>
      <c r="F2" s="38" t="s">
        <v>7</v>
      </c>
      <c r="G2" s="38" t="s">
        <v>8</v>
      </c>
      <c r="H2" s="38" t="s">
        <v>9</v>
      </c>
      <c r="I2" s="38" t="s">
        <v>10</v>
      </c>
      <c r="J2" s="38" t="s">
        <v>11</v>
      </c>
      <c r="K2" s="38" t="s">
        <v>7</v>
      </c>
      <c r="L2" s="38" t="s">
        <v>17</v>
      </c>
      <c r="M2" s="38" t="s">
        <v>18</v>
      </c>
      <c r="N2" s="38" t="s">
        <v>234</v>
      </c>
      <c r="O2" s="38" t="s">
        <v>235</v>
      </c>
      <c r="P2" s="38" t="s">
        <v>19</v>
      </c>
      <c r="Q2" s="38" t="s">
        <v>20</v>
      </c>
      <c r="R2" s="38" t="s">
        <v>12</v>
      </c>
      <c r="S2" s="38" t="s">
        <v>3</v>
      </c>
      <c r="T2" s="38" t="s">
        <v>252</v>
      </c>
      <c r="U2" s="38" t="s">
        <v>253</v>
      </c>
      <c r="V2" s="38" t="s">
        <v>236</v>
      </c>
    </row>
    <row r="3" spans="1:22" x14ac:dyDescent="0.2">
      <c r="A3" s="16" t="s">
        <v>357</v>
      </c>
      <c r="B3" s="4">
        <v>27800</v>
      </c>
      <c r="C3" s="4">
        <v>11100</v>
      </c>
      <c r="D3" s="4">
        <v>16700</v>
      </c>
      <c r="E3" s="4">
        <v>795060000</v>
      </c>
      <c r="F3" s="4">
        <f t="shared" ref="F3:F11" si="0">E3+F4</f>
        <v>5909114994</v>
      </c>
      <c r="G3" s="4">
        <v>0</v>
      </c>
      <c r="H3" s="4">
        <v>0</v>
      </c>
      <c r="I3" s="4">
        <v>0</v>
      </c>
      <c r="J3" s="4">
        <v>1191500000</v>
      </c>
      <c r="L3" s="4">
        <v>44</v>
      </c>
      <c r="M3" s="4">
        <v>200</v>
      </c>
      <c r="N3" s="4">
        <v>0</v>
      </c>
      <c r="O3" s="4">
        <v>7</v>
      </c>
      <c r="P3" s="4">
        <v>13100</v>
      </c>
      <c r="Q3" s="4">
        <v>115200</v>
      </c>
      <c r="R3" s="5">
        <v>-1.0500000000000001E-2</v>
      </c>
      <c r="S3" s="4">
        <v>138400</v>
      </c>
      <c r="V3" s="5">
        <v>1.15E-2</v>
      </c>
    </row>
    <row r="4" spans="1:22" x14ac:dyDescent="0.2">
      <c r="A4" s="16" t="s">
        <v>356</v>
      </c>
      <c r="B4" s="4">
        <v>5600</v>
      </c>
      <c r="C4" s="4">
        <v>2600</v>
      </c>
      <c r="D4" s="4">
        <v>3000</v>
      </c>
      <c r="E4" s="4">
        <v>143200000</v>
      </c>
      <c r="F4" s="4">
        <f t="shared" si="0"/>
        <v>5114054994</v>
      </c>
      <c r="L4" s="4">
        <v>119</v>
      </c>
      <c r="M4" s="4">
        <v>309</v>
      </c>
      <c r="N4" s="4">
        <v>2</v>
      </c>
      <c r="O4" s="4">
        <v>15</v>
      </c>
      <c r="P4" s="4">
        <v>49900</v>
      </c>
      <c r="Q4" s="4">
        <v>188700</v>
      </c>
      <c r="R4" s="5">
        <v>-1.3500000000000002E-2</v>
      </c>
      <c r="S4" s="4">
        <v>238600</v>
      </c>
      <c r="V4" s="5">
        <v>9.3999999999999986E-3</v>
      </c>
    </row>
    <row r="5" spans="1:22" x14ac:dyDescent="0.2">
      <c r="A5" s="16" t="s">
        <v>355</v>
      </c>
      <c r="B5" s="4">
        <v>2400</v>
      </c>
      <c r="C5" s="4">
        <v>1310</v>
      </c>
      <c r="D5" s="4">
        <v>1090</v>
      </c>
      <c r="E5" s="4">
        <v>52300000</v>
      </c>
      <c r="F5" s="4">
        <f t="shared" si="0"/>
        <v>4970854994</v>
      </c>
      <c r="L5" s="4">
        <v>131</v>
      </c>
      <c r="M5" s="4">
        <v>349</v>
      </c>
      <c r="N5" s="4">
        <v>3</v>
      </c>
      <c r="O5" s="4">
        <v>6</v>
      </c>
      <c r="P5" s="4">
        <v>63800</v>
      </c>
      <c r="Q5" s="4">
        <v>158100</v>
      </c>
      <c r="R5" s="5">
        <v>-1.34E-2</v>
      </c>
      <c r="S5" s="4">
        <v>225900</v>
      </c>
      <c r="V5" s="5">
        <v>1.6299999999999999E-2</v>
      </c>
    </row>
    <row r="6" spans="1:22" x14ac:dyDescent="0.2">
      <c r="A6" s="16" t="s">
        <v>354</v>
      </c>
      <c r="B6" s="4">
        <v>22700</v>
      </c>
      <c r="C6" s="4">
        <v>500</v>
      </c>
      <c r="D6" s="4">
        <v>22200</v>
      </c>
      <c r="E6" s="4">
        <v>1095570000</v>
      </c>
      <c r="F6" s="4">
        <f t="shared" si="0"/>
        <v>4918554994</v>
      </c>
      <c r="L6" s="4">
        <v>81</v>
      </c>
      <c r="M6" s="4">
        <v>111</v>
      </c>
      <c r="N6" s="4">
        <v>11</v>
      </c>
      <c r="O6" s="4">
        <v>4</v>
      </c>
      <c r="P6" s="4">
        <v>64500</v>
      </c>
      <c r="Q6" s="4">
        <v>60900</v>
      </c>
      <c r="R6" s="5">
        <v>1.1000000000000001E-3</v>
      </c>
      <c r="S6" s="4">
        <v>138300</v>
      </c>
      <c r="V6" s="5">
        <v>0.02</v>
      </c>
    </row>
    <row r="7" spans="1:22" x14ac:dyDescent="0.2">
      <c r="A7" s="16" t="s">
        <v>353</v>
      </c>
      <c r="B7" s="4">
        <v>2800</v>
      </c>
      <c r="C7" s="4">
        <v>3800</v>
      </c>
      <c r="D7" s="4">
        <v>-1000</v>
      </c>
      <c r="E7" s="4">
        <v>-49590000</v>
      </c>
      <c r="F7" s="4">
        <f t="shared" si="0"/>
        <v>3822984994</v>
      </c>
      <c r="L7" s="4">
        <v>75</v>
      </c>
      <c r="M7" s="4">
        <v>132</v>
      </c>
      <c r="N7" s="4">
        <v>2</v>
      </c>
      <c r="O7" s="4">
        <v>5</v>
      </c>
      <c r="P7" s="4">
        <v>43200</v>
      </c>
      <c r="Q7" s="4">
        <v>74200</v>
      </c>
      <c r="R7" s="5">
        <v>-1E-3</v>
      </c>
      <c r="S7" s="4">
        <v>117400</v>
      </c>
      <c r="V7" s="5">
        <v>1.1200000000000002E-2</v>
      </c>
    </row>
    <row r="8" spans="1:22" x14ac:dyDescent="0.2">
      <c r="A8" s="16" t="s">
        <v>352</v>
      </c>
      <c r="B8" s="4">
        <v>2000</v>
      </c>
      <c r="C8" s="4">
        <v>5900</v>
      </c>
      <c r="D8" s="4">
        <v>-3900</v>
      </c>
      <c r="E8" s="4">
        <v>-192180000</v>
      </c>
      <c r="F8" s="4">
        <f t="shared" si="0"/>
        <v>3872574994</v>
      </c>
      <c r="L8" s="4">
        <v>34</v>
      </c>
      <c r="M8" s="4">
        <v>167</v>
      </c>
      <c r="N8" s="4">
        <v>1</v>
      </c>
      <c r="O8" s="4">
        <v>2</v>
      </c>
      <c r="P8" s="4">
        <v>11700</v>
      </c>
      <c r="Q8" s="4">
        <v>55100</v>
      </c>
      <c r="R8" s="5">
        <v>-5.0000000000000001E-3</v>
      </c>
      <c r="S8" s="4">
        <v>66800</v>
      </c>
      <c r="V8" s="5">
        <v>1.0200000000000001E-2</v>
      </c>
    </row>
    <row r="9" spans="1:22" x14ac:dyDescent="0.2">
      <c r="A9" s="16" t="s">
        <v>351</v>
      </c>
      <c r="B9" s="4">
        <v>200</v>
      </c>
      <c r="C9" s="4">
        <v>1200</v>
      </c>
      <c r="D9" s="4">
        <v>-1000</v>
      </c>
      <c r="E9" s="4">
        <v>-50390000</v>
      </c>
      <c r="F9" s="4">
        <f t="shared" si="0"/>
        <v>4064754994</v>
      </c>
      <c r="L9" s="4">
        <v>14</v>
      </c>
      <c r="M9" s="4">
        <v>62</v>
      </c>
      <c r="N9" s="4">
        <v>5</v>
      </c>
      <c r="O9" s="4">
        <v>2</v>
      </c>
      <c r="P9" s="4">
        <v>19600</v>
      </c>
      <c r="Q9" s="4">
        <v>24900</v>
      </c>
      <c r="R9" s="5">
        <v>-1.21E-2</v>
      </c>
      <c r="S9" s="4">
        <v>46000</v>
      </c>
      <c r="V9" s="5">
        <v>2.0899999999999998E-2</v>
      </c>
    </row>
    <row r="10" spans="1:22" x14ac:dyDescent="0.2">
      <c r="A10" s="16" t="s">
        <v>350</v>
      </c>
      <c r="B10" s="4">
        <v>2900</v>
      </c>
      <c r="C10" s="4">
        <v>0</v>
      </c>
      <c r="D10" s="4">
        <v>2900</v>
      </c>
      <c r="E10" s="4">
        <v>143360000</v>
      </c>
      <c r="F10" s="4">
        <f t="shared" si="0"/>
        <v>4115144994</v>
      </c>
      <c r="L10" s="4">
        <v>32</v>
      </c>
      <c r="M10" s="4">
        <v>66</v>
      </c>
      <c r="N10" s="4">
        <v>2</v>
      </c>
      <c r="O10" s="4">
        <v>2</v>
      </c>
      <c r="P10" s="4">
        <v>17200</v>
      </c>
      <c r="Q10" s="4">
        <v>36300</v>
      </c>
      <c r="R10" s="5">
        <v>1.1200000000000002E-2</v>
      </c>
      <c r="S10" s="4">
        <v>52900</v>
      </c>
      <c r="V10" s="5">
        <v>1.6E-2</v>
      </c>
    </row>
    <row r="11" spans="1:22" x14ac:dyDescent="0.2">
      <c r="A11" s="16" t="s">
        <v>349</v>
      </c>
      <c r="B11" s="4">
        <v>3700</v>
      </c>
      <c r="C11" s="4">
        <v>1100</v>
      </c>
      <c r="D11" s="4">
        <v>2600</v>
      </c>
      <c r="E11" s="4">
        <v>129090000</v>
      </c>
      <c r="F11" s="4">
        <f t="shared" si="0"/>
        <v>3971784994</v>
      </c>
      <c r="L11" s="4">
        <v>57</v>
      </c>
      <c r="M11" s="4">
        <v>189</v>
      </c>
      <c r="N11" s="4">
        <v>1</v>
      </c>
      <c r="O11" s="4">
        <v>10</v>
      </c>
      <c r="P11" s="4">
        <v>19000</v>
      </c>
      <c r="Q11" s="4">
        <v>110600</v>
      </c>
      <c r="R11" s="5">
        <v>-1.11E-2</v>
      </c>
      <c r="S11" s="4">
        <v>129600</v>
      </c>
      <c r="V11" s="5">
        <v>2.2000000000000002E-2</v>
      </c>
    </row>
    <row r="12" spans="1:22" x14ac:dyDescent="0.2">
      <c r="A12" s="16" t="s">
        <v>348</v>
      </c>
      <c r="B12" s="4">
        <v>600</v>
      </c>
      <c r="C12" s="4">
        <v>3700</v>
      </c>
      <c r="D12" s="4">
        <v>-3100</v>
      </c>
      <c r="E12" s="4">
        <v>-155150000</v>
      </c>
      <c r="F12" s="4">
        <f t="shared" ref="F12:F38" si="1">E12+F13</f>
        <v>3842694994</v>
      </c>
      <c r="G12" s="4">
        <v>0</v>
      </c>
      <c r="H12" s="4">
        <v>0</v>
      </c>
      <c r="I12" s="4">
        <v>0</v>
      </c>
      <c r="J12" s="4">
        <v>504000</v>
      </c>
      <c r="L12" s="4">
        <v>36</v>
      </c>
      <c r="M12" s="4">
        <v>96</v>
      </c>
      <c r="N12" s="4">
        <v>0</v>
      </c>
      <c r="O12" s="4">
        <v>0</v>
      </c>
      <c r="P12" s="4">
        <v>15600</v>
      </c>
      <c r="Q12" s="4">
        <v>41900</v>
      </c>
      <c r="R12" s="5">
        <v>-2E-3</v>
      </c>
      <c r="S12" s="4">
        <v>57600</v>
      </c>
      <c r="V12" s="5">
        <v>0.01</v>
      </c>
    </row>
    <row r="13" spans="1:22" x14ac:dyDescent="0.2">
      <c r="A13" s="16" t="s">
        <v>347</v>
      </c>
      <c r="B13" s="4">
        <v>2000</v>
      </c>
      <c r="C13" s="4">
        <v>800</v>
      </c>
      <c r="D13" s="4">
        <v>1200</v>
      </c>
      <c r="E13" s="4">
        <v>60330000</v>
      </c>
      <c r="F13" s="4">
        <f t="shared" si="1"/>
        <v>3997844994</v>
      </c>
      <c r="L13" s="4">
        <v>152</v>
      </c>
      <c r="M13" s="4">
        <v>173</v>
      </c>
      <c r="N13" s="4">
        <v>11</v>
      </c>
      <c r="O13" s="4">
        <v>12</v>
      </c>
      <c r="P13" s="4">
        <v>92400</v>
      </c>
      <c r="Q13" s="4">
        <v>96700</v>
      </c>
      <c r="R13" s="5">
        <v>2.0999999999999999E-3</v>
      </c>
      <c r="S13" s="4">
        <v>197800</v>
      </c>
      <c r="V13" s="5">
        <v>2.06E-2</v>
      </c>
    </row>
    <row r="14" spans="1:22" x14ac:dyDescent="0.2">
      <c r="A14" s="16" t="s">
        <v>340</v>
      </c>
      <c r="B14" s="4">
        <v>1300</v>
      </c>
      <c r="C14" s="4">
        <v>1300</v>
      </c>
      <c r="D14" s="4">
        <v>0</v>
      </c>
      <c r="E14" s="4">
        <v>-410000</v>
      </c>
      <c r="F14" s="4">
        <f t="shared" si="1"/>
        <v>3937514994</v>
      </c>
      <c r="L14" s="4">
        <v>89</v>
      </c>
      <c r="M14" s="4">
        <v>122</v>
      </c>
      <c r="N14" s="4">
        <v>1</v>
      </c>
      <c r="O14" s="4">
        <v>4</v>
      </c>
      <c r="P14" s="4">
        <v>35400</v>
      </c>
      <c r="Q14" s="4">
        <v>66100</v>
      </c>
      <c r="R14" s="5">
        <v>3.0999999999999999E-3</v>
      </c>
      <c r="S14" s="4">
        <v>104300</v>
      </c>
      <c r="V14" s="5">
        <v>1.3000000000000001E-2</v>
      </c>
    </row>
    <row r="15" spans="1:22" x14ac:dyDescent="0.2">
      <c r="A15" s="16" t="s">
        <v>339</v>
      </c>
      <c r="B15" s="4">
        <v>6200</v>
      </c>
      <c r="C15" s="4">
        <v>1100</v>
      </c>
      <c r="D15" s="4">
        <v>5100</v>
      </c>
      <c r="E15" s="4">
        <v>251820000</v>
      </c>
      <c r="F15" s="4">
        <f t="shared" si="1"/>
        <v>3937924994</v>
      </c>
      <c r="L15" s="4">
        <v>115</v>
      </c>
      <c r="M15" s="4">
        <v>94</v>
      </c>
      <c r="N15" s="4">
        <v>3</v>
      </c>
      <c r="O15" s="4">
        <v>4</v>
      </c>
      <c r="P15" s="4">
        <v>53700</v>
      </c>
      <c r="Q15" s="4">
        <v>49200</v>
      </c>
      <c r="R15" s="5">
        <v>1.7399999999999999E-2</v>
      </c>
      <c r="S15" s="4">
        <v>111200</v>
      </c>
      <c r="V15" s="5">
        <v>1.8100000000000002E-2</v>
      </c>
    </row>
    <row r="16" spans="1:22" x14ac:dyDescent="0.2">
      <c r="A16" s="16" t="s">
        <v>338</v>
      </c>
      <c r="B16" s="4">
        <v>10700</v>
      </c>
      <c r="C16" s="4">
        <v>200</v>
      </c>
      <c r="D16" s="4">
        <v>10500</v>
      </c>
      <c r="E16" s="4">
        <v>513990000</v>
      </c>
      <c r="F16" s="4">
        <f t="shared" si="1"/>
        <v>3686104994</v>
      </c>
      <c r="L16" s="4">
        <v>70</v>
      </c>
      <c r="M16" s="4">
        <v>106</v>
      </c>
      <c r="N16" s="4">
        <v>2</v>
      </c>
      <c r="O16" s="4">
        <v>5</v>
      </c>
      <c r="P16" s="4">
        <v>24000</v>
      </c>
      <c r="Q16" s="4">
        <v>45300</v>
      </c>
      <c r="R16" s="5">
        <v>4.0999999999999995E-3</v>
      </c>
      <c r="S16" s="4">
        <v>72200</v>
      </c>
      <c r="V16" s="5">
        <v>1.3300000000000001E-2</v>
      </c>
    </row>
    <row r="17" spans="1:22" x14ac:dyDescent="0.2">
      <c r="A17" s="16" t="s">
        <v>337</v>
      </c>
      <c r="B17" s="4">
        <v>0</v>
      </c>
      <c r="C17" s="4">
        <v>8100</v>
      </c>
      <c r="D17" s="4">
        <v>-8100</v>
      </c>
      <c r="E17" s="4">
        <v>-398280000</v>
      </c>
      <c r="F17" s="4">
        <f t="shared" si="1"/>
        <v>3172114994</v>
      </c>
      <c r="L17" s="4">
        <v>54</v>
      </c>
      <c r="M17" s="4">
        <v>128</v>
      </c>
      <c r="N17" s="4">
        <v>1</v>
      </c>
      <c r="O17" s="4">
        <v>1</v>
      </c>
      <c r="P17" s="4">
        <v>21200</v>
      </c>
      <c r="Q17" s="4">
        <v>50700</v>
      </c>
      <c r="R17" s="5">
        <v>-4.0000000000000001E-3</v>
      </c>
      <c r="S17" s="4">
        <v>72100</v>
      </c>
      <c r="V17" s="5">
        <v>1.2199999999999999E-2</v>
      </c>
    </row>
    <row r="18" spans="1:22" x14ac:dyDescent="0.2">
      <c r="A18" s="16" t="s">
        <v>336</v>
      </c>
      <c r="B18" s="4">
        <v>6100</v>
      </c>
      <c r="C18" s="4">
        <v>36900</v>
      </c>
      <c r="D18" s="4">
        <v>-30800</v>
      </c>
      <c r="E18" s="4">
        <v>-1537850000</v>
      </c>
      <c r="F18" s="4">
        <f t="shared" si="1"/>
        <v>3570394994</v>
      </c>
      <c r="L18" s="4">
        <v>147</v>
      </c>
      <c r="M18" s="4">
        <v>245</v>
      </c>
      <c r="N18" s="4">
        <v>5</v>
      </c>
      <c r="O18" s="4">
        <v>10</v>
      </c>
      <c r="P18" s="4">
        <v>63800</v>
      </c>
      <c r="Q18" s="4">
        <v>123700</v>
      </c>
      <c r="R18" s="5">
        <v>-1.83E-2</v>
      </c>
      <c r="S18" s="4">
        <v>192500</v>
      </c>
      <c r="V18" s="5">
        <v>3.7499999999999999E-2</v>
      </c>
    </row>
    <row r="19" spans="1:22" x14ac:dyDescent="0.2">
      <c r="A19" s="16" t="s">
        <v>335</v>
      </c>
      <c r="B19" s="4">
        <v>0</v>
      </c>
      <c r="C19" s="4">
        <v>900</v>
      </c>
      <c r="D19" s="4">
        <v>-900</v>
      </c>
      <c r="E19" s="4">
        <v>-44780000</v>
      </c>
      <c r="F19" s="4">
        <f t="shared" si="1"/>
        <v>5108244994</v>
      </c>
      <c r="L19" s="4">
        <v>110</v>
      </c>
      <c r="M19" s="4">
        <v>157</v>
      </c>
      <c r="N19" s="4">
        <v>4</v>
      </c>
      <c r="O19" s="4">
        <v>4</v>
      </c>
      <c r="P19" s="4">
        <v>60000</v>
      </c>
      <c r="Q19" s="4">
        <v>84500</v>
      </c>
      <c r="R19" s="5">
        <v>1.1200000000000002E-2</v>
      </c>
      <c r="S19" s="4">
        <v>160900</v>
      </c>
      <c r="V19" s="5">
        <v>2.5899999999999999E-2</v>
      </c>
    </row>
    <row r="20" spans="1:22" x14ac:dyDescent="0.2">
      <c r="A20" s="16" t="s">
        <v>334</v>
      </c>
      <c r="B20" s="4">
        <v>6400</v>
      </c>
      <c r="C20" s="4">
        <v>500</v>
      </c>
      <c r="D20" s="4">
        <v>5900</v>
      </c>
      <c r="E20" s="4">
        <v>291370000</v>
      </c>
      <c r="F20" s="4">
        <f t="shared" si="1"/>
        <v>5153024994</v>
      </c>
      <c r="L20" s="4">
        <v>45</v>
      </c>
      <c r="M20" s="4">
        <v>117</v>
      </c>
      <c r="N20" s="4">
        <v>0</v>
      </c>
      <c r="O20" s="4">
        <v>2</v>
      </c>
      <c r="P20" s="4">
        <v>11800</v>
      </c>
      <c r="Q20" s="4">
        <v>48800</v>
      </c>
      <c r="R20" s="5">
        <v>-1.11E-2</v>
      </c>
      <c r="S20" s="4">
        <v>60600</v>
      </c>
      <c r="V20" s="5">
        <v>1.61E-2</v>
      </c>
    </row>
    <row r="21" spans="1:22" x14ac:dyDescent="0.2">
      <c r="A21" s="16" t="s">
        <v>333</v>
      </c>
      <c r="B21" s="4">
        <v>12800</v>
      </c>
      <c r="C21" s="4">
        <v>2000</v>
      </c>
      <c r="D21" s="4">
        <v>10800</v>
      </c>
      <c r="E21" s="4">
        <v>526690000</v>
      </c>
      <c r="F21" s="4">
        <f t="shared" si="1"/>
        <v>4861654994</v>
      </c>
      <c r="L21" s="4">
        <v>159</v>
      </c>
      <c r="M21" s="4">
        <v>94</v>
      </c>
      <c r="N21" s="4">
        <v>4</v>
      </c>
      <c r="O21" s="4">
        <v>1</v>
      </c>
      <c r="P21" s="4">
        <v>66500</v>
      </c>
      <c r="Q21" s="4">
        <v>30100</v>
      </c>
      <c r="R21" s="5">
        <v>3.8599999999999995E-2</v>
      </c>
      <c r="S21" s="4">
        <v>100400</v>
      </c>
      <c r="V21" s="5">
        <v>3.7999999999999999E-2</v>
      </c>
    </row>
    <row r="22" spans="1:22" x14ac:dyDescent="0.2">
      <c r="A22" s="16" t="s">
        <v>332</v>
      </c>
      <c r="B22" s="4">
        <v>1800</v>
      </c>
      <c r="C22" s="4">
        <v>1400</v>
      </c>
      <c r="D22" s="4">
        <v>400</v>
      </c>
      <c r="E22" s="4">
        <v>19550000</v>
      </c>
      <c r="F22" s="4">
        <f t="shared" si="1"/>
        <v>4334964994</v>
      </c>
      <c r="L22" s="4">
        <v>99</v>
      </c>
      <c r="M22" s="4">
        <v>169</v>
      </c>
      <c r="N22" s="4">
        <v>1</v>
      </c>
      <c r="O22" s="4">
        <v>5</v>
      </c>
      <c r="P22" s="4">
        <v>31800</v>
      </c>
      <c r="Q22" s="4">
        <v>70600</v>
      </c>
      <c r="R22" s="5">
        <v>-3.0999999999999999E-3</v>
      </c>
      <c r="S22" s="4">
        <v>103200</v>
      </c>
      <c r="V22" s="5">
        <v>1.4499999999999999E-2</v>
      </c>
    </row>
    <row r="23" spans="1:22" x14ac:dyDescent="0.2">
      <c r="A23" s="16" t="s">
        <v>331</v>
      </c>
      <c r="B23" s="4">
        <v>0</v>
      </c>
      <c r="C23" s="4">
        <v>8100</v>
      </c>
      <c r="D23" s="4">
        <v>-8100</v>
      </c>
      <c r="E23" s="4">
        <v>-395770000</v>
      </c>
      <c r="F23" s="4">
        <f t="shared" si="1"/>
        <v>4315414994</v>
      </c>
      <c r="L23" s="4">
        <v>59</v>
      </c>
      <c r="M23" s="4">
        <v>262</v>
      </c>
      <c r="N23" s="4">
        <v>0</v>
      </c>
      <c r="O23" s="4">
        <v>2</v>
      </c>
      <c r="P23" s="4">
        <v>17200</v>
      </c>
      <c r="Q23" s="4">
        <v>94900</v>
      </c>
      <c r="R23" s="5">
        <v>-1.6500000000000001E-2</v>
      </c>
      <c r="S23" s="4">
        <v>112700</v>
      </c>
      <c r="V23" s="5">
        <v>2.4399999999999998E-2</v>
      </c>
    </row>
    <row r="24" spans="1:22" x14ac:dyDescent="0.2">
      <c r="A24" s="16" t="s">
        <v>330</v>
      </c>
      <c r="B24" s="4">
        <v>2600</v>
      </c>
      <c r="C24" s="4">
        <v>5400</v>
      </c>
      <c r="D24" s="4">
        <v>-2800</v>
      </c>
      <c r="E24" s="4">
        <v>-138240000</v>
      </c>
      <c r="F24" s="4">
        <f t="shared" si="1"/>
        <v>4711184994</v>
      </c>
      <c r="L24" s="4">
        <v>78</v>
      </c>
      <c r="M24" s="4">
        <v>234</v>
      </c>
      <c r="N24" s="4">
        <v>2</v>
      </c>
      <c r="O24" s="4">
        <v>1</v>
      </c>
      <c r="P24" s="4">
        <v>30900</v>
      </c>
      <c r="Q24" s="4">
        <v>65100</v>
      </c>
      <c r="R24" s="5">
        <v>-1.5300000000000001E-2</v>
      </c>
      <c r="S24" s="4">
        <v>117500</v>
      </c>
      <c r="V24" s="5">
        <v>0.02</v>
      </c>
    </row>
    <row r="25" spans="1:22" x14ac:dyDescent="0.2">
      <c r="A25" s="16" t="s">
        <v>329</v>
      </c>
      <c r="B25" s="4">
        <v>1000</v>
      </c>
      <c r="C25" s="4">
        <v>1300</v>
      </c>
      <c r="D25" s="4">
        <v>-300</v>
      </c>
      <c r="E25" s="4">
        <v>-15070000</v>
      </c>
      <c r="F25" s="4">
        <f t="shared" si="1"/>
        <v>4849424994</v>
      </c>
      <c r="L25" s="4">
        <v>52</v>
      </c>
      <c r="M25" s="4">
        <v>169</v>
      </c>
      <c r="N25" s="4">
        <v>1</v>
      </c>
      <c r="O25" s="4">
        <v>2</v>
      </c>
      <c r="P25" s="4">
        <v>18900</v>
      </c>
      <c r="Q25" s="4">
        <v>59300</v>
      </c>
      <c r="R25" s="5">
        <v>-1E-3</v>
      </c>
      <c r="S25" s="4">
        <v>76900</v>
      </c>
      <c r="V25" s="5">
        <v>9.1000000000000004E-3</v>
      </c>
    </row>
    <row r="26" spans="1:22" x14ac:dyDescent="0.2">
      <c r="A26" s="16" t="s">
        <v>328</v>
      </c>
      <c r="B26" s="4">
        <v>1500</v>
      </c>
      <c r="C26" s="4">
        <v>5100</v>
      </c>
      <c r="D26" s="4">
        <v>-3600</v>
      </c>
      <c r="E26" s="4">
        <v>-179970000</v>
      </c>
      <c r="F26" s="4">
        <f t="shared" si="1"/>
        <v>4864494994</v>
      </c>
      <c r="L26" s="4">
        <v>41</v>
      </c>
      <c r="M26" s="4">
        <v>110</v>
      </c>
      <c r="N26" s="4">
        <v>2</v>
      </c>
      <c r="O26" s="4">
        <v>2</v>
      </c>
      <c r="P26" s="4">
        <v>18900</v>
      </c>
      <c r="Q26" s="4">
        <v>45900</v>
      </c>
      <c r="R26" s="5">
        <v>-6.0000000000000001E-3</v>
      </c>
      <c r="S26" s="4">
        <v>80000</v>
      </c>
      <c r="V26" s="5">
        <v>1.2E-2</v>
      </c>
    </row>
    <row r="27" spans="1:22" x14ac:dyDescent="0.2">
      <c r="A27" s="16" t="s">
        <v>327</v>
      </c>
      <c r="B27" s="4">
        <v>300</v>
      </c>
      <c r="C27" s="4">
        <v>1100</v>
      </c>
      <c r="D27" s="4">
        <v>-800</v>
      </c>
      <c r="E27" s="4">
        <v>-40130000</v>
      </c>
      <c r="F27" s="4">
        <f t="shared" si="1"/>
        <v>5044464994</v>
      </c>
      <c r="L27" s="4">
        <v>63</v>
      </c>
      <c r="M27" s="4">
        <v>112</v>
      </c>
      <c r="N27" s="4">
        <v>0</v>
      </c>
      <c r="O27" s="4">
        <v>3</v>
      </c>
      <c r="P27" s="4">
        <v>19600</v>
      </c>
      <c r="Q27" s="4">
        <v>48100</v>
      </c>
      <c r="R27" s="5">
        <v>2.0999999999999999E-3</v>
      </c>
      <c r="S27" s="4">
        <v>69100</v>
      </c>
      <c r="V27" s="5">
        <v>6.0000000000000001E-3</v>
      </c>
    </row>
    <row r="28" spans="1:22" x14ac:dyDescent="0.2">
      <c r="A28" s="16" t="s">
        <v>326</v>
      </c>
      <c r="B28" s="4">
        <v>100</v>
      </c>
      <c r="C28" s="4">
        <v>29905</v>
      </c>
      <c r="D28" s="4">
        <v>-29805</v>
      </c>
      <c r="E28" s="4">
        <v>-1492380000</v>
      </c>
      <c r="F28" s="4">
        <f t="shared" si="1"/>
        <v>5084594994</v>
      </c>
      <c r="L28" s="4">
        <v>76</v>
      </c>
      <c r="M28" s="4">
        <v>276</v>
      </c>
      <c r="N28" s="4">
        <v>6</v>
      </c>
      <c r="O28" s="4">
        <v>1</v>
      </c>
      <c r="P28" s="4">
        <v>40600</v>
      </c>
      <c r="Q28" s="4">
        <v>78700</v>
      </c>
      <c r="R28" s="5">
        <v>-5.8999999999999999E-3</v>
      </c>
      <c r="S28" s="4">
        <v>120400</v>
      </c>
      <c r="V28" s="5">
        <v>2.07E-2</v>
      </c>
    </row>
    <row r="29" spans="1:22" x14ac:dyDescent="0.2">
      <c r="A29" s="16" t="s">
        <v>325</v>
      </c>
      <c r="B29" s="4">
        <v>0</v>
      </c>
      <c r="C29" s="4">
        <v>2100</v>
      </c>
      <c r="D29" s="4">
        <v>-2100</v>
      </c>
      <c r="E29" s="4">
        <v>-104570000</v>
      </c>
      <c r="F29" s="4">
        <f t="shared" si="1"/>
        <v>6576974994</v>
      </c>
      <c r="L29" s="4">
        <v>167</v>
      </c>
      <c r="M29" s="4">
        <v>123</v>
      </c>
      <c r="N29" s="4">
        <v>6</v>
      </c>
      <c r="O29" s="4">
        <v>3</v>
      </c>
      <c r="P29" s="4">
        <v>74000</v>
      </c>
      <c r="Q29" s="4">
        <v>37900</v>
      </c>
      <c r="R29" s="5">
        <v>1.6200000000000003E-2</v>
      </c>
      <c r="S29" s="4">
        <v>113000</v>
      </c>
      <c r="V29" s="5">
        <v>2.7699999999999999E-2</v>
      </c>
    </row>
    <row r="30" spans="1:22" x14ac:dyDescent="0.2">
      <c r="A30" s="16" t="s">
        <v>324</v>
      </c>
      <c r="B30" s="4">
        <v>1100</v>
      </c>
      <c r="C30" s="4">
        <v>5800</v>
      </c>
      <c r="D30" s="4">
        <v>-4700</v>
      </c>
      <c r="E30" s="4">
        <v>-231630000</v>
      </c>
      <c r="F30" s="4">
        <f t="shared" si="1"/>
        <v>6681544994</v>
      </c>
      <c r="L30" s="4">
        <v>129</v>
      </c>
      <c r="M30" s="4">
        <v>379</v>
      </c>
      <c r="N30" s="4">
        <v>4</v>
      </c>
      <c r="O30" s="4">
        <v>7</v>
      </c>
      <c r="P30" s="4">
        <v>60000</v>
      </c>
      <c r="Q30" s="4">
        <v>164900</v>
      </c>
      <c r="R30" s="5">
        <v>-1.21E-2</v>
      </c>
      <c r="S30" s="4">
        <v>229300</v>
      </c>
      <c r="V30" s="5">
        <v>3.2000000000000001E-2</v>
      </c>
    </row>
    <row r="31" spans="1:22" x14ac:dyDescent="0.2">
      <c r="A31" s="16" t="s">
        <v>323</v>
      </c>
      <c r="B31" s="4">
        <v>3600</v>
      </c>
      <c r="C31" s="4">
        <v>600</v>
      </c>
      <c r="D31" s="4">
        <v>3000</v>
      </c>
      <c r="E31" s="4">
        <v>149630000</v>
      </c>
      <c r="F31" s="4">
        <f t="shared" si="1"/>
        <v>6913174994</v>
      </c>
      <c r="L31" s="4">
        <v>123</v>
      </c>
      <c r="M31" s="4">
        <v>309</v>
      </c>
      <c r="N31" s="4">
        <v>9</v>
      </c>
      <c r="O31" s="4">
        <v>12</v>
      </c>
      <c r="P31" s="4">
        <v>77800</v>
      </c>
      <c r="Q31" s="4">
        <v>162000</v>
      </c>
      <c r="R31" s="5">
        <v>-3.9000000000000003E-3</v>
      </c>
      <c r="S31" s="4">
        <v>239800</v>
      </c>
      <c r="V31" s="5">
        <v>2.3599999999999999E-2</v>
      </c>
    </row>
    <row r="32" spans="1:22" x14ac:dyDescent="0.2">
      <c r="A32" s="16" t="s">
        <v>322</v>
      </c>
      <c r="B32" s="4">
        <v>4900</v>
      </c>
      <c r="C32" s="4">
        <v>0</v>
      </c>
      <c r="D32" s="4">
        <v>4900</v>
      </c>
      <c r="E32" s="4">
        <v>245450000</v>
      </c>
      <c r="F32" s="4">
        <f t="shared" si="1"/>
        <v>6763544994</v>
      </c>
      <c r="L32" s="4">
        <v>69</v>
      </c>
      <c r="M32" s="4">
        <v>110</v>
      </c>
      <c r="N32" s="4">
        <v>2</v>
      </c>
      <c r="O32" s="4">
        <v>3</v>
      </c>
      <c r="P32" s="4">
        <v>33500</v>
      </c>
      <c r="Q32" s="4">
        <v>38600</v>
      </c>
      <c r="R32" s="5">
        <v>4.0000000000000001E-3</v>
      </c>
      <c r="S32" s="4">
        <v>75000</v>
      </c>
      <c r="V32" s="5">
        <v>2.1600000000000001E-2</v>
      </c>
    </row>
    <row r="33" spans="1:22" x14ac:dyDescent="0.2">
      <c r="A33" s="16" t="s">
        <v>321</v>
      </c>
      <c r="B33" s="4">
        <v>500</v>
      </c>
      <c r="C33" s="4">
        <v>300</v>
      </c>
      <c r="D33" s="4">
        <v>200</v>
      </c>
      <c r="E33" s="4">
        <v>9800000</v>
      </c>
      <c r="F33" s="4">
        <f t="shared" si="1"/>
        <v>6518094994</v>
      </c>
      <c r="L33" s="4">
        <v>80</v>
      </c>
      <c r="M33" s="4">
        <v>162</v>
      </c>
      <c r="N33" s="4">
        <v>1</v>
      </c>
      <c r="O33" s="4">
        <v>3</v>
      </c>
      <c r="P33" s="4">
        <v>25400</v>
      </c>
      <c r="Q33" s="4">
        <v>54700</v>
      </c>
      <c r="R33" s="5">
        <v>-7.9000000000000008E-3</v>
      </c>
      <c r="S33" s="4">
        <v>80100</v>
      </c>
      <c r="V33" s="5">
        <v>1.29E-2</v>
      </c>
    </row>
    <row r="34" spans="1:22" x14ac:dyDescent="0.2">
      <c r="A34" s="16" t="s">
        <v>320</v>
      </c>
      <c r="B34" s="4">
        <v>1600</v>
      </c>
      <c r="C34" s="4">
        <v>0</v>
      </c>
      <c r="D34" s="4">
        <v>1600</v>
      </c>
      <c r="E34" s="4">
        <v>81040000</v>
      </c>
      <c r="F34" s="4">
        <f t="shared" si="1"/>
        <v>6508294994</v>
      </c>
      <c r="L34" s="4">
        <v>62</v>
      </c>
      <c r="M34" s="4">
        <v>141</v>
      </c>
      <c r="N34" s="4">
        <v>2</v>
      </c>
      <c r="O34" s="4">
        <v>2</v>
      </c>
      <c r="P34" s="4">
        <v>24900</v>
      </c>
      <c r="Q34" s="4">
        <v>49500</v>
      </c>
      <c r="R34" s="5">
        <v>-5.8999999999999999E-3</v>
      </c>
      <c r="S34" s="4">
        <v>71100</v>
      </c>
      <c r="V34" s="5">
        <v>1.18E-2</v>
      </c>
    </row>
    <row r="35" spans="1:22" x14ac:dyDescent="0.2">
      <c r="A35" s="16" t="s">
        <v>319</v>
      </c>
      <c r="B35" s="4">
        <v>2400</v>
      </c>
      <c r="C35" s="4">
        <v>0</v>
      </c>
      <c r="D35" s="4">
        <v>2400</v>
      </c>
      <c r="E35" s="4">
        <v>122240000</v>
      </c>
      <c r="F35" s="4">
        <f t="shared" si="1"/>
        <v>6427254994</v>
      </c>
      <c r="L35" s="4">
        <v>39</v>
      </c>
      <c r="M35" s="4">
        <v>118</v>
      </c>
      <c r="N35" s="4">
        <v>0</v>
      </c>
      <c r="O35" s="4">
        <v>8</v>
      </c>
      <c r="P35" s="4">
        <v>14200</v>
      </c>
      <c r="Q35" s="4">
        <v>61100</v>
      </c>
      <c r="R35" s="5">
        <v>-7.8000000000000005E-3</v>
      </c>
      <c r="S35" s="4">
        <v>76000</v>
      </c>
      <c r="V35" s="5">
        <v>7.9000000000000008E-3</v>
      </c>
    </row>
    <row r="36" spans="1:22" x14ac:dyDescent="0.2">
      <c r="A36" s="16" t="s">
        <v>318</v>
      </c>
      <c r="B36" s="4">
        <v>2900</v>
      </c>
      <c r="C36" s="4">
        <v>0</v>
      </c>
      <c r="D36" s="4">
        <v>2900</v>
      </c>
      <c r="E36" s="4">
        <v>147210000</v>
      </c>
      <c r="F36" s="4">
        <f t="shared" si="1"/>
        <v>6305014994</v>
      </c>
      <c r="L36" s="4">
        <v>63</v>
      </c>
      <c r="M36" s="4">
        <v>155</v>
      </c>
      <c r="N36" s="4">
        <v>5</v>
      </c>
      <c r="O36" s="4">
        <v>3</v>
      </c>
      <c r="P36" s="4">
        <v>35900</v>
      </c>
      <c r="Q36" s="4">
        <v>55200</v>
      </c>
      <c r="R36" s="5">
        <v>5.8999999999999999E-3</v>
      </c>
      <c r="S36" s="4">
        <v>101000</v>
      </c>
      <c r="V36" s="5">
        <v>1.18E-2</v>
      </c>
    </row>
    <row r="37" spans="1:22" x14ac:dyDescent="0.2">
      <c r="A37" s="16" t="s">
        <v>317</v>
      </c>
      <c r="B37" s="4">
        <v>2900</v>
      </c>
      <c r="C37" s="4">
        <v>0</v>
      </c>
      <c r="D37" s="4">
        <v>2900</v>
      </c>
      <c r="E37" s="4">
        <v>148250000</v>
      </c>
      <c r="F37" s="4">
        <f t="shared" si="1"/>
        <v>6157804994</v>
      </c>
      <c r="L37" s="4">
        <v>50</v>
      </c>
      <c r="M37" s="4">
        <v>165</v>
      </c>
      <c r="N37" s="4">
        <v>1</v>
      </c>
      <c r="O37" s="4">
        <v>2</v>
      </c>
      <c r="P37" s="4">
        <v>19000</v>
      </c>
      <c r="Q37" s="4">
        <v>66700</v>
      </c>
      <c r="R37" s="5">
        <v>-7.8000000000000005E-3</v>
      </c>
      <c r="S37" s="4">
        <v>88100</v>
      </c>
      <c r="V37" s="5">
        <v>1.37E-2</v>
      </c>
    </row>
    <row r="38" spans="1:22" x14ac:dyDescent="0.2">
      <c r="A38" s="16" t="s">
        <v>316</v>
      </c>
      <c r="B38" s="4">
        <v>12100</v>
      </c>
      <c r="C38" s="4">
        <v>4300</v>
      </c>
      <c r="D38" s="4">
        <v>7800</v>
      </c>
      <c r="E38" s="4">
        <v>399370000</v>
      </c>
      <c r="F38" s="4">
        <f t="shared" si="1"/>
        <v>6009554994</v>
      </c>
      <c r="L38" s="4">
        <v>71</v>
      </c>
      <c r="M38" s="4">
        <v>140</v>
      </c>
      <c r="N38" s="4">
        <v>4</v>
      </c>
      <c r="O38" s="4">
        <v>3</v>
      </c>
      <c r="P38" s="4">
        <v>40200</v>
      </c>
      <c r="Q38" s="4">
        <v>64500</v>
      </c>
      <c r="R38" s="5">
        <v>2E-3</v>
      </c>
      <c r="S38" s="4">
        <v>104700</v>
      </c>
      <c r="V38" s="5">
        <v>7.8000000000000005E-3</v>
      </c>
    </row>
    <row r="39" spans="1:22" x14ac:dyDescent="0.2">
      <c r="A39" s="16" t="s">
        <v>315</v>
      </c>
      <c r="B39" s="4">
        <v>2000</v>
      </c>
      <c r="C39" s="4">
        <v>1500</v>
      </c>
      <c r="D39" s="4">
        <v>500</v>
      </c>
      <c r="E39" s="4">
        <v>25760000</v>
      </c>
      <c r="F39" s="4">
        <f t="shared" ref="F39:F104" si="2">E39+F40</f>
        <v>5610184994</v>
      </c>
      <c r="L39" s="4">
        <v>69</v>
      </c>
      <c r="M39" s="4">
        <v>132</v>
      </c>
      <c r="N39" s="4">
        <v>0</v>
      </c>
      <c r="O39" s="4">
        <v>3</v>
      </c>
      <c r="P39" s="4">
        <v>30300</v>
      </c>
      <c r="Q39" s="4">
        <v>56600</v>
      </c>
      <c r="R39" s="5">
        <v>-9.7000000000000003E-3</v>
      </c>
      <c r="S39" s="4">
        <v>86900</v>
      </c>
      <c r="V39" s="5">
        <v>1.3500000000000002E-2</v>
      </c>
    </row>
    <row r="40" spans="1:22" x14ac:dyDescent="0.2">
      <c r="A40" s="16" t="s">
        <v>314</v>
      </c>
      <c r="B40" s="4">
        <v>4600</v>
      </c>
      <c r="C40" s="4">
        <v>0</v>
      </c>
      <c r="D40" s="4">
        <v>4600</v>
      </c>
      <c r="E40" s="4">
        <v>239540000</v>
      </c>
      <c r="F40" s="4">
        <f t="shared" si="2"/>
        <v>5584424994</v>
      </c>
      <c r="L40" s="4">
        <v>124</v>
      </c>
      <c r="M40" s="4">
        <v>112</v>
      </c>
      <c r="N40" s="4">
        <v>4</v>
      </c>
      <c r="O40" s="4">
        <v>7</v>
      </c>
      <c r="P40" s="4">
        <v>54200</v>
      </c>
      <c r="Q40" s="4">
        <v>67900</v>
      </c>
      <c r="R40" s="5">
        <v>-1.1599999999999999E-2</v>
      </c>
      <c r="S40" s="4">
        <v>124400</v>
      </c>
      <c r="V40" s="5">
        <v>1.34E-2</v>
      </c>
    </row>
    <row r="41" spans="1:22" x14ac:dyDescent="0.2">
      <c r="A41" s="16" t="s">
        <v>310</v>
      </c>
      <c r="B41" s="4">
        <v>4800</v>
      </c>
      <c r="C41" s="4">
        <v>1600</v>
      </c>
      <c r="D41" s="4">
        <v>3200</v>
      </c>
      <c r="E41" s="4">
        <v>168160000</v>
      </c>
      <c r="F41" s="4">
        <f t="shared" si="2"/>
        <v>5344884994</v>
      </c>
      <c r="L41" s="4">
        <v>92</v>
      </c>
      <c r="M41" s="4">
        <v>76</v>
      </c>
      <c r="N41" s="4">
        <v>6</v>
      </c>
      <c r="O41" s="4">
        <v>2</v>
      </c>
      <c r="P41" s="4">
        <v>55300</v>
      </c>
      <c r="Q41" s="4">
        <v>34200</v>
      </c>
      <c r="R41" s="5">
        <v>-3.8E-3</v>
      </c>
      <c r="S41" s="4">
        <v>89500</v>
      </c>
      <c r="V41" s="5">
        <v>1.3300000000000001E-2</v>
      </c>
    </row>
    <row r="42" spans="1:22" x14ac:dyDescent="0.2">
      <c r="A42" s="16" t="s">
        <v>309</v>
      </c>
      <c r="B42" s="4">
        <v>12300</v>
      </c>
      <c r="C42" s="4">
        <v>0</v>
      </c>
      <c r="D42" s="4">
        <v>12300</v>
      </c>
      <c r="E42" s="4">
        <v>636410000</v>
      </c>
      <c r="F42" s="4">
        <f t="shared" si="2"/>
        <v>5176724994</v>
      </c>
      <c r="L42" s="4">
        <v>141</v>
      </c>
      <c r="M42" s="4">
        <v>89</v>
      </c>
      <c r="N42" s="4">
        <v>2</v>
      </c>
      <c r="O42" s="4">
        <v>3</v>
      </c>
      <c r="P42" s="4">
        <v>47400</v>
      </c>
      <c r="Q42" s="4">
        <v>34700</v>
      </c>
      <c r="R42" s="5">
        <v>2.9500000000000002E-2</v>
      </c>
      <c r="S42" s="4">
        <v>104300</v>
      </c>
      <c r="V42" s="5">
        <v>3.2400000000000005E-2</v>
      </c>
    </row>
    <row r="43" spans="1:22" x14ac:dyDescent="0.2">
      <c r="A43" s="16" t="s">
        <v>306</v>
      </c>
      <c r="B43" s="4">
        <v>4400</v>
      </c>
      <c r="C43" s="4">
        <v>300</v>
      </c>
      <c r="D43" s="4">
        <v>4100</v>
      </c>
      <c r="E43" s="4">
        <v>208870000</v>
      </c>
      <c r="F43" s="4">
        <f t="shared" si="2"/>
        <v>4540314994</v>
      </c>
      <c r="L43" s="4">
        <v>58</v>
      </c>
      <c r="M43" s="4">
        <v>30</v>
      </c>
      <c r="N43" s="4">
        <v>3</v>
      </c>
      <c r="O43" s="4">
        <v>1</v>
      </c>
      <c r="P43" s="4">
        <v>31400</v>
      </c>
      <c r="Q43" s="4">
        <v>11800</v>
      </c>
      <c r="R43" s="5">
        <v>6.0000000000000001E-3</v>
      </c>
      <c r="S43" s="4">
        <v>44900</v>
      </c>
      <c r="V43" s="5">
        <v>7.9000000000000008E-3</v>
      </c>
    </row>
    <row r="44" spans="1:22" x14ac:dyDescent="0.2">
      <c r="A44" s="16" t="s">
        <v>305</v>
      </c>
      <c r="B44" s="4">
        <v>0</v>
      </c>
      <c r="C44" s="4">
        <v>1100</v>
      </c>
      <c r="D44" s="4">
        <v>-1100</v>
      </c>
      <c r="E44" s="4">
        <v>-56590000</v>
      </c>
      <c r="F44" s="4">
        <f t="shared" si="2"/>
        <v>4331444994</v>
      </c>
      <c r="L44" s="4">
        <v>88</v>
      </c>
      <c r="M44" s="4">
        <v>71</v>
      </c>
      <c r="N44" s="4">
        <v>2</v>
      </c>
      <c r="O44" s="4">
        <v>1</v>
      </c>
      <c r="P44" s="4">
        <v>27200</v>
      </c>
      <c r="Q44" s="4">
        <v>27000</v>
      </c>
      <c r="R44" s="5">
        <v>-1.9E-3</v>
      </c>
      <c r="S44" s="4">
        <v>58800</v>
      </c>
      <c r="V44" s="5">
        <v>2.1299999999999999E-2</v>
      </c>
    </row>
    <row r="45" spans="1:22" x14ac:dyDescent="0.2">
      <c r="A45" s="16" t="s">
        <v>304</v>
      </c>
      <c r="B45" s="4">
        <v>5500</v>
      </c>
      <c r="C45" s="4">
        <v>200</v>
      </c>
      <c r="D45" s="4">
        <v>5300</v>
      </c>
      <c r="E45" s="4">
        <v>268603342</v>
      </c>
      <c r="F45" s="4">
        <f t="shared" si="2"/>
        <v>4388034994</v>
      </c>
      <c r="L45" s="4">
        <v>88</v>
      </c>
      <c r="M45" s="4">
        <v>71</v>
      </c>
      <c r="N45" s="4">
        <v>1</v>
      </c>
      <c r="O45" s="4">
        <v>2</v>
      </c>
      <c r="P45" s="4">
        <v>31400</v>
      </c>
      <c r="Q45" s="4">
        <v>35100</v>
      </c>
      <c r="R45" s="5">
        <v>2E-3</v>
      </c>
      <c r="S45" s="4">
        <v>80500</v>
      </c>
      <c r="V45" s="5">
        <v>9.8999999999999991E-3</v>
      </c>
    </row>
    <row r="46" spans="1:22" x14ac:dyDescent="0.2">
      <c r="A46" s="16" t="s">
        <v>303</v>
      </c>
      <c r="B46" s="4">
        <v>3300</v>
      </c>
      <c r="C46" s="4">
        <v>1600</v>
      </c>
      <c r="D46" s="4">
        <v>1700</v>
      </c>
      <c r="E46" s="4">
        <v>86664945</v>
      </c>
      <c r="F46" s="4">
        <f t="shared" si="2"/>
        <v>4119431652</v>
      </c>
      <c r="L46" s="4">
        <v>53</v>
      </c>
      <c r="M46" s="4">
        <v>84</v>
      </c>
      <c r="N46" s="4">
        <v>1</v>
      </c>
      <c r="O46" s="4">
        <v>5</v>
      </c>
      <c r="P46" s="4">
        <v>18400</v>
      </c>
      <c r="Q46" s="4">
        <v>45600</v>
      </c>
      <c r="R46" s="5">
        <v>-9.7999999999999997E-3</v>
      </c>
      <c r="S46" s="4">
        <v>64500</v>
      </c>
      <c r="V46" s="5">
        <v>1.1699999999999999E-2</v>
      </c>
    </row>
    <row r="47" spans="1:22" x14ac:dyDescent="0.2">
      <c r="A47" s="16" t="s">
        <v>299</v>
      </c>
      <c r="B47" s="4">
        <v>3600</v>
      </c>
      <c r="C47" s="4">
        <v>0</v>
      </c>
      <c r="D47" s="4">
        <v>3600</v>
      </c>
      <c r="E47" s="4">
        <v>182337981</v>
      </c>
      <c r="F47" s="4">
        <f t="shared" si="2"/>
        <v>4032766707</v>
      </c>
      <c r="L47" s="4">
        <v>134</v>
      </c>
      <c r="M47" s="4">
        <v>79</v>
      </c>
      <c r="N47" s="4">
        <v>10</v>
      </c>
      <c r="O47" s="4">
        <v>0</v>
      </c>
      <c r="P47" s="4">
        <v>95800</v>
      </c>
      <c r="Q47" s="4">
        <v>27000</v>
      </c>
      <c r="R47" s="5">
        <v>2.6099999999999998E-2</v>
      </c>
      <c r="S47" s="4">
        <v>124800</v>
      </c>
      <c r="V47" s="5">
        <v>2.7400000000000001E-2</v>
      </c>
    </row>
    <row r="48" spans="1:22" x14ac:dyDescent="0.2">
      <c r="A48" s="16" t="s">
        <v>298</v>
      </c>
      <c r="B48" s="4">
        <v>1800</v>
      </c>
      <c r="C48" s="4">
        <v>4400</v>
      </c>
      <c r="D48" s="4">
        <v>-2600</v>
      </c>
      <c r="E48" s="4">
        <v>-131030000</v>
      </c>
      <c r="F48" s="4">
        <f t="shared" si="2"/>
        <v>3850428726</v>
      </c>
      <c r="L48" s="4">
        <v>65</v>
      </c>
      <c r="M48" s="4">
        <v>38</v>
      </c>
      <c r="N48" s="4">
        <v>3</v>
      </c>
      <c r="O48" s="4">
        <v>0</v>
      </c>
      <c r="P48" s="4">
        <v>36400</v>
      </c>
      <c r="Q48" s="4">
        <v>18900</v>
      </c>
      <c r="R48" s="5">
        <v>1.1200000000000002E-2</v>
      </c>
      <c r="S48" s="4">
        <v>62200</v>
      </c>
      <c r="V48" s="5">
        <v>1.9900000000000001E-2</v>
      </c>
    </row>
    <row r="49" spans="1:22" x14ac:dyDescent="0.2">
      <c r="A49" s="16" t="s">
        <v>286</v>
      </c>
      <c r="B49" s="4">
        <v>1000</v>
      </c>
      <c r="C49" s="4">
        <v>200</v>
      </c>
      <c r="D49" s="4">
        <v>800</v>
      </c>
      <c r="E49" s="4">
        <v>39610000</v>
      </c>
      <c r="F49" s="4">
        <f t="shared" si="2"/>
        <v>3981458726</v>
      </c>
      <c r="L49" s="4">
        <v>132</v>
      </c>
      <c r="M49" s="4">
        <v>267</v>
      </c>
      <c r="N49" s="4">
        <v>2</v>
      </c>
      <c r="O49" s="4">
        <v>5</v>
      </c>
      <c r="P49" s="4">
        <v>57700</v>
      </c>
      <c r="Q49" s="4">
        <v>128200</v>
      </c>
      <c r="R49" s="5">
        <v>-8.1000000000000013E-3</v>
      </c>
      <c r="S49" s="4">
        <v>195700</v>
      </c>
      <c r="V49" s="5">
        <v>2.2000000000000002E-2</v>
      </c>
    </row>
    <row r="50" spans="1:22" x14ac:dyDescent="0.2">
      <c r="A50" s="16" t="s">
        <v>285</v>
      </c>
      <c r="B50" s="4">
        <v>1600</v>
      </c>
      <c r="C50" s="4">
        <v>100</v>
      </c>
      <c r="D50" s="4">
        <v>1500</v>
      </c>
      <c r="E50" s="4">
        <v>75180000</v>
      </c>
      <c r="F50" s="4">
        <f t="shared" si="2"/>
        <v>3941848726</v>
      </c>
      <c r="L50" s="4">
        <v>70</v>
      </c>
      <c r="M50" s="4">
        <v>216</v>
      </c>
      <c r="N50" s="4">
        <v>1</v>
      </c>
      <c r="O50" s="4">
        <v>5</v>
      </c>
      <c r="P50" s="4">
        <v>21500</v>
      </c>
      <c r="Q50" s="4">
        <v>87800</v>
      </c>
      <c r="R50" s="5">
        <v>-2.3099999999999999E-2</v>
      </c>
      <c r="S50" s="4">
        <v>119300</v>
      </c>
      <c r="V50" s="5">
        <v>2.07E-2</v>
      </c>
    </row>
    <row r="51" spans="1:22" x14ac:dyDescent="0.2">
      <c r="A51" s="16" t="s">
        <v>284</v>
      </c>
      <c r="B51" s="4">
        <v>41400</v>
      </c>
      <c r="C51" s="4">
        <v>9600</v>
      </c>
      <c r="D51" s="4">
        <v>31800</v>
      </c>
      <c r="E51" s="4">
        <v>1732370000</v>
      </c>
      <c r="F51" s="4">
        <f t="shared" si="2"/>
        <v>3866668726</v>
      </c>
      <c r="L51" s="4">
        <v>32</v>
      </c>
      <c r="M51" s="4">
        <v>47</v>
      </c>
      <c r="N51" s="4">
        <v>0</v>
      </c>
      <c r="O51" s="4">
        <v>1</v>
      </c>
      <c r="P51" s="4">
        <v>9000</v>
      </c>
      <c r="Q51" s="4">
        <v>15300</v>
      </c>
      <c r="R51" s="5">
        <v>-1.9E-3</v>
      </c>
      <c r="S51" s="4">
        <v>66100</v>
      </c>
      <c r="V51" s="5">
        <v>9.8999999999999991E-3</v>
      </c>
    </row>
    <row r="52" spans="1:22" x14ac:dyDescent="0.2">
      <c r="A52" s="16" t="s">
        <v>283</v>
      </c>
      <c r="B52" s="4">
        <v>2700</v>
      </c>
      <c r="C52" s="4">
        <v>0</v>
      </c>
      <c r="D52" s="4">
        <v>2700</v>
      </c>
      <c r="E52" s="4">
        <v>137630000</v>
      </c>
      <c r="F52" s="4">
        <f t="shared" si="2"/>
        <v>2134298726</v>
      </c>
      <c r="L52" s="4">
        <v>81</v>
      </c>
      <c r="M52" s="4">
        <v>60</v>
      </c>
      <c r="N52" s="4">
        <v>2</v>
      </c>
      <c r="O52" s="4">
        <v>3</v>
      </c>
      <c r="P52" s="4">
        <v>29200</v>
      </c>
      <c r="Q52" s="4">
        <v>29300</v>
      </c>
      <c r="R52" s="5">
        <v>4.0000000000000001E-3</v>
      </c>
      <c r="S52" s="4">
        <v>58900</v>
      </c>
      <c r="V52" s="5">
        <v>7.9000000000000008E-3</v>
      </c>
    </row>
    <row r="53" spans="1:22" x14ac:dyDescent="0.2">
      <c r="A53" s="16" t="s">
        <v>282</v>
      </c>
      <c r="B53" s="4">
        <v>100</v>
      </c>
      <c r="C53" s="4">
        <v>42200</v>
      </c>
      <c r="D53" s="4">
        <v>-42100</v>
      </c>
      <c r="E53" s="4">
        <v>-2015420000</v>
      </c>
      <c r="F53" s="4">
        <f t="shared" si="2"/>
        <v>1996668726</v>
      </c>
      <c r="L53" s="4">
        <v>58</v>
      </c>
      <c r="M53" s="4">
        <v>89</v>
      </c>
      <c r="N53" s="4">
        <v>7</v>
      </c>
      <c r="O53" s="4">
        <v>1</v>
      </c>
      <c r="P53" s="4">
        <v>41600</v>
      </c>
      <c r="Q53" s="4">
        <v>30900</v>
      </c>
      <c r="R53" s="5">
        <v>-7.8000000000000005E-3</v>
      </c>
      <c r="S53" s="4">
        <v>121400</v>
      </c>
      <c r="V53" s="5">
        <v>1.37E-2</v>
      </c>
    </row>
    <row r="54" spans="1:22" x14ac:dyDescent="0.2">
      <c r="A54" s="16" t="s">
        <v>281</v>
      </c>
      <c r="B54" s="4">
        <v>1400</v>
      </c>
      <c r="C54" s="4">
        <v>5900</v>
      </c>
      <c r="D54" s="4">
        <v>-4500</v>
      </c>
      <c r="E54" s="4">
        <v>-231460000</v>
      </c>
      <c r="F54" s="4">
        <f t="shared" si="2"/>
        <v>4012088726</v>
      </c>
      <c r="L54" s="4">
        <v>100</v>
      </c>
      <c r="M54" s="4">
        <v>177</v>
      </c>
      <c r="N54" s="4">
        <v>4</v>
      </c>
      <c r="O54" s="4">
        <v>5</v>
      </c>
      <c r="P54" s="4">
        <v>44600</v>
      </c>
      <c r="Q54" s="4">
        <v>59200</v>
      </c>
      <c r="R54" s="5">
        <v>2E-3</v>
      </c>
      <c r="S54" s="4">
        <v>109900</v>
      </c>
      <c r="V54" s="5">
        <v>2.1099999999999997E-2</v>
      </c>
    </row>
    <row r="55" spans="1:22" x14ac:dyDescent="0.2">
      <c r="A55" s="16" t="s">
        <v>280</v>
      </c>
      <c r="B55" s="4">
        <v>9100</v>
      </c>
      <c r="C55" s="4">
        <v>600</v>
      </c>
      <c r="D55" s="4">
        <v>8500</v>
      </c>
      <c r="E55" s="4">
        <v>431720000</v>
      </c>
      <c r="F55" s="4">
        <f t="shared" si="2"/>
        <v>4243548726</v>
      </c>
      <c r="L55" s="4">
        <v>113</v>
      </c>
      <c r="M55" s="4">
        <v>84</v>
      </c>
      <c r="N55" s="4">
        <v>3</v>
      </c>
      <c r="O55" s="4">
        <v>8</v>
      </c>
      <c r="P55" s="4">
        <v>48700</v>
      </c>
      <c r="Q55" s="4">
        <v>52900</v>
      </c>
      <c r="R55" s="5">
        <v>1.6E-2</v>
      </c>
      <c r="S55" s="4">
        <v>107100</v>
      </c>
      <c r="V55" s="5">
        <v>2.1600000000000001E-2</v>
      </c>
    </row>
    <row r="56" spans="1:22" x14ac:dyDescent="0.2">
      <c r="A56" s="16" t="s">
        <v>279</v>
      </c>
      <c r="B56" s="4">
        <v>500</v>
      </c>
      <c r="C56" s="4">
        <v>0</v>
      </c>
      <c r="D56" s="4">
        <v>500</v>
      </c>
      <c r="E56" s="4">
        <v>25200000</v>
      </c>
      <c r="F56" s="4">
        <f t="shared" si="2"/>
        <v>3811828726</v>
      </c>
      <c r="L56" s="4">
        <v>39</v>
      </c>
      <c r="M56" s="4">
        <v>63</v>
      </c>
      <c r="N56" s="4">
        <v>1</v>
      </c>
      <c r="O56" s="4">
        <v>0</v>
      </c>
      <c r="P56" s="4">
        <v>14700</v>
      </c>
      <c r="Q56" s="4">
        <v>23000</v>
      </c>
      <c r="R56" s="5">
        <v>-3.9000000000000003E-3</v>
      </c>
      <c r="S56" s="4">
        <v>37704</v>
      </c>
      <c r="V56" s="5">
        <v>7.9000000000000008E-3</v>
      </c>
    </row>
    <row r="57" spans="1:22" x14ac:dyDescent="0.2">
      <c r="A57" s="16" t="s">
        <v>278</v>
      </c>
      <c r="B57" s="4">
        <v>900</v>
      </c>
      <c r="C57" s="4">
        <v>0</v>
      </c>
      <c r="D57" s="4">
        <v>900</v>
      </c>
      <c r="E57" s="4">
        <v>45240000</v>
      </c>
      <c r="F57" s="4">
        <f t="shared" si="2"/>
        <v>3786628726</v>
      </c>
      <c r="L57" s="4">
        <v>54</v>
      </c>
      <c r="M57" s="4">
        <v>31</v>
      </c>
      <c r="N57" s="4">
        <v>1</v>
      </c>
      <c r="O57" s="4">
        <v>0</v>
      </c>
      <c r="P57" s="4">
        <v>15500</v>
      </c>
      <c r="Q57" s="4">
        <v>10600</v>
      </c>
      <c r="R57" s="5">
        <v>1.61E-2</v>
      </c>
      <c r="S57" s="4">
        <v>26120</v>
      </c>
      <c r="V57" s="5">
        <v>1.7899999999999999E-2</v>
      </c>
    </row>
    <row r="58" spans="1:22" x14ac:dyDescent="0.2">
      <c r="A58" s="16" t="s">
        <v>275</v>
      </c>
      <c r="B58" s="4">
        <v>0</v>
      </c>
      <c r="C58" s="4">
        <v>3207</v>
      </c>
      <c r="D58" s="4">
        <v>-3207</v>
      </c>
      <c r="E58" s="4">
        <v>-159450000</v>
      </c>
      <c r="F58" s="4">
        <f t="shared" si="2"/>
        <v>3741388726</v>
      </c>
      <c r="L58" s="4">
        <v>43</v>
      </c>
      <c r="M58" s="4">
        <v>53</v>
      </c>
      <c r="N58" s="4">
        <v>0</v>
      </c>
      <c r="O58" s="4">
        <v>0</v>
      </c>
      <c r="P58" s="4">
        <v>14800</v>
      </c>
      <c r="Q58" s="4">
        <v>16200</v>
      </c>
      <c r="R58" s="5">
        <v>0</v>
      </c>
      <c r="S58" s="4">
        <v>31131</v>
      </c>
      <c r="V58" s="5">
        <v>0.01</v>
      </c>
    </row>
    <row r="59" spans="1:22" x14ac:dyDescent="0.2">
      <c r="A59" s="16" t="s">
        <v>274</v>
      </c>
      <c r="B59" s="4">
        <v>6700</v>
      </c>
      <c r="C59" s="4">
        <v>1800</v>
      </c>
      <c r="D59" s="4">
        <v>4900</v>
      </c>
      <c r="E59" s="4">
        <v>244730000</v>
      </c>
      <c r="F59" s="4">
        <f t="shared" si="2"/>
        <v>3900838726</v>
      </c>
      <c r="L59" s="4">
        <v>68</v>
      </c>
      <c r="M59" s="4">
        <v>189</v>
      </c>
      <c r="N59" s="4">
        <v>1</v>
      </c>
      <c r="O59" s="4">
        <v>2</v>
      </c>
      <c r="P59" s="4">
        <v>23200</v>
      </c>
      <c r="Q59" s="4">
        <v>69100</v>
      </c>
      <c r="R59" s="5">
        <v>-1.5800000000000002E-2</v>
      </c>
      <c r="S59" s="4">
        <v>93491</v>
      </c>
      <c r="V59" s="5">
        <v>1.9799999999999998E-2</v>
      </c>
    </row>
    <row r="60" spans="1:22" x14ac:dyDescent="0.2">
      <c r="A60" s="16" t="s">
        <v>273</v>
      </c>
      <c r="B60" s="4">
        <v>7100</v>
      </c>
      <c r="C60" s="4">
        <v>0</v>
      </c>
      <c r="D60" s="4">
        <v>7100</v>
      </c>
      <c r="E60" s="4">
        <v>360580000</v>
      </c>
      <c r="F60" s="4">
        <f t="shared" si="2"/>
        <v>3656108726</v>
      </c>
      <c r="L60" s="4">
        <v>48</v>
      </c>
      <c r="M60" s="4">
        <v>69</v>
      </c>
      <c r="N60" s="4">
        <v>1</v>
      </c>
      <c r="O60" s="4">
        <v>2</v>
      </c>
      <c r="P60" s="4">
        <v>14700</v>
      </c>
      <c r="Q60" s="4">
        <v>27000</v>
      </c>
      <c r="R60" s="5">
        <v>0</v>
      </c>
      <c r="S60" s="4">
        <v>44925</v>
      </c>
      <c r="V60" s="5">
        <v>1.5600000000000001E-2</v>
      </c>
    </row>
    <row r="61" spans="1:22" x14ac:dyDescent="0.2">
      <c r="A61" s="16" t="s">
        <v>268</v>
      </c>
      <c r="B61" s="4">
        <v>9600</v>
      </c>
      <c r="C61" s="4">
        <v>0</v>
      </c>
      <c r="D61" s="4">
        <v>9600</v>
      </c>
      <c r="E61" s="4">
        <v>490860000</v>
      </c>
      <c r="F61" s="4">
        <f t="shared" si="2"/>
        <v>3295528726</v>
      </c>
      <c r="L61" s="4">
        <v>38</v>
      </c>
      <c r="M61" s="4">
        <v>140</v>
      </c>
      <c r="N61" s="4">
        <v>0</v>
      </c>
      <c r="O61" s="4">
        <v>8</v>
      </c>
      <c r="P61" s="4">
        <v>10800</v>
      </c>
      <c r="Q61" s="4">
        <v>77700</v>
      </c>
      <c r="R61" s="5">
        <v>-7.8000000000000005E-3</v>
      </c>
      <c r="S61" s="4">
        <v>88507</v>
      </c>
      <c r="V61" s="5">
        <v>1.5600000000000001E-2</v>
      </c>
    </row>
    <row r="62" spans="1:22" x14ac:dyDescent="0.2">
      <c r="A62" s="16" t="s">
        <v>266</v>
      </c>
      <c r="B62" s="4">
        <v>3400</v>
      </c>
      <c r="C62" s="4">
        <v>0</v>
      </c>
      <c r="D62" s="4">
        <v>3400</v>
      </c>
      <c r="E62" s="4">
        <v>173210000</v>
      </c>
      <c r="F62" s="4">
        <f t="shared" si="2"/>
        <v>2804668726</v>
      </c>
      <c r="L62" s="4">
        <v>49</v>
      </c>
      <c r="M62" s="4">
        <v>106</v>
      </c>
      <c r="N62" s="4">
        <v>0</v>
      </c>
      <c r="O62" s="4">
        <v>1</v>
      </c>
      <c r="P62" s="4">
        <v>10800</v>
      </c>
      <c r="Q62" s="4">
        <v>35500</v>
      </c>
      <c r="R62" s="5">
        <v>-3.9000000000000003E-3</v>
      </c>
      <c r="S62" s="4">
        <v>46400</v>
      </c>
      <c r="V62" s="5">
        <v>1.37E-2</v>
      </c>
    </row>
    <row r="63" spans="1:22" x14ac:dyDescent="0.2">
      <c r="A63" s="16" t="s">
        <v>265</v>
      </c>
      <c r="B63" s="4">
        <v>1200</v>
      </c>
      <c r="C63" s="4">
        <v>0</v>
      </c>
      <c r="D63" s="4">
        <v>1200</v>
      </c>
      <c r="E63" s="4">
        <v>60910000</v>
      </c>
      <c r="F63" s="4">
        <f t="shared" si="2"/>
        <v>2631458726</v>
      </c>
      <c r="L63" s="4">
        <v>61</v>
      </c>
      <c r="M63" s="4">
        <v>78</v>
      </c>
      <c r="N63" s="4">
        <v>1</v>
      </c>
      <c r="O63" s="4">
        <v>0</v>
      </c>
      <c r="P63" s="4">
        <v>23600</v>
      </c>
      <c r="Q63" s="4">
        <v>20100</v>
      </c>
      <c r="R63" s="5">
        <v>7.9000000000000008E-3</v>
      </c>
      <c r="S63" s="4">
        <v>44773</v>
      </c>
      <c r="V63" s="5">
        <v>1.1699999999999999E-2</v>
      </c>
    </row>
    <row r="64" spans="1:22" x14ac:dyDescent="0.2">
      <c r="A64" s="16" t="s">
        <v>247</v>
      </c>
      <c r="B64" s="4">
        <v>2200</v>
      </c>
      <c r="C64" s="4">
        <v>1100</v>
      </c>
      <c r="D64" s="4">
        <v>1100</v>
      </c>
      <c r="E64" s="4">
        <v>55560000</v>
      </c>
      <c r="F64" s="4">
        <f t="shared" si="2"/>
        <v>2570548726</v>
      </c>
      <c r="L64" s="4">
        <v>65</v>
      </c>
      <c r="M64" s="4">
        <v>113</v>
      </c>
      <c r="N64" s="4">
        <v>3</v>
      </c>
      <c r="O64" s="4">
        <v>6</v>
      </c>
      <c r="P64" s="4">
        <v>28600</v>
      </c>
      <c r="Q64" s="4">
        <v>68300</v>
      </c>
      <c r="R64" s="5">
        <v>-1.3600000000000001E-2</v>
      </c>
      <c r="S64" s="4">
        <v>96919</v>
      </c>
      <c r="V64" s="5">
        <v>4.2000000000000003E-2</v>
      </c>
    </row>
    <row r="65" spans="1:22" x14ac:dyDescent="0.2">
      <c r="A65" s="16" t="s">
        <v>239</v>
      </c>
      <c r="B65" s="4">
        <v>2900</v>
      </c>
      <c r="C65" s="4">
        <v>2100</v>
      </c>
      <c r="D65" s="4">
        <v>800</v>
      </c>
      <c r="E65" s="4">
        <v>42590000</v>
      </c>
      <c r="F65" s="4">
        <f t="shared" si="2"/>
        <v>2514988726</v>
      </c>
      <c r="L65" s="4">
        <v>55</v>
      </c>
      <c r="M65" s="4">
        <v>127</v>
      </c>
      <c r="N65" s="4">
        <v>1</v>
      </c>
      <c r="O65" s="4">
        <v>0</v>
      </c>
      <c r="P65" s="4">
        <v>23600</v>
      </c>
      <c r="Q65" s="4">
        <v>39400</v>
      </c>
      <c r="R65" s="5">
        <v>-1.5300000000000001E-2</v>
      </c>
      <c r="S65" s="4">
        <v>65409</v>
      </c>
      <c r="V65" s="5">
        <v>1.9299999999999998E-2</v>
      </c>
    </row>
    <row r="66" spans="1:22" x14ac:dyDescent="0.2">
      <c r="A66" s="16" t="s">
        <v>238</v>
      </c>
      <c r="B66" s="4">
        <v>22200</v>
      </c>
      <c r="C66" s="4">
        <v>14000</v>
      </c>
      <c r="D66" s="4">
        <v>8200</v>
      </c>
      <c r="E66" s="4">
        <v>426330000</v>
      </c>
      <c r="F66" s="4">
        <f t="shared" si="2"/>
        <v>2472398726</v>
      </c>
      <c r="L66" s="4">
        <v>281</v>
      </c>
      <c r="M66" s="4">
        <v>158</v>
      </c>
      <c r="N66" s="4">
        <v>5</v>
      </c>
      <c r="O66" s="4">
        <v>7</v>
      </c>
      <c r="P66" s="4">
        <v>114100</v>
      </c>
      <c r="Q66" s="4">
        <v>83900</v>
      </c>
      <c r="R66" s="5">
        <v>3.78E-2</v>
      </c>
      <c r="S66" s="4">
        <v>221332</v>
      </c>
      <c r="V66" s="5">
        <v>3.6400000000000002E-2</v>
      </c>
    </row>
    <row r="67" spans="1:22" x14ac:dyDescent="0.2">
      <c r="A67" s="16" t="s">
        <v>237</v>
      </c>
      <c r="B67" s="4">
        <v>13700</v>
      </c>
      <c r="C67" s="4">
        <v>0</v>
      </c>
      <c r="D67" s="4">
        <v>13700</v>
      </c>
      <c r="E67" s="4">
        <v>678220000</v>
      </c>
      <c r="F67" s="4">
        <f t="shared" si="2"/>
        <v>2046068726</v>
      </c>
      <c r="L67" s="4">
        <v>163</v>
      </c>
      <c r="M67" s="4">
        <v>66</v>
      </c>
      <c r="N67" s="4">
        <v>3</v>
      </c>
      <c r="O67" s="4">
        <v>1</v>
      </c>
      <c r="P67" s="4">
        <v>62700</v>
      </c>
      <c r="Q67" s="4">
        <v>30900</v>
      </c>
      <c r="R67" s="5">
        <v>2.76E-2</v>
      </c>
      <c r="S67" s="4">
        <v>98603</v>
      </c>
      <c r="V67" s="5">
        <v>3.3599999999999998E-2</v>
      </c>
    </row>
    <row r="68" spans="1:22" x14ac:dyDescent="0.2">
      <c r="A68" s="16" t="s">
        <v>233</v>
      </c>
      <c r="B68" s="4">
        <v>2800</v>
      </c>
      <c r="C68" s="4">
        <v>500</v>
      </c>
      <c r="D68" s="4">
        <v>2300</v>
      </c>
      <c r="E68" s="4">
        <v>111530000</v>
      </c>
      <c r="F68" s="4">
        <f t="shared" si="2"/>
        <v>1367848726</v>
      </c>
      <c r="L68" s="4">
        <v>77</v>
      </c>
      <c r="M68" s="4">
        <v>45</v>
      </c>
      <c r="N68" s="4">
        <v>0</v>
      </c>
      <c r="O68" s="4">
        <v>0</v>
      </c>
      <c r="P68" s="4">
        <v>22700</v>
      </c>
      <c r="Q68" s="4">
        <v>16200</v>
      </c>
      <c r="R68" s="5">
        <v>6.1999999999999998E-3</v>
      </c>
      <c r="S68" s="4">
        <v>40334</v>
      </c>
      <c r="V68" s="5">
        <v>1.72E-2</v>
      </c>
    </row>
    <row r="69" spans="1:22" x14ac:dyDescent="0.2">
      <c r="A69" s="16" t="s">
        <v>232</v>
      </c>
      <c r="B69" s="4">
        <v>4800</v>
      </c>
      <c r="C69" s="4">
        <v>5400</v>
      </c>
      <c r="D69" s="4">
        <v>-600</v>
      </c>
      <c r="E69" s="4">
        <v>-28840000</v>
      </c>
      <c r="F69" s="4">
        <f t="shared" si="2"/>
        <v>1256318726</v>
      </c>
      <c r="R69" s="5">
        <v>5.1999999999999998E-3</v>
      </c>
      <c r="S69" s="4">
        <v>46135</v>
      </c>
      <c r="V69" s="5">
        <v>9.300000000000001E-3</v>
      </c>
    </row>
    <row r="70" spans="1:22" x14ac:dyDescent="0.2">
      <c r="A70" s="16" t="s">
        <v>231</v>
      </c>
      <c r="B70" s="4">
        <v>4800</v>
      </c>
      <c r="C70" s="4">
        <v>21200</v>
      </c>
      <c r="D70" s="4">
        <v>-16400</v>
      </c>
      <c r="E70" s="4">
        <v>-792390000</v>
      </c>
      <c r="F70" s="4">
        <f t="shared" si="2"/>
        <v>1285158726</v>
      </c>
      <c r="R70" s="5">
        <v>2.0999999999999999E-3</v>
      </c>
      <c r="S70" s="4">
        <v>49901</v>
      </c>
      <c r="V70" s="5">
        <v>1.23E-2</v>
      </c>
    </row>
    <row r="71" spans="1:22" x14ac:dyDescent="0.2">
      <c r="A71" s="16" t="s">
        <v>230</v>
      </c>
      <c r="B71" s="4">
        <v>10300</v>
      </c>
      <c r="C71" s="4">
        <v>2600</v>
      </c>
      <c r="D71" s="4">
        <v>7700</v>
      </c>
      <c r="E71" s="4">
        <v>371530000</v>
      </c>
      <c r="F71" s="4">
        <f t="shared" si="2"/>
        <v>2077548726</v>
      </c>
      <c r="R71" s="5">
        <v>4.1999999999999997E-3</v>
      </c>
      <c r="S71" s="4">
        <v>49151</v>
      </c>
      <c r="V71" s="5">
        <v>7.3000000000000001E-3</v>
      </c>
    </row>
    <row r="72" spans="1:22" x14ac:dyDescent="0.2">
      <c r="A72" s="16" t="s">
        <v>229</v>
      </c>
      <c r="B72" s="4">
        <v>7300</v>
      </c>
      <c r="C72" s="4">
        <v>2390</v>
      </c>
      <c r="D72" s="4">
        <v>4910</v>
      </c>
      <c r="E72" s="4">
        <v>235960000</v>
      </c>
      <c r="F72" s="4">
        <f t="shared" si="2"/>
        <v>1706018726</v>
      </c>
      <c r="R72" s="5">
        <v>4.1999999999999997E-3</v>
      </c>
      <c r="S72" s="4">
        <v>72890</v>
      </c>
      <c r="V72" s="5">
        <v>9.3999999999999986E-3</v>
      </c>
    </row>
    <row r="73" spans="1:22" x14ac:dyDescent="0.2">
      <c r="A73" s="16" t="s">
        <v>228</v>
      </c>
      <c r="B73" s="4">
        <v>2000</v>
      </c>
      <c r="C73" s="4">
        <v>0</v>
      </c>
      <c r="D73" s="4">
        <v>2000</v>
      </c>
      <c r="E73" s="4">
        <v>95900000</v>
      </c>
      <c r="F73" s="4">
        <f t="shared" si="2"/>
        <v>1470058726</v>
      </c>
      <c r="R73" s="5">
        <v>-1.6399999999999998E-2</v>
      </c>
      <c r="S73" s="4">
        <v>76901</v>
      </c>
      <c r="V73" s="5">
        <v>2.0499999999999997E-2</v>
      </c>
    </row>
    <row r="74" spans="1:22" x14ac:dyDescent="0.2">
      <c r="A74" s="16" t="s">
        <v>227</v>
      </c>
      <c r="B74" s="4">
        <v>4000</v>
      </c>
      <c r="C74" s="4">
        <v>200</v>
      </c>
      <c r="D74" s="4">
        <v>3800</v>
      </c>
      <c r="E74" s="4">
        <v>185100000</v>
      </c>
      <c r="F74" s="4">
        <f t="shared" si="2"/>
        <v>1374158726</v>
      </c>
      <c r="R74" s="5">
        <v>1.1000000000000001E-3</v>
      </c>
      <c r="S74" s="4">
        <v>15450</v>
      </c>
      <c r="V74" s="5">
        <v>2.4700000000000003E-2</v>
      </c>
    </row>
    <row r="75" spans="1:22" x14ac:dyDescent="0.2">
      <c r="A75" s="16" t="s">
        <v>221</v>
      </c>
      <c r="B75" s="4">
        <v>4300</v>
      </c>
      <c r="C75" s="4">
        <v>1700</v>
      </c>
      <c r="D75" s="4">
        <v>2600</v>
      </c>
      <c r="E75" s="4">
        <v>124690000</v>
      </c>
      <c r="F75" s="4">
        <f t="shared" si="2"/>
        <v>1189058726</v>
      </c>
      <c r="R75" s="5">
        <v>-5.1000000000000004E-3</v>
      </c>
      <c r="S75" s="4">
        <v>40808</v>
      </c>
      <c r="V75" s="5">
        <v>2.0499999999999997E-2</v>
      </c>
    </row>
    <row r="76" spans="1:22" x14ac:dyDescent="0.2">
      <c r="A76" s="16" t="s">
        <v>212</v>
      </c>
      <c r="B76" s="4">
        <v>5700</v>
      </c>
      <c r="C76" s="4">
        <v>0</v>
      </c>
      <c r="D76" s="4">
        <v>5700</v>
      </c>
      <c r="E76" s="4">
        <v>276280000</v>
      </c>
      <c r="F76" s="4">
        <f t="shared" si="2"/>
        <v>1064368726</v>
      </c>
      <c r="R76" s="5">
        <v>1.8799999999999997E-2</v>
      </c>
      <c r="S76" s="4">
        <v>43758</v>
      </c>
      <c r="V76" s="5">
        <v>2.87E-2</v>
      </c>
    </row>
    <row r="77" spans="1:22" x14ac:dyDescent="0.2">
      <c r="A77" s="16" t="s">
        <v>211</v>
      </c>
      <c r="B77" s="4">
        <v>100</v>
      </c>
      <c r="C77" s="4">
        <v>2600</v>
      </c>
      <c r="D77" s="4">
        <v>-2500</v>
      </c>
      <c r="E77" s="4">
        <v>-122550000</v>
      </c>
      <c r="F77" s="4">
        <f t="shared" si="2"/>
        <v>788088726</v>
      </c>
      <c r="R77" s="5">
        <v>-2.2400000000000003E-2</v>
      </c>
      <c r="S77" s="4">
        <v>38803</v>
      </c>
      <c r="V77" s="5">
        <v>2.1499999999999998E-2</v>
      </c>
    </row>
    <row r="78" spans="1:22" x14ac:dyDescent="0.2">
      <c r="A78" s="16" t="s">
        <v>210</v>
      </c>
      <c r="B78" s="4">
        <v>0</v>
      </c>
      <c r="C78" s="4">
        <v>4000</v>
      </c>
      <c r="D78" s="4">
        <v>-4000</v>
      </c>
      <c r="E78" s="4">
        <v>-197590000</v>
      </c>
      <c r="F78" s="4">
        <f t="shared" si="2"/>
        <v>910638726</v>
      </c>
      <c r="R78" s="5">
        <v>-0.01</v>
      </c>
      <c r="S78" s="4">
        <v>47881</v>
      </c>
      <c r="V78" s="5">
        <v>1.9099999999999999E-2</v>
      </c>
    </row>
    <row r="79" spans="1:22" x14ac:dyDescent="0.2">
      <c r="A79" s="16" t="s">
        <v>209</v>
      </c>
      <c r="B79" s="4">
        <v>20900</v>
      </c>
      <c r="C79" s="4">
        <v>20400</v>
      </c>
      <c r="D79" s="4">
        <v>500</v>
      </c>
      <c r="E79" s="4">
        <v>14480000</v>
      </c>
      <c r="F79" s="4">
        <f t="shared" si="2"/>
        <v>1108228726</v>
      </c>
      <c r="R79" s="5">
        <v>1.8500000000000003E-2</v>
      </c>
      <c r="S79" s="4">
        <v>124964</v>
      </c>
      <c r="V79" s="5">
        <v>2.5099999999999997E-2</v>
      </c>
    </row>
    <row r="80" spans="1:22" x14ac:dyDescent="0.2">
      <c r="A80" s="16" t="s">
        <v>208</v>
      </c>
      <c r="B80" s="4">
        <v>0</v>
      </c>
      <c r="C80" s="4">
        <v>11200</v>
      </c>
      <c r="D80" s="4">
        <v>-11200</v>
      </c>
      <c r="E80" s="4">
        <v>-548970000</v>
      </c>
      <c r="F80" s="4">
        <f t="shared" si="2"/>
        <v>1093748726</v>
      </c>
      <c r="R80" s="5">
        <v>2.0999999999999999E-3</v>
      </c>
      <c r="S80" s="4">
        <v>46118</v>
      </c>
      <c r="V80" s="5">
        <v>1.83E-2</v>
      </c>
    </row>
    <row r="81" spans="1:22" x14ac:dyDescent="0.2">
      <c r="A81" s="16" t="s">
        <v>207</v>
      </c>
      <c r="B81" s="4">
        <v>0</v>
      </c>
      <c r="C81" s="4">
        <v>1900</v>
      </c>
      <c r="D81" s="4">
        <v>-1900</v>
      </c>
      <c r="E81" s="4">
        <v>-92840000</v>
      </c>
      <c r="F81" s="4">
        <f t="shared" si="2"/>
        <v>1642718726</v>
      </c>
      <c r="R81" s="5">
        <v>-3.0000000000000001E-3</v>
      </c>
      <c r="S81" s="4">
        <v>47501</v>
      </c>
      <c r="V81" s="5">
        <v>1.03E-2</v>
      </c>
    </row>
    <row r="82" spans="1:22" x14ac:dyDescent="0.2">
      <c r="A82" s="16" t="s">
        <v>206</v>
      </c>
      <c r="B82" s="4">
        <v>0</v>
      </c>
      <c r="C82" s="4">
        <v>0</v>
      </c>
      <c r="D82" s="4">
        <v>0</v>
      </c>
      <c r="E82" s="4">
        <v>0</v>
      </c>
      <c r="F82" s="4">
        <f t="shared" si="2"/>
        <v>1735558726</v>
      </c>
      <c r="R82" s="5">
        <v>1.04E-2</v>
      </c>
      <c r="S82" s="4">
        <v>57868</v>
      </c>
      <c r="V82" s="5">
        <v>1.23E-2</v>
      </c>
    </row>
    <row r="83" spans="1:22" x14ac:dyDescent="0.2">
      <c r="A83" s="16" t="s">
        <v>205</v>
      </c>
      <c r="B83" s="4">
        <v>300</v>
      </c>
      <c r="C83" s="4">
        <v>0</v>
      </c>
      <c r="D83" s="4">
        <v>300</v>
      </c>
      <c r="E83" s="4">
        <v>14530000</v>
      </c>
      <c r="F83" s="4">
        <f t="shared" si="2"/>
        <v>1735558726</v>
      </c>
      <c r="R83" s="5">
        <v>3.2000000000000002E-3</v>
      </c>
      <c r="S83" s="4">
        <v>39886</v>
      </c>
      <c r="V83" s="5">
        <v>1.7399999999999999E-2</v>
      </c>
    </row>
    <row r="84" spans="1:22" x14ac:dyDescent="0.2">
      <c r="A84" s="16" t="s">
        <v>204</v>
      </c>
      <c r="B84" s="4">
        <v>0</v>
      </c>
      <c r="C84" s="4">
        <v>2250</v>
      </c>
      <c r="D84" s="4">
        <v>-2250</v>
      </c>
      <c r="E84" s="4">
        <v>-109080000</v>
      </c>
      <c r="F84" s="4">
        <f t="shared" si="2"/>
        <v>1721028726</v>
      </c>
      <c r="R84" s="5">
        <v>-1.83E-2</v>
      </c>
      <c r="S84" s="4">
        <v>102595</v>
      </c>
      <c r="V84" s="5">
        <v>3.7400000000000003E-2</v>
      </c>
    </row>
    <row r="85" spans="1:22" x14ac:dyDescent="0.2">
      <c r="A85" s="16" t="s">
        <v>203</v>
      </c>
      <c r="B85" s="4">
        <v>600</v>
      </c>
      <c r="C85" s="4">
        <v>1700</v>
      </c>
      <c r="D85" s="4">
        <v>-1100</v>
      </c>
      <c r="E85" s="4">
        <v>-53660000</v>
      </c>
      <c r="F85" s="4">
        <f t="shared" si="2"/>
        <v>1830108726</v>
      </c>
      <c r="R85" s="5">
        <v>0</v>
      </c>
      <c r="S85" s="4">
        <v>83203</v>
      </c>
      <c r="V85" s="5">
        <v>2.2400000000000003E-2</v>
      </c>
    </row>
    <row r="86" spans="1:22" x14ac:dyDescent="0.2">
      <c r="A86" s="16" t="s">
        <v>202</v>
      </c>
      <c r="B86" s="4">
        <v>100</v>
      </c>
      <c r="C86" s="4">
        <v>4200</v>
      </c>
      <c r="D86" s="4">
        <v>-4100</v>
      </c>
      <c r="E86" s="4">
        <v>-193840000</v>
      </c>
      <c r="F86" s="4">
        <f t="shared" si="2"/>
        <v>1883768726</v>
      </c>
      <c r="R86" s="5">
        <v>5.04E-2</v>
      </c>
      <c r="S86" s="4">
        <v>204744</v>
      </c>
      <c r="V86" s="5">
        <v>4.5899999999999996E-2</v>
      </c>
    </row>
    <row r="87" spans="1:22" x14ac:dyDescent="0.2">
      <c r="A87" s="16" t="s">
        <v>201</v>
      </c>
      <c r="B87" s="4">
        <v>8900</v>
      </c>
      <c r="C87" s="4">
        <v>29600</v>
      </c>
      <c r="D87" s="4">
        <v>-20700</v>
      </c>
      <c r="E87" s="4">
        <v>-958650000</v>
      </c>
      <c r="F87" s="4">
        <f t="shared" si="2"/>
        <v>2077608726</v>
      </c>
      <c r="R87" s="5">
        <v>1.7500000000000002E-2</v>
      </c>
      <c r="S87" s="4">
        <v>74399</v>
      </c>
      <c r="V87" s="5">
        <v>1.9299999999999998E-2</v>
      </c>
    </row>
    <row r="88" spans="1:22" x14ac:dyDescent="0.2">
      <c r="A88" s="16" t="s">
        <v>200</v>
      </c>
      <c r="B88" s="4">
        <v>0</v>
      </c>
      <c r="C88" s="4">
        <v>3500</v>
      </c>
      <c r="D88" s="4">
        <v>-3500</v>
      </c>
      <c r="E88" s="4">
        <v>-160260000</v>
      </c>
      <c r="F88" s="4">
        <f t="shared" si="2"/>
        <v>3036258726</v>
      </c>
      <c r="R88" s="5">
        <v>0</v>
      </c>
      <c r="S88" s="4">
        <v>16812</v>
      </c>
      <c r="V88" s="5">
        <v>4.4000000000000003E-3</v>
      </c>
    </row>
    <row r="89" spans="1:22" x14ac:dyDescent="0.2">
      <c r="A89" s="16" t="s">
        <v>199</v>
      </c>
      <c r="B89" s="4">
        <v>0</v>
      </c>
      <c r="C89" s="4">
        <v>1100</v>
      </c>
      <c r="D89" s="4">
        <v>-1100</v>
      </c>
      <c r="E89" s="4">
        <v>-51000000</v>
      </c>
      <c r="F89" s="4">
        <f t="shared" si="2"/>
        <v>3196518726</v>
      </c>
      <c r="R89" s="5">
        <v>-5.4000000000000003E-3</v>
      </c>
      <c r="S89" s="4">
        <v>29275</v>
      </c>
      <c r="V89" s="5">
        <v>2.0400000000000001E-2</v>
      </c>
    </row>
    <row r="90" spans="1:22" x14ac:dyDescent="0.2">
      <c r="A90" s="16" t="s">
        <v>198</v>
      </c>
      <c r="B90" s="4">
        <v>1300</v>
      </c>
      <c r="C90" s="4">
        <v>1100</v>
      </c>
      <c r="D90" s="4">
        <v>200</v>
      </c>
      <c r="E90" s="4">
        <v>8560000</v>
      </c>
      <c r="F90" s="4">
        <f t="shared" si="2"/>
        <v>3247518726</v>
      </c>
      <c r="R90" s="5">
        <v>0</v>
      </c>
      <c r="S90" s="4">
        <v>33380</v>
      </c>
      <c r="V90" s="5">
        <v>1.5100000000000001E-2</v>
      </c>
    </row>
    <row r="91" spans="1:22" x14ac:dyDescent="0.2">
      <c r="A91" s="16" t="s">
        <v>197</v>
      </c>
      <c r="B91" s="4">
        <v>500</v>
      </c>
      <c r="C91" s="4">
        <v>1400</v>
      </c>
      <c r="D91" s="4">
        <v>-900</v>
      </c>
      <c r="E91" s="4">
        <v>-41270000</v>
      </c>
      <c r="F91" s="4">
        <f t="shared" si="2"/>
        <v>3238958726</v>
      </c>
      <c r="R91" s="5">
        <v>-4.3E-3</v>
      </c>
      <c r="S91" s="4">
        <v>27023</v>
      </c>
      <c r="V91" s="5">
        <v>1.7299999999999999E-2</v>
      </c>
    </row>
    <row r="92" spans="1:22" x14ac:dyDescent="0.2">
      <c r="A92" s="16" t="s">
        <v>196</v>
      </c>
      <c r="B92" s="4">
        <v>100</v>
      </c>
      <c r="C92" s="4">
        <v>900</v>
      </c>
      <c r="D92" s="4">
        <v>-800</v>
      </c>
      <c r="E92" s="4">
        <v>-37030000</v>
      </c>
      <c r="F92" s="4">
        <f t="shared" si="2"/>
        <v>3280228726</v>
      </c>
      <c r="R92" s="5">
        <v>0</v>
      </c>
      <c r="S92" s="4">
        <v>30311</v>
      </c>
      <c r="V92" s="5">
        <v>9.7000000000000003E-3</v>
      </c>
    </row>
    <row r="93" spans="1:22" x14ac:dyDescent="0.2">
      <c r="A93" s="16" t="s">
        <v>195</v>
      </c>
      <c r="B93" s="4">
        <v>0</v>
      </c>
      <c r="C93" s="4">
        <v>23000</v>
      </c>
      <c r="D93" s="4">
        <v>-23000</v>
      </c>
      <c r="E93" s="4">
        <v>-1052050000</v>
      </c>
      <c r="F93" s="4">
        <f t="shared" si="2"/>
        <v>3317258726</v>
      </c>
      <c r="R93" s="5">
        <v>-4.3E-3</v>
      </c>
      <c r="S93" s="4">
        <v>78122</v>
      </c>
      <c r="V93" s="5">
        <v>2.5899999999999999E-2</v>
      </c>
    </row>
    <row r="94" spans="1:22" x14ac:dyDescent="0.2">
      <c r="A94" s="16" t="s">
        <v>194</v>
      </c>
      <c r="B94" s="4">
        <v>700</v>
      </c>
      <c r="C94" s="4">
        <v>500</v>
      </c>
      <c r="D94" s="4">
        <v>200</v>
      </c>
      <c r="E94" s="4">
        <v>9530000</v>
      </c>
      <c r="F94" s="4">
        <f t="shared" si="2"/>
        <v>4369308726</v>
      </c>
      <c r="R94" s="5">
        <v>-7.4000000000000003E-3</v>
      </c>
      <c r="S94" s="4">
        <v>60459</v>
      </c>
      <c r="V94" s="5">
        <v>1.7000000000000001E-2</v>
      </c>
    </row>
    <row r="95" spans="1:22" x14ac:dyDescent="0.2">
      <c r="A95" s="16" t="s">
        <v>193</v>
      </c>
      <c r="B95" s="4">
        <v>2200</v>
      </c>
      <c r="C95" s="4">
        <v>0</v>
      </c>
      <c r="D95" s="4">
        <v>2200</v>
      </c>
      <c r="E95" s="4">
        <v>104040000</v>
      </c>
      <c r="F95" s="4">
        <f t="shared" si="2"/>
        <v>4359778726</v>
      </c>
      <c r="R95" s="5">
        <v>-1E-3</v>
      </c>
      <c r="S95" s="4">
        <v>37445</v>
      </c>
      <c r="V95" s="5">
        <v>1.6899999999999998E-2</v>
      </c>
    </row>
    <row r="96" spans="1:22" x14ac:dyDescent="0.2">
      <c r="A96" s="16" t="s">
        <v>192</v>
      </c>
      <c r="B96" s="4">
        <v>6100</v>
      </c>
      <c r="C96" s="4">
        <v>0</v>
      </c>
      <c r="D96" s="4">
        <v>6100</v>
      </c>
      <c r="E96" s="4">
        <v>287070000</v>
      </c>
      <c r="F96" s="4">
        <f t="shared" si="2"/>
        <v>4255738726</v>
      </c>
      <c r="R96" s="5">
        <v>1.0800000000000001E-2</v>
      </c>
      <c r="S96" s="4">
        <v>39415</v>
      </c>
      <c r="V96" s="5">
        <v>1.8000000000000002E-2</v>
      </c>
    </row>
    <row r="97" spans="1:22" x14ac:dyDescent="0.2">
      <c r="A97" s="16" t="s">
        <v>191</v>
      </c>
      <c r="B97" s="4">
        <v>2100</v>
      </c>
      <c r="C97" s="4">
        <v>100</v>
      </c>
      <c r="D97" s="4">
        <v>2000</v>
      </c>
      <c r="E97" s="4">
        <v>91900000</v>
      </c>
      <c r="F97" s="4">
        <f t="shared" si="2"/>
        <v>3968668726</v>
      </c>
      <c r="R97" s="5">
        <v>8.6999999999999994E-3</v>
      </c>
      <c r="S97" s="4">
        <v>63149</v>
      </c>
      <c r="V97" s="5">
        <v>2.1600000000000001E-2</v>
      </c>
    </row>
    <row r="98" spans="1:22" x14ac:dyDescent="0.2">
      <c r="A98" s="16" t="s">
        <v>190</v>
      </c>
      <c r="B98" s="4">
        <v>14400</v>
      </c>
      <c r="C98" s="4">
        <v>1000</v>
      </c>
      <c r="D98" s="4">
        <v>13400</v>
      </c>
      <c r="E98" s="4">
        <v>627280000</v>
      </c>
      <c r="F98" s="4">
        <f t="shared" si="2"/>
        <v>3876768726</v>
      </c>
      <c r="R98" s="5">
        <v>-1.9099999999999999E-2</v>
      </c>
      <c r="S98" s="4">
        <v>85507</v>
      </c>
      <c r="V98" s="5">
        <v>3.5900000000000001E-2</v>
      </c>
    </row>
    <row r="99" spans="1:22" x14ac:dyDescent="0.2">
      <c r="A99" s="16" t="s">
        <v>189</v>
      </c>
      <c r="B99" s="4">
        <v>4800</v>
      </c>
      <c r="C99" s="4">
        <v>100</v>
      </c>
      <c r="D99" s="4">
        <v>4700</v>
      </c>
      <c r="E99" s="4">
        <v>219190000</v>
      </c>
      <c r="F99" s="4">
        <f t="shared" si="2"/>
        <v>3249488726</v>
      </c>
      <c r="R99" s="5">
        <v>-1E-3</v>
      </c>
      <c r="S99" s="4">
        <v>35963</v>
      </c>
      <c r="V99" s="5">
        <v>8.6E-3</v>
      </c>
    </row>
    <row r="100" spans="1:22" x14ac:dyDescent="0.2">
      <c r="A100" s="16" t="s">
        <v>188</v>
      </c>
      <c r="B100" s="4">
        <v>14700</v>
      </c>
      <c r="C100" s="4">
        <v>0</v>
      </c>
      <c r="D100" s="4">
        <v>14700</v>
      </c>
      <c r="E100" s="4">
        <v>692410000</v>
      </c>
      <c r="F100" s="4">
        <f t="shared" si="2"/>
        <v>3030298726</v>
      </c>
      <c r="R100" s="5">
        <v>3.1899999999999998E-2</v>
      </c>
      <c r="S100" s="4">
        <v>133278</v>
      </c>
      <c r="V100" s="5">
        <v>3.9599999999999996E-2</v>
      </c>
    </row>
    <row r="101" spans="1:22" x14ac:dyDescent="0.2">
      <c r="A101" s="16" t="s">
        <v>187</v>
      </c>
      <c r="B101" s="4">
        <v>13100</v>
      </c>
      <c r="C101" s="4">
        <v>0</v>
      </c>
      <c r="D101" s="4">
        <v>13100</v>
      </c>
      <c r="E101" s="4">
        <v>596060000</v>
      </c>
      <c r="F101" s="4">
        <f t="shared" si="2"/>
        <v>2337888726</v>
      </c>
      <c r="R101" s="5">
        <v>3.4000000000000002E-3</v>
      </c>
      <c r="S101" s="4">
        <v>68459</v>
      </c>
      <c r="V101" s="5">
        <v>1.6399999999999998E-2</v>
      </c>
    </row>
    <row r="102" spans="1:22" x14ac:dyDescent="0.2">
      <c r="A102" s="16" t="s">
        <v>186</v>
      </c>
      <c r="B102" s="4">
        <v>5600</v>
      </c>
      <c r="C102" s="4">
        <v>2900</v>
      </c>
      <c r="D102" s="4">
        <v>2700</v>
      </c>
      <c r="E102" s="4">
        <v>123140000</v>
      </c>
      <c r="F102" s="4">
        <f t="shared" si="2"/>
        <v>1741828726</v>
      </c>
      <c r="R102" s="5">
        <v>-1.1899999999999999E-2</v>
      </c>
      <c r="S102" s="4">
        <v>104308</v>
      </c>
      <c r="V102" s="5">
        <v>1.8500000000000003E-2</v>
      </c>
    </row>
    <row r="103" spans="1:22" x14ac:dyDescent="0.2">
      <c r="A103" s="16" t="s">
        <v>185</v>
      </c>
      <c r="B103" s="4">
        <v>800</v>
      </c>
      <c r="C103" s="4">
        <v>900</v>
      </c>
      <c r="D103" s="4">
        <v>-100</v>
      </c>
      <c r="E103" s="4">
        <v>-4640000</v>
      </c>
      <c r="F103" s="4">
        <f t="shared" si="2"/>
        <v>1618688726</v>
      </c>
      <c r="R103" s="5">
        <v>-2.23E-2</v>
      </c>
      <c r="S103" s="4">
        <v>108416</v>
      </c>
      <c r="V103" s="5">
        <v>1.6200000000000003E-2</v>
      </c>
    </row>
    <row r="104" spans="1:22" x14ac:dyDescent="0.2">
      <c r="A104" s="16" t="s">
        <v>184</v>
      </c>
      <c r="B104" s="4">
        <v>3500</v>
      </c>
      <c r="C104" s="4">
        <v>0</v>
      </c>
      <c r="D104" s="4">
        <v>3500</v>
      </c>
      <c r="E104" s="4">
        <v>163340000</v>
      </c>
      <c r="F104" s="4">
        <f t="shared" si="2"/>
        <v>1623328726</v>
      </c>
      <c r="R104" s="5">
        <v>4.3400000000000001E-2</v>
      </c>
      <c r="S104" s="4">
        <v>86591</v>
      </c>
      <c r="V104" s="5">
        <v>2.87E-2</v>
      </c>
    </row>
    <row r="105" spans="1:22" x14ac:dyDescent="0.2">
      <c r="A105" s="16" t="s">
        <v>183</v>
      </c>
      <c r="B105" s="4">
        <v>4300</v>
      </c>
      <c r="C105" s="4">
        <v>0</v>
      </c>
      <c r="D105" s="4">
        <v>4300</v>
      </c>
      <c r="E105" s="4">
        <v>191070000</v>
      </c>
      <c r="F105" s="4">
        <f t="shared" ref="F105:F110" si="3">E105+F106</f>
        <v>1459988726</v>
      </c>
      <c r="R105" s="5">
        <v>1.5900000000000001E-2</v>
      </c>
      <c r="S105" s="4">
        <v>350052</v>
      </c>
      <c r="V105" s="5">
        <v>1.78E-2</v>
      </c>
    </row>
    <row r="106" spans="1:22" x14ac:dyDescent="0.2">
      <c r="A106" s="16" t="s">
        <v>182</v>
      </c>
      <c r="B106" s="4">
        <v>7300</v>
      </c>
      <c r="C106" s="4">
        <v>400</v>
      </c>
      <c r="D106" s="4">
        <v>6900</v>
      </c>
      <c r="E106" s="4">
        <v>306120000</v>
      </c>
      <c r="F106" s="4">
        <f t="shared" si="3"/>
        <v>1268918726</v>
      </c>
      <c r="R106" s="5">
        <v>0</v>
      </c>
      <c r="S106" s="4">
        <v>92700</v>
      </c>
      <c r="V106" s="5">
        <v>1.78E-2</v>
      </c>
    </row>
    <row r="107" spans="1:22" x14ac:dyDescent="0.2">
      <c r="A107" s="16" t="s">
        <v>181</v>
      </c>
      <c r="B107" s="4">
        <v>27400</v>
      </c>
      <c r="C107" s="4">
        <v>26900</v>
      </c>
      <c r="D107" s="4">
        <v>500</v>
      </c>
      <c r="E107" s="4">
        <v>22000000</v>
      </c>
      <c r="F107" s="4">
        <f t="shared" si="3"/>
        <v>962798726</v>
      </c>
      <c r="R107" s="5">
        <v>4.5999999999999999E-3</v>
      </c>
      <c r="S107" s="4">
        <v>107200</v>
      </c>
      <c r="V107" s="5">
        <v>2.12E-2</v>
      </c>
    </row>
    <row r="108" spans="1:22" x14ac:dyDescent="0.2">
      <c r="A108" s="16" t="s">
        <v>180</v>
      </c>
      <c r="B108" s="4">
        <v>0</v>
      </c>
      <c r="C108" s="4">
        <v>300</v>
      </c>
      <c r="D108" s="4">
        <v>-300</v>
      </c>
      <c r="E108" s="4">
        <v>-13330000</v>
      </c>
      <c r="F108" s="4">
        <f t="shared" si="3"/>
        <v>940798726</v>
      </c>
      <c r="R108" s="5">
        <v>1.38E-2</v>
      </c>
      <c r="S108" s="4">
        <v>40150</v>
      </c>
      <c r="V108" s="5">
        <v>4.24E-2</v>
      </c>
    </row>
    <row r="109" spans="1:22" x14ac:dyDescent="0.2">
      <c r="A109" s="16" t="s">
        <v>179</v>
      </c>
      <c r="B109" s="4">
        <v>27000</v>
      </c>
      <c r="C109" s="4">
        <v>3100</v>
      </c>
      <c r="D109" s="4">
        <v>23900</v>
      </c>
      <c r="E109" s="4">
        <v>1039638726</v>
      </c>
      <c r="F109" s="4">
        <f t="shared" si="3"/>
        <v>954128726</v>
      </c>
      <c r="R109" s="5">
        <v>2.8399999999999998E-2</v>
      </c>
      <c r="S109" s="4">
        <v>159003</v>
      </c>
      <c r="V109" s="5">
        <v>2.86E-2</v>
      </c>
    </row>
    <row r="110" spans="1:22" x14ac:dyDescent="0.2">
      <c r="A110" s="16" t="s">
        <v>178</v>
      </c>
      <c r="B110" s="4">
        <v>8400</v>
      </c>
      <c r="C110" s="4">
        <v>300</v>
      </c>
      <c r="D110" s="4">
        <v>8100</v>
      </c>
      <c r="E110" s="4">
        <v>338660000</v>
      </c>
      <c r="F110" s="4">
        <f t="shared" si="3"/>
        <v>-85510000</v>
      </c>
      <c r="R110" s="5">
        <v>1.6899999999999998E-2</v>
      </c>
      <c r="S110" s="4">
        <v>47894</v>
      </c>
      <c r="V110" s="5">
        <v>2.6099999999999998E-2</v>
      </c>
    </row>
    <row r="111" spans="1:22" x14ac:dyDescent="0.2">
      <c r="A111" s="16" t="s">
        <v>177</v>
      </c>
      <c r="B111" s="4">
        <v>500</v>
      </c>
      <c r="C111" s="4">
        <v>5200</v>
      </c>
      <c r="D111" s="4">
        <v>-4700</v>
      </c>
      <c r="E111" s="4">
        <v>-200480000</v>
      </c>
      <c r="F111" s="4">
        <f>E111+F112</f>
        <v>-424170000</v>
      </c>
      <c r="R111" s="5">
        <v>-6.5099999999999991E-2</v>
      </c>
      <c r="S111" s="4">
        <v>77902</v>
      </c>
      <c r="V111" s="5">
        <v>6.7299999999999999E-2</v>
      </c>
    </row>
    <row r="112" spans="1:22" x14ac:dyDescent="0.2">
      <c r="A112" s="16" t="s">
        <v>176</v>
      </c>
      <c r="B112" s="4">
        <v>800</v>
      </c>
      <c r="C112" s="4">
        <v>5800</v>
      </c>
      <c r="D112" s="4">
        <v>-5000</v>
      </c>
      <c r="E112" s="4">
        <v>-223690000</v>
      </c>
      <c r="F112" s="4">
        <f>E112</f>
        <v>-223690000</v>
      </c>
      <c r="R112" s="5">
        <v>-2.8300000000000002E-2</v>
      </c>
      <c r="S112" s="4">
        <v>48100</v>
      </c>
      <c r="V112" s="5">
        <v>2.2000000000000002E-2</v>
      </c>
    </row>
    <row r="113" spans="1:22" x14ac:dyDescent="0.2">
      <c r="A113" s="16"/>
      <c r="B113" s="4"/>
      <c r="C113" s="4"/>
      <c r="D113" s="4"/>
      <c r="E113" s="4"/>
      <c r="F113" s="4"/>
      <c r="L113" s="4"/>
      <c r="M113" s="4"/>
      <c r="N113" s="4"/>
      <c r="O113" s="4"/>
      <c r="P113" s="4"/>
      <c r="Q113" s="4"/>
      <c r="R113" s="5"/>
      <c r="S113" s="4"/>
      <c r="V113" s="5"/>
    </row>
    <row r="114" spans="1:22" x14ac:dyDescent="0.2">
      <c r="A114" s="16"/>
      <c r="B114" s="4"/>
      <c r="C114" s="4"/>
      <c r="D114" s="4"/>
      <c r="E114" s="4"/>
      <c r="F114" s="4"/>
      <c r="L114" s="4"/>
      <c r="M114" s="4"/>
      <c r="N114" s="4"/>
      <c r="O114" s="4"/>
      <c r="P114" s="4"/>
      <c r="Q114" s="4"/>
      <c r="R114" s="5"/>
      <c r="S114" s="4"/>
      <c r="V114" s="5"/>
    </row>
    <row r="115" spans="1:22" x14ac:dyDescent="0.2">
      <c r="A115" s="16"/>
      <c r="B115" s="4"/>
      <c r="C115" s="4"/>
      <c r="D115" s="4"/>
      <c r="E115" s="4"/>
      <c r="F115" s="4"/>
      <c r="L115" s="4"/>
      <c r="M115" s="4"/>
      <c r="N115" s="4"/>
      <c r="O115" s="4"/>
      <c r="P115" s="4"/>
      <c r="Q115" s="4"/>
      <c r="R115" s="5"/>
      <c r="S115" s="4"/>
      <c r="V115" s="5"/>
    </row>
    <row r="116" spans="1:22" x14ac:dyDescent="0.2">
      <c r="A116" s="16"/>
      <c r="B116" s="4"/>
      <c r="C116" s="4"/>
      <c r="D116" s="4"/>
      <c r="E116" s="4"/>
      <c r="F116" s="4"/>
      <c r="L116" s="4"/>
      <c r="M116" s="4"/>
      <c r="N116" s="4"/>
      <c r="O116" s="4"/>
      <c r="P116" s="4"/>
      <c r="Q116" s="4"/>
      <c r="R116" s="5"/>
      <c r="S116" s="4"/>
      <c r="V116" s="5"/>
    </row>
    <row r="117" spans="1:22" x14ac:dyDescent="0.2">
      <c r="A117" s="16"/>
      <c r="B117" s="4"/>
      <c r="C117" s="4"/>
      <c r="D117" s="4"/>
      <c r="E117" s="4"/>
      <c r="F117" s="4"/>
      <c r="L117" s="4"/>
      <c r="M117" s="4"/>
      <c r="N117" s="4"/>
      <c r="O117" s="4"/>
      <c r="P117" s="4"/>
      <c r="Q117" s="4"/>
      <c r="R117" s="5"/>
      <c r="S117" s="4"/>
      <c r="V117" s="5"/>
    </row>
    <row r="118" spans="1:22" x14ac:dyDescent="0.2">
      <c r="A118" s="16"/>
      <c r="B118" s="4"/>
      <c r="C118" s="4"/>
      <c r="D118" s="4"/>
      <c r="E118" s="4"/>
      <c r="F118" s="4"/>
      <c r="L118" s="4"/>
      <c r="M118" s="4"/>
      <c r="N118" s="4"/>
      <c r="O118" s="4"/>
      <c r="P118" s="4"/>
      <c r="Q118" s="4"/>
      <c r="R118" s="5"/>
      <c r="S118" s="4"/>
      <c r="V118" s="5"/>
    </row>
    <row r="119" spans="1:22" x14ac:dyDescent="0.2">
      <c r="A119" s="16"/>
      <c r="B119" s="4"/>
      <c r="C119" s="4"/>
      <c r="D119" s="4"/>
      <c r="E119" s="4"/>
      <c r="F119" s="4"/>
      <c r="L119" s="4"/>
      <c r="M119" s="4"/>
      <c r="N119" s="4"/>
      <c r="O119" s="4"/>
      <c r="P119" s="4"/>
      <c r="Q119" s="4"/>
      <c r="R119" s="5"/>
      <c r="S119" s="4"/>
      <c r="V119" s="5"/>
    </row>
    <row r="120" spans="1:22" x14ac:dyDescent="0.2">
      <c r="A120" s="16"/>
      <c r="B120" s="4"/>
      <c r="C120" s="4"/>
      <c r="D120" s="4"/>
      <c r="E120" s="4"/>
      <c r="F120" s="4"/>
      <c r="L120" s="4"/>
      <c r="M120" s="4"/>
      <c r="N120" s="4"/>
      <c r="O120" s="4"/>
      <c r="P120" s="4"/>
      <c r="Q120" s="4"/>
      <c r="R120" s="5"/>
      <c r="S120" s="4"/>
      <c r="V120" s="5"/>
    </row>
    <row r="121" spans="1:22" x14ac:dyDescent="0.2">
      <c r="A121" s="16"/>
      <c r="B121" s="4"/>
      <c r="C121" s="4"/>
      <c r="D121" s="4"/>
      <c r="E121" s="4"/>
      <c r="F121" s="4"/>
      <c r="R121" s="5"/>
      <c r="S121" s="4"/>
      <c r="V121" s="5"/>
    </row>
    <row r="122" spans="1:22" x14ac:dyDescent="0.2">
      <c r="A122" s="16"/>
      <c r="B122" s="4"/>
      <c r="C122" s="4"/>
      <c r="D122" s="4"/>
      <c r="E122" s="4"/>
      <c r="F122" s="4"/>
      <c r="R122" s="5"/>
      <c r="S122" s="4"/>
      <c r="V122" s="5"/>
    </row>
    <row r="123" spans="1:22" x14ac:dyDescent="0.2">
      <c r="A123" s="16"/>
      <c r="B123" s="4"/>
      <c r="C123" s="4"/>
      <c r="D123" s="4"/>
      <c r="E123" s="4"/>
      <c r="F123" s="4"/>
      <c r="R123" s="5"/>
      <c r="S123" s="4"/>
      <c r="V123" s="5"/>
    </row>
    <row r="124" spans="1:22" x14ac:dyDescent="0.2">
      <c r="A124" s="16"/>
      <c r="B124" s="4"/>
      <c r="C124" s="4"/>
      <c r="D124" s="4"/>
      <c r="E124" s="4"/>
      <c r="F124" s="4"/>
      <c r="R124" s="5"/>
      <c r="S124" s="4"/>
      <c r="V124" s="5"/>
    </row>
    <row r="125" spans="1:22" x14ac:dyDescent="0.2">
      <c r="A125" s="16"/>
      <c r="B125" s="4"/>
      <c r="C125" s="4"/>
      <c r="D125" s="4"/>
      <c r="E125" s="4"/>
      <c r="F125" s="4"/>
      <c r="R125" s="5"/>
      <c r="S125" s="4"/>
      <c r="V125" s="5"/>
    </row>
    <row r="126" spans="1:22" x14ac:dyDescent="0.2">
      <c r="A126" s="16"/>
      <c r="B126" s="4"/>
      <c r="C126" s="4"/>
      <c r="D126" s="4"/>
      <c r="E126" s="4"/>
      <c r="F126" s="4"/>
      <c r="R126" s="5"/>
      <c r="S126" s="4"/>
      <c r="V126" s="5"/>
    </row>
    <row r="127" spans="1:22" x14ac:dyDescent="0.2">
      <c r="A127" s="16"/>
      <c r="B127" s="4"/>
      <c r="C127" s="4"/>
      <c r="D127" s="4"/>
      <c r="E127" s="4"/>
      <c r="F127" s="4"/>
      <c r="R127" s="5"/>
      <c r="S127" s="4"/>
      <c r="V127" s="5"/>
    </row>
    <row r="128" spans="1:22" x14ac:dyDescent="0.2">
      <c r="A128" s="16"/>
      <c r="B128" s="4"/>
      <c r="C128" s="4"/>
      <c r="D128" s="4"/>
      <c r="E128" s="4"/>
      <c r="F128" s="4"/>
      <c r="R128" s="5"/>
      <c r="S128" s="4"/>
      <c r="V128" s="5"/>
    </row>
    <row r="129" spans="1:22" x14ac:dyDescent="0.2">
      <c r="A129" s="16"/>
      <c r="B129" s="4"/>
      <c r="C129" s="4"/>
      <c r="D129" s="4"/>
      <c r="E129" s="4"/>
      <c r="F129" s="4"/>
      <c r="R129" s="5"/>
      <c r="S129" s="4"/>
      <c r="V129" s="5"/>
    </row>
    <row r="130" spans="1:22" x14ac:dyDescent="0.2">
      <c r="A130" s="16"/>
      <c r="B130" s="4"/>
      <c r="C130" s="4"/>
      <c r="D130" s="4"/>
      <c r="E130" s="4"/>
      <c r="F130" s="4"/>
      <c r="R130" s="5"/>
      <c r="S130" s="4"/>
      <c r="V130" s="5"/>
    </row>
    <row r="131" spans="1:22" x14ac:dyDescent="0.2">
      <c r="A131" s="16"/>
      <c r="B131" s="4"/>
      <c r="C131" s="4"/>
      <c r="D131" s="4"/>
      <c r="E131" s="4"/>
      <c r="F131" s="4"/>
      <c r="R131" s="5"/>
      <c r="S131" s="4"/>
      <c r="V131" s="5"/>
    </row>
    <row r="132" spans="1:22" x14ac:dyDescent="0.2">
      <c r="A132" s="16"/>
      <c r="B132" s="4"/>
      <c r="C132" s="4"/>
      <c r="D132" s="4"/>
      <c r="E132" s="4"/>
      <c r="F132" s="4"/>
      <c r="R132" s="5"/>
      <c r="S132" s="4"/>
      <c r="V132" s="5"/>
    </row>
    <row r="133" spans="1:22" x14ac:dyDescent="0.2">
      <c r="A133" s="16"/>
      <c r="B133" s="4"/>
      <c r="C133" s="4"/>
      <c r="D133" s="4"/>
      <c r="E133" s="4"/>
      <c r="F133" s="4"/>
      <c r="R133" s="5"/>
      <c r="S133" s="4"/>
      <c r="V133" s="5"/>
    </row>
    <row r="134" spans="1:22" x14ac:dyDescent="0.2">
      <c r="A134" s="16"/>
      <c r="B134" s="4"/>
      <c r="C134" s="4"/>
      <c r="D134" s="4"/>
      <c r="E134" s="4"/>
      <c r="F134" s="4"/>
      <c r="R134" s="5"/>
      <c r="S134" s="4"/>
      <c r="V134" s="5"/>
    </row>
    <row r="135" spans="1:22" x14ac:dyDescent="0.2">
      <c r="A135" s="16"/>
      <c r="B135" s="4"/>
      <c r="C135" s="4"/>
      <c r="D135" s="4"/>
      <c r="E135" s="4"/>
      <c r="F135" s="4"/>
      <c r="R135" s="5"/>
      <c r="S135" s="4"/>
      <c r="V135" s="5"/>
    </row>
    <row r="136" spans="1:22" x14ac:dyDescent="0.2">
      <c r="A136" s="16"/>
      <c r="B136" s="4"/>
      <c r="C136" s="4"/>
      <c r="D136" s="4"/>
      <c r="E136" s="4"/>
      <c r="F136" s="4"/>
      <c r="R136" s="5"/>
      <c r="S136" s="4"/>
      <c r="V136" s="5"/>
    </row>
    <row r="137" spans="1:22" x14ac:dyDescent="0.2">
      <c r="A137" s="16"/>
      <c r="B137" s="4"/>
      <c r="C137" s="4"/>
      <c r="D137" s="4"/>
      <c r="E137" s="4"/>
      <c r="F137" s="4"/>
      <c r="R137" s="5"/>
      <c r="S137" s="4"/>
      <c r="V137" s="5"/>
    </row>
    <row r="138" spans="1:22" x14ac:dyDescent="0.2">
      <c r="A138" s="16"/>
      <c r="B138" s="4"/>
      <c r="C138" s="4"/>
      <c r="D138" s="4"/>
      <c r="E138" s="4"/>
      <c r="F138" s="4"/>
      <c r="R138" s="5"/>
      <c r="S138" s="4"/>
      <c r="V138" s="5"/>
    </row>
    <row r="139" spans="1:22" x14ac:dyDescent="0.2">
      <c r="A139" s="16"/>
      <c r="B139" s="4"/>
      <c r="C139" s="4"/>
      <c r="D139" s="4"/>
      <c r="E139" s="4"/>
      <c r="F139" s="4"/>
      <c r="R139" s="5"/>
      <c r="S139" s="4"/>
      <c r="V139" s="5"/>
    </row>
    <row r="140" spans="1:22" x14ac:dyDescent="0.2">
      <c r="A140" s="16"/>
      <c r="B140" s="4"/>
      <c r="C140" s="4"/>
      <c r="D140" s="4"/>
      <c r="E140" s="4"/>
      <c r="F140" s="4"/>
      <c r="R140" s="5"/>
      <c r="S140" s="4"/>
      <c r="V140" s="5"/>
    </row>
    <row r="141" spans="1:22" x14ac:dyDescent="0.2">
      <c r="A141" s="16"/>
      <c r="B141" s="4"/>
      <c r="C141" s="4"/>
      <c r="D141" s="4"/>
      <c r="E141" s="4"/>
      <c r="F141" s="4"/>
      <c r="R141" s="5"/>
      <c r="S141" s="4"/>
      <c r="V141" s="5"/>
    </row>
    <row r="142" spans="1:22" x14ac:dyDescent="0.2">
      <c r="A142" s="16"/>
      <c r="B142" s="4"/>
      <c r="C142" s="4"/>
      <c r="D142" s="4"/>
      <c r="E142" s="4"/>
      <c r="F142" s="4"/>
      <c r="R142" s="5"/>
      <c r="S142" s="4"/>
      <c r="V142" s="5"/>
    </row>
    <row r="143" spans="1:22" x14ac:dyDescent="0.2">
      <c r="A143" s="16"/>
      <c r="B143" s="4"/>
      <c r="C143" s="4"/>
      <c r="D143" s="4"/>
      <c r="E143" s="4"/>
      <c r="F143" s="4"/>
      <c r="R143" s="5"/>
      <c r="S143" s="4"/>
      <c r="V143" s="5"/>
    </row>
    <row r="144" spans="1:22" x14ac:dyDescent="0.2">
      <c r="A144" s="16"/>
      <c r="B144" s="4"/>
      <c r="C144" s="4"/>
      <c r="D144" s="4"/>
      <c r="E144" s="4"/>
      <c r="F144" s="4"/>
      <c r="R144" s="5"/>
      <c r="S144" s="4"/>
      <c r="V144" s="5"/>
    </row>
    <row r="145" spans="1:22" x14ac:dyDescent="0.2">
      <c r="A145" s="16"/>
      <c r="B145" s="4"/>
      <c r="C145" s="4"/>
      <c r="D145" s="4"/>
      <c r="E145" s="4"/>
      <c r="F145" s="4"/>
      <c r="R145" s="5"/>
      <c r="S145" s="4"/>
      <c r="V145" s="5"/>
    </row>
    <row r="146" spans="1:22" x14ac:dyDescent="0.2">
      <c r="A146" s="16"/>
      <c r="B146" s="4"/>
      <c r="C146" s="4"/>
      <c r="D146" s="4"/>
      <c r="E146" s="4"/>
      <c r="F146" s="4"/>
      <c r="R146" s="5"/>
      <c r="S146" s="4"/>
      <c r="V146" s="5"/>
    </row>
    <row r="147" spans="1:22" x14ac:dyDescent="0.2">
      <c r="A147" s="16"/>
      <c r="B147" s="4"/>
      <c r="C147" s="4"/>
      <c r="D147" s="4"/>
      <c r="E147" s="4"/>
      <c r="F147" s="4"/>
      <c r="R147" s="5"/>
      <c r="S147" s="4"/>
      <c r="V147" s="5"/>
    </row>
    <row r="148" spans="1:22" x14ac:dyDescent="0.2">
      <c r="A148" s="16"/>
      <c r="B148" s="4"/>
      <c r="C148" s="4"/>
      <c r="D148" s="4"/>
      <c r="E148" s="4"/>
      <c r="F148" s="4"/>
      <c r="R148" s="5"/>
      <c r="S148" s="4"/>
      <c r="V148" s="5"/>
    </row>
    <row r="149" spans="1:22" x14ac:dyDescent="0.2">
      <c r="A149" s="16"/>
      <c r="B149" s="4"/>
      <c r="C149" s="4"/>
      <c r="D149" s="4"/>
      <c r="E149" s="4"/>
      <c r="F149" s="4"/>
      <c r="R149" s="5"/>
      <c r="S149" s="4"/>
      <c r="V149" s="5"/>
    </row>
    <row r="150" spans="1:22" x14ac:dyDescent="0.2">
      <c r="A150" s="16"/>
      <c r="B150" s="4"/>
      <c r="C150" s="4"/>
      <c r="D150" s="4"/>
      <c r="E150" s="4"/>
      <c r="F150" s="4"/>
      <c r="R150" s="5"/>
      <c r="S150" s="4"/>
      <c r="V150" s="5"/>
    </row>
    <row r="151" spans="1:22" x14ac:dyDescent="0.2">
      <c r="A151" s="16"/>
      <c r="B151" s="4"/>
      <c r="C151" s="4"/>
      <c r="D151" s="4"/>
      <c r="E151" s="4"/>
      <c r="F151" s="4"/>
      <c r="R151" s="5"/>
      <c r="S151" s="4"/>
      <c r="V151" s="5"/>
    </row>
    <row r="152" spans="1:22" x14ac:dyDescent="0.2">
      <c r="A152" s="16"/>
      <c r="B152" s="4"/>
      <c r="C152" s="4"/>
      <c r="D152" s="4"/>
      <c r="E152" s="4"/>
      <c r="F152" s="4"/>
      <c r="R152" s="5"/>
      <c r="S152" s="4"/>
      <c r="V152" s="5"/>
    </row>
    <row r="153" spans="1:22" x14ac:dyDescent="0.2">
      <c r="A153" s="16"/>
      <c r="B153" s="4"/>
      <c r="C153" s="4"/>
      <c r="D153" s="4"/>
      <c r="E153" s="4"/>
      <c r="F153" s="4"/>
      <c r="R153" s="5"/>
      <c r="S153" s="4"/>
      <c r="V153" s="5"/>
    </row>
    <row r="154" spans="1:22" x14ac:dyDescent="0.2">
      <c r="A154" s="16"/>
      <c r="B154" s="4"/>
      <c r="C154" s="4"/>
      <c r="D154" s="4"/>
      <c r="E154" s="4"/>
      <c r="F154" s="4"/>
      <c r="R154" s="5"/>
      <c r="S154" s="4"/>
      <c r="V154" s="5"/>
    </row>
    <row r="155" spans="1:22" x14ac:dyDescent="0.2">
      <c r="A155" s="16"/>
      <c r="B155" s="4"/>
      <c r="C155" s="4"/>
      <c r="D155" s="4"/>
      <c r="E155" s="4"/>
      <c r="F155" s="4"/>
      <c r="R155" s="5"/>
      <c r="S155" s="4"/>
      <c r="V155" s="5"/>
    </row>
    <row r="156" spans="1:22" x14ac:dyDescent="0.2">
      <c r="A156" s="16"/>
      <c r="B156" s="4"/>
      <c r="C156" s="4"/>
      <c r="D156" s="4"/>
      <c r="E156" s="4"/>
      <c r="F156" s="4"/>
      <c r="R156" s="5"/>
      <c r="S156" s="4"/>
      <c r="V156" s="5"/>
    </row>
    <row r="157" spans="1:22" x14ac:dyDescent="0.2">
      <c r="A157" s="16"/>
      <c r="B157" s="4"/>
      <c r="C157" s="4"/>
      <c r="D157" s="4"/>
      <c r="E157" s="4"/>
      <c r="F157" s="4"/>
      <c r="R157" s="5"/>
      <c r="S157" s="4"/>
      <c r="V157" s="5"/>
    </row>
    <row r="158" spans="1:22" x14ac:dyDescent="0.2">
      <c r="A158" s="16"/>
      <c r="B158" s="4"/>
      <c r="C158" s="4"/>
      <c r="D158" s="4"/>
      <c r="E158" s="4"/>
      <c r="F158" s="4"/>
      <c r="R158" s="5"/>
      <c r="S158" s="4"/>
      <c r="V158" s="5"/>
    </row>
    <row r="159" spans="1:22" x14ac:dyDescent="0.2">
      <c r="A159" s="16"/>
      <c r="B159" s="4"/>
      <c r="C159" s="4"/>
      <c r="D159" s="4"/>
      <c r="E159" s="4"/>
      <c r="F159" s="4"/>
      <c r="R159" s="5"/>
      <c r="S159" s="4"/>
      <c r="V159" s="5"/>
    </row>
    <row r="160" spans="1:22" x14ac:dyDescent="0.2">
      <c r="A160" s="16"/>
      <c r="B160" s="4"/>
      <c r="C160" s="4"/>
      <c r="D160" s="4"/>
      <c r="E160" s="4"/>
      <c r="F160" s="4"/>
      <c r="R160" s="5"/>
      <c r="S160" s="4"/>
      <c r="V160" s="5"/>
    </row>
    <row r="161" spans="1:22" x14ac:dyDescent="0.2">
      <c r="A161" s="16"/>
      <c r="B161" s="4"/>
      <c r="C161" s="4"/>
      <c r="D161" s="4"/>
      <c r="E161" s="4"/>
      <c r="F161" s="4"/>
      <c r="R161" s="5"/>
      <c r="S161" s="4"/>
      <c r="V161" s="5"/>
    </row>
    <row r="162" spans="1:22" x14ac:dyDescent="0.2">
      <c r="A162" s="16"/>
      <c r="B162" s="4"/>
      <c r="C162" s="4"/>
      <c r="D162" s="4"/>
      <c r="E162" s="4"/>
      <c r="F162" s="4"/>
      <c r="R162" s="5"/>
      <c r="S162" s="4"/>
      <c r="V162" s="5"/>
    </row>
    <row r="163" spans="1:22" x14ac:dyDescent="0.2">
      <c r="A163" s="16"/>
      <c r="B163" s="4"/>
      <c r="C163" s="4"/>
      <c r="D163" s="4"/>
      <c r="E163" s="4"/>
      <c r="F163" s="4"/>
      <c r="R163" s="5"/>
      <c r="S163" s="4"/>
      <c r="V163" s="5"/>
    </row>
    <row r="164" spans="1:22" x14ac:dyDescent="0.2">
      <c r="A164" s="16"/>
      <c r="B164" s="4"/>
      <c r="C164" s="4"/>
      <c r="D164" s="4"/>
      <c r="E164" s="4"/>
      <c r="F164" s="4"/>
      <c r="R164" s="5"/>
      <c r="S164" s="4"/>
      <c r="V164" s="5"/>
    </row>
    <row r="165" spans="1:22" x14ac:dyDescent="0.2">
      <c r="A165" s="16"/>
      <c r="B165" s="4"/>
      <c r="C165" s="4"/>
      <c r="D165" s="4"/>
      <c r="E165" s="4"/>
      <c r="F165" s="4"/>
      <c r="R165" s="5"/>
      <c r="S165" s="4"/>
      <c r="V165" s="5"/>
    </row>
    <row r="166" spans="1:22" x14ac:dyDescent="0.2">
      <c r="A166" s="16"/>
      <c r="B166" s="4"/>
      <c r="C166" s="4"/>
      <c r="D166" s="4"/>
      <c r="E166" s="4"/>
      <c r="F166" s="4"/>
      <c r="R166" s="5"/>
      <c r="S166" s="4"/>
      <c r="V166" s="5"/>
    </row>
    <row r="167" spans="1:22" x14ac:dyDescent="0.2">
      <c r="A167" s="16"/>
      <c r="B167" s="4"/>
      <c r="C167" s="4"/>
      <c r="D167" s="4"/>
      <c r="E167" s="4"/>
      <c r="F167" s="4"/>
      <c r="R167" s="5"/>
      <c r="S167" s="4"/>
      <c r="V167" s="5"/>
    </row>
    <row r="168" spans="1:22" x14ac:dyDescent="0.2">
      <c r="A168" s="16"/>
      <c r="B168" s="4"/>
      <c r="C168" s="4"/>
      <c r="D168" s="4"/>
      <c r="E168" s="4"/>
      <c r="F168" s="4"/>
      <c r="R168" s="5"/>
      <c r="S168" s="4"/>
      <c r="V168" s="5"/>
    </row>
    <row r="169" spans="1:22" x14ac:dyDescent="0.2">
      <c r="A169" s="16"/>
      <c r="B169" s="4"/>
      <c r="C169" s="4"/>
      <c r="D169" s="4"/>
      <c r="E169" s="4"/>
      <c r="F169" s="4"/>
      <c r="R169" s="5"/>
      <c r="S169" s="4"/>
      <c r="V169" s="5"/>
    </row>
    <row r="170" spans="1:22" x14ac:dyDescent="0.2">
      <c r="A170" s="16"/>
      <c r="B170" s="4"/>
      <c r="C170" s="4"/>
      <c r="D170" s="4"/>
      <c r="E170" s="4"/>
      <c r="F170" s="4"/>
      <c r="R170" s="5"/>
      <c r="S170" s="4"/>
      <c r="V170" s="5"/>
    </row>
    <row r="171" spans="1:22" x14ac:dyDescent="0.2">
      <c r="A171" s="16"/>
      <c r="B171" s="4"/>
      <c r="C171" s="4"/>
      <c r="D171" s="4"/>
      <c r="E171" s="4"/>
      <c r="F171" s="4"/>
      <c r="R171" s="5"/>
      <c r="S171" s="4"/>
      <c r="V171" s="5"/>
    </row>
    <row r="172" spans="1:22" x14ac:dyDescent="0.2">
      <c r="A172" s="16"/>
      <c r="B172" s="4"/>
      <c r="C172" s="4"/>
      <c r="D172" s="4"/>
      <c r="E172" s="4"/>
      <c r="F172" s="4"/>
      <c r="R172" s="5"/>
      <c r="S172" s="4"/>
      <c r="V172" s="5"/>
    </row>
    <row r="173" spans="1:22" x14ac:dyDescent="0.2">
      <c r="A173" s="16"/>
      <c r="B173" s="4"/>
      <c r="C173" s="4"/>
      <c r="D173" s="4"/>
      <c r="E173" s="4"/>
      <c r="F173" s="4"/>
      <c r="R173" s="5"/>
      <c r="S173" s="4"/>
      <c r="V173" s="5"/>
    </row>
    <row r="174" spans="1:22" x14ac:dyDescent="0.2">
      <c r="A174" s="16"/>
      <c r="B174" s="4"/>
      <c r="C174" s="4"/>
      <c r="D174" s="4"/>
      <c r="E174" s="4"/>
      <c r="F174" s="4"/>
      <c r="R174" s="5"/>
      <c r="S174" s="4"/>
      <c r="V174" s="5"/>
    </row>
    <row r="175" spans="1:22" x14ac:dyDescent="0.2">
      <c r="A175" s="16"/>
      <c r="B175" s="4"/>
      <c r="C175" s="4"/>
      <c r="D175" s="4"/>
      <c r="E175" s="4"/>
      <c r="F175" s="4"/>
      <c r="R175" s="5"/>
      <c r="S175" s="4"/>
      <c r="V175" s="5"/>
    </row>
    <row r="176" spans="1:22" x14ac:dyDescent="0.2">
      <c r="A176" s="16"/>
      <c r="B176" s="4"/>
      <c r="C176" s="4"/>
      <c r="D176" s="4"/>
      <c r="E176" s="4"/>
      <c r="F176" s="4"/>
      <c r="R176" s="5"/>
      <c r="S176" s="4"/>
      <c r="V176" s="5"/>
    </row>
    <row r="177" spans="1:22" x14ac:dyDescent="0.2">
      <c r="A177" s="16"/>
      <c r="B177" s="4"/>
      <c r="C177" s="4"/>
      <c r="D177" s="4"/>
      <c r="E177" s="4"/>
      <c r="F177" s="4"/>
      <c r="R177" s="5"/>
      <c r="S177" s="4"/>
      <c r="V177" s="5"/>
    </row>
    <row r="178" spans="1:22" x14ac:dyDescent="0.2">
      <c r="A178" s="16"/>
      <c r="B178" s="4"/>
      <c r="C178" s="4"/>
      <c r="D178" s="4"/>
      <c r="E178" s="4"/>
      <c r="F178" s="4"/>
      <c r="L178" s="4"/>
      <c r="M178" s="4"/>
      <c r="N178" s="4"/>
      <c r="O178" s="4"/>
      <c r="P178" s="4"/>
      <c r="Q178" s="4"/>
      <c r="R178" s="5"/>
      <c r="S178" s="4"/>
      <c r="T178" s="4"/>
      <c r="U178" s="4"/>
      <c r="V178" s="5"/>
    </row>
    <row r="179" spans="1:22" x14ac:dyDescent="0.2">
      <c r="A179" s="16"/>
      <c r="B179" s="4"/>
      <c r="C179" s="4"/>
      <c r="D179" s="4"/>
      <c r="E179" s="4"/>
      <c r="F179" s="4"/>
      <c r="L179" s="4"/>
      <c r="M179" s="4"/>
      <c r="N179" s="4"/>
      <c r="O179" s="4"/>
      <c r="P179" s="4"/>
      <c r="Q179" s="4"/>
      <c r="R179" s="5"/>
      <c r="S179" s="4"/>
      <c r="T179" s="4"/>
      <c r="U179" s="4"/>
      <c r="V179" s="5"/>
    </row>
    <row r="180" spans="1:22" x14ac:dyDescent="0.2">
      <c r="A180" s="16"/>
      <c r="B180" s="4"/>
      <c r="C180" s="4"/>
      <c r="D180" s="4"/>
      <c r="E180" s="4"/>
      <c r="F180" s="4"/>
      <c r="L180" s="4"/>
      <c r="M180" s="4"/>
      <c r="N180" s="4"/>
      <c r="O180" s="4"/>
      <c r="P180" s="4"/>
      <c r="Q180" s="4"/>
      <c r="R180" s="5"/>
      <c r="S180" s="4"/>
      <c r="T180" s="4"/>
      <c r="U180" s="4"/>
      <c r="V180" s="5"/>
    </row>
    <row r="181" spans="1:22" x14ac:dyDescent="0.2">
      <c r="A181" s="16"/>
      <c r="B181" s="4"/>
      <c r="C181" s="4"/>
      <c r="D181" s="4"/>
      <c r="E181" s="4"/>
      <c r="F181" s="4"/>
      <c r="L181" s="4"/>
      <c r="M181" s="4"/>
      <c r="N181" s="4"/>
      <c r="O181" s="4"/>
      <c r="P181" s="4"/>
      <c r="Q181" s="4"/>
      <c r="R181" s="5"/>
      <c r="S181" s="4"/>
      <c r="T181" s="4"/>
      <c r="U181" s="4"/>
      <c r="V181" s="5"/>
    </row>
    <row r="182" spans="1:22" x14ac:dyDescent="0.2">
      <c r="A182" s="16"/>
      <c r="B182" s="4"/>
      <c r="C182" s="4"/>
      <c r="D182" s="4"/>
      <c r="E182" s="4"/>
      <c r="F182" s="4"/>
      <c r="L182" s="4"/>
      <c r="M182" s="4"/>
      <c r="N182" s="4"/>
      <c r="O182" s="4"/>
      <c r="P182" s="4"/>
      <c r="Q182" s="4"/>
      <c r="R182" s="5"/>
      <c r="S182" s="4"/>
      <c r="T182" s="4"/>
      <c r="U182" s="4"/>
      <c r="V182" s="5"/>
    </row>
    <row r="183" spans="1:22" x14ac:dyDescent="0.2">
      <c r="A183" s="16"/>
      <c r="B183" s="4"/>
      <c r="C183" s="4"/>
      <c r="D183" s="4"/>
      <c r="E183" s="4"/>
      <c r="F183" s="4"/>
      <c r="L183" s="4"/>
      <c r="M183" s="4"/>
      <c r="N183" s="4"/>
      <c r="O183" s="4"/>
      <c r="P183" s="4"/>
      <c r="Q183" s="4"/>
      <c r="R183" s="5"/>
      <c r="S183" s="4"/>
      <c r="T183" s="4"/>
      <c r="U183" s="4"/>
      <c r="V183" s="5"/>
    </row>
    <row r="184" spans="1:22" x14ac:dyDescent="0.2">
      <c r="A184" s="16"/>
      <c r="B184" s="4"/>
      <c r="C184" s="4"/>
      <c r="D184" s="4"/>
      <c r="E184" s="4"/>
      <c r="F184" s="4"/>
      <c r="L184" s="4"/>
      <c r="M184" s="4"/>
      <c r="N184" s="4"/>
      <c r="O184" s="4"/>
      <c r="P184" s="4"/>
      <c r="Q184" s="4"/>
      <c r="R184" s="5"/>
      <c r="S184" s="4"/>
      <c r="T184" s="4"/>
      <c r="U184" s="4"/>
      <c r="V184" s="5"/>
    </row>
    <row r="185" spans="1:22" x14ac:dyDescent="0.2">
      <c r="A185" s="16"/>
      <c r="B185" s="4"/>
      <c r="C185" s="4"/>
      <c r="D185" s="4"/>
      <c r="E185" s="4"/>
      <c r="F185" s="4"/>
      <c r="L185" s="4"/>
      <c r="M185" s="4"/>
      <c r="N185" s="4"/>
      <c r="O185" s="4"/>
      <c r="P185" s="4"/>
      <c r="Q185" s="4"/>
      <c r="R185" s="5"/>
      <c r="S185" s="4"/>
      <c r="T185" s="4"/>
      <c r="U185" s="4"/>
      <c r="V185" s="5"/>
    </row>
    <row r="186" spans="1:22" x14ac:dyDescent="0.2">
      <c r="A186" s="16"/>
      <c r="B186" s="4"/>
      <c r="C186" s="4"/>
      <c r="D186" s="4"/>
      <c r="E186" s="4"/>
      <c r="F186" s="4"/>
      <c r="L186" s="4"/>
      <c r="M186" s="4"/>
      <c r="N186" s="4"/>
      <c r="O186" s="4"/>
      <c r="P186" s="4"/>
      <c r="Q186" s="4"/>
      <c r="R186" s="5"/>
      <c r="S186" s="4"/>
      <c r="T186" s="4"/>
      <c r="U186" s="4"/>
      <c r="V186" s="5"/>
    </row>
    <row r="187" spans="1:22" x14ac:dyDescent="0.2">
      <c r="A187" s="16"/>
      <c r="B187" s="4"/>
      <c r="C187" s="4"/>
      <c r="D187" s="4"/>
      <c r="E187" s="4"/>
      <c r="F187" s="4"/>
      <c r="L187" s="4"/>
      <c r="M187" s="4"/>
      <c r="N187" s="4"/>
      <c r="O187" s="4"/>
      <c r="P187" s="4"/>
      <c r="Q187" s="4"/>
      <c r="R187" s="5"/>
      <c r="S187" s="4"/>
      <c r="T187" s="4"/>
      <c r="U187" s="4"/>
      <c r="V187" s="5"/>
    </row>
    <row r="188" spans="1:22" x14ac:dyDescent="0.2">
      <c r="A188" s="16"/>
      <c r="B188" s="4"/>
      <c r="C188" s="4"/>
      <c r="D188" s="4"/>
      <c r="E188" s="4"/>
      <c r="F188" s="4"/>
      <c r="L188" s="4"/>
      <c r="M188" s="4"/>
      <c r="N188" s="4"/>
      <c r="O188" s="4"/>
      <c r="P188" s="4"/>
      <c r="Q188" s="4"/>
      <c r="R188" s="5"/>
      <c r="S188" s="4"/>
      <c r="T188" s="4"/>
      <c r="U188" s="4"/>
      <c r="V188" s="5"/>
    </row>
    <row r="189" spans="1:22" x14ac:dyDescent="0.2">
      <c r="A189" s="16"/>
      <c r="B189" s="4"/>
      <c r="C189" s="4"/>
      <c r="D189" s="4"/>
      <c r="E189" s="4"/>
      <c r="F189" s="4"/>
      <c r="L189" s="4"/>
      <c r="M189" s="4"/>
      <c r="N189" s="4"/>
      <c r="O189" s="4"/>
      <c r="P189" s="4"/>
      <c r="Q189" s="4"/>
      <c r="R189" s="5"/>
      <c r="S189" s="4"/>
      <c r="T189" s="4"/>
      <c r="U189" s="4"/>
      <c r="V189" s="5"/>
    </row>
    <row r="190" spans="1:22" x14ac:dyDescent="0.2">
      <c r="A190" s="16"/>
      <c r="B190" s="4"/>
      <c r="C190" s="4"/>
      <c r="D190" s="4"/>
      <c r="E190" s="4"/>
      <c r="F190" s="4"/>
      <c r="L190" s="4"/>
      <c r="M190" s="4"/>
      <c r="N190" s="4"/>
      <c r="O190" s="4"/>
      <c r="P190" s="4"/>
      <c r="Q190" s="4"/>
      <c r="R190" s="5"/>
      <c r="S190" s="4"/>
      <c r="T190" s="4"/>
      <c r="U190" s="4"/>
      <c r="V190" s="5"/>
    </row>
    <row r="191" spans="1:22" x14ac:dyDescent="0.2">
      <c r="A191" s="16"/>
      <c r="B191" s="4"/>
      <c r="C191" s="4"/>
      <c r="D191" s="4"/>
      <c r="E191" s="4"/>
      <c r="F191" s="4"/>
      <c r="L191" s="4"/>
      <c r="M191" s="4"/>
      <c r="N191" s="4"/>
      <c r="O191" s="4"/>
      <c r="P191" s="4"/>
      <c r="Q191" s="4"/>
      <c r="R191" s="5"/>
      <c r="S191" s="4"/>
      <c r="T191" s="4"/>
      <c r="U191" s="4"/>
      <c r="V191" s="5"/>
    </row>
    <row r="192" spans="1:22" x14ac:dyDescent="0.2">
      <c r="A192" s="16"/>
      <c r="B192" s="4"/>
      <c r="C192" s="4"/>
      <c r="D192" s="4"/>
      <c r="E192" s="4"/>
      <c r="F192" s="4"/>
      <c r="L192" s="4"/>
      <c r="M192" s="4"/>
      <c r="N192" s="4"/>
      <c r="O192" s="4"/>
      <c r="P192" s="4"/>
      <c r="Q192" s="4"/>
      <c r="R192" s="5"/>
      <c r="S192" s="4"/>
      <c r="T192" s="4"/>
      <c r="U192" s="4"/>
      <c r="V192" s="5"/>
    </row>
    <row r="193" spans="1:22" x14ac:dyDescent="0.2">
      <c r="A193" s="16"/>
      <c r="B193" s="4"/>
      <c r="C193" s="4"/>
      <c r="D193" s="4"/>
      <c r="E193" s="4"/>
      <c r="F193" s="4"/>
      <c r="L193" s="4"/>
      <c r="M193" s="4"/>
      <c r="N193" s="4"/>
      <c r="O193" s="4"/>
      <c r="P193" s="4"/>
      <c r="Q193" s="4"/>
      <c r="R193" s="5"/>
      <c r="S193" s="4"/>
      <c r="T193" s="4"/>
      <c r="U193" s="4"/>
      <c r="V193" s="5"/>
    </row>
    <row r="194" spans="1:22" x14ac:dyDescent="0.2">
      <c r="A194" s="16"/>
      <c r="B194" s="4"/>
      <c r="C194" s="4"/>
      <c r="D194" s="4"/>
      <c r="E194" s="4"/>
      <c r="F194" s="4"/>
      <c r="L194" s="4"/>
      <c r="M194" s="4"/>
      <c r="N194" s="4"/>
      <c r="O194" s="4"/>
      <c r="P194" s="4"/>
      <c r="Q194" s="4"/>
      <c r="R194" s="5"/>
      <c r="S194" s="4"/>
      <c r="T194" s="4"/>
      <c r="U194" s="4"/>
      <c r="V194" s="5"/>
    </row>
    <row r="195" spans="1:22" x14ac:dyDescent="0.2">
      <c r="A195" s="16"/>
      <c r="B195" s="4"/>
      <c r="C195" s="4"/>
      <c r="D195" s="4"/>
      <c r="E195" s="4"/>
      <c r="F195" s="4"/>
      <c r="L195" s="4"/>
      <c r="M195" s="4"/>
      <c r="N195" s="4"/>
      <c r="O195" s="4"/>
      <c r="P195" s="4"/>
      <c r="Q195" s="4"/>
      <c r="R195" s="5"/>
      <c r="S195" s="4"/>
      <c r="T195" s="4"/>
      <c r="U195" s="4"/>
      <c r="V195" s="5"/>
    </row>
    <row r="196" spans="1:22" x14ac:dyDescent="0.2">
      <c r="A196" s="16"/>
      <c r="B196" s="4"/>
      <c r="C196" s="4"/>
      <c r="D196" s="4"/>
      <c r="E196" s="4"/>
      <c r="F196" s="4"/>
      <c r="L196" s="4"/>
      <c r="M196" s="4"/>
      <c r="N196" s="4"/>
      <c r="O196" s="4"/>
      <c r="P196" s="4"/>
      <c r="Q196" s="4"/>
      <c r="R196" s="5"/>
      <c r="S196" s="4"/>
      <c r="T196" s="4"/>
      <c r="U196" s="4"/>
      <c r="V196" s="5"/>
    </row>
    <row r="197" spans="1:22" x14ac:dyDescent="0.2">
      <c r="A197" s="16"/>
      <c r="B197" s="4"/>
      <c r="C197" s="4"/>
      <c r="D197" s="4"/>
      <c r="E197" s="4"/>
      <c r="F197" s="4"/>
      <c r="L197" s="4"/>
      <c r="M197" s="4"/>
      <c r="N197" s="4"/>
      <c r="O197" s="4"/>
      <c r="P197" s="4"/>
      <c r="Q197" s="4"/>
      <c r="R197" s="5"/>
      <c r="S197" s="4"/>
      <c r="T197" s="4"/>
      <c r="U197" s="4"/>
      <c r="V197" s="5"/>
    </row>
    <row r="198" spans="1:22" x14ac:dyDescent="0.2">
      <c r="A198" s="16"/>
      <c r="B198" s="4"/>
      <c r="C198" s="4"/>
      <c r="D198" s="4"/>
      <c r="E198" s="4"/>
      <c r="F198" s="4"/>
      <c r="L198" s="4"/>
      <c r="M198" s="4"/>
      <c r="N198" s="4"/>
      <c r="O198" s="4"/>
      <c r="P198" s="4"/>
      <c r="Q198" s="4"/>
      <c r="R198" s="5"/>
      <c r="S198" s="4"/>
      <c r="T198" s="4"/>
      <c r="U198" s="4"/>
      <c r="V198" s="5"/>
    </row>
    <row r="199" spans="1:22" x14ac:dyDescent="0.2">
      <c r="A199" s="16"/>
      <c r="B199" s="4"/>
      <c r="C199" s="4"/>
      <c r="D199" s="4"/>
      <c r="E199" s="4"/>
      <c r="F199" s="4"/>
      <c r="R199" s="5"/>
      <c r="S199" s="4"/>
      <c r="T199" s="4"/>
      <c r="U199" s="4"/>
      <c r="V199" s="5"/>
    </row>
    <row r="200" spans="1:22" x14ac:dyDescent="0.2">
      <c r="A200" s="16"/>
      <c r="B200" s="4"/>
      <c r="C200" s="4"/>
      <c r="D200" s="4"/>
      <c r="E200" s="4"/>
      <c r="F200" s="4"/>
      <c r="R200" s="5"/>
      <c r="S200" s="4"/>
      <c r="T200" s="4"/>
      <c r="U200" s="4"/>
      <c r="V200" s="5"/>
    </row>
    <row r="201" spans="1:22" x14ac:dyDescent="0.2">
      <c r="A201" s="16"/>
      <c r="B201" s="4"/>
      <c r="C201" s="4"/>
      <c r="D201" s="4"/>
      <c r="E201" s="4"/>
      <c r="F201" s="4"/>
      <c r="R201" s="5"/>
      <c r="S201" s="4"/>
      <c r="T201" s="4"/>
      <c r="U201" s="4"/>
      <c r="V201" s="5"/>
    </row>
    <row r="202" spans="1:22" x14ac:dyDescent="0.2">
      <c r="A202" s="16"/>
      <c r="B202" s="4"/>
      <c r="C202" s="4"/>
      <c r="D202" s="4"/>
      <c r="E202" s="4"/>
      <c r="F202" s="4"/>
      <c r="R202" s="5"/>
      <c r="S202" s="4"/>
      <c r="T202" s="4"/>
      <c r="U202" s="4"/>
      <c r="V202" s="5"/>
    </row>
    <row r="203" spans="1:22" x14ac:dyDescent="0.2">
      <c r="A203" s="16"/>
      <c r="B203" s="4"/>
      <c r="C203" s="4"/>
      <c r="D203" s="4"/>
      <c r="E203" s="4"/>
      <c r="F203" s="4"/>
      <c r="R203" s="5"/>
      <c r="S203" s="4"/>
      <c r="T203" s="4"/>
      <c r="U203" s="4"/>
      <c r="V203" s="5"/>
    </row>
    <row r="204" spans="1:22" x14ac:dyDescent="0.2">
      <c r="A204" s="16"/>
      <c r="B204" s="4"/>
      <c r="C204" s="4"/>
      <c r="D204" s="4"/>
      <c r="E204" s="4"/>
      <c r="F204" s="4"/>
      <c r="R204" s="5"/>
      <c r="S204" s="4"/>
      <c r="T204" s="4"/>
      <c r="U204" s="4"/>
      <c r="V204" s="5"/>
    </row>
    <row r="205" spans="1:22" x14ac:dyDescent="0.2">
      <c r="A205" s="16"/>
      <c r="B205" s="4"/>
      <c r="C205" s="4"/>
      <c r="D205" s="4"/>
      <c r="E205" s="4"/>
      <c r="F205" s="4"/>
      <c r="R205" s="5"/>
      <c r="S205" s="4"/>
      <c r="T205" s="4"/>
      <c r="U205" s="4"/>
      <c r="V205" s="5"/>
    </row>
    <row r="206" spans="1:22" x14ac:dyDescent="0.2">
      <c r="A206" s="16"/>
      <c r="B206" s="4"/>
      <c r="C206" s="4"/>
      <c r="D206" s="4"/>
      <c r="E206" s="4"/>
      <c r="F206" s="4"/>
      <c r="R206" s="5"/>
      <c r="S206" s="4"/>
      <c r="T206" s="4"/>
      <c r="U206" s="4"/>
      <c r="V206" s="5"/>
    </row>
    <row r="207" spans="1:22" x14ac:dyDescent="0.2">
      <c r="A207" s="16"/>
      <c r="B207" s="4"/>
      <c r="C207" s="4"/>
      <c r="D207" s="4"/>
      <c r="E207" s="4"/>
      <c r="F207" s="4"/>
      <c r="R207" s="5"/>
      <c r="S207" s="4"/>
      <c r="T207" s="4"/>
      <c r="U207" s="4"/>
      <c r="V207" s="5"/>
    </row>
    <row r="208" spans="1:22" x14ac:dyDescent="0.2">
      <c r="A208" s="16"/>
      <c r="B208" s="4"/>
      <c r="C208" s="4"/>
      <c r="D208" s="4"/>
      <c r="E208" s="4"/>
      <c r="F208" s="4"/>
      <c r="R208" s="5"/>
      <c r="S208" s="4"/>
      <c r="T208" s="4"/>
      <c r="U208" s="4"/>
      <c r="V208" s="5"/>
    </row>
    <row r="209" spans="1:22" x14ac:dyDescent="0.2">
      <c r="A209" s="16"/>
      <c r="B209" s="4"/>
      <c r="C209" s="4"/>
      <c r="D209" s="4"/>
      <c r="E209" s="4"/>
      <c r="F209" s="4"/>
      <c r="R209" s="5"/>
      <c r="S209" s="4"/>
      <c r="T209" s="4"/>
      <c r="U209" s="4"/>
      <c r="V209" s="5"/>
    </row>
    <row r="210" spans="1:22" x14ac:dyDescent="0.2">
      <c r="A210" s="16"/>
      <c r="B210" s="4"/>
      <c r="C210" s="4"/>
      <c r="D210" s="4"/>
      <c r="E210" s="4"/>
      <c r="F210" s="4"/>
      <c r="R210" s="5"/>
      <c r="S210" s="4"/>
      <c r="T210" s="4"/>
      <c r="U210" s="4"/>
      <c r="V210" s="5"/>
    </row>
    <row r="211" spans="1:22" x14ac:dyDescent="0.2">
      <c r="A211" s="16"/>
      <c r="B211" s="4"/>
      <c r="C211" s="4"/>
      <c r="D211" s="4"/>
      <c r="E211" s="4"/>
      <c r="F211" s="4"/>
      <c r="R211" s="5"/>
      <c r="S211" s="4"/>
      <c r="T211" s="4"/>
      <c r="U211" s="4"/>
      <c r="V211" s="5"/>
    </row>
    <row r="212" spans="1:22" x14ac:dyDescent="0.2">
      <c r="A212" s="16"/>
      <c r="B212" s="4"/>
      <c r="C212" s="4"/>
      <c r="D212" s="4"/>
      <c r="E212" s="4"/>
      <c r="F212" s="4"/>
      <c r="R212" s="5"/>
      <c r="S212" s="4"/>
      <c r="T212" s="4"/>
      <c r="U212" s="4"/>
      <c r="V212" s="5"/>
    </row>
    <row r="213" spans="1:22" x14ac:dyDescent="0.2">
      <c r="A213" s="16"/>
      <c r="B213" s="4"/>
      <c r="C213" s="4"/>
      <c r="D213" s="4"/>
      <c r="E213" s="4"/>
      <c r="F213" s="4"/>
      <c r="R213" s="5"/>
      <c r="S213" s="4"/>
      <c r="T213" s="4"/>
      <c r="U213" s="4"/>
      <c r="V213" s="5"/>
    </row>
    <row r="214" spans="1:22" x14ac:dyDescent="0.2">
      <c r="A214" s="16"/>
      <c r="B214" s="4"/>
      <c r="C214" s="4"/>
      <c r="D214" s="4"/>
      <c r="E214" s="4"/>
      <c r="F214" s="4"/>
      <c r="R214" s="5"/>
      <c r="S214" s="4"/>
      <c r="T214" s="4"/>
      <c r="U214" s="4"/>
      <c r="V214" s="5"/>
    </row>
    <row r="215" spans="1:22" x14ac:dyDescent="0.2">
      <c r="A215" s="16"/>
      <c r="B215" s="4"/>
      <c r="C215" s="4"/>
      <c r="D215" s="4"/>
      <c r="E215" s="4"/>
      <c r="F215" s="4"/>
      <c r="R215" s="5"/>
      <c r="S215" s="4"/>
      <c r="T215" s="4"/>
      <c r="U215" s="4"/>
      <c r="V215" s="5"/>
    </row>
    <row r="216" spans="1:22" x14ac:dyDescent="0.2">
      <c r="A216" s="16"/>
      <c r="B216" s="4"/>
      <c r="C216" s="4"/>
      <c r="D216" s="4"/>
      <c r="E216" s="4"/>
      <c r="F216" s="4"/>
      <c r="R216" s="5"/>
      <c r="S216" s="4"/>
      <c r="T216" s="4"/>
      <c r="U216" s="4"/>
      <c r="V216" s="5"/>
    </row>
    <row r="217" spans="1:22" x14ac:dyDescent="0.2">
      <c r="A217" s="16"/>
      <c r="B217" s="4"/>
      <c r="C217" s="4"/>
      <c r="D217" s="4"/>
      <c r="E217" s="4"/>
      <c r="F217" s="4"/>
      <c r="R217" s="5"/>
      <c r="S217" s="4"/>
      <c r="T217" s="4"/>
      <c r="U217" s="4"/>
      <c r="V217" s="5"/>
    </row>
    <row r="218" spans="1:22" x14ac:dyDescent="0.2">
      <c r="A218" s="16"/>
      <c r="B218" s="4"/>
      <c r="C218" s="4"/>
      <c r="D218" s="4"/>
      <c r="E218" s="4"/>
      <c r="F218" s="4"/>
      <c r="R218" s="5"/>
      <c r="S218" s="4"/>
      <c r="T218" s="4"/>
      <c r="U218" s="4"/>
      <c r="V218" s="5"/>
    </row>
    <row r="219" spans="1:22" x14ac:dyDescent="0.2">
      <c r="A219" s="16"/>
      <c r="B219" s="4"/>
      <c r="C219" s="4"/>
      <c r="D219" s="4"/>
      <c r="E219" s="4"/>
      <c r="F219" s="4"/>
      <c r="R219" s="5"/>
      <c r="S219" s="4"/>
      <c r="T219" s="4"/>
      <c r="U219" s="4"/>
      <c r="V219" s="5"/>
    </row>
    <row r="220" spans="1:22" x14ac:dyDescent="0.2">
      <c r="A220" s="16"/>
      <c r="B220" s="4"/>
      <c r="C220" s="4"/>
      <c r="D220" s="4"/>
      <c r="E220" s="4"/>
      <c r="F220" s="4"/>
      <c r="R220" s="5"/>
      <c r="S220" s="4"/>
      <c r="T220" s="4"/>
      <c r="U220" s="4"/>
      <c r="V220" s="5"/>
    </row>
    <row r="221" spans="1:22" x14ac:dyDescent="0.2">
      <c r="A221" s="16"/>
      <c r="B221" s="4"/>
      <c r="C221" s="4"/>
      <c r="D221" s="4"/>
      <c r="E221" s="4"/>
      <c r="F221" s="4"/>
      <c r="R221" s="5"/>
      <c r="S221" s="4"/>
      <c r="T221" s="4"/>
      <c r="U221" s="4"/>
      <c r="V221" s="5"/>
    </row>
    <row r="222" spans="1:22" x14ac:dyDescent="0.2">
      <c r="A222" s="16"/>
      <c r="B222" s="4"/>
      <c r="C222" s="4"/>
      <c r="D222" s="4"/>
      <c r="E222" s="4"/>
      <c r="F222" s="4"/>
      <c r="R222" s="5"/>
      <c r="S222" s="4"/>
      <c r="T222" s="4"/>
      <c r="U222" s="4"/>
      <c r="V222" s="5"/>
    </row>
    <row r="223" spans="1:22" x14ac:dyDescent="0.2">
      <c r="A223" s="16"/>
      <c r="B223" s="4"/>
      <c r="C223" s="4"/>
      <c r="D223" s="4"/>
      <c r="E223" s="4"/>
      <c r="F223" s="4"/>
      <c r="R223" s="5"/>
      <c r="S223" s="4"/>
      <c r="T223" s="4"/>
      <c r="U223" s="4"/>
      <c r="V223" s="5"/>
    </row>
    <row r="224" spans="1:22" x14ac:dyDescent="0.2">
      <c r="A224" s="16"/>
      <c r="B224" s="4"/>
      <c r="C224" s="4"/>
      <c r="D224" s="4"/>
      <c r="E224" s="4"/>
      <c r="F224" s="4"/>
      <c r="R224" s="5"/>
      <c r="S224" s="4"/>
      <c r="T224" s="4"/>
      <c r="U224" s="4"/>
      <c r="V224" s="5"/>
    </row>
    <row r="225" spans="1:22" x14ac:dyDescent="0.2">
      <c r="A225" s="16"/>
      <c r="B225" s="4"/>
      <c r="C225" s="4"/>
      <c r="D225" s="4"/>
      <c r="E225" s="4"/>
      <c r="F225" s="4"/>
      <c r="R225" s="5"/>
      <c r="S225" s="4"/>
      <c r="T225" s="4"/>
      <c r="U225" s="4"/>
      <c r="V225" s="5"/>
    </row>
    <row r="226" spans="1:22" x14ac:dyDescent="0.2">
      <c r="A226" s="16"/>
      <c r="B226" s="4"/>
      <c r="C226" s="4"/>
      <c r="D226" s="4"/>
      <c r="E226" s="4"/>
      <c r="F226" s="4"/>
      <c r="R226" s="5"/>
      <c r="S226" s="4"/>
      <c r="T226" s="4"/>
      <c r="U226" s="4"/>
      <c r="V226" s="5"/>
    </row>
    <row r="227" spans="1:22" x14ac:dyDescent="0.2">
      <c r="A227" s="16"/>
      <c r="B227" s="4"/>
      <c r="C227" s="4"/>
      <c r="D227" s="4"/>
      <c r="E227" s="4"/>
      <c r="F227" s="4"/>
      <c r="R227" s="5"/>
      <c r="S227" s="4"/>
      <c r="T227" s="4"/>
      <c r="U227" s="4"/>
      <c r="V227" s="5"/>
    </row>
    <row r="228" spans="1:22" x14ac:dyDescent="0.2">
      <c r="A228" s="16"/>
      <c r="B228" s="4"/>
      <c r="C228" s="4"/>
      <c r="D228" s="4"/>
      <c r="E228" s="4"/>
      <c r="F228" s="4"/>
      <c r="R228" s="5"/>
      <c r="S228" s="4"/>
      <c r="T228" s="4"/>
      <c r="U228" s="4"/>
      <c r="V228" s="5"/>
    </row>
    <row r="229" spans="1:22" x14ac:dyDescent="0.2">
      <c r="A229" s="16"/>
      <c r="B229" s="4"/>
      <c r="C229" s="4"/>
      <c r="D229" s="4"/>
      <c r="E229" s="4"/>
      <c r="F229" s="4"/>
      <c r="R229" s="5"/>
      <c r="S229" s="4"/>
      <c r="T229" s="4"/>
      <c r="U229" s="4"/>
      <c r="V229" s="5"/>
    </row>
    <row r="230" spans="1:22" x14ac:dyDescent="0.2">
      <c r="A230" s="16"/>
      <c r="B230" s="4"/>
      <c r="C230" s="4"/>
      <c r="D230" s="4"/>
      <c r="E230" s="4"/>
      <c r="F230" s="4"/>
      <c r="R230" s="5"/>
      <c r="S230" s="4"/>
      <c r="T230" s="4"/>
      <c r="U230" s="4"/>
      <c r="V230" s="5"/>
    </row>
    <row r="231" spans="1:22" x14ac:dyDescent="0.2">
      <c r="A231" s="16"/>
      <c r="B231" s="4"/>
      <c r="C231" s="4"/>
      <c r="D231" s="4"/>
      <c r="E231" s="4"/>
      <c r="F231" s="4"/>
      <c r="R231" s="5"/>
      <c r="S231" s="4"/>
      <c r="T231" s="4"/>
      <c r="U231" s="4"/>
      <c r="V231" s="5"/>
    </row>
    <row r="232" spans="1:22" x14ac:dyDescent="0.2">
      <c r="A232" s="16"/>
      <c r="B232" s="4"/>
      <c r="C232" s="4"/>
      <c r="D232" s="4"/>
      <c r="E232" s="4"/>
      <c r="F232" s="4"/>
      <c r="R232" s="5"/>
      <c r="S232" s="4"/>
      <c r="T232" s="4"/>
      <c r="U232" s="4"/>
      <c r="V232" s="5"/>
    </row>
    <row r="233" spans="1:22" x14ac:dyDescent="0.2">
      <c r="A233" s="16"/>
      <c r="B233" s="4"/>
      <c r="C233" s="4"/>
      <c r="D233" s="4"/>
      <c r="E233" s="4"/>
      <c r="F233" s="4"/>
      <c r="R233" s="5"/>
      <c r="S233" s="4"/>
      <c r="T233" s="4"/>
      <c r="U233" s="4"/>
      <c r="V233" s="5"/>
    </row>
    <row r="234" spans="1:22" x14ac:dyDescent="0.2">
      <c r="A234" s="16"/>
      <c r="B234" s="4"/>
      <c r="C234" s="4"/>
      <c r="D234" s="4"/>
      <c r="E234" s="4"/>
      <c r="F234" s="4"/>
      <c r="R234" s="5"/>
      <c r="S234" s="4"/>
      <c r="T234" s="4"/>
      <c r="U234" s="4"/>
      <c r="V234" s="5"/>
    </row>
    <row r="235" spans="1:22" x14ac:dyDescent="0.2">
      <c r="A235" s="16"/>
      <c r="B235" s="4"/>
      <c r="C235" s="4"/>
      <c r="D235" s="4"/>
      <c r="E235" s="4"/>
      <c r="F235" s="4"/>
      <c r="R235" s="5"/>
      <c r="S235" s="4"/>
      <c r="T235" s="4"/>
      <c r="U235" s="4"/>
      <c r="V235" s="5"/>
    </row>
    <row r="236" spans="1:22" x14ac:dyDescent="0.2">
      <c r="A236" s="16"/>
      <c r="B236" s="4"/>
      <c r="C236" s="4"/>
      <c r="D236" s="4"/>
      <c r="E236" s="4"/>
      <c r="F236" s="4"/>
      <c r="R236" s="5"/>
      <c r="S236" s="4"/>
      <c r="T236" s="4"/>
      <c r="U236" s="4"/>
      <c r="V236" s="5"/>
    </row>
    <row r="237" spans="1:22" x14ac:dyDescent="0.2">
      <c r="A237" s="16"/>
      <c r="B237" s="4"/>
      <c r="C237" s="4"/>
      <c r="D237" s="4"/>
      <c r="E237" s="4"/>
      <c r="F237" s="4"/>
      <c r="R237" s="5"/>
      <c r="S237" s="4"/>
      <c r="T237" s="4"/>
      <c r="U237" s="4"/>
      <c r="V237" s="5"/>
    </row>
    <row r="238" spans="1:22" x14ac:dyDescent="0.2">
      <c r="A238" s="16"/>
      <c r="B238" s="4"/>
      <c r="C238" s="4"/>
      <c r="D238" s="4"/>
      <c r="E238" s="4"/>
      <c r="F238" s="4"/>
      <c r="R238" s="5"/>
      <c r="S238" s="4"/>
      <c r="T238" s="4"/>
      <c r="U238" s="4"/>
      <c r="V238" s="5"/>
    </row>
    <row r="239" spans="1:22" x14ac:dyDescent="0.2">
      <c r="A239" s="16"/>
      <c r="B239" s="4"/>
      <c r="C239" s="4"/>
      <c r="D239" s="4"/>
      <c r="E239" s="4"/>
      <c r="F239" s="4"/>
      <c r="R239" s="5"/>
      <c r="S239" s="4"/>
      <c r="T239" s="4"/>
      <c r="U239" s="4"/>
      <c r="V239" s="5"/>
    </row>
    <row r="240" spans="1:22" x14ac:dyDescent="0.2">
      <c r="A240" s="16"/>
      <c r="B240" s="4"/>
      <c r="C240" s="4"/>
      <c r="D240" s="4"/>
      <c r="E240" s="4"/>
      <c r="F240" s="4"/>
      <c r="R240" s="5"/>
      <c r="S240" s="4"/>
      <c r="T240" s="4"/>
      <c r="U240" s="4"/>
      <c r="V240" s="5"/>
    </row>
    <row r="241" spans="1:22" x14ac:dyDescent="0.2">
      <c r="A241" s="16"/>
      <c r="B241" s="4"/>
      <c r="C241" s="4"/>
      <c r="D241" s="4"/>
      <c r="E241" s="4"/>
      <c r="F241" s="4"/>
      <c r="R241" s="5"/>
      <c r="S241" s="4"/>
      <c r="T241" s="4"/>
      <c r="U241" s="4"/>
      <c r="V241" s="5"/>
    </row>
    <row r="242" spans="1:22" x14ac:dyDescent="0.2">
      <c r="A242" s="16"/>
      <c r="B242" s="4"/>
      <c r="C242" s="4"/>
      <c r="D242" s="4"/>
      <c r="E242" s="4"/>
      <c r="F242" s="4"/>
      <c r="R242" s="5"/>
      <c r="S242" s="4"/>
      <c r="T242" s="4"/>
      <c r="U242" s="4"/>
      <c r="V242" s="5"/>
    </row>
    <row r="243" spans="1:22" x14ac:dyDescent="0.2">
      <c r="A243" s="16"/>
      <c r="B243" s="4"/>
      <c r="C243" s="4"/>
      <c r="D243" s="4"/>
      <c r="E243" s="4"/>
      <c r="F243" s="4"/>
      <c r="R243" s="5"/>
      <c r="S243" s="4"/>
      <c r="T243" s="4"/>
      <c r="U243" s="4"/>
      <c r="V243" s="5"/>
    </row>
    <row r="244" spans="1:22" x14ac:dyDescent="0.2">
      <c r="A244" s="16"/>
      <c r="B244" s="4"/>
      <c r="C244" s="4"/>
      <c r="D244" s="4"/>
      <c r="E244" s="4"/>
      <c r="F244" s="4"/>
      <c r="R244" s="5"/>
      <c r="S244" s="4"/>
      <c r="T244" s="4"/>
      <c r="U244" s="4"/>
      <c r="V244" s="5"/>
    </row>
    <row r="245" spans="1:22" x14ac:dyDescent="0.2">
      <c r="A245" s="16"/>
      <c r="B245" s="4"/>
      <c r="C245" s="4"/>
      <c r="D245" s="4"/>
      <c r="E245" s="4"/>
      <c r="F245" s="4"/>
      <c r="R245" s="5"/>
      <c r="S245" s="4"/>
      <c r="T245" s="4"/>
      <c r="U245" s="4"/>
      <c r="V245" s="5"/>
    </row>
    <row r="246" spans="1:22" x14ac:dyDescent="0.2">
      <c r="A246" s="16"/>
      <c r="B246" s="4"/>
      <c r="C246" s="4"/>
      <c r="D246" s="4"/>
      <c r="E246" s="4"/>
      <c r="F246" s="4"/>
      <c r="R246" s="5"/>
      <c r="S246" s="4"/>
      <c r="T246" s="4"/>
      <c r="U246" s="4"/>
      <c r="V246" s="5"/>
    </row>
    <row r="247" spans="1:22" x14ac:dyDescent="0.2">
      <c r="A247" s="16"/>
      <c r="B247" s="4"/>
      <c r="C247" s="4"/>
      <c r="D247" s="4"/>
      <c r="E247" s="4"/>
      <c r="F247" s="4"/>
      <c r="R247" s="5"/>
      <c r="S247" s="4"/>
      <c r="T247" s="4"/>
      <c r="U247" s="4"/>
      <c r="V247" s="5"/>
    </row>
    <row r="248" spans="1:22" x14ac:dyDescent="0.2">
      <c r="A248" s="16"/>
      <c r="B248" s="4"/>
      <c r="C248" s="4"/>
      <c r="D248" s="4"/>
      <c r="E248" s="4"/>
      <c r="F248" s="4"/>
      <c r="R248" s="5"/>
      <c r="S248" s="4"/>
      <c r="T248" s="4"/>
      <c r="U248" s="4"/>
      <c r="V248" s="5"/>
    </row>
    <row r="249" spans="1:22" x14ac:dyDescent="0.2">
      <c r="A249" s="16"/>
      <c r="B249" s="4"/>
      <c r="C249" s="4"/>
      <c r="D249" s="4"/>
      <c r="E249" s="4"/>
      <c r="F249" s="4"/>
      <c r="R249" s="5"/>
      <c r="S249" s="4"/>
      <c r="T249" s="4"/>
      <c r="U249" s="4"/>
      <c r="V249" s="5"/>
    </row>
    <row r="250" spans="1:22" x14ac:dyDescent="0.2">
      <c r="A250" s="16"/>
      <c r="B250" s="4"/>
      <c r="C250" s="4"/>
      <c r="D250" s="4"/>
      <c r="E250" s="4"/>
      <c r="F250" s="4"/>
      <c r="R250" s="5"/>
      <c r="S250" s="4"/>
      <c r="T250" s="4"/>
      <c r="U250" s="4"/>
      <c r="V250" s="5"/>
    </row>
    <row r="251" spans="1:22" x14ac:dyDescent="0.2">
      <c r="A251" s="16"/>
      <c r="B251" s="4"/>
      <c r="C251" s="4"/>
      <c r="D251" s="4"/>
      <c r="E251" s="4"/>
      <c r="F251" s="4"/>
      <c r="R251" s="5"/>
      <c r="S251" s="4"/>
      <c r="T251" s="4"/>
      <c r="U251" s="4"/>
      <c r="V251" s="5"/>
    </row>
    <row r="252" spans="1:22" x14ac:dyDescent="0.2">
      <c r="A252" s="16"/>
      <c r="B252" s="4"/>
      <c r="C252" s="4"/>
      <c r="D252" s="4"/>
      <c r="E252" s="4"/>
      <c r="F252" s="4"/>
      <c r="R252" s="5"/>
      <c r="S252" s="4"/>
      <c r="T252" s="4"/>
      <c r="U252" s="4"/>
      <c r="V252" s="5"/>
    </row>
    <row r="253" spans="1:22" x14ac:dyDescent="0.2">
      <c r="A253" s="16"/>
      <c r="B253" s="4"/>
      <c r="C253" s="4"/>
      <c r="D253" s="4"/>
      <c r="E253" s="4"/>
      <c r="F253" s="4"/>
      <c r="R253" s="5"/>
      <c r="S253" s="4"/>
      <c r="U253" s="4"/>
      <c r="V253" s="5"/>
    </row>
    <row r="254" spans="1:22" x14ac:dyDescent="0.2">
      <c r="A254" s="16"/>
      <c r="B254" s="4"/>
      <c r="C254" s="4"/>
      <c r="D254" s="4"/>
      <c r="E254" s="4"/>
      <c r="F254" s="4"/>
      <c r="R254" s="5"/>
      <c r="S254" s="4"/>
      <c r="U254" s="4"/>
      <c r="V254" s="5"/>
    </row>
    <row r="255" spans="1:22" x14ac:dyDescent="0.2">
      <c r="A255" s="16"/>
      <c r="B255" s="4"/>
      <c r="C255" s="4"/>
      <c r="D255" s="4"/>
      <c r="E255" s="4"/>
      <c r="F255" s="4"/>
      <c r="R255" s="5"/>
      <c r="S255" s="4"/>
      <c r="U255" s="4"/>
      <c r="V255" s="5"/>
    </row>
    <row r="256" spans="1:22" x14ac:dyDescent="0.2">
      <c r="A256" s="16"/>
      <c r="B256" s="4"/>
      <c r="C256" s="4"/>
      <c r="D256" s="4"/>
      <c r="E256" s="4"/>
      <c r="F256" s="4"/>
      <c r="R256" s="5"/>
      <c r="S256" s="4"/>
      <c r="U256" s="4"/>
      <c r="V256" s="5"/>
    </row>
    <row r="257" spans="1:22" x14ac:dyDescent="0.2">
      <c r="A257" s="16"/>
      <c r="B257" s="4"/>
      <c r="C257" s="4"/>
      <c r="D257" s="4"/>
      <c r="E257" s="4"/>
      <c r="F257" s="4"/>
      <c r="R257" s="5"/>
      <c r="S257" s="4"/>
      <c r="U257" s="4"/>
      <c r="V257" s="5"/>
    </row>
    <row r="258" spans="1:22" x14ac:dyDescent="0.2">
      <c r="A258" s="16"/>
      <c r="B258" s="4"/>
      <c r="C258" s="4"/>
      <c r="D258" s="4"/>
      <c r="E258" s="4"/>
      <c r="F258" s="4"/>
      <c r="R258" s="5"/>
      <c r="S258" s="4"/>
      <c r="V258" s="5"/>
    </row>
    <row r="259" spans="1:22" x14ac:dyDescent="0.2">
      <c r="A259" s="16"/>
      <c r="B259" s="4"/>
      <c r="C259" s="4"/>
      <c r="D259" s="4"/>
      <c r="E259" s="4"/>
      <c r="F259" s="4"/>
      <c r="R259" s="5"/>
      <c r="S259" s="4"/>
      <c r="V259" s="5"/>
    </row>
    <row r="260" spans="1:22" x14ac:dyDescent="0.2">
      <c r="A260" s="16"/>
      <c r="B260" s="4"/>
      <c r="C260" s="4"/>
      <c r="D260" s="4"/>
      <c r="E260" s="4"/>
      <c r="F260" s="4"/>
      <c r="R260" s="5"/>
      <c r="S260" s="4"/>
      <c r="V260" s="5"/>
    </row>
    <row r="261" spans="1:22" x14ac:dyDescent="0.2">
      <c r="A261" s="16"/>
      <c r="B261" s="4"/>
      <c r="C261" s="4"/>
      <c r="D261" s="4"/>
      <c r="E261" s="4"/>
      <c r="F261" s="4"/>
      <c r="R261" s="5"/>
      <c r="S261" s="4"/>
      <c r="V261" s="5"/>
    </row>
    <row r="262" spans="1:22" x14ac:dyDescent="0.2">
      <c r="A262" s="16"/>
      <c r="B262" s="4"/>
      <c r="C262" s="4"/>
      <c r="D262" s="4"/>
      <c r="E262" s="4"/>
      <c r="F262" s="4"/>
      <c r="R262" s="5"/>
      <c r="S262" s="4"/>
      <c r="V262" s="5"/>
    </row>
    <row r="263" spans="1:22" x14ac:dyDescent="0.2">
      <c r="A263" s="36"/>
      <c r="B263" s="36"/>
      <c r="C263" s="36"/>
      <c r="D263" s="36"/>
      <c r="E263" s="36"/>
      <c r="F263" s="36"/>
      <c r="G263" s="36"/>
      <c r="H263" s="36"/>
      <c r="I263" s="36"/>
      <c r="J263" s="36"/>
      <c r="K263" s="36"/>
      <c r="L263" s="36"/>
      <c r="M263" s="36"/>
      <c r="N263" s="36"/>
      <c r="O263" s="36"/>
      <c r="P263" s="36"/>
      <c r="Q263" s="36"/>
      <c r="R263" s="36"/>
      <c r="S263" s="36"/>
      <c r="T263" s="36"/>
      <c r="U263" s="36"/>
      <c r="V263" s="36"/>
    </row>
    <row r="264" spans="1:22" x14ac:dyDescent="0.2">
      <c r="A264" s="36"/>
      <c r="B264" s="36"/>
      <c r="C264" s="36"/>
      <c r="D264" s="36"/>
      <c r="E264" s="36"/>
      <c r="F264" s="36"/>
      <c r="G264" s="36"/>
      <c r="H264" s="36"/>
      <c r="I264" s="36"/>
      <c r="J264" s="36"/>
      <c r="K264" s="36"/>
      <c r="L264" s="36"/>
      <c r="M264" s="36"/>
      <c r="N264" s="36"/>
      <c r="O264" s="36"/>
      <c r="P264" s="36"/>
      <c r="Q264" s="36"/>
      <c r="R264" s="36"/>
      <c r="S264" s="36"/>
      <c r="T264" s="36"/>
      <c r="U264" s="36"/>
      <c r="V264" s="36"/>
    </row>
    <row r="265" spans="1:22" x14ac:dyDescent="0.2">
      <c r="A265" s="36"/>
      <c r="B265" s="36"/>
      <c r="C265" s="36"/>
      <c r="D265" s="36"/>
      <c r="E265" s="36"/>
      <c r="F265" s="36"/>
      <c r="G265" s="36"/>
      <c r="H265" s="36"/>
      <c r="I265" s="36"/>
      <c r="J265" s="36"/>
      <c r="K265" s="36"/>
      <c r="L265" s="36"/>
      <c r="M265" s="36"/>
      <c r="N265" s="36"/>
      <c r="O265" s="36"/>
      <c r="P265" s="36"/>
      <c r="Q265" s="36"/>
      <c r="R265" s="36"/>
      <c r="S265" s="36"/>
      <c r="T265" s="36"/>
      <c r="U265" s="36"/>
      <c r="V265" s="36"/>
    </row>
    <row r="266" spans="1:22" x14ac:dyDescent="0.2">
      <c r="A266" s="36"/>
      <c r="B266" s="36"/>
      <c r="C266" s="36"/>
      <c r="D266" s="36"/>
      <c r="E266" s="36"/>
      <c r="F266" s="36"/>
      <c r="G266" s="36"/>
      <c r="H266" s="36"/>
      <c r="I266" s="36"/>
      <c r="J266" s="36"/>
      <c r="K266" s="36"/>
      <c r="L266" s="36"/>
      <c r="M266" s="36"/>
      <c r="N266" s="36"/>
      <c r="O266" s="36"/>
      <c r="P266" s="36"/>
      <c r="Q266" s="36"/>
      <c r="R266" s="36"/>
      <c r="S266" s="36"/>
      <c r="T266" s="36"/>
      <c r="U266" s="36"/>
      <c r="V266" s="36"/>
    </row>
    <row r="267" spans="1:22" x14ac:dyDescent="0.2">
      <c r="A267" s="36" t="s">
        <v>246</v>
      </c>
      <c r="B267" s="36"/>
      <c r="C267" s="36"/>
      <c r="D267" s="36"/>
      <c r="E267" s="36"/>
      <c r="F267" s="36"/>
      <c r="G267" s="36"/>
      <c r="H267" s="36"/>
      <c r="I267" s="36"/>
      <c r="J267" s="36"/>
      <c r="K267" s="36"/>
      <c r="L267" s="36"/>
      <c r="M267" s="36"/>
      <c r="N267" s="36"/>
      <c r="O267" s="36"/>
      <c r="P267" s="36"/>
      <c r="Q267" s="36"/>
      <c r="R267" s="36"/>
      <c r="S267" s="36"/>
      <c r="T267" s="36"/>
      <c r="U267" s="36"/>
      <c r="V267" s="36"/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4B327E-BAB3-B246-A311-0904B556F3CD}">
  <sheetPr codeName="Sheet117"/>
  <dimension ref="A1:V218"/>
  <sheetViews>
    <sheetView workbookViewId="0">
      <selection activeCell="F17" sqref="F17"/>
    </sheetView>
  </sheetViews>
  <sheetFormatPr baseColWidth="10" defaultRowHeight="16" x14ac:dyDescent="0.2"/>
  <cols>
    <col min="5" max="5" width="16.5" customWidth="1"/>
    <col min="6" max="6" width="14.6640625" customWidth="1"/>
  </cols>
  <sheetData>
    <row r="1" spans="1:22" x14ac:dyDescent="0.2">
      <c r="A1" s="36"/>
      <c r="B1" s="80" t="s">
        <v>5</v>
      </c>
      <c r="C1" s="80"/>
      <c r="D1" s="80"/>
      <c r="E1" s="80"/>
      <c r="F1" s="80"/>
      <c r="G1" s="81" t="s">
        <v>6</v>
      </c>
      <c r="H1" s="81"/>
      <c r="I1" s="81"/>
      <c r="J1" s="81"/>
      <c r="K1" s="81"/>
      <c r="L1" s="82" t="s">
        <v>15</v>
      </c>
      <c r="M1" s="82"/>
      <c r="N1" s="82"/>
      <c r="O1" s="82"/>
      <c r="P1" s="82"/>
      <c r="Q1" s="82"/>
      <c r="R1" s="82"/>
      <c r="S1" s="82"/>
      <c r="T1" s="82"/>
      <c r="U1" s="82"/>
      <c r="V1" s="36"/>
    </row>
    <row r="2" spans="1:22" x14ac:dyDescent="0.2">
      <c r="A2" s="37" t="s">
        <v>4</v>
      </c>
      <c r="B2" s="38" t="s">
        <v>0</v>
      </c>
      <c r="C2" s="38" t="s">
        <v>1</v>
      </c>
      <c r="D2" s="38" t="s">
        <v>10</v>
      </c>
      <c r="E2" s="38" t="s">
        <v>11</v>
      </c>
      <c r="F2" s="38" t="s">
        <v>7</v>
      </c>
      <c r="G2" s="38" t="s">
        <v>8</v>
      </c>
      <c r="H2" s="38" t="s">
        <v>9</v>
      </c>
      <c r="I2" s="38" t="s">
        <v>10</v>
      </c>
      <c r="J2" s="38" t="s">
        <v>11</v>
      </c>
      <c r="K2" s="38" t="s">
        <v>7</v>
      </c>
      <c r="L2" s="38" t="s">
        <v>17</v>
      </c>
      <c r="M2" s="38" t="s">
        <v>18</v>
      </c>
      <c r="N2" s="38" t="s">
        <v>234</v>
      </c>
      <c r="O2" s="38" t="s">
        <v>235</v>
      </c>
      <c r="P2" s="38" t="s">
        <v>19</v>
      </c>
      <c r="Q2" s="38" t="s">
        <v>20</v>
      </c>
      <c r="R2" s="38" t="s">
        <v>12</v>
      </c>
      <c r="S2" s="38" t="s">
        <v>3</v>
      </c>
      <c r="T2" s="38" t="s">
        <v>252</v>
      </c>
      <c r="U2" s="38" t="s">
        <v>253</v>
      </c>
      <c r="V2" s="38" t="s">
        <v>236</v>
      </c>
    </row>
    <row r="3" spans="1:22" x14ac:dyDescent="0.2">
      <c r="A3" s="16" t="s">
        <v>357</v>
      </c>
      <c r="B3" s="4">
        <v>31600</v>
      </c>
      <c r="C3" s="4">
        <v>23900</v>
      </c>
      <c r="D3" s="4">
        <v>7700</v>
      </c>
      <c r="E3" s="4">
        <v>256933313</v>
      </c>
      <c r="F3" s="4">
        <f t="shared" ref="F3:F11" si="0">E3+F4</f>
        <v>-3971706727</v>
      </c>
      <c r="G3" s="4">
        <v>20000</v>
      </c>
      <c r="H3" s="4">
        <v>0</v>
      </c>
      <c r="I3" s="4">
        <v>20000</v>
      </c>
      <c r="J3" s="4">
        <v>672000000</v>
      </c>
      <c r="L3" s="4">
        <v>67</v>
      </c>
      <c r="M3" s="4">
        <v>88</v>
      </c>
      <c r="N3" s="4">
        <v>5</v>
      </c>
      <c r="O3" s="4">
        <v>19</v>
      </c>
      <c r="P3" s="4">
        <v>80100</v>
      </c>
      <c r="Q3" s="4">
        <v>229400</v>
      </c>
      <c r="R3" s="5">
        <v>-3.3700000000000001E-2</v>
      </c>
      <c r="S3" s="4">
        <v>311200</v>
      </c>
      <c r="V3" s="5">
        <v>4.1200000000000001E-2</v>
      </c>
    </row>
    <row r="4" spans="1:22" x14ac:dyDescent="0.2">
      <c r="A4" s="16" t="s">
        <v>356</v>
      </c>
      <c r="B4" s="4">
        <v>17400</v>
      </c>
      <c r="C4" s="4">
        <v>34000</v>
      </c>
      <c r="D4" s="4">
        <v>-16600</v>
      </c>
      <c r="E4" s="4">
        <v>-562118752</v>
      </c>
      <c r="F4" s="4">
        <f t="shared" si="0"/>
        <v>-4228640040</v>
      </c>
      <c r="L4" s="4">
        <v>153</v>
      </c>
      <c r="M4" s="4">
        <v>119</v>
      </c>
      <c r="N4" s="4">
        <v>15</v>
      </c>
      <c r="O4" s="4">
        <v>12</v>
      </c>
      <c r="P4" s="4">
        <v>163800</v>
      </c>
      <c r="Q4" s="4">
        <v>159000</v>
      </c>
      <c r="R4" s="5">
        <v>0</v>
      </c>
      <c r="S4" s="4">
        <v>347900</v>
      </c>
      <c r="V4" s="5">
        <v>4.3400000000000001E-2</v>
      </c>
    </row>
    <row r="5" spans="1:22" x14ac:dyDescent="0.2">
      <c r="A5" s="16" t="s">
        <v>355</v>
      </c>
      <c r="B5" s="4">
        <v>10100</v>
      </c>
      <c r="C5" s="4">
        <v>5200</v>
      </c>
      <c r="D5" s="4">
        <v>4900</v>
      </c>
      <c r="E5" s="4">
        <v>166950619</v>
      </c>
      <c r="F5" s="4">
        <f t="shared" si="0"/>
        <v>-3666521288</v>
      </c>
      <c r="L5" s="4">
        <v>120</v>
      </c>
      <c r="M5" s="4">
        <v>108</v>
      </c>
      <c r="N5" s="4">
        <v>7</v>
      </c>
      <c r="O5" s="4">
        <v>18</v>
      </c>
      <c r="P5" s="4">
        <v>96900</v>
      </c>
      <c r="Q5" s="4">
        <v>170200</v>
      </c>
      <c r="R5" s="5">
        <v>-1.78E-2</v>
      </c>
      <c r="S5" s="4">
        <v>293900</v>
      </c>
      <c r="V5" s="5">
        <v>3.4700000000000002E-2</v>
      </c>
    </row>
    <row r="6" spans="1:22" x14ac:dyDescent="0.2">
      <c r="A6" s="16" t="s">
        <v>354</v>
      </c>
      <c r="B6" s="4">
        <v>1100</v>
      </c>
      <c r="C6" s="4">
        <v>34600</v>
      </c>
      <c r="D6" s="4">
        <v>-33500</v>
      </c>
      <c r="E6" s="4">
        <v>-1176932361</v>
      </c>
      <c r="F6" s="4">
        <f t="shared" si="0"/>
        <v>-3833471907</v>
      </c>
      <c r="L6" s="4">
        <v>132</v>
      </c>
      <c r="M6" s="4">
        <v>111</v>
      </c>
      <c r="N6" s="4">
        <v>15</v>
      </c>
      <c r="O6" s="4">
        <v>22</v>
      </c>
      <c r="P6" s="4">
        <v>175100</v>
      </c>
      <c r="Q6" s="4">
        <v>192600</v>
      </c>
      <c r="R6" s="5">
        <v>-2.6200000000000001E-2</v>
      </c>
      <c r="S6" s="4">
        <v>390600</v>
      </c>
      <c r="V6" s="5">
        <v>3.9300000000000002E-2</v>
      </c>
    </row>
    <row r="7" spans="1:22" x14ac:dyDescent="0.2">
      <c r="A7" s="16" t="s">
        <v>353</v>
      </c>
      <c r="B7" s="4">
        <v>57500</v>
      </c>
      <c r="C7" s="4">
        <v>12700</v>
      </c>
      <c r="D7" s="4">
        <v>44800</v>
      </c>
      <c r="E7" s="4">
        <v>1569888006</v>
      </c>
      <c r="F7" s="4">
        <f t="shared" si="0"/>
        <v>-2656539546</v>
      </c>
      <c r="L7" s="4">
        <v>188</v>
      </c>
      <c r="M7" s="4">
        <v>141</v>
      </c>
      <c r="N7" s="4">
        <v>30</v>
      </c>
      <c r="O7" s="4">
        <v>23</v>
      </c>
      <c r="P7" s="4">
        <v>315600</v>
      </c>
      <c r="Q7" s="4">
        <v>186900</v>
      </c>
      <c r="R7" s="5">
        <v>2.3300000000000001E-2</v>
      </c>
      <c r="S7" s="4">
        <v>544100</v>
      </c>
      <c r="V7" s="5">
        <v>4.2199999999999994E-2</v>
      </c>
    </row>
    <row r="8" spans="1:22" x14ac:dyDescent="0.2">
      <c r="A8" s="16" t="s">
        <v>352</v>
      </c>
      <c r="B8" s="4">
        <v>2900</v>
      </c>
      <c r="C8" s="4">
        <v>19200</v>
      </c>
      <c r="D8" s="4">
        <v>-16300</v>
      </c>
      <c r="E8" s="4">
        <v>-556628942</v>
      </c>
      <c r="F8" s="4">
        <f t="shared" si="0"/>
        <v>-4226427552</v>
      </c>
      <c r="L8" s="4">
        <v>105</v>
      </c>
      <c r="M8" s="4">
        <v>118</v>
      </c>
      <c r="N8" s="4">
        <v>12</v>
      </c>
      <c r="O8" s="4">
        <v>11</v>
      </c>
      <c r="P8" s="4">
        <v>134600</v>
      </c>
      <c r="Q8" s="4">
        <v>146800</v>
      </c>
      <c r="R8" s="5">
        <v>0</v>
      </c>
      <c r="S8" s="4">
        <v>289300</v>
      </c>
      <c r="V8" s="5">
        <v>3.1800000000000002E-2</v>
      </c>
    </row>
    <row r="9" spans="1:22" x14ac:dyDescent="0.2">
      <c r="A9" s="16" t="s">
        <v>351</v>
      </c>
      <c r="B9" s="4">
        <v>24100</v>
      </c>
      <c r="C9" s="4">
        <v>8500</v>
      </c>
      <c r="D9" s="4">
        <v>15600</v>
      </c>
      <c r="E9" s="4">
        <v>538107877</v>
      </c>
      <c r="F9" s="4">
        <f t="shared" si="0"/>
        <v>-3669798610</v>
      </c>
      <c r="L9" s="4">
        <v>63</v>
      </c>
      <c r="M9" s="4">
        <v>103</v>
      </c>
      <c r="N9" s="4">
        <v>10</v>
      </c>
      <c r="O9" s="4">
        <v>20</v>
      </c>
      <c r="P9" s="4">
        <v>93500</v>
      </c>
      <c r="Q9" s="4">
        <v>150300</v>
      </c>
      <c r="R9" s="5">
        <v>5.8999999999999999E-3</v>
      </c>
      <c r="S9" s="4">
        <v>255700</v>
      </c>
      <c r="V9" s="5">
        <v>2.3E-2</v>
      </c>
    </row>
    <row r="10" spans="1:22" x14ac:dyDescent="0.2">
      <c r="A10" s="16" t="s">
        <v>350</v>
      </c>
      <c r="B10" s="4">
        <v>3700</v>
      </c>
      <c r="C10" s="4">
        <v>29400</v>
      </c>
      <c r="D10" s="4">
        <v>-25700</v>
      </c>
      <c r="E10" s="4">
        <v>-882443971</v>
      </c>
      <c r="F10" s="4">
        <f t="shared" si="0"/>
        <v>-4207906487</v>
      </c>
      <c r="L10" s="4">
        <v>97</v>
      </c>
      <c r="M10" s="4">
        <v>108</v>
      </c>
      <c r="N10" s="4">
        <v>6</v>
      </c>
      <c r="O10" s="4">
        <v>17</v>
      </c>
      <c r="P10" s="4">
        <v>84000</v>
      </c>
      <c r="Q10" s="4">
        <v>197000</v>
      </c>
      <c r="R10" s="5">
        <v>-1.46E-2</v>
      </c>
      <c r="S10" s="4">
        <v>284800</v>
      </c>
      <c r="V10" s="5">
        <v>2.58E-2</v>
      </c>
    </row>
    <row r="11" spans="1:22" x14ac:dyDescent="0.2">
      <c r="A11" s="16" t="s">
        <v>349</v>
      </c>
      <c r="B11" s="4">
        <v>4100</v>
      </c>
      <c r="C11" s="4">
        <v>29400</v>
      </c>
      <c r="D11" s="4">
        <v>-25300</v>
      </c>
      <c r="E11" s="4">
        <v>-882307561</v>
      </c>
      <c r="F11" s="4">
        <f t="shared" si="0"/>
        <v>-3325462516</v>
      </c>
      <c r="L11" s="4">
        <v>68</v>
      </c>
      <c r="M11" s="4">
        <v>113</v>
      </c>
      <c r="N11" s="4">
        <v>10</v>
      </c>
      <c r="O11" s="4">
        <v>16</v>
      </c>
      <c r="P11" s="4">
        <v>115100</v>
      </c>
      <c r="Q11" s="4">
        <v>167800</v>
      </c>
      <c r="R11" s="5">
        <v>0</v>
      </c>
      <c r="S11" s="4">
        <v>302100</v>
      </c>
      <c r="V11" s="5">
        <v>2.2799999999999997E-2</v>
      </c>
    </row>
    <row r="12" spans="1:22" x14ac:dyDescent="0.2">
      <c r="F12" s="4">
        <f t="shared" ref="F12:F38" si="1">E12+F13</f>
        <v>-2443154955</v>
      </c>
      <c r="L12" s="4">
        <v>134</v>
      </c>
      <c r="M12" s="4">
        <v>136</v>
      </c>
      <c r="N12" s="4">
        <v>14</v>
      </c>
      <c r="O12" s="4">
        <v>29</v>
      </c>
      <c r="P12" s="4">
        <v>145500</v>
      </c>
      <c r="Q12" s="4">
        <v>266700</v>
      </c>
      <c r="R12" s="5">
        <v>0</v>
      </c>
      <c r="S12" s="4">
        <v>426700</v>
      </c>
      <c r="V12" s="5">
        <v>3.1E-2</v>
      </c>
    </row>
    <row r="13" spans="1:22" x14ac:dyDescent="0.2">
      <c r="F13" s="4">
        <f t="shared" si="1"/>
        <v>-2443154955</v>
      </c>
      <c r="L13" s="4">
        <v>204</v>
      </c>
      <c r="M13" s="4">
        <v>192</v>
      </c>
      <c r="N13" s="4">
        <v>37</v>
      </c>
      <c r="O13" s="4">
        <v>36</v>
      </c>
      <c r="P13" s="4">
        <v>418200</v>
      </c>
      <c r="Q13" s="4">
        <v>325300</v>
      </c>
    </row>
    <row r="14" spans="1:22" x14ac:dyDescent="0.2">
      <c r="A14" s="16" t="s">
        <v>340</v>
      </c>
      <c r="B14" s="4">
        <v>82700</v>
      </c>
      <c r="C14" s="4">
        <v>0</v>
      </c>
      <c r="D14" s="4">
        <v>82700</v>
      </c>
      <c r="E14" s="4">
        <v>2728344032</v>
      </c>
      <c r="F14" s="4">
        <f t="shared" si="1"/>
        <v>-2443154955</v>
      </c>
      <c r="L14" s="4">
        <v>256</v>
      </c>
      <c r="M14" s="4">
        <v>174</v>
      </c>
      <c r="N14" s="4">
        <v>51</v>
      </c>
      <c r="O14" s="4">
        <v>32</v>
      </c>
      <c r="P14" s="4">
        <v>580200</v>
      </c>
      <c r="Q14" s="4">
        <v>308900</v>
      </c>
      <c r="R14" s="5">
        <v>6.6100000000000006E-2</v>
      </c>
      <c r="S14" s="4">
        <v>905800</v>
      </c>
      <c r="V14" s="5">
        <v>5.9000000000000004E-2</v>
      </c>
    </row>
    <row r="15" spans="1:22" x14ac:dyDescent="0.2">
      <c r="F15" s="4">
        <f t="shared" si="1"/>
        <v>-5171498987</v>
      </c>
      <c r="L15" s="4">
        <v>53</v>
      </c>
      <c r="M15" s="4">
        <v>39</v>
      </c>
      <c r="N15" s="4">
        <v>7</v>
      </c>
      <c r="O15" s="4">
        <v>4</v>
      </c>
      <c r="P15" s="4">
        <v>60200</v>
      </c>
      <c r="Q15" s="4">
        <v>59800</v>
      </c>
    </row>
    <row r="16" spans="1:22" x14ac:dyDescent="0.2">
      <c r="F16" s="4">
        <f t="shared" si="1"/>
        <v>-5171498987</v>
      </c>
      <c r="L16" s="4">
        <v>35</v>
      </c>
      <c r="M16" s="4">
        <v>51</v>
      </c>
      <c r="N16" s="4">
        <v>0</v>
      </c>
      <c r="O16" s="4">
        <v>3</v>
      </c>
      <c r="P16" s="4">
        <v>19800</v>
      </c>
      <c r="Q16" s="4">
        <v>62700</v>
      </c>
    </row>
    <row r="17" spans="1:22" x14ac:dyDescent="0.2">
      <c r="F17" s="4">
        <f t="shared" si="1"/>
        <v>-5171498987</v>
      </c>
      <c r="L17" s="4">
        <v>66</v>
      </c>
      <c r="M17" s="4">
        <v>53</v>
      </c>
      <c r="N17" s="4">
        <v>3</v>
      </c>
      <c r="O17" s="4">
        <v>6</v>
      </c>
      <c r="P17" s="4">
        <v>52700</v>
      </c>
      <c r="Q17" s="4">
        <v>68900</v>
      </c>
    </row>
    <row r="18" spans="1:22" x14ac:dyDescent="0.2">
      <c r="A18" s="16" t="s">
        <v>336</v>
      </c>
      <c r="B18" s="4">
        <v>0</v>
      </c>
      <c r="C18" s="4">
        <v>3700</v>
      </c>
      <c r="D18" s="4">
        <v>-3700</v>
      </c>
      <c r="E18" s="4">
        <v>-116661299</v>
      </c>
      <c r="F18" s="4">
        <f t="shared" si="1"/>
        <v>-5171498987</v>
      </c>
      <c r="L18" s="4">
        <v>122</v>
      </c>
      <c r="M18" s="4">
        <v>92</v>
      </c>
      <c r="N18" s="4">
        <v>2</v>
      </c>
      <c r="O18" s="4">
        <v>21</v>
      </c>
      <c r="P18" s="4">
        <v>83000</v>
      </c>
      <c r="Q18" s="4">
        <v>209000</v>
      </c>
      <c r="R18" s="5">
        <v>-3.8300000000000001E-2</v>
      </c>
      <c r="S18" s="4">
        <v>297200</v>
      </c>
      <c r="V18" s="5">
        <v>6.1200000000000004E-2</v>
      </c>
    </row>
    <row r="19" spans="1:22" x14ac:dyDescent="0.2">
      <c r="A19" s="16" t="s">
        <v>335</v>
      </c>
      <c r="B19" s="4">
        <v>0</v>
      </c>
      <c r="C19" s="4">
        <v>6900</v>
      </c>
      <c r="D19" s="4">
        <v>-6900</v>
      </c>
      <c r="E19" s="4">
        <v>-223594212</v>
      </c>
      <c r="F19" s="4">
        <f t="shared" si="1"/>
        <v>-5054837688</v>
      </c>
      <c r="L19" s="4">
        <v>82</v>
      </c>
      <c r="M19" s="4">
        <v>76</v>
      </c>
      <c r="N19" s="4">
        <v>8</v>
      </c>
      <c r="O19" s="4">
        <v>3</v>
      </c>
      <c r="P19" s="4">
        <v>111200</v>
      </c>
      <c r="Q19" s="4">
        <v>67200</v>
      </c>
      <c r="R19" s="5">
        <v>1.2500000000000001E-2</v>
      </c>
      <c r="S19" s="4">
        <v>191600</v>
      </c>
      <c r="V19" s="5">
        <v>2.1499999999999998E-2</v>
      </c>
    </row>
    <row r="20" spans="1:22" x14ac:dyDescent="0.2">
      <c r="F20" s="4">
        <f t="shared" si="1"/>
        <v>-4831243476</v>
      </c>
      <c r="L20" s="4">
        <v>85</v>
      </c>
      <c r="M20" s="4">
        <v>99</v>
      </c>
      <c r="N20" s="4">
        <v>5</v>
      </c>
      <c r="O20" s="4">
        <v>7</v>
      </c>
      <c r="P20" s="4">
        <v>99800</v>
      </c>
      <c r="Q20" s="4">
        <v>114900</v>
      </c>
    </row>
    <row r="21" spans="1:22" x14ac:dyDescent="0.2">
      <c r="F21" s="4">
        <f t="shared" si="1"/>
        <v>-4831243476</v>
      </c>
      <c r="L21" s="4">
        <v>83</v>
      </c>
      <c r="M21" s="4">
        <v>65</v>
      </c>
      <c r="N21" s="4">
        <v>4</v>
      </c>
      <c r="O21" s="4">
        <v>0</v>
      </c>
      <c r="P21" s="4">
        <v>68200</v>
      </c>
      <c r="Q21" s="4">
        <v>35500</v>
      </c>
    </row>
    <row r="22" spans="1:22" x14ac:dyDescent="0.2">
      <c r="F22" s="4">
        <f t="shared" si="1"/>
        <v>-4831243476</v>
      </c>
      <c r="L22" s="4">
        <v>80</v>
      </c>
      <c r="M22" s="4">
        <v>60</v>
      </c>
      <c r="N22" s="4">
        <v>8</v>
      </c>
      <c r="O22" s="4">
        <v>5</v>
      </c>
      <c r="P22" s="4">
        <v>79500</v>
      </c>
      <c r="Q22" s="4">
        <v>61700</v>
      </c>
    </row>
    <row r="23" spans="1:22" x14ac:dyDescent="0.2">
      <c r="A23" s="16" t="s">
        <v>331</v>
      </c>
      <c r="B23" s="4">
        <v>0</v>
      </c>
      <c r="C23" s="4">
        <v>100</v>
      </c>
      <c r="D23" s="4">
        <v>-100</v>
      </c>
      <c r="E23" s="4">
        <v>-3152267</v>
      </c>
      <c r="F23" s="4">
        <f t="shared" si="1"/>
        <v>-4831243476</v>
      </c>
      <c r="L23" s="4">
        <v>67</v>
      </c>
      <c r="M23" s="4">
        <v>65</v>
      </c>
      <c r="N23" s="4">
        <v>1</v>
      </c>
      <c r="O23" s="4">
        <v>9</v>
      </c>
      <c r="P23" s="4">
        <v>31200</v>
      </c>
      <c r="Q23" s="4">
        <v>93700</v>
      </c>
      <c r="R23" s="5">
        <v>-3.0999999999999999E-3</v>
      </c>
      <c r="S23" s="4">
        <v>126600</v>
      </c>
      <c r="V23" s="5">
        <v>1.5700000000000002E-2</v>
      </c>
    </row>
    <row r="24" spans="1:22" x14ac:dyDescent="0.2">
      <c r="F24" s="4">
        <f t="shared" si="1"/>
        <v>-4828091209</v>
      </c>
      <c r="L24" s="4">
        <v>88</v>
      </c>
      <c r="M24" s="4">
        <v>69</v>
      </c>
      <c r="N24" s="4">
        <v>7</v>
      </c>
      <c r="O24" s="4">
        <v>11</v>
      </c>
      <c r="P24" s="4">
        <v>92000</v>
      </c>
      <c r="Q24" s="4">
        <v>143400</v>
      </c>
    </row>
    <row r="25" spans="1:22" x14ac:dyDescent="0.2">
      <c r="A25" s="16" t="s">
        <v>329</v>
      </c>
      <c r="B25" s="4">
        <v>0</v>
      </c>
      <c r="C25" s="4">
        <v>1900</v>
      </c>
      <c r="D25" s="4">
        <v>-1900</v>
      </c>
      <c r="E25" s="4">
        <v>-61255844</v>
      </c>
      <c r="F25" s="4">
        <f t="shared" si="1"/>
        <v>-4828091209</v>
      </c>
      <c r="L25" s="4">
        <v>80</v>
      </c>
      <c r="M25" s="4">
        <v>49</v>
      </c>
      <c r="N25" s="4">
        <v>6</v>
      </c>
      <c r="O25" s="4">
        <v>6</v>
      </c>
      <c r="P25" s="4">
        <v>109500</v>
      </c>
      <c r="Q25" s="4">
        <v>80300</v>
      </c>
      <c r="R25" s="5">
        <v>-3.0999999999999999E-3</v>
      </c>
      <c r="S25" s="4">
        <v>194400</v>
      </c>
      <c r="V25" s="5">
        <v>1.24E-2</v>
      </c>
    </row>
    <row r="26" spans="1:22" x14ac:dyDescent="0.2">
      <c r="A26" s="16" t="s">
        <v>328</v>
      </c>
      <c r="B26" s="4">
        <v>100</v>
      </c>
      <c r="C26" s="4">
        <v>0</v>
      </c>
      <c r="D26" s="4">
        <v>100</v>
      </c>
      <c r="E26" s="4">
        <v>3226825</v>
      </c>
      <c r="F26" s="4">
        <f t="shared" si="1"/>
        <v>-4766835365</v>
      </c>
      <c r="L26" s="4">
        <v>66</v>
      </c>
      <c r="M26" s="4">
        <v>82</v>
      </c>
      <c r="N26" s="4">
        <v>3</v>
      </c>
      <c r="O26" s="4">
        <v>14</v>
      </c>
      <c r="P26" s="4">
        <v>56500</v>
      </c>
      <c r="Q26" s="4">
        <v>212100</v>
      </c>
      <c r="R26" s="5">
        <v>-1.8600000000000002E-2</v>
      </c>
      <c r="S26" s="4">
        <v>323100</v>
      </c>
      <c r="V26" s="5">
        <v>3.04E-2</v>
      </c>
    </row>
    <row r="27" spans="1:22" x14ac:dyDescent="0.2">
      <c r="A27" s="16" t="s">
        <v>327</v>
      </c>
      <c r="B27" s="4">
        <v>0</v>
      </c>
      <c r="C27" s="4">
        <v>100</v>
      </c>
      <c r="D27" s="4">
        <v>-100</v>
      </c>
      <c r="E27" s="4">
        <v>-3291934</v>
      </c>
      <c r="F27" s="4">
        <f t="shared" si="1"/>
        <v>-4770062190</v>
      </c>
      <c r="L27" s="4">
        <v>114</v>
      </c>
      <c r="M27" s="4">
        <v>66</v>
      </c>
      <c r="N27" s="4">
        <v>8</v>
      </c>
      <c r="O27" s="4">
        <v>13</v>
      </c>
      <c r="P27" s="4">
        <v>91100</v>
      </c>
      <c r="Q27" s="4">
        <v>153400</v>
      </c>
      <c r="R27" s="5">
        <v>-1.8200000000000001E-2</v>
      </c>
      <c r="S27" s="4">
        <v>250300</v>
      </c>
      <c r="V27" s="5">
        <v>2.98E-2</v>
      </c>
    </row>
    <row r="28" spans="1:22" x14ac:dyDescent="0.2">
      <c r="F28" s="4">
        <f t="shared" si="1"/>
        <v>-4766770256</v>
      </c>
      <c r="L28" s="4">
        <v>75</v>
      </c>
      <c r="M28" s="4">
        <v>87</v>
      </c>
      <c r="N28" s="4">
        <v>7</v>
      </c>
      <c r="O28" s="4">
        <v>8</v>
      </c>
      <c r="P28" s="4">
        <v>77700</v>
      </c>
      <c r="Q28" s="4">
        <v>108100</v>
      </c>
    </row>
    <row r="29" spans="1:22" x14ac:dyDescent="0.2">
      <c r="A29" s="16" t="s">
        <v>325</v>
      </c>
      <c r="B29" s="4">
        <v>13100</v>
      </c>
      <c r="C29" s="4">
        <v>200</v>
      </c>
      <c r="D29" s="4">
        <v>12900</v>
      </c>
      <c r="E29" s="4">
        <v>422023528</v>
      </c>
      <c r="F29" s="4">
        <f t="shared" si="1"/>
        <v>-4766770256</v>
      </c>
      <c r="L29" s="4">
        <v>147</v>
      </c>
      <c r="M29" s="4">
        <v>83</v>
      </c>
      <c r="N29" s="4">
        <v>22</v>
      </c>
      <c r="O29" s="4">
        <v>14</v>
      </c>
      <c r="P29" s="4">
        <v>238800</v>
      </c>
      <c r="Q29" s="4">
        <v>222000</v>
      </c>
      <c r="R29" s="5">
        <v>3.7599999999999995E-2</v>
      </c>
      <c r="S29" s="4">
        <v>462600</v>
      </c>
      <c r="V29" s="5">
        <v>4.2000000000000003E-2</v>
      </c>
    </row>
    <row r="30" spans="1:22" x14ac:dyDescent="0.2">
      <c r="A30" s="16" t="s">
        <v>324</v>
      </c>
      <c r="B30" s="4">
        <v>0</v>
      </c>
      <c r="C30" s="4">
        <v>100</v>
      </c>
      <c r="D30" s="4">
        <v>-100</v>
      </c>
      <c r="E30" s="4">
        <v>-3218069</v>
      </c>
      <c r="F30" s="4">
        <f t="shared" si="1"/>
        <v>-5188793784</v>
      </c>
      <c r="L30" s="4">
        <v>44</v>
      </c>
      <c r="M30" s="4">
        <v>55</v>
      </c>
      <c r="N30" s="4">
        <v>0</v>
      </c>
      <c r="O30" s="4">
        <v>4</v>
      </c>
      <c r="P30" s="4">
        <v>28000</v>
      </c>
      <c r="Q30" s="4">
        <v>72600</v>
      </c>
      <c r="R30" s="5">
        <v>-1.8700000000000001E-2</v>
      </c>
      <c r="S30" s="4">
        <v>104600</v>
      </c>
      <c r="V30" s="5">
        <v>2.4399999999999998E-2</v>
      </c>
    </row>
    <row r="31" spans="1:22" x14ac:dyDescent="0.2">
      <c r="A31" s="16" t="s">
        <v>323</v>
      </c>
      <c r="B31" s="4">
        <v>1800</v>
      </c>
      <c r="C31" s="4">
        <v>0</v>
      </c>
      <c r="D31" s="4">
        <v>1800</v>
      </c>
      <c r="E31" s="4">
        <v>58740805</v>
      </c>
      <c r="F31" s="4">
        <f t="shared" si="1"/>
        <v>-5185575715</v>
      </c>
      <c r="L31" s="4">
        <v>82</v>
      </c>
      <c r="M31" s="4">
        <v>86</v>
      </c>
      <c r="N31" s="4">
        <v>5</v>
      </c>
      <c r="O31" s="4">
        <v>10</v>
      </c>
      <c r="P31" s="4">
        <v>90900</v>
      </c>
      <c r="Q31" s="4">
        <v>148000</v>
      </c>
      <c r="R31" s="5">
        <v>1.2500000000000001E-2</v>
      </c>
      <c r="S31" s="4">
        <v>253400</v>
      </c>
      <c r="V31" s="5">
        <v>3.0200000000000001E-2</v>
      </c>
    </row>
    <row r="32" spans="1:22" x14ac:dyDescent="0.2">
      <c r="A32" s="16" t="s">
        <v>322</v>
      </c>
      <c r="B32" s="4">
        <v>5300</v>
      </c>
      <c r="C32" s="4">
        <v>0</v>
      </c>
      <c r="D32" s="4">
        <v>5300</v>
      </c>
      <c r="E32" s="4">
        <v>169260785</v>
      </c>
      <c r="F32" s="4">
        <f t="shared" si="1"/>
        <v>-5244316520</v>
      </c>
      <c r="L32" s="4">
        <v>53</v>
      </c>
      <c r="M32" s="4">
        <v>59</v>
      </c>
      <c r="N32" s="4">
        <v>2</v>
      </c>
      <c r="O32" s="4">
        <v>5</v>
      </c>
      <c r="P32" s="4">
        <v>60100</v>
      </c>
      <c r="Q32" s="4">
        <v>69100</v>
      </c>
      <c r="R32" s="5">
        <v>1.26E-2</v>
      </c>
      <c r="S32" s="4">
        <v>143900</v>
      </c>
      <c r="V32" s="5">
        <v>1.8600000000000002E-2</v>
      </c>
    </row>
    <row r="33" spans="1:22" x14ac:dyDescent="0.2">
      <c r="A33" s="16" t="s">
        <v>321</v>
      </c>
      <c r="B33" s="4">
        <v>200</v>
      </c>
      <c r="C33" s="4">
        <v>0</v>
      </c>
      <c r="D33" s="4">
        <v>200</v>
      </c>
      <c r="E33" s="4">
        <v>6360534</v>
      </c>
      <c r="F33" s="4">
        <f t="shared" si="1"/>
        <v>-5413577305</v>
      </c>
      <c r="L33" s="4">
        <v>48</v>
      </c>
      <c r="M33" s="4">
        <v>46</v>
      </c>
      <c r="N33" s="4">
        <v>7</v>
      </c>
      <c r="O33" s="4">
        <v>5</v>
      </c>
      <c r="P33" s="4">
        <v>75700</v>
      </c>
      <c r="Q33" s="4">
        <v>73800</v>
      </c>
      <c r="R33" s="5">
        <v>-6.1999999999999998E-3</v>
      </c>
      <c r="S33" s="4">
        <v>149800</v>
      </c>
      <c r="V33" s="5">
        <v>1.2500000000000001E-2</v>
      </c>
    </row>
    <row r="34" spans="1:22" x14ac:dyDescent="0.2">
      <c r="A34" s="16" t="s">
        <v>320</v>
      </c>
      <c r="B34" s="4">
        <v>100</v>
      </c>
      <c r="C34" s="4">
        <v>3920</v>
      </c>
      <c r="D34" s="4">
        <v>-3820</v>
      </c>
      <c r="E34" s="4">
        <v>-123043832</v>
      </c>
      <c r="F34" s="4">
        <f t="shared" si="1"/>
        <v>-5419937839</v>
      </c>
      <c r="L34" s="4">
        <v>81</v>
      </c>
      <c r="M34" s="4">
        <v>196</v>
      </c>
      <c r="N34" s="4">
        <v>9</v>
      </c>
      <c r="O34" s="4">
        <v>17</v>
      </c>
      <c r="P34" s="4">
        <v>136700</v>
      </c>
      <c r="Q34" s="4">
        <v>189200</v>
      </c>
      <c r="R34" s="5">
        <v>-2.18E-2</v>
      </c>
      <c r="S34" s="4">
        <v>329900</v>
      </c>
      <c r="V34" s="5">
        <v>4.2599999999999999E-2</v>
      </c>
    </row>
    <row r="35" spans="1:22" x14ac:dyDescent="0.2">
      <c r="A35" s="16" t="s">
        <v>319</v>
      </c>
      <c r="B35" s="4">
        <v>0</v>
      </c>
      <c r="C35" s="4">
        <v>0</v>
      </c>
      <c r="D35" s="4">
        <v>0</v>
      </c>
      <c r="E35" s="4">
        <v>0</v>
      </c>
      <c r="F35" s="4">
        <f t="shared" si="1"/>
        <v>-5296894007</v>
      </c>
      <c r="L35" s="4">
        <v>107</v>
      </c>
      <c r="M35" s="4">
        <v>38</v>
      </c>
      <c r="N35" s="4">
        <v>5</v>
      </c>
      <c r="O35" s="4">
        <v>5</v>
      </c>
      <c r="P35" s="4">
        <v>77000</v>
      </c>
      <c r="Q35" s="4">
        <v>76100</v>
      </c>
      <c r="R35" s="5">
        <v>-3.0000000000000001E-3</v>
      </c>
      <c r="S35" s="4">
        <v>156200</v>
      </c>
      <c r="V35" s="5">
        <v>1.8200000000000001E-2</v>
      </c>
    </row>
    <row r="36" spans="1:22" x14ac:dyDescent="0.2">
      <c r="A36" s="16" t="s">
        <v>318</v>
      </c>
      <c r="B36" s="4">
        <v>700</v>
      </c>
      <c r="C36" s="4">
        <v>1110</v>
      </c>
      <c r="D36" s="4">
        <v>-410</v>
      </c>
      <c r="E36" s="4">
        <v>-13388769</v>
      </c>
      <c r="F36" s="4">
        <f t="shared" si="1"/>
        <v>-5296894007</v>
      </c>
      <c r="L36" s="4">
        <v>74</v>
      </c>
      <c r="M36" s="4">
        <v>53</v>
      </c>
      <c r="N36" s="4">
        <v>2</v>
      </c>
      <c r="O36" s="4">
        <v>1</v>
      </c>
      <c r="P36" s="4">
        <v>46800</v>
      </c>
      <c r="Q36" s="4">
        <v>56300</v>
      </c>
      <c r="R36" s="5">
        <v>-3.0000000000000001E-3</v>
      </c>
      <c r="S36" s="4">
        <v>109300</v>
      </c>
      <c r="V36" s="5">
        <v>2.41E-2</v>
      </c>
    </row>
    <row r="37" spans="1:22" x14ac:dyDescent="0.2">
      <c r="A37" s="16" t="s">
        <v>317</v>
      </c>
      <c r="B37" s="4">
        <v>200</v>
      </c>
      <c r="C37" s="4">
        <v>500</v>
      </c>
      <c r="D37" s="4">
        <v>-300</v>
      </c>
      <c r="E37" s="4">
        <v>-9840223</v>
      </c>
      <c r="F37" s="4">
        <f t="shared" si="1"/>
        <v>-5283505238</v>
      </c>
      <c r="L37" s="4">
        <v>100</v>
      </c>
      <c r="M37" s="4">
        <v>59</v>
      </c>
      <c r="N37" s="4">
        <v>1</v>
      </c>
      <c r="O37" s="4">
        <v>8</v>
      </c>
      <c r="P37" s="4">
        <v>70200</v>
      </c>
      <c r="Q37" s="4">
        <v>109200</v>
      </c>
      <c r="R37" s="5">
        <v>-9.1000000000000004E-3</v>
      </c>
      <c r="S37" s="4">
        <v>188700</v>
      </c>
      <c r="V37" s="5">
        <v>2.69E-2</v>
      </c>
    </row>
    <row r="38" spans="1:22" x14ac:dyDescent="0.2">
      <c r="A38" s="16" t="s">
        <v>316</v>
      </c>
      <c r="B38" s="4">
        <v>0</v>
      </c>
      <c r="C38" s="4">
        <v>35600</v>
      </c>
      <c r="D38" s="4">
        <v>-35600</v>
      </c>
      <c r="E38" s="4">
        <v>-1176030033</v>
      </c>
      <c r="F38" s="4">
        <f t="shared" si="1"/>
        <v>-5273665015</v>
      </c>
      <c r="L38" s="4">
        <v>105</v>
      </c>
      <c r="M38" s="4">
        <v>215</v>
      </c>
      <c r="N38" s="4">
        <v>12</v>
      </c>
      <c r="O38" s="4">
        <v>18</v>
      </c>
      <c r="P38" s="4">
        <v>146800</v>
      </c>
      <c r="Q38" s="4">
        <v>257300</v>
      </c>
      <c r="R38" s="5">
        <v>2.4700000000000003E-2</v>
      </c>
      <c r="S38" s="4">
        <v>421400</v>
      </c>
      <c r="V38" s="5">
        <v>3.85E-2</v>
      </c>
    </row>
    <row r="39" spans="1:22" x14ac:dyDescent="0.2">
      <c r="A39" s="16" t="s">
        <v>315</v>
      </c>
      <c r="B39" s="4">
        <v>0</v>
      </c>
      <c r="C39" s="4">
        <v>0</v>
      </c>
      <c r="D39" s="4">
        <v>0</v>
      </c>
      <c r="E39" s="4">
        <v>0</v>
      </c>
      <c r="F39" s="4">
        <f t="shared" ref="F39:F61" si="2">E39+F40</f>
        <v>-4097634982</v>
      </c>
      <c r="L39" s="4">
        <v>46</v>
      </c>
      <c r="M39" s="4">
        <v>84</v>
      </c>
      <c r="N39" s="4">
        <v>3</v>
      </c>
      <c r="O39" s="4">
        <v>9</v>
      </c>
      <c r="P39" s="4">
        <v>61100</v>
      </c>
      <c r="Q39" s="4">
        <v>116700</v>
      </c>
      <c r="R39" s="5">
        <v>0</v>
      </c>
      <c r="S39" s="4">
        <v>178900</v>
      </c>
      <c r="V39" s="5">
        <v>1.23E-2</v>
      </c>
    </row>
    <row r="40" spans="1:22" x14ac:dyDescent="0.2">
      <c r="A40" s="16" t="s">
        <v>314</v>
      </c>
      <c r="B40" s="4">
        <v>2900</v>
      </c>
      <c r="C40" s="4">
        <v>20000</v>
      </c>
      <c r="D40" s="4">
        <v>-17100</v>
      </c>
      <c r="E40" s="4">
        <v>-550501343</v>
      </c>
      <c r="F40" s="4">
        <f t="shared" si="2"/>
        <v>-4097634982</v>
      </c>
      <c r="L40" s="4">
        <v>113</v>
      </c>
      <c r="M40" s="4">
        <v>94</v>
      </c>
      <c r="N40" s="4">
        <v>9</v>
      </c>
      <c r="O40" s="4">
        <v>13</v>
      </c>
      <c r="P40" s="4">
        <v>183600</v>
      </c>
      <c r="Q40" s="4">
        <v>160700</v>
      </c>
      <c r="R40" s="5">
        <v>2.5399999999999999E-2</v>
      </c>
      <c r="S40" s="4">
        <v>357400</v>
      </c>
      <c r="V40" s="5">
        <v>3.0699999999999998E-2</v>
      </c>
    </row>
    <row r="41" spans="1:22" x14ac:dyDescent="0.2">
      <c r="A41" s="16" t="s">
        <v>310</v>
      </c>
      <c r="B41" s="4">
        <v>0</v>
      </c>
      <c r="C41" s="4">
        <v>20000</v>
      </c>
      <c r="D41" s="4">
        <v>-20000</v>
      </c>
      <c r="E41" s="4">
        <v>-629381323</v>
      </c>
      <c r="F41" s="4">
        <f t="shared" si="2"/>
        <v>-3547133639</v>
      </c>
      <c r="L41" s="4">
        <v>39</v>
      </c>
      <c r="M41" s="4">
        <v>40</v>
      </c>
      <c r="N41" s="4">
        <v>5</v>
      </c>
      <c r="O41" s="4">
        <v>4</v>
      </c>
      <c r="P41" s="4">
        <v>58000</v>
      </c>
      <c r="Q41" s="4">
        <v>42200</v>
      </c>
      <c r="R41" s="5">
        <v>1.29E-2</v>
      </c>
      <c r="S41" s="4">
        <v>102800</v>
      </c>
      <c r="V41" s="5">
        <v>1.5800000000000002E-2</v>
      </c>
    </row>
    <row r="42" spans="1:22" x14ac:dyDescent="0.2">
      <c r="A42" s="16" t="s">
        <v>309</v>
      </c>
      <c r="B42" s="4">
        <v>0</v>
      </c>
      <c r="C42" s="4">
        <v>1300</v>
      </c>
      <c r="D42" s="4">
        <v>-1300</v>
      </c>
      <c r="E42" s="4">
        <v>-40573013</v>
      </c>
      <c r="F42" s="4">
        <f t="shared" si="2"/>
        <v>-2917752316</v>
      </c>
      <c r="L42" s="4">
        <v>60</v>
      </c>
      <c r="M42" s="4">
        <v>32</v>
      </c>
      <c r="N42" s="4">
        <v>2</v>
      </c>
      <c r="O42" s="4">
        <v>5</v>
      </c>
      <c r="P42" s="4">
        <v>44400</v>
      </c>
      <c r="Q42" s="4">
        <v>50900</v>
      </c>
      <c r="R42" s="5">
        <v>-9.5999999999999992E-3</v>
      </c>
      <c r="S42" s="4">
        <v>97900</v>
      </c>
      <c r="V42" s="5">
        <v>1.9E-2</v>
      </c>
    </row>
    <row r="43" spans="1:22" x14ac:dyDescent="0.2">
      <c r="A43" s="16" t="s">
        <v>306</v>
      </c>
      <c r="B43" s="4">
        <v>0</v>
      </c>
      <c r="C43" s="4">
        <v>600</v>
      </c>
      <c r="D43" s="4">
        <v>-600</v>
      </c>
      <c r="E43" s="4">
        <v>-18771895</v>
      </c>
      <c r="F43" s="4">
        <f t="shared" si="2"/>
        <v>-2877179303</v>
      </c>
      <c r="L43" s="4">
        <v>27</v>
      </c>
      <c r="M43" s="4">
        <v>40</v>
      </c>
      <c r="N43" s="4">
        <v>4</v>
      </c>
      <c r="O43" s="4">
        <v>4</v>
      </c>
      <c r="P43" s="4">
        <v>57700</v>
      </c>
      <c r="Q43" s="4">
        <v>72000</v>
      </c>
      <c r="R43" s="5">
        <v>0</v>
      </c>
      <c r="S43" s="4">
        <v>145100</v>
      </c>
      <c r="V43" s="5">
        <v>1.9E-2</v>
      </c>
    </row>
    <row r="44" spans="1:22" x14ac:dyDescent="0.2">
      <c r="A44" s="16" t="s">
        <v>305</v>
      </c>
      <c r="B44" s="4">
        <v>0</v>
      </c>
      <c r="C44" s="4">
        <v>20000</v>
      </c>
      <c r="D44" s="4">
        <v>-20000</v>
      </c>
      <c r="E44" s="4">
        <v>-639661558</v>
      </c>
      <c r="F44" s="4">
        <f t="shared" si="2"/>
        <v>-2858407408</v>
      </c>
      <c r="L44" s="4">
        <v>49</v>
      </c>
      <c r="M44" s="4">
        <v>69</v>
      </c>
      <c r="N44" s="4">
        <v>6</v>
      </c>
      <c r="O44" s="4">
        <v>6</v>
      </c>
      <c r="P44" s="4">
        <v>71600</v>
      </c>
      <c r="Q44" s="4">
        <v>76600</v>
      </c>
      <c r="R44" s="5">
        <v>-6.3E-3</v>
      </c>
      <c r="S44" s="4">
        <v>156600</v>
      </c>
      <c r="V44" s="5">
        <v>3.0800000000000001E-2</v>
      </c>
    </row>
    <row r="45" spans="1:22" x14ac:dyDescent="0.2">
      <c r="A45" s="16" t="s">
        <v>304</v>
      </c>
      <c r="B45" s="4">
        <v>0</v>
      </c>
      <c r="C45" s="4">
        <v>50000</v>
      </c>
      <c r="D45" s="4">
        <v>-50000</v>
      </c>
      <c r="E45" s="4">
        <v>-1577306712</v>
      </c>
      <c r="F45" s="4">
        <f t="shared" si="2"/>
        <v>-2218745850</v>
      </c>
      <c r="L45" s="4">
        <v>50</v>
      </c>
      <c r="M45" s="4">
        <v>29</v>
      </c>
      <c r="N45" s="4">
        <v>3</v>
      </c>
      <c r="O45" s="4">
        <v>1</v>
      </c>
      <c r="P45" s="4">
        <v>69400</v>
      </c>
      <c r="Q45" s="4">
        <v>45800</v>
      </c>
      <c r="R45" s="5">
        <v>3.2000000000000002E-3</v>
      </c>
      <c r="S45" s="4">
        <v>117700</v>
      </c>
      <c r="V45" s="5">
        <v>1.89E-2</v>
      </c>
    </row>
    <row r="46" spans="1:22" x14ac:dyDescent="0.2">
      <c r="A46" s="16" t="s">
        <v>303</v>
      </c>
      <c r="B46" s="4">
        <v>3000</v>
      </c>
      <c r="C46" s="4">
        <v>200</v>
      </c>
      <c r="D46" s="4">
        <v>2800</v>
      </c>
      <c r="E46" s="4">
        <v>88909831</v>
      </c>
      <c r="F46" s="4">
        <f t="shared" si="2"/>
        <v>-641439138</v>
      </c>
      <c r="L46" s="4">
        <v>145</v>
      </c>
      <c r="M46" s="4">
        <v>123</v>
      </c>
      <c r="N46" s="4">
        <v>10</v>
      </c>
      <c r="O46" s="4">
        <v>14</v>
      </c>
      <c r="P46" s="4">
        <v>157000</v>
      </c>
      <c r="Q46" s="4">
        <v>163600</v>
      </c>
      <c r="R46" s="5">
        <v>1.9400000000000001E-2</v>
      </c>
      <c r="S46" s="4">
        <v>330400</v>
      </c>
      <c r="V46" s="5">
        <v>3.4099999999999998E-2</v>
      </c>
    </row>
    <row r="47" spans="1:22" x14ac:dyDescent="0.2">
      <c r="A47" s="16" t="s">
        <v>299</v>
      </c>
      <c r="B47" s="4">
        <v>2300</v>
      </c>
      <c r="C47" s="4">
        <v>200</v>
      </c>
      <c r="D47" s="4">
        <v>2100</v>
      </c>
      <c r="E47" s="4">
        <v>64818169</v>
      </c>
      <c r="F47" s="4">
        <f t="shared" si="2"/>
        <v>-730348969</v>
      </c>
      <c r="L47" s="4">
        <v>39</v>
      </c>
      <c r="M47" s="4">
        <v>20</v>
      </c>
      <c r="N47" s="4">
        <v>4</v>
      </c>
      <c r="O47" s="4">
        <v>2</v>
      </c>
      <c r="P47" s="4">
        <v>41800</v>
      </c>
      <c r="Q47" s="4">
        <v>20500</v>
      </c>
      <c r="R47" s="5">
        <v>6.5000000000000006E-3</v>
      </c>
      <c r="S47" s="4">
        <v>103200</v>
      </c>
      <c r="V47" s="5">
        <v>1.3000000000000001E-2</v>
      </c>
    </row>
    <row r="48" spans="1:22" x14ac:dyDescent="0.2">
      <c r="A48" s="16" t="s">
        <v>298</v>
      </c>
      <c r="B48" s="4">
        <v>700</v>
      </c>
      <c r="C48" s="4">
        <v>7000</v>
      </c>
      <c r="D48" s="4">
        <v>-6300</v>
      </c>
      <c r="E48" s="4">
        <v>-194202052</v>
      </c>
      <c r="F48" s="4">
        <f t="shared" si="2"/>
        <v>-795167138</v>
      </c>
      <c r="L48" s="4">
        <v>22</v>
      </c>
      <c r="M48" s="4">
        <v>44</v>
      </c>
      <c r="N48" s="4">
        <v>0</v>
      </c>
      <c r="O48" s="4">
        <v>0</v>
      </c>
      <c r="P48" s="4">
        <v>10900</v>
      </c>
      <c r="Q48" s="4">
        <v>14900</v>
      </c>
      <c r="R48" s="5">
        <v>3.3E-3</v>
      </c>
      <c r="S48" s="4">
        <v>34600</v>
      </c>
      <c r="V48" s="5">
        <v>1.3000000000000001E-2</v>
      </c>
    </row>
    <row r="49" spans="1:22" x14ac:dyDescent="0.2">
      <c r="A49" s="16" t="s">
        <v>286</v>
      </c>
      <c r="B49" s="4">
        <v>0</v>
      </c>
      <c r="C49" s="4">
        <v>2100</v>
      </c>
      <c r="D49" s="4">
        <v>-2100</v>
      </c>
      <c r="E49" s="4">
        <v>-64575393</v>
      </c>
      <c r="F49" s="4">
        <f t="shared" si="2"/>
        <v>-600965086</v>
      </c>
      <c r="L49" s="4">
        <v>37</v>
      </c>
      <c r="M49" s="4">
        <v>42</v>
      </c>
      <c r="N49" s="4">
        <v>0</v>
      </c>
      <c r="O49" s="4">
        <v>7</v>
      </c>
      <c r="P49" s="4">
        <v>13900</v>
      </c>
      <c r="Q49" s="4">
        <v>91800</v>
      </c>
      <c r="R49" s="5">
        <v>-9.7000000000000003E-3</v>
      </c>
      <c r="S49" s="4">
        <v>107000</v>
      </c>
      <c r="V49" s="5">
        <v>6.1100000000000002E-2</v>
      </c>
    </row>
    <row r="50" spans="1:22" x14ac:dyDescent="0.2">
      <c r="A50" s="16" t="s">
        <v>285</v>
      </c>
      <c r="B50" s="4">
        <v>0</v>
      </c>
      <c r="C50" s="4">
        <v>0</v>
      </c>
      <c r="D50" s="4">
        <v>0</v>
      </c>
      <c r="E50" s="4">
        <v>0</v>
      </c>
      <c r="F50" s="4">
        <f t="shared" si="2"/>
        <v>-536389693</v>
      </c>
      <c r="L50" s="4">
        <v>15</v>
      </c>
      <c r="M50" s="4">
        <v>4</v>
      </c>
      <c r="N50" s="4">
        <v>0</v>
      </c>
      <c r="O50" s="4">
        <v>1</v>
      </c>
      <c r="P50" s="4">
        <v>8100</v>
      </c>
      <c r="Q50" s="4">
        <v>4900</v>
      </c>
      <c r="R50" s="5">
        <v>-3.2000000000000002E-3</v>
      </c>
      <c r="S50" s="4">
        <v>15900</v>
      </c>
      <c r="V50" s="5">
        <v>1.9099999999999999E-2</v>
      </c>
    </row>
    <row r="51" spans="1:22" x14ac:dyDescent="0.2">
      <c r="A51" s="16" t="s">
        <v>284</v>
      </c>
      <c r="B51" s="4">
        <v>0</v>
      </c>
      <c r="C51" s="4">
        <v>900</v>
      </c>
      <c r="D51" s="4">
        <v>-900</v>
      </c>
      <c r="E51" s="4">
        <v>-28100590</v>
      </c>
      <c r="F51" s="4">
        <f t="shared" si="2"/>
        <v>-536389693</v>
      </c>
      <c r="L51" s="4">
        <v>19</v>
      </c>
      <c r="M51" s="4">
        <v>30</v>
      </c>
      <c r="N51" s="4">
        <v>1</v>
      </c>
      <c r="O51" s="4">
        <v>0</v>
      </c>
      <c r="P51" s="4">
        <v>13900</v>
      </c>
      <c r="Q51" s="4">
        <v>27100</v>
      </c>
      <c r="R51" s="5">
        <v>-9.5999999999999992E-3</v>
      </c>
      <c r="S51" s="4">
        <v>42400</v>
      </c>
      <c r="V51" s="5">
        <v>1.9E-2</v>
      </c>
    </row>
    <row r="52" spans="1:22" x14ac:dyDescent="0.2">
      <c r="A52" s="16" t="s">
        <v>283</v>
      </c>
      <c r="B52" s="4">
        <v>0</v>
      </c>
      <c r="C52" s="4">
        <v>0</v>
      </c>
      <c r="D52" s="4">
        <v>0</v>
      </c>
      <c r="E52" s="4">
        <v>0</v>
      </c>
      <c r="F52" s="4">
        <f t="shared" si="2"/>
        <v>-508289103</v>
      </c>
      <c r="L52" s="4">
        <v>50</v>
      </c>
      <c r="M52" s="4">
        <v>25</v>
      </c>
      <c r="N52" s="4">
        <v>3</v>
      </c>
      <c r="O52" s="4">
        <v>2</v>
      </c>
      <c r="P52" s="4">
        <v>38800</v>
      </c>
      <c r="Q52" s="4">
        <v>47900</v>
      </c>
      <c r="R52" s="5">
        <v>6.5000000000000006E-3</v>
      </c>
      <c r="S52" s="4">
        <v>91600</v>
      </c>
      <c r="V52" s="5">
        <v>3.1400000000000004E-2</v>
      </c>
    </row>
    <row r="53" spans="1:22" x14ac:dyDescent="0.2">
      <c r="A53" s="16" t="s">
        <v>282</v>
      </c>
      <c r="B53" s="4">
        <v>0</v>
      </c>
      <c r="C53" s="4">
        <v>0</v>
      </c>
      <c r="D53" s="4">
        <v>0</v>
      </c>
      <c r="E53" s="4">
        <v>0</v>
      </c>
      <c r="F53" s="4">
        <f t="shared" si="2"/>
        <v>-508289103</v>
      </c>
      <c r="L53" s="4">
        <v>22</v>
      </c>
      <c r="M53" s="4">
        <v>22</v>
      </c>
      <c r="N53" s="4">
        <v>1</v>
      </c>
      <c r="O53" s="4">
        <v>3</v>
      </c>
      <c r="P53" s="4">
        <v>10900</v>
      </c>
      <c r="Q53" s="4">
        <v>36300</v>
      </c>
      <c r="R53" s="5">
        <v>3.3E-3</v>
      </c>
      <c r="S53" s="4">
        <v>49600</v>
      </c>
      <c r="V53" s="5">
        <v>1.9199999999999998E-2</v>
      </c>
    </row>
    <row r="54" spans="1:22" x14ac:dyDescent="0.2">
      <c r="A54" s="16" t="s">
        <v>281</v>
      </c>
      <c r="B54" s="4">
        <v>400</v>
      </c>
      <c r="C54" s="4">
        <v>200</v>
      </c>
      <c r="D54" s="4">
        <v>200</v>
      </c>
      <c r="E54" s="4">
        <v>6242278</v>
      </c>
      <c r="F54" s="4">
        <f t="shared" si="2"/>
        <v>-508289103</v>
      </c>
      <c r="L54" s="4">
        <v>48</v>
      </c>
      <c r="M54" s="4">
        <v>22</v>
      </c>
      <c r="N54" s="4">
        <v>1</v>
      </c>
      <c r="O54" s="4">
        <v>2</v>
      </c>
      <c r="P54" s="4">
        <v>21500</v>
      </c>
      <c r="Q54" s="4">
        <v>21300</v>
      </c>
      <c r="R54" s="5">
        <v>-3.2000000000000002E-3</v>
      </c>
      <c r="S54" s="4">
        <v>43900</v>
      </c>
      <c r="V54" s="5">
        <v>9.5999999999999992E-3</v>
      </c>
    </row>
    <row r="55" spans="1:22" x14ac:dyDescent="0.2">
      <c r="A55" s="16" t="s">
        <v>280</v>
      </c>
      <c r="B55" s="4">
        <v>1000</v>
      </c>
      <c r="C55" s="4">
        <v>100</v>
      </c>
      <c r="D55" s="4">
        <v>900</v>
      </c>
      <c r="E55" s="4">
        <v>27967547</v>
      </c>
      <c r="F55" s="4">
        <f t="shared" si="2"/>
        <v>-514531381</v>
      </c>
      <c r="R55" s="5">
        <v>6.5000000000000006E-3</v>
      </c>
      <c r="S55" s="4">
        <v>47700</v>
      </c>
      <c r="V55" s="5">
        <v>9.7000000000000003E-3</v>
      </c>
    </row>
    <row r="56" spans="1:22" x14ac:dyDescent="0.2">
      <c r="A56" s="16" t="s">
        <v>279</v>
      </c>
      <c r="B56" s="4">
        <v>600</v>
      </c>
      <c r="C56" s="4">
        <v>5500</v>
      </c>
      <c r="D56" s="4">
        <v>-4900</v>
      </c>
      <c r="E56" s="4">
        <v>-152590292</v>
      </c>
      <c r="F56" s="4">
        <f t="shared" si="2"/>
        <v>-542498928</v>
      </c>
      <c r="R56" s="5">
        <v>-6.4000000000000003E-3</v>
      </c>
      <c r="S56" s="4">
        <v>54855</v>
      </c>
      <c r="V56" s="5">
        <v>1.5900000000000001E-2</v>
      </c>
    </row>
    <row r="57" spans="1:22" x14ac:dyDescent="0.2">
      <c r="A57" s="16" t="s">
        <v>278</v>
      </c>
      <c r="B57" s="4">
        <v>0</v>
      </c>
      <c r="C57" s="4">
        <v>200</v>
      </c>
      <c r="D57" s="4">
        <v>-200</v>
      </c>
      <c r="E57" s="4">
        <v>-6221323</v>
      </c>
      <c r="F57" s="4">
        <f t="shared" si="2"/>
        <v>-389908636</v>
      </c>
      <c r="R57" s="5">
        <v>6.5000000000000006E-3</v>
      </c>
      <c r="S57" s="4">
        <v>37814</v>
      </c>
      <c r="V57" s="5">
        <v>6.5000000000000006E-3</v>
      </c>
    </row>
    <row r="58" spans="1:22" x14ac:dyDescent="0.2">
      <c r="A58" s="16" t="s">
        <v>275</v>
      </c>
      <c r="B58" s="4">
        <v>0</v>
      </c>
      <c r="C58" s="4">
        <v>0</v>
      </c>
      <c r="D58" s="4">
        <v>0</v>
      </c>
      <c r="E58" s="4">
        <v>0</v>
      </c>
      <c r="F58" s="4">
        <f t="shared" si="2"/>
        <v>-383687313</v>
      </c>
      <c r="R58" s="5">
        <v>6.5000000000000006E-3</v>
      </c>
      <c r="S58" s="4">
        <v>34196</v>
      </c>
      <c r="V58" s="5">
        <v>2.86E-2</v>
      </c>
    </row>
    <row r="59" spans="1:22" x14ac:dyDescent="0.2">
      <c r="A59" s="16" t="s">
        <v>274</v>
      </c>
      <c r="B59" s="4">
        <v>0</v>
      </c>
      <c r="C59" s="4">
        <v>0</v>
      </c>
      <c r="D59" s="4">
        <v>0</v>
      </c>
      <c r="E59" s="4">
        <v>0</v>
      </c>
      <c r="F59" s="4">
        <f t="shared" si="2"/>
        <v>-383687313</v>
      </c>
      <c r="R59" s="5">
        <v>-2.2200000000000001E-2</v>
      </c>
      <c r="S59" s="4">
        <v>169679</v>
      </c>
      <c r="V59" s="5">
        <v>3.15E-2</v>
      </c>
    </row>
    <row r="60" spans="1:22" x14ac:dyDescent="0.2">
      <c r="A60" s="16" t="s">
        <v>273</v>
      </c>
      <c r="B60" s="4">
        <v>0</v>
      </c>
      <c r="C60" s="4">
        <v>0</v>
      </c>
      <c r="D60" s="4">
        <v>0</v>
      </c>
      <c r="E60" s="4">
        <v>0</v>
      </c>
      <c r="F60" s="4">
        <f t="shared" si="2"/>
        <v>-383687313</v>
      </c>
      <c r="R60" s="5">
        <v>-1.2500000000000001E-2</v>
      </c>
      <c r="S60" s="4">
        <v>87535</v>
      </c>
      <c r="V60" s="5">
        <v>1.8799999999999997E-2</v>
      </c>
    </row>
    <row r="61" spans="1:22" x14ac:dyDescent="0.2">
      <c r="A61" s="16" t="s">
        <v>268</v>
      </c>
      <c r="B61" s="4">
        <v>0</v>
      </c>
      <c r="C61" s="4">
        <v>11110</v>
      </c>
      <c r="D61" s="4">
        <v>-11110</v>
      </c>
      <c r="E61" s="4">
        <v>-351526677</v>
      </c>
      <c r="F61" s="4">
        <f t="shared" si="2"/>
        <v>-383687313</v>
      </c>
      <c r="R61" s="5">
        <v>0</v>
      </c>
      <c r="S61" s="4">
        <v>88505</v>
      </c>
      <c r="V61" s="5">
        <v>2.8300000000000002E-2</v>
      </c>
    </row>
    <row r="62" spans="1:22" x14ac:dyDescent="0.2">
      <c r="A62" s="16" t="s">
        <v>266</v>
      </c>
      <c r="B62" s="4">
        <v>0</v>
      </c>
      <c r="C62" s="4">
        <v>1000</v>
      </c>
      <c r="D62" s="4">
        <v>-1000</v>
      </c>
      <c r="E62" s="4">
        <v>-32160636</v>
      </c>
      <c r="F62" s="4">
        <f>E62+F63</f>
        <v>-32160636</v>
      </c>
      <c r="R62" s="5">
        <v>-1.54E-2</v>
      </c>
      <c r="S62" s="4">
        <v>91271</v>
      </c>
      <c r="V62" s="5">
        <v>2.1499999999999998E-2</v>
      </c>
    </row>
    <row r="63" spans="1:22" x14ac:dyDescent="0.2">
      <c r="A63" s="16" t="s">
        <v>265</v>
      </c>
      <c r="B63" s="4">
        <v>0</v>
      </c>
      <c r="C63" s="4">
        <v>0</v>
      </c>
      <c r="D63" s="4">
        <v>0</v>
      </c>
      <c r="E63" s="4">
        <v>0</v>
      </c>
      <c r="F63" s="4">
        <f>E63</f>
        <v>0</v>
      </c>
      <c r="R63" s="5">
        <v>9.3999999999999986E-3</v>
      </c>
      <c r="S63" s="4">
        <v>182626</v>
      </c>
      <c r="V63" s="5">
        <v>2.4399999999999998E-2</v>
      </c>
    </row>
    <row r="64" spans="1:22" x14ac:dyDescent="0.2">
      <c r="A64" s="16"/>
      <c r="B64" s="4"/>
      <c r="C64" s="4"/>
      <c r="D64" s="4"/>
      <c r="E64" s="4"/>
      <c r="F64" s="4"/>
      <c r="L64" s="4"/>
      <c r="M64" s="4"/>
      <c r="N64" s="4"/>
      <c r="O64" s="4"/>
      <c r="P64" s="4"/>
      <c r="Q64" s="4"/>
      <c r="R64" s="5"/>
      <c r="S64" s="4"/>
      <c r="V64" s="5"/>
    </row>
    <row r="65" spans="1:22" x14ac:dyDescent="0.2">
      <c r="A65" s="16"/>
      <c r="B65" s="4"/>
      <c r="C65" s="4"/>
      <c r="D65" s="4"/>
      <c r="E65" s="4"/>
      <c r="F65" s="4"/>
      <c r="L65" s="4"/>
      <c r="M65" s="4"/>
      <c r="N65" s="4"/>
      <c r="O65" s="4"/>
      <c r="P65" s="4"/>
      <c r="Q65" s="4"/>
      <c r="R65" s="5"/>
      <c r="S65" s="4"/>
      <c r="V65" s="5"/>
    </row>
    <row r="66" spans="1:22" x14ac:dyDescent="0.2">
      <c r="A66" s="16"/>
      <c r="B66" s="4"/>
      <c r="C66" s="4"/>
      <c r="D66" s="4"/>
      <c r="E66" s="4"/>
      <c r="F66" s="4"/>
      <c r="L66" s="4"/>
      <c r="M66" s="4"/>
      <c r="N66" s="4"/>
      <c r="O66" s="4"/>
      <c r="P66" s="4"/>
      <c r="Q66" s="4"/>
      <c r="R66" s="5"/>
      <c r="S66" s="4"/>
      <c r="V66" s="5"/>
    </row>
    <row r="67" spans="1:22" x14ac:dyDescent="0.2">
      <c r="A67" s="16"/>
      <c r="B67" s="4"/>
      <c r="C67" s="4"/>
      <c r="D67" s="4"/>
      <c r="E67" s="4"/>
      <c r="F67" s="4"/>
      <c r="L67" s="4"/>
      <c r="M67" s="4"/>
      <c r="N67" s="4"/>
      <c r="O67" s="4"/>
      <c r="P67" s="4"/>
      <c r="Q67" s="4"/>
      <c r="R67" s="5"/>
      <c r="S67" s="4"/>
      <c r="V67" s="5"/>
    </row>
    <row r="68" spans="1:22" x14ac:dyDescent="0.2">
      <c r="A68" s="16"/>
      <c r="B68" s="4"/>
      <c r="C68" s="4"/>
      <c r="D68" s="4"/>
      <c r="E68" s="4"/>
      <c r="F68" s="4"/>
      <c r="L68" s="4"/>
      <c r="M68" s="4"/>
      <c r="N68" s="4"/>
      <c r="O68" s="4"/>
      <c r="P68" s="4"/>
      <c r="Q68" s="4"/>
      <c r="R68" s="5"/>
      <c r="S68" s="4"/>
      <c r="V68" s="5"/>
    </row>
    <row r="69" spans="1:22" x14ac:dyDescent="0.2">
      <c r="A69" s="16"/>
      <c r="B69" s="4"/>
      <c r="C69" s="4"/>
      <c r="D69" s="4"/>
      <c r="E69" s="4"/>
      <c r="F69" s="4"/>
      <c r="L69" s="4"/>
      <c r="M69" s="4"/>
      <c r="N69" s="4"/>
      <c r="O69" s="4"/>
      <c r="P69" s="4"/>
      <c r="Q69" s="4"/>
      <c r="R69" s="5"/>
      <c r="S69" s="4"/>
      <c r="V69" s="5"/>
    </row>
    <row r="70" spans="1:22" x14ac:dyDescent="0.2">
      <c r="A70" s="16"/>
      <c r="B70" s="4"/>
      <c r="C70" s="4"/>
      <c r="D70" s="4"/>
      <c r="E70" s="4"/>
      <c r="F70" s="4"/>
      <c r="L70" s="4"/>
      <c r="M70" s="4"/>
      <c r="N70" s="4"/>
      <c r="O70" s="4"/>
      <c r="P70" s="4"/>
      <c r="Q70" s="4"/>
      <c r="R70" s="5"/>
      <c r="S70" s="4"/>
      <c r="V70" s="5"/>
    </row>
    <row r="71" spans="1:22" x14ac:dyDescent="0.2">
      <c r="A71" s="16"/>
      <c r="B71" s="4"/>
      <c r="C71" s="4"/>
      <c r="D71" s="4"/>
      <c r="E71" s="4"/>
      <c r="F71" s="4"/>
      <c r="L71" s="4"/>
      <c r="M71" s="4"/>
      <c r="N71" s="4"/>
      <c r="O71" s="4"/>
      <c r="P71" s="4"/>
      <c r="Q71" s="4"/>
      <c r="R71" s="5"/>
      <c r="S71" s="4"/>
      <c r="V71" s="5"/>
    </row>
    <row r="72" spans="1:22" x14ac:dyDescent="0.2">
      <c r="A72" s="16"/>
      <c r="B72" s="4"/>
      <c r="C72" s="4"/>
      <c r="D72" s="4"/>
      <c r="E72" s="4"/>
      <c r="F72" s="4"/>
      <c r="R72" s="5"/>
      <c r="S72" s="4"/>
      <c r="V72" s="5"/>
    </row>
    <row r="73" spans="1:22" x14ac:dyDescent="0.2">
      <c r="A73" s="16"/>
      <c r="B73" s="4"/>
      <c r="C73" s="4"/>
      <c r="D73" s="4"/>
      <c r="E73" s="4"/>
      <c r="F73" s="4"/>
      <c r="R73" s="5"/>
      <c r="S73" s="4"/>
      <c r="V73" s="5"/>
    </row>
    <row r="74" spans="1:22" x14ac:dyDescent="0.2">
      <c r="A74" s="16"/>
      <c r="B74" s="4"/>
      <c r="C74" s="4"/>
      <c r="D74" s="4"/>
      <c r="E74" s="4"/>
      <c r="F74" s="4"/>
      <c r="R74" s="5"/>
      <c r="S74" s="4"/>
      <c r="V74" s="5"/>
    </row>
    <row r="75" spans="1:22" x14ac:dyDescent="0.2">
      <c r="A75" s="16"/>
      <c r="B75" s="4"/>
      <c r="C75" s="4"/>
      <c r="D75" s="4"/>
      <c r="E75" s="4"/>
      <c r="F75" s="4"/>
      <c r="R75" s="5"/>
      <c r="S75" s="4"/>
      <c r="V75" s="5"/>
    </row>
    <row r="76" spans="1:22" x14ac:dyDescent="0.2">
      <c r="A76" s="16"/>
      <c r="B76" s="4"/>
      <c r="C76" s="4"/>
      <c r="D76" s="4"/>
      <c r="E76" s="4"/>
      <c r="F76" s="4"/>
      <c r="R76" s="5"/>
      <c r="S76" s="4"/>
      <c r="V76" s="5"/>
    </row>
    <row r="77" spans="1:22" x14ac:dyDescent="0.2">
      <c r="A77" s="16"/>
      <c r="B77" s="4"/>
      <c r="C77" s="4"/>
      <c r="D77" s="4"/>
      <c r="E77" s="4"/>
      <c r="F77" s="4"/>
      <c r="R77" s="5"/>
      <c r="S77" s="4"/>
      <c r="V77" s="5"/>
    </row>
    <row r="78" spans="1:22" x14ac:dyDescent="0.2">
      <c r="A78" s="16"/>
      <c r="B78" s="4"/>
      <c r="C78" s="4"/>
      <c r="D78" s="4"/>
      <c r="E78" s="4"/>
      <c r="F78" s="4"/>
      <c r="R78" s="5"/>
      <c r="S78" s="4"/>
      <c r="V78" s="5"/>
    </row>
    <row r="79" spans="1:22" x14ac:dyDescent="0.2">
      <c r="A79" s="16"/>
      <c r="B79" s="4"/>
      <c r="C79" s="4"/>
      <c r="D79" s="4"/>
      <c r="E79" s="4"/>
      <c r="F79" s="4"/>
      <c r="R79" s="5"/>
      <c r="S79" s="4"/>
      <c r="V79" s="5"/>
    </row>
    <row r="80" spans="1:22" x14ac:dyDescent="0.2">
      <c r="A80" s="16"/>
      <c r="B80" s="4"/>
      <c r="C80" s="4"/>
      <c r="D80" s="4"/>
      <c r="E80" s="4"/>
      <c r="F80" s="4"/>
      <c r="R80" s="5"/>
      <c r="S80" s="4"/>
      <c r="V80" s="5"/>
    </row>
    <row r="81" spans="1:22" x14ac:dyDescent="0.2">
      <c r="A81" s="16"/>
      <c r="B81" s="4"/>
      <c r="C81" s="4"/>
      <c r="D81" s="4"/>
      <c r="E81" s="4"/>
      <c r="F81" s="4"/>
      <c r="R81" s="5"/>
      <c r="S81" s="4"/>
      <c r="V81" s="5"/>
    </row>
    <row r="82" spans="1:22" x14ac:dyDescent="0.2">
      <c r="A82" s="16"/>
      <c r="B82" s="4"/>
      <c r="C82" s="4"/>
      <c r="D82" s="4"/>
      <c r="E82" s="4"/>
      <c r="F82" s="4"/>
      <c r="R82" s="5"/>
      <c r="S82" s="4"/>
      <c r="V82" s="5"/>
    </row>
    <row r="83" spans="1:22" x14ac:dyDescent="0.2">
      <c r="A83" s="16"/>
      <c r="B83" s="4"/>
      <c r="C83" s="4"/>
      <c r="D83" s="4"/>
      <c r="E83" s="4"/>
      <c r="F83" s="4"/>
      <c r="R83" s="5"/>
      <c r="S83" s="4"/>
      <c r="V83" s="5"/>
    </row>
    <row r="84" spans="1:22" x14ac:dyDescent="0.2">
      <c r="A84" s="16"/>
      <c r="B84" s="4"/>
      <c r="C84" s="4"/>
      <c r="D84" s="4"/>
      <c r="E84" s="4"/>
      <c r="F84" s="4"/>
      <c r="R84" s="5"/>
      <c r="S84" s="4"/>
      <c r="V84" s="5"/>
    </row>
    <row r="85" spans="1:22" x14ac:dyDescent="0.2">
      <c r="A85" s="16"/>
      <c r="B85" s="4"/>
      <c r="C85" s="4"/>
      <c r="D85" s="4"/>
      <c r="E85" s="4"/>
      <c r="F85" s="4"/>
      <c r="R85" s="5"/>
      <c r="S85" s="4"/>
      <c r="V85" s="5"/>
    </row>
    <row r="86" spans="1:22" x14ac:dyDescent="0.2">
      <c r="A86" s="16"/>
      <c r="B86" s="4"/>
      <c r="C86" s="4"/>
      <c r="D86" s="4"/>
      <c r="E86" s="4"/>
      <c r="F86" s="4"/>
      <c r="R86" s="5"/>
      <c r="S86" s="4"/>
      <c r="V86" s="5"/>
    </row>
    <row r="87" spans="1:22" x14ac:dyDescent="0.2">
      <c r="A87" s="16"/>
      <c r="B87" s="4"/>
      <c r="C87" s="4"/>
      <c r="D87" s="4"/>
      <c r="E87" s="4"/>
      <c r="F87" s="4"/>
      <c r="R87" s="5"/>
      <c r="S87" s="4"/>
      <c r="V87" s="5"/>
    </row>
    <row r="88" spans="1:22" x14ac:dyDescent="0.2">
      <c r="A88" s="16"/>
      <c r="B88" s="4"/>
      <c r="C88" s="4"/>
      <c r="D88" s="4"/>
      <c r="E88" s="4"/>
      <c r="F88" s="4"/>
      <c r="R88" s="5"/>
      <c r="S88" s="4"/>
      <c r="V88" s="5"/>
    </row>
    <row r="89" spans="1:22" x14ac:dyDescent="0.2">
      <c r="A89" s="16"/>
      <c r="B89" s="4"/>
      <c r="C89" s="4"/>
      <c r="D89" s="4"/>
      <c r="E89" s="4"/>
      <c r="F89" s="4"/>
      <c r="R89" s="5"/>
      <c r="S89" s="4"/>
      <c r="V89" s="5"/>
    </row>
    <row r="90" spans="1:22" x14ac:dyDescent="0.2">
      <c r="A90" s="16"/>
      <c r="B90" s="4"/>
      <c r="C90" s="4"/>
      <c r="D90" s="4"/>
      <c r="E90" s="4"/>
      <c r="F90" s="4"/>
      <c r="R90" s="5"/>
      <c r="S90" s="4"/>
      <c r="V90" s="5"/>
    </row>
    <row r="91" spans="1:22" x14ac:dyDescent="0.2">
      <c r="A91" s="16"/>
      <c r="B91" s="4"/>
      <c r="C91" s="4"/>
      <c r="D91" s="4"/>
      <c r="E91" s="4"/>
      <c r="F91" s="4"/>
      <c r="R91" s="5"/>
      <c r="S91" s="4"/>
      <c r="V91" s="5"/>
    </row>
    <row r="92" spans="1:22" x14ac:dyDescent="0.2">
      <c r="A92" s="16"/>
      <c r="B92" s="4"/>
      <c r="C92" s="4"/>
      <c r="D92" s="4"/>
      <c r="E92" s="4"/>
      <c r="F92" s="4"/>
      <c r="R92" s="5"/>
      <c r="S92" s="4"/>
      <c r="V92" s="5"/>
    </row>
    <row r="93" spans="1:22" x14ac:dyDescent="0.2">
      <c r="A93" s="16"/>
      <c r="B93" s="4"/>
      <c r="C93" s="4"/>
      <c r="D93" s="4"/>
      <c r="E93" s="4"/>
      <c r="F93" s="4"/>
      <c r="R93" s="5"/>
      <c r="S93" s="4"/>
      <c r="V93" s="5"/>
    </row>
    <row r="94" spans="1:22" x14ac:dyDescent="0.2">
      <c r="A94" s="16"/>
      <c r="B94" s="4"/>
      <c r="C94" s="4"/>
      <c r="D94" s="4"/>
      <c r="E94" s="4"/>
      <c r="F94" s="4"/>
      <c r="R94" s="5"/>
      <c r="S94" s="4"/>
      <c r="V94" s="5"/>
    </row>
    <row r="95" spans="1:22" x14ac:dyDescent="0.2">
      <c r="A95" s="16"/>
      <c r="B95" s="4"/>
      <c r="C95" s="4"/>
      <c r="D95" s="4"/>
      <c r="E95" s="4"/>
      <c r="F95" s="4"/>
      <c r="R95" s="5"/>
      <c r="S95" s="4"/>
      <c r="V95" s="5"/>
    </row>
    <row r="96" spans="1:22" x14ac:dyDescent="0.2">
      <c r="A96" s="16"/>
      <c r="B96" s="4"/>
      <c r="C96" s="4"/>
      <c r="D96" s="4"/>
      <c r="E96" s="4"/>
      <c r="F96" s="4"/>
      <c r="R96" s="5"/>
      <c r="S96" s="4"/>
      <c r="V96" s="5"/>
    </row>
    <row r="97" spans="1:22" x14ac:dyDescent="0.2">
      <c r="A97" s="16"/>
      <c r="B97" s="4"/>
      <c r="C97" s="4"/>
      <c r="D97" s="4"/>
      <c r="E97" s="4"/>
      <c r="F97" s="4"/>
      <c r="R97" s="5"/>
      <c r="S97" s="4"/>
      <c r="V97" s="5"/>
    </row>
    <row r="98" spans="1:22" x14ac:dyDescent="0.2">
      <c r="A98" s="16"/>
      <c r="B98" s="4"/>
      <c r="C98" s="4"/>
      <c r="D98" s="4"/>
      <c r="E98" s="4"/>
      <c r="F98" s="4"/>
      <c r="R98" s="5"/>
      <c r="S98" s="4"/>
      <c r="V98" s="5"/>
    </row>
    <row r="99" spans="1:22" x14ac:dyDescent="0.2">
      <c r="A99" s="16"/>
      <c r="B99" s="4"/>
      <c r="C99" s="4"/>
      <c r="D99" s="4"/>
      <c r="E99" s="4"/>
      <c r="F99" s="4"/>
      <c r="R99" s="5"/>
      <c r="S99" s="4"/>
      <c r="V99" s="5"/>
    </row>
    <row r="100" spans="1:22" x14ac:dyDescent="0.2">
      <c r="A100" s="16"/>
      <c r="B100" s="4"/>
      <c r="C100" s="4"/>
      <c r="D100" s="4"/>
      <c r="E100" s="4"/>
      <c r="F100" s="4"/>
      <c r="R100" s="5"/>
      <c r="S100" s="4"/>
      <c r="V100" s="5"/>
    </row>
    <row r="101" spans="1:22" x14ac:dyDescent="0.2">
      <c r="A101" s="16"/>
      <c r="B101" s="4"/>
      <c r="C101" s="4"/>
      <c r="D101" s="4"/>
      <c r="E101" s="4"/>
      <c r="F101" s="4"/>
      <c r="R101" s="5"/>
      <c r="S101" s="4"/>
      <c r="V101" s="5"/>
    </row>
    <row r="102" spans="1:22" x14ac:dyDescent="0.2">
      <c r="A102" s="16"/>
      <c r="B102" s="4"/>
      <c r="C102" s="4"/>
      <c r="D102" s="4"/>
      <c r="E102" s="4"/>
      <c r="F102" s="4"/>
      <c r="R102" s="5"/>
      <c r="S102" s="4"/>
      <c r="V102" s="5"/>
    </row>
    <row r="103" spans="1:22" x14ac:dyDescent="0.2">
      <c r="A103" s="16"/>
      <c r="B103" s="4"/>
      <c r="C103" s="4"/>
      <c r="D103" s="4"/>
      <c r="E103" s="4"/>
      <c r="F103" s="4"/>
      <c r="R103" s="5"/>
      <c r="S103" s="4"/>
      <c r="V103" s="5"/>
    </row>
    <row r="104" spans="1:22" x14ac:dyDescent="0.2">
      <c r="A104" s="16"/>
      <c r="B104" s="4"/>
      <c r="C104" s="4"/>
      <c r="D104" s="4"/>
      <c r="E104" s="4"/>
      <c r="F104" s="4"/>
      <c r="R104" s="5"/>
      <c r="S104" s="4"/>
      <c r="V104" s="5"/>
    </row>
    <row r="105" spans="1:22" x14ac:dyDescent="0.2">
      <c r="A105" s="16"/>
      <c r="B105" s="4"/>
      <c r="C105" s="4"/>
      <c r="D105" s="4"/>
      <c r="E105" s="4"/>
      <c r="F105" s="4"/>
      <c r="R105" s="5"/>
      <c r="S105" s="4"/>
      <c r="V105" s="5"/>
    </row>
    <row r="106" spans="1:22" x14ac:dyDescent="0.2">
      <c r="A106" s="16"/>
      <c r="B106" s="4"/>
      <c r="C106" s="4"/>
      <c r="D106" s="4"/>
      <c r="E106" s="4"/>
      <c r="F106" s="4"/>
      <c r="R106" s="5"/>
      <c r="S106" s="4"/>
      <c r="V106" s="5"/>
    </row>
    <row r="107" spans="1:22" x14ac:dyDescent="0.2">
      <c r="A107" s="16"/>
      <c r="B107" s="4"/>
      <c r="C107" s="4"/>
      <c r="D107" s="4"/>
      <c r="E107" s="4"/>
      <c r="F107" s="4"/>
      <c r="R107" s="5"/>
      <c r="S107" s="4"/>
      <c r="V107" s="5"/>
    </row>
    <row r="108" spans="1:22" x14ac:dyDescent="0.2">
      <c r="A108" s="16"/>
      <c r="B108" s="4"/>
      <c r="C108" s="4"/>
      <c r="D108" s="4"/>
      <c r="E108" s="4"/>
      <c r="F108" s="4"/>
      <c r="R108" s="5"/>
      <c r="S108" s="4"/>
      <c r="V108" s="5"/>
    </row>
    <row r="109" spans="1:22" x14ac:dyDescent="0.2">
      <c r="A109" s="16"/>
      <c r="B109" s="4"/>
      <c r="C109" s="4"/>
      <c r="D109" s="4"/>
      <c r="E109" s="4"/>
      <c r="F109" s="4"/>
      <c r="R109" s="5"/>
      <c r="S109" s="4"/>
      <c r="V109" s="5"/>
    </row>
    <row r="110" spans="1:22" x14ac:dyDescent="0.2">
      <c r="A110" s="16"/>
      <c r="B110" s="4"/>
      <c r="C110" s="4"/>
      <c r="D110" s="4"/>
      <c r="E110" s="4"/>
      <c r="F110" s="4"/>
      <c r="R110" s="5"/>
      <c r="S110" s="4"/>
      <c r="V110" s="5"/>
    </row>
    <row r="111" spans="1:22" x14ac:dyDescent="0.2">
      <c r="A111" s="16"/>
      <c r="B111" s="4"/>
      <c r="C111" s="4"/>
      <c r="D111" s="4"/>
      <c r="E111" s="4"/>
      <c r="F111" s="4"/>
      <c r="R111" s="5"/>
      <c r="S111" s="4"/>
      <c r="V111" s="5"/>
    </row>
    <row r="112" spans="1:22" x14ac:dyDescent="0.2">
      <c r="A112" s="16"/>
      <c r="B112" s="4"/>
      <c r="C112" s="4"/>
      <c r="D112" s="4"/>
      <c r="E112" s="4"/>
      <c r="F112" s="4"/>
      <c r="R112" s="5"/>
      <c r="S112" s="4"/>
      <c r="V112" s="5"/>
    </row>
    <row r="113" spans="1:22" x14ac:dyDescent="0.2">
      <c r="A113" s="16"/>
      <c r="B113" s="4"/>
      <c r="C113" s="4"/>
      <c r="D113" s="4"/>
      <c r="E113" s="4"/>
      <c r="F113" s="4"/>
      <c r="R113" s="5"/>
      <c r="S113" s="4"/>
      <c r="V113" s="5"/>
    </row>
    <row r="114" spans="1:22" x14ac:dyDescent="0.2">
      <c r="A114" s="16"/>
      <c r="B114" s="4"/>
      <c r="C114" s="4"/>
      <c r="D114" s="4"/>
      <c r="E114" s="4"/>
      <c r="F114" s="4"/>
      <c r="R114" s="5"/>
      <c r="S114" s="4"/>
      <c r="V114" s="5"/>
    </row>
    <row r="115" spans="1:22" x14ac:dyDescent="0.2">
      <c r="A115" s="16"/>
      <c r="B115" s="4"/>
      <c r="C115" s="4"/>
      <c r="D115" s="4"/>
      <c r="E115" s="4"/>
      <c r="F115" s="4"/>
      <c r="R115" s="5"/>
      <c r="S115" s="4"/>
      <c r="V115" s="5"/>
    </row>
    <row r="116" spans="1:22" x14ac:dyDescent="0.2">
      <c r="A116" s="16"/>
      <c r="B116" s="4"/>
      <c r="C116" s="4"/>
      <c r="D116" s="4"/>
      <c r="E116" s="4"/>
      <c r="F116" s="4"/>
      <c r="R116" s="5"/>
      <c r="S116" s="4"/>
      <c r="V116" s="5"/>
    </row>
    <row r="117" spans="1:22" x14ac:dyDescent="0.2">
      <c r="A117" s="16"/>
      <c r="B117" s="4"/>
      <c r="C117" s="4"/>
      <c r="D117" s="4"/>
      <c r="E117" s="4"/>
      <c r="F117" s="4"/>
      <c r="R117" s="5"/>
      <c r="S117" s="4"/>
      <c r="V117" s="5"/>
    </row>
    <row r="118" spans="1:22" x14ac:dyDescent="0.2">
      <c r="A118" s="16"/>
      <c r="B118" s="4"/>
      <c r="C118" s="4"/>
      <c r="D118" s="4"/>
      <c r="E118" s="4"/>
      <c r="F118" s="4"/>
      <c r="R118" s="5"/>
      <c r="S118" s="4"/>
      <c r="V118" s="5"/>
    </row>
    <row r="119" spans="1:22" x14ac:dyDescent="0.2">
      <c r="A119" s="16"/>
      <c r="B119" s="4"/>
      <c r="C119" s="4"/>
      <c r="D119" s="4"/>
      <c r="E119" s="4"/>
      <c r="F119" s="4"/>
      <c r="R119" s="5"/>
      <c r="S119" s="4"/>
      <c r="V119" s="5"/>
    </row>
    <row r="120" spans="1:22" x14ac:dyDescent="0.2">
      <c r="A120" s="16"/>
      <c r="B120" s="4"/>
      <c r="C120" s="4"/>
      <c r="D120" s="4"/>
      <c r="E120" s="4"/>
      <c r="F120" s="4"/>
      <c r="R120" s="5"/>
      <c r="S120" s="4"/>
      <c r="V120" s="5"/>
    </row>
    <row r="121" spans="1:22" x14ac:dyDescent="0.2">
      <c r="A121" s="16"/>
      <c r="B121" s="4"/>
      <c r="C121" s="4"/>
      <c r="D121" s="4"/>
      <c r="E121" s="4"/>
      <c r="F121" s="4"/>
      <c r="R121" s="5"/>
      <c r="S121" s="4"/>
      <c r="V121" s="5"/>
    </row>
    <row r="122" spans="1:22" x14ac:dyDescent="0.2">
      <c r="A122" s="16"/>
      <c r="B122" s="4"/>
      <c r="C122" s="4"/>
      <c r="D122" s="4"/>
      <c r="E122" s="4"/>
      <c r="F122" s="4"/>
      <c r="R122" s="5"/>
      <c r="S122" s="4"/>
      <c r="V122" s="5"/>
    </row>
    <row r="123" spans="1:22" x14ac:dyDescent="0.2">
      <c r="A123" s="16"/>
      <c r="B123" s="4"/>
      <c r="C123" s="4"/>
      <c r="D123" s="4"/>
      <c r="E123" s="4"/>
      <c r="F123" s="4"/>
      <c r="R123" s="5"/>
      <c r="S123" s="4"/>
      <c r="V123" s="5"/>
    </row>
    <row r="124" spans="1:22" x14ac:dyDescent="0.2">
      <c r="A124" s="16"/>
      <c r="B124" s="4"/>
      <c r="C124" s="4"/>
      <c r="D124" s="4"/>
      <c r="E124" s="4"/>
      <c r="F124" s="4"/>
      <c r="R124" s="5"/>
      <c r="S124" s="4"/>
      <c r="V124" s="5"/>
    </row>
    <row r="125" spans="1:22" x14ac:dyDescent="0.2">
      <c r="A125" s="16"/>
      <c r="B125" s="4"/>
      <c r="C125" s="4"/>
      <c r="D125" s="4"/>
      <c r="E125" s="4"/>
      <c r="F125" s="4"/>
      <c r="R125" s="5"/>
      <c r="S125" s="4"/>
      <c r="V125" s="5"/>
    </row>
    <row r="126" spans="1:22" x14ac:dyDescent="0.2">
      <c r="A126" s="16"/>
      <c r="B126" s="4"/>
      <c r="C126" s="4"/>
      <c r="D126" s="4"/>
      <c r="E126" s="4"/>
      <c r="F126" s="4"/>
      <c r="R126" s="5"/>
      <c r="S126" s="4"/>
      <c r="V126" s="5"/>
    </row>
    <row r="127" spans="1:22" x14ac:dyDescent="0.2">
      <c r="A127" s="16"/>
      <c r="B127" s="4"/>
      <c r="C127" s="4"/>
      <c r="D127" s="4"/>
      <c r="E127" s="4"/>
      <c r="F127" s="4"/>
      <c r="R127" s="5"/>
      <c r="S127" s="4"/>
      <c r="V127" s="5"/>
    </row>
    <row r="128" spans="1:22" x14ac:dyDescent="0.2">
      <c r="A128" s="16"/>
      <c r="B128" s="4"/>
      <c r="C128" s="4"/>
      <c r="D128" s="4"/>
      <c r="E128" s="4"/>
      <c r="F128" s="4"/>
      <c r="R128" s="5"/>
      <c r="S128" s="4"/>
      <c r="V128" s="5"/>
    </row>
    <row r="129" spans="1:22" x14ac:dyDescent="0.2">
      <c r="A129" s="16"/>
      <c r="B129" s="4"/>
      <c r="C129" s="4"/>
      <c r="D129" s="4"/>
      <c r="E129" s="4"/>
      <c r="F129" s="4"/>
      <c r="L129" s="4"/>
      <c r="M129" s="4"/>
      <c r="N129" s="4"/>
      <c r="O129" s="4"/>
      <c r="P129" s="4"/>
      <c r="Q129" s="4"/>
      <c r="R129" s="5"/>
      <c r="S129" s="4"/>
      <c r="T129" s="4"/>
      <c r="U129" s="4"/>
      <c r="V129" s="5"/>
    </row>
    <row r="130" spans="1:22" x14ac:dyDescent="0.2">
      <c r="A130" s="16"/>
      <c r="B130" s="4"/>
      <c r="C130" s="4"/>
      <c r="D130" s="4"/>
      <c r="E130" s="4"/>
      <c r="F130" s="4"/>
      <c r="L130" s="4"/>
      <c r="M130" s="4"/>
      <c r="N130" s="4"/>
      <c r="O130" s="4"/>
      <c r="P130" s="4"/>
      <c r="Q130" s="4"/>
      <c r="R130" s="5"/>
      <c r="S130" s="4"/>
      <c r="T130" s="4"/>
      <c r="U130" s="4"/>
      <c r="V130" s="5"/>
    </row>
    <row r="131" spans="1:22" x14ac:dyDescent="0.2">
      <c r="A131" s="16"/>
      <c r="B131" s="4"/>
      <c r="C131" s="4"/>
      <c r="D131" s="4"/>
      <c r="E131" s="4"/>
      <c r="F131" s="4"/>
      <c r="L131" s="4"/>
      <c r="M131" s="4"/>
      <c r="N131" s="4"/>
      <c r="O131" s="4"/>
      <c r="P131" s="4"/>
      <c r="Q131" s="4"/>
      <c r="R131" s="5"/>
      <c r="S131" s="4"/>
      <c r="T131" s="4"/>
      <c r="U131" s="4"/>
      <c r="V131" s="5"/>
    </row>
    <row r="132" spans="1:22" x14ac:dyDescent="0.2">
      <c r="A132" s="16"/>
      <c r="B132" s="4"/>
      <c r="C132" s="4"/>
      <c r="D132" s="4"/>
      <c r="E132" s="4"/>
      <c r="F132" s="4"/>
      <c r="L132" s="4"/>
      <c r="M132" s="4"/>
      <c r="N132" s="4"/>
      <c r="O132" s="4"/>
      <c r="P132" s="4"/>
      <c r="Q132" s="4"/>
      <c r="R132" s="5"/>
      <c r="S132" s="4"/>
      <c r="T132" s="4"/>
      <c r="U132" s="4"/>
      <c r="V132" s="5"/>
    </row>
    <row r="133" spans="1:22" x14ac:dyDescent="0.2">
      <c r="A133" s="16"/>
      <c r="B133" s="4"/>
      <c r="C133" s="4"/>
      <c r="D133" s="4"/>
      <c r="E133" s="4"/>
      <c r="F133" s="4"/>
      <c r="L133" s="4"/>
      <c r="M133" s="4"/>
      <c r="N133" s="4"/>
      <c r="O133" s="4"/>
      <c r="P133" s="4"/>
      <c r="Q133" s="4"/>
      <c r="R133" s="5"/>
      <c r="S133" s="4"/>
      <c r="T133" s="4"/>
      <c r="U133" s="4"/>
      <c r="V133" s="5"/>
    </row>
    <row r="134" spans="1:22" x14ac:dyDescent="0.2">
      <c r="A134" s="16"/>
      <c r="B134" s="4"/>
      <c r="C134" s="4"/>
      <c r="D134" s="4"/>
      <c r="E134" s="4"/>
      <c r="F134" s="4"/>
      <c r="L134" s="4"/>
      <c r="M134" s="4"/>
      <c r="N134" s="4"/>
      <c r="O134" s="4"/>
      <c r="P134" s="4"/>
      <c r="Q134" s="4"/>
      <c r="R134" s="5"/>
      <c r="S134" s="4"/>
      <c r="T134" s="4"/>
      <c r="U134" s="4"/>
      <c r="V134" s="5"/>
    </row>
    <row r="135" spans="1:22" x14ac:dyDescent="0.2">
      <c r="A135" s="16"/>
      <c r="B135" s="4"/>
      <c r="C135" s="4"/>
      <c r="D135" s="4"/>
      <c r="E135" s="4"/>
      <c r="F135" s="4"/>
      <c r="L135" s="4"/>
      <c r="M135" s="4"/>
      <c r="N135" s="4"/>
      <c r="O135" s="4"/>
      <c r="P135" s="4"/>
      <c r="Q135" s="4"/>
      <c r="R135" s="5"/>
      <c r="S135" s="4"/>
      <c r="T135" s="4"/>
      <c r="U135" s="4"/>
      <c r="V135" s="5"/>
    </row>
    <row r="136" spans="1:22" x14ac:dyDescent="0.2">
      <c r="A136" s="16"/>
      <c r="B136" s="4"/>
      <c r="C136" s="4"/>
      <c r="D136" s="4"/>
      <c r="E136" s="4"/>
      <c r="F136" s="4"/>
      <c r="L136" s="4"/>
      <c r="M136" s="4"/>
      <c r="N136" s="4"/>
      <c r="O136" s="4"/>
      <c r="P136" s="4"/>
      <c r="Q136" s="4"/>
      <c r="R136" s="5"/>
      <c r="S136" s="4"/>
      <c r="T136" s="4"/>
      <c r="U136" s="4"/>
      <c r="V136" s="5"/>
    </row>
    <row r="137" spans="1:22" x14ac:dyDescent="0.2">
      <c r="A137" s="16"/>
      <c r="B137" s="4"/>
      <c r="C137" s="4"/>
      <c r="D137" s="4"/>
      <c r="E137" s="4"/>
      <c r="F137" s="4"/>
      <c r="L137" s="4"/>
      <c r="M137" s="4"/>
      <c r="N137" s="4"/>
      <c r="O137" s="4"/>
      <c r="P137" s="4"/>
      <c r="Q137" s="4"/>
      <c r="R137" s="5"/>
      <c r="S137" s="4"/>
      <c r="T137" s="4"/>
      <c r="U137" s="4"/>
      <c r="V137" s="5"/>
    </row>
    <row r="138" spans="1:22" x14ac:dyDescent="0.2">
      <c r="A138" s="16"/>
      <c r="B138" s="4"/>
      <c r="C138" s="4"/>
      <c r="D138" s="4"/>
      <c r="E138" s="4"/>
      <c r="F138" s="4"/>
      <c r="L138" s="4"/>
      <c r="M138" s="4"/>
      <c r="N138" s="4"/>
      <c r="O138" s="4"/>
      <c r="P138" s="4"/>
      <c r="Q138" s="4"/>
      <c r="R138" s="5"/>
      <c r="S138" s="4"/>
      <c r="T138" s="4"/>
      <c r="U138" s="4"/>
      <c r="V138" s="5"/>
    </row>
    <row r="139" spans="1:22" x14ac:dyDescent="0.2">
      <c r="A139" s="16"/>
      <c r="B139" s="4"/>
      <c r="C139" s="4"/>
      <c r="D139" s="4"/>
      <c r="E139" s="4"/>
      <c r="F139" s="4"/>
      <c r="L139" s="4"/>
      <c r="M139" s="4"/>
      <c r="N139" s="4"/>
      <c r="O139" s="4"/>
      <c r="P139" s="4"/>
      <c r="Q139" s="4"/>
      <c r="R139" s="5"/>
      <c r="S139" s="4"/>
      <c r="T139" s="4"/>
      <c r="U139" s="4"/>
      <c r="V139" s="5"/>
    </row>
    <row r="140" spans="1:22" x14ac:dyDescent="0.2">
      <c r="A140" s="16"/>
      <c r="B140" s="4"/>
      <c r="C140" s="4"/>
      <c r="D140" s="4"/>
      <c r="E140" s="4"/>
      <c r="F140" s="4"/>
      <c r="L140" s="4"/>
      <c r="M140" s="4"/>
      <c r="N140" s="4"/>
      <c r="O140" s="4"/>
      <c r="P140" s="4"/>
      <c r="Q140" s="4"/>
      <c r="R140" s="5"/>
      <c r="S140" s="4"/>
      <c r="T140" s="4"/>
      <c r="U140" s="4"/>
      <c r="V140" s="5"/>
    </row>
    <row r="141" spans="1:22" x14ac:dyDescent="0.2">
      <c r="A141" s="16"/>
      <c r="B141" s="4"/>
      <c r="C141" s="4"/>
      <c r="D141" s="4"/>
      <c r="E141" s="4"/>
      <c r="F141" s="4"/>
      <c r="L141" s="4"/>
      <c r="M141" s="4"/>
      <c r="N141" s="4"/>
      <c r="O141" s="4"/>
      <c r="P141" s="4"/>
      <c r="Q141" s="4"/>
      <c r="R141" s="5"/>
      <c r="S141" s="4"/>
      <c r="T141" s="4"/>
      <c r="U141" s="4"/>
      <c r="V141" s="5"/>
    </row>
    <row r="142" spans="1:22" x14ac:dyDescent="0.2">
      <c r="A142" s="16"/>
      <c r="B142" s="4"/>
      <c r="C142" s="4"/>
      <c r="D142" s="4"/>
      <c r="E142" s="4"/>
      <c r="F142" s="4"/>
      <c r="L142" s="4"/>
      <c r="M142" s="4"/>
      <c r="N142" s="4"/>
      <c r="O142" s="4"/>
      <c r="P142" s="4"/>
      <c r="Q142" s="4"/>
      <c r="R142" s="5"/>
      <c r="S142" s="4"/>
      <c r="T142" s="4"/>
      <c r="U142" s="4"/>
      <c r="V142" s="5"/>
    </row>
    <row r="143" spans="1:22" x14ac:dyDescent="0.2">
      <c r="A143" s="16"/>
      <c r="B143" s="4"/>
      <c r="C143" s="4"/>
      <c r="D143" s="4"/>
      <c r="E143" s="4"/>
      <c r="F143" s="4"/>
      <c r="L143" s="4"/>
      <c r="M143" s="4"/>
      <c r="N143" s="4"/>
      <c r="O143" s="4"/>
      <c r="P143" s="4"/>
      <c r="Q143" s="4"/>
      <c r="R143" s="5"/>
      <c r="S143" s="4"/>
      <c r="T143" s="4"/>
      <c r="U143" s="4"/>
      <c r="V143" s="5"/>
    </row>
    <row r="144" spans="1:22" x14ac:dyDescent="0.2">
      <c r="A144" s="16"/>
      <c r="B144" s="4"/>
      <c r="C144" s="4"/>
      <c r="D144" s="4"/>
      <c r="E144" s="4"/>
      <c r="F144" s="4"/>
      <c r="L144" s="4"/>
      <c r="M144" s="4"/>
      <c r="N144" s="4"/>
      <c r="O144" s="4"/>
      <c r="P144" s="4"/>
      <c r="Q144" s="4"/>
      <c r="R144" s="5"/>
      <c r="S144" s="4"/>
      <c r="T144" s="4"/>
      <c r="U144" s="4"/>
      <c r="V144" s="5"/>
    </row>
    <row r="145" spans="1:22" x14ac:dyDescent="0.2">
      <c r="A145" s="16"/>
      <c r="B145" s="4"/>
      <c r="C145" s="4"/>
      <c r="D145" s="4"/>
      <c r="E145" s="4"/>
      <c r="F145" s="4"/>
      <c r="L145" s="4"/>
      <c r="M145" s="4"/>
      <c r="N145" s="4"/>
      <c r="O145" s="4"/>
      <c r="P145" s="4"/>
      <c r="Q145" s="4"/>
      <c r="R145" s="5"/>
      <c r="S145" s="4"/>
      <c r="T145" s="4"/>
      <c r="U145" s="4"/>
      <c r="V145" s="5"/>
    </row>
    <row r="146" spans="1:22" x14ac:dyDescent="0.2">
      <c r="A146" s="16"/>
      <c r="B146" s="4"/>
      <c r="C146" s="4"/>
      <c r="D146" s="4"/>
      <c r="E146" s="4"/>
      <c r="F146" s="4"/>
      <c r="L146" s="4"/>
      <c r="M146" s="4"/>
      <c r="N146" s="4"/>
      <c r="O146" s="4"/>
      <c r="P146" s="4"/>
      <c r="Q146" s="4"/>
      <c r="R146" s="5"/>
      <c r="S146" s="4"/>
      <c r="T146" s="4"/>
      <c r="U146" s="4"/>
      <c r="V146" s="5"/>
    </row>
    <row r="147" spans="1:22" x14ac:dyDescent="0.2">
      <c r="A147" s="16"/>
      <c r="B147" s="4"/>
      <c r="C147" s="4"/>
      <c r="D147" s="4"/>
      <c r="E147" s="4"/>
      <c r="F147" s="4"/>
      <c r="L147" s="4"/>
      <c r="M147" s="4"/>
      <c r="N147" s="4"/>
      <c r="O147" s="4"/>
      <c r="P147" s="4"/>
      <c r="Q147" s="4"/>
      <c r="R147" s="5"/>
      <c r="S147" s="4"/>
      <c r="T147" s="4"/>
      <c r="U147" s="4"/>
      <c r="V147" s="5"/>
    </row>
    <row r="148" spans="1:22" x14ac:dyDescent="0.2">
      <c r="A148" s="16"/>
      <c r="B148" s="4"/>
      <c r="C148" s="4"/>
      <c r="D148" s="4"/>
      <c r="E148" s="4"/>
      <c r="F148" s="4"/>
      <c r="L148" s="4"/>
      <c r="M148" s="4"/>
      <c r="N148" s="4"/>
      <c r="O148" s="4"/>
      <c r="P148" s="4"/>
      <c r="Q148" s="4"/>
      <c r="R148" s="5"/>
      <c r="S148" s="4"/>
      <c r="T148" s="4"/>
      <c r="U148" s="4"/>
      <c r="V148" s="5"/>
    </row>
    <row r="149" spans="1:22" x14ac:dyDescent="0.2">
      <c r="A149" s="16"/>
      <c r="B149" s="4"/>
      <c r="C149" s="4"/>
      <c r="D149" s="4"/>
      <c r="E149" s="4"/>
      <c r="F149" s="4"/>
      <c r="L149" s="4"/>
      <c r="M149" s="4"/>
      <c r="N149" s="4"/>
      <c r="O149" s="4"/>
      <c r="P149" s="4"/>
      <c r="Q149" s="4"/>
      <c r="R149" s="5"/>
      <c r="S149" s="4"/>
      <c r="T149" s="4"/>
      <c r="U149" s="4"/>
      <c r="V149" s="5"/>
    </row>
    <row r="150" spans="1:22" x14ac:dyDescent="0.2">
      <c r="A150" s="16"/>
      <c r="B150" s="4"/>
      <c r="C150" s="4"/>
      <c r="D150" s="4"/>
      <c r="E150" s="4"/>
      <c r="F150" s="4"/>
      <c r="R150" s="5"/>
      <c r="S150" s="4"/>
      <c r="T150" s="4"/>
      <c r="U150" s="4"/>
      <c r="V150" s="5"/>
    </row>
    <row r="151" spans="1:22" x14ac:dyDescent="0.2">
      <c r="A151" s="16"/>
      <c r="B151" s="4"/>
      <c r="C151" s="4"/>
      <c r="D151" s="4"/>
      <c r="E151" s="4"/>
      <c r="F151" s="4"/>
      <c r="R151" s="5"/>
      <c r="S151" s="4"/>
      <c r="T151" s="4"/>
      <c r="U151" s="4"/>
      <c r="V151" s="5"/>
    </row>
    <row r="152" spans="1:22" x14ac:dyDescent="0.2">
      <c r="A152" s="16"/>
      <c r="B152" s="4"/>
      <c r="C152" s="4"/>
      <c r="D152" s="4"/>
      <c r="E152" s="4"/>
      <c r="F152" s="4"/>
      <c r="R152" s="5"/>
      <c r="S152" s="4"/>
      <c r="T152" s="4"/>
      <c r="U152" s="4"/>
      <c r="V152" s="5"/>
    </row>
    <row r="153" spans="1:22" x14ac:dyDescent="0.2">
      <c r="A153" s="16"/>
      <c r="B153" s="4"/>
      <c r="C153" s="4"/>
      <c r="D153" s="4"/>
      <c r="E153" s="4"/>
      <c r="F153" s="4"/>
      <c r="R153" s="5"/>
      <c r="S153" s="4"/>
      <c r="T153" s="4"/>
      <c r="U153" s="4"/>
      <c r="V153" s="5"/>
    </row>
    <row r="154" spans="1:22" x14ac:dyDescent="0.2">
      <c r="A154" s="16"/>
      <c r="B154" s="4"/>
      <c r="C154" s="4"/>
      <c r="D154" s="4"/>
      <c r="E154" s="4"/>
      <c r="F154" s="4"/>
      <c r="R154" s="5"/>
      <c r="S154" s="4"/>
      <c r="T154" s="4"/>
      <c r="U154" s="4"/>
      <c r="V154" s="5"/>
    </row>
    <row r="155" spans="1:22" x14ac:dyDescent="0.2">
      <c r="A155" s="16"/>
      <c r="B155" s="4"/>
      <c r="C155" s="4"/>
      <c r="D155" s="4"/>
      <c r="E155" s="4"/>
      <c r="F155" s="4"/>
      <c r="R155" s="5"/>
      <c r="S155" s="4"/>
      <c r="T155" s="4"/>
      <c r="U155" s="4"/>
      <c r="V155" s="5"/>
    </row>
    <row r="156" spans="1:22" x14ac:dyDescent="0.2">
      <c r="A156" s="16"/>
      <c r="B156" s="4"/>
      <c r="C156" s="4"/>
      <c r="D156" s="4"/>
      <c r="E156" s="4"/>
      <c r="F156" s="4"/>
      <c r="R156" s="5"/>
      <c r="S156" s="4"/>
      <c r="T156" s="4"/>
      <c r="U156" s="4"/>
      <c r="V156" s="5"/>
    </row>
    <row r="157" spans="1:22" x14ac:dyDescent="0.2">
      <c r="A157" s="16"/>
      <c r="B157" s="4"/>
      <c r="C157" s="4"/>
      <c r="D157" s="4"/>
      <c r="E157" s="4"/>
      <c r="F157" s="4"/>
      <c r="R157" s="5"/>
      <c r="S157" s="4"/>
      <c r="T157" s="4"/>
      <c r="U157" s="4"/>
      <c r="V157" s="5"/>
    </row>
    <row r="158" spans="1:22" x14ac:dyDescent="0.2">
      <c r="A158" s="16"/>
      <c r="B158" s="4"/>
      <c r="C158" s="4"/>
      <c r="D158" s="4"/>
      <c r="E158" s="4"/>
      <c r="F158" s="4"/>
      <c r="R158" s="5"/>
      <c r="S158" s="4"/>
      <c r="T158" s="4"/>
      <c r="U158" s="4"/>
      <c r="V158" s="5"/>
    </row>
    <row r="159" spans="1:22" x14ac:dyDescent="0.2">
      <c r="A159" s="16"/>
      <c r="B159" s="4"/>
      <c r="C159" s="4"/>
      <c r="D159" s="4"/>
      <c r="E159" s="4"/>
      <c r="F159" s="4"/>
      <c r="R159" s="5"/>
      <c r="S159" s="4"/>
      <c r="T159" s="4"/>
      <c r="U159" s="4"/>
      <c r="V159" s="5"/>
    </row>
    <row r="160" spans="1:22" x14ac:dyDescent="0.2">
      <c r="A160" s="16"/>
      <c r="B160" s="4"/>
      <c r="C160" s="4"/>
      <c r="D160" s="4"/>
      <c r="E160" s="4"/>
      <c r="F160" s="4"/>
      <c r="R160" s="5"/>
      <c r="S160" s="4"/>
      <c r="T160" s="4"/>
      <c r="U160" s="4"/>
      <c r="V160" s="5"/>
    </row>
    <row r="161" spans="1:22" x14ac:dyDescent="0.2">
      <c r="A161" s="16"/>
      <c r="B161" s="4"/>
      <c r="C161" s="4"/>
      <c r="D161" s="4"/>
      <c r="E161" s="4"/>
      <c r="F161" s="4"/>
      <c r="R161" s="5"/>
      <c r="S161" s="4"/>
      <c r="T161" s="4"/>
      <c r="U161" s="4"/>
      <c r="V161" s="5"/>
    </row>
    <row r="162" spans="1:22" x14ac:dyDescent="0.2">
      <c r="A162" s="16"/>
      <c r="B162" s="4"/>
      <c r="C162" s="4"/>
      <c r="D162" s="4"/>
      <c r="E162" s="4"/>
      <c r="F162" s="4"/>
      <c r="R162" s="5"/>
      <c r="S162" s="4"/>
      <c r="T162" s="4"/>
      <c r="U162" s="4"/>
      <c r="V162" s="5"/>
    </row>
    <row r="163" spans="1:22" x14ac:dyDescent="0.2">
      <c r="A163" s="16"/>
      <c r="B163" s="4"/>
      <c r="C163" s="4"/>
      <c r="D163" s="4"/>
      <c r="E163" s="4"/>
      <c r="F163" s="4"/>
      <c r="R163" s="5"/>
      <c r="S163" s="4"/>
      <c r="T163" s="4"/>
      <c r="U163" s="4"/>
      <c r="V163" s="5"/>
    </row>
    <row r="164" spans="1:22" x14ac:dyDescent="0.2">
      <c r="A164" s="16"/>
      <c r="B164" s="4"/>
      <c r="C164" s="4"/>
      <c r="D164" s="4"/>
      <c r="E164" s="4"/>
      <c r="F164" s="4"/>
      <c r="R164" s="5"/>
      <c r="S164" s="4"/>
      <c r="T164" s="4"/>
      <c r="U164" s="4"/>
      <c r="V164" s="5"/>
    </row>
    <row r="165" spans="1:22" x14ac:dyDescent="0.2">
      <c r="A165" s="16"/>
      <c r="B165" s="4"/>
      <c r="C165" s="4"/>
      <c r="D165" s="4"/>
      <c r="E165" s="4"/>
      <c r="F165" s="4"/>
      <c r="R165" s="5"/>
      <c r="S165" s="4"/>
      <c r="T165" s="4"/>
      <c r="U165" s="4"/>
      <c r="V165" s="5"/>
    </row>
    <row r="166" spans="1:22" x14ac:dyDescent="0.2">
      <c r="A166" s="16"/>
      <c r="B166" s="4"/>
      <c r="C166" s="4"/>
      <c r="D166" s="4"/>
      <c r="E166" s="4"/>
      <c r="F166" s="4"/>
      <c r="R166" s="5"/>
      <c r="S166" s="4"/>
      <c r="T166" s="4"/>
      <c r="U166" s="4"/>
      <c r="V166" s="5"/>
    </row>
    <row r="167" spans="1:22" x14ac:dyDescent="0.2">
      <c r="A167" s="16"/>
      <c r="B167" s="4"/>
      <c r="C167" s="4"/>
      <c r="D167" s="4"/>
      <c r="E167" s="4"/>
      <c r="F167" s="4"/>
      <c r="R167" s="5"/>
      <c r="S167" s="4"/>
      <c r="T167" s="4"/>
      <c r="U167" s="4"/>
      <c r="V167" s="5"/>
    </row>
    <row r="168" spans="1:22" x14ac:dyDescent="0.2">
      <c r="A168" s="16"/>
      <c r="B168" s="4"/>
      <c r="C168" s="4"/>
      <c r="D168" s="4"/>
      <c r="E168" s="4"/>
      <c r="F168" s="4"/>
      <c r="R168" s="5"/>
      <c r="S168" s="4"/>
      <c r="T168" s="4"/>
      <c r="U168" s="4"/>
      <c r="V168" s="5"/>
    </row>
    <row r="169" spans="1:22" x14ac:dyDescent="0.2">
      <c r="A169" s="16"/>
      <c r="B169" s="4"/>
      <c r="C169" s="4"/>
      <c r="D169" s="4"/>
      <c r="E169" s="4"/>
      <c r="F169" s="4"/>
      <c r="R169" s="5"/>
      <c r="S169" s="4"/>
      <c r="T169" s="4"/>
      <c r="U169" s="4"/>
      <c r="V169" s="5"/>
    </row>
    <row r="170" spans="1:22" x14ac:dyDescent="0.2">
      <c r="A170" s="16"/>
      <c r="B170" s="4"/>
      <c r="C170" s="4"/>
      <c r="D170" s="4"/>
      <c r="E170" s="4"/>
      <c r="F170" s="4"/>
      <c r="R170" s="5"/>
      <c r="S170" s="4"/>
      <c r="T170" s="4"/>
      <c r="U170" s="4"/>
      <c r="V170" s="5"/>
    </row>
    <row r="171" spans="1:22" x14ac:dyDescent="0.2">
      <c r="A171" s="16"/>
      <c r="B171" s="4"/>
      <c r="C171" s="4"/>
      <c r="D171" s="4"/>
      <c r="E171" s="4"/>
      <c r="F171" s="4"/>
      <c r="R171" s="5"/>
      <c r="S171" s="4"/>
      <c r="T171" s="4"/>
      <c r="U171" s="4"/>
      <c r="V171" s="5"/>
    </row>
    <row r="172" spans="1:22" x14ac:dyDescent="0.2">
      <c r="A172" s="16"/>
      <c r="B172" s="4"/>
      <c r="C172" s="4"/>
      <c r="D172" s="4"/>
      <c r="E172" s="4"/>
      <c r="F172" s="4"/>
      <c r="R172" s="5"/>
      <c r="S172" s="4"/>
      <c r="T172" s="4"/>
      <c r="U172" s="4"/>
      <c r="V172" s="5"/>
    </row>
    <row r="173" spans="1:22" x14ac:dyDescent="0.2">
      <c r="A173" s="16"/>
      <c r="B173" s="4"/>
      <c r="C173" s="4"/>
      <c r="D173" s="4"/>
      <c r="E173" s="4"/>
      <c r="F173" s="4"/>
      <c r="R173" s="5"/>
      <c r="S173" s="4"/>
      <c r="T173" s="4"/>
      <c r="U173" s="4"/>
      <c r="V173" s="5"/>
    </row>
    <row r="174" spans="1:22" x14ac:dyDescent="0.2">
      <c r="A174" s="16"/>
      <c r="B174" s="4"/>
      <c r="C174" s="4"/>
      <c r="D174" s="4"/>
      <c r="E174" s="4"/>
      <c r="F174" s="4"/>
      <c r="R174" s="5"/>
      <c r="S174" s="4"/>
      <c r="T174" s="4"/>
      <c r="U174" s="4"/>
      <c r="V174" s="5"/>
    </row>
    <row r="175" spans="1:22" x14ac:dyDescent="0.2">
      <c r="A175" s="16"/>
      <c r="B175" s="4"/>
      <c r="C175" s="4"/>
      <c r="D175" s="4"/>
      <c r="E175" s="4"/>
      <c r="F175" s="4"/>
      <c r="R175" s="5"/>
      <c r="S175" s="4"/>
      <c r="T175" s="4"/>
      <c r="U175" s="4"/>
      <c r="V175" s="5"/>
    </row>
    <row r="176" spans="1:22" x14ac:dyDescent="0.2">
      <c r="A176" s="16"/>
      <c r="B176" s="4"/>
      <c r="C176" s="4"/>
      <c r="D176" s="4"/>
      <c r="E176" s="4"/>
      <c r="F176" s="4"/>
      <c r="R176" s="5"/>
      <c r="S176" s="4"/>
      <c r="T176" s="4"/>
      <c r="U176" s="4"/>
      <c r="V176" s="5"/>
    </row>
    <row r="177" spans="1:22" x14ac:dyDescent="0.2">
      <c r="A177" s="16"/>
      <c r="B177" s="4"/>
      <c r="C177" s="4"/>
      <c r="D177" s="4"/>
      <c r="E177" s="4"/>
      <c r="F177" s="4"/>
      <c r="R177" s="5"/>
      <c r="S177" s="4"/>
      <c r="T177" s="4"/>
      <c r="U177" s="4"/>
      <c r="V177" s="5"/>
    </row>
    <row r="178" spans="1:22" x14ac:dyDescent="0.2">
      <c r="A178" s="16"/>
      <c r="B178" s="4"/>
      <c r="C178" s="4"/>
      <c r="D178" s="4"/>
      <c r="E178" s="4"/>
      <c r="F178" s="4"/>
      <c r="R178" s="5"/>
      <c r="S178" s="4"/>
      <c r="T178" s="4"/>
      <c r="U178" s="4"/>
      <c r="V178" s="5"/>
    </row>
    <row r="179" spans="1:22" x14ac:dyDescent="0.2">
      <c r="A179" s="16"/>
      <c r="B179" s="4"/>
      <c r="C179" s="4"/>
      <c r="D179" s="4"/>
      <c r="E179" s="4"/>
      <c r="F179" s="4"/>
      <c r="R179" s="5"/>
      <c r="S179" s="4"/>
      <c r="T179" s="4"/>
      <c r="U179" s="4"/>
      <c r="V179" s="5"/>
    </row>
    <row r="180" spans="1:22" x14ac:dyDescent="0.2">
      <c r="A180" s="16"/>
      <c r="B180" s="4"/>
      <c r="C180" s="4"/>
      <c r="D180" s="4"/>
      <c r="E180" s="4"/>
      <c r="F180" s="4"/>
      <c r="R180" s="5"/>
      <c r="S180" s="4"/>
      <c r="T180" s="4"/>
      <c r="U180" s="4"/>
      <c r="V180" s="5"/>
    </row>
    <row r="181" spans="1:22" x14ac:dyDescent="0.2">
      <c r="A181" s="16"/>
      <c r="B181" s="4"/>
      <c r="C181" s="4"/>
      <c r="D181" s="4"/>
      <c r="E181" s="4"/>
      <c r="F181" s="4"/>
      <c r="R181" s="5"/>
      <c r="S181" s="4"/>
      <c r="T181" s="4"/>
      <c r="U181" s="4"/>
      <c r="V181" s="5"/>
    </row>
    <row r="182" spans="1:22" x14ac:dyDescent="0.2">
      <c r="A182" s="16"/>
      <c r="B182" s="4"/>
      <c r="C182" s="4"/>
      <c r="D182" s="4"/>
      <c r="E182" s="4"/>
      <c r="F182" s="4"/>
      <c r="R182" s="5"/>
      <c r="S182" s="4"/>
      <c r="T182" s="4"/>
      <c r="U182" s="4"/>
      <c r="V182" s="5"/>
    </row>
    <row r="183" spans="1:22" x14ac:dyDescent="0.2">
      <c r="A183" s="16"/>
      <c r="B183" s="4"/>
      <c r="C183" s="4"/>
      <c r="D183" s="4"/>
      <c r="E183" s="4"/>
      <c r="F183" s="4"/>
      <c r="R183" s="5"/>
      <c r="S183" s="4"/>
      <c r="T183" s="4"/>
      <c r="U183" s="4"/>
      <c r="V183" s="5"/>
    </row>
    <row r="184" spans="1:22" x14ac:dyDescent="0.2">
      <c r="A184" s="16"/>
      <c r="B184" s="4"/>
      <c r="C184" s="4"/>
      <c r="D184" s="4"/>
      <c r="E184" s="4"/>
      <c r="F184" s="4"/>
      <c r="R184" s="5"/>
      <c r="S184" s="4"/>
      <c r="T184" s="4"/>
      <c r="U184" s="4"/>
      <c r="V184" s="5"/>
    </row>
    <row r="185" spans="1:22" x14ac:dyDescent="0.2">
      <c r="A185" s="16"/>
      <c r="B185" s="4"/>
      <c r="C185" s="4"/>
      <c r="D185" s="4"/>
      <c r="E185" s="4"/>
      <c r="F185" s="4"/>
      <c r="R185" s="5"/>
      <c r="S185" s="4"/>
      <c r="T185" s="4"/>
      <c r="U185" s="4"/>
      <c r="V185" s="5"/>
    </row>
    <row r="186" spans="1:22" x14ac:dyDescent="0.2">
      <c r="A186" s="16"/>
      <c r="B186" s="4"/>
      <c r="C186" s="4"/>
      <c r="D186" s="4"/>
      <c r="E186" s="4"/>
      <c r="F186" s="4"/>
      <c r="R186" s="5"/>
      <c r="S186" s="4"/>
      <c r="T186" s="4"/>
      <c r="U186" s="4"/>
      <c r="V186" s="5"/>
    </row>
    <row r="187" spans="1:22" x14ac:dyDescent="0.2">
      <c r="A187" s="16"/>
      <c r="B187" s="4"/>
      <c r="C187" s="4"/>
      <c r="D187" s="4"/>
      <c r="E187" s="4"/>
      <c r="F187" s="4"/>
      <c r="R187" s="5"/>
      <c r="S187" s="4"/>
      <c r="T187" s="4"/>
      <c r="U187" s="4"/>
      <c r="V187" s="5"/>
    </row>
    <row r="188" spans="1:22" x14ac:dyDescent="0.2">
      <c r="A188" s="16"/>
      <c r="B188" s="4"/>
      <c r="C188" s="4"/>
      <c r="D188" s="4"/>
      <c r="E188" s="4"/>
      <c r="F188" s="4"/>
      <c r="R188" s="5"/>
      <c r="S188" s="4"/>
      <c r="T188" s="4"/>
      <c r="U188" s="4"/>
      <c r="V188" s="5"/>
    </row>
    <row r="189" spans="1:22" x14ac:dyDescent="0.2">
      <c r="A189" s="16"/>
      <c r="B189" s="4"/>
      <c r="C189" s="4"/>
      <c r="D189" s="4"/>
      <c r="E189" s="4"/>
      <c r="F189" s="4"/>
      <c r="R189" s="5"/>
      <c r="S189" s="4"/>
      <c r="T189" s="4"/>
      <c r="U189" s="4"/>
      <c r="V189" s="5"/>
    </row>
    <row r="190" spans="1:22" x14ac:dyDescent="0.2">
      <c r="A190" s="16"/>
      <c r="B190" s="4"/>
      <c r="C190" s="4"/>
      <c r="D190" s="4"/>
      <c r="E190" s="4"/>
      <c r="F190" s="4"/>
      <c r="R190" s="5"/>
      <c r="S190" s="4"/>
      <c r="T190" s="4"/>
      <c r="U190" s="4"/>
      <c r="V190" s="5"/>
    </row>
    <row r="191" spans="1:22" x14ac:dyDescent="0.2">
      <c r="A191" s="16"/>
      <c r="B191" s="4"/>
      <c r="C191" s="4"/>
      <c r="D191" s="4"/>
      <c r="E191" s="4"/>
      <c r="F191" s="4"/>
      <c r="R191" s="5"/>
      <c r="S191" s="4"/>
      <c r="T191" s="4"/>
      <c r="U191" s="4"/>
      <c r="V191" s="5"/>
    </row>
    <row r="192" spans="1:22" x14ac:dyDescent="0.2">
      <c r="A192" s="16"/>
      <c r="B192" s="4"/>
      <c r="C192" s="4"/>
      <c r="D192" s="4"/>
      <c r="E192" s="4"/>
      <c r="F192" s="4"/>
      <c r="R192" s="5"/>
      <c r="S192" s="4"/>
      <c r="T192" s="4"/>
      <c r="U192" s="4"/>
      <c r="V192" s="5"/>
    </row>
    <row r="193" spans="1:22" x14ac:dyDescent="0.2">
      <c r="A193" s="16"/>
      <c r="B193" s="4"/>
      <c r="C193" s="4"/>
      <c r="D193" s="4"/>
      <c r="E193" s="4"/>
      <c r="F193" s="4"/>
      <c r="R193" s="5"/>
      <c r="S193" s="4"/>
      <c r="T193" s="4"/>
      <c r="U193" s="4"/>
      <c r="V193" s="5"/>
    </row>
    <row r="194" spans="1:22" x14ac:dyDescent="0.2">
      <c r="A194" s="16"/>
      <c r="B194" s="4"/>
      <c r="C194" s="4"/>
      <c r="D194" s="4"/>
      <c r="E194" s="4"/>
      <c r="F194" s="4"/>
      <c r="R194" s="5"/>
      <c r="S194" s="4"/>
      <c r="T194" s="4"/>
      <c r="U194" s="4"/>
      <c r="V194" s="5"/>
    </row>
    <row r="195" spans="1:22" x14ac:dyDescent="0.2">
      <c r="A195" s="16"/>
      <c r="B195" s="4"/>
      <c r="C195" s="4"/>
      <c r="D195" s="4"/>
      <c r="E195" s="4"/>
      <c r="F195" s="4"/>
      <c r="R195" s="5"/>
      <c r="S195" s="4"/>
      <c r="T195" s="4"/>
      <c r="U195" s="4"/>
      <c r="V195" s="5"/>
    </row>
    <row r="196" spans="1:22" x14ac:dyDescent="0.2">
      <c r="A196" s="16"/>
      <c r="B196" s="4"/>
      <c r="C196" s="4"/>
      <c r="D196" s="4"/>
      <c r="E196" s="4"/>
      <c r="F196" s="4"/>
      <c r="R196" s="5"/>
      <c r="S196" s="4"/>
      <c r="T196" s="4"/>
      <c r="U196" s="4"/>
      <c r="V196" s="5"/>
    </row>
    <row r="197" spans="1:22" x14ac:dyDescent="0.2">
      <c r="A197" s="16"/>
      <c r="B197" s="4"/>
      <c r="C197" s="4"/>
      <c r="D197" s="4"/>
      <c r="E197" s="4"/>
      <c r="F197" s="4"/>
      <c r="R197" s="5"/>
      <c r="S197" s="4"/>
      <c r="T197" s="4"/>
      <c r="U197" s="4"/>
      <c r="V197" s="5"/>
    </row>
    <row r="198" spans="1:22" x14ac:dyDescent="0.2">
      <c r="A198" s="16"/>
      <c r="B198" s="4"/>
      <c r="C198" s="4"/>
      <c r="D198" s="4"/>
      <c r="E198" s="4"/>
      <c r="F198" s="4"/>
      <c r="R198" s="5"/>
      <c r="S198" s="4"/>
      <c r="T198" s="4"/>
      <c r="U198" s="4"/>
      <c r="V198" s="5"/>
    </row>
    <row r="199" spans="1:22" x14ac:dyDescent="0.2">
      <c r="A199" s="16"/>
      <c r="B199" s="4"/>
      <c r="C199" s="4"/>
      <c r="D199" s="4"/>
      <c r="E199" s="4"/>
      <c r="F199" s="4"/>
      <c r="R199" s="5"/>
      <c r="S199" s="4"/>
      <c r="T199" s="4"/>
      <c r="U199" s="4"/>
      <c r="V199" s="5"/>
    </row>
    <row r="200" spans="1:22" x14ac:dyDescent="0.2">
      <c r="A200" s="16"/>
      <c r="B200" s="4"/>
      <c r="C200" s="4"/>
      <c r="D200" s="4"/>
      <c r="E200" s="4"/>
      <c r="F200" s="4"/>
      <c r="R200" s="5"/>
      <c r="S200" s="4"/>
      <c r="T200" s="4"/>
      <c r="U200" s="4"/>
      <c r="V200" s="5"/>
    </row>
    <row r="201" spans="1:22" x14ac:dyDescent="0.2">
      <c r="A201" s="16"/>
      <c r="B201" s="4"/>
      <c r="C201" s="4"/>
      <c r="D201" s="4"/>
      <c r="E201" s="4"/>
      <c r="F201" s="4"/>
      <c r="R201" s="5"/>
      <c r="S201" s="4"/>
      <c r="T201" s="4"/>
      <c r="U201" s="4"/>
      <c r="V201" s="5"/>
    </row>
    <row r="202" spans="1:22" x14ac:dyDescent="0.2">
      <c r="A202" s="16"/>
      <c r="B202" s="4"/>
      <c r="C202" s="4"/>
      <c r="D202" s="4"/>
      <c r="E202" s="4"/>
      <c r="F202" s="4"/>
      <c r="R202" s="5"/>
      <c r="S202" s="4"/>
      <c r="T202" s="4"/>
      <c r="U202" s="4"/>
      <c r="V202" s="5"/>
    </row>
    <row r="203" spans="1:22" x14ac:dyDescent="0.2">
      <c r="A203" s="16"/>
      <c r="B203" s="4"/>
      <c r="C203" s="4"/>
      <c r="D203" s="4"/>
      <c r="E203" s="4"/>
      <c r="F203" s="4"/>
      <c r="R203" s="5"/>
      <c r="S203" s="4"/>
      <c r="T203" s="4"/>
      <c r="U203" s="4"/>
      <c r="V203" s="5"/>
    </row>
    <row r="204" spans="1:22" x14ac:dyDescent="0.2">
      <c r="A204" s="16"/>
      <c r="B204" s="4"/>
      <c r="C204" s="4"/>
      <c r="D204" s="4"/>
      <c r="E204" s="4"/>
      <c r="F204" s="4"/>
      <c r="R204" s="5"/>
      <c r="S204" s="4"/>
      <c r="U204" s="4"/>
      <c r="V204" s="5"/>
    </row>
    <row r="205" spans="1:22" x14ac:dyDescent="0.2">
      <c r="A205" s="16"/>
      <c r="B205" s="4"/>
      <c r="C205" s="4"/>
      <c r="D205" s="4"/>
      <c r="E205" s="4"/>
      <c r="F205" s="4"/>
      <c r="R205" s="5"/>
      <c r="S205" s="4"/>
      <c r="U205" s="4"/>
      <c r="V205" s="5"/>
    </row>
    <row r="206" spans="1:22" x14ac:dyDescent="0.2">
      <c r="A206" s="16"/>
      <c r="B206" s="4"/>
      <c r="C206" s="4"/>
      <c r="D206" s="4"/>
      <c r="E206" s="4"/>
      <c r="F206" s="4"/>
      <c r="R206" s="5"/>
      <c r="S206" s="4"/>
      <c r="U206" s="4"/>
      <c r="V206" s="5"/>
    </row>
    <row r="207" spans="1:22" x14ac:dyDescent="0.2">
      <c r="A207" s="16"/>
      <c r="B207" s="4"/>
      <c r="C207" s="4"/>
      <c r="D207" s="4"/>
      <c r="E207" s="4"/>
      <c r="F207" s="4"/>
      <c r="R207" s="5"/>
      <c r="S207" s="4"/>
      <c r="U207" s="4"/>
      <c r="V207" s="5"/>
    </row>
    <row r="208" spans="1:22" x14ac:dyDescent="0.2">
      <c r="A208" s="16"/>
      <c r="B208" s="4"/>
      <c r="C208" s="4"/>
      <c r="D208" s="4"/>
      <c r="E208" s="4"/>
      <c r="F208" s="4"/>
      <c r="R208" s="5"/>
      <c r="S208" s="4"/>
      <c r="U208" s="4"/>
      <c r="V208" s="5"/>
    </row>
    <row r="209" spans="1:22" x14ac:dyDescent="0.2">
      <c r="A209" s="16"/>
      <c r="B209" s="4"/>
      <c r="C209" s="4"/>
      <c r="D209" s="4"/>
      <c r="E209" s="4"/>
      <c r="F209" s="4"/>
      <c r="R209" s="5"/>
      <c r="S209" s="4"/>
      <c r="V209" s="5"/>
    </row>
    <row r="210" spans="1:22" x14ac:dyDescent="0.2">
      <c r="A210" s="16"/>
      <c r="B210" s="4"/>
      <c r="C210" s="4"/>
      <c r="D210" s="4"/>
      <c r="E210" s="4"/>
      <c r="F210" s="4"/>
      <c r="R210" s="5"/>
      <c r="S210" s="4"/>
      <c r="V210" s="5"/>
    </row>
    <row r="211" spans="1:22" x14ac:dyDescent="0.2">
      <c r="A211" s="16"/>
      <c r="B211" s="4"/>
      <c r="C211" s="4"/>
      <c r="D211" s="4"/>
      <c r="E211" s="4"/>
      <c r="F211" s="4"/>
      <c r="R211" s="5"/>
      <c r="S211" s="4"/>
      <c r="V211" s="5"/>
    </row>
    <row r="212" spans="1:22" x14ac:dyDescent="0.2">
      <c r="A212" s="16"/>
      <c r="B212" s="4"/>
      <c r="C212" s="4"/>
      <c r="D212" s="4"/>
      <c r="E212" s="4"/>
      <c r="F212" s="4"/>
      <c r="R212" s="5"/>
      <c r="S212" s="4"/>
      <c r="V212" s="5"/>
    </row>
    <row r="213" spans="1:22" x14ac:dyDescent="0.2">
      <c r="A213" s="16"/>
      <c r="B213" s="4"/>
      <c r="C213" s="4"/>
      <c r="D213" s="4"/>
      <c r="E213" s="4"/>
      <c r="F213" s="4"/>
      <c r="R213" s="5"/>
      <c r="S213" s="4"/>
      <c r="V213" s="5"/>
    </row>
    <row r="214" spans="1:22" x14ac:dyDescent="0.2">
      <c r="A214" s="36"/>
      <c r="B214" s="36"/>
      <c r="C214" s="36"/>
      <c r="D214" s="36"/>
      <c r="E214" s="36"/>
      <c r="F214" s="36"/>
      <c r="G214" s="36"/>
      <c r="H214" s="36"/>
      <c r="I214" s="36"/>
      <c r="J214" s="36"/>
      <c r="K214" s="36"/>
      <c r="L214" s="36"/>
      <c r="M214" s="36"/>
      <c r="N214" s="36"/>
      <c r="O214" s="36"/>
      <c r="P214" s="36"/>
      <c r="Q214" s="36"/>
      <c r="R214" s="36"/>
      <c r="S214" s="36"/>
      <c r="T214" s="36"/>
      <c r="U214" s="36"/>
      <c r="V214" s="36"/>
    </row>
    <row r="215" spans="1:22" x14ac:dyDescent="0.2">
      <c r="A215" s="36"/>
      <c r="B215" s="36"/>
      <c r="C215" s="36"/>
      <c r="D215" s="36"/>
      <c r="E215" s="36"/>
      <c r="F215" s="36"/>
      <c r="G215" s="36"/>
      <c r="H215" s="36"/>
      <c r="I215" s="36"/>
      <c r="J215" s="36"/>
      <c r="K215" s="36"/>
      <c r="L215" s="36"/>
      <c r="M215" s="36"/>
      <c r="N215" s="36"/>
      <c r="O215" s="36"/>
      <c r="P215" s="36"/>
      <c r="Q215" s="36"/>
      <c r="R215" s="36"/>
      <c r="S215" s="36"/>
      <c r="T215" s="36"/>
      <c r="U215" s="36"/>
      <c r="V215" s="36"/>
    </row>
    <row r="216" spans="1:22" x14ac:dyDescent="0.2">
      <c r="A216" s="36"/>
      <c r="B216" s="36"/>
      <c r="C216" s="36"/>
      <c r="D216" s="36"/>
      <c r="E216" s="36"/>
      <c r="F216" s="36"/>
      <c r="G216" s="36"/>
      <c r="H216" s="36"/>
      <c r="I216" s="36"/>
      <c r="J216" s="36"/>
      <c r="K216" s="36"/>
      <c r="L216" s="36"/>
      <c r="M216" s="36"/>
      <c r="N216" s="36"/>
      <c r="O216" s="36"/>
      <c r="P216" s="36"/>
      <c r="Q216" s="36"/>
      <c r="R216" s="36"/>
      <c r="S216" s="36"/>
      <c r="T216" s="36"/>
      <c r="U216" s="36"/>
      <c r="V216" s="36"/>
    </row>
    <row r="217" spans="1:22" x14ac:dyDescent="0.2">
      <c r="A217" s="36"/>
      <c r="B217" s="36"/>
      <c r="C217" s="36"/>
      <c r="D217" s="36"/>
      <c r="E217" s="36"/>
      <c r="F217" s="36"/>
      <c r="G217" s="36"/>
      <c r="H217" s="36"/>
      <c r="I217" s="36"/>
      <c r="J217" s="36"/>
      <c r="K217" s="36"/>
      <c r="L217" s="36"/>
      <c r="M217" s="36"/>
      <c r="N217" s="36"/>
      <c r="O217" s="36"/>
      <c r="P217" s="36"/>
      <c r="Q217" s="36"/>
      <c r="R217" s="36"/>
      <c r="S217" s="36"/>
      <c r="T217" s="36"/>
      <c r="U217" s="36"/>
      <c r="V217" s="36"/>
    </row>
    <row r="218" spans="1:22" x14ac:dyDescent="0.2">
      <c r="A218" s="36" t="s">
        <v>246</v>
      </c>
      <c r="B218" s="36"/>
      <c r="C218" s="36"/>
      <c r="D218" s="36"/>
      <c r="E218" s="36"/>
      <c r="F218" s="36"/>
      <c r="G218" s="36"/>
      <c r="H218" s="36"/>
      <c r="I218" s="36"/>
      <c r="J218" s="36"/>
      <c r="K218" s="36"/>
      <c r="L218" s="36"/>
      <c r="M218" s="36"/>
      <c r="N218" s="36"/>
      <c r="O218" s="36"/>
      <c r="P218" s="36"/>
      <c r="Q218" s="36"/>
      <c r="R218" s="36"/>
      <c r="S218" s="36"/>
      <c r="T218" s="36"/>
      <c r="U218" s="36"/>
      <c r="V218" s="36"/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94C8AE-A22D-FD48-BA4F-B0DEEEC8C7AB}">
  <sheetPr codeName="Sheet118"/>
  <dimension ref="A1:V267"/>
  <sheetViews>
    <sheetView workbookViewId="0">
      <selection activeCell="F17" sqref="F17"/>
    </sheetView>
  </sheetViews>
  <sheetFormatPr baseColWidth="10" defaultRowHeight="16" x14ac:dyDescent="0.2"/>
  <cols>
    <col min="5" max="5" width="16.5" customWidth="1"/>
    <col min="6" max="6" width="18.5" customWidth="1"/>
    <col min="10" max="10" width="13.5" customWidth="1"/>
    <col min="11" max="11" width="13.33203125" bestFit="1" customWidth="1"/>
  </cols>
  <sheetData>
    <row r="1" spans="1:22" x14ac:dyDescent="0.2">
      <c r="A1" s="36"/>
      <c r="B1" s="80" t="s">
        <v>5</v>
      </c>
      <c r="C1" s="80"/>
      <c r="D1" s="80"/>
      <c r="E1" s="80"/>
      <c r="F1" s="80"/>
      <c r="G1" s="81" t="s">
        <v>6</v>
      </c>
      <c r="H1" s="81"/>
      <c r="I1" s="81"/>
      <c r="J1" s="81"/>
      <c r="K1" s="81"/>
      <c r="L1" s="82" t="s">
        <v>15</v>
      </c>
      <c r="M1" s="82"/>
      <c r="N1" s="82"/>
      <c r="O1" s="82"/>
      <c r="P1" s="82"/>
      <c r="Q1" s="82"/>
      <c r="R1" s="82"/>
      <c r="S1" s="82"/>
      <c r="T1" s="82"/>
      <c r="U1" s="82"/>
      <c r="V1" s="36"/>
    </row>
    <row r="2" spans="1:22" x14ac:dyDescent="0.2">
      <c r="A2" s="37" t="s">
        <v>4</v>
      </c>
      <c r="B2" s="38" t="s">
        <v>0</v>
      </c>
      <c r="C2" s="38" t="s">
        <v>1</v>
      </c>
      <c r="D2" s="38" t="s">
        <v>10</v>
      </c>
      <c r="E2" s="38" t="s">
        <v>11</v>
      </c>
      <c r="F2" s="38" t="s">
        <v>7</v>
      </c>
      <c r="G2" s="38" t="s">
        <v>8</v>
      </c>
      <c r="H2" s="38" t="s">
        <v>9</v>
      </c>
      <c r="I2" s="38" t="s">
        <v>10</v>
      </c>
      <c r="J2" s="38" t="s">
        <v>11</v>
      </c>
      <c r="K2" s="38" t="s">
        <v>7</v>
      </c>
      <c r="L2" s="38" t="s">
        <v>17</v>
      </c>
      <c r="M2" s="38" t="s">
        <v>18</v>
      </c>
      <c r="N2" s="38" t="s">
        <v>234</v>
      </c>
      <c r="O2" s="38" t="s">
        <v>235</v>
      </c>
      <c r="P2" s="38" t="s">
        <v>19</v>
      </c>
      <c r="Q2" s="38" t="s">
        <v>20</v>
      </c>
      <c r="R2" s="38" t="s">
        <v>12</v>
      </c>
      <c r="S2" s="38" t="s">
        <v>3</v>
      </c>
      <c r="T2" s="38" t="s">
        <v>252</v>
      </c>
      <c r="U2" s="38" t="s">
        <v>253</v>
      </c>
      <c r="V2" s="38" t="s">
        <v>236</v>
      </c>
    </row>
    <row r="3" spans="1:22" x14ac:dyDescent="0.2">
      <c r="A3" s="16" t="s">
        <v>357</v>
      </c>
      <c r="B3" s="4">
        <v>5700</v>
      </c>
      <c r="C3" s="4">
        <v>36340</v>
      </c>
      <c r="D3" s="4">
        <v>-30640</v>
      </c>
      <c r="E3" s="4">
        <v>-2473810000</v>
      </c>
      <c r="F3" s="4">
        <f t="shared" ref="F3:F11" si="0">E3+F4</f>
        <v>-888567427692</v>
      </c>
      <c r="G3" s="4">
        <v>0</v>
      </c>
      <c r="H3" s="4">
        <v>0</v>
      </c>
      <c r="I3" s="4">
        <v>0</v>
      </c>
      <c r="J3" s="4">
        <v>-3083200000</v>
      </c>
      <c r="K3" s="4">
        <f t="shared" ref="K3:K11" si="1">J3+K4</f>
        <v>218408848000</v>
      </c>
      <c r="L3" s="4">
        <v>236</v>
      </c>
      <c r="M3" s="4">
        <v>626</v>
      </c>
      <c r="N3" s="4">
        <v>26</v>
      </c>
      <c r="O3" s="4">
        <v>52</v>
      </c>
      <c r="P3" s="4">
        <v>170900</v>
      </c>
      <c r="Q3" s="4">
        <v>392200</v>
      </c>
      <c r="R3" s="5">
        <v>-1.37E-2</v>
      </c>
      <c r="S3" s="4">
        <v>675700</v>
      </c>
      <c r="T3" s="4">
        <f t="shared" ref="T3:T38" si="2">AVERAGE(S4:S13)</f>
        <v>1019170</v>
      </c>
      <c r="U3" s="4">
        <f t="shared" ref="U3:U11" si="3">MIN(S4:S8)</f>
        <v>747700</v>
      </c>
      <c r="V3" s="5">
        <v>1.49E-2</v>
      </c>
    </row>
    <row r="4" spans="1:22" x14ac:dyDescent="0.2">
      <c r="A4" s="16" t="s">
        <v>356</v>
      </c>
      <c r="B4" s="4">
        <v>23500</v>
      </c>
      <c r="C4" s="4">
        <v>65900</v>
      </c>
      <c r="D4" s="4">
        <v>-42400</v>
      </c>
      <c r="E4" s="4">
        <v>-3458020000</v>
      </c>
      <c r="F4" s="4">
        <f t="shared" si="0"/>
        <v>-886093617692</v>
      </c>
      <c r="G4" s="4">
        <v>31400</v>
      </c>
      <c r="H4" s="4">
        <v>20900</v>
      </c>
      <c r="I4" s="4">
        <v>10500</v>
      </c>
      <c r="J4" s="4">
        <v>832330000</v>
      </c>
      <c r="K4" s="4">
        <f t="shared" si="1"/>
        <v>221492048000</v>
      </c>
      <c r="L4" s="4">
        <v>722</v>
      </c>
      <c r="M4" s="4">
        <v>713</v>
      </c>
      <c r="N4" s="4">
        <v>104</v>
      </c>
      <c r="O4" s="4">
        <v>121</v>
      </c>
      <c r="P4" s="4">
        <v>691600</v>
      </c>
      <c r="Q4" s="4">
        <v>685300</v>
      </c>
      <c r="R4" s="5">
        <v>-7.4000000000000003E-3</v>
      </c>
      <c r="S4" s="4">
        <v>1384300</v>
      </c>
      <c r="T4" s="4">
        <f t="shared" si="2"/>
        <v>1004240</v>
      </c>
      <c r="U4" s="4">
        <f t="shared" si="3"/>
        <v>616400</v>
      </c>
      <c r="V4" s="5">
        <v>3.3700000000000001E-2</v>
      </c>
    </row>
    <row r="5" spans="1:22" x14ac:dyDescent="0.2">
      <c r="A5" s="16" t="s">
        <v>355</v>
      </c>
      <c r="B5" s="4">
        <v>35800</v>
      </c>
      <c r="C5" s="4">
        <v>57000</v>
      </c>
      <c r="D5" s="4">
        <v>-21200</v>
      </c>
      <c r="E5" s="4">
        <v>-1737730000</v>
      </c>
      <c r="F5" s="4">
        <f t="shared" si="0"/>
        <v>-882635597692</v>
      </c>
      <c r="G5" s="4">
        <v>110000</v>
      </c>
      <c r="H5" s="4">
        <v>12700</v>
      </c>
      <c r="I5" s="4">
        <v>97300</v>
      </c>
      <c r="J5" s="4">
        <v>7946650000</v>
      </c>
      <c r="K5" s="4">
        <f t="shared" si="1"/>
        <v>220659718000</v>
      </c>
      <c r="L5" s="4">
        <v>773</v>
      </c>
      <c r="M5" s="4">
        <v>561</v>
      </c>
      <c r="N5" s="4">
        <v>50</v>
      </c>
      <c r="O5" s="4">
        <v>50</v>
      </c>
      <c r="P5" s="4">
        <v>388100</v>
      </c>
      <c r="Q5" s="4">
        <v>311600</v>
      </c>
      <c r="R5" s="5">
        <v>-3.5999999999999999E-3</v>
      </c>
      <c r="S5" s="4">
        <v>751900</v>
      </c>
      <c r="T5" s="4">
        <f t="shared" si="2"/>
        <v>1022920</v>
      </c>
      <c r="U5" s="4">
        <f t="shared" si="3"/>
        <v>616400</v>
      </c>
      <c r="V5" s="5">
        <v>1.5800000000000002E-2</v>
      </c>
    </row>
    <row r="6" spans="1:22" x14ac:dyDescent="0.2">
      <c r="A6" s="16" t="s">
        <v>354</v>
      </c>
      <c r="B6" s="4">
        <v>6816</v>
      </c>
      <c r="C6" s="4">
        <v>89300</v>
      </c>
      <c r="D6" s="4">
        <v>-82484</v>
      </c>
      <c r="E6" s="4">
        <v>-6802800000</v>
      </c>
      <c r="F6" s="4">
        <f t="shared" si="0"/>
        <v>-880897867692</v>
      </c>
      <c r="G6" s="4">
        <v>515800</v>
      </c>
      <c r="H6" s="4">
        <v>70600</v>
      </c>
      <c r="I6" s="4">
        <v>445200</v>
      </c>
      <c r="J6" s="4">
        <v>36638926000</v>
      </c>
      <c r="K6" s="4">
        <f t="shared" si="1"/>
        <v>212713068000</v>
      </c>
      <c r="L6" s="4">
        <v>870</v>
      </c>
      <c r="M6" s="4">
        <v>989</v>
      </c>
      <c r="N6" s="4">
        <v>185</v>
      </c>
      <c r="O6" s="4">
        <v>118</v>
      </c>
      <c r="P6" s="4">
        <v>905700</v>
      </c>
      <c r="Q6" s="4">
        <v>690100</v>
      </c>
      <c r="R6" s="5">
        <v>-8.5000000000000006E-3</v>
      </c>
      <c r="S6" s="4">
        <v>1761700</v>
      </c>
      <c r="T6" s="4">
        <f t="shared" si="2"/>
        <v>992980</v>
      </c>
      <c r="U6" s="4">
        <f t="shared" si="3"/>
        <v>616400</v>
      </c>
      <c r="V6" s="5">
        <v>1.9199999999999998E-2</v>
      </c>
    </row>
    <row r="7" spans="1:22" x14ac:dyDescent="0.2">
      <c r="A7" s="16" t="s">
        <v>353</v>
      </c>
      <c r="B7" s="4">
        <v>43404</v>
      </c>
      <c r="C7" s="4">
        <v>155900</v>
      </c>
      <c r="D7" s="4">
        <v>-112496</v>
      </c>
      <c r="E7" s="4">
        <v>-9211290000</v>
      </c>
      <c r="F7" s="4">
        <f t="shared" si="0"/>
        <v>-874095067692</v>
      </c>
      <c r="G7" s="4">
        <v>75504</v>
      </c>
      <c r="H7" s="4">
        <v>126300</v>
      </c>
      <c r="I7" s="4">
        <v>-50796</v>
      </c>
      <c r="J7" s="4">
        <v>-4068038000</v>
      </c>
      <c r="K7" s="4">
        <f t="shared" si="1"/>
        <v>176074142000</v>
      </c>
      <c r="L7" s="4">
        <v>1067</v>
      </c>
      <c r="M7" s="4">
        <v>805</v>
      </c>
      <c r="N7" s="4">
        <v>150</v>
      </c>
      <c r="O7" s="4">
        <v>102</v>
      </c>
      <c r="P7" s="4">
        <v>863800</v>
      </c>
      <c r="Q7" s="4">
        <v>637900</v>
      </c>
      <c r="R7" s="5">
        <v>2.3599999999999999E-2</v>
      </c>
      <c r="S7" s="4">
        <v>1742200</v>
      </c>
      <c r="T7" s="4">
        <f t="shared" si="2"/>
        <v>917410</v>
      </c>
      <c r="U7" s="4">
        <f t="shared" si="3"/>
        <v>596500</v>
      </c>
      <c r="V7" s="5">
        <v>3.27E-2</v>
      </c>
    </row>
    <row r="8" spans="1:22" x14ac:dyDescent="0.2">
      <c r="A8" s="16" t="s">
        <v>352</v>
      </c>
      <c r="B8" s="4">
        <v>19900</v>
      </c>
      <c r="C8" s="4">
        <v>17796</v>
      </c>
      <c r="D8" s="4">
        <v>2104</v>
      </c>
      <c r="E8" s="4">
        <v>172310000</v>
      </c>
      <c r="F8" s="4">
        <f t="shared" si="0"/>
        <v>-864883777692</v>
      </c>
      <c r="G8" s="4">
        <v>25900</v>
      </c>
      <c r="H8" s="4">
        <v>11200</v>
      </c>
      <c r="I8" s="4">
        <v>14700</v>
      </c>
      <c r="J8" s="4">
        <v>1182460000</v>
      </c>
      <c r="K8" s="4">
        <f t="shared" si="1"/>
        <v>180142180000</v>
      </c>
      <c r="L8" s="4">
        <v>495</v>
      </c>
      <c r="M8" s="4">
        <v>504</v>
      </c>
      <c r="N8" s="4">
        <v>63</v>
      </c>
      <c r="O8" s="4">
        <v>47</v>
      </c>
      <c r="P8" s="4">
        <v>346100</v>
      </c>
      <c r="Q8" s="4">
        <v>329400</v>
      </c>
      <c r="R8" s="5">
        <v>5.0000000000000001E-3</v>
      </c>
      <c r="S8" s="4">
        <v>747700</v>
      </c>
      <c r="T8" s="4">
        <f t="shared" si="2"/>
        <v>1092060</v>
      </c>
      <c r="U8" s="4">
        <f t="shared" si="3"/>
        <v>596500</v>
      </c>
      <c r="V8" s="5">
        <v>1.1200000000000002E-2</v>
      </c>
    </row>
    <row r="9" spans="1:22" x14ac:dyDescent="0.2">
      <c r="A9" s="16" t="s">
        <v>351</v>
      </c>
      <c r="B9" s="4">
        <v>33300</v>
      </c>
      <c r="C9" s="4">
        <v>23778</v>
      </c>
      <c r="D9" s="4">
        <v>9522</v>
      </c>
      <c r="E9" s="4">
        <v>769260000</v>
      </c>
      <c r="F9" s="4">
        <f t="shared" si="0"/>
        <v>-865056087692</v>
      </c>
      <c r="G9" s="4">
        <v>15600</v>
      </c>
      <c r="H9" s="4">
        <v>9000</v>
      </c>
      <c r="I9" s="4">
        <v>6600</v>
      </c>
      <c r="J9" s="4">
        <v>529570000</v>
      </c>
      <c r="K9" s="4">
        <f t="shared" si="1"/>
        <v>178959720000</v>
      </c>
      <c r="L9" s="4">
        <v>276</v>
      </c>
      <c r="M9" s="4">
        <v>584</v>
      </c>
      <c r="N9" s="4">
        <v>37</v>
      </c>
      <c r="O9" s="4">
        <v>44</v>
      </c>
      <c r="P9" s="4">
        <v>207300</v>
      </c>
      <c r="Q9" s="4">
        <v>342000</v>
      </c>
      <c r="R9" s="5">
        <v>-1.1999999999999999E-3</v>
      </c>
      <c r="S9" s="4">
        <v>616400</v>
      </c>
      <c r="T9" s="4">
        <f t="shared" si="2"/>
        <v>1270310</v>
      </c>
      <c r="U9" s="4">
        <f t="shared" si="3"/>
        <v>596500</v>
      </c>
      <c r="V9" s="5">
        <v>1.24E-2</v>
      </c>
    </row>
    <row r="10" spans="1:22" x14ac:dyDescent="0.2">
      <c r="A10" s="16" t="s">
        <v>350</v>
      </c>
      <c r="B10" s="4">
        <v>14000</v>
      </c>
      <c r="C10" s="4">
        <v>17900</v>
      </c>
      <c r="D10" s="4">
        <v>-3900</v>
      </c>
      <c r="E10" s="4">
        <v>-312616208</v>
      </c>
      <c r="F10" s="4">
        <f t="shared" si="0"/>
        <v>-865825347692</v>
      </c>
      <c r="G10" s="4">
        <v>0</v>
      </c>
      <c r="H10" s="4">
        <v>0</v>
      </c>
      <c r="I10" s="4">
        <v>0</v>
      </c>
      <c r="J10" s="4">
        <v>545761000</v>
      </c>
      <c r="K10" s="4">
        <f t="shared" si="1"/>
        <v>178430150000</v>
      </c>
      <c r="L10" s="4">
        <v>381</v>
      </c>
      <c r="M10" s="4">
        <v>916</v>
      </c>
      <c r="N10" s="4">
        <v>32</v>
      </c>
      <c r="O10" s="4">
        <v>68</v>
      </c>
      <c r="P10" s="4">
        <v>244100</v>
      </c>
      <c r="Q10" s="4">
        <v>495100</v>
      </c>
      <c r="R10" s="5">
        <v>0</v>
      </c>
      <c r="S10" s="4">
        <v>774800</v>
      </c>
      <c r="T10" s="4">
        <f t="shared" si="2"/>
        <v>1576530</v>
      </c>
      <c r="U10" s="4">
        <f t="shared" si="3"/>
        <v>596500</v>
      </c>
      <c r="V10" s="5">
        <v>0.01</v>
      </c>
    </row>
    <row r="11" spans="1:22" x14ac:dyDescent="0.2">
      <c r="A11" s="16" t="s">
        <v>349</v>
      </c>
      <c r="B11" s="4">
        <v>12214</v>
      </c>
      <c r="C11" s="4">
        <v>73920</v>
      </c>
      <c r="D11" s="4">
        <v>-61706</v>
      </c>
      <c r="E11" s="4">
        <v>-4987640000</v>
      </c>
      <c r="F11" s="4">
        <f t="shared" si="0"/>
        <v>-865512731484</v>
      </c>
      <c r="G11" s="4">
        <v>0</v>
      </c>
      <c r="H11" s="4">
        <v>0</v>
      </c>
      <c r="I11" s="4">
        <v>0</v>
      </c>
      <c r="J11" s="4">
        <v>-3395485000</v>
      </c>
      <c r="K11" s="4">
        <f t="shared" si="1"/>
        <v>177884389000</v>
      </c>
      <c r="L11" s="4">
        <v>299</v>
      </c>
      <c r="M11" s="4">
        <v>789</v>
      </c>
      <c r="N11" s="4">
        <v>39</v>
      </c>
      <c r="O11" s="4">
        <v>105</v>
      </c>
      <c r="P11" s="4">
        <v>182200</v>
      </c>
      <c r="Q11" s="4">
        <v>646400</v>
      </c>
      <c r="R11" s="5">
        <v>-4.8999999999999998E-3</v>
      </c>
      <c r="S11" s="4">
        <v>843300</v>
      </c>
      <c r="T11" s="4">
        <f t="shared" si="2"/>
        <v>1615230</v>
      </c>
      <c r="U11" s="4">
        <f t="shared" si="3"/>
        <v>596500</v>
      </c>
      <c r="V11" s="5">
        <v>1.9599999999999999E-2</v>
      </c>
    </row>
    <row r="12" spans="1:22" x14ac:dyDescent="0.2">
      <c r="A12" s="16" t="s">
        <v>348</v>
      </c>
      <c r="B12" s="4">
        <v>21600</v>
      </c>
      <c r="C12" s="4">
        <v>16460</v>
      </c>
      <c r="D12" s="4">
        <v>5140</v>
      </c>
      <c r="E12" s="4">
        <v>413330000</v>
      </c>
      <c r="F12" s="4">
        <f t="shared" ref="F12:F38" si="4">E12+F13</f>
        <v>-860525091484</v>
      </c>
      <c r="G12" s="4">
        <v>30200</v>
      </c>
      <c r="H12" s="4">
        <v>39600</v>
      </c>
      <c r="I12" s="4">
        <v>-9400</v>
      </c>
      <c r="J12" s="4">
        <v>-751890000</v>
      </c>
      <c r="K12" s="4">
        <f t="shared" ref="K12:K38" si="5">J12+K13</f>
        <v>181279874000</v>
      </c>
      <c r="L12" s="4">
        <v>415</v>
      </c>
      <c r="M12" s="4">
        <v>456</v>
      </c>
      <c r="N12" s="4">
        <v>43</v>
      </c>
      <c r="O12" s="4">
        <v>55</v>
      </c>
      <c r="P12" s="4">
        <v>226000</v>
      </c>
      <c r="Q12" s="4">
        <v>370500</v>
      </c>
      <c r="R12" s="5">
        <v>3.8E-3</v>
      </c>
      <c r="S12" s="4">
        <v>596500</v>
      </c>
      <c r="T12" s="4">
        <f t="shared" si="2"/>
        <v>1673040</v>
      </c>
      <c r="U12" s="4">
        <f t="shared" ref="U12:U38" si="6">MIN(S13:S17)</f>
        <v>938700</v>
      </c>
      <c r="V12" s="5">
        <v>1.1200000000000002E-2</v>
      </c>
    </row>
    <row r="13" spans="1:22" x14ac:dyDescent="0.2">
      <c r="A13" s="16" t="s">
        <v>347</v>
      </c>
      <c r="B13" s="4">
        <v>28000</v>
      </c>
      <c r="C13" s="4">
        <v>31477</v>
      </c>
      <c r="D13" s="4">
        <v>-3477</v>
      </c>
      <c r="E13" s="4">
        <v>-284800000</v>
      </c>
      <c r="F13" s="4">
        <f t="shared" si="4"/>
        <v>-860938421484</v>
      </c>
      <c r="G13" s="4">
        <v>0</v>
      </c>
      <c r="H13" s="4">
        <v>0</v>
      </c>
      <c r="I13" s="4">
        <v>0</v>
      </c>
      <c r="J13" s="4">
        <v>5093970000</v>
      </c>
      <c r="K13" s="4">
        <f t="shared" si="5"/>
        <v>182031764000</v>
      </c>
      <c r="L13" s="4">
        <v>459</v>
      </c>
      <c r="M13" s="4">
        <v>836</v>
      </c>
      <c r="N13" s="4">
        <v>54</v>
      </c>
      <c r="O13" s="4">
        <v>84</v>
      </c>
      <c r="P13" s="4">
        <v>323900</v>
      </c>
      <c r="Q13" s="4">
        <v>590600</v>
      </c>
      <c r="R13" s="5">
        <v>-1.1999999999999999E-3</v>
      </c>
      <c r="S13" s="4">
        <v>972900</v>
      </c>
      <c r="T13" s="4">
        <f t="shared" si="2"/>
        <v>1727160</v>
      </c>
      <c r="U13" s="4">
        <f t="shared" si="6"/>
        <v>938700</v>
      </c>
      <c r="V13" s="5">
        <v>1.6E-2</v>
      </c>
    </row>
    <row r="14" spans="1:22" x14ac:dyDescent="0.2">
      <c r="A14" s="16" t="s">
        <v>340</v>
      </c>
      <c r="B14" s="4">
        <v>20015</v>
      </c>
      <c r="C14" s="4">
        <v>19600</v>
      </c>
      <c r="D14" s="4">
        <v>415</v>
      </c>
      <c r="E14" s="4">
        <v>29890000</v>
      </c>
      <c r="F14" s="4">
        <f t="shared" si="4"/>
        <v>-860653621484</v>
      </c>
      <c r="G14" s="4">
        <v>128500</v>
      </c>
      <c r="H14" s="4">
        <v>65600</v>
      </c>
      <c r="I14" s="4">
        <v>62900</v>
      </c>
      <c r="J14" s="4">
        <v>5093970000</v>
      </c>
      <c r="K14" s="4">
        <f t="shared" si="5"/>
        <v>176937794000</v>
      </c>
      <c r="L14" s="4">
        <v>460</v>
      </c>
      <c r="M14" s="4">
        <v>1007</v>
      </c>
      <c r="N14" s="4">
        <v>71</v>
      </c>
      <c r="O14" s="4">
        <v>121</v>
      </c>
      <c r="P14" s="4">
        <v>407200</v>
      </c>
      <c r="Q14" s="4">
        <v>774400</v>
      </c>
      <c r="R14" s="5">
        <v>-6.1999999999999998E-3</v>
      </c>
      <c r="S14" s="4">
        <v>1235000</v>
      </c>
      <c r="T14" s="4">
        <f t="shared" si="2"/>
        <v>1814240</v>
      </c>
      <c r="U14" s="4">
        <f t="shared" si="6"/>
        <v>938700</v>
      </c>
      <c r="V14" s="5">
        <v>1.3500000000000002E-2</v>
      </c>
    </row>
    <row r="15" spans="1:22" x14ac:dyDescent="0.2">
      <c r="A15" s="16" t="s">
        <v>339</v>
      </c>
      <c r="B15" s="4">
        <v>6975</v>
      </c>
      <c r="C15" s="4">
        <v>23400</v>
      </c>
      <c r="D15" s="4">
        <v>-16425</v>
      </c>
      <c r="E15" s="4">
        <v>-1328910000</v>
      </c>
      <c r="F15" s="4">
        <f t="shared" si="4"/>
        <v>-860683511484</v>
      </c>
      <c r="G15" s="4">
        <v>131300</v>
      </c>
      <c r="H15" s="4">
        <v>34000</v>
      </c>
      <c r="I15" s="4">
        <v>97300</v>
      </c>
      <c r="J15" s="4">
        <v>7890180000</v>
      </c>
      <c r="K15" s="4">
        <f t="shared" si="5"/>
        <v>171843824000</v>
      </c>
      <c r="L15" s="4">
        <v>620</v>
      </c>
      <c r="M15" s="4">
        <v>727</v>
      </c>
      <c r="N15" s="4">
        <v>56</v>
      </c>
      <c r="O15" s="4">
        <v>89</v>
      </c>
      <c r="P15" s="4">
        <v>325600</v>
      </c>
      <c r="Q15" s="4">
        <v>585300</v>
      </c>
      <c r="R15" s="5">
        <v>0</v>
      </c>
      <c r="S15" s="4">
        <v>938700</v>
      </c>
      <c r="T15" s="4">
        <f t="shared" si="2"/>
        <v>1849080</v>
      </c>
      <c r="U15" s="4">
        <f t="shared" si="6"/>
        <v>986500</v>
      </c>
      <c r="V15" s="5">
        <v>1.7100000000000001E-2</v>
      </c>
    </row>
    <row r="16" spans="1:22" x14ac:dyDescent="0.2">
      <c r="A16" s="16" t="s">
        <v>338</v>
      </c>
      <c r="B16" s="4">
        <v>80170</v>
      </c>
      <c r="C16" s="4">
        <v>102400</v>
      </c>
      <c r="D16" s="4">
        <v>-22230</v>
      </c>
      <c r="E16" s="4">
        <v>-1779150000</v>
      </c>
      <c r="F16" s="4">
        <f t="shared" si="4"/>
        <v>-859354601484</v>
      </c>
      <c r="G16" s="4">
        <v>659100</v>
      </c>
      <c r="H16" s="4">
        <v>60400</v>
      </c>
      <c r="I16" s="4">
        <v>598700</v>
      </c>
      <c r="J16" s="4">
        <v>48322170000</v>
      </c>
      <c r="K16" s="4">
        <f t="shared" si="5"/>
        <v>163953644000</v>
      </c>
      <c r="L16" s="4">
        <v>917</v>
      </c>
      <c r="M16" s="4">
        <v>728</v>
      </c>
      <c r="N16" s="4">
        <v>186</v>
      </c>
      <c r="O16" s="4">
        <v>82</v>
      </c>
      <c r="P16" s="4">
        <v>942700</v>
      </c>
      <c r="Q16" s="4">
        <v>483300</v>
      </c>
      <c r="R16" s="5">
        <v>1.6399999999999998E-2</v>
      </c>
      <c r="S16" s="4">
        <v>1462300</v>
      </c>
      <c r="T16" s="4">
        <f t="shared" si="2"/>
        <v>1931750</v>
      </c>
      <c r="U16" s="4">
        <f t="shared" si="6"/>
        <v>986500</v>
      </c>
      <c r="V16" s="5">
        <v>1.9799999999999998E-2</v>
      </c>
    </row>
    <row r="17" spans="1:22" x14ac:dyDescent="0.2">
      <c r="A17" s="16" t="s">
        <v>337</v>
      </c>
      <c r="B17" s="4">
        <v>12900</v>
      </c>
      <c r="C17" s="4">
        <v>32880</v>
      </c>
      <c r="D17" s="4">
        <v>-19980</v>
      </c>
      <c r="E17" s="4">
        <v>-1609700000</v>
      </c>
      <c r="F17" s="4">
        <f t="shared" si="4"/>
        <v>-857575451484</v>
      </c>
      <c r="G17" s="4">
        <v>53800</v>
      </c>
      <c r="H17" s="4">
        <v>39000</v>
      </c>
      <c r="I17" s="4">
        <v>14800</v>
      </c>
      <c r="J17" s="4">
        <v>1189570000</v>
      </c>
      <c r="K17" s="4">
        <f t="shared" si="5"/>
        <v>115631474000</v>
      </c>
      <c r="L17" s="4">
        <v>384</v>
      </c>
      <c r="M17" s="4">
        <v>831</v>
      </c>
      <c r="N17" s="4">
        <v>51</v>
      </c>
      <c r="O17" s="4">
        <v>98</v>
      </c>
      <c r="P17" s="4">
        <v>285700</v>
      </c>
      <c r="Q17" s="4">
        <v>608000</v>
      </c>
      <c r="R17" s="5">
        <v>-6.1999999999999998E-3</v>
      </c>
      <c r="S17" s="4">
        <v>986500</v>
      </c>
      <c r="T17" s="4">
        <f t="shared" si="2"/>
        <v>2040060</v>
      </c>
      <c r="U17" s="4">
        <f t="shared" si="6"/>
        <v>1174600</v>
      </c>
      <c r="V17" s="5">
        <v>1.61E-2</v>
      </c>
    </row>
    <row r="18" spans="1:22" x14ac:dyDescent="0.2">
      <c r="A18" s="16" t="s">
        <v>336</v>
      </c>
      <c r="B18" s="4">
        <v>102600</v>
      </c>
      <c r="C18" s="4">
        <v>51100</v>
      </c>
      <c r="D18" s="4">
        <v>51500</v>
      </c>
      <c r="E18" s="4">
        <v>4157140000</v>
      </c>
      <c r="F18" s="4">
        <f t="shared" si="4"/>
        <v>-855965751484</v>
      </c>
      <c r="G18" s="4">
        <v>495000</v>
      </c>
      <c r="H18" s="4">
        <v>33100</v>
      </c>
      <c r="I18" s="4">
        <v>461900</v>
      </c>
      <c r="J18" s="4">
        <v>37358030000</v>
      </c>
      <c r="K18" s="4">
        <f t="shared" si="5"/>
        <v>114441904000</v>
      </c>
      <c r="L18" s="4">
        <v>1641</v>
      </c>
      <c r="M18" s="4">
        <v>1734</v>
      </c>
      <c r="N18" s="4">
        <v>225</v>
      </c>
      <c r="O18" s="4">
        <v>192</v>
      </c>
      <c r="P18" s="4">
        <v>1204100</v>
      </c>
      <c r="Q18" s="4">
        <v>1281100</v>
      </c>
      <c r="R18" s="5">
        <v>-2.6099999999999998E-2</v>
      </c>
      <c r="S18" s="4">
        <v>2494200</v>
      </c>
      <c r="T18" s="4">
        <f t="shared" si="2"/>
        <v>1907510</v>
      </c>
      <c r="U18" s="4">
        <f t="shared" si="6"/>
        <v>1174600</v>
      </c>
      <c r="V18" s="5">
        <v>3.6200000000000003E-2</v>
      </c>
    </row>
    <row r="19" spans="1:22" x14ac:dyDescent="0.2">
      <c r="A19" s="16" t="s">
        <v>335</v>
      </c>
      <c r="B19" s="4">
        <v>69230</v>
      </c>
      <c r="C19" s="4">
        <v>22300</v>
      </c>
      <c r="D19" s="4">
        <v>46930</v>
      </c>
      <c r="E19" s="4">
        <v>3845170000</v>
      </c>
      <c r="F19" s="4">
        <f t="shared" si="4"/>
        <v>-860122891484</v>
      </c>
      <c r="G19" s="4">
        <v>297800</v>
      </c>
      <c r="H19" s="4">
        <v>52700</v>
      </c>
      <c r="I19" s="4">
        <v>245100</v>
      </c>
      <c r="J19" s="4">
        <v>20147980000</v>
      </c>
      <c r="K19" s="4">
        <f t="shared" si="5"/>
        <v>77083874000</v>
      </c>
      <c r="L19" s="4">
        <v>1713</v>
      </c>
      <c r="M19" s="4">
        <v>1094</v>
      </c>
      <c r="N19" s="4">
        <v>226</v>
      </c>
      <c r="O19" s="4">
        <v>165</v>
      </c>
      <c r="P19" s="4">
        <v>1462800</v>
      </c>
      <c r="Q19" s="4">
        <v>817700</v>
      </c>
      <c r="R19" s="5">
        <v>1.61E-2</v>
      </c>
      <c r="S19" s="4">
        <v>2398900</v>
      </c>
      <c r="T19" s="4">
        <f t="shared" si="2"/>
        <v>1766720</v>
      </c>
      <c r="U19" s="4">
        <f t="shared" si="6"/>
        <v>1174600</v>
      </c>
      <c r="V19" s="5">
        <v>2.6600000000000002E-2</v>
      </c>
    </row>
    <row r="20" spans="1:22" x14ac:dyDescent="0.2">
      <c r="A20" s="16" t="s">
        <v>334</v>
      </c>
      <c r="B20" s="4">
        <v>156400</v>
      </c>
      <c r="C20" s="4">
        <v>265202</v>
      </c>
      <c r="D20" s="4">
        <v>-108802</v>
      </c>
      <c r="E20" s="4">
        <v>-8783000000</v>
      </c>
      <c r="F20" s="4">
        <f t="shared" si="4"/>
        <v>-863968061484</v>
      </c>
      <c r="G20" s="4">
        <v>619800</v>
      </c>
      <c r="H20" s="4">
        <v>198500</v>
      </c>
      <c r="I20" s="4">
        <v>421300</v>
      </c>
      <c r="J20" s="4">
        <v>34120630000</v>
      </c>
      <c r="K20" s="4">
        <f t="shared" si="5"/>
        <v>56935894000</v>
      </c>
      <c r="L20" s="4">
        <v>2731</v>
      </c>
      <c r="M20" s="4">
        <v>1871</v>
      </c>
      <c r="N20" s="4">
        <v>413</v>
      </c>
      <c r="O20" s="4">
        <v>231</v>
      </c>
      <c r="P20" s="4">
        <v>2421600</v>
      </c>
      <c r="Q20" s="4">
        <v>1341800</v>
      </c>
      <c r="R20" s="5">
        <v>2.5399999999999999E-2</v>
      </c>
      <c r="S20" s="4">
        <v>3837000</v>
      </c>
      <c r="T20" s="4">
        <f t="shared" si="2"/>
        <v>1511700</v>
      </c>
      <c r="U20" s="4">
        <f t="shared" si="6"/>
        <v>1174600</v>
      </c>
      <c r="V20" s="5">
        <v>2.46E-2</v>
      </c>
    </row>
    <row r="21" spans="1:22" x14ac:dyDescent="0.2">
      <c r="A21" s="16" t="s">
        <v>333</v>
      </c>
      <c r="B21" s="4">
        <v>74400</v>
      </c>
      <c r="C21" s="4">
        <v>47600</v>
      </c>
      <c r="D21" s="4">
        <v>26800</v>
      </c>
      <c r="E21" s="4">
        <v>2114510000</v>
      </c>
      <c r="F21" s="4">
        <f t="shared" si="4"/>
        <v>-855185061484</v>
      </c>
      <c r="G21" s="4">
        <v>56400</v>
      </c>
      <c r="H21" s="4">
        <v>70200</v>
      </c>
      <c r="I21" s="4">
        <v>-13800</v>
      </c>
      <c r="J21" s="4">
        <v>-1083010000</v>
      </c>
      <c r="K21" s="4">
        <f t="shared" si="5"/>
        <v>22815264000</v>
      </c>
      <c r="L21" s="4">
        <v>990</v>
      </c>
      <c r="M21" s="4">
        <v>682</v>
      </c>
      <c r="N21" s="4">
        <v>97</v>
      </c>
      <c r="O21" s="4">
        <v>86</v>
      </c>
      <c r="P21" s="4">
        <v>671800</v>
      </c>
      <c r="Q21" s="4">
        <v>469000</v>
      </c>
      <c r="R21" s="5">
        <v>1.4199999999999999E-2</v>
      </c>
      <c r="S21" s="4">
        <v>1230300</v>
      </c>
      <c r="T21" s="4">
        <f t="shared" si="2"/>
        <v>1545730</v>
      </c>
      <c r="U21" s="4">
        <f t="shared" si="6"/>
        <v>1174600</v>
      </c>
      <c r="V21" s="5">
        <v>1.52E-2</v>
      </c>
    </row>
    <row r="22" spans="1:22" x14ac:dyDescent="0.2">
      <c r="A22" s="16" t="s">
        <v>332</v>
      </c>
      <c r="B22" s="4">
        <v>115100</v>
      </c>
      <c r="C22" s="4">
        <v>72080</v>
      </c>
      <c r="D22" s="4">
        <v>43020</v>
      </c>
      <c r="E22" s="4">
        <v>3333770000</v>
      </c>
      <c r="F22" s="4">
        <f t="shared" si="4"/>
        <v>-857299571484</v>
      </c>
      <c r="G22" s="4">
        <v>53000</v>
      </c>
      <c r="H22" s="4">
        <v>42900</v>
      </c>
      <c r="I22" s="4">
        <v>10100</v>
      </c>
      <c r="J22" s="4">
        <v>791154000</v>
      </c>
      <c r="K22" s="4">
        <f t="shared" si="5"/>
        <v>23898274000</v>
      </c>
      <c r="L22" s="4">
        <v>1145</v>
      </c>
      <c r="M22" s="4">
        <v>858</v>
      </c>
      <c r="N22" s="4">
        <v>85</v>
      </c>
      <c r="O22" s="4">
        <v>97</v>
      </c>
      <c r="P22" s="4">
        <v>592800</v>
      </c>
      <c r="Q22" s="4">
        <v>561200</v>
      </c>
      <c r="R22" s="5">
        <v>1.2999999999999999E-3</v>
      </c>
      <c r="S22" s="4">
        <v>1174600</v>
      </c>
      <c r="T22" s="4">
        <f t="shared" si="2"/>
        <v>1543700</v>
      </c>
      <c r="U22" s="4">
        <f t="shared" si="6"/>
        <v>1287100</v>
      </c>
      <c r="V22" s="5">
        <v>1.0200000000000001E-2</v>
      </c>
    </row>
    <row r="23" spans="1:22" x14ac:dyDescent="0.2">
      <c r="A23" s="16" t="s">
        <v>331</v>
      </c>
      <c r="B23" s="4">
        <v>21200</v>
      </c>
      <c r="C23" s="4">
        <v>228500</v>
      </c>
      <c r="D23" s="4">
        <v>-207300</v>
      </c>
      <c r="E23" s="4">
        <v>-16239800000</v>
      </c>
      <c r="F23" s="4">
        <f t="shared" si="4"/>
        <v>-860633341484</v>
      </c>
      <c r="G23" s="4">
        <v>80500</v>
      </c>
      <c r="H23" s="4">
        <v>16600</v>
      </c>
      <c r="I23" s="4">
        <v>63900</v>
      </c>
      <c r="J23" s="4">
        <v>5030780000</v>
      </c>
      <c r="K23" s="4">
        <f t="shared" si="5"/>
        <v>23107120000</v>
      </c>
      <c r="L23" s="4">
        <v>783</v>
      </c>
      <c r="M23" s="4">
        <v>1537</v>
      </c>
      <c r="N23" s="4">
        <v>68</v>
      </c>
      <c r="O23" s="4">
        <v>164</v>
      </c>
      <c r="P23" s="4">
        <v>424000</v>
      </c>
      <c r="Q23" s="4">
        <v>969600</v>
      </c>
      <c r="R23" s="5">
        <v>-2.18E-2</v>
      </c>
      <c r="S23" s="4">
        <v>1514100</v>
      </c>
      <c r="T23" s="4">
        <f t="shared" si="2"/>
        <v>1501770</v>
      </c>
      <c r="U23" s="4">
        <f t="shared" si="6"/>
        <v>1168700</v>
      </c>
      <c r="V23" s="5">
        <v>2.1400000000000002E-2</v>
      </c>
    </row>
    <row r="24" spans="1:22" x14ac:dyDescent="0.2">
      <c r="A24" s="16" t="s">
        <v>330</v>
      </c>
      <c r="B24" s="4">
        <v>13600</v>
      </c>
      <c r="C24" s="4">
        <v>66200</v>
      </c>
      <c r="D24" s="4">
        <v>-52600</v>
      </c>
      <c r="E24" s="4">
        <v>-4249370000</v>
      </c>
      <c r="F24" s="4">
        <f t="shared" si="4"/>
        <v>-844393541484</v>
      </c>
      <c r="G24" s="4">
        <v>188500</v>
      </c>
      <c r="H24" s="4">
        <v>18200</v>
      </c>
      <c r="I24" s="4">
        <v>170300</v>
      </c>
      <c r="J24" s="4">
        <v>13640960000</v>
      </c>
      <c r="K24" s="4">
        <f t="shared" si="5"/>
        <v>18076340000</v>
      </c>
      <c r="L24" s="4">
        <v>960</v>
      </c>
      <c r="M24" s="4">
        <v>1426</v>
      </c>
      <c r="N24" s="4">
        <v>139</v>
      </c>
      <c r="O24" s="4">
        <v>201</v>
      </c>
      <c r="P24" s="4">
        <v>835700</v>
      </c>
      <c r="Q24" s="4">
        <v>1246600</v>
      </c>
      <c r="R24" s="5">
        <v>-1.1299999999999999E-2</v>
      </c>
      <c r="S24" s="4">
        <v>2105800</v>
      </c>
      <c r="T24" s="4">
        <f t="shared" si="2"/>
        <v>1486700</v>
      </c>
      <c r="U24" s="4">
        <f t="shared" si="6"/>
        <v>991000</v>
      </c>
      <c r="V24" s="5">
        <v>2.58E-2</v>
      </c>
    </row>
    <row r="25" spans="1:22" x14ac:dyDescent="0.2">
      <c r="A25" s="16" t="s">
        <v>329</v>
      </c>
      <c r="B25" s="4">
        <v>28500</v>
      </c>
      <c r="C25" s="4">
        <v>102764</v>
      </c>
      <c r="D25" s="4">
        <v>-74264</v>
      </c>
      <c r="E25" s="4">
        <v>-5949410000</v>
      </c>
      <c r="F25" s="4">
        <f t="shared" si="4"/>
        <v>-840144171484</v>
      </c>
      <c r="G25" s="4">
        <v>54200</v>
      </c>
      <c r="H25" s="4">
        <v>11200</v>
      </c>
      <c r="I25" s="4">
        <v>43000</v>
      </c>
      <c r="J25" s="4">
        <v>3435280000</v>
      </c>
      <c r="K25" s="4">
        <f t="shared" si="5"/>
        <v>4435380000</v>
      </c>
      <c r="L25" s="4">
        <v>788</v>
      </c>
      <c r="M25" s="4">
        <v>1264</v>
      </c>
      <c r="N25" s="4">
        <v>94</v>
      </c>
      <c r="O25" s="4">
        <v>101</v>
      </c>
      <c r="P25" s="4">
        <v>548200</v>
      </c>
      <c r="Q25" s="4">
        <v>615600</v>
      </c>
      <c r="R25" s="5">
        <v>3.8E-3</v>
      </c>
      <c r="S25" s="4">
        <v>1287100</v>
      </c>
      <c r="T25" s="4">
        <f t="shared" si="2"/>
        <v>1465450</v>
      </c>
      <c r="U25" s="4">
        <f t="shared" si="6"/>
        <v>991000</v>
      </c>
      <c r="V25" s="5">
        <v>1.37E-2</v>
      </c>
    </row>
    <row r="26" spans="1:22" x14ac:dyDescent="0.2">
      <c r="A26" s="16" t="s">
        <v>328</v>
      </c>
      <c r="B26" s="4">
        <v>104100</v>
      </c>
      <c r="C26" s="4">
        <v>35000</v>
      </c>
      <c r="D26" s="4">
        <v>69100</v>
      </c>
      <c r="E26" s="4">
        <v>5564760000</v>
      </c>
      <c r="F26" s="4">
        <f t="shared" si="4"/>
        <v>-834194761484</v>
      </c>
      <c r="G26" s="4">
        <v>0</v>
      </c>
      <c r="H26" s="4">
        <v>0</v>
      </c>
      <c r="I26" s="4">
        <v>0</v>
      </c>
      <c r="J26" s="4">
        <v>-12800960000</v>
      </c>
      <c r="K26" s="4">
        <f t="shared" si="5"/>
        <v>1000100000</v>
      </c>
      <c r="L26" s="4">
        <v>1518</v>
      </c>
      <c r="M26" s="4">
        <v>1252</v>
      </c>
      <c r="N26" s="4">
        <v>167</v>
      </c>
      <c r="O26" s="4">
        <v>171</v>
      </c>
      <c r="P26" s="4">
        <v>1079900</v>
      </c>
      <c r="Q26" s="4">
        <v>976400</v>
      </c>
      <c r="R26" s="5">
        <v>1.3999999999999999E-2</v>
      </c>
      <c r="S26" s="4">
        <v>2289000</v>
      </c>
      <c r="T26" s="4">
        <f t="shared" si="2"/>
        <v>1347740</v>
      </c>
      <c r="U26" s="4">
        <f t="shared" si="6"/>
        <v>991000</v>
      </c>
      <c r="V26" s="5">
        <v>2.7000000000000003E-2</v>
      </c>
    </row>
    <row r="27" spans="1:22" x14ac:dyDescent="0.2">
      <c r="A27" s="16" t="s">
        <v>327</v>
      </c>
      <c r="B27" s="4">
        <v>33400</v>
      </c>
      <c r="C27" s="4">
        <v>213684</v>
      </c>
      <c r="D27" s="4">
        <v>-180284</v>
      </c>
      <c r="E27" s="4">
        <v>-14136000000</v>
      </c>
      <c r="F27" s="4">
        <f t="shared" si="4"/>
        <v>-839759521484</v>
      </c>
      <c r="G27" s="4">
        <v>27000</v>
      </c>
      <c r="H27" s="4">
        <v>169900</v>
      </c>
      <c r="I27" s="4">
        <v>-142900</v>
      </c>
      <c r="J27" s="4">
        <v>-11262570000</v>
      </c>
      <c r="K27" s="4">
        <f t="shared" si="5"/>
        <v>13801060000</v>
      </c>
      <c r="L27" s="4">
        <v>1361</v>
      </c>
      <c r="M27" s="4">
        <v>1140</v>
      </c>
      <c r="N27" s="4">
        <v>177</v>
      </c>
      <c r="O27" s="4">
        <v>132</v>
      </c>
      <c r="P27" s="4">
        <v>1057100</v>
      </c>
      <c r="Q27" s="4">
        <v>745200</v>
      </c>
      <c r="R27" s="5">
        <v>1.55E-2</v>
      </c>
      <c r="S27" s="4">
        <v>2069600</v>
      </c>
      <c r="T27" s="4">
        <f t="shared" si="2"/>
        <v>1241510</v>
      </c>
      <c r="U27" s="4">
        <f t="shared" si="6"/>
        <v>991000</v>
      </c>
      <c r="V27" s="5">
        <v>1.77E-2</v>
      </c>
    </row>
    <row r="28" spans="1:22" x14ac:dyDescent="0.2">
      <c r="A28" s="16" t="s">
        <v>326</v>
      </c>
      <c r="B28" s="4">
        <v>18200</v>
      </c>
      <c r="C28" s="4">
        <v>230724</v>
      </c>
      <c r="D28" s="4">
        <v>-212524</v>
      </c>
      <c r="E28" s="4">
        <v>-16559720000</v>
      </c>
      <c r="F28" s="4">
        <f t="shared" si="4"/>
        <v>-825623521484</v>
      </c>
      <c r="G28" s="4">
        <v>51000</v>
      </c>
      <c r="H28" s="4">
        <v>31800</v>
      </c>
      <c r="I28" s="4">
        <v>19200</v>
      </c>
      <c r="J28" s="4">
        <v>1492200000</v>
      </c>
      <c r="K28" s="4">
        <f t="shared" si="5"/>
        <v>25063630000</v>
      </c>
      <c r="L28" s="4">
        <v>681</v>
      </c>
      <c r="M28" s="4">
        <v>1016</v>
      </c>
      <c r="N28" s="4">
        <v>79</v>
      </c>
      <c r="O28" s="4">
        <v>105</v>
      </c>
      <c r="P28" s="4">
        <v>437800</v>
      </c>
      <c r="Q28" s="4">
        <v>669300</v>
      </c>
      <c r="R28" s="5">
        <v>2.5999999999999999E-3</v>
      </c>
      <c r="S28" s="4">
        <v>1168700</v>
      </c>
      <c r="T28" s="4">
        <f t="shared" si="2"/>
        <v>1361940</v>
      </c>
      <c r="U28" s="4">
        <f t="shared" si="6"/>
        <v>991000</v>
      </c>
      <c r="V28" s="5">
        <v>1.0200000000000001E-2</v>
      </c>
    </row>
    <row r="29" spans="1:22" x14ac:dyDescent="0.2">
      <c r="A29" s="16" t="s">
        <v>325</v>
      </c>
      <c r="B29" s="4">
        <v>29200</v>
      </c>
      <c r="C29" s="4">
        <v>218800</v>
      </c>
      <c r="D29" s="4">
        <v>-189600</v>
      </c>
      <c r="E29" s="4">
        <v>-14691210000</v>
      </c>
      <c r="F29" s="4">
        <f t="shared" si="4"/>
        <v>-809063801484</v>
      </c>
      <c r="G29" s="4">
        <v>85600</v>
      </c>
      <c r="H29" s="4">
        <v>5000</v>
      </c>
      <c r="I29" s="4">
        <v>80600</v>
      </c>
      <c r="J29" s="4">
        <v>6242210000</v>
      </c>
      <c r="K29" s="4">
        <f t="shared" si="5"/>
        <v>23571430000</v>
      </c>
      <c r="L29" s="4">
        <v>437</v>
      </c>
      <c r="M29" s="4">
        <v>1037</v>
      </c>
      <c r="N29" s="4">
        <v>75</v>
      </c>
      <c r="O29" s="4">
        <v>90</v>
      </c>
      <c r="P29" s="4">
        <v>389000</v>
      </c>
      <c r="Q29" s="4">
        <v>574400</v>
      </c>
      <c r="R29" s="5">
        <v>2.5999999999999999E-3</v>
      </c>
      <c r="S29" s="4">
        <v>991000</v>
      </c>
      <c r="T29" s="4">
        <f t="shared" si="2"/>
        <v>1364190</v>
      </c>
      <c r="U29" s="4">
        <f t="shared" si="6"/>
        <v>1094800</v>
      </c>
      <c r="V29" s="5">
        <v>6.5000000000000006E-3</v>
      </c>
    </row>
    <row r="30" spans="1:22" x14ac:dyDescent="0.2">
      <c r="A30" s="16" t="s">
        <v>324</v>
      </c>
      <c r="B30" s="4">
        <v>31700</v>
      </c>
      <c r="C30" s="4">
        <v>290400</v>
      </c>
      <c r="D30" s="4">
        <v>-258700</v>
      </c>
      <c r="E30" s="4">
        <v>-20042970000</v>
      </c>
      <c r="F30" s="4">
        <f t="shared" si="4"/>
        <v>-794372591484</v>
      </c>
      <c r="G30" s="4">
        <v>215400</v>
      </c>
      <c r="H30" s="4">
        <v>6200</v>
      </c>
      <c r="I30" s="4">
        <v>209200</v>
      </c>
      <c r="J30" s="4">
        <v>16286840000</v>
      </c>
      <c r="K30" s="4">
        <f t="shared" si="5"/>
        <v>17329220000</v>
      </c>
      <c r="L30" s="4">
        <v>524</v>
      </c>
      <c r="M30" s="4">
        <v>1084</v>
      </c>
      <c r="N30" s="4">
        <v>59</v>
      </c>
      <c r="O30" s="4">
        <v>172</v>
      </c>
      <c r="P30" s="4">
        <v>345100</v>
      </c>
      <c r="Q30" s="4">
        <v>806500</v>
      </c>
      <c r="R30" s="5">
        <v>-7.7000000000000002E-3</v>
      </c>
      <c r="S30" s="4">
        <v>1286800</v>
      </c>
      <c r="T30" s="4">
        <f t="shared" si="2"/>
        <v>1290480</v>
      </c>
      <c r="U30" s="4">
        <f t="shared" si="6"/>
        <v>1074600</v>
      </c>
      <c r="V30" s="5">
        <v>1.66E-2</v>
      </c>
    </row>
    <row r="31" spans="1:22" x14ac:dyDescent="0.2">
      <c r="A31" s="16" t="s">
        <v>323</v>
      </c>
      <c r="B31" s="4">
        <v>11900</v>
      </c>
      <c r="C31" s="4">
        <v>325420</v>
      </c>
      <c r="D31" s="4">
        <v>-313520</v>
      </c>
      <c r="E31" s="4">
        <v>-24501110000</v>
      </c>
      <c r="F31" s="4">
        <f t="shared" si="4"/>
        <v>-774329621484</v>
      </c>
      <c r="G31" s="4">
        <v>25700</v>
      </c>
      <c r="H31" s="4">
        <v>22300</v>
      </c>
      <c r="I31" s="4">
        <v>3400</v>
      </c>
      <c r="J31" s="4">
        <v>267870000</v>
      </c>
      <c r="K31" s="4">
        <f t="shared" si="5"/>
        <v>1042380000</v>
      </c>
      <c r="L31" s="4">
        <v>952</v>
      </c>
      <c r="M31" s="4">
        <v>1163</v>
      </c>
      <c r="N31" s="4">
        <v>119</v>
      </c>
      <c r="O31" s="4">
        <v>156</v>
      </c>
      <c r="P31" s="4">
        <v>689400</v>
      </c>
      <c r="Q31" s="4">
        <v>836700</v>
      </c>
      <c r="R31" s="5">
        <v>5.1999999999999998E-3</v>
      </c>
      <c r="S31" s="4">
        <v>1570600</v>
      </c>
      <c r="T31" s="4">
        <f t="shared" si="2"/>
        <v>1180850</v>
      </c>
      <c r="U31" s="4">
        <f t="shared" si="6"/>
        <v>1074600</v>
      </c>
      <c r="V31" s="5">
        <v>1.9E-2</v>
      </c>
    </row>
    <row r="32" spans="1:22" x14ac:dyDescent="0.2">
      <c r="A32" s="16" t="s">
        <v>322</v>
      </c>
      <c r="B32" s="4">
        <v>1100</v>
      </c>
      <c r="C32" s="4">
        <v>316200</v>
      </c>
      <c r="D32" s="4">
        <v>-315100</v>
      </c>
      <c r="E32" s="4">
        <v>-24249070000</v>
      </c>
      <c r="F32" s="4">
        <f t="shared" si="4"/>
        <v>-749828511484</v>
      </c>
      <c r="G32" s="4">
        <v>0</v>
      </c>
      <c r="H32" s="4">
        <v>0</v>
      </c>
      <c r="I32" s="4">
        <v>0</v>
      </c>
      <c r="J32" s="4">
        <v>-3454740000</v>
      </c>
      <c r="K32" s="4">
        <f t="shared" si="5"/>
        <v>774510000</v>
      </c>
      <c r="L32" s="4">
        <v>977</v>
      </c>
      <c r="M32" s="4">
        <v>634</v>
      </c>
      <c r="N32" s="4">
        <v>144</v>
      </c>
      <c r="O32" s="4">
        <v>78</v>
      </c>
      <c r="P32" s="4">
        <v>708400</v>
      </c>
      <c r="Q32" s="4">
        <v>371300</v>
      </c>
      <c r="R32" s="5">
        <v>1.84E-2</v>
      </c>
      <c r="S32" s="4">
        <v>1154300</v>
      </c>
      <c r="T32" s="4">
        <f t="shared" si="2"/>
        <v>1145110</v>
      </c>
      <c r="U32" s="4">
        <f t="shared" si="6"/>
        <v>1007300</v>
      </c>
      <c r="V32" s="5">
        <v>2.06E-2</v>
      </c>
    </row>
    <row r="33" spans="1:22" x14ac:dyDescent="0.2">
      <c r="A33" s="16" t="s">
        <v>321</v>
      </c>
      <c r="B33" s="4">
        <v>12200</v>
      </c>
      <c r="C33" s="4">
        <v>229300</v>
      </c>
      <c r="D33" s="4">
        <v>-217100</v>
      </c>
      <c r="E33" s="4">
        <v>-16540050000</v>
      </c>
      <c r="F33" s="4">
        <f t="shared" si="4"/>
        <v>-725579441484</v>
      </c>
      <c r="G33" s="4">
        <v>34600</v>
      </c>
      <c r="H33" s="4">
        <v>2200</v>
      </c>
      <c r="I33" s="4">
        <v>32400</v>
      </c>
      <c r="J33" s="4">
        <v>2467020000</v>
      </c>
      <c r="K33" s="4">
        <f t="shared" si="5"/>
        <v>4229250000</v>
      </c>
      <c r="L33" s="4">
        <v>666</v>
      </c>
      <c r="M33" s="4">
        <v>999</v>
      </c>
      <c r="N33" s="4">
        <v>50</v>
      </c>
      <c r="O33" s="4">
        <v>73</v>
      </c>
      <c r="P33" s="4">
        <v>436400</v>
      </c>
      <c r="Q33" s="4">
        <v>635800</v>
      </c>
      <c r="R33" s="5">
        <v>-2.5999999999999999E-3</v>
      </c>
      <c r="S33" s="4">
        <v>1094800</v>
      </c>
      <c r="T33" s="4">
        <f t="shared" si="2"/>
        <v>1099510</v>
      </c>
      <c r="U33" s="4">
        <f t="shared" si="6"/>
        <v>1007300</v>
      </c>
      <c r="V33" s="5">
        <v>1.3100000000000001E-2</v>
      </c>
    </row>
    <row r="34" spans="1:22" x14ac:dyDescent="0.2">
      <c r="A34" s="16" t="s">
        <v>320</v>
      </c>
      <c r="B34" s="4">
        <v>46500</v>
      </c>
      <c r="C34" s="4">
        <v>372000</v>
      </c>
      <c r="D34" s="4">
        <v>-325500</v>
      </c>
      <c r="E34" s="4">
        <v>-25283830000</v>
      </c>
      <c r="F34" s="4">
        <f t="shared" si="4"/>
        <v>-709039391484</v>
      </c>
      <c r="G34" s="4">
        <v>71200</v>
      </c>
      <c r="H34" s="4">
        <v>135500</v>
      </c>
      <c r="I34" s="4">
        <v>-64300</v>
      </c>
      <c r="J34" s="4">
        <v>-5045240000</v>
      </c>
      <c r="K34" s="4">
        <f t="shared" si="5"/>
        <v>1762230000</v>
      </c>
      <c r="L34" s="4">
        <v>545</v>
      </c>
      <c r="M34" s="4">
        <v>1395</v>
      </c>
      <c r="N34" s="4">
        <v>73</v>
      </c>
      <c r="O34" s="4">
        <v>235</v>
      </c>
      <c r="P34" s="4">
        <v>457200</v>
      </c>
      <c r="Q34" s="4">
        <v>1496800</v>
      </c>
      <c r="R34" s="5">
        <v>-1.9599999999999999E-2</v>
      </c>
      <c r="S34" s="4">
        <v>1955100</v>
      </c>
      <c r="T34" s="4">
        <f t="shared" si="2"/>
        <v>971540</v>
      </c>
      <c r="U34" s="4">
        <f t="shared" si="6"/>
        <v>1007300</v>
      </c>
      <c r="V34" s="5">
        <v>2.4300000000000002E-2</v>
      </c>
    </row>
    <row r="35" spans="1:22" x14ac:dyDescent="0.2">
      <c r="A35" s="16" t="s">
        <v>319</v>
      </c>
      <c r="B35" s="4">
        <v>9700</v>
      </c>
      <c r="C35" s="4">
        <v>299500</v>
      </c>
      <c r="D35" s="4">
        <v>-289800</v>
      </c>
      <c r="E35" s="4">
        <v>-22621620000</v>
      </c>
      <c r="F35" s="4">
        <f t="shared" si="4"/>
        <v>-683755561484</v>
      </c>
      <c r="G35" s="4">
        <v>32800</v>
      </c>
      <c r="H35" s="4">
        <v>88340</v>
      </c>
      <c r="I35" s="4">
        <v>-55540</v>
      </c>
      <c r="J35" s="4">
        <v>-4337187000</v>
      </c>
      <c r="K35" s="4">
        <f t="shared" si="5"/>
        <v>6807470000</v>
      </c>
      <c r="L35" s="4">
        <v>678</v>
      </c>
      <c r="M35" s="4">
        <v>949</v>
      </c>
      <c r="N35" s="4">
        <v>57</v>
      </c>
      <c r="O35" s="4">
        <v>93</v>
      </c>
      <c r="P35" s="4">
        <v>357900</v>
      </c>
      <c r="Q35" s="4">
        <v>677800</v>
      </c>
      <c r="R35" s="5">
        <v>2.5999999999999999E-3</v>
      </c>
      <c r="S35" s="4">
        <v>1074600</v>
      </c>
      <c r="T35" s="4">
        <f t="shared" si="2"/>
        <v>915550</v>
      </c>
      <c r="U35" s="4">
        <f t="shared" si="6"/>
        <v>549700</v>
      </c>
      <c r="V35" s="5">
        <v>1.5300000000000001E-2</v>
      </c>
    </row>
    <row r="36" spans="1:22" x14ac:dyDescent="0.2">
      <c r="A36" s="16" t="s">
        <v>318</v>
      </c>
      <c r="B36" s="4">
        <v>5200</v>
      </c>
      <c r="C36" s="4">
        <v>90920</v>
      </c>
      <c r="D36" s="4">
        <v>-85720</v>
      </c>
      <c r="E36" s="4">
        <v>-6665070000</v>
      </c>
      <c r="F36" s="4">
        <f t="shared" si="4"/>
        <v>-661133941484</v>
      </c>
      <c r="G36" s="4">
        <v>58500</v>
      </c>
      <c r="H36" s="4">
        <v>38900</v>
      </c>
      <c r="I36" s="4">
        <v>19600</v>
      </c>
      <c r="J36" s="4">
        <v>1511240000</v>
      </c>
      <c r="K36" s="4">
        <f t="shared" si="5"/>
        <v>11144657000</v>
      </c>
      <c r="L36" s="4">
        <v>702</v>
      </c>
      <c r="M36" s="4">
        <v>1065</v>
      </c>
      <c r="N36" s="4">
        <v>80</v>
      </c>
      <c r="O36" s="4">
        <v>93</v>
      </c>
      <c r="P36" s="4">
        <v>483100</v>
      </c>
      <c r="Q36" s="4">
        <v>593300</v>
      </c>
      <c r="R36" s="5">
        <v>-1.15E-2</v>
      </c>
      <c r="S36" s="4">
        <v>1111900</v>
      </c>
      <c r="T36" s="4">
        <f t="shared" si="2"/>
        <v>863930</v>
      </c>
      <c r="U36" s="4">
        <f t="shared" si="6"/>
        <v>474300</v>
      </c>
      <c r="V36" s="5">
        <v>1.3999999999999999E-2</v>
      </c>
    </row>
    <row r="37" spans="1:22" x14ac:dyDescent="0.2">
      <c r="A37" s="16" t="s">
        <v>317</v>
      </c>
      <c r="B37" s="4">
        <v>44310</v>
      </c>
      <c r="C37" s="4">
        <v>86232</v>
      </c>
      <c r="D37" s="4">
        <v>-41922</v>
      </c>
      <c r="E37" s="4">
        <v>-3292060000</v>
      </c>
      <c r="F37" s="4">
        <f t="shared" si="4"/>
        <v>-654468871484</v>
      </c>
      <c r="G37" s="4">
        <v>0</v>
      </c>
      <c r="H37" s="4">
        <v>0</v>
      </c>
      <c r="I37" s="4">
        <v>0</v>
      </c>
      <c r="J37" s="4">
        <v>-3627700000</v>
      </c>
      <c r="K37" s="4">
        <f t="shared" si="5"/>
        <v>9633417000</v>
      </c>
      <c r="L37" s="4">
        <v>580</v>
      </c>
      <c r="M37" s="4">
        <v>1106</v>
      </c>
      <c r="N37" s="4">
        <v>48</v>
      </c>
      <c r="O37" s="4">
        <v>102</v>
      </c>
      <c r="P37" s="4">
        <v>296900</v>
      </c>
      <c r="Q37" s="4">
        <v>634600</v>
      </c>
      <c r="R37" s="5">
        <v>-8.8999999999999999E-3</v>
      </c>
      <c r="S37" s="4">
        <v>1007300</v>
      </c>
      <c r="T37" s="4">
        <f t="shared" si="2"/>
        <v>813630</v>
      </c>
      <c r="U37" s="4">
        <f t="shared" si="6"/>
        <v>474300</v>
      </c>
      <c r="V37" s="5">
        <v>1.89E-2</v>
      </c>
    </row>
    <row r="38" spans="1:22" x14ac:dyDescent="0.2">
      <c r="A38" s="16" t="s">
        <v>316</v>
      </c>
      <c r="B38" s="4">
        <v>501209</v>
      </c>
      <c r="C38" s="4">
        <v>46800</v>
      </c>
      <c r="D38" s="4">
        <v>454409</v>
      </c>
      <c r="E38" s="4">
        <v>35711350000</v>
      </c>
      <c r="F38" s="4">
        <f t="shared" si="4"/>
        <v>-651176811484</v>
      </c>
      <c r="G38" s="4">
        <v>0</v>
      </c>
      <c r="H38" s="4">
        <v>0</v>
      </c>
      <c r="I38" s="4">
        <v>0</v>
      </c>
      <c r="J38" s="4">
        <v>-5073220000</v>
      </c>
      <c r="K38" s="4">
        <f t="shared" si="5"/>
        <v>13261117000</v>
      </c>
      <c r="L38" s="4">
        <v>1923</v>
      </c>
      <c r="M38" s="4">
        <v>1261</v>
      </c>
      <c r="N38" s="4">
        <v>257</v>
      </c>
      <c r="O38" s="4">
        <v>147</v>
      </c>
      <c r="P38" s="4">
        <v>1458900</v>
      </c>
      <c r="Q38" s="4">
        <v>913000</v>
      </c>
      <c r="R38" s="5">
        <v>3.5299999999999998E-2</v>
      </c>
      <c r="S38" s="4">
        <v>2373000</v>
      </c>
      <c r="T38" s="4">
        <f t="shared" si="2"/>
        <v>668790</v>
      </c>
      <c r="U38" s="4">
        <f t="shared" si="6"/>
        <v>474300</v>
      </c>
      <c r="V38" s="5">
        <v>3.15E-2</v>
      </c>
    </row>
    <row r="39" spans="1:22" x14ac:dyDescent="0.2">
      <c r="A39" s="16" t="s">
        <v>315</v>
      </c>
      <c r="B39" s="4">
        <v>63200</v>
      </c>
      <c r="C39" s="4">
        <v>48000</v>
      </c>
      <c r="D39" s="4">
        <v>15200</v>
      </c>
      <c r="E39" s="4">
        <v>1165720000</v>
      </c>
      <c r="F39" s="4">
        <f t="shared" ref="F39:F44" si="7">E39+F40</f>
        <v>-686888161484</v>
      </c>
      <c r="G39" s="4">
        <v>0</v>
      </c>
      <c r="H39" s="4">
        <v>0</v>
      </c>
      <c r="I39" s="4">
        <v>0</v>
      </c>
      <c r="J39" s="4">
        <v>-2450572000</v>
      </c>
      <c r="K39" s="4">
        <f t="shared" ref="K39:K44" si="8">J39+K40</f>
        <v>18334337000</v>
      </c>
      <c r="L39" s="4">
        <v>790</v>
      </c>
      <c r="M39" s="4">
        <v>680</v>
      </c>
      <c r="N39" s="4">
        <v>97</v>
      </c>
      <c r="O39" s="4">
        <v>79</v>
      </c>
      <c r="P39" s="4">
        <v>543700</v>
      </c>
      <c r="Q39" s="4">
        <v>441200</v>
      </c>
      <c r="R39" s="5">
        <v>1.1899999999999999E-2</v>
      </c>
      <c r="S39" s="4">
        <v>1013500</v>
      </c>
      <c r="T39" s="4">
        <f t="shared" ref="T39:T44" si="9">AVERAGE(S40:S49)</f>
        <v>640340</v>
      </c>
      <c r="U39" s="4">
        <f t="shared" ref="U39:U44" si="10">MIN(S40:S44)</f>
        <v>474300</v>
      </c>
      <c r="V39" s="5">
        <v>1.6899999999999998E-2</v>
      </c>
    </row>
    <row r="40" spans="1:22" x14ac:dyDescent="0.2">
      <c r="A40" s="16" t="s">
        <v>314</v>
      </c>
      <c r="B40" s="4">
        <v>68700</v>
      </c>
      <c r="C40" s="4">
        <v>105200</v>
      </c>
      <c r="D40" s="4">
        <v>-36500</v>
      </c>
      <c r="E40" s="4">
        <v>-2767840000</v>
      </c>
      <c r="F40" s="4">
        <f t="shared" si="7"/>
        <v>-688053881484</v>
      </c>
      <c r="G40" s="4">
        <v>30400</v>
      </c>
      <c r="H40" s="4">
        <v>62760</v>
      </c>
      <c r="I40" s="4">
        <v>-32360</v>
      </c>
      <c r="J40" s="4">
        <v>-2450572000</v>
      </c>
      <c r="K40" s="4">
        <f t="shared" si="8"/>
        <v>20784909000</v>
      </c>
      <c r="L40" s="4">
        <v>290</v>
      </c>
      <c r="M40" s="4">
        <v>690</v>
      </c>
      <c r="N40" s="4">
        <v>36</v>
      </c>
      <c r="O40" s="4">
        <v>56</v>
      </c>
      <c r="P40" s="4">
        <v>178500</v>
      </c>
      <c r="Q40" s="4">
        <v>371200</v>
      </c>
      <c r="R40" s="5">
        <v>0</v>
      </c>
      <c r="S40" s="4">
        <v>549700</v>
      </c>
      <c r="T40" s="4">
        <f t="shared" si="9"/>
        <v>640170</v>
      </c>
      <c r="U40" s="4">
        <f t="shared" si="10"/>
        <v>474300</v>
      </c>
      <c r="V40" s="5">
        <v>4.0000000000000001E-3</v>
      </c>
    </row>
    <row r="41" spans="1:22" x14ac:dyDescent="0.2">
      <c r="A41" s="16" t="s">
        <v>310</v>
      </c>
      <c r="B41" s="4">
        <v>21100</v>
      </c>
      <c r="C41" s="4">
        <v>99320</v>
      </c>
      <c r="D41" s="4">
        <v>-78220</v>
      </c>
      <c r="E41" s="4">
        <v>-5917310000</v>
      </c>
      <c r="F41" s="4">
        <f t="shared" si="7"/>
        <v>-685286041484</v>
      </c>
      <c r="G41" s="4">
        <v>20200</v>
      </c>
      <c r="H41" s="4">
        <v>18800</v>
      </c>
      <c r="I41" s="4">
        <v>1400</v>
      </c>
      <c r="J41" s="4">
        <v>105360000</v>
      </c>
      <c r="K41" s="4">
        <f t="shared" si="8"/>
        <v>23235481000</v>
      </c>
      <c r="L41" s="4">
        <v>311</v>
      </c>
      <c r="M41" s="4">
        <v>542</v>
      </c>
      <c r="N41" s="4">
        <v>24</v>
      </c>
      <c r="O41" s="4">
        <v>41</v>
      </c>
      <c r="P41" s="4">
        <v>153500</v>
      </c>
      <c r="Q41" s="4">
        <v>289200</v>
      </c>
      <c r="R41" s="5">
        <v>0</v>
      </c>
      <c r="S41" s="4">
        <v>474300</v>
      </c>
      <c r="T41" s="4">
        <f t="shared" si="9"/>
        <v>640700</v>
      </c>
      <c r="U41" s="4">
        <f t="shared" si="10"/>
        <v>514700</v>
      </c>
      <c r="V41" s="5">
        <v>4.0000000000000001E-3</v>
      </c>
    </row>
    <row r="42" spans="1:22" x14ac:dyDescent="0.2">
      <c r="A42" s="16" t="s">
        <v>309</v>
      </c>
      <c r="B42" s="4">
        <v>27300</v>
      </c>
      <c r="C42" s="4">
        <v>418500</v>
      </c>
      <c r="D42" s="4">
        <v>-391200</v>
      </c>
      <c r="E42" s="4">
        <v>-29594890000</v>
      </c>
      <c r="F42" s="4">
        <f t="shared" si="7"/>
        <v>-679368731484</v>
      </c>
      <c r="G42" s="4">
        <v>0</v>
      </c>
      <c r="H42" s="4">
        <v>0</v>
      </c>
      <c r="I42" s="4">
        <v>0</v>
      </c>
      <c r="J42" s="4">
        <v>-786200000</v>
      </c>
      <c r="K42" s="4">
        <f t="shared" si="8"/>
        <v>23130121000</v>
      </c>
      <c r="L42" s="4">
        <v>637</v>
      </c>
      <c r="M42" s="4">
        <v>946</v>
      </c>
      <c r="N42" s="4">
        <v>56</v>
      </c>
      <c r="O42" s="4">
        <v>67</v>
      </c>
      <c r="P42" s="4">
        <v>335300</v>
      </c>
      <c r="Q42" s="4">
        <v>428100</v>
      </c>
      <c r="R42" s="5">
        <v>6.7000000000000002E-3</v>
      </c>
      <c r="S42" s="4">
        <v>796900</v>
      </c>
      <c r="T42" s="4">
        <f t="shared" si="9"/>
        <v>637310</v>
      </c>
      <c r="U42" s="4">
        <f t="shared" si="10"/>
        <v>504300</v>
      </c>
      <c r="V42" s="5">
        <v>6.6E-3</v>
      </c>
    </row>
    <row r="43" spans="1:22" x14ac:dyDescent="0.2">
      <c r="A43" s="16" t="s">
        <v>306</v>
      </c>
      <c r="B43" s="4">
        <v>62400</v>
      </c>
      <c r="C43" s="4">
        <v>333500</v>
      </c>
      <c r="D43" s="4">
        <v>-271100</v>
      </c>
      <c r="E43" s="4">
        <v>-20410210000</v>
      </c>
      <c r="F43" s="4">
        <f t="shared" si="7"/>
        <v>-649773841484</v>
      </c>
      <c r="G43" s="4">
        <v>30200</v>
      </c>
      <c r="H43" s="4">
        <v>24600</v>
      </c>
      <c r="I43" s="4">
        <v>5600</v>
      </c>
      <c r="J43" s="4">
        <v>428890000</v>
      </c>
      <c r="K43" s="4">
        <f t="shared" si="8"/>
        <v>23916321000</v>
      </c>
      <c r="L43" s="4">
        <v>323</v>
      </c>
      <c r="M43" s="4">
        <v>1130</v>
      </c>
      <c r="N43" s="4">
        <v>23</v>
      </c>
      <c r="O43" s="4">
        <v>26</v>
      </c>
      <c r="P43" s="4">
        <v>195800</v>
      </c>
      <c r="Q43" s="4">
        <v>443000</v>
      </c>
      <c r="R43" s="5">
        <v>0</v>
      </c>
      <c r="S43" s="4">
        <v>638800</v>
      </c>
      <c r="T43" s="4">
        <f t="shared" si="9"/>
        <v>621700</v>
      </c>
      <c r="U43" s="4">
        <f t="shared" si="10"/>
        <v>504300</v>
      </c>
      <c r="V43" s="5">
        <v>9.300000000000001E-3</v>
      </c>
    </row>
    <row r="44" spans="1:22" x14ac:dyDescent="0.2">
      <c r="A44" s="16" t="s">
        <v>305</v>
      </c>
      <c r="B44" s="4">
        <v>18700</v>
      </c>
      <c r="C44" s="4">
        <v>341100</v>
      </c>
      <c r="D44" s="4">
        <v>-322400</v>
      </c>
      <c r="E44" s="4">
        <v>-24299600000</v>
      </c>
      <c r="F44" s="4">
        <f t="shared" si="7"/>
        <v>-629363631484</v>
      </c>
      <c r="G44" s="4">
        <v>0</v>
      </c>
      <c r="H44" s="4">
        <v>0</v>
      </c>
      <c r="I44" s="4">
        <v>0</v>
      </c>
      <c r="J44" s="4">
        <v>128340000</v>
      </c>
      <c r="K44" s="4">
        <f t="shared" si="8"/>
        <v>23487431000</v>
      </c>
      <c r="L44" s="4">
        <v>444</v>
      </c>
      <c r="M44" s="4">
        <v>989</v>
      </c>
      <c r="N44" s="4">
        <v>17</v>
      </c>
      <c r="O44" s="4">
        <v>54</v>
      </c>
      <c r="P44" s="4">
        <v>180800</v>
      </c>
      <c r="Q44" s="4">
        <v>489700</v>
      </c>
      <c r="R44" s="5">
        <v>-3.9000000000000003E-3</v>
      </c>
      <c r="S44" s="4">
        <v>675400</v>
      </c>
      <c r="T44" s="4">
        <f t="shared" si="9"/>
        <v>654580</v>
      </c>
      <c r="U44" s="4">
        <f t="shared" si="10"/>
        <v>504300</v>
      </c>
      <c r="V44" s="5">
        <v>9.300000000000001E-3</v>
      </c>
    </row>
    <row r="45" spans="1:22" x14ac:dyDescent="0.2">
      <c r="A45" s="16" t="s">
        <v>304</v>
      </c>
      <c r="B45" s="4">
        <v>21020</v>
      </c>
      <c r="C45" s="4">
        <v>301420</v>
      </c>
      <c r="D45" s="4">
        <v>-280400</v>
      </c>
      <c r="E45" s="4">
        <v>-21162959829</v>
      </c>
      <c r="F45" s="4">
        <f t="shared" ref="F45:F110" si="11">E45+F46</f>
        <v>-605064031484</v>
      </c>
      <c r="G45" s="4">
        <v>0</v>
      </c>
      <c r="H45" s="4">
        <v>0</v>
      </c>
      <c r="I45" s="4">
        <v>0</v>
      </c>
      <c r="J45" s="4">
        <v>519130000</v>
      </c>
      <c r="K45" s="4">
        <f t="shared" ref="K45:K78" si="12">J45+K46</f>
        <v>23359091000</v>
      </c>
      <c r="L45" s="4">
        <v>368</v>
      </c>
      <c r="M45" s="4">
        <v>696</v>
      </c>
      <c r="N45" s="4">
        <v>21</v>
      </c>
      <c r="O45" s="4">
        <v>45</v>
      </c>
      <c r="P45" s="4">
        <v>157300</v>
      </c>
      <c r="Q45" s="4">
        <v>330300</v>
      </c>
      <c r="R45" s="5">
        <v>1.4000000000000002E-3</v>
      </c>
      <c r="S45" s="4">
        <v>514700</v>
      </c>
      <c r="T45" s="4">
        <f t="shared" ref="T45:T101" si="13">AVERAGE(S46:S55)</f>
        <v>648820</v>
      </c>
      <c r="U45" s="4">
        <f t="shared" ref="U45:U106" si="14">MIN(S46:S50)</f>
        <v>504300</v>
      </c>
      <c r="V45" s="5">
        <v>5.3E-3</v>
      </c>
    </row>
    <row r="46" spans="1:22" x14ac:dyDescent="0.2">
      <c r="A46" s="16" t="s">
        <v>303</v>
      </c>
      <c r="B46" s="4">
        <v>60120</v>
      </c>
      <c r="C46" s="4">
        <v>214700</v>
      </c>
      <c r="D46" s="4">
        <v>-154580</v>
      </c>
      <c r="E46" s="4">
        <v>-11718671655</v>
      </c>
      <c r="F46" s="4">
        <f t="shared" si="11"/>
        <v>-583901071655</v>
      </c>
      <c r="G46" s="4">
        <v>25600</v>
      </c>
      <c r="H46" s="4">
        <v>18800</v>
      </c>
      <c r="I46" s="4">
        <v>6800</v>
      </c>
      <c r="J46" s="4">
        <v>519130000</v>
      </c>
      <c r="K46" s="4">
        <f t="shared" si="12"/>
        <v>22839961000</v>
      </c>
      <c r="L46" s="4">
        <v>318</v>
      </c>
      <c r="M46" s="4">
        <v>1005</v>
      </c>
      <c r="N46" s="4">
        <v>6</v>
      </c>
      <c r="O46" s="4">
        <v>34</v>
      </c>
      <c r="P46" s="4">
        <v>114500</v>
      </c>
      <c r="Q46" s="4">
        <v>432300</v>
      </c>
      <c r="R46" s="5">
        <v>-1.32E-2</v>
      </c>
      <c r="S46" s="4">
        <v>595700</v>
      </c>
      <c r="T46" s="4">
        <f t="shared" si="13"/>
        <v>672487.2</v>
      </c>
      <c r="U46" s="4">
        <f t="shared" si="14"/>
        <v>479600</v>
      </c>
      <c r="V46" s="5">
        <v>1.44E-2</v>
      </c>
    </row>
    <row r="47" spans="1:22" x14ac:dyDescent="0.2">
      <c r="A47" s="16" t="s">
        <v>299</v>
      </c>
      <c r="B47" s="4">
        <v>298500</v>
      </c>
      <c r="C47" s="4">
        <v>144740</v>
      </c>
      <c r="D47" s="4">
        <v>153760</v>
      </c>
      <c r="E47" s="4">
        <v>11739310000</v>
      </c>
      <c r="F47" s="4">
        <f t="shared" si="11"/>
        <v>-572182400000</v>
      </c>
      <c r="G47" s="4">
        <v>24700</v>
      </c>
      <c r="H47" s="4">
        <v>600</v>
      </c>
      <c r="I47" s="4">
        <v>24100</v>
      </c>
      <c r="J47" s="4">
        <v>1838790000</v>
      </c>
      <c r="K47" s="4">
        <f t="shared" si="12"/>
        <v>22320831000</v>
      </c>
      <c r="L47" s="4">
        <v>303</v>
      </c>
      <c r="M47" s="4">
        <v>662</v>
      </c>
      <c r="N47" s="4">
        <v>23</v>
      </c>
      <c r="O47" s="4">
        <v>18</v>
      </c>
      <c r="P47" s="4">
        <v>160900</v>
      </c>
      <c r="Q47" s="4">
        <v>343300</v>
      </c>
      <c r="R47" s="5">
        <v>-2.5999999999999999E-3</v>
      </c>
      <c r="S47" s="4">
        <v>504300</v>
      </c>
      <c r="T47" s="4">
        <f t="shared" si="13"/>
        <v>667859.1</v>
      </c>
      <c r="U47" s="4">
        <f t="shared" si="14"/>
        <v>479600</v>
      </c>
      <c r="V47" s="5">
        <v>6.6E-3</v>
      </c>
    </row>
    <row r="48" spans="1:22" x14ac:dyDescent="0.2">
      <c r="A48" s="16" t="s">
        <v>298</v>
      </c>
      <c r="B48" s="4">
        <v>365050</v>
      </c>
      <c r="C48" s="4">
        <v>28500</v>
      </c>
      <c r="D48" s="4">
        <v>336550</v>
      </c>
      <c r="E48" s="4">
        <v>25671060000</v>
      </c>
      <c r="F48" s="4">
        <f t="shared" si="11"/>
        <v>-583921710000</v>
      </c>
      <c r="G48" s="4">
        <v>12200</v>
      </c>
      <c r="H48" s="4">
        <v>22800</v>
      </c>
      <c r="I48" s="4">
        <v>-10600</v>
      </c>
      <c r="J48" s="4">
        <v>-809130000</v>
      </c>
      <c r="K48" s="4">
        <f t="shared" si="12"/>
        <v>20482041000</v>
      </c>
      <c r="L48" s="4">
        <v>1617</v>
      </c>
      <c r="M48" s="4">
        <v>341</v>
      </c>
      <c r="N48" s="4">
        <v>84</v>
      </c>
      <c r="O48" s="4">
        <v>48</v>
      </c>
      <c r="P48" s="4">
        <v>604100</v>
      </c>
      <c r="Q48" s="4">
        <v>286100</v>
      </c>
      <c r="R48" s="5">
        <v>1.8700000000000001E-2</v>
      </c>
      <c r="S48" s="4">
        <v>924600</v>
      </c>
      <c r="T48" s="4">
        <f t="shared" si="13"/>
        <v>619562.5</v>
      </c>
      <c r="U48" s="4">
        <f t="shared" si="14"/>
        <v>479600</v>
      </c>
      <c r="V48" s="5">
        <v>1.83E-2</v>
      </c>
    </row>
    <row r="49" spans="1:22" x14ac:dyDescent="0.2">
      <c r="A49" s="16" t="s">
        <v>286</v>
      </c>
      <c r="B49" s="4">
        <v>49500</v>
      </c>
      <c r="C49" s="4">
        <v>347800</v>
      </c>
      <c r="D49" s="4">
        <v>-298300</v>
      </c>
      <c r="E49" s="4">
        <v>-22485720000</v>
      </c>
      <c r="F49" s="4">
        <f t="shared" si="11"/>
        <v>-609592770000</v>
      </c>
      <c r="G49" s="4">
        <v>57100</v>
      </c>
      <c r="H49" s="4">
        <v>200</v>
      </c>
      <c r="I49" s="4">
        <v>56900</v>
      </c>
      <c r="J49" s="4">
        <v>4295660000</v>
      </c>
      <c r="K49" s="4">
        <f t="shared" si="12"/>
        <v>21291171000</v>
      </c>
      <c r="L49" s="4">
        <v>489</v>
      </c>
      <c r="M49" s="4">
        <v>710</v>
      </c>
      <c r="N49" s="4">
        <v>19</v>
      </c>
      <c r="O49" s="4">
        <v>59</v>
      </c>
      <c r="P49" s="4">
        <v>210200</v>
      </c>
      <c r="Q49" s="4">
        <v>400000</v>
      </c>
      <c r="R49" s="5">
        <v>-2.5999999999999999E-3</v>
      </c>
      <c r="S49" s="4">
        <v>729000</v>
      </c>
      <c r="T49" s="4">
        <f t="shared" si="13"/>
        <v>627715.6</v>
      </c>
      <c r="U49" s="4">
        <f t="shared" si="14"/>
        <v>479600</v>
      </c>
      <c r="V49" s="5">
        <v>1.7000000000000001E-2</v>
      </c>
    </row>
    <row r="50" spans="1:22" x14ac:dyDescent="0.2">
      <c r="A50" s="16" t="s">
        <v>285</v>
      </c>
      <c r="B50" s="4">
        <v>4700</v>
      </c>
      <c r="C50" s="4">
        <v>273700</v>
      </c>
      <c r="D50" s="4">
        <v>-269000</v>
      </c>
      <c r="E50" s="4">
        <v>-20321740000</v>
      </c>
      <c r="F50" s="4">
        <f t="shared" si="11"/>
        <v>-587107050000</v>
      </c>
      <c r="G50" s="4">
        <v>9000</v>
      </c>
      <c r="H50" s="4">
        <v>7600</v>
      </c>
      <c r="I50" s="4">
        <v>1400</v>
      </c>
      <c r="J50" s="4">
        <v>104510000</v>
      </c>
      <c r="K50" s="4">
        <f t="shared" si="12"/>
        <v>16995511000</v>
      </c>
      <c r="L50" s="4">
        <v>248</v>
      </c>
      <c r="M50" s="4">
        <v>736</v>
      </c>
      <c r="N50" s="4">
        <v>14</v>
      </c>
      <c r="O50" s="4">
        <v>67</v>
      </c>
      <c r="P50" s="4">
        <v>96300</v>
      </c>
      <c r="Q50" s="4">
        <v>433100</v>
      </c>
      <c r="R50" s="5">
        <v>-5.3E-3</v>
      </c>
      <c r="S50" s="4">
        <v>548000</v>
      </c>
      <c r="T50" s="4">
        <f t="shared" si="13"/>
        <v>622415.4</v>
      </c>
      <c r="U50" s="4">
        <f t="shared" si="14"/>
        <v>457100</v>
      </c>
      <c r="V50" s="5">
        <v>9.1999999999999998E-3</v>
      </c>
    </row>
    <row r="51" spans="1:22" x14ac:dyDescent="0.2">
      <c r="A51" s="16" t="s">
        <v>284</v>
      </c>
      <c r="B51" s="4">
        <v>57100</v>
      </c>
      <c r="C51" s="4">
        <v>230200</v>
      </c>
      <c r="D51" s="4">
        <v>-173100</v>
      </c>
      <c r="E51" s="4">
        <v>-13147500000</v>
      </c>
      <c r="F51" s="4">
        <f t="shared" si="11"/>
        <v>-566785310000</v>
      </c>
      <c r="G51" s="4">
        <v>30000</v>
      </c>
      <c r="H51" s="4">
        <v>23700</v>
      </c>
      <c r="I51" s="4">
        <v>6300</v>
      </c>
      <c r="J51" s="4">
        <v>483720000</v>
      </c>
      <c r="K51" s="4">
        <f t="shared" si="12"/>
        <v>16891001000</v>
      </c>
      <c r="L51" s="4">
        <v>339</v>
      </c>
      <c r="M51" s="4">
        <v>809</v>
      </c>
      <c r="N51" s="4">
        <v>16</v>
      </c>
      <c r="O51" s="4">
        <v>40</v>
      </c>
      <c r="P51" s="4">
        <v>116900</v>
      </c>
      <c r="Q51" s="4">
        <v>318800</v>
      </c>
      <c r="R51" s="5">
        <v>-3.9000000000000003E-3</v>
      </c>
      <c r="S51" s="4">
        <v>479600</v>
      </c>
      <c r="T51" s="4">
        <f t="shared" si="13"/>
        <v>677315.9</v>
      </c>
      <c r="U51" s="4">
        <f t="shared" si="14"/>
        <v>457100</v>
      </c>
      <c r="V51" s="5">
        <v>9.1999999999999998E-3</v>
      </c>
    </row>
    <row r="52" spans="1:22" x14ac:dyDescent="0.2">
      <c r="A52" s="16" t="s">
        <v>283</v>
      </c>
      <c r="B52" s="4">
        <v>120800</v>
      </c>
      <c r="C52" s="4">
        <v>372080</v>
      </c>
      <c r="D52" s="4">
        <v>-251280</v>
      </c>
      <c r="E52" s="4">
        <v>-19165400000</v>
      </c>
      <c r="F52" s="4">
        <f t="shared" si="11"/>
        <v>-553637810000</v>
      </c>
      <c r="G52" s="4">
        <v>10800</v>
      </c>
      <c r="H52" s="4">
        <v>96700</v>
      </c>
      <c r="I52" s="4">
        <v>-85900</v>
      </c>
      <c r="J52" s="4">
        <v>-6545000000</v>
      </c>
      <c r="K52" s="4">
        <f t="shared" si="12"/>
        <v>16407281000</v>
      </c>
      <c r="L52" s="4">
        <v>365</v>
      </c>
      <c r="M52" s="4">
        <v>1040</v>
      </c>
      <c r="N52" s="4">
        <v>40</v>
      </c>
      <c r="O52" s="4">
        <v>66</v>
      </c>
      <c r="P52" s="4">
        <v>230000</v>
      </c>
      <c r="Q52" s="4">
        <v>498700</v>
      </c>
      <c r="R52" s="5">
        <v>-2.5999999999999999E-3</v>
      </c>
      <c r="S52" s="4">
        <v>763000</v>
      </c>
      <c r="T52" s="4">
        <f t="shared" si="13"/>
        <v>690165.9</v>
      </c>
      <c r="U52" s="4">
        <f t="shared" si="14"/>
        <v>457100</v>
      </c>
      <c r="V52" s="5">
        <v>9.1999999999999998E-3</v>
      </c>
    </row>
    <row r="53" spans="1:22" x14ac:dyDescent="0.2">
      <c r="A53" s="16" t="s">
        <v>282</v>
      </c>
      <c r="B53" s="4">
        <v>52700</v>
      </c>
      <c r="C53" s="4">
        <v>16680</v>
      </c>
      <c r="D53" s="4">
        <v>36020</v>
      </c>
      <c r="E53" s="4">
        <v>2757980000</v>
      </c>
      <c r="F53" s="4">
        <f t="shared" si="11"/>
        <v>-534472410000</v>
      </c>
      <c r="G53" s="4">
        <v>19400</v>
      </c>
      <c r="H53" s="4">
        <v>4600</v>
      </c>
      <c r="I53" s="4">
        <v>14800</v>
      </c>
      <c r="J53" s="4">
        <v>1131260000</v>
      </c>
      <c r="K53" s="4">
        <f t="shared" si="12"/>
        <v>22952281000</v>
      </c>
      <c r="L53" s="4">
        <v>284</v>
      </c>
      <c r="M53" s="4">
        <v>540</v>
      </c>
      <c r="N53" s="4">
        <v>20</v>
      </c>
      <c r="O53" s="4">
        <v>41</v>
      </c>
      <c r="P53" s="4">
        <v>141700</v>
      </c>
      <c r="Q53" s="4">
        <v>336200</v>
      </c>
      <c r="R53" s="5">
        <v>-5.1999999999999998E-3</v>
      </c>
      <c r="S53" s="4">
        <v>482700</v>
      </c>
      <c r="T53" s="4">
        <f t="shared" si="13"/>
        <v>744292.9</v>
      </c>
      <c r="U53" s="4">
        <f t="shared" si="14"/>
        <v>441634</v>
      </c>
      <c r="V53" s="5">
        <v>9.1999999999999998E-3</v>
      </c>
    </row>
    <row r="54" spans="1:22" x14ac:dyDescent="0.2">
      <c r="A54" s="16" t="s">
        <v>281</v>
      </c>
      <c r="B54" s="4">
        <v>245320</v>
      </c>
      <c r="C54" s="4">
        <v>29000</v>
      </c>
      <c r="D54" s="4">
        <v>216320</v>
      </c>
      <c r="E54" s="4">
        <v>16557440000</v>
      </c>
      <c r="F54" s="4">
        <f t="shared" si="11"/>
        <v>-537230390000</v>
      </c>
      <c r="G54" s="4">
        <v>26600</v>
      </c>
      <c r="H54" s="4">
        <v>19900</v>
      </c>
      <c r="I54" s="4">
        <v>6700</v>
      </c>
      <c r="J54" s="4">
        <v>502460000</v>
      </c>
      <c r="K54" s="4">
        <f t="shared" si="12"/>
        <v>21821021000</v>
      </c>
      <c r="L54" s="4">
        <v>830</v>
      </c>
      <c r="M54" s="4">
        <v>705</v>
      </c>
      <c r="N54" s="4">
        <v>59</v>
      </c>
      <c r="O54" s="4">
        <v>54</v>
      </c>
      <c r="P54" s="4">
        <v>462200</v>
      </c>
      <c r="Q54" s="4">
        <v>386000</v>
      </c>
      <c r="R54" s="5">
        <v>1.8600000000000002E-2</v>
      </c>
      <c r="S54" s="4">
        <v>1004200</v>
      </c>
      <c r="T54" s="4">
        <f t="shared" si="13"/>
        <v>751695.7</v>
      </c>
      <c r="U54" s="4">
        <f t="shared" si="14"/>
        <v>441634</v>
      </c>
      <c r="V54" s="5">
        <v>1.7000000000000001E-2</v>
      </c>
    </row>
    <row r="55" spans="1:22" x14ac:dyDescent="0.2">
      <c r="A55" s="16" t="s">
        <v>280</v>
      </c>
      <c r="B55" s="4">
        <v>32900</v>
      </c>
      <c r="C55" s="4">
        <v>254356</v>
      </c>
      <c r="D55" s="4">
        <v>-221456</v>
      </c>
      <c r="E55" s="4">
        <v>-16685930000</v>
      </c>
      <c r="F55" s="4">
        <f t="shared" si="11"/>
        <v>-553787830000</v>
      </c>
      <c r="G55" s="4">
        <v>34800</v>
      </c>
      <c r="H55" s="4">
        <v>8600</v>
      </c>
      <c r="I55" s="4">
        <v>26200</v>
      </c>
      <c r="J55" s="4">
        <v>1976000000</v>
      </c>
      <c r="K55" s="4">
        <f t="shared" si="12"/>
        <v>21318561000</v>
      </c>
      <c r="L55" s="4">
        <v>285</v>
      </c>
      <c r="M55" s="4">
        <v>342</v>
      </c>
      <c r="N55" s="4">
        <v>39</v>
      </c>
      <c r="O55" s="4">
        <v>31</v>
      </c>
      <c r="P55" s="4">
        <v>190100</v>
      </c>
      <c r="Q55" s="4">
        <v>194000</v>
      </c>
      <c r="R55" s="5">
        <v>1.4000000000000002E-3</v>
      </c>
      <c r="S55" s="4">
        <v>457100</v>
      </c>
      <c r="T55" s="4">
        <f t="shared" si="13"/>
        <v>856920.2</v>
      </c>
      <c r="U55" s="4">
        <f t="shared" si="14"/>
        <v>441634</v>
      </c>
      <c r="V55" s="5">
        <v>5.3E-3</v>
      </c>
    </row>
    <row r="56" spans="1:22" x14ac:dyDescent="0.2">
      <c r="A56" s="16" t="s">
        <v>279</v>
      </c>
      <c r="B56" s="4">
        <v>79800</v>
      </c>
      <c r="C56" s="4">
        <v>390300</v>
      </c>
      <c r="D56" s="4">
        <v>-310500</v>
      </c>
      <c r="E56" s="4">
        <v>-23414470000</v>
      </c>
      <c r="F56" s="4">
        <f t="shared" si="11"/>
        <v>-537101900000</v>
      </c>
      <c r="G56" s="4">
        <v>37200</v>
      </c>
      <c r="H56" s="4">
        <v>94700</v>
      </c>
      <c r="I56" s="4">
        <v>-57500</v>
      </c>
      <c r="J56" s="4">
        <v>-4329750000</v>
      </c>
      <c r="K56" s="4">
        <f t="shared" si="12"/>
        <v>19342561000</v>
      </c>
      <c r="L56" s="4">
        <v>531</v>
      </c>
      <c r="M56" s="4">
        <v>1041</v>
      </c>
      <c r="N56" s="4">
        <v>29</v>
      </c>
      <c r="O56" s="4">
        <v>60</v>
      </c>
      <c r="P56" s="4">
        <v>244900</v>
      </c>
      <c r="Q56" s="4">
        <v>528600</v>
      </c>
      <c r="R56" s="5">
        <v>-5.1999999999999998E-3</v>
      </c>
      <c r="S56" s="4">
        <v>832372</v>
      </c>
      <c r="T56" s="4">
        <f t="shared" si="13"/>
        <v>830671.2</v>
      </c>
      <c r="U56" s="4">
        <f t="shared" si="14"/>
        <v>441634</v>
      </c>
      <c r="V56" s="5">
        <v>1.1899999999999999E-2</v>
      </c>
    </row>
    <row r="57" spans="1:22" x14ac:dyDescent="0.2">
      <c r="A57" s="16" t="s">
        <v>278</v>
      </c>
      <c r="B57" s="4">
        <v>2200</v>
      </c>
      <c r="C57" s="4">
        <v>265672</v>
      </c>
      <c r="D57" s="4">
        <v>-263472</v>
      </c>
      <c r="E57" s="4">
        <v>-19873280000</v>
      </c>
      <c r="F57" s="4">
        <f t="shared" si="11"/>
        <v>-513687430000</v>
      </c>
      <c r="G57" s="4">
        <v>9800</v>
      </c>
      <c r="H57" s="4">
        <v>12700</v>
      </c>
      <c r="I57" s="4">
        <v>-2900</v>
      </c>
      <c r="J57" s="4">
        <v>-217910000</v>
      </c>
      <c r="K57" s="4">
        <f t="shared" si="12"/>
        <v>23672311000</v>
      </c>
      <c r="L57" s="4">
        <v>404</v>
      </c>
      <c r="M57" s="4">
        <v>267</v>
      </c>
      <c r="N57" s="4">
        <v>29</v>
      </c>
      <c r="O57" s="4">
        <v>23</v>
      </c>
      <c r="P57" s="4">
        <v>293500</v>
      </c>
      <c r="Q57" s="4">
        <v>163100</v>
      </c>
      <c r="R57" s="5">
        <v>-1.2999999999999999E-3</v>
      </c>
      <c r="S57" s="4">
        <v>458019</v>
      </c>
      <c r="T57" s="4">
        <f t="shared" si="13"/>
        <v>854293.2</v>
      </c>
      <c r="U57" s="4">
        <f t="shared" si="14"/>
        <v>441634</v>
      </c>
      <c r="V57" s="5">
        <v>9.300000000000001E-3</v>
      </c>
    </row>
    <row r="58" spans="1:22" x14ac:dyDescent="0.2">
      <c r="A58" s="16" t="s">
        <v>275</v>
      </c>
      <c r="B58" s="4">
        <v>6200</v>
      </c>
      <c r="C58" s="4">
        <v>17124</v>
      </c>
      <c r="D58" s="4">
        <v>-10924</v>
      </c>
      <c r="E58" s="4">
        <v>-826930000</v>
      </c>
      <c r="F58" s="4">
        <f t="shared" si="11"/>
        <v>-493814150000</v>
      </c>
      <c r="G58" s="4">
        <v>24500</v>
      </c>
      <c r="H58" s="4">
        <v>4700</v>
      </c>
      <c r="I58" s="4">
        <v>19800</v>
      </c>
      <c r="J58" s="4">
        <v>1499390000</v>
      </c>
      <c r="K58" s="4">
        <f t="shared" si="12"/>
        <v>23890221000</v>
      </c>
      <c r="L58" s="4">
        <v>726</v>
      </c>
      <c r="M58" s="4">
        <v>246</v>
      </c>
      <c r="N58" s="4">
        <v>18</v>
      </c>
      <c r="O58" s="4">
        <v>26</v>
      </c>
      <c r="P58" s="4">
        <v>277900</v>
      </c>
      <c r="Q58" s="4">
        <v>158700</v>
      </c>
      <c r="R58" s="5">
        <v>8.0000000000000002E-3</v>
      </c>
      <c r="S58" s="4">
        <v>441634</v>
      </c>
      <c r="T58" s="4">
        <f t="shared" si="13"/>
        <v>913741.2</v>
      </c>
      <c r="U58" s="4">
        <f t="shared" si="14"/>
        <v>494998</v>
      </c>
      <c r="V58" s="5">
        <v>5.3E-3</v>
      </c>
    </row>
    <row r="59" spans="1:22" x14ac:dyDescent="0.2">
      <c r="A59" s="16" t="s">
        <v>274</v>
      </c>
      <c r="B59" s="4">
        <v>7400</v>
      </c>
      <c r="C59" s="4">
        <v>182200</v>
      </c>
      <c r="D59" s="4">
        <v>-174800</v>
      </c>
      <c r="E59" s="4">
        <v>-13179610000</v>
      </c>
      <c r="F59" s="4">
        <f t="shared" si="11"/>
        <v>-492987220000</v>
      </c>
      <c r="G59" s="4">
        <v>0</v>
      </c>
      <c r="H59" s="4">
        <v>0</v>
      </c>
      <c r="I59" s="4">
        <v>0</v>
      </c>
      <c r="J59" s="4">
        <v>908910000</v>
      </c>
      <c r="K59" s="4">
        <f t="shared" si="12"/>
        <v>22390831000</v>
      </c>
      <c r="L59" s="4">
        <v>552</v>
      </c>
      <c r="M59" s="4">
        <v>1307</v>
      </c>
      <c r="N59" s="4">
        <v>32</v>
      </c>
      <c r="O59" s="4">
        <v>79</v>
      </c>
      <c r="P59" s="4">
        <v>229800</v>
      </c>
      <c r="Q59" s="4">
        <v>544200</v>
      </c>
      <c r="R59" s="5">
        <v>-1.18E-2</v>
      </c>
      <c r="S59" s="4">
        <v>810531</v>
      </c>
      <c r="T59" s="4">
        <f t="shared" si="13"/>
        <v>909485.5</v>
      </c>
      <c r="U59" s="4">
        <f t="shared" si="14"/>
        <v>494998</v>
      </c>
      <c r="V59" s="5">
        <v>1.4499999999999999E-2</v>
      </c>
    </row>
    <row r="60" spans="1:22" x14ac:dyDescent="0.2">
      <c r="A60" s="16" t="s">
        <v>273</v>
      </c>
      <c r="B60" s="4">
        <v>50200</v>
      </c>
      <c r="C60" s="4">
        <v>73500</v>
      </c>
      <c r="D60" s="4">
        <v>-23300</v>
      </c>
      <c r="E60" s="4">
        <v>-1767720000</v>
      </c>
      <c r="F60" s="4">
        <f t="shared" si="11"/>
        <v>-479807610000</v>
      </c>
      <c r="G60" s="4">
        <v>20400</v>
      </c>
      <c r="H60" s="4">
        <v>8400</v>
      </c>
      <c r="I60" s="4">
        <v>12000</v>
      </c>
      <c r="J60" s="4">
        <v>908910000</v>
      </c>
      <c r="K60" s="4">
        <f t="shared" si="12"/>
        <v>21481921000</v>
      </c>
      <c r="L60" s="4">
        <v>433</v>
      </c>
      <c r="M60" s="4">
        <v>653</v>
      </c>
      <c r="N60" s="4">
        <v>25</v>
      </c>
      <c r="O60" s="4">
        <v>44</v>
      </c>
      <c r="P60" s="4">
        <v>191400</v>
      </c>
      <c r="Q60" s="4">
        <v>302600</v>
      </c>
      <c r="R60" s="5">
        <v>6.7000000000000002E-3</v>
      </c>
      <c r="S60" s="4">
        <v>494998</v>
      </c>
      <c r="T60" s="4">
        <f t="shared" si="13"/>
        <v>930694.4</v>
      </c>
      <c r="U60" s="4">
        <f t="shared" si="14"/>
        <v>891500</v>
      </c>
      <c r="V60" s="5">
        <v>7.9000000000000008E-3</v>
      </c>
    </row>
    <row r="61" spans="1:22" x14ac:dyDescent="0.2">
      <c r="A61" s="16" t="s">
        <v>268</v>
      </c>
      <c r="B61" s="4">
        <v>35922</v>
      </c>
      <c r="C61" s="4">
        <v>439400</v>
      </c>
      <c r="D61" s="4">
        <v>-403478</v>
      </c>
      <c r="E61" s="4">
        <v>-30574310000</v>
      </c>
      <c r="F61" s="4">
        <f t="shared" si="11"/>
        <v>-478039890000</v>
      </c>
      <c r="G61" s="4">
        <v>11700</v>
      </c>
      <c r="H61" s="4">
        <v>28100</v>
      </c>
      <c r="I61" s="4">
        <v>-16400</v>
      </c>
      <c r="J61" s="4">
        <v>-1245580000</v>
      </c>
      <c r="K61" s="4">
        <f t="shared" si="12"/>
        <v>20573011000</v>
      </c>
      <c r="L61" s="4">
        <v>478</v>
      </c>
      <c r="M61" s="4">
        <v>1487</v>
      </c>
      <c r="N61" s="4">
        <v>65</v>
      </c>
      <c r="O61" s="4">
        <v>87</v>
      </c>
      <c r="P61" s="4">
        <v>327900</v>
      </c>
      <c r="Q61" s="4">
        <v>627200</v>
      </c>
      <c r="R61" s="5">
        <v>-5.1999999999999998E-3</v>
      </c>
      <c r="S61" s="4">
        <v>1028605</v>
      </c>
      <c r="T61" s="4">
        <f t="shared" si="13"/>
        <v>903464.4</v>
      </c>
      <c r="U61" s="4">
        <f t="shared" si="14"/>
        <v>569882</v>
      </c>
      <c r="V61" s="5">
        <v>1.18E-2</v>
      </c>
    </row>
    <row r="62" spans="1:22" x14ac:dyDescent="0.2">
      <c r="A62" s="16" t="s">
        <v>266</v>
      </c>
      <c r="B62" s="4">
        <v>60800</v>
      </c>
      <c r="C62" s="4">
        <v>249000</v>
      </c>
      <c r="D62" s="4">
        <v>-188200</v>
      </c>
      <c r="E62" s="4">
        <v>-14346290000</v>
      </c>
      <c r="F62" s="4">
        <f t="shared" si="11"/>
        <v>-447465580000</v>
      </c>
      <c r="G62" s="4">
        <v>46900</v>
      </c>
      <c r="H62" s="4">
        <v>3000</v>
      </c>
      <c r="I62" s="4">
        <v>43900</v>
      </c>
      <c r="J62" s="4">
        <v>3339110000</v>
      </c>
      <c r="K62" s="4">
        <f t="shared" si="12"/>
        <v>21818591000</v>
      </c>
      <c r="L62" s="4">
        <v>673</v>
      </c>
      <c r="M62" s="4">
        <v>1168</v>
      </c>
      <c r="N62" s="4">
        <v>37</v>
      </c>
      <c r="O62" s="4">
        <v>62</v>
      </c>
      <c r="P62" s="4">
        <v>286500</v>
      </c>
      <c r="Q62" s="4">
        <v>605000</v>
      </c>
      <c r="R62" s="5">
        <v>-1.1699999999999999E-2</v>
      </c>
      <c r="S62" s="4">
        <v>891500</v>
      </c>
      <c r="T62" s="4">
        <f t="shared" si="13"/>
        <v>920054.5</v>
      </c>
      <c r="U62" s="4">
        <f t="shared" si="14"/>
        <v>569882</v>
      </c>
      <c r="V62" s="5">
        <v>1.43E-2</v>
      </c>
    </row>
    <row r="63" spans="1:22" x14ac:dyDescent="0.2">
      <c r="A63" s="16" t="s">
        <v>265</v>
      </c>
      <c r="B63" s="4">
        <v>6000</v>
      </c>
      <c r="C63" s="4">
        <v>302800</v>
      </c>
      <c r="D63" s="4">
        <v>-296800</v>
      </c>
      <c r="E63" s="4">
        <v>-22840700000</v>
      </c>
      <c r="F63" s="4">
        <f t="shared" si="11"/>
        <v>-433119290000</v>
      </c>
      <c r="G63" s="4">
        <v>75900</v>
      </c>
      <c r="H63" s="4">
        <v>8800</v>
      </c>
      <c r="I63" s="4">
        <v>67100</v>
      </c>
      <c r="J63" s="4">
        <v>5161290000</v>
      </c>
      <c r="K63" s="4">
        <f t="shared" si="12"/>
        <v>18479481000</v>
      </c>
      <c r="L63" s="4">
        <v>577</v>
      </c>
      <c r="M63" s="4">
        <v>1171</v>
      </c>
      <c r="N63" s="4">
        <v>48</v>
      </c>
      <c r="O63" s="4">
        <v>113</v>
      </c>
      <c r="P63" s="4">
        <v>325000</v>
      </c>
      <c r="Q63" s="4">
        <v>697900</v>
      </c>
      <c r="R63" s="5">
        <v>-5.1000000000000004E-3</v>
      </c>
      <c r="S63" s="4">
        <v>1023970</v>
      </c>
      <c r="T63" s="4">
        <f t="shared" si="13"/>
        <v>879429.7</v>
      </c>
      <c r="U63" s="4">
        <f t="shared" si="14"/>
        <v>569882</v>
      </c>
      <c r="V63" s="5">
        <v>1.6799999999999999E-2</v>
      </c>
    </row>
    <row r="64" spans="1:22" x14ac:dyDescent="0.2">
      <c r="A64" s="16" t="s">
        <v>247</v>
      </c>
      <c r="B64" s="4">
        <v>60200</v>
      </c>
      <c r="C64" s="4">
        <v>277484</v>
      </c>
      <c r="D64" s="4">
        <v>-217284</v>
      </c>
      <c r="E64" s="4">
        <v>-16769430000</v>
      </c>
      <c r="F64" s="4">
        <f t="shared" si="11"/>
        <v>-410278590000</v>
      </c>
      <c r="G64" s="4">
        <v>28900</v>
      </c>
      <c r="H64" s="4">
        <v>57300</v>
      </c>
      <c r="I64" s="4">
        <v>-28400</v>
      </c>
      <c r="J64" s="4">
        <v>-2189550000</v>
      </c>
      <c r="K64" s="4">
        <f t="shared" si="12"/>
        <v>13318191000</v>
      </c>
      <c r="L64" s="4">
        <v>851</v>
      </c>
      <c r="M64" s="4">
        <v>631</v>
      </c>
      <c r="N64" s="4">
        <v>104</v>
      </c>
      <c r="O64" s="4">
        <v>86</v>
      </c>
      <c r="P64" s="4">
        <v>588900</v>
      </c>
      <c r="Q64" s="4">
        <v>433800</v>
      </c>
      <c r="R64" s="5">
        <v>6.6E-3</v>
      </c>
      <c r="S64" s="4">
        <v>1078228</v>
      </c>
      <c r="T64" s="4">
        <f t="shared" si="13"/>
        <v>844499.7</v>
      </c>
      <c r="U64" s="4">
        <f t="shared" si="14"/>
        <v>569882</v>
      </c>
      <c r="V64" s="5">
        <v>5.1999999999999998E-3</v>
      </c>
    </row>
    <row r="65" spans="1:22" x14ac:dyDescent="0.2">
      <c r="A65" s="16" t="s">
        <v>239</v>
      </c>
      <c r="B65" s="4">
        <v>6600</v>
      </c>
      <c r="C65" s="4">
        <v>297600</v>
      </c>
      <c r="D65" s="4">
        <v>-291000</v>
      </c>
      <c r="E65" s="4">
        <v>-22204600000</v>
      </c>
      <c r="F65" s="4">
        <f t="shared" si="11"/>
        <v>-393509160000</v>
      </c>
      <c r="G65" s="4">
        <v>137400</v>
      </c>
      <c r="H65" s="4">
        <v>41900</v>
      </c>
      <c r="I65" s="4">
        <v>95500</v>
      </c>
      <c r="J65" s="4">
        <v>7276330000</v>
      </c>
      <c r="K65" s="4">
        <f t="shared" si="12"/>
        <v>15507741000</v>
      </c>
      <c r="L65" s="4">
        <v>1201</v>
      </c>
      <c r="M65" s="4">
        <v>996</v>
      </c>
      <c r="N65" s="4">
        <v>139</v>
      </c>
      <c r="O65" s="4">
        <v>122</v>
      </c>
      <c r="P65" s="4">
        <v>801900</v>
      </c>
      <c r="Q65" s="4">
        <v>668900</v>
      </c>
      <c r="R65" s="5">
        <v>9.300000000000001E-3</v>
      </c>
      <c r="S65" s="4">
        <v>1509345</v>
      </c>
      <c r="T65" s="4">
        <f t="shared" si="13"/>
        <v>750993.9</v>
      </c>
      <c r="U65" s="4">
        <f t="shared" si="14"/>
        <v>569882</v>
      </c>
      <c r="V65" s="5">
        <v>1.8100000000000002E-2</v>
      </c>
    </row>
    <row r="66" spans="1:22" x14ac:dyDescent="0.2">
      <c r="A66" s="16" t="s">
        <v>238</v>
      </c>
      <c r="B66" s="4">
        <v>14200</v>
      </c>
      <c r="C66" s="4">
        <v>118840</v>
      </c>
      <c r="D66" s="4">
        <v>-104640</v>
      </c>
      <c r="E66" s="4">
        <v>-7922500000</v>
      </c>
      <c r="F66" s="4">
        <f t="shared" si="11"/>
        <v>-371304560000</v>
      </c>
      <c r="G66" s="4">
        <v>51700</v>
      </c>
      <c r="H66" s="4">
        <v>23600</v>
      </c>
      <c r="I66" s="4">
        <v>28100</v>
      </c>
      <c r="J66" s="4">
        <v>2129300000</v>
      </c>
      <c r="K66" s="4">
        <f t="shared" si="12"/>
        <v>8231411000</v>
      </c>
      <c r="L66" s="4">
        <v>350</v>
      </c>
      <c r="M66" s="4">
        <v>549</v>
      </c>
      <c r="N66" s="4">
        <v>47</v>
      </c>
      <c r="O66" s="4">
        <v>37</v>
      </c>
      <c r="P66" s="4">
        <v>264300</v>
      </c>
      <c r="Q66" s="4">
        <v>240000</v>
      </c>
      <c r="R66" s="5">
        <v>5.3E-3</v>
      </c>
      <c r="S66" s="4">
        <v>569882</v>
      </c>
      <c r="T66" s="4">
        <f t="shared" si="13"/>
        <v>782752.5</v>
      </c>
      <c r="U66" s="4">
        <f t="shared" si="14"/>
        <v>694239</v>
      </c>
      <c r="V66" s="5">
        <v>7.9000000000000008E-3</v>
      </c>
    </row>
    <row r="67" spans="1:22" x14ac:dyDescent="0.2">
      <c r="A67" s="16" t="s">
        <v>237</v>
      </c>
      <c r="B67" s="4">
        <v>18600</v>
      </c>
      <c r="C67" s="4">
        <v>49580</v>
      </c>
      <c r="D67" s="4">
        <v>-30980</v>
      </c>
      <c r="E67" s="4">
        <v>-2356420000</v>
      </c>
      <c r="F67" s="4">
        <f t="shared" si="11"/>
        <v>-363382060000</v>
      </c>
      <c r="G67" s="4">
        <v>83800</v>
      </c>
      <c r="H67" s="4">
        <v>19300</v>
      </c>
      <c r="I67" s="4">
        <v>64500</v>
      </c>
      <c r="J67" s="4">
        <v>4889060000</v>
      </c>
      <c r="K67" s="4">
        <f t="shared" si="12"/>
        <v>6102111000</v>
      </c>
      <c r="L67" s="4">
        <v>474</v>
      </c>
      <c r="M67" s="4">
        <v>674</v>
      </c>
      <c r="N67" s="4">
        <v>36</v>
      </c>
      <c r="O67" s="4">
        <v>59</v>
      </c>
      <c r="P67" s="4">
        <v>254300</v>
      </c>
      <c r="Q67" s="4">
        <v>403700</v>
      </c>
      <c r="R67" s="5">
        <v>1.4000000000000002E-3</v>
      </c>
      <c r="S67" s="4">
        <v>694239</v>
      </c>
      <c r="T67" s="4">
        <f t="shared" si="13"/>
        <v>774987.9</v>
      </c>
      <c r="U67" s="4">
        <f t="shared" si="14"/>
        <v>707087</v>
      </c>
      <c r="V67" s="5">
        <v>1.0500000000000001E-2</v>
      </c>
    </row>
    <row r="68" spans="1:22" x14ac:dyDescent="0.2">
      <c r="A68" s="16" t="s">
        <v>233</v>
      </c>
      <c r="B68" s="4">
        <v>8616</v>
      </c>
      <c r="C68" s="4">
        <v>521700</v>
      </c>
      <c r="D68" s="4">
        <v>-513084</v>
      </c>
      <c r="E68" s="4">
        <v>-38900780000</v>
      </c>
      <c r="F68" s="4">
        <f t="shared" si="11"/>
        <v>-361025640000</v>
      </c>
      <c r="G68" s="4">
        <v>27840</v>
      </c>
      <c r="H68" s="4">
        <v>26428</v>
      </c>
      <c r="I68" s="4">
        <v>1412</v>
      </c>
      <c r="J68" s="4">
        <v>236977000</v>
      </c>
      <c r="K68" s="4">
        <f t="shared" si="12"/>
        <v>1213051000</v>
      </c>
      <c r="L68" s="4">
        <v>564</v>
      </c>
      <c r="M68" s="4">
        <v>1074</v>
      </c>
      <c r="N68" s="4">
        <v>47</v>
      </c>
      <c r="O68" s="4">
        <v>106</v>
      </c>
      <c r="P68" s="4">
        <v>288600</v>
      </c>
      <c r="Q68" s="4">
        <v>617700</v>
      </c>
      <c r="R68" s="5">
        <v>-6.5000000000000006E-3</v>
      </c>
      <c r="S68" s="4">
        <v>1036114</v>
      </c>
      <c r="T68" s="4">
        <f t="shared" si="13"/>
        <v>752128.5</v>
      </c>
      <c r="U68" s="4">
        <f t="shared" si="14"/>
        <v>617722</v>
      </c>
      <c r="V68" s="5">
        <v>1.0500000000000001E-2</v>
      </c>
    </row>
    <row r="69" spans="1:22" x14ac:dyDescent="0.2">
      <c r="A69" s="16" t="s">
        <v>232</v>
      </c>
      <c r="B69" s="4">
        <v>66974</v>
      </c>
      <c r="C69" s="4">
        <v>275100</v>
      </c>
      <c r="D69" s="4">
        <v>-208126</v>
      </c>
      <c r="E69" s="4">
        <v>-15801460000</v>
      </c>
      <c r="F69" s="4">
        <f t="shared" si="11"/>
        <v>-322124860000</v>
      </c>
      <c r="G69" s="4">
        <v>38000</v>
      </c>
      <c r="H69" s="4">
        <v>32100</v>
      </c>
      <c r="I69" s="4">
        <v>5900</v>
      </c>
      <c r="J69" s="4">
        <v>452560000</v>
      </c>
      <c r="K69" s="4">
        <f t="shared" si="12"/>
        <v>976074000</v>
      </c>
      <c r="R69" s="5">
        <v>-3.9000000000000003E-3</v>
      </c>
      <c r="S69" s="4">
        <v>767974</v>
      </c>
      <c r="T69" s="4">
        <f t="shared" si="13"/>
        <v>715730</v>
      </c>
      <c r="U69" s="4">
        <f t="shared" si="14"/>
        <v>617722</v>
      </c>
      <c r="V69" s="5">
        <v>1.0500000000000001E-2</v>
      </c>
    </row>
    <row r="70" spans="1:22" x14ac:dyDescent="0.2">
      <c r="A70" s="16" t="s">
        <v>231</v>
      </c>
      <c r="B70" s="4">
        <v>94400</v>
      </c>
      <c r="C70" s="4">
        <v>91600</v>
      </c>
      <c r="D70" s="4">
        <v>2800</v>
      </c>
      <c r="E70" s="4">
        <v>213850000</v>
      </c>
      <c r="F70" s="4">
        <f t="shared" si="11"/>
        <v>-306323400000</v>
      </c>
      <c r="G70" s="4">
        <v>16800</v>
      </c>
      <c r="H70" s="4">
        <v>6800</v>
      </c>
      <c r="I70" s="4">
        <v>10000</v>
      </c>
      <c r="J70" s="4">
        <v>766500000</v>
      </c>
      <c r="K70" s="4">
        <f t="shared" si="12"/>
        <v>523514000</v>
      </c>
      <c r="R70" s="5">
        <v>-1.2999999999999999E-3</v>
      </c>
      <c r="S70" s="4">
        <v>707087</v>
      </c>
      <c r="T70" s="4">
        <f t="shared" si="13"/>
        <v>757153.8</v>
      </c>
      <c r="U70" s="4">
        <f t="shared" si="14"/>
        <v>574287</v>
      </c>
      <c r="V70" s="5">
        <v>7.9000000000000008E-3</v>
      </c>
    </row>
    <row r="71" spans="1:22" x14ac:dyDescent="0.2">
      <c r="A71" s="16" t="s">
        <v>230</v>
      </c>
      <c r="B71" s="4">
        <v>74100</v>
      </c>
      <c r="C71" s="4">
        <v>61306</v>
      </c>
      <c r="D71" s="4">
        <v>12794</v>
      </c>
      <c r="E71" s="4">
        <v>980380000</v>
      </c>
      <c r="F71" s="4">
        <f t="shared" si="11"/>
        <v>-306537250000</v>
      </c>
      <c r="G71" s="4">
        <v>54200</v>
      </c>
      <c r="H71" s="4">
        <v>98000</v>
      </c>
      <c r="I71" s="4">
        <v>-43800</v>
      </c>
      <c r="J71" s="4">
        <v>-3373450000</v>
      </c>
      <c r="K71" s="4">
        <f t="shared" si="12"/>
        <v>-242986000</v>
      </c>
      <c r="R71" s="5">
        <v>-1.2999999999999999E-3</v>
      </c>
      <c r="S71" s="4">
        <v>756305</v>
      </c>
      <c r="T71" s="4">
        <f t="shared" si="13"/>
        <v>728729.8</v>
      </c>
      <c r="U71" s="4">
        <f t="shared" si="14"/>
        <v>574287</v>
      </c>
      <c r="V71" s="5">
        <v>1.3100000000000001E-2</v>
      </c>
    </row>
    <row r="72" spans="1:22" x14ac:dyDescent="0.2">
      <c r="A72" s="16" t="s">
        <v>229</v>
      </c>
      <c r="B72" s="4">
        <v>66810</v>
      </c>
      <c r="C72" s="4">
        <v>367700</v>
      </c>
      <c r="D72" s="4">
        <v>-300890</v>
      </c>
      <c r="E72" s="4">
        <v>-22711290000</v>
      </c>
      <c r="F72" s="4">
        <f t="shared" si="11"/>
        <v>-307517630000</v>
      </c>
      <c r="G72" s="4">
        <v>51700</v>
      </c>
      <c r="H72" s="4">
        <v>800</v>
      </c>
      <c r="I72" s="4">
        <v>50900</v>
      </c>
      <c r="J72" s="4">
        <v>3838730000</v>
      </c>
      <c r="K72" s="4">
        <f t="shared" si="12"/>
        <v>3130464000</v>
      </c>
      <c r="R72" s="5">
        <v>2.41E-2</v>
      </c>
      <c r="S72" s="4">
        <v>1057401</v>
      </c>
      <c r="T72" s="4">
        <f t="shared" si="13"/>
        <v>692511.1</v>
      </c>
      <c r="U72" s="4">
        <f t="shared" si="14"/>
        <v>574287</v>
      </c>
      <c r="V72" s="5">
        <v>2.6099999999999998E-2</v>
      </c>
    </row>
    <row r="73" spans="1:22" x14ac:dyDescent="0.2">
      <c r="A73" s="16" t="s">
        <v>228</v>
      </c>
      <c r="B73" s="4">
        <v>24675</v>
      </c>
      <c r="C73" s="4">
        <v>174600</v>
      </c>
      <c r="D73" s="4">
        <v>-149925</v>
      </c>
      <c r="E73" s="4">
        <v>-11182480000</v>
      </c>
      <c r="F73" s="4">
        <f t="shared" si="11"/>
        <v>-284806340000</v>
      </c>
      <c r="G73" s="4">
        <v>31800</v>
      </c>
      <c r="H73" s="4">
        <v>38000</v>
      </c>
      <c r="I73" s="4">
        <v>-6200</v>
      </c>
      <c r="J73" s="4">
        <v>-467980000</v>
      </c>
      <c r="K73" s="4">
        <f t="shared" si="12"/>
        <v>-708266000</v>
      </c>
      <c r="R73" s="5">
        <v>0</v>
      </c>
      <c r="S73" s="4">
        <v>617722</v>
      </c>
      <c r="T73" s="4">
        <f t="shared" si="13"/>
        <v>719345.6</v>
      </c>
      <c r="U73" s="4">
        <f t="shared" si="14"/>
        <v>574287</v>
      </c>
      <c r="V73" s="5">
        <v>1.2E-2</v>
      </c>
    </row>
    <row r="74" spans="1:22" x14ac:dyDescent="0.2">
      <c r="A74" s="16" t="s">
        <v>227</v>
      </c>
      <c r="B74" s="4">
        <v>24500</v>
      </c>
      <c r="C74" s="4">
        <v>290500</v>
      </c>
      <c r="D74" s="4">
        <v>-266000</v>
      </c>
      <c r="E74" s="4">
        <v>-19868990000</v>
      </c>
      <c r="F74" s="4">
        <f t="shared" si="11"/>
        <v>-273623860000</v>
      </c>
      <c r="G74" s="4">
        <v>77200</v>
      </c>
      <c r="H74" s="4">
        <v>43000</v>
      </c>
      <c r="I74" s="4">
        <v>34200</v>
      </c>
      <c r="J74" s="4">
        <v>2566230000</v>
      </c>
      <c r="K74" s="4">
        <f t="shared" si="12"/>
        <v>-240286000</v>
      </c>
      <c r="R74" s="5">
        <v>-6.6E-3</v>
      </c>
      <c r="S74" s="4">
        <v>728928</v>
      </c>
      <c r="T74" s="4">
        <f t="shared" si="13"/>
        <v>732260.8</v>
      </c>
      <c r="U74" s="4">
        <f t="shared" si="14"/>
        <v>403989</v>
      </c>
      <c r="V74" s="5">
        <v>9.3999999999999986E-3</v>
      </c>
    </row>
    <row r="75" spans="1:22" x14ac:dyDescent="0.2">
      <c r="A75" s="16" t="s">
        <v>221</v>
      </c>
      <c r="B75" s="4">
        <v>43300</v>
      </c>
      <c r="C75" s="4">
        <v>98900</v>
      </c>
      <c r="D75" s="4">
        <v>-55600</v>
      </c>
      <c r="E75" s="4">
        <v>-4170970000</v>
      </c>
      <c r="F75" s="4">
        <f t="shared" si="11"/>
        <v>-253754870000</v>
      </c>
      <c r="G75" s="4">
        <v>16400</v>
      </c>
      <c r="H75" s="4">
        <v>39200</v>
      </c>
      <c r="I75" s="4">
        <v>-22800</v>
      </c>
      <c r="J75" s="4">
        <v>-1712750000</v>
      </c>
      <c r="K75" s="4">
        <f t="shared" si="12"/>
        <v>-2806516000</v>
      </c>
      <c r="R75" s="5">
        <v>2.7000000000000001E-3</v>
      </c>
      <c r="S75" s="4">
        <v>574287</v>
      </c>
      <c r="T75" s="4">
        <f t="shared" si="13"/>
        <v>722941.2</v>
      </c>
      <c r="U75" s="4">
        <f t="shared" si="14"/>
        <v>403989</v>
      </c>
      <c r="V75" s="5">
        <v>9.300000000000001E-3</v>
      </c>
    </row>
    <row r="76" spans="1:22" x14ac:dyDescent="0.2">
      <c r="A76" s="16" t="s">
        <v>212</v>
      </c>
      <c r="B76" s="4">
        <v>75100</v>
      </c>
      <c r="C76" s="4">
        <v>148000</v>
      </c>
      <c r="D76" s="4">
        <v>-72900</v>
      </c>
      <c r="E76" s="4">
        <v>-5472510000</v>
      </c>
      <c r="F76" s="4">
        <f t="shared" si="11"/>
        <v>-249583900000</v>
      </c>
      <c r="G76" s="4">
        <v>37100</v>
      </c>
      <c r="H76" s="4">
        <v>50660</v>
      </c>
      <c r="I76" s="4">
        <v>-13560</v>
      </c>
      <c r="J76" s="4">
        <v>-1026448000</v>
      </c>
      <c r="K76" s="4">
        <f t="shared" si="12"/>
        <v>-1093766000</v>
      </c>
      <c r="R76" s="5">
        <v>-6.6E-3</v>
      </c>
      <c r="S76" s="4">
        <v>887468</v>
      </c>
      <c r="T76" s="4">
        <f t="shared" si="13"/>
        <v>700481.2</v>
      </c>
      <c r="U76" s="4">
        <f t="shared" si="14"/>
        <v>403989</v>
      </c>
      <c r="V76" s="5">
        <v>1.6E-2</v>
      </c>
    </row>
    <row r="77" spans="1:22" x14ac:dyDescent="0.2">
      <c r="A77" s="16" t="s">
        <v>211</v>
      </c>
      <c r="B77" s="4">
        <v>112600</v>
      </c>
      <c r="C77" s="4">
        <v>129080</v>
      </c>
      <c r="D77" s="4">
        <v>-16480</v>
      </c>
      <c r="E77" s="4">
        <v>-1238740000</v>
      </c>
      <c r="F77" s="4">
        <f t="shared" si="11"/>
        <v>-244111390000</v>
      </c>
      <c r="G77" s="4">
        <v>16900</v>
      </c>
      <c r="H77" s="4">
        <v>18400</v>
      </c>
      <c r="I77" s="4">
        <v>-1500</v>
      </c>
      <c r="J77" s="4">
        <v>-114508000</v>
      </c>
      <c r="K77" s="4">
        <f t="shared" si="12"/>
        <v>-67318000</v>
      </c>
      <c r="R77" s="5">
        <v>-6.5000000000000006E-3</v>
      </c>
      <c r="S77" s="4">
        <v>616593</v>
      </c>
      <c r="T77" s="4">
        <f t="shared" si="13"/>
        <v>717356</v>
      </c>
      <c r="U77" s="4">
        <f t="shared" si="14"/>
        <v>403989</v>
      </c>
      <c r="V77" s="5">
        <v>7.9000000000000008E-3</v>
      </c>
    </row>
    <row r="78" spans="1:22" x14ac:dyDescent="0.2">
      <c r="A78" s="16" t="s">
        <v>210</v>
      </c>
      <c r="B78" s="4">
        <v>16300</v>
      </c>
      <c r="C78" s="4">
        <v>351250</v>
      </c>
      <c r="D78" s="4">
        <v>-334950</v>
      </c>
      <c r="E78" s="4">
        <v>-25540330000</v>
      </c>
      <c r="F78" s="4">
        <f t="shared" si="11"/>
        <v>-242872650000</v>
      </c>
      <c r="G78" s="4">
        <v>35200</v>
      </c>
      <c r="H78" s="4">
        <v>5300</v>
      </c>
      <c r="I78" s="4">
        <v>29900</v>
      </c>
      <c r="J78" s="4">
        <v>2283830000</v>
      </c>
      <c r="K78" s="4">
        <f t="shared" si="12"/>
        <v>47190000</v>
      </c>
      <c r="R78" s="5">
        <v>-1.1699999999999999E-2</v>
      </c>
      <c r="S78" s="4">
        <v>807520</v>
      </c>
      <c r="T78" s="4">
        <f t="shared" si="13"/>
        <v>685941.6</v>
      </c>
      <c r="U78" s="4">
        <f t="shared" si="14"/>
        <v>403989</v>
      </c>
      <c r="V78" s="5">
        <v>1.18E-2</v>
      </c>
    </row>
    <row r="79" spans="1:22" x14ac:dyDescent="0.2">
      <c r="A79" s="16" t="s">
        <v>209</v>
      </c>
      <c r="B79" s="4">
        <v>39800</v>
      </c>
      <c r="C79" s="4">
        <v>139800</v>
      </c>
      <c r="D79" s="4">
        <v>-100000</v>
      </c>
      <c r="E79" s="4">
        <v>-7684620000</v>
      </c>
      <c r="F79" s="4">
        <f t="shared" si="11"/>
        <v>-217332320000</v>
      </c>
      <c r="K79" s="4">
        <f>J79+K80</f>
        <v>-2236640000</v>
      </c>
      <c r="R79" s="5">
        <v>0</v>
      </c>
      <c r="S79" s="4">
        <v>403989</v>
      </c>
      <c r="T79" s="4">
        <f t="shared" si="13"/>
        <v>692198.8</v>
      </c>
      <c r="U79" s="4">
        <f t="shared" si="14"/>
        <v>472065</v>
      </c>
      <c r="V79" s="5">
        <v>1.29E-2</v>
      </c>
    </row>
    <row r="80" spans="1:22" x14ac:dyDescent="0.2">
      <c r="A80" s="16" t="s">
        <v>208</v>
      </c>
      <c r="B80" s="4">
        <v>10400</v>
      </c>
      <c r="C80" s="4">
        <v>425800</v>
      </c>
      <c r="D80" s="4">
        <v>-415400</v>
      </c>
      <c r="E80" s="4">
        <v>-32082840000</v>
      </c>
      <c r="F80" s="4">
        <f t="shared" si="11"/>
        <v>-209647700000</v>
      </c>
      <c r="G80" s="4">
        <v>12000</v>
      </c>
      <c r="H80" s="4">
        <v>40800</v>
      </c>
      <c r="I80" s="4">
        <v>-28800</v>
      </c>
      <c r="J80" s="4">
        <v>-2236640000</v>
      </c>
      <c r="K80" s="4">
        <f>J80</f>
        <v>-2236640000</v>
      </c>
      <c r="R80" s="5">
        <v>-1.66E-2</v>
      </c>
      <c r="S80" s="4">
        <v>1121325</v>
      </c>
      <c r="T80" s="4">
        <f t="shared" si="13"/>
        <v>639803.80000000005</v>
      </c>
      <c r="U80" s="4">
        <f t="shared" si="14"/>
        <v>472065</v>
      </c>
      <c r="V80" s="5">
        <v>1.8000000000000002E-2</v>
      </c>
    </row>
    <row r="81" spans="1:22" x14ac:dyDescent="0.2">
      <c r="A81" s="16" t="s">
        <v>207</v>
      </c>
      <c r="B81" s="4">
        <v>109100</v>
      </c>
      <c r="C81" s="4">
        <v>14980</v>
      </c>
      <c r="D81" s="4">
        <v>94120</v>
      </c>
      <c r="E81" s="4">
        <v>7341090000</v>
      </c>
      <c r="F81" s="4">
        <f t="shared" si="11"/>
        <v>-177564860000</v>
      </c>
      <c r="R81" s="5">
        <v>-1.1999999999999999E-3</v>
      </c>
      <c r="S81" s="4">
        <v>472065</v>
      </c>
      <c r="T81" s="4">
        <f t="shared" si="13"/>
        <v>645349</v>
      </c>
      <c r="U81" s="4">
        <f t="shared" si="14"/>
        <v>481091</v>
      </c>
      <c r="V81" s="5">
        <v>6.4000000000000003E-3</v>
      </c>
    </row>
    <row r="82" spans="1:22" x14ac:dyDescent="0.2">
      <c r="A82" s="16" t="s">
        <v>206</v>
      </c>
      <c r="B82" s="4">
        <v>289800</v>
      </c>
      <c r="C82" s="4">
        <v>301840</v>
      </c>
      <c r="D82" s="4">
        <v>-12040</v>
      </c>
      <c r="E82" s="4">
        <v>-937830000</v>
      </c>
      <c r="F82" s="4">
        <f t="shared" si="11"/>
        <v>-184905950000</v>
      </c>
      <c r="R82" s="5">
        <v>9.1000000000000004E-3</v>
      </c>
      <c r="S82" s="4">
        <v>695214</v>
      </c>
      <c r="T82" s="4">
        <f t="shared" si="13"/>
        <v>616329</v>
      </c>
      <c r="U82" s="4">
        <f t="shared" si="14"/>
        <v>481091</v>
      </c>
      <c r="V82" s="5">
        <v>1.0200000000000001E-2</v>
      </c>
    </row>
    <row r="83" spans="1:22" x14ac:dyDescent="0.2">
      <c r="A83" s="16" t="s">
        <v>205</v>
      </c>
      <c r="B83" s="4">
        <v>250450</v>
      </c>
      <c r="C83" s="4">
        <v>431840</v>
      </c>
      <c r="D83" s="4">
        <v>-181390</v>
      </c>
      <c r="E83" s="4">
        <v>-14079270000</v>
      </c>
      <c r="F83" s="4">
        <f t="shared" si="11"/>
        <v>-183968120000</v>
      </c>
      <c r="R83" s="5">
        <v>-3.8E-3</v>
      </c>
      <c r="S83" s="4">
        <v>886067</v>
      </c>
      <c r="T83" s="4">
        <f t="shared" si="13"/>
        <v>590345.9</v>
      </c>
      <c r="U83" s="4">
        <f t="shared" si="14"/>
        <v>481091</v>
      </c>
      <c r="V83" s="5">
        <v>1.5300000000000001E-2</v>
      </c>
    </row>
    <row r="84" spans="1:22" x14ac:dyDescent="0.2">
      <c r="A84" s="16" t="s">
        <v>204</v>
      </c>
      <c r="B84" s="4">
        <v>108100</v>
      </c>
      <c r="C84" s="4">
        <v>258840</v>
      </c>
      <c r="D84" s="4">
        <v>-150740</v>
      </c>
      <c r="E84" s="4">
        <v>-11756590000</v>
      </c>
      <c r="F84" s="4">
        <f t="shared" si="11"/>
        <v>-169888850000</v>
      </c>
      <c r="R84" s="5">
        <v>-2.3799999999999998E-2</v>
      </c>
      <c r="S84" s="4">
        <v>858080</v>
      </c>
      <c r="T84" s="4">
        <f t="shared" si="13"/>
        <v>565786.1</v>
      </c>
      <c r="U84" s="4">
        <f t="shared" si="14"/>
        <v>466561</v>
      </c>
      <c r="V84" s="5">
        <v>2.52E-2</v>
      </c>
    </row>
    <row r="85" spans="1:22" x14ac:dyDescent="0.2">
      <c r="A85" s="16" t="s">
        <v>203</v>
      </c>
      <c r="B85" s="4">
        <v>139900</v>
      </c>
      <c r="C85" s="4">
        <v>95092</v>
      </c>
      <c r="D85" s="4">
        <v>44808</v>
      </c>
      <c r="E85" s="4">
        <v>3541510000</v>
      </c>
      <c r="F85" s="4">
        <f t="shared" si="11"/>
        <v>-158132260000</v>
      </c>
      <c r="R85" s="5">
        <v>1.0200000000000001E-2</v>
      </c>
      <c r="S85" s="4">
        <v>481091</v>
      </c>
      <c r="T85" s="4">
        <f t="shared" si="13"/>
        <v>566002.30000000005</v>
      </c>
      <c r="U85" s="4">
        <f t="shared" si="14"/>
        <v>466561</v>
      </c>
      <c r="V85" s="5">
        <v>1.1299999999999999E-2</v>
      </c>
    </row>
    <row r="86" spans="1:22" x14ac:dyDescent="0.2">
      <c r="A86" s="16" t="s">
        <v>202</v>
      </c>
      <c r="B86" s="4">
        <v>72900</v>
      </c>
      <c r="C86" s="4">
        <v>72620</v>
      </c>
      <c r="D86" s="4">
        <v>280</v>
      </c>
      <c r="E86" s="4">
        <v>6400000</v>
      </c>
      <c r="F86" s="4">
        <f t="shared" si="11"/>
        <v>-161673770000</v>
      </c>
      <c r="R86" s="5">
        <v>0</v>
      </c>
      <c r="S86" s="4">
        <v>662868</v>
      </c>
      <c r="T86" s="4">
        <f t="shared" si="13"/>
        <v>537812.6</v>
      </c>
      <c r="U86" s="4">
        <f t="shared" si="14"/>
        <v>466561</v>
      </c>
      <c r="V86" s="5">
        <v>1.5100000000000001E-2</v>
      </c>
    </row>
    <row r="87" spans="1:22" x14ac:dyDescent="0.2">
      <c r="A87" s="16" t="s">
        <v>201</v>
      </c>
      <c r="B87" s="4">
        <v>233400</v>
      </c>
      <c r="C87" s="4">
        <v>304820</v>
      </c>
      <c r="D87" s="4">
        <v>-71420</v>
      </c>
      <c r="E87" s="4">
        <v>-5524050000</v>
      </c>
      <c r="F87" s="4">
        <f t="shared" si="11"/>
        <v>-161680170000</v>
      </c>
      <c r="R87" s="5">
        <v>1.6799999999999999E-2</v>
      </c>
      <c r="S87" s="4">
        <v>785341</v>
      </c>
      <c r="T87" s="4">
        <f t="shared" si="13"/>
        <v>516782.1</v>
      </c>
      <c r="U87" s="4">
        <f t="shared" si="14"/>
        <v>405014</v>
      </c>
      <c r="V87" s="5">
        <v>1.77E-2</v>
      </c>
    </row>
    <row r="88" spans="1:22" x14ac:dyDescent="0.2">
      <c r="A88" s="16" t="s">
        <v>200</v>
      </c>
      <c r="B88" s="4">
        <v>208800</v>
      </c>
      <c r="C88" s="4">
        <v>33900</v>
      </c>
      <c r="D88" s="4">
        <v>174900</v>
      </c>
      <c r="E88" s="4">
        <v>13529650000</v>
      </c>
      <c r="F88" s="4">
        <f t="shared" si="11"/>
        <v>-156156120000</v>
      </c>
      <c r="R88" s="5">
        <v>1.5700000000000002E-2</v>
      </c>
      <c r="S88" s="4">
        <v>493376</v>
      </c>
      <c r="T88" s="4">
        <f t="shared" si="13"/>
        <v>545437.6</v>
      </c>
      <c r="U88" s="4">
        <f t="shared" si="14"/>
        <v>405014</v>
      </c>
      <c r="V88" s="5">
        <v>1.67E-2</v>
      </c>
    </row>
    <row r="89" spans="1:22" x14ac:dyDescent="0.2">
      <c r="A89" s="16" t="s">
        <v>199</v>
      </c>
      <c r="B89" s="4">
        <v>9900</v>
      </c>
      <c r="C89" s="4">
        <v>162800</v>
      </c>
      <c r="D89" s="4">
        <v>-152900</v>
      </c>
      <c r="E89" s="4">
        <v>-11717940000</v>
      </c>
      <c r="F89" s="4">
        <f t="shared" si="11"/>
        <v>-169685770000</v>
      </c>
      <c r="R89" s="5">
        <v>-1.67E-2</v>
      </c>
      <c r="S89" s="4">
        <v>466561</v>
      </c>
      <c r="T89" s="4">
        <f t="shared" si="13"/>
        <v>564037.80000000005</v>
      </c>
      <c r="U89" s="4">
        <f t="shared" si="14"/>
        <v>405014</v>
      </c>
      <c r="V89" s="5">
        <v>2.3E-2</v>
      </c>
    </row>
    <row r="90" spans="1:22" x14ac:dyDescent="0.2">
      <c r="A90" s="16" t="s">
        <v>198</v>
      </c>
      <c r="B90" s="4">
        <v>56000</v>
      </c>
      <c r="C90" s="4">
        <v>219700</v>
      </c>
      <c r="D90" s="4">
        <v>-163700</v>
      </c>
      <c r="E90" s="4">
        <v>-12606640000</v>
      </c>
      <c r="F90" s="4">
        <f t="shared" si="11"/>
        <v>-157967830000</v>
      </c>
      <c r="R90" s="5">
        <v>1.04E-2</v>
      </c>
      <c r="S90" s="4">
        <v>597375</v>
      </c>
      <c r="T90" s="4">
        <f t="shared" si="13"/>
        <v>586760</v>
      </c>
      <c r="U90" s="4">
        <f t="shared" si="14"/>
        <v>405014</v>
      </c>
      <c r="V90" s="5">
        <v>1.8000000000000002E-2</v>
      </c>
    </row>
    <row r="91" spans="1:22" x14ac:dyDescent="0.2">
      <c r="A91" s="16" t="s">
        <v>197</v>
      </c>
      <c r="B91" s="4">
        <v>68800</v>
      </c>
      <c r="C91" s="4">
        <v>220200</v>
      </c>
      <c r="D91" s="4">
        <v>-151400</v>
      </c>
      <c r="E91" s="4">
        <v>-11490200000</v>
      </c>
      <c r="F91" s="4">
        <f t="shared" si="11"/>
        <v>-145361190000</v>
      </c>
      <c r="R91" s="5">
        <v>2.7000000000000001E-3</v>
      </c>
      <c r="S91" s="4">
        <v>527517</v>
      </c>
      <c r="T91" s="4">
        <f t="shared" si="13"/>
        <v>578642.19999999995</v>
      </c>
      <c r="U91" s="4">
        <f t="shared" si="14"/>
        <v>380971</v>
      </c>
      <c r="V91" s="5">
        <v>1.5600000000000001E-2</v>
      </c>
    </row>
    <row r="92" spans="1:22" x14ac:dyDescent="0.2">
      <c r="A92" s="16" t="s">
        <v>196</v>
      </c>
      <c r="B92" s="4">
        <v>15500</v>
      </c>
      <c r="C92" s="4">
        <v>218774</v>
      </c>
      <c r="D92" s="4">
        <v>-203274</v>
      </c>
      <c r="E92" s="4">
        <v>-15632770000</v>
      </c>
      <c r="F92" s="4">
        <f t="shared" si="11"/>
        <v>-133870990000</v>
      </c>
      <c r="R92" s="5">
        <v>-9.0000000000000011E-3</v>
      </c>
      <c r="S92" s="4">
        <v>405014</v>
      </c>
      <c r="T92" s="4">
        <f t="shared" si="13"/>
        <v>568853.1</v>
      </c>
      <c r="U92" s="4">
        <f t="shared" si="14"/>
        <v>380971</v>
      </c>
      <c r="V92" s="5">
        <v>1.55E-2</v>
      </c>
    </row>
    <row r="93" spans="1:22" x14ac:dyDescent="0.2">
      <c r="A93" s="16" t="s">
        <v>195</v>
      </c>
      <c r="B93" s="4">
        <v>27758</v>
      </c>
      <c r="C93" s="4">
        <v>140000</v>
      </c>
      <c r="D93" s="4">
        <v>-112242</v>
      </c>
      <c r="E93" s="4">
        <v>-8611370000</v>
      </c>
      <c r="F93" s="4">
        <f t="shared" si="11"/>
        <v>-118238220000</v>
      </c>
      <c r="R93" s="5">
        <v>6.5000000000000006E-3</v>
      </c>
      <c r="S93" s="4">
        <v>626236</v>
      </c>
      <c r="T93" s="4">
        <f t="shared" si="13"/>
        <v>558829</v>
      </c>
      <c r="U93" s="4">
        <f t="shared" si="14"/>
        <v>380971</v>
      </c>
      <c r="V93" s="5">
        <v>2.07E-2</v>
      </c>
    </row>
    <row r="94" spans="1:22" x14ac:dyDescent="0.2">
      <c r="A94" s="16" t="s">
        <v>194</v>
      </c>
      <c r="B94" s="4">
        <v>26900</v>
      </c>
      <c r="C94" s="4">
        <v>171000</v>
      </c>
      <c r="D94" s="4">
        <v>-144100</v>
      </c>
      <c r="E94" s="4">
        <v>-11330710000</v>
      </c>
      <c r="F94" s="4">
        <f t="shared" si="11"/>
        <v>-109626850000</v>
      </c>
      <c r="R94" s="5">
        <v>-2.53E-2</v>
      </c>
      <c r="S94" s="4">
        <v>612482</v>
      </c>
      <c r="T94" s="4">
        <f t="shared" si="13"/>
        <v>560435.19999999995</v>
      </c>
      <c r="U94" s="4">
        <f t="shared" si="14"/>
        <v>380971</v>
      </c>
      <c r="V94" s="5">
        <v>2.7799999999999998E-2</v>
      </c>
    </row>
    <row r="95" spans="1:22" x14ac:dyDescent="0.2">
      <c r="A95" s="16" t="s">
        <v>193</v>
      </c>
      <c r="B95" s="4">
        <v>30300</v>
      </c>
      <c r="C95" s="4">
        <v>93856</v>
      </c>
      <c r="D95" s="4">
        <v>-63556</v>
      </c>
      <c r="E95" s="4">
        <v>-4994070000</v>
      </c>
      <c r="F95" s="4">
        <f t="shared" si="11"/>
        <v>-98296140000</v>
      </c>
      <c r="R95" s="5">
        <v>0</v>
      </c>
      <c r="S95" s="4">
        <v>483253</v>
      </c>
      <c r="T95" s="4">
        <f t="shared" si="13"/>
        <v>562600.80000000005</v>
      </c>
      <c r="U95" s="4">
        <f t="shared" si="14"/>
        <v>380971</v>
      </c>
      <c r="V95" s="5">
        <v>1.1399999999999999E-2</v>
      </c>
    </row>
    <row r="96" spans="1:22" x14ac:dyDescent="0.2">
      <c r="A96" s="16" t="s">
        <v>192</v>
      </c>
      <c r="B96" s="4">
        <v>12800</v>
      </c>
      <c r="C96" s="4">
        <v>35676</v>
      </c>
      <c r="D96" s="4">
        <v>-22876</v>
      </c>
      <c r="E96" s="4">
        <v>-1795390000</v>
      </c>
      <c r="F96" s="4">
        <f t="shared" si="11"/>
        <v>-93302070000</v>
      </c>
      <c r="R96" s="5">
        <v>9.0000000000000011E-3</v>
      </c>
      <c r="S96" s="4">
        <v>380971</v>
      </c>
      <c r="T96" s="4">
        <f t="shared" si="13"/>
        <v>555523.4</v>
      </c>
      <c r="U96" s="4">
        <f t="shared" si="14"/>
        <v>446339</v>
      </c>
      <c r="V96" s="5">
        <v>1.0200000000000001E-2</v>
      </c>
    </row>
    <row r="97" spans="1:22" x14ac:dyDescent="0.2">
      <c r="A97" s="16" t="s">
        <v>191</v>
      </c>
      <c r="B97" s="4">
        <v>86900</v>
      </c>
      <c r="C97" s="4">
        <v>41200</v>
      </c>
      <c r="D97" s="4">
        <v>45700</v>
      </c>
      <c r="E97" s="4">
        <v>3592170000</v>
      </c>
      <c r="F97" s="4">
        <f t="shared" si="11"/>
        <v>-91506680000</v>
      </c>
      <c r="R97" s="5">
        <v>-5.0000000000000001E-3</v>
      </c>
      <c r="S97" s="4">
        <v>575036</v>
      </c>
      <c r="T97" s="4">
        <f t="shared" si="13"/>
        <v>539566.80000000005</v>
      </c>
      <c r="U97" s="4">
        <f t="shared" si="14"/>
        <v>307123</v>
      </c>
      <c r="V97" s="5">
        <v>1.6500000000000001E-2</v>
      </c>
    </row>
    <row r="98" spans="1:22" x14ac:dyDescent="0.2">
      <c r="A98" s="16" t="s">
        <v>190</v>
      </c>
      <c r="B98" s="4">
        <v>69300</v>
      </c>
      <c r="C98" s="4">
        <v>132200</v>
      </c>
      <c r="D98" s="4">
        <v>-62900</v>
      </c>
      <c r="E98" s="4">
        <v>-4982420000</v>
      </c>
      <c r="F98" s="4">
        <f t="shared" si="11"/>
        <v>-95098850000</v>
      </c>
      <c r="R98" s="5">
        <v>-1.6200000000000003E-2</v>
      </c>
      <c r="S98" s="4">
        <v>779931</v>
      </c>
      <c r="T98" s="4">
        <f t="shared" si="13"/>
        <v>507136</v>
      </c>
      <c r="U98" s="4">
        <f t="shared" si="14"/>
        <v>307123</v>
      </c>
      <c r="V98" s="5">
        <v>1.7600000000000001E-2</v>
      </c>
    </row>
    <row r="99" spans="1:22" x14ac:dyDescent="0.2">
      <c r="A99" s="16" t="s">
        <v>189</v>
      </c>
      <c r="B99" s="4">
        <v>29200</v>
      </c>
      <c r="C99" s="4">
        <v>392910</v>
      </c>
      <c r="D99" s="4">
        <v>-363710</v>
      </c>
      <c r="E99" s="4">
        <v>-28817490000</v>
      </c>
      <c r="F99" s="4">
        <f t="shared" si="11"/>
        <v>-90116430000</v>
      </c>
      <c r="R99" s="5">
        <v>-1.1999999999999999E-3</v>
      </c>
      <c r="S99" s="4">
        <v>652563</v>
      </c>
      <c r="T99" s="4">
        <f t="shared" si="13"/>
        <v>486385.9</v>
      </c>
      <c r="U99" s="4">
        <f t="shared" si="14"/>
        <v>307123</v>
      </c>
      <c r="V99" s="5">
        <v>1.2500000000000001E-2</v>
      </c>
    </row>
    <row r="100" spans="1:22" x14ac:dyDescent="0.2">
      <c r="A100" s="16" t="s">
        <v>188</v>
      </c>
      <c r="B100" s="4">
        <v>40900</v>
      </c>
      <c r="C100" s="4">
        <v>210000</v>
      </c>
      <c r="D100" s="4">
        <v>-169100</v>
      </c>
      <c r="E100" s="4">
        <v>-13555080000</v>
      </c>
      <c r="F100" s="4">
        <f t="shared" si="11"/>
        <v>-61298940000</v>
      </c>
      <c r="R100" s="5">
        <v>1.2699999999999999E-2</v>
      </c>
      <c r="S100" s="4">
        <v>824597</v>
      </c>
      <c r="T100" s="4">
        <f t="shared" si="13"/>
        <v>433614.8</v>
      </c>
      <c r="U100" s="4">
        <f t="shared" si="14"/>
        <v>307123</v>
      </c>
      <c r="V100" s="5">
        <v>1.37E-2</v>
      </c>
    </row>
    <row r="101" spans="1:22" x14ac:dyDescent="0.2">
      <c r="A101" s="16" t="s">
        <v>187</v>
      </c>
      <c r="B101" s="4">
        <v>14700</v>
      </c>
      <c r="C101" s="4">
        <v>196500</v>
      </c>
      <c r="D101" s="4">
        <v>-181800</v>
      </c>
      <c r="E101" s="4">
        <v>-14388740000</v>
      </c>
      <c r="F101" s="4">
        <f t="shared" si="11"/>
        <v>-47743860000</v>
      </c>
      <c r="R101" s="5">
        <v>1.2999999999999999E-3</v>
      </c>
      <c r="S101" s="4">
        <v>446339</v>
      </c>
      <c r="T101" s="4">
        <f t="shared" si="13"/>
        <v>424540.4</v>
      </c>
      <c r="U101" s="4">
        <f t="shared" si="14"/>
        <v>307123</v>
      </c>
      <c r="V101" s="5">
        <v>1.5100000000000001E-2</v>
      </c>
    </row>
    <row r="102" spans="1:22" x14ac:dyDescent="0.2">
      <c r="A102" s="16" t="s">
        <v>186</v>
      </c>
      <c r="B102" s="4">
        <v>65100</v>
      </c>
      <c r="C102" s="4">
        <v>123600</v>
      </c>
      <c r="D102" s="4">
        <v>-58500</v>
      </c>
      <c r="E102" s="4">
        <v>-4611670000</v>
      </c>
      <c r="F102" s="4">
        <f t="shared" si="11"/>
        <v>-33355120000</v>
      </c>
      <c r="R102" s="5">
        <v>3.9000000000000003E-3</v>
      </c>
      <c r="S102" s="4">
        <v>307123</v>
      </c>
      <c r="T102" s="4">
        <f>AVERAGE(S103:S112)</f>
        <v>419515.9</v>
      </c>
      <c r="U102" s="4">
        <f t="shared" si="14"/>
        <v>310197</v>
      </c>
      <c r="V102" s="5">
        <v>1.1399999999999999E-2</v>
      </c>
    </row>
    <row r="103" spans="1:22" x14ac:dyDescent="0.2">
      <c r="A103" s="16" t="s">
        <v>185</v>
      </c>
      <c r="B103" s="4">
        <v>13200</v>
      </c>
      <c r="C103" s="4">
        <v>215100</v>
      </c>
      <c r="D103" s="4">
        <v>-201900</v>
      </c>
      <c r="E103" s="4">
        <v>-15919610000</v>
      </c>
      <c r="F103" s="4">
        <f t="shared" si="11"/>
        <v>-28743450000</v>
      </c>
      <c r="R103" s="5">
        <v>-1.6200000000000003E-2</v>
      </c>
      <c r="S103" s="4">
        <v>525995</v>
      </c>
      <c r="U103" s="4">
        <f t="shared" si="14"/>
        <v>310197</v>
      </c>
      <c r="V103" s="5">
        <v>1.8799999999999997E-2</v>
      </c>
    </row>
    <row r="104" spans="1:22" x14ac:dyDescent="0.2">
      <c r="A104" s="16" t="s">
        <v>184</v>
      </c>
      <c r="B104" s="4">
        <v>11200</v>
      </c>
      <c r="C104" s="4">
        <v>233300</v>
      </c>
      <c r="D104" s="4">
        <v>-222100</v>
      </c>
      <c r="E104" s="4">
        <v>-17650280000</v>
      </c>
      <c r="F104" s="4">
        <f t="shared" si="11"/>
        <v>-12823840000</v>
      </c>
      <c r="R104" s="5">
        <v>0</v>
      </c>
      <c r="S104" s="4">
        <v>628544</v>
      </c>
      <c r="U104" s="4">
        <f t="shared" si="14"/>
        <v>310197</v>
      </c>
      <c r="V104" s="5">
        <v>1.7500000000000002E-2</v>
      </c>
    </row>
    <row r="105" spans="1:22" x14ac:dyDescent="0.2">
      <c r="A105" s="16" t="s">
        <v>183</v>
      </c>
      <c r="B105" s="4">
        <v>117900</v>
      </c>
      <c r="C105" s="4">
        <v>73100</v>
      </c>
      <c r="D105" s="4">
        <v>44800</v>
      </c>
      <c r="E105" s="4">
        <v>3506600000</v>
      </c>
      <c r="F105" s="4">
        <f t="shared" si="11"/>
        <v>4826440000</v>
      </c>
      <c r="R105" s="5">
        <v>1.5300000000000001E-2</v>
      </c>
      <c r="S105" s="4">
        <v>504909</v>
      </c>
      <c r="U105" s="4">
        <f t="shared" si="14"/>
        <v>296886</v>
      </c>
      <c r="V105" s="5">
        <v>2.5000000000000001E-2</v>
      </c>
    </row>
    <row r="106" spans="1:22" x14ac:dyDescent="0.2">
      <c r="A106" s="16" t="s">
        <v>182</v>
      </c>
      <c r="B106" s="4">
        <v>20600</v>
      </c>
      <c r="C106" s="4">
        <v>11700</v>
      </c>
      <c r="D106" s="4">
        <v>8900</v>
      </c>
      <c r="E106" s="4">
        <v>710610000</v>
      </c>
      <c r="F106" s="4">
        <f t="shared" si="11"/>
        <v>1319840000</v>
      </c>
      <c r="R106" s="5">
        <v>-2.5000000000000001E-3</v>
      </c>
      <c r="S106" s="4">
        <v>310197</v>
      </c>
      <c r="U106" s="4">
        <f t="shared" si="14"/>
        <v>296886</v>
      </c>
      <c r="V106" s="5">
        <v>2.3700000000000002E-2</v>
      </c>
    </row>
    <row r="107" spans="1:22" x14ac:dyDescent="0.2">
      <c r="A107" s="16" t="s">
        <v>181</v>
      </c>
      <c r="B107" s="4">
        <v>27100</v>
      </c>
      <c r="C107" s="4">
        <v>72500</v>
      </c>
      <c r="D107" s="4">
        <v>-45400</v>
      </c>
      <c r="E107" s="4">
        <v>-3559260000</v>
      </c>
      <c r="F107" s="4">
        <f t="shared" si="11"/>
        <v>609230000</v>
      </c>
      <c r="R107" s="5">
        <v>-1.1999999999999999E-3</v>
      </c>
      <c r="S107" s="4">
        <v>415470</v>
      </c>
      <c r="U107" s="4">
        <f>MIN(S108:S112)</f>
        <v>256878</v>
      </c>
      <c r="V107" s="5">
        <v>1.3999999999999999E-2</v>
      </c>
    </row>
    <row r="108" spans="1:22" x14ac:dyDescent="0.2">
      <c r="A108" s="16" t="s">
        <v>180</v>
      </c>
      <c r="B108" s="4">
        <v>95800</v>
      </c>
      <c r="C108" s="4">
        <v>147000</v>
      </c>
      <c r="D108" s="4">
        <v>-51200</v>
      </c>
      <c r="E108" s="4">
        <v>-4027780000</v>
      </c>
      <c r="F108" s="4">
        <f t="shared" si="11"/>
        <v>4168490000</v>
      </c>
      <c r="R108" s="5">
        <v>-1.1999999999999999E-3</v>
      </c>
      <c r="S108" s="4">
        <v>455623</v>
      </c>
      <c r="V108" s="5">
        <v>1.7600000000000001E-2</v>
      </c>
    </row>
    <row r="109" spans="1:22" x14ac:dyDescent="0.2">
      <c r="A109" s="16" t="s">
        <v>179</v>
      </c>
      <c r="B109" s="4">
        <v>62100</v>
      </c>
      <c r="C109" s="4">
        <v>16850</v>
      </c>
      <c r="D109" s="4">
        <v>45250</v>
      </c>
      <c r="E109" s="4">
        <v>3573910000</v>
      </c>
      <c r="F109" s="4">
        <f t="shared" si="11"/>
        <v>8196270000</v>
      </c>
      <c r="R109" s="5">
        <v>0.03</v>
      </c>
      <c r="S109" s="4">
        <v>445062</v>
      </c>
      <c r="V109" s="5">
        <v>2.9100000000000001E-2</v>
      </c>
    </row>
    <row r="110" spans="1:22" x14ac:dyDescent="0.2">
      <c r="A110" s="16" t="s">
        <v>178</v>
      </c>
      <c r="B110" s="4">
        <v>18000</v>
      </c>
      <c r="C110" s="4">
        <v>90910</v>
      </c>
      <c r="D110" s="4">
        <v>-72910</v>
      </c>
      <c r="E110" s="4">
        <v>-5575770000</v>
      </c>
      <c r="F110" s="4">
        <f t="shared" si="11"/>
        <v>4622360000</v>
      </c>
      <c r="R110" s="5">
        <v>4.0000000000000001E-3</v>
      </c>
      <c r="S110" s="4">
        <v>296886</v>
      </c>
      <c r="V110" s="5">
        <v>1.55E-2</v>
      </c>
    </row>
    <row r="111" spans="1:22" x14ac:dyDescent="0.2">
      <c r="A111" s="16" t="s">
        <v>177</v>
      </c>
      <c r="B111" s="4">
        <v>130700</v>
      </c>
      <c r="C111" s="4">
        <v>10000</v>
      </c>
      <c r="D111" s="4">
        <v>120700</v>
      </c>
      <c r="E111" s="4">
        <v>9247830000</v>
      </c>
      <c r="F111" s="4">
        <f>E111+F112</f>
        <v>10198130000</v>
      </c>
      <c r="R111" s="5">
        <v>0</v>
      </c>
      <c r="S111" s="4">
        <v>355595</v>
      </c>
      <c r="V111" s="5">
        <v>1.43E-2</v>
      </c>
    </row>
    <row r="112" spans="1:22" x14ac:dyDescent="0.2">
      <c r="A112" s="16" t="s">
        <v>176</v>
      </c>
      <c r="B112" s="4">
        <v>22700</v>
      </c>
      <c r="C112" s="4">
        <v>10370</v>
      </c>
      <c r="D112" s="4">
        <v>12330</v>
      </c>
      <c r="E112" s="4">
        <v>950300000</v>
      </c>
      <c r="F112" s="4">
        <f>E112</f>
        <v>950300000</v>
      </c>
      <c r="R112" s="5">
        <v>-1.2800000000000001E-2</v>
      </c>
      <c r="S112" s="4">
        <v>256878</v>
      </c>
      <c r="V112" s="5">
        <v>1.55E-2</v>
      </c>
    </row>
    <row r="113" spans="1:22" x14ac:dyDescent="0.2">
      <c r="A113" s="16"/>
      <c r="B113" s="4"/>
      <c r="C113" s="4"/>
      <c r="D113" s="4"/>
      <c r="E113" s="4"/>
      <c r="F113" s="4"/>
      <c r="L113" s="4"/>
      <c r="M113" s="4"/>
      <c r="N113" s="4"/>
      <c r="O113" s="4"/>
      <c r="P113" s="4"/>
      <c r="Q113" s="4"/>
      <c r="R113" s="5"/>
      <c r="S113" s="4"/>
      <c r="V113" s="5"/>
    </row>
    <row r="114" spans="1:22" x14ac:dyDescent="0.2">
      <c r="A114" s="16"/>
      <c r="B114" s="4"/>
      <c r="C114" s="4"/>
      <c r="D114" s="4"/>
      <c r="E114" s="4"/>
      <c r="F114" s="4"/>
      <c r="L114" s="4"/>
      <c r="M114" s="4"/>
      <c r="N114" s="4"/>
      <c r="O114" s="4"/>
      <c r="P114" s="4"/>
      <c r="Q114" s="4"/>
      <c r="R114" s="5"/>
      <c r="S114" s="4"/>
      <c r="V114" s="5"/>
    </row>
    <row r="115" spans="1:22" x14ac:dyDescent="0.2">
      <c r="A115" s="16"/>
      <c r="B115" s="4"/>
      <c r="C115" s="4"/>
      <c r="D115" s="4"/>
      <c r="E115" s="4"/>
      <c r="F115" s="4"/>
      <c r="L115" s="4"/>
      <c r="M115" s="4"/>
      <c r="N115" s="4"/>
      <c r="O115" s="4"/>
      <c r="P115" s="4"/>
      <c r="Q115" s="4"/>
      <c r="R115" s="5"/>
      <c r="S115" s="4"/>
      <c r="V115" s="5"/>
    </row>
    <row r="116" spans="1:22" x14ac:dyDescent="0.2">
      <c r="A116" s="16"/>
      <c r="B116" s="4"/>
      <c r="C116" s="4"/>
      <c r="D116" s="4"/>
      <c r="E116" s="4"/>
      <c r="F116" s="4"/>
      <c r="L116" s="4"/>
      <c r="M116" s="4"/>
      <c r="N116" s="4"/>
      <c r="O116" s="4"/>
      <c r="P116" s="4"/>
      <c r="Q116" s="4"/>
      <c r="R116" s="5"/>
      <c r="S116" s="4"/>
      <c r="V116" s="5"/>
    </row>
    <row r="117" spans="1:22" x14ac:dyDescent="0.2">
      <c r="A117" s="16"/>
      <c r="B117" s="4"/>
      <c r="C117" s="4"/>
      <c r="D117" s="4"/>
      <c r="E117" s="4"/>
      <c r="F117" s="4"/>
      <c r="L117" s="4"/>
      <c r="M117" s="4"/>
      <c r="N117" s="4"/>
      <c r="O117" s="4"/>
      <c r="P117" s="4"/>
      <c r="Q117" s="4"/>
      <c r="R117" s="5"/>
      <c r="S117" s="4"/>
      <c r="V117" s="5"/>
    </row>
    <row r="118" spans="1:22" x14ac:dyDescent="0.2">
      <c r="A118" s="16"/>
      <c r="B118" s="4"/>
      <c r="C118" s="4"/>
      <c r="D118" s="4"/>
      <c r="E118" s="4"/>
      <c r="F118" s="4"/>
      <c r="L118" s="4"/>
      <c r="M118" s="4"/>
      <c r="N118" s="4"/>
      <c r="O118" s="4"/>
      <c r="P118" s="4"/>
      <c r="Q118" s="4"/>
      <c r="R118" s="5"/>
      <c r="S118" s="4"/>
      <c r="V118" s="5"/>
    </row>
    <row r="119" spans="1:22" x14ac:dyDescent="0.2">
      <c r="A119" s="16"/>
      <c r="B119" s="4"/>
      <c r="C119" s="4"/>
      <c r="D119" s="4"/>
      <c r="E119" s="4"/>
      <c r="F119" s="4"/>
      <c r="L119" s="4"/>
      <c r="M119" s="4"/>
      <c r="N119" s="4"/>
      <c r="O119" s="4"/>
      <c r="P119" s="4"/>
      <c r="Q119" s="4"/>
      <c r="R119" s="5"/>
      <c r="S119" s="4"/>
      <c r="V119" s="5"/>
    </row>
    <row r="120" spans="1:22" x14ac:dyDescent="0.2">
      <c r="A120" s="16"/>
      <c r="B120" s="4"/>
      <c r="C120" s="4"/>
      <c r="D120" s="4"/>
      <c r="E120" s="4"/>
      <c r="F120" s="4"/>
      <c r="L120" s="4"/>
      <c r="M120" s="4"/>
      <c r="N120" s="4"/>
      <c r="O120" s="4"/>
      <c r="P120" s="4"/>
      <c r="Q120" s="4"/>
      <c r="R120" s="5"/>
      <c r="S120" s="4"/>
      <c r="V120" s="5"/>
    </row>
    <row r="121" spans="1:22" x14ac:dyDescent="0.2">
      <c r="A121" s="16"/>
      <c r="B121" s="4"/>
      <c r="C121" s="4"/>
      <c r="D121" s="4"/>
      <c r="E121" s="4"/>
      <c r="F121" s="4"/>
      <c r="R121" s="5"/>
      <c r="S121" s="4"/>
      <c r="V121" s="5"/>
    </row>
    <row r="122" spans="1:22" x14ac:dyDescent="0.2">
      <c r="A122" s="16"/>
      <c r="B122" s="4"/>
      <c r="C122" s="4"/>
      <c r="D122" s="4"/>
      <c r="E122" s="4"/>
      <c r="F122" s="4"/>
      <c r="R122" s="5"/>
      <c r="S122" s="4"/>
      <c r="V122" s="5"/>
    </row>
    <row r="123" spans="1:22" x14ac:dyDescent="0.2">
      <c r="A123" s="16"/>
      <c r="B123" s="4"/>
      <c r="C123" s="4"/>
      <c r="D123" s="4"/>
      <c r="E123" s="4"/>
      <c r="F123" s="4"/>
      <c r="R123" s="5"/>
      <c r="S123" s="4"/>
      <c r="V123" s="5"/>
    </row>
    <row r="124" spans="1:22" x14ac:dyDescent="0.2">
      <c r="A124" s="16"/>
      <c r="B124" s="4"/>
      <c r="C124" s="4"/>
      <c r="D124" s="4"/>
      <c r="E124" s="4"/>
      <c r="F124" s="4"/>
      <c r="R124" s="5"/>
      <c r="S124" s="4"/>
      <c r="V124" s="5"/>
    </row>
    <row r="125" spans="1:22" x14ac:dyDescent="0.2">
      <c r="A125" s="16"/>
      <c r="B125" s="4"/>
      <c r="C125" s="4"/>
      <c r="D125" s="4"/>
      <c r="E125" s="4"/>
      <c r="F125" s="4"/>
      <c r="R125" s="5"/>
      <c r="S125" s="4"/>
      <c r="V125" s="5"/>
    </row>
    <row r="126" spans="1:22" x14ac:dyDescent="0.2">
      <c r="A126" s="16"/>
      <c r="B126" s="4"/>
      <c r="C126" s="4"/>
      <c r="D126" s="4"/>
      <c r="E126" s="4"/>
      <c r="F126" s="4"/>
      <c r="R126" s="5"/>
      <c r="S126" s="4"/>
      <c r="V126" s="5"/>
    </row>
    <row r="127" spans="1:22" x14ac:dyDescent="0.2">
      <c r="A127" s="16"/>
      <c r="B127" s="4"/>
      <c r="C127" s="4"/>
      <c r="D127" s="4"/>
      <c r="E127" s="4"/>
      <c r="F127" s="4"/>
      <c r="R127" s="5"/>
      <c r="S127" s="4"/>
      <c r="V127" s="5"/>
    </row>
    <row r="128" spans="1:22" x14ac:dyDescent="0.2">
      <c r="A128" s="16"/>
      <c r="B128" s="4"/>
      <c r="C128" s="4"/>
      <c r="D128" s="4"/>
      <c r="E128" s="4"/>
      <c r="F128" s="4"/>
      <c r="R128" s="5"/>
      <c r="S128" s="4"/>
      <c r="V128" s="5"/>
    </row>
    <row r="129" spans="1:22" x14ac:dyDescent="0.2">
      <c r="A129" s="16"/>
      <c r="B129" s="4"/>
      <c r="C129" s="4"/>
      <c r="D129" s="4"/>
      <c r="E129" s="4"/>
      <c r="F129" s="4"/>
      <c r="R129" s="5"/>
      <c r="S129" s="4"/>
      <c r="V129" s="5"/>
    </row>
    <row r="130" spans="1:22" x14ac:dyDescent="0.2">
      <c r="A130" s="16"/>
      <c r="B130" s="4"/>
      <c r="C130" s="4"/>
      <c r="D130" s="4"/>
      <c r="E130" s="4"/>
      <c r="F130" s="4"/>
      <c r="R130" s="5"/>
      <c r="S130" s="4"/>
      <c r="V130" s="5"/>
    </row>
    <row r="131" spans="1:22" x14ac:dyDescent="0.2">
      <c r="A131" s="16"/>
      <c r="B131" s="4"/>
      <c r="C131" s="4"/>
      <c r="D131" s="4"/>
      <c r="E131" s="4"/>
      <c r="F131" s="4"/>
      <c r="R131" s="5"/>
      <c r="S131" s="4"/>
      <c r="V131" s="5"/>
    </row>
    <row r="132" spans="1:22" x14ac:dyDescent="0.2">
      <c r="A132" s="16"/>
      <c r="B132" s="4"/>
      <c r="C132" s="4"/>
      <c r="D132" s="4"/>
      <c r="E132" s="4"/>
      <c r="F132" s="4"/>
      <c r="R132" s="5"/>
      <c r="S132" s="4"/>
      <c r="V132" s="5"/>
    </row>
    <row r="133" spans="1:22" x14ac:dyDescent="0.2">
      <c r="A133" s="16"/>
      <c r="B133" s="4"/>
      <c r="C133" s="4"/>
      <c r="D133" s="4"/>
      <c r="E133" s="4"/>
      <c r="F133" s="4"/>
      <c r="R133" s="5"/>
      <c r="S133" s="4"/>
      <c r="V133" s="5"/>
    </row>
    <row r="134" spans="1:22" x14ac:dyDescent="0.2">
      <c r="A134" s="16"/>
      <c r="B134" s="4"/>
      <c r="C134" s="4"/>
      <c r="D134" s="4"/>
      <c r="E134" s="4"/>
      <c r="F134" s="4"/>
      <c r="R134" s="5"/>
      <c r="S134" s="4"/>
      <c r="V134" s="5"/>
    </row>
    <row r="135" spans="1:22" x14ac:dyDescent="0.2">
      <c r="A135" s="16"/>
      <c r="B135" s="4"/>
      <c r="C135" s="4"/>
      <c r="D135" s="4"/>
      <c r="E135" s="4"/>
      <c r="F135" s="4"/>
      <c r="R135" s="5"/>
      <c r="S135" s="4"/>
      <c r="V135" s="5"/>
    </row>
    <row r="136" spans="1:22" x14ac:dyDescent="0.2">
      <c r="A136" s="16"/>
      <c r="B136" s="4"/>
      <c r="C136" s="4"/>
      <c r="D136" s="4"/>
      <c r="E136" s="4"/>
      <c r="F136" s="4"/>
      <c r="R136" s="5"/>
      <c r="S136" s="4"/>
      <c r="V136" s="5"/>
    </row>
    <row r="137" spans="1:22" x14ac:dyDescent="0.2">
      <c r="A137" s="16"/>
      <c r="B137" s="4"/>
      <c r="C137" s="4"/>
      <c r="D137" s="4"/>
      <c r="E137" s="4"/>
      <c r="F137" s="4"/>
      <c r="R137" s="5"/>
      <c r="S137" s="4"/>
      <c r="V137" s="5"/>
    </row>
    <row r="138" spans="1:22" x14ac:dyDescent="0.2">
      <c r="A138" s="16"/>
      <c r="B138" s="4"/>
      <c r="C138" s="4"/>
      <c r="D138" s="4"/>
      <c r="E138" s="4"/>
      <c r="F138" s="4"/>
      <c r="R138" s="5"/>
      <c r="S138" s="4"/>
      <c r="V138" s="5"/>
    </row>
    <row r="139" spans="1:22" x14ac:dyDescent="0.2">
      <c r="A139" s="16"/>
      <c r="B139" s="4"/>
      <c r="C139" s="4"/>
      <c r="D139" s="4"/>
      <c r="E139" s="4"/>
      <c r="F139" s="4"/>
      <c r="R139" s="5"/>
      <c r="S139" s="4"/>
      <c r="V139" s="5"/>
    </row>
    <row r="140" spans="1:22" x14ac:dyDescent="0.2">
      <c r="A140" s="16"/>
      <c r="B140" s="4"/>
      <c r="C140" s="4"/>
      <c r="D140" s="4"/>
      <c r="E140" s="4"/>
      <c r="F140" s="4"/>
      <c r="R140" s="5"/>
      <c r="S140" s="4"/>
      <c r="V140" s="5"/>
    </row>
    <row r="141" spans="1:22" x14ac:dyDescent="0.2">
      <c r="A141" s="16"/>
      <c r="B141" s="4"/>
      <c r="C141" s="4"/>
      <c r="D141" s="4"/>
      <c r="E141" s="4"/>
      <c r="F141" s="4"/>
      <c r="R141" s="5"/>
      <c r="S141" s="4"/>
      <c r="V141" s="5"/>
    </row>
    <row r="142" spans="1:22" x14ac:dyDescent="0.2">
      <c r="A142" s="16"/>
      <c r="B142" s="4"/>
      <c r="C142" s="4"/>
      <c r="D142" s="4"/>
      <c r="E142" s="4"/>
      <c r="F142" s="4"/>
      <c r="R142" s="5"/>
      <c r="S142" s="4"/>
      <c r="V142" s="5"/>
    </row>
    <row r="143" spans="1:22" x14ac:dyDescent="0.2">
      <c r="A143" s="16"/>
      <c r="B143" s="4"/>
      <c r="C143" s="4"/>
      <c r="D143" s="4"/>
      <c r="E143" s="4"/>
      <c r="F143" s="4"/>
      <c r="R143" s="5"/>
      <c r="S143" s="4"/>
      <c r="V143" s="5"/>
    </row>
    <row r="144" spans="1:22" x14ac:dyDescent="0.2">
      <c r="A144" s="16"/>
      <c r="B144" s="4"/>
      <c r="C144" s="4"/>
      <c r="D144" s="4"/>
      <c r="E144" s="4"/>
      <c r="F144" s="4"/>
      <c r="R144" s="5"/>
      <c r="S144" s="4"/>
      <c r="V144" s="5"/>
    </row>
    <row r="145" spans="1:22" x14ac:dyDescent="0.2">
      <c r="A145" s="16"/>
      <c r="B145" s="4"/>
      <c r="C145" s="4"/>
      <c r="D145" s="4"/>
      <c r="E145" s="4"/>
      <c r="F145" s="4"/>
      <c r="R145" s="5"/>
      <c r="S145" s="4"/>
      <c r="V145" s="5"/>
    </row>
    <row r="146" spans="1:22" x14ac:dyDescent="0.2">
      <c r="A146" s="16"/>
      <c r="B146" s="4"/>
      <c r="C146" s="4"/>
      <c r="D146" s="4"/>
      <c r="E146" s="4"/>
      <c r="F146" s="4"/>
      <c r="R146" s="5"/>
      <c r="S146" s="4"/>
      <c r="V146" s="5"/>
    </row>
    <row r="147" spans="1:22" x14ac:dyDescent="0.2">
      <c r="A147" s="16"/>
      <c r="B147" s="4"/>
      <c r="C147" s="4"/>
      <c r="D147" s="4"/>
      <c r="E147" s="4"/>
      <c r="F147" s="4"/>
      <c r="R147" s="5"/>
      <c r="S147" s="4"/>
      <c r="V147" s="5"/>
    </row>
    <row r="148" spans="1:22" x14ac:dyDescent="0.2">
      <c r="A148" s="16"/>
      <c r="B148" s="4"/>
      <c r="C148" s="4"/>
      <c r="D148" s="4"/>
      <c r="E148" s="4"/>
      <c r="F148" s="4"/>
      <c r="R148" s="5"/>
      <c r="S148" s="4"/>
      <c r="V148" s="5"/>
    </row>
    <row r="149" spans="1:22" x14ac:dyDescent="0.2">
      <c r="A149" s="16"/>
      <c r="B149" s="4"/>
      <c r="C149" s="4"/>
      <c r="D149" s="4"/>
      <c r="E149" s="4"/>
      <c r="F149" s="4"/>
      <c r="R149" s="5"/>
      <c r="S149" s="4"/>
      <c r="V149" s="5"/>
    </row>
    <row r="150" spans="1:22" x14ac:dyDescent="0.2">
      <c r="A150" s="16"/>
      <c r="B150" s="4"/>
      <c r="C150" s="4"/>
      <c r="D150" s="4"/>
      <c r="E150" s="4"/>
      <c r="F150" s="4"/>
      <c r="R150" s="5"/>
      <c r="S150" s="4"/>
      <c r="V150" s="5"/>
    </row>
    <row r="151" spans="1:22" x14ac:dyDescent="0.2">
      <c r="A151" s="16"/>
      <c r="B151" s="4"/>
      <c r="C151" s="4"/>
      <c r="D151" s="4"/>
      <c r="E151" s="4"/>
      <c r="F151" s="4"/>
      <c r="R151" s="5"/>
      <c r="S151" s="4"/>
      <c r="V151" s="5"/>
    </row>
    <row r="152" spans="1:22" x14ac:dyDescent="0.2">
      <c r="A152" s="16"/>
      <c r="B152" s="4"/>
      <c r="C152" s="4"/>
      <c r="D152" s="4"/>
      <c r="E152" s="4"/>
      <c r="F152" s="4"/>
      <c r="R152" s="5"/>
      <c r="S152" s="4"/>
      <c r="V152" s="5"/>
    </row>
    <row r="153" spans="1:22" x14ac:dyDescent="0.2">
      <c r="A153" s="16"/>
      <c r="B153" s="4"/>
      <c r="C153" s="4"/>
      <c r="D153" s="4"/>
      <c r="E153" s="4"/>
      <c r="F153" s="4"/>
      <c r="R153" s="5"/>
      <c r="S153" s="4"/>
      <c r="V153" s="5"/>
    </row>
    <row r="154" spans="1:22" x14ac:dyDescent="0.2">
      <c r="A154" s="16"/>
      <c r="B154" s="4"/>
      <c r="C154" s="4"/>
      <c r="D154" s="4"/>
      <c r="E154" s="4"/>
      <c r="F154" s="4"/>
      <c r="R154" s="5"/>
      <c r="S154" s="4"/>
      <c r="V154" s="5"/>
    </row>
    <row r="155" spans="1:22" x14ac:dyDescent="0.2">
      <c r="A155" s="16"/>
      <c r="B155" s="4"/>
      <c r="C155" s="4"/>
      <c r="D155" s="4"/>
      <c r="E155" s="4"/>
      <c r="F155" s="4"/>
      <c r="R155" s="5"/>
      <c r="S155" s="4"/>
      <c r="V155" s="5"/>
    </row>
    <row r="156" spans="1:22" x14ac:dyDescent="0.2">
      <c r="A156" s="16"/>
      <c r="B156" s="4"/>
      <c r="C156" s="4"/>
      <c r="D156" s="4"/>
      <c r="E156" s="4"/>
      <c r="F156" s="4"/>
      <c r="R156" s="5"/>
      <c r="S156" s="4"/>
      <c r="V156" s="5"/>
    </row>
    <row r="157" spans="1:22" x14ac:dyDescent="0.2">
      <c r="A157" s="16"/>
      <c r="B157" s="4"/>
      <c r="C157" s="4"/>
      <c r="D157" s="4"/>
      <c r="E157" s="4"/>
      <c r="F157" s="4"/>
      <c r="R157" s="5"/>
      <c r="S157" s="4"/>
      <c r="V157" s="5"/>
    </row>
    <row r="158" spans="1:22" x14ac:dyDescent="0.2">
      <c r="A158" s="16"/>
      <c r="B158" s="4"/>
      <c r="C158" s="4"/>
      <c r="D158" s="4"/>
      <c r="E158" s="4"/>
      <c r="F158" s="4"/>
      <c r="R158" s="5"/>
      <c r="S158" s="4"/>
      <c r="V158" s="5"/>
    </row>
    <row r="159" spans="1:22" x14ac:dyDescent="0.2">
      <c r="A159" s="16"/>
      <c r="B159" s="4"/>
      <c r="C159" s="4"/>
      <c r="D159" s="4"/>
      <c r="E159" s="4"/>
      <c r="F159" s="4"/>
      <c r="R159" s="5"/>
      <c r="S159" s="4"/>
      <c r="V159" s="5"/>
    </row>
    <row r="160" spans="1:22" x14ac:dyDescent="0.2">
      <c r="A160" s="16"/>
      <c r="B160" s="4"/>
      <c r="C160" s="4"/>
      <c r="D160" s="4"/>
      <c r="E160" s="4"/>
      <c r="F160" s="4"/>
      <c r="R160" s="5"/>
      <c r="S160" s="4"/>
      <c r="V160" s="5"/>
    </row>
    <row r="161" spans="1:22" x14ac:dyDescent="0.2">
      <c r="A161" s="16"/>
      <c r="B161" s="4"/>
      <c r="C161" s="4"/>
      <c r="D161" s="4"/>
      <c r="E161" s="4"/>
      <c r="F161" s="4"/>
      <c r="R161" s="5"/>
      <c r="S161" s="4"/>
      <c r="V161" s="5"/>
    </row>
    <row r="162" spans="1:22" x14ac:dyDescent="0.2">
      <c r="A162" s="16"/>
      <c r="B162" s="4"/>
      <c r="C162" s="4"/>
      <c r="D162" s="4"/>
      <c r="E162" s="4"/>
      <c r="F162" s="4"/>
      <c r="R162" s="5"/>
      <c r="S162" s="4"/>
      <c r="V162" s="5"/>
    </row>
    <row r="163" spans="1:22" x14ac:dyDescent="0.2">
      <c r="A163" s="16"/>
      <c r="B163" s="4"/>
      <c r="C163" s="4"/>
      <c r="D163" s="4"/>
      <c r="E163" s="4"/>
      <c r="F163" s="4"/>
      <c r="R163" s="5"/>
      <c r="S163" s="4"/>
      <c r="V163" s="5"/>
    </row>
    <row r="164" spans="1:22" x14ac:dyDescent="0.2">
      <c r="A164" s="16"/>
      <c r="B164" s="4"/>
      <c r="C164" s="4"/>
      <c r="D164" s="4"/>
      <c r="E164" s="4"/>
      <c r="F164" s="4"/>
      <c r="R164" s="5"/>
      <c r="S164" s="4"/>
      <c r="V164" s="5"/>
    </row>
    <row r="165" spans="1:22" x14ac:dyDescent="0.2">
      <c r="A165" s="16"/>
      <c r="B165" s="4"/>
      <c r="C165" s="4"/>
      <c r="D165" s="4"/>
      <c r="E165" s="4"/>
      <c r="F165" s="4"/>
      <c r="R165" s="5"/>
      <c r="S165" s="4"/>
      <c r="V165" s="5"/>
    </row>
    <row r="166" spans="1:22" x14ac:dyDescent="0.2">
      <c r="A166" s="16"/>
      <c r="B166" s="4"/>
      <c r="C166" s="4"/>
      <c r="D166" s="4"/>
      <c r="E166" s="4"/>
      <c r="F166" s="4"/>
      <c r="R166" s="5"/>
      <c r="S166" s="4"/>
      <c r="V166" s="5"/>
    </row>
    <row r="167" spans="1:22" x14ac:dyDescent="0.2">
      <c r="A167" s="16"/>
      <c r="B167" s="4"/>
      <c r="C167" s="4"/>
      <c r="D167" s="4"/>
      <c r="E167" s="4"/>
      <c r="F167" s="4"/>
      <c r="R167" s="5"/>
      <c r="S167" s="4"/>
      <c r="V167" s="5"/>
    </row>
    <row r="168" spans="1:22" x14ac:dyDescent="0.2">
      <c r="A168" s="16"/>
      <c r="B168" s="4"/>
      <c r="C168" s="4"/>
      <c r="D168" s="4"/>
      <c r="E168" s="4"/>
      <c r="F168" s="4"/>
      <c r="R168" s="5"/>
      <c r="S168" s="4"/>
      <c r="V168" s="5"/>
    </row>
    <row r="169" spans="1:22" x14ac:dyDescent="0.2">
      <c r="A169" s="16"/>
      <c r="B169" s="4"/>
      <c r="C169" s="4"/>
      <c r="D169" s="4"/>
      <c r="E169" s="4"/>
      <c r="F169" s="4"/>
      <c r="R169" s="5"/>
      <c r="S169" s="4"/>
      <c r="V169" s="5"/>
    </row>
    <row r="170" spans="1:22" x14ac:dyDescent="0.2">
      <c r="A170" s="16"/>
      <c r="B170" s="4"/>
      <c r="C170" s="4"/>
      <c r="D170" s="4"/>
      <c r="E170" s="4"/>
      <c r="F170" s="4"/>
      <c r="R170" s="5"/>
      <c r="S170" s="4"/>
      <c r="V170" s="5"/>
    </row>
    <row r="171" spans="1:22" x14ac:dyDescent="0.2">
      <c r="A171" s="16"/>
      <c r="B171" s="4"/>
      <c r="C171" s="4"/>
      <c r="D171" s="4"/>
      <c r="E171" s="4"/>
      <c r="F171" s="4"/>
      <c r="R171" s="5"/>
      <c r="S171" s="4"/>
      <c r="V171" s="5"/>
    </row>
    <row r="172" spans="1:22" x14ac:dyDescent="0.2">
      <c r="A172" s="16"/>
      <c r="B172" s="4"/>
      <c r="C172" s="4"/>
      <c r="D172" s="4"/>
      <c r="E172" s="4"/>
      <c r="F172" s="4"/>
      <c r="R172" s="5"/>
      <c r="S172" s="4"/>
      <c r="V172" s="5"/>
    </row>
    <row r="173" spans="1:22" x14ac:dyDescent="0.2">
      <c r="A173" s="16"/>
      <c r="B173" s="4"/>
      <c r="C173" s="4"/>
      <c r="D173" s="4"/>
      <c r="E173" s="4"/>
      <c r="F173" s="4"/>
      <c r="R173" s="5"/>
      <c r="S173" s="4"/>
      <c r="V173" s="5"/>
    </row>
    <row r="174" spans="1:22" x14ac:dyDescent="0.2">
      <c r="A174" s="16"/>
      <c r="B174" s="4"/>
      <c r="C174" s="4"/>
      <c r="D174" s="4"/>
      <c r="E174" s="4"/>
      <c r="F174" s="4"/>
      <c r="R174" s="5"/>
      <c r="S174" s="4"/>
      <c r="V174" s="5"/>
    </row>
    <row r="175" spans="1:22" x14ac:dyDescent="0.2">
      <c r="A175" s="16"/>
      <c r="B175" s="4"/>
      <c r="C175" s="4"/>
      <c r="D175" s="4"/>
      <c r="E175" s="4"/>
      <c r="F175" s="4"/>
      <c r="R175" s="5"/>
      <c r="S175" s="4"/>
      <c r="V175" s="5"/>
    </row>
    <row r="176" spans="1:22" x14ac:dyDescent="0.2">
      <c r="A176" s="16"/>
      <c r="B176" s="4"/>
      <c r="C176" s="4"/>
      <c r="D176" s="4"/>
      <c r="E176" s="4"/>
      <c r="F176" s="4"/>
      <c r="R176" s="5"/>
      <c r="S176" s="4"/>
      <c r="V176" s="5"/>
    </row>
    <row r="177" spans="1:22" x14ac:dyDescent="0.2">
      <c r="A177" s="16"/>
      <c r="B177" s="4"/>
      <c r="C177" s="4"/>
      <c r="D177" s="4"/>
      <c r="E177" s="4"/>
      <c r="F177" s="4"/>
      <c r="R177" s="5"/>
      <c r="S177" s="4"/>
      <c r="V177" s="5"/>
    </row>
    <row r="178" spans="1:22" x14ac:dyDescent="0.2">
      <c r="A178" s="16"/>
      <c r="B178" s="4"/>
      <c r="C178" s="4"/>
      <c r="D178" s="4"/>
      <c r="E178" s="4"/>
      <c r="F178" s="4"/>
      <c r="L178" s="4"/>
      <c r="M178" s="4"/>
      <c r="N178" s="4"/>
      <c r="O178" s="4"/>
      <c r="P178" s="4"/>
      <c r="Q178" s="4"/>
      <c r="R178" s="5"/>
      <c r="S178" s="4"/>
      <c r="T178" s="4"/>
      <c r="U178" s="4"/>
      <c r="V178" s="5"/>
    </row>
    <row r="179" spans="1:22" x14ac:dyDescent="0.2">
      <c r="A179" s="16"/>
      <c r="B179" s="4"/>
      <c r="C179" s="4"/>
      <c r="D179" s="4"/>
      <c r="E179" s="4"/>
      <c r="F179" s="4"/>
      <c r="L179" s="4"/>
      <c r="M179" s="4"/>
      <c r="N179" s="4"/>
      <c r="O179" s="4"/>
      <c r="P179" s="4"/>
      <c r="Q179" s="4"/>
      <c r="R179" s="5"/>
      <c r="S179" s="4"/>
      <c r="T179" s="4"/>
      <c r="U179" s="4"/>
      <c r="V179" s="5"/>
    </row>
    <row r="180" spans="1:22" x14ac:dyDescent="0.2">
      <c r="A180" s="16"/>
      <c r="B180" s="4"/>
      <c r="C180" s="4"/>
      <c r="D180" s="4"/>
      <c r="E180" s="4"/>
      <c r="F180" s="4"/>
      <c r="L180" s="4"/>
      <c r="M180" s="4"/>
      <c r="N180" s="4"/>
      <c r="O180" s="4"/>
      <c r="P180" s="4"/>
      <c r="Q180" s="4"/>
      <c r="R180" s="5"/>
      <c r="S180" s="4"/>
      <c r="T180" s="4"/>
      <c r="U180" s="4"/>
      <c r="V180" s="5"/>
    </row>
    <row r="181" spans="1:22" x14ac:dyDescent="0.2">
      <c r="A181" s="16"/>
      <c r="B181" s="4"/>
      <c r="C181" s="4"/>
      <c r="D181" s="4"/>
      <c r="E181" s="4"/>
      <c r="F181" s="4"/>
      <c r="L181" s="4"/>
      <c r="M181" s="4"/>
      <c r="N181" s="4"/>
      <c r="O181" s="4"/>
      <c r="P181" s="4"/>
      <c r="Q181" s="4"/>
      <c r="R181" s="5"/>
      <c r="S181" s="4"/>
      <c r="T181" s="4"/>
      <c r="U181" s="4"/>
      <c r="V181" s="5"/>
    </row>
    <row r="182" spans="1:22" x14ac:dyDescent="0.2">
      <c r="A182" s="16"/>
      <c r="B182" s="4"/>
      <c r="C182" s="4"/>
      <c r="D182" s="4"/>
      <c r="E182" s="4"/>
      <c r="F182" s="4"/>
      <c r="L182" s="4"/>
      <c r="M182" s="4"/>
      <c r="N182" s="4"/>
      <c r="O182" s="4"/>
      <c r="P182" s="4"/>
      <c r="Q182" s="4"/>
      <c r="R182" s="5"/>
      <c r="S182" s="4"/>
      <c r="T182" s="4"/>
      <c r="U182" s="4"/>
      <c r="V182" s="5"/>
    </row>
    <row r="183" spans="1:22" x14ac:dyDescent="0.2">
      <c r="A183" s="16"/>
      <c r="B183" s="4"/>
      <c r="C183" s="4"/>
      <c r="D183" s="4"/>
      <c r="E183" s="4"/>
      <c r="F183" s="4"/>
      <c r="L183" s="4"/>
      <c r="M183" s="4"/>
      <c r="N183" s="4"/>
      <c r="O183" s="4"/>
      <c r="P183" s="4"/>
      <c r="Q183" s="4"/>
      <c r="R183" s="5"/>
      <c r="S183" s="4"/>
      <c r="T183" s="4"/>
      <c r="U183" s="4"/>
      <c r="V183" s="5"/>
    </row>
    <row r="184" spans="1:22" x14ac:dyDescent="0.2">
      <c r="A184" s="16"/>
      <c r="B184" s="4"/>
      <c r="C184" s="4"/>
      <c r="D184" s="4"/>
      <c r="E184" s="4"/>
      <c r="F184" s="4"/>
      <c r="L184" s="4"/>
      <c r="M184" s="4"/>
      <c r="N184" s="4"/>
      <c r="O184" s="4"/>
      <c r="P184" s="4"/>
      <c r="Q184" s="4"/>
      <c r="R184" s="5"/>
      <c r="S184" s="4"/>
      <c r="T184" s="4"/>
      <c r="U184" s="4"/>
      <c r="V184" s="5"/>
    </row>
    <row r="185" spans="1:22" x14ac:dyDescent="0.2">
      <c r="A185" s="16"/>
      <c r="B185" s="4"/>
      <c r="C185" s="4"/>
      <c r="D185" s="4"/>
      <c r="E185" s="4"/>
      <c r="F185" s="4"/>
      <c r="L185" s="4"/>
      <c r="M185" s="4"/>
      <c r="N185" s="4"/>
      <c r="O185" s="4"/>
      <c r="P185" s="4"/>
      <c r="Q185" s="4"/>
      <c r="R185" s="5"/>
      <c r="S185" s="4"/>
      <c r="T185" s="4"/>
      <c r="U185" s="4"/>
      <c r="V185" s="5"/>
    </row>
    <row r="186" spans="1:22" x14ac:dyDescent="0.2">
      <c r="A186" s="16"/>
      <c r="B186" s="4"/>
      <c r="C186" s="4"/>
      <c r="D186" s="4"/>
      <c r="E186" s="4"/>
      <c r="F186" s="4"/>
      <c r="L186" s="4"/>
      <c r="M186" s="4"/>
      <c r="N186" s="4"/>
      <c r="O186" s="4"/>
      <c r="P186" s="4"/>
      <c r="Q186" s="4"/>
      <c r="R186" s="5"/>
      <c r="S186" s="4"/>
      <c r="T186" s="4"/>
      <c r="U186" s="4"/>
      <c r="V186" s="5"/>
    </row>
    <row r="187" spans="1:22" x14ac:dyDescent="0.2">
      <c r="A187" s="16"/>
      <c r="B187" s="4"/>
      <c r="C187" s="4"/>
      <c r="D187" s="4"/>
      <c r="E187" s="4"/>
      <c r="F187" s="4"/>
      <c r="L187" s="4"/>
      <c r="M187" s="4"/>
      <c r="N187" s="4"/>
      <c r="O187" s="4"/>
      <c r="P187" s="4"/>
      <c r="Q187" s="4"/>
      <c r="R187" s="5"/>
      <c r="S187" s="4"/>
      <c r="T187" s="4"/>
      <c r="U187" s="4"/>
      <c r="V187" s="5"/>
    </row>
    <row r="188" spans="1:22" x14ac:dyDescent="0.2">
      <c r="A188" s="16"/>
      <c r="B188" s="4"/>
      <c r="C188" s="4"/>
      <c r="D188" s="4"/>
      <c r="E188" s="4"/>
      <c r="F188" s="4"/>
      <c r="L188" s="4"/>
      <c r="M188" s="4"/>
      <c r="N188" s="4"/>
      <c r="O188" s="4"/>
      <c r="P188" s="4"/>
      <c r="Q188" s="4"/>
      <c r="R188" s="5"/>
      <c r="S188" s="4"/>
      <c r="T188" s="4"/>
      <c r="U188" s="4"/>
      <c r="V188" s="5"/>
    </row>
    <row r="189" spans="1:22" x14ac:dyDescent="0.2">
      <c r="A189" s="16"/>
      <c r="B189" s="4"/>
      <c r="C189" s="4"/>
      <c r="D189" s="4"/>
      <c r="E189" s="4"/>
      <c r="F189" s="4"/>
      <c r="L189" s="4"/>
      <c r="M189" s="4"/>
      <c r="N189" s="4"/>
      <c r="O189" s="4"/>
      <c r="P189" s="4"/>
      <c r="Q189" s="4"/>
      <c r="R189" s="5"/>
      <c r="S189" s="4"/>
      <c r="T189" s="4"/>
      <c r="U189" s="4"/>
      <c r="V189" s="5"/>
    </row>
    <row r="190" spans="1:22" x14ac:dyDescent="0.2">
      <c r="A190" s="16"/>
      <c r="B190" s="4"/>
      <c r="C190" s="4"/>
      <c r="D190" s="4"/>
      <c r="E190" s="4"/>
      <c r="F190" s="4"/>
      <c r="L190" s="4"/>
      <c r="M190" s="4"/>
      <c r="N190" s="4"/>
      <c r="O190" s="4"/>
      <c r="P190" s="4"/>
      <c r="Q190" s="4"/>
      <c r="R190" s="5"/>
      <c r="S190" s="4"/>
      <c r="T190" s="4"/>
      <c r="U190" s="4"/>
      <c r="V190" s="5"/>
    </row>
    <row r="191" spans="1:22" x14ac:dyDescent="0.2">
      <c r="A191" s="16"/>
      <c r="B191" s="4"/>
      <c r="C191" s="4"/>
      <c r="D191" s="4"/>
      <c r="E191" s="4"/>
      <c r="F191" s="4"/>
      <c r="L191" s="4"/>
      <c r="M191" s="4"/>
      <c r="N191" s="4"/>
      <c r="O191" s="4"/>
      <c r="P191" s="4"/>
      <c r="Q191" s="4"/>
      <c r="R191" s="5"/>
      <c r="S191" s="4"/>
      <c r="T191" s="4"/>
      <c r="U191" s="4"/>
      <c r="V191" s="5"/>
    </row>
    <row r="192" spans="1:22" x14ac:dyDescent="0.2">
      <c r="A192" s="16"/>
      <c r="B192" s="4"/>
      <c r="C192" s="4"/>
      <c r="D192" s="4"/>
      <c r="E192" s="4"/>
      <c r="F192" s="4"/>
      <c r="L192" s="4"/>
      <c r="M192" s="4"/>
      <c r="N192" s="4"/>
      <c r="O192" s="4"/>
      <c r="P192" s="4"/>
      <c r="Q192" s="4"/>
      <c r="R192" s="5"/>
      <c r="S192" s="4"/>
      <c r="T192" s="4"/>
      <c r="U192" s="4"/>
      <c r="V192" s="5"/>
    </row>
    <row r="193" spans="1:22" x14ac:dyDescent="0.2">
      <c r="A193" s="16"/>
      <c r="B193" s="4"/>
      <c r="C193" s="4"/>
      <c r="D193" s="4"/>
      <c r="E193" s="4"/>
      <c r="F193" s="4"/>
      <c r="L193" s="4"/>
      <c r="M193" s="4"/>
      <c r="N193" s="4"/>
      <c r="O193" s="4"/>
      <c r="P193" s="4"/>
      <c r="Q193" s="4"/>
      <c r="R193" s="5"/>
      <c r="S193" s="4"/>
      <c r="T193" s="4"/>
      <c r="U193" s="4"/>
      <c r="V193" s="5"/>
    </row>
    <row r="194" spans="1:22" x14ac:dyDescent="0.2">
      <c r="A194" s="16"/>
      <c r="B194" s="4"/>
      <c r="C194" s="4"/>
      <c r="D194" s="4"/>
      <c r="E194" s="4"/>
      <c r="F194" s="4"/>
      <c r="L194" s="4"/>
      <c r="M194" s="4"/>
      <c r="N194" s="4"/>
      <c r="O194" s="4"/>
      <c r="P194" s="4"/>
      <c r="Q194" s="4"/>
      <c r="R194" s="5"/>
      <c r="S194" s="4"/>
      <c r="T194" s="4"/>
      <c r="U194" s="4"/>
      <c r="V194" s="5"/>
    </row>
    <row r="195" spans="1:22" x14ac:dyDescent="0.2">
      <c r="A195" s="16"/>
      <c r="B195" s="4"/>
      <c r="C195" s="4"/>
      <c r="D195" s="4"/>
      <c r="E195" s="4"/>
      <c r="F195" s="4"/>
      <c r="L195" s="4"/>
      <c r="M195" s="4"/>
      <c r="N195" s="4"/>
      <c r="O195" s="4"/>
      <c r="P195" s="4"/>
      <c r="Q195" s="4"/>
      <c r="R195" s="5"/>
      <c r="S195" s="4"/>
      <c r="T195" s="4"/>
      <c r="U195" s="4"/>
      <c r="V195" s="5"/>
    </row>
    <row r="196" spans="1:22" x14ac:dyDescent="0.2">
      <c r="A196" s="16"/>
      <c r="B196" s="4"/>
      <c r="C196" s="4"/>
      <c r="D196" s="4"/>
      <c r="E196" s="4"/>
      <c r="F196" s="4"/>
      <c r="L196" s="4"/>
      <c r="M196" s="4"/>
      <c r="N196" s="4"/>
      <c r="O196" s="4"/>
      <c r="P196" s="4"/>
      <c r="Q196" s="4"/>
      <c r="R196" s="5"/>
      <c r="S196" s="4"/>
      <c r="T196" s="4"/>
      <c r="U196" s="4"/>
      <c r="V196" s="5"/>
    </row>
    <row r="197" spans="1:22" x14ac:dyDescent="0.2">
      <c r="A197" s="16"/>
      <c r="B197" s="4"/>
      <c r="C197" s="4"/>
      <c r="D197" s="4"/>
      <c r="E197" s="4"/>
      <c r="F197" s="4"/>
      <c r="L197" s="4"/>
      <c r="M197" s="4"/>
      <c r="N197" s="4"/>
      <c r="O197" s="4"/>
      <c r="P197" s="4"/>
      <c r="Q197" s="4"/>
      <c r="R197" s="5"/>
      <c r="S197" s="4"/>
      <c r="T197" s="4"/>
      <c r="U197" s="4"/>
      <c r="V197" s="5"/>
    </row>
    <row r="198" spans="1:22" x14ac:dyDescent="0.2">
      <c r="A198" s="16"/>
      <c r="B198" s="4"/>
      <c r="C198" s="4"/>
      <c r="D198" s="4"/>
      <c r="E198" s="4"/>
      <c r="F198" s="4"/>
      <c r="L198" s="4"/>
      <c r="M198" s="4"/>
      <c r="N198" s="4"/>
      <c r="O198" s="4"/>
      <c r="P198" s="4"/>
      <c r="Q198" s="4"/>
      <c r="R198" s="5"/>
      <c r="S198" s="4"/>
      <c r="T198" s="4"/>
      <c r="U198" s="4"/>
      <c r="V198" s="5"/>
    </row>
    <row r="199" spans="1:22" x14ac:dyDescent="0.2">
      <c r="A199" s="16"/>
      <c r="B199" s="4"/>
      <c r="C199" s="4"/>
      <c r="D199" s="4"/>
      <c r="E199" s="4"/>
      <c r="F199" s="4"/>
      <c r="R199" s="5"/>
      <c r="S199" s="4"/>
      <c r="T199" s="4"/>
      <c r="U199" s="4"/>
      <c r="V199" s="5"/>
    </row>
    <row r="200" spans="1:22" x14ac:dyDescent="0.2">
      <c r="A200" s="16"/>
      <c r="B200" s="4"/>
      <c r="C200" s="4"/>
      <c r="D200" s="4"/>
      <c r="E200" s="4"/>
      <c r="F200" s="4"/>
      <c r="R200" s="5"/>
      <c r="S200" s="4"/>
      <c r="T200" s="4"/>
      <c r="U200" s="4"/>
      <c r="V200" s="5"/>
    </row>
    <row r="201" spans="1:22" x14ac:dyDescent="0.2">
      <c r="A201" s="16"/>
      <c r="B201" s="4"/>
      <c r="C201" s="4"/>
      <c r="D201" s="4"/>
      <c r="E201" s="4"/>
      <c r="F201" s="4"/>
      <c r="R201" s="5"/>
      <c r="S201" s="4"/>
      <c r="T201" s="4"/>
      <c r="U201" s="4"/>
      <c r="V201" s="5"/>
    </row>
    <row r="202" spans="1:22" x14ac:dyDescent="0.2">
      <c r="A202" s="16"/>
      <c r="B202" s="4"/>
      <c r="C202" s="4"/>
      <c r="D202" s="4"/>
      <c r="E202" s="4"/>
      <c r="F202" s="4"/>
      <c r="R202" s="5"/>
      <c r="S202" s="4"/>
      <c r="T202" s="4"/>
      <c r="U202" s="4"/>
      <c r="V202" s="5"/>
    </row>
    <row r="203" spans="1:22" x14ac:dyDescent="0.2">
      <c r="A203" s="16"/>
      <c r="B203" s="4"/>
      <c r="C203" s="4"/>
      <c r="D203" s="4"/>
      <c r="E203" s="4"/>
      <c r="F203" s="4"/>
      <c r="R203" s="5"/>
      <c r="S203" s="4"/>
      <c r="T203" s="4"/>
      <c r="U203" s="4"/>
      <c r="V203" s="5"/>
    </row>
    <row r="204" spans="1:22" x14ac:dyDescent="0.2">
      <c r="A204" s="16"/>
      <c r="B204" s="4"/>
      <c r="C204" s="4"/>
      <c r="D204" s="4"/>
      <c r="E204" s="4"/>
      <c r="F204" s="4"/>
      <c r="R204" s="5"/>
      <c r="S204" s="4"/>
      <c r="T204" s="4"/>
      <c r="U204" s="4"/>
      <c r="V204" s="5"/>
    </row>
    <row r="205" spans="1:22" x14ac:dyDescent="0.2">
      <c r="A205" s="16"/>
      <c r="B205" s="4"/>
      <c r="C205" s="4"/>
      <c r="D205" s="4"/>
      <c r="E205" s="4"/>
      <c r="F205" s="4"/>
      <c r="R205" s="5"/>
      <c r="S205" s="4"/>
      <c r="T205" s="4"/>
      <c r="U205" s="4"/>
      <c r="V205" s="5"/>
    </row>
    <row r="206" spans="1:22" x14ac:dyDescent="0.2">
      <c r="A206" s="16"/>
      <c r="B206" s="4"/>
      <c r="C206" s="4"/>
      <c r="D206" s="4"/>
      <c r="E206" s="4"/>
      <c r="F206" s="4"/>
      <c r="R206" s="5"/>
      <c r="S206" s="4"/>
      <c r="T206" s="4"/>
      <c r="U206" s="4"/>
      <c r="V206" s="5"/>
    </row>
    <row r="207" spans="1:22" x14ac:dyDescent="0.2">
      <c r="A207" s="16"/>
      <c r="B207" s="4"/>
      <c r="C207" s="4"/>
      <c r="D207" s="4"/>
      <c r="E207" s="4"/>
      <c r="F207" s="4"/>
      <c r="R207" s="5"/>
      <c r="S207" s="4"/>
      <c r="T207" s="4"/>
      <c r="U207" s="4"/>
      <c r="V207" s="5"/>
    </row>
    <row r="208" spans="1:22" x14ac:dyDescent="0.2">
      <c r="A208" s="16"/>
      <c r="B208" s="4"/>
      <c r="C208" s="4"/>
      <c r="D208" s="4"/>
      <c r="E208" s="4"/>
      <c r="F208" s="4"/>
      <c r="R208" s="5"/>
      <c r="S208" s="4"/>
      <c r="T208" s="4"/>
      <c r="U208" s="4"/>
      <c r="V208" s="5"/>
    </row>
    <row r="209" spans="1:22" x14ac:dyDescent="0.2">
      <c r="A209" s="16"/>
      <c r="B209" s="4"/>
      <c r="C209" s="4"/>
      <c r="D209" s="4"/>
      <c r="E209" s="4"/>
      <c r="F209" s="4"/>
      <c r="R209" s="5"/>
      <c r="S209" s="4"/>
      <c r="T209" s="4"/>
      <c r="U209" s="4"/>
      <c r="V209" s="5"/>
    </row>
    <row r="210" spans="1:22" x14ac:dyDescent="0.2">
      <c r="A210" s="16"/>
      <c r="B210" s="4"/>
      <c r="C210" s="4"/>
      <c r="D210" s="4"/>
      <c r="E210" s="4"/>
      <c r="F210" s="4"/>
      <c r="R210" s="5"/>
      <c r="S210" s="4"/>
      <c r="T210" s="4"/>
      <c r="U210" s="4"/>
      <c r="V210" s="5"/>
    </row>
    <row r="211" spans="1:22" x14ac:dyDescent="0.2">
      <c r="A211" s="16"/>
      <c r="B211" s="4"/>
      <c r="C211" s="4"/>
      <c r="D211" s="4"/>
      <c r="E211" s="4"/>
      <c r="F211" s="4"/>
      <c r="R211" s="5"/>
      <c r="S211" s="4"/>
      <c r="T211" s="4"/>
      <c r="U211" s="4"/>
      <c r="V211" s="5"/>
    </row>
    <row r="212" spans="1:22" x14ac:dyDescent="0.2">
      <c r="A212" s="16"/>
      <c r="B212" s="4"/>
      <c r="C212" s="4"/>
      <c r="D212" s="4"/>
      <c r="E212" s="4"/>
      <c r="F212" s="4"/>
      <c r="R212" s="5"/>
      <c r="S212" s="4"/>
      <c r="T212" s="4"/>
      <c r="U212" s="4"/>
      <c r="V212" s="5"/>
    </row>
    <row r="213" spans="1:22" x14ac:dyDescent="0.2">
      <c r="A213" s="16"/>
      <c r="B213" s="4"/>
      <c r="C213" s="4"/>
      <c r="D213" s="4"/>
      <c r="E213" s="4"/>
      <c r="F213" s="4"/>
      <c r="R213" s="5"/>
      <c r="S213" s="4"/>
      <c r="T213" s="4"/>
      <c r="U213" s="4"/>
      <c r="V213" s="5"/>
    </row>
    <row r="214" spans="1:22" x14ac:dyDescent="0.2">
      <c r="A214" s="16"/>
      <c r="B214" s="4"/>
      <c r="C214" s="4"/>
      <c r="D214" s="4"/>
      <c r="E214" s="4"/>
      <c r="F214" s="4"/>
      <c r="R214" s="5"/>
      <c r="S214" s="4"/>
      <c r="T214" s="4"/>
      <c r="U214" s="4"/>
      <c r="V214" s="5"/>
    </row>
    <row r="215" spans="1:22" x14ac:dyDescent="0.2">
      <c r="A215" s="16"/>
      <c r="B215" s="4"/>
      <c r="C215" s="4"/>
      <c r="D215" s="4"/>
      <c r="E215" s="4"/>
      <c r="F215" s="4"/>
      <c r="R215" s="5"/>
      <c r="S215" s="4"/>
      <c r="T215" s="4"/>
      <c r="U215" s="4"/>
      <c r="V215" s="5"/>
    </row>
    <row r="216" spans="1:22" x14ac:dyDescent="0.2">
      <c r="A216" s="16"/>
      <c r="B216" s="4"/>
      <c r="C216" s="4"/>
      <c r="D216" s="4"/>
      <c r="E216" s="4"/>
      <c r="F216" s="4"/>
      <c r="R216" s="5"/>
      <c r="S216" s="4"/>
      <c r="T216" s="4"/>
      <c r="U216" s="4"/>
      <c r="V216" s="5"/>
    </row>
    <row r="217" spans="1:22" x14ac:dyDescent="0.2">
      <c r="A217" s="16"/>
      <c r="B217" s="4"/>
      <c r="C217" s="4"/>
      <c r="D217" s="4"/>
      <c r="E217" s="4"/>
      <c r="F217" s="4"/>
      <c r="R217" s="5"/>
      <c r="S217" s="4"/>
      <c r="T217" s="4"/>
      <c r="U217" s="4"/>
      <c r="V217" s="5"/>
    </row>
    <row r="218" spans="1:22" x14ac:dyDescent="0.2">
      <c r="A218" s="16"/>
      <c r="B218" s="4"/>
      <c r="C218" s="4"/>
      <c r="D218" s="4"/>
      <c r="E218" s="4"/>
      <c r="F218" s="4"/>
      <c r="R218" s="5"/>
      <c r="S218" s="4"/>
      <c r="T218" s="4"/>
      <c r="U218" s="4"/>
      <c r="V218" s="5"/>
    </row>
    <row r="219" spans="1:22" x14ac:dyDescent="0.2">
      <c r="A219" s="16"/>
      <c r="B219" s="4"/>
      <c r="C219" s="4"/>
      <c r="D219" s="4"/>
      <c r="E219" s="4"/>
      <c r="F219" s="4"/>
      <c r="R219" s="5"/>
      <c r="S219" s="4"/>
      <c r="T219" s="4"/>
      <c r="U219" s="4"/>
      <c r="V219" s="5"/>
    </row>
    <row r="220" spans="1:22" x14ac:dyDescent="0.2">
      <c r="A220" s="16"/>
      <c r="B220" s="4"/>
      <c r="C220" s="4"/>
      <c r="D220" s="4"/>
      <c r="E220" s="4"/>
      <c r="F220" s="4"/>
      <c r="R220" s="5"/>
      <c r="S220" s="4"/>
      <c r="T220" s="4"/>
      <c r="U220" s="4"/>
      <c r="V220" s="5"/>
    </row>
    <row r="221" spans="1:22" x14ac:dyDescent="0.2">
      <c r="A221" s="16"/>
      <c r="B221" s="4"/>
      <c r="C221" s="4"/>
      <c r="D221" s="4"/>
      <c r="E221" s="4"/>
      <c r="F221" s="4"/>
      <c r="R221" s="5"/>
      <c r="S221" s="4"/>
      <c r="T221" s="4"/>
      <c r="U221" s="4"/>
      <c r="V221" s="5"/>
    </row>
    <row r="222" spans="1:22" x14ac:dyDescent="0.2">
      <c r="A222" s="16"/>
      <c r="B222" s="4"/>
      <c r="C222" s="4"/>
      <c r="D222" s="4"/>
      <c r="E222" s="4"/>
      <c r="F222" s="4"/>
      <c r="R222" s="5"/>
      <c r="S222" s="4"/>
      <c r="T222" s="4"/>
      <c r="U222" s="4"/>
      <c r="V222" s="5"/>
    </row>
    <row r="223" spans="1:22" x14ac:dyDescent="0.2">
      <c r="A223" s="16"/>
      <c r="B223" s="4"/>
      <c r="C223" s="4"/>
      <c r="D223" s="4"/>
      <c r="E223" s="4"/>
      <c r="F223" s="4"/>
      <c r="R223" s="5"/>
      <c r="S223" s="4"/>
      <c r="T223" s="4"/>
      <c r="U223" s="4"/>
      <c r="V223" s="5"/>
    </row>
    <row r="224" spans="1:22" x14ac:dyDescent="0.2">
      <c r="A224" s="16"/>
      <c r="B224" s="4"/>
      <c r="C224" s="4"/>
      <c r="D224" s="4"/>
      <c r="E224" s="4"/>
      <c r="F224" s="4"/>
      <c r="R224" s="5"/>
      <c r="S224" s="4"/>
      <c r="T224" s="4"/>
      <c r="U224" s="4"/>
      <c r="V224" s="5"/>
    </row>
    <row r="225" spans="1:22" x14ac:dyDescent="0.2">
      <c r="A225" s="16"/>
      <c r="B225" s="4"/>
      <c r="C225" s="4"/>
      <c r="D225" s="4"/>
      <c r="E225" s="4"/>
      <c r="F225" s="4"/>
      <c r="R225" s="5"/>
      <c r="S225" s="4"/>
      <c r="T225" s="4"/>
      <c r="U225" s="4"/>
      <c r="V225" s="5"/>
    </row>
    <row r="226" spans="1:22" x14ac:dyDescent="0.2">
      <c r="A226" s="16"/>
      <c r="B226" s="4"/>
      <c r="C226" s="4"/>
      <c r="D226" s="4"/>
      <c r="E226" s="4"/>
      <c r="F226" s="4"/>
      <c r="R226" s="5"/>
      <c r="S226" s="4"/>
      <c r="T226" s="4"/>
      <c r="U226" s="4"/>
      <c r="V226" s="5"/>
    </row>
    <row r="227" spans="1:22" x14ac:dyDescent="0.2">
      <c r="A227" s="16"/>
      <c r="B227" s="4"/>
      <c r="C227" s="4"/>
      <c r="D227" s="4"/>
      <c r="E227" s="4"/>
      <c r="F227" s="4"/>
      <c r="R227" s="5"/>
      <c r="S227" s="4"/>
      <c r="T227" s="4"/>
      <c r="U227" s="4"/>
      <c r="V227" s="5"/>
    </row>
    <row r="228" spans="1:22" x14ac:dyDescent="0.2">
      <c r="A228" s="16"/>
      <c r="B228" s="4"/>
      <c r="C228" s="4"/>
      <c r="D228" s="4"/>
      <c r="E228" s="4"/>
      <c r="F228" s="4"/>
      <c r="R228" s="5"/>
      <c r="S228" s="4"/>
      <c r="T228" s="4"/>
      <c r="U228" s="4"/>
      <c r="V228" s="5"/>
    </row>
    <row r="229" spans="1:22" x14ac:dyDescent="0.2">
      <c r="A229" s="16"/>
      <c r="B229" s="4"/>
      <c r="C229" s="4"/>
      <c r="D229" s="4"/>
      <c r="E229" s="4"/>
      <c r="F229" s="4"/>
      <c r="R229" s="5"/>
      <c r="S229" s="4"/>
      <c r="T229" s="4"/>
      <c r="U229" s="4"/>
      <c r="V229" s="5"/>
    </row>
    <row r="230" spans="1:22" x14ac:dyDescent="0.2">
      <c r="A230" s="16"/>
      <c r="B230" s="4"/>
      <c r="C230" s="4"/>
      <c r="D230" s="4"/>
      <c r="E230" s="4"/>
      <c r="F230" s="4"/>
      <c r="R230" s="5"/>
      <c r="S230" s="4"/>
      <c r="T230" s="4"/>
      <c r="U230" s="4"/>
      <c r="V230" s="5"/>
    </row>
    <row r="231" spans="1:22" x14ac:dyDescent="0.2">
      <c r="A231" s="16"/>
      <c r="B231" s="4"/>
      <c r="C231" s="4"/>
      <c r="D231" s="4"/>
      <c r="E231" s="4"/>
      <c r="F231" s="4"/>
      <c r="R231" s="5"/>
      <c r="S231" s="4"/>
      <c r="T231" s="4"/>
      <c r="U231" s="4"/>
      <c r="V231" s="5"/>
    </row>
    <row r="232" spans="1:22" x14ac:dyDescent="0.2">
      <c r="A232" s="16"/>
      <c r="B232" s="4"/>
      <c r="C232" s="4"/>
      <c r="D232" s="4"/>
      <c r="E232" s="4"/>
      <c r="F232" s="4"/>
      <c r="R232" s="5"/>
      <c r="S232" s="4"/>
      <c r="T232" s="4"/>
      <c r="U232" s="4"/>
      <c r="V232" s="5"/>
    </row>
    <row r="233" spans="1:22" x14ac:dyDescent="0.2">
      <c r="A233" s="16"/>
      <c r="B233" s="4"/>
      <c r="C233" s="4"/>
      <c r="D233" s="4"/>
      <c r="E233" s="4"/>
      <c r="F233" s="4"/>
      <c r="R233" s="5"/>
      <c r="S233" s="4"/>
      <c r="T233" s="4"/>
      <c r="U233" s="4"/>
      <c r="V233" s="5"/>
    </row>
    <row r="234" spans="1:22" x14ac:dyDescent="0.2">
      <c r="A234" s="16"/>
      <c r="B234" s="4"/>
      <c r="C234" s="4"/>
      <c r="D234" s="4"/>
      <c r="E234" s="4"/>
      <c r="F234" s="4"/>
      <c r="R234" s="5"/>
      <c r="S234" s="4"/>
      <c r="T234" s="4"/>
      <c r="U234" s="4"/>
      <c r="V234" s="5"/>
    </row>
    <row r="235" spans="1:22" x14ac:dyDescent="0.2">
      <c r="A235" s="16"/>
      <c r="B235" s="4"/>
      <c r="C235" s="4"/>
      <c r="D235" s="4"/>
      <c r="E235" s="4"/>
      <c r="F235" s="4"/>
      <c r="R235" s="5"/>
      <c r="S235" s="4"/>
      <c r="T235" s="4"/>
      <c r="U235" s="4"/>
      <c r="V235" s="5"/>
    </row>
    <row r="236" spans="1:22" x14ac:dyDescent="0.2">
      <c r="A236" s="16"/>
      <c r="B236" s="4"/>
      <c r="C236" s="4"/>
      <c r="D236" s="4"/>
      <c r="E236" s="4"/>
      <c r="F236" s="4"/>
      <c r="R236" s="5"/>
      <c r="S236" s="4"/>
      <c r="T236" s="4"/>
      <c r="U236" s="4"/>
      <c r="V236" s="5"/>
    </row>
    <row r="237" spans="1:22" x14ac:dyDescent="0.2">
      <c r="A237" s="16"/>
      <c r="B237" s="4"/>
      <c r="C237" s="4"/>
      <c r="D237" s="4"/>
      <c r="E237" s="4"/>
      <c r="F237" s="4"/>
      <c r="R237" s="5"/>
      <c r="S237" s="4"/>
      <c r="T237" s="4"/>
      <c r="U237" s="4"/>
      <c r="V237" s="5"/>
    </row>
    <row r="238" spans="1:22" x14ac:dyDescent="0.2">
      <c r="A238" s="16"/>
      <c r="B238" s="4"/>
      <c r="C238" s="4"/>
      <c r="D238" s="4"/>
      <c r="E238" s="4"/>
      <c r="F238" s="4"/>
      <c r="R238" s="5"/>
      <c r="S238" s="4"/>
      <c r="T238" s="4"/>
      <c r="U238" s="4"/>
      <c r="V238" s="5"/>
    </row>
    <row r="239" spans="1:22" x14ac:dyDescent="0.2">
      <c r="A239" s="16"/>
      <c r="B239" s="4"/>
      <c r="C239" s="4"/>
      <c r="D239" s="4"/>
      <c r="E239" s="4"/>
      <c r="F239" s="4"/>
      <c r="R239" s="5"/>
      <c r="S239" s="4"/>
      <c r="T239" s="4"/>
      <c r="U239" s="4"/>
      <c r="V239" s="5"/>
    </row>
    <row r="240" spans="1:22" x14ac:dyDescent="0.2">
      <c r="A240" s="16"/>
      <c r="B240" s="4"/>
      <c r="C240" s="4"/>
      <c r="D240" s="4"/>
      <c r="E240" s="4"/>
      <c r="F240" s="4"/>
      <c r="R240" s="5"/>
      <c r="S240" s="4"/>
      <c r="T240" s="4"/>
      <c r="U240" s="4"/>
      <c r="V240" s="5"/>
    </row>
    <row r="241" spans="1:22" x14ac:dyDescent="0.2">
      <c r="A241" s="16"/>
      <c r="B241" s="4"/>
      <c r="C241" s="4"/>
      <c r="D241" s="4"/>
      <c r="E241" s="4"/>
      <c r="F241" s="4"/>
      <c r="R241" s="5"/>
      <c r="S241" s="4"/>
      <c r="T241" s="4"/>
      <c r="U241" s="4"/>
      <c r="V241" s="5"/>
    </row>
    <row r="242" spans="1:22" x14ac:dyDescent="0.2">
      <c r="A242" s="16"/>
      <c r="B242" s="4"/>
      <c r="C242" s="4"/>
      <c r="D242" s="4"/>
      <c r="E242" s="4"/>
      <c r="F242" s="4"/>
      <c r="R242" s="5"/>
      <c r="S242" s="4"/>
      <c r="T242" s="4"/>
      <c r="U242" s="4"/>
      <c r="V242" s="5"/>
    </row>
    <row r="243" spans="1:22" x14ac:dyDescent="0.2">
      <c r="A243" s="16"/>
      <c r="B243" s="4"/>
      <c r="C243" s="4"/>
      <c r="D243" s="4"/>
      <c r="E243" s="4"/>
      <c r="F243" s="4"/>
      <c r="R243" s="5"/>
      <c r="S243" s="4"/>
      <c r="T243" s="4"/>
      <c r="U243" s="4"/>
      <c r="V243" s="5"/>
    </row>
    <row r="244" spans="1:22" x14ac:dyDescent="0.2">
      <c r="A244" s="16"/>
      <c r="B244" s="4"/>
      <c r="C244" s="4"/>
      <c r="D244" s="4"/>
      <c r="E244" s="4"/>
      <c r="F244" s="4"/>
      <c r="R244" s="5"/>
      <c r="S244" s="4"/>
      <c r="T244" s="4"/>
      <c r="U244" s="4"/>
      <c r="V244" s="5"/>
    </row>
    <row r="245" spans="1:22" x14ac:dyDescent="0.2">
      <c r="A245" s="16"/>
      <c r="B245" s="4"/>
      <c r="C245" s="4"/>
      <c r="D245" s="4"/>
      <c r="E245" s="4"/>
      <c r="F245" s="4"/>
      <c r="R245" s="5"/>
      <c r="S245" s="4"/>
      <c r="T245" s="4"/>
      <c r="U245" s="4"/>
      <c r="V245" s="5"/>
    </row>
    <row r="246" spans="1:22" x14ac:dyDescent="0.2">
      <c r="A246" s="16"/>
      <c r="B246" s="4"/>
      <c r="C246" s="4"/>
      <c r="D246" s="4"/>
      <c r="E246" s="4"/>
      <c r="F246" s="4"/>
      <c r="R246" s="5"/>
      <c r="S246" s="4"/>
      <c r="T246" s="4"/>
      <c r="U246" s="4"/>
      <c r="V246" s="5"/>
    </row>
    <row r="247" spans="1:22" x14ac:dyDescent="0.2">
      <c r="A247" s="16"/>
      <c r="B247" s="4"/>
      <c r="C247" s="4"/>
      <c r="D247" s="4"/>
      <c r="E247" s="4"/>
      <c r="F247" s="4"/>
      <c r="R247" s="5"/>
      <c r="S247" s="4"/>
      <c r="T247" s="4"/>
      <c r="U247" s="4"/>
      <c r="V247" s="5"/>
    </row>
    <row r="248" spans="1:22" x14ac:dyDescent="0.2">
      <c r="A248" s="16"/>
      <c r="B248" s="4"/>
      <c r="C248" s="4"/>
      <c r="D248" s="4"/>
      <c r="E248" s="4"/>
      <c r="F248" s="4"/>
      <c r="R248" s="5"/>
      <c r="S248" s="4"/>
      <c r="T248" s="4"/>
      <c r="U248" s="4"/>
      <c r="V248" s="5"/>
    </row>
    <row r="249" spans="1:22" x14ac:dyDescent="0.2">
      <c r="A249" s="16"/>
      <c r="B249" s="4"/>
      <c r="C249" s="4"/>
      <c r="D249" s="4"/>
      <c r="E249" s="4"/>
      <c r="F249" s="4"/>
      <c r="R249" s="5"/>
      <c r="S249" s="4"/>
      <c r="T249" s="4"/>
      <c r="U249" s="4"/>
      <c r="V249" s="5"/>
    </row>
    <row r="250" spans="1:22" x14ac:dyDescent="0.2">
      <c r="A250" s="16"/>
      <c r="B250" s="4"/>
      <c r="C250" s="4"/>
      <c r="D250" s="4"/>
      <c r="E250" s="4"/>
      <c r="F250" s="4"/>
      <c r="R250" s="5"/>
      <c r="S250" s="4"/>
      <c r="T250" s="4"/>
      <c r="U250" s="4"/>
      <c r="V250" s="5"/>
    </row>
    <row r="251" spans="1:22" x14ac:dyDescent="0.2">
      <c r="A251" s="16"/>
      <c r="B251" s="4"/>
      <c r="C251" s="4"/>
      <c r="D251" s="4"/>
      <c r="E251" s="4"/>
      <c r="F251" s="4"/>
      <c r="R251" s="5"/>
      <c r="S251" s="4"/>
      <c r="T251" s="4"/>
      <c r="U251" s="4"/>
      <c r="V251" s="5"/>
    </row>
    <row r="252" spans="1:22" x14ac:dyDescent="0.2">
      <c r="A252" s="16"/>
      <c r="B252" s="4"/>
      <c r="C252" s="4"/>
      <c r="D252" s="4"/>
      <c r="E252" s="4"/>
      <c r="F252" s="4"/>
      <c r="R252" s="5"/>
      <c r="S252" s="4"/>
      <c r="T252" s="4"/>
      <c r="U252" s="4"/>
      <c r="V252" s="5"/>
    </row>
    <row r="253" spans="1:22" x14ac:dyDescent="0.2">
      <c r="A253" s="16"/>
      <c r="B253" s="4"/>
      <c r="C253" s="4"/>
      <c r="D253" s="4"/>
      <c r="E253" s="4"/>
      <c r="F253" s="4"/>
      <c r="R253" s="5"/>
      <c r="S253" s="4"/>
      <c r="U253" s="4"/>
      <c r="V253" s="5"/>
    </row>
    <row r="254" spans="1:22" x14ac:dyDescent="0.2">
      <c r="A254" s="16"/>
      <c r="B254" s="4"/>
      <c r="C254" s="4"/>
      <c r="D254" s="4"/>
      <c r="E254" s="4"/>
      <c r="F254" s="4"/>
      <c r="R254" s="5"/>
      <c r="S254" s="4"/>
      <c r="U254" s="4"/>
      <c r="V254" s="5"/>
    </row>
    <row r="255" spans="1:22" x14ac:dyDescent="0.2">
      <c r="A255" s="16"/>
      <c r="B255" s="4"/>
      <c r="C255" s="4"/>
      <c r="D255" s="4"/>
      <c r="E255" s="4"/>
      <c r="F255" s="4"/>
      <c r="R255" s="5"/>
      <c r="S255" s="4"/>
      <c r="U255" s="4"/>
      <c r="V255" s="5"/>
    </row>
    <row r="256" spans="1:22" x14ac:dyDescent="0.2">
      <c r="A256" s="16"/>
      <c r="B256" s="4"/>
      <c r="C256" s="4"/>
      <c r="D256" s="4"/>
      <c r="E256" s="4"/>
      <c r="F256" s="4"/>
      <c r="R256" s="5"/>
      <c r="S256" s="4"/>
      <c r="U256" s="4"/>
      <c r="V256" s="5"/>
    </row>
    <row r="257" spans="1:22" x14ac:dyDescent="0.2">
      <c r="A257" s="16"/>
      <c r="B257" s="4"/>
      <c r="C257" s="4"/>
      <c r="D257" s="4"/>
      <c r="E257" s="4"/>
      <c r="F257" s="4"/>
      <c r="R257" s="5"/>
      <c r="S257" s="4"/>
      <c r="U257" s="4"/>
      <c r="V257" s="5"/>
    </row>
    <row r="258" spans="1:22" x14ac:dyDescent="0.2">
      <c r="A258" s="16"/>
      <c r="B258" s="4"/>
      <c r="C258" s="4"/>
      <c r="D258" s="4"/>
      <c r="E258" s="4"/>
      <c r="F258" s="4"/>
      <c r="R258" s="5"/>
      <c r="S258" s="4"/>
      <c r="V258" s="5"/>
    </row>
    <row r="259" spans="1:22" x14ac:dyDescent="0.2">
      <c r="A259" s="16"/>
      <c r="B259" s="4"/>
      <c r="C259" s="4"/>
      <c r="D259" s="4"/>
      <c r="E259" s="4"/>
      <c r="F259" s="4"/>
      <c r="R259" s="5"/>
      <c r="S259" s="4"/>
      <c r="V259" s="5"/>
    </row>
    <row r="260" spans="1:22" x14ac:dyDescent="0.2">
      <c r="A260" s="16"/>
      <c r="B260" s="4"/>
      <c r="C260" s="4"/>
      <c r="D260" s="4"/>
      <c r="E260" s="4"/>
      <c r="F260" s="4"/>
      <c r="R260" s="5"/>
      <c r="S260" s="4"/>
      <c r="V260" s="5"/>
    </row>
    <row r="261" spans="1:22" x14ac:dyDescent="0.2">
      <c r="A261" s="16"/>
      <c r="B261" s="4"/>
      <c r="C261" s="4"/>
      <c r="D261" s="4"/>
      <c r="E261" s="4"/>
      <c r="F261" s="4"/>
      <c r="R261" s="5"/>
      <c r="S261" s="4"/>
      <c r="V261" s="5"/>
    </row>
    <row r="262" spans="1:22" x14ac:dyDescent="0.2">
      <c r="A262" s="16"/>
      <c r="B262" s="4"/>
      <c r="C262" s="4"/>
      <c r="D262" s="4"/>
      <c r="E262" s="4"/>
      <c r="F262" s="4"/>
      <c r="R262" s="5"/>
      <c r="S262" s="4"/>
      <c r="V262" s="5"/>
    </row>
    <row r="263" spans="1:22" x14ac:dyDescent="0.2">
      <c r="A263" s="36"/>
      <c r="B263" s="36"/>
      <c r="C263" s="36"/>
      <c r="D263" s="36"/>
      <c r="E263" s="36"/>
      <c r="F263" s="36"/>
      <c r="G263" s="36"/>
      <c r="H263" s="36"/>
      <c r="I263" s="36"/>
      <c r="J263" s="36"/>
      <c r="K263" s="36"/>
      <c r="L263" s="36"/>
      <c r="M263" s="36"/>
      <c r="N263" s="36"/>
      <c r="O263" s="36"/>
      <c r="P263" s="36"/>
      <c r="Q263" s="36"/>
      <c r="R263" s="36"/>
      <c r="S263" s="36"/>
      <c r="T263" s="36"/>
      <c r="U263" s="36"/>
      <c r="V263" s="36"/>
    </row>
    <row r="264" spans="1:22" x14ac:dyDescent="0.2">
      <c r="A264" s="36"/>
      <c r="B264" s="36"/>
      <c r="C264" s="36"/>
      <c r="D264" s="36"/>
      <c r="E264" s="36"/>
      <c r="F264" s="36"/>
      <c r="G264" s="36"/>
      <c r="H264" s="36"/>
      <c r="I264" s="36"/>
      <c r="J264" s="36"/>
      <c r="K264" s="36"/>
      <c r="L264" s="36"/>
      <c r="M264" s="36"/>
      <c r="N264" s="36"/>
      <c r="O264" s="36"/>
      <c r="P264" s="36"/>
      <c r="Q264" s="36"/>
      <c r="R264" s="36"/>
      <c r="S264" s="36"/>
      <c r="T264" s="36"/>
      <c r="U264" s="36"/>
      <c r="V264" s="36"/>
    </row>
    <row r="265" spans="1:22" x14ac:dyDescent="0.2">
      <c r="A265" s="36"/>
      <c r="B265" s="36"/>
      <c r="C265" s="36"/>
      <c r="D265" s="36"/>
      <c r="E265" s="36"/>
      <c r="F265" s="36"/>
      <c r="G265" s="36"/>
      <c r="H265" s="36"/>
      <c r="I265" s="36"/>
      <c r="J265" s="36"/>
      <c r="K265" s="36"/>
      <c r="L265" s="36"/>
      <c r="M265" s="36"/>
      <c r="N265" s="36"/>
      <c r="O265" s="36"/>
      <c r="P265" s="36"/>
      <c r="Q265" s="36"/>
      <c r="R265" s="36"/>
      <c r="S265" s="36"/>
      <c r="T265" s="36"/>
      <c r="U265" s="36"/>
      <c r="V265" s="36"/>
    </row>
    <row r="266" spans="1:22" x14ac:dyDescent="0.2">
      <c r="A266" s="36"/>
      <c r="B266" s="36"/>
      <c r="C266" s="36"/>
      <c r="D266" s="36"/>
      <c r="E266" s="36"/>
      <c r="F266" s="36"/>
      <c r="G266" s="36"/>
      <c r="H266" s="36"/>
      <c r="I266" s="36"/>
      <c r="J266" s="36"/>
      <c r="K266" s="36"/>
      <c r="L266" s="36"/>
      <c r="M266" s="36"/>
      <c r="N266" s="36"/>
      <c r="O266" s="36"/>
      <c r="P266" s="36"/>
      <c r="Q266" s="36"/>
      <c r="R266" s="36"/>
      <c r="S266" s="36"/>
      <c r="T266" s="36"/>
      <c r="U266" s="36"/>
      <c r="V266" s="36"/>
    </row>
    <row r="267" spans="1:22" x14ac:dyDescent="0.2">
      <c r="A267" s="36" t="s">
        <v>246</v>
      </c>
      <c r="B267" s="36"/>
      <c r="C267" s="36"/>
      <c r="D267" s="36"/>
      <c r="E267" s="36"/>
      <c r="F267" s="36"/>
      <c r="G267" s="36"/>
      <c r="H267" s="36"/>
      <c r="I267" s="36"/>
      <c r="J267" s="36"/>
      <c r="K267" s="36"/>
      <c r="L267" s="36"/>
      <c r="M267" s="36"/>
      <c r="N267" s="36"/>
      <c r="O267" s="36"/>
      <c r="P267" s="36"/>
      <c r="Q267" s="36"/>
      <c r="R267" s="36"/>
      <c r="S267" s="36"/>
      <c r="T267" s="36"/>
      <c r="U267" s="36"/>
      <c r="V267" s="36"/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0B9127-5D22-4846-A9E3-7FC9F5FFBDB1}">
  <sheetPr codeName="Sheet119"/>
  <dimension ref="A1:V267"/>
  <sheetViews>
    <sheetView workbookViewId="0">
      <selection activeCell="F17" sqref="F17"/>
    </sheetView>
  </sheetViews>
  <sheetFormatPr baseColWidth="10" defaultRowHeight="16" x14ac:dyDescent="0.2"/>
  <cols>
    <col min="5" max="5" width="16.5" customWidth="1"/>
    <col min="6" max="6" width="14.6640625" customWidth="1"/>
    <col min="10" max="10" width="14.83203125" customWidth="1"/>
  </cols>
  <sheetData>
    <row r="1" spans="1:22" x14ac:dyDescent="0.2">
      <c r="A1" s="36"/>
      <c r="B1" s="80" t="s">
        <v>5</v>
      </c>
      <c r="C1" s="80"/>
      <c r="D1" s="80"/>
      <c r="E1" s="80"/>
      <c r="F1" s="80"/>
      <c r="G1" s="81" t="s">
        <v>6</v>
      </c>
      <c r="H1" s="81"/>
      <c r="I1" s="81"/>
      <c r="J1" s="81"/>
      <c r="K1" s="81"/>
      <c r="L1" s="82" t="s">
        <v>15</v>
      </c>
      <c r="M1" s="82"/>
      <c r="N1" s="82"/>
      <c r="O1" s="82"/>
      <c r="P1" s="82"/>
      <c r="Q1" s="82"/>
      <c r="R1" s="82"/>
      <c r="S1" s="82"/>
      <c r="T1" s="82"/>
      <c r="U1" s="82"/>
      <c r="V1" s="36"/>
    </row>
    <row r="2" spans="1:22" x14ac:dyDescent="0.2">
      <c r="A2" s="37" t="s">
        <v>4</v>
      </c>
      <c r="B2" s="38" t="s">
        <v>0</v>
      </c>
      <c r="C2" s="38" t="s">
        <v>1</v>
      </c>
      <c r="D2" s="38" t="s">
        <v>10</v>
      </c>
      <c r="E2" s="38" t="s">
        <v>11</v>
      </c>
      <c r="F2" s="38" t="s">
        <v>7</v>
      </c>
      <c r="G2" s="38" t="s">
        <v>8</v>
      </c>
      <c r="H2" s="38" t="s">
        <v>9</v>
      </c>
      <c r="I2" s="38" t="s">
        <v>10</v>
      </c>
      <c r="J2" s="38" t="s">
        <v>11</v>
      </c>
      <c r="K2" s="38" t="s">
        <v>7</v>
      </c>
      <c r="L2" s="38" t="s">
        <v>17</v>
      </c>
      <c r="M2" s="38" t="s">
        <v>18</v>
      </c>
      <c r="N2" s="38" t="s">
        <v>234</v>
      </c>
      <c r="O2" s="38" t="s">
        <v>235</v>
      </c>
      <c r="P2" s="38" t="s">
        <v>19</v>
      </c>
      <c r="Q2" s="38" t="s">
        <v>20</v>
      </c>
      <c r="R2" s="38" t="s">
        <v>12</v>
      </c>
      <c r="S2" s="38" t="s">
        <v>3</v>
      </c>
      <c r="T2" s="38" t="s">
        <v>252</v>
      </c>
      <c r="U2" s="38" t="s">
        <v>253</v>
      </c>
      <c r="V2" s="38" t="s">
        <v>236</v>
      </c>
    </row>
    <row r="3" spans="1:22" x14ac:dyDescent="0.2">
      <c r="A3" s="16" t="s">
        <v>357</v>
      </c>
      <c r="B3" s="4">
        <v>506000</v>
      </c>
      <c r="C3" s="4">
        <v>141800</v>
      </c>
      <c r="D3" s="4">
        <v>364200</v>
      </c>
      <c r="E3" s="4">
        <v>11140670000</v>
      </c>
      <c r="F3" s="4">
        <f t="shared" ref="F3:F11" si="0">E3+F4</f>
        <v>-24895010864</v>
      </c>
      <c r="G3" s="4">
        <v>0</v>
      </c>
      <c r="H3" s="4">
        <v>0</v>
      </c>
      <c r="I3" s="4">
        <v>0</v>
      </c>
      <c r="J3" s="4">
        <v>1535000000</v>
      </c>
      <c r="L3" s="4">
        <v>874</v>
      </c>
      <c r="M3" s="4">
        <v>1660</v>
      </c>
      <c r="N3" s="4">
        <v>61</v>
      </c>
      <c r="O3" s="4">
        <v>74</v>
      </c>
      <c r="P3" s="4">
        <v>993800</v>
      </c>
      <c r="Q3" s="4">
        <v>1754000</v>
      </c>
      <c r="R3" s="5">
        <v>-4.7800000000000002E-2</v>
      </c>
      <c r="S3" s="4">
        <v>2797600</v>
      </c>
      <c r="T3" s="4">
        <f t="shared" ref="T3:T38" si="1">AVERAGE(S4:S13)</f>
        <v>2662460</v>
      </c>
      <c r="U3" s="4">
        <f t="shared" ref="U3:U11" si="2">MIN(S4:S8)</f>
        <v>1071100</v>
      </c>
      <c r="V3" s="5">
        <v>5.0799999999999998E-2</v>
      </c>
    </row>
    <row r="4" spans="1:22" x14ac:dyDescent="0.2">
      <c r="A4" s="16" t="s">
        <v>356</v>
      </c>
      <c r="B4" s="4">
        <v>407901</v>
      </c>
      <c r="C4" s="4">
        <v>520800</v>
      </c>
      <c r="D4" s="4">
        <v>-112899</v>
      </c>
      <c r="E4" s="4">
        <v>-3929630000</v>
      </c>
      <c r="F4" s="4">
        <f t="shared" si="0"/>
        <v>-36035680864</v>
      </c>
      <c r="G4" s="4">
        <v>100000</v>
      </c>
      <c r="H4" s="4">
        <v>0</v>
      </c>
      <c r="I4" s="4">
        <v>100000</v>
      </c>
      <c r="J4" s="4">
        <v>3284000000</v>
      </c>
      <c r="L4" s="4">
        <v>1649</v>
      </c>
      <c r="M4" s="4">
        <v>3761</v>
      </c>
      <c r="N4" s="4">
        <v>116</v>
      </c>
      <c r="O4" s="4">
        <v>331</v>
      </c>
      <c r="P4" s="4">
        <v>1904300</v>
      </c>
      <c r="Q4" s="4">
        <v>4731100</v>
      </c>
      <c r="R4" s="5">
        <v>-7.400000000000001E-2</v>
      </c>
      <c r="S4" s="4">
        <v>6668800</v>
      </c>
      <c r="T4" s="4">
        <f t="shared" si="1"/>
        <v>2160490</v>
      </c>
      <c r="U4" s="4">
        <f t="shared" si="2"/>
        <v>1071100</v>
      </c>
      <c r="V4" s="5">
        <v>5.6500000000000002E-2</v>
      </c>
    </row>
    <row r="5" spans="1:22" x14ac:dyDescent="0.2">
      <c r="A5" s="16" t="s">
        <v>355</v>
      </c>
      <c r="B5" s="4">
        <v>158500</v>
      </c>
      <c r="C5" s="4">
        <v>220300</v>
      </c>
      <c r="D5" s="4">
        <v>-61800</v>
      </c>
      <c r="E5" s="4">
        <v>-2163240000</v>
      </c>
      <c r="F5" s="4">
        <f t="shared" si="0"/>
        <v>-32106050864</v>
      </c>
      <c r="L5" s="4">
        <v>654</v>
      </c>
      <c r="M5" s="4">
        <v>1022</v>
      </c>
      <c r="N5" s="4">
        <v>45</v>
      </c>
      <c r="O5" s="4">
        <v>101</v>
      </c>
      <c r="P5" s="4">
        <v>646800</v>
      </c>
      <c r="Q5" s="4">
        <v>1086900</v>
      </c>
      <c r="R5" s="5">
        <v>-1.61E-2</v>
      </c>
      <c r="S5" s="4">
        <v>1968200</v>
      </c>
      <c r="T5" s="4">
        <f t="shared" si="1"/>
        <v>2059670</v>
      </c>
      <c r="U5" s="4">
        <f t="shared" si="2"/>
        <v>753300</v>
      </c>
      <c r="V5" s="5">
        <v>2.58E-2</v>
      </c>
    </row>
    <row r="6" spans="1:22" x14ac:dyDescent="0.2">
      <c r="A6" s="16" t="s">
        <v>354</v>
      </c>
      <c r="B6" s="4">
        <v>43100</v>
      </c>
      <c r="C6" s="4">
        <v>383400</v>
      </c>
      <c r="D6" s="4">
        <v>-340300</v>
      </c>
      <c r="E6" s="4">
        <v>-12043150000</v>
      </c>
      <c r="F6" s="4">
        <f t="shared" si="0"/>
        <v>-29942810864</v>
      </c>
      <c r="L6" s="4">
        <v>797</v>
      </c>
      <c r="M6" s="4">
        <v>1425</v>
      </c>
      <c r="N6" s="4">
        <v>75</v>
      </c>
      <c r="O6" s="4">
        <v>136</v>
      </c>
      <c r="P6" s="4">
        <v>803200</v>
      </c>
      <c r="Q6" s="4">
        <v>1413700</v>
      </c>
      <c r="R6" s="5">
        <v>-3.3099999999999997E-2</v>
      </c>
      <c r="S6" s="4">
        <v>2421500</v>
      </c>
      <c r="T6" s="4">
        <f t="shared" si="1"/>
        <v>1966410</v>
      </c>
      <c r="U6" s="4">
        <f t="shared" si="2"/>
        <v>753300</v>
      </c>
      <c r="V6" s="5">
        <v>3.49E-2</v>
      </c>
    </row>
    <row r="7" spans="1:22" x14ac:dyDescent="0.2">
      <c r="A7" s="16" t="s">
        <v>353</v>
      </c>
      <c r="B7" s="4">
        <v>23500</v>
      </c>
      <c r="C7" s="4">
        <v>163800</v>
      </c>
      <c r="D7" s="4">
        <v>-140300</v>
      </c>
      <c r="E7" s="4">
        <v>-4879000000</v>
      </c>
      <c r="F7" s="4">
        <f t="shared" si="0"/>
        <v>-17899660864</v>
      </c>
      <c r="L7" s="4">
        <v>2244</v>
      </c>
      <c r="M7" s="4">
        <v>1360</v>
      </c>
      <c r="N7" s="4">
        <v>310</v>
      </c>
      <c r="O7" s="4">
        <v>177</v>
      </c>
      <c r="P7" s="4">
        <v>3274900</v>
      </c>
      <c r="Q7" s="4">
        <v>1776800</v>
      </c>
      <c r="R7" s="5">
        <v>6.8699999999999997E-2</v>
      </c>
      <c r="S7" s="4">
        <v>5101200</v>
      </c>
      <c r="T7" s="4">
        <f t="shared" si="1"/>
        <v>1567090</v>
      </c>
      <c r="U7" s="4">
        <f t="shared" si="2"/>
        <v>753300</v>
      </c>
      <c r="V7" s="5">
        <v>7.690000000000001E-2</v>
      </c>
    </row>
    <row r="8" spans="1:22" x14ac:dyDescent="0.2">
      <c r="A8" s="16" t="s">
        <v>352</v>
      </c>
      <c r="B8" s="4">
        <v>30900</v>
      </c>
      <c r="C8" s="4">
        <v>112800</v>
      </c>
      <c r="D8" s="4">
        <v>-81900</v>
      </c>
      <c r="E8" s="4">
        <v>-2736300000</v>
      </c>
      <c r="F8" s="4">
        <f t="shared" si="0"/>
        <v>-13020660864</v>
      </c>
      <c r="L8" s="4">
        <v>487</v>
      </c>
      <c r="M8" s="4">
        <v>807</v>
      </c>
      <c r="N8" s="4">
        <v>26</v>
      </c>
      <c r="O8" s="4">
        <v>34</v>
      </c>
      <c r="P8" s="4">
        <v>436200</v>
      </c>
      <c r="Q8" s="4">
        <v>622300</v>
      </c>
      <c r="R8" s="5">
        <v>0</v>
      </c>
      <c r="S8" s="4">
        <v>1071100</v>
      </c>
      <c r="T8" s="4">
        <f t="shared" si="1"/>
        <v>1683630</v>
      </c>
      <c r="U8" s="4">
        <f t="shared" si="2"/>
        <v>753300</v>
      </c>
      <c r="V8" s="5">
        <v>2.3599999999999999E-2</v>
      </c>
    </row>
    <row r="9" spans="1:22" x14ac:dyDescent="0.2">
      <c r="A9" s="16" t="s">
        <v>351</v>
      </c>
      <c r="B9" s="4">
        <v>773800</v>
      </c>
      <c r="C9" s="4">
        <v>58300</v>
      </c>
      <c r="D9" s="4">
        <v>715500</v>
      </c>
      <c r="E9" s="4">
        <v>24022220000</v>
      </c>
      <c r="F9" s="4">
        <f t="shared" si="0"/>
        <v>-10284360864</v>
      </c>
      <c r="G9" s="4">
        <v>0</v>
      </c>
      <c r="H9" s="4">
        <v>0</v>
      </c>
      <c r="I9" s="4">
        <v>0</v>
      </c>
      <c r="J9" s="4">
        <v>-417045000</v>
      </c>
      <c r="L9" s="4">
        <v>2216</v>
      </c>
      <c r="M9" s="4">
        <v>1568</v>
      </c>
      <c r="N9" s="4">
        <v>215</v>
      </c>
      <c r="O9" s="4">
        <v>145</v>
      </c>
      <c r="P9" s="4">
        <v>2494400</v>
      </c>
      <c r="Q9" s="4">
        <v>1871200</v>
      </c>
      <c r="R9" s="5">
        <v>3.0800000000000001E-2</v>
      </c>
      <c r="S9" s="4">
        <v>4830700</v>
      </c>
      <c r="T9" s="4">
        <f t="shared" si="1"/>
        <v>1495150</v>
      </c>
      <c r="U9" s="4">
        <f t="shared" si="2"/>
        <v>753300</v>
      </c>
      <c r="V9" s="5">
        <v>5.6600000000000004E-2</v>
      </c>
    </row>
    <row r="10" spans="1:22" x14ac:dyDescent="0.2">
      <c r="A10" s="16" t="s">
        <v>350</v>
      </c>
      <c r="B10" s="4">
        <v>17300</v>
      </c>
      <c r="C10" s="4">
        <v>23100</v>
      </c>
      <c r="D10" s="4">
        <v>-5800</v>
      </c>
      <c r="E10" s="4">
        <v>-187649403</v>
      </c>
      <c r="F10" s="4">
        <f t="shared" si="0"/>
        <v>-34306580864</v>
      </c>
      <c r="G10" s="4">
        <v>0</v>
      </c>
      <c r="H10" s="4">
        <v>0</v>
      </c>
      <c r="I10" s="4">
        <v>0</v>
      </c>
      <c r="J10" s="4">
        <v>-417045000</v>
      </c>
      <c r="L10" s="4">
        <v>233</v>
      </c>
      <c r="M10" s="4">
        <v>522</v>
      </c>
      <c r="N10" s="4">
        <v>15</v>
      </c>
      <c r="O10" s="4">
        <v>31</v>
      </c>
      <c r="P10" s="4">
        <v>202000</v>
      </c>
      <c r="Q10" s="4">
        <v>492500</v>
      </c>
      <c r="R10" s="5">
        <v>-3.0000000000000001E-3</v>
      </c>
      <c r="S10" s="4">
        <v>753300</v>
      </c>
      <c r="T10" s="4">
        <f t="shared" si="1"/>
        <v>1558100</v>
      </c>
      <c r="U10" s="4">
        <f t="shared" si="2"/>
        <v>960000</v>
      </c>
      <c r="V10" s="5">
        <v>2.2799999999999997E-2</v>
      </c>
    </row>
    <row r="11" spans="1:22" x14ac:dyDescent="0.2">
      <c r="A11" s="16" t="s">
        <v>349</v>
      </c>
      <c r="B11" s="4">
        <v>202300</v>
      </c>
      <c r="C11" s="4">
        <v>57700</v>
      </c>
      <c r="D11" s="4">
        <v>144600</v>
      </c>
      <c r="E11" s="4">
        <v>4718540000</v>
      </c>
      <c r="F11" s="4">
        <f t="shared" si="0"/>
        <v>-34118931461</v>
      </c>
      <c r="G11" s="4">
        <v>0</v>
      </c>
      <c r="H11" s="4">
        <v>0</v>
      </c>
      <c r="I11" s="4">
        <v>0</v>
      </c>
      <c r="J11" s="4">
        <v>-5214080000</v>
      </c>
      <c r="L11" s="4">
        <v>353</v>
      </c>
      <c r="M11" s="4">
        <v>539</v>
      </c>
      <c r="N11" s="4">
        <v>19</v>
      </c>
      <c r="O11" s="4">
        <v>42</v>
      </c>
      <c r="P11" s="4">
        <v>333400</v>
      </c>
      <c r="Q11" s="4">
        <v>621400</v>
      </c>
      <c r="R11" s="5">
        <v>-6.0999999999999995E-3</v>
      </c>
      <c r="S11" s="4">
        <v>1254700</v>
      </c>
      <c r="T11" s="4">
        <f t="shared" si="1"/>
        <v>1907630</v>
      </c>
      <c r="U11" s="4">
        <f t="shared" si="2"/>
        <v>960000</v>
      </c>
      <c r="V11" s="5">
        <v>1.37E-2</v>
      </c>
    </row>
    <row r="12" spans="1:22" x14ac:dyDescent="0.2">
      <c r="A12" s="16" t="s">
        <v>348</v>
      </c>
      <c r="B12" s="4">
        <v>122700</v>
      </c>
      <c r="C12" s="4">
        <v>65400</v>
      </c>
      <c r="D12" s="4">
        <v>57300</v>
      </c>
      <c r="E12" s="4">
        <v>1876710000</v>
      </c>
      <c r="F12" s="4">
        <f t="shared" ref="F12:F38" si="3">E12+F13</f>
        <v>-38837471461</v>
      </c>
      <c r="G12" s="4">
        <v>0</v>
      </c>
      <c r="H12" s="4">
        <v>0</v>
      </c>
      <c r="I12" s="4">
        <v>0</v>
      </c>
      <c r="J12" s="4">
        <v>-15148265000</v>
      </c>
      <c r="L12" s="4">
        <v>489</v>
      </c>
      <c r="M12" s="4">
        <v>503</v>
      </c>
      <c r="N12" s="4">
        <v>30</v>
      </c>
      <c r="O12" s="4">
        <v>50</v>
      </c>
      <c r="P12" s="4">
        <v>612400</v>
      </c>
      <c r="Q12" s="4">
        <v>663500</v>
      </c>
      <c r="R12" s="5">
        <v>2.8300000000000002E-2</v>
      </c>
      <c r="S12" s="4">
        <v>1284700</v>
      </c>
      <c r="T12" s="4">
        <f t="shared" si="1"/>
        <v>2039460</v>
      </c>
      <c r="U12" s="4">
        <f t="shared" ref="U12:U38" si="4">MIN(S13:S17)</f>
        <v>960000</v>
      </c>
      <c r="V12" s="5">
        <v>3.0499999999999999E-2</v>
      </c>
    </row>
    <row r="13" spans="1:22" x14ac:dyDescent="0.2">
      <c r="A13" s="16" t="s">
        <v>347</v>
      </c>
      <c r="B13" s="4">
        <v>151900</v>
      </c>
      <c r="C13" s="4">
        <v>44100</v>
      </c>
      <c r="D13" s="4">
        <v>107800</v>
      </c>
      <c r="E13" s="4">
        <v>3422640000</v>
      </c>
      <c r="F13" s="4">
        <f t="shared" si="3"/>
        <v>-40714181461</v>
      </c>
      <c r="L13" s="4">
        <v>356</v>
      </c>
      <c r="M13" s="4">
        <v>987</v>
      </c>
      <c r="N13" s="4">
        <v>22</v>
      </c>
      <c r="O13" s="4">
        <v>61</v>
      </c>
      <c r="P13" s="4">
        <v>304400</v>
      </c>
      <c r="Q13" s="4">
        <v>924300</v>
      </c>
      <c r="R13" s="5">
        <v>-1.41E-2</v>
      </c>
      <c r="S13" s="4">
        <v>1270400</v>
      </c>
      <c r="T13" s="4">
        <f t="shared" si="1"/>
        <v>2048450</v>
      </c>
      <c r="U13" s="4">
        <f t="shared" si="4"/>
        <v>960000</v>
      </c>
      <c r="V13" s="5">
        <v>2.3199999999999998E-2</v>
      </c>
    </row>
    <row r="14" spans="1:22" x14ac:dyDescent="0.2">
      <c r="A14" s="16" t="s">
        <v>340</v>
      </c>
      <c r="B14" s="4">
        <v>17100</v>
      </c>
      <c r="C14" s="4">
        <v>11200</v>
      </c>
      <c r="D14" s="4">
        <v>5900</v>
      </c>
      <c r="E14" s="4">
        <v>188090000</v>
      </c>
      <c r="F14" s="4">
        <f t="shared" si="3"/>
        <v>-44136821461</v>
      </c>
      <c r="L14" s="4">
        <v>450</v>
      </c>
      <c r="M14" s="4">
        <v>1033</v>
      </c>
      <c r="N14" s="4">
        <v>30</v>
      </c>
      <c r="O14" s="4">
        <v>81</v>
      </c>
      <c r="P14" s="4">
        <v>500500</v>
      </c>
      <c r="Q14" s="4">
        <v>1095300</v>
      </c>
      <c r="R14" s="5">
        <v>-0.02</v>
      </c>
      <c r="S14" s="4">
        <v>1649100</v>
      </c>
      <c r="T14" s="4">
        <f t="shared" si="1"/>
        <v>2293430</v>
      </c>
      <c r="U14" s="4">
        <f t="shared" si="4"/>
        <v>960000</v>
      </c>
      <c r="V14" s="5">
        <v>3.4500000000000003E-2</v>
      </c>
    </row>
    <row r="15" spans="1:22" x14ac:dyDescent="0.2">
      <c r="A15" s="16" t="s">
        <v>339</v>
      </c>
      <c r="B15" s="4">
        <v>18600</v>
      </c>
      <c r="C15" s="4">
        <v>65800</v>
      </c>
      <c r="D15" s="4">
        <v>-47200</v>
      </c>
      <c r="E15" s="4">
        <v>-1551230000</v>
      </c>
      <c r="F15" s="4">
        <f t="shared" si="3"/>
        <v>-44324911461</v>
      </c>
      <c r="L15" s="4">
        <v>367</v>
      </c>
      <c r="M15" s="4">
        <v>576</v>
      </c>
      <c r="N15" s="4">
        <v>16</v>
      </c>
      <c r="O15" s="4">
        <v>32</v>
      </c>
      <c r="P15" s="4">
        <v>332400</v>
      </c>
      <c r="Q15" s="4">
        <v>542700</v>
      </c>
      <c r="R15" s="5">
        <v>1.0800000000000001E-2</v>
      </c>
      <c r="S15" s="4">
        <v>960000</v>
      </c>
      <c r="T15" s="4">
        <f t="shared" si="1"/>
        <v>2285110</v>
      </c>
      <c r="U15" s="4">
        <f t="shared" si="4"/>
        <v>1108000</v>
      </c>
      <c r="V15" s="5">
        <v>2.12E-2</v>
      </c>
    </row>
    <row r="16" spans="1:22" x14ac:dyDescent="0.2">
      <c r="A16" s="16" t="s">
        <v>338</v>
      </c>
      <c r="B16" s="4">
        <v>30400</v>
      </c>
      <c r="C16" s="4">
        <v>204200</v>
      </c>
      <c r="D16" s="4">
        <v>-173800</v>
      </c>
      <c r="E16" s="4">
        <v>-5567390000</v>
      </c>
      <c r="F16" s="4">
        <f t="shared" si="3"/>
        <v>-42773681461</v>
      </c>
      <c r="L16" s="4">
        <v>483</v>
      </c>
      <c r="M16" s="4">
        <v>942</v>
      </c>
      <c r="N16" s="4">
        <v>24</v>
      </c>
      <c r="O16" s="4">
        <v>50</v>
      </c>
      <c r="P16" s="4">
        <v>457200</v>
      </c>
      <c r="Q16" s="4">
        <v>895500</v>
      </c>
      <c r="R16" s="5">
        <v>4.6999999999999993E-3</v>
      </c>
      <c r="S16" s="4">
        <v>1488900</v>
      </c>
      <c r="T16" s="4">
        <f t="shared" si="1"/>
        <v>2206540</v>
      </c>
      <c r="U16" s="4">
        <f t="shared" si="4"/>
        <v>1108000</v>
      </c>
      <c r="V16" s="5">
        <v>3.2199999999999999E-2</v>
      </c>
    </row>
    <row r="17" spans="1:22" x14ac:dyDescent="0.2">
      <c r="A17" s="16" t="s">
        <v>337</v>
      </c>
      <c r="B17" s="4">
        <v>51700</v>
      </c>
      <c r="C17" s="4">
        <v>72100</v>
      </c>
      <c r="D17" s="4">
        <v>-20400</v>
      </c>
      <c r="E17" s="4">
        <v>-680480000</v>
      </c>
      <c r="F17" s="4">
        <f t="shared" si="3"/>
        <v>-37206291461</v>
      </c>
      <c r="L17" s="4">
        <v>338</v>
      </c>
      <c r="M17" s="4">
        <v>805</v>
      </c>
      <c r="N17" s="4">
        <v>14</v>
      </c>
      <c r="O17" s="4">
        <v>37</v>
      </c>
      <c r="P17" s="4">
        <v>253900</v>
      </c>
      <c r="Q17" s="4">
        <v>719200</v>
      </c>
      <c r="R17" s="5">
        <v>-1.23E-2</v>
      </c>
      <c r="S17" s="4">
        <v>1108000</v>
      </c>
      <c r="T17" s="4">
        <f t="shared" si="1"/>
        <v>2173850</v>
      </c>
      <c r="U17" s="4">
        <f t="shared" si="4"/>
        <v>1382800</v>
      </c>
      <c r="V17" s="5">
        <v>3.1600000000000003E-2</v>
      </c>
    </row>
    <row r="18" spans="1:22" x14ac:dyDescent="0.2">
      <c r="A18" s="16" t="s">
        <v>336</v>
      </c>
      <c r="B18" s="4">
        <v>33300</v>
      </c>
      <c r="C18" s="4">
        <v>14300</v>
      </c>
      <c r="D18" s="4">
        <v>19000</v>
      </c>
      <c r="E18" s="4">
        <v>616130000</v>
      </c>
      <c r="F18" s="4">
        <f t="shared" si="3"/>
        <v>-36525811461</v>
      </c>
      <c r="L18" s="4">
        <v>673</v>
      </c>
      <c r="M18" s="4">
        <v>1214</v>
      </c>
      <c r="N18" s="4">
        <v>54</v>
      </c>
      <c r="O18" s="4">
        <v>131</v>
      </c>
      <c r="P18" s="4">
        <v>667700</v>
      </c>
      <c r="Q18" s="4">
        <v>1494200</v>
      </c>
      <c r="R18" s="5">
        <v>-4.0999999999999995E-2</v>
      </c>
      <c r="S18" s="4">
        <v>2236500</v>
      </c>
      <c r="T18" s="4">
        <f t="shared" si="1"/>
        <v>2046540</v>
      </c>
      <c r="U18" s="4">
        <f t="shared" si="4"/>
        <v>1360300</v>
      </c>
      <c r="V18" s="5">
        <v>7.5399999999999995E-2</v>
      </c>
    </row>
    <row r="19" spans="1:22" x14ac:dyDescent="0.2">
      <c r="A19" s="16" t="s">
        <v>335</v>
      </c>
      <c r="B19" s="4">
        <v>534500</v>
      </c>
      <c r="C19" s="4">
        <v>185690</v>
      </c>
      <c r="D19" s="4">
        <v>348810</v>
      </c>
      <c r="E19" s="4">
        <v>11956600000</v>
      </c>
      <c r="F19" s="4">
        <f t="shared" si="3"/>
        <v>-37141941461</v>
      </c>
      <c r="G19" s="4">
        <v>0</v>
      </c>
      <c r="H19" s="4">
        <v>0</v>
      </c>
      <c r="I19" s="4">
        <v>0</v>
      </c>
      <c r="J19" s="4">
        <v>-3426055000</v>
      </c>
      <c r="L19" s="4">
        <v>1445</v>
      </c>
      <c r="M19" s="4">
        <v>1013</v>
      </c>
      <c r="N19" s="4">
        <v>134</v>
      </c>
      <c r="O19" s="4">
        <v>122</v>
      </c>
      <c r="P19" s="4">
        <v>1544800</v>
      </c>
      <c r="Q19" s="4">
        <v>1302000</v>
      </c>
      <c r="R19" s="5">
        <v>1.34E-2</v>
      </c>
      <c r="S19" s="4">
        <v>2945900</v>
      </c>
      <c r="T19" s="4">
        <f t="shared" si="1"/>
        <v>1842030</v>
      </c>
      <c r="U19" s="4">
        <f t="shared" si="4"/>
        <v>1360300</v>
      </c>
      <c r="V19" s="5">
        <v>3.1800000000000002E-2</v>
      </c>
    </row>
    <row r="20" spans="1:22" x14ac:dyDescent="0.2">
      <c r="A20" s="16" t="s">
        <v>334</v>
      </c>
      <c r="B20" s="4">
        <v>272100</v>
      </c>
      <c r="C20" s="4">
        <v>207702</v>
      </c>
      <c r="D20" s="4">
        <v>64398</v>
      </c>
      <c r="E20" s="4">
        <v>2199980000</v>
      </c>
      <c r="F20" s="4">
        <f t="shared" si="3"/>
        <v>-49098541461</v>
      </c>
      <c r="L20" s="4">
        <v>545</v>
      </c>
      <c r="M20" s="4">
        <v>868</v>
      </c>
      <c r="N20" s="4">
        <v>36</v>
      </c>
      <c r="O20" s="4">
        <v>61</v>
      </c>
      <c r="P20" s="4">
        <v>480400</v>
      </c>
      <c r="Q20" s="4">
        <v>845800</v>
      </c>
      <c r="R20" s="5">
        <v>-5.8999999999999999E-3</v>
      </c>
      <c r="S20" s="4">
        <v>1382800</v>
      </c>
      <c r="T20" s="4">
        <f t="shared" si="1"/>
        <v>1778220</v>
      </c>
      <c r="U20" s="4">
        <f t="shared" si="4"/>
        <v>876800</v>
      </c>
      <c r="V20" s="5">
        <v>3.1800000000000002E-2</v>
      </c>
    </row>
    <row r="21" spans="1:22" x14ac:dyDescent="0.2">
      <c r="A21" s="16" t="s">
        <v>333</v>
      </c>
      <c r="B21" s="4">
        <v>154300</v>
      </c>
      <c r="C21" s="4">
        <v>926700</v>
      </c>
      <c r="D21" s="4">
        <v>-772400</v>
      </c>
      <c r="E21" s="4">
        <v>-25673290000</v>
      </c>
      <c r="F21" s="4">
        <f t="shared" si="3"/>
        <v>-51298521461</v>
      </c>
      <c r="L21" s="4">
        <v>1285</v>
      </c>
      <c r="M21" s="4">
        <v>1962</v>
      </c>
      <c r="N21" s="4">
        <v>146</v>
      </c>
      <c r="O21" s="4">
        <v>226</v>
      </c>
      <c r="P21" s="4">
        <v>1773700</v>
      </c>
      <c r="Q21" s="4">
        <v>2796800</v>
      </c>
      <c r="R21" s="5">
        <v>1.6500000000000001E-2</v>
      </c>
      <c r="S21" s="4">
        <v>4750000</v>
      </c>
      <c r="T21" s="4">
        <f t="shared" si="1"/>
        <v>1401460</v>
      </c>
      <c r="U21" s="4">
        <f t="shared" si="4"/>
        <v>703200</v>
      </c>
      <c r="V21" s="5">
        <v>6.2E-2</v>
      </c>
    </row>
    <row r="22" spans="1:22" x14ac:dyDescent="0.2">
      <c r="A22" s="16" t="s">
        <v>332</v>
      </c>
      <c r="B22" s="4">
        <v>25200</v>
      </c>
      <c r="C22" s="4">
        <v>222800</v>
      </c>
      <c r="D22" s="4">
        <v>-197600</v>
      </c>
      <c r="E22" s="4">
        <v>-6751890000</v>
      </c>
      <c r="F22" s="4">
        <f t="shared" si="3"/>
        <v>-25625231461</v>
      </c>
      <c r="L22" s="4">
        <v>896</v>
      </c>
      <c r="M22" s="4">
        <v>1103</v>
      </c>
      <c r="N22" s="4">
        <v>86</v>
      </c>
      <c r="O22" s="4">
        <v>147</v>
      </c>
      <c r="P22" s="4">
        <v>1026700</v>
      </c>
      <c r="Q22" s="4">
        <v>1407900</v>
      </c>
      <c r="R22" s="5">
        <v>-1.34E-2</v>
      </c>
      <c r="S22" s="4">
        <v>2603000</v>
      </c>
      <c r="T22" s="4">
        <f t="shared" si="1"/>
        <v>1375410</v>
      </c>
      <c r="U22" s="4">
        <f t="shared" si="4"/>
        <v>703200</v>
      </c>
      <c r="V22" s="5">
        <v>5.5099999999999996E-2</v>
      </c>
    </row>
    <row r="23" spans="1:22" x14ac:dyDescent="0.2">
      <c r="A23" s="16" t="s">
        <v>331</v>
      </c>
      <c r="B23" s="4">
        <v>321900</v>
      </c>
      <c r="C23" s="4">
        <v>212100</v>
      </c>
      <c r="D23" s="4">
        <v>109800</v>
      </c>
      <c r="E23" s="4">
        <v>3765020000</v>
      </c>
      <c r="F23" s="4">
        <f t="shared" si="3"/>
        <v>-18873341461</v>
      </c>
      <c r="G23" s="4">
        <v>0</v>
      </c>
      <c r="H23" s="4">
        <v>0</v>
      </c>
      <c r="I23" s="4">
        <v>0</v>
      </c>
      <c r="J23" s="4">
        <v>-511350000</v>
      </c>
      <c r="L23" s="4">
        <v>1418</v>
      </c>
      <c r="M23" s="4">
        <v>621</v>
      </c>
      <c r="N23" s="4">
        <v>42</v>
      </c>
      <c r="O23" s="4">
        <v>31</v>
      </c>
      <c r="P23" s="4">
        <v>804200</v>
      </c>
      <c r="Q23" s="4">
        <v>465800</v>
      </c>
      <c r="R23" s="5">
        <v>-1.1699999999999999E-2</v>
      </c>
      <c r="S23" s="4">
        <v>1360300</v>
      </c>
      <c r="T23" s="4">
        <f t="shared" si="1"/>
        <v>1343970</v>
      </c>
      <c r="U23" s="4">
        <f t="shared" si="4"/>
        <v>703200</v>
      </c>
      <c r="V23" s="5">
        <v>2.18E-2</v>
      </c>
    </row>
    <row r="24" spans="1:22" x14ac:dyDescent="0.2">
      <c r="A24" s="16" t="s">
        <v>330</v>
      </c>
      <c r="B24" s="4">
        <v>949100</v>
      </c>
      <c r="C24" s="4">
        <v>3800</v>
      </c>
      <c r="D24" s="4">
        <v>945300</v>
      </c>
      <c r="E24" s="4">
        <v>31559430000</v>
      </c>
      <c r="F24" s="4">
        <f t="shared" si="3"/>
        <v>-22638361461</v>
      </c>
      <c r="L24" s="4">
        <v>1744</v>
      </c>
      <c r="M24" s="4">
        <v>1269</v>
      </c>
      <c r="N24" s="4">
        <v>215</v>
      </c>
      <c r="O24" s="4">
        <v>119</v>
      </c>
      <c r="P24" s="4">
        <v>2512500</v>
      </c>
      <c r="Q24" s="4">
        <v>1464300</v>
      </c>
      <c r="R24" s="5">
        <v>5.7099999999999998E-2</v>
      </c>
      <c r="S24" s="4">
        <v>4098900</v>
      </c>
      <c r="T24" s="4">
        <f t="shared" si="1"/>
        <v>1240150</v>
      </c>
      <c r="U24" s="4">
        <f t="shared" si="4"/>
        <v>703200</v>
      </c>
      <c r="V24" s="5">
        <v>7.7899999999999997E-2</v>
      </c>
    </row>
    <row r="25" spans="1:22" x14ac:dyDescent="0.2">
      <c r="A25" s="16" t="s">
        <v>329</v>
      </c>
      <c r="B25" s="4">
        <v>17600</v>
      </c>
      <c r="C25" s="4">
        <v>300</v>
      </c>
      <c r="D25" s="4">
        <v>17300</v>
      </c>
      <c r="E25" s="4">
        <v>552900000</v>
      </c>
      <c r="F25" s="4">
        <f t="shared" si="3"/>
        <v>-54197791461</v>
      </c>
      <c r="G25" s="4">
        <v>0</v>
      </c>
      <c r="H25" s="4">
        <v>0</v>
      </c>
      <c r="I25" s="4">
        <v>0</v>
      </c>
      <c r="J25" s="4">
        <v>319500000</v>
      </c>
      <c r="L25" s="4">
        <v>335</v>
      </c>
      <c r="M25" s="4">
        <v>388</v>
      </c>
      <c r="N25" s="4">
        <v>25</v>
      </c>
      <c r="O25" s="4">
        <v>36</v>
      </c>
      <c r="P25" s="4">
        <v>361700</v>
      </c>
      <c r="Q25" s="4">
        <v>454700</v>
      </c>
      <c r="R25" s="5">
        <v>1.2500000000000001E-2</v>
      </c>
      <c r="S25" s="4">
        <v>876800</v>
      </c>
      <c r="T25" s="4">
        <f t="shared" si="1"/>
        <v>1250020</v>
      </c>
      <c r="U25" s="4">
        <f t="shared" si="4"/>
        <v>703200</v>
      </c>
      <c r="V25" s="5">
        <v>2.8999999999999998E-2</v>
      </c>
    </row>
    <row r="26" spans="1:22" x14ac:dyDescent="0.2">
      <c r="A26" s="16" t="s">
        <v>328</v>
      </c>
      <c r="B26" s="4">
        <v>18900</v>
      </c>
      <c r="C26" s="4">
        <v>7000</v>
      </c>
      <c r="D26" s="4">
        <v>11900</v>
      </c>
      <c r="E26" s="4">
        <v>383620000</v>
      </c>
      <c r="F26" s="4">
        <f t="shared" si="3"/>
        <v>-54750691461</v>
      </c>
      <c r="L26" s="4">
        <v>240</v>
      </c>
      <c r="M26" s="4">
        <v>518</v>
      </c>
      <c r="N26" s="4">
        <v>10</v>
      </c>
      <c r="O26" s="4">
        <v>26</v>
      </c>
      <c r="P26" s="4">
        <v>199100</v>
      </c>
      <c r="Q26" s="4">
        <v>427100</v>
      </c>
      <c r="R26" s="5">
        <v>-1.3999999999999999E-2</v>
      </c>
      <c r="S26" s="4">
        <v>703200</v>
      </c>
      <c r="T26" s="4">
        <f t="shared" si="1"/>
        <v>1501190</v>
      </c>
      <c r="U26" s="4">
        <f t="shared" si="4"/>
        <v>744700</v>
      </c>
      <c r="V26" s="5">
        <v>2.8900000000000002E-2</v>
      </c>
    </row>
    <row r="27" spans="1:22" x14ac:dyDescent="0.2">
      <c r="A27" s="16" t="s">
        <v>327</v>
      </c>
      <c r="B27" s="4">
        <v>0</v>
      </c>
      <c r="C27" s="4">
        <v>21600</v>
      </c>
      <c r="D27" s="4">
        <v>-21600</v>
      </c>
      <c r="E27" s="4">
        <v>-698150000</v>
      </c>
      <c r="F27" s="4">
        <f t="shared" si="3"/>
        <v>-55134311461</v>
      </c>
      <c r="L27" s="4">
        <v>233</v>
      </c>
      <c r="M27" s="4">
        <v>512</v>
      </c>
      <c r="N27" s="4">
        <v>19</v>
      </c>
      <c r="O27" s="4">
        <v>34</v>
      </c>
      <c r="P27" s="4">
        <v>296300</v>
      </c>
      <c r="Q27" s="4">
        <v>480900</v>
      </c>
      <c r="R27" s="5">
        <v>-1.5E-3</v>
      </c>
      <c r="S27" s="4">
        <v>781100</v>
      </c>
      <c r="T27" s="4">
        <f t="shared" si="1"/>
        <v>1538490</v>
      </c>
      <c r="U27" s="4">
        <f t="shared" si="4"/>
        <v>744700</v>
      </c>
      <c r="V27" s="5">
        <v>1.0800000000000001E-2</v>
      </c>
    </row>
    <row r="28" spans="1:22" x14ac:dyDescent="0.2">
      <c r="A28" s="16" t="s">
        <v>326</v>
      </c>
      <c r="B28" s="4">
        <v>300</v>
      </c>
      <c r="C28" s="4">
        <v>73200</v>
      </c>
      <c r="D28" s="4">
        <v>-72900</v>
      </c>
      <c r="E28" s="4">
        <v>-2378930000</v>
      </c>
      <c r="F28" s="4">
        <f t="shared" si="3"/>
        <v>-54436161461</v>
      </c>
      <c r="L28" s="4">
        <v>222</v>
      </c>
      <c r="M28" s="4">
        <v>743</v>
      </c>
      <c r="N28" s="4">
        <v>25</v>
      </c>
      <c r="O28" s="4">
        <v>40</v>
      </c>
      <c r="P28" s="4">
        <v>329300</v>
      </c>
      <c r="Q28" s="4">
        <v>618600</v>
      </c>
      <c r="R28" s="5">
        <v>-4.5999999999999999E-3</v>
      </c>
      <c r="S28" s="4">
        <v>963400</v>
      </c>
      <c r="T28" s="4">
        <f t="shared" si="1"/>
        <v>1524960</v>
      </c>
      <c r="U28" s="4">
        <f t="shared" si="4"/>
        <v>744700</v>
      </c>
      <c r="V28" s="5">
        <v>1.52E-2</v>
      </c>
    </row>
    <row r="29" spans="1:22" x14ac:dyDescent="0.2">
      <c r="A29" s="16" t="s">
        <v>325</v>
      </c>
      <c r="B29" s="4">
        <v>9400</v>
      </c>
      <c r="C29" s="4">
        <v>24400</v>
      </c>
      <c r="D29" s="4">
        <v>-15000</v>
      </c>
      <c r="E29" s="4">
        <v>-495260000</v>
      </c>
      <c r="F29" s="4">
        <f t="shared" si="3"/>
        <v>-52057231461</v>
      </c>
      <c r="L29" s="4">
        <v>383</v>
      </c>
      <c r="M29" s="4">
        <v>475</v>
      </c>
      <c r="N29" s="4">
        <v>35</v>
      </c>
      <c r="O29" s="4">
        <v>30</v>
      </c>
      <c r="P29" s="4">
        <v>414400</v>
      </c>
      <c r="Q29" s="4">
        <v>450800</v>
      </c>
      <c r="R29" s="5">
        <v>-3.0000000000000001E-3</v>
      </c>
      <c r="S29" s="4">
        <v>900800</v>
      </c>
      <c r="T29" s="4">
        <f t="shared" si="1"/>
        <v>1519460</v>
      </c>
      <c r="U29" s="4">
        <f t="shared" si="4"/>
        <v>744700</v>
      </c>
      <c r="V29" s="5">
        <v>2.4E-2</v>
      </c>
    </row>
    <row r="30" spans="1:22" x14ac:dyDescent="0.2">
      <c r="A30" s="16" t="s">
        <v>324</v>
      </c>
      <c r="B30" s="4">
        <v>135000</v>
      </c>
      <c r="C30" s="4">
        <v>20100</v>
      </c>
      <c r="D30" s="4">
        <v>114900</v>
      </c>
      <c r="E30" s="4">
        <v>3701990000</v>
      </c>
      <c r="F30" s="4">
        <f t="shared" si="3"/>
        <v>-51561971461</v>
      </c>
      <c r="L30" s="4">
        <v>224</v>
      </c>
      <c r="M30" s="4">
        <v>387</v>
      </c>
      <c r="N30" s="4">
        <v>7</v>
      </c>
      <c r="O30" s="4">
        <v>33</v>
      </c>
      <c r="P30" s="4">
        <v>162000</v>
      </c>
      <c r="Q30" s="4">
        <v>456600</v>
      </c>
      <c r="R30" s="5">
        <v>1.24E-2</v>
      </c>
      <c r="S30" s="4">
        <v>744700</v>
      </c>
      <c r="T30" s="4">
        <f t="shared" si="1"/>
        <v>1613560</v>
      </c>
      <c r="U30" s="4">
        <f t="shared" si="4"/>
        <v>975500</v>
      </c>
      <c r="V30" s="5">
        <v>3.0499999999999999E-2</v>
      </c>
    </row>
    <row r="31" spans="1:22" x14ac:dyDescent="0.2">
      <c r="A31" s="16" t="s">
        <v>323</v>
      </c>
      <c r="B31" s="4">
        <v>118300</v>
      </c>
      <c r="C31" s="4">
        <v>36800</v>
      </c>
      <c r="D31" s="4">
        <v>81500</v>
      </c>
      <c r="E31" s="4">
        <v>2628990000</v>
      </c>
      <c r="F31" s="4">
        <f t="shared" si="3"/>
        <v>-55263961461</v>
      </c>
      <c r="L31" s="4">
        <v>254</v>
      </c>
      <c r="M31" s="4">
        <v>597</v>
      </c>
      <c r="N31" s="4">
        <v>19</v>
      </c>
      <c r="O31" s="4">
        <v>45</v>
      </c>
      <c r="P31" s="4">
        <v>286600</v>
      </c>
      <c r="Q31" s="4">
        <v>618100</v>
      </c>
      <c r="R31" s="5">
        <v>-1.6899999999999998E-2</v>
      </c>
      <c r="S31" s="4">
        <v>982400</v>
      </c>
      <c r="T31" s="4">
        <f t="shared" si="1"/>
        <v>1660340</v>
      </c>
      <c r="U31" s="4">
        <f t="shared" si="4"/>
        <v>975500</v>
      </c>
      <c r="V31" s="5">
        <v>2.1299999999999999E-2</v>
      </c>
    </row>
    <row r="32" spans="1:22" x14ac:dyDescent="0.2">
      <c r="A32" s="16" t="s">
        <v>322</v>
      </c>
      <c r="B32" s="4">
        <v>29500</v>
      </c>
      <c r="C32" s="4">
        <v>170800</v>
      </c>
      <c r="D32" s="4">
        <v>-141300</v>
      </c>
      <c r="E32" s="4">
        <v>-4653150000</v>
      </c>
      <c r="F32" s="4">
        <f t="shared" si="3"/>
        <v>-57892951461</v>
      </c>
      <c r="L32" s="4">
        <v>605</v>
      </c>
      <c r="M32" s="4">
        <v>558</v>
      </c>
      <c r="N32" s="4">
        <v>73</v>
      </c>
      <c r="O32" s="4">
        <v>54</v>
      </c>
      <c r="P32" s="4">
        <v>874900</v>
      </c>
      <c r="Q32" s="4">
        <v>674200</v>
      </c>
      <c r="R32" s="5">
        <v>2.0199999999999999E-2</v>
      </c>
      <c r="S32" s="4">
        <v>2342500</v>
      </c>
      <c r="T32" s="4">
        <f t="shared" si="1"/>
        <v>1514730</v>
      </c>
      <c r="U32" s="4">
        <f t="shared" si="4"/>
        <v>975500</v>
      </c>
      <c r="V32" s="5">
        <v>3.2899999999999999E-2</v>
      </c>
    </row>
    <row r="33" spans="1:22" x14ac:dyDescent="0.2">
      <c r="A33" s="16" t="s">
        <v>321</v>
      </c>
      <c r="B33" s="4">
        <v>38700</v>
      </c>
      <c r="C33" s="4">
        <v>190700</v>
      </c>
      <c r="D33" s="4">
        <v>-152000</v>
      </c>
      <c r="E33" s="4">
        <v>-4843740000</v>
      </c>
      <c r="F33" s="4">
        <f t="shared" si="3"/>
        <v>-53239801461</v>
      </c>
      <c r="G33" s="4">
        <v>0</v>
      </c>
      <c r="H33" s="4">
        <v>0</v>
      </c>
      <c r="I33" s="4">
        <v>0</v>
      </c>
      <c r="J33" s="4">
        <v>290700000</v>
      </c>
      <c r="L33" s="4">
        <v>311</v>
      </c>
      <c r="M33" s="4">
        <v>402</v>
      </c>
      <c r="N33" s="4">
        <v>35</v>
      </c>
      <c r="O33" s="4">
        <v>37</v>
      </c>
      <c r="P33" s="4">
        <v>364700</v>
      </c>
      <c r="Q33" s="4">
        <v>498900</v>
      </c>
      <c r="R33" s="5">
        <v>9.3999999999999986E-3</v>
      </c>
      <c r="S33" s="4">
        <v>1045900</v>
      </c>
      <c r="T33" s="4">
        <f t="shared" si="1"/>
        <v>1531490</v>
      </c>
      <c r="U33" s="4">
        <f t="shared" si="4"/>
        <v>828100</v>
      </c>
      <c r="V33" s="5">
        <v>2.7900000000000001E-2</v>
      </c>
    </row>
    <row r="34" spans="1:22" x14ac:dyDescent="0.2">
      <c r="A34" s="16" t="s">
        <v>320</v>
      </c>
      <c r="B34" s="4">
        <v>35900</v>
      </c>
      <c r="C34" s="4">
        <v>282200</v>
      </c>
      <c r="D34" s="4">
        <v>-246300</v>
      </c>
      <c r="E34" s="4">
        <v>-7888600000</v>
      </c>
      <c r="F34" s="4">
        <f t="shared" si="3"/>
        <v>-48396061461</v>
      </c>
      <c r="L34" s="4">
        <v>295</v>
      </c>
      <c r="M34" s="4">
        <v>860</v>
      </c>
      <c r="N34" s="4">
        <v>32</v>
      </c>
      <c r="O34" s="4">
        <v>87</v>
      </c>
      <c r="P34" s="4">
        <v>552700</v>
      </c>
      <c r="Q34" s="4">
        <v>1081700</v>
      </c>
      <c r="R34" s="5">
        <v>-1.3999999999999999E-2</v>
      </c>
      <c r="S34" s="4">
        <v>3060700</v>
      </c>
      <c r="T34" s="4">
        <f t="shared" si="1"/>
        <v>1351340</v>
      </c>
      <c r="U34" s="4">
        <f t="shared" si="4"/>
        <v>828100</v>
      </c>
      <c r="V34" s="5">
        <v>5.0300000000000004E-2</v>
      </c>
    </row>
    <row r="35" spans="1:22" x14ac:dyDescent="0.2">
      <c r="A35" s="16" t="s">
        <v>319</v>
      </c>
      <c r="B35" s="4">
        <v>55200</v>
      </c>
      <c r="C35" s="4">
        <v>304200</v>
      </c>
      <c r="D35" s="4">
        <v>-249000</v>
      </c>
      <c r="E35" s="4">
        <v>-8132890000</v>
      </c>
      <c r="F35" s="4">
        <f t="shared" si="3"/>
        <v>-40507461461</v>
      </c>
      <c r="G35" s="4">
        <v>0</v>
      </c>
      <c r="H35" s="4">
        <v>0</v>
      </c>
      <c r="I35" s="4">
        <v>0</v>
      </c>
      <c r="J35" s="4">
        <v>-367840000</v>
      </c>
      <c r="L35" s="4">
        <v>372</v>
      </c>
      <c r="M35" s="4">
        <v>563</v>
      </c>
      <c r="N35" s="4">
        <v>15</v>
      </c>
      <c r="O35" s="4">
        <v>46</v>
      </c>
      <c r="P35" s="4">
        <v>285100</v>
      </c>
      <c r="Q35" s="4">
        <v>663700</v>
      </c>
      <c r="R35" s="5">
        <v>-1.54E-2</v>
      </c>
      <c r="S35" s="4">
        <v>975500</v>
      </c>
      <c r="T35" s="4">
        <f t="shared" si="1"/>
        <v>1347780</v>
      </c>
      <c r="U35" s="4">
        <f t="shared" si="4"/>
        <v>828100</v>
      </c>
      <c r="V35" s="5">
        <v>2.41E-2</v>
      </c>
    </row>
    <row r="36" spans="1:22" x14ac:dyDescent="0.2">
      <c r="A36" s="16" t="s">
        <v>318</v>
      </c>
      <c r="B36" s="4">
        <v>344100</v>
      </c>
      <c r="C36" s="4">
        <v>272200</v>
      </c>
      <c r="D36" s="4">
        <v>71900</v>
      </c>
      <c r="E36" s="4">
        <v>2401800000</v>
      </c>
      <c r="F36" s="4">
        <f t="shared" si="3"/>
        <v>-32374571461</v>
      </c>
      <c r="G36" s="4">
        <v>116100</v>
      </c>
      <c r="H36" s="4">
        <v>60000</v>
      </c>
      <c r="I36" s="4">
        <v>56100</v>
      </c>
      <c r="J36" s="4">
        <v>1688845000</v>
      </c>
      <c r="L36" s="4">
        <v>1007</v>
      </c>
      <c r="M36" s="4">
        <v>729</v>
      </c>
      <c r="N36" s="4">
        <v>129</v>
      </c>
      <c r="O36" s="4">
        <v>67</v>
      </c>
      <c r="P36" s="4">
        <v>1462300</v>
      </c>
      <c r="Q36" s="4">
        <v>872600</v>
      </c>
      <c r="R36" s="5">
        <v>4.2800000000000005E-2</v>
      </c>
      <c r="S36" s="4">
        <v>3214900</v>
      </c>
      <c r="T36" s="4">
        <f t="shared" si="1"/>
        <v>1244270</v>
      </c>
      <c r="U36" s="4">
        <f t="shared" si="4"/>
        <v>828100</v>
      </c>
      <c r="V36" s="5">
        <v>6.0499999999999998E-2</v>
      </c>
    </row>
    <row r="37" spans="1:22" x14ac:dyDescent="0.2">
      <c r="A37" s="16" t="s">
        <v>317</v>
      </c>
      <c r="B37" s="4">
        <v>23000</v>
      </c>
      <c r="C37" s="4">
        <v>102800</v>
      </c>
      <c r="D37" s="4">
        <v>-79800</v>
      </c>
      <c r="E37" s="4">
        <v>-2518880000</v>
      </c>
      <c r="F37" s="4">
        <f t="shared" si="3"/>
        <v>-34776371461</v>
      </c>
      <c r="G37" s="4">
        <v>100000</v>
      </c>
      <c r="H37" s="4">
        <v>0</v>
      </c>
      <c r="I37" s="4">
        <v>100000</v>
      </c>
      <c r="J37" s="4">
        <v>3158250000</v>
      </c>
      <c r="L37" s="4">
        <v>221</v>
      </c>
      <c r="M37" s="4">
        <v>489</v>
      </c>
      <c r="N37" s="4">
        <v>18</v>
      </c>
      <c r="O37" s="4">
        <v>59</v>
      </c>
      <c r="P37" s="4">
        <v>245800</v>
      </c>
      <c r="Q37" s="4">
        <v>722500</v>
      </c>
      <c r="R37" s="5">
        <v>-1.5E-3</v>
      </c>
      <c r="S37" s="4">
        <v>1154100</v>
      </c>
      <c r="T37" s="4">
        <f t="shared" si="1"/>
        <v>1430510</v>
      </c>
      <c r="U37" s="4">
        <f t="shared" si="4"/>
        <v>828100</v>
      </c>
      <c r="V37" s="5">
        <v>3.5499999999999997E-2</v>
      </c>
    </row>
    <row r="38" spans="1:22" x14ac:dyDescent="0.2">
      <c r="A38" s="16" t="s">
        <v>316</v>
      </c>
      <c r="B38" s="4">
        <v>56100</v>
      </c>
      <c r="C38" s="4">
        <v>36500</v>
      </c>
      <c r="D38" s="4">
        <v>19600</v>
      </c>
      <c r="E38" s="4">
        <v>622470000</v>
      </c>
      <c r="F38" s="4">
        <f t="shared" si="3"/>
        <v>-32257491461</v>
      </c>
      <c r="L38" s="4">
        <v>425</v>
      </c>
      <c r="M38" s="4">
        <v>480</v>
      </c>
      <c r="N38" s="4">
        <v>18</v>
      </c>
      <c r="O38" s="4">
        <v>44</v>
      </c>
      <c r="P38" s="4">
        <v>324900</v>
      </c>
      <c r="Q38" s="4">
        <v>503000</v>
      </c>
      <c r="R38" s="5">
        <v>-1.1000000000000001E-2</v>
      </c>
      <c r="S38" s="4">
        <v>828100</v>
      </c>
      <c r="T38" s="4">
        <f t="shared" si="1"/>
        <v>1468380</v>
      </c>
      <c r="U38" s="4">
        <f t="shared" si="4"/>
        <v>845800</v>
      </c>
      <c r="V38" s="5">
        <v>2.18E-2</v>
      </c>
    </row>
    <row r="39" spans="1:22" x14ac:dyDescent="0.2">
      <c r="A39" s="16" t="s">
        <v>315</v>
      </c>
      <c r="B39" s="4">
        <v>200</v>
      </c>
      <c r="C39" s="4">
        <v>123400</v>
      </c>
      <c r="D39" s="4">
        <v>-123200</v>
      </c>
      <c r="E39" s="4">
        <v>-3952070000</v>
      </c>
      <c r="F39" s="4">
        <f t="shared" ref="F39:F44" si="5">E39+F40</f>
        <v>-32879961461</v>
      </c>
      <c r="G39" s="4">
        <v>0</v>
      </c>
      <c r="H39" s="4">
        <v>0</v>
      </c>
      <c r="I39" s="4">
        <v>0</v>
      </c>
      <c r="J39" s="4">
        <v>1964670000</v>
      </c>
      <c r="L39" s="4">
        <v>218</v>
      </c>
      <c r="M39" s="4">
        <v>361</v>
      </c>
      <c r="N39" s="4">
        <v>19</v>
      </c>
      <c r="O39" s="4">
        <v>32</v>
      </c>
      <c r="P39" s="4">
        <v>402700</v>
      </c>
      <c r="Q39" s="4">
        <v>437000</v>
      </c>
      <c r="R39" s="5">
        <v>0</v>
      </c>
      <c r="S39" s="4">
        <v>845800</v>
      </c>
      <c r="T39" s="4">
        <f t="shared" ref="T39:T44" si="6">AVERAGE(S40:S49)</f>
        <v>1633080</v>
      </c>
      <c r="U39" s="4">
        <f t="shared" ref="U39:U44" si="7">MIN(S40:S44)</f>
        <v>886400</v>
      </c>
      <c r="V39" s="5">
        <v>4.0999999999999995E-2</v>
      </c>
    </row>
    <row r="40" spans="1:22" x14ac:dyDescent="0.2">
      <c r="A40" s="16" t="s">
        <v>314</v>
      </c>
      <c r="B40" s="4">
        <v>101800</v>
      </c>
      <c r="C40" s="4">
        <v>314500</v>
      </c>
      <c r="D40" s="4">
        <v>-212700</v>
      </c>
      <c r="E40" s="4">
        <v>-6794590000</v>
      </c>
      <c r="F40" s="4">
        <f t="shared" si="5"/>
        <v>-28927891461</v>
      </c>
      <c r="G40" s="4">
        <v>61100</v>
      </c>
      <c r="H40" s="4">
        <v>0</v>
      </c>
      <c r="I40" s="4">
        <v>61100</v>
      </c>
      <c r="J40" s="4">
        <v>1964670000</v>
      </c>
      <c r="L40" s="4">
        <v>577</v>
      </c>
      <c r="M40" s="4">
        <v>555</v>
      </c>
      <c r="N40" s="4">
        <v>79</v>
      </c>
      <c r="O40" s="4">
        <v>79</v>
      </c>
      <c r="P40" s="4">
        <v>786100</v>
      </c>
      <c r="Q40" s="4">
        <v>808900</v>
      </c>
      <c r="R40" s="5">
        <v>1.5900000000000001E-2</v>
      </c>
      <c r="S40" s="4">
        <v>1685700</v>
      </c>
      <c r="T40" s="4">
        <f t="shared" si="6"/>
        <v>1515160</v>
      </c>
      <c r="U40" s="4">
        <f t="shared" si="7"/>
        <v>886400</v>
      </c>
      <c r="V40" s="5">
        <v>3.6699999999999997E-2</v>
      </c>
    </row>
    <row r="41" spans="1:22" x14ac:dyDescent="0.2">
      <c r="A41" s="16" t="s">
        <v>310</v>
      </c>
      <c r="B41" s="4">
        <v>39600</v>
      </c>
      <c r="C41" s="4">
        <v>126300</v>
      </c>
      <c r="D41" s="4">
        <v>-86700</v>
      </c>
      <c r="E41" s="4">
        <v>-2720440000</v>
      </c>
      <c r="F41" s="4">
        <f t="shared" si="5"/>
        <v>-22133301461</v>
      </c>
      <c r="G41" s="4">
        <v>25900</v>
      </c>
      <c r="H41" s="4">
        <v>0</v>
      </c>
      <c r="I41" s="4">
        <v>25900</v>
      </c>
      <c r="J41" s="4">
        <v>815850000</v>
      </c>
      <c r="L41" s="4">
        <v>518</v>
      </c>
      <c r="M41" s="4">
        <v>443</v>
      </c>
      <c r="N41" s="4">
        <v>72</v>
      </c>
      <c r="O41" s="4">
        <v>35</v>
      </c>
      <c r="P41" s="4">
        <v>788900</v>
      </c>
      <c r="Q41" s="4">
        <v>537100</v>
      </c>
      <c r="R41" s="5">
        <v>2.6099999999999998E-2</v>
      </c>
      <c r="S41" s="4">
        <v>1450200</v>
      </c>
      <c r="T41" s="4">
        <f t="shared" si="6"/>
        <v>1439060</v>
      </c>
      <c r="U41" s="4">
        <f t="shared" si="7"/>
        <v>886400</v>
      </c>
      <c r="V41" s="5">
        <v>3.3000000000000002E-2</v>
      </c>
    </row>
    <row r="42" spans="1:22" x14ac:dyDescent="0.2">
      <c r="A42" s="16" t="s">
        <v>309</v>
      </c>
      <c r="B42" s="4">
        <v>76800</v>
      </c>
      <c r="C42" s="4">
        <v>17461</v>
      </c>
      <c r="D42" s="4">
        <v>59339</v>
      </c>
      <c r="E42" s="4">
        <v>1832660000</v>
      </c>
      <c r="F42" s="4">
        <f t="shared" si="5"/>
        <v>-19412861461</v>
      </c>
      <c r="G42" s="4">
        <v>248000</v>
      </c>
      <c r="H42" s="4">
        <v>0</v>
      </c>
      <c r="I42" s="4">
        <v>248000</v>
      </c>
      <c r="J42" s="4">
        <v>7636100000</v>
      </c>
      <c r="L42" s="4">
        <v>237</v>
      </c>
      <c r="M42" s="4">
        <v>425</v>
      </c>
      <c r="N42" s="4">
        <v>14</v>
      </c>
      <c r="O42" s="4">
        <v>43</v>
      </c>
      <c r="P42" s="4">
        <v>188600</v>
      </c>
      <c r="Q42" s="4">
        <v>695200</v>
      </c>
      <c r="R42" s="5">
        <v>-3.2000000000000002E-3</v>
      </c>
      <c r="S42" s="4">
        <v>886400</v>
      </c>
      <c r="T42" s="4">
        <f t="shared" si="6"/>
        <v>1386190</v>
      </c>
      <c r="U42" s="4">
        <f t="shared" si="7"/>
        <v>939900</v>
      </c>
      <c r="V42" s="5">
        <v>2.0799999999999999E-2</v>
      </c>
    </row>
    <row r="43" spans="1:22" x14ac:dyDescent="0.2">
      <c r="A43" s="16" t="s">
        <v>306</v>
      </c>
      <c r="B43" s="4">
        <v>39800</v>
      </c>
      <c r="C43" s="4">
        <v>50400</v>
      </c>
      <c r="D43" s="4">
        <v>-10600</v>
      </c>
      <c r="E43" s="4">
        <v>-337850000</v>
      </c>
      <c r="F43" s="4">
        <f t="shared" si="5"/>
        <v>-21245521461</v>
      </c>
      <c r="G43" s="4">
        <v>0</v>
      </c>
      <c r="H43" s="4">
        <v>0</v>
      </c>
      <c r="I43" s="4">
        <v>0</v>
      </c>
      <c r="J43" s="4">
        <v>-77650000</v>
      </c>
      <c r="L43" s="4">
        <v>292</v>
      </c>
      <c r="M43" s="4">
        <v>525</v>
      </c>
      <c r="N43" s="4">
        <v>29</v>
      </c>
      <c r="O43" s="4">
        <v>49</v>
      </c>
      <c r="P43" s="4">
        <v>325600</v>
      </c>
      <c r="Q43" s="4">
        <v>785300</v>
      </c>
      <c r="R43" s="5">
        <v>-2.2700000000000001E-2</v>
      </c>
      <c r="S43" s="4">
        <v>1213500</v>
      </c>
      <c r="T43" s="4">
        <f t="shared" si="6"/>
        <v>1319470</v>
      </c>
      <c r="U43" s="4">
        <f t="shared" si="7"/>
        <v>939900</v>
      </c>
      <c r="V43" s="5">
        <v>3.61E-2</v>
      </c>
    </row>
    <row r="44" spans="1:22" x14ac:dyDescent="0.2">
      <c r="A44" s="16" t="s">
        <v>305</v>
      </c>
      <c r="B44" s="4">
        <v>38100</v>
      </c>
      <c r="C44" s="4">
        <v>279500</v>
      </c>
      <c r="D44" s="4">
        <v>-241400</v>
      </c>
      <c r="E44" s="4">
        <v>-7694240000</v>
      </c>
      <c r="F44" s="4">
        <f t="shared" si="5"/>
        <v>-20907671461</v>
      </c>
      <c r="L44" s="4">
        <v>324</v>
      </c>
      <c r="M44" s="4">
        <v>565</v>
      </c>
      <c r="N44" s="4">
        <v>20</v>
      </c>
      <c r="O44" s="4">
        <v>77</v>
      </c>
      <c r="P44" s="4">
        <v>332300</v>
      </c>
      <c r="Q44" s="4">
        <v>868000</v>
      </c>
      <c r="R44" s="5">
        <v>-3.0999999999999999E-3</v>
      </c>
      <c r="S44" s="4">
        <v>1259200</v>
      </c>
      <c r="T44" s="4">
        <f t="shared" si="6"/>
        <v>1256900</v>
      </c>
      <c r="U44" s="4">
        <f t="shared" si="7"/>
        <v>939900</v>
      </c>
      <c r="V44" s="5">
        <v>4.5700000000000005E-2</v>
      </c>
    </row>
    <row r="45" spans="1:22" x14ac:dyDescent="0.2">
      <c r="A45" s="16" t="s">
        <v>304</v>
      </c>
      <c r="B45" s="4">
        <v>36500</v>
      </c>
      <c r="C45" s="4">
        <v>237600</v>
      </c>
      <c r="D45" s="4">
        <v>-201100</v>
      </c>
      <c r="E45" s="4">
        <v>-6404732248</v>
      </c>
      <c r="F45" s="4">
        <f t="shared" ref="F45:F110" si="8">E45+F46</f>
        <v>-13213431461</v>
      </c>
      <c r="G45" s="4">
        <v>0</v>
      </c>
      <c r="H45" s="4">
        <v>0</v>
      </c>
      <c r="I45" s="4">
        <v>0</v>
      </c>
      <c r="J45" s="4">
        <v>-94800000</v>
      </c>
      <c r="L45" s="4">
        <v>346</v>
      </c>
      <c r="M45" s="4">
        <v>454</v>
      </c>
      <c r="N45" s="4">
        <v>25</v>
      </c>
      <c r="O45" s="4">
        <v>36</v>
      </c>
      <c r="P45" s="4">
        <v>375500</v>
      </c>
      <c r="Q45" s="4">
        <v>562300</v>
      </c>
      <c r="R45" s="5">
        <v>-1.26E-2</v>
      </c>
      <c r="S45" s="4">
        <v>939900</v>
      </c>
      <c r="T45" s="4">
        <f t="shared" ref="T45:T101" si="9">AVERAGE(S46:S55)</f>
        <v>1231260</v>
      </c>
      <c r="U45" s="4">
        <f t="shared" ref="U45:U106" si="10">MIN(S46:S50)</f>
        <v>506500</v>
      </c>
      <c r="V45" s="5">
        <v>2.0299999999999999E-2</v>
      </c>
    </row>
    <row r="46" spans="1:22" x14ac:dyDescent="0.2">
      <c r="A46" s="16" t="s">
        <v>303</v>
      </c>
      <c r="B46" s="4">
        <v>190700</v>
      </c>
      <c r="C46" s="4">
        <v>314100</v>
      </c>
      <c r="D46" s="4">
        <v>-123400</v>
      </c>
      <c r="E46" s="4">
        <v>-3919679174</v>
      </c>
      <c r="F46" s="4">
        <f t="shared" si="8"/>
        <v>-6808699213</v>
      </c>
      <c r="G46" s="4">
        <v>0</v>
      </c>
      <c r="H46" s="4">
        <v>0</v>
      </c>
      <c r="I46" s="4">
        <v>0</v>
      </c>
      <c r="J46" s="4">
        <v>913500000</v>
      </c>
      <c r="L46" s="4">
        <v>659</v>
      </c>
      <c r="M46" s="4">
        <v>765</v>
      </c>
      <c r="N46" s="4">
        <v>81</v>
      </c>
      <c r="O46" s="4">
        <v>99</v>
      </c>
      <c r="P46" s="4">
        <v>1055500</v>
      </c>
      <c r="Q46" s="4">
        <v>1121200</v>
      </c>
      <c r="R46" s="5">
        <v>4.7999999999999996E-3</v>
      </c>
      <c r="S46" s="4">
        <v>2179800</v>
      </c>
      <c r="T46" s="4">
        <f t="shared" si="9"/>
        <v>1055972.7</v>
      </c>
      <c r="U46" s="4">
        <f t="shared" si="10"/>
        <v>506500</v>
      </c>
      <c r="V46" s="5">
        <v>3.1E-2</v>
      </c>
    </row>
    <row r="47" spans="1:22" x14ac:dyDescent="0.2">
      <c r="A47" s="16" t="s">
        <v>299</v>
      </c>
      <c r="B47" s="4">
        <v>393100</v>
      </c>
      <c r="C47" s="4">
        <v>350800</v>
      </c>
      <c r="D47" s="4">
        <v>42300</v>
      </c>
      <c r="E47" s="4">
        <v>1314721371</v>
      </c>
      <c r="F47" s="4">
        <f t="shared" si="8"/>
        <v>-2889020039</v>
      </c>
      <c r="G47" s="4">
        <v>30000</v>
      </c>
      <c r="H47" s="4">
        <v>0</v>
      </c>
      <c r="I47" s="4">
        <v>30000</v>
      </c>
      <c r="J47" s="4">
        <v>913500000</v>
      </c>
      <c r="L47" s="4">
        <v>1015</v>
      </c>
      <c r="M47" s="4">
        <v>518</v>
      </c>
      <c r="N47" s="4">
        <v>158</v>
      </c>
      <c r="O47" s="4">
        <v>83</v>
      </c>
      <c r="P47" s="4">
        <v>1941100</v>
      </c>
      <c r="Q47" s="4">
        <v>1052400</v>
      </c>
      <c r="R47" s="5">
        <v>6.88E-2</v>
      </c>
      <c r="S47" s="4">
        <v>3016500</v>
      </c>
      <c r="T47" s="4">
        <f t="shared" si="9"/>
        <v>777364.3</v>
      </c>
      <c r="U47" s="4">
        <f t="shared" si="10"/>
        <v>357700</v>
      </c>
      <c r="V47" s="5">
        <v>6.4399999999999999E-2</v>
      </c>
    </row>
    <row r="48" spans="1:22" x14ac:dyDescent="0.2">
      <c r="A48" s="16" t="s">
        <v>298</v>
      </c>
      <c r="B48" s="4">
        <v>16700</v>
      </c>
      <c r="C48" s="4">
        <v>535399</v>
      </c>
      <c r="D48" s="4">
        <v>-518699</v>
      </c>
      <c r="E48" s="4">
        <v>-15431670000</v>
      </c>
      <c r="F48" s="4">
        <f t="shared" si="8"/>
        <v>-4203741410</v>
      </c>
      <c r="G48" s="4">
        <v>60000</v>
      </c>
      <c r="H48" s="4">
        <v>0</v>
      </c>
      <c r="I48" s="4">
        <v>60000</v>
      </c>
      <c r="J48" s="4">
        <v>1779500000</v>
      </c>
      <c r="L48" s="4">
        <v>385</v>
      </c>
      <c r="M48" s="4">
        <v>403</v>
      </c>
      <c r="N48" s="4">
        <v>42</v>
      </c>
      <c r="O48" s="4">
        <v>59</v>
      </c>
      <c r="P48" s="4">
        <v>513400</v>
      </c>
      <c r="Q48" s="4">
        <v>641900</v>
      </c>
      <c r="R48" s="5">
        <v>5.1000000000000004E-3</v>
      </c>
      <c r="S48" s="4">
        <v>1206800</v>
      </c>
      <c r="T48" s="4">
        <f t="shared" si="9"/>
        <v>727288.6</v>
      </c>
      <c r="U48" s="4">
        <f t="shared" si="10"/>
        <v>357700</v>
      </c>
      <c r="V48" s="5">
        <v>2.7999999999999997E-2</v>
      </c>
    </row>
    <row r="49" spans="1:22" x14ac:dyDescent="0.2">
      <c r="A49" s="16" t="s">
        <v>286</v>
      </c>
      <c r="B49" s="4">
        <v>121300</v>
      </c>
      <c r="C49" s="4">
        <v>432200</v>
      </c>
      <c r="D49" s="4">
        <v>-310900</v>
      </c>
      <c r="E49" s="4">
        <v>-8985710000</v>
      </c>
      <c r="F49" s="4">
        <f t="shared" si="8"/>
        <v>11227928590</v>
      </c>
      <c r="L49" s="4">
        <v>1271</v>
      </c>
      <c r="M49" s="4">
        <v>506</v>
      </c>
      <c r="N49" s="4">
        <v>121</v>
      </c>
      <c r="O49" s="4">
        <v>56</v>
      </c>
      <c r="P49" s="4">
        <v>1742800</v>
      </c>
      <c r="Q49" s="4">
        <v>697300</v>
      </c>
      <c r="R49" s="5">
        <v>6.8499999999999991E-2</v>
      </c>
      <c r="S49" s="4">
        <v>2492800</v>
      </c>
      <c r="T49" s="4">
        <f t="shared" si="9"/>
        <v>628044.9</v>
      </c>
      <c r="U49" s="4">
        <f t="shared" si="10"/>
        <v>357700</v>
      </c>
      <c r="V49" s="5">
        <v>7.5899999999999995E-2</v>
      </c>
    </row>
    <row r="50" spans="1:22" x14ac:dyDescent="0.2">
      <c r="A50" s="16" t="s">
        <v>285</v>
      </c>
      <c r="B50" s="4">
        <v>40700</v>
      </c>
      <c r="C50" s="4">
        <v>203800</v>
      </c>
      <c r="D50" s="4">
        <v>-163100</v>
      </c>
      <c r="E50" s="4">
        <v>-4450090000</v>
      </c>
      <c r="F50" s="4">
        <f t="shared" si="8"/>
        <v>20213638590</v>
      </c>
      <c r="L50" s="4">
        <v>214</v>
      </c>
      <c r="M50" s="4">
        <v>287</v>
      </c>
      <c r="N50" s="4">
        <v>9</v>
      </c>
      <c r="O50" s="4">
        <v>7</v>
      </c>
      <c r="P50" s="4">
        <v>161700</v>
      </c>
      <c r="Q50" s="4">
        <v>264900</v>
      </c>
      <c r="R50" s="5">
        <v>-1.8E-3</v>
      </c>
      <c r="S50" s="4">
        <v>506500</v>
      </c>
      <c r="T50" s="4">
        <f t="shared" si="9"/>
        <v>606025.1</v>
      </c>
      <c r="U50" s="4">
        <f t="shared" si="10"/>
        <v>357700</v>
      </c>
      <c r="V50" s="5">
        <v>2.69E-2</v>
      </c>
    </row>
    <row r="51" spans="1:22" x14ac:dyDescent="0.2">
      <c r="A51" s="16" t="s">
        <v>284</v>
      </c>
      <c r="B51" s="4">
        <v>36700</v>
      </c>
      <c r="C51" s="4">
        <v>213000</v>
      </c>
      <c r="D51" s="4">
        <v>-176300</v>
      </c>
      <c r="E51" s="4">
        <v>-4828570000</v>
      </c>
      <c r="F51" s="4">
        <f t="shared" si="8"/>
        <v>24663728590</v>
      </c>
      <c r="G51" s="4">
        <v>0</v>
      </c>
      <c r="H51" s="4">
        <v>0</v>
      </c>
      <c r="I51" s="4">
        <v>0</v>
      </c>
      <c r="J51" s="4">
        <v>-3934900000</v>
      </c>
      <c r="L51" s="4">
        <v>367</v>
      </c>
      <c r="M51" s="4">
        <v>336</v>
      </c>
      <c r="N51" s="4">
        <v>11</v>
      </c>
      <c r="O51" s="4">
        <v>12</v>
      </c>
      <c r="P51" s="4">
        <v>227300</v>
      </c>
      <c r="Q51" s="4">
        <v>250700</v>
      </c>
      <c r="R51" s="5">
        <v>1.84E-2</v>
      </c>
      <c r="S51" s="4">
        <v>689200</v>
      </c>
      <c r="T51" s="4">
        <f t="shared" si="9"/>
        <v>654751.69999999995</v>
      </c>
      <c r="U51" s="4">
        <f t="shared" si="10"/>
        <v>357700</v>
      </c>
      <c r="V51" s="5">
        <v>2.87E-2</v>
      </c>
    </row>
    <row r="52" spans="1:22" x14ac:dyDescent="0.2">
      <c r="A52" s="16" t="s">
        <v>283</v>
      </c>
      <c r="B52" s="4">
        <v>25000</v>
      </c>
      <c r="C52" s="4">
        <v>2100</v>
      </c>
      <c r="D52" s="4">
        <v>22900</v>
      </c>
      <c r="E52" s="4">
        <v>626590000</v>
      </c>
      <c r="F52" s="4">
        <f t="shared" si="8"/>
        <v>29492298590</v>
      </c>
      <c r="G52" s="4">
        <v>0</v>
      </c>
      <c r="H52" s="4">
        <v>0</v>
      </c>
      <c r="I52" s="4">
        <v>0</v>
      </c>
      <c r="J52" s="4">
        <v>54500000</v>
      </c>
      <c r="L52" s="4">
        <v>373</v>
      </c>
      <c r="M52" s="4">
        <v>207</v>
      </c>
      <c r="N52" s="4">
        <v>1</v>
      </c>
      <c r="O52" s="4">
        <v>9</v>
      </c>
      <c r="P52" s="4">
        <v>117800</v>
      </c>
      <c r="Q52" s="4">
        <v>199200</v>
      </c>
      <c r="R52" s="5">
        <v>-1.83E-2</v>
      </c>
      <c r="S52" s="4">
        <v>357700</v>
      </c>
      <c r="T52" s="4">
        <f t="shared" si="9"/>
        <v>679081.7</v>
      </c>
      <c r="U52" s="4">
        <f t="shared" si="10"/>
        <v>230416</v>
      </c>
      <c r="V52" s="5">
        <v>1.9799999999999998E-2</v>
      </c>
    </row>
    <row r="53" spans="1:22" x14ac:dyDescent="0.2">
      <c r="A53" s="16" t="s">
        <v>282</v>
      </c>
      <c r="B53" s="4">
        <v>32000</v>
      </c>
      <c r="C53" s="4">
        <v>44200</v>
      </c>
      <c r="D53" s="4">
        <v>-12200</v>
      </c>
      <c r="E53" s="4">
        <v>-335320000</v>
      </c>
      <c r="F53" s="4">
        <f t="shared" si="8"/>
        <v>28865708590</v>
      </c>
      <c r="G53" s="4">
        <v>50000</v>
      </c>
      <c r="H53" s="4">
        <v>0</v>
      </c>
      <c r="I53" s="4">
        <v>50000</v>
      </c>
      <c r="J53" s="4">
        <v>1388150000</v>
      </c>
      <c r="L53" s="4">
        <v>170</v>
      </c>
      <c r="M53" s="4">
        <v>285</v>
      </c>
      <c r="N53" s="4">
        <v>9</v>
      </c>
      <c r="O53" s="4">
        <v>12</v>
      </c>
      <c r="P53" s="4">
        <v>184900</v>
      </c>
      <c r="Q53" s="4">
        <v>315600</v>
      </c>
      <c r="R53" s="5">
        <v>-7.0999999999999995E-3</v>
      </c>
      <c r="S53" s="4">
        <v>546300</v>
      </c>
      <c r="T53" s="4">
        <f t="shared" si="9"/>
        <v>686882.3</v>
      </c>
      <c r="U53" s="4">
        <f t="shared" si="10"/>
        <v>230416</v>
      </c>
      <c r="V53" s="5">
        <v>3.5799999999999998E-2</v>
      </c>
    </row>
    <row r="54" spans="1:22" x14ac:dyDescent="0.2">
      <c r="A54" s="16" t="s">
        <v>281</v>
      </c>
      <c r="B54" s="4">
        <v>86000</v>
      </c>
      <c r="C54" s="4">
        <v>321000</v>
      </c>
      <c r="D54" s="4">
        <v>-235000</v>
      </c>
      <c r="E54" s="4">
        <v>-6531840000</v>
      </c>
      <c r="F54" s="4">
        <f t="shared" si="8"/>
        <v>29201028590</v>
      </c>
      <c r="L54" s="4">
        <v>185</v>
      </c>
      <c r="M54" s="4">
        <v>345</v>
      </c>
      <c r="N54" s="4">
        <v>10</v>
      </c>
      <c r="O54" s="4">
        <v>33</v>
      </c>
      <c r="P54" s="4">
        <v>150300</v>
      </c>
      <c r="Q54" s="4">
        <v>403600</v>
      </c>
      <c r="R54" s="5">
        <v>1.8E-3</v>
      </c>
      <c r="S54" s="4">
        <v>633500</v>
      </c>
      <c r="T54" s="4">
        <f t="shared" si="9"/>
        <v>695319.4</v>
      </c>
      <c r="U54" s="4">
        <f t="shared" si="10"/>
        <v>230416</v>
      </c>
      <c r="V54" s="5">
        <v>1.61E-2</v>
      </c>
    </row>
    <row r="55" spans="1:22" x14ac:dyDescent="0.2">
      <c r="A55" s="16" t="s">
        <v>280</v>
      </c>
      <c r="B55" s="4">
        <v>37600</v>
      </c>
      <c r="C55" s="4">
        <v>3700</v>
      </c>
      <c r="D55" s="4">
        <v>33900</v>
      </c>
      <c r="E55" s="4">
        <v>927000000</v>
      </c>
      <c r="F55" s="4">
        <f t="shared" si="8"/>
        <v>35732868590</v>
      </c>
      <c r="G55" s="4">
        <v>0</v>
      </c>
      <c r="H55" s="4">
        <v>0</v>
      </c>
      <c r="I55" s="4">
        <v>0</v>
      </c>
      <c r="J55" s="4">
        <v>546430000</v>
      </c>
      <c r="L55" s="4">
        <v>277</v>
      </c>
      <c r="M55" s="4">
        <v>283</v>
      </c>
      <c r="N55" s="4">
        <v>21</v>
      </c>
      <c r="O55" s="4">
        <v>10</v>
      </c>
      <c r="P55" s="4">
        <v>362500</v>
      </c>
      <c r="Q55" s="4">
        <v>285100</v>
      </c>
      <c r="R55" s="5">
        <v>2.3900000000000001E-2</v>
      </c>
      <c r="S55" s="4">
        <v>683500</v>
      </c>
      <c r="T55" s="4">
        <f t="shared" si="9"/>
        <v>686493.4</v>
      </c>
      <c r="U55" s="4">
        <f t="shared" si="10"/>
        <v>230416</v>
      </c>
      <c r="V55" s="5">
        <v>4.58E-2</v>
      </c>
    </row>
    <row r="56" spans="1:22" x14ac:dyDescent="0.2">
      <c r="A56" s="16" t="s">
        <v>279</v>
      </c>
      <c r="B56" s="4">
        <v>53800</v>
      </c>
      <c r="C56" s="4">
        <v>0</v>
      </c>
      <c r="D56" s="4">
        <v>53800</v>
      </c>
      <c r="E56" s="4">
        <v>1456740000</v>
      </c>
      <c r="F56" s="4">
        <f t="shared" si="8"/>
        <v>34805868590</v>
      </c>
      <c r="G56" s="4">
        <v>80000</v>
      </c>
      <c r="H56" s="4">
        <v>0</v>
      </c>
      <c r="I56" s="4">
        <v>80000</v>
      </c>
      <c r="J56" s="4">
        <v>2182090000</v>
      </c>
      <c r="L56" s="4">
        <v>195</v>
      </c>
      <c r="M56" s="4">
        <v>230</v>
      </c>
      <c r="N56" s="4">
        <v>9</v>
      </c>
      <c r="O56" s="4">
        <v>9</v>
      </c>
      <c r="P56" s="4">
        <v>183100</v>
      </c>
      <c r="Q56" s="4">
        <v>222600</v>
      </c>
      <c r="R56" s="5">
        <v>3.7000000000000002E-3</v>
      </c>
      <c r="S56" s="4">
        <v>426927</v>
      </c>
      <c r="T56" s="4">
        <f t="shared" si="9"/>
        <v>687721.3</v>
      </c>
      <c r="U56" s="4">
        <f t="shared" si="10"/>
        <v>230416</v>
      </c>
      <c r="V56" s="5">
        <v>1.83E-2</v>
      </c>
    </row>
    <row r="57" spans="1:22" x14ac:dyDescent="0.2">
      <c r="A57" s="16" t="s">
        <v>278</v>
      </c>
      <c r="B57" s="4">
        <v>4400</v>
      </c>
      <c r="C57" s="4">
        <v>0</v>
      </c>
      <c r="D57" s="4">
        <v>4400</v>
      </c>
      <c r="E57" s="4">
        <v>118880000</v>
      </c>
      <c r="F57" s="4">
        <f t="shared" si="8"/>
        <v>33349128590</v>
      </c>
      <c r="L57" s="4">
        <v>120</v>
      </c>
      <c r="M57" s="4">
        <v>115</v>
      </c>
      <c r="N57" s="4">
        <v>7</v>
      </c>
      <c r="O57" s="4">
        <v>3</v>
      </c>
      <c r="P57" s="4">
        <v>124000</v>
      </c>
      <c r="Q57" s="4">
        <v>89200</v>
      </c>
      <c r="R57" s="5">
        <v>1.9E-3</v>
      </c>
      <c r="S57" s="4">
        <v>230416</v>
      </c>
      <c r="T57" s="4">
        <f t="shared" si="9"/>
        <v>742187</v>
      </c>
      <c r="U57" s="4">
        <f t="shared" si="10"/>
        <v>286302</v>
      </c>
      <c r="V57" s="5">
        <v>1.47E-2</v>
      </c>
    </row>
    <row r="58" spans="1:22" x14ac:dyDescent="0.2">
      <c r="A58" s="16" t="s">
        <v>275</v>
      </c>
      <c r="B58" s="4">
        <v>233300</v>
      </c>
      <c r="C58" s="4">
        <v>0</v>
      </c>
      <c r="D58" s="4">
        <v>233300</v>
      </c>
      <c r="E58" s="4">
        <v>6304140000</v>
      </c>
      <c r="F58" s="4">
        <f t="shared" si="8"/>
        <v>33230248590</v>
      </c>
      <c r="L58" s="4">
        <v>244</v>
      </c>
      <c r="M58" s="4">
        <v>352</v>
      </c>
      <c r="N58" s="4">
        <v>19</v>
      </c>
      <c r="O58" s="4">
        <v>19</v>
      </c>
      <c r="P58" s="4">
        <v>363400</v>
      </c>
      <c r="Q58" s="4">
        <v>342500</v>
      </c>
      <c r="R58" s="5">
        <v>1.4999999999999999E-2</v>
      </c>
      <c r="S58" s="4">
        <v>706043</v>
      </c>
      <c r="T58" s="4">
        <f t="shared" si="9"/>
        <v>712436.2</v>
      </c>
      <c r="U58" s="4">
        <f t="shared" si="10"/>
        <v>286302</v>
      </c>
      <c r="V58" s="5">
        <v>2.2099999999999998E-2</v>
      </c>
    </row>
    <row r="59" spans="1:22" x14ac:dyDescent="0.2">
      <c r="A59" s="16" t="s">
        <v>274</v>
      </c>
      <c r="B59" s="4">
        <v>51300</v>
      </c>
      <c r="C59" s="4">
        <v>5600</v>
      </c>
      <c r="D59" s="4">
        <v>45700</v>
      </c>
      <c r="E59" s="4">
        <v>1193530000</v>
      </c>
      <c r="F59" s="4">
        <f t="shared" si="8"/>
        <v>26926108590</v>
      </c>
      <c r="G59" s="4">
        <v>0</v>
      </c>
      <c r="H59" s="4">
        <v>0</v>
      </c>
      <c r="I59" s="4">
        <v>0</v>
      </c>
      <c r="J59" s="4">
        <v>135250000</v>
      </c>
      <c r="L59" s="4">
        <v>262</v>
      </c>
      <c r="M59" s="4">
        <v>796</v>
      </c>
      <c r="N59" s="4">
        <v>18</v>
      </c>
      <c r="O59" s="4">
        <v>68</v>
      </c>
      <c r="P59" s="4">
        <v>413300</v>
      </c>
      <c r="Q59" s="4">
        <v>1079200</v>
      </c>
      <c r="R59" s="5">
        <v>-1.47E-2</v>
      </c>
      <c r="S59" s="4">
        <v>1500363</v>
      </c>
      <c r="T59" s="4">
        <f t="shared" si="9"/>
        <v>643278.5</v>
      </c>
      <c r="U59" s="4">
        <f t="shared" si="10"/>
        <v>286302</v>
      </c>
      <c r="V59" s="5">
        <v>5.5399999999999998E-2</v>
      </c>
    </row>
    <row r="60" spans="1:22" x14ac:dyDescent="0.2">
      <c r="A60" s="16" t="s">
        <v>273</v>
      </c>
      <c r="B60" s="4">
        <v>11500</v>
      </c>
      <c r="C60" s="4">
        <v>0</v>
      </c>
      <c r="D60" s="4">
        <v>11500</v>
      </c>
      <c r="E60" s="4">
        <v>313180000</v>
      </c>
      <c r="F60" s="4">
        <f t="shared" si="8"/>
        <v>25732578590</v>
      </c>
      <c r="L60" s="4">
        <v>57</v>
      </c>
      <c r="M60" s="4">
        <v>222</v>
      </c>
      <c r="N60" s="4">
        <v>6</v>
      </c>
      <c r="O60" s="4">
        <v>7</v>
      </c>
      <c r="P60" s="4">
        <v>65600</v>
      </c>
      <c r="Q60" s="4">
        <v>202000</v>
      </c>
      <c r="R60" s="5">
        <v>-7.3000000000000001E-3</v>
      </c>
      <c r="S60" s="4">
        <v>286302</v>
      </c>
      <c r="T60" s="4">
        <f t="shared" si="9"/>
        <v>660747.6</v>
      </c>
      <c r="U60" s="4">
        <f t="shared" si="10"/>
        <v>595240</v>
      </c>
      <c r="V60" s="5">
        <v>2.0099999999999996E-2</v>
      </c>
    </row>
    <row r="61" spans="1:22" x14ac:dyDescent="0.2">
      <c r="A61" s="16" t="s">
        <v>268</v>
      </c>
      <c r="B61" s="4">
        <v>30700</v>
      </c>
      <c r="C61" s="4">
        <v>300300</v>
      </c>
      <c r="D61" s="4">
        <v>-269600</v>
      </c>
      <c r="E61" s="4">
        <v>-7504110000</v>
      </c>
      <c r="F61" s="4">
        <f t="shared" si="8"/>
        <v>25419398590</v>
      </c>
      <c r="L61" s="4">
        <v>541</v>
      </c>
      <c r="M61" s="4">
        <v>381</v>
      </c>
      <c r="N61" s="4">
        <v>41</v>
      </c>
      <c r="O61" s="4">
        <v>42</v>
      </c>
      <c r="P61" s="4">
        <v>603500</v>
      </c>
      <c r="Q61" s="4">
        <v>545100</v>
      </c>
      <c r="R61" s="5">
        <v>9.300000000000001E-3</v>
      </c>
      <c r="S61" s="4">
        <v>1176466</v>
      </c>
      <c r="T61" s="4">
        <f t="shared" si="9"/>
        <v>606722.80000000005</v>
      </c>
      <c r="U61" s="4">
        <f t="shared" si="10"/>
        <v>439206</v>
      </c>
      <c r="V61" s="5">
        <v>5.4299999999999994E-2</v>
      </c>
    </row>
    <row r="62" spans="1:22" x14ac:dyDescent="0.2">
      <c r="A62" s="16" t="s">
        <v>266</v>
      </c>
      <c r="B62" s="4">
        <v>44300</v>
      </c>
      <c r="C62" s="4">
        <v>2000</v>
      </c>
      <c r="D62" s="4">
        <v>42300</v>
      </c>
      <c r="E62" s="4">
        <v>1144590000</v>
      </c>
      <c r="F62" s="4">
        <f t="shared" si="8"/>
        <v>32923508590</v>
      </c>
      <c r="L62" s="4">
        <v>328</v>
      </c>
      <c r="M62" s="4">
        <v>183</v>
      </c>
      <c r="N62" s="4">
        <v>7</v>
      </c>
      <c r="O62" s="4">
        <v>20</v>
      </c>
      <c r="P62" s="4">
        <v>257400</v>
      </c>
      <c r="Q62" s="4">
        <v>247400</v>
      </c>
      <c r="R62" s="5">
        <v>9.3999999999999986E-3</v>
      </c>
      <c r="S62" s="4">
        <v>601000</v>
      </c>
      <c r="T62" s="4">
        <f t="shared" si="9"/>
        <v>631948.4</v>
      </c>
      <c r="U62" s="4">
        <f t="shared" si="10"/>
        <v>439206</v>
      </c>
      <c r="V62" s="5">
        <v>2.3799999999999998E-2</v>
      </c>
    </row>
    <row r="63" spans="1:22" x14ac:dyDescent="0.2">
      <c r="A63" s="16" t="s">
        <v>265</v>
      </c>
      <c r="B63" s="4">
        <v>28200</v>
      </c>
      <c r="C63" s="4">
        <v>100</v>
      </c>
      <c r="D63" s="4">
        <v>28100</v>
      </c>
      <c r="E63" s="4">
        <v>757830000</v>
      </c>
      <c r="F63" s="4">
        <f t="shared" si="8"/>
        <v>31778918590</v>
      </c>
      <c r="L63" s="4">
        <v>106</v>
      </c>
      <c r="M63" s="4">
        <v>203</v>
      </c>
      <c r="N63" s="4">
        <v>13</v>
      </c>
      <c r="O63" s="4">
        <v>22</v>
      </c>
      <c r="P63" s="4">
        <v>183800</v>
      </c>
      <c r="Q63" s="4">
        <v>372500</v>
      </c>
      <c r="R63" s="5">
        <v>-1.2800000000000001E-2</v>
      </c>
      <c r="S63" s="4">
        <v>624306</v>
      </c>
      <c r="T63" s="4">
        <f t="shared" si="9"/>
        <v>699658.3</v>
      </c>
      <c r="U63" s="4">
        <f t="shared" si="10"/>
        <v>408535</v>
      </c>
      <c r="V63" s="5">
        <v>2.0199999999999999E-2</v>
      </c>
    </row>
    <row r="64" spans="1:22" x14ac:dyDescent="0.2">
      <c r="A64" s="16" t="s">
        <v>247</v>
      </c>
      <c r="B64" s="4">
        <v>14000</v>
      </c>
      <c r="C64" s="4">
        <v>150000</v>
      </c>
      <c r="D64" s="4">
        <v>-136000</v>
      </c>
      <c r="E64" s="4">
        <v>-3674170000</v>
      </c>
      <c r="F64" s="4">
        <f t="shared" si="8"/>
        <v>31021088590</v>
      </c>
      <c r="L64" s="4">
        <v>208</v>
      </c>
      <c r="M64" s="4">
        <v>518</v>
      </c>
      <c r="N64" s="4">
        <v>12</v>
      </c>
      <c r="O64" s="4">
        <v>31</v>
      </c>
      <c r="P64" s="4">
        <v>192000</v>
      </c>
      <c r="Q64" s="4">
        <v>468000</v>
      </c>
      <c r="R64" s="5">
        <v>5.6000000000000008E-3</v>
      </c>
      <c r="S64" s="4">
        <v>717871</v>
      </c>
      <c r="T64" s="4">
        <f t="shared" si="9"/>
        <v>771312</v>
      </c>
      <c r="U64" s="4">
        <f t="shared" si="10"/>
        <v>408535</v>
      </c>
      <c r="V64" s="5">
        <v>2.7300000000000001E-2</v>
      </c>
    </row>
    <row r="65" spans="1:22" x14ac:dyDescent="0.2">
      <c r="A65" s="16" t="s">
        <v>239</v>
      </c>
      <c r="B65" s="4">
        <v>21800</v>
      </c>
      <c r="C65" s="4">
        <v>13900</v>
      </c>
      <c r="D65" s="4">
        <v>7900</v>
      </c>
      <c r="E65" s="4">
        <v>216500000</v>
      </c>
      <c r="F65" s="4">
        <f t="shared" si="8"/>
        <v>34695258590</v>
      </c>
      <c r="L65" s="4">
        <v>187</v>
      </c>
      <c r="M65" s="4">
        <v>1158</v>
      </c>
      <c r="N65" s="4">
        <v>4</v>
      </c>
      <c r="O65" s="4">
        <v>17</v>
      </c>
      <c r="P65" s="4">
        <v>115400</v>
      </c>
      <c r="Q65" s="4">
        <v>479400</v>
      </c>
      <c r="R65" s="5">
        <v>-1.2699999999999999E-2</v>
      </c>
      <c r="S65" s="4">
        <v>595240</v>
      </c>
      <c r="T65" s="4">
        <f t="shared" si="9"/>
        <v>747279.2</v>
      </c>
      <c r="U65" s="4">
        <f t="shared" si="10"/>
        <v>408535</v>
      </c>
      <c r="V65" s="5">
        <v>2.7000000000000003E-2</v>
      </c>
    </row>
    <row r="66" spans="1:22" x14ac:dyDescent="0.2">
      <c r="A66" s="16" t="s">
        <v>238</v>
      </c>
      <c r="B66" s="4">
        <v>9700</v>
      </c>
      <c r="C66" s="4">
        <v>1500</v>
      </c>
      <c r="D66" s="4">
        <v>8200</v>
      </c>
      <c r="E66" s="4">
        <v>224360000</v>
      </c>
      <c r="F66" s="4">
        <f t="shared" si="8"/>
        <v>34478758590</v>
      </c>
      <c r="L66" s="4">
        <v>271</v>
      </c>
      <c r="M66" s="4">
        <v>210</v>
      </c>
      <c r="N66" s="4">
        <v>8</v>
      </c>
      <c r="O66" s="4">
        <v>15</v>
      </c>
      <c r="P66" s="4">
        <v>197500</v>
      </c>
      <c r="Q66" s="4">
        <v>240500</v>
      </c>
      <c r="R66" s="5">
        <v>-9.0000000000000011E-3</v>
      </c>
      <c r="S66" s="4">
        <v>439206</v>
      </c>
      <c r="T66" s="4">
        <f t="shared" si="9"/>
        <v>740378.8</v>
      </c>
      <c r="U66" s="4">
        <f t="shared" si="10"/>
        <v>408535</v>
      </c>
      <c r="V66" s="5">
        <v>1.4499999999999999E-2</v>
      </c>
    </row>
    <row r="67" spans="1:22" x14ac:dyDescent="0.2">
      <c r="A67" s="16" t="s">
        <v>237</v>
      </c>
      <c r="B67" s="4">
        <v>33200</v>
      </c>
      <c r="C67" s="4">
        <v>3400</v>
      </c>
      <c r="D67" s="4">
        <v>29800</v>
      </c>
      <c r="E67" s="4">
        <v>799670000</v>
      </c>
      <c r="F67" s="4">
        <f t="shared" si="8"/>
        <v>34254398590</v>
      </c>
      <c r="L67" s="4">
        <v>370</v>
      </c>
      <c r="M67" s="4">
        <v>400</v>
      </c>
      <c r="N67" s="4">
        <v>15</v>
      </c>
      <c r="O67" s="4">
        <v>16</v>
      </c>
      <c r="P67" s="4">
        <v>332800</v>
      </c>
      <c r="Q67" s="4">
        <v>365900</v>
      </c>
      <c r="R67" s="5">
        <v>4.3400000000000001E-2</v>
      </c>
      <c r="S67" s="4">
        <v>775073</v>
      </c>
      <c r="T67" s="4">
        <f t="shared" si="9"/>
        <v>764948.9</v>
      </c>
      <c r="U67" s="4">
        <f t="shared" si="10"/>
        <v>408535</v>
      </c>
      <c r="V67" s="5">
        <v>5.7599999999999998E-2</v>
      </c>
    </row>
    <row r="68" spans="1:22" x14ac:dyDescent="0.2">
      <c r="A68" s="16" t="s">
        <v>233</v>
      </c>
      <c r="B68" s="4">
        <v>2700</v>
      </c>
      <c r="C68" s="4">
        <v>12100</v>
      </c>
      <c r="D68" s="4">
        <v>-9400</v>
      </c>
      <c r="E68" s="4">
        <v>-257030000</v>
      </c>
      <c r="F68" s="4">
        <f t="shared" si="8"/>
        <v>33454728590</v>
      </c>
      <c r="L68" s="4">
        <v>175</v>
      </c>
      <c r="M68" s="4">
        <v>223</v>
      </c>
      <c r="N68" s="4">
        <v>7</v>
      </c>
      <c r="O68" s="4">
        <v>10</v>
      </c>
      <c r="P68" s="4">
        <v>142600</v>
      </c>
      <c r="Q68" s="4">
        <v>220000</v>
      </c>
      <c r="R68" s="5">
        <v>-3.7000000000000002E-3</v>
      </c>
      <c r="S68" s="4">
        <v>408535</v>
      </c>
      <c r="T68" s="4">
        <f t="shared" si="9"/>
        <v>769867.5</v>
      </c>
      <c r="U68" s="4">
        <f t="shared" si="10"/>
        <v>460993</v>
      </c>
      <c r="V68" s="5">
        <v>3.1099999999999999E-2</v>
      </c>
    </row>
    <row r="69" spans="1:22" x14ac:dyDescent="0.2">
      <c r="A69" s="16" t="s">
        <v>232</v>
      </c>
      <c r="B69" s="4">
        <v>12000</v>
      </c>
      <c r="C69" s="4">
        <v>0</v>
      </c>
      <c r="D69" s="4">
        <v>12000</v>
      </c>
      <c r="E69" s="4">
        <v>321310000</v>
      </c>
      <c r="F69" s="4">
        <f t="shared" si="8"/>
        <v>33711758590</v>
      </c>
      <c r="R69" s="5">
        <v>3.8E-3</v>
      </c>
      <c r="S69" s="4">
        <v>808786</v>
      </c>
      <c r="T69" s="4">
        <f t="shared" si="9"/>
        <v>695819.2</v>
      </c>
      <c r="U69" s="4">
        <f t="shared" si="10"/>
        <v>460993</v>
      </c>
      <c r="V69" s="5">
        <v>4.8899999999999999E-2</v>
      </c>
    </row>
    <row r="70" spans="1:22" x14ac:dyDescent="0.2">
      <c r="A70" s="16" t="s">
        <v>231</v>
      </c>
      <c r="B70" s="4">
        <v>18200</v>
      </c>
      <c r="C70" s="4">
        <v>13900</v>
      </c>
      <c r="D70" s="4">
        <v>4300</v>
      </c>
      <c r="E70" s="4">
        <v>116340000</v>
      </c>
      <c r="F70" s="4">
        <f t="shared" si="8"/>
        <v>33390448590</v>
      </c>
      <c r="R70" s="5">
        <v>5.6000000000000008E-3</v>
      </c>
      <c r="S70" s="4">
        <v>460993</v>
      </c>
      <c r="T70" s="4">
        <f t="shared" si="9"/>
        <v>664931.69999999995</v>
      </c>
      <c r="U70" s="4">
        <f t="shared" si="10"/>
        <v>354912</v>
      </c>
      <c r="V70" s="5">
        <v>2.5600000000000001E-2</v>
      </c>
    </row>
    <row r="71" spans="1:22" x14ac:dyDescent="0.2">
      <c r="A71" s="16" t="s">
        <v>230</v>
      </c>
      <c r="B71" s="4">
        <v>82000</v>
      </c>
      <c r="C71" s="4">
        <v>0</v>
      </c>
      <c r="D71" s="4">
        <v>82000</v>
      </c>
      <c r="E71" s="4">
        <v>2208200000</v>
      </c>
      <c r="F71" s="4">
        <f t="shared" si="8"/>
        <v>33274108590</v>
      </c>
      <c r="R71" s="5">
        <v>-1.46E-2</v>
      </c>
      <c r="S71" s="4">
        <v>636218</v>
      </c>
      <c r="T71" s="4">
        <f t="shared" si="9"/>
        <v>613867.1</v>
      </c>
      <c r="U71" s="4">
        <f t="shared" si="10"/>
        <v>354912</v>
      </c>
      <c r="V71" s="5">
        <v>1.66E-2</v>
      </c>
    </row>
    <row r="72" spans="1:22" x14ac:dyDescent="0.2">
      <c r="A72" s="16" t="s">
        <v>229</v>
      </c>
      <c r="B72" s="4">
        <v>268800</v>
      </c>
      <c r="C72" s="4">
        <v>100</v>
      </c>
      <c r="D72" s="4">
        <v>268700</v>
      </c>
      <c r="E72" s="4">
        <v>7280590000</v>
      </c>
      <c r="F72" s="4">
        <f t="shared" si="8"/>
        <v>31065908590</v>
      </c>
      <c r="R72" s="5">
        <v>1.3100000000000001E-2</v>
      </c>
      <c r="S72" s="4">
        <v>853256</v>
      </c>
      <c r="T72" s="4">
        <f t="shared" si="9"/>
        <v>542962.19999999995</v>
      </c>
      <c r="U72" s="4">
        <f t="shared" si="10"/>
        <v>354912</v>
      </c>
      <c r="V72" s="5">
        <v>2.7400000000000001E-2</v>
      </c>
    </row>
    <row r="73" spans="1:22" x14ac:dyDescent="0.2">
      <c r="A73" s="16" t="s">
        <v>228</v>
      </c>
      <c r="B73" s="4">
        <v>93200</v>
      </c>
      <c r="C73" s="4">
        <v>49300</v>
      </c>
      <c r="D73" s="4">
        <v>43900</v>
      </c>
      <c r="E73" s="4">
        <v>1162740000</v>
      </c>
      <c r="F73" s="4">
        <f t="shared" si="8"/>
        <v>23785318590</v>
      </c>
      <c r="R73" s="5">
        <v>4.07E-2</v>
      </c>
      <c r="S73" s="4">
        <v>1301405</v>
      </c>
      <c r="T73" s="4">
        <f t="shared" si="9"/>
        <v>429724.5</v>
      </c>
      <c r="U73" s="4">
        <f t="shared" si="10"/>
        <v>354912</v>
      </c>
      <c r="V73" s="5">
        <v>4.0300000000000002E-2</v>
      </c>
    </row>
    <row r="74" spans="1:22" x14ac:dyDescent="0.2">
      <c r="A74" s="16" t="s">
        <v>227</v>
      </c>
      <c r="B74" s="4">
        <v>63200</v>
      </c>
      <c r="C74" s="4">
        <v>800</v>
      </c>
      <c r="D74" s="4">
        <v>62400</v>
      </c>
      <c r="E74" s="4">
        <v>1559570000</v>
      </c>
      <c r="F74" s="4">
        <f t="shared" si="8"/>
        <v>22622578590</v>
      </c>
      <c r="R74" s="5">
        <v>6.8199999999999997E-2</v>
      </c>
      <c r="S74" s="4">
        <v>1434408</v>
      </c>
      <c r="T74" s="4">
        <f t="shared" si="9"/>
        <v>318990.8</v>
      </c>
      <c r="U74" s="4">
        <f t="shared" si="10"/>
        <v>68303</v>
      </c>
      <c r="V74" s="5">
        <v>6.3899999999999998E-2</v>
      </c>
    </row>
    <row r="75" spans="1:22" x14ac:dyDescent="0.2">
      <c r="A75" s="16" t="s">
        <v>221</v>
      </c>
      <c r="B75" s="4">
        <v>53900</v>
      </c>
      <c r="C75" s="4">
        <v>0</v>
      </c>
      <c r="D75" s="4">
        <v>53900</v>
      </c>
      <c r="E75" s="4">
        <v>1293610000</v>
      </c>
      <c r="F75" s="4">
        <f t="shared" si="8"/>
        <v>21063008590</v>
      </c>
      <c r="R75" s="5">
        <v>1.47E-2</v>
      </c>
      <c r="S75" s="4">
        <v>354912</v>
      </c>
      <c r="T75" s="4">
        <f t="shared" si="9"/>
        <v>298044.5</v>
      </c>
      <c r="U75" s="4">
        <f t="shared" si="10"/>
        <v>68303</v>
      </c>
      <c r="V75" s="5">
        <v>3.0699999999999998E-2</v>
      </c>
    </row>
    <row r="76" spans="1:22" x14ac:dyDescent="0.2">
      <c r="A76" s="16" t="s">
        <v>212</v>
      </c>
      <c r="B76" s="4">
        <v>138000</v>
      </c>
      <c r="C76" s="4">
        <v>9000</v>
      </c>
      <c r="D76" s="4">
        <v>129000</v>
      </c>
      <c r="E76" s="4">
        <v>3115290000</v>
      </c>
      <c r="F76" s="4">
        <f t="shared" si="8"/>
        <v>19769398590</v>
      </c>
      <c r="R76" s="5">
        <v>-2.4500000000000001E-2</v>
      </c>
      <c r="S76" s="4">
        <v>370202</v>
      </c>
      <c r="T76" s="4">
        <f t="shared" si="9"/>
        <v>290660.59999999998</v>
      </c>
      <c r="U76" s="4">
        <f t="shared" si="10"/>
        <v>68303</v>
      </c>
      <c r="V76" s="5">
        <v>3.4500000000000003E-2</v>
      </c>
    </row>
    <row r="77" spans="1:22" x14ac:dyDescent="0.2">
      <c r="A77" s="16" t="s">
        <v>211</v>
      </c>
      <c r="B77" s="4">
        <v>158500</v>
      </c>
      <c r="C77" s="4">
        <v>35500</v>
      </c>
      <c r="D77" s="4">
        <v>123000</v>
      </c>
      <c r="E77" s="4">
        <v>2982660000</v>
      </c>
      <c r="F77" s="4">
        <f t="shared" si="8"/>
        <v>16654108590</v>
      </c>
      <c r="R77" s="5">
        <v>2.7400000000000001E-2</v>
      </c>
      <c r="S77" s="4">
        <v>1020774</v>
      </c>
      <c r="T77" s="4">
        <f t="shared" si="9"/>
        <v>238852.1</v>
      </c>
      <c r="U77" s="4">
        <f t="shared" si="10"/>
        <v>68303</v>
      </c>
      <c r="V77" s="5">
        <v>4.8000000000000001E-2</v>
      </c>
    </row>
    <row r="78" spans="1:22" x14ac:dyDescent="0.2">
      <c r="A78" s="16" t="s">
        <v>210</v>
      </c>
      <c r="B78" s="4">
        <v>14000</v>
      </c>
      <c r="C78" s="4">
        <v>9810</v>
      </c>
      <c r="D78" s="4">
        <v>4190</v>
      </c>
      <c r="E78" s="4">
        <v>99300000</v>
      </c>
      <c r="F78" s="4">
        <f t="shared" si="8"/>
        <v>13671448590</v>
      </c>
      <c r="R78" s="5">
        <v>3.04E-2</v>
      </c>
      <c r="S78" s="4">
        <v>457721</v>
      </c>
      <c r="T78" s="4">
        <f t="shared" si="9"/>
        <v>200760.1</v>
      </c>
      <c r="U78" s="4">
        <f t="shared" si="10"/>
        <v>68303</v>
      </c>
      <c r="V78" s="5">
        <v>3.56E-2</v>
      </c>
    </row>
    <row r="79" spans="1:22" x14ac:dyDescent="0.2">
      <c r="A79" s="16" t="s">
        <v>209</v>
      </c>
      <c r="B79" s="4">
        <v>6500</v>
      </c>
      <c r="C79" s="4">
        <v>0</v>
      </c>
      <c r="D79" s="4">
        <v>6500</v>
      </c>
      <c r="E79" s="4">
        <v>150440000</v>
      </c>
      <c r="F79" s="4">
        <f t="shared" si="8"/>
        <v>13572148590</v>
      </c>
      <c r="R79" s="5">
        <v>0</v>
      </c>
      <c r="S79" s="4">
        <v>68303</v>
      </c>
      <c r="T79" s="4">
        <f t="shared" si="9"/>
        <v>209290.8</v>
      </c>
      <c r="U79" s="4">
        <f t="shared" si="10"/>
        <v>125572</v>
      </c>
      <c r="V79" s="5">
        <v>6.5000000000000006E-3</v>
      </c>
    </row>
    <row r="80" spans="1:22" x14ac:dyDescent="0.2">
      <c r="A80" s="16" t="s">
        <v>208</v>
      </c>
      <c r="B80" s="4">
        <v>13100</v>
      </c>
      <c r="C80" s="4">
        <v>3000</v>
      </c>
      <c r="D80" s="4">
        <v>10100</v>
      </c>
      <c r="E80" s="4">
        <v>234810000</v>
      </c>
      <c r="F80" s="4">
        <f t="shared" si="8"/>
        <v>13421708590</v>
      </c>
      <c r="R80" s="5">
        <v>-8.5000000000000006E-3</v>
      </c>
      <c r="S80" s="4">
        <v>152118</v>
      </c>
      <c r="T80" s="4">
        <f t="shared" si="9"/>
        <v>206375</v>
      </c>
      <c r="U80" s="4">
        <f t="shared" si="10"/>
        <v>125572</v>
      </c>
      <c r="V80" s="5">
        <v>2.12E-2</v>
      </c>
    </row>
    <row r="81" spans="1:22" x14ac:dyDescent="0.2">
      <c r="A81" s="16" t="s">
        <v>207</v>
      </c>
      <c r="B81" s="4">
        <v>1800</v>
      </c>
      <c r="C81" s="4">
        <v>100</v>
      </c>
      <c r="D81" s="4">
        <v>1700</v>
      </c>
      <c r="E81" s="4">
        <v>39660000</v>
      </c>
      <c r="F81" s="4">
        <f t="shared" si="8"/>
        <v>13186898590</v>
      </c>
      <c r="R81" s="5">
        <v>-1.06E-2</v>
      </c>
      <c r="S81" s="4">
        <v>125572</v>
      </c>
      <c r="T81" s="4">
        <f t="shared" si="9"/>
        <v>202663.9</v>
      </c>
      <c r="U81" s="4">
        <f t="shared" si="10"/>
        <v>144207</v>
      </c>
      <c r="V81" s="5">
        <v>1.49E-2</v>
      </c>
    </row>
    <row r="82" spans="1:22" x14ac:dyDescent="0.2">
      <c r="A82" s="16" t="s">
        <v>206</v>
      </c>
      <c r="B82" s="4">
        <v>6300</v>
      </c>
      <c r="C82" s="4">
        <v>10600</v>
      </c>
      <c r="D82" s="4">
        <v>-4300</v>
      </c>
      <c r="E82" s="4">
        <v>-101380000</v>
      </c>
      <c r="F82" s="4">
        <f t="shared" si="8"/>
        <v>13147238590</v>
      </c>
      <c r="R82" s="5">
        <v>-4.1999999999999997E-3</v>
      </c>
      <c r="S82" s="4">
        <v>144207</v>
      </c>
      <c r="T82" s="4">
        <f t="shared" si="9"/>
        <v>197820.1</v>
      </c>
      <c r="U82" s="4">
        <f t="shared" si="10"/>
        <v>145449</v>
      </c>
      <c r="V82" s="5">
        <v>2.3199999999999998E-2</v>
      </c>
    </row>
    <row r="83" spans="1:22" x14ac:dyDescent="0.2">
      <c r="A83" s="16" t="s">
        <v>205</v>
      </c>
      <c r="B83" s="4">
        <v>9600</v>
      </c>
      <c r="C83" s="4">
        <v>5000</v>
      </c>
      <c r="D83" s="4">
        <v>4600</v>
      </c>
      <c r="E83" s="4">
        <v>109000000</v>
      </c>
      <c r="F83" s="4">
        <f t="shared" si="8"/>
        <v>13248618590</v>
      </c>
      <c r="R83" s="5">
        <v>-2.0999999999999999E-3</v>
      </c>
      <c r="S83" s="4">
        <v>169028</v>
      </c>
      <c r="T83" s="4">
        <f t="shared" si="9"/>
        <v>193741.7</v>
      </c>
      <c r="U83" s="4">
        <f t="shared" si="10"/>
        <v>76801</v>
      </c>
      <c r="V83" s="5">
        <v>1.2699999999999999E-2</v>
      </c>
    </row>
    <row r="84" spans="1:22" x14ac:dyDescent="0.2">
      <c r="A84" s="16" t="s">
        <v>204</v>
      </c>
      <c r="B84" s="4">
        <v>126500</v>
      </c>
      <c r="C84" s="4">
        <v>0</v>
      </c>
      <c r="D84" s="4">
        <v>126500</v>
      </c>
      <c r="E84" s="4">
        <v>2985390000</v>
      </c>
      <c r="F84" s="4">
        <f t="shared" si="8"/>
        <v>13139618590</v>
      </c>
      <c r="R84" s="5">
        <v>2.2000000000000001E-3</v>
      </c>
      <c r="S84" s="4">
        <v>327071</v>
      </c>
      <c r="T84" s="4">
        <f t="shared" si="9"/>
        <v>190540.3</v>
      </c>
      <c r="U84" s="4">
        <f t="shared" si="10"/>
        <v>76801</v>
      </c>
      <c r="V84" s="5">
        <v>2.3199999999999998E-2</v>
      </c>
    </row>
    <row r="85" spans="1:22" x14ac:dyDescent="0.2">
      <c r="A85" s="16" t="s">
        <v>203</v>
      </c>
      <c r="B85" s="4">
        <v>10200</v>
      </c>
      <c r="C85" s="4">
        <v>0</v>
      </c>
      <c r="D85" s="4">
        <v>10200</v>
      </c>
      <c r="E85" s="4">
        <v>241590000</v>
      </c>
      <c r="F85" s="4">
        <f t="shared" si="8"/>
        <v>10154228590</v>
      </c>
      <c r="R85" s="5">
        <v>-2.0999999999999999E-3</v>
      </c>
      <c r="S85" s="4">
        <v>145449</v>
      </c>
      <c r="T85" s="4">
        <f t="shared" si="9"/>
        <v>187054.7</v>
      </c>
      <c r="U85" s="4">
        <f t="shared" si="10"/>
        <v>76801</v>
      </c>
      <c r="V85" s="5">
        <v>8.5000000000000006E-3</v>
      </c>
    </row>
    <row r="86" spans="1:22" x14ac:dyDescent="0.2">
      <c r="A86" s="16" t="s">
        <v>202</v>
      </c>
      <c r="B86" s="4">
        <v>152100</v>
      </c>
      <c r="C86" s="4">
        <v>3300</v>
      </c>
      <c r="D86" s="4">
        <v>148800</v>
      </c>
      <c r="E86" s="4">
        <v>3523940000</v>
      </c>
      <c r="F86" s="4">
        <f t="shared" si="8"/>
        <v>9912638590</v>
      </c>
      <c r="R86" s="5">
        <v>1.29E-2</v>
      </c>
      <c r="S86" s="4">
        <v>296363</v>
      </c>
      <c r="T86" s="4">
        <f t="shared" si="9"/>
        <v>164270.20000000001</v>
      </c>
      <c r="U86" s="4">
        <f t="shared" si="10"/>
        <v>76801</v>
      </c>
      <c r="V86" s="5">
        <v>1.4800000000000001E-2</v>
      </c>
    </row>
    <row r="87" spans="1:22" x14ac:dyDescent="0.2">
      <c r="A87" s="16" t="s">
        <v>201</v>
      </c>
      <c r="B87" s="4">
        <v>19100</v>
      </c>
      <c r="C87" s="4">
        <v>35000</v>
      </c>
      <c r="D87" s="4">
        <v>-15900</v>
      </c>
      <c r="E87" s="4">
        <v>-374570000</v>
      </c>
      <c r="F87" s="4">
        <f t="shared" si="8"/>
        <v>6388698590</v>
      </c>
      <c r="R87" s="5">
        <v>1.3000000000000001E-2</v>
      </c>
      <c r="S87" s="4">
        <v>502689</v>
      </c>
      <c r="T87" s="4">
        <f t="shared" si="9"/>
        <v>125716.9</v>
      </c>
      <c r="U87" s="4">
        <f t="shared" si="10"/>
        <v>76801</v>
      </c>
      <c r="V87" s="5">
        <v>2.53E-2</v>
      </c>
    </row>
    <row r="88" spans="1:22" x14ac:dyDescent="0.2">
      <c r="A88" s="16" t="s">
        <v>200</v>
      </c>
      <c r="B88" s="4">
        <v>10000</v>
      </c>
      <c r="C88" s="4">
        <v>100</v>
      </c>
      <c r="D88" s="4">
        <v>9900</v>
      </c>
      <c r="E88" s="4">
        <v>225750000</v>
      </c>
      <c r="F88" s="4">
        <f t="shared" si="8"/>
        <v>6763268590</v>
      </c>
      <c r="R88" s="5">
        <v>1.32E-2</v>
      </c>
      <c r="S88" s="4">
        <v>76801</v>
      </c>
      <c r="T88" s="4">
        <f t="shared" si="9"/>
        <v>132656.9</v>
      </c>
      <c r="U88" s="4">
        <f t="shared" si="10"/>
        <v>88461</v>
      </c>
      <c r="V88" s="5">
        <v>1.7399999999999999E-2</v>
      </c>
    </row>
    <row r="89" spans="1:22" x14ac:dyDescent="0.2">
      <c r="A89" s="16" t="s">
        <v>199</v>
      </c>
      <c r="B89" s="4">
        <v>13000</v>
      </c>
      <c r="C89" s="4">
        <v>21900</v>
      </c>
      <c r="D89" s="4">
        <v>-8900</v>
      </c>
      <c r="E89" s="4">
        <v>-200100000</v>
      </c>
      <c r="F89" s="4">
        <f t="shared" si="8"/>
        <v>6537518590</v>
      </c>
      <c r="R89" s="5">
        <v>-1.5100000000000001E-2</v>
      </c>
      <c r="S89" s="4">
        <v>153610</v>
      </c>
      <c r="T89" s="4">
        <f t="shared" si="9"/>
        <v>128990.39999999999</v>
      </c>
      <c r="U89" s="4">
        <f t="shared" si="10"/>
        <v>88461</v>
      </c>
      <c r="V89" s="5">
        <v>1.52E-2</v>
      </c>
    </row>
    <row r="90" spans="1:22" x14ac:dyDescent="0.2">
      <c r="A90" s="16" t="s">
        <v>198</v>
      </c>
      <c r="B90" s="4">
        <v>37500</v>
      </c>
      <c r="C90" s="4">
        <v>500</v>
      </c>
      <c r="D90" s="4">
        <v>37000</v>
      </c>
      <c r="E90" s="4">
        <v>853950000</v>
      </c>
      <c r="F90" s="4">
        <f t="shared" si="8"/>
        <v>6737618590</v>
      </c>
      <c r="R90" s="5">
        <v>6.6E-3</v>
      </c>
      <c r="S90" s="4">
        <v>122960</v>
      </c>
      <c r="T90" s="4">
        <f t="shared" si="9"/>
        <v>139537.4</v>
      </c>
      <c r="U90" s="4">
        <f t="shared" si="10"/>
        <v>88461</v>
      </c>
      <c r="V90" s="5">
        <v>8.6999999999999994E-3</v>
      </c>
    </row>
    <row r="91" spans="1:22" x14ac:dyDescent="0.2">
      <c r="A91" s="16" t="s">
        <v>197</v>
      </c>
      <c r="B91" s="4">
        <v>37200</v>
      </c>
      <c r="C91" s="4">
        <v>700</v>
      </c>
      <c r="D91" s="4">
        <v>36500</v>
      </c>
      <c r="E91" s="4">
        <v>837940000</v>
      </c>
      <c r="F91" s="4">
        <f t="shared" si="8"/>
        <v>5883668590</v>
      </c>
      <c r="R91" s="5">
        <v>4.4000000000000003E-3</v>
      </c>
      <c r="S91" s="4">
        <v>88461</v>
      </c>
      <c r="T91" s="4">
        <f t="shared" si="9"/>
        <v>146261.29999999999</v>
      </c>
      <c r="U91" s="4">
        <f t="shared" si="10"/>
        <v>68518</v>
      </c>
      <c r="V91" s="5">
        <v>2.1600000000000001E-2</v>
      </c>
    </row>
    <row r="92" spans="1:22" x14ac:dyDescent="0.2">
      <c r="A92" s="16" t="s">
        <v>196</v>
      </c>
      <c r="B92" s="4">
        <v>6200</v>
      </c>
      <c r="C92" s="4">
        <v>8010</v>
      </c>
      <c r="D92" s="4">
        <v>-1810</v>
      </c>
      <c r="E92" s="4">
        <v>-41110000</v>
      </c>
      <c r="F92" s="4">
        <f t="shared" si="8"/>
        <v>5045728590</v>
      </c>
      <c r="R92" s="5">
        <v>-2.0999999999999999E-3</v>
      </c>
      <c r="S92" s="4">
        <v>95769</v>
      </c>
      <c r="T92" s="4">
        <f t="shared" si="9"/>
        <v>148615</v>
      </c>
      <c r="U92" s="4">
        <f t="shared" si="10"/>
        <v>68518</v>
      </c>
      <c r="V92" s="5">
        <v>1.7399999999999999E-2</v>
      </c>
    </row>
    <row r="93" spans="1:22" x14ac:dyDescent="0.2">
      <c r="A93" s="16" t="s">
        <v>195</v>
      </c>
      <c r="B93" s="4">
        <v>6100</v>
      </c>
      <c r="C93" s="4">
        <v>1400</v>
      </c>
      <c r="D93" s="4">
        <v>4700</v>
      </c>
      <c r="E93" s="4">
        <v>107730000</v>
      </c>
      <c r="F93" s="4">
        <f t="shared" si="8"/>
        <v>5086838590</v>
      </c>
      <c r="R93" s="5">
        <v>-4.3E-3</v>
      </c>
      <c r="S93" s="4">
        <v>128244</v>
      </c>
      <c r="T93" s="4">
        <f t="shared" si="9"/>
        <v>157521</v>
      </c>
      <c r="U93" s="4">
        <f t="shared" si="10"/>
        <v>68518</v>
      </c>
      <c r="V93" s="5">
        <v>1.52E-2</v>
      </c>
    </row>
    <row r="94" spans="1:22" x14ac:dyDescent="0.2">
      <c r="A94" s="16" t="s">
        <v>194</v>
      </c>
      <c r="B94" s="4">
        <v>20000</v>
      </c>
      <c r="C94" s="4">
        <v>0</v>
      </c>
      <c r="D94" s="4">
        <v>20000</v>
      </c>
      <c r="E94" s="4">
        <v>463310000</v>
      </c>
      <c r="F94" s="4">
        <f t="shared" si="8"/>
        <v>4979108590</v>
      </c>
      <c r="R94" s="5">
        <v>0</v>
      </c>
      <c r="S94" s="4">
        <v>295057</v>
      </c>
      <c r="T94" s="4">
        <f t="shared" si="9"/>
        <v>152840.9</v>
      </c>
      <c r="U94" s="4">
        <f t="shared" si="10"/>
        <v>68518</v>
      </c>
      <c r="V94" s="5">
        <v>1.29E-2</v>
      </c>
    </row>
    <row r="95" spans="1:22" x14ac:dyDescent="0.2">
      <c r="A95" s="16" t="s">
        <v>193</v>
      </c>
      <c r="B95" s="4">
        <v>6400</v>
      </c>
      <c r="C95" s="4">
        <v>100</v>
      </c>
      <c r="D95" s="4">
        <v>6300</v>
      </c>
      <c r="E95" s="4">
        <v>145230000</v>
      </c>
      <c r="F95" s="4">
        <f t="shared" si="8"/>
        <v>4515798590</v>
      </c>
      <c r="R95" s="5">
        <v>-2.0999999999999999E-3</v>
      </c>
      <c r="S95" s="4">
        <v>110593</v>
      </c>
      <c r="T95" s="4">
        <f t="shared" si="9"/>
        <v>160171.9</v>
      </c>
      <c r="U95" s="4">
        <f t="shared" si="10"/>
        <v>68518</v>
      </c>
      <c r="V95" s="5">
        <v>6.5000000000000006E-3</v>
      </c>
    </row>
    <row r="96" spans="1:22" x14ac:dyDescent="0.2">
      <c r="A96" s="16" t="s">
        <v>192</v>
      </c>
      <c r="B96" s="4">
        <v>9600</v>
      </c>
      <c r="C96" s="4">
        <v>0</v>
      </c>
      <c r="D96" s="4">
        <v>9600</v>
      </c>
      <c r="E96" s="4">
        <v>221490000</v>
      </c>
      <c r="F96" s="4">
        <f t="shared" si="8"/>
        <v>4370568590</v>
      </c>
      <c r="R96" s="5">
        <v>0</v>
      </c>
      <c r="S96" s="4">
        <v>68518</v>
      </c>
      <c r="T96" s="4">
        <f t="shared" si="9"/>
        <v>168591.1</v>
      </c>
      <c r="U96" s="4">
        <f t="shared" si="10"/>
        <v>116945</v>
      </c>
      <c r="V96" s="5">
        <v>1.0800000000000001E-2</v>
      </c>
    </row>
    <row r="97" spans="1:22" x14ac:dyDescent="0.2">
      <c r="A97" s="16" t="s">
        <v>191</v>
      </c>
      <c r="B97" s="4">
        <v>6100</v>
      </c>
      <c r="C97" s="4">
        <v>3300</v>
      </c>
      <c r="D97" s="4">
        <v>2800</v>
      </c>
      <c r="E97" s="4">
        <v>64240000</v>
      </c>
      <c r="F97" s="4">
        <f t="shared" si="8"/>
        <v>4149078590</v>
      </c>
      <c r="R97" s="5">
        <v>0</v>
      </c>
      <c r="S97" s="4">
        <v>117156</v>
      </c>
      <c r="T97" s="4">
        <f t="shared" si="9"/>
        <v>163980.5</v>
      </c>
      <c r="U97" s="4">
        <f t="shared" si="10"/>
        <v>116945</v>
      </c>
      <c r="V97" s="5">
        <v>2.7999999999999997E-2</v>
      </c>
    </row>
    <row r="98" spans="1:22" x14ac:dyDescent="0.2">
      <c r="A98" s="16" t="s">
        <v>190</v>
      </c>
      <c r="B98" s="4">
        <v>3600</v>
      </c>
      <c r="C98" s="4">
        <v>5800</v>
      </c>
      <c r="D98" s="4">
        <v>-2200</v>
      </c>
      <c r="E98" s="4">
        <v>-50380000</v>
      </c>
      <c r="F98" s="4">
        <f t="shared" si="8"/>
        <v>4084838590</v>
      </c>
      <c r="R98" s="5">
        <v>4.4000000000000003E-3</v>
      </c>
      <c r="S98" s="4">
        <v>146201</v>
      </c>
      <c r="T98" s="4">
        <f t="shared" si="9"/>
        <v>158382</v>
      </c>
      <c r="U98" s="4">
        <f t="shared" si="10"/>
        <v>116945</v>
      </c>
      <c r="V98" s="5">
        <v>2.7900000000000001E-2</v>
      </c>
    </row>
    <row r="99" spans="1:22" x14ac:dyDescent="0.2">
      <c r="A99" s="16" t="s">
        <v>189</v>
      </c>
      <c r="B99" s="4">
        <v>2700</v>
      </c>
      <c r="C99" s="4">
        <v>0</v>
      </c>
      <c r="D99" s="4">
        <v>2700</v>
      </c>
      <c r="E99" s="4">
        <v>61410000</v>
      </c>
      <c r="F99" s="4">
        <f t="shared" si="8"/>
        <v>4135218590</v>
      </c>
      <c r="R99" s="5">
        <v>8.8000000000000005E-3</v>
      </c>
      <c r="S99" s="4">
        <v>116945</v>
      </c>
      <c r="T99" s="4">
        <f t="shared" si="9"/>
        <v>158658.29999999999</v>
      </c>
      <c r="U99" s="4">
        <f t="shared" si="10"/>
        <v>119306</v>
      </c>
      <c r="V99" s="5">
        <v>1.3100000000000001E-2</v>
      </c>
    </row>
    <row r="100" spans="1:22" x14ac:dyDescent="0.2">
      <c r="A100" s="16" t="s">
        <v>188</v>
      </c>
      <c r="B100" s="4">
        <v>6300</v>
      </c>
      <c r="C100" s="4">
        <v>8</v>
      </c>
      <c r="D100" s="4">
        <v>6292</v>
      </c>
      <c r="E100" s="4">
        <v>144530000</v>
      </c>
      <c r="F100" s="4">
        <f t="shared" si="8"/>
        <v>4073808590</v>
      </c>
      <c r="R100" s="5">
        <v>0</v>
      </c>
      <c r="S100" s="4">
        <v>228430</v>
      </c>
      <c r="T100" s="4">
        <f t="shared" si="9"/>
        <v>154969.20000000001</v>
      </c>
      <c r="U100" s="4">
        <f t="shared" si="10"/>
        <v>119306</v>
      </c>
      <c r="V100" s="5">
        <v>1.09E-2</v>
      </c>
    </row>
    <row r="101" spans="1:22" x14ac:dyDescent="0.2">
      <c r="A101" s="16" t="s">
        <v>187</v>
      </c>
      <c r="B101" s="4">
        <v>3300</v>
      </c>
      <c r="C101" s="4">
        <v>200</v>
      </c>
      <c r="D101" s="4">
        <v>3100</v>
      </c>
      <c r="E101" s="4">
        <v>70030000</v>
      </c>
      <c r="F101" s="4">
        <f t="shared" si="8"/>
        <v>3929278590</v>
      </c>
      <c r="R101" s="5">
        <v>1.34E-2</v>
      </c>
      <c r="S101" s="4">
        <v>155700</v>
      </c>
      <c r="T101" s="4">
        <f t="shared" si="9"/>
        <v>181014.7</v>
      </c>
      <c r="U101" s="4">
        <f t="shared" si="10"/>
        <v>119306</v>
      </c>
      <c r="V101" s="5">
        <v>2.41E-2</v>
      </c>
    </row>
    <row r="102" spans="1:22" x14ac:dyDescent="0.2">
      <c r="A102" s="16" t="s">
        <v>186</v>
      </c>
      <c r="B102" s="4">
        <v>0</v>
      </c>
      <c r="C102" s="4">
        <v>800</v>
      </c>
      <c r="D102" s="4">
        <v>-800</v>
      </c>
      <c r="E102" s="4">
        <v>-17840000</v>
      </c>
      <c r="F102" s="4">
        <f t="shared" si="8"/>
        <v>3859248590</v>
      </c>
      <c r="R102" s="5">
        <v>-2.2000000000000001E-3</v>
      </c>
      <c r="S102" s="4">
        <v>119306</v>
      </c>
      <c r="T102" s="4">
        <f>AVERAGE(S103:S112)</f>
        <v>176025.7</v>
      </c>
      <c r="U102" s="4">
        <f t="shared" si="10"/>
        <v>71050</v>
      </c>
      <c r="V102" s="5">
        <v>1.11E-2</v>
      </c>
    </row>
    <row r="103" spans="1:22" x14ac:dyDescent="0.2">
      <c r="A103" s="16" t="s">
        <v>185</v>
      </c>
      <c r="B103" s="4">
        <v>74000</v>
      </c>
      <c r="C103" s="4">
        <v>200</v>
      </c>
      <c r="D103" s="4">
        <v>73800</v>
      </c>
      <c r="E103" s="4">
        <v>1664340000</v>
      </c>
      <c r="F103" s="4">
        <f t="shared" si="8"/>
        <v>3877088590</v>
      </c>
      <c r="R103" s="5">
        <v>2.3E-3</v>
      </c>
      <c r="S103" s="4">
        <v>217304</v>
      </c>
      <c r="U103" s="4">
        <f t="shared" si="10"/>
        <v>71050</v>
      </c>
      <c r="V103" s="5">
        <v>1.3300000000000001E-2</v>
      </c>
    </row>
    <row r="104" spans="1:22" x14ac:dyDescent="0.2">
      <c r="A104" s="16" t="s">
        <v>184</v>
      </c>
      <c r="B104" s="4">
        <v>200</v>
      </c>
      <c r="C104" s="4">
        <v>3500</v>
      </c>
      <c r="D104" s="4">
        <v>-3300</v>
      </c>
      <c r="E104" s="4">
        <v>-74220000</v>
      </c>
      <c r="F104" s="4">
        <f t="shared" si="8"/>
        <v>2212748590</v>
      </c>
      <c r="R104" s="5">
        <v>0</v>
      </c>
      <c r="S104" s="4">
        <v>248256</v>
      </c>
      <c r="U104" s="4">
        <f t="shared" si="10"/>
        <v>71050</v>
      </c>
      <c r="V104" s="5">
        <v>3.9699999999999999E-2</v>
      </c>
    </row>
    <row r="105" spans="1:22" x14ac:dyDescent="0.2">
      <c r="A105" s="16" t="s">
        <v>183</v>
      </c>
      <c r="B105" s="4">
        <v>5700</v>
      </c>
      <c r="C105" s="4">
        <v>0</v>
      </c>
      <c r="D105" s="4">
        <v>5700</v>
      </c>
      <c r="E105" s="4">
        <v>125650000</v>
      </c>
      <c r="F105" s="4">
        <f t="shared" si="8"/>
        <v>2286968590</v>
      </c>
      <c r="R105" s="5">
        <v>3.2199999999999999E-2</v>
      </c>
      <c r="S105" s="4">
        <v>183903</v>
      </c>
      <c r="U105" s="4">
        <f t="shared" si="10"/>
        <v>71050</v>
      </c>
      <c r="V105" s="5">
        <v>3.56E-2</v>
      </c>
    </row>
    <row r="106" spans="1:22" x14ac:dyDescent="0.2">
      <c r="A106" s="16" t="s">
        <v>182</v>
      </c>
      <c r="B106" s="4">
        <v>8000</v>
      </c>
      <c r="C106" s="4">
        <v>7400</v>
      </c>
      <c r="D106" s="4">
        <v>600</v>
      </c>
      <c r="E106" s="4">
        <v>13390000</v>
      </c>
      <c r="F106" s="4">
        <f t="shared" si="8"/>
        <v>2161318590</v>
      </c>
      <c r="R106" s="5">
        <v>-2.0199999999999999E-2</v>
      </c>
      <c r="S106" s="4">
        <v>152710</v>
      </c>
      <c r="U106" s="4">
        <f t="shared" si="10"/>
        <v>71050</v>
      </c>
      <c r="V106" s="5">
        <v>2.0299999999999999E-2</v>
      </c>
    </row>
    <row r="107" spans="1:22" x14ac:dyDescent="0.2">
      <c r="A107" s="16" t="s">
        <v>181</v>
      </c>
      <c r="B107" s="4">
        <v>4000</v>
      </c>
      <c r="C107" s="4">
        <v>10000</v>
      </c>
      <c r="D107" s="4">
        <v>-6000</v>
      </c>
      <c r="E107" s="4">
        <v>-133560000</v>
      </c>
      <c r="F107" s="4">
        <f t="shared" si="8"/>
        <v>2147928590</v>
      </c>
      <c r="R107" s="5">
        <v>-6.6E-3</v>
      </c>
      <c r="S107" s="4">
        <v>71050</v>
      </c>
      <c r="U107" s="4">
        <f>MIN(S108:S112)</f>
        <v>69416</v>
      </c>
      <c r="V107" s="5">
        <v>1.34E-2</v>
      </c>
    </row>
    <row r="108" spans="1:22" x14ac:dyDescent="0.2">
      <c r="A108" s="16" t="s">
        <v>180</v>
      </c>
      <c r="B108" s="4">
        <v>65000</v>
      </c>
      <c r="C108" s="4">
        <v>1500</v>
      </c>
      <c r="D108" s="4">
        <v>63500</v>
      </c>
      <c r="E108" s="4">
        <v>1420300000</v>
      </c>
      <c r="F108" s="4">
        <f t="shared" si="8"/>
        <v>2281488590</v>
      </c>
      <c r="R108" s="5">
        <v>0</v>
      </c>
      <c r="S108" s="4">
        <v>90216</v>
      </c>
      <c r="V108" s="5">
        <v>0.02</v>
      </c>
    </row>
    <row r="109" spans="1:22" x14ac:dyDescent="0.2">
      <c r="A109" s="16" t="s">
        <v>179</v>
      </c>
      <c r="B109" s="4">
        <v>2600</v>
      </c>
      <c r="C109" s="4">
        <v>0</v>
      </c>
      <c r="D109" s="4">
        <v>2600</v>
      </c>
      <c r="E109" s="4">
        <v>57560000</v>
      </c>
      <c r="F109" s="4">
        <f t="shared" si="8"/>
        <v>861188590</v>
      </c>
      <c r="R109" s="5">
        <v>2.76E-2</v>
      </c>
      <c r="S109" s="4">
        <v>119708</v>
      </c>
      <c r="V109" s="5">
        <v>2.9100000000000001E-2</v>
      </c>
    </row>
    <row r="110" spans="1:22" x14ac:dyDescent="0.2">
      <c r="A110" s="16" t="s">
        <v>178</v>
      </c>
      <c r="B110" s="4">
        <v>2800</v>
      </c>
      <c r="C110" s="4">
        <v>0</v>
      </c>
      <c r="D110" s="4">
        <v>2800</v>
      </c>
      <c r="E110" s="4">
        <v>59018590</v>
      </c>
      <c r="F110" s="4">
        <f t="shared" si="8"/>
        <v>803628590</v>
      </c>
      <c r="R110" s="5">
        <v>3.8100000000000002E-2</v>
      </c>
      <c r="S110" s="4">
        <v>191539</v>
      </c>
      <c r="V110" s="5">
        <v>6.2E-2</v>
      </c>
    </row>
    <row r="111" spans="1:22" x14ac:dyDescent="0.2">
      <c r="A111" s="16" t="s">
        <v>177</v>
      </c>
      <c r="B111" s="4">
        <v>9500</v>
      </c>
      <c r="C111" s="4">
        <v>200</v>
      </c>
      <c r="D111" s="4">
        <v>9300</v>
      </c>
      <c r="E111" s="4">
        <v>195980000</v>
      </c>
      <c r="F111" s="4">
        <f>E111+F112</f>
        <v>744610000</v>
      </c>
      <c r="R111" s="5">
        <v>-4.5400000000000003E-2</v>
      </c>
      <c r="S111" s="4">
        <v>416155</v>
      </c>
      <c r="V111" s="5">
        <v>5.8299999999999998E-2</v>
      </c>
    </row>
    <row r="112" spans="1:22" x14ac:dyDescent="0.2">
      <c r="A112" s="16" t="s">
        <v>176</v>
      </c>
      <c r="B112" s="4">
        <v>24700</v>
      </c>
      <c r="C112" s="4">
        <v>0</v>
      </c>
      <c r="D112" s="4">
        <v>24700</v>
      </c>
      <c r="E112" s="4">
        <v>548630000</v>
      </c>
      <c r="F112" s="4">
        <f>E112</f>
        <v>548630000</v>
      </c>
      <c r="R112" s="5">
        <v>-9.0000000000000011E-3</v>
      </c>
      <c r="S112" s="4">
        <v>69416</v>
      </c>
      <c r="V112" s="5">
        <v>4.0099999999999997E-2</v>
      </c>
    </row>
    <row r="113" spans="1:22" x14ac:dyDescent="0.2">
      <c r="A113" s="16"/>
      <c r="B113" s="4"/>
      <c r="C113" s="4"/>
      <c r="D113" s="4"/>
      <c r="E113" s="4"/>
      <c r="F113" s="4"/>
      <c r="L113" s="4"/>
      <c r="M113" s="4"/>
      <c r="N113" s="4"/>
      <c r="O113" s="4"/>
      <c r="P113" s="4"/>
      <c r="Q113" s="4"/>
      <c r="R113" s="5"/>
      <c r="S113" s="4"/>
      <c r="V113" s="5"/>
    </row>
    <row r="114" spans="1:22" x14ac:dyDescent="0.2">
      <c r="A114" s="16"/>
      <c r="B114" s="4"/>
      <c r="C114" s="4"/>
      <c r="D114" s="4"/>
      <c r="E114" s="4"/>
      <c r="F114" s="4"/>
      <c r="L114" s="4"/>
      <c r="M114" s="4"/>
      <c r="N114" s="4"/>
      <c r="O114" s="4"/>
      <c r="P114" s="4"/>
      <c r="Q114" s="4"/>
      <c r="R114" s="5"/>
      <c r="S114" s="4"/>
      <c r="V114" s="5"/>
    </row>
    <row r="115" spans="1:22" x14ac:dyDescent="0.2">
      <c r="A115" s="16"/>
      <c r="B115" s="4"/>
      <c r="C115" s="4"/>
      <c r="D115" s="4"/>
      <c r="E115" s="4"/>
      <c r="F115" s="4"/>
      <c r="L115" s="4"/>
      <c r="M115" s="4"/>
      <c r="N115" s="4"/>
      <c r="O115" s="4"/>
      <c r="P115" s="4"/>
      <c r="Q115" s="4"/>
      <c r="R115" s="5"/>
      <c r="S115" s="4"/>
      <c r="V115" s="5"/>
    </row>
    <row r="116" spans="1:22" x14ac:dyDescent="0.2">
      <c r="A116" s="16"/>
      <c r="B116" s="4"/>
      <c r="C116" s="4"/>
      <c r="D116" s="4"/>
      <c r="E116" s="4"/>
      <c r="F116" s="4"/>
      <c r="L116" s="4"/>
      <c r="M116" s="4"/>
      <c r="N116" s="4"/>
      <c r="O116" s="4"/>
      <c r="P116" s="4"/>
      <c r="Q116" s="4"/>
      <c r="R116" s="5"/>
      <c r="S116" s="4"/>
      <c r="V116" s="5"/>
    </row>
    <row r="117" spans="1:22" x14ac:dyDescent="0.2">
      <c r="A117" s="16"/>
      <c r="B117" s="4"/>
      <c r="C117" s="4"/>
      <c r="D117" s="4"/>
      <c r="E117" s="4"/>
      <c r="F117" s="4"/>
      <c r="L117" s="4"/>
      <c r="M117" s="4"/>
      <c r="N117" s="4"/>
      <c r="O117" s="4"/>
      <c r="P117" s="4"/>
      <c r="Q117" s="4"/>
      <c r="R117" s="5"/>
      <c r="S117" s="4"/>
      <c r="V117" s="5"/>
    </row>
    <row r="118" spans="1:22" x14ac:dyDescent="0.2">
      <c r="A118" s="16"/>
      <c r="B118" s="4"/>
      <c r="C118" s="4"/>
      <c r="D118" s="4"/>
      <c r="E118" s="4"/>
      <c r="F118" s="4"/>
      <c r="L118" s="4"/>
      <c r="M118" s="4"/>
      <c r="N118" s="4"/>
      <c r="O118" s="4"/>
      <c r="P118" s="4"/>
      <c r="Q118" s="4"/>
      <c r="R118" s="5"/>
      <c r="S118" s="4"/>
      <c r="V118" s="5"/>
    </row>
    <row r="119" spans="1:22" x14ac:dyDescent="0.2">
      <c r="A119" s="16"/>
      <c r="B119" s="4"/>
      <c r="C119" s="4"/>
      <c r="D119" s="4"/>
      <c r="E119" s="4"/>
      <c r="F119" s="4"/>
      <c r="L119" s="4"/>
      <c r="M119" s="4"/>
      <c r="N119" s="4"/>
      <c r="O119" s="4"/>
      <c r="P119" s="4"/>
      <c r="Q119" s="4"/>
      <c r="R119" s="5"/>
      <c r="S119" s="4"/>
      <c r="V119" s="5"/>
    </row>
    <row r="120" spans="1:22" x14ac:dyDescent="0.2">
      <c r="A120" s="16"/>
      <c r="B120" s="4"/>
      <c r="C120" s="4"/>
      <c r="D120" s="4"/>
      <c r="E120" s="4"/>
      <c r="F120" s="4"/>
      <c r="L120" s="4"/>
      <c r="M120" s="4"/>
      <c r="N120" s="4"/>
      <c r="O120" s="4"/>
      <c r="P120" s="4"/>
      <c r="Q120" s="4"/>
      <c r="R120" s="5"/>
      <c r="S120" s="4"/>
      <c r="V120" s="5"/>
    </row>
    <row r="121" spans="1:22" x14ac:dyDescent="0.2">
      <c r="A121" s="16"/>
      <c r="B121" s="4"/>
      <c r="C121" s="4"/>
      <c r="D121" s="4"/>
      <c r="E121" s="4"/>
      <c r="F121" s="4"/>
      <c r="R121" s="5"/>
      <c r="S121" s="4"/>
      <c r="V121" s="5"/>
    </row>
    <row r="122" spans="1:22" x14ac:dyDescent="0.2">
      <c r="A122" s="16"/>
      <c r="B122" s="4"/>
      <c r="C122" s="4"/>
      <c r="D122" s="4"/>
      <c r="E122" s="4"/>
      <c r="F122" s="4"/>
      <c r="R122" s="5"/>
      <c r="S122" s="4"/>
      <c r="V122" s="5"/>
    </row>
    <row r="123" spans="1:22" x14ac:dyDescent="0.2">
      <c r="A123" s="16"/>
      <c r="B123" s="4"/>
      <c r="C123" s="4"/>
      <c r="D123" s="4"/>
      <c r="E123" s="4"/>
      <c r="F123" s="4"/>
      <c r="R123" s="5"/>
      <c r="S123" s="4"/>
      <c r="V123" s="5"/>
    </row>
    <row r="124" spans="1:22" x14ac:dyDescent="0.2">
      <c r="A124" s="16"/>
      <c r="B124" s="4"/>
      <c r="C124" s="4"/>
      <c r="D124" s="4"/>
      <c r="E124" s="4"/>
      <c r="F124" s="4"/>
      <c r="R124" s="5"/>
      <c r="S124" s="4"/>
      <c r="V124" s="5"/>
    </row>
    <row r="125" spans="1:22" x14ac:dyDescent="0.2">
      <c r="A125" s="16"/>
      <c r="B125" s="4"/>
      <c r="C125" s="4"/>
      <c r="D125" s="4"/>
      <c r="E125" s="4"/>
      <c r="F125" s="4"/>
      <c r="R125" s="5"/>
      <c r="S125" s="4"/>
      <c r="V125" s="5"/>
    </row>
    <row r="126" spans="1:22" x14ac:dyDescent="0.2">
      <c r="A126" s="16"/>
      <c r="B126" s="4"/>
      <c r="C126" s="4"/>
      <c r="D126" s="4"/>
      <c r="E126" s="4"/>
      <c r="F126" s="4"/>
      <c r="R126" s="5"/>
      <c r="S126" s="4"/>
      <c r="V126" s="5"/>
    </row>
    <row r="127" spans="1:22" x14ac:dyDescent="0.2">
      <c r="A127" s="16"/>
      <c r="B127" s="4"/>
      <c r="C127" s="4"/>
      <c r="D127" s="4"/>
      <c r="E127" s="4"/>
      <c r="F127" s="4"/>
      <c r="R127" s="5"/>
      <c r="S127" s="4"/>
      <c r="V127" s="5"/>
    </row>
    <row r="128" spans="1:22" x14ac:dyDescent="0.2">
      <c r="A128" s="16"/>
      <c r="B128" s="4"/>
      <c r="C128" s="4"/>
      <c r="D128" s="4"/>
      <c r="E128" s="4"/>
      <c r="F128" s="4"/>
      <c r="R128" s="5"/>
      <c r="S128" s="4"/>
      <c r="V128" s="5"/>
    </row>
    <row r="129" spans="1:22" x14ac:dyDescent="0.2">
      <c r="A129" s="16"/>
      <c r="B129" s="4"/>
      <c r="C129" s="4"/>
      <c r="D129" s="4"/>
      <c r="E129" s="4"/>
      <c r="F129" s="4"/>
      <c r="R129" s="5"/>
      <c r="S129" s="4"/>
      <c r="V129" s="5"/>
    </row>
    <row r="130" spans="1:22" x14ac:dyDescent="0.2">
      <c r="A130" s="16"/>
      <c r="B130" s="4"/>
      <c r="C130" s="4"/>
      <c r="D130" s="4"/>
      <c r="E130" s="4"/>
      <c r="F130" s="4"/>
      <c r="R130" s="5"/>
      <c r="S130" s="4"/>
      <c r="V130" s="5"/>
    </row>
    <row r="131" spans="1:22" x14ac:dyDescent="0.2">
      <c r="A131" s="16"/>
      <c r="B131" s="4"/>
      <c r="C131" s="4"/>
      <c r="D131" s="4"/>
      <c r="E131" s="4"/>
      <c r="F131" s="4"/>
      <c r="R131" s="5"/>
      <c r="S131" s="4"/>
      <c r="V131" s="5"/>
    </row>
    <row r="132" spans="1:22" x14ac:dyDescent="0.2">
      <c r="A132" s="16"/>
      <c r="B132" s="4"/>
      <c r="C132" s="4"/>
      <c r="D132" s="4"/>
      <c r="E132" s="4"/>
      <c r="F132" s="4"/>
      <c r="R132" s="5"/>
      <c r="S132" s="4"/>
      <c r="V132" s="5"/>
    </row>
    <row r="133" spans="1:22" x14ac:dyDescent="0.2">
      <c r="A133" s="16"/>
      <c r="B133" s="4"/>
      <c r="C133" s="4"/>
      <c r="D133" s="4"/>
      <c r="E133" s="4"/>
      <c r="F133" s="4"/>
      <c r="R133" s="5"/>
      <c r="S133" s="4"/>
      <c r="V133" s="5"/>
    </row>
    <row r="134" spans="1:22" x14ac:dyDescent="0.2">
      <c r="A134" s="16"/>
      <c r="B134" s="4"/>
      <c r="C134" s="4"/>
      <c r="D134" s="4"/>
      <c r="E134" s="4"/>
      <c r="F134" s="4"/>
      <c r="R134" s="5"/>
      <c r="S134" s="4"/>
      <c r="V134" s="5"/>
    </row>
    <row r="135" spans="1:22" x14ac:dyDescent="0.2">
      <c r="A135" s="16"/>
      <c r="B135" s="4"/>
      <c r="C135" s="4"/>
      <c r="D135" s="4"/>
      <c r="E135" s="4"/>
      <c r="F135" s="4"/>
      <c r="R135" s="5"/>
      <c r="S135" s="4"/>
      <c r="V135" s="5"/>
    </row>
    <row r="136" spans="1:22" x14ac:dyDescent="0.2">
      <c r="A136" s="16"/>
      <c r="B136" s="4"/>
      <c r="C136" s="4"/>
      <c r="D136" s="4"/>
      <c r="E136" s="4"/>
      <c r="F136" s="4"/>
      <c r="R136" s="5"/>
      <c r="S136" s="4"/>
      <c r="V136" s="5"/>
    </row>
    <row r="137" spans="1:22" x14ac:dyDescent="0.2">
      <c r="A137" s="16"/>
      <c r="B137" s="4"/>
      <c r="C137" s="4"/>
      <c r="D137" s="4"/>
      <c r="E137" s="4"/>
      <c r="F137" s="4"/>
      <c r="R137" s="5"/>
      <c r="S137" s="4"/>
      <c r="V137" s="5"/>
    </row>
    <row r="138" spans="1:22" x14ac:dyDescent="0.2">
      <c r="A138" s="16"/>
      <c r="B138" s="4"/>
      <c r="C138" s="4"/>
      <c r="D138" s="4"/>
      <c r="E138" s="4"/>
      <c r="F138" s="4"/>
      <c r="R138" s="5"/>
      <c r="S138" s="4"/>
      <c r="V138" s="5"/>
    </row>
    <row r="139" spans="1:22" x14ac:dyDescent="0.2">
      <c r="A139" s="16"/>
      <c r="B139" s="4"/>
      <c r="C139" s="4"/>
      <c r="D139" s="4"/>
      <c r="E139" s="4"/>
      <c r="F139" s="4"/>
      <c r="R139" s="5"/>
      <c r="S139" s="4"/>
      <c r="V139" s="5"/>
    </row>
    <row r="140" spans="1:22" x14ac:dyDescent="0.2">
      <c r="A140" s="16"/>
      <c r="B140" s="4"/>
      <c r="C140" s="4"/>
      <c r="D140" s="4"/>
      <c r="E140" s="4"/>
      <c r="F140" s="4"/>
      <c r="R140" s="5"/>
      <c r="S140" s="4"/>
      <c r="V140" s="5"/>
    </row>
    <row r="141" spans="1:22" x14ac:dyDescent="0.2">
      <c r="A141" s="16"/>
      <c r="B141" s="4"/>
      <c r="C141" s="4"/>
      <c r="D141" s="4"/>
      <c r="E141" s="4"/>
      <c r="F141" s="4"/>
      <c r="R141" s="5"/>
      <c r="S141" s="4"/>
      <c r="V141" s="5"/>
    </row>
    <row r="142" spans="1:22" x14ac:dyDescent="0.2">
      <c r="A142" s="16"/>
      <c r="B142" s="4"/>
      <c r="C142" s="4"/>
      <c r="D142" s="4"/>
      <c r="E142" s="4"/>
      <c r="F142" s="4"/>
      <c r="R142" s="5"/>
      <c r="S142" s="4"/>
      <c r="V142" s="5"/>
    </row>
    <row r="143" spans="1:22" x14ac:dyDescent="0.2">
      <c r="A143" s="16"/>
      <c r="B143" s="4"/>
      <c r="C143" s="4"/>
      <c r="D143" s="4"/>
      <c r="E143" s="4"/>
      <c r="F143" s="4"/>
      <c r="R143" s="5"/>
      <c r="S143" s="4"/>
      <c r="V143" s="5"/>
    </row>
    <row r="144" spans="1:22" x14ac:dyDescent="0.2">
      <c r="A144" s="16"/>
      <c r="B144" s="4"/>
      <c r="C144" s="4"/>
      <c r="D144" s="4"/>
      <c r="E144" s="4"/>
      <c r="F144" s="4"/>
      <c r="R144" s="5"/>
      <c r="S144" s="4"/>
      <c r="V144" s="5"/>
    </row>
    <row r="145" spans="1:22" x14ac:dyDescent="0.2">
      <c r="A145" s="16"/>
      <c r="B145" s="4"/>
      <c r="C145" s="4"/>
      <c r="D145" s="4"/>
      <c r="E145" s="4"/>
      <c r="F145" s="4"/>
      <c r="R145" s="5"/>
      <c r="S145" s="4"/>
      <c r="V145" s="5"/>
    </row>
    <row r="146" spans="1:22" x14ac:dyDescent="0.2">
      <c r="A146" s="16"/>
      <c r="B146" s="4"/>
      <c r="C146" s="4"/>
      <c r="D146" s="4"/>
      <c r="E146" s="4"/>
      <c r="F146" s="4"/>
      <c r="R146" s="5"/>
      <c r="S146" s="4"/>
      <c r="V146" s="5"/>
    </row>
    <row r="147" spans="1:22" x14ac:dyDescent="0.2">
      <c r="A147" s="16"/>
      <c r="B147" s="4"/>
      <c r="C147" s="4"/>
      <c r="D147" s="4"/>
      <c r="E147" s="4"/>
      <c r="F147" s="4"/>
      <c r="R147" s="5"/>
      <c r="S147" s="4"/>
      <c r="V147" s="5"/>
    </row>
    <row r="148" spans="1:22" x14ac:dyDescent="0.2">
      <c r="A148" s="16"/>
      <c r="B148" s="4"/>
      <c r="C148" s="4"/>
      <c r="D148" s="4"/>
      <c r="E148" s="4"/>
      <c r="F148" s="4"/>
      <c r="R148" s="5"/>
      <c r="S148" s="4"/>
      <c r="V148" s="5"/>
    </row>
    <row r="149" spans="1:22" x14ac:dyDescent="0.2">
      <c r="A149" s="16"/>
      <c r="B149" s="4"/>
      <c r="C149" s="4"/>
      <c r="D149" s="4"/>
      <c r="E149" s="4"/>
      <c r="F149" s="4"/>
      <c r="R149" s="5"/>
      <c r="S149" s="4"/>
      <c r="V149" s="5"/>
    </row>
    <row r="150" spans="1:22" x14ac:dyDescent="0.2">
      <c r="A150" s="16"/>
      <c r="B150" s="4"/>
      <c r="C150" s="4"/>
      <c r="D150" s="4"/>
      <c r="E150" s="4"/>
      <c r="F150" s="4"/>
      <c r="R150" s="5"/>
      <c r="S150" s="4"/>
      <c r="V150" s="5"/>
    </row>
    <row r="151" spans="1:22" x14ac:dyDescent="0.2">
      <c r="A151" s="16"/>
      <c r="B151" s="4"/>
      <c r="C151" s="4"/>
      <c r="D151" s="4"/>
      <c r="E151" s="4"/>
      <c r="F151" s="4"/>
      <c r="R151" s="5"/>
      <c r="S151" s="4"/>
      <c r="V151" s="5"/>
    </row>
    <row r="152" spans="1:22" x14ac:dyDescent="0.2">
      <c r="A152" s="16"/>
      <c r="B152" s="4"/>
      <c r="C152" s="4"/>
      <c r="D152" s="4"/>
      <c r="E152" s="4"/>
      <c r="F152" s="4"/>
      <c r="R152" s="5"/>
      <c r="S152" s="4"/>
      <c r="V152" s="5"/>
    </row>
    <row r="153" spans="1:22" x14ac:dyDescent="0.2">
      <c r="A153" s="16"/>
      <c r="B153" s="4"/>
      <c r="C153" s="4"/>
      <c r="D153" s="4"/>
      <c r="E153" s="4"/>
      <c r="F153" s="4"/>
      <c r="R153" s="5"/>
      <c r="S153" s="4"/>
      <c r="V153" s="5"/>
    </row>
    <row r="154" spans="1:22" x14ac:dyDescent="0.2">
      <c r="A154" s="16"/>
      <c r="B154" s="4"/>
      <c r="C154" s="4"/>
      <c r="D154" s="4"/>
      <c r="E154" s="4"/>
      <c r="F154" s="4"/>
      <c r="R154" s="5"/>
      <c r="S154" s="4"/>
      <c r="V154" s="5"/>
    </row>
    <row r="155" spans="1:22" x14ac:dyDescent="0.2">
      <c r="A155" s="16"/>
      <c r="B155" s="4"/>
      <c r="C155" s="4"/>
      <c r="D155" s="4"/>
      <c r="E155" s="4"/>
      <c r="F155" s="4"/>
      <c r="R155" s="5"/>
      <c r="S155" s="4"/>
      <c r="V155" s="5"/>
    </row>
    <row r="156" spans="1:22" x14ac:dyDescent="0.2">
      <c r="A156" s="16"/>
      <c r="B156" s="4"/>
      <c r="C156" s="4"/>
      <c r="D156" s="4"/>
      <c r="E156" s="4"/>
      <c r="F156" s="4"/>
      <c r="R156" s="5"/>
      <c r="S156" s="4"/>
      <c r="V156" s="5"/>
    </row>
    <row r="157" spans="1:22" x14ac:dyDescent="0.2">
      <c r="A157" s="16"/>
      <c r="B157" s="4"/>
      <c r="C157" s="4"/>
      <c r="D157" s="4"/>
      <c r="E157" s="4"/>
      <c r="F157" s="4"/>
      <c r="R157" s="5"/>
      <c r="S157" s="4"/>
      <c r="V157" s="5"/>
    </row>
    <row r="158" spans="1:22" x14ac:dyDescent="0.2">
      <c r="A158" s="16"/>
      <c r="B158" s="4"/>
      <c r="C158" s="4"/>
      <c r="D158" s="4"/>
      <c r="E158" s="4"/>
      <c r="F158" s="4"/>
      <c r="R158" s="5"/>
      <c r="S158" s="4"/>
      <c r="V158" s="5"/>
    </row>
    <row r="159" spans="1:22" x14ac:dyDescent="0.2">
      <c r="A159" s="16"/>
      <c r="B159" s="4"/>
      <c r="C159" s="4"/>
      <c r="D159" s="4"/>
      <c r="E159" s="4"/>
      <c r="F159" s="4"/>
      <c r="R159" s="5"/>
      <c r="S159" s="4"/>
      <c r="V159" s="5"/>
    </row>
    <row r="160" spans="1:22" x14ac:dyDescent="0.2">
      <c r="A160" s="16"/>
      <c r="B160" s="4"/>
      <c r="C160" s="4"/>
      <c r="D160" s="4"/>
      <c r="E160" s="4"/>
      <c r="F160" s="4"/>
      <c r="R160" s="5"/>
      <c r="S160" s="4"/>
      <c r="V160" s="5"/>
    </row>
    <row r="161" spans="1:22" x14ac:dyDescent="0.2">
      <c r="A161" s="16"/>
      <c r="B161" s="4"/>
      <c r="C161" s="4"/>
      <c r="D161" s="4"/>
      <c r="E161" s="4"/>
      <c r="F161" s="4"/>
      <c r="R161" s="5"/>
      <c r="S161" s="4"/>
      <c r="V161" s="5"/>
    </row>
    <row r="162" spans="1:22" x14ac:dyDescent="0.2">
      <c r="A162" s="16"/>
      <c r="B162" s="4"/>
      <c r="C162" s="4"/>
      <c r="D162" s="4"/>
      <c r="E162" s="4"/>
      <c r="F162" s="4"/>
      <c r="R162" s="5"/>
      <c r="S162" s="4"/>
      <c r="V162" s="5"/>
    </row>
    <row r="163" spans="1:22" x14ac:dyDescent="0.2">
      <c r="A163" s="16"/>
      <c r="B163" s="4"/>
      <c r="C163" s="4"/>
      <c r="D163" s="4"/>
      <c r="E163" s="4"/>
      <c r="F163" s="4"/>
      <c r="R163" s="5"/>
      <c r="S163" s="4"/>
      <c r="V163" s="5"/>
    </row>
    <row r="164" spans="1:22" x14ac:dyDescent="0.2">
      <c r="A164" s="16"/>
      <c r="B164" s="4"/>
      <c r="C164" s="4"/>
      <c r="D164" s="4"/>
      <c r="E164" s="4"/>
      <c r="F164" s="4"/>
      <c r="R164" s="5"/>
      <c r="S164" s="4"/>
      <c r="V164" s="5"/>
    </row>
    <row r="165" spans="1:22" x14ac:dyDescent="0.2">
      <c r="A165" s="16"/>
      <c r="B165" s="4"/>
      <c r="C165" s="4"/>
      <c r="D165" s="4"/>
      <c r="E165" s="4"/>
      <c r="F165" s="4"/>
      <c r="R165" s="5"/>
      <c r="S165" s="4"/>
      <c r="V165" s="5"/>
    </row>
    <row r="166" spans="1:22" x14ac:dyDescent="0.2">
      <c r="A166" s="16"/>
      <c r="B166" s="4"/>
      <c r="C166" s="4"/>
      <c r="D166" s="4"/>
      <c r="E166" s="4"/>
      <c r="F166" s="4"/>
      <c r="R166" s="5"/>
      <c r="S166" s="4"/>
      <c r="V166" s="5"/>
    </row>
    <row r="167" spans="1:22" x14ac:dyDescent="0.2">
      <c r="A167" s="16"/>
      <c r="B167" s="4"/>
      <c r="C167" s="4"/>
      <c r="D167" s="4"/>
      <c r="E167" s="4"/>
      <c r="F167" s="4"/>
      <c r="R167" s="5"/>
      <c r="S167" s="4"/>
      <c r="V167" s="5"/>
    </row>
    <row r="168" spans="1:22" x14ac:dyDescent="0.2">
      <c r="A168" s="16"/>
      <c r="B168" s="4"/>
      <c r="C168" s="4"/>
      <c r="D168" s="4"/>
      <c r="E168" s="4"/>
      <c r="F168" s="4"/>
      <c r="R168" s="5"/>
      <c r="S168" s="4"/>
      <c r="V168" s="5"/>
    </row>
    <row r="169" spans="1:22" x14ac:dyDescent="0.2">
      <c r="A169" s="16"/>
      <c r="B169" s="4"/>
      <c r="C169" s="4"/>
      <c r="D169" s="4"/>
      <c r="E169" s="4"/>
      <c r="F169" s="4"/>
      <c r="R169" s="5"/>
      <c r="S169" s="4"/>
      <c r="V169" s="5"/>
    </row>
    <row r="170" spans="1:22" x14ac:dyDescent="0.2">
      <c r="A170" s="16"/>
      <c r="B170" s="4"/>
      <c r="C170" s="4"/>
      <c r="D170" s="4"/>
      <c r="E170" s="4"/>
      <c r="F170" s="4"/>
      <c r="R170" s="5"/>
      <c r="S170" s="4"/>
      <c r="V170" s="5"/>
    </row>
    <row r="171" spans="1:22" x14ac:dyDescent="0.2">
      <c r="A171" s="16"/>
      <c r="B171" s="4"/>
      <c r="C171" s="4"/>
      <c r="D171" s="4"/>
      <c r="E171" s="4"/>
      <c r="F171" s="4"/>
      <c r="R171" s="5"/>
      <c r="S171" s="4"/>
      <c r="V171" s="5"/>
    </row>
    <row r="172" spans="1:22" x14ac:dyDescent="0.2">
      <c r="A172" s="16"/>
      <c r="B172" s="4"/>
      <c r="C172" s="4"/>
      <c r="D172" s="4"/>
      <c r="E172" s="4"/>
      <c r="F172" s="4"/>
      <c r="R172" s="5"/>
      <c r="S172" s="4"/>
      <c r="V172" s="5"/>
    </row>
    <row r="173" spans="1:22" x14ac:dyDescent="0.2">
      <c r="A173" s="16"/>
      <c r="B173" s="4"/>
      <c r="C173" s="4"/>
      <c r="D173" s="4"/>
      <c r="E173" s="4"/>
      <c r="F173" s="4"/>
      <c r="R173" s="5"/>
      <c r="S173" s="4"/>
      <c r="V173" s="5"/>
    </row>
    <row r="174" spans="1:22" x14ac:dyDescent="0.2">
      <c r="A174" s="16"/>
      <c r="B174" s="4"/>
      <c r="C174" s="4"/>
      <c r="D174" s="4"/>
      <c r="E174" s="4"/>
      <c r="F174" s="4"/>
      <c r="R174" s="5"/>
      <c r="S174" s="4"/>
      <c r="V174" s="5"/>
    </row>
    <row r="175" spans="1:22" x14ac:dyDescent="0.2">
      <c r="A175" s="16"/>
      <c r="B175" s="4"/>
      <c r="C175" s="4"/>
      <c r="D175" s="4"/>
      <c r="E175" s="4"/>
      <c r="F175" s="4"/>
      <c r="R175" s="5"/>
      <c r="S175" s="4"/>
      <c r="V175" s="5"/>
    </row>
    <row r="176" spans="1:22" x14ac:dyDescent="0.2">
      <c r="A176" s="16"/>
      <c r="B176" s="4"/>
      <c r="C176" s="4"/>
      <c r="D176" s="4"/>
      <c r="E176" s="4"/>
      <c r="F176" s="4"/>
      <c r="R176" s="5"/>
      <c r="S176" s="4"/>
      <c r="V176" s="5"/>
    </row>
    <row r="177" spans="1:22" x14ac:dyDescent="0.2">
      <c r="A177" s="16"/>
      <c r="B177" s="4"/>
      <c r="C177" s="4"/>
      <c r="D177" s="4"/>
      <c r="E177" s="4"/>
      <c r="F177" s="4"/>
      <c r="R177" s="5"/>
      <c r="S177" s="4"/>
      <c r="V177" s="5"/>
    </row>
    <row r="178" spans="1:22" x14ac:dyDescent="0.2">
      <c r="A178" s="16"/>
      <c r="B178" s="4"/>
      <c r="C178" s="4"/>
      <c r="D178" s="4"/>
      <c r="E178" s="4"/>
      <c r="F178" s="4"/>
      <c r="L178" s="4"/>
      <c r="M178" s="4"/>
      <c r="N178" s="4"/>
      <c r="O178" s="4"/>
      <c r="P178" s="4"/>
      <c r="Q178" s="4"/>
      <c r="R178" s="5"/>
      <c r="S178" s="4"/>
      <c r="T178" s="4"/>
      <c r="U178" s="4"/>
      <c r="V178" s="5"/>
    </row>
    <row r="179" spans="1:22" x14ac:dyDescent="0.2">
      <c r="A179" s="16"/>
      <c r="B179" s="4"/>
      <c r="C179" s="4"/>
      <c r="D179" s="4"/>
      <c r="E179" s="4"/>
      <c r="F179" s="4"/>
      <c r="L179" s="4"/>
      <c r="M179" s="4"/>
      <c r="N179" s="4"/>
      <c r="O179" s="4"/>
      <c r="P179" s="4"/>
      <c r="Q179" s="4"/>
      <c r="R179" s="5"/>
      <c r="S179" s="4"/>
      <c r="T179" s="4"/>
      <c r="U179" s="4"/>
      <c r="V179" s="5"/>
    </row>
    <row r="180" spans="1:22" x14ac:dyDescent="0.2">
      <c r="A180" s="16"/>
      <c r="B180" s="4"/>
      <c r="C180" s="4"/>
      <c r="D180" s="4"/>
      <c r="E180" s="4"/>
      <c r="F180" s="4"/>
      <c r="L180" s="4"/>
      <c r="M180" s="4"/>
      <c r="N180" s="4"/>
      <c r="O180" s="4"/>
      <c r="P180" s="4"/>
      <c r="Q180" s="4"/>
      <c r="R180" s="5"/>
      <c r="S180" s="4"/>
      <c r="T180" s="4"/>
      <c r="U180" s="4"/>
      <c r="V180" s="5"/>
    </row>
    <row r="181" spans="1:22" x14ac:dyDescent="0.2">
      <c r="A181" s="16"/>
      <c r="B181" s="4"/>
      <c r="C181" s="4"/>
      <c r="D181" s="4"/>
      <c r="E181" s="4"/>
      <c r="F181" s="4"/>
      <c r="L181" s="4"/>
      <c r="M181" s="4"/>
      <c r="N181" s="4"/>
      <c r="O181" s="4"/>
      <c r="P181" s="4"/>
      <c r="Q181" s="4"/>
      <c r="R181" s="5"/>
      <c r="S181" s="4"/>
      <c r="T181" s="4"/>
      <c r="U181" s="4"/>
      <c r="V181" s="5"/>
    </row>
    <row r="182" spans="1:22" x14ac:dyDescent="0.2">
      <c r="A182" s="16"/>
      <c r="B182" s="4"/>
      <c r="C182" s="4"/>
      <c r="D182" s="4"/>
      <c r="E182" s="4"/>
      <c r="F182" s="4"/>
      <c r="L182" s="4"/>
      <c r="M182" s="4"/>
      <c r="N182" s="4"/>
      <c r="O182" s="4"/>
      <c r="P182" s="4"/>
      <c r="Q182" s="4"/>
      <c r="R182" s="5"/>
      <c r="S182" s="4"/>
      <c r="T182" s="4"/>
      <c r="U182" s="4"/>
      <c r="V182" s="5"/>
    </row>
    <row r="183" spans="1:22" x14ac:dyDescent="0.2">
      <c r="A183" s="16"/>
      <c r="B183" s="4"/>
      <c r="C183" s="4"/>
      <c r="D183" s="4"/>
      <c r="E183" s="4"/>
      <c r="F183" s="4"/>
      <c r="L183" s="4"/>
      <c r="M183" s="4"/>
      <c r="N183" s="4"/>
      <c r="O183" s="4"/>
      <c r="P183" s="4"/>
      <c r="Q183" s="4"/>
      <c r="R183" s="5"/>
      <c r="S183" s="4"/>
      <c r="T183" s="4"/>
      <c r="U183" s="4"/>
      <c r="V183" s="5"/>
    </row>
    <row r="184" spans="1:22" x14ac:dyDescent="0.2">
      <c r="A184" s="16"/>
      <c r="B184" s="4"/>
      <c r="C184" s="4"/>
      <c r="D184" s="4"/>
      <c r="E184" s="4"/>
      <c r="F184" s="4"/>
      <c r="L184" s="4"/>
      <c r="M184" s="4"/>
      <c r="N184" s="4"/>
      <c r="O184" s="4"/>
      <c r="P184" s="4"/>
      <c r="Q184" s="4"/>
      <c r="R184" s="5"/>
      <c r="S184" s="4"/>
      <c r="T184" s="4"/>
      <c r="U184" s="4"/>
      <c r="V184" s="5"/>
    </row>
    <row r="185" spans="1:22" x14ac:dyDescent="0.2">
      <c r="A185" s="16"/>
      <c r="B185" s="4"/>
      <c r="C185" s="4"/>
      <c r="D185" s="4"/>
      <c r="E185" s="4"/>
      <c r="F185" s="4"/>
      <c r="L185" s="4"/>
      <c r="M185" s="4"/>
      <c r="N185" s="4"/>
      <c r="O185" s="4"/>
      <c r="P185" s="4"/>
      <c r="Q185" s="4"/>
      <c r="R185" s="5"/>
      <c r="S185" s="4"/>
      <c r="T185" s="4"/>
      <c r="U185" s="4"/>
      <c r="V185" s="5"/>
    </row>
    <row r="186" spans="1:22" x14ac:dyDescent="0.2">
      <c r="A186" s="16"/>
      <c r="B186" s="4"/>
      <c r="C186" s="4"/>
      <c r="D186" s="4"/>
      <c r="E186" s="4"/>
      <c r="F186" s="4"/>
      <c r="L186" s="4"/>
      <c r="M186" s="4"/>
      <c r="N186" s="4"/>
      <c r="O186" s="4"/>
      <c r="P186" s="4"/>
      <c r="Q186" s="4"/>
      <c r="R186" s="5"/>
      <c r="S186" s="4"/>
      <c r="T186" s="4"/>
      <c r="U186" s="4"/>
      <c r="V186" s="5"/>
    </row>
    <row r="187" spans="1:22" x14ac:dyDescent="0.2">
      <c r="A187" s="16"/>
      <c r="B187" s="4"/>
      <c r="C187" s="4"/>
      <c r="D187" s="4"/>
      <c r="E187" s="4"/>
      <c r="F187" s="4"/>
      <c r="L187" s="4"/>
      <c r="M187" s="4"/>
      <c r="N187" s="4"/>
      <c r="O187" s="4"/>
      <c r="P187" s="4"/>
      <c r="Q187" s="4"/>
      <c r="R187" s="5"/>
      <c r="S187" s="4"/>
      <c r="T187" s="4"/>
      <c r="U187" s="4"/>
      <c r="V187" s="5"/>
    </row>
    <row r="188" spans="1:22" x14ac:dyDescent="0.2">
      <c r="A188" s="16"/>
      <c r="B188" s="4"/>
      <c r="C188" s="4"/>
      <c r="D188" s="4"/>
      <c r="E188" s="4"/>
      <c r="F188" s="4"/>
      <c r="L188" s="4"/>
      <c r="M188" s="4"/>
      <c r="N188" s="4"/>
      <c r="O188" s="4"/>
      <c r="P188" s="4"/>
      <c r="Q188" s="4"/>
      <c r="R188" s="5"/>
      <c r="S188" s="4"/>
      <c r="T188" s="4"/>
      <c r="U188" s="4"/>
      <c r="V188" s="5"/>
    </row>
    <row r="189" spans="1:22" x14ac:dyDescent="0.2">
      <c r="A189" s="16"/>
      <c r="B189" s="4"/>
      <c r="C189" s="4"/>
      <c r="D189" s="4"/>
      <c r="E189" s="4"/>
      <c r="F189" s="4"/>
      <c r="L189" s="4"/>
      <c r="M189" s="4"/>
      <c r="N189" s="4"/>
      <c r="O189" s="4"/>
      <c r="P189" s="4"/>
      <c r="Q189" s="4"/>
      <c r="R189" s="5"/>
      <c r="S189" s="4"/>
      <c r="T189" s="4"/>
      <c r="U189" s="4"/>
      <c r="V189" s="5"/>
    </row>
    <row r="190" spans="1:22" x14ac:dyDescent="0.2">
      <c r="A190" s="16"/>
      <c r="B190" s="4"/>
      <c r="C190" s="4"/>
      <c r="D190" s="4"/>
      <c r="E190" s="4"/>
      <c r="F190" s="4"/>
      <c r="L190" s="4"/>
      <c r="M190" s="4"/>
      <c r="N190" s="4"/>
      <c r="O190" s="4"/>
      <c r="P190" s="4"/>
      <c r="Q190" s="4"/>
      <c r="R190" s="5"/>
      <c r="S190" s="4"/>
      <c r="T190" s="4"/>
      <c r="U190" s="4"/>
      <c r="V190" s="5"/>
    </row>
    <row r="191" spans="1:22" x14ac:dyDescent="0.2">
      <c r="A191" s="16"/>
      <c r="B191" s="4"/>
      <c r="C191" s="4"/>
      <c r="D191" s="4"/>
      <c r="E191" s="4"/>
      <c r="F191" s="4"/>
      <c r="L191" s="4"/>
      <c r="M191" s="4"/>
      <c r="N191" s="4"/>
      <c r="O191" s="4"/>
      <c r="P191" s="4"/>
      <c r="Q191" s="4"/>
      <c r="R191" s="5"/>
      <c r="S191" s="4"/>
      <c r="T191" s="4"/>
      <c r="U191" s="4"/>
      <c r="V191" s="5"/>
    </row>
    <row r="192" spans="1:22" x14ac:dyDescent="0.2">
      <c r="A192" s="16"/>
      <c r="B192" s="4"/>
      <c r="C192" s="4"/>
      <c r="D192" s="4"/>
      <c r="E192" s="4"/>
      <c r="F192" s="4"/>
      <c r="L192" s="4"/>
      <c r="M192" s="4"/>
      <c r="N192" s="4"/>
      <c r="O192" s="4"/>
      <c r="P192" s="4"/>
      <c r="Q192" s="4"/>
      <c r="R192" s="5"/>
      <c r="S192" s="4"/>
      <c r="T192" s="4"/>
      <c r="U192" s="4"/>
      <c r="V192" s="5"/>
    </row>
    <row r="193" spans="1:22" x14ac:dyDescent="0.2">
      <c r="A193" s="16"/>
      <c r="B193" s="4"/>
      <c r="C193" s="4"/>
      <c r="D193" s="4"/>
      <c r="E193" s="4"/>
      <c r="F193" s="4"/>
      <c r="L193" s="4"/>
      <c r="M193" s="4"/>
      <c r="N193" s="4"/>
      <c r="O193" s="4"/>
      <c r="P193" s="4"/>
      <c r="Q193" s="4"/>
      <c r="R193" s="5"/>
      <c r="S193" s="4"/>
      <c r="T193" s="4"/>
      <c r="U193" s="4"/>
      <c r="V193" s="5"/>
    </row>
    <row r="194" spans="1:22" x14ac:dyDescent="0.2">
      <c r="A194" s="16"/>
      <c r="B194" s="4"/>
      <c r="C194" s="4"/>
      <c r="D194" s="4"/>
      <c r="E194" s="4"/>
      <c r="F194" s="4"/>
      <c r="L194" s="4"/>
      <c r="M194" s="4"/>
      <c r="N194" s="4"/>
      <c r="O194" s="4"/>
      <c r="P194" s="4"/>
      <c r="Q194" s="4"/>
      <c r="R194" s="5"/>
      <c r="S194" s="4"/>
      <c r="T194" s="4"/>
      <c r="U194" s="4"/>
      <c r="V194" s="5"/>
    </row>
    <row r="195" spans="1:22" x14ac:dyDescent="0.2">
      <c r="A195" s="16"/>
      <c r="B195" s="4"/>
      <c r="C195" s="4"/>
      <c r="D195" s="4"/>
      <c r="E195" s="4"/>
      <c r="F195" s="4"/>
      <c r="L195" s="4"/>
      <c r="M195" s="4"/>
      <c r="N195" s="4"/>
      <c r="O195" s="4"/>
      <c r="P195" s="4"/>
      <c r="Q195" s="4"/>
      <c r="R195" s="5"/>
      <c r="S195" s="4"/>
      <c r="T195" s="4"/>
      <c r="U195" s="4"/>
      <c r="V195" s="5"/>
    </row>
    <row r="196" spans="1:22" x14ac:dyDescent="0.2">
      <c r="A196" s="16"/>
      <c r="B196" s="4"/>
      <c r="C196" s="4"/>
      <c r="D196" s="4"/>
      <c r="E196" s="4"/>
      <c r="F196" s="4"/>
      <c r="L196" s="4"/>
      <c r="M196" s="4"/>
      <c r="N196" s="4"/>
      <c r="O196" s="4"/>
      <c r="P196" s="4"/>
      <c r="Q196" s="4"/>
      <c r="R196" s="5"/>
      <c r="S196" s="4"/>
      <c r="T196" s="4"/>
      <c r="U196" s="4"/>
      <c r="V196" s="5"/>
    </row>
    <row r="197" spans="1:22" x14ac:dyDescent="0.2">
      <c r="A197" s="16"/>
      <c r="B197" s="4"/>
      <c r="C197" s="4"/>
      <c r="D197" s="4"/>
      <c r="E197" s="4"/>
      <c r="F197" s="4"/>
      <c r="L197" s="4"/>
      <c r="M197" s="4"/>
      <c r="N197" s="4"/>
      <c r="O197" s="4"/>
      <c r="P197" s="4"/>
      <c r="Q197" s="4"/>
      <c r="R197" s="5"/>
      <c r="S197" s="4"/>
      <c r="T197" s="4"/>
      <c r="U197" s="4"/>
      <c r="V197" s="5"/>
    </row>
    <row r="198" spans="1:22" x14ac:dyDescent="0.2">
      <c r="A198" s="16"/>
      <c r="B198" s="4"/>
      <c r="C198" s="4"/>
      <c r="D198" s="4"/>
      <c r="E198" s="4"/>
      <c r="F198" s="4"/>
      <c r="L198" s="4"/>
      <c r="M198" s="4"/>
      <c r="N198" s="4"/>
      <c r="O198" s="4"/>
      <c r="P198" s="4"/>
      <c r="Q198" s="4"/>
      <c r="R198" s="5"/>
      <c r="S198" s="4"/>
      <c r="T198" s="4"/>
      <c r="U198" s="4"/>
      <c r="V198" s="5"/>
    </row>
    <row r="199" spans="1:22" x14ac:dyDescent="0.2">
      <c r="A199" s="16"/>
      <c r="B199" s="4"/>
      <c r="C199" s="4"/>
      <c r="D199" s="4"/>
      <c r="E199" s="4"/>
      <c r="F199" s="4"/>
      <c r="R199" s="5"/>
      <c r="S199" s="4"/>
      <c r="T199" s="4"/>
      <c r="U199" s="4"/>
      <c r="V199" s="5"/>
    </row>
    <row r="200" spans="1:22" x14ac:dyDescent="0.2">
      <c r="A200" s="16"/>
      <c r="B200" s="4"/>
      <c r="C200" s="4"/>
      <c r="D200" s="4"/>
      <c r="E200" s="4"/>
      <c r="F200" s="4"/>
      <c r="R200" s="5"/>
      <c r="S200" s="4"/>
      <c r="T200" s="4"/>
      <c r="U200" s="4"/>
      <c r="V200" s="5"/>
    </row>
    <row r="201" spans="1:22" x14ac:dyDescent="0.2">
      <c r="A201" s="16"/>
      <c r="B201" s="4"/>
      <c r="C201" s="4"/>
      <c r="D201" s="4"/>
      <c r="E201" s="4"/>
      <c r="F201" s="4"/>
      <c r="R201" s="5"/>
      <c r="S201" s="4"/>
      <c r="T201" s="4"/>
      <c r="U201" s="4"/>
      <c r="V201" s="5"/>
    </row>
    <row r="202" spans="1:22" x14ac:dyDescent="0.2">
      <c r="A202" s="16"/>
      <c r="B202" s="4"/>
      <c r="C202" s="4"/>
      <c r="D202" s="4"/>
      <c r="E202" s="4"/>
      <c r="F202" s="4"/>
      <c r="R202" s="5"/>
      <c r="S202" s="4"/>
      <c r="T202" s="4"/>
      <c r="U202" s="4"/>
      <c r="V202" s="5"/>
    </row>
    <row r="203" spans="1:22" x14ac:dyDescent="0.2">
      <c r="A203" s="16"/>
      <c r="B203" s="4"/>
      <c r="C203" s="4"/>
      <c r="D203" s="4"/>
      <c r="E203" s="4"/>
      <c r="F203" s="4"/>
      <c r="R203" s="5"/>
      <c r="S203" s="4"/>
      <c r="T203" s="4"/>
      <c r="U203" s="4"/>
      <c r="V203" s="5"/>
    </row>
    <row r="204" spans="1:22" x14ac:dyDescent="0.2">
      <c r="A204" s="16"/>
      <c r="B204" s="4"/>
      <c r="C204" s="4"/>
      <c r="D204" s="4"/>
      <c r="E204" s="4"/>
      <c r="F204" s="4"/>
      <c r="R204" s="5"/>
      <c r="S204" s="4"/>
      <c r="T204" s="4"/>
      <c r="U204" s="4"/>
      <c r="V204" s="5"/>
    </row>
    <row r="205" spans="1:22" x14ac:dyDescent="0.2">
      <c r="A205" s="16"/>
      <c r="B205" s="4"/>
      <c r="C205" s="4"/>
      <c r="D205" s="4"/>
      <c r="E205" s="4"/>
      <c r="F205" s="4"/>
      <c r="R205" s="5"/>
      <c r="S205" s="4"/>
      <c r="T205" s="4"/>
      <c r="U205" s="4"/>
      <c r="V205" s="5"/>
    </row>
    <row r="206" spans="1:22" x14ac:dyDescent="0.2">
      <c r="A206" s="16"/>
      <c r="B206" s="4"/>
      <c r="C206" s="4"/>
      <c r="D206" s="4"/>
      <c r="E206" s="4"/>
      <c r="F206" s="4"/>
      <c r="R206" s="5"/>
      <c r="S206" s="4"/>
      <c r="T206" s="4"/>
      <c r="U206" s="4"/>
      <c r="V206" s="5"/>
    </row>
    <row r="207" spans="1:22" x14ac:dyDescent="0.2">
      <c r="A207" s="16"/>
      <c r="B207" s="4"/>
      <c r="C207" s="4"/>
      <c r="D207" s="4"/>
      <c r="E207" s="4"/>
      <c r="F207" s="4"/>
      <c r="R207" s="5"/>
      <c r="S207" s="4"/>
      <c r="T207" s="4"/>
      <c r="U207" s="4"/>
      <c r="V207" s="5"/>
    </row>
    <row r="208" spans="1:22" x14ac:dyDescent="0.2">
      <c r="A208" s="16"/>
      <c r="B208" s="4"/>
      <c r="C208" s="4"/>
      <c r="D208" s="4"/>
      <c r="E208" s="4"/>
      <c r="F208" s="4"/>
      <c r="R208" s="5"/>
      <c r="S208" s="4"/>
      <c r="T208" s="4"/>
      <c r="U208" s="4"/>
      <c r="V208" s="5"/>
    </row>
    <row r="209" spans="1:22" x14ac:dyDescent="0.2">
      <c r="A209" s="16"/>
      <c r="B209" s="4"/>
      <c r="C209" s="4"/>
      <c r="D209" s="4"/>
      <c r="E209" s="4"/>
      <c r="F209" s="4"/>
      <c r="R209" s="5"/>
      <c r="S209" s="4"/>
      <c r="T209" s="4"/>
      <c r="U209" s="4"/>
      <c r="V209" s="5"/>
    </row>
    <row r="210" spans="1:22" x14ac:dyDescent="0.2">
      <c r="A210" s="16"/>
      <c r="B210" s="4"/>
      <c r="C210" s="4"/>
      <c r="D210" s="4"/>
      <c r="E210" s="4"/>
      <c r="F210" s="4"/>
      <c r="R210" s="5"/>
      <c r="S210" s="4"/>
      <c r="T210" s="4"/>
      <c r="U210" s="4"/>
      <c r="V210" s="5"/>
    </row>
    <row r="211" spans="1:22" x14ac:dyDescent="0.2">
      <c r="A211" s="16"/>
      <c r="B211" s="4"/>
      <c r="C211" s="4"/>
      <c r="D211" s="4"/>
      <c r="E211" s="4"/>
      <c r="F211" s="4"/>
      <c r="R211" s="5"/>
      <c r="S211" s="4"/>
      <c r="T211" s="4"/>
      <c r="U211" s="4"/>
      <c r="V211" s="5"/>
    </row>
    <row r="212" spans="1:22" x14ac:dyDescent="0.2">
      <c r="A212" s="16"/>
      <c r="B212" s="4"/>
      <c r="C212" s="4"/>
      <c r="D212" s="4"/>
      <c r="E212" s="4"/>
      <c r="F212" s="4"/>
      <c r="R212" s="5"/>
      <c r="S212" s="4"/>
      <c r="T212" s="4"/>
      <c r="U212" s="4"/>
      <c r="V212" s="5"/>
    </row>
    <row r="213" spans="1:22" x14ac:dyDescent="0.2">
      <c r="A213" s="16"/>
      <c r="B213" s="4"/>
      <c r="C213" s="4"/>
      <c r="D213" s="4"/>
      <c r="E213" s="4"/>
      <c r="F213" s="4"/>
      <c r="R213" s="5"/>
      <c r="S213" s="4"/>
      <c r="T213" s="4"/>
      <c r="U213" s="4"/>
      <c r="V213" s="5"/>
    </row>
    <row r="214" spans="1:22" x14ac:dyDescent="0.2">
      <c r="A214" s="16"/>
      <c r="B214" s="4"/>
      <c r="C214" s="4"/>
      <c r="D214" s="4"/>
      <c r="E214" s="4"/>
      <c r="F214" s="4"/>
      <c r="R214" s="5"/>
      <c r="S214" s="4"/>
      <c r="T214" s="4"/>
      <c r="U214" s="4"/>
      <c r="V214" s="5"/>
    </row>
    <row r="215" spans="1:22" x14ac:dyDescent="0.2">
      <c r="A215" s="16"/>
      <c r="B215" s="4"/>
      <c r="C215" s="4"/>
      <c r="D215" s="4"/>
      <c r="E215" s="4"/>
      <c r="F215" s="4"/>
      <c r="R215" s="5"/>
      <c r="S215" s="4"/>
      <c r="T215" s="4"/>
      <c r="U215" s="4"/>
      <c r="V215" s="5"/>
    </row>
    <row r="216" spans="1:22" x14ac:dyDescent="0.2">
      <c r="A216" s="16"/>
      <c r="B216" s="4"/>
      <c r="C216" s="4"/>
      <c r="D216" s="4"/>
      <c r="E216" s="4"/>
      <c r="F216" s="4"/>
      <c r="R216" s="5"/>
      <c r="S216" s="4"/>
      <c r="T216" s="4"/>
      <c r="U216" s="4"/>
      <c r="V216" s="5"/>
    </row>
    <row r="217" spans="1:22" x14ac:dyDescent="0.2">
      <c r="A217" s="16"/>
      <c r="B217" s="4"/>
      <c r="C217" s="4"/>
      <c r="D217" s="4"/>
      <c r="E217" s="4"/>
      <c r="F217" s="4"/>
      <c r="R217" s="5"/>
      <c r="S217" s="4"/>
      <c r="T217" s="4"/>
      <c r="U217" s="4"/>
      <c r="V217" s="5"/>
    </row>
    <row r="218" spans="1:22" x14ac:dyDescent="0.2">
      <c r="A218" s="16"/>
      <c r="B218" s="4"/>
      <c r="C218" s="4"/>
      <c r="D218" s="4"/>
      <c r="E218" s="4"/>
      <c r="F218" s="4"/>
      <c r="R218" s="5"/>
      <c r="S218" s="4"/>
      <c r="T218" s="4"/>
      <c r="U218" s="4"/>
      <c r="V218" s="5"/>
    </row>
    <row r="219" spans="1:22" x14ac:dyDescent="0.2">
      <c r="A219" s="16"/>
      <c r="B219" s="4"/>
      <c r="C219" s="4"/>
      <c r="D219" s="4"/>
      <c r="E219" s="4"/>
      <c r="F219" s="4"/>
      <c r="R219" s="5"/>
      <c r="S219" s="4"/>
      <c r="T219" s="4"/>
      <c r="U219" s="4"/>
      <c r="V219" s="5"/>
    </row>
    <row r="220" spans="1:22" x14ac:dyDescent="0.2">
      <c r="A220" s="16"/>
      <c r="B220" s="4"/>
      <c r="C220" s="4"/>
      <c r="D220" s="4"/>
      <c r="E220" s="4"/>
      <c r="F220" s="4"/>
      <c r="R220" s="5"/>
      <c r="S220" s="4"/>
      <c r="T220" s="4"/>
      <c r="U220" s="4"/>
      <c r="V220" s="5"/>
    </row>
    <row r="221" spans="1:22" x14ac:dyDescent="0.2">
      <c r="A221" s="16"/>
      <c r="B221" s="4"/>
      <c r="C221" s="4"/>
      <c r="D221" s="4"/>
      <c r="E221" s="4"/>
      <c r="F221" s="4"/>
      <c r="R221" s="5"/>
      <c r="S221" s="4"/>
      <c r="T221" s="4"/>
      <c r="U221" s="4"/>
      <c r="V221" s="5"/>
    </row>
    <row r="222" spans="1:22" x14ac:dyDescent="0.2">
      <c r="A222" s="16"/>
      <c r="B222" s="4"/>
      <c r="C222" s="4"/>
      <c r="D222" s="4"/>
      <c r="E222" s="4"/>
      <c r="F222" s="4"/>
      <c r="R222" s="5"/>
      <c r="S222" s="4"/>
      <c r="T222" s="4"/>
      <c r="U222" s="4"/>
      <c r="V222" s="5"/>
    </row>
    <row r="223" spans="1:22" x14ac:dyDescent="0.2">
      <c r="A223" s="16"/>
      <c r="B223" s="4"/>
      <c r="C223" s="4"/>
      <c r="D223" s="4"/>
      <c r="E223" s="4"/>
      <c r="F223" s="4"/>
      <c r="R223" s="5"/>
      <c r="S223" s="4"/>
      <c r="T223" s="4"/>
      <c r="U223" s="4"/>
      <c r="V223" s="5"/>
    </row>
    <row r="224" spans="1:22" x14ac:dyDescent="0.2">
      <c r="A224" s="16"/>
      <c r="B224" s="4"/>
      <c r="C224" s="4"/>
      <c r="D224" s="4"/>
      <c r="E224" s="4"/>
      <c r="F224" s="4"/>
      <c r="R224" s="5"/>
      <c r="S224" s="4"/>
      <c r="T224" s="4"/>
      <c r="U224" s="4"/>
      <c r="V224" s="5"/>
    </row>
    <row r="225" spans="1:22" x14ac:dyDescent="0.2">
      <c r="A225" s="16"/>
      <c r="B225" s="4"/>
      <c r="C225" s="4"/>
      <c r="D225" s="4"/>
      <c r="E225" s="4"/>
      <c r="F225" s="4"/>
      <c r="R225" s="5"/>
      <c r="S225" s="4"/>
      <c r="T225" s="4"/>
      <c r="U225" s="4"/>
      <c r="V225" s="5"/>
    </row>
    <row r="226" spans="1:22" x14ac:dyDescent="0.2">
      <c r="A226" s="16"/>
      <c r="B226" s="4"/>
      <c r="C226" s="4"/>
      <c r="D226" s="4"/>
      <c r="E226" s="4"/>
      <c r="F226" s="4"/>
      <c r="R226" s="5"/>
      <c r="S226" s="4"/>
      <c r="T226" s="4"/>
      <c r="U226" s="4"/>
      <c r="V226" s="5"/>
    </row>
    <row r="227" spans="1:22" x14ac:dyDescent="0.2">
      <c r="A227" s="16"/>
      <c r="B227" s="4"/>
      <c r="C227" s="4"/>
      <c r="D227" s="4"/>
      <c r="E227" s="4"/>
      <c r="F227" s="4"/>
      <c r="R227" s="5"/>
      <c r="S227" s="4"/>
      <c r="T227" s="4"/>
      <c r="U227" s="4"/>
      <c r="V227" s="5"/>
    </row>
    <row r="228" spans="1:22" x14ac:dyDescent="0.2">
      <c r="A228" s="16"/>
      <c r="B228" s="4"/>
      <c r="C228" s="4"/>
      <c r="D228" s="4"/>
      <c r="E228" s="4"/>
      <c r="F228" s="4"/>
      <c r="R228" s="5"/>
      <c r="S228" s="4"/>
      <c r="T228" s="4"/>
      <c r="U228" s="4"/>
      <c r="V228" s="5"/>
    </row>
    <row r="229" spans="1:22" x14ac:dyDescent="0.2">
      <c r="A229" s="16"/>
      <c r="B229" s="4"/>
      <c r="C229" s="4"/>
      <c r="D229" s="4"/>
      <c r="E229" s="4"/>
      <c r="F229" s="4"/>
      <c r="R229" s="5"/>
      <c r="S229" s="4"/>
      <c r="T229" s="4"/>
      <c r="U229" s="4"/>
      <c r="V229" s="5"/>
    </row>
    <row r="230" spans="1:22" x14ac:dyDescent="0.2">
      <c r="A230" s="16"/>
      <c r="B230" s="4"/>
      <c r="C230" s="4"/>
      <c r="D230" s="4"/>
      <c r="E230" s="4"/>
      <c r="F230" s="4"/>
      <c r="R230" s="5"/>
      <c r="S230" s="4"/>
      <c r="T230" s="4"/>
      <c r="U230" s="4"/>
      <c r="V230" s="5"/>
    </row>
    <row r="231" spans="1:22" x14ac:dyDescent="0.2">
      <c r="A231" s="16"/>
      <c r="B231" s="4"/>
      <c r="C231" s="4"/>
      <c r="D231" s="4"/>
      <c r="E231" s="4"/>
      <c r="F231" s="4"/>
      <c r="R231" s="5"/>
      <c r="S231" s="4"/>
      <c r="T231" s="4"/>
      <c r="U231" s="4"/>
      <c r="V231" s="5"/>
    </row>
    <row r="232" spans="1:22" x14ac:dyDescent="0.2">
      <c r="A232" s="16"/>
      <c r="B232" s="4"/>
      <c r="C232" s="4"/>
      <c r="D232" s="4"/>
      <c r="E232" s="4"/>
      <c r="F232" s="4"/>
      <c r="R232" s="5"/>
      <c r="S232" s="4"/>
      <c r="T232" s="4"/>
      <c r="U232" s="4"/>
      <c r="V232" s="5"/>
    </row>
    <row r="233" spans="1:22" x14ac:dyDescent="0.2">
      <c r="A233" s="16"/>
      <c r="B233" s="4"/>
      <c r="C233" s="4"/>
      <c r="D233" s="4"/>
      <c r="E233" s="4"/>
      <c r="F233" s="4"/>
      <c r="R233" s="5"/>
      <c r="S233" s="4"/>
      <c r="T233" s="4"/>
      <c r="U233" s="4"/>
      <c r="V233" s="5"/>
    </row>
    <row r="234" spans="1:22" x14ac:dyDescent="0.2">
      <c r="A234" s="16"/>
      <c r="B234" s="4"/>
      <c r="C234" s="4"/>
      <c r="D234" s="4"/>
      <c r="E234" s="4"/>
      <c r="F234" s="4"/>
      <c r="R234" s="5"/>
      <c r="S234" s="4"/>
      <c r="T234" s="4"/>
      <c r="U234" s="4"/>
      <c r="V234" s="5"/>
    </row>
    <row r="235" spans="1:22" x14ac:dyDescent="0.2">
      <c r="A235" s="16"/>
      <c r="B235" s="4"/>
      <c r="C235" s="4"/>
      <c r="D235" s="4"/>
      <c r="E235" s="4"/>
      <c r="F235" s="4"/>
      <c r="R235" s="5"/>
      <c r="S235" s="4"/>
      <c r="T235" s="4"/>
      <c r="U235" s="4"/>
      <c r="V235" s="5"/>
    </row>
    <row r="236" spans="1:22" x14ac:dyDescent="0.2">
      <c r="A236" s="16"/>
      <c r="B236" s="4"/>
      <c r="C236" s="4"/>
      <c r="D236" s="4"/>
      <c r="E236" s="4"/>
      <c r="F236" s="4"/>
      <c r="R236" s="5"/>
      <c r="S236" s="4"/>
      <c r="T236" s="4"/>
      <c r="U236" s="4"/>
      <c r="V236" s="5"/>
    </row>
    <row r="237" spans="1:22" x14ac:dyDescent="0.2">
      <c r="A237" s="16"/>
      <c r="B237" s="4"/>
      <c r="C237" s="4"/>
      <c r="D237" s="4"/>
      <c r="E237" s="4"/>
      <c r="F237" s="4"/>
      <c r="R237" s="5"/>
      <c r="S237" s="4"/>
      <c r="T237" s="4"/>
      <c r="U237" s="4"/>
      <c r="V237" s="5"/>
    </row>
    <row r="238" spans="1:22" x14ac:dyDescent="0.2">
      <c r="A238" s="16"/>
      <c r="B238" s="4"/>
      <c r="C238" s="4"/>
      <c r="D238" s="4"/>
      <c r="E238" s="4"/>
      <c r="F238" s="4"/>
      <c r="R238" s="5"/>
      <c r="S238" s="4"/>
      <c r="T238" s="4"/>
      <c r="U238" s="4"/>
      <c r="V238" s="5"/>
    </row>
    <row r="239" spans="1:22" x14ac:dyDescent="0.2">
      <c r="A239" s="16"/>
      <c r="B239" s="4"/>
      <c r="C239" s="4"/>
      <c r="D239" s="4"/>
      <c r="E239" s="4"/>
      <c r="F239" s="4"/>
      <c r="R239" s="5"/>
      <c r="S239" s="4"/>
      <c r="T239" s="4"/>
      <c r="U239" s="4"/>
      <c r="V239" s="5"/>
    </row>
    <row r="240" spans="1:22" x14ac:dyDescent="0.2">
      <c r="A240" s="16"/>
      <c r="B240" s="4"/>
      <c r="C240" s="4"/>
      <c r="D240" s="4"/>
      <c r="E240" s="4"/>
      <c r="F240" s="4"/>
      <c r="R240" s="5"/>
      <c r="S240" s="4"/>
      <c r="T240" s="4"/>
      <c r="U240" s="4"/>
      <c r="V240" s="5"/>
    </row>
    <row r="241" spans="1:22" x14ac:dyDescent="0.2">
      <c r="A241" s="16"/>
      <c r="B241" s="4"/>
      <c r="C241" s="4"/>
      <c r="D241" s="4"/>
      <c r="E241" s="4"/>
      <c r="F241" s="4"/>
      <c r="R241" s="5"/>
      <c r="S241" s="4"/>
      <c r="T241" s="4"/>
      <c r="U241" s="4"/>
      <c r="V241" s="5"/>
    </row>
    <row r="242" spans="1:22" x14ac:dyDescent="0.2">
      <c r="A242" s="16"/>
      <c r="B242" s="4"/>
      <c r="C242" s="4"/>
      <c r="D242" s="4"/>
      <c r="E242" s="4"/>
      <c r="F242" s="4"/>
      <c r="R242" s="5"/>
      <c r="S242" s="4"/>
      <c r="T242" s="4"/>
      <c r="U242" s="4"/>
      <c r="V242" s="5"/>
    </row>
    <row r="243" spans="1:22" x14ac:dyDescent="0.2">
      <c r="A243" s="16"/>
      <c r="B243" s="4"/>
      <c r="C243" s="4"/>
      <c r="D243" s="4"/>
      <c r="E243" s="4"/>
      <c r="F243" s="4"/>
      <c r="R243" s="5"/>
      <c r="S243" s="4"/>
      <c r="T243" s="4"/>
      <c r="U243" s="4"/>
      <c r="V243" s="5"/>
    </row>
    <row r="244" spans="1:22" x14ac:dyDescent="0.2">
      <c r="A244" s="16"/>
      <c r="B244" s="4"/>
      <c r="C244" s="4"/>
      <c r="D244" s="4"/>
      <c r="E244" s="4"/>
      <c r="F244" s="4"/>
      <c r="R244" s="5"/>
      <c r="S244" s="4"/>
      <c r="T244" s="4"/>
      <c r="U244" s="4"/>
      <c r="V244" s="5"/>
    </row>
    <row r="245" spans="1:22" x14ac:dyDescent="0.2">
      <c r="A245" s="16"/>
      <c r="B245" s="4"/>
      <c r="C245" s="4"/>
      <c r="D245" s="4"/>
      <c r="E245" s="4"/>
      <c r="F245" s="4"/>
      <c r="R245" s="5"/>
      <c r="S245" s="4"/>
      <c r="T245" s="4"/>
      <c r="U245" s="4"/>
      <c r="V245" s="5"/>
    </row>
    <row r="246" spans="1:22" x14ac:dyDescent="0.2">
      <c r="A246" s="16"/>
      <c r="B246" s="4"/>
      <c r="C246" s="4"/>
      <c r="D246" s="4"/>
      <c r="E246" s="4"/>
      <c r="F246" s="4"/>
      <c r="R246" s="5"/>
      <c r="S246" s="4"/>
      <c r="T246" s="4"/>
      <c r="U246" s="4"/>
      <c r="V246" s="5"/>
    </row>
    <row r="247" spans="1:22" x14ac:dyDescent="0.2">
      <c r="A247" s="16"/>
      <c r="B247" s="4"/>
      <c r="C247" s="4"/>
      <c r="D247" s="4"/>
      <c r="E247" s="4"/>
      <c r="F247" s="4"/>
      <c r="R247" s="5"/>
      <c r="S247" s="4"/>
      <c r="T247" s="4"/>
      <c r="U247" s="4"/>
      <c r="V247" s="5"/>
    </row>
    <row r="248" spans="1:22" x14ac:dyDescent="0.2">
      <c r="A248" s="16"/>
      <c r="B248" s="4"/>
      <c r="C248" s="4"/>
      <c r="D248" s="4"/>
      <c r="E248" s="4"/>
      <c r="F248" s="4"/>
      <c r="R248" s="5"/>
      <c r="S248" s="4"/>
      <c r="T248" s="4"/>
      <c r="U248" s="4"/>
      <c r="V248" s="5"/>
    </row>
    <row r="249" spans="1:22" x14ac:dyDescent="0.2">
      <c r="A249" s="16"/>
      <c r="B249" s="4"/>
      <c r="C249" s="4"/>
      <c r="D249" s="4"/>
      <c r="E249" s="4"/>
      <c r="F249" s="4"/>
      <c r="R249" s="5"/>
      <c r="S249" s="4"/>
      <c r="T249" s="4"/>
      <c r="U249" s="4"/>
      <c r="V249" s="5"/>
    </row>
    <row r="250" spans="1:22" x14ac:dyDescent="0.2">
      <c r="A250" s="16"/>
      <c r="B250" s="4"/>
      <c r="C250" s="4"/>
      <c r="D250" s="4"/>
      <c r="E250" s="4"/>
      <c r="F250" s="4"/>
      <c r="R250" s="5"/>
      <c r="S250" s="4"/>
      <c r="T250" s="4"/>
      <c r="U250" s="4"/>
      <c r="V250" s="5"/>
    </row>
    <row r="251" spans="1:22" x14ac:dyDescent="0.2">
      <c r="A251" s="16"/>
      <c r="B251" s="4"/>
      <c r="C251" s="4"/>
      <c r="D251" s="4"/>
      <c r="E251" s="4"/>
      <c r="F251" s="4"/>
      <c r="R251" s="5"/>
      <c r="S251" s="4"/>
      <c r="T251" s="4"/>
      <c r="U251" s="4"/>
      <c r="V251" s="5"/>
    </row>
    <row r="252" spans="1:22" x14ac:dyDescent="0.2">
      <c r="A252" s="16"/>
      <c r="B252" s="4"/>
      <c r="C252" s="4"/>
      <c r="D252" s="4"/>
      <c r="E252" s="4"/>
      <c r="F252" s="4"/>
      <c r="R252" s="5"/>
      <c r="S252" s="4"/>
      <c r="T252" s="4"/>
      <c r="U252" s="4"/>
      <c r="V252" s="5"/>
    </row>
    <row r="253" spans="1:22" x14ac:dyDescent="0.2">
      <c r="A253" s="16"/>
      <c r="B253" s="4"/>
      <c r="C253" s="4"/>
      <c r="D253" s="4"/>
      <c r="E253" s="4"/>
      <c r="F253" s="4"/>
      <c r="R253" s="5"/>
      <c r="S253" s="4"/>
      <c r="U253" s="4"/>
      <c r="V253" s="5"/>
    </row>
    <row r="254" spans="1:22" x14ac:dyDescent="0.2">
      <c r="A254" s="16"/>
      <c r="B254" s="4"/>
      <c r="C254" s="4"/>
      <c r="D254" s="4"/>
      <c r="E254" s="4"/>
      <c r="F254" s="4"/>
      <c r="R254" s="5"/>
      <c r="S254" s="4"/>
      <c r="U254" s="4"/>
      <c r="V254" s="5"/>
    </row>
    <row r="255" spans="1:22" x14ac:dyDescent="0.2">
      <c r="A255" s="16"/>
      <c r="B255" s="4"/>
      <c r="C255" s="4"/>
      <c r="D255" s="4"/>
      <c r="E255" s="4"/>
      <c r="F255" s="4"/>
      <c r="R255" s="5"/>
      <c r="S255" s="4"/>
      <c r="U255" s="4"/>
      <c r="V255" s="5"/>
    </row>
    <row r="256" spans="1:22" x14ac:dyDescent="0.2">
      <c r="A256" s="16"/>
      <c r="B256" s="4"/>
      <c r="C256" s="4"/>
      <c r="D256" s="4"/>
      <c r="E256" s="4"/>
      <c r="F256" s="4"/>
      <c r="R256" s="5"/>
      <c r="S256" s="4"/>
      <c r="U256" s="4"/>
      <c r="V256" s="5"/>
    </row>
    <row r="257" spans="1:22" x14ac:dyDescent="0.2">
      <c r="A257" s="16"/>
      <c r="B257" s="4"/>
      <c r="C257" s="4"/>
      <c r="D257" s="4"/>
      <c r="E257" s="4"/>
      <c r="F257" s="4"/>
      <c r="R257" s="5"/>
      <c r="S257" s="4"/>
      <c r="U257" s="4"/>
      <c r="V257" s="5"/>
    </row>
    <row r="258" spans="1:22" x14ac:dyDescent="0.2">
      <c r="A258" s="16"/>
      <c r="B258" s="4"/>
      <c r="C258" s="4"/>
      <c r="D258" s="4"/>
      <c r="E258" s="4"/>
      <c r="F258" s="4"/>
      <c r="R258" s="5"/>
      <c r="S258" s="4"/>
      <c r="V258" s="5"/>
    </row>
    <row r="259" spans="1:22" x14ac:dyDescent="0.2">
      <c r="A259" s="16"/>
      <c r="B259" s="4"/>
      <c r="C259" s="4"/>
      <c r="D259" s="4"/>
      <c r="E259" s="4"/>
      <c r="F259" s="4"/>
      <c r="R259" s="5"/>
      <c r="S259" s="4"/>
      <c r="V259" s="5"/>
    </row>
    <row r="260" spans="1:22" x14ac:dyDescent="0.2">
      <c r="A260" s="16"/>
      <c r="B260" s="4"/>
      <c r="C260" s="4"/>
      <c r="D260" s="4"/>
      <c r="E260" s="4"/>
      <c r="F260" s="4"/>
      <c r="R260" s="5"/>
      <c r="S260" s="4"/>
      <c r="V260" s="5"/>
    </row>
    <row r="261" spans="1:22" x14ac:dyDescent="0.2">
      <c r="A261" s="16"/>
      <c r="B261" s="4"/>
      <c r="C261" s="4"/>
      <c r="D261" s="4"/>
      <c r="E261" s="4"/>
      <c r="F261" s="4"/>
      <c r="R261" s="5"/>
      <c r="S261" s="4"/>
      <c r="V261" s="5"/>
    </row>
    <row r="262" spans="1:22" x14ac:dyDescent="0.2">
      <c r="A262" s="16"/>
      <c r="B262" s="4"/>
      <c r="C262" s="4"/>
      <c r="D262" s="4"/>
      <c r="E262" s="4"/>
      <c r="F262" s="4"/>
      <c r="R262" s="5"/>
      <c r="S262" s="4"/>
      <c r="V262" s="5"/>
    </row>
    <row r="263" spans="1:22" x14ac:dyDescent="0.2">
      <c r="A263" s="36"/>
      <c r="B263" s="36"/>
      <c r="C263" s="36"/>
      <c r="D263" s="36"/>
      <c r="E263" s="36"/>
      <c r="F263" s="36"/>
      <c r="G263" s="36"/>
      <c r="H263" s="36"/>
      <c r="I263" s="36"/>
      <c r="J263" s="36"/>
      <c r="K263" s="36"/>
      <c r="L263" s="36"/>
      <c r="M263" s="36"/>
      <c r="N263" s="36"/>
      <c r="O263" s="36"/>
      <c r="P263" s="36"/>
      <c r="Q263" s="36"/>
      <c r="R263" s="36"/>
      <c r="S263" s="36"/>
      <c r="T263" s="36"/>
      <c r="U263" s="36"/>
      <c r="V263" s="36"/>
    </row>
    <row r="264" spans="1:22" x14ac:dyDescent="0.2">
      <c r="A264" s="36"/>
      <c r="B264" s="36"/>
      <c r="C264" s="36"/>
      <c r="D264" s="36"/>
      <c r="E264" s="36"/>
      <c r="F264" s="36"/>
      <c r="G264" s="36"/>
      <c r="H264" s="36"/>
      <c r="I264" s="36"/>
      <c r="J264" s="36"/>
      <c r="K264" s="36"/>
      <c r="L264" s="36"/>
      <c r="M264" s="36"/>
      <c r="N264" s="36"/>
      <c r="O264" s="36"/>
      <c r="P264" s="36"/>
      <c r="Q264" s="36"/>
      <c r="R264" s="36"/>
      <c r="S264" s="36"/>
      <c r="T264" s="36"/>
      <c r="U264" s="36"/>
      <c r="V264" s="36"/>
    </row>
    <row r="265" spans="1:22" x14ac:dyDescent="0.2">
      <c r="A265" s="36"/>
      <c r="B265" s="36"/>
      <c r="C265" s="36"/>
      <c r="D265" s="36"/>
      <c r="E265" s="36"/>
      <c r="F265" s="36"/>
      <c r="G265" s="36"/>
      <c r="H265" s="36"/>
      <c r="I265" s="36"/>
      <c r="J265" s="36"/>
      <c r="K265" s="36"/>
      <c r="L265" s="36"/>
      <c r="M265" s="36"/>
      <c r="N265" s="36"/>
      <c r="O265" s="36"/>
      <c r="P265" s="36"/>
      <c r="Q265" s="36"/>
      <c r="R265" s="36"/>
      <c r="S265" s="36"/>
      <c r="T265" s="36"/>
      <c r="U265" s="36"/>
      <c r="V265" s="36"/>
    </row>
    <row r="266" spans="1:22" x14ac:dyDescent="0.2">
      <c r="A266" s="36"/>
      <c r="B266" s="36"/>
      <c r="C266" s="36"/>
      <c r="D266" s="36"/>
      <c r="E266" s="36"/>
      <c r="F266" s="36"/>
      <c r="G266" s="36"/>
      <c r="H266" s="36"/>
      <c r="I266" s="36"/>
      <c r="J266" s="36"/>
      <c r="K266" s="36"/>
      <c r="L266" s="36"/>
      <c r="M266" s="36"/>
      <c r="N266" s="36"/>
      <c r="O266" s="36"/>
      <c r="P266" s="36"/>
      <c r="Q266" s="36"/>
      <c r="R266" s="36"/>
      <c r="S266" s="36"/>
      <c r="T266" s="36"/>
      <c r="U266" s="36"/>
      <c r="V266" s="36"/>
    </row>
    <row r="267" spans="1:22" x14ac:dyDescent="0.2">
      <c r="A267" s="36" t="s">
        <v>246</v>
      </c>
      <c r="B267" s="36"/>
      <c r="C267" s="36"/>
      <c r="D267" s="36"/>
      <c r="E267" s="36"/>
      <c r="F267" s="36"/>
      <c r="G267" s="36"/>
      <c r="H267" s="36"/>
      <c r="I267" s="36"/>
      <c r="J267" s="36"/>
      <c r="K267" s="36"/>
      <c r="L267" s="36"/>
      <c r="M267" s="36"/>
      <c r="N267" s="36"/>
      <c r="O267" s="36"/>
      <c r="P267" s="36"/>
      <c r="Q267" s="36"/>
      <c r="R267" s="36"/>
      <c r="S267" s="36"/>
      <c r="T267" s="36"/>
      <c r="U267" s="36"/>
      <c r="V267" s="36"/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3EB4CC-5404-0F49-9D40-437A7C7B9204}">
  <sheetPr codeName="Sheet120"/>
  <dimension ref="A1:V267"/>
  <sheetViews>
    <sheetView workbookViewId="0">
      <selection activeCell="F17" sqref="F17"/>
    </sheetView>
  </sheetViews>
  <sheetFormatPr baseColWidth="10" defaultRowHeight="16" x14ac:dyDescent="0.2"/>
  <cols>
    <col min="5" max="5" width="16.5" customWidth="1"/>
    <col min="6" max="6" width="14.6640625" customWidth="1"/>
    <col min="10" max="10" width="14.6640625" customWidth="1"/>
    <col min="11" max="11" width="16" customWidth="1"/>
    <col min="20" max="20" width="13.33203125" customWidth="1"/>
  </cols>
  <sheetData>
    <row r="1" spans="1:22" x14ac:dyDescent="0.2">
      <c r="A1" s="36"/>
      <c r="B1" s="80" t="s">
        <v>5</v>
      </c>
      <c r="C1" s="80"/>
      <c r="D1" s="80"/>
      <c r="E1" s="80"/>
      <c r="F1" s="80"/>
      <c r="G1" s="81" t="s">
        <v>6</v>
      </c>
      <c r="H1" s="81"/>
      <c r="I1" s="81"/>
      <c r="J1" s="81"/>
      <c r="K1" s="81"/>
      <c r="L1" s="82" t="s">
        <v>15</v>
      </c>
      <c r="M1" s="82"/>
      <c r="N1" s="82"/>
      <c r="O1" s="82"/>
      <c r="P1" s="82"/>
      <c r="Q1" s="82"/>
      <c r="R1" s="82"/>
      <c r="S1" s="82"/>
      <c r="T1" s="82"/>
      <c r="U1" s="82"/>
      <c r="V1" s="36"/>
    </row>
    <row r="2" spans="1:22" x14ac:dyDescent="0.2">
      <c r="A2" s="37" t="s">
        <v>4</v>
      </c>
      <c r="B2" s="38" t="s">
        <v>0</v>
      </c>
      <c r="C2" s="38" t="s">
        <v>1</v>
      </c>
      <c r="D2" s="38" t="s">
        <v>10</v>
      </c>
      <c r="E2" s="38" t="s">
        <v>11</v>
      </c>
      <c r="F2" s="38" t="s">
        <v>7</v>
      </c>
      <c r="G2" s="38" t="s">
        <v>8</v>
      </c>
      <c r="H2" s="38" t="s">
        <v>9</v>
      </c>
      <c r="I2" s="38" t="s">
        <v>10</v>
      </c>
      <c r="J2" s="38" t="s">
        <v>11</v>
      </c>
      <c r="K2" s="38" t="s">
        <v>7</v>
      </c>
      <c r="L2" s="38" t="s">
        <v>17</v>
      </c>
      <c r="M2" s="38" t="s">
        <v>18</v>
      </c>
      <c r="N2" s="38" t="s">
        <v>234</v>
      </c>
      <c r="O2" s="38" t="s">
        <v>235</v>
      </c>
      <c r="P2" s="38" t="s">
        <v>19</v>
      </c>
      <c r="Q2" s="38" t="s">
        <v>20</v>
      </c>
      <c r="R2" s="38" t="s">
        <v>12</v>
      </c>
      <c r="S2" s="38" t="s">
        <v>3</v>
      </c>
      <c r="T2" s="38" t="s">
        <v>252</v>
      </c>
      <c r="U2" s="38" t="s">
        <v>253</v>
      </c>
      <c r="V2" s="38" t="s">
        <v>236</v>
      </c>
    </row>
    <row r="3" spans="1:22" x14ac:dyDescent="0.2">
      <c r="A3" s="16" t="s">
        <v>357</v>
      </c>
      <c r="B3" s="4">
        <v>428845</v>
      </c>
      <c r="C3" s="4">
        <v>415100</v>
      </c>
      <c r="D3" s="4">
        <v>13745</v>
      </c>
      <c r="E3" s="4">
        <v>354740000</v>
      </c>
      <c r="F3" s="4">
        <f t="shared" ref="F3:F11" si="0">E3+F4</f>
        <v>263559525406</v>
      </c>
      <c r="G3" s="4">
        <v>0</v>
      </c>
      <c r="H3" s="4">
        <v>0</v>
      </c>
      <c r="I3" s="4">
        <v>0</v>
      </c>
      <c r="J3" s="4">
        <v>125555000</v>
      </c>
      <c r="K3" s="4">
        <f t="shared" ref="K3:K11" si="1">J3+K4</f>
        <v>-53739361000</v>
      </c>
      <c r="L3" s="4">
        <v>1368</v>
      </c>
      <c r="M3" s="4">
        <v>1616</v>
      </c>
      <c r="N3" s="4">
        <v>126</v>
      </c>
      <c r="O3" s="4">
        <v>122</v>
      </c>
      <c r="P3" s="4">
        <v>1663600</v>
      </c>
      <c r="Q3" s="4">
        <v>1708000</v>
      </c>
      <c r="R3" s="5">
        <v>6.4000000000000003E-3</v>
      </c>
      <c r="S3" s="4">
        <v>3618000</v>
      </c>
      <c r="T3" s="4">
        <f t="shared" ref="T3:T38" si="2">AVERAGE(S4:S13)</f>
        <v>5057760</v>
      </c>
      <c r="U3" s="4">
        <f t="shared" ref="U3:U11" si="3">MIN(S4:S8)</f>
        <v>3763000</v>
      </c>
      <c r="V3" s="5">
        <v>3.4000000000000002E-2</v>
      </c>
    </row>
    <row r="4" spans="1:22" x14ac:dyDescent="0.2">
      <c r="A4" s="16" t="s">
        <v>356</v>
      </c>
      <c r="B4" s="4">
        <v>76900</v>
      </c>
      <c r="C4" s="4">
        <v>706300</v>
      </c>
      <c r="D4" s="4">
        <v>-629400</v>
      </c>
      <c r="E4" s="4">
        <v>-20500510000</v>
      </c>
      <c r="F4" s="4">
        <f t="shared" si="0"/>
        <v>263204785406</v>
      </c>
      <c r="G4" s="4">
        <v>0</v>
      </c>
      <c r="H4" s="4">
        <v>0</v>
      </c>
      <c r="I4" s="4">
        <v>0</v>
      </c>
      <c r="J4" s="4">
        <v>-67335000</v>
      </c>
      <c r="K4" s="4">
        <f t="shared" si="1"/>
        <v>-53864916000</v>
      </c>
      <c r="L4" s="4">
        <v>1818</v>
      </c>
      <c r="M4" s="4">
        <v>3770</v>
      </c>
      <c r="N4" s="4">
        <v>125</v>
      </c>
      <c r="O4" s="4">
        <v>262</v>
      </c>
      <c r="P4" s="4">
        <v>3023600</v>
      </c>
      <c r="Q4" s="4">
        <v>4311700</v>
      </c>
      <c r="R4" s="5">
        <v>-5.0700000000000002E-2</v>
      </c>
      <c r="S4" s="4">
        <v>7351500</v>
      </c>
      <c r="T4" s="4">
        <f t="shared" si="2"/>
        <v>4887350</v>
      </c>
      <c r="U4" s="4">
        <f t="shared" si="3"/>
        <v>3228200</v>
      </c>
      <c r="V4" s="5">
        <v>4.5499999999999999E-2</v>
      </c>
    </row>
    <row r="5" spans="1:22" x14ac:dyDescent="0.2">
      <c r="A5" s="16" t="s">
        <v>355</v>
      </c>
      <c r="B5" s="4">
        <v>187300</v>
      </c>
      <c r="C5" s="4">
        <v>222910</v>
      </c>
      <c r="D5" s="4">
        <v>-35610</v>
      </c>
      <c r="E5" s="4">
        <v>-1272950000</v>
      </c>
      <c r="F5" s="4">
        <f t="shared" si="0"/>
        <v>283705295406</v>
      </c>
      <c r="G5" s="4">
        <v>0</v>
      </c>
      <c r="H5" s="4">
        <v>0</v>
      </c>
      <c r="I5" s="4">
        <v>0</v>
      </c>
      <c r="J5" s="4">
        <v>-67335000</v>
      </c>
      <c r="K5" s="4">
        <f t="shared" si="1"/>
        <v>-53797581000</v>
      </c>
      <c r="L5" s="4">
        <v>1328</v>
      </c>
      <c r="M5" s="4">
        <v>2313</v>
      </c>
      <c r="N5" s="4">
        <v>134</v>
      </c>
      <c r="O5" s="4">
        <v>255</v>
      </c>
      <c r="P5" s="4">
        <v>1576600</v>
      </c>
      <c r="Q5" s="4">
        <v>3621900</v>
      </c>
      <c r="R5" s="5">
        <v>-3.4700000000000002E-2</v>
      </c>
      <c r="S5" s="4">
        <v>5221500</v>
      </c>
      <c r="T5" s="4">
        <f t="shared" si="2"/>
        <v>4771650</v>
      </c>
      <c r="U5" s="4">
        <f t="shared" si="3"/>
        <v>3194600</v>
      </c>
      <c r="V5" s="5">
        <v>3.78E-2</v>
      </c>
    </row>
    <row r="6" spans="1:22" x14ac:dyDescent="0.2">
      <c r="A6" s="16" t="s">
        <v>354</v>
      </c>
      <c r="B6" s="4">
        <v>557050</v>
      </c>
      <c r="C6" s="4">
        <v>115800</v>
      </c>
      <c r="D6" s="4">
        <v>441250</v>
      </c>
      <c r="E6" s="4">
        <v>15355030000</v>
      </c>
      <c r="F6" s="4">
        <f t="shared" si="0"/>
        <v>284978245406</v>
      </c>
      <c r="G6" s="4">
        <v>0</v>
      </c>
      <c r="H6" s="4">
        <v>0</v>
      </c>
      <c r="I6" s="4">
        <v>0</v>
      </c>
      <c r="J6" s="4">
        <v>-1102041000</v>
      </c>
      <c r="K6" s="4">
        <f t="shared" si="1"/>
        <v>-53730246000</v>
      </c>
      <c r="L6" s="4">
        <v>1385</v>
      </c>
      <c r="M6" s="4">
        <v>2507</v>
      </c>
      <c r="N6" s="4">
        <v>118</v>
      </c>
      <c r="O6" s="4">
        <v>179</v>
      </c>
      <c r="P6" s="4">
        <v>1347800</v>
      </c>
      <c r="Q6" s="4">
        <v>2540700</v>
      </c>
      <c r="R6" s="5">
        <v>-2.9100000000000001E-2</v>
      </c>
      <c r="S6" s="4">
        <v>3897300</v>
      </c>
      <c r="T6" s="4">
        <f t="shared" si="2"/>
        <v>4784380</v>
      </c>
      <c r="U6" s="4">
        <f t="shared" si="3"/>
        <v>2580100</v>
      </c>
      <c r="V6" s="5">
        <v>2.7000000000000003E-2</v>
      </c>
    </row>
    <row r="7" spans="1:22" x14ac:dyDescent="0.2">
      <c r="A7" s="16" t="s">
        <v>353</v>
      </c>
      <c r="B7" s="4">
        <v>2022800</v>
      </c>
      <c r="C7" s="4">
        <v>71300</v>
      </c>
      <c r="D7" s="4">
        <v>1951500</v>
      </c>
      <c r="E7" s="4">
        <v>65933640000</v>
      </c>
      <c r="F7" s="4">
        <f t="shared" si="0"/>
        <v>269623215406</v>
      </c>
      <c r="G7" s="4">
        <v>0</v>
      </c>
      <c r="H7" s="4">
        <v>0</v>
      </c>
      <c r="I7" s="4">
        <v>0</v>
      </c>
      <c r="J7" s="4">
        <v>-184760000</v>
      </c>
      <c r="K7" s="4">
        <f t="shared" si="1"/>
        <v>-52628205000</v>
      </c>
      <c r="L7" s="4">
        <v>3797</v>
      </c>
      <c r="M7" s="4">
        <v>2278</v>
      </c>
      <c r="N7" s="4">
        <v>541</v>
      </c>
      <c r="O7" s="4">
        <v>245</v>
      </c>
      <c r="P7" s="4">
        <v>6495400</v>
      </c>
      <c r="Q7" s="4">
        <v>3060000</v>
      </c>
      <c r="R7" s="5">
        <v>6.9900000000000004E-2</v>
      </c>
      <c r="S7" s="4">
        <v>10181700</v>
      </c>
      <c r="T7" s="4">
        <f t="shared" si="2"/>
        <v>4309970</v>
      </c>
      <c r="U7" s="4">
        <f t="shared" si="3"/>
        <v>2580100</v>
      </c>
      <c r="V7" s="5">
        <v>7.0999999999999994E-2</v>
      </c>
    </row>
    <row r="8" spans="1:22" x14ac:dyDescent="0.2">
      <c r="A8" s="16" t="s">
        <v>352</v>
      </c>
      <c r="B8" s="4">
        <v>474000</v>
      </c>
      <c r="C8" s="4">
        <v>89500</v>
      </c>
      <c r="D8" s="4">
        <v>384500</v>
      </c>
      <c r="E8" s="4">
        <v>12679000000</v>
      </c>
      <c r="F8" s="4">
        <f t="shared" si="0"/>
        <v>203689575406</v>
      </c>
      <c r="G8" s="4">
        <v>0</v>
      </c>
      <c r="H8" s="4">
        <v>0</v>
      </c>
      <c r="I8" s="4">
        <v>0</v>
      </c>
      <c r="J8" s="4">
        <v>86500000</v>
      </c>
      <c r="K8" s="4">
        <f t="shared" si="1"/>
        <v>-52443445000</v>
      </c>
      <c r="L8" s="4">
        <v>1031</v>
      </c>
      <c r="M8" s="4">
        <v>1596</v>
      </c>
      <c r="N8" s="4">
        <v>102</v>
      </c>
      <c r="O8" s="4">
        <v>133</v>
      </c>
      <c r="P8" s="4">
        <v>1428900</v>
      </c>
      <c r="Q8" s="4">
        <v>2051300</v>
      </c>
      <c r="R8" s="5">
        <v>-6.0000000000000001E-3</v>
      </c>
      <c r="S8" s="4">
        <v>3763000</v>
      </c>
      <c r="T8" s="4">
        <f t="shared" si="2"/>
        <v>5325320</v>
      </c>
      <c r="U8" s="4">
        <f t="shared" si="3"/>
        <v>2580100</v>
      </c>
      <c r="V8" s="5">
        <v>2.1000000000000001E-2</v>
      </c>
    </row>
    <row r="9" spans="1:22" x14ac:dyDescent="0.2">
      <c r="A9" s="16" t="s">
        <v>351</v>
      </c>
      <c r="B9" s="4">
        <v>392310</v>
      </c>
      <c r="C9" s="4">
        <v>144200</v>
      </c>
      <c r="D9" s="4">
        <v>248110</v>
      </c>
      <c r="E9" s="4">
        <v>8271730000</v>
      </c>
      <c r="F9" s="4">
        <f t="shared" si="0"/>
        <v>191010575406</v>
      </c>
      <c r="G9" s="4">
        <v>0</v>
      </c>
      <c r="H9" s="4">
        <v>0</v>
      </c>
      <c r="I9" s="4">
        <v>0</v>
      </c>
      <c r="J9" s="4">
        <v>-16105735000</v>
      </c>
      <c r="K9" s="4">
        <f t="shared" si="1"/>
        <v>-52529945000</v>
      </c>
      <c r="L9" s="4">
        <v>1380</v>
      </c>
      <c r="M9" s="4">
        <v>1352</v>
      </c>
      <c r="N9" s="4">
        <v>113</v>
      </c>
      <c r="O9" s="4">
        <v>114</v>
      </c>
      <c r="P9" s="4">
        <v>1500900</v>
      </c>
      <c r="Q9" s="4">
        <v>1528700</v>
      </c>
      <c r="R9" s="5">
        <v>3.0999999999999999E-3</v>
      </c>
      <c r="S9" s="4">
        <v>3228200</v>
      </c>
      <c r="T9" s="4">
        <f t="shared" si="2"/>
        <v>5570290</v>
      </c>
      <c r="U9" s="4">
        <f t="shared" si="3"/>
        <v>2580100</v>
      </c>
      <c r="V9" s="5">
        <v>2.3799999999999998E-2</v>
      </c>
    </row>
    <row r="10" spans="1:22" x14ac:dyDescent="0.2">
      <c r="A10" s="16" t="s">
        <v>350</v>
      </c>
      <c r="B10" s="4">
        <v>368400</v>
      </c>
      <c r="C10" s="4">
        <v>64800</v>
      </c>
      <c r="D10" s="4">
        <v>303600</v>
      </c>
      <c r="E10" s="4">
        <v>10042830000</v>
      </c>
      <c r="F10" s="4">
        <f t="shared" si="0"/>
        <v>182738845406</v>
      </c>
      <c r="G10" s="4">
        <v>0</v>
      </c>
      <c r="H10" s="4">
        <v>0</v>
      </c>
      <c r="I10" s="4">
        <v>0</v>
      </c>
      <c r="J10" s="4">
        <v>-16105735000</v>
      </c>
      <c r="K10" s="4">
        <f t="shared" si="1"/>
        <v>-36424210000</v>
      </c>
      <c r="L10" s="4">
        <v>671</v>
      </c>
      <c r="M10" s="4">
        <v>1845</v>
      </c>
      <c r="N10" s="4">
        <v>68</v>
      </c>
      <c r="O10" s="4">
        <v>97</v>
      </c>
      <c r="P10" s="4">
        <v>977800</v>
      </c>
      <c r="Q10" s="4">
        <v>2083700</v>
      </c>
      <c r="R10" s="5">
        <v>-1.0500000000000001E-2</v>
      </c>
      <c r="S10" s="4">
        <v>3194600</v>
      </c>
      <c r="T10" s="4">
        <f t="shared" si="2"/>
        <v>5733580</v>
      </c>
      <c r="U10" s="4">
        <f t="shared" si="3"/>
        <v>2580100</v>
      </c>
      <c r="V10" s="5">
        <v>1.7899999999999999E-2</v>
      </c>
    </row>
    <row r="11" spans="1:22" x14ac:dyDescent="0.2">
      <c r="A11" s="16" t="s">
        <v>349</v>
      </c>
      <c r="B11" s="4">
        <v>203300</v>
      </c>
      <c r="C11" s="4">
        <v>114100</v>
      </c>
      <c r="D11" s="4">
        <v>89200</v>
      </c>
      <c r="E11" s="4">
        <v>2954960000</v>
      </c>
      <c r="F11" s="4">
        <f t="shared" si="0"/>
        <v>172696015406</v>
      </c>
      <c r="G11" s="4">
        <v>0</v>
      </c>
      <c r="H11" s="4">
        <v>0</v>
      </c>
      <c r="I11" s="4">
        <v>0</v>
      </c>
      <c r="J11" s="4">
        <v>-402700000</v>
      </c>
      <c r="K11" s="4">
        <f t="shared" si="1"/>
        <v>-20318475000</v>
      </c>
      <c r="L11" s="4">
        <v>974</v>
      </c>
      <c r="M11" s="4">
        <v>1682</v>
      </c>
      <c r="N11" s="4">
        <v>55</v>
      </c>
      <c r="O11" s="4">
        <v>123</v>
      </c>
      <c r="P11" s="4">
        <v>799800</v>
      </c>
      <c r="Q11" s="4">
        <v>1777200</v>
      </c>
      <c r="R11" s="5">
        <v>-1.49E-2</v>
      </c>
      <c r="S11" s="4">
        <v>2580100</v>
      </c>
      <c r="T11" s="4">
        <f t="shared" si="2"/>
        <v>5846390</v>
      </c>
      <c r="U11" s="4">
        <f t="shared" si="3"/>
        <v>4024600</v>
      </c>
      <c r="V11" s="5">
        <v>2.6600000000000002E-2</v>
      </c>
    </row>
    <row r="12" spans="1:22" x14ac:dyDescent="0.2">
      <c r="A12" s="16" t="s">
        <v>348</v>
      </c>
      <c r="B12" s="4">
        <v>771600</v>
      </c>
      <c r="C12" s="4">
        <v>47000</v>
      </c>
      <c r="D12" s="4">
        <v>724600</v>
      </c>
      <c r="E12" s="4">
        <v>23899780000</v>
      </c>
      <c r="F12" s="4">
        <f t="shared" ref="F12:F38" si="4">E12+F13</f>
        <v>169741055406</v>
      </c>
      <c r="G12" s="4">
        <v>0</v>
      </c>
      <c r="H12" s="4">
        <v>0</v>
      </c>
      <c r="I12" s="4">
        <v>0</v>
      </c>
      <c r="J12" s="4">
        <v>555855000</v>
      </c>
      <c r="K12" s="4">
        <f t="shared" ref="K12:K38" si="5">J12+K13</f>
        <v>-19915775000</v>
      </c>
      <c r="L12" s="4">
        <v>2831</v>
      </c>
      <c r="M12" s="4">
        <v>1467</v>
      </c>
      <c r="N12" s="4">
        <v>187</v>
      </c>
      <c r="O12" s="4">
        <v>96</v>
      </c>
      <c r="P12" s="4">
        <v>3028500</v>
      </c>
      <c r="Q12" s="4">
        <v>1688400</v>
      </c>
      <c r="R12" s="5">
        <v>6.2699999999999992E-2</v>
      </c>
      <c r="S12" s="4">
        <v>5040000</v>
      </c>
      <c r="T12" s="4">
        <f t="shared" si="2"/>
        <v>6291430</v>
      </c>
      <c r="U12" s="4">
        <f t="shared" ref="U12:U38" si="6">MIN(S13:S17)</f>
        <v>4024600</v>
      </c>
      <c r="V12" s="5">
        <v>6.4699999999999994E-2</v>
      </c>
    </row>
    <row r="13" spans="1:22" x14ac:dyDescent="0.2">
      <c r="A13" s="16" t="s">
        <v>347</v>
      </c>
      <c r="B13" s="4">
        <v>200000</v>
      </c>
      <c r="C13" s="4">
        <v>258600</v>
      </c>
      <c r="D13" s="4">
        <v>-58600</v>
      </c>
      <c r="E13" s="4">
        <v>-1810910000</v>
      </c>
      <c r="F13" s="4">
        <f t="shared" si="4"/>
        <v>145841275406</v>
      </c>
      <c r="G13" s="4">
        <v>0</v>
      </c>
      <c r="H13" s="4">
        <v>0</v>
      </c>
      <c r="I13" s="4">
        <v>0</v>
      </c>
      <c r="J13" s="4">
        <v>-567685000</v>
      </c>
      <c r="K13" s="4">
        <f t="shared" si="5"/>
        <v>-20471630000</v>
      </c>
      <c r="L13" s="4">
        <v>1808</v>
      </c>
      <c r="M13" s="4">
        <v>3686</v>
      </c>
      <c r="N13" s="4">
        <v>97</v>
      </c>
      <c r="O13" s="4">
        <v>264</v>
      </c>
      <c r="P13" s="4">
        <v>1691900</v>
      </c>
      <c r="Q13" s="4">
        <v>3999800</v>
      </c>
      <c r="R13" s="5">
        <v>-4.2300000000000004E-2</v>
      </c>
      <c r="S13" s="4">
        <v>6119700</v>
      </c>
      <c r="T13" s="4">
        <f t="shared" si="2"/>
        <v>6256060</v>
      </c>
      <c r="U13" s="4">
        <f t="shared" si="6"/>
        <v>4024600</v>
      </c>
      <c r="V13" s="5">
        <v>4.82E-2</v>
      </c>
    </row>
    <row r="14" spans="1:22" x14ac:dyDescent="0.2">
      <c r="A14" s="16" t="s">
        <v>340</v>
      </c>
      <c r="B14" s="4">
        <v>1104000</v>
      </c>
      <c r="C14" s="4">
        <v>312200</v>
      </c>
      <c r="D14" s="4">
        <v>791800</v>
      </c>
      <c r="E14" s="4">
        <v>26286590000</v>
      </c>
      <c r="F14" s="4">
        <f t="shared" si="4"/>
        <v>147652185406</v>
      </c>
      <c r="G14" s="4">
        <v>0</v>
      </c>
      <c r="H14" s="4">
        <v>0</v>
      </c>
      <c r="I14" s="4">
        <v>0</v>
      </c>
      <c r="J14" s="4">
        <v>-567685000</v>
      </c>
      <c r="K14" s="4">
        <f t="shared" si="5"/>
        <v>-19903945000</v>
      </c>
      <c r="L14" s="4">
        <v>1659</v>
      </c>
      <c r="M14" s="4">
        <v>2202</v>
      </c>
      <c r="N14" s="4">
        <v>186</v>
      </c>
      <c r="O14" s="4">
        <v>242</v>
      </c>
      <c r="P14" s="4">
        <v>2340900</v>
      </c>
      <c r="Q14" s="4">
        <v>3135000</v>
      </c>
      <c r="R14" s="5">
        <v>0</v>
      </c>
      <c r="S14" s="4">
        <v>5647400</v>
      </c>
      <c r="T14" s="4">
        <f t="shared" si="2"/>
        <v>6244290</v>
      </c>
      <c r="U14" s="4">
        <f t="shared" si="6"/>
        <v>4024600</v>
      </c>
      <c r="V14" s="5">
        <v>2.8199999999999999E-2</v>
      </c>
    </row>
    <row r="15" spans="1:22" x14ac:dyDescent="0.2">
      <c r="A15" s="16" t="s">
        <v>339</v>
      </c>
      <c r="B15" s="4">
        <v>27400</v>
      </c>
      <c r="C15" s="4">
        <v>74200</v>
      </c>
      <c r="D15" s="4">
        <v>-46800</v>
      </c>
      <c r="E15" s="4">
        <v>-1533920000</v>
      </c>
      <c r="F15" s="4">
        <f t="shared" si="4"/>
        <v>121365595406</v>
      </c>
      <c r="G15" s="4">
        <v>0</v>
      </c>
      <c r="H15" s="4">
        <v>0</v>
      </c>
      <c r="I15" s="4">
        <v>0</v>
      </c>
      <c r="J15" s="4">
        <v>17220660000</v>
      </c>
      <c r="K15" s="4">
        <f t="shared" si="5"/>
        <v>-19336260000</v>
      </c>
      <c r="L15" s="4">
        <v>1660</v>
      </c>
      <c r="M15" s="4">
        <v>1659</v>
      </c>
      <c r="N15" s="4">
        <v>154</v>
      </c>
      <c r="O15" s="4">
        <v>157</v>
      </c>
      <c r="P15" s="4">
        <v>1824200</v>
      </c>
      <c r="Q15" s="4">
        <v>2116000</v>
      </c>
      <c r="R15" s="5">
        <v>1.38E-2</v>
      </c>
      <c r="S15" s="4">
        <v>4064500</v>
      </c>
      <c r="T15" s="4">
        <f t="shared" si="2"/>
        <v>6179320</v>
      </c>
      <c r="U15" s="4">
        <f t="shared" si="6"/>
        <v>4024600</v>
      </c>
      <c r="V15" s="5">
        <v>2.4E-2</v>
      </c>
    </row>
    <row r="16" spans="1:22" x14ac:dyDescent="0.2">
      <c r="A16" s="16" t="s">
        <v>338</v>
      </c>
      <c r="B16" s="4">
        <v>137000</v>
      </c>
      <c r="C16" s="4">
        <v>233700</v>
      </c>
      <c r="D16" s="4">
        <v>-96700</v>
      </c>
      <c r="E16" s="4">
        <v>-3129340000</v>
      </c>
      <c r="F16" s="4">
        <f t="shared" si="4"/>
        <v>122899515406</v>
      </c>
      <c r="G16" s="4">
        <v>0</v>
      </c>
      <c r="H16" s="4">
        <v>0</v>
      </c>
      <c r="I16" s="4">
        <v>0</v>
      </c>
      <c r="J16" s="4">
        <v>-2605000</v>
      </c>
      <c r="K16" s="4">
        <f t="shared" si="5"/>
        <v>-36556920000</v>
      </c>
      <c r="L16" s="4">
        <v>1596</v>
      </c>
      <c r="M16" s="4">
        <v>1644</v>
      </c>
      <c r="N16" s="4">
        <v>148</v>
      </c>
      <c r="O16" s="4">
        <v>152</v>
      </c>
      <c r="P16" s="4">
        <v>1933100</v>
      </c>
      <c r="Q16" s="4">
        <v>1979100</v>
      </c>
      <c r="R16" s="5">
        <v>7.7000000000000002E-3</v>
      </c>
      <c r="S16" s="4">
        <v>4024600</v>
      </c>
      <c r="T16" s="4">
        <f t="shared" si="2"/>
        <v>6128180</v>
      </c>
      <c r="U16" s="4">
        <f t="shared" si="6"/>
        <v>3708200</v>
      </c>
      <c r="V16" s="5">
        <v>2.4300000000000002E-2</v>
      </c>
    </row>
    <row r="17" spans="1:22" x14ac:dyDescent="0.2">
      <c r="A17" s="16" t="s">
        <v>337</v>
      </c>
      <c r="B17" s="4">
        <v>955200</v>
      </c>
      <c r="C17" s="4">
        <v>40760</v>
      </c>
      <c r="D17" s="4">
        <v>914440</v>
      </c>
      <c r="E17" s="4">
        <v>30609800000</v>
      </c>
      <c r="F17" s="4">
        <f t="shared" si="4"/>
        <v>126028855406</v>
      </c>
      <c r="G17" s="4">
        <v>0</v>
      </c>
      <c r="H17" s="4">
        <v>0</v>
      </c>
      <c r="I17" s="4">
        <v>0</v>
      </c>
      <c r="J17" s="4">
        <v>-577980000</v>
      </c>
      <c r="K17" s="4">
        <f t="shared" si="5"/>
        <v>-36554315000</v>
      </c>
      <c r="L17" s="4">
        <v>2236</v>
      </c>
      <c r="M17" s="4">
        <v>2142</v>
      </c>
      <c r="N17" s="4">
        <v>193</v>
      </c>
      <c r="O17" s="4">
        <v>168</v>
      </c>
      <c r="P17" s="4">
        <v>2488200</v>
      </c>
      <c r="Q17" s="4">
        <v>2545400</v>
      </c>
      <c r="R17" s="5">
        <v>0</v>
      </c>
      <c r="S17" s="4">
        <v>5437600</v>
      </c>
      <c r="T17" s="4">
        <f t="shared" si="2"/>
        <v>5813140</v>
      </c>
      <c r="U17" s="4">
        <f t="shared" si="6"/>
        <v>3708200</v>
      </c>
      <c r="V17" s="5">
        <v>5.9000000000000004E-2</v>
      </c>
    </row>
    <row r="18" spans="1:22" x14ac:dyDescent="0.2">
      <c r="A18" s="16" t="s">
        <v>336</v>
      </c>
      <c r="B18" s="4">
        <v>1116700</v>
      </c>
      <c r="C18" s="4">
        <v>1225000</v>
      </c>
      <c r="D18" s="4">
        <v>-108300</v>
      </c>
      <c r="E18" s="4">
        <v>-4485870000</v>
      </c>
      <c r="F18" s="4">
        <f t="shared" si="4"/>
        <v>95419055406</v>
      </c>
      <c r="G18" s="4">
        <v>0</v>
      </c>
      <c r="H18" s="4">
        <v>0</v>
      </c>
      <c r="I18" s="4">
        <v>0</v>
      </c>
      <c r="J18" s="4">
        <v>48435000</v>
      </c>
      <c r="K18" s="4">
        <f t="shared" si="5"/>
        <v>-35976335000</v>
      </c>
      <c r="L18" s="4">
        <v>3843</v>
      </c>
      <c r="M18" s="4">
        <v>5069</v>
      </c>
      <c r="N18" s="4">
        <v>358</v>
      </c>
      <c r="O18" s="4">
        <v>583</v>
      </c>
      <c r="P18" s="4">
        <v>5239100</v>
      </c>
      <c r="Q18" s="4">
        <v>8196600</v>
      </c>
      <c r="R18" s="5">
        <v>-6.2899999999999998E-2</v>
      </c>
      <c r="S18" s="4">
        <v>13916500</v>
      </c>
      <c r="T18" s="4">
        <f t="shared" si="2"/>
        <v>5024120</v>
      </c>
      <c r="U18" s="4">
        <f t="shared" si="6"/>
        <v>3708200</v>
      </c>
      <c r="V18" s="5">
        <v>0.10060000000000001</v>
      </c>
    </row>
    <row r="19" spans="1:22" x14ac:dyDescent="0.2">
      <c r="A19" s="16" t="s">
        <v>335</v>
      </c>
      <c r="B19" s="4">
        <v>828500</v>
      </c>
      <c r="C19" s="4">
        <v>435500</v>
      </c>
      <c r="D19" s="4">
        <v>393000</v>
      </c>
      <c r="E19" s="4">
        <v>13323560000</v>
      </c>
      <c r="F19" s="4">
        <f t="shared" si="4"/>
        <v>99904925406</v>
      </c>
      <c r="G19" s="4">
        <v>0</v>
      </c>
      <c r="H19" s="4">
        <v>0</v>
      </c>
      <c r="I19" s="4">
        <v>0</v>
      </c>
      <c r="J19" s="4">
        <v>62860000</v>
      </c>
      <c r="K19" s="4">
        <f t="shared" si="5"/>
        <v>-36024770000</v>
      </c>
      <c r="L19" s="4">
        <v>2404</v>
      </c>
      <c r="M19" s="4">
        <v>1815</v>
      </c>
      <c r="N19" s="4">
        <v>228</v>
      </c>
      <c r="O19" s="4">
        <v>166</v>
      </c>
      <c r="P19" s="4">
        <v>3140200</v>
      </c>
      <c r="Q19" s="4">
        <v>2268500</v>
      </c>
      <c r="R19" s="5">
        <v>5.4900000000000004E-2</v>
      </c>
      <c r="S19" s="4">
        <v>5677900</v>
      </c>
      <c r="T19" s="4">
        <f t="shared" si="2"/>
        <v>4875150</v>
      </c>
      <c r="U19" s="4">
        <f t="shared" si="6"/>
        <v>3708200</v>
      </c>
      <c r="V19" s="5">
        <v>6.3600000000000004E-2</v>
      </c>
    </row>
    <row r="20" spans="1:22" x14ac:dyDescent="0.2">
      <c r="A20" s="16" t="s">
        <v>334</v>
      </c>
      <c r="B20" s="4">
        <v>1023200</v>
      </c>
      <c r="C20" s="4">
        <v>400600</v>
      </c>
      <c r="D20" s="4">
        <v>622600</v>
      </c>
      <c r="E20" s="4">
        <v>20378640000</v>
      </c>
      <c r="F20" s="4">
        <f t="shared" si="4"/>
        <v>86581365406</v>
      </c>
      <c r="G20" s="4">
        <v>0</v>
      </c>
      <c r="H20" s="4">
        <v>0</v>
      </c>
      <c r="I20" s="4">
        <v>0</v>
      </c>
      <c r="J20" s="4">
        <v>203160000</v>
      </c>
      <c r="K20" s="4">
        <f t="shared" si="5"/>
        <v>-36087630000</v>
      </c>
      <c r="L20" s="4">
        <v>1785</v>
      </c>
      <c r="M20" s="4">
        <v>1893</v>
      </c>
      <c r="N20" s="4">
        <v>176</v>
      </c>
      <c r="O20" s="4">
        <v>231</v>
      </c>
      <c r="P20" s="4">
        <v>2184200</v>
      </c>
      <c r="Q20" s="4">
        <v>2476300</v>
      </c>
      <c r="R20" s="5">
        <v>1.55E-2</v>
      </c>
      <c r="S20" s="4">
        <v>4827500</v>
      </c>
      <c r="T20" s="4">
        <f t="shared" si="2"/>
        <v>4892230</v>
      </c>
      <c r="U20" s="4">
        <f t="shared" si="6"/>
        <v>3414800</v>
      </c>
      <c r="V20" s="5">
        <v>4.0800000000000003E-2</v>
      </c>
    </row>
    <row r="21" spans="1:22" x14ac:dyDescent="0.2">
      <c r="A21" s="16" t="s">
        <v>333</v>
      </c>
      <c r="B21" s="4">
        <v>45200</v>
      </c>
      <c r="C21" s="4">
        <v>7600</v>
      </c>
      <c r="D21" s="4">
        <v>37600</v>
      </c>
      <c r="E21" s="4">
        <v>1208210000</v>
      </c>
      <c r="F21" s="4">
        <f t="shared" si="4"/>
        <v>66202725406</v>
      </c>
      <c r="G21" s="4">
        <v>0</v>
      </c>
      <c r="H21" s="4">
        <v>0</v>
      </c>
      <c r="I21" s="4">
        <v>0</v>
      </c>
      <c r="J21" s="4">
        <v>203160000</v>
      </c>
      <c r="K21" s="4">
        <f t="shared" si="5"/>
        <v>-36290790000</v>
      </c>
      <c r="L21" s="4">
        <v>1456</v>
      </c>
      <c r="M21" s="4">
        <v>1658</v>
      </c>
      <c r="N21" s="4">
        <v>122</v>
      </c>
      <c r="O21" s="4">
        <v>117</v>
      </c>
      <c r="P21" s="4">
        <v>1657700</v>
      </c>
      <c r="Q21" s="4">
        <v>1856400</v>
      </c>
      <c r="R21" s="5">
        <v>2.2200000000000001E-2</v>
      </c>
      <c r="S21" s="4">
        <v>3708200</v>
      </c>
      <c r="T21" s="4">
        <f t="shared" si="2"/>
        <v>5076670</v>
      </c>
      <c r="U21" s="4">
        <f t="shared" si="6"/>
        <v>3414800</v>
      </c>
      <c r="V21" s="5">
        <v>3.6400000000000002E-2</v>
      </c>
    </row>
    <row r="22" spans="1:22" x14ac:dyDescent="0.2">
      <c r="A22" s="16" t="s">
        <v>332</v>
      </c>
      <c r="B22" s="4">
        <v>748500</v>
      </c>
      <c r="C22" s="4">
        <v>40600</v>
      </c>
      <c r="D22" s="4">
        <v>707900</v>
      </c>
      <c r="E22" s="4">
        <v>22197000000</v>
      </c>
      <c r="F22" s="4">
        <f t="shared" si="4"/>
        <v>64994515406</v>
      </c>
      <c r="K22" s="4">
        <f t="shared" si="5"/>
        <v>-36493950000</v>
      </c>
      <c r="L22" s="4">
        <v>3703</v>
      </c>
      <c r="M22" s="4">
        <v>2454</v>
      </c>
      <c r="N22" s="4">
        <v>374</v>
      </c>
      <c r="O22" s="4">
        <v>275</v>
      </c>
      <c r="P22" s="4">
        <v>5889300</v>
      </c>
      <c r="Q22" s="4">
        <v>3551600</v>
      </c>
      <c r="R22" s="5">
        <v>6.9400000000000003E-2</v>
      </c>
      <c r="S22" s="4">
        <v>9490400</v>
      </c>
      <c r="T22" s="4">
        <f t="shared" si="2"/>
        <v>4459480</v>
      </c>
      <c r="U22" s="4">
        <f t="shared" si="6"/>
        <v>2287200</v>
      </c>
      <c r="V22" s="5">
        <v>6.6500000000000004E-2</v>
      </c>
    </row>
    <row r="23" spans="1:22" x14ac:dyDescent="0.2">
      <c r="A23" s="16" t="s">
        <v>331</v>
      </c>
      <c r="B23" s="4">
        <v>437600</v>
      </c>
      <c r="C23" s="4">
        <v>28400</v>
      </c>
      <c r="D23" s="4">
        <v>409200</v>
      </c>
      <c r="E23" s="4">
        <v>12255920000</v>
      </c>
      <c r="F23" s="4">
        <f t="shared" si="4"/>
        <v>42797515406</v>
      </c>
      <c r="G23" s="4">
        <v>0</v>
      </c>
      <c r="H23" s="4">
        <v>0</v>
      </c>
      <c r="I23" s="4">
        <v>0</v>
      </c>
      <c r="J23" s="4">
        <v>-15190000</v>
      </c>
      <c r="K23" s="4">
        <f t="shared" si="5"/>
        <v>-36493950000</v>
      </c>
      <c r="L23" s="4">
        <v>2321</v>
      </c>
      <c r="M23" s="4">
        <v>1864</v>
      </c>
      <c r="N23" s="4">
        <v>186</v>
      </c>
      <c r="O23" s="4">
        <v>164</v>
      </c>
      <c r="P23" s="4">
        <v>3067100</v>
      </c>
      <c r="Q23" s="4">
        <v>2562000</v>
      </c>
      <c r="R23" s="5">
        <v>1.9E-2</v>
      </c>
      <c r="S23" s="4">
        <v>5766000</v>
      </c>
      <c r="T23" s="4">
        <f t="shared" si="2"/>
        <v>4585740</v>
      </c>
      <c r="U23" s="4">
        <f t="shared" si="6"/>
        <v>2287200</v>
      </c>
      <c r="V23" s="5">
        <v>4.4500000000000005E-2</v>
      </c>
    </row>
    <row r="24" spans="1:22" x14ac:dyDescent="0.2">
      <c r="A24" s="16" t="s">
        <v>330</v>
      </c>
      <c r="B24" s="4">
        <v>3300</v>
      </c>
      <c r="C24" s="4">
        <v>17400</v>
      </c>
      <c r="D24" s="4">
        <v>-14100</v>
      </c>
      <c r="E24" s="4">
        <v>-414900000</v>
      </c>
      <c r="F24" s="4">
        <f t="shared" si="4"/>
        <v>30541595406</v>
      </c>
      <c r="K24" s="4">
        <f t="shared" si="5"/>
        <v>-36478760000</v>
      </c>
      <c r="L24" s="4">
        <v>1927</v>
      </c>
      <c r="M24" s="4">
        <v>2177</v>
      </c>
      <c r="N24" s="4">
        <v>166</v>
      </c>
      <c r="O24" s="4">
        <v>172</v>
      </c>
      <c r="P24" s="4">
        <v>2604800</v>
      </c>
      <c r="Q24" s="4">
        <v>2909700</v>
      </c>
      <c r="R24" s="5">
        <v>-3.4000000000000002E-3</v>
      </c>
      <c r="S24" s="4">
        <v>5529700</v>
      </c>
      <c r="T24" s="4">
        <f t="shared" si="2"/>
        <v>4615360</v>
      </c>
      <c r="U24" s="4">
        <f t="shared" si="6"/>
        <v>2287200</v>
      </c>
      <c r="V24" s="5">
        <v>4.3700000000000003E-2</v>
      </c>
    </row>
    <row r="25" spans="1:22" x14ac:dyDescent="0.2">
      <c r="A25" s="16" t="s">
        <v>329</v>
      </c>
      <c r="B25" s="4">
        <v>29900</v>
      </c>
      <c r="C25" s="4">
        <v>291400</v>
      </c>
      <c r="D25" s="4">
        <v>-261500</v>
      </c>
      <c r="E25" s="4">
        <v>-7547870000</v>
      </c>
      <c r="F25" s="4">
        <f t="shared" si="4"/>
        <v>30956495406</v>
      </c>
      <c r="G25" s="4">
        <v>0</v>
      </c>
      <c r="H25" s="4">
        <v>0</v>
      </c>
      <c r="I25" s="4">
        <v>0</v>
      </c>
      <c r="J25" s="4">
        <v>-132725000</v>
      </c>
      <c r="K25" s="4">
        <f t="shared" si="5"/>
        <v>-36478760000</v>
      </c>
      <c r="L25" s="4">
        <v>1101</v>
      </c>
      <c r="M25" s="4">
        <v>1551</v>
      </c>
      <c r="N25" s="4">
        <v>96</v>
      </c>
      <c r="O25" s="4">
        <v>109</v>
      </c>
      <c r="P25" s="4">
        <v>1338000</v>
      </c>
      <c r="Q25" s="4">
        <v>1715800</v>
      </c>
      <c r="R25" s="5">
        <v>6.9999999999999993E-3</v>
      </c>
      <c r="S25" s="4">
        <v>3414800</v>
      </c>
      <c r="T25" s="4">
        <f t="shared" si="2"/>
        <v>4547960</v>
      </c>
      <c r="U25" s="4">
        <f t="shared" si="6"/>
        <v>2287200</v>
      </c>
      <c r="V25" s="5">
        <v>1.89E-2</v>
      </c>
    </row>
    <row r="26" spans="1:22" x14ac:dyDescent="0.2">
      <c r="A26" s="16" t="s">
        <v>328</v>
      </c>
      <c r="B26" s="4">
        <v>31000</v>
      </c>
      <c r="C26" s="4">
        <v>79900</v>
      </c>
      <c r="D26" s="4">
        <v>-48900</v>
      </c>
      <c r="E26" s="4">
        <v>-1446520000</v>
      </c>
      <c r="F26" s="4">
        <f t="shared" si="4"/>
        <v>38504365406</v>
      </c>
      <c r="G26" s="4">
        <v>0</v>
      </c>
      <c r="H26" s="4">
        <v>0</v>
      </c>
      <c r="I26" s="4">
        <v>0</v>
      </c>
      <c r="J26" s="4">
        <v>-190755000</v>
      </c>
      <c r="K26" s="4">
        <f t="shared" si="5"/>
        <v>-36346035000</v>
      </c>
      <c r="L26" s="4">
        <v>949</v>
      </c>
      <c r="M26" s="4">
        <v>1940</v>
      </c>
      <c r="N26" s="4">
        <v>72</v>
      </c>
      <c r="O26" s="4">
        <v>103</v>
      </c>
      <c r="P26" s="4">
        <v>1052800</v>
      </c>
      <c r="Q26" s="4">
        <v>1841300</v>
      </c>
      <c r="R26" s="5">
        <v>-2.76E-2</v>
      </c>
      <c r="S26" s="4">
        <v>3513200</v>
      </c>
      <c r="T26" s="4">
        <f t="shared" si="2"/>
        <v>4594270</v>
      </c>
      <c r="U26" s="4">
        <f t="shared" si="6"/>
        <v>2287200</v>
      </c>
      <c r="V26" s="5">
        <v>2.87E-2</v>
      </c>
    </row>
    <row r="27" spans="1:22" x14ac:dyDescent="0.2">
      <c r="A27" s="16" t="s">
        <v>327</v>
      </c>
      <c r="B27" s="4">
        <v>2100</v>
      </c>
      <c r="C27" s="4">
        <v>2100</v>
      </c>
      <c r="D27" s="4">
        <v>0</v>
      </c>
      <c r="E27" s="4">
        <v>0</v>
      </c>
      <c r="F27" s="4">
        <f t="shared" si="4"/>
        <v>39950885406</v>
      </c>
      <c r="K27" s="4">
        <f t="shared" si="5"/>
        <v>-36155280000</v>
      </c>
      <c r="L27" s="4">
        <v>819</v>
      </c>
      <c r="M27" s="4">
        <v>1388</v>
      </c>
      <c r="N27" s="4">
        <v>61</v>
      </c>
      <c r="O27" s="4">
        <v>78</v>
      </c>
      <c r="P27" s="4">
        <v>969200</v>
      </c>
      <c r="Q27" s="4">
        <v>1316600</v>
      </c>
      <c r="R27" s="5">
        <v>-3.3E-3</v>
      </c>
      <c r="S27" s="4">
        <v>2287200</v>
      </c>
      <c r="T27" s="4">
        <f t="shared" si="2"/>
        <v>4909530</v>
      </c>
      <c r="U27" s="4">
        <f t="shared" si="6"/>
        <v>3318500</v>
      </c>
      <c r="V27" s="5">
        <v>2.0099999999999996E-2</v>
      </c>
    </row>
    <row r="28" spans="1:22" x14ac:dyDescent="0.2">
      <c r="A28" s="16" t="s">
        <v>326</v>
      </c>
      <c r="B28" s="4">
        <v>613600</v>
      </c>
      <c r="C28" s="4">
        <v>54300</v>
      </c>
      <c r="D28" s="4">
        <v>559300</v>
      </c>
      <c r="E28" s="4">
        <v>16900230000</v>
      </c>
      <c r="F28" s="4">
        <f t="shared" si="4"/>
        <v>39950885406</v>
      </c>
      <c r="G28" s="4">
        <v>0</v>
      </c>
      <c r="H28" s="4">
        <v>0</v>
      </c>
      <c r="I28" s="4">
        <v>0</v>
      </c>
      <c r="J28" s="4">
        <v>-23290000</v>
      </c>
      <c r="K28" s="4">
        <f t="shared" si="5"/>
        <v>-36155280000</v>
      </c>
      <c r="L28" s="4">
        <v>2375</v>
      </c>
      <c r="M28" s="4">
        <v>2095</v>
      </c>
      <c r="N28" s="4">
        <v>191</v>
      </c>
      <c r="O28" s="4">
        <v>190</v>
      </c>
      <c r="P28" s="4">
        <v>3055000</v>
      </c>
      <c r="Q28" s="4">
        <v>2694100</v>
      </c>
      <c r="R28" s="5">
        <v>2.23E-2</v>
      </c>
      <c r="S28" s="4">
        <v>6026300</v>
      </c>
      <c r="T28" s="4">
        <f t="shared" si="2"/>
        <v>4842180</v>
      </c>
      <c r="U28" s="4">
        <f t="shared" si="6"/>
        <v>3318500</v>
      </c>
      <c r="V28" s="5">
        <v>4.2300000000000004E-2</v>
      </c>
    </row>
    <row r="29" spans="1:22" x14ac:dyDescent="0.2">
      <c r="A29" s="16" t="s">
        <v>325</v>
      </c>
      <c r="B29" s="4">
        <v>73400</v>
      </c>
      <c r="C29" s="4">
        <v>7500</v>
      </c>
      <c r="D29" s="4">
        <v>65900</v>
      </c>
      <c r="E29" s="4">
        <v>1892710000</v>
      </c>
      <c r="F29" s="4">
        <f t="shared" si="4"/>
        <v>23050655406</v>
      </c>
      <c r="G29" s="4">
        <v>0</v>
      </c>
      <c r="H29" s="4">
        <v>0</v>
      </c>
      <c r="I29" s="4">
        <v>0</v>
      </c>
      <c r="J29" s="4">
        <v>-234615000</v>
      </c>
      <c r="K29" s="4">
        <f t="shared" si="5"/>
        <v>-36131990000</v>
      </c>
      <c r="L29" s="4">
        <v>1494</v>
      </c>
      <c r="M29" s="4">
        <v>1500</v>
      </c>
      <c r="N29" s="4">
        <v>127</v>
      </c>
      <c r="O29" s="4">
        <v>153</v>
      </c>
      <c r="P29" s="4">
        <v>1864200</v>
      </c>
      <c r="Q29" s="4">
        <v>2212800</v>
      </c>
      <c r="R29" s="5">
        <v>1.9299999999999998E-2</v>
      </c>
      <c r="S29" s="4">
        <v>4188200</v>
      </c>
      <c r="T29" s="4">
        <f t="shared" si="2"/>
        <v>5180700</v>
      </c>
      <c r="U29" s="4">
        <f t="shared" si="6"/>
        <v>3318500</v>
      </c>
      <c r="V29" s="5">
        <v>4.2800000000000005E-2</v>
      </c>
    </row>
    <row r="30" spans="1:22" x14ac:dyDescent="0.2">
      <c r="A30" s="16" t="s">
        <v>324</v>
      </c>
      <c r="B30" s="4">
        <v>12600</v>
      </c>
      <c r="C30" s="4">
        <v>868300</v>
      </c>
      <c r="D30" s="4">
        <v>-855700</v>
      </c>
      <c r="E30" s="4">
        <v>-24447880000</v>
      </c>
      <c r="F30" s="4">
        <f t="shared" si="4"/>
        <v>21157945406</v>
      </c>
      <c r="G30" s="4">
        <v>0</v>
      </c>
      <c r="H30" s="4">
        <v>0</v>
      </c>
      <c r="I30" s="4">
        <v>0</v>
      </c>
      <c r="J30" s="4">
        <v>-1866160000</v>
      </c>
      <c r="K30" s="4">
        <f t="shared" si="5"/>
        <v>-35897375000</v>
      </c>
      <c r="L30" s="4">
        <v>1379</v>
      </c>
      <c r="M30" s="4">
        <v>2672</v>
      </c>
      <c r="N30" s="4">
        <v>93</v>
      </c>
      <c r="O30" s="4">
        <v>220</v>
      </c>
      <c r="P30" s="4">
        <v>1424000</v>
      </c>
      <c r="Q30" s="4">
        <v>3412400</v>
      </c>
      <c r="R30" s="5">
        <v>-1.04E-2</v>
      </c>
      <c r="S30" s="4">
        <v>4998300</v>
      </c>
      <c r="T30" s="4">
        <f t="shared" si="2"/>
        <v>5144800</v>
      </c>
      <c r="U30" s="4">
        <f t="shared" si="6"/>
        <v>2740800</v>
      </c>
      <c r="V30" s="5">
        <v>2.6000000000000002E-2</v>
      </c>
    </row>
    <row r="31" spans="1:22" x14ac:dyDescent="0.2">
      <c r="A31" s="16" t="s">
        <v>323</v>
      </c>
      <c r="B31" s="4">
        <v>40600</v>
      </c>
      <c r="C31" s="4">
        <v>130600</v>
      </c>
      <c r="D31" s="4">
        <v>-90000</v>
      </c>
      <c r="E31" s="4">
        <v>-2579340000</v>
      </c>
      <c r="F31" s="4">
        <f t="shared" si="4"/>
        <v>45605825406</v>
      </c>
      <c r="G31" s="4">
        <v>0</v>
      </c>
      <c r="H31" s="4">
        <v>0</v>
      </c>
      <c r="I31" s="4">
        <v>0</v>
      </c>
      <c r="J31" s="4">
        <v>-216500000</v>
      </c>
      <c r="K31" s="4">
        <f t="shared" si="5"/>
        <v>-34031215000</v>
      </c>
      <c r="L31" s="4">
        <v>1598</v>
      </c>
      <c r="M31" s="4">
        <v>1843</v>
      </c>
      <c r="N31" s="4">
        <v>157</v>
      </c>
      <c r="O31" s="4">
        <v>190</v>
      </c>
      <c r="P31" s="4">
        <v>2490600</v>
      </c>
      <c r="Q31" s="4">
        <v>2769500</v>
      </c>
      <c r="R31" s="5">
        <v>0</v>
      </c>
      <c r="S31" s="4">
        <v>5552600</v>
      </c>
      <c r="T31" s="4">
        <f t="shared" si="2"/>
        <v>4865250</v>
      </c>
      <c r="U31" s="4">
        <f t="shared" si="6"/>
        <v>2740800</v>
      </c>
      <c r="V31" s="5">
        <v>4.8499999999999995E-2</v>
      </c>
    </row>
    <row r="32" spans="1:22" x14ac:dyDescent="0.2">
      <c r="A32" s="16" t="s">
        <v>322</v>
      </c>
      <c r="B32" s="4">
        <v>5600</v>
      </c>
      <c r="C32" s="4">
        <v>69200</v>
      </c>
      <c r="D32" s="4">
        <v>-63600</v>
      </c>
      <c r="E32" s="4">
        <v>-1843740000</v>
      </c>
      <c r="F32" s="4">
        <f t="shared" si="4"/>
        <v>48185165406</v>
      </c>
      <c r="G32" s="4">
        <v>0</v>
      </c>
      <c r="H32" s="4">
        <v>0</v>
      </c>
      <c r="I32" s="4">
        <v>0</v>
      </c>
      <c r="J32" s="4">
        <v>-216500000</v>
      </c>
      <c r="K32" s="4">
        <f t="shared" si="5"/>
        <v>-33814715000</v>
      </c>
      <c r="L32" s="4">
        <v>1349</v>
      </c>
      <c r="M32" s="4">
        <v>1301</v>
      </c>
      <c r="N32" s="4">
        <v>102</v>
      </c>
      <c r="O32" s="4">
        <v>112</v>
      </c>
      <c r="P32" s="4">
        <v>1521100</v>
      </c>
      <c r="Q32" s="4">
        <v>1693600</v>
      </c>
      <c r="R32" s="5">
        <v>3.4999999999999996E-3</v>
      </c>
      <c r="S32" s="4">
        <v>3318500</v>
      </c>
      <c r="T32" s="4">
        <f t="shared" si="2"/>
        <v>4802700</v>
      </c>
      <c r="U32" s="4">
        <f t="shared" si="6"/>
        <v>2740800</v>
      </c>
      <c r="V32" s="5">
        <v>2.5600000000000001E-2</v>
      </c>
    </row>
    <row r="33" spans="1:22" x14ac:dyDescent="0.2">
      <c r="A33" s="16" t="s">
        <v>321</v>
      </c>
      <c r="B33" s="4">
        <v>918200</v>
      </c>
      <c r="C33" s="4">
        <v>69000</v>
      </c>
      <c r="D33" s="4">
        <v>849200</v>
      </c>
      <c r="E33" s="4">
        <v>23981960000</v>
      </c>
      <c r="F33" s="4">
        <f t="shared" si="4"/>
        <v>50028905406</v>
      </c>
      <c r="G33" s="4">
        <v>0</v>
      </c>
      <c r="H33" s="4">
        <v>0</v>
      </c>
      <c r="I33" s="4">
        <v>0</v>
      </c>
      <c r="J33" s="4">
        <v>262860000</v>
      </c>
      <c r="K33" s="4">
        <f t="shared" si="5"/>
        <v>-33598215000</v>
      </c>
      <c r="L33" s="4">
        <v>2288</v>
      </c>
      <c r="M33" s="4">
        <v>1920</v>
      </c>
      <c r="N33" s="4">
        <v>257</v>
      </c>
      <c r="O33" s="4">
        <v>184</v>
      </c>
      <c r="P33" s="4">
        <v>3824600</v>
      </c>
      <c r="Q33" s="4">
        <v>2842500</v>
      </c>
      <c r="R33" s="5">
        <v>4.5400000000000003E-2</v>
      </c>
      <c r="S33" s="4">
        <v>7028600</v>
      </c>
      <c r="T33" s="4">
        <f t="shared" si="2"/>
        <v>4613930</v>
      </c>
      <c r="U33" s="4">
        <f t="shared" si="6"/>
        <v>2740800</v>
      </c>
      <c r="V33" s="5">
        <v>6.1900000000000004E-2</v>
      </c>
    </row>
    <row r="34" spans="1:22" x14ac:dyDescent="0.2">
      <c r="A34" s="16" t="s">
        <v>320</v>
      </c>
      <c r="B34" s="4">
        <v>102400</v>
      </c>
      <c r="C34" s="4">
        <v>213900</v>
      </c>
      <c r="D34" s="4">
        <v>-111500</v>
      </c>
      <c r="E34" s="4">
        <v>-3117270000</v>
      </c>
      <c r="F34" s="4">
        <f t="shared" si="4"/>
        <v>26046945406</v>
      </c>
      <c r="G34" s="4">
        <v>0</v>
      </c>
      <c r="H34" s="4">
        <v>0</v>
      </c>
      <c r="I34" s="4">
        <v>0</v>
      </c>
      <c r="J34" s="4">
        <v>-681135000</v>
      </c>
      <c r="K34" s="4">
        <f t="shared" si="5"/>
        <v>-33861075000</v>
      </c>
      <c r="L34" s="4">
        <v>1334</v>
      </c>
      <c r="M34" s="4">
        <v>2207</v>
      </c>
      <c r="N34" s="4">
        <v>137</v>
      </c>
      <c r="O34" s="4">
        <v>242</v>
      </c>
      <c r="P34" s="4">
        <v>2212900</v>
      </c>
      <c r="Q34" s="4">
        <v>3579900</v>
      </c>
      <c r="R34" s="5">
        <v>-1.4499999999999999E-2</v>
      </c>
      <c r="S34" s="4">
        <v>5825900</v>
      </c>
      <c r="T34" s="4">
        <f t="shared" si="2"/>
        <v>4598210</v>
      </c>
      <c r="U34" s="4">
        <f t="shared" si="6"/>
        <v>2740800</v>
      </c>
      <c r="V34" s="5">
        <v>5.3099999999999994E-2</v>
      </c>
    </row>
    <row r="35" spans="1:22" x14ac:dyDescent="0.2">
      <c r="A35" s="16" t="s">
        <v>319</v>
      </c>
      <c r="B35" s="4">
        <v>67300</v>
      </c>
      <c r="C35" s="4">
        <v>247500</v>
      </c>
      <c r="D35" s="4">
        <v>-180200</v>
      </c>
      <c r="E35" s="4">
        <v>-5016290000</v>
      </c>
      <c r="F35" s="4">
        <f t="shared" si="4"/>
        <v>29164215406</v>
      </c>
      <c r="G35" s="4">
        <v>0</v>
      </c>
      <c r="H35" s="4">
        <v>0</v>
      </c>
      <c r="I35" s="4">
        <v>0</v>
      </c>
      <c r="J35" s="4">
        <v>-1436450000</v>
      </c>
      <c r="K35" s="4">
        <f t="shared" si="5"/>
        <v>-33179940000</v>
      </c>
      <c r="L35" s="4">
        <v>1069</v>
      </c>
      <c r="M35" s="4">
        <v>1203</v>
      </c>
      <c r="N35" s="4">
        <v>64</v>
      </c>
      <c r="O35" s="4">
        <v>91</v>
      </c>
      <c r="P35" s="4">
        <v>1023800</v>
      </c>
      <c r="Q35" s="4">
        <v>1674700</v>
      </c>
      <c r="R35" s="5">
        <v>-7.0999999999999995E-3</v>
      </c>
      <c r="S35" s="4">
        <v>2740800</v>
      </c>
      <c r="T35" s="4">
        <f t="shared" si="2"/>
        <v>4919070</v>
      </c>
      <c r="U35" s="4">
        <f t="shared" si="6"/>
        <v>3976300</v>
      </c>
      <c r="V35" s="5">
        <v>1.95E-2</v>
      </c>
    </row>
    <row r="36" spans="1:22" x14ac:dyDescent="0.2">
      <c r="A36" s="16" t="s">
        <v>318</v>
      </c>
      <c r="B36" s="4">
        <v>67000</v>
      </c>
      <c r="C36" s="4">
        <v>564500</v>
      </c>
      <c r="D36" s="4">
        <v>-497500</v>
      </c>
      <c r="E36" s="4">
        <v>-14029810000</v>
      </c>
      <c r="F36" s="4">
        <f t="shared" si="4"/>
        <v>34180505406</v>
      </c>
      <c r="G36" s="4">
        <v>0</v>
      </c>
      <c r="H36" s="4">
        <v>0</v>
      </c>
      <c r="I36" s="4">
        <v>0</v>
      </c>
      <c r="J36" s="4">
        <v>-7833455000</v>
      </c>
      <c r="K36" s="4">
        <f t="shared" si="5"/>
        <v>-31743490000</v>
      </c>
      <c r="L36" s="4">
        <v>1407</v>
      </c>
      <c r="M36" s="4">
        <v>1576</v>
      </c>
      <c r="N36" s="4">
        <v>129</v>
      </c>
      <c r="O36" s="4">
        <v>127</v>
      </c>
      <c r="P36" s="4">
        <v>1697800</v>
      </c>
      <c r="Q36" s="4">
        <v>2041800</v>
      </c>
      <c r="R36" s="5">
        <v>-1.7000000000000001E-3</v>
      </c>
      <c r="S36" s="4">
        <v>3976300</v>
      </c>
      <c r="T36" s="4">
        <f t="shared" si="2"/>
        <v>4928830</v>
      </c>
      <c r="U36" s="4">
        <f t="shared" si="6"/>
        <v>2757100</v>
      </c>
      <c r="V36" s="5">
        <v>2.81E-2</v>
      </c>
    </row>
    <row r="37" spans="1:22" x14ac:dyDescent="0.2">
      <c r="A37" s="16" t="s">
        <v>317</v>
      </c>
      <c r="B37" s="4">
        <v>130100</v>
      </c>
      <c r="C37" s="4">
        <v>190200</v>
      </c>
      <c r="D37" s="4">
        <v>-60100</v>
      </c>
      <c r="E37" s="4">
        <v>-1638110000</v>
      </c>
      <c r="F37" s="4">
        <f t="shared" si="4"/>
        <v>48210315406</v>
      </c>
      <c r="G37" s="4">
        <v>0</v>
      </c>
      <c r="H37" s="4">
        <v>0</v>
      </c>
      <c r="I37" s="4">
        <v>0</v>
      </c>
      <c r="J37" s="4">
        <v>-12496935000</v>
      </c>
      <c r="K37" s="4">
        <f t="shared" si="5"/>
        <v>-23910035000</v>
      </c>
      <c r="L37" s="4">
        <v>1669</v>
      </c>
      <c r="M37" s="4">
        <v>1918</v>
      </c>
      <c r="N37" s="4">
        <v>192</v>
      </c>
      <c r="O37" s="4">
        <v>143</v>
      </c>
      <c r="P37" s="4">
        <v>2461600</v>
      </c>
      <c r="Q37" s="4">
        <v>2167900</v>
      </c>
      <c r="R37" s="5">
        <v>5.2300000000000006E-2</v>
      </c>
      <c r="S37" s="4">
        <v>5439800</v>
      </c>
      <c r="T37" s="4">
        <f t="shared" si="2"/>
        <v>4754650</v>
      </c>
      <c r="U37" s="4">
        <f t="shared" si="6"/>
        <v>2693000</v>
      </c>
      <c r="V37" s="5">
        <v>6.5700000000000008E-2</v>
      </c>
    </row>
    <row r="38" spans="1:22" x14ac:dyDescent="0.2">
      <c r="A38" s="16" t="s">
        <v>316</v>
      </c>
      <c r="B38" s="4">
        <v>209500</v>
      </c>
      <c r="C38" s="4">
        <v>169030</v>
      </c>
      <c r="D38" s="4">
        <v>40470</v>
      </c>
      <c r="E38" s="4">
        <v>1068320000</v>
      </c>
      <c r="F38" s="4">
        <f t="shared" si="4"/>
        <v>49848425406</v>
      </c>
      <c r="G38" s="4">
        <v>0</v>
      </c>
      <c r="H38" s="4">
        <v>0</v>
      </c>
      <c r="I38" s="4">
        <v>0</v>
      </c>
      <c r="J38" s="4">
        <v>-6680060000</v>
      </c>
      <c r="K38" s="4">
        <f t="shared" si="5"/>
        <v>-11413100000</v>
      </c>
      <c r="L38" s="4">
        <v>1643</v>
      </c>
      <c r="M38" s="4">
        <v>2380</v>
      </c>
      <c r="N38" s="4">
        <v>151</v>
      </c>
      <c r="O38" s="4">
        <v>186</v>
      </c>
      <c r="P38" s="4">
        <v>2306700</v>
      </c>
      <c r="Q38" s="4">
        <v>3042200</v>
      </c>
      <c r="R38" s="5">
        <v>5.6999999999999993E-3</v>
      </c>
      <c r="S38" s="4">
        <v>5352800</v>
      </c>
      <c r="T38" s="4">
        <f t="shared" si="2"/>
        <v>4892260</v>
      </c>
      <c r="U38" s="4">
        <f t="shared" si="6"/>
        <v>2693000</v>
      </c>
      <c r="V38" s="5">
        <v>4.9699999999999994E-2</v>
      </c>
    </row>
    <row r="39" spans="1:22" x14ac:dyDescent="0.2">
      <c r="A39" s="16" t="s">
        <v>315</v>
      </c>
      <c r="B39" s="4">
        <v>1776400</v>
      </c>
      <c r="C39" s="4">
        <v>369900</v>
      </c>
      <c r="D39" s="4">
        <v>1406500</v>
      </c>
      <c r="E39" s="4">
        <v>37012200000</v>
      </c>
      <c r="F39" s="4">
        <f t="shared" ref="F39:F44" si="7">E39+F40</f>
        <v>48780105406</v>
      </c>
      <c r="G39" s="4">
        <v>0</v>
      </c>
      <c r="H39" s="4">
        <v>0</v>
      </c>
      <c r="I39" s="4">
        <v>0</v>
      </c>
      <c r="J39" s="4">
        <v>1466850000</v>
      </c>
      <c r="K39" s="4">
        <f t="shared" ref="K39:K44" si="8">J39+K40</f>
        <v>-4733040000</v>
      </c>
      <c r="L39" s="4">
        <v>2260</v>
      </c>
      <c r="M39" s="4">
        <v>1438</v>
      </c>
      <c r="N39" s="4">
        <v>255</v>
      </c>
      <c r="O39" s="4">
        <v>183</v>
      </c>
      <c r="P39" s="4">
        <v>4074400</v>
      </c>
      <c r="Q39" s="4">
        <v>2957800</v>
      </c>
      <c r="R39" s="5">
        <v>6.8199999999999997E-2</v>
      </c>
      <c r="S39" s="4">
        <v>7573400</v>
      </c>
      <c r="T39" s="4">
        <f t="shared" ref="T39:T44" si="9">AVERAGE(S40:S49)</f>
        <v>4378520</v>
      </c>
      <c r="U39" s="4">
        <f t="shared" ref="U39:U44" si="10">MIN(S40:S44)</f>
        <v>2693000</v>
      </c>
      <c r="V39" s="5">
        <v>6.7599999999999993E-2</v>
      </c>
    </row>
    <row r="40" spans="1:22" x14ac:dyDescent="0.2">
      <c r="A40" s="16" t="s">
        <v>314</v>
      </c>
      <c r="B40" s="4">
        <v>21700</v>
      </c>
      <c r="C40" s="4">
        <v>285000</v>
      </c>
      <c r="D40" s="4">
        <v>-263300</v>
      </c>
      <c r="E40" s="4">
        <v>-6612580000</v>
      </c>
      <c r="F40" s="4">
        <f t="shared" si="7"/>
        <v>11767905406</v>
      </c>
      <c r="G40" s="4">
        <v>0</v>
      </c>
      <c r="H40" s="4">
        <v>0</v>
      </c>
      <c r="I40" s="4">
        <v>0</v>
      </c>
      <c r="J40" s="4">
        <v>1466850000</v>
      </c>
      <c r="K40" s="4">
        <f t="shared" si="8"/>
        <v>-6199890000</v>
      </c>
      <c r="L40" s="4">
        <v>949</v>
      </c>
      <c r="M40" s="4">
        <v>1852</v>
      </c>
      <c r="N40" s="4">
        <v>102</v>
      </c>
      <c r="O40" s="4">
        <v>183</v>
      </c>
      <c r="P40" s="4">
        <v>1435400</v>
      </c>
      <c r="Q40" s="4">
        <v>3172300</v>
      </c>
      <c r="R40" s="5">
        <v>-1.6E-2</v>
      </c>
      <c r="S40" s="4">
        <v>4639300</v>
      </c>
      <c r="T40" s="4">
        <f t="shared" si="9"/>
        <v>3980990</v>
      </c>
      <c r="U40" s="4">
        <f t="shared" si="10"/>
        <v>2693000</v>
      </c>
      <c r="V40" s="5">
        <v>3.1400000000000004E-2</v>
      </c>
    </row>
    <row r="41" spans="1:22" x14ac:dyDescent="0.2">
      <c r="A41" s="16" t="s">
        <v>310</v>
      </c>
      <c r="B41" s="4">
        <v>303900</v>
      </c>
      <c r="C41" s="4">
        <v>92000</v>
      </c>
      <c r="D41" s="4">
        <v>211900</v>
      </c>
      <c r="E41" s="4">
        <v>5338880000</v>
      </c>
      <c r="F41" s="4">
        <f t="shared" si="7"/>
        <v>18380485406</v>
      </c>
      <c r="G41" s="4">
        <v>0</v>
      </c>
      <c r="H41" s="4">
        <v>0</v>
      </c>
      <c r="I41" s="4">
        <v>0</v>
      </c>
      <c r="J41" s="4">
        <v>-75150000</v>
      </c>
      <c r="K41" s="4">
        <f t="shared" si="8"/>
        <v>-7666740000</v>
      </c>
      <c r="L41" s="4">
        <v>720</v>
      </c>
      <c r="M41" s="4">
        <v>932</v>
      </c>
      <c r="N41" s="4">
        <v>78</v>
      </c>
      <c r="O41" s="4">
        <v>91</v>
      </c>
      <c r="P41" s="4">
        <v>1220400</v>
      </c>
      <c r="Q41" s="4">
        <v>1535200</v>
      </c>
      <c r="R41" s="5">
        <v>6.0000000000000001E-3</v>
      </c>
      <c r="S41" s="4">
        <v>2757100</v>
      </c>
      <c r="T41" s="4">
        <f t="shared" si="9"/>
        <v>3812690</v>
      </c>
      <c r="U41" s="4">
        <f t="shared" si="10"/>
        <v>2693000</v>
      </c>
      <c r="V41" s="5">
        <v>1.78E-2</v>
      </c>
    </row>
    <row r="42" spans="1:22" x14ac:dyDescent="0.2">
      <c r="A42" s="16" t="s">
        <v>309</v>
      </c>
      <c r="B42" s="4">
        <v>88000</v>
      </c>
      <c r="C42" s="4">
        <v>276422</v>
      </c>
      <c r="D42" s="4">
        <v>-188422</v>
      </c>
      <c r="E42" s="4">
        <v>-4707240000</v>
      </c>
      <c r="F42" s="4">
        <f t="shared" si="7"/>
        <v>13041605406</v>
      </c>
      <c r="G42" s="4">
        <v>0</v>
      </c>
      <c r="H42" s="4">
        <v>0</v>
      </c>
      <c r="I42" s="4">
        <v>0</v>
      </c>
      <c r="J42" s="4">
        <v>-1076290000</v>
      </c>
      <c r="K42" s="4">
        <f t="shared" si="8"/>
        <v>-7591590000</v>
      </c>
      <c r="L42" s="4">
        <v>879</v>
      </c>
      <c r="M42" s="4">
        <v>861</v>
      </c>
      <c r="N42" s="4">
        <v>72</v>
      </c>
      <c r="O42" s="4">
        <v>100</v>
      </c>
      <c r="P42" s="4">
        <v>1131700</v>
      </c>
      <c r="Q42" s="4">
        <v>1516100</v>
      </c>
      <c r="R42" s="5">
        <v>6.0000000000000001E-3</v>
      </c>
      <c r="S42" s="4">
        <v>2693000</v>
      </c>
      <c r="T42" s="4">
        <f t="shared" si="9"/>
        <v>3691920</v>
      </c>
      <c r="U42" s="4">
        <f t="shared" si="10"/>
        <v>3698000</v>
      </c>
      <c r="V42" s="5">
        <v>2.9399999999999999E-2</v>
      </c>
    </row>
    <row r="43" spans="1:22" x14ac:dyDescent="0.2">
      <c r="A43" s="16" t="s">
        <v>306</v>
      </c>
      <c r="B43" s="4">
        <v>138500</v>
      </c>
      <c r="C43" s="4">
        <v>131200</v>
      </c>
      <c r="D43" s="4">
        <v>7300</v>
      </c>
      <c r="E43" s="4">
        <v>159340000</v>
      </c>
      <c r="F43" s="4">
        <f t="shared" si="7"/>
        <v>17748845406</v>
      </c>
      <c r="G43" s="4">
        <v>0</v>
      </c>
      <c r="H43" s="4">
        <v>0</v>
      </c>
      <c r="I43" s="4">
        <v>0</v>
      </c>
      <c r="J43" s="4">
        <v>-19735025000</v>
      </c>
      <c r="K43" s="4">
        <f t="shared" si="8"/>
        <v>-6515300000</v>
      </c>
      <c r="L43" s="4">
        <v>1442</v>
      </c>
      <c r="M43" s="4">
        <v>1259</v>
      </c>
      <c r="N43" s="4">
        <v>143</v>
      </c>
      <c r="O43" s="4">
        <v>173</v>
      </c>
      <c r="P43" s="4">
        <v>2300900</v>
      </c>
      <c r="Q43" s="4">
        <v>2656300</v>
      </c>
      <c r="R43" s="5">
        <v>1.83E-2</v>
      </c>
      <c r="S43" s="4">
        <v>5140900</v>
      </c>
      <c r="T43" s="4">
        <f t="shared" si="9"/>
        <v>3392130</v>
      </c>
      <c r="U43" s="4">
        <f t="shared" si="10"/>
        <v>3698000</v>
      </c>
      <c r="V43" s="5">
        <v>4.1500000000000002E-2</v>
      </c>
    </row>
    <row r="44" spans="1:22" x14ac:dyDescent="0.2">
      <c r="A44" s="16" t="s">
        <v>305</v>
      </c>
      <c r="B44" s="4">
        <v>122200</v>
      </c>
      <c r="C44" s="4">
        <v>264200</v>
      </c>
      <c r="D44" s="4">
        <v>-142000</v>
      </c>
      <c r="E44" s="4">
        <v>-3505550000</v>
      </c>
      <c r="F44" s="4">
        <f t="shared" si="7"/>
        <v>17589505406</v>
      </c>
      <c r="G44" s="4">
        <v>0</v>
      </c>
      <c r="H44" s="4">
        <v>0</v>
      </c>
      <c r="I44" s="4">
        <v>0</v>
      </c>
      <c r="J44" s="4">
        <v>-27840000</v>
      </c>
      <c r="K44" s="4">
        <f t="shared" si="8"/>
        <v>13219725000</v>
      </c>
      <c r="L44" s="4">
        <v>1560</v>
      </c>
      <c r="M44" s="4">
        <v>1767</v>
      </c>
      <c r="N44" s="4">
        <v>146</v>
      </c>
      <c r="O44" s="4">
        <v>166</v>
      </c>
      <c r="P44" s="4">
        <v>2627400</v>
      </c>
      <c r="Q44" s="4">
        <v>2781600</v>
      </c>
      <c r="R44" s="5">
        <v>2.7200000000000002E-2</v>
      </c>
      <c r="S44" s="4">
        <v>5668700</v>
      </c>
      <c r="T44" s="4">
        <f t="shared" si="9"/>
        <v>3028710</v>
      </c>
      <c r="U44" s="4">
        <f t="shared" si="10"/>
        <v>2436000</v>
      </c>
      <c r="V44" s="5">
        <v>2.6200000000000001E-2</v>
      </c>
    </row>
    <row r="45" spans="1:22" x14ac:dyDescent="0.2">
      <c r="A45" s="16" t="s">
        <v>304</v>
      </c>
      <c r="B45" s="4">
        <v>472600</v>
      </c>
      <c r="C45" s="4">
        <v>501900</v>
      </c>
      <c r="D45" s="4">
        <v>-29300</v>
      </c>
      <c r="E45" s="4">
        <v>-687753895</v>
      </c>
      <c r="F45" s="4">
        <f t="shared" ref="F45:F110" si="11">E45+F46</f>
        <v>21095055406</v>
      </c>
      <c r="G45" s="4">
        <v>0</v>
      </c>
      <c r="H45" s="4">
        <v>0</v>
      </c>
      <c r="I45" s="4">
        <v>0</v>
      </c>
      <c r="J45" s="4">
        <v>62870000</v>
      </c>
      <c r="K45" s="4">
        <f t="shared" ref="K45:K57" si="12">J45+K46</f>
        <v>13247565000</v>
      </c>
      <c r="L45" s="4">
        <v>1972</v>
      </c>
      <c r="M45" s="4">
        <v>1574</v>
      </c>
      <c r="N45" s="4">
        <v>171</v>
      </c>
      <c r="O45" s="4">
        <v>150</v>
      </c>
      <c r="P45" s="4">
        <v>3283100</v>
      </c>
      <c r="Q45" s="4">
        <v>2648700</v>
      </c>
      <c r="R45" s="5">
        <v>6.9199999999999998E-2</v>
      </c>
      <c r="S45" s="4">
        <v>5949400</v>
      </c>
      <c r="T45" s="4">
        <f t="shared" ref="T45:T101" si="13">AVERAGE(S46:S55)</f>
        <v>2612240</v>
      </c>
      <c r="U45" s="4">
        <f t="shared" ref="U45:U106" si="14">MIN(S46:S50)</f>
        <v>664000</v>
      </c>
      <c r="V45" s="5">
        <v>6.2699999999999992E-2</v>
      </c>
    </row>
    <row r="46" spans="1:22" x14ac:dyDescent="0.2">
      <c r="A46" s="16" t="s">
        <v>303</v>
      </c>
      <c r="B46" s="4">
        <v>62430</v>
      </c>
      <c r="C46" s="4">
        <v>97700</v>
      </c>
      <c r="D46" s="4">
        <v>-35270</v>
      </c>
      <c r="E46" s="4">
        <v>-818030000</v>
      </c>
      <c r="F46" s="4">
        <f t="shared" si="11"/>
        <v>21782809301</v>
      </c>
      <c r="G46" s="4">
        <v>0</v>
      </c>
      <c r="H46" s="4">
        <v>0</v>
      </c>
      <c r="I46" s="4">
        <v>0</v>
      </c>
      <c r="J46" s="4">
        <v>-11755000</v>
      </c>
      <c r="K46" s="4">
        <f t="shared" si="12"/>
        <v>13184695000</v>
      </c>
      <c r="L46" s="4">
        <v>833</v>
      </c>
      <c r="M46" s="4">
        <v>1705</v>
      </c>
      <c r="N46" s="4">
        <v>70</v>
      </c>
      <c r="O46" s="4">
        <v>134</v>
      </c>
      <c r="P46" s="4">
        <v>1073600</v>
      </c>
      <c r="Q46" s="4">
        <v>2751900</v>
      </c>
      <c r="R46" s="5">
        <v>-2.4500000000000001E-2</v>
      </c>
      <c r="S46" s="4">
        <v>4073900</v>
      </c>
      <c r="T46" s="4">
        <f t="shared" si="13"/>
        <v>2411253.7999999998</v>
      </c>
      <c r="U46" s="4">
        <f t="shared" si="14"/>
        <v>664000</v>
      </c>
      <c r="V46" s="5">
        <v>4.7699999999999992E-2</v>
      </c>
    </row>
    <row r="47" spans="1:22" x14ac:dyDescent="0.2">
      <c r="A47" s="16" t="s">
        <v>299</v>
      </c>
      <c r="B47" s="4">
        <v>239500</v>
      </c>
      <c r="C47" s="4">
        <v>11700</v>
      </c>
      <c r="D47" s="4">
        <v>227800</v>
      </c>
      <c r="E47" s="4">
        <v>5205299301</v>
      </c>
      <c r="F47" s="4">
        <f t="shared" si="11"/>
        <v>22600839301</v>
      </c>
      <c r="G47" s="4">
        <v>0</v>
      </c>
      <c r="H47" s="4">
        <v>0</v>
      </c>
      <c r="I47" s="4">
        <v>0</v>
      </c>
      <c r="J47" s="4">
        <v>-11755000</v>
      </c>
      <c r="K47" s="4">
        <f t="shared" si="12"/>
        <v>13196450000</v>
      </c>
      <c r="L47" s="4">
        <v>1559</v>
      </c>
      <c r="M47" s="4">
        <v>1064</v>
      </c>
      <c r="N47" s="4">
        <v>113</v>
      </c>
      <c r="O47" s="4">
        <v>80</v>
      </c>
      <c r="P47" s="4">
        <v>2039500</v>
      </c>
      <c r="Q47" s="4">
        <v>1472000</v>
      </c>
      <c r="R47" s="5">
        <v>0.02</v>
      </c>
      <c r="S47" s="4">
        <v>3698000</v>
      </c>
      <c r="T47" s="4">
        <f t="shared" si="13"/>
        <v>2173490</v>
      </c>
      <c r="U47" s="4">
        <f t="shared" si="14"/>
        <v>664000</v>
      </c>
      <c r="V47" s="5">
        <v>4.5100000000000001E-2</v>
      </c>
    </row>
    <row r="48" spans="1:22" x14ac:dyDescent="0.2">
      <c r="A48" s="16" t="s">
        <v>298</v>
      </c>
      <c r="B48" s="4">
        <v>146360</v>
      </c>
      <c r="C48" s="4">
        <v>37100</v>
      </c>
      <c r="D48" s="4">
        <v>109260</v>
      </c>
      <c r="E48" s="4">
        <v>2433930000</v>
      </c>
      <c r="F48" s="4">
        <f t="shared" si="11"/>
        <v>17395540000</v>
      </c>
      <c r="G48" s="4">
        <v>0</v>
      </c>
      <c r="H48" s="4">
        <v>0</v>
      </c>
      <c r="I48" s="4">
        <v>0</v>
      </c>
      <c r="J48" s="4">
        <v>53940000</v>
      </c>
      <c r="K48" s="4">
        <f t="shared" si="12"/>
        <v>13208205000</v>
      </c>
      <c r="L48" s="4">
        <v>2533</v>
      </c>
      <c r="M48" s="4">
        <v>2110</v>
      </c>
      <c r="N48" s="4">
        <v>213</v>
      </c>
      <c r="O48" s="4">
        <v>142</v>
      </c>
      <c r="P48" s="4">
        <v>3716300</v>
      </c>
      <c r="Q48" s="4">
        <v>2862700</v>
      </c>
      <c r="R48" s="5">
        <v>4.9000000000000002E-2</v>
      </c>
      <c r="S48" s="4">
        <v>6728900</v>
      </c>
      <c r="T48" s="4">
        <f t="shared" si="13"/>
        <v>1702422.5</v>
      </c>
      <c r="U48" s="4">
        <f t="shared" si="14"/>
        <v>664000</v>
      </c>
      <c r="V48" s="5">
        <v>4.8499999999999995E-2</v>
      </c>
    </row>
    <row r="49" spans="1:22" x14ac:dyDescent="0.2">
      <c r="A49" s="16" t="s">
        <v>286</v>
      </c>
      <c r="B49" s="4">
        <v>108400</v>
      </c>
      <c r="C49" s="4">
        <v>15000</v>
      </c>
      <c r="D49" s="4">
        <v>93400</v>
      </c>
      <c r="E49" s="4">
        <v>1993440000</v>
      </c>
      <c r="F49" s="4">
        <f t="shared" si="11"/>
        <v>14961610000</v>
      </c>
      <c r="G49" s="4">
        <v>0</v>
      </c>
      <c r="H49" s="4">
        <v>0</v>
      </c>
      <c r="I49" s="4">
        <v>0</v>
      </c>
      <c r="J49" s="4">
        <v>546335000</v>
      </c>
      <c r="K49" s="4">
        <f t="shared" si="12"/>
        <v>13154265000</v>
      </c>
      <c r="L49" s="4">
        <v>814</v>
      </c>
      <c r="M49" s="4">
        <v>614</v>
      </c>
      <c r="N49" s="4">
        <v>75</v>
      </c>
      <c r="O49" s="4">
        <v>40</v>
      </c>
      <c r="P49" s="4">
        <v>1295500</v>
      </c>
      <c r="Q49" s="4">
        <v>723200</v>
      </c>
      <c r="R49" s="5">
        <v>2.64E-2</v>
      </c>
      <c r="S49" s="4">
        <v>2436000</v>
      </c>
      <c r="T49" s="4">
        <f t="shared" si="13"/>
        <v>1813532.5</v>
      </c>
      <c r="U49" s="4">
        <f t="shared" si="14"/>
        <v>664000</v>
      </c>
      <c r="V49" s="5">
        <v>2.3399999999999997E-2</v>
      </c>
    </row>
    <row r="50" spans="1:22" x14ac:dyDescent="0.2">
      <c r="A50" s="16" t="s">
        <v>285</v>
      </c>
      <c r="B50" s="4">
        <v>11000</v>
      </c>
      <c r="C50" s="4">
        <v>800</v>
      </c>
      <c r="D50" s="4">
        <v>10200</v>
      </c>
      <c r="E50" s="4">
        <v>213180000</v>
      </c>
      <c r="F50" s="4">
        <f t="shared" si="11"/>
        <v>12968170000</v>
      </c>
      <c r="G50" s="4">
        <v>0</v>
      </c>
      <c r="H50" s="4">
        <v>0</v>
      </c>
      <c r="I50" s="4">
        <v>0</v>
      </c>
      <c r="J50" s="4">
        <v>15000</v>
      </c>
      <c r="K50" s="4">
        <f t="shared" si="12"/>
        <v>12607930000</v>
      </c>
      <c r="L50" s="4">
        <v>172</v>
      </c>
      <c r="M50" s="4">
        <v>357</v>
      </c>
      <c r="N50" s="4">
        <v>3</v>
      </c>
      <c r="O50" s="4">
        <v>26</v>
      </c>
      <c r="P50" s="4">
        <v>167000</v>
      </c>
      <c r="Q50" s="4">
        <v>455600</v>
      </c>
      <c r="R50" s="5">
        <v>0</v>
      </c>
      <c r="S50" s="4">
        <v>664000</v>
      </c>
      <c r="T50" s="4">
        <f t="shared" si="13"/>
        <v>1917144.7</v>
      </c>
      <c r="U50" s="4">
        <f t="shared" si="14"/>
        <v>1074100</v>
      </c>
      <c r="V50" s="5">
        <v>9.5999999999999992E-3</v>
      </c>
    </row>
    <row r="51" spans="1:22" x14ac:dyDescent="0.2">
      <c r="A51" s="16" t="s">
        <v>284</v>
      </c>
      <c r="B51" s="4">
        <v>2000</v>
      </c>
      <c r="C51" s="4">
        <v>56500</v>
      </c>
      <c r="D51" s="4">
        <v>-54500</v>
      </c>
      <c r="E51" s="4">
        <v>-1158570000</v>
      </c>
      <c r="F51" s="4">
        <f t="shared" si="11"/>
        <v>12754990000</v>
      </c>
      <c r="G51" s="4">
        <v>0</v>
      </c>
      <c r="H51" s="4">
        <v>0</v>
      </c>
      <c r="I51" s="4">
        <v>0</v>
      </c>
      <c r="J51" s="4">
        <v>358085000</v>
      </c>
      <c r="K51" s="4">
        <f t="shared" si="12"/>
        <v>12607915000</v>
      </c>
      <c r="L51" s="4">
        <v>360</v>
      </c>
      <c r="M51" s="4">
        <v>420</v>
      </c>
      <c r="N51" s="4">
        <v>26</v>
      </c>
      <c r="O51" s="4">
        <v>29</v>
      </c>
      <c r="P51" s="4">
        <v>493500</v>
      </c>
      <c r="Q51" s="4">
        <v>559800</v>
      </c>
      <c r="R51" s="5">
        <v>0</v>
      </c>
      <c r="S51" s="4">
        <v>1074100</v>
      </c>
      <c r="T51" s="4">
        <f t="shared" si="13"/>
        <v>1975115</v>
      </c>
      <c r="U51" s="4">
        <f t="shared" si="14"/>
        <v>1485300</v>
      </c>
      <c r="V51" s="5">
        <v>2.12E-2</v>
      </c>
    </row>
    <row r="52" spans="1:22" x14ac:dyDescent="0.2">
      <c r="A52" s="16" t="s">
        <v>283</v>
      </c>
      <c r="B52" s="4">
        <v>213400</v>
      </c>
      <c r="C52" s="4">
        <v>647500</v>
      </c>
      <c r="D52" s="4">
        <v>-434100</v>
      </c>
      <c r="E52" s="4">
        <v>-9092310000</v>
      </c>
      <c r="F52" s="4">
        <f t="shared" si="11"/>
        <v>13913560000</v>
      </c>
      <c r="G52" s="4">
        <v>0</v>
      </c>
      <c r="H52" s="4">
        <v>0</v>
      </c>
      <c r="I52" s="4">
        <v>0</v>
      </c>
      <c r="J52" s="4">
        <v>2882760000</v>
      </c>
      <c r="K52" s="4">
        <f t="shared" si="12"/>
        <v>12249830000</v>
      </c>
      <c r="L52" s="4">
        <v>518</v>
      </c>
      <c r="M52" s="4">
        <v>684</v>
      </c>
      <c r="N52" s="4">
        <v>25</v>
      </c>
      <c r="O52" s="4">
        <v>52</v>
      </c>
      <c r="P52" s="4">
        <v>547800</v>
      </c>
      <c r="Q52" s="4">
        <v>868900</v>
      </c>
      <c r="R52" s="5">
        <v>-7.0999999999999995E-3</v>
      </c>
      <c r="S52" s="4">
        <v>1485300</v>
      </c>
      <c r="T52" s="4">
        <f t="shared" si="13"/>
        <v>2139275</v>
      </c>
      <c r="U52" s="4">
        <f t="shared" si="14"/>
        <v>1320362</v>
      </c>
      <c r="V52" s="5">
        <v>1.1899999999999999E-2</v>
      </c>
    </row>
    <row r="53" spans="1:22" x14ac:dyDescent="0.2">
      <c r="A53" s="16" t="s">
        <v>282</v>
      </c>
      <c r="B53" s="4">
        <v>7300</v>
      </c>
      <c r="C53" s="4">
        <v>320900</v>
      </c>
      <c r="D53" s="4">
        <v>-313600</v>
      </c>
      <c r="E53" s="4">
        <v>-6567580000</v>
      </c>
      <c r="F53" s="4">
        <f t="shared" si="11"/>
        <v>23005870000</v>
      </c>
      <c r="G53" s="4">
        <v>0</v>
      </c>
      <c r="H53" s="4">
        <v>0</v>
      </c>
      <c r="I53" s="4">
        <v>0</v>
      </c>
      <c r="J53" s="4">
        <v>2268540000</v>
      </c>
      <c r="K53" s="4">
        <f t="shared" si="12"/>
        <v>9367070000</v>
      </c>
      <c r="L53" s="4">
        <v>462</v>
      </c>
      <c r="M53" s="4">
        <v>1232</v>
      </c>
      <c r="N53" s="4">
        <v>42</v>
      </c>
      <c r="O53" s="4">
        <v>72</v>
      </c>
      <c r="P53" s="4">
        <v>687600</v>
      </c>
      <c r="Q53" s="4">
        <v>1455400</v>
      </c>
      <c r="R53" s="5">
        <v>-1.18E-2</v>
      </c>
      <c r="S53" s="4">
        <v>2143000</v>
      </c>
      <c r="T53" s="4">
        <f t="shared" si="13"/>
        <v>2112900.5</v>
      </c>
      <c r="U53" s="4">
        <f t="shared" si="14"/>
        <v>1320362</v>
      </c>
      <c r="V53" s="5">
        <v>2.7999999999999997E-2</v>
      </c>
    </row>
    <row r="54" spans="1:22" x14ac:dyDescent="0.2">
      <c r="A54" s="16" t="s">
        <v>281</v>
      </c>
      <c r="B54" s="4">
        <v>301200</v>
      </c>
      <c r="C54" s="4">
        <v>31400</v>
      </c>
      <c r="D54" s="4">
        <v>269800</v>
      </c>
      <c r="E54" s="4">
        <v>5788540000</v>
      </c>
      <c r="F54" s="4">
        <f t="shared" si="11"/>
        <v>29573450000</v>
      </c>
      <c r="K54" s="4">
        <f t="shared" si="12"/>
        <v>7098530000</v>
      </c>
      <c r="L54" s="4">
        <v>686</v>
      </c>
      <c r="M54" s="4">
        <v>971</v>
      </c>
      <c r="N54" s="4">
        <v>49</v>
      </c>
      <c r="O54" s="4">
        <v>41</v>
      </c>
      <c r="P54" s="4">
        <v>981000</v>
      </c>
      <c r="Q54" s="4">
        <v>1053100</v>
      </c>
      <c r="R54" s="5">
        <v>9.4999999999999998E-3</v>
      </c>
      <c r="S54" s="4">
        <v>2034500</v>
      </c>
      <c r="T54" s="4">
        <f t="shared" si="13"/>
        <v>2196392.2000000002</v>
      </c>
      <c r="U54" s="4">
        <f t="shared" si="14"/>
        <v>1320362</v>
      </c>
      <c r="V54" s="5">
        <v>2.5499999999999998E-2</v>
      </c>
    </row>
    <row r="55" spans="1:22" x14ac:dyDescent="0.2">
      <c r="A55" s="16" t="s">
        <v>280</v>
      </c>
      <c r="B55" s="4">
        <v>300500</v>
      </c>
      <c r="C55" s="4">
        <v>445300</v>
      </c>
      <c r="D55" s="4">
        <v>-144800</v>
      </c>
      <c r="E55" s="4">
        <v>-3040770000</v>
      </c>
      <c r="F55" s="4">
        <f t="shared" si="11"/>
        <v>23784910000</v>
      </c>
      <c r="G55" s="4">
        <v>0</v>
      </c>
      <c r="H55" s="4">
        <v>0</v>
      </c>
      <c r="I55" s="4">
        <v>0</v>
      </c>
      <c r="J55" s="4">
        <v>1195960000</v>
      </c>
      <c r="K55" s="4">
        <f t="shared" si="12"/>
        <v>7098530000</v>
      </c>
      <c r="L55" s="4">
        <v>675</v>
      </c>
      <c r="M55" s="4">
        <v>963</v>
      </c>
      <c r="N55" s="4">
        <v>28</v>
      </c>
      <c r="O55" s="4">
        <v>41</v>
      </c>
      <c r="P55" s="4">
        <v>749400</v>
      </c>
      <c r="Q55" s="4">
        <v>954200</v>
      </c>
      <c r="R55" s="5">
        <v>-4.6999999999999993E-3</v>
      </c>
      <c r="S55" s="4">
        <v>1784700</v>
      </c>
      <c r="T55" s="4">
        <f t="shared" si="13"/>
        <v>2309241.7000000002</v>
      </c>
      <c r="U55" s="4">
        <f t="shared" si="14"/>
        <v>1320362</v>
      </c>
      <c r="V55" s="5">
        <v>2.1099999999999997E-2</v>
      </c>
    </row>
    <row r="56" spans="1:22" x14ac:dyDescent="0.2">
      <c r="A56" s="16" t="s">
        <v>279</v>
      </c>
      <c r="B56" s="4">
        <v>371100</v>
      </c>
      <c r="C56" s="4">
        <v>13700</v>
      </c>
      <c r="D56" s="4">
        <v>357400</v>
      </c>
      <c r="E56" s="4">
        <v>7545470000</v>
      </c>
      <c r="F56" s="4">
        <f t="shared" si="11"/>
        <v>26825680000</v>
      </c>
      <c r="G56" s="4">
        <v>0</v>
      </c>
      <c r="H56" s="4">
        <v>0</v>
      </c>
      <c r="I56" s="4">
        <v>0</v>
      </c>
      <c r="J56" s="4">
        <v>-26955000</v>
      </c>
      <c r="K56" s="4">
        <f t="shared" si="12"/>
        <v>5902570000</v>
      </c>
      <c r="L56" s="4">
        <v>871</v>
      </c>
      <c r="M56" s="4">
        <v>808</v>
      </c>
      <c r="N56" s="4">
        <v>59</v>
      </c>
      <c r="O56" s="4">
        <v>35</v>
      </c>
      <c r="P56" s="4">
        <v>1167900</v>
      </c>
      <c r="Q56" s="4">
        <v>811800</v>
      </c>
      <c r="R56" s="5">
        <v>1.2E-2</v>
      </c>
      <c r="S56" s="4">
        <v>2064038</v>
      </c>
      <c r="T56" s="4">
        <f t="shared" si="13"/>
        <v>2535036.7000000002</v>
      </c>
      <c r="U56" s="4">
        <f t="shared" si="14"/>
        <v>1320362</v>
      </c>
      <c r="V56" s="5">
        <v>2.5699999999999997E-2</v>
      </c>
    </row>
    <row r="57" spans="1:22" x14ac:dyDescent="0.2">
      <c r="A57" s="16" t="s">
        <v>278</v>
      </c>
      <c r="B57" s="4">
        <v>91900</v>
      </c>
      <c r="C57" s="4">
        <v>5000</v>
      </c>
      <c r="D57" s="4">
        <v>86900</v>
      </c>
      <c r="E57" s="4">
        <v>1801330000</v>
      </c>
      <c r="F57" s="4">
        <f t="shared" si="11"/>
        <v>19280210000</v>
      </c>
      <c r="G57" s="4">
        <v>0</v>
      </c>
      <c r="H57" s="4">
        <v>0</v>
      </c>
      <c r="I57" s="4">
        <v>0</v>
      </c>
      <c r="J57" s="4">
        <v>476535000</v>
      </c>
      <c r="K57" s="4">
        <f t="shared" si="12"/>
        <v>5929525000</v>
      </c>
      <c r="L57" s="4">
        <v>408</v>
      </c>
      <c r="M57" s="4">
        <v>408</v>
      </c>
      <c r="N57" s="4">
        <v>25</v>
      </c>
      <c r="O57" s="4">
        <v>27</v>
      </c>
      <c r="P57" s="4">
        <v>734800</v>
      </c>
      <c r="Q57" s="4">
        <v>585000</v>
      </c>
      <c r="R57" s="5">
        <v>1.95E-2</v>
      </c>
      <c r="S57" s="4">
        <v>1320362</v>
      </c>
      <c r="T57" s="4">
        <f t="shared" si="13"/>
        <v>2671189.5</v>
      </c>
      <c r="U57" s="4">
        <f t="shared" si="14"/>
        <v>1653803</v>
      </c>
      <c r="V57" s="5">
        <v>2.1499999999999998E-2</v>
      </c>
    </row>
    <row r="58" spans="1:22" x14ac:dyDescent="0.2">
      <c r="A58" s="16" t="s">
        <v>275</v>
      </c>
      <c r="B58" s="4">
        <v>4700</v>
      </c>
      <c r="C58" s="4">
        <v>2000</v>
      </c>
      <c r="D58" s="4">
        <v>2700</v>
      </c>
      <c r="E58" s="4">
        <v>55260000</v>
      </c>
      <c r="F58" s="4">
        <f t="shared" si="11"/>
        <v>17478880000</v>
      </c>
      <c r="K58" s="4">
        <f>J58+K59</f>
        <v>5452990000</v>
      </c>
      <c r="L58" s="4">
        <v>523</v>
      </c>
      <c r="M58" s="4">
        <v>527</v>
      </c>
      <c r="N58" s="4">
        <v>59</v>
      </c>
      <c r="O58" s="4">
        <v>57</v>
      </c>
      <c r="P58" s="4">
        <v>996500</v>
      </c>
      <c r="Q58" s="4">
        <v>1016500</v>
      </c>
      <c r="R58" s="5">
        <v>7.4000000000000003E-3</v>
      </c>
      <c r="S58" s="4">
        <v>2018225</v>
      </c>
      <c r="T58" s="4">
        <f t="shared" si="13"/>
        <v>3217954.2</v>
      </c>
      <c r="U58" s="4">
        <f t="shared" si="14"/>
        <v>1653803</v>
      </c>
      <c r="V58" s="5">
        <v>2.4E-2</v>
      </c>
    </row>
    <row r="59" spans="1:22" x14ac:dyDescent="0.2">
      <c r="A59" s="16" t="s">
        <v>274</v>
      </c>
      <c r="B59" s="4">
        <v>25900</v>
      </c>
      <c r="C59" s="4">
        <v>200</v>
      </c>
      <c r="D59" s="4">
        <v>25700</v>
      </c>
      <c r="E59" s="4">
        <v>537410000</v>
      </c>
      <c r="F59" s="4">
        <f t="shared" si="11"/>
        <v>17423620000</v>
      </c>
      <c r="G59" s="4">
        <v>0</v>
      </c>
      <c r="H59" s="4">
        <v>0</v>
      </c>
      <c r="I59" s="4">
        <v>0</v>
      </c>
      <c r="J59" s="4">
        <v>5452990000</v>
      </c>
      <c r="K59" s="4">
        <f>J59</f>
        <v>5452990000</v>
      </c>
      <c r="L59" s="4">
        <v>861</v>
      </c>
      <c r="M59" s="4">
        <v>1697</v>
      </c>
      <c r="N59" s="4">
        <v>67</v>
      </c>
      <c r="O59" s="4">
        <v>108</v>
      </c>
      <c r="P59" s="4">
        <v>1213700</v>
      </c>
      <c r="Q59" s="4">
        <v>2029000</v>
      </c>
      <c r="R59" s="5">
        <v>-3.7699999999999997E-2</v>
      </c>
      <c r="S59" s="4">
        <v>3547100</v>
      </c>
      <c r="T59" s="4">
        <f t="shared" si="13"/>
        <v>3046290.6</v>
      </c>
      <c r="U59" s="4">
        <f t="shared" si="14"/>
        <v>1653803</v>
      </c>
      <c r="V59" s="5">
        <v>4.2500000000000003E-2</v>
      </c>
    </row>
    <row r="60" spans="1:22" x14ac:dyDescent="0.2">
      <c r="A60" s="16" t="s">
        <v>273</v>
      </c>
      <c r="B60" s="4">
        <v>800</v>
      </c>
      <c r="C60" s="4">
        <v>500</v>
      </c>
      <c r="D60" s="4">
        <v>300</v>
      </c>
      <c r="E60" s="4">
        <v>6420000</v>
      </c>
      <c r="F60" s="4">
        <f t="shared" si="11"/>
        <v>16886210000</v>
      </c>
      <c r="L60" s="4">
        <v>494</v>
      </c>
      <c r="M60" s="4">
        <v>765</v>
      </c>
      <c r="N60" s="4">
        <v>20</v>
      </c>
      <c r="O60" s="4">
        <v>57</v>
      </c>
      <c r="P60" s="4">
        <v>498200</v>
      </c>
      <c r="Q60" s="4">
        <v>1145700</v>
      </c>
      <c r="R60" s="5">
        <v>-1.8500000000000003E-2</v>
      </c>
      <c r="S60" s="4">
        <v>1700122</v>
      </c>
      <c r="T60" s="4">
        <f t="shared" si="13"/>
        <v>3003888.3</v>
      </c>
      <c r="U60" s="4">
        <f t="shared" si="14"/>
        <v>1653803</v>
      </c>
      <c r="V60" s="5">
        <v>2.3099999999999999E-2</v>
      </c>
    </row>
    <row r="61" spans="1:22" x14ac:dyDescent="0.2">
      <c r="A61" s="16" t="s">
        <v>268</v>
      </c>
      <c r="B61" s="4">
        <v>4300</v>
      </c>
      <c r="C61" s="4">
        <v>25800</v>
      </c>
      <c r="D61" s="4">
        <v>-21500</v>
      </c>
      <c r="E61" s="4">
        <v>-457340000</v>
      </c>
      <c r="F61" s="4">
        <f t="shared" si="11"/>
        <v>16879790000</v>
      </c>
      <c r="L61" s="4">
        <v>499</v>
      </c>
      <c r="M61" s="4">
        <v>797</v>
      </c>
      <c r="N61" s="4">
        <v>30</v>
      </c>
      <c r="O61" s="4">
        <v>37</v>
      </c>
      <c r="P61" s="4">
        <v>614800</v>
      </c>
      <c r="Q61" s="4">
        <v>849100</v>
      </c>
      <c r="R61" s="5">
        <v>9.3999999999999986E-3</v>
      </c>
      <c r="S61" s="4">
        <v>1653803</v>
      </c>
      <c r="T61" s="4">
        <f t="shared" si="13"/>
        <v>3017583.3</v>
      </c>
      <c r="U61" s="4">
        <f t="shared" si="14"/>
        <v>1879255</v>
      </c>
      <c r="V61" s="5">
        <v>2.3199999999999998E-2</v>
      </c>
    </row>
    <row r="62" spans="1:22" x14ac:dyDescent="0.2">
      <c r="A62" s="16" t="s">
        <v>266</v>
      </c>
      <c r="B62" s="4">
        <v>14100</v>
      </c>
      <c r="C62" s="4">
        <v>0</v>
      </c>
      <c r="D62" s="4">
        <v>14100</v>
      </c>
      <c r="E62" s="4">
        <v>301730000</v>
      </c>
      <c r="F62" s="4">
        <f t="shared" si="11"/>
        <v>17337130000</v>
      </c>
      <c r="L62" s="4">
        <v>828</v>
      </c>
      <c r="M62" s="4">
        <v>1236</v>
      </c>
      <c r="N62" s="4">
        <v>66</v>
      </c>
      <c r="O62" s="4">
        <v>114</v>
      </c>
      <c r="P62" s="4">
        <v>1224800</v>
      </c>
      <c r="Q62" s="4">
        <v>1901700</v>
      </c>
      <c r="R62" s="5">
        <v>-4.5999999999999999E-3</v>
      </c>
      <c r="S62" s="4">
        <v>3126900</v>
      </c>
      <c r="T62" s="4">
        <f t="shared" si="13"/>
        <v>2852668.9</v>
      </c>
      <c r="U62" s="4">
        <f t="shared" si="14"/>
        <v>1879255</v>
      </c>
      <c r="V62" s="5">
        <v>3.0099999999999998E-2</v>
      </c>
    </row>
    <row r="63" spans="1:22" x14ac:dyDescent="0.2">
      <c r="A63" s="16" t="s">
        <v>265</v>
      </c>
      <c r="B63" s="4">
        <v>1300</v>
      </c>
      <c r="C63" s="4">
        <v>48000</v>
      </c>
      <c r="D63" s="4">
        <v>-46700</v>
      </c>
      <c r="E63" s="4">
        <v>-1007340000</v>
      </c>
      <c r="F63" s="4">
        <f t="shared" si="11"/>
        <v>17035400000</v>
      </c>
      <c r="L63" s="4">
        <v>421</v>
      </c>
      <c r="M63" s="4">
        <v>921</v>
      </c>
      <c r="N63" s="4">
        <v>18</v>
      </c>
      <c r="O63" s="4">
        <v>59</v>
      </c>
      <c r="P63" s="4">
        <v>525600</v>
      </c>
      <c r="Q63" s="4">
        <v>1278100</v>
      </c>
      <c r="R63" s="5">
        <v>-1.37E-2</v>
      </c>
      <c r="S63" s="4">
        <v>1879255</v>
      </c>
      <c r="T63" s="4">
        <f t="shared" si="13"/>
        <v>2864372.8</v>
      </c>
      <c r="U63" s="4">
        <f t="shared" si="14"/>
        <v>2681890</v>
      </c>
      <c r="V63" s="5">
        <v>2.2799999999999997E-2</v>
      </c>
    </row>
    <row r="64" spans="1:22" x14ac:dyDescent="0.2">
      <c r="A64" s="16" t="s">
        <v>247</v>
      </c>
      <c r="B64" s="4">
        <v>32700</v>
      </c>
      <c r="C64" s="4">
        <v>34500</v>
      </c>
      <c r="D64" s="4">
        <v>-1800</v>
      </c>
      <c r="E64" s="4">
        <v>-41570000</v>
      </c>
      <c r="F64" s="4">
        <f t="shared" si="11"/>
        <v>18042740000</v>
      </c>
      <c r="L64" s="4">
        <v>1339</v>
      </c>
      <c r="M64" s="4">
        <v>702</v>
      </c>
      <c r="N64" s="4">
        <v>94</v>
      </c>
      <c r="O64" s="4">
        <v>48</v>
      </c>
      <c r="P64" s="4">
        <v>1829700</v>
      </c>
      <c r="Q64" s="4">
        <v>968800</v>
      </c>
      <c r="R64" s="5">
        <v>1.8700000000000001E-2</v>
      </c>
      <c r="S64" s="4">
        <v>2869417</v>
      </c>
      <c r="T64" s="4">
        <f t="shared" si="13"/>
        <v>2673262.7999999998</v>
      </c>
      <c r="U64" s="4">
        <f t="shared" si="14"/>
        <v>1830464</v>
      </c>
      <c r="V64" s="5">
        <v>2.2799999999999997E-2</v>
      </c>
    </row>
    <row r="65" spans="1:22" x14ac:dyDescent="0.2">
      <c r="A65" s="16" t="s">
        <v>239</v>
      </c>
      <c r="B65" s="4">
        <v>360900</v>
      </c>
      <c r="C65" s="4">
        <v>19800</v>
      </c>
      <c r="D65" s="4">
        <v>341100</v>
      </c>
      <c r="E65" s="4">
        <v>7377710000</v>
      </c>
      <c r="F65" s="4">
        <f t="shared" si="11"/>
        <v>18084310000</v>
      </c>
      <c r="L65" s="4">
        <v>978</v>
      </c>
      <c r="M65" s="4">
        <v>1392</v>
      </c>
      <c r="N65" s="4">
        <v>47</v>
      </c>
      <c r="O65" s="4">
        <v>85</v>
      </c>
      <c r="P65" s="4">
        <v>1193800</v>
      </c>
      <c r="Q65" s="4">
        <v>1643600</v>
      </c>
      <c r="R65" s="5">
        <v>-9.1999999999999998E-3</v>
      </c>
      <c r="S65" s="4">
        <v>2913195</v>
      </c>
      <c r="T65" s="4">
        <f t="shared" si="13"/>
        <v>2460897.7999999998</v>
      </c>
      <c r="U65" s="4">
        <f t="shared" si="14"/>
        <v>1276099</v>
      </c>
      <c r="V65" s="5">
        <v>1.61E-2</v>
      </c>
    </row>
    <row r="66" spans="1:22" x14ac:dyDescent="0.2">
      <c r="A66" s="16" t="s">
        <v>238</v>
      </c>
      <c r="B66" s="4">
        <v>4300</v>
      </c>
      <c r="C66" s="4">
        <v>24000</v>
      </c>
      <c r="D66" s="4">
        <v>-19700</v>
      </c>
      <c r="E66" s="4">
        <v>-424090000</v>
      </c>
      <c r="F66" s="4">
        <f t="shared" si="11"/>
        <v>10706600000</v>
      </c>
      <c r="L66" s="4">
        <v>1636</v>
      </c>
      <c r="M66" s="4">
        <v>1486</v>
      </c>
      <c r="N66" s="4">
        <v>122</v>
      </c>
      <c r="O66" s="4">
        <v>126</v>
      </c>
      <c r="P66" s="4">
        <v>2196800</v>
      </c>
      <c r="Q66" s="4">
        <v>2049500</v>
      </c>
      <c r="R66" s="5">
        <v>3.1099999999999999E-2</v>
      </c>
      <c r="S66" s="4">
        <v>4321988</v>
      </c>
      <c r="T66" s="4">
        <f t="shared" si="13"/>
        <v>2153133</v>
      </c>
      <c r="U66" s="4">
        <f t="shared" si="14"/>
        <v>1276099</v>
      </c>
      <c r="V66" s="5">
        <v>5.0300000000000004E-2</v>
      </c>
    </row>
    <row r="67" spans="1:22" x14ac:dyDescent="0.2">
      <c r="A67" s="16" t="s">
        <v>237</v>
      </c>
      <c r="B67" s="4">
        <v>21100</v>
      </c>
      <c r="C67" s="4">
        <v>19700</v>
      </c>
      <c r="D67" s="4">
        <v>1400</v>
      </c>
      <c r="E67" s="4">
        <v>29410000</v>
      </c>
      <c r="F67" s="4">
        <f t="shared" si="11"/>
        <v>11130690000</v>
      </c>
      <c r="L67" s="4">
        <v>1069</v>
      </c>
      <c r="M67" s="4">
        <v>1162</v>
      </c>
      <c r="N67" s="4">
        <v>44</v>
      </c>
      <c r="O67" s="4">
        <v>60</v>
      </c>
      <c r="P67" s="4">
        <v>1107300</v>
      </c>
      <c r="Q67" s="4">
        <v>1506000</v>
      </c>
      <c r="R67" s="5">
        <v>-1.1699999999999999E-2</v>
      </c>
      <c r="S67" s="4">
        <v>2681890</v>
      </c>
      <c r="T67" s="4">
        <f t="shared" si="13"/>
        <v>1985317.7</v>
      </c>
      <c r="U67" s="4">
        <f t="shared" si="14"/>
        <v>1276099</v>
      </c>
      <c r="V67" s="5">
        <v>2.5699999999999997E-2</v>
      </c>
    </row>
    <row r="68" spans="1:22" x14ac:dyDescent="0.2">
      <c r="A68" s="16" t="s">
        <v>233</v>
      </c>
      <c r="B68" s="4">
        <v>164800</v>
      </c>
      <c r="C68" s="4">
        <v>17400</v>
      </c>
      <c r="D68" s="4">
        <v>147400</v>
      </c>
      <c r="E68" s="4">
        <v>3089520000</v>
      </c>
      <c r="F68" s="4">
        <f t="shared" si="11"/>
        <v>11101280000</v>
      </c>
      <c r="L68" s="4">
        <v>2843</v>
      </c>
      <c r="M68" s="4">
        <v>1563</v>
      </c>
      <c r="N68" s="4">
        <v>225</v>
      </c>
      <c r="O68" s="4">
        <v>151</v>
      </c>
      <c r="P68" s="4">
        <v>4342800</v>
      </c>
      <c r="Q68" s="4">
        <v>2752700</v>
      </c>
      <c r="R68" s="5">
        <v>4.4400000000000002E-2</v>
      </c>
      <c r="S68" s="4">
        <v>7485872</v>
      </c>
      <c r="T68" s="4">
        <f t="shared" si="13"/>
        <v>1332923.5</v>
      </c>
      <c r="U68" s="4">
        <f t="shared" si="14"/>
        <v>1276099</v>
      </c>
      <c r="V68" s="5">
        <v>0.04</v>
      </c>
    </row>
    <row r="69" spans="1:22" x14ac:dyDescent="0.2">
      <c r="A69" s="16" t="s">
        <v>232</v>
      </c>
      <c r="B69" s="4">
        <v>33400</v>
      </c>
      <c r="C69" s="4">
        <v>69500</v>
      </c>
      <c r="D69" s="4">
        <v>-36100</v>
      </c>
      <c r="E69" s="4">
        <v>-738620000</v>
      </c>
      <c r="F69" s="4">
        <f t="shared" si="11"/>
        <v>8011760000</v>
      </c>
      <c r="R69" s="5">
        <v>2.5000000000000001E-3</v>
      </c>
      <c r="S69" s="4">
        <v>1830464</v>
      </c>
      <c r="T69" s="4">
        <f t="shared" si="13"/>
        <v>1255424.5</v>
      </c>
      <c r="U69" s="4">
        <f t="shared" si="14"/>
        <v>958317</v>
      </c>
      <c r="V69" s="5">
        <v>1.7100000000000001E-2</v>
      </c>
    </row>
    <row r="70" spans="1:22" x14ac:dyDescent="0.2">
      <c r="A70" s="16" t="s">
        <v>231</v>
      </c>
      <c r="B70" s="4">
        <v>4800</v>
      </c>
      <c r="C70" s="4">
        <v>5200</v>
      </c>
      <c r="D70" s="4">
        <v>-400</v>
      </c>
      <c r="E70" s="4">
        <v>-8110000</v>
      </c>
      <c r="F70" s="4">
        <f t="shared" si="11"/>
        <v>8750380000</v>
      </c>
      <c r="R70" s="5">
        <v>-2.3999999999999998E-3</v>
      </c>
      <c r="S70" s="4">
        <v>1276099</v>
      </c>
      <c r="T70" s="4">
        <f t="shared" si="13"/>
        <v>1319665.8</v>
      </c>
      <c r="U70" s="4">
        <f t="shared" si="14"/>
        <v>789545</v>
      </c>
      <c r="V70" s="5">
        <v>1.47E-2</v>
      </c>
    </row>
    <row r="71" spans="1:22" x14ac:dyDescent="0.2">
      <c r="A71" s="16" t="s">
        <v>230</v>
      </c>
      <c r="B71" s="4">
        <v>2000</v>
      </c>
      <c r="C71" s="4">
        <v>40600</v>
      </c>
      <c r="D71" s="4">
        <v>-38600</v>
      </c>
      <c r="E71" s="4">
        <v>-782410000</v>
      </c>
      <c r="F71" s="4">
        <f t="shared" si="11"/>
        <v>8758490000</v>
      </c>
      <c r="R71" s="5">
        <v>5.0000000000000001E-3</v>
      </c>
      <c r="S71" s="4">
        <v>1790753</v>
      </c>
      <c r="T71" s="4">
        <f t="shared" si="13"/>
        <v>1268990.1000000001</v>
      </c>
      <c r="U71" s="4">
        <f t="shared" si="14"/>
        <v>789545</v>
      </c>
      <c r="V71" s="5">
        <v>1.47E-2</v>
      </c>
    </row>
    <row r="72" spans="1:22" x14ac:dyDescent="0.2">
      <c r="A72" s="16" t="s">
        <v>229</v>
      </c>
      <c r="B72" s="4">
        <v>81400</v>
      </c>
      <c r="C72" s="4">
        <v>2800</v>
      </c>
      <c r="D72" s="4">
        <v>78600</v>
      </c>
      <c r="E72" s="4">
        <v>1595080000</v>
      </c>
      <c r="F72" s="4">
        <f t="shared" si="11"/>
        <v>9540900000</v>
      </c>
      <c r="R72" s="5">
        <v>-2.3999999999999998E-3</v>
      </c>
      <c r="S72" s="4">
        <v>1477756</v>
      </c>
      <c r="T72" s="4">
        <f t="shared" si="13"/>
        <v>1234112.7</v>
      </c>
      <c r="U72" s="4">
        <f t="shared" si="14"/>
        <v>789545</v>
      </c>
      <c r="V72" s="5">
        <v>1.72E-2</v>
      </c>
    </row>
    <row r="73" spans="1:22" x14ac:dyDescent="0.2">
      <c r="A73" s="16" t="s">
        <v>228</v>
      </c>
      <c r="B73" s="4">
        <v>410900</v>
      </c>
      <c r="C73" s="4">
        <v>61500</v>
      </c>
      <c r="D73" s="4">
        <v>349400</v>
      </c>
      <c r="E73" s="4">
        <v>7027870000</v>
      </c>
      <c r="F73" s="4">
        <f t="shared" si="11"/>
        <v>7945820000</v>
      </c>
      <c r="R73" s="5">
        <v>1.7600000000000001E-2</v>
      </c>
      <c r="S73" s="4">
        <v>1996294</v>
      </c>
      <c r="T73" s="4">
        <f t="shared" si="13"/>
        <v>1162949.7</v>
      </c>
      <c r="U73" s="4">
        <f t="shared" si="14"/>
        <v>789545</v>
      </c>
      <c r="V73" s="5">
        <v>1.7299999999999999E-2</v>
      </c>
    </row>
    <row r="74" spans="1:22" x14ac:dyDescent="0.2">
      <c r="A74" s="16" t="s">
        <v>227</v>
      </c>
      <c r="B74" s="4">
        <v>29900</v>
      </c>
      <c r="C74" s="4">
        <v>36200</v>
      </c>
      <c r="D74" s="4">
        <v>-6300</v>
      </c>
      <c r="E74" s="4">
        <v>-120270000</v>
      </c>
      <c r="F74" s="4">
        <f t="shared" si="11"/>
        <v>917950000</v>
      </c>
      <c r="R74" s="5">
        <v>7.6E-3</v>
      </c>
      <c r="S74" s="4">
        <v>958317</v>
      </c>
      <c r="T74" s="4">
        <f t="shared" si="13"/>
        <v>1408179.4</v>
      </c>
      <c r="U74" s="4">
        <f t="shared" si="14"/>
        <v>789545</v>
      </c>
      <c r="V74" s="5">
        <v>1.5100000000000001E-2</v>
      </c>
    </row>
    <row r="75" spans="1:22" x14ac:dyDescent="0.2">
      <c r="A75" s="16" t="s">
        <v>221</v>
      </c>
      <c r="B75" s="4">
        <v>2600</v>
      </c>
      <c r="C75" s="4">
        <v>36600</v>
      </c>
      <c r="D75" s="4">
        <v>-34000</v>
      </c>
      <c r="E75" s="4">
        <v>-666850000</v>
      </c>
      <c r="F75" s="4">
        <f t="shared" si="11"/>
        <v>1038220000</v>
      </c>
      <c r="R75" s="5">
        <v>7.7000000000000002E-3</v>
      </c>
      <c r="S75" s="4">
        <v>789545</v>
      </c>
      <c r="T75" s="4">
        <f t="shared" si="13"/>
        <v>1514664.7</v>
      </c>
      <c r="U75" s="4">
        <f t="shared" si="14"/>
        <v>961930</v>
      </c>
      <c r="V75" s="5">
        <v>1.77E-2</v>
      </c>
    </row>
    <row r="76" spans="1:22" x14ac:dyDescent="0.2">
      <c r="A76" s="16" t="s">
        <v>212</v>
      </c>
      <c r="B76" s="4">
        <v>198800</v>
      </c>
      <c r="C76" s="4">
        <v>32600</v>
      </c>
      <c r="D76" s="4">
        <v>166200</v>
      </c>
      <c r="E76" s="4">
        <v>3236140000</v>
      </c>
      <c r="F76" s="4">
        <f t="shared" si="11"/>
        <v>1705070000</v>
      </c>
      <c r="R76" s="5">
        <v>7.8000000000000005E-3</v>
      </c>
      <c r="S76" s="4">
        <v>1244340</v>
      </c>
      <c r="T76" s="4">
        <f t="shared" si="13"/>
        <v>1651273.7</v>
      </c>
      <c r="U76" s="4">
        <f t="shared" si="14"/>
        <v>961930</v>
      </c>
      <c r="V76" s="5">
        <v>2.0499999999999997E-2</v>
      </c>
    </row>
    <row r="77" spans="1:22" x14ac:dyDescent="0.2">
      <c r="A77" s="16" t="s">
        <v>211</v>
      </c>
      <c r="B77" s="4">
        <v>18100</v>
      </c>
      <c r="C77" s="4">
        <v>18900</v>
      </c>
      <c r="D77" s="4">
        <v>-800</v>
      </c>
      <c r="E77" s="4">
        <v>-15560000</v>
      </c>
      <c r="F77" s="4">
        <f t="shared" si="11"/>
        <v>-1531070000</v>
      </c>
      <c r="R77" s="5">
        <v>-2.2599999999999999E-2</v>
      </c>
      <c r="S77" s="4">
        <v>1003737</v>
      </c>
      <c r="T77" s="4">
        <f t="shared" si="13"/>
        <v>1865134.9</v>
      </c>
      <c r="U77" s="4">
        <f t="shared" si="14"/>
        <v>961930</v>
      </c>
      <c r="V77" s="5">
        <v>2.2700000000000001E-2</v>
      </c>
    </row>
    <row r="78" spans="1:22" x14ac:dyDescent="0.2">
      <c r="A78" s="16" t="s">
        <v>210</v>
      </c>
      <c r="B78" s="4">
        <v>42400</v>
      </c>
      <c r="C78" s="4">
        <v>6350</v>
      </c>
      <c r="D78" s="4">
        <v>36050</v>
      </c>
      <c r="E78" s="4">
        <v>715580000</v>
      </c>
      <c r="F78" s="4">
        <f t="shared" si="11"/>
        <v>-1515510000</v>
      </c>
      <c r="R78" s="5">
        <v>2.5999999999999999E-3</v>
      </c>
      <c r="S78" s="4">
        <v>961930</v>
      </c>
      <c r="T78" s="4">
        <f t="shared" si="13"/>
        <v>1886966</v>
      </c>
      <c r="U78" s="4">
        <f t="shared" si="14"/>
        <v>1055474</v>
      </c>
      <c r="V78" s="5">
        <v>2.2400000000000003E-2</v>
      </c>
    </row>
    <row r="79" spans="1:22" x14ac:dyDescent="0.2">
      <c r="A79" s="16" t="s">
        <v>209</v>
      </c>
      <c r="B79" s="4">
        <v>64500</v>
      </c>
      <c r="C79" s="4">
        <v>14500</v>
      </c>
      <c r="D79" s="4">
        <v>50000</v>
      </c>
      <c r="E79" s="4">
        <v>1004440000</v>
      </c>
      <c r="F79" s="4">
        <f t="shared" si="11"/>
        <v>-2231090000</v>
      </c>
      <c r="R79" s="5">
        <v>-5.0000000000000001E-3</v>
      </c>
      <c r="S79" s="4">
        <v>1055474</v>
      </c>
      <c r="T79" s="4">
        <f t="shared" si="13"/>
        <v>2122377.7999999998</v>
      </c>
      <c r="U79" s="4">
        <f t="shared" si="14"/>
        <v>1128982</v>
      </c>
      <c r="V79" s="5">
        <v>1.9900000000000001E-2</v>
      </c>
    </row>
    <row r="80" spans="1:22" x14ac:dyDescent="0.2">
      <c r="A80" s="16" t="s">
        <v>208</v>
      </c>
      <c r="B80" s="4">
        <v>13200</v>
      </c>
      <c r="C80" s="4">
        <v>71400</v>
      </c>
      <c r="D80" s="4">
        <v>-58200</v>
      </c>
      <c r="E80" s="4">
        <v>-1178420000</v>
      </c>
      <c r="F80" s="4">
        <f t="shared" si="11"/>
        <v>-3235530000</v>
      </c>
      <c r="R80" s="5">
        <v>-1.9599999999999999E-2</v>
      </c>
      <c r="S80" s="4">
        <v>1918512</v>
      </c>
      <c r="T80" s="4">
        <f t="shared" si="13"/>
        <v>2067543.1</v>
      </c>
      <c r="U80" s="4">
        <f t="shared" si="14"/>
        <v>1128982</v>
      </c>
      <c r="V80" s="5">
        <v>2.92E-2</v>
      </c>
    </row>
    <row r="81" spans="1:22" x14ac:dyDescent="0.2">
      <c r="A81" s="16" t="s">
        <v>207</v>
      </c>
      <c r="B81" s="4">
        <v>20400</v>
      </c>
      <c r="C81" s="4">
        <v>57700</v>
      </c>
      <c r="D81" s="4">
        <v>-37300</v>
      </c>
      <c r="E81" s="4">
        <v>-760040000</v>
      </c>
      <c r="F81" s="4">
        <f t="shared" si="11"/>
        <v>-2057110000</v>
      </c>
      <c r="R81" s="5">
        <v>0</v>
      </c>
      <c r="S81" s="4">
        <v>1283996</v>
      </c>
      <c r="T81" s="4">
        <f t="shared" si="13"/>
        <v>2064794.4</v>
      </c>
      <c r="U81" s="4">
        <f t="shared" si="14"/>
        <v>1128982</v>
      </c>
      <c r="V81" s="5">
        <v>1.7000000000000001E-2</v>
      </c>
    </row>
    <row r="82" spans="1:22" x14ac:dyDescent="0.2">
      <c r="A82" s="16" t="s">
        <v>206</v>
      </c>
      <c r="B82" s="4">
        <v>11000</v>
      </c>
      <c r="C82" s="4">
        <v>30000</v>
      </c>
      <c r="D82" s="4">
        <v>-19000</v>
      </c>
      <c r="E82" s="4">
        <v>-383550000</v>
      </c>
      <c r="F82" s="4">
        <f t="shared" si="11"/>
        <v>-1297070000</v>
      </c>
      <c r="R82" s="5">
        <v>1.4999999999999999E-2</v>
      </c>
      <c r="S82" s="4">
        <v>1128982</v>
      </c>
      <c r="T82" s="4">
        <f t="shared" si="13"/>
        <v>2086448.1</v>
      </c>
      <c r="U82" s="4">
        <f t="shared" si="14"/>
        <v>1284664</v>
      </c>
      <c r="V82" s="5">
        <v>1.72E-2</v>
      </c>
    </row>
    <row r="83" spans="1:22" x14ac:dyDescent="0.2">
      <c r="A83" s="16" t="s">
        <v>205</v>
      </c>
      <c r="B83" s="4">
        <v>21800</v>
      </c>
      <c r="C83" s="4">
        <v>21200</v>
      </c>
      <c r="D83" s="4">
        <v>600</v>
      </c>
      <c r="E83" s="4">
        <v>12450000</v>
      </c>
      <c r="F83" s="4">
        <f t="shared" si="11"/>
        <v>-913520000</v>
      </c>
      <c r="R83" s="5">
        <v>-7.4000000000000003E-3</v>
      </c>
      <c r="S83" s="4">
        <v>1284664</v>
      </c>
      <c r="T83" s="4">
        <f t="shared" si="13"/>
        <v>2178149.6</v>
      </c>
      <c r="U83" s="4">
        <f t="shared" si="14"/>
        <v>1180241</v>
      </c>
      <c r="V83" s="5">
        <v>1.9699999999999999E-2</v>
      </c>
    </row>
    <row r="84" spans="1:22" x14ac:dyDescent="0.2">
      <c r="A84" s="16" t="s">
        <v>204</v>
      </c>
      <c r="B84" s="4">
        <v>43000</v>
      </c>
      <c r="C84" s="4">
        <v>95700</v>
      </c>
      <c r="D84" s="4">
        <v>-52700</v>
      </c>
      <c r="E84" s="4">
        <v>-1090890000</v>
      </c>
      <c r="F84" s="4">
        <f t="shared" si="11"/>
        <v>-925970000</v>
      </c>
      <c r="R84" s="5">
        <v>-2.8799999999999999E-2</v>
      </c>
      <c r="S84" s="4">
        <v>3410614</v>
      </c>
      <c r="T84" s="4">
        <f t="shared" si="13"/>
        <v>2114823.9</v>
      </c>
      <c r="U84" s="4">
        <f t="shared" si="14"/>
        <v>1180241</v>
      </c>
      <c r="V84" s="5">
        <v>4.0899999999999999E-2</v>
      </c>
    </row>
    <row r="85" spans="1:22" x14ac:dyDescent="0.2">
      <c r="A85" s="16" t="s">
        <v>203</v>
      </c>
      <c r="B85" s="4">
        <v>42200</v>
      </c>
      <c r="C85" s="4">
        <v>10300</v>
      </c>
      <c r="D85" s="4">
        <v>31900</v>
      </c>
      <c r="E85" s="4">
        <v>660200000</v>
      </c>
      <c r="F85" s="4">
        <f t="shared" si="11"/>
        <v>164920000</v>
      </c>
      <c r="R85" s="5">
        <v>9.7999999999999997E-3</v>
      </c>
      <c r="S85" s="4">
        <v>1854398</v>
      </c>
      <c r="T85" s="4">
        <f t="shared" si="13"/>
        <v>2244465.2000000002</v>
      </c>
      <c r="U85" s="4">
        <f t="shared" si="14"/>
        <v>1180241</v>
      </c>
      <c r="V85" s="5">
        <v>1.4499999999999999E-2</v>
      </c>
    </row>
    <row r="86" spans="1:22" x14ac:dyDescent="0.2">
      <c r="A86" s="16" t="s">
        <v>202</v>
      </c>
      <c r="B86" s="4">
        <v>8500</v>
      </c>
      <c r="C86" s="4">
        <v>51100</v>
      </c>
      <c r="D86" s="4">
        <v>-42600</v>
      </c>
      <c r="E86" s="4">
        <v>-879120000</v>
      </c>
      <c r="F86" s="4">
        <f t="shared" si="11"/>
        <v>-495280000</v>
      </c>
      <c r="R86" s="5">
        <v>0</v>
      </c>
      <c r="S86" s="4">
        <v>2610430</v>
      </c>
      <c r="T86" s="4">
        <f t="shared" si="13"/>
        <v>2117323.2000000002</v>
      </c>
      <c r="U86" s="4">
        <f t="shared" si="14"/>
        <v>1180241</v>
      </c>
      <c r="V86" s="5">
        <v>1.9199999999999998E-2</v>
      </c>
    </row>
    <row r="87" spans="1:22" x14ac:dyDescent="0.2">
      <c r="A87" s="16" t="s">
        <v>201</v>
      </c>
      <c r="B87" s="4">
        <v>135400</v>
      </c>
      <c r="C87" s="4">
        <v>37530</v>
      </c>
      <c r="D87" s="4">
        <v>97870</v>
      </c>
      <c r="E87" s="4">
        <v>2014080000</v>
      </c>
      <c r="F87" s="4">
        <f t="shared" si="11"/>
        <v>383840000</v>
      </c>
      <c r="R87" s="5">
        <v>2.2400000000000003E-2</v>
      </c>
      <c r="S87" s="4">
        <v>3142349</v>
      </c>
      <c r="T87" s="4">
        <f t="shared" si="13"/>
        <v>2102423.4</v>
      </c>
      <c r="U87" s="4">
        <f t="shared" si="14"/>
        <v>1180241</v>
      </c>
      <c r="V87" s="5">
        <v>2.64E-2</v>
      </c>
    </row>
    <row r="88" spans="1:22" x14ac:dyDescent="0.2">
      <c r="A88" s="16" t="s">
        <v>200</v>
      </c>
      <c r="B88" s="4">
        <v>24200</v>
      </c>
      <c r="C88" s="4">
        <v>25800</v>
      </c>
      <c r="D88" s="4">
        <v>-1600</v>
      </c>
      <c r="E88" s="4">
        <v>-33590000</v>
      </c>
      <c r="F88" s="4">
        <f t="shared" si="11"/>
        <v>-1630240000</v>
      </c>
      <c r="R88" s="5">
        <v>7.4999999999999997E-3</v>
      </c>
      <c r="S88" s="4">
        <v>1180241</v>
      </c>
      <c r="T88" s="4">
        <f t="shared" si="13"/>
        <v>2333676.7999999998</v>
      </c>
      <c r="U88" s="4">
        <f t="shared" si="14"/>
        <v>1256509</v>
      </c>
      <c r="V88" s="5">
        <v>1.9900000000000001E-2</v>
      </c>
    </row>
    <row r="89" spans="1:22" x14ac:dyDescent="0.2">
      <c r="A89" s="16" t="s">
        <v>199</v>
      </c>
      <c r="B89" s="4">
        <v>7000</v>
      </c>
      <c r="C89" s="4">
        <v>32300</v>
      </c>
      <c r="D89" s="4">
        <v>-25300</v>
      </c>
      <c r="E89" s="4">
        <v>-507130000</v>
      </c>
      <c r="F89" s="4">
        <f t="shared" si="11"/>
        <v>-1596650000</v>
      </c>
      <c r="R89" s="5">
        <v>7.6E-3</v>
      </c>
      <c r="S89" s="4">
        <v>3409592</v>
      </c>
      <c r="T89" s="4">
        <f t="shared" si="13"/>
        <v>2086389.5</v>
      </c>
      <c r="U89" s="4">
        <f t="shared" si="14"/>
        <v>1256509</v>
      </c>
      <c r="V89" s="5">
        <v>2.9500000000000002E-2</v>
      </c>
    </row>
    <row r="90" spans="1:22" x14ac:dyDescent="0.2">
      <c r="A90" s="16" t="s">
        <v>198</v>
      </c>
      <c r="B90" s="4">
        <v>6300</v>
      </c>
      <c r="C90" s="4">
        <v>18100</v>
      </c>
      <c r="D90" s="4">
        <v>-11800</v>
      </c>
      <c r="E90" s="4">
        <v>-231360000</v>
      </c>
      <c r="F90" s="4">
        <f t="shared" si="11"/>
        <v>-1089520000</v>
      </c>
      <c r="R90" s="5">
        <v>1.2800000000000001E-2</v>
      </c>
      <c r="S90" s="4">
        <v>1370165</v>
      </c>
      <c r="T90" s="4">
        <f t="shared" si="13"/>
        <v>2208340.1</v>
      </c>
      <c r="U90" s="4">
        <f t="shared" si="14"/>
        <v>1256509</v>
      </c>
      <c r="V90" s="5">
        <v>1.7600000000000001E-2</v>
      </c>
    </row>
    <row r="91" spans="1:22" x14ac:dyDescent="0.2">
      <c r="A91" s="16" t="s">
        <v>197</v>
      </c>
      <c r="B91" s="4">
        <v>60200</v>
      </c>
      <c r="C91" s="4">
        <v>29900</v>
      </c>
      <c r="D91" s="4">
        <v>30300</v>
      </c>
      <c r="E91" s="4">
        <v>582000000</v>
      </c>
      <c r="F91" s="4">
        <f t="shared" si="11"/>
        <v>-858160000</v>
      </c>
      <c r="R91" s="5">
        <v>1.5600000000000001E-2</v>
      </c>
      <c r="S91" s="4">
        <v>1256509</v>
      </c>
      <c r="T91" s="4">
        <f t="shared" si="13"/>
        <v>2218851.7999999998</v>
      </c>
      <c r="U91" s="4">
        <f t="shared" si="14"/>
        <v>1339010</v>
      </c>
      <c r="V91" s="5">
        <v>3.5799999999999998E-2</v>
      </c>
    </row>
    <row r="92" spans="1:22" x14ac:dyDescent="0.2">
      <c r="A92" s="16" t="s">
        <v>196</v>
      </c>
      <c r="B92" s="4">
        <v>18700</v>
      </c>
      <c r="C92" s="4">
        <v>15410</v>
      </c>
      <c r="D92" s="4">
        <v>3290</v>
      </c>
      <c r="E92" s="4">
        <v>62860000</v>
      </c>
      <c r="F92" s="4">
        <f t="shared" si="11"/>
        <v>-1440160000</v>
      </c>
      <c r="R92" s="5">
        <v>-1.2699999999999999E-2</v>
      </c>
      <c r="S92" s="4">
        <v>1345519</v>
      </c>
      <c r="T92" s="4">
        <f t="shared" si="13"/>
        <v>2247708.5</v>
      </c>
      <c r="U92" s="4">
        <f t="shared" si="14"/>
        <v>1339010</v>
      </c>
      <c r="V92" s="5">
        <v>2.53E-2</v>
      </c>
    </row>
    <row r="93" spans="1:22" x14ac:dyDescent="0.2">
      <c r="A93" s="16" t="s">
        <v>195</v>
      </c>
      <c r="B93" s="4">
        <v>35700</v>
      </c>
      <c r="C93" s="4">
        <v>10900</v>
      </c>
      <c r="D93" s="4">
        <v>24800</v>
      </c>
      <c r="E93" s="4">
        <v>475640000</v>
      </c>
      <c r="F93" s="4">
        <f t="shared" si="11"/>
        <v>-1503020000</v>
      </c>
      <c r="R93" s="5">
        <v>1.3000000000000001E-2</v>
      </c>
      <c r="S93" s="4">
        <v>2201679</v>
      </c>
      <c r="T93" s="4">
        <f t="shared" si="13"/>
        <v>2251704.9</v>
      </c>
      <c r="U93" s="4">
        <f t="shared" si="14"/>
        <v>1339010</v>
      </c>
      <c r="V93" s="5">
        <v>4.0999999999999995E-2</v>
      </c>
    </row>
    <row r="94" spans="1:22" x14ac:dyDescent="0.2">
      <c r="A94" s="16" t="s">
        <v>194</v>
      </c>
      <c r="B94" s="4">
        <v>21500</v>
      </c>
      <c r="C94" s="4">
        <v>143800</v>
      </c>
      <c r="D94" s="4">
        <v>-122300</v>
      </c>
      <c r="E94" s="4">
        <v>-2453000000</v>
      </c>
      <c r="F94" s="4">
        <f t="shared" si="11"/>
        <v>-1978660000</v>
      </c>
      <c r="R94" s="5">
        <v>-4.2099999999999999E-2</v>
      </c>
      <c r="S94" s="4">
        <v>2777357</v>
      </c>
      <c r="T94" s="4">
        <f t="shared" si="13"/>
        <v>2230249.7999999998</v>
      </c>
      <c r="U94" s="4">
        <f t="shared" si="14"/>
        <v>936719</v>
      </c>
      <c r="V94" s="5">
        <v>5.16E-2</v>
      </c>
    </row>
    <row r="95" spans="1:22" x14ac:dyDescent="0.2">
      <c r="A95" s="16" t="s">
        <v>193</v>
      </c>
      <c r="B95" s="4">
        <v>26400</v>
      </c>
      <c r="C95" s="4">
        <v>96600</v>
      </c>
      <c r="D95" s="4">
        <v>-70200</v>
      </c>
      <c r="E95" s="4">
        <v>-1402550000</v>
      </c>
      <c r="F95" s="4">
        <f t="shared" si="11"/>
        <v>474340000</v>
      </c>
      <c r="R95" s="5">
        <v>5.0000000000000001E-3</v>
      </c>
      <c r="S95" s="4">
        <v>3150811</v>
      </c>
      <c r="T95" s="4">
        <f t="shared" si="13"/>
        <v>2168515.2000000002</v>
      </c>
      <c r="U95" s="4">
        <f t="shared" si="14"/>
        <v>936719</v>
      </c>
      <c r="V95" s="5">
        <v>1.9900000000000001E-2</v>
      </c>
    </row>
    <row r="96" spans="1:22" x14ac:dyDescent="0.2">
      <c r="A96" s="16" t="s">
        <v>192</v>
      </c>
      <c r="B96" s="4">
        <v>13200</v>
      </c>
      <c r="C96" s="4">
        <v>39300</v>
      </c>
      <c r="D96" s="4">
        <v>-26100</v>
      </c>
      <c r="E96" s="4">
        <v>-525850000</v>
      </c>
      <c r="F96" s="4">
        <f t="shared" si="11"/>
        <v>1876890000</v>
      </c>
      <c r="R96" s="5">
        <v>2.5000000000000001E-3</v>
      </c>
      <c r="S96" s="4">
        <v>1339010</v>
      </c>
      <c r="T96" s="4">
        <f t="shared" si="13"/>
        <v>2197855.7999999998</v>
      </c>
      <c r="U96" s="4">
        <f t="shared" si="14"/>
        <v>936719</v>
      </c>
      <c r="V96" s="5">
        <v>2.2200000000000001E-2</v>
      </c>
    </row>
    <row r="97" spans="1:22" x14ac:dyDescent="0.2">
      <c r="A97" s="16" t="s">
        <v>191</v>
      </c>
      <c r="B97" s="4">
        <v>181400</v>
      </c>
      <c r="C97" s="4">
        <v>43700</v>
      </c>
      <c r="D97" s="4">
        <v>137700</v>
      </c>
      <c r="E97" s="4">
        <v>2757180000</v>
      </c>
      <c r="F97" s="4">
        <f t="shared" si="11"/>
        <v>2402740000</v>
      </c>
      <c r="R97" s="5">
        <v>2.8300000000000002E-2</v>
      </c>
      <c r="S97" s="4">
        <v>2993351</v>
      </c>
      <c r="T97" s="4">
        <f t="shared" si="13"/>
        <v>1992475.2</v>
      </c>
      <c r="U97" s="4">
        <f t="shared" si="14"/>
        <v>936719</v>
      </c>
      <c r="V97" s="5">
        <v>5.4800000000000001E-2</v>
      </c>
    </row>
    <row r="98" spans="1:22" x14ac:dyDescent="0.2">
      <c r="A98" s="16" t="s">
        <v>190</v>
      </c>
      <c r="B98" s="4">
        <v>34900</v>
      </c>
      <c r="C98" s="4">
        <v>61500</v>
      </c>
      <c r="D98" s="4">
        <v>-26600</v>
      </c>
      <c r="E98" s="4">
        <v>-522990000</v>
      </c>
      <c r="F98" s="4">
        <f t="shared" si="11"/>
        <v>-354440000</v>
      </c>
      <c r="R98" s="5">
        <v>-1.26E-2</v>
      </c>
      <c r="S98" s="4">
        <v>3492775</v>
      </c>
      <c r="T98" s="4">
        <f t="shared" si="13"/>
        <v>1767789.8</v>
      </c>
      <c r="U98" s="4">
        <f t="shared" si="14"/>
        <v>936719</v>
      </c>
      <c r="V98" s="5">
        <v>6.1500000000000006E-2</v>
      </c>
    </row>
    <row r="99" spans="1:22" x14ac:dyDescent="0.2">
      <c r="A99" s="16" t="s">
        <v>189</v>
      </c>
      <c r="B99" s="4">
        <v>23600</v>
      </c>
      <c r="C99" s="4">
        <v>147300</v>
      </c>
      <c r="D99" s="4">
        <v>-123700</v>
      </c>
      <c r="E99" s="4">
        <v>-2413170000</v>
      </c>
      <c r="F99" s="4">
        <f t="shared" si="11"/>
        <v>168550000</v>
      </c>
      <c r="R99" s="5">
        <v>1.03E-2</v>
      </c>
      <c r="S99" s="4">
        <v>936719</v>
      </c>
      <c r="T99" s="4">
        <f t="shared" si="13"/>
        <v>1889015.6</v>
      </c>
      <c r="U99" s="4">
        <f t="shared" si="14"/>
        <v>1361626</v>
      </c>
      <c r="V99" s="5">
        <v>1.5300000000000001E-2</v>
      </c>
    </row>
    <row r="100" spans="1:22" x14ac:dyDescent="0.2">
      <c r="A100" s="16" t="s">
        <v>188</v>
      </c>
      <c r="B100" s="4">
        <v>55200</v>
      </c>
      <c r="C100" s="4">
        <v>59800</v>
      </c>
      <c r="D100" s="4">
        <v>-4600</v>
      </c>
      <c r="E100" s="4">
        <v>-90410000</v>
      </c>
      <c r="F100" s="4">
        <f t="shared" si="11"/>
        <v>2581720000</v>
      </c>
      <c r="R100" s="5">
        <v>7.7000000000000002E-3</v>
      </c>
      <c r="S100" s="4">
        <v>2589671</v>
      </c>
      <c r="T100" s="4">
        <f t="shared" si="13"/>
        <v>1778047.4</v>
      </c>
      <c r="U100" s="4">
        <f t="shared" si="14"/>
        <v>1361626</v>
      </c>
      <c r="V100" s="5">
        <v>2.9399999999999999E-2</v>
      </c>
    </row>
    <row r="101" spans="1:22" x14ac:dyDescent="0.2">
      <c r="A101" s="16" t="s">
        <v>187</v>
      </c>
      <c r="B101" s="4">
        <v>18200</v>
      </c>
      <c r="C101" s="4">
        <v>89600</v>
      </c>
      <c r="D101" s="4">
        <v>-71400</v>
      </c>
      <c r="E101" s="4">
        <v>-1395230000</v>
      </c>
      <c r="F101" s="4">
        <f t="shared" si="11"/>
        <v>2672130000</v>
      </c>
      <c r="R101" s="5">
        <v>1.29E-2</v>
      </c>
      <c r="S101" s="4">
        <v>1361626</v>
      </c>
      <c r="T101" s="4">
        <f t="shared" si="13"/>
        <v>1873287</v>
      </c>
      <c r="U101" s="4">
        <f t="shared" si="14"/>
        <v>1632416</v>
      </c>
      <c r="V101" s="5">
        <v>2.2799999999999997E-2</v>
      </c>
    </row>
    <row r="102" spans="1:22" x14ac:dyDescent="0.2">
      <c r="A102" s="16" t="s">
        <v>186</v>
      </c>
      <c r="B102" s="4">
        <v>14800</v>
      </c>
      <c r="C102" s="4">
        <v>349900</v>
      </c>
      <c r="D102" s="4">
        <v>-335100</v>
      </c>
      <c r="E102" s="4">
        <v>-6525690000</v>
      </c>
      <c r="F102" s="4">
        <f t="shared" si="11"/>
        <v>4067360000</v>
      </c>
      <c r="R102" s="5">
        <v>5.1999999999999998E-3</v>
      </c>
      <c r="S102" s="4">
        <v>1634086</v>
      </c>
      <c r="T102" s="4">
        <f>AVERAGE(S103:S112)</f>
        <v>1944451.6</v>
      </c>
      <c r="U102" s="4">
        <f t="shared" si="14"/>
        <v>939545</v>
      </c>
      <c r="V102" s="5">
        <v>2.5499999999999998E-2</v>
      </c>
    </row>
    <row r="103" spans="1:22" x14ac:dyDescent="0.2">
      <c r="A103" s="16" t="s">
        <v>185</v>
      </c>
      <c r="B103" s="4">
        <v>44100</v>
      </c>
      <c r="C103" s="4">
        <v>303300</v>
      </c>
      <c r="D103" s="4">
        <v>-259200</v>
      </c>
      <c r="E103" s="4">
        <v>-5065330000</v>
      </c>
      <c r="F103" s="4">
        <f t="shared" si="11"/>
        <v>10593050000</v>
      </c>
      <c r="R103" s="5">
        <v>-1.77E-2</v>
      </c>
      <c r="S103" s="4">
        <v>2241643</v>
      </c>
      <c r="U103" s="4">
        <f t="shared" si="14"/>
        <v>939545</v>
      </c>
      <c r="V103" s="5">
        <v>3.2599999999999997E-2</v>
      </c>
    </row>
    <row r="104" spans="1:22" x14ac:dyDescent="0.2">
      <c r="A104" s="16" t="s">
        <v>184</v>
      </c>
      <c r="B104" s="4">
        <v>57100</v>
      </c>
      <c r="C104" s="4">
        <v>158100</v>
      </c>
      <c r="D104" s="4">
        <v>-101000</v>
      </c>
      <c r="E104" s="4">
        <v>-2006910000</v>
      </c>
      <c r="F104" s="4">
        <f t="shared" si="11"/>
        <v>15658380000</v>
      </c>
      <c r="R104" s="5">
        <v>0</v>
      </c>
      <c r="S104" s="4">
        <v>2562806</v>
      </c>
      <c r="U104" s="4">
        <f t="shared" si="14"/>
        <v>939545</v>
      </c>
      <c r="V104" s="5">
        <v>2.98E-2</v>
      </c>
    </row>
    <row r="105" spans="1:22" x14ac:dyDescent="0.2">
      <c r="A105" s="16" t="s">
        <v>183</v>
      </c>
      <c r="B105" s="4">
        <v>737400</v>
      </c>
      <c r="C105" s="4">
        <v>74000</v>
      </c>
      <c r="D105" s="4">
        <v>663400</v>
      </c>
      <c r="E105" s="4">
        <v>12713890000</v>
      </c>
      <c r="F105" s="4">
        <f t="shared" si="11"/>
        <v>17665290000</v>
      </c>
      <c r="R105" s="5">
        <v>6.7799999999999999E-2</v>
      </c>
      <c r="S105" s="4">
        <v>2533465</v>
      </c>
      <c r="U105" s="4">
        <f t="shared" si="14"/>
        <v>939545</v>
      </c>
      <c r="V105" s="5">
        <v>6.8600000000000008E-2</v>
      </c>
    </row>
    <row r="106" spans="1:22" x14ac:dyDescent="0.2">
      <c r="A106" s="16" t="s">
        <v>182</v>
      </c>
      <c r="B106" s="4">
        <v>10400</v>
      </c>
      <c r="C106" s="4">
        <v>85200</v>
      </c>
      <c r="D106" s="4">
        <v>-74800</v>
      </c>
      <c r="E106" s="4">
        <v>-1391000000</v>
      </c>
      <c r="F106" s="4">
        <f t="shared" si="11"/>
        <v>4951400000</v>
      </c>
      <c r="R106" s="5">
        <v>-2.7000000000000001E-3</v>
      </c>
      <c r="S106" s="4">
        <v>1632416</v>
      </c>
      <c r="U106" s="4">
        <f t="shared" si="14"/>
        <v>939545</v>
      </c>
      <c r="V106" s="5">
        <v>4.2300000000000004E-2</v>
      </c>
    </row>
    <row r="107" spans="1:22" x14ac:dyDescent="0.2">
      <c r="A107" s="16" t="s">
        <v>181</v>
      </c>
      <c r="B107" s="4">
        <v>56000</v>
      </c>
      <c r="C107" s="4">
        <v>120500</v>
      </c>
      <c r="D107" s="4">
        <v>-64500</v>
      </c>
      <c r="E107" s="4">
        <v>-1193640000</v>
      </c>
      <c r="F107" s="4">
        <f t="shared" si="11"/>
        <v>6342400000</v>
      </c>
      <c r="R107" s="5">
        <v>0</v>
      </c>
      <c r="S107" s="4">
        <v>939545</v>
      </c>
      <c r="U107" s="4">
        <f>MIN(S108:S112)</f>
        <v>1245921</v>
      </c>
      <c r="V107" s="5">
        <v>2.9300000000000003E-2</v>
      </c>
    </row>
    <row r="108" spans="1:22" x14ac:dyDescent="0.2">
      <c r="A108" s="16" t="s">
        <v>180</v>
      </c>
      <c r="B108" s="4">
        <v>90000</v>
      </c>
      <c r="C108" s="4">
        <v>134000</v>
      </c>
      <c r="D108" s="4">
        <v>-44000</v>
      </c>
      <c r="E108" s="4">
        <v>-818830000</v>
      </c>
      <c r="F108" s="4">
        <f t="shared" si="11"/>
        <v>7536040000</v>
      </c>
      <c r="R108" s="5">
        <v>0</v>
      </c>
      <c r="S108" s="4">
        <v>1245921</v>
      </c>
      <c r="V108" s="5">
        <v>2.6800000000000001E-2</v>
      </c>
    </row>
    <row r="109" spans="1:22" x14ac:dyDescent="0.2">
      <c r="A109" s="16" t="s">
        <v>179</v>
      </c>
      <c r="B109" s="4">
        <v>1800</v>
      </c>
      <c r="C109" s="4">
        <v>41900</v>
      </c>
      <c r="D109" s="4">
        <v>-40100</v>
      </c>
      <c r="E109" s="4">
        <v>-714730000</v>
      </c>
      <c r="F109" s="4">
        <f t="shared" si="11"/>
        <v>8354870000</v>
      </c>
      <c r="R109" s="5">
        <v>6.9400000000000003E-2</v>
      </c>
      <c r="S109" s="4">
        <v>2148977</v>
      </c>
      <c r="V109" s="5">
        <v>5.1399999999999994E-2</v>
      </c>
    </row>
    <row r="110" spans="1:22" x14ac:dyDescent="0.2">
      <c r="A110" s="16" t="s">
        <v>178</v>
      </c>
      <c r="B110" s="4">
        <v>234600</v>
      </c>
      <c r="C110" s="4">
        <v>49200</v>
      </c>
      <c r="D110" s="4">
        <v>185400</v>
      </c>
      <c r="E110" s="4">
        <v>3139700000</v>
      </c>
      <c r="F110" s="4">
        <f t="shared" si="11"/>
        <v>9069600000</v>
      </c>
      <c r="R110" s="5">
        <v>2.3700000000000002E-2</v>
      </c>
      <c r="S110" s="4">
        <v>1479989</v>
      </c>
      <c r="V110" s="5">
        <v>5.4600000000000003E-2</v>
      </c>
    </row>
    <row r="111" spans="1:22" x14ac:dyDescent="0.2">
      <c r="A111" s="16" t="s">
        <v>177</v>
      </c>
      <c r="B111" s="4">
        <v>216400</v>
      </c>
      <c r="C111" s="4">
        <v>15500</v>
      </c>
      <c r="D111" s="4">
        <v>200900</v>
      </c>
      <c r="E111" s="4">
        <v>3482080000</v>
      </c>
      <c r="F111" s="4">
        <f>E111+F112</f>
        <v>5929900000</v>
      </c>
      <c r="R111" s="5">
        <v>-6.1100000000000002E-2</v>
      </c>
      <c r="S111" s="4">
        <v>2314022</v>
      </c>
      <c r="V111" s="5">
        <v>7.4200000000000002E-2</v>
      </c>
    </row>
    <row r="112" spans="1:22" x14ac:dyDescent="0.2">
      <c r="A112" s="16" t="s">
        <v>176</v>
      </c>
      <c r="B112" s="4">
        <v>189300</v>
      </c>
      <c r="C112" s="4">
        <v>54400</v>
      </c>
      <c r="D112" s="4">
        <v>134900</v>
      </c>
      <c r="E112" s="4">
        <v>2447820000</v>
      </c>
      <c r="F112" s="4">
        <f>E112</f>
        <v>2447820000</v>
      </c>
      <c r="R112" s="5">
        <v>-6.7299999999999999E-2</v>
      </c>
      <c r="S112" s="4">
        <v>2345732</v>
      </c>
      <c r="V112" s="5">
        <v>6.7400000000000002E-2</v>
      </c>
    </row>
    <row r="113" spans="1:22" x14ac:dyDescent="0.2">
      <c r="A113" s="16"/>
      <c r="B113" s="4"/>
      <c r="C113" s="4"/>
      <c r="D113" s="4"/>
      <c r="E113" s="4"/>
      <c r="F113" s="4"/>
      <c r="L113" s="4"/>
      <c r="M113" s="4"/>
      <c r="N113" s="4"/>
      <c r="O113" s="4"/>
      <c r="P113" s="4"/>
      <c r="Q113" s="4"/>
      <c r="R113" s="5"/>
      <c r="S113" s="4"/>
      <c r="V113" s="5"/>
    </row>
    <row r="114" spans="1:22" x14ac:dyDescent="0.2">
      <c r="A114" s="16"/>
      <c r="B114" s="4"/>
      <c r="C114" s="4"/>
      <c r="D114" s="4"/>
      <c r="E114" s="4"/>
      <c r="F114" s="4"/>
      <c r="L114" s="4"/>
      <c r="M114" s="4"/>
      <c r="N114" s="4"/>
      <c r="O114" s="4"/>
      <c r="P114" s="4"/>
      <c r="Q114" s="4"/>
      <c r="R114" s="5"/>
      <c r="S114" s="4"/>
      <c r="V114" s="5"/>
    </row>
    <row r="115" spans="1:22" x14ac:dyDescent="0.2">
      <c r="A115" s="16"/>
      <c r="B115" s="4"/>
      <c r="C115" s="4"/>
      <c r="D115" s="4"/>
      <c r="E115" s="4"/>
      <c r="F115" s="4"/>
      <c r="L115" s="4"/>
      <c r="M115" s="4"/>
      <c r="N115" s="4"/>
      <c r="O115" s="4"/>
      <c r="P115" s="4"/>
      <c r="Q115" s="4"/>
      <c r="R115" s="5"/>
      <c r="S115" s="4"/>
      <c r="V115" s="5"/>
    </row>
    <row r="116" spans="1:22" x14ac:dyDescent="0.2">
      <c r="A116" s="16"/>
      <c r="B116" s="4"/>
      <c r="C116" s="4"/>
      <c r="D116" s="4"/>
      <c r="E116" s="4"/>
      <c r="F116" s="4"/>
      <c r="L116" s="4"/>
      <c r="M116" s="4"/>
      <c r="N116" s="4"/>
      <c r="O116" s="4"/>
      <c r="P116" s="4"/>
      <c r="Q116" s="4"/>
      <c r="R116" s="5"/>
      <c r="S116" s="4"/>
      <c r="V116" s="5"/>
    </row>
    <row r="117" spans="1:22" x14ac:dyDescent="0.2">
      <c r="A117" s="16"/>
      <c r="B117" s="4"/>
      <c r="C117" s="4"/>
      <c r="D117" s="4"/>
      <c r="E117" s="4"/>
      <c r="F117" s="4"/>
      <c r="L117" s="4"/>
      <c r="M117" s="4"/>
      <c r="N117" s="4"/>
      <c r="O117" s="4"/>
      <c r="P117" s="4"/>
      <c r="Q117" s="4"/>
      <c r="R117" s="5"/>
      <c r="S117" s="4"/>
      <c r="V117" s="5"/>
    </row>
    <row r="118" spans="1:22" x14ac:dyDescent="0.2">
      <c r="A118" s="16"/>
      <c r="B118" s="4"/>
      <c r="C118" s="4"/>
      <c r="D118" s="4"/>
      <c r="E118" s="4"/>
      <c r="F118" s="4"/>
      <c r="L118" s="4"/>
      <c r="M118" s="4"/>
      <c r="N118" s="4"/>
      <c r="O118" s="4"/>
      <c r="P118" s="4"/>
      <c r="Q118" s="4"/>
      <c r="R118" s="5"/>
      <c r="S118" s="4"/>
      <c r="V118" s="5"/>
    </row>
    <row r="119" spans="1:22" x14ac:dyDescent="0.2">
      <c r="A119" s="16"/>
      <c r="B119" s="4"/>
      <c r="C119" s="4"/>
      <c r="D119" s="4"/>
      <c r="E119" s="4"/>
      <c r="F119" s="4"/>
      <c r="L119" s="4"/>
      <c r="M119" s="4"/>
      <c r="N119" s="4"/>
      <c r="O119" s="4"/>
      <c r="P119" s="4"/>
      <c r="Q119" s="4"/>
      <c r="R119" s="5"/>
      <c r="S119" s="4"/>
      <c r="V119" s="5"/>
    </row>
    <row r="120" spans="1:22" x14ac:dyDescent="0.2">
      <c r="A120" s="16"/>
      <c r="B120" s="4"/>
      <c r="C120" s="4"/>
      <c r="D120" s="4"/>
      <c r="E120" s="4"/>
      <c r="F120" s="4"/>
      <c r="L120" s="4"/>
      <c r="M120" s="4"/>
      <c r="N120" s="4"/>
      <c r="O120" s="4"/>
      <c r="P120" s="4"/>
      <c r="Q120" s="4"/>
      <c r="R120" s="5"/>
      <c r="S120" s="4"/>
      <c r="V120" s="5"/>
    </row>
    <row r="121" spans="1:22" x14ac:dyDescent="0.2">
      <c r="A121" s="16"/>
      <c r="B121" s="4"/>
      <c r="C121" s="4"/>
      <c r="D121" s="4"/>
      <c r="E121" s="4"/>
      <c r="F121" s="4"/>
      <c r="R121" s="5"/>
      <c r="S121" s="4"/>
      <c r="V121" s="5"/>
    </row>
    <row r="122" spans="1:22" x14ac:dyDescent="0.2">
      <c r="A122" s="16"/>
      <c r="B122" s="4"/>
      <c r="C122" s="4"/>
      <c r="D122" s="4"/>
      <c r="E122" s="4"/>
      <c r="F122" s="4"/>
      <c r="R122" s="5"/>
      <c r="S122" s="4"/>
      <c r="V122" s="5"/>
    </row>
    <row r="123" spans="1:22" x14ac:dyDescent="0.2">
      <c r="A123" s="16"/>
      <c r="B123" s="4"/>
      <c r="C123" s="4"/>
      <c r="D123" s="4"/>
      <c r="E123" s="4"/>
      <c r="F123" s="4"/>
      <c r="R123" s="5"/>
      <c r="S123" s="4"/>
      <c r="V123" s="5"/>
    </row>
    <row r="124" spans="1:22" x14ac:dyDescent="0.2">
      <c r="A124" s="16"/>
      <c r="B124" s="4"/>
      <c r="C124" s="4"/>
      <c r="D124" s="4"/>
      <c r="E124" s="4"/>
      <c r="F124" s="4"/>
      <c r="R124" s="5"/>
      <c r="S124" s="4"/>
      <c r="V124" s="5"/>
    </row>
    <row r="125" spans="1:22" x14ac:dyDescent="0.2">
      <c r="A125" s="16"/>
      <c r="B125" s="4"/>
      <c r="C125" s="4"/>
      <c r="D125" s="4"/>
      <c r="E125" s="4"/>
      <c r="F125" s="4"/>
      <c r="R125" s="5"/>
      <c r="S125" s="4"/>
      <c r="V125" s="5"/>
    </row>
    <row r="126" spans="1:22" x14ac:dyDescent="0.2">
      <c r="A126" s="16"/>
      <c r="B126" s="4"/>
      <c r="C126" s="4"/>
      <c r="D126" s="4"/>
      <c r="E126" s="4"/>
      <c r="F126" s="4"/>
      <c r="R126" s="5"/>
      <c r="S126" s="4"/>
      <c r="V126" s="5"/>
    </row>
    <row r="127" spans="1:22" x14ac:dyDescent="0.2">
      <c r="A127" s="16"/>
      <c r="B127" s="4"/>
      <c r="C127" s="4"/>
      <c r="D127" s="4"/>
      <c r="E127" s="4"/>
      <c r="F127" s="4"/>
      <c r="R127" s="5"/>
      <c r="S127" s="4"/>
      <c r="V127" s="5"/>
    </row>
    <row r="128" spans="1:22" x14ac:dyDescent="0.2">
      <c r="A128" s="16"/>
      <c r="B128" s="4"/>
      <c r="C128" s="4"/>
      <c r="D128" s="4"/>
      <c r="E128" s="4"/>
      <c r="F128" s="4"/>
      <c r="R128" s="5"/>
      <c r="S128" s="4"/>
      <c r="V128" s="5"/>
    </row>
    <row r="129" spans="1:22" x14ac:dyDescent="0.2">
      <c r="A129" s="16"/>
      <c r="B129" s="4"/>
      <c r="C129" s="4"/>
      <c r="D129" s="4"/>
      <c r="E129" s="4"/>
      <c r="F129" s="4"/>
      <c r="R129" s="5"/>
      <c r="S129" s="4"/>
      <c r="V129" s="5"/>
    </row>
    <row r="130" spans="1:22" x14ac:dyDescent="0.2">
      <c r="A130" s="16"/>
      <c r="B130" s="4"/>
      <c r="C130" s="4"/>
      <c r="D130" s="4"/>
      <c r="E130" s="4"/>
      <c r="F130" s="4"/>
      <c r="R130" s="5"/>
      <c r="S130" s="4"/>
      <c r="V130" s="5"/>
    </row>
    <row r="131" spans="1:22" x14ac:dyDescent="0.2">
      <c r="A131" s="16"/>
      <c r="B131" s="4"/>
      <c r="C131" s="4"/>
      <c r="D131" s="4"/>
      <c r="E131" s="4"/>
      <c r="F131" s="4"/>
      <c r="R131" s="5"/>
      <c r="S131" s="4"/>
      <c r="V131" s="5"/>
    </row>
    <row r="132" spans="1:22" x14ac:dyDescent="0.2">
      <c r="A132" s="16"/>
      <c r="B132" s="4"/>
      <c r="C132" s="4"/>
      <c r="D132" s="4"/>
      <c r="E132" s="4"/>
      <c r="F132" s="4"/>
      <c r="R132" s="5"/>
      <c r="S132" s="4"/>
      <c r="V132" s="5"/>
    </row>
    <row r="133" spans="1:22" x14ac:dyDescent="0.2">
      <c r="A133" s="16"/>
      <c r="B133" s="4"/>
      <c r="C133" s="4"/>
      <c r="D133" s="4"/>
      <c r="E133" s="4"/>
      <c r="F133" s="4"/>
      <c r="R133" s="5"/>
      <c r="S133" s="4"/>
      <c r="V133" s="5"/>
    </row>
    <row r="134" spans="1:22" x14ac:dyDescent="0.2">
      <c r="A134" s="16"/>
      <c r="B134" s="4"/>
      <c r="C134" s="4"/>
      <c r="D134" s="4"/>
      <c r="E134" s="4"/>
      <c r="F134" s="4"/>
      <c r="R134" s="5"/>
      <c r="S134" s="4"/>
      <c r="V134" s="5"/>
    </row>
    <row r="135" spans="1:22" x14ac:dyDescent="0.2">
      <c r="A135" s="16"/>
      <c r="B135" s="4"/>
      <c r="C135" s="4"/>
      <c r="D135" s="4"/>
      <c r="E135" s="4"/>
      <c r="F135" s="4"/>
      <c r="R135" s="5"/>
      <c r="S135" s="4"/>
      <c r="V135" s="5"/>
    </row>
    <row r="136" spans="1:22" x14ac:dyDescent="0.2">
      <c r="A136" s="16"/>
      <c r="B136" s="4"/>
      <c r="C136" s="4"/>
      <c r="D136" s="4"/>
      <c r="E136" s="4"/>
      <c r="F136" s="4"/>
      <c r="R136" s="5"/>
      <c r="S136" s="4"/>
      <c r="V136" s="5"/>
    </row>
    <row r="137" spans="1:22" x14ac:dyDescent="0.2">
      <c r="A137" s="16"/>
      <c r="B137" s="4"/>
      <c r="C137" s="4"/>
      <c r="D137" s="4"/>
      <c r="E137" s="4"/>
      <c r="F137" s="4"/>
      <c r="R137" s="5"/>
      <c r="S137" s="4"/>
      <c r="V137" s="5"/>
    </row>
    <row r="138" spans="1:22" x14ac:dyDescent="0.2">
      <c r="A138" s="16"/>
      <c r="B138" s="4"/>
      <c r="C138" s="4"/>
      <c r="D138" s="4"/>
      <c r="E138" s="4"/>
      <c r="F138" s="4"/>
      <c r="R138" s="5"/>
      <c r="S138" s="4"/>
      <c r="V138" s="5"/>
    </row>
    <row r="139" spans="1:22" x14ac:dyDescent="0.2">
      <c r="A139" s="16"/>
      <c r="B139" s="4"/>
      <c r="C139" s="4"/>
      <c r="D139" s="4"/>
      <c r="E139" s="4"/>
      <c r="F139" s="4"/>
      <c r="R139" s="5"/>
      <c r="S139" s="4"/>
      <c r="V139" s="5"/>
    </row>
    <row r="140" spans="1:22" x14ac:dyDescent="0.2">
      <c r="A140" s="16"/>
      <c r="B140" s="4"/>
      <c r="C140" s="4"/>
      <c r="D140" s="4"/>
      <c r="E140" s="4"/>
      <c r="F140" s="4"/>
      <c r="R140" s="5"/>
      <c r="S140" s="4"/>
      <c r="V140" s="5"/>
    </row>
    <row r="141" spans="1:22" x14ac:dyDescent="0.2">
      <c r="A141" s="16"/>
      <c r="B141" s="4"/>
      <c r="C141" s="4"/>
      <c r="D141" s="4"/>
      <c r="E141" s="4"/>
      <c r="F141" s="4"/>
      <c r="R141" s="5"/>
      <c r="S141" s="4"/>
      <c r="V141" s="5"/>
    </row>
    <row r="142" spans="1:22" x14ac:dyDescent="0.2">
      <c r="A142" s="16"/>
      <c r="B142" s="4"/>
      <c r="C142" s="4"/>
      <c r="D142" s="4"/>
      <c r="E142" s="4"/>
      <c r="F142" s="4"/>
      <c r="R142" s="5"/>
      <c r="S142" s="4"/>
      <c r="V142" s="5"/>
    </row>
    <row r="143" spans="1:22" x14ac:dyDescent="0.2">
      <c r="A143" s="16"/>
      <c r="B143" s="4"/>
      <c r="C143" s="4"/>
      <c r="D143" s="4"/>
      <c r="E143" s="4"/>
      <c r="F143" s="4"/>
      <c r="R143" s="5"/>
      <c r="S143" s="4"/>
      <c r="V143" s="5"/>
    </row>
    <row r="144" spans="1:22" x14ac:dyDescent="0.2">
      <c r="A144" s="16"/>
      <c r="B144" s="4"/>
      <c r="C144" s="4"/>
      <c r="D144" s="4"/>
      <c r="E144" s="4"/>
      <c r="F144" s="4"/>
      <c r="R144" s="5"/>
      <c r="S144" s="4"/>
      <c r="V144" s="5"/>
    </row>
    <row r="145" spans="1:22" x14ac:dyDescent="0.2">
      <c r="A145" s="16"/>
      <c r="B145" s="4"/>
      <c r="C145" s="4"/>
      <c r="D145" s="4"/>
      <c r="E145" s="4"/>
      <c r="F145" s="4"/>
      <c r="R145" s="5"/>
      <c r="S145" s="4"/>
      <c r="V145" s="5"/>
    </row>
    <row r="146" spans="1:22" x14ac:dyDescent="0.2">
      <c r="A146" s="16"/>
      <c r="B146" s="4"/>
      <c r="C146" s="4"/>
      <c r="D146" s="4"/>
      <c r="E146" s="4"/>
      <c r="F146" s="4"/>
      <c r="R146" s="5"/>
      <c r="S146" s="4"/>
      <c r="V146" s="5"/>
    </row>
    <row r="147" spans="1:22" x14ac:dyDescent="0.2">
      <c r="A147" s="16"/>
      <c r="B147" s="4"/>
      <c r="C147" s="4"/>
      <c r="D147" s="4"/>
      <c r="E147" s="4"/>
      <c r="F147" s="4"/>
      <c r="R147" s="5"/>
      <c r="S147" s="4"/>
      <c r="V147" s="5"/>
    </row>
    <row r="148" spans="1:22" x14ac:dyDescent="0.2">
      <c r="A148" s="16"/>
      <c r="B148" s="4"/>
      <c r="C148" s="4"/>
      <c r="D148" s="4"/>
      <c r="E148" s="4"/>
      <c r="F148" s="4"/>
      <c r="R148" s="5"/>
      <c r="S148" s="4"/>
      <c r="V148" s="5"/>
    </row>
    <row r="149" spans="1:22" x14ac:dyDescent="0.2">
      <c r="A149" s="16"/>
      <c r="B149" s="4"/>
      <c r="C149" s="4"/>
      <c r="D149" s="4"/>
      <c r="E149" s="4"/>
      <c r="F149" s="4"/>
      <c r="R149" s="5"/>
      <c r="S149" s="4"/>
      <c r="V149" s="5"/>
    </row>
    <row r="150" spans="1:22" x14ac:dyDescent="0.2">
      <c r="A150" s="16"/>
      <c r="B150" s="4"/>
      <c r="C150" s="4"/>
      <c r="D150" s="4"/>
      <c r="E150" s="4"/>
      <c r="F150" s="4"/>
      <c r="R150" s="5"/>
      <c r="S150" s="4"/>
      <c r="V150" s="5"/>
    </row>
    <row r="151" spans="1:22" x14ac:dyDescent="0.2">
      <c r="A151" s="16"/>
      <c r="B151" s="4"/>
      <c r="C151" s="4"/>
      <c r="D151" s="4"/>
      <c r="E151" s="4"/>
      <c r="F151" s="4"/>
      <c r="R151" s="5"/>
      <c r="S151" s="4"/>
      <c r="V151" s="5"/>
    </row>
    <row r="152" spans="1:22" x14ac:dyDescent="0.2">
      <c r="A152" s="16"/>
      <c r="B152" s="4"/>
      <c r="C152" s="4"/>
      <c r="D152" s="4"/>
      <c r="E152" s="4"/>
      <c r="F152" s="4"/>
      <c r="R152" s="5"/>
      <c r="S152" s="4"/>
      <c r="V152" s="5"/>
    </row>
    <row r="153" spans="1:22" x14ac:dyDescent="0.2">
      <c r="A153" s="16"/>
      <c r="B153" s="4"/>
      <c r="C153" s="4"/>
      <c r="D153" s="4"/>
      <c r="E153" s="4"/>
      <c r="F153" s="4"/>
      <c r="R153" s="5"/>
      <c r="S153" s="4"/>
      <c r="V153" s="5"/>
    </row>
    <row r="154" spans="1:22" x14ac:dyDescent="0.2">
      <c r="A154" s="16"/>
      <c r="B154" s="4"/>
      <c r="C154" s="4"/>
      <c r="D154" s="4"/>
      <c r="E154" s="4"/>
      <c r="F154" s="4"/>
      <c r="R154" s="5"/>
      <c r="S154" s="4"/>
      <c r="V154" s="5"/>
    </row>
    <row r="155" spans="1:22" x14ac:dyDescent="0.2">
      <c r="A155" s="16"/>
      <c r="B155" s="4"/>
      <c r="C155" s="4"/>
      <c r="D155" s="4"/>
      <c r="E155" s="4"/>
      <c r="F155" s="4"/>
      <c r="R155" s="5"/>
      <c r="S155" s="4"/>
      <c r="V155" s="5"/>
    </row>
    <row r="156" spans="1:22" x14ac:dyDescent="0.2">
      <c r="A156" s="16"/>
      <c r="B156" s="4"/>
      <c r="C156" s="4"/>
      <c r="D156" s="4"/>
      <c r="E156" s="4"/>
      <c r="F156" s="4"/>
      <c r="R156" s="5"/>
      <c r="S156" s="4"/>
      <c r="V156" s="5"/>
    </row>
    <row r="157" spans="1:22" x14ac:dyDescent="0.2">
      <c r="A157" s="16"/>
      <c r="B157" s="4"/>
      <c r="C157" s="4"/>
      <c r="D157" s="4"/>
      <c r="E157" s="4"/>
      <c r="F157" s="4"/>
      <c r="R157" s="5"/>
      <c r="S157" s="4"/>
      <c r="V157" s="5"/>
    </row>
    <row r="158" spans="1:22" x14ac:dyDescent="0.2">
      <c r="A158" s="16"/>
      <c r="B158" s="4"/>
      <c r="C158" s="4"/>
      <c r="D158" s="4"/>
      <c r="E158" s="4"/>
      <c r="F158" s="4"/>
      <c r="R158" s="5"/>
      <c r="S158" s="4"/>
      <c r="V158" s="5"/>
    </row>
    <row r="159" spans="1:22" x14ac:dyDescent="0.2">
      <c r="A159" s="16"/>
      <c r="B159" s="4"/>
      <c r="C159" s="4"/>
      <c r="D159" s="4"/>
      <c r="E159" s="4"/>
      <c r="F159" s="4"/>
      <c r="R159" s="5"/>
      <c r="S159" s="4"/>
      <c r="V159" s="5"/>
    </row>
    <row r="160" spans="1:22" x14ac:dyDescent="0.2">
      <c r="A160" s="16"/>
      <c r="B160" s="4"/>
      <c r="C160" s="4"/>
      <c r="D160" s="4"/>
      <c r="E160" s="4"/>
      <c r="F160" s="4"/>
      <c r="R160" s="5"/>
      <c r="S160" s="4"/>
      <c r="V160" s="5"/>
    </row>
    <row r="161" spans="1:22" x14ac:dyDescent="0.2">
      <c r="A161" s="16"/>
      <c r="B161" s="4"/>
      <c r="C161" s="4"/>
      <c r="D161" s="4"/>
      <c r="E161" s="4"/>
      <c r="F161" s="4"/>
      <c r="R161" s="5"/>
      <c r="S161" s="4"/>
      <c r="V161" s="5"/>
    </row>
    <row r="162" spans="1:22" x14ac:dyDescent="0.2">
      <c r="A162" s="16"/>
      <c r="B162" s="4"/>
      <c r="C162" s="4"/>
      <c r="D162" s="4"/>
      <c r="E162" s="4"/>
      <c r="F162" s="4"/>
      <c r="R162" s="5"/>
      <c r="S162" s="4"/>
      <c r="V162" s="5"/>
    </row>
    <row r="163" spans="1:22" x14ac:dyDescent="0.2">
      <c r="A163" s="16"/>
      <c r="B163" s="4"/>
      <c r="C163" s="4"/>
      <c r="D163" s="4"/>
      <c r="E163" s="4"/>
      <c r="F163" s="4"/>
      <c r="R163" s="5"/>
      <c r="S163" s="4"/>
      <c r="V163" s="5"/>
    </row>
    <row r="164" spans="1:22" x14ac:dyDescent="0.2">
      <c r="A164" s="16"/>
      <c r="B164" s="4"/>
      <c r="C164" s="4"/>
      <c r="D164" s="4"/>
      <c r="E164" s="4"/>
      <c r="F164" s="4"/>
      <c r="R164" s="5"/>
      <c r="S164" s="4"/>
      <c r="V164" s="5"/>
    </row>
    <row r="165" spans="1:22" x14ac:dyDescent="0.2">
      <c r="A165" s="16"/>
      <c r="B165" s="4"/>
      <c r="C165" s="4"/>
      <c r="D165" s="4"/>
      <c r="E165" s="4"/>
      <c r="F165" s="4"/>
      <c r="R165" s="5"/>
      <c r="S165" s="4"/>
      <c r="V165" s="5"/>
    </row>
    <row r="166" spans="1:22" x14ac:dyDescent="0.2">
      <c r="A166" s="16"/>
      <c r="B166" s="4"/>
      <c r="C166" s="4"/>
      <c r="D166" s="4"/>
      <c r="E166" s="4"/>
      <c r="F166" s="4"/>
      <c r="R166" s="5"/>
      <c r="S166" s="4"/>
      <c r="V166" s="5"/>
    </row>
    <row r="167" spans="1:22" x14ac:dyDescent="0.2">
      <c r="A167" s="16"/>
      <c r="B167" s="4"/>
      <c r="C167" s="4"/>
      <c r="D167" s="4"/>
      <c r="E167" s="4"/>
      <c r="F167" s="4"/>
      <c r="R167" s="5"/>
      <c r="S167" s="4"/>
      <c r="V167" s="5"/>
    </row>
    <row r="168" spans="1:22" x14ac:dyDescent="0.2">
      <c r="A168" s="16"/>
      <c r="B168" s="4"/>
      <c r="C168" s="4"/>
      <c r="D168" s="4"/>
      <c r="E168" s="4"/>
      <c r="F168" s="4"/>
      <c r="R168" s="5"/>
      <c r="S168" s="4"/>
      <c r="V168" s="5"/>
    </row>
    <row r="169" spans="1:22" x14ac:dyDescent="0.2">
      <c r="A169" s="16"/>
      <c r="B169" s="4"/>
      <c r="C169" s="4"/>
      <c r="D169" s="4"/>
      <c r="E169" s="4"/>
      <c r="F169" s="4"/>
      <c r="R169" s="5"/>
      <c r="S169" s="4"/>
      <c r="V169" s="5"/>
    </row>
    <row r="170" spans="1:22" x14ac:dyDescent="0.2">
      <c r="A170" s="16"/>
      <c r="B170" s="4"/>
      <c r="C170" s="4"/>
      <c r="D170" s="4"/>
      <c r="E170" s="4"/>
      <c r="F170" s="4"/>
      <c r="R170" s="5"/>
      <c r="S170" s="4"/>
      <c r="V170" s="5"/>
    </row>
    <row r="171" spans="1:22" x14ac:dyDescent="0.2">
      <c r="A171" s="16"/>
      <c r="B171" s="4"/>
      <c r="C171" s="4"/>
      <c r="D171" s="4"/>
      <c r="E171" s="4"/>
      <c r="F171" s="4"/>
      <c r="R171" s="5"/>
      <c r="S171" s="4"/>
      <c r="V171" s="5"/>
    </row>
    <row r="172" spans="1:22" x14ac:dyDescent="0.2">
      <c r="A172" s="16"/>
      <c r="B172" s="4"/>
      <c r="C172" s="4"/>
      <c r="D172" s="4"/>
      <c r="E172" s="4"/>
      <c r="F172" s="4"/>
      <c r="R172" s="5"/>
      <c r="S172" s="4"/>
      <c r="V172" s="5"/>
    </row>
    <row r="173" spans="1:22" x14ac:dyDescent="0.2">
      <c r="A173" s="16"/>
      <c r="B173" s="4"/>
      <c r="C173" s="4"/>
      <c r="D173" s="4"/>
      <c r="E173" s="4"/>
      <c r="F173" s="4"/>
      <c r="R173" s="5"/>
      <c r="S173" s="4"/>
      <c r="V173" s="5"/>
    </row>
    <row r="174" spans="1:22" x14ac:dyDescent="0.2">
      <c r="A174" s="16"/>
      <c r="B174" s="4"/>
      <c r="C174" s="4"/>
      <c r="D174" s="4"/>
      <c r="E174" s="4"/>
      <c r="F174" s="4"/>
      <c r="R174" s="5"/>
      <c r="S174" s="4"/>
      <c r="V174" s="5"/>
    </row>
    <row r="175" spans="1:22" x14ac:dyDescent="0.2">
      <c r="A175" s="16"/>
      <c r="B175" s="4"/>
      <c r="C175" s="4"/>
      <c r="D175" s="4"/>
      <c r="E175" s="4"/>
      <c r="F175" s="4"/>
      <c r="R175" s="5"/>
      <c r="S175" s="4"/>
      <c r="V175" s="5"/>
    </row>
    <row r="176" spans="1:22" x14ac:dyDescent="0.2">
      <c r="A176" s="16"/>
      <c r="B176" s="4"/>
      <c r="C176" s="4"/>
      <c r="D176" s="4"/>
      <c r="E176" s="4"/>
      <c r="F176" s="4"/>
      <c r="R176" s="5"/>
      <c r="S176" s="4"/>
      <c r="V176" s="5"/>
    </row>
    <row r="177" spans="1:22" x14ac:dyDescent="0.2">
      <c r="A177" s="16"/>
      <c r="B177" s="4"/>
      <c r="C177" s="4"/>
      <c r="D177" s="4"/>
      <c r="E177" s="4"/>
      <c r="F177" s="4"/>
      <c r="R177" s="5"/>
      <c r="S177" s="4"/>
      <c r="V177" s="5"/>
    </row>
    <row r="178" spans="1:22" x14ac:dyDescent="0.2">
      <c r="A178" s="16"/>
      <c r="B178" s="4"/>
      <c r="C178" s="4"/>
      <c r="D178" s="4"/>
      <c r="E178" s="4"/>
      <c r="F178" s="4"/>
      <c r="L178" s="4"/>
      <c r="M178" s="4"/>
      <c r="N178" s="4"/>
      <c r="O178" s="4"/>
      <c r="P178" s="4"/>
      <c r="Q178" s="4"/>
      <c r="R178" s="5"/>
      <c r="S178" s="4"/>
      <c r="T178" s="4"/>
      <c r="U178" s="4"/>
      <c r="V178" s="5"/>
    </row>
    <row r="179" spans="1:22" x14ac:dyDescent="0.2">
      <c r="A179" s="16"/>
      <c r="B179" s="4"/>
      <c r="C179" s="4"/>
      <c r="D179" s="4"/>
      <c r="E179" s="4"/>
      <c r="F179" s="4"/>
      <c r="L179" s="4"/>
      <c r="M179" s="4"/>
      <c r="N179" s="4"/>
      <c r="O179" s="4"/>
      <c r="P179" s="4"/>
      <c r="Q179" s="4"/>
      <c r="R179" s="5"/>
      <c r="S179" s="4"/>
      <c r="T179" s="4"/>
      <c r="U179" s="4"/>
      <c r="V179" s="5"/>
    </row>
    <row r="180" spans="1:22" x14ac:dyDescent="0.2">
      <c r="A180" s="16"/>
      <c r="B180" s="4"/>
      <c r="C180" s="4"/>
      <c r="D180" s="4"/>
      <c r="E180" s="4"/>
      <c r="F180" s="4"/>
      <c r="L180" s="4"/>
      <c r="M180" s="4"/>
      <c r="N180" s="4"/>
      <c r="O180" s="4"/>
      <c r="P180" s="4"/>
      <c r="Q180" s="4"/>
      <c r="R180" s="5"/>
      <c r="S180" s="4"/>
      <c r="T180" s="4"/>
      <c r="U180" s="4"/>
      <c r="V180" s="5"/>
    </row>
    <row r="181" spans="1:22" x14ac:dyDescent="0.2">
      <c r="A181" s="16"/>
      <c r="B181" s="4"/>
      <c r="C181" s="4"/>
      <c r="D181" s="4"/>
      <c r="E181" s="4"/>
      <c r="F181" s="4"/>
      <c r="L181" s="4"/>
      <c r="M181" s="4"/>
      <c r="N181" s="4"/>
      <c r="O181" s="4"/>
      <c r="P181" s="4"/>
      <c r="Q181" s="4"/>
      <c r="R181" s="5"/>
      <c r="S181" s="4"/>
      <c r="T181" s="4"/>
      <c r="U181" s="4"/>
      <c r="V181" s="5"/>
    </row>
    <row r="182" spans="1:22" x14ac:dyDescent="0.2">
      <c r="A182" s="16"/>
      <c r="B182" s="4"/>
      <c r="C182" s="4"/>
      <c r="D182" s="4"/>
      <c r="E182" s="4"/>
      <c r="F182" s="4"/>
      <c r="L182" s="4"/>
      <c r="M182" s="4"/>
      <c r="N182" s="4"/>
      <c r="O182" s="4"/>
      <c r="P182" s="4"/>
      <c r="Q182" s="4"/>
      <c r="R182" s="5"/>
      <c r="S182" s="4"/>
      <c r="T182" s="4"/>
      <c r="U182" s="4"/>
      <c r="V182" s="5"/>
    </row>
    <row r="183" spans="1:22" x14ac:dyDescent="0.2">
      <c r="A183" s="16"/>
      <c r="B183" s="4"/>
      <c r="C183" s="4"/>
      <c r="D183" s="4"/>
      <c r="E183" s="4"/>
      <c r="F183" s="4"/>
      <c r="L183" s="4"/>
      <c r="M183" s="4"/>
      <c r="N183" s="4"/>
      <c r="O183" s="4"/>
      <c r="P183" s="4"/>
      <c r="Q183" s="4"/>
      <c r="R183" s="5"/>
      <c r="S183" s="4"/>
      <c r="T183" s="4"/>
      <c r="U183" s="4"/>
      <c r="V183" s="5"/>
    </row>
    <row r="184" spans="1:22" x14ac:dyDescent="0.2">
      <c r="A184" s="16"/>
      <c r="B184" s="4"/>
      <c r="C184" s="4"/>
      <c r="D184" s="4"/>
      <c r="E184" s="4"/>
      <c r="F184" s="4"/>
      <c r="L184" s="4"/>
      <c r="M184" s="4"/>
      <c r="N184" s="4"/>
      <c r="O184" s="4"/>
      <c r="P184" s="4"/>
      <c r="Q184" s="4"/>
      <c r="R184" s="5"/>
      <c r="S184" s="4"/>
      <c r="T184" s="4"/>
      <c r="U184" s="4"/>
      <c r="V184" s="5"/>
    </row>
    <row r="185" spans="1:22" x14ac:dyDescent="0.2">
      <c r="A185" s="16"/>
      <c r="B185" s="4"/>
      <c r="C185" s="4"/>
      <c r="D185" s="4"/>
      <c r="E185" s="4"/>
      <c r="F185" s="4"/>
      <c r="L185" s="4"/>
      <c r="M185" s="4"/>
      <c r="N185" s="4"/>
      <c r="O185" s="4"/>
      <c r="P185" s="4"/>
      <c r="Q185" s="4"/>
      <c r="R185" s="5"/>
      <c r="S185" s="4"/>
      <c r="T185" s="4"/>
      <c r="U185" s="4"/>
      <c r="V185" s="5"/>
    </row>
    <row r="186" spans="1:22" x14ac:dyDescent="0.2">
      <c r="A186" s="16"/>
      <c r="B186" s="4"/>
      <c r="C186" s="4"/>
      <c r="D186" s="4"/>
      <c r="E186" s="4"/>
      <c r="F186" s="4"/>
      <c r="L186" s="4"/>
      <c r="M186" s="4"/>
      <c r="N186" s="4"/>
      <c r="O186" s="4"/>
      <c r="P186" s="4"/>
      <c r="Q186" s="4"/>
      <c r="R186" s="5"/>
      <c r="S186" s="4"/>
      <c r="T186" s="4"/>
      <c r="U186" s="4"/>
      <c r="V186" s="5"/>
    </row>
    <row r="187" spans="1:22" x14ac:dyDescent="0.2">
      <c r="A187" s="16"/>
      <c r="B187" s="4"/>
      <c r="C187" s="4"/>
      <c r="D187" s="4"/>
      <c r="E187" s="4"/>
      <c r="F187" s="4"/>
      <c r="L187" s="4"/>
      <c r="M187" s="4"/>
      <c r="N187" s="4"/>
      <c r="O187" s="4"/>
      <c r="P187" s="4"/>
      <c r="Q187" s="4"/>
      <c r="R187" s="5"/>
      <c r="S187" s="4"/>
      <c r="T187" s="4"/>
      <c r="U187" s="4"/>
      <c r="V187" s="5"/>
    </row>
    <row r="188" spans="1:22" x14ac:dyDescent="0.2">
      <c r="A188" s="16"/>
      <c r="B188" s="4"/>
      <c r="C188" s="4"/>
      <c r="D188" s="4"/>
      <c r="E188" s="4"/>
      <c r="F188" s="4"/>
      <c r="L188" s="4"/>
      <c r="M188" s="4"/>
      <c r="N188" s="4"/>
      <c r="O188" s="4"/>
      <c r="P188" s="4"/>
      <c r="Q188" s="4"/>
      <c r="R188" s="5"/>
      <c r="S188" s="4"/>
      <c r="T188" s="4"/>
      <c r="U188" s="4"/>
      <c r="V188" s="5"/>
    </row>
    <row r="189" spans="1:22" x14ac:dyDescent="0.2">
      <c r="A189" s="16"/>
      <c r="B189" s="4"/>
      <c r="C189" s="4"/>
      <c r="D189" s="4"/>
      <c r="E189" s="4"/>
      <c r="F189" s="4"/>
      <c r="L189" s="4"/>
      <c r="M189" s="4"/>
      <c r="N189" s="4"/>
      <c r="O189" s="4"/>
      <c r="P189" s="4"/>
      <c r="Q189" s="4"/>
      <c r="R189" s="5"/>
      <c r="S189" s="4"/>
      <c r="T189" s="4"/>
      <c r="U189" s="4"/>
      <c r="V189" s="5"/>
    </row>
    <row r="190" spans="1:22" x14ac:dyDescent="0.2">
      <c r="A190" s="16"/>
      <c r="B190" s="4"/>
      <c r="C190" s="4"/>
      <c r="D190" s="4"/>
      <c r="E190" s="4"/>
      <c r="F190" s="4"/>
      <c r="L190" s="4"/>
      <c r="M190" s="4"/>
      <c r="N190" s="4"/>
      <c r="O190" s="4"/>
      <c r="P190" s="4"/>
      <c r="Q190" s="4"/>
      <c r="R190" s="5"/>
      <c r="S190" s="4"/>
      <c r="T190" s="4"/>
      <c r="U190" s="4"/>
      <c r="V190" s="5"/>
    </row>
    <row r="191" spans="1:22" x14ac:dyDescent="0.2">
      <c r="A191" s="16"/>
      <c r="B191" s="4"/>
      <c r="C191" s="4"/>
      <c r="D191" s="4"/>
      <c r="E191" s="4"/>
      <c r="F191" s="4"/>
      <c r="L191" s="4"/>
      <c r="M191" s="4"/>
      <c r="N191" s="4"/>
      <c r="O191" s="4"/>
      <c r="P191" s="4"/>
      <c r="Q191" s="4"/>
      <c r="R191" s="5"/>
      <c r="S191" s="4"/>
      <c r="T191" s="4"/>
      <c r="U191" s="4"/>
      <c r="V191" s="5"/>
    </row>
    <row r="192" spans="1:22" x14ac:dyDescent="0.2">
      <c r="A192" s="16"/>
      <c r="B192" s="4"/>
      <c r="C192" s="4"/>
      <c r="D192" s="4"/>
      <c r="E192" s="4"/>
      <c r="F192" s="4"/>
      <c r="L192" s="4"/>
      <c r="M192" s="4"/>
      <c r="N192" s="4"/>
      <c r="O192" s="4"/>
      <c r="P192" s="4"/>
      <c r="Q192" s="4"/>
      <c r="R192" s="5"/>
      <c r="S192" s="4"/>
      <c r="T192" s="4"/>
      <c r="U192" s="4"/>
      <c r="V192" s="5"/>
    </row>
    <row r="193" spans="1:22" x14ac:dyDescent="0.2">
      <c r="A193" s="16"/>
      <c r="B193" s="4"/>
      <c r="C193" s="4"/>
      <c r="D193" s="4"/>
      <c r="E193" s="4"/>
      <c r="F193" s="4"/>
      <c r="L193" s="4"/>
      <c r="M193" s="4"/>
      <c r="N193" s="4"/>
      <c r="O193" s="4"/>
      <c r="P193" s="4"/>
      <c r="Q193" s="4"/>
      <c r="R193" s="5"/>
      <c r="S193" s="4"/>
      <c r="T193" s="4"/>
      <c r="U193" s="4"/>
      <c r="V193" s="5"/>
    </row>
    <row r="194" spans="1:22" x14ac:dyDescent="0.2">
      <c r="A194" s="16"/>
      <c r="B194" s="4"/>
      <c r="C194" s="4"/>
      <c r="D194" s="4"/>
      <c r="E194" s="4"/>
      <c r="F194" s="4"/>
      <c r="L194" s="4"/>
      <c r="M194" s="4"/>
      <c r="N194" s="4"/>
      <c r="O194" s="4"/>
      <c r="P194" s="4"/>
      <c r="Q194" s="4"/>
      <c r="R194" s="5"/>
      <c r="S194" s="4"/>
      <c r="T194" s="4"/>
      <c r="U194" s="4"/>
      <c r="V194" s="5"/>
    </row>
    <row r="195" spans="1:22" x14ac:dyDescent="0.2">
      <c r="A195" s="16"/>
      <c r="B195" s="4"/>
      <c r="C195" s="4"/>
      <c r="D195" s="4"/>
      <c r="E195" s="4"/>
      <c r="F195" s="4"/>
      <c r="L195" s="4"/>
      <c r="M195" s="4"/>
      <c r="N195" s="4"/>
      <c r="O195" s="4"/>
      <c r="P195" s="4"/>
      <c r="Q195" s="4"/>
      <c r="R195" s="5"/>
      <c r="S195" s="4"/>
      <c r="T195" s="4"/>
      <c r="U195" s="4"/>
      <c r="V195" s="5"/>
    </row>
    <row r="196" spans="1:22" x14ac:dyDescent="0.2">
      <c r="A196" s="16"/>
      <c r="B196" s="4"/>
      <c r="C196" s="4"/>
      <c r="D196" s="4"/>
      <c r="E196" s="4"/>
      <c r="F196" s="4"/>
      <c r="L196" s="4"/>
      <c r="M196" s="4"/>
      <c r="N196" s="4"/>
      <c r="O196" s="4"/>
      <c r="P196" s="4"/>
      <c r="Q196" s="4"/>
      <c r="R196" s="5"/>
      <c r="S196" s="4"/>
      <c r="T196" s="4"/>
      <c r="U196" s="4"/>
      <c r="V196" s="5"/>
    </row>
    <row r="197" spans="1:22" x14ac:dyDescent="0.2">
      <c r="A197" s="16"/>
      <c r="B197" s="4"/>
      <c r="C197" s="4"/>
      <c r="D197" s="4"/>
      <c r="E197" s="4"/>
      <c r="F197" s="4"/>
      <c r="L197" s="4"/>
      <c r="M197" s="4"/>
      <c r="N197" s="4"/>
      <c r="O197" s="4"/>
      <c r="P197" s="4"/>
      <c r="Q197" s="4"/>
      <c r="R197" s="5"/>
      <c r="S197" s="4"/>
      <c r="T197" s="4"/>
      <c r="U197" s="4"/>
      <c r="V197" s="5"/>
    </row>
    <row r="198" spans="1:22" x14ac:dyDescent="0.2">
      <c r="A198" s="16"/>
      <c r="B198" s="4"/>
      <c r="C198" s="4"/>
      <c r="D198" s="4"/>
      <c r="E198" s="4"/>
      <c r="F198" s="4"/>
      <c r="L198" s="4"/>
      <c r="M198" s="4"/>
      <c r="N198" s="4"/>
      <c r="O198" s="4"/>
      <c r="P198" s="4"/>
      <c r="Q198" s="4"/>
      <c r="R198" s="5"/>
      <c r="S198" s="4"/>
      <c r="T198" s="4"/>
      <c r="U198" s="4"/>
      <c r="V198" s="5"/>
    </row>
    <row r="199" spans="1:22" x14ac:dyDescent="0.2">
      <c r="A199" s="16"/>
      <c r="B199" s="4"/>
      <c r="C199" s="4"/>
      <c r="D199" s="4"/>
      <c r="E199" s="4"/>
      <c r="F199" s="4"/>
      <c r="R199" s="5"/>
      <c r="S199" s="4"/>
      <c r="T199" s="4"/>
      <c r="U199" s="4"/>
      <c r="V199" s="5"/>
    </row>
    <row r="200" spans="1:22" x14ac:dyDescent="0.2">
      <c r="A200" s="16"/>
      <c r="B200" s="4"/>
      <c r="C200" s="4"/>
      <c r="D200" s="4"/>
      <c r="E200" s="4"/>
      <c r="F200" s="4"/>
      <c r="R200" s="5"/>
      <c r="S200" s="4"/>
      <c r="T200" s="4"/>
      <c r="U200" s="4"/>
      <c r="V200" s="5"/>
    </row>
    <row r="201" spans="1:22" x14ac:dyDescent="0.2">
      <c r="A201" s="16"/>
      <c r="B201" s="4"/>
      <c r="C201" s="4"/>
      <c r="D201" s="4"/>
      <c r="E201" s="4"/>
      <c r="F201" s="4"/>
      <c r="R201" s="5"/>
      <c r="S201" s="4"/>
      <c r="T201" s="4"/>
      <c r="U201" s="4"/>
      <c r="V201" s="5"/>
    </row>
    <row r="202" spans="1:22" x14ac:dyDescent="0.2">
      <c r="A202" s="16"/>
      <c r="B202" s="4"/>
      <c r="C202" s="4"/>
      <c r="D202" s="4"/>
      <c r="E202" s="4"/>
      <c r="F202" s="4"/>
      <c r="R202" s="5"/>
      <c r="S202" s="4"/>
      <c r="T202" s="4"/>
      <c r="U202" s="4"/>
      <c r="V202" s="5"/>
    </row>
    <row r="203" spans="1:22" x14ac:dyDescent="0.2">
      <c r="A203" s="16"/>
      <c r="B203" s="4"/>
      <c r="C203" s="4"/>
      <c r="D203" s="4"/>
      <c r="E203" s="4"/>
      <c r="F203" s="4"/>
      <c r="R203" s="5"/>
      <c r="S203" s="4"/>
      <c r="T203" s="4"/>
      <c r="U203" s="4"/>
      <c r="V203" s="5"/>
    </row>
    <row r="204" spans="1:22" x14ac:dyDescent="0.2">
      <c r="A204" s="16"/>
      <c r="B204" s="4"/>
      <c r="C204" s="4"/>
      <c r="D204" s="4"/>
      <c r="E204" s="4"/>
      <c r="F204" s="4"/>
      <c r="R204" s="5"/>
      <c r="S204" s="4"/>
      <c r="T204" s="4"/>
      <c r="U204" s="4"/>
      <c r="V204" s="5"/>
    </row>
    <row r="205" spans="1:22" x14ac:dyDescent="0.2">
      <c r="A205" s="16"/>
      <c r="B205" s="4"/>
      <c r="C205" s="4"/>
      <c r="D205" s="4"/>
      <c r="E205" s="4"/>
      <c r="F205" s="4"/>
      <c r="R205" s="5"/>
      <c r="S205" s="4"/>
      <c r="T205" s="4"/>
      <c r="U205" s="4"/>
      <c r="V205" s="5"/>
    </row>
    <row r="206" spans="1:22" x14ac:dyDescent="0.2">
      <c r="A206" s="16"/>
      <c r="B206" s="4"/>
      <c r="C206" s="4"/>
      <c r="D206" s="4"/>
      <c r="E206" s="4"/>
      <c r="F206" s="4"/>
      <c r="R206" s="5"/>
      <c r="S206" s="4"/>
      <c r="T206" s="4"/>
      <c r="U206" s="4"/>
      <c r="V206" s="5"/>
    </row>
    <row r="207" spans="1:22" x14ac:dyDescent="0.2">
      <c r="A207" s="16"/>
      <c r="B207" s="4"/>
      <c r="C207" s="4"/>
      <c r="D207" s="4"/>
      <c r="E207" s="4"/>
      <c r="F207" s="4"/>
      <c r="R207" s="5"/>
      <c r="S207" s="4"/>
      <c r="T207" s="4"/>
      <c r="U207" s="4"/>
      <c r="V207" s="5"/>
    </row>
    <row r="208" spans="1:22" x14ac:dyDescent="0.2">
      <c r="A208" s="16"/>
      <c r="B208" s="4"/>
      <c r="C208" s="4"/>
      <c r="D208" s="4"/>
      <c r="E208" s="4"/>
      <c r="F208" s="4"/>
      <c r="R208" s="5"/>
      <c r="S208" s="4"/>
      <c r="T208" s="4"/>
      <c r="U208" s="4"/>
      <c r="V208" s="5"/>
    </row>
    <row r="209" spans="1:22" x14ac:dyDescent="0.2">
      <c r="A209" s="16"/>
      <c r="B209" s="4"/>
      <c r="C209" s="4"/>
      <c r="D209" s="4"/>
      <c r="E209" s="4"/>
      <c r="F209" s="4"/>
      <c r="R209" s="5"/>
      <c r="S209" s="4"/>
      <c r="T209" s="4"/>
      <c r="U209" s="4"/>
      <c r="V209" s="5"/>
    </row>
    <row r="210" spans="1:22" x14ac:dyDescent="0.2">
      <c r="A210" s="16"/>
      <c r="B210" s="4"/>
      <c r="C210" s="4"/>
      <c r="D210" s="4"/>
      <c r="E210" s="4"/>
      <c r="F210" s="4"/>
      <c r="R210" s="5"/>
      <c r="S210" s="4"/>
      <c r="T210" s="4"/>
      <c r="U210" s="4"/>
      <c r="V210" s="5"/>
    </row>
    <row r="211" spans="1:22" x14ac:dyDescent="0.2">
      <c r="A211" s="16"/>
      <c r="B211" s="4"/>
      <c r="C211" s="4"/>
      <c r="D211" s="4"/>
      <c r="E211" s="4"/>
      <c r="F211" s="4"/>
      <c r="R211" s="5"/>
      <c r="S211" s="4"/>
      <c r="T211" s="4"/>
      <c r="U211" s="4"/>
      <c r="V211" s="5"/>
    </row>
    <row r="212" spans="1:22" x14ac:dyDescent="0.2">
      <c r="A212" s="16"/>
      <c r="B212" s="4"/>
      <c r="C212" s="4"/>
      <c r="D212" s="4"/>
      <c r="E212" s="4"/>
      <c r="F212" s="4"/>
      <c r="R212" s="5"/>
      <c r="S212" s="4"/>
      <c r="T212" s="4"/>
      <c r="U212" s="4"/>
      <c r="V212" s="5"/>
    </row>
    <row r="213" spans="1:22" x14ac:dyDescent="0.2">
      <c r="A213" s="16"/>
      <c r="B213" s="4"/>
      <c r="C213" s="4"/>
      <c r="D213" s="4"/>
      <c r="E213" s="4"/>
      <c r="F213" s="4"/>
      <c r="R213" s="5"/>
      <c r="S213" s="4"/>
      <c r="T213" s="4"/>
      <c r="U213" s="4"/>
      <c r="V213" s="5"/>
    </row>
    <row r="214" spans="1:22" x14ac:dyDescent="0.2">
      <c r="A214" s="16"/>
      <c r="B214" s="4"/>
      <c r="C214" s="4"/>
      <c r="D214" s="4"/>
      <c r="E214" s="4"/>
      <c r="F214" s="4"/>
      <c r="R214" s="5"/>
      <c r="S214" s="4"/>
      <c r="T214" s="4"/>
      <c r="U214" s="4"/>
      <c r="V214" s="5"/>
    </row>
    <row r="215" spans="1:22" x14ac:dyDescent="0.2">
      <c r="A215" s="16"/>
      <c r="B215" s="4"/>
      <c r="C215" s="4"/>
      <c r="D215" s="4"/>
      <c r="E215" s="4"/>
      <c r="F215" s="4"/>
      <c r="R215" s="5"/>
      <c r="S215" s="4"/>
      <c r="T215" s="4"/>
      <c r="U215" s="4"/>
      <c r="V215" s="5"/>
    </row>
    <row r="216" spans="1:22" x14ac:dyDescent="0.2">
      <c r="A216" s="16"/>
      <c r="B216" s="4"/>
      <c r="C216" s="4"/>
      <c r="D216" s="4"/>
      <c r="E216" s="4"/>
      <c r="F216" s="4"/>
      <c r="R216" s="5"/>
      <c r="S216" s="4"/>
      <c r="T216" s="4"/>
      <c r="U216" s="4"/>
      <c r="V216" s="5"/>
    </row>
    <row r="217" spans="1:22" x14ac:dyDescent="0.2">
      <c r="A217" s="16"/>
      <c r="B217" s="4"/>
      <c r="C217" s="4"/>
      <c r="D217" s="4"/>
      <c r="E217" s="4"/>
      <c r="F217" s="4"/>
      <c r="R217" s="5"/>
      <c r="S217" s="4"/>
      <c r="T217" s="4"/>
      <c r="U217" s="4"/>
      <c r="V217" s="5"/>
    </row>
    <row r="218" spans="1:22" x14ac:dyDescent="0.2">
      <c r="A218" s="16"/>
      <c r="B218" s="4"/>
      <c r="C218" s="4"/>
      <c r="D218" s="4"/>
      <c r="E218" s="4"/>
      <c r="F218" s="4"/>
      <c r="R218" s="5"/>
      <c r="S218" s="4"/>
      <c r="T218" s="4"/>
      <c r="U218" s="4"/>
      <c r="V218" s="5"/>
    </row>
    <row r="219" spans="1:22" x14ac:dyDescent="0.2">
      <c r="A219" s="16"/>
      <c r="B219" s="4"/>
      <c r="C219" s="4"/>
      <c r="D219" s="4"/>
      <c r="E219" s="4"/>
      <c r="F219" s="4"/>
      <c r="R219" s="5"/>
      <c r="S219" s="4"/>
      <c r="T219" s="4"/>
      <c r="U219" s="4"/>
      <c r="V219" s="5"/>
    </row>
    <row r="220" spans="1:22" x14ac:dyDescent="0.2">
      <c r="A220" s="16"/>
      <c r="B220" s="4"/>
      <c r="C220" s="4"/>
      <c r="D220" s="4"/>
      <c r="E220" s="4"/>
      <c r="F220" s="4"/>
      <c r="R220" s="5"/>
      <c r="S220" s="4"/>
      <c r="T220" s="4"/>
      <c r="U220" s="4"/>
      <c r="V220" s="5"/>
    </row>
    <row r="221" spans="1:22" x14ac:dyDescent="0.2">
      <c r="A221" s="16"/>
      <c r="B221" s="4"/>
      <c r="C221" s="4"/>
      <c r="D221" s="4"/>
      <c r="E221" s="4"/>
      <c r="F221" s="4"/>
      <c r="R221" s="5"/>
      <c r="S221" s="4"/>
      <c r="T221" s="4"/>
      <c r="U221" s="4"/>
      <c r="V221" s="5"/>
    </row>
    <row r="222" spans="1:22" x14ac:dyDescent="0.2">
      <c r="A222" s="16"/>
      <c r="B222" s="4"/>
      <c r="C222" s="4"/>
      <c r="D222" s="4"/>
      <c r="E222" s="4"/>
      <c r="F222" s="4"/>
      <c r="R222" s="5"/>
      <c r="S222" s="4"/>
      <c r="T222" s="4"/>
      <c r="U222" s="4"/>
      <c r="V222" s="5"/>
    </row>
    <row r="223" spans="1:22" x14ac:dyDescent="0.2">
      <c r="A223" s="16"/>
      <c r="B223" s="4"/>
      <c r="C223" s="4"/>
      <c r="D223" s="4"/>
      <c r="E223" s="4"/>
      <c r="F223" s="4"/>
      <c r="R223" s="5"/>
      <c r="S223" s="4"/>
      <c r="T223" s="4"/>
      <c r="U223" s="4"/>
      <c r="V223" s="5"/>
    </row>
    <row r="224" spans="1:22" x14ac:dyDescent="0.2">
      <c r="A224" s="16"/>
      <c r="B224" s="4"/>
      <c r="C224" s="4"/>
      <c r="D224" s="4"/>
      <c r="E224" s="4"/>
      <c r="F224" s="4"/>
      <c r="R224" s="5"/>
      <c r="S224" s="4"/>
      <c r="T224" s="4"/>
      <c r="U224" s="4"/>
      <c r="V224" s="5"/>
    </row>
    <row r="225" spans="1:22" x14ac:dyDescent="0.2">
      <c r="A225" s="16"/>
      <c r="B225" s="4"/>
      <c r="C225" s="4"/>
      <c r="D225" s="4"/>
      <c r="E225" s="4"/>
      <c r="F225" s="4"/>
      <c r="R225" s="5"/>
      <c r="S225" s="4"/>
      <c r="T225" s="4"/>
      <c r="U225" s="4"/>
      <c r="V225" s="5"/>
    </row>
    <row r="226" spans="1:22" x14ac:dyDescent="0.2">
      <c r="A226" s="16"/>
      <c r="B226" s="4"/>
      <c r="C226" s="4"/>
      <c r="D226" s="4"/>
      <c r="E226" s="4"/>
      <c r="F226" s="4"/>
      <c r="R226" s="5"/>
      <c r="S226" s="4"/>
      <c r="T226" s="4"/>
      <c r="U226" s="4"/>
      <c r="V226" s="5"/>
    </row>
    <row r="227" spans="1:22" x14ac:dyDescent="0.2">
      <c r="A227" s="16"/>
      <c r="B227" s="4"/>
      <c r="C227" s="4"/>
      <c r="D227" s="4"/>
      <c r="E227" s="4"/>
      <c r="F227" s="4"/>
      <c r="R227" s="5"/>
      <c r="S227" s="4"/>
      <c r="T227" s="4"/>
      <c r="U227" s="4"/>
      <c r="V227" s="5"/>
    </row>
    <row r="228" spans="1:22" x14ac:dyDescent="0.2">
      <c r="A228" s="16"/>
      <c r="B228" s="4"/>
      <c r="C228" s="4"/>
      <c r="D228" s="4"/>
      <c r="E228" s="4"/>
      <c r="F228" s="4"/>
      <c r="R228" s="5"/>
      <c r="S228" s="4"/>
      <c r="T228" s="4"/>
      <c r="U228" s="4"/>
      <c r="V228" s="5"/>
    </row>
    <row r="229" spans="1:22" x14ac:dyDescent="0.2">
      <c r="A229" s="16"/>
      <c r="B229" s="4"/>
      <c r="C229" s="4"/>
      <c r="D229" s="4"/>
      <c r="E229" s="4"/>
      <c r="F229" s="4"/>
      <c r="R229" s="5"/>
      <c r="S229" s="4"/>
      <c r="T229" s="4"/>
      <c r="U229" s="4"/>
      <c r="V229" s="5"/>
    </row>
    <row r="230" spans="1:22" x14ac:dyDescent="0.2">
      <c r="A230" s="16"/>
      <c r="B230" s="4"/>
      <c r="C230" s="4"/>
      <c r="D230" s="4"/>
      <c r="E230" s="4"/>
      <c r="F230" s="4"/>
      <c r="R230" s="5"/>
      <c r="S230" s="4"/>
      <c r="T230" s="4"/>
      <c r="U230" s="4"/>
      <c r="V230" s="5"/>
    </row>
    <row r="231" spans="1:22" x14ac:dyDescent="0.2">
      <c r="A231" s="16"/>
      <c r="B231" s="4"/>
      <c r="C231" s="4"/>
      <c r="D231" s="4"/>
      <c r="E231" s="4"/>
      <c r="F231" s="4"/>
      <c r="R231" s="5"/>
      <c r="S231" s="4"/>
      <c r="T231" s="4"/>
      <c r="U231" s="4"/>
      <c r="V231" s="5"/>
    </row>
    <row r="232" spans="1:22" x14ac:dyDescent="0.2">
      <c r="A232" s="16"/>
      <c r="B232" s="4"/>
      <c r="C232" s="4"/>
      <c r="D232" s="4"/>
      <c r="E232" s="4"/>
      <c r="F232" s="4"/>
      <c r="R232" s="5"/>
      <c r="S232" s="4"/>
      <c r="T232" s="4"/>
      <c r="U232" s="4"/>
      <c r="V232" s="5"/>
    </row>
    <row r="233" spans="1:22" x14ac:dyDescent="0.2">
      <c r="A233" s="16"/>
      <c r="B233" s="4"/>
      <c r="C233" s="4"/>
      <c r="D233" s="4"/>
      <c r="E233" s="4"/>
      <c r="F233" s="4"/>
      <c r="R233" s="5"/>
      <c r="S233" s="4"/>
      <c r="T233" s="4"/>
      <c r="U233" s="4"/>
      <c r="V233" s="5"/>
    </row>
    <row r="234" spans="1:22" x14ac:dyDescent="0.2">
      <c r="A234" s="16"/>
      <c r="B234" s="4"/>
      <c r="C234" s="4"/>
      <c r="D234" s="4"/>
      <c r="E234" s="4"/>
      <c r="F234" s="4"/>
      <c r="R234" s="5"/>
      <c r="S234" s="4"/>
      <c r="T234" s="4"/>
      <c r="U234" s="4"/>
      <c r="V234" s="5"/>
    </row>
    <row r="235" spans="1:22" x14ac:dyDescent="0.2">
      <c r="A235" s="16"/>
      <c r="B235" s="4"/>
      <c r="C235" s="4"/>
      <c r="D235" s="4"/>
      <c r="E235" s="4"/>
      <c r="F235" s="4"/>
      <c r="R235" s="5"/>
      <c r="S235" s="4"/>
      <c r="T235" s="4"/>
      <c r="U235" s="4"/>
      <c r="V235" s="5"/>
    </row>
    <row r="236" spans="1:22" x14ac:dyDescent="0.2">
      <c r="A236" s="16"/>
      <c r="B236" s="4"/>
      <c r="C236" s="4"/>
      <c r="D236" s="4"/>
      <c r="E236" s="4"/>
      <c r="F236" s="4"/>
      <c r="R236" s="5"/>
      <c r="S236" s="4"/>
      <c r="T236" s="4"/>
      <c r="U236" s="4"/>
      <c r="V236" s="5"/>
    </row>
    <row r="237" spans="1:22" x14ac:dyDescent="0.2">
      <c r="A237" s="16"/>
      <c r="B237" s="4"/>
      <c r="C237" s="4"/>
      <c r="D237" s="4"/>
      <c r="E237" s="4"/>
      <c r="F237" s="4"/>
      <c r="R237" s="5"/>
      <c r="S237" s="4"/>
      <c r="T237" s="4"/>
      <c r="U237" s="4"/>
      <c r="V237" s="5"/>
    </row>
    <row r="238" spans="1:22" x14ac:dyDescent="0.2">
      <c r="A238" s="16"/>
      <c r="B238" s="4"/>
      <c r="C238" s="4"/>
      <c r="D238" s="4"/>
      <c r="E238" s="4"/>
      <c r="F238" s="4"/>
      <c r="R238" s="5"/>
      <c r="S238" s="4"/>
      <c r="T238" s="4"/>
      <c r="U238" s="4"/>
      <c r="V238" s="5"/>
    </row>
    <row r="239" spans="1:22" x14ac:dyDescent="0.2">
      <c r="A239" s="16"/>
      <c r="B239" s="4"/>
      <c r="C239" s="4"/>
      <c r="D239" s="4"/>
      <c r="E239" s="4"/>
      <c r="F239" s="4"/>
      <c r="R239" s="5"/>
      <c r="S239" s="4"/>
      <c r="T239" s="4"/>
      <c r="U239" s="4"/>
      <c r="V239" s="5"/>
    </row>
    <row r="240" spans="1:22" x14ac:dyDescent="0.2">
      <c r="A240" s="16"/>
      <c r="B240" s="4"/>
      <c r="C240" s="4"/>
      <c r="D240" s="4"/>
      <c r="E240" s="4"/>
      <c r="F240" s="4"/>
      <c r="R240" s="5"/>
      <c r="S240" s="4"/>
      <c r="T240" s="4"/>
      <c r="U240" s="4"/>
      <c r="V240" s="5"/>
    </row>
    <row r="241" spans="1:22" x14ac:dyDescent="0.2">
      <c r="A241" s="16"/>
      <c r="B241" s="4"/>
      <c r="C241" s="4"/>
      <c r="D241" s="4"/>
      <c r="E241" s="4"/>
      <c r="F241" s="4"/>
      <c r="R241" s="5"/>
      <c r="S241" s="4"/>
      <c r="T241" s="4"/>
      <c r="U241" s="4"/>
      <c r="V241" s="5"/>
    </row>
    <row r="242" spans="1:22" x14ac:dyDescent="0.2">
      <c r="A242" s="16"/>
      <c r="B242" s="4"/>
      <c r="C242" s="4"/>
      <c r="D242" s="4"/>
      <c r="E242" s="4"/>
      <c r="F242" s="4"/>
      <c r="R242" s="5"/>
      <c r="S242" s="4"/>
      <c r="T242" s="4"/>
      <c r="U242" s="4"/>
      <c r="V242" s="5"/>
    </row>
    <row r="243" spans="1:22" x14ac:dyDescent="0.2">
      <c r="A243" s="16"/>
      <c r="B243" s="4"/>
      <c r="C243" s="4"/>
      <c r="D243" s="4"/>
      <c r="E243" s="4"/>
      <c r="F243" s="4"/>
      <c r="R243" s="5"/>
      <c r="S243" s="4"/>
      <c r="T243" s="4"/>
      <c r="U243" s="4"/>
      <c r="V243" s="5"/>
    </row>
    <row r="244" spans="1:22" x14ac:dyDescent="0.2">
      <c r="A244" s="16"/>
      <c r="B244" s="4"/>
      <c r="C244" s="4"/>
      <c r="D244" s="4"/>
      <c r="E244" s="4"/>
      <c r="F244" s="4"/>
      <c r="R244" s="5"/>
      <c r="S244" s="4"/>
      <c r="T244" s="4"/>
      <c r="U244" s="4"/>
      <c r="V244" s="5"/>
    </row>
    <row r="245" spans="1:22" x14ac:dyDescent="0.2">
      <c r="A245" s="16"/>
      <c r="B245" s="4"/>
      <c r="C245" s="4"/>
      <c r="D245" s="4"/>
      <c r="E245" s="4"/>
      <c r="F245" s="4"/>
      <c r="R245" s="5"/>
      <c r="S245" s="4"/>
      <c r="T245" s="4"/>
      <c r="U245" s="4"/>
      <c r="V245" s="5"/>
    </row>
    <row r="246" spans="1:22" x14ac:dyDescent="0.2">
      <c r="A246" s="16"/>
      <c r="B246" s="4"/>
      <c r="C246" s="4"/>
      <c r="D246" s="4"/>
      <c r="E246" s="4"/>
      <c r="F246" s="4"/>
      <c r="R246" s="5"/>
      <c r="S246" s="4"/>
      <c r="T246" s="4"/>
      <c r="U246" s="4"/>
      <c r="V246" s="5"/>
    </row>
    <row r="247" spans="1:22" x14ac:dyDescent="0.2">
      <c r="A247" s="16"/>
      <c r="B247" s="4"/>
      <c r="C247" s="4"/>
      <c r="D247" s="4"/>
      <c r="E247" s="4"/>
      <c r="F247" s="4"/>
      <c r="R247" s="5"/>
      <c r="S247" s="4"/>
      <c r="T247" s="4"/>
      <c r="U247" s="4"/>
      <c r="V247" s="5"/>
    </row>
    <row r="248" spans="1:22" x14ac:dyDescent="0.2">
      <c r="A248" s="16"/>
      <c r="B248" s="4"/>
      <c r="C248" s="4"/>
      <c r="D248" s="4"/>
      <c r="E248" s="4"/>
      <c r="F248" s="4"/>
      <c r="R248" s="5"/>
      <c r="S248" s="4"/>
      <c r="T248" s="4"/>
      <c r="U248" s="4"/>
      <c r="V248" s="5"/>
    </row>
    <row r="249" spans="1:22" x14ac:dyDescent="0.2">
      <c r="A249" s="16"/>
      <c r="B249" s="4"/>
      <c r="C249" s="4"/>
      <c r="D249" s="4"/>
      <c r="E249" s="4"/>
      <c r="F249" s="4"/>
      <c r="R249" s="5"/>
      <c r="S249" s="4"/>
      <c r="T249" s="4"/>
      <c r="U249" s="4"/>
      <c r="V249" s="5"/>
    </row>
    <row r="250" spans="1:22" x14ac:dyDescent="0.2">
      <c r="A250" s="16"/>
      <c r="B250" s="4"/>
      <c r="C250" s="4"/>
      <c r="D250" s="4"/>
      <c r="E250" s="4"/>
      <c r="F250" s="4"/>
      <c r="R250" s="5"/>
      <c r="S250" s="4"/>
      <c r="T250" s="4"/>
      <c r="U250" s="4"/>
      <c r="V250" s="5"/>
    </row>
    <row r="251" spans="1:22" x14ac:dyDescent="0.2">
      <c r="A251" s="16"/>
      <c r="B251" s="4"/>
      <c r="C251" s="4"/>
      <c r="D251" s="4"/>
      <c r="E251" s="4"/>
      <c r="F251" s="4"/>
      <c r="R251" s="5"/>
      <c r="S251" s="4"/>
      <c r="T251" s="4"/>
      <c r="U251" s="4"/>
      <c r="V251" s="5"/>
    </row>
    <row r="252" spans="1:22" x14ac:dyDescent="0.2">
      <c r="A252" s="16"/>
      <c r="B252" s="4"/>
      <c r="C252" s="4"/>
      <c r="D252" s="4"/>
      <c r="E252" s="4"/>
      <c r="F252" s="4"/>
      <c r="R252" s="5"/>
      <c r="S252" s="4"/>
      <c r="T252" s="4"/>
      <c r="U252" s="4"/>
      <c r="V252" s="5"/>
    </row>
    <row r="253" spans="1:22" x14ac:dyDescent="0.2">
      <c r="A253" s="16"/>
      <c r="B253" s="4"/>
      <c r="C253" s="4"/>
      <c r="D253" s="4"/>
      <c r="E253" s="4"/>
      <c r="F253" s="4"/>
      <c r="R253" s="5"/>
      <c r="S253" s="4"/>
      <c r="U253" s="4"/>
      <c r="V253" s="5"/>
    </row>
    <row r="254" spans="1:22" x14ac:dyDescent="0.2">
      <c r="A254" s="16"/>
      <c r="B254" s="4"/>
      <c r="C254" s="4"/>
      <c r="D254" s="4"/>
      <c r="E254" s="4"/>
      <c r="F254" s="4"/>
      <c r="R254" s="5"/>
      <c r="S254" s="4"/>
      <c r="U254" s="4"/>
      <c r="V254" s="5"/>
    </row>
    <row r="255" spans="1:22" x14ac:dyDescent="0.2">
      <c r="A255" s="16"/>
      <c r="B255" s="4"/>
      <c r="C255" s="4"/>
      <c r="D255" s="4"/>
      <c r="E255" s="4"/>
      <c r="F255" s="4"/>
      <c r="R255" s="5"/>
      <c r="S255" s="4"/>
      <c r="U255" s="4"/>
      <c r="V255" s="5"/>
    </row>
    <row r="256" spans="1:22" x14ac:dyDescent="0.2">
      <c r="A256" s="16"/>
      <c r="B256" s="4"/>
      <c r="C256" s="4"/>
      <c r="D256" s="4"/>
      <c r="E256" s="4"/>
      <c r="F256" s="4"/>
      <c r="R256" s="5"/>
      <c r="S256" s="4"/>
      <c r="U256" s="4"/>
      <c r="V256" s="5"/>
    </row>
    <row r="257" spans="1:22" x14ac:dyDescent="0.2">
      <c r="A257" s="16"/>
      <c r="B257" s="4"/>
      <c r="C257" s="4"/>
      <c r="D257" s="4"/>
      <c r="E257" s="4"/>
      <c r="F257" s="4"/>
      <c r="R257" s="5"/>
      <c r="S257" s="4"/>
      <c r="U257" s="4"/>
      <c r="V257" s="5"/>
    </row>
    <row r="258" spans="1:22" x14ac:dyDescent="0.2">
      <c r="A258" s="16"/>
      <c r="B258" s="4"/>
      <c r="C258" s="4"/>
      <c r="D258" s="4"/>
      <c r="E258" s="4"/>
      <c r="F258" s="4"/>
      <c r="R258" s="5"/>
      <c r="S258" s="4"/>
      <c r="V258" s="5"/>
    </row>
    <row r="259" spans="1:22" x14ac:dyDescent="0.2">
      <c r="A259" s="16"/>
      <c r="B259" s="4"/>
      <c r="C259" s="4"/>
      <c r="D259" s="4"/>
      <c r="E259" s="4"/>
      <c r="F259" s="4"/>
      <c r="R259" s="5"/>
      <c r="S259" s="4"/>
      <c r="V259" s="5"/>
    </row>
    <row r="260" spans="1:22" x14ac:dyDescent="0.2">
      <c r="A260" s="16"/>
      <c r="B260" s="4"/>
      <c r="C260" s="4"/>
      <c r="D260" s="4"/>
      <c r="E260" s="4"/>
      <c r="F260" s="4"/>
      <c r="R260" s="5"/>
      <c r="S260" s="4"/>
      <c r="V260" s="5"/>
    </row>
    <row r="261" spans="1:22" x14ac:dyDescent="0.2">
      <c r="A261" s="16"/>
      <c r="B261" s="4"/>
      <c r="C261" s="4"/>
      <c r="D261" s="4"/>
      <c r="E261" s="4"/>
      <c r="F261" s="4"/>
      <c r="R261" s="5"/>
      <c r="S261" s="4"/>
      <c r="V261" s="5"/>
    </row>
    <row r="262" spans="1:22" x14ac:dyDescent="0.2">
      <c r="A262" s="16"/>
      <c r="B262" s="4"/>
      <c r="C262" s="4"/>
      <c r="D262" s="4"/>
      <c r="E262" s="4"/>
      <c r="F262" s="4"/>
      <c r="R262" s="5"/>
      <c r="S262" s="4"/>
      <c r="V262" s="5"/>
    </row>
    <row r="263" spans="1:22" x14ac:dyDescent="0.2">
      <c r="A263" s="36"/>
      <c r="B263" s="36"/>
      <c r="C263" s="36"/>
      <c r="D263" s="36"/>
      <c r="E263" s="36"/>
      <c r="F263" s="36"/>
      <c r="G263" s="36"/>
      <c r="H263" s="36"/>
      <c r="I263" s="36"/>
      <c r="J263" s="36"/>
      <c r="K263" s="36"/>
      <c r="L263" s="36"/>
      <c r="M263" s="36"/>
      <c r="N263" s="36"/>
      <c r="O263" s="36"/>
      <c r="P263" s="36"/>
      <c r="Q263" s="36"/>
      <c r="R263" s="36"/>
      <c r="S263" s="36"/>
      <c r="T263" s="36"/>
      <c r="U263" s="36"/>
      <c r="V263" s="36"/>
    </row>
    <row r="264" spans="1:22" x14ac:dyDescent="0.2">
      <c r="A264" s="36"/>
      <c r="B264" s="36"/>
      <c r="C264" s="36"/>
      <c r="D264" s="36"/>
      <c r="E264" s="36"/>
      <c r="F264" s="36"/>
      <c r="G264" s="36"/>
      <c r="H264" s="36"/>
      <c r="I264" s="36"/>
      <c r="J264" s="36"/>
      <c r="K264" s="36"/>
      <c r="L264" s="36"/>
      <c r="M264" s="36"/>
      <c r="N264" s="36"/>
      <c r="O264" s="36"/>
      <c r="P264" s="36"/>
      <c r="Q264" s="36"/>
      <c r="R264" s="36"/>
      <c r="S264" s="36"/>
      <c r="T264" s="36"/>
      <c r="U264" s="36"/>
      <c r="V264" s="36"/>
    </row>
    <row r="265" spans="1:22" x14ac:dyDescent="0.2">
      <c r="A265" s="36"/>
      <c r="B265" s="36"/>
      <c r="C265" s="36"/>
      <c r="D265" s="36"/>
      <c r="E265" s="36"/>
      <c r="F265" s="36"/>
      <c r="G265" s="36"/>
      <c r="H265" s="36"/>
      <c r="I265" s="36"/>
      <c r="J265" s="36"/>
      <c r="K265" s="36"/>
      <c r="L265" s="36"/>
      <c r="M265" s="36"/>
      <c r="N265" s="36"/>
      <c r="O265" s="36"/>
      <c r="P265" s="36"/>
      <c r="Q265" s="36"/>
      <c r="R265" s="36"/>
      <c r="S265" s="36"/>
      <c r="T265" s="36"/>
      <c r="U265" s="36"/>
      <c r="V265" s="36"/>
    </row>
    <row r="266" spans="1:22" x14ac:dyDescent="0.2">
      <c r="A266" s="36"/>
      <c r="B266" s="36"/>
      <c r="C266" s="36"/>
      <c r="D266" s="36"/>
      <c r="E266" s="36"/>
      <c r="F266" s="36"/>
      <c r="G266" s="36"/>
      <c r="H266" s="36"/>
      <c r="I266" s="36"/>
      <c r="J266" s="36"/>
      <c r="K266" s="36"/>
      <c r="L266" s="36"/>
      <c r="M266" s="36"/>
      <c r="N266" s="36"/>
      <c r="O266" s="36"/>
      <c r="P266" s="36"/>
      <c r="Q266" s="36"/>
      <c r="R266" s="36"/>
      <c r="S266" s="36"/>
      <c r="T266" s="36"/>
      <c r="U266" s="36"/>
      <c r="V266" s="36"/>
    </row>
    <row r="267" spans="1:22" x14ac:dyDescent="0.2">
      <c r="A267" s="36" t="s">
        <v>246</v>
      </c>
      <c r="B267" s="36"/>
      <c r="C267" s="36"/>
      <c r="D267" s="36"/>
      <c r="E267" s="36"/>
      <c r="F267" s="36"/>
      <c r="G267" s="36"/>
      <c r="H267" s="36"/>
      <c r="I267" s="36"/>
      <c r="J267" s="36"/>
      <c r="K267" s="36"/>
      <c r="L267" s="36"/>
      <c r="M267" s="36"/>
      <c r="N267" s="36"/>
      <c r="O267" s="36"/>
      <c r="P267" s="36"/>
      <c r="Q267" s="36"/>
      <c r="R267" s="36"/>
      <c r="S267" s="36"/>
      <c r="T267" s="36"/>
      <c r="U267" s="36"/>
      <c r="V267" s="36"/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682E3A-8B3E-5A4E-9FC9-326C1090AB96}">
  <sheetPr codeName="Sheet122"/>
  <dimension ref="A1:V44"/>
  <sheetViews>
    <sheetView workbookViewId="0">
      <selection activeCell="F17" sqref="F17"/>
    </sheetView>
  </sheetViews>
  <sheetFormatPr baseColWidth="10" defaultRowHeight="16" x14ac:dyDescent="0.2"/>
  <cols>
    <col min="10" max="10" width="15.83203125" customWidth="1"/>
  </cols>
  <sheetData>
    <row r="1" spans="1:22" x14ac:dyDescent="0.2">
      <c r="A1" s="36"/>
      <c r="B1" s="80" t="s">
        <v>5</v>
      </c>
      <c r="C1" s="80"/>
      <c r="D1" s="80"/>
      <c r="E1" s="80"/>
      <c r="F1" s="80"/>
      <c r="G1" s="81" t="s">
        <v>6</v>
      </c>
      <c r="H1" s="81"/>
      <c r="I1" s="81"/>
      <c r="J1" s="81"/>
      <c r="K1" s="81"/>
      <c r="L1" s="82" t="s">
        <v>15</v>
      </c>
      <c r="M1" s="82"/>
      <c r="N1" s="82"/>
      <c r="O1" s="82"/>
      <c r="P1" s="82"/>
      <c r="Q1" s="82"/>
      <c r="R1" s="82"/>
      <c r="S1" s="82"/>
      <c r="T1" s="82"/>
      <c r="U1" s="82"/>
      <c r="V1" s="36"/>
    </row>
    <row r="2" spans="1:22" x14ac:dyDescent="0.2">
      <c r="A2" s="37" t="s">
        <v>4</v>
      </c>
      <c r="B2" s="38" t="s">
        <v>0</v>
      </c>
      <c r="C2" s="38" t="s">
        <v>1</v>
      </c>
      <c r="D2" s="38" t="s">
        <v>10</v>
      </c>
      <c r="E2" s="38" t="s">
        <v>11</v>
      </c>
      <c r="F2" s="38" t="s">
        <v>7</v>
      </c>
      <c r="G2" s="38" t="s">
        <v>8</v>
      </c>
      <c r="H2" s="38" t="s">
        <v>9</v>
      </c>
      <c r="I2" s="38" t="s">
        <v>10</v>
      </c>
      <c r="J2" s="38" t="s">
        <v>11</v>
      </c>
      <c r="K2" s="38" t="s">
        <v>7</v>
      </c>
      <c r="L2" s="38" t="s">
        <v>17</v>
      </c>
      <c r="M2" s="38" t="s">
        <v>18</v>
      </c>
      <c r="N2" s="38" t="s">
        <v>234</v>
      </c>
      <c r="O2" s="38" t="s">
        <v>235</v>
      </c>
      <c r="P2" s="38" t="s">
        <v>19</v>
      </c>
      <c r="Q2" s="38" t="s">
        <v>20</v>
      </c>
      <c r="R2" s="38" t="s">
        <v>12</v>
      </c>
      <c r="S2" s="38" t="s">
        <v>3</v>
      </c>
      <c r="T2" s="38" t="s">
        <v>252</v>
      </c>
      <c r="U2" s="38" t="s">
        <v>253</v>
      </c>
      <c r="V2" s="38" t="s">
        <v>236</v>
      </c>
    </row>
    <row r="3" spans="1:22" x14ac:dyDescent="0.2">
      <c r="A3" s="16" t="s">
        <v>357</v>
      </c>
      <c r="B3" s="4">
        <v>157838</v>
      </c>
      <c r="C3" s="4">
        <v>73800</v>
      </c>
      <c r="D3" s="4">
        <v>84038</v>
      </c>
      <c r="E3" s="4">
        <v>1352280000</v>
      </c>
      <c r="G3" s="4">
        <v>0</v>
      </c>
      <c r="H3" s="4">
        <v>0</v>
      </c>
      <c r="I3" s="4">
        <v>0</v>
      </c>
      <c r="J3" s="4">
        <v>715300000</v>
      </c>
      <c r="R3" s="5">
        <v>-1.8500000000000003E-2</v>
      </c>
      <c r="S3" s="4">
        <v>8857600</v>
      </c>
      <c r="V3" s="5">
        <v>2.12E-2</v>
      </c>
    </row>
    <row r="4" spans="1:22" x14ac:dyDescent="0.2">
      <c r="A4" s="16" t="s">
        <v>356</v>
      </c>
      <c r="B4" s="4">
        <v>1271600</v>
      </c>
      <c r="C4" s="4">
        <v>2168000</v>
      </c>
      <c r="D4" s="4">
        <v>-896400</v>
      </c>
      <c r="E4" s="4">
        <v>-14939620000</v>
      </c>
      <c r="G4" s="4">
        <v>0</v>
      </c>
      <c r="H4" s="4">
        <v>0</v>
      </c>
      <c r="I4" s="4">
        <v>0</v>
      </c>
      <c r="J4" s="4">
        <v>-19847005000</v>
      </c>
      <c r="R4" s="5">
        <v>3.0999999999999999E-3</v>
      </c>
      <c r="S4" s="4">
        <v>14080700</v>
      </c>
      <c r="V4" s="5">
        <v>4.7400000000000005E-2</v>
      </c>
    </row>
    <row r="5" spans="1:22" x14ac:dyDescent="0.2">
      <c r="A5" s="16" t="s">
        <v>355</v>
      </c>
      <c r="B5" s="4">
        <v>5276600</v>
      </c>
      <c r="C5" s="4">
        <v>425100</v>
      </c>
      <c r="D5" s="4">
        <v>4851500</v>
      </c>
      <c r="E5" s="4">
        <v>78242590000</v>
      </c>
      <c r="G5" s="4">
        <v>0</v>
      </c>
      <c r="H5" s="4">
        <v>0</v>
      </c>
      <c r="I5" s="4">
        <v>0</v>
      </c>
      <c r="J5" s="4">
        <v>-19847005000</v>
      </c>
      <c r="R5" s="5">
        <v>4.7800000000000002E-2</v>
      </c>
      <c r="S5" s="4">
        <v>21851100</v>
      </c>
      <c r="V5" s="5">
        <v>8.0600000000000005E-2</v>
      </c>
    </row>
    <row r="6" spans="1:22" x14ac:dyDescent="0.2">
      <c r="A6" s="16" t="s">
        <v>354</v>
      </c>
      <c r="B6" s="4">
        <v>1008300</v>
      </c>
      <c r="C6" s="4">
        <v>1794800</v>
      </c>
      <c r="D6" s="4">
        <v>-786500</v>
      </c>
      <c r="E6" s="4">
        <v>-12564850000</v>
      </c>
      <c r="G6" s="4">
        <v>0</v>
      </c>
      <c r="H6" s="4">
        <v>0</v>
      </c>
      <c r="I6" s="4">
        <v>0</v>
      </c>
      <c r="J6" s="4">
        <v>-8156495000</v>
      </c>
      <c r="R6" s="5">
        <v>-2.5399999999999999E-2</v>
      </c>
      <c r="S6" s="4">
        <v>12821100</v>
      </c>
      <c r="V6" s="5">
        <v>3.4000000000000002E-2</v>
      </c>
    </row>
    <row r="7" spans="1:22" x14ac:dyDescent="0.2">
      <c r="A7" s="16" t="s">
        <v>353</v>
      </c>
      <c r="B7" s="4">
        <v>876900</v>
      </c>
      <c r="C7" s="4">
        <v>794800</v>
      </c>
      <c r="D7" s="4">
        <v>82100</v>
      </c>
      <c r="E7" s="4">
        <v>1228880000</v>
      </c>
      <c r="G7" s="4">
        <v>0</v>
      </c>
      <c r="H7" s="4">
        <v>0</v>
      </c>
      <c r="I7" s="4">
        <v>0</v>
      </c>
      <c r="J7" s="4">
        <v>2215770000</v>
      </c>
      <c r="R7" s="5">
        <v>9.4999999999999998E-3</v>
      </c>
      <c r="S7" s="4">
        <v>10429700</v>
      </c>
      <c r="V7" s="5">
        <v>3.7100000000000001E-2</v>
      </c>
    </row>
    <row r="8" spans="1:22" x14ac:dyDescent="0.2">
      <c r="A8" s="16" t="s">
        <v>352</v>
      </c>
      <c r="B8" s="4">
        <v>89300</v>
      </c>
      <c r="C8" s="4">
        <v>2050800</v>
      </c>
      <c r="D8" s="4">
        <v>-1961500</v>
      </c>
      <c r="E8" s="4">
        <v>-31247030000</v>
      </c>
      <c r="G8" s="4">
        <v>0</v>
      </c>
      <c r="H8" s="4">
        <v>0</v>
      </c>
      <c r="I8" s="4">
        <v>0</v>
      </c>
      <c r="J8" s="4">
        <v>-912480000</v>
      </c>
      <c r="R8" s="5">
        <v>1.6E-2</v>
      </c>
      <c r="S8" s="4">
        <v>11830800</v>
      </c>
      <c r="V8" s="5">
        <v>3.4200000000000001E-2</v>
      </c>
    </row>
    <row r="9" spans="1:22" x14ac:dyDescent="0.2">
      <c r="A9" s="16" t="s">
        <v>351</v>
      </c>
      <c r="B9" s="4">
        <v>1958400</v>
      </c>
      <c r="C9" s="4">
        <v>410770</v>
      </c>
      <c r="D9" s="4">
        <v>1547630</v>
      </c>
      <c r="E9" s="4">
        <v>23909310000</v>
      </c>
      <c r="G9" s="4">
        <v>0</v>
      </c>
      <c r="H9" s="4">
        <v>0</v>
      </c>
      <c r="I9" s="4">
        <v>0</v>
      </c>
      <c r="J9" s="4">
        <v>15716880000</v>
      </c>
      <c r="R9" s="5">
        <v>3.2899999999999999E-2</v>
      </c>
      <c r="S9" s="4">
        <v>11893800</v>
      </c>
      <c r="V9" s="5">
        <v>5.04E-2</v>
      </c>
    </row>
    <row r="10" spans="1:22" x14ac:dyDescent="0.2">
      <c r="A10" s="16" t="s">
        <v>350</v>
      </c>
      <c r="B10" s="4">
        <v>399200</v>
      </c>
      <c r="C10" s="4">
        <v>296000</v>
      </c>
      <c r="D10" s="4">
        <v>103200</v>
      </c>
      <c r="E10" s="4">
        <v>1582873813</v>
      </c>
      <c r="G10" s="4">
        <v>0</v>
      </c>
      <c r="H10" s="4">
        <v>0</v>
      </c>
      <c r="I10" s="4">
        <v>0</v>
      </c>
      <c r="J10" s="4">
        <v>15716880000</v>
      </c>
      <c r="R10" s="5">
        <v>-1.6399999999999998E-2</v>
      </c>
      <c r="S10" s="4">
        <v>12570300</v>
      </c>
      <c r="V10" s="5">
        <v>2.8900000000000002E-2</v>
      </c>
    </row>
    <row r="11" spans="1:22" x14ac:dyDescent="0.2">
      <c r="A11" s="16" t="s">
        <v>349</v>
      </c>
      <c r="B11" s="4">
        <v>46000</v>
      </c>
      <c r="C11" s="4">
        <v>1561900</v>
      </c>
      <c r="D11" s="4">
        <v>-1515900</v>
      </c>
      <c r="E11" s="4">
        <v>-23516630000</v>
      </c>
      <c r="G11" s="4">
        <v>0</v>
      </c>
      <c r="H11" s="4">
        <v>0</v>
      </c>
      <c r="I11" s="4">
        <v>0</v>
      </c>
      <c r="J11" s="4">
        <v>2546735000</v>
      </c>
      <c r="R11" s="5">
        <v>3.3E-3</v>
      </c>
      <c r="S11" s="4">
        <v>9959300</v>
      </c>
      <c r="V11" s="5">
        <v>2.5499999999999998E-2</v>
      </c>
    </row>
    <row r="12" spans="1:22" x14ac:dyDescent="0.2">
      <c r="A12" s="16" t="s">
        <v>348</v>
      </c>
      <c r="B12" s="4">
        <v>2320600</v>
      </c>
      <c r="C12" s="4">
        <v>48800</v>
      </c>
      <c r="D12" s="4">
        <v>2271800</v>
      </c>
      <c r="E12" s="4">
        <v>34439110000</v>
      </c>
      <c r="G12" s="4">
        <v>0</v>
      </c>
      <c r="H12" s="4">
        <v>0</v>
      </c>
      <c r="I12" s="4">
        <v>0</v>
      </c>
      <c r="J12" s="4">
        <v>1593520000</v>
      </c>
      <c r="R12" s="5">
        <v>4.7699999999999992E-2</v>
      </c>
      <c r="S12" s="4">
        <v>13785000</v>
      </c>
      <c r="V12" s="5">
        <v>5.5099999999999996E-2</v>
      </c>
    </row>
    <row r="13" spans="1:22" x14ac:dyDescent="0.2">
      <c r="A13" s="16" t="s">
        <v>347</v>
      </c>
      <c r="B13" s="4">
        <v>564200</v>
      </c>
      <c r="C13" s="4">
        <v>2231645</v>
      </c>
      <c r="D13" s="4">
        <v>-1667445</v>
      </c>
      <c r="E13" s="4">
        <v>-25015180000</v>
      </c>
      <c r="G13" s="4">
        <v>0</v>
      </c>
      <c r="H13" s="4">
        <v>0</v>
      </c>
      <c r="I13" s="4">
        <v>0</v>
      </c>
      <c r="J13" s="4">
        <v>237560000</v>
      </c>
      <c r="R13" s="5">
        <v>-1.3600000000000001E-2</v>
      </c>
      <c r="S13" s="4">
        <v>15099500</v>
      </c>
      <c r="V13" s="5">
        <v>4.5700000000000005E-2</v>
      </c>
    </row>
    <row r="14" spans="1:22" x14ac:dyDescent="0.2">
      <c r="A14" s="16" t="s">
        <v>340</v>
      </c>
      <c r="B14" s="4">
        <v>2033200</v>
      </c>
      <c r="C14" s="4">
        <v>831500</v>
      </c>
      <c r="D14" s="4">
        <v>1201700</v>
      </c>
      <c r="E14" s="4">
        <v>17948380000</v>
      </c>
      <c r="G14" s="4">
        <v>0</v>
      </c>
      <c r="H14" s="4">
        <v>0</v>
      </c>
      <c r="I14" s="4">
        <v>0</v>
      </c>
      <c r="J14" s="4">
        <v>237560000</v>
      </c>
      <c r="R14" s="5">
        <v>-6.7000000000000002E-3</v>
      </c>
      <c r="S14" s="4">
        <v>16593900</v>
      </c>
      <c r="V14" s="5">
        <v>2.9700000000000001E-2</v>
      </c>
    </row>
    <row r="15" spans="1:22" x14ac:dyDescent="0.2">
      <c r="A15" s="16" t="s">
        <v>339</v>
      </c>
      <c r="B15" s="4">
        <v>495800</v>
      </c>
      <c r="C15" s="4">
        <v>4735100</v>
      </c>
      <c r="D15" s="4">
        <v>-4239300</v>
      </c>
      <c r="E15" s="4">
        <v>-63725040000</v>
      </c>
      <c r="G15" s="4">
        <v>0</v>
      </c>
      <c r="H15" s="4">
        <v>0</v>
      </c>
      <c r="I15" s="4">
        <v>0</v>
      </c>
      <c r="J15" s="4">
        <v>1784660000</v>
      </c>
      <c r="R15" s="5">
        <v>3.4000000000000002E-3</v>
      </c>
      <c r="S15" s="4">
        <v>21653300</v>
      </c>
      <c r="V15" s="5">
        <v>3.9300000000000002E-2</v>
      </c>
    </row>
    <row r="16" spans="1:22" x14ac:dyDescent="0.2">
      <c r="A16" s="16" t="s">
        <v>338</v>
      </c>
      <c r="B16" s="4">
        <v>2551700</v>
      </c>
      <c r="C16" s="4">
        <v>11804</v>
      </c>
      <c r="D16" s="4">
        <v>2539896</v>
      </c>
      <c r="E16" s="4">
        <v>36817100000</v>
      </c>
      <c r="G16" s="4">
        <v>0</v>
      </c>
      <c r="H16" s="4">
        <v>0</v>
      </c>
      <c r="I16" s="4">
        <v>0</v>
      </c>
      <c r="J16" s="4">
        <v>-948530000</v>
      </c>
      <c r="R16" s="5">
        <v>5.6600000000000004E-2</v>
      </c>
      <c r="S16" s="4">
        <v>21913100</v>
      </c>
      <c r="V16" s="5">
        <v>6.0299999999999999E-2</v>
      </c>
    </row>
    <row r="17" spans="1:22" x14ac:dyDescent="0.2">
      <c r="A17" s="16" t="s">
        <v>337</v>
      </c>
      <c r="B17" s="4">
        <v>59600</v>
      </c>
      <c r="C17" s="4">
        <v>6500</v>
      </c>
      <c r="D17" s="4">
        <v>53100</v>
      </c>
      <c r="E17" s="4">
        <v>766510000</v>
      </c>
      <c r="G17" s="4">
        <v>0</v>
      </c>
      <c r="H17" s="4">
        <v>0</v>
      </c>
      <c r="I17" s="4">
        <v>0</v>
      </c>
      <c r="J17" s="4">
        <v>-570040000</v>
      </c>
      <c r="R17" s="5">
        <v>-3.4999999999999996E-3</v>
      </c>
      <c r="S17" s="4">
        <v>14016000</v>
      </c>
      <c r="V17" s="5">
        <v>3.7499999999999999E-2</v>
      </c>
    </row>
    <row r="18" spans="1:22" x14ac:dyDescent="0.2">
      <c r="A18" s="16" t="s">
        <v>336</v>
      </c>
      <c r="B18" s="4">
        <v>5428900</v>
      </c>
      <c r="C18" s="4">
        <v>828400</v>
      </c>
      <c r="D18" s="4">
        <v>4600500</v>
      </c>
      <c r="E18" s="4">
        <v>63774350000</v>
      </c>
      <c r="G18" s="4">
        <v>0</v>
      </c>
      <c r="H18" s="4">
        <v>0</v>
      </c>
      <c r="I18" s="4">
        <v>0</v>
      </c>
      <c r="J18" s="4">
        <v>-11313865000</v>
      </c>
      <c r="R18" s="5">
        <v>6.7699999999999996E-2</v>
      </c>
      <c r="S18" s="4">
        <v>45506300</v>
      </c>
      <c r="V18" s="5">
        <v>5.6399999999999999E-2</v>
      </c>
    </row>
    <row r="19" spans="1:22" x14ac:dyDescent="0.2">
      <c r="A19" s="16" t="s">
        <v>335</v>
      </c>
      <c r="B19" s="4">
        <v>310200</v>
      </c>
      <c r="C19" s="4">
        <v>582900</v>
      </c>
      <c r="D19" s="4">
        <v>-272700</v>
      </c>
      <c r="E19" s="4">
        <v>-3597820000</v>
      </c>
      <c r="G19" s="4">
        <v>0</v>
      </c>
      <c r="H19" s="4">
        <v>0</v>
      </c>
      <c r="I19" s="4">
        <v>0</v>
      </c>
      <c r="J19" s="4">
        <v>-5398520000</v>
      </c>
      <c r="R19" s="5">
        <v>1.5300000000000001E-2</v>
      </c>
      <c r="S19" s="4">
        <v>16272800</v>
      </c>
      <c r="V19" s="5">
        <v>4.4000000000000004E-2</v>
      </c>
    </row>
    <row r="20" spans="1:22" x14ac:dyDescent="0.2">
      <c r="A20" s="16" t="s">
        <v>334</v>
      </c>
      <c r="B20" s="4">
        <v>15400</v>
      </c>
      <c r="C20" s="4">
        <v>392522</v>
      </c>
      <c r="D20" s="4">
        <v>-377122</v>
      </c>
      <c r="E20" s="4">
        <v>-4926140000</v>
      </c>
      <c r="G20" s="4">
        <v>0</v>
      </c>
      <c r="H20" s="4">
        <v>0</v>
      </c>
      <c r="I20" s="4">
        <v>0</v>
      </c>
      <c r="J20" s="4">
        <v>-641980000</v>
      </c>
      <c r="R20" s="5">
        <v>0</v>
      </c>
      <c r="S20" s="4">
        <v>9058800</v>
      </c>
      <c r="V20" s="5">
        <v>2.64E-2</v>
      </c>
    </row>
    <row r="21" spans="1:22" x14ac:dyDescent="0.2">
      <c r="A21" s="16" t="s">
        <v>333</v>
      </c>
      <c r="B21" s="4">
        <v>490500</v>
      </c>
      <c r="C21" s="4">
        <v>19100</v>
      </c>
      <c r="D21" s="4">
        <v>471400</v>
      </c>
      <c r="E21" s="4">
        <v>6140110000</v>
      </c>
      <c r="G21" s="4">
        <v>0</v>
      </c>
      <c r="H21" s="4">
        <v>0</v>
      </c>
      <c r="I21" s="4">
        <v>0</v>
      </c>
      <c r="J21" s="4">
        <v>-641980000</v>
      </c>
      <c r="R21" s="5">
        <v>2.35E-2</v>
      </c>
      <c r="S21" s="4">
        <v>5639000</v>
      </c>
      <c r="V21" s="5">
        <v>2.3E-2</v>
      </c>
    </row>
    <row r="22" spans="1:22" x14ac:dyDescent="0.2">
      <c r="A22" s="16" t="s">
        <v>332</v>
      </c>
      <c r="B22" s="4">
        <v>43100</v>
      </c>
      <c r="C22" s="4">
        <v>426100</v>
      </c>
      <c r="D22" s="4">
        <v>-383000</v>
      </c>
      <c r="E22" s="4">
        <v>-4895970000</v>
      </c>
      <c r="R22" s="5">
        <v>0</v>
      </c>
      <c r="S22" s="4">
        <v>6520400</v>
      </c>
      <c r="V22" s="5">
        <v>1.9400000000000001E-2</v>
      </c>
    </row>
    <row r="23" spans="1:22" x14ac:dyDescent="0.2">
      <c r="A23" s="16" t="s">
        <v>331</v>
      </c>
      <c r="B23" s="4">
        <v>7000</v>
      </c>
      <c r="C23" s="4">
        <v>415900</v>
      </c>
      <c r="D23" s="4">
        <v>-408900</v>
      </c>
      <c r="E23" s="4">
        <v>-5245610000</v>
      </c>
      <c r="G23" s="4">
        <v>0</v>
      </c>
      <c r="H23" s="4">
        <v>0</v>
      </c>
      <c r="I23" s="4">
        <v>0</v>
      </c>
      <c r="J23" s="4">
        <v>377105000</v>
      </c>
      <c r="R23" s="5">
        <v>-7.8000000000000005E-3</v>
      </c>
      <c r="S23" s="4">
        <v>5578500</v>
      </c>
      <c r="V23" s="5">
        <v>2.69E-2</v>
      </c>
    </row>
    <row r="24" spans="1:22" x14ac:dyDescent="0.2">
      <c r="A24" s="16" t="s">
        <v>330</v>
      </c>
      <c r="B24" s="4">
        <v>55500</v>
      </c>
      <c r="C24" s="4">
        <v>550000</v>
      </c>
      <c r="D24" s="4">
        <v>-494500</v>
      </c>
      <c r="E24" s="4">
        <v>-6397300000</v>
      </c>
      <c r="R24" s="5">
        <v>-1.55E-2</v>
      </c>
      <c r="S24" s="4">
        <v>10674300</v>
      </c>
      <c r="V24" s="5">
        <v>3.0200000000000001E-2</v>
      </c>
    </row>
    <row r="25" spans="1:22" x14ac:dyDescent="0.2">
      <c r="A25" s="16" t="s">
        <v>329</v>
      </c>
      <c r="B25" s="4">
        <v>87900</v>
      </c>
      <c r="C25" s="4">
        <v>805700</v>
      </c>
      <c r="D25" s="4">
        <v>-717800</v>
      </c>
      <c r="E25" s="4">
        <v>-9391300000</v>
      </c>
      <c r="G25" s="4">
        <v>0</v>
      </c>
      <c r="H25" s="4">
        <v>0</v>
      </c>
      <c r="I25" s="4">
        <v>0</v>
      </c>
      <c r="J25" s="4">
        <v>1105280000</v>
      </c>
      <c r="R25" s="5">
        <v>0</v>
      </c>
      <c r="S25" s="4">
        <v>8555900</v>
      </c>
      <c r="V25" s="5">
        <v>1.89E-2</v>
      </c>
    </row>
    <row r="26" spans="1:22" x14ac:dyDescent="0.2">
      <c r="A26" s="16" t="s">
        <v>328</v>
      </c>
      <c r="B26" s="4">
        <v>94000</v>
      </c>
      <c r="C26" s="4">
        <v>0</v>
      </c>
      <c r="D26" s="4">
        <v>94000</v>
      </c>
      <c r="E26" s="4">
        <v>1245740000</v>
      </c>
      <c r="G26" s="4">
        <v>0</v>
      </c>
      <c r="H26" s="4">
        <v>0</v>
      </c>
      <c r="I26" s="4">
        <v>0</v>
      </c>
      <c r="J26" s="4">
        <v>1506040000</v>
      </c>
      <c r="R26" s="5">
        <v>-2.6699999999999998E-2</v>
      </c>
      <c r="S26" s="4">
        <v>8057000</v>
      </c>
      <c r="V26" s="5">
        <v>3.3399999999999999E-2</v>
      </c>
    </row>
    <row r="27" spans="1:22" x14ac:dyDescent="0.2">
      <c r="A27" s="16" t="s">
        <v>327</v>
      </c>
      <c r="B27" s="4">
        <v>35100</v>
      </c>
      <c r="C27" s="4">
        <v>0</v>
      </c>
      <c r="D27" s="4">
        <v>35100</v>
      </c>
      <c r="E27" s="4">
        <v>472710000</v>
      </c>
      <c r="G27" s="4">
        <v>0</v>
      </c>
      <c r="H27" s="4">
        <v>0</v>
      </c>
      <c r="I27" s="4">
        <v>0</v>
      </c>
      <c r="J27" s="4">
        <v>62220000</v>
      </c>
      <c r="R27" s="5">
        <v>3.8E-3</v>
      </c>
      <c r="S27" s="4">
        <v>5525300</v>
      </c>
      <c r="V27" s="5">
        <v>1.4800000000000001E-2</v>
      </c>
    </row>
    <row r="28" spans="1:22" x14ac:dyDescent="0.2">
      <c r="A28" s="16" t="s">
        <v>326</v>
      </c>
      <c r="B28" s="4">
        <v>1281100</v>
      </c>
      <c r="C28" s="4">
        <v>46993</v>
      </c>
      <c r="D28" s="4">
        <v>1234107</v>
      </c>
      <c r="E28" s="4">
        <v>16703900000</v>
      </c>
      <c r="G28" s="4">
        <v>0</v>
      </c>
      <c r="H28" s="4">
        <v>0</v>
      </c>
      <c r="I28" s="4">
        <v>0</v>
      </c>
      <c r="J28" s="4">
        <v>-2262660000</v>
      </c>
      <c r="R28" s="5">
        <v>1.52E-2</v>
      </c>
      <c r="S28" s="4">
        <v>15024600</v>
      </c>
      <c r="V28" s="5">
        <v>3.6299999999999999E-2</v>
      </c>
    </row>
    <row r="29" spans="1:22" x14ac:dyDescent="0.2">
      <c r="A29" s="16" t="s">
        <v>325</v>
      </c>
      <c r="B29" s="4">
        <v>14500</v>
      </c>
      <c r="C29" s="4">
        <v>155100</v>
      </c>
      <c r="D29" s="4">
        <v>-140600</v>
      </c>
      <c r="E29" s="4">
        <v>-1860110000</v>
      </c>
      <c r="G29" s="4">
        <v>0</v>
      </c>
      <c r="H29" s="4">
        <v>0</v>
      </c>
      <c r="I29" s="4">
        <v>0</v>
      </c>
      <c r="J29" s="4">
        <v>359180000</v>
      </c>
      <c r="R29" s="5">
        <v>7.7000000000000002E-3</v>
      </c>
      <c r="S29" s="4">
        <v>5464900</v>
      </c>
      <c r="V29" s="5">
        <v>2.2599999999999999E-2</v>
      </c>
    </row>
    <row r="30" spans="1:22" x14ac:dyDescent="0.2">
      <c r="A30" s="16" t="s">
        <v>324</v>
      </c>
      <c r="B30" s="4">
        <v>71400</v>
      </c>
      <c r="C30" s="4">
        <v>504308</v>
      </c>
      <c r="D30" s="4">
        <v>-432908</v>
      </c>
      <c r="E30" s="4">
        <v>-5659470000</v>
      </c>
      <c r="G30" s="4">
        <v>0</v>
      </c>
      <c r="H30" s="4">
        <v>0</v>
      </c>
      <c r="I30" s="4">
        <v>0</v>
      </c>
      <c r="J30" s="4">
        <v>2468480000</v>
      </c>
      <c r="R30" s="5">
        <v>0</v>
      </c>
      <c r="S30" s="4">
        <v>6934400</v>
      </c>
      <c r="V30" s="5">
        <v>1.9E-2</v>
      </c>
    </row>
    <row r="31" spans="1:22" x14ac:dyDescent="0.2">
      <c r="A31" s="16" t="s">
        <v>323</v>
      </c>
      <c r="B31" s="4">
        <v>197700</v>
      </c>
      <c r="C31" s="4">
        <v>20200</v>
      </c>
      <c r="D31" s="4">
        <v>177500</v>
      </c>
      <c r="E31" s="4">
        <v>2324230000</v>
      </c>
      <c r="G31" s="4">
        <v>0</v>
      </c>
      <c r="H31" s="4">
        <v>0</v>
      </c>
      <c r="I31" s="4">
        <v>0</v>
      </c>
      <c r="J31" s="4">
        <v>-1167880000</v>
      </c>
      <c r="R31" s="5">
        <v>-7.6E-3</v>
      </c>
      <c r="S31" s="4">
        <v>4613300</v>
      </c>
      <c r="V31" s="5">
        <v>2.63E-2</v>
      </c>
    </row>
    <row r="32" spans="1:22" x14ac:dyDescent="0.2">
      <c r="A32" s="16" t="s">
        <v>322</v>
      </c>
      <c r="B32" s="4">
        <v>241100</v>
      </c>
      <c r="C32" s="4">
        <v>230201</v>
      </c>
      <c r="D32" s="4">
        <v>10899</v>
      </c>
      <c r="E32" s="4">
        <v>158030000</v>
      </c>
      <c r="G32" s="4">
        <v>0</v>
      </c>
      <c r="H32" s="4">
        <v>0</v>
      </c>
      <c r="I32" s="4">
        <v>0</v>
      </c>
      <c r="J32" s="4">
        <v>-1167880000</v>
      </c>
      <c r="R32" s="5">
        <v>1.54E-2</v>
      </c>
      <c r="S32" s="4">
        <v>4532700</v>
      </c>
      <c r="V32" s="5">
        <v>2.2700000000000001E-2</v>
      </c>
    </row>
    <row r="33" spans="1:22" x14ac:dyDescent="0.2">
      <c r="A33" s="16" t="s">
        <v>321</v>
      </c>
      <c r="B33" s="4">
        <v>52800</v>
      </c>
      <c r="C33" s="4">
        <v>58400</v>
      </c>
      <c r="D33" s="4">
        <v>-5600</v>
      </c>
      <c r="E33" s="4">
        <v>-77980000</v>
      </c>
      <c r="G33" s="4">
        <v>0</v>
      </c>
      <c r="H33" s="4">
        <v>0</v>
      </c>
      <c r="I33" s="4">
        <v>0</v>
      </c>
      <c r="J33" s="4">
        <v>-278520000</v>
      </c>
      <c r="R33" s="5">
        <v>1.1699999999999999E-2</v>
      </c>
      <c r="S33" s="4">
        <v>5689500</v>
      </c>
      <c r="V33" s="5">
        <v>2.3E-2</v>
      </c>
    </row>
    <row r="34" spans="1:22" x14ac:dyDescent="0.2">
      <c r="A34" s="16" t="s">
        <v>320</v>
      </c>
      <c r="B34" s="4">
        <v>75600</v>
      </c>
      <c r="C34" s="4">
        <v>995500</v>
      </c>
      <c r="D34" s="4">
        <v>-919900</v>
      </c>
      <c r="E34" s="4">
        <v>-12137240000</v>
      </c>
      <c r="G34" s="4">
        <v>0</v>
      </c>
      <c r="H34" s="4">
        <v>0</v>
      </c>
      <c r="I34" s="4">
        <v>0</v>
      </c>
      <c r="J34" s="4">
        <v>4472580000</v>
      </c>
      <c r="R34" s="5">
        <v>-3.8900000000000004E-2</v>
      </c>
      <c r="S34" s="4">
        <v>13350200</v>
      </c>
      <c r="V34" s="5">
        <v>4.4699999999999997E-2</v>
      </c>
    </row>
    <row r="35" spans="1:22" x14ac:dyDescent="0.2">
      <c r="A35" s="16" t="s">
        <v>319</v>
      </c>
      <c r="B35" s="4">
        <v>82800</v>
      </c>
      <c r="C35" s="4">
        <v>26500</v>
      </c>
      <c r="D35" s="4">
        <v>56300</v>
      </c>
      <c r="E35" s="4">
        <v>760580000</v>
      </c>
      <c r="G35" s="4">
        <v>0</v>
      </c>
      <c r="H35" s="4">
        <v>0</v>
      </c>
      <c r="I35" s="4">
        <v>0</v>
      </c>
      <c r="J35" s="4">
        <v>586660000</v>
      </c>
      <c r="R35" s="5">
        <v>-3.7000000000000002E-3</v>
      </c>
      <c r="S35" s="4">
        <v>6029100</v>
      </c>
      <c r="V35" s="5">
        <v>2.2099999999999998E-2</v>
      </c>
    </row>
    <row r="36" spans="1:22" x14ac:dyDescent="0.2">
      <c r="A36" s="16" t="s">
        <v>318</v>
      </c>
      <c r="B36" s="4">
        <v>56400</v>
      </c>
      <c r="C36" s="4">
        <v>323300</v>
      </c>
      <c r="D36" s="4">
        <v>-266900</v>
      </c>
      <c r="E36" s="4">
        <v>-3611280000</v>
      </c>
      <c r="G36" s="4">
        <v>0</v>
      </c>
      <c r="H36" s="4">
        <v>0</v>
      </c>
      <c r="I36" s="4">
        <v>0</v>
      </c>
      <c r="J36" s="4">
        <v>97880000</v>
      </c>
      <c r="R36" s="5">
        <v>-7.4000000000000003E-3</v>
      </c>
      <c r="S36" s="4">
        <v>5851900</v>
      </c>
      <c r="V36" s="5">
        <v>1.4800000000000001E-2</v>
      </c>
    </row>
    <row r="37" spans="1:22" x14ac:dyDescent="0.2">
      <c r="A37" s="16" t="s">
        <v>317</v>
      </c>
      <c r="B37" s="4">
        <v>179200</v>
      </c>
      <c r="C37" s="4">
        <v>42700</v>
      </c>
      <c r="D37" s="4">
        <v>136500</v>
      </c>
      <c r="E37" s="4">
        <v>1853260000</v>
      </c>
      <c r="G37" s="4">
        <v>0</v>
      </c>
      <c r="H37" s="4">
        <v>0</v>
      </c>
      <c r="I37" s="4">
        <v>0</v>
      </c>
      <c r="J37" s="4">
        <v>1360000000</v>
      </c>
      <c r="R37" s="5">
        <v>-3.7000000000000002E-3</v>
      </c>
      <c r="S37" s="4">
        <v>7445900</v>
      </c>
      <c r="V37" s="5">
        <v>1.46E-2</v>
      </c>
    </row>
    <row r="38" spans="1:22" x14ac:dyDescent="0.2">
      <c r="A38" s="16" t="s">
        <v>316</v>
      </c>
      <c r="B38" s="4">
        <v>47898</v>
      </c>
      <c r="C38" s="4">
        <v>37200</v>
      </c>
      <c r="D38" s="4">
        <v>10698</v>
      </c>
      <c r="E38" s="4">
        <v>145330000</v>
      </c>
      <c r="G38" s="4">
        <v>0</v>
      </c>
      <c r="H38" s="4">
        <v>0</v>
      </c>
      <c r="I38" s="4">
        <v>0</v>
      </c>
      <c r="J38" s="4">
        <v>864880000</v>
      </c>
      <c r="R38" s="5">
        <v>-1.1000000000000001E-2</v>
      </c>
      <c r="S38" s="4">
        <v>6279420</v>
      </c>
      <c r="V38" s="5">
        <v>2.18E-2</v>
      </c>
    </row>
    <row r="39" spans="1:22" x14ac:dyDescent="0.2">
      <c r="A39" s="16" t="s">
        <v>315</v>
      </c>
      <c r="B39" s="4">
        <v>553900</v>
      </c>
      <c r="C39" s="4">
        <v>25900</v>
      </c>
      <c r="D39" s="4">
        <v>528000</v>
      </c>
      <c r="E39" s="4">
        <v>7259640000</v>
      </c>
      <c r="G39" s="4">
        <v>0</v>
      </c>
      <c r="H39" s="4">
        <v>0</v>
      </c>
      <c r="I39" s="4">
        <v>0</v>
      </c>
      <c r="J39" s="4">
        <v>3884465000</v>
      </c>
      <c r="R39" s="5">
        <v>7.4000000000000003E-3</v>
      </c>
      <c r="S39" s="4">
        <v>8455600</v>
      </c>
      <c r="V39" s="5">
        <v>2.1600000000000001E-2</v>
      </c>
    </row>
    <row r="40" spans="1:22" x14ac:dyDescent="0.2">
      <c r="A40" s="16" t="s">
        <v>314</v>
      </c>
      <c r="B40" s="4">
        <v>67800</v>
      </c>
      <c r="C40" s="4">
        <v>231700</v>
      </c>
      <c r="D40" s="4">
        <v>-163900</v>
      </c>
      <c r="E40" s="4">
        <v>-2265390000</v>
      </c>
      <c r="G40" s="4">
        <v>0</v>
      </c>
      <c r="H40" s="4">
        <v>0</v>
      </c>
      <c r="I40" s="4">
        <v>0</v>
      </c>
      <c r="J40" s="4">
        <v>3884465000</v>
      </c>
      <c r="R40" s="5">
        <v>1.4999999999999999E-2</v>
      </c>
      <c r="S40" s="4">
        <v>8853288</v>
      </c>
      <c r="V40" s="5">
        <v>2.8999999999999998E-2</v>
      </c>
    </row>
    <row r="41" spans="1:22" x14ac:dyDescent="0.2">
      <c r="A41" s="16" t="s">
        <v>310</v>
      </c>
      <c r="B41" s="4">
        <v>7800</v>
      </c>
      <c r="C41" s="4">
        <v>18900</v>
      </c>
      <c r="D41" s="4">
        <v>-11100</v>
      </c>
      <c r="E41" s="4">
        <v>-149830000</v>
      </c>
      <c r="G41" s="4">
        <v>0</v>
      </c>
      <c r="H41" s="4">
        <v>0</v>
      </c>
      <c r="I41" s="4">
        <v>0</v>
      </c>
      <c r="J41" s="4">
        <v>737220000</v>
      </c>
      <c r="R41" s="5">
        <v>-7.4000000000000003E-3</v>
      </c>
      <c r="S41" s="4">
        <v>6302500</v>
      </c>
      <c r="V41" s="5">
        <v>1.4800000000000001E-2</v>
      </c>
    </row>
    <row r="42" spans="1:22" x14ac:dyDescent="0.2">
      <c r="A42" s="16" t="s">
        <v>309</v>
      </c>
      <c r="B42" s="4">
        <v>321000</v>
      </c>
      <c r="C42" s="4">
        <v>641100</v>
      </c>
      <c r="D42" s="4">
        <v>-320100</v>
      </c>
      <c r="E42" s="4">
        <v>-4352790000</v>
      </c>
      <c r="G42" s="4">
        <v>0</v>
      </c>
      <c r="H42" s="4">
        <v>0</v>
      </c>
      <c r="I42" s="4">
        <v>0</v>
      </c>
      <c r="J42" s="4">
        <v>21920000</v>
      </c>
      <c r="R42" s="5">
        <v>-1.4800000000000001E-2</v>
      </c>
      <c r="S42" s="4">
        <v>6800000</v>
      </c>
      <c r="V42" s="5">
        <v>2.8999999999999998E-2</v>
      </c>
    </row>
    <row r="43" spans="1:22" x14ac:dyDescent="0.2">
      <c r="A43" s="16" t="s">
        <v>306</v>
      </c>
      <c r="B43" s="4">
        <v>87600</v>
      </c>
      <c r="C43" s="4">
        <v>63000</v>
      </c>
      <c r="D43" s="4">
        <v>24600</v>
      </c>
      <c r="E43" s="4">
        <v>331660000</v>
      </c>
      <c r="G43" s="4">
        <v>0</v>
      </c>
      <c r="H43" s="4">
        <v>0</v>
      </c>
      <c r="I43" s="4">
        <v>0</v>
      </c>
      <c r="J43" s="4">
        <v>3910970000</v>
      </c>
      <c r="R43" s="5">
        <v>3.7000000000000002E-3</v>
      </c>
      <c r="S43" s="4">
        <v>10047900</v>
      </c>
      <c r="V43" s="5">
        <v>3.2199999999999999E-2</v>
      </c>
    </row>
    <row r="44" spans="1:22" x14ac:dyDescent="0.2">
      <c r="A44" s="16" t="s">
        <v>305</v>
      </c>
      <c r="B44" s="4">
        <v>2400</v>
      </c>
      <c r="C44" s="4">
        <v>91700</v>
      </c>
      <c r="D44" s="4">
        <v>-89300</v>
      </c>
      <c r="E44" s="4">
        <v>-1225690000</v>
      </c>
      <c r="G44" s="4">
        <v>0</v>
      </c>
      <c r="H44" s="4">
        <v>0</v>
      </c>
      <c r="I44" s="4">
        <v>0</v>
      </c>
      <c r="J44" s="4">
        <v>5421220000</v>
      </c>
      <c r="R44" s="5">
        <v>0</v>
      </c>
      <c r="S44" s="4">
        <v>8383300</v>
      </c>
      <c r="V44" s="5">
        <v>2.52E-2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B951D9-8226-9D43-BF62-52DF9624CD9E}">
  <sheetPr codeName="Sheet123"/>
  <dimension ref="A1:V63"/>
  <sheetViews>
    <sheetView workbookViewId="0">
      <selection activeCell="F17" sqref="F17"/>
    </sheetView>
  </sheetViews>
  <sheetFormatPr baseColWidth="10" defaultRowHeight="16" x14ac:dyDescent="0.2"/>
  <cols>
    <col min="5" max="5" width="14.6640625" customWidth="1"/>
    <col min="10" max="10" width="13.6640625" customWidth="1"/>
  </cols>
  <sheetData>
    <row r="1" spans="1:22" x14ac:dyDescent="0.2">
      <c r="A1" s="36"/>
      <c r="B1" s="80" t="s">
        <v>5</v>
      </c>
      <c r="C1" s="80"/>
      <c r="D1" s="80"/>
      <c r="E1" s="80"/>
      <c r="F1" s="80"/>
      <c r="G1" s="81" t="s">
        <v>6</v>
      </c>
      <c r="H1" s="81"/>
      <c r="I1" s="81"/>
      <c r="J1" s="81"/>
      <c r="K1" s="81"/>
      <c r="L1" s="82" t="s">
        <v>15</v>
      </c>
      <c r="M1" s="82"/>
      <c r="N1" s="82"/>
      <c r="O1" s="82"/>
      <c r="P1" s="82"/>
      <c r="Q1" s="82"/>
      <c r="R1" s="82"/>
      <c r="S1" s="82"/>
      <c r="T1" s="82"/>
      <c r="U1" s="82"/>
      <c r="V1" s="36"/>
    </row>
    <row r="2" spans="1:22" x14ac:dyDescent="0.2">
      <c r="A2" s="37" t="s">
        <v>4</v>
      </c>
      <c r="B2" s="38" t="s">
        <v>0</v>
      </c>
      <c r="C2" s="38" t="s">
        <v>1</v>
      </c>
      <c r="D2" s="38" t="s">
        <v>10</v>
      </c>
      <c r="E2" s="38" t="s">
        <v>11</v>
      </c>
      <c r="F2" s="38" t="s">
        <v>7</v>
      </c>
      <c r="G2" s="38" t="s">
        <v>8</v>
      </c>
      <c r="H2" s="38" t="s">
        <v>9</v>
      </c>
      <c r="I2" s="38" t="s">
        <v>10</v>
      </c>
      <c r="J2" s="38" t="s">
        <v>11</v>
      </c>
      <c r="K2" s="38" t="s">
        <v>7</v>
      </c>
      <c r="L2" s="38" t="s">
        <v>17</v>
      </c>
      <c r="M2" s="38" t="s">
        <v>18</v>
      </c>
      <c r="N2" s="38" t="s">
        <v>234</v>
      </c>
      <c r="O2" s="38" t="s">
        <v>235</v>
      </c>
      <c r="P2" s="38" t="s">
        <v>19</v>
      </c>
      <c r="Q2" s="38" t="s">
        <v>20</v>
      </c>
      <c r="R2" s="38" t="s">
        <v>12</v>
      </c>
      <c r="S2" s="38" t="s">
        <v>3</v>
      </c>
      <c r="T2" s="38" t="s">
        <v>252</v>
      </c>
      <c r="U2" s="38" t="s">
        <v>253</v>
      </c>
      <c r="V2" s="38" t="s">
        <v>236</v>
      </c>
    </row>
    <row r="3" spans="1:22" x14ac:dyDescent="0.2">
      <c r="L3" s="4">
        <v>713</v>
      </c>
      <c r="M3" s="4">
        <v>927</v>
      </c>
      <c r="N3" s="4">
        <v>124</v>
      </c>
      <c r="O3" s="4">
        <v>232</v>
      </c>
      <c r="P3" s="4">
        <v>1104400</v>
      </c>
      <c r="Q3" s="4">
        <v>1966900</v>
      </c>
      <c r="R3" s="5">
        <v>-0.1298</v>
      </c>
      <c r="S3" s="4">
        <v>3137800</v>
      </c>
      <c r="V3" s="5">
        <v>0.11380000000000001</v>
      </c>
    </row>
    <row r="4" spans="1:22" x14ac:dyDescent="0.2">
      <c r="A4" s="16" t="s">
        <v>356</v>
      </c>
      <c r="B4" s="4">
        <v>0</v>
      </c>
      <c r="C4" s="4">
        <v>300</v>
      </c>
      <c r="D4" s="4">
        <v>-300</v>
      </c>
      <c r="E4" s="4">
        <v>-16461645</v>
      </c>
      <c r="L4" s="4">
        <v>733</v>
      </c>
      <c r="M4" s="4">
        <v>726</v>
      </c>
      <c r="N4" s="4">
        <v>168</v>
      </c>
      <c r="O4" s="4">
        <v>151</v>
      </c>
      <c r="P4" s="4">
        <v>1353000</v>
      </c>
      <c r="Q4" s="4">
        <v>1040400</v>
      </c>
      <c r="R4" s="5">
        <v>7.4000000000000003E-3</v>
      </c>
      <c r="S4" s="4">
        <v>2443700</v>
      </c>
      <c r="V4" s="5">
        <v>0.14119999999999999</v>
      </c>
    </row>
    <row r="5" spans="1:22" x14ac:dyDescent="0.2">
      <c r="A5" s="16" t="s">
        <v>355</v>
      </c>
      <c r="B5" s="4">
        <v>0</v>
      </c>
      <c r="C5" s="4">
        <v>100</v>
      </c>
      <c r="D5" s="4">
        <v>-100</v>
      </c>
      <c r="E5" s="4">
        <v>-5540968</v>
      </c>
      <c r="L5" s="4">
        <v>1286</v>
      </c>
      <c r="M5" s="4">
        <v>950</v>
      </c>
      <c r="N5" s="4">
        <v>221</v>
      </c>
      <c r="O5" s="4">
        <v>195</v>
      </c>
      <c r="P5" s="4">
        <v>1654200</v>
      </c>
      <c r="Q5" s="4">
        <v>1382700</v>
      </c>
      <c r="R5" s="5">
        <v>1.8799999999999997E-2</v>
      </c>
      <c r="S5" s="4">
        <v>3081500</v>
      </c>
      <c r="V5" s="5">
        <v>0.1167</v>
      </c>
    </row>
    <row r="6" spans="1:22" x14ac:dyDescent="0.2">
      <c r="A6" s="16" t="s">
        <v>354</v>
      </c>
      <c r="B6" s="4">
        <v>0</v>
      </c>
      <c r="C6" s="4">
        <v>100200</v>
      </c>
      <c r="D6" s="4">
        <v>-100200</v>
      </c>
      <c r="E6" s="4">
        <v>-5295771459</v>
      </c>
      <c r="L6" s="4">
        <v>503</v>
      </c>
      <c r="M6" s="4">
        <v>800</v>
      </c>
      <c r="N6" s="4">
        <v>98</v>
      </c>
      <c r="O6" s="4">
        <v>143</v>
      </c>
      <c r="P6" s="4">
        <v>1033700</v>
      </c>
      <c r="Q6" s="4">
        <v>1174900</v>
      </c>
      <c r="R6" s="5">
        <v>8.7599999999999997E-2</v>
      </c>
      <c r="S6" s="4">
        <v>2233200</v>
      </c>
      <c r="V6" s="5">
        <v>8.0600000000000005E-2</v>
      </c>
    </row>
    <row r="7" spans="1:22" x14ac:dyDescent="0.2">
      <c r="A7" s="16" t="s">
        <v>353</v>
      </c>
      <c r="B7" s="4">
        <v>0</v>
      </c>
      <c r="C7" s="4">
        <v>11700</v>
      </c>
      <c r="D7" s="4">
        <v>-11700</v>
      </c>
      <c r="E7" s="4">
        <v>-544194044</v>
      </c>
      <c r="L7" s="4">
        <v>728</v>
      </c>
      <c r="M7" s="4">
        <v>691</v>
      </c>
      <c r="N7" s="4">
        <v>159</v>
      </c>
      <c r="O7" s="4">
        <v>137</v>
      </c>
      <c r="P7" s="4">
        <v>1662800</v>
      </c>
      <c r="Q7" s="4">
        <v>1471500</v>
      </c>
      <c r="R7" s="5">
        <v>9.1199999999999989E-2</v>
      </c>
      <c r="S7" s="4">
        <v>3169400</v>
      </c>
      <c r="V7" s="5">
        <v>0.13140000000000002</v>
      </c>
    </row>
    <row r="8" spans="1:22" x14ac:dyDescent="0.2">
      <c r="A8" s="16" t="s">
        <v>352</v>
      </c>
      <c r="B8" s="4">
        <v>0</v>
      </c>
      <c r="C8" s="4">
        <v>10000</v>
      </c>
      <c r="D8" s="4">
        <v>-10000</v>
      </c>
      <c r="E8" s="4">
        <v>-444408183</v>
      </c>
      <c r="L8" s="4">
        <v>493</v>
      </c>
      <c r="M8" s="4">
        <v>524</v>
      </c>
      <c r="N8" s="4">
        <v>99</v>
      </c>
      <c r="O8" s="4">
        <v>112</v>
      </c>
      <c r="P8" s="4">
        <v>1094600</v>
      </c>
      <c r="Q8" s="4">
        <v>1007100</v>
      </c>
      <c r="R8" s="5">
        <v>1.8100000000000002E-2</v>
      </c>
      <c r="S8" s="4">
        <v>2121600</v>
      </c>
      <c r="V8" s="5">
        <v>5.0300000000000004E-2</v>
      </c>
    </row>
    <row r="9" spans="1:22" x14ac:dyDescent="0.2">
      <c r="A9" s="16" t="s">
        <v>351</v>
      </c>
      <c r="B9" s="4">
        <v>0</v>
      </c>
      <c r="C9" s="4">
        <v>2000</v>
      </c>
      <c r="D9" s="4">
        <v>-2000</v>
      </c>
      <c r="E9" s="4">
        <v>-86451320</v>
      </c>
      <c r="L9" s="4">
        <v>754</v>
      </c>
      <c r="M9" s="4">
        <v>692</v>
      </c>
      <c r="N9" s="4">
        <v>186</v>
      </c>
      <c r="O9" s="4">
        <v>112</v>
      </c>
      <c r="P9" s="4">
        <v>1651300</v>
      </c>
      <c r="Q9" s="4">
        <v>1173100</v>
      </c>
      <c r="R9" s="5">
        <v>5.2400000000000002E-2</v>
      </c>
      <c r="S9" s="4">
        <v>2851900</v>
      </c>
      <c r="V9" s="5">
        <v>6.3E-2</v>
      </c>
    </row>
    <row r="10" spans="1:22" x14ac:dyDescent="0.2">
      <c r="A10" s="16" t="s">
        <v>350</v>
      </c>
      <c r="B10" s="4">
        <v>0</v>
      </c>
      <c r="C10" s="4">
        <v>400</v>
      </c>
      <c r="D10" s="4">
        <v>-400</v>
      </c>
      <c r="E10" s="4">
        <v>-16701583</v>
      </c>
      <c r="L10" s="4">
        <v>466</v>
      </c>
      <c r="M10" s="4">
        <v>578</v>
      </c>
      <c r="N10" s="4">
        <v>84</v>
      </c>
      <c r="O10" s="4">
        <v>76</v>
      </c>
      <c r="P10" s="4">
        <v>981700</v>
      </c>
      <c r="Q10" s="4">
        <v>949100</v>
      </c>
      <c r="R10" s="5">
        <v>0.05</v>
      </c>
      <c r="S10" s="4">
        <v>1935000</v>
      </c>
      <c r="V10" s="5">
        <v>5.67E-2</v>
      </c>
    </row>
    <row r="11" spans="1:22" x14ac:dyDescent="0.2">
      <c r="A11" s="16" t="s">
        <v>349</v>
      </c>
      <c r="B11" s="4">
        <v>0</v>
      </c>
      <c r="C11" s="4">
        <v>4000</v>
      </c>
      <c r="D11" s="4">
        <v>-4000</v>
      </c>
      <c r="E11" s="4">
        <v>-155830001</v>
      </c>
      <c r="L11" s="4">
        <v>961</v>
      </c>
      <c r="M11" s="4">
        <v>820</v>
      </c>
      <c r="N11" s="4">
        <v>205</v>
      </c>
      <c r="O11" s="4">
        <v>128</v>
      </c>
      <c r="P11" s="4">
        <v>2233700</v>
      </c>
      <c r="Q11" s="4">
        <v>1643300</v>
      </c>
      <c r="R11" s="5">
        <v>7.8200000000000006E-2</v>
      </c>
      <c r="S11" s="4">
        <v>3886600</v>
      </c>
      <c r="V11" s="5">
        <v>8.6300000000000002E-2</v>
      </c>
    </row>
    <row r="12" spans="1:22" x14ac:dyDescent="0.2">
      <c r="L12" s="4">
        <v>298</v>
      </c>
      <c r="M12" s="4">
        <v>273</v>
      </c>
      <c r="N12" s="4">
        <v>38</v>
      </c>
      <c r="O12" s="4">
        <v>32</v>
      </c>
      <c r="P12" s="4">
        <v>398400</v>
      </c>
      <c r="Q12" s="4">
        <v>299700</v>
      </c>
      <c r="R12" s="5">
        <v>3.3500000000000002E-2</v>
      </c>
      <c r="S12" s="4">
        <v>712200</v>
      </c>
      <c r="V12" s="5">
        <v>5.3499999999999999E-2</v>
      </c>
    </row>
    <row r="13" spans="1:22" x14ac:dyDescent="0.2">
      <c r="L13" s="4">
        <v>400</v>
      </c>
      <c r="M13" s="4">
        <v>325</v>
      </c>
      <c r="N13" s="4">
        <v>32</v>
      </c>
      <c r="O13" s="4">
        <v>78</v>
      </c>
      <c r="P13" s="4">
        <v>461600</v>
      </c>
      <c r="Q13" s="4">
        <v>658000</v>
      </c>
    </row>
    <row r="14" spans="1:22" x14ac:dyDescent="0.2">
      <c r="A14" s="16" t="s">
        <v>340</v>
      </c>
      <c r="B14" s="4">
        <v>0</v>
      </c>
      <c r="C14" s="4">
        <v>3000</v>
      </c>
      <c r="D14" s="4">
        <v>-3000</v>
      </c>
      <c r="E14" s="4">
        <v>-111200977</v>
      </c>
      <c r="L14" s="4">
        <v>337</v>
      </c>
      <c r="M14" s="4">
        <v>331</v>
      </c>
      <c r="N14" s="4">
        <v>33</v>
      </c>
      <c r="O14" s="4">
        <v>52</v>
      </c>
      <c r="P14" s="4">
        <v>366700</v>
      </c>
      <c r="Q14" s="4">
        <v>597200</v>
      </c>
      <c r="R14" s="5">
        <v>-2.7000000000000001E-3</v>
      </c>
      <c r="S14" s="4">
        <v>972500</v>
      </c>
      <c r="V14" s="5">
        <v>3.44E-2</v>
      </c>
    </row>
    <row r="15" spans="1:22" x14ac:dyDescent="0.2">
      <c r="A15" s="16" t="s">
        <v>339</v>
      </c>
      <c r="B15" s="4">
        <v>0</v>
      </c>
      <c r="C15" s="4">
        <v>200</v>
      </c>
      <c r="D15" s="4">
        <v>-200</v>
      </c>
      <c r="E15" s="4">
        <v>-7322339</v>
      </c>
      <c r="L15" s="4">
        <v>404</v>
      </c>
      <c r="M15" s="4">
        <v>434</v>
      </c>
      <c r="N15" s="4">
        <v>71</v>
      </c>
      <c r="O15" s="4">
        <v>49</v>
      </c>
      <c r="P15" s="4">
        <v>683800</v>
      </c>
      <c r="Q15" s="4">
        <v>538900</v>
      </c>
      <c r="R15" s="5">
        <v>3.3599999999999998E-2</v>
      </c>
      <c r="S15" s="4">
        <v>1233900</v>
      </c>
      <c r="V15" s="5">
        <v>4.0300000000000002E-2</v>
      </c>
    </row>
    <row r="16" spans="1:22" x14ac:dyDescent="0.2">
      <c r="L16" s="4">
        <v>385</v>
      </c>
      <c r="M16" s="4">
        <v>277</v>
      </c>
      <c r="N16" s="4">
        <v>31</v>
      </c>
      <c r="O16" s="4">
        <v>41</v>
      </c>
      <c r="P16" s="4">
        <v>357100</v>
      </c>
      <c r="Q16" s="4">
        <v>484400</v>
      </c>
    </row>
    <row r="17" spans="1:22" x14ac:dyDescent="0.2">
      <c r="L17" s="4">
        <v>334</v>
      </c>
      <c r="M17" s="4">
        <v>267</v>
      </c>
      <c r="N17" s="4">
        <v>38</v>
      </c>
      <c r="O17" s="4">
        <v>52</v>
      </c>
      <c r="P17" s="4">
        <v>395500</v>
      </c>
      <c r="Q17" s="4">
        <v>472900</v>
      </c>
    </row>
    <row r="18" spans="1:22" x14ac:dyDescent="0.2">
      <c r="L18" s="4">
        <v>961</v>
      </c>
      <c r="M18" s="4">
        <v>657</v>
      </c>
      <c r="N18" s="4">
        <v>104</v>
      </c>
      <c r="O18" s="4">
        <v>149</v>
      </c>
      <c r="P18" s="4">
        <v>1276600</v>
      </c>
      <c r="Q18" s="4">
        <v>1541000</v>
      </c>
    </row>
    <row r="19" spans="1:22" x14ac:dyDescent="0.2">
      <c r="A19" s="16" t="s">
        <v>335</v>
      </c>
      <c r="B19" s="4">
        <v>0</v>
      </c>
      <c r="C19" s="4">
        <v>5000</v>
      </c>
      <c r="D19" s="4">
        <v>-5000</v>
      </c>
      <c r="E19" s="4">
        <v>-188289597</v>
      </c>
      <c r="L19" s="4">
        <v>512</v>
      </c>
      <c r="M19" s="4">
        <v>542</v>
      </c>
      <c r="N19" s="4">
        <v>70</v>
      </c>
      <c r="O19" s="4">
        <v>108</v>
      </c>
      <c r="P19" s="4">
        <v>663800</v>
      </c>
      <c r="Q19" s="4">
        <v>1261200</v>
      </c>
      <c r="R19" s="5">
        <v>-2.12E-2</v>
      </c>
      <c r="S19" s="4">
        <v>1935100</v>
      </c>
      <c r="V19" s="5">
        <v>3.6499999999999998E-2</v>
      </c>
    </row>
    <row r="20" spans="1:22" x14ac:dyDescent="0.2">
      <c r="A20" s="16" t="s">
        <v>334</v>
      </c>
      <c r="B20" s="4">
        <v>0</v>
      </c>
      <c r="C20" s="4">
        <v>5200</v>
      </c>
      <c r="D20" s="4">
        <v>-5200</v>
      </c>
      <c r="E20" s="4">
        <v>-199685129</v>
      </c>
      <c r="L20" s="4">
        <v>636</v>
      </c>
      <c r="M20" s="4">
        <v>475</v>
      </c>
      <c r="N20" s="4">
        <v>86</v>
      </c>
      <c r="O20" s="4">
        <v>114</v>
      </c>
      <c r="P20" s="4">
        <v>831300</v>
      </c>
      <c r="Q20" s="4">
        <v>1280100</v>
      </c>
      <c r="R20" s="5">
        <v>-1.8200000000000001E-2</v>
      </c>
      <c r="S20" s="4">
        <v>2128900</v>
      </c>
      <c r="V20" s="5">
        <v>4.3200000000000002E-2</v>
      </c>
    </row>
    <row r="21" spans="1:22" x14ac:dyDescent="0.2">
      <c r="A21" s="16" t="s">
        <v>333</v>
      </c>
      <c r="B21" s="4">
        <v>0</v>
      </c>
      <c r="C21" s="4">
        <v>10000</v>
      </c>
      <c r="D21" s="4">
        <v>-10000</v>
      </c>
      <c r="E21" s="4">
        <v>-390393338</v>
      </c>
      <c r="L21" s="4">
        <v>803</v>
      </c>
      <c r="M21" s="4">
        <v>547</v>
      </c>
      <c r="N21" s="4">
        <v>105</v>
      </c>
      <c r="O21" s="4">
        <v>144</v>
      </c>
      <c r="P21" s="4">
        <v>1050400</v>
      </c>
      <c r="Q21" s="4">
        <v>1522500</v>
      </c>
      <c r="R21" s="5">
        <v>-1.2699999999999999E-2</v>
      </c>
      <c r="S21" s="4">
        <v>2584800</v>
      </c>
      <c r="V21" s="5">
        <v>3.9900000000000005E-2</v>
      </c>
    </row>
    <row r="22" spans="1:22" x14ac:dyDescent="0.2">
      <c r="A22" s="16" t="s">
        <v>332</v>
      </c>
      <c r="B22" s="4">
        <v>0</v>
      </c>
      <c r="C22" s="4">
        <v>41400</v>
      </c>
      <c r="D22" s="4">
        <v>-41400</v>
      </c>
      <c r="E22" s="4">
        <v>-1648100733</v>
      </c>
      <c r="L22" s="4">
        <v>847</v>
      </c>
      <c r="M22" s="4">
        <v>571</v>
      </c>
      <c r="N22" s="4">
        <v>174</v>
      </c>
      <c r="O22" s="4">
        <v>124</v>
      </c>
      <c r="P22" s="4">
        <v>1723200</v>
      </c>
      <c r="Q22" s="4">
        <v>1243300</v>
      </c>
      <c r="R22" s="5">
        <v>2.86E-2</v>
      </c>
      <c r="S22" s="4">
        <v>2980500</v>
      </c>
      <c r="V22" s="5">
        <v>5.4100000000000002E-2</v>
      </c>
    </row>
    <row r="23" spans="1:22" x14ac:dyDescent="0.2">
      <c r="A23" s="16" t="s">
        <v>331</v>
      </c>
      <c r="B23" s="4">
        <v>0</v>
      </c>
      <c r="C23" s="4">
        <v>13600</v>
      </c>
      <c r="D23" s="4">
        <v>-13600</v>
      </c>
      <c r="E23" s="4">
        <v>-518773666</v>
      </c>
      <c r="L23" s="4">
        <v>493</v>
      </c>
      <c r="M23" s="4">
        <v>603</v>
      </c>
      <c r="N23" s="4">
        <v>105</v>
      </c>
      <c r="O23" s="4">
        <v>75</v>
      </c>
      <c r="P23" s="4">
        <v>1177300</v>
      </c>
      <c r="Q23" s="4">
        <v>891600</v>
      </c>
      <c r="R23" s="5">
        <v>6.6500000000000004E-2</v>
      </c>
      <c r="S23" s="4">
        <v>2094300</v>
      </c>
      <c r="V23" s="5">
        <v>8.9099999999999999E-2</v>
      </c>
    </row>
    <row r="24" spans="1:22" x14ac:dyDescent="0.2">
      <c r="L24" s="4">
        <v>695</v>
      </c>
      <c r="M24" s="4">
        <v>543</v>
      </c>
      <c r="N24" s="4">
        <v>82</v>
      </c>
      <c r="O24" s="4">
        <v>117</v>
      </c>
      <c r="P24" s="4">
        <v>953200</v>
      </c>
      <c r="Q24" s="4">
        <v>1449700</v>
      </c>
    </row>
    <row r="25" spans="1:22" x14ac:dyDescent="0.2">
      <c r="G25" s="4">
        <v>0</v>
      </c>
      <c r="H25" s="4">
        <v>0</v>
      </c>
      <c r="I25" s="4">
        <v>0</v>
      </c>
      <c r="J25" s="4">
        <v>-5642850000</v>
      </c>
      <c r="L25" s="4">
        <v>644</v>
      </c>
      <c r="M25" s="4">
        <v>469</v>
      </c>
      <c r="N25" s="4">
        <v>92</v>
      </c>
      <c r="O25" s="4">
        <v>118</v>
      </c>
      <c r="P25" s="4">
        <v>945300</v>
      </c>
      <c r="Q25" s="4">
        <v>1333100</v>
      </c>
    </row>
    <row r="26" spans="1:22" x14ac:dyDescent="0.2">
      <c r="A26" s="16" t="s">
        <v>328</v>
      </c>
      <c r="B26" s="4">
        <v>0</v>
      </c>
      <c r="C26" s="4">
        <v>125650</v>
      </c>
      <c r="D26" s="4">
        <v>-125650</v>
      </c>
      <c r="E26" s="4">
        <v>-4885182781</v>
      </c>
      <c r="G26" s="4">
        <v>0</v>
      </c>
      <c r="H26" s="4">
        <v>0</v>
      </c>
      <c r="I26" s="4">
        <v>0</v>
      </c>
      <c r="J26" s="4">
        <v>-3958500000</v>
      </c>
      <c r="L26" s="4">
        <v>1081</v>
      </c>
      <c r="M26" s="4">
        <v>589</v>
      </c>
      <c r="N26" s="4">
        <v>137</v>
      </c>
      <c r="O26" s="4">
        <v>131</v>
      </c>
      <c r="P26" s="4">
        <v>1508900</v>
      </c>
      <c r="Q26" s="4">
        <v>1373500</v>
      </c>
      <c r="R26" s="5">
        <v>2.5999999999999999E-3</v>
      </c>
      <c r="S26" s="4">
        <v>2906800</v>
      </c>
      <c r="V26" s="5">
        <v>7.4099999999999999E-2</v>
      </c>
    </row>
    <row r="27" spans="1:22" x14ac:dyDescent="0.2">
      <c r="L27" s="4">
        <v>730</v>
      </c>
      <c r="M27" s="4">
        <v>523</v>
      </c>
      <c r="N27" s="4">
        <v>107</v>
      </c>
      <c r="O27" s="4">
        <v>86</v>
      </c>
      <c r="P27" s="4">
        <v>1373400</v>
      </c>
      <c r="Q27" s="4">
        <v>871400</v>
      </c>
    </row>
    <row r="28" spans="1:22" x14ac:dyDescent="0.2">
      <c r="L28" s="4">
        <v>534</v>
      </c>
      <c r="M28" s="4">
        <v>428</v>
      </c>
      <c r="N28" s="4">
        <v>113</v>
      </c>
      <c r="O28" s="4">
        <v>96</v>
      </c>
      <c r="P28" s="4">
        <v>1142200</v>
      </c>
      <c r="Q28" s="4">
        <v>981300</v>
      </c>
    </row>
    <row r="29" spans="1:22" x14ac:dyDescent="0.2">
      <c r="A29" s="16" t="s">
        <v>325</v>
      </c>
      <c r="B29" s="4">
        <v>0</v>
      </c>
      <c r="C29" s="4">
        <v>100</v>
      </c>
      <c r="D29" s="4">
        <v>-100</v>
      </c>
      <c r="E29" s="4">
        <v>-3386320</v>
      </c>
      <c r="L29" s="4">
        <v>404</v>
      </c>
      <c r="M29" s="4">
        <v>336</v>
      </c>
      <c r="N29" s="4">
        <v>67</v>
      </c>
      <c r="O29" s="4">
        <v>68</v>
      </c>
      <c r="P29" s="4">
        <v>756400</v>
      </c>
      <c r="Q29" s="4">
        <v>668600</v>
      </c>
      <c r="R29" s="5">
        <v>3.6499999999999998E-2</v>
      </c>
      <c r="S29" s="4">
        <v>1432300</v>
      </c>
      <c r="V29" s="5">
        <v>4.0899999999999999E-2</v>
      </c>
    </row>
    <row r="30" spans="1:22" x14ac:dyDescent="0.2">
      <c r="L30" s="4">
        <v>298</v>
      </c>
      <c r="M30" s="4">
        <v>299</v>
      </c>
      <c r="N30" s="4">
        <v>57</v>
      </c>
      <c r="O30" s="4">
        <v>59</v>
      </c>
      <c r="P30" s="4">
        <v>672800</v>
      </c>
      <c r="Q30" s="4">
        <v>690000</v>
      </c>
    </row>
    <row r="31" spans="1:22" x14ac:dyDescent="0.2">
      <c r="A31" s="16" t="s">
        <v>323</v>
      </c>
      <c r="B31" s="4">
        <v>0</v>
      </c>
      <c r="C31" s="4">
        <v>13500</v>
      </c>
      <c r="D31" s="4">
        <v>-13500</v>
      </c>
      <c r="E31" s="4">
        <v>-439423042</v>
      </c>
      <c r="L31" s="4">
        <v>367</v>
      </c>
      <c r="M31" s="4">
        <v>343</v>
      </c>
      <c r="N31" s="4">
        <v>59</v>
      </c>
      <c r="O31" s="4">
        <v>55</v>
      </c>
      <c r="P31" s="4">
        <v>640500</v>
      </c>
      <c r="Q31" s="4">
        <v>720100</v>
      </c>
      <c r="R31" s="5">
        <v>6.1999999999999998E-3</v>
      </c>
      <c r="S31" s="4">
        <v>1379000</v>
      </c>
      <c r="V31" s="5">
        <v>3.9100000000000003E-2</v>
      </c>
    </row>
    <row r="32" spans="1:22" x14ac:dyDescent="0.2">
      <c r="A32" s="16" t="s">
        <v>322</v>
      </c>
      <c r="B32" s="4">
        <v>0</v>
      </c>
      <c r="C32" s="4">
        <v>100</v>
      </c>
      <c r="D32" s="4">
        <v>-100</v>
      </c>
      <c r="E32" s="4">
        <v>-3178572</v>
      </c>
      <c r="L32" s="4">
        <v>397</v>
      </c>
      <c r="M32" s="4">
        <v>466</v>
      </c>
      <c r="N32" s="4">
        <v>80</v>
      </c>
      <c r="O32" s="4">
        <v>71</v>
      </c>
      <c r="P32" s="4">
        <v>1067500</v>
      </c>
      <c r="Q32" s="4">
        <v>882700</v>
      </c>
      <c r="R32" s="5">
        <v>7.3099999999999998E-2</v>
      </c>
      <c r="S32" s="4">
        <v>1963000</v>
      </c>
      <c r="V32" s="5">
        <v>9.4899999999999998E-2</v>
      </c>
    </row>
    <row r="33" spans="1:22" x14ac:dyDescent="0.2">
      <c r="L33" s="4">
        <v>220</v>
      </c>
      <c r="M33" s="4">
        <v>217</v>
      </c>
      <c r="N33" s="4">
        <v>46</v>
      </c>
      <c r="O33" s="4">
        <v>40</v>
      </c>
      <c r="P33" s="4">
        <v>649600</v>
      </c>
      <c r="Q33" s="4">
        <v>492100</v>
      </c>
    </row>
    <row r="34" spans="1:22" x14ac:dyDescent="0.2">
      <c r="A34" s="16" t="s">
        <v>320</v>
      </c>
      <c r="B34" s="4">
        <v>0</v>
      </c>
      <c r="C34" s="4">
        <v>0</v>
      </c>
      <c r="D34" s="4">
        <v>0</v>
      </c>
      <c r="E34" s="4">
        <v>0</v>
      </c>
      <c r="L34" s="4">
        <v>282</v>
      </c>
      <c r="M34" s="4">
        <v>416</v>
      </c>
      <c r="N34" s="4">
        <v>53</v>
      </c>
      <c r="O34" s="4">
        <v>71</v>
      </c>
      <c r="P34" s="4">
        <v>755700</v>
      </c>
      <c r="Q34" s="4">
        <v>933900</v>
      </c>
      <c r="R34" s="5">
        <v>0</v>
      </c>
      <c r="S34" s="4">
        <v>1702500</v>
      </c>
      <c r="V34" s="5">
        <v>5.6900000000000006E-2</v>
      </c>
    </row>
    <row r="35" spans="1:22" x14ac:dyDescent="0.2">
      <c r="A35" s="16" t="s">
        <v>319</v>
      </c>
      <c r="B35" s="4">
        <v>0</v>
      </c>
      <c r="C35" s="4">
        <v>0</v>
      </c>
      <c r="D35" s="4">
        <v>0</v>
      </c>
      <c r="E35" s="4">
        <v>0</v>
      </c>
      <c r="L35" s="4">
        <v>140</v>
      </c>
      <c r="M35" s="4">
        <v>185</v>
      </c>
      <c r="N35" s="4">
        <v>29</v>
      </c>
      <c r="O35" s="4">
        <v>32</v>
      </c>
      <c r="P35" s="4">
        <v>346900</v>
      </c>
      <c r="Q35" s="4">
        <v>409500</v>
      </c>
      <c r="R35" s="5">
        <v>1.4199999999999999E-2</v>
      </c>
      <c r="S35" s="4">
        <v>759900</v>
      </c>
      <c r="V35" s="5">
        <v>2.4199999999999999E-2</v>
      </c>
    </row>
    <row r="36" spans="1:22" x14ac:dyDescent="0.2">
      <c r="A36" s="16" t="s">
        <v>318</v>
      </c>
      <c r="B36" s="4">
        <v>0</v>
      </c>
      <c r="C36" s="4">
        <v>15000</v>
      </c>
      <c r="D36" s="4">
        <v>-15000</v>
      </c>
      <c r="E36" s="4">
        <v>-425790709</v>
      </c>
      <c r="L36" s="4">
        <v>144</v>
      </c>
      <c r="M36" s="4">
        <v>188</v>
      </c>
      <c r="N36" s="4">
        <v>17</v>
      </c>
      <c r="O36" s="4">
        <v>27</v>
      </c>
      <c r="P36" s="4">
        <v>209500</v>
      </c>
      <c r="Q36" s="4">
        <v>433700</v>
      </c>
      <c r="R36" s="5">
        <v>-1.7600000000000001E-2</v>
      </c>
      <c r="S36" s="4">
        <v>643600</v>
      </c>
      <c r="V36" s="5">
        <v>3.1200000000000002E-2</v>
      </c>
    </row>
    <row r="37" spans="1:22" x14ac:dyDescent="0.2">
      <c r="A37" s="16" t="s">
        <v>317</v>
      </c>
      <c r="B37" s="4">
        <v>0</v>
      </c>
      <c r="C37" s="4">
        <v>0</v>
      </c>
      <c r="D37" s="4">
        <v>0</v>
      </c>
      <c r="E37" s="4">
        <v>0</v>
      </c>
      <c r="G37" s="4">
        <v>0</v>
      </c>
      <c r="H37" s="4">
        <v>0</v>
      </c>
      <c r="I37" s="4">
        <v>0</v>
      </c>
      <c r="J37" s="4">
        <v>2875000000</v>
      </c>
      <c r="L37" s="4">
        <v>233</v>
      </c>
      <c r="M37" s="4">
        <v>376</v>
      </c>
      <c r="N37" s="4">
        <v>53</v>
      </c>
      <c r="O37" s="4">
        <v>65</v>
      </c>
      <c r="P37" s="4">
        <v>682900</v>
      </c>
      <c r="Q37" s="4">
        <v>923900</v>
      </c>
      <c r="R37" s="5">
        <v>2.86E-2</v>
      </c>
      <c r="S37" s="4">
        <v>1606900</v>
      </c>
      <c r="V37" s="5">
        <v>4.1100000000000005E-2</v>
      </c>
    </row>
    <row r="38" spans="1:22" x14ac:dyDescent="0.2">
      <c r="A38" s="16" t="s">
        <v>316</v>
      </c>
      <c r="B38" s="4">
        <v>0</v>
      </c>
      <c r="C38" s="4">
        <v>0</v>
      </c>
      <c r="D38" s="4">
        <v>0</v>
      </c>
      <c r="E38" s="4">
        <v>0</v>
      </c>
      <c r="L38" s="4">
        <v>177</v>
      </c>
      <c r="M38" s="4">
        <v>168</v>
      </c>
      <c r="N38" s="4">
        <v>27</v>
      </c>
      <c r="O38" s="4">
        <v>32</v>
      </c>
      <c r="P38" s="4">
        <v>380100</v>
      </c>
      <c r="Q38" s="4">
        <v>365900</v>
      </c>
      <c r="R38" s="5">
        <v>1.8200000000000001E-2</v>
      </c>
      <c r="S38" s="4">
        <v>749900</v>
      </c>
      <c r="V38" s="5">
        <v>2.1400000000000002E-2</v>
      </c>
    </row>
    <row r="39" spans="1:22" x14ac:dyDescent="0.2">
      <c r="A39" s="16" t="s">
        <v>315</v>
      </c>
      <c r="B39" s="4">
        <v>0</v>
      </c>
      <c r="C39" s="4">
        <v>0</v>
      </c>
      <c r="D39" s="4">
        <v>0</v>
      </c>
      <c r="E39" s="4">
        <v>0</v>
      </c>
      <c r="L39" s="4">
        <v>171</v>
      </c>
      <c r="M39" s="4">
        <v>124</v>
      </c>
      <c r="N39" s="4">
        <v>13</v>
      </c>
      <c r="O39" s="4">
        <v>30</v>
      </c>
      <c r="P39" s="4">
        <v>205800</v>
      </c>
      <c r="Q39" s="4">
        <v>328000</v>
      </c>
      <c r="R39" s="5">
        <v>-3.5999999999999999E-3</v>
      </c>
      <c r="S39" s="4">
        <v>534500</v>
      </c>
      <c r="V39" s="5">
        <v>1.4499999999999999E-2</v>
      </c>
    </row>
    <row r="40" spans="1:22" x14ac:dyDescent="0.2">
      <c r="A40" s="16" t="s">
        <v>314</v>
      </c>
      <c r="B40" s="4">
        <v>0</v>
      </c>
      <c r="C40" s="4">
        <v>0</v>
      </c>
      <c r="D40" s="4">
        <v>0</v>
      </c>
      <c r="E40" s="4">
        <v>0</v>
      </c>
      <c r="L40" s="4">
        <v>106</v>
      </c>
      <c r="M40" s="4">
        <v>102</v>
      </c>
      <c r="N40" s="4">
        <v>12</v>
      </c>
      <c r="O40" s="4">
        <v>22</v>
      </c>
      <c r="P40" s="4">
        <v>163600</v>
      </c>
      <c r="Q40" s="4">
        <v>340600</v>
      </c>
      <c r="R40" s="5">
        <v>3.7000000000000002E-3</v>
      </c>
      <c r="S40" s="4">
        <v>509400</v>
      </c>
      <c r="V40" s="5">
        <v>1.09E-2</v>
      </c>
    </row>
    <row r="41" spans="1:22" x14ac:dyDescent="0.2">
      <c r="A41" s="16" t="s">
        <v>310</v>
      </c>
      <c r="B41" s="4">
        <v>0</v>
      </c>
      <c r="C41" s="4">
        <v>0</v>
      </c>
      <c r="D41" s="4">
        <v>0</v>
      </c>
      <c r="E41" s="4">
        <v>0</v>
      </c>
      <c r="L41" s="4">
        <v>162</v>
      </c>
      <c r="M41" s="4">
        <v>124</v>
      </c>
      <c r="N41" s="4">
        <v>20</v>
      </c>
      <c r="O41" s="4">
        <v>19</v>
      </c>
      <c r="P41" s="4">
        <v>250300</v>
      </c>
      <c r="Q41" s="4">
        <v>255300</v>
      </c>
      <c r="R41" s="5">
        <v>-7.1999999999999998E-3</v>
      </c>
      <c r="S41" s="4">
        <v>505600</v>
      </c>
      <c r="V41" s="5">
        <v>1.44E-2</v>
      </c>
    </row>
    <row r="42" spans="1:22" x14ac:dyDescent="0.2">
      <c r="A42" s="16" t="s">
        <v>309</v>
      </c>
      <c r="B42" s="4">
        <v>0</v>
      </c>
      <c r="C42" s="4">
        <v>0</v>
      </c>
      <c r="D42" s="4">
        <v>0</v>
      </c>
      <c r="E42" s="4">
        <v>0</v>
      </c>
      <c r="G42" s="4">
        <v>0</v>
      </c>
      <c r="H42" s="4">
        <v>0</v>
      </c>
      <c r="I42" s="4">
        <v>0</v>
      </c>
      <c r="J42" s="4">
        <v>1108000000</v>
      </c>
      <c r="L42" s="4">
        <v>74</v>
      </c>
      <c r="M42" s="4">
        <v>118</v>
      </c>
      <c r="N42" s="4">
        <v>11</v>
      </c>
      <c r="O42" s="4">
        <v>26</v>
      </c>
      <c r="P42" s="4">
        <v>182900</v>
      </c>
      <c r="Q42" s="4">
        <v>286000</v>
      </c>
      <c r="R42" s="5">
        <v>0</v>
      </c>
      <c r="S42" s="4">
        <v>470500</v>
      </c>
      <c r="V42" s="5">
        <v>1.43E-2</v>
      </c>
    </row>
    <row r="43" spans="1:22" x14ac:dyDescent="0.2">
      <c r="A43" s="16" t="s">
        <v>306</v>
      </c>
      <c r="B43" s="4">
        <v>0</v>
      </c>
      <c r="C43" s="4">
        <v>60</v>
      </c>
      <c r="D43" s="4">
        <v>-60</v>
      </c>
      <c r="E43" s="4">
        <v>-1648827</v>
      </c>
      <c r="L43" s="4">
        <v>234</v>
      </c>
      <c r="M43" s="4">
        <v>180</v>
      </c>
      <c r="N43" s="4">
        <v>29</v>
      </c>
      <c r="O43" s="4">
        <v>48</v>
      </c>
      <c r="P43" s="4">
        <v>434200</v>
      </c>
      <c r="Q43" s="4">
        <v>546600</v>
      </c>
      <c r="R43" s="5">
        <v>3.7000000000000002E-3</v>
      </c>
      <c r="S43" s="4">
        <v>982800</v>
      </c>
      <c r="V43" s="5">
        <v>1.4499999999999999E-2</v>
      </c>
    </row>
    <row r="44" spans="1:22" x14ac:dyDescent="0.2">
      <c r="A44" s="16" t="s">
        <v>305</v>
      </c>
      <c r="B44" s="4">
        <v>0</v>
      </c>
      <c r="C44" s="4">
        <v>0</v>
      </c>
      <c r="D44" s="4">
        <v>0</v>
      </c>
      <c r="E44" s="4">
        <v>0</v>
      </c>
      <c r="L44" s="4">
        <v>181</v>
      </c>
      <c r="M44" s="4">
        <v>166</v>
      </c>
      <c r="N44" s="4">
        <v>22</v>
      </c>
      <c r="O44" s="4">
        <v>40</v>
      </c>
      <c r="P44" s="4">
        <v>302300</v>
      </c>
      <c r="Q44" s="4">
        <v>557200</v>
      </c>
      <c r="R44" s="5">
        <v>-1.8100000000000002E-2</v>
      </c>
      <c r="S44" s="4">
        <v>874900</v>
      </c>
      <c r="V44" s="5">
        <v>2.8199999999999999E-2</v>
      </c>
    </row>
    <row r="45" spans="1:22" x14ac:dyDescent="0.2">
      <c r="A45" s="16" t="s">
        <v>304</v>
      </c>
      <c r="B45" s="4">
        <v>0</v>
      </c>
      <c r="C45" s="4">
        <v>0</v>
      </c>
      <c r="D45" s="4">
        <v>0</v>
      </c>
      <c r="E45" s="4">
        <v>0</v>
      </c>
      <c r="L45" s="4">
        <v>245</v>
      </c>
      <c r="M45" s="4">
        <v>206</v>
      </c>
      <c r="N45" s="4">
        <v>53</v>
      </c>
      <c r="O45" s="4">
        <v>31</v>
      </c>
      <c r="P45" s="4">
        <v>609200</v>
      </c>
      <c r="Q45" s="4">
        <v>418400</v>
      </c>
      <c r="R45" s="5">
        <v>1.4499999999999999E-2</v>
      </c>
      <c r="S45" s="4">
        <v>1033100</v>
      </c>
      <c r="V45" s="5">
        <v>3.85E-2</v>
      </c>
    </row>
    <row r="46" spans="1:22" x14ac:dyDescent="0.2">
      <c r="A46" s="16" t="s">
        <v>303</v>
      </c>
      <c r="B46" s="4">
        <v>0</v>
      </c>
      <c r="C46" s="4">
        <v>9500</v>
      </c>
      <c r="D46" s="4">
        <v>-9500</v>
      </c>
      <c r="E46" s="4">
        <v>-263660124</v>
      </c>
      <c r="L46" s="4">
        <v>489</v>
      </c>
      <c r="M46" s="4">
        <v>391</v>
      </c>
      <c r="N46" s="4">
        <v>106</v>
      </c>
      <c r="O46" s="4">
        <v>91</v>
      </c>
      <c r="P46" s="4">
        <v>1340100</v>
      </c>
      <c r="Q46" s="4">
        <v>1089300</v>
      </c>
      <c r="R46" s="5">
        <v>2.98E-2</v>
      </c>
      <c r="S46" s="4">
        <v>2434200</v>
      </c>
      <c r="V46" s="5">
        <v>4.2500000000000003E-2</v>
      </c>
    </row>
    <row r="47" spans="1:22" x14ac:dyDescent="0.2">
      <c r="A47" s="16" t="s">
        <v>299</v>
      </c>
      <c r="B47" s="4">
        <v>0</v>
      </c>
      <c r="C47" s="4">
        <v>20000</v>
      </c>
      <c r="D47" s="4">
        <v>-20000</v>
      </c>
      <c r="E47" s="4">
        <v>-537514178</v>
      </c>
      <c r="L47" s="4">
        <v>101</v>
      </c>
      <c r="M47" s="4">
        <v>105</v>
      </c>
      <c r="N47" s="4">
        <v>11</v>
      </c>
      <c r="O47" s="4">
        <v>19</v>
      </c>
      <c r="P47" s="4">
        <v>111500</v>
      </c>
      <c r="Q47" s="4">
        <v>197700</v>
      </c>
      <c r="R47" s="5">
        <v>-3.7000000000000002E-3</v>
      </c>
      <c r="S47" s="4">
        <v>317400</v>
      </c>
      <c r="V47" s="5">
        <v>3.9599999999999996E-2</v>
      </c>
    </row>
    <row r="48" spans="1:22" x14ac:dyDescent="0.2">
      <c r="A48" s="16" t="s">
        <v>298</v>
      </c>
      <c r="B48" s="4">
        <v>0</v>
      </c>
      <c r="C48" s="4">
        <v>0</v>
      </c>
      <c r="D48" s="4">
        <v>0</v>
      </c>
      <c r="E48" s="4">
        <v>0</v>
      </c>
      <c r="L48" s="4">
        <v>113</v>
      </c>
      <c r="M48" s="4">
        <v>93</v>
      </c>
      <c r="N48" s="4">
        <v>14</v>
      </c>
      <c r="O48" s="4">
        <v>14</v>
      </c>
      <c r="P48" s="4">
        <v>161700</v>
      </c>
      <c r="Q48" s="4">
        <v>174800</v>
      </c>
      <c r="R48" s="5">
        <v>3.8E-3</v>
      </c>
      <c r="S48" s="4">
        <v>345100</v>
      </c>
      <c r="V48" s="5">
        <v>2.9500000000000002E-2</v>
      </c>
    </row>
    <row r="49" spans="1:22" x14ac:dyDescent="0.2">
      <c r="A49" s="16" t="s">
        <v>286</v>
      </c>
      <c r="B49" s="4">
        <v>0</v>
      </c>
      <c r="C49" s="4">
        <v>0</v>
      </c>
      <c r="D49" s="4">
        <v>0</v>
      </c>
      <c r="E49" s="4">
        <v>0</v>
      </c>
      <c r="L49" s="4">
        <v>70</v>
      </c>
      <c r="M49" s="4">
        <v>98</v>
      </c>
      <c r="N49" s="4">
        <v>7</v>
      </c>
      <c r="O49" s="4">
        <v>20</v>
      </c>
      <c r="P49" s="4">
        <v>104300</v>
      </c>
      <c r="Q49" s="4">
        <v>240500</v>
      </c>
      <c r="R49" s="5">
        <v>-3.7000000000000002E-3</v>
      </c>
      <c r="S49" s="4">
        <v>349200</v>
      </c>
      <c r="V49" s="5">
        <v>1.4800000000000001E-2</v>
      </c>
    </row>
    <row r="50" spans="1:22" x14ac:dyDescent="0.2">
      <c r="A50" s="16" t="s">
        <v>285</v>
      </c>
      <c r="B50" s="4">
        <v>0</v>
      </c>
      <c r="C50" s="4">
        <v>0</v>
      </c>
      <c r="D50" s="4">
        <v>0</v>
      </c>
      <c r="E50" s="4">
        <v>0</v>
      </c>
      <c r="L50" s="4">
        <v>143</v>
      </c>
      <c r="M50" s="4">
        <v>58</v>
      </c>
      <c r="N50" s="4">
        <v>13</v>
      </c>
      <c r="O50" s="4">
        <v>11</v>
      </c>
      <c r="P50" s="4">
        <v>190300</v>
      </c>
      <c r="Q50" s="4">
        <v>175900</v>
      </c>
      <c r="R50" s="5">
        <v>-3.7000000000000002E-3</v>
      </c>
      <c r="S50" s="4">
        <v>368100</v>
      </c>
      <c r="V50" s="5">
        <v>1.4800000000000001E-2</v>
      </c>
    </row>
    <row r="51" spans="1:22" x14ac:dyDescent="0.2">
      <c r="A51" s="16" t="s">
        <v>284</v>
      </c>
      <c r="B51" s="4">
        <v>0</v>
      </c>
      <c r="C51" s="4">
        <v>120</v>
      </c>
      <c r="D51" s="4">
        <v>-120</v>
      </c>
      <c r="E51" s="4">
        <v>-3255819</v>
      </c>
      <c r="G51" s="4">
        <v>0</v>
      </c>
      <c r="H51" s="4">
        <v>0</v>
      </c>
      <c r="I51" s="4">
        <v>0</v>
      </c>
      <c r="J51" s="4">
        <v>2983500000</v>
      </c>
      <c r="L51" s="4">
        <v>102</v>
      </c>
      <c r="M51" s="4">
        <v>124</v>
      </c>
      <c r="N51" s="4">
        <v>10</v>
      </c>
      <c r="O51" s="4">
        <v>24</v>
      </c>
      <c r="P51" s="4">
        <v>144200</v>
      </c>
      <c r="Q51" s="4">
        <v>280600</v>
      </c>
      <c r="R51" s="5">
        <v>-1.1000000000000001E-2</v>
      </c>
      <c r="S51" s="4">
        <v>436800</v>
      </c>
      <c r="V51" s="5">
        <v>2.18E-2</v>
      </c>
    </row>
    <row r="52" spans="1:22" x14ac:dyDescent="0.2">
      <c r="A52" s="16" t="s">
        <v>283</v>
      </c>
      <c r="B52" s="4">
        <v>0</v>
      </c>
      <c r="C52" s="4">
        <v>0</v>
      </c>
      <c r="D52" s="4">
        <v>0</v>
      </c>
      <c r="E52" s="4">
        <v>0</v>
      </c>
      <c r="L52" s="4">
        <v>291</v>
      </c>
      <c r="M52" s="4">
        <v>246</v>
      </c>
      <c r="N52" s="4">
        <v>63</v>
      </c>
      <c r="O52" s="4">
        <v>29</v>
      </c>
      <c r="P52" s="4">
        <v>730100</v>
      </c>
      <c r="Q52" s="4">
        <v>463300</v>
      </c>
      <c r="R52" s="5">
        <v>7.4000000000000003E-3</v>
      </c>
      <c r="S52" s="4">
        <v>1207300</v>
      </c>
      <c r="V52" s="5">
        <v>2.5000000000000001E-2</v>
      </c>
    </row>
    <row r="53" spans="1:22" x14ac:dyDescent="0.2">
      <c r="A53" s="16" t="s">
        <v>282</v>
      </c>
      <c r="B53" s="4">
        <v>0</v>
      </c>
      <c r="C53" s="4">
        <v>0</v>
      </c>
      <c r="D53" s="4">
        <v>0</v>
      </c>
      <c r="E53" s="4">
        <v>0</v>
      </c>
      <c r="L53" s="4">
        <v>272</v>
      </c>
      <c r="M53" s="4">
        <v>238</v>
      </c>
      <c r="N53" s="4">
        <v>73</v>
      </c>
      <c r="O53" s="4">
        <v>44</v>
      </c>
      <c r="P53" s="4">
        <v>792300</v>
      </c>
      <c r="Q53" s="4">
        <v>556300</v>
      </c>
      <c r="R53" s="5">
        <v>1.8799999999999997E-2</v>
      </c>
      <c r="S53" s="4">
        <v>1364800</v>
      </c>
      <c r="V53" s="5">
        <v>2.5600000000000001E-2</v>
      </c>
    </row>
    <row r="54" spans="1:22" x14ac:dyDescent="0.2">
      <c r="A54" s="16" t="s">
        <v>281</v>
      </c>
      <c r="B54" s="4">
        <v>0</v>
      </c>
      <c r="C54" s="4">
        <v>0</v>
      </c>
      <c r="D54" s="4">
        <v>0</v>
      </c>
      <c r="E54" s="4">
        <v>0</v>
      </c>
      <c r="L54" s="4">
        <v>86</v>
      </c>
      <c r="M54" s="4">
        <v>124</v>
      </c>
      <c r="N54" s="4">
        <v>6</v>
      </c>
      <c r="O54" s="4">
        <v>21</v>
      </c>
      <c r="P54" s="4">
        <v>121400</v>
      </c>
      <c r="Q54" s="4">
        <v>286800</v>
      </c>
      <c r="R54" s="5">
        <v>3.8E-3</v>
      </c>
      <c r="S54" s="4">
        <v>408900</v>
      </c>
      <c r="V54" s="5">
        <v>1.49E-2</v>
      </c>
    </row>
    <row r="55" spans="1:22" x14ac:dyDescent="0.2">
      <c r="A55" s="16" t="s">
        <v>280</v>
      </c>
      <c r="B55" s="4">
        <v>0</v>
      </c>
      <c r="C55" s="4">
        <v>9033</v>
      </c>
      <c r="D55" s="4">
        <v>-9033</v>
      </c>
      <c r="E55" s="4">
        <v>-240414883</v>
      </c>
      <c r="R55" s="5">
        <v>0</v>
      </c>
      <c r="S55" s="4">
        <v>224700</v>
      </c>
      <c r="V55" s="5">
        <v>1.49E-2</v>
      </c>
    </row>
    <row r="56" spans="1:22" x14ac:dyDescent="0.2">
      <c r="A56" s="16" t="s">
        <v>279</v>
      </c>
      <c r="B56" s="4">
        <v>0</v>
      </c>
      <c r="C56" s="4">
        <v>0</v>
      </c>
      <c r="D56" s="4">
        <v>0</v>
      </c>
      <c r="E56" s="4">
        <v>0</v>
      </c>
      <c r="R56" s="5">
        <v>1.8000000000000002E-2</v>
      </c>
      <c r="S56" s="4">
        <v>559185</v>
      </c>
      <c r="V56" s="5">
        <v>1.49E-2</v>
      </c>
    </row>
    <row r="57" spans="1:22" x14ac:dyDescent="0.2">
      <c r="A57" s="16" t="s">
        <v>278</v>
      </c>
      <c r="B57" s="4">
        <v>0</v>
      </c>
      <c r="C57" s="4">
        <v>0</v>
      </c>
      <c r="D57" s="4">
        <v>0</v>
      </c>
      <c r="E57" s="4">
        <v>0</v>
      </c>
      <c r="R57" s="5">
        <v>4.3E-3</v>
      </c>
      <c r="S57" s="4">
        <v>301106</v>
      </c>
      <c r="V57" s="5">
        <v>2.63E-2</v>
      </c>
    </row>
    <row r="58" spans="1:22" x14ac:dyDescent="0.2">
      <c r="A58" s="16" t="s">
        <v>275</v>
      </c>
      <c r="B58" s="4">
        <v>0</v>
      </c>
      <c r="C58" s="4">
        <v>0</v>
      </c>
      <c r="D58" s="4">
        <v>0</v>
      </c>
      <c r="E58" s="4">
        <v>0</v>
      </c>
      <c r="R58" s="5">
        <v>4.5000000000000005E-3</v>
      </c>
      <c r="S58" s="4">
        <v>267970</v>
      </c>
      <c r="V58" s="5">
        <v>1.89E-2</v>
      </c>
    </row>
    <row r="59" spans="1:22" x14ac:dyDescent="0.2">
      <c r="A59" s="16" t="s">
        <v>274</v>
      </c>
      <c r="B59" s="4">
        <v>0</v>
      </c>
      <c r="C59" s="4">
        <v>0</v>
      </c>
      <c r="D59" s="4">
        <v>0</v>
      </c>
      <c r="E59" s="4">
        <v>0</v>
      </c>
      <c r="R59" s="5">
        <v>-1.9400000000000001E-2</v>
      </c>
      <c r="S59" s="4">
        <v>893901</v>
      </c>
      <c r="V59" s="5">
        <v>2.2700000000000001E-2</v>
      </c>
    </row>
    <row r="60" spans="1:22" x14ac:dyDescent="0.2">
      <c r="A60" s="16" t="s">
        <v>273</v>
      </c>
      <c r="B60" s="4">
        <v>0</v>
      </c>
      <c r="C60" s="4">
        <v>0</v>
      </c>
      <c r="D60" s="4">
        <v>0</v>
      </c>
      <c r="E60" s="4">
        <v>0</v>
      </c>
      <c r="R60" s="5">
        <v>-1.1999999999999999E-3</v>
      </c>
      <c r="S60" s="4">
        <v>410589</v>
      </c>
      <c r="V60" s="5">
        <v>2.2400000000000003E-2</v>
      </c>
    </row>
    <row r="61" spans="1:22" x14ac:dyDescent="0.2">
      <c r="A61" s="16" t="s">
        <v>268</v>
      </c>
      <c r="B61" s="4">
        <v>0</v>
      </c>
      <c r="C61" s="4">
        <v>0</v>
      </c>
      <c r="D61" s="4">
        <v>0</v>
      </c>
      <c r="E61" s="4">
        <v>0</v>
      </c>
      <c r="R61" s="5">
        <v>-1.6799999999999999E-2</v>
      </c>
      <c r="S61" s="4">
        <v>657772</v>
      </c>
      <c r="V61" s="5">
        <v>2.9500000000000002E-2</v>
      </c>
    </row>
    <row r="62" spans="1:22" x14ac:dyDescent="0.2">
      <c r="A62" s="16" t="s">
        <v>266</v>
      </c>
      <c r="B62" s="4">
        <v>0</v>
      </c>
      <c r="C62" s="4">
        <v>0</v>
      </c>
      <c r="D62" s="4">
        <v>0</v>
      </c>
      <c r="E62" s="4">
        <v>0</v>
      </c>
      <c r="R62" s="5">
        <v>1.38E-2</v>
      </c>
      <c r="S62" s="4">
        <v>796498</v>
      </c>
      <c r="V62" s="5">
        <v>2.1899999999999999E-2</v>
      </c>
    </row>
    <row r="63" spans="1:22" x14ac:dyDescent="0.2">
      <c r="A63" s="16" t="s">
        <v>265</v>
      </c>
      <c r="B63" s="4">
        <v>0</v>
      </c>
      <c r="C63" s="4">
        <v>0</v>
      </c>
      <c r="D63" s="4">
        <v>0</v>
      </c>
      <c r="E63" s="4">
        <v>0</v>
      </c>
      <c r="R63" s="5">
        <v>1E-4</v>
      </c>
      <c r="S63" s="4">
        <v>702296</v>
      </c>
      <c r="V63" s="5">
        <v>1.49E-2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4D59D8-BB73-854A-B6F4-EF05648ED735}">
  <sheetPr codeName="Sheet124"/>
  <dimension ref="A1:V46"/>
  <sheetViews>
    <sheetView workbookViewId="0">
      <selection activeCell="F17" sqref="F17"/>
    </sheetView>
  </sheetViews>
  <sheetFormatPr baseColWidth="10" defaultRowHeight="16" x14ac:dyDescent="0.2"/>
  <sheetData>
    <row r="1" spans="1:22" x14ac:dyDescent="0.2">
      <c r="A1" s="36"/>
      <c r="B1" s="80" t="s">
        <v>5</v>
      </c>
      <c r="C1" s="80"/>
      <c r="D1" s="80"/>
      <c r="E1" s="80"/>
      <c r="F1" s="80"/>
      <c r="G1" s="81" t="s">
        <v>6</v>
      </c>
      <c r="H1" s="81"/>
      <c r="I1" s="81"/>
      <c r="J1" s="81"/>
      <c r="K1" s="81"/>
      <c r="L1" s="82" t="s">
        <v>15</v>
      </c>
      <c r="M1" s="82"/>
      <c r="N1" s="82"/>
      <c r="O1" s="82"/>
      <c r="P1" s="82"/>
      <c r="Q1" s="82"/>
      <c r="R1" s="82"/>
      <c r="S1" s="82"/>
      <c r="T1" s="82"/>
      <c r="U1" s="82"/>
      <c r="V1" s="36"/>
    </row>
    <row r="2" spans="1:22" x14ac:dyDescent="0.2">
      <c r="A2" s="37" t="s">
        <v>4</v>
      </c>
      <c r="B2" s="38" t="s">
        <v>0</v>
      </c>
      <c r="C2" s="38" t="s">
        <v>1</v>
      </c>
      <c r="D2" s="38" t="s">
        <v>10</v>
      </c>
      <c r="E2" s="38" t="s">
        <v>11</v>
      </c>
      <c r="F2" s="38" t="s">
        <v>7</v>
      </c>
      <c r="G2" s="38" t="s">
        <v>8</v>
      </c>
      <c r="H2" s="38" t="s">
        <v>9</v>
      </c>
      <c r="I2" s="38" t="s">
        <v>10</v>
      </c>
      <c r="J2" s="38" t="s">
        <v>11</v>
      </c>
      <c r="K2" s="38" t="s">
        <v>7</v>
      </c>
      <c r="L2" s="38" t="s">
        <v>17</v>
      </c>
      <c r="M2" s="38" t="s">
        <v>18</v>
      </c>
      <c r="N2" s="38" t="s">
        <v>234</v>
      </c>
      <c r="O2" s="38" t="s">
        <v>235</v>
      </c>
      <c r="P2" s="38" t="s">
        <v>19</v>
      </c>
      <c r="Q2" s="38" t="s">
        <v>20</v>
      </c>
      <c r="R2" s="38" t="s">
        <v>12</v>
      </c>
      <c r="S2" s="38" t="s">
        <v>3</v>
      </c>
      <c r="T2" s="38" t="s">
        <v>252</v>
      </c>
      <c r="U2" s="38" t="s">
        <v>253</v>
      </c>
      <c r="V2" s="38" t="s">
        <v>236</v>
      </c>
    </row>
    <row r="3" spans="1:22" x14ac:dyDescent="0.2">
      <c r="A3" s="16" t="s">
        <v>357</v>
      </c>
      <c r="B3" s="4">
        <v>3600</v>
      </c>
      <c r="C3" s="4">
        <v>2600</v>
      </c>
      <c r="D3" s="4">
        <v>1000</v>
      </c>
      <c r="E3" s="4">
        <v>138010930</v>
      </c>
      <c r="R3" s="5">
        <v>1.3999999999999999E-2</v>
      </c>
      <c r="S3" s="4">
        <v>43000</v>
      </c>
      <c r="V3" s="5">
        <v>1.3000000000000001E-2</v>
      </c>
    </row>
    <row r="4" spans="1:22" x14ac:dyDescent="0.2">
      <c r="A4" s="16" t="s">
        <v>356</v>
      </c>
      <c r="B4" s="4">
        <v>7000</v>
      </c>
      <c r="C4" s="4">
        <v>0</v>
      </c>
      <c r="D4" s="4">
        <v>7000</v>
      </c>
      <c r="E4" s="4">
        <v>949694468</v>
      </c>
      <c r="R4" s="5">
        <v>-1.0200000000000001E-2</v>
      </c>
      <c r="S4" s="4">
        <v>23500</v>
      </c>
      <c r="V4" s="5">
        <v>1.61E-2</v>
      </c>
    </row>
    <row r="5" spans="1:22" x14ac:dyDescent="0.2">
      <c r="R5" s="5">
        <v>1.11E-2</v>
      </c>
      <c r="S5" s="4">
        <v>31000</v>
      </c>
      <c r="V5" s="5">
        <v>2.8399999999999998E-2</v>
      </c>
    </row>
    <row r="6" spans="1:22" x14ac:dyDescent="0.2">
      <c r="A6" s="16" t="s">
        <v>354</v>
      </c>
      <c r="B6" s="4">
        <v>9400</v>
      </c>
      <c r="C6" s="4">
        <v>0</v>
      </c>
      <c r="D6" s="4">
        <v>9400</v>
      </c>
      <c r="E6" s="4">
        <v>1283102773</v>
      </c>
      <c r="R6" s="5">
        <v>-1.3899999999999999E-2</v>
      </c>
      <c r="S6" s="4">
        <v>33900</v>
      </c>
      <c r="V6" s="5">
        <v>1.89E-2</v>
      </c>
    </row>
    <row r="7" spans="1:22" x14ac:dyDescent="0.2">
      <c r="A7" s="16" t="s">
        <v>353</v>
      </c>
      <c r="B7" s="4">
        <v>4600</v>
      </c>
      <c r="C7" s="4">
        <v>500</v>
      </c>
      <c r="D7" s="4">
        <v>4100</v>
      </c>
      <c r="E7" s="4">
        <v>562092916</v>
      </c>
      <c r="R7" s="5">
        <v>6.6E-3</v>
      </c>
      <c r="S7" s="4">
        <v>16800</v>
      </c>
      <c r="V7" s="5">
        <v>1.89E-2</v>
      </c>
    </row>
    <row r="8" spans="1:22" x14ac:dyDescent="0.2">
      <c r="A8" s="16" t="s">
        <v>352</v>
      </c>
      <c r="B8" s="4">
        <v>0</v>
      </c>
      <c r="C8" s="4">
        <v>140</v>
      </c>
      <c r="D8" s="4">
        <v>-140</v>
      </c>
      <c r="E8" s="4">
        <v>-19045128</v>
      </c>
      <c r="R8" s="5">
        <v>2.86E-2</v>
      </c>
      <c r="S8" s="4">
        <v>34400</v>
      </c>
      <c r="V8" s="5">
        <v>3.1300000000000001E-2</v>
      </c>
    </row>
    <row r="9" spans="1:22" x14ac:dyDescent="0.2">
      <c r="A9" s="16" t="s">
        <v>351</v>
      </c>
      <c r="B9" s="4">
        <v>1200</v>
      </c>
      <c r="C9" s="4">
        <v>3800</v>
      </c>
      <c r="D9" s="4">
        <v>-2600</v>
      </c>
      <c r="E9" s="4">
        <v>-350297576</v>
      </c>
      <c r="R9" s="5">
        <v>2.07E-2</v>
      </c>
      <c r="S9" s="4">
        <v>42900</v>
      </c>
      <c r="V9" s="5">
        <v>3.73E-2</v>
      </c>
    </row>
    <row r="10" spans="1:22" x14ac:dyDescent="0.2">
      <c r="A10" s="16" t="s">
        <v>350</v>
      </c>
      <c r="B10" s="4">
        <v>5200</v>
      </c>
      <c r="C10" s="4">
        <v>2400</v>
      </c>
      <c r="D10" s="4">
        <v>2800</v>
      </c>
      <c r="E10" s="4">
        <v>364332933</v>
      </c>
      <c r="R10" s="5">
        <v>3.8199999999999998E-2</v>
      </c>
      <c r="S10" s="4">
        <v>56600</v>
      </c>
      <c r="V10" s="5">
        <v>4.7800000000000002E-2</v>
      </c>
    </row>
    <row r="11" spans="1:22" x14ac:dyDescent="0.2">
      <c r="A11" s="16" t="s">
        <v>349</v>
      </c>
      <c r="B11" s="4">
        <v>0</v>
      </c>
      <c r="C11" s="4">
        <v>2100</v>
      </c>
      <c r="D11" s="4">
        <v>-2100</v>
      </c>
      <c r="E11" s="4">
        <v>-264829385</v>
      </c>
      <c r="R11" s="5">
        <v>-7.000000000000001E-4</v>
      </c>
      <c r="S11" s="4">
        <v>6500</v>
      </c>
      <c r="V11" s="5">
        <v>1.03E-2</v>
      </c>
    </row>
    <row r="12" spans="1:22" x14ac:dyDescent="0.2">
      <c r="A12" s="16" t="s">
        <v>348</v>
      </c>
      <c r="B12" s="4">
        <v>2000</v>
      </c>
      <c r="C12" s="4">
        <v>0</v>
      </c>
      <c r="D12" s="4">
        <v>2000</v>
      </c>
      <c r="E12" s="4">
        <v>251208850</v>
      </c>
      <c r="R12" s="5">
        <v>-1.5E-3</v>
      </c>
      <c r="S12" s="4">
        <v>22600</v>
      </c>
      <c r="V12" s="5">
        <v>1.04E-2</v>
      </c>
    </row>
    <row r="14" spans="1:22" x14ac:dyDescent="0.2">
      <c r="A14" s="16" t="s">
        <v>340</v>
      </c>
      <c r="B14" s="4">
        <v>200</v>
      </c>
      <c r="C14" s="4">
        <v>1000</v>
      </c>
      <c r="D14" s="4">
        <v>-800</v>
      </c>
      <c r="E14" s="4">
        <v>-103230156</v>
      </c>
      <c r="R14" s="5">
        <v>-2.58E-2</v>
      </c>
      <c r="S14" s="4">
        <v>32100</v>
      </c>
      <c r="V14" s="5">
        <v>2.6000000000000002E-2</v>
      </c>
    </row>
    <row r="15" spans="1:22" x14ac:dyDescent="0.2">
      <c r="A15" s="16" t="s">
        <v>339</v>
      </c>
      <c r="B15" s="4">
        <v>3400</v>
      </c>
      <c r="C15" s="4">
        <v>400</v>
      </c>
      <c r="D15" s="4">
        <v>3000</v>
      </c>
      <c r="E15" s="4">
        <v>392986487</v>
      </c>
      <c r="R15" s="5">
        <v>-3.0000000000000001E-3</v>
      </c>
      <c r="S15" s="4">
        <v>33300</v>
      </c>
      <c r="V15" s="5">
        <v>2.06E-2</v>
      </c>
    </row>
    <row r="16" spans="1:22" x14ac:dyDescent="0.2">
      <c r="A16" s="16" t="s">
        <v>338</v>
      </c>
      <c r="B16" s="4">
        <v>6000</v>
      </c>
      <c r="C16" s="4">
        <v>0</v>
      </c>
      <c r="D16" s="4">
        <v>6000</v>
      </c>
      <c r="E16" s="4">
        <v>787710121</v>
      </c>
      <c r="R16" s="5">
        <v>7.7000000000000002E-3</v>
      </c>
      <c r="S16" s="4">
        <v>49400</v>
      </c>
      <c r="V16" s="5">
        <v>1.37E-2</v>
      </c>
    </row>
    <row r="17" spans="1:22" x14ac:dyDescent="0.2">
      <c r="A17" s="16" t="s">
        <v>337</v>
      </c>
      <c r="B17" s="4">
        <v>0</v>
      </c>
      <c r="C17" s="4">
        <v>9100</v>
      </c>
      <c r="D17" s="4">
        <v>-9100</v>
      </c>
      <c r="E17" s="4">
        <v>-1185228453</v>
      </c>
      <c r="R17" s="5">
        <v>4.4000000000000004E-2</v>
      </c>
      <c r="S17" s="4">
        <v>78200</v>
      </c>
      <c r="V17" s="5">
        <v>5.0700000000000002E-2</v>
      </c>
    </row>
    <row r="18" spans="1:22" x14ac:dyDescent="0.2">
      <c r="A18" s="16" t="s">
        <v>336</v>
      </c>
      <c r="B18" s="4">
        <v>8400</v>
      </c>
      <c r="C18" s="4">
        <v>9880</v>
      </c>
      <c r="D18" s="4">
        <v>-1480</v>
      </c>
      <c r="E18" s="4">
        <v>-185969678</v>
      </c>
      <c r="R18" s="5">
        <v>-4.8000000000000001E-2</v>
      </c>
      <c r="S18" s="4">
        <v>183600</v>
      </c>
      <c r="V18" s="5">
        <v>8.0799999999999997E-2</v>
      </c>
    </row>
    <row r="19" spans="1:22" x14ac:dyDescent="0.2">
      <c r="A19" s="16" t="s">
        <v>335</v>
      </c>
      <c r="B19" s="4">
        <v>2100</v>
      </c>
      <c r="C19" s="4">
        <v>400</v>
      </c>
      <c r="D19" s="4">
        <v>1700</v>
      </c>
      <c r="E19" s="4">
        <v>221889797</v>
      </c>
      <c r="R19" s="5">
        <v>-3.9599999999999996E-2</v>
      </c>
      <c r="S19" s="4">
        <v>482800</v>
      </c>
      <c r="V19" s="5">
        <v>6.5700000000000008E-2</v>
      </c>
    </row>
    <row r="20" spans="1:22" x14ac:dyDescent="0.2">
      <c r="A20" s="16" t="s">
        <v>334</v>
      </c>
      <c r="B20" s="4">
        <v>500</v>
      </c>
      <c r="C20" s="4">
        <v>4270</v>
      </c>
      <c r="D20" s="4">
        <v>-3770</v>
      </c>
      <c r="E20" s="4">
        <v>-517054949</v>
      </c>
      <c r="R20" s="5">
        <v>-2.0499999999999997E-2</v>
      </c>
      <c r="S20" s="4">
        <v>68400</v>
      </c>
      <c r="V20" s="5">
        <v>2.0899999999999998E-2</v>
      </c>
    </row>
    <row r="21" spans="1:22" x14ac:dyDescent="0.2">
      <c r="A21" s="16" t="s">
        <v>333</v>
      </c>
      <c r="B21" s="4">
        <v>0</v>
      </c>
      <c r="C21" s="4">
        <v>1200</v>
      </c>
      <c r="D21" s="4">
        <v>-1200</v>
      </c>
      <c r="E21" s="4">
        <v>-165479525</v>
      </c>
      <c r="R21" s="5">
        <v>-1.5100000000000001E-2</v>
      </c>
      <c r="S21" s="4">
        <v>101000</v>
      </c>
      <c r="V21" s="5">
        <v>6.1399999999999996E-2</v>
      </c>
    </row>
    <row r="22" spans="1:22" x14ac:dyDescent="0.2">
      <c r="A22" s="16" t="s">
        <v>332</v>
      </c>
      <c r="B22" s="4">
        <v>100000</v>
      </c>
      <c r="C22" s="4">
        <v>3800</v>
      </c>
      <c r="D22" s="4">
        <v>96200</v>
      </c>
      <c r="E22" s="4">
        <v>13972715061</v>
      </c>
      <c r="R22" s="5">
        <v>-2.76E-2</v>
      </c>
      <c r="S22" s="4">
        <v>139300</v>
      </c>
      <c r="V22" s="5">
        <v>3.8199999999999998E-2</v>
      </c>
    </row>
    <row r="23" spans="1:22" x14ac:dyDescent="0.2">
      <c r="A23" s="16" t="s">
        <v>331</v>
      </c>
      <c r="B23" s="4">
        <v>39700</v>
      </c>
      <c r="C23" s="4">
        <v>12630</v>
      </c>
      <c r="D23" s="4">
        <v>27070</v>
      </c>
      <c r="E23" s="4">
        <v>3964618614</v>
      </c>
      <c r="R23" s="5">
        <v>3.4999999999999996E-3</v>
      </c>
      <c r="S23" s="4">
        <v>146500</v>
      </c>
      <c r="V23" s="5">
        <v>3.8800000000000001E-2</v>
      </c>
    </row>
    <row r="24" spans="1:22" x14ac:dyDescent="0.2">
      <c r="A24" s="16" t="s">
        <v>330</v>
      </c>
      <c r="B24" s="4">
        <v>58900</v>
      </c>
      <c r="C24" s="4">
        <v>134100</v>
      </c>
      <c r="D24" s="4">
        <v>-75200</v>
      </c>
      <c r="E24" s="4">
        <v>-10755440260</v>
      </c>
      <c r="R24" s="5">
        <v>3.9599999999999996E-2</v>
      </c>
      <c r="S24" s="4">
        <v>246000</v>
      </c>
      <c r="V24" s="5">
        <v>4.4900000000000002E-2</v>
      </c>
    </row>
    <row r="25" spans="1:22" x14ac:dyDescent="0.2">
      <c r="A25" s="16" t="s">
        <v>329</v>
      </c>
      <c r="B25" s="4">
        <v>5900</v>
      </c>
      <c r="C25" s="4">
        <v>17900</v>
      </c>
      <c r="D25" s="4">
        <v>-12000</v>
      </c>
      <c r="E25" s="4">
        <v>-1650588727</v>
      </c>
      <c r="R25" s="5">
        <v>2.2099999999999998E-2</v>
      </c>
      <c r="S25" s="4">
        <v>95800</v>
      </c>
      <c r="V25" s="5">
        <v>2.8799999999999999E-2</v>
      </c>
    </row>
    <row r="26" spans="1:22" x14ac:dyDescent="0.2">
      <c r="A26" s="16" t="s">
        <v>328</v>
      </c>
      <c r="B26" s="4">
        <v>8600</v>
      </c>
      <c r="C26" s="4">
        <v>2300</v>
      </c>
      <c r="D26" s="4">
        <v>6300</v>
      </c>
      <c r="E26" s="4">
        <v>853578265</v>
      </c>
      <c r="G26" s="4">
        <v>0</v>
      </c>
      <c r="H26" s="4">
        <v>0</v>
      </c>
      <c r="I26" s="4">
        <v>0</v>
      </c>
      <c r="J26" s="4">
        <v>-10806980000</v>
      </c>
      <c r="R26" s="5">
        <v>7.4999999999999997E-3</v>
      </c>
      <c r="S26" s="4">
        <v>129100</v>
      </c>
      <c r="V26" s="5">
        <v>4.9800000000000004E-2</v>
      </c>
    </row>
    <row r="27" spans="1:22" x14ac:dyDescent="0.2">
      <c r="A27" s="16" t="s">
        <v>327</v>
      </c>
      <c r="B27" s="4">
        <v>3300</v>
      </c>
      <c r="C27" s="4">
        <v>1920</v>
      </c>
      <c r="D27" s="4">
        <v>1380</v>
      </c>
      <c r="E27" s="4">
        <v>180950879</v>
      </c>
      <c r="R27" s="5">
        <v>0.08</v>
      </c>
      <c r="S27" s="4">
        <v>119200</v>
      </c>
      <c r="V27" s="5">
        <v>6.3E-2</v>
      </c>
    </row>
    <row r="28" spans="1:22" x14ac:dyDescent="0.2">
      <c r="A28" s="16" t="s">
        <v>326</v>
      </c>
      <c r="B28" s="4">
        <v>4600</v>
      </c>
      <c r="C28" s="4">
        <v>31900</v>
      </c>
      <c r="D28" s="4">
        <v>-27300</v>
      </c>
      <c r="E28" s="4">
        <v>-3392573367</v>
      </c>
      <c r="R28" s="5">
        <v>1.6299999999999999E-2</v>
      </c>
      <c r="S28" s="4">
        <v>69200</v>
      </c>
      <c r="V28" s="5">
        <v>0.02</v>
      </c>
    </row>
    <row r="29" spans="1:22" x14ac:dyDescent="0.2">
      <c r="A29" s="16" t="s">
        <v>325</v>
      </c>
      <c r="B29" s="4">
        <v>3000</v>
      </c>
      <c r="C29" s="4">
        <v>4000</v>
      </c>
      <c r="D29" s="4">
        <v>-1000</v>
      </c>
      <c r="E29" s="4">
        <v>-122616747</v>
      </c>
      <c r="R29" s="5">
        <v>1.66E-2</v>
      </c>
      <c r="S29" s="4">
        <v>41800</v>
      </c>
      <c r="V29" s="5">
        <v>2.6000000000000002E-2</v>
      </c>
    </row>
    <row r="30" spans="1:22" x14ac:dyDescent="0.2">
      <c r="A30" s="16" t="s">
        <v>324</v>
      </c>
      <c r="B30" s="4">
        <v>3400</v>
      </c>
      <c r="C30" s="4">
        <v>3000</v>
      </c>
      <c r="D30" s="4">
        <v>400</v>
      </c>
      <c r="E30" s="4">
        <v>48103848</v>
      </c>
      <c r="R30" s="5">
        <v>8.9999999999999998E-4</v>
      </c>
      <c r="S30" s="4">
        <v>52500</v>
      </c>
      <c r="V30" s="5">
        <v>1.49E-2</v>
      </c>
    </row>
    <row r="31" spans="1:22" x14ac:dyDescent="0.2">
      <c r="A31" s="16" t="s">
        <v>323</v>
      </c>
      <c r="B31" s="4">
        <v>1400</v>
      </c>
      <c r="C31" s="4">
        <v>12000</v>
      </c>
      <c r="D31" s="4">
        <v>-10600</v>
      </c>
      <c r="E31" s="4">
        <v>-1265718858</v>
      </c>
      <c r="R31" s="5">
        <v>4.2300000000000004E-2</v>
      </c>
      <c r="S31" s="4">
        <v>115600</v>
      </c>
      <c r="V31" s="5">
        <v>4.0599999999999997E-2</v>
      </c>
    </row>
    <row r="32" spans="1:22" x14ac:dyDescent="0.2">
      <c r="A32" s="16" t="s">
        <v>322</v>
      </c>
      <c r="B32" s="4">
        <v>1400</v>
      </c>
      <c r="C32" s="4">
        <v>1500</v>
      </c>
      <c r="D32" s="4">
        <v>-100</v>
      </c>
      <c r="E32" s="4">
        <v>-11527908</v>
      </c>
      <c r="R32" s="5">
        <v>7.9000000000000008E-3</v>
      </c>
      <c r="S32" s="4">
        <v>47800</v>
      </c>
      <c r="V32" s="5">
        <v>1.21E-2</v>
      </c>
    </row>
    <row r="33" spans="1:22" x14ac:dyDescent="0.2">
      <c r="A33" s="16" t="s">
        <v>321</v>
      </c>
      <c r="B33" s="4">
        <v>5200</v>
      </c>
      <c r="C33" s="4">
        <v>51800</v>
      </c>
      <c r="D33" s="4">
        <v>-46600</v>
      </c>
      <c r="E33" s="4">
        <v>-5340826000</v>
      </c>
      <c r="R33" s="5">
        <v>9.7000000000000003E-3</v>
      </c>
      <c r="S33" s="4">
        <v>78000</v>
      </c>
      <c r="V33" s="5">
        <v>1.5600000000000001E-2</v>
      </c>
    </row>
    <row r="34" spans="1:22" x14ac:dyDescent="0.2">
      <c r="A34" s="16" t="s">
        <v>320</v>
      </c>
      <c r="B34" s="4">
        <v>12000</v>
      </c>
      <c r="C34" s="4">
        <v>31800</v>
      </c>
      <c r="D34" s="4">
        <v>-19800</v>
      </c>
      <c r="E34" s="4">
        <v>-2257127228</v>
      </c>
      <c r="R34" s="5">
        <v>8.8999999999999999E-3</v>
      </c>
      <c r="S34" s="4">
        <v>130600</v>
      </c>
      <c r="V34" s="5">
        <v>3.1899999999999998E-2</v>
      </c>
    </row>
    <row r="35" spans="1:22" x14ac:dyDescent="0.2">
      <c r="A35" s="16" t="s">
        <v>319</v>
      </c>
      <c r="B35" s="4">
        <v>1400</v>
      </c>
      <c r="C35" s="4">
        <v>400</v>
      </c>
      <c r="D35" s="4">
        <v>1000</v>
      </c>
      <c r="E35" s="4">
        <v>112310000</v>
      </c>
      <c r="R35" s="5">
        <v>-7.9000000000000008E-3</v>
      </c>
      <c r="S35" s="4">
        <v>19000</v>
      </c>
      <c r="V35" s="5">
        <v>1.67E-2</v>
      </c>
    </row>
    <row r="36" spans="1:22" x14ac:dyDescent="0.2">
      <c r="A36" s="16" t="s">
        <v>318</v>
      </c>
      <c r="B36" s="4">
        <v>4400</v>
      </c>
      <c r="C36" s="4">
        <v>10700</v>
      </c>
      <c r="D36" s="4">
        <v>-6300</v>
      </c>
      <c r="E36" s="4">
        <v>-703532637</v>
      </c>
      <c r="R36" s="5">
        <v>1.7000000000000001E-2</v>
      </c>
      <c r="S36" s="4">
        <v>78500</v>
      </c>
      <c r="V36" s="5">
        <v>2.64E-2</v>
      </c>
    </row>
    <row r="37" spans="1:22" x14ac:dyDescent="0.2">
      <c r="A37" s="16" t="s">
        <v>317</v>
      </c>
      <c r="B37" s="4">
        <v>7400</v>
      </c>
      <c r="C37" s="4">
        <v>5700</v>
      </c>
      <c r="D37" s="4">
        <v>1700</v>
      </c>
      <c r="E37" s="4">
        <v>188915520</v>
      </c>
      <c r="G37" s="4">
        <v>0</v>
      </c>
      <c r="H37" s="4">
        <v>0</v>
      </c>
      <c r="I37" s="4">
        <v>0</v>
      </c>
      <c r="J37" s="4">
        <v>-57482900000</v>
      </c>
      <c r="R37" s="5">
        <v>8.9999999999999998E-4</v>
      </c>
      <c r="S37" s="4">
        <v>722400</v>
      </c>
      <c r="V37" s="5">
        <v>9.0000000000000011E-3</v>
      </c>
    </row>
    <row r="38" spans="1:22" x14ac:dyDescent="0.2">
      <c r="A38" s="16" t="s">
        <v>316</v>
      </c>
      <c r="B38" s="4">
        <v>1800</v>
      </c>
      <c r="C38" s="4">
        <v>400</v>
      </c>
      <c r="D38" s="4">
        <v>1400</v>
      </c>
      <c r="E38" s="4">
        <v>155971634</v>
      </c>
      <c r="R38" s="5">
        <v>3.1400000000000004E-2</v>
      </c>
      <c r="S38" s="4">
        <v>105900</v>
      </c>
      <c r="V38" s="5">
        <v>6.9599999999999995E-2</v>
      </c>
    </row>
    <row r="39" spans="1:22" x14ac:dyDescent="0.2">
      <c r="A39" s="16" t="s">
        <v>315</v>
      </c>
      <c r="B39" s="4">
        <v>4800</v>
      </c>
      <c r="C39" s="4">
        <v>15700</v>
      </c>
      <c r="D39" s="4">
        <v>-10900</v>
      </c>
      <c r="E39" s="4">
        <v>-1169485682</v>
      </c>
      <c r="R39" s="5">
        <v>5.6000000000000008E-3</v>
      </c>
      <c r="S39" s="4">
        <v>71100</v>
      </c>
      <c r="V39" s="5">
        <v>0.10830000000000001</v>
      </c>
    </row>
    <row r="40" spans="1:22" x14ac:dyDescent="0.2">
      <c r="A40" s="16" t="s">
        <v>314</v>
      </c>
      <c r="B40" s="4">
        <v>6900</v>
      </c>
      <c r="C40" s="4">
        <v>51700</v>
      </c>
      <c r="D40" s="4">
        <v>-44800</v>
      </c>
      <c r="E40" s="4">
        <v>-4847577946</v>
      </c>
      <c r="R40" s="5">
        <v>0</v>
      </c>
      <c r="S40" s="4">
        <v>92500</v>
      </c>
      <c r="V40" s="5">
        <v>2.7300000000000001E-2</v>
      </c>
    </row>
    <row r="41" spans="1:22" x14ac:dyDescent="0.2">
      <c r="A41" s="16" t="s">
        <v>310</v>
      </c>
      <c r="B41" s="4">
        <v>4900</v>
      </c>
      <c r="C41" s="4">
        <v>17000</v>
      </c>
      <c r="D41" s="4">
        <v>-12100</v>
      </c>
      <c r="E41" s="4">
        <v>-1320822159</v>
      </c>
      <c r="R41" s="5">
        <v>-8.9999999999999998E-4</v>
      </c>
      <c r="S41" s="4">
        <v>54200</v>
      </c>
      <c r="V41" s="5">
        <v>2.46E-2</v>
      </c>
    </row>
    <row r="42" spans="1:22" x14ac:dyDescent="0.2">
      <c r="A42" s="16" t="s">
        <v>309</v>
      </c>
      <c r="B42" s="4">
        <v>4100</v>
      </c>
      <c r="C42" s="4">
        <v>2100</v>
      </c>
      <c r="D42" s="4">
        <v>2000</v>
      </c>
      <c r="E42" s="4">
        <v>213659970</v>
      </c>
      <c r="G42" s="4">
        <v>0</v>
      </c>
      <c r="H42" s="4">
        <v>0</v>
      </c>
      <c r="I42" s="4">
        <v>0</v>
      </c>
      <c r="J42" s="4">
        <v>740420000</v>
      </c>
      <c r="R42" s="5">
        <v>1.9900000000000001E-2</v>
      </c>
      <c r="S42" s="4">
        <v>67700</v>
      </c>
      <c r="V42" s="5">
        <v>2.6000000000000002E-2</v>
      </c>
    </row>
    <row r="43" spans="1:22" x14ac:dyDescent="0.2">
      <c r="A43" s="16" t="s">
        <v>306</v>
      </c>
      <c r="B43" s="4">
        <v>8400</v>
      </c>
      <c r="C43" s="4">
        <v>67600</v>
      </c>
      <c r="D43" s="4">
        <v>-59200</v>
      </c>
      <c r="E43" s="4">
        <v>-6224978041</v>
      </c>
      <c r="R43" s="5">
        <v>2.3199999999999998E-2</v>
      </c>
      <c r="S43" s="4">
        <v>141900</v>
      </c>
      <c r="V43" s="5">
        <v>2.5499999999999998E-2</v>
      </c>
    </row>
    <row r="46" spans="1:22" x14ac:dyDescent="0.2">
      <c r="A46" t="s">
        <v>313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FD8DB4-5894-6B46-9975-614F094C3767}">
  <sheetPr codeName="Sheet125"/>
  <dimension ref="A1:V43"/>
  <sheetViews>
    <sheetView workbookViewId="0">
      <selection activeCell="F17" sqref="F17"/>
    </sheetView>
  </sheetViews>
  <sheetFormatPr baseColWidth="10" defaultRowHeight="16" x14ac:dyDescent="0.2"/>
  <sheetData>
    <row r="1" spans="1:22" x14ac:dyDescent="0.2">
      <c r="A1" s="36"/>
      <c r="B1" s="80" t="s">
        <v>5</v>
      </c>
      <c r="C1" s="80"/>
      <c r="D1" s="80"/>
      <c r="E1" s="80"/>
      <c r="F1" s="80"/>
      <c r="G1" s="81" t="s">
        <v>6</v>
      </c>
      <c r="H1" s="81"/>
      <c r="I1" s="81"/>
      <c r="J1" s="81"/>
      <c r="K1" s="81"/>
      <c r="L1" s="82" t="s">
        <v>15</v>
      </c>
      <c r="M1" s="82"/>
      <c r="N1" s="82"/>
      <c r="O1" s="82"/>
      <c r="P1" s="82"/>
      <c r="Q1" s="82"/>
      <c r="R1" s="82"/>
      <c r="S1" s="82"/>
      <c r="T1" s="82"/>
      <c r="U1" s="82"/>
      <c r="V1" s="36"/>
    </row>
    <row r="2" spans="1:22" x14ac:dyDescent="0.2">
      <c r="A2" s="37" t="s">
        <v>4</v>
      </c>
      <c r="B2" s="38" t="s">
        <v>0</v>
      </c>
      <c r="C2" s="38" t="s">
        <v>1</v>
      </c>
      <c r="D2" s="38" t="s">
        <v>10</v>
      </c>
      <c r="E2" s="38" t="s">
        <v>11</v>
      </c>
      <c r="F2" s="38" t="s">
        <v>7</v>
      </c>
      <c r="G2" s="38" t="s">
        <v>8</v>
      </c>
      <c r="H2" s="38" t="s">
        <v>9</v>
      </c>
      <c r="I2" s="38" t="s">
        <v>10</v>
      </c>
      <c r="J2" s="38" t="s">
        <v>11</v>
      </c>
      <c r="K2" s="38" t="s">
        <v>7</v>
      </c>
      <c r="L2" s="38" t="s">
        <v>17</v>
      </c>
      <c r="M2" s="38" t="s">
        <v>18</v>
      </c>
      <c r="N2" s="38" t="s">
        <v>234</v>
      </c>
      <c r="O2" s="38" t="s">
        <v>235</v>
      </c>
      <c r="P2" s="38" t="s">
        <v>19</v>
      </c>
      <c r="Q2" s="38" t="s">
        <v>20</v>
      </c>
      <c r="R2" s="38" t="s">
        <v>12</v>
      </c>
      <c r="S2" s="38" t="s">
        <v>3</v>
      </c>
      <c r="T2" s="38" t="s">
        <v>252</v>
      </c>
      <c r="U2" s="38" t="s">
        <v>253</v>
      </c>
      <c r="V2" s="38" t="s">
        <v>236</v>
      </c>
    </row>
    <row r="3" spans="1:22" x14ac:dyDescent="0.2">
      <c r="A3" s="16" t="s">
        <v>357</v>
      </c>
      <c r="B3" s="4">
        <v>200</v>
      </c>
      <c r="C3" s="4">
        <v>4500</v>
      </c>
      <c r="D3" s="4">
        <v>-4300</v>
      </c>
      <c r="E3" s="4">
        <v>-48780000</v>
      </c>
      <c r="L3" s="4">
        <v>76</v>
      </c>
      <c r="M3" s="4">
        <v>32</v>
      </c>
      <c r="N3" s="4">
        <v>4</v>
      </c>
      <c r="O3" s="4">
        <v>3</v>
      </c>
      <c r="P3" s="4">
        <v>138300</v>
      </c>
      <c r="Q3" s="4">
        <v>53200</v>
      </c>
      <c r="R3" s="5">
        <v>4.5000000000000005E-3</v>
      </c>
      <c r="S3" s="4">
        <v>191500</v>
      </c>
      <c r="V3" s="5">
        <v>1.3300000000000001E-2</v>
      </c>
    </row>
    <row r="4" spans="1:22" x14ac:dyDescent="0.2">
      <c r="A4" s="16" t="s">
        <v>356</v>
      </c>
      <c r="B4" s="4">
        <v>0</v>
      </c>
      <c r="C4" s="4">
        <v>7800</v>
      </c>
      <c r="D4" s="4">
        <v>-7800</v>
      </c>
      <c r="E4" s="4">
        <v>-88110000</v>
      </c>
      <c r="L4" s="4">
        <v>41</v>
      </c>
      <c r="M4" s="4">
        <v>46</v>
      </c>
      <c r="N4" s="4">
        <v>1</v>
      </c>
      <c r="O4" s="4">
        <v>2</v>
      </c>
      <c r="P4" s="4">
        <v>63600</v>
      </c>
      <c r="Q4" s="4">
        <v>94700</v>
      </c>
      <c r="R4" s="5">
        <v>-4.4000000000000003E-3</v>
      </c>
      <c r="S4" s="4">
        <v>158300</v>
      </c>
      <c r="V4" s="5">
        <v>1.77E-2</v>
      </c>
    </row>
    <row r="5" spans="1:22" x14ac:dyDescent="0.2">
      <c r="L5" s="4">
        <v>76</v>
      </c>
      <c r="M5" s="4">
        <v>29</v>
      </c>
      <c r="N5" s="4">
        <v>3</v>
      </c>
      <c r="O5" s="4">
        <v>1</v>
      </c>
      <c r="P5" s="4">
        <v>144300</v>
      </c>
      <c r="Q5" s="4">
        <v>43700</v>
      </c>
      <c r="R5" s="5">
        <v>4.5000000000000005E-3</v>
      </c>
      <c r="S5" s="4">
        <v>189000</v>
      </c>
      <c r="V5" s="5">
        <v>1.77E-2</v>
      </c>
    </row>
    <row r="6" spans="1:22" x14ac:dyDescent="0.2">
      <c r="A6" s="16" t="s">
        <v>354</v>
      </c>
      <c r="B6" s="4">
        <v>9200</v>
      </c>
      <c r="C6" s="4">
        <v>0</v>
      </c>
      <c r="D6" s="4">
        <v>9200</v>
      </c>
      <c r="E6" s="4">
        <v>103500000</v>
      </c>
      <c r="L6" s="4">
        <v>88</v>
      </c>
      <c r="M6" s="4">
        <v>29</v>
      </c>
      <c r="N6" s="4">
        <v>4</v>
      </c>
      <c r="O6" s="4">
        <v>1</v>
      </c>
      <c r="P6" s="4">
        <v>136800</v>
      </c>
      <c r="Q6" s="4">
        <v>63300</v>
      </c>
      <c r="R6" s="5">
        <v>4.5000000000000005E-3</v>
      </c>
      <c r="S6" s="4">
        <v>202600</v>
      </c>
      <c r="V6" s="5">
        <v>1.3300000000000001E-2</v>
      </c>
    </row>
    <row r="7" spans="1:22" x14ac:dyDescent="0.2">
      <c r="A7" s="16" t="s">
        <v>353</v>
      </c>
      <c r="B7" s="4">
        <v>4200</v>
      </c>
      <c r="C7" s="4">
        <v>2000</v>
      </c>
      <c r="D7" s="4">
        <v>2200</v>
      </c>
      <c r="E7" s="4">
        <v>24670000</v>
      </c>
      <c r="L7" s="4">
        <v>60</v>
      </c>
      <c r="M7" s="4">
        <v>93</v>
      </c>
      <c r="N7" s="4">
        <v>1</v>
      </c>
      <c r="O7" s="4">
        <v>3</v>
      </c>
      <c r="P7" s="4">
        <v>58800</v>
      </c>
      <c r="Q7" s="4">
        <v>114700</v>
      </c>
      <c r="R7" s="5">
        <v>0</v>
      </c>
      <c r="S7" s="4">
        <v>173500</v>
      </c>
      <c r="V7" s="5">
        <v>1.34E-2</v>
      </c>
    </row>
    <row r="8" spans="1:22" x14ac:dyDescent="0.2">
      <c r="A8" s="16" t="s">
        <v>352</v>
      </c>
      <c r="B8" s="4">
        <v>0</v>
      </c>
      <c r="C8" s="4">
        <v>700</v>
      </c>
      <c r="D8" s="4">
        <v>-700</v>
      </c>
      <c r="E8" s="4">
        <v>-7880000</v>
      </c>
      <c r="L8" s="4">
        <v>51</v>
      </c>
      <c r="M8" s="4">
        <v>36</v>
      </c>
      <c r="N8" s="4">
        <v>3</v>
      </c>
      <c r="O8" s="4">
        <v>1</v>
      </c>
      <c r="P8" s="4">
        <v>88200</v>
      </c>
      <c r="Q8" s="4">
        <v>58500</v>
      </c>
      <c r="R8" s="5">
        <v>-4.4000000000000003E-3</v>
      </c>
      <c r="S8" s="4">
        <v>146800</v>
      </c>
      <c r="V8" s="5">
        <v>8.8999999999999999E-3</v>
      </c>
    </row>
    <row r="9" spans="1:22" x14ac:dyDescent="0.2">
      <c r="A9" s="16" t="s">
        <v>351</v>
      </c>
      <c r="B9" s="4">
        <v>200</v>
      </c>
      <c r="C9" s="4">
        <v>0</v>
      </c>
      <c r="D9" s="4">
        <v>200</v>
      </c>
      <c r="E9" s="4">
        <v>2230000</v>
      </c>
      <c r="L9" s="4">
        <v>33</v>
      </c>
      <c r="M9" s="4">
        <v>68</v>
      </c>
      <c r="N9" s="4">
        <v>2</v>
      </c>
      <c r="O9" s="4">
        <v>1</v>
      </c>
      <c r="P9" s="4">
        <v>82000</v>
      </c>
      <c r="Q9" s="4">
        <v>77100</v>
      </c>
      <c r="R9" s="5">
        <v>4.5000000000000005E-3</v>
      </c>
      <c r="S9" s="4">
        <v>159300</v>
      </c>
      <c r="V9" s="5">
        <v>1.77E-2</v>
      </c>
    </row>
    <row r="10" spans="1:22" x14ac:dyDescent="0.2">
      <c r="L10" s="4">
        <v>66</v>
      </c>
      <c r="M10" s="4">
        <v>56</v>
      </c>
      <c r="N10" s="4">
        <v>2</v>
      </c>
      <c r="O10" s="4">
        <v>2</v>
      </c>
      <c r="P10" s="4">
        <v>102000</v>
      </c>
      <c r="Q10" s="4">
        <v>103600</v>
      </c>
      <c r="R10" s="5">
        <v>0</v>
      </c>
      <c r="S10" s="4">
        <v>205600</v>
      </c>
      <c r="V10" s="5">
        <v>8.8999999999999999E-3</v>
      </c>
    </row>
    <row r="11" spans="1:22" x14ac:dyDescent="0.2">
      <c r="A11" s="16" t="s">
        <v>349</v>
      </c>
      <c r="B11" s="4">
        <v>3200</v>
      </c>
      <c r="C11" s="4">
        <v>0</v>
      </c>
      <c r="D11" s="4">
        <v>3200</v>
      </c>
      <c r="E11" s="4">
        <v>35840000</v>
      </c>
      <c r="L11" s="4">
        <v>63</v>
      </c>
      <c r="M11" s="4">
        <v>51</v>
      </c>
      <c r="N11" s="4">
        <v>1</v>
      </c>
      <c r="O11" s="4">
        <v>1</v>
      </c>
      <c r="P11" s="4">
        <v>71600</v>
      </c>
      <c r="Q11" s="4">
        <v>41800</v>
      </c>
      <c r="R11" s="5">
        <v>0</v>
      </c>
      <c r="S11" s="4">
        <v>115900</v>
      </c>
      <c r="V11" s="5">
        <v>8.8999999999999999E-3</v>
      </c>
    </row>
    <row r="12" spans="1:22" x14ac:dyDescent="0.2">
      <c r="A12" s="16" t="s">
        <v>348</v>
      </c>
      <c r="B12" s="4">
        <v>1500</v>
      </c>
      <c r="C12" s="4">
        <v>0</v>
      </c>
      <c r="D12" s="4">
        <v>1500</v>
      </c>
      <c r="E12" s="4">
        <v>16730000</v>
      </c>
      <c r="L12" s="4">
        <v>41</v>
      </c>
      <c r="M12" s="4">
        <v>48</v>
      </c>
      <c r="N12" s="4">
        <v>4</v>
      </c>
      <c r="O12" s="4">
        <v>2</v>
      </c>
      <c r="P12" s="4">
        <v>100800</v>
      </c>
      <c r="Q12" s="4">
        <v>104700</v>
      </c>
      <c r="R12" s="5">
        <v>4.5000000000000005E-3</v>
      </c>
      <c r="S12" s="4">
        <v>235200</v>
      </c>
      <c r="V12" s="5">
        <v>1.78E-2</v>
      </c>
    </row>
    <row r="13" spans="1:22" x14ac:dyDescent="0.2">
      <c r="A13" s="16" t="s">
        <v>347</v>
      </c>
      <c r="B13" s="4">
        <v>5000</v>
      </c>
      <c r="C13" s="4">
        <v>8</v>
      </c>
      <c r="D13" s="4">
        <v>4992</v>
      </c>
      <c r="E13" s="4">
        <v>55330000</v>
      </c>
      <c r="L13" s="4">
        <v>31</v>
      </c>
      <c r="M13" s="4">
        <v>200</v>
      </c>
      <c r="N13" s="4">
        <v>2</v>
      </c>
      <c r="O13" s="4">
        <v>8</v>
      </c>
      <c r="P13" s="4">
        <v>72500</v>
      </c>
      <c r="Q13" s="4">
        <v>268000</v>
      </c>
      <c r="R13" s="5">
        <v>-4.4000000000000003E-3</v>
      </c>
      <c r="S13" s="4">
        <v>340600</v>
      </c>
      <c r="V13" s="5">
        <v>2.23E-2</v>
      </c>
    </row>
    <row r="14" spans="1:22" x14ac:dyDescent="0.2">
      <c r="A14" s="16" t="s">
        <v>340</v>
      </c>
      <c r="B14" s="4">
        <v>12200</v>
      </c>
      <c r="C14" s="4">
        <v>0</v>
      </c>
      <c r="D14" s="4">
        <v>12200</v>
      </c>
      <c r="E14" s="4">
        <v>136640000</v>
      </c>
      <c r="L14" s="4">
        <v>33</v>
      </c>
      <c r="M14" s="4">
        <v>71</v>
      </c>
      <c r="N14" s="4">
        <v>2</v>
      </c>
      <c r="O14" s="4">
        <v>1</v>
      </c>
      <c r="P14" s="4">
        <v>70800</v>
      </c>
      <c r="Q14" s="4">
        <v>104000</v>
      </c>
      <c r="R14" s="5">
        <v>-4.4000000000000003E-3</v>
      </c>
      <c r="S14" s="4">
        <v>174800</v>
      </c>
      <c r="V14" s="5">
        <v>1.3300000000000001E-2</v>
      </c>
    </row>
    <row r="15" spans="1:22" x14ac:dyDescent="0.2">
      <c r="A15" s="16" t="s">
        <v>339</v>
      </c>
      <c r="B15" s="4">
        <v>1000</v>
      </c>
      <c r="C15" s="4">
        <v>0</v>
      </c>
      <c r="D15" s="4">
        <v>1000</v>
      </c>
      <c r="E15" s="4">
        <v>11200000</v>
      </c>
      <c r="L15" s="4">
        <v>82</v>
      </c>
      <c r="M15" s="4">
        <v>83</v>
      </c>
      <c r="N15" s="4">
        <v>0</v>
      </c>
      <c r="O15" s="4">
        <v>4</v>
      </c>
      <c r="P15" s="4">
        <v>83000</v>
      </c>
      <c r="Q15" s="4">
        <v>125200</v>
      </c>
      <c r="R15" s="5">
        <v>4.5000000000000005E-3</v>
      </c>
      <c r="S15" s="4">
        <v>230500</v>
      </c>
      <c r="V15" s="5">
        <v>1.3300000000000001E-2</v>
      </c>
    </row>
    <row r="16" spans="1:22" x14ac:dyDescent="0.2">
      <c r="L16" s="4">
        <v>35</v>
      </c>
      <c r="M16" s="4">
        <v>48</v>
      </c>
      <c r="N16" s="4">
        <v>1</v>
      </c>
      <c r="O16" s="4">
        <v>0</v>
      </c>
      <c r="P16" s="4">
        <v>48600</v>
      </c>
      <c r="Q16" s="4">
        <v>42100</v>
      </c>
    </row>
    <row r="17" spans="1:22" x14ac:dyDescent="0.2">
      <c r="A17" s="16" t="s">
        <v>337</v>
      </c>
      <c r="B17" s="4">
        <v>0</v>
      </c>
      <c r="C17" s="4">
        <v>500</v>
      </c>
      <c r="D17" s="4">
        <v>-500</v>
      </c>
      <c r="E17" s="4">
        <v>-5580000</v>
      </c>
      <c r="L17" s="4">
        <v>25</v>
      </c>
      <c r="M17" s="4">
        <v>75</v>
      </c>
      <c r="N17" s="4">
        <v>0</v>
      </c>
      <c r="O17" s="4">
        <v>1</v>
      </c>
      <c r="P17" s="4">
        <v>19000</v>
      </c>
      <c r="Q17" s="4">
        <v>113300</v>
      </c>
      <c r="R17" s="5">
        <v>-4.4000000000000003E-3</v>
      </c>
      <c r="S17" s="4">
        <v>157300</v>
      </c>
      <c r="V17" s="5">
        <v>1.34E-2</v>
      </c>
    </row>
    <row r="18" spans="1:22" x14ac:dyDescent="0.2">
      <c r="A18" s="16" t="s">
        <v>336</v>
      </c>
      <c r="B18" s="4">
        <v>0</v>
      </c>
      <c r="C18" s="4">
        <v>21100</v>
      </c>
      <c r="D18" s="4">
        <v>-21100</v>
      </c>
      <c r="E18" s="4">
        <v>-237300000</v>
      </c>
      <c r="L18" s="4">
        <v>141</v>
      </c>
      <c r="M18" s="4">
        <v>191</v>
      </c>
      <c r="N18" s="4">
        <v>5</v>
      </c>
      <c r="O18" s="4">
        <v>8</v>
      </c>
      <c r="P18" s="4">
        <v>207100</v>
      </c>
      <c r="Q18" s="4">
        <v>268300</v>
      </c>
      <c r="R18" s="5">
        <v>-1.3300000000000001E-2</v>
      </c>
      <c r="S18" s="4">
        <v>486700</v>
      </c>
      <c r="V18" s="5">
        <v>3.0800000000000001E-2</v>
      </c>
    </row>
    <row r="19" spans="1:22" x14ac:dyDescent="0.2">
      <c r="L19" s="4">
        <v>59</v>
      </c>
      <c r="M19" s="4">
        <v>107</v>
      </c>
      <c r="N19" s="4">
        <v>2</v>
      </c>
      <c r="O19" s="4">
        <v>0</v>
      </c>
      <c r="P19" s="4">
        <v>89800</v>
      </c>
      <c r="Q19" s="4">
        <v>95600</v>
      </c>
    </row>
    <row r="20" spans="1:22" x14ac:dyDescent="0.2">
      <c r="A20" s="16" t="s">
        <v>334</v>
      </c>
      <c r="B20" s="4">
        <v>20800</v>
      </c>
      <c r="C20" s="4">
        <v>4800</v>
      </c>
      <c r="D20" s="4">
        <v>16000</v>
      </c>
      <c r="E20" s="4">
        <v>180140000</v>
      </c>
      <c r="L20" s="4">
        <v>293</v>
      </c>
      <c r="M20" s="4">
        <v>201</v>
      </c>
      <c r="N20" s="4">
        <v>9</v>
      </c>
      <c r="O20" s="4">
        <v>3</v>
      </c>
      <c r="P20" s="4">
        <v>434800</v>
      </c>
      <c r="Q20" s="4">
        <v>287800</v>
      </c>
      <c r="R20" s="5">
        <v>2.2400000000000003E-2</v>
      </c>
      <c r="S20" s="4">
        <v>742100</v>
      </c>
      <c r="V20" s="5">
        <v>3.8800000000000001E-2</v>
      </c>
    </row>
    <row r="21" spans="1:22" x14ac:dyDescent="0.2">
      <c r="A21" s="16" t="s">
        <v>333</v>
      </c>
      <c r="B21" s="4">
        <v>1000</v>
      </c>
      <c r="C21" s="4">
        <v>0</v>
      </c>
      <c r="D21" s="4">
        <v>1000</v>
      </c>
      <c r="E21" s="4">
        <v>11100000</v>
      </c>
      <c r="L21" s="4">
        <v>50</v>
      </c>
      <c r="M21" s="4">
        <v>70</v>
      </c>
      <c r="N21" s="4">
        <v>4</v>
      </c>
      <c r="O21" s="4">
        <v>1</v>
      </c>
      <c r="P21" s="4">
        <v>132700</v>
      </c>
      <c r="Q21" s="4">
        <v>60600</v>
      </c>
      <c r="R21" s="5">
        <v>4.5000000000000005E-3</v>
      </c>
      <c r="S21" s="4">
        <v>193300</v>
      </c>
      <c r="V21" s="5">
        <v>1.34E-2</v>
      </c>
    </row>
    <row r="22" spans="1:22" x14ac:dyDescent="0.2">
      <c r="A22" s="16" t="s">
        <v>332</v>
      </c>
      <c r="B22" s="4">
        <v>0</v>
      </c>
      <c r="C22" s="4">
        <v>9900</v>
      </c>
      <c r="D22" s="4">
        <v>-9900</v>
      </c>
      <c r="E22" s="4">
        <v>-110390000</v>
      </c>
      <c r="L22" s="4">
        <v>56</v>
      </c>
      <c r="M22" s="4">
        <v>63</v>
      </c>
      <c r="N22" s="4">
        <v>5</v>
      </c>
      <c r="O22" s="4">
        <v>1</v>
      </c>
      <c r="P22" s="4">
        <v>112100</v>
      </c>
      <c r="Q22" s="4">
        <v>70400</v>
      </c>
      <c r="R22" s="5">
        <v>0</v>
      </c>
      <c r="S22" s="4">
        <v>182500</v>
      </c>
      <c r="V22" s="5">
        <v>9.0000000000000011E-3</v>
      </c>
    </row>
    <row r="23" spans="1:22" x14ac:dyDescent="0.2">
      <c r="A23" s="16" t="s">
        <v>331</v>
      </c>
      <c r="B23" s="4">
        <v>0</v>
      </c>
      <c r="C23" s="4">
        <v>8300</v>
      </c>
      <c r="D23" s="4">
        <v>-8300</v>
      </c>
      <c r="E23" s="4">
        <v>-92130000</v>
      </c>
      <c r="L23" s="4">
        <v>38</v>
      </c>
      <c r="M23" s="4">
        <v>73</v>
      </c>
      <c r="N23" s="4">
        <v>1</v>
      </c>
      <c r="O23" s="4">
        <v>1</v>
      </c>
      <c r="P23" s="4">
        <v>79500</v>
      </c>
      <c r="Q23" s="4">
        <v>114900</v>
      </c>
      <c r="R23" s="5">
        <v>4.5999999999999999E-3</v>
      </c>
      <c r="S23" s="4">
        <v>194900</v>
      </c>
      <c r="V23" s="5">
        <v>1.3500000000000002E-2</v>
      </c>
    </row>
    <row r="24" spans="1:22" x14ac:dyDescent="0.2">
      <c r="A24" s="16" t="s">
        <v>330</v>
      </c>
      <c r="B24" s="4">
        <v>0</v>
      </c>
      <c r="C24" s="4">
        <v>17200</v>
      </c>
      <c r="D24" s="4">
        <v>-17200</v>
      </c>
      <c r="E24" s="4">
        <v>-190710000</v>
      </c>
      <c r="L24" s="4">
        <v>36</v>
      </c>
      <c r="M24" s="4">
        <v>84</v>
      </c>
      <c r="N24" s="4">
        <v>0</v>
      </c>
      <c r="O24" s="4">
        <v>2</v>
      </c>
      <c r="P24" s="4">
        <v>46500</v>
      </c>
      <c r="Q24" s="4">
        <v>107700</v>
      </c>
      <c r="R24" s="5">
        <v>-9.0000000000000011E-3</v>
      </c>
      <c r="S24" s="4">
        <v>154200</v>
      </c>
      <c r="V24" s="5">
        <v>1.34E-2</v>
      </c>
    </row>
    <row r="25" spans="1:22" x14ac:dyDescent="0.2">
      <c r="A25" s="16" t="s">
        <v>329</v>
      </c>
      <c r="B25" s="4">
        <v>0</v>
      </c>
      <c r="C25" s="4">
        <v>2400</v>
      </c>
      <c r="D25" s="4">
        <v>-2400</v>
      </c>
      <c r="E25" s="4">
        <v>-26880000</v>
      </c>
      <c r="L25" s="4">
        <v>44</v>
      </c>
      <c r="M25" s="4">
        <v>67</v>
      </c>
      <c r="N25" s="4">
        <v>4</v>
      </c>
      <c r="O25" s="4">
        <v>4</v>
      </c>
      <c r="P25" s="4">
        <v>120200</v>
      </c>
      <c r="Q25" s="4">
        <v>121600</v>
      </c>
      <c r="R25" s="5">
        <v>0</v>
      </c>
      <c r="S25" s="4">
        <v>241800</v>
      </c>
      <c r="V25" s="5">
        <v>1.34E-2</v>
      </c>
    </row>
    <row r="26" spans="1:22" x14ac:dyDescent="0.2">
      <c r="A26" s="16" t="s">
        <v>328</v>
      </c>
      <c r="B26" s="4">
        <v>0</v>
      </c>
      <c r="C26" s="4">
        <v>10000</v>
      </c>
      <c r="D26" s="4">
        <v>-10000</v>
      </c>
      <c r="E26" s="4">
        <v>-111500000</v>
      </c>
      <c r="L26" s="4">
        <v>12</v>
      </c>
      <c r="M26" s="4">
        <v>75</v>
      </c>
      <c r="N26" s="4">
        <v>0</v>
      </c>
      <c r="O26" s="4">
        <v>0</v>
      </c>
      <c r="P26" s="4">
        <v>18100</v>
      </c>
      <c r="Q26" s="4">
        <v>72500</v>
      </c>
      <c r="R26" s="5">
        <v>-8.8999999999999999E-3</v>
      </c>
      <c r="S26" s="4">
        <v>109800</v>
      </c>
      <c r="V26" s="5">
        <v>1.34E-2</v>
      </c>
    </row>
    <row r="27" spans="1:22" x14ac:dyDescent="0.2">
      <c r="A27" s="16" t="s">
        <v>327</v>
      </c>
      <c r="B27" s="4">
        <v>164100</v>
      </c>
      <c r="C27" s="4">
        <v>88900</v>
      </c>
      <c r="D27" s="4">
        <v>75200</v>
      </c>
      <c r="E27" s="4">
        <v>841710000</v>
      </c>
      <c r="L27" s="4">
        <v>45</v>
      </c>
      <c r="M27" s="4">
        <v>85</v>
      </c>
      <c r="N27" s="4">
        <v>1</v>
      </c>
      <c r="O27" s="4">
        <v>7</v>
      </c>
      <c r="P27" s="4">
        <v>90800</v>
      </c>
      <c r="Q27" s="4">
        <v>294000</v>
      </c>
      <c r="R27" s="5">
        <v>9.0000000000000011E-3</v>
      </c>
      <c r="S27" s="4">
        <v>390800</v>
      </c>
      <c r="V27" s="5">
        <v>1.77E-2</v>
      </c>
    </row>
    <row r="28" spans="1:22" x14ac:dyDescent="0.2">
      <c r="A28" s="16" t="s">
        <v>326</v>
      </c>
      <c r="B28" s="4">
        <v>0</v>
      </c>
      <c r="C28" s="4">
        <v>81700</v>
      </c>
      <c r="D28" s="4">
        <v>-81700</v>
      </c>
      <c r="E28" s="4">
        <v>-912050000</v>
      </c>
      <c r="L28" s="4">
        <v>147</v>
      </c>
      <c r="M28" s="4">
        <v>102</v>
      </c>
      <c r="N28" s="4">
        <v>4</v>
      </c>
      <c r="O28" s="4">
        <v>6</v>
      </c>
      <c r="P28" s="4">
        <v>239400</v>
      </c>
      <c r="Q28" s="4">
        <v>170100</v>
      </c>
      <c r="R28" s="5">
        <v>0</v>
      </c>
      <c r="S28" s="4">
        <v>436700</v>
      </c>
      <c r="V28" s="5">
        <v>1.34E-2</v>
      </c>
    </row>
    <row r="29" spans="1:22" x14ac:dyDescent="0.2">
      <c r="A29" s="16" t="s">
        <v>325</v>
      </c>
      <c r="B29" s="4">
        <v>3900</v>
      </c>
      <c r="C29" s="4">
        <v>17000</v>
      </c>
      <c r="D29" s="4">
        <v>-13100</v>
      </c>
      <c r="E29" s="4">
        <v>-146450000</v>
      </c>
      <c r="L29" s="4">
        <v>75</v>
      </c>
      <c r="M29" s="4">
        <v>56</v>
      </c>
      <c r="N29" s="4">
        <v>3</v>
      </c>
      <c r="O29" s="4">
        <v>1</v>
      </c>
      <c r="P29" s="4">
        <v>125800</v>
      </c>
      <c r="Q29" s="4">
        <v>87700</v>
      </c>
      <c r="R29" s="5">
        <v>0</v>
      </c>
      <c r="S29" s="4">
        <v>256100</v>
      </c>
      <c r="V29" s="5">
        <v>1.34E-2</v>
      </c>
    </row>
    <row r="30" spans="1:22" x14ac:dyDescent="0.2">
      <c r="A30" s="16" t="s">
        <v>324</v>
      </c>
      <c r="B30" s="4">
        <v>2800</v>
      </c>
      <c r="C30" s="4">
        <v>3600</v>
      </c>
      <c r="D30" s="4">
        <v>-800</v>
      </c>
      <c r="E30" s="4">
        <v>-9150000</v>
      </c>
      <c r="L30" s="4">
        <v>52</v>
      </c>
      <c r="M30" s="4">
        <v>101</v>
      </c>
      <c r="N30" s="4">
        <v>1</v>
      </c>
      <c r="O30" s="4">
        <v>3</v>
      </c>
      <c r="P30" s="4">
        <v>67900</v>
      </c>
      <c r="Q30" s="4">
        <v>131400</v>
      </c>
      <c r="R30" s="5">
        <v>9.1000000000000004E-3</v>
      </c>
      <c r="S30" s="4">
        <v>203600</v>
      </c>
      <c r="V30" s="5">
        <v>1.7899999999999999E-2</v>
      </c>
    </row>
    <row r="31" spans="1:22" x14ac:dyDescent="0.2">
      <c r="A31" s="16" t="s">
        <v>323</v>
      </c>
      <c r="B31" s="4">
        <v>900</v>
      </c>
      <c r="C31" s="4">
        <v>0</v>
      </c>
      <c r="D31" s="4">
        <v>900</v>
      </c>
      <c r="E31" s="4">
        <v>10080000</v>
      </c>
      <c r="L31" s="4">
        <v>62</v>
      </c>
      <c r="M31" s="4">
        <v>72</v>
      </c>
      <c r="N31" s="4">
        <v>1</v>
      </c>
      <c r="O31" s="4">
        <v>4</v>
      </c>
      <c r="P31" s="4">
        <v>83800</v>
      </c>
      <c r="Q31" s="4">
        <v>175300</v>
      </c>
      <c r="R31" s="5">
        <v>-1.3500000000000002E-2</v>
      </c>
      <c r="S31" s="4">
        <v>259100</v>
      </c>
      <c r="V31" s="5">
        <v>1.77E-2</v>
      </c>
    </row>
    <row r="32" spans="1:22" x14ac:dyDescent="0.2">
      <c r="A32" s="16" t="s">
        <v>322</v>
      </c>
      <c r="B32" s="4">
        <v>18000</v>
      </c>
      <c r="C32" s="4">
        <v>9000</v>
      </c>
      <c r="D32" s="4">
        <v>9000</v>
      </c>
      <c r="E32" s="4">
        <v>99790000</v>
      </c>
      <c r="L32" s="4">
        <v>176</v>
      </c>
      <c r="M32" s="4">
        <v>97</v>
      </c>
      <c r="N32" s="4">
        <v>3</v>
      </c>
      <c r="O32" s="4">
        <v>6</v>
      </c>
      <c r="P32" s="4">
        <v>236100</v>
      </c>
      <c r="Q32" s="4">
        <v>180300</v>
      </c>
      <c r="R32" s="5">
        <v>1.8100000000000002E-2</v>
      </c>
      <c r="S32" s="4">
        <v>416400</v>
      </c>
      <c r="V32" s="5">
        <v>2.23E-2</v>
      </c>
    </row>
    <row r="33" spans="1:22" x14ac:dyDescent="0.2">
      <c r="A33" s="16" t="s">
        <v>321</v>
      </c>
      <c r="B33" s="4">
        <v>100</v>
      </c>
      <c r="C33" s="4">
        <v>4833</v>
      </c>
      <c r="D33" s="4">
        <v>-4733</v>
      </c>
      <c r="E33" s="4">
        <v>-52140000</v>
      </c>
      <c r="L33" s="4">
        <v>51</v>
      </c>
      <c r="M33" s="4">
        <v>107</v>
      </c>
      <c r="N33" s="4">
        <v>0</v>
      </c>
      <c r="O33" s="4">
        <v>3</v>
      </c>
      <c r="P33" s="4">
        <v>66000</v>
      </c>
      <c r="Q33" s="4">
        <v>117000</v>
      </c>
      <c r="R33" s="5">
        <v>-9.0000000000000011E-3</v>
      </c>
      <c r="S33" s="4">
        <v>183000</v>
      </c>
      <c r="V33" s="5">
        <v>1.8100000000000002E-2</v>
      </c>
    </row>
    <row r="34" spans="1:22" x14ac:dyDescent="0.2">
      <c r="A34" s="16" t="s">
        <v>320</v>
      </c>
      <c r="B34" s="4">
        <v>0</v>
      </c>
      <c r="C34" s="4">
        <v>15700</v>
      </c>
      <c r="D34" s="4">
        <v>-15700</v>
      </c>
      <c r="E34" s="4">
        <v>-173130000</v>
      </c>
      <c r="L34" s="4">
        <v>68</v>
      </c>
      <c r="M34" s="4">
        <v>154</v>
      </c>
      <c r="N34" s="4">
        <v>1</v>
      </c>
      <c r="O34" s="4">
        <v>5</v>
      </c>
      <c r="P34" s="4">
        <v>99600</v>
      </c>
      <c r="Q34" s="4">
        <v>191000</v>
      </c>
      <c r="R34" s="5">
        <v>0</v>
      </c>
      <c r="S34" s="4">
        <v>295600</v>
      </c>
      <c r="V34" s="5">
        <v>1.8000000000000002E-2</v>
      </c>
    </row>
    <row r="35" spans="1:22" x14ac:dyDescent="0.2">
      <c r="A35" s="16" t="s">
        <v>319</v>
      </c>
      <c r="B35" s="4">
        <v>0</v>
      </c>
      <c r="C35" s="4">
        <v>5600</v>
      </c>
      <c r="D35" s="4">
        <v>-5600</v>
      </c>
      <c r="E35" s="4">
        <v>-62380000</v>
      </c>
      <c r="L35" s="4">
        <v>76</v>
      </c>
      <c r="M35" s="4">
        <v>141</v>
      </c>
      <c r="N35" s="4">
        <v>1</v>
      </c>
      <c r="O35" s="4">
        <v>5</v>
      </c>
      <c r="P35" s="4">
        <v>117500</v>
      </c>
      <c r="Q35" s="4">
        <v>184800</v>
      </c>
      <c r="R35" s="5">
        <v>0</v>
      </c>
      <c r="S35" s="4">
        <v>302300</v>
      </c>
      <c r="V35" s="5">
        <v>1.3500000000000002E-2</v>
      </c>
    </row>
    <row r="36" spans="1:22" x14ac:dyDescent="0.2">
      <c r="A36" s="16" t="s">
        <v>318</v>
      </c>
      <c r="B36" s="4">
        <v>4000</v>
      </c>
      <c r="C36" s="4">
        <v>103300</v>
      </c>
      <c r="D36" s="4">
        <v>-99300</v>
      </c>
      <c r="E36" s="4">
        <v>-1102300000</v>
      </c>
      <c r="L36" s="4">
        <v>111</v>
      </c>
      <c r="M36" s="4">
        <v>247</v>
      </c>
      <c r="N36" s="4">
        <v>1</v>
      </c>
      <c r="O36" s="4">
        <v>9</v>
      </c>
      <c r="P36" s="4">
        <v>154000</v>
      </c>
      <c r="Q36" s="4">
        <v>368500</v>
      </c>
      <c r="R36" s="5">
        <v>-4.4000000000000003E-3</v>
      </c>
      <c r="S36" s="4">
        <v>523000</v>
      </c>
      <c r="V36" s="5">
        <v>1.8000000000000002E-2</v>
      </c>
    </row>
    <row r="37" spans="1:22" x14ac:dyDescent="0.2">
      <c r="A37" s="16" t="s">
        <v>317</v>
      </c>
      <c r="B37" s="4">
        <v>1400</v>
      </c>
      <c r="C37" s="4">
        <v>1000</v>
      </c>
      <c r="D37" s="4">
        <v>400</v>
      </c>
      <c r="E37" s="4">
        <v>4410000</v>
      </c>
      <c r="L37" s="4">
        <v>41</v>
      </c>
      <c r="M37" s="4">
        <v>96</v>
      </c>
      <c r="N37" s="4">
        <v>2</v>
      </c>
      <c r="O37" s="4">
        <v>3</v>
      </c>
      <c r="P37" s="4">
        <v>62100</v>
      </c>
      <c r="Q37" s="4">
        <v>131600</v>
      </c>
      <c r="R37" s="5">
        <v>-4.4000000000000003E-3</v>
      </c>
      <c r="S37" s="4">
        <v>199800</v>
      </c>
      <c r="V37" s="5">
        <v>1.34E-2</v>
      </c>
    </row>
    <row r="38" spans="1:22" x14ac:dyDescent="0.2">
      <c r="A38" s="16" t="s">
        <v>316</v>
      </c>
      <c r="B38" s="4">
        <v>21800</v>
      </c>
      <c r="C38" s="4">
        <v>22400</v>
      </c>
      <c r="D38" s="4">
        <v>-600</v>
      </c>
      <c r="E38" s="4">
        <v>-6120000</v>
      </c>
      <c r="L38" s="4">
        <v>121</v>
      </c>
      <c r="M38" s="4">
        <v>201</v>
      </c>
      <c r="N38" s="4">
        <v>4</v>
      </c>
      <c r="O38" s="4">
        <v>3</v>
      </c>
      <c r="P38" s="4">
        <v>234000</v>
      </c>
      <c r="Q38" s="4">
        <v>210100</v>
      </c>
      <c r="R38" s="5">
        <v>0</v>
      </c>
      <c r="S38" s="4">
        <v>467100</v>
      </c>
      <c r="V38" s="5">
        <v>1.34E-2</v>
      </c>
    </row>
    <row r="39" spans="1:22" x14ac:dyDescent="0.2">
      <c r="A39" s="16" t="s">
        <v>315</v>
      </c>
      <c r="B39" s="4">
        <v>2000</v>
      </c>
      <c r="C39" s="4">
        <v>0</v>
      </c>
      <c r="D39" s="4">
        <v>2000</v>
      </c>
      <c r="E39" s="4">
        <v>22300000</v>
      </c>
      <c r="L39" s="4">
        <v>49</v>
      </c>
      <c r="M39" s="4">
        <v>122</v>
      </c>
      <c r="N39" s="4">
        <v>1</v>
      </c>
      <c r="O39" s="4">
        <v>1</v>
      </c>
      <c r="P39" s="4">
        <v>60300</v>
      </c>
      <c r="Q39" s="4">
        <v>86900</v>
      </c>
      <c r="R39" s="5">
        <v>4.5000000000000005E-3</v>
      </c>
      <c r="S39" s="4">
        <v>147100</v>
      </c>
      <c r="V39" s="5">
        <v>1.34E-2</v>
      </c>
    </row>
    <row r="40" spans="1:22" x14ac:dyDescent="0.2">
      <c r="A40" s="16" t="s">
        <v>314</v>
      </c>
      <c r="B40" s="4">
        <v>9700</v>
      </c>
      <c r="C40" s="4">
        <v>1700</v>
      </c>
      <c r="D40" s="4">
        <v>8000</v>
      </c>
      <c r="E40" s="4">
        <v>89460000</v>
      </c>
      <c r="L40" s="4">
        <v>82</v>
      </c>
      <c r="M40" s="4">
        <v>114</v>
      </c>
      <c r="N40" s="4">
        <v>3</v>
      </c>
      <c r="O40" s="4">
        <v>5</v>
      </c>
      <c r="P40" s="4">
        <v>88600</v>
      </c>
      <c r="Q40" s="4">
        <v>226500</v>
      </c>
      <c r="R40" s="5">
        <v>-4.4000000000000003E-3</v>
      </c>
      <c r="S40" s="4">
        <v>315100</v>
      </c>
      <c r="V40" s="5">
        <v>1.77E-2</v>
      </c>
    </row>
    <row r="43" spans="1:22" x14ac:dyDescent="0.2">
      <c r="A43" t="s">
        <v>313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6B84CD-F963-7A41-9A2D-DBEBD7072659}">
  <sheetPr codeName="Sheet126"/>
  <dimension ref="A1:V63"/>
  <sheetViews>
    <sheetView workbookViewId="0">
      <selection activeCell="F17" sqref="F17"/>
    </sheetView>
  </sheetViews>
  <sheetFormatPr baseColWidth="10" defaultRowHeight="16" x14ac:dyDescent="0.2"/>
  <cols>
    <col min="5" max="5" width="15" customWidth="1"/>
    <col min="6" max="6" width="19" customWidth="1"/>
  </cols>
  <sheetData>
    <row r="1" spans="1:22" x14ac:dyDescent="0.2">
      <c r="A1" s="36"/>
      <c r="B1" s="80" t="s">
        <v>5</v>
      </c>
      <c r="C1" s="80"/>
      <c r="D1" s="80"/>
      <c r="E1" s="80"/>
      <c r="F1" s="80"/>
      <c r="G1" s="81" t="s">
        <v>6</v>
      </c>
      <c r="H1" s="81"/>
      <c r="I1" s="81"/>
      <c r="J1" s="81"/>
      <c r="K1" s="81"/>
      <c r="L1" s="82" t="s">
        <v>15</v>
      </c>
      <c r="M1" s="82"/>
      <c r="N1" s="82"/>
      <c r="O1" s="82"/>
      <c r="P1" s="82"/>
      <c r="Q1" s="82"/>
      <c r="R1" s="82"/>
      <c r="S1" s="82"/>
      <c r="T1" s="82"/>
      <c r="U1" s="82"/>
      <c r="V1" s="36"/>
    </row>
    <row r="2" spans="1:22" x14ac:dyDescent="0.2">
      <c r="A2" s="37" t="s">
        <v>4</v>
      </c>
      <c r="B2" s="38" t="s">
        <v>0</v>
      </c>
      <c r="C2" s="38" t="s">
        <v>1</v>
      </c>
      <c r="D2" s="38" t="s">
        <v>10</v>
      </c>
      <c r="E2" s="38" t="s">
        <v>11</v>
      </c>
      <c r="F2" s="38" t="s">
        <v>7</v>
      </c>
      <c r="G2" s="38" t="s">
        <v>8</v>
      </c>
      <c r="H2" s="38" t="s">
        <v>9</v>
      </c>
      <c r="I2" s="38" t="s">
        <v>10</v>
      </c>
      <c r="J2" s="38" t="s">
        <v>11</v>
      </c>
      <c r="K2" s="38" t="s">
        <v>7</v>
      </c>
      <c r="L2" s="38" t="s">
        <v>17</v>
      </c>
      <c r="M2" s="38" t="s">
        <v>18</v>
      </c>
      <c r="N2" s="38" t="s">
        <v>234</v>
      </c>
      <c r="O2" s="38" t="s">
        <v>235</v>
      </c>
      <c r="P2" s="38" t="s">
        <v>19</v>
      </c>
      <c r="Q2" s="38" t="s">
        <v>20</v>
      </c>
      <c r="R2" s="38" t="s">
        <v>12</v>
      </c>
      <c r="S2" s="38" t="s">
        <v>3</v>
      </c>
      <c r="T2" s="38" t="s">
        <v>252</v>
      </c>
      <c r="U2" s="38" t="s">
        <v>253</v>
      </c>
      <c r="V2" s="38" t="s">
        <v>236</v>
      </c>
    </row>
    <row r="3" spans="1:22" x14ac:dyDescent="0.2">
      <c r="A3" s="16" t="s">
        <v>357</v>
      </c>
      <c r="B3" s="4">
        <v>17500</v>
      </c>
      <c r="C3" s="4">
        <v>5500</v>
      </c>
      <c r="D3" s="4">
        <v>12000</v>
      </c>
      <c r="E3" s="4">
        <v>989390000</v>
      </c>
      <c r="F3" s="4">
        <f t="shared" ref="F3:F11" si="0">E3+F4</f>
        <v>74819896472</v>
      </c>
      <c r="L3" s="4">
        <v>284</v>
      </c>
      <c r="M3" s="4">
        <v>628</v>
      </c>
      <c r="N3" s="4">
        <v>34</v>
      </c>
      <c r="O3" s="4">
        <v>60</v>
      </c>
      <c r="P3" s="4">
        <v>175100</v>
      </c>
      <c r="Q3" s="4">
        <v>398900</v>
      </c>
      <c r="R3" s="5">
        <v>-4.5599999999999995E-2</v>
      </c>
      <c r="S3" s="4">
        <v>575500</v>
      </c>
      <c r="V3" s="5">
        <v>4.7100000000000003E-2</v>
      </c>
    </row>
    <row r="4" spans="1:22" x14ac:dyDescent="0.2">
      <c r="A4" s="16" t="s">
        <v>356</v>
      </c>
      <c r="B4" s="4">
        <v>26100</v>
      </c>
      <c r="C4" s="4">
        <v>1900</v>
      </c>
      <c r="D4" s="4">
        <v>24200</v>
      </c>
      <c r="E4" s="4">
        <v>2048910000</v>
      </c>
      <c r="F4" s="4">
        <f t="shared" si="0"/>
        <v>73830506472</v>
      </c>
      <c r="L4" s="4">
        <v>240</v>
      </c>
      <c r="M4" s="4">
        <v>416</v>
      </c>
      <c r="N4" s="4">
        <v>26</v>
      </c>
      <c r="O4" s="4">
        <v>34</v>
      </c>
      <c r="P4" s="4">
        <v>123700</v>
      </c>
      <c r="Q4" s="4">
        <v>243900</v>
      </c>
      <c r="R4" s="5">
        <v>-2.3E-3</v>
      </c>
      <c r="S4" s="4">
        <v>369000</v>
      </c>
      <c r="V4" s="5">
        <v>4.1100000000000005E-2</v>
      </c>
    </row>
    <row r="5" spans="1:22" x14ac:dyDescent="0.2">
      <c r="A5" s="16" t="s">
        <v>355</v>
      </c>
      <c r="B5" s="4">
        <v>49400</v>
      </c>
      <c r="C5" s="4">
        <v>48553</v>
      </c>
      <c r="D5" s="4">
        <v>847</v>
      </c>
      <c r="E5" s="4">
        <v>39200000</v>
      </c>
      <c r="F5" s="4">
        <f t="shared" si="0"/>
        <v>71781596472</v>
      </c>
      <c r="L5" s="4">
        <v>364</v>
      </c>
      <c r="M5" s="4">
        <v>1099</v>
      </c>
      <c r="N5" s="4">
        <v>37</v>
      </c>
      <c r="O5" s="4">
        <v>117</v>
      </c>
      <c r="P5" s="4">
        <v>188700</v>
      </c>
      <c r="Q5" s="4">
        <v>704100</v>
      </c>
      <c r="R5" s="5">
        <v>-4.1200000000000001E-2</v>
      </c>
      <c r="S5" s="4">
        <v>885100</v>
      </c>
      <c r="V5" s="5">
        <v>5.4000000000000006E-2</v>
      </c>
    </row>
    <row r="6" spans="1:22" x14ac:dyDescent="0.2">
      <c r="A6" s="16" t="s">
        <v>354</v>
      </c>
      <c r="B6" s="4">
        <v>100200</v>
      </c>
      <c r="C6" s="4">
        <v>117400</v>
      </c>
      <c r="D6" s="4">
        <v>-17200</v>
      </c>
      <c r="E6" s="4">
        <v>-1588100000</v>
      </c>
      <c r="F6" s="4">
        <f t="shared" si="0"/>
        <v>71742396472</v>
      </c>
      <c r="L6" s="4">
        <v>308</v>
      </c>
      <c r="M6" s="4">
        <v>1182</v>
      </c>
      <c r="N6" s="4">
        <v>30</v>
      </c>
      <c r="O6" s="4">
        <v>119</v>
      </c>
      <c r="P6" s="4">
        <v>183900</v>
      </c>
      <c r="Q6" s="4">
        <v>734900</v>
      </c>
      <c r="R6" s="5">
        <v>-2.4799999999999999E-2</v>
      </c>
      <c r="S6" s="4">
        <v>923700</v>
      </c>
      <c r="V6" s="5">
        <v>2.87E-2</v>
      </c>
    </row>
    <row r="7" spans="1:22" x14ac:dyDescent="0.2">
      <c r="A7" s="16" t="s">
        <v>353</v>
      </c>
      <c r="B7" s="4">
        <v>1900</v>
      </c>
      <c r="C7" s="4">
        <v>50400</v>
      </c>
      <c r="D7" s="4">
        <v>-48500</v>
      </c>
      <c r="E7" s="4">
        <v>-4397630000</v>
      </c>
      <c r="F7" s="4">
        <f t="shared" si="0"/>
        <v>73330496472</v>
      </c>
      <c r="L7" s="4">
        <v>187</v>
      </c>
      <c r="M7" s="4">
        <v>364</v>
      </c>
      <c r="N7" s="4">
        <v>15</v>
      </c>
      <c r="O7" s="4">
        <v>31</v>
      </c>
      <c r="P7" s="4">
        <v>90400</v>
      </c>
      <c r="Q7" s="4">
        <v>169600</v>
      </c>
      <c r="R7" s="5">
        <v>-1.32E-2</v>
      </c>
      <c r="S7" s="4">
        <v>276100</v>
      </c>
      <c r="V7" s="5">
        <v>3.8300000000000001E-2</v>
      </c>
    </row>
    <row r="8" spans="1:22" x14ac:dyDescent="0.2">
      <c r="A8" s="16" t="s">
        <v>352</v>
      </c>
      <c r="B8" s="4">
        <v>1300</v>
      </c>
      <c r="C8" s="4">
        <v>12600</v>
      </c>
      <c r="D8" s="4">
        <v>-11300</v>
      </c>
      <c r="E8" s="4">
        <v>-1046050000</v>
      </c>
      <c r="F8" s="4">
        <f t="shared" si="0"/>
        <v>77728126472</v>
      </c>
      <c r="L8" s="4">
        <v>169</v>
      </c>
      <c r="M8" s="4">
        <v>321</v>
      </c>
      <c r="N8" s="4">
        <v>13</v>
      </c>
      <c r="O8" s="4">
        <v>35</v>
      </c>
      <c r="P8" s="4">
        <v>78200</v>
      </c>
      <c r="Q8" s="4">
        <v>186600</v>
      </c>
      <c r="R8" s="5">
        <v>-2.3900000000000001E-2</v>
      </c>
      <c r="S8" s="4">
        <v>264900</v>
      </c>
      <c r="V8" s="5">
        <v>2.6600000000000002E-2</v>
      </c>
    </row>
    <row r="9" spans="1:22" x14ac:dyDescent="0.2">
      <c r="A9" s="16" t="s">
        <v>351</v>
      </c>
      <c r="B9" s="4">
        <v>122210</v>
      </c>
      <c r="C9" s="4">
        <v>7000</v>
      </c>
      <c r="D9" s="4">
        <v>115210</v>
      </c>
      <c r="E9" s="4">
        <v>10727910000</v>
      </c>
      <c r="F9" s="4">
        <f t="shared" si="0"/>
        <v>78774176472</v>
      </c>
      <c r="L9" s="4">
        <v>600</v>
      </c>
      <c r="M9" s="4">
        <v>446</v>
      </c>
      <c r="N9" s="4">
        <v>94</v>
      </c>
      <c r="O9" s="4">
        <v>38</v>
      </c>
      <c r="P9" s="4">
        <v>426600</v>
      </c>
      <c r="Q9" s="4">
        <v>241800</v>
      </c>
      <c r="R9" s="5">
        <v>3.4200000000000001E-2</v>
      </c>
      <c r="S9" s="4">
        <v>668900</v>
      </c>
      <c r="V9" s="5">
        <v>6.8400000000000002E-2</v>
      </c>
    </row>
    <row r="10" spans="1:22" x14ac:dyDescent="0.2">
      <c r="A10" s="16" t="s">
        <v>350</v>
      </c>
      <c r="B10" s="4">
        <v>44100</v>
      </c>
      <c r="C10" s="4">
        <v>6400</v>
      </c>
      <c r="D10" s="4">
        <v>37700</v>
      </c>
      <c r="E10" s="4">
        <v>3401383976</v>
      </c>
      <c r="F10" s="4">
        <f t="shared" si="0"/>
        <v>68046266472</v>
      </c>
      <c r="L10" s="4">
        <v>303</v>
      </c>
      <c r="M10" s="4">
        <v>176</v>
      </c>
      <c r="N10" s="4">
        <v>36</v>
      </c>
      <c r="O10" s="4">
        <v>18</v>
      </c>
      <c r="P10" s="4">
        <v>187500</v>
      </c>
      <c r="Q10" s="4">
        <v>123400</v>
      </c>
      <c r="R10" s="5">
        <v>2.1400000000000002E-2</v>
      </c>
      <c r="S10" s="4">
        <v>486580</v>
      </c>
      <c r="V10" s="5">
        <v>2.75E-2</v>
      </c>
    </row>
    <row r="11" spans="1:22" x14ac:dyDescent="0.2">
      <c r="A11" s="16" t="s">
        <v>349</v>
      </c>
      <c r="B11" s="4">
        <v>900</v>
      </c>
      <c r="C11" s="4">
        <v>6000</v>
      </c>
      <c r="D11" s="4">
        <v>-5100</v>
      </c>
      <c r="E11" s="4">
        <v>-452850000</v>
      </c>
      <c r="F11" s="4">
        <f t="shared" si="0"/>
        <v>64644882496</v>
      </c>
      <c r="L11" s="4">
        <v>95</v>
      </c>
      <c r="M11" s="4">
        <v>376</v>
      </c>
      <c r="N11" s="4">
        <v>5</v>
      </c>
      <c r="O11" s="4">
        <v>17</v>
      </c>
      <c r="P11" s="4">
        <v>50200</v>
      </c>
      <c r="Q11" s="4">
        <v>160300</v>
      </c>
      <c r="R11" s="5">
        <v>-1.6799999999999999E-2</v>
      </c>
      <c r="S11" s="4">
        <v>212500</v>
      </c>
      <c r="V11" s="5">
        <v>2.6600000000000002E-2</v>
      </c>
    </row>
    <row r="12" spans="1:22" x14ac:dyDescent="0.2">
      <c r="A12" s="16" t="s">
        <v>348</v>
      </c>
      <c r="B12" s="4">
        <v>300</v>
      </c>
      <c r="C12" s="4">
        <v>0</v>
      </c>
      <c r="D12" s="4">
        <v>300</v>
      </c>
      <c r="E12" s="4">
        <v>26280000</v>
      </c>
      <c r="F12" s="4">
        <f t="shared" ref="F12:F38" si="1">E12+F13</f>
        <v>65097732496</v>
      </c>
      <c r="G12" s="4">
        <v>0</v>
      </c>
      <c r="H12" s="4">
        <v>0</v>
      </c>
      <c r="I12" s="4">
        <v>0</v>
      </c>
      <c r="J12" s="4">
        <v>892000</v>
      </c>
      <c r="L12" s="4">
        <v>167</v>
      </c>
      <c r="M12" s="4">
        <v>140</v>
      </c>
      <c r="N12" s="4">
        <v>19</v>
      </c>
      <c r="O12" s="4">
        <v>7</v>
      </c>
      <c r="P12" s="4">
        <v>122800</v>
      </c>
      <c r="Q12" s="4">
        <v>66700</v>
      </c>
      <c r="R12" s="5">
        <v>1.6899999999999998E-2</v>
      </c>
      <c r="S12" s="4">
        <v>191900</v>
      </c>
      <c r="V12" s="5">
        <v>4.2999999999999997E-2</v>
      </c>
    </row>
    <row r="13" spans="1:22" x14ac:dyDescent="0.2">
      <c r="A13" s="16" t="s">
        <v>347</v>
      </c>
      <c r="B13" s="4">
        <v>32600</v>
      </c>
      <c r="C13" s="4">
        <v>1300</v>
      </c>
      <c r="D13" s="4">
        <v>31300</v>
      </c>
      <c r="E13" s="4">
        <v>2747820000</v>
      </c>
      <c r="F13" s="4">
        <f t="shared" si="1"/>
        <v>65071452496</v>
      </c>
      <c r="L13" s="4">
        <v>164</v>
      </c>
      <c r="M13" s="4">
        <v>575</v>
      </c>
      <c r="N13" s="4">
        <v>8</v>
      </c>
      <c r="O13" s="4">
        <v>44</v>
      </c>
      <c r="P13" s="4">
        <v>70400</v>
      </c>
      <c r="Q13" s="4">
        <v>298300</v>
      </c>
      <c r="R13" s="5">
        <v>-1.1200000000000002E-2</v>
      </c>
      <c r="S13" s="4">
        <v>404300</v>
      </c>
      <c r="V13" s="5">
        <v>3.8900000000000004E-2</v>
      </c>
    </row>
    <row r="14" spans="1:22" x14ac:dyDescent="0.2">
      <c r="A14" s="16" t="s">
        <v>340</v>
      </c>
      <c r="B14" s="4">
        <v>3000</v>
      </c>
      <c r="C14" s="4">
        <v>39113</v>
      </c>
      <c r="D14" s="4">
        <v>-36113</v>
      </c>
      <c r="E14" s="4">
        <v>-3230290000</v>
      </c>
      <c r="F14" s="4">
        <f t="shared" si="1"/>
        <v>62323632496</v>
      </c>
      <c r="L14" s="4">
        <v>131</v>
      </c>
      <c r="M14" s="4">
        <v>433</v>
      </c>
      <c r="N14" s="4">
        <v>8</v>
      </c>
      <c r="O14" s="4">
        <v>56</v>
      </c>
      <c r="P14" s="4">
        <v>66100</v>
      </c>
      <c r="Q14" s="4">
        <v>257900</v>
      </c>
      <c r="R14" s="5">
        <v>-0.01</v>
      </c>
      <c r="S14" s="4">
        <v>333100</v>
      </c>
      <c r="V14" s="5">
        <v>2.3099999999999999E-2</v>
      </c>
    </row>
    <row r="15" spans="1:22" x14ac:dyDescent="0.2">
      <c r="A15" s="16" t="s">
        <v>339</v>
      </c>
      <c r="B15" s="4">
        <v>14000</v>
      </c>
      <c r="C15" s="4">
        <v>82400</v>
      </c>
      <c r="D15" s="4">
        <v>-68400</v>
      </c>
      <c r="E15" s="4">
        <v>-6167180000</v>
      </c>
      <c r="F15" s="4">
        <f t="shared" si="1"/>
        <v>65553922496</v>
      </c>
      <c r="L15" s="4">
        <v>134</v>
      </c>
      <c r="M15" s="4">
        <v>344</v>
      </c>
      <c r="N15" s="4">
        <v>13</v>
      </c>
      <c r="O15" s="4">
        <v>8</v>
      </c>
      <c r="P15" s="4">
        <v>110700</v>
      </c>
      <c r="Q15" s="4">
        <v>127000</v>
      </c>
      <c r="R15" s="5">
        <v>1.1999999999999999E-3</v>
      </c>
      <c r="S15" s="4">
        <v>237900</v>
      </c>
      <c r="V15" s="5">
        <v>1.2199999999999999E-2</v>
      </c>
    </row>
    <row r="16" spans="1:22" x14ac:dyDescent="0.2">
      <c r="A16" s="16" t="s">
        <v>338</v>
      </c>
      <c r="B16" s="4">
        <v>2100</v>
      </c>
      <c r="C16" s="4">
        <v>11500</v>
      </c>
      <c r="D16" s="4">
        <v>-9400</v>
      </c>
      <c r="E16" s="4">
        <v>-853570000</v>
      </c>
      <c r="F16" s="4">
        <f t="shared" si="1"/>
        <v>71721102496</v>
      </c>
      <c r="L16" s="4">
        <v>134</v>
      </c>
      <c r="M16" s="4">
        <v>141</v>
      </c>
      <c r="N16" s="4">
        <v>10</v>
      </c>
      <c r="O16" s="4">
        <v>11</v>
      </c>
      <c r="P16" s="4">
        <v>61700</v>
      </c>
      <c r="Q16" s="4">
        <v>87100</v>
      </c>
      <c r="R16" s="5">
        <v>-6.6E-3</v>
      </c>
      <c r="S16" s="4">
        <v>150800</v>
      </c>
      <c r="V16" s="5">
        <v>3.0600000000000002E-2</v>
      </c>
    </row>
    <row r="17" spans="1:22" x14ac:dyDescent="0.2">
      <c r="A17" s="16" t="s">
        <v>337</v>
      </c>
      <c r="B17" s="4">
        <v>118900</v>
      </c>
      <c r="C17" s="4">
        <v>29000</v>
      </c>
      <c r="D17" s="4">
        <v>89900</v>
      </c>
      <c r="E17" s="4">
        <v>8160370000</v>
      </c>
      <c r="F17" s="4">
        <f t="shared" si="1"/>
        <v>72574672496</v>
      </c>
      <c r="L17" s="4">
        <v>287</v>
      </c>
      <c r="M17" s="4">
        <v>232</v>
      </c>
      <c r="N17" s="4">
        <v>15</v>
      </c>
      <c r="O17" s="4">
        <v>5</v>
      </c>
      <c r="P17" s="4">
        <v>119600</v>
      </c>
      <c r="Q17" s="4">
        <v>89500</v>
      </c>
      <c r="R17" s="5">
        <v>1.5600000000000001E-2</v>
      </c>
      <c r="S17" s="4">
        <v>221900</v>
      </c>
      <c r="V17" s="5">
        <v>3.61E-2</v>
      </c>
    </row>
    <row r="18" spans="1:22" x14ac:dyDescent="0.2">
      <c r="A18" s="16" t="s">
        <v>336</v>
      </c>
      <c r="B18" s="4">
        <v>87200</v>
      </c>
      <c r="C18" s="4">
        <v>49900</v>
      </c>
      <c r="D18" s="4">
        <v>37300</v>
      </c>
      <c r="E18" s="4">
        <v>3151660000</v>
      </c>
      <c r="F18" s="4">
        <f t="shared" si="1"/>
        <v>64414302496</v>
      </c>
      <c r="L18" s="4">
        <v>437</v>
      </c>
      <c r="M18" s="4">
        <v>627</v>
      </c>
      <c r="N18" s="4">
        <v>32</v>
      </c>
      <c r="O18" s="4">
        <v>67</v>
      </c>
      <c r="P18" s="4">
        <v>246300</v>
      </c>
      <c r="Q18" s="4">
        <v>358300</v>
      </c>
      <c r="R18" s="5">
        <v>-3.3300000000000003E-2</v>
      </c>
      <c r="S18" s="4">
        <v>620300</v>
      </c>
      <c r="V18" s="5">
        <v>7.7899999999999997E-2</v>
      </c>
    </row>
    <row r="19" spans="1:22" x14ac:dyDescent="0.2">
      <c r="A19" s="16" t="s">
        <v>335</v>
      </c>
      <c r="B19" s="4">
        <v>4700</v>
      </c>
      <c r="C19" s="4">
        <v>81900</v>
      </c>
      <c r="D19" s="4">
        <v>-77200</v>
      </c>
      <c r="E19" s="4">
        <v>-7147750000</v>
      </c>
      <c r="F19" s="4">
        <f t="shared" si="1"/>
        <v>61262642496</v>
      </c>
      <c r="L19" s="4">
        <v>272</v>
      </c>
      <c r="M19" s="4">
        <v>423</v>
      </c>
      <c r="N19" s="4">
        <v>40</v>
      </c>
      <c r="O19" s="4">
        <v>40</v>
      </c>
      <c r="P19" s="4">
        <v>182800</v>
      </c>
      <c r="Q19" s="4">
        <v>223800</v>
      </c>
      <c r="R19" s="5">
        <v>-2.0999999999999999E-3</v>
      </c>
      <c r="S19" s="4">
        <v>410800</v>
      </c>
      <c r="V19" s="5">
        <v>4.4500000000000005E-2</v>
      </c>
    </row>
    <row r="20" spans="1:22" x14ac:dyDescent="0.2">
      <c r="A20" s="16" t="s">
        <v>334</v>
      </c>
      <c r="B20" s="4">
        <v>52100</v>
      </c>
      <c r="C20" s="4">
        <v>14000</v>
      </c>
      <c r="D20" s="4">
        <v>38100</v>
      </c>
      <c r="E20" s="4">
        <v>3565240000</v>
      </c>
      <c r="F20" s="4">
        <f t="shared" si="1"/>
        <v>68410392496</v>
      </c>
      <c r="L20" s="4">
        <v>168</v>
      </c>
      <c r="M20" s="4">
        <v>327</v>
      </c>
      <c r="N20" s="4">
        <v>12</v>
      </c>
      <c r="O20" s="4">
        <v>34</v>
      </c>
      <c r="P20" s="4">
        <v>81100</v>
      </c>
      <c r="Q20" s="4">
        <v>214600</v>
      </c>
      <c r="R20" s="5">
        <v>-6.4000000000000003E-3</v>
      </c>
      <c r="S20" s="4">
        <v>295800</v>
      </c>
      <c r="V20" s="5">
        <v>1.5900000000000001E-2</v>
      </c>
    </row>
    <row r="21" spans="1:22" x14ac:dyDescent="0.2">
      <c r="A21" s="16" t="s">
        <v>333</v>
      </c>
      <c r="B21" s="4">
        <v>62200</v>
      </c>
      <c r="C21" s="4">
        <v>25100</v>
      </c>
      <c r="D21" s="4">
        <v>37100</v>
      </c>
      <c r="E21" s="4">
        <v>3459200000</v>
      </c>
      <c r="F21" s="4">
        <f t="shared" si="1"/>
        <v>64845152496</v>
      </c>
      <c r="L21" s="4">
        <v>281</v>
      </c>
      <c r="M21" s="4">
        <v>339</v>
      </c>
      <c r="N21" s="4">
        <v>22</v>
      </c>
      <c r="O21" s="4">
        <v>39</v>
      </c>
      <c r="P21" s="4">
        <v>163700</v>
      </c>
      <c r="Q21" s="4">
        <v>191300</v>
      </c>
      <c r="R21" s="5">
        <v>3.0800000000000001E-2</v>
      </c>
      <c r="S21" s="4">
        <v>355600</v>
      </c>
      <c r="V21" s="5">
        <v>3.5000000000000003E-2</v>
      </c>
    </row>
    <row r="22" spans="1:22" x14ac:dyDescent="0.2">
      <c r="A22" s="16" t="s">
        <v>332</v>
      </c>
      <c r="B22" s="4">
        <v>119900</v>
      </c>
      <c r="C22" s="4">
        <v>25100</v>
      </c>
      <c r="D22" s="4">
        <v>94800</v>
      </c>
      <c r="E22" s="4">
        <v>8504540000</v>
      </c>
      <c r="F22" s="4">
        <f t="shared" si="1"/>
        <v>61385952496</v>
      </c>
      <c r="L22" s="4">
        <v>679</v>
      </c>
      <c r="M22" s="4">
        <v>274</v>
      </c>
      <c r="N22" s="4">
        <v>88</v>
      </c>
      <c r="O22" s="4">
        <v>42</v>
      </c>
      <c r="P22" s="4">
        <v>506100</v>
      </c>
      <c r="Q22" s="4">
        <v>244800</v>
      </c>
      <c r="R22" s="5">
        <v>6.9400000000000003E-2</v>
      </c>
      <c r="S22" s="4">
        <v>752000</v>
      </c>
      <c r="V22" s="5">
        <v>5.9400000000000001E-2</v>
      </c>
    </row>
    <row r="23" spans="1:22" x14ac:dyDescent="0.2">
      <c r="A23" s="16" t="s">
        <v>331</v>
      </c>
      <c r="B23" s="4">
        <v>81800</v>
      </c>
      <c r="C23" s="4">
        <v>6100</v>
      </c>
      <c r="D23" s="4">
        <v>75700</v>
      </c>
      <c r="E23" s="4">
        <v>6482220000</v>
      </c>
      <c r="F23" s="4">
        <f t="shared" si="1"/>
        <v>52881412496</v>
      </c>
      <c r="G23" s="4">
        <v>0</v>
      </c>
      <c r="H23" s="4">
        <v>0</v>
      </c>
      <c r="I23" s="4">
        <v>0</v>
      </c>
      <c r="J23" s="4">
        <v>-1234185000</v>
      </c>
      <c r="L23" s="4">
        <v>501</v>
      </c>
      <c r="M23" s="4">
        <v>364</v>
      </c>
      <c r="N23" s="4">
        <v>72</v>
      </c>
      <c r="O23" s="4">
        <v>27</v>
      </c>
      <c r="P23" s="4">
        <v>341600</v>
      </c>
      <c r="Q23" s="4">
        <v>177200</v>
      </c>
      <c r="R23" s="5">
        <v>1.8000000000000002E-2</v>
      </c>
      <c r="S23" s="4">
        <v>545700</v>
      </c>
      <c r="V23" s="5">
        <v>4.0399999999999998E-2</v>
      </c>
    </row>
    <row r="24" spans="1:22" x14ac:dyDescent="0.2">
      <c r="A24" s="16" t="s">
        <v>330</v>
      </c>
      <c r="B24" s="4">
        <v>1800</v>
      </c>
      <c r="C24" s="4">
        <v>100</v>
      </c>
      <c r="D24" s="4">
        <v>1700</v>
      </c>
      <c r="E24" s="4">
        <v>140170000</v>
      </c>
      <c r="F24" s="4">
        <f t="shared" si="1"/>
        <v>46399192496</v>
      </c>
      <c r="L24" s="4">
        <v>200</v>
      </c>
      <c r="M24" s="4">
        <v>319</v>
      </c>
      <c r="N24" s="4">
        <v>23</v>
      </c>
      <c r="O24" s="4">
        <v>20</v>
      </c>
      <c r="P24" s="4">
        <v>140900</v>
      </c>
      <c r="Q24" s="4">
        <v>159400</v>
      </c>
      <c r="R24" s="5">
        <v>4.8999999999999998E-3</v>
      </c>
      <c r="S24" s="4">
        <v>301600</v>
      </c>
      <c r="V24" s="5">
        <v>2.3900000000000001E-2</v>
      </c>
    </row>
    <row r="25" spans="1:22" x14ac:dyDescent="0.2">
      <c r="A25" s="16" t="s">
        <v>329</v>
      </c>
      <c r="B25" s="4">
        <v>12900</v>
      </c>
      <c r="C25" s="4">
        <v>0</v>
      </c>
      <c r="D25" s="4">
        <v>12900</v>
      </c>
      <c r="E25" s="4">
        <v>1071970000</v>
      </c>
      <c r="F25" s="4">
        <f t="shared" si="1"/>
        <v>46259022496</v>
      </c>
      <c r="L25" s="4">
        <v>187</v>
      </c>
      <c r="M25" s="4">
        <v>168</v>
      </c>
      <c r="N25" s="4">
        <v>8</v>
      </c>
      <c r="O25" s="4">
        <v>20</v>
      </c>
      <c r="P25" s="4">
        <v>66300</v>
      </c>
      <c r="Q25" s="4">
        <v>105800</v>
      </c>
      <c r="R25" s="5">
        <v>9.7999999999999997E-3</v>
      </c>
      <c r="S25" s="4">
        <v>221800</v>
      </c>
      <c r="V25" s="5">
        <v>1.6799999999999999E-2</v>
      </c>
    </row>
    <row r="26" spans="1:22" x14ac:dyDescent="0.2">
      <c r="A26" s="16" t="s">
        <v>328</v>
      </c>
      <c r="B26" s="4">
        <v>200</v>
      </c>
      <c r="C26" s="4">
        <v>0</v>
      </c>
      <c r="D26" s="4">
        <v>200</v>
      </c>
      <c r="E26" s="4">
        <v>16500000</v>
      </c>
      <c r="F26" s="4">
        <f t="shared" si="1"/>
        <v>45187052496</v>
      </c>
      <c r="L26" s="4">
        <v>124</v>
      </c>
      <c r="M26" s="4">
        <v>153</v>
      </c>
      <c r="N26" s="4">
        <v>7</v>
      </c>
      <c r="O26" s="4">
        <v>17</v>
      </c>
      <c r="P26" s="4">
        <v>55800</v>
      </c>
      <c r="Q26" s="4">
        <v>86900</v>
      </c>
      <c r="R26" s="5">
        <v>-1.9400000000000001E-2</v>
      </c>
      <c r="S26" s="4">
        <v>188500</v>
      </c>
      <c r="V26" s="5">
        <v>1.09E-2</v>
      </c>
    </row>
    <row r="27" spans="1:22" x14ac:dyDescent="0.2">
      <c r="A27" s="16" t="s">
        <v>327</v>
      </c>
      <c r="B27" s="4">
        <v>7400</v>
      </c>
      <c r="C27" s="4">
        <v>0</v>
      </c>
      <c r="D27" s="4">
        <v>7400</v>
      </c>
      <c r="E27" s="4">
        <v>613850000</v>
      </c>
      <c r="F27" s="4">
        <f t="shared" si="1"/>
        <v>45170552496</v>
      </c>
      <c r="L27" s="4">
        <v>142</v>
      </c>
      <c r="M27" s="4">
        <v>339</v>
      </c>
      <c r="N27" s="4">
        <v>13</v>
      </c>
      <c r="O27" s="4">
        <v>26</v>
      </c>
      <c r="P27" s="4">
        <v>89500</v>
      </c>
      <c r="Q27" s="4">
        <v>165500</v>
      </c>
      <c r="R27" s="5">
        <v>-1.1000000000000001E-3</v>
      </c>
      <c r="S27" s="4">
        <v>257300</v>
      </c>
      <c r="V27" s="5">
        <v>2.1400000000000002E-2</v>
      </c>
    </row>
    <row r="28" spans="1:22" x14ac:dyDescent="0.2">
      <c r="A28" s="16" t="s">
        <v>326</v>
      </c>
      <c r="B28" s="4">
        <v>5300</v>
      </c>
      <c r="C28" s="4">
        <v>5100</v>
      </c>
      <c r="D28" s="4">
        <v>200</v>
      </c>
      <c r="E28" s="4">
        <v>16420000</v>
      </c>
      <c r="F28" s="4">
        <f t="shared" si="1"/>
        <v>44556702496</v>
      </c>
      <c r="L28" s="4">
        <v>121</v>
      </c>
      <c r="M28" s="4">
        <v>166</v>
      </c>
      <c r="N28" s="4">
        <v>19</v>
      </c>
      <c r="O28" s="4">
        <v>20</v>
      </c>
      <c r="P28" s="4">
        <v>92500</v>
      </c>
      <c r="Q28" s="4">
        <v>110200</v>
      </c>
      <c r="R28" s="5">
        <v>-1.0700000000000001E-2</v>
      </c>
      <c r="S28" s="4">
        <v>203200</v>
      </c>
      <c r="V28" s="5">
        <v>1.41E-2</v>
      </c>
    </row>
    <row r="29" spans="1:22" x14ac:dyDescent="0.2">
      <c r="A29" s="16" t="s">
        <v>325</v>
      </c>
      <c r="B29" s="4">
        <v>7200</v>
      </c>
      <c r="C29" s="4">
        <v>50000</v>
      </c>
      <c r="D29" s="4">
        <v>-42800</v>
      </c>
      <c r="E29" s="4">
        <v>-3599260000</v>
      </c>
      <c r="F29" s="4">
        <f t="shared" si="1"/>
        <v>44540282496</v>
      </c>
      <c r="L29" s="4">
        <v>163</v>
      </c>
      <c r="M29" s="4">
        <v>186</v>
      </c>
      <c r="N29" s="4">
        <v>16</v>
      </c>
      <c r="O29" s="4">
        <v>18</v>
      </c>
      <c r="P29" s="4">
        <v>110500</v>
      </c>
      <c r="Q29" s="4">
        <v>93500</v>
      </c>
      <c r="R29" s="5">
        <v>1.2E-2</v>
      </c>
      <c r="S29" s="4">
        <v>279000</v>
      </c>
      <c r="V29" s="5">
        <v>1.89E-2</v>
      </c>
    </row>
    <row r="30" spans="1:22" x14ac:dyDescent="0.2">
      <c r="A30" s="16" t="s">
        <v>324</v>
      </c>
      <c r="B30" s="4">
        <v>238400</v>
      </c>
      <c r="C30" s="4">
        <v>73400</v>
      </c>
      <c r="D30" s="4">
        <v>165000</v>
      </c>
      <c r="E30" s="4">
        <v>13717280000</v>
      </c>
      <c r="F30" s="4">
        <f t="shared" si="1"/>
        <v>48139542496</v>
      </c>
      <c r="L30" s="4">
        <v>225</v>
      </c>
      <c r="M30" s="4">
        <v>366</v>
      </c>
      <c r="N30" s="4">
        <v>32</v>
      </c>
      <c r="O30" s="4">
        <v>47</v>
      </c>
      <c r="P30" s="4">
        <v>156500</v>
      </c>
      <c r="Q30" s="4">
        <v>213700</v>
      </c>
      <c r="R30" s="5">
        <v>1.21E-2</v>
      </c>
      <c r="S30" s="4">
        <v>438800</v>
      </c>
      <c r="V30" s="5">
        <v>2.86E-2</v>
      </c>
    </row>
    <row r="31" spans="1:22" x14ac:dyDescent="0.2">
      <c r="A31" s="16" t="s">
        <v>323</v>
      </c>
      <c r="B31" s="4">
        <v>0</v>
      </c>
      <c r="C31" s="4">
        <v>19400</v>
      </c>
      <c r="D31" s="4">
        <v>-19400</v>
      </c>
      <c r="E31" s="4">
        <v>-1609750000</v>
      </c>
      <c r="F31" s="4">
        <f t="shared" si="1"/>
        <v>34422262496</v>
      </c>
      <c r="L31" s="4">
        <v>127</v>
      </c>
      <c r="M31" s="4">
        <v>223</v>
      </c>
      <c r="N31" s="4">
        <v>5</v>
      </c>
      <c r="O31" s="4">
        <v>5</v>
      </c>
      <c r="P31" s="4">
        <v>54000</v>
      </c>
      <c r="Q31" s="4">
        <v>89000</v>
      </c>
      <c r="R31" s="5">
        <v>-2.3999999999999998E-3</v>
      </c>
      <c r="S31" s="4">
        <v>144300</v>
      </c>
      <c r="V31" s="5">
        <v>1.9199999999999998E-2</v>
      </c>
    </row>
    <row r="32" spans="1:22" x14ac:dyDescent="0.2">
      <c r="A32" s="16" t="s">
        <v>322</v>
      </c>
      <c r="B32" s="4">
        <v>50700</v>
      </c>
      <c r="C32" s="4">
        <v>37900</v>
      </c>
      <c r="D32" s="4">
        <v>12800</v>
      </c>
      <c r="E32" s="4">
        <v>1090840000</v>
      </c>
      <c r="F32" s="4">
        <f t="shared" si="1"/>
        <v>36032012496</v>
      </c>
      <c r="L32" s="4">
        <v>239</v>
      </c>
      <c r="M32" s="4">
        <v>414</v>
      </c>
      <c r="N32" s="4">
        <v>46</v>
      </c>
      <c r="O32" s="4">
        <v>54</v>
      </c>
      <c r="P32" s="4">
        <v>233500</v>
      </c>
      <c r="Q32" s="4">
        <v>303100</v>
      </c>
      <c r="R32" s="5">
        <v>8.5000000000000006E-3</v>
      </c>
      <c r="S32" s="4">
        <v>538900</v>
      </c>
      <c r="V32" s="5">
        <v>2.86E-2</v>
      </c>
    </row>
    <row r="33" spans="1:22" x14ac:dyDescent="0.2">
      <c r="A33" s="16" t="s">
        <v>321</v>
      </c>
      <c r="B33" s="4">
        <v>34600</v>
      </c>
      <c r="C33" s="4">
        <v>21500</v>
      </c>
      <c r="D33" s="4">
        <v>13100</v>
      </c>
      <c r="E33" s="4">
        <v>1049940000</v>
      </c>
      <c r="F33" s="4">
        <f t="shared" si="1"/>
        <v>34941172496</v>
      </c>
      <c r="L33" s="4">
        <v>210</v>
      </c>
      <c r="M33" s="4">
        <v>230</v>
      </c>
      <c r="N33" s="4">
        <v>26</v>
      </c>
      <c r="O33" s="4">
        <v>36</v>
      </c>
      <c r="P33" s="4">
        <v>138800</v>
      </c>
      <c r="Q33" s="4">
        <v>658600</v>
      </c>
      <c r="R33" s="5">
        <v>2.87E-2</v>
      </c>
      <c r="S33" s="4">
        <v>822700</v>
      </c>
      <c r="V33" s="5">
        <v>4.36E-2</v>
      </c>
    </row>
    <row r="34" spans="1:22" x14ac:dyDescent="0.2">
      <c r="A34" s="16" t="s">
        <v>320</v>
      </c>
      <c r="B34" s="4">
        <v>37000</v>
      </c>
      <c r="C34" s="4">
        <v>10500</v>
      </c>
      <c r="D34" s="4">
        <v>26500</v>
      </c>
      <c r="E34" s="4">
        <v>2179330000</v>
      </c>
      <c r="F34" s="4">
        <f t="shared" si="1"/>
        <v>33891232496</v>
      </c>
      <c r="L34" s="4">
        <v>138</v>
      </c>
      <c r="M34" s="4">
        <v>364</v>
      </c>
      <c r="N34" s="4">
        <v>23</v>
      </c>
      <c r="O34" s="4">
        <v>55</v>
      </c>
      <c r="P34" s="4">
        <v>148400</v>
      </c>
      <c r="Q34" s="4">
        <v>299100</v>
      </c>
      <c r="R34" s="5">
        <v>-2.2400000000000003E-2</v>
      </c>
      <c r="S34" s="4">
        <v>447400</v>
      </c>
      <c r="V34" s="5">
        <v>3.9599999999999996E-2</v>
      </c>
    </row>
    <row r="35" spans="1:22" x14ac:dyDescent="0.2">
      <c r="A35" s="16" t="s">
        <v>319</v>
      </c>
      <c r="B35" s="4">
        <v>22200</v>
      </c>
      <c r="C35" s="4">
        <v>7100</v>
      </c>
      <c r="D35" s="4">
        <v>15100</v>
      </c>
      <c r="E35" s="4">
        <v>1238290000</v>
      </c>
      <c r="F35" s="4">
        <f t="shared" si="1"/>
        <v>31711902496</v>
      </c>
      <c r="L35" s="4">
        <v>125</v>
      </c>
      <c r="M35" s="4">
        <v>237</v>
      </c>
      <c r="N35" s="4">
        <v>11</v>
      </c>
      <c r="O35" s="4">
        <v>22</v>
      </c>
      <c r="P35" s="4">
        <v>67100</v>
      </c>
      <c r="Q35" s="4">
        <v>122900</v>
      </c>
      <c r="R35" s="5">
        <v>0</v>
      </c>
      <c r="S35" s="4">
        <v>200000</v>
      </c>
      <c r="V35" s="5">
        <v>1.4499999999999999E-2</v>
      </c>
    </row>
    <row r="36" spans="1:22" x14ac:dyDescent="0.2">
      <c r="A36" s="16" t="s">
        <v>318</v>
      </c>
      <c r="B36" s="4">
        <v>1700</v>
      </c>
      <c r="C36" s="4">
        <v>70100</v>
      </c>
      <c r="D36" s="4">
        <v>-68400</v>
      </c>
      <c r="E36" s="4">
        <v>-5698380000</v>
      </c>
      <c r="F36" s="4">
        <f t="shared" si="1"/>
        <v>30473612496</v>
      </c>
      <c r="G36" s="4">
        <v>0</v>
      </c>
      <c r="H36" s="4">
        <v>0</v>
      </c>
      <c r="I36" s="4">
        <v>0</v>
      </c>
      <c r="J36" s="4">
        <v>-1706000</v>
      </c>
      <c r="L36" s="4">
        <v>202</v>
      </c>
      <c r="M36" s="4">
        <v>228</v>
      </c>
      <c r="N36" s="4">
        <v>28</v>
      </c>
      <c r="O36" s="4">
        <v>46</v>
      </c>
      <c r="P36" s="4">
        <v>143900</v>
      </c>
      <c r="Q36" s="4">
        <v>219300</v>
      </c>
      <c r="R36" s="5">
        <v>0</v>
      </c>
      <c r="S36" s="4">
        <v>369400</v>
      </c>
      <c r="V36" s="5">
        <v>2.7300000000000001E-2</v>
      </c>
    </row>
    <row r="37" spans="1:22" x14ac:dyDescent="0.2">
      <c r="A37" s="16" t="s">
        <v>317</v>
      </c>
      <c r="B37" s="4">
        <v>123000</v>
      </c>
      <c r="C37" s="4">
        <v>34700</v>
      </c>
      <c r="D37" s="4">
        <v>88300</v>
      </c>
      <c r="E37" s="4">
        <v>7123050000</v>
      </c>
      <c r="F37" s="4">
        <f t="shared" si="1"/>
        <v>36171992496</v>
      </c>
      <c r="L37" s="4">
        <v>518</v>
      </c>
      <c r="M37" s="4">
        <v>212</v>
      </c>
      <c r="N37" s="4">
        <v>73</v>
      </c>
      <c r="O37" s="4">
        <v>23</v>
      </c>
      <c r="P37" s="4">
        <v>367900</v>
      </c>
      <c r="Q37" s="4">
        <v>142700</v>
      </c>
      <c r="R37" s="5">
        <v>4.3299999999999998E-2</v>
      </c>
      <c r="S37" s="4">
        <v>578200</v>
      </c>
      <c r="V37" s="5">
        <v>4.8799999999999996E-2</v>
      </c>
    </row>
    <row r="38" spans="1:22" x14ac:dyDescent="0.2">
      <c r="A38" s="16" t="s">
        <v>316</v>
      </c>
      <c r="B38" s="4">
        <v>19364</v>
      </c>
      <c r="C38" s="4">
        <v>32800</v>
      </c>
      <c r="D38" s="4">
        <v>-13436</v>
      </c>
      <c r="E38" s="4">
        <v>-1052610000</v>
      </c>
      <c r="F38" s="4">
        <f t="shared" si="1"/>
        <v>29048942496</v>
      </c>
      <c r="L38" s="4">
        <v>133</v>
      </c>
      <c r="M38" s="4">
        <v>307</v>
      </c>
      <c r="N38" s="4">
        <v>16</v>
      </c>
      <c r="O38" s="4">
        <v>41</v>
      </c>
      <c r="P38" s="4">
        <v>83300</v>
      </c>
      <c r="Q38" s="4">
        <v>211600</v>
      </c>
      <c r="R38" s="5">
        <v>-1.78E-2</v>
      </c>
      <c r="S38" s="4">
        <v>287900</v>
      </c>
      <c r="V38" s="5">
        <v>2.2499999999999999E-2</v>
      </c>
    </row>
    <row r="39" spans="1:22" x14ac:dyDescent="0.2">
      <c r="A39" s="16" t="s">
        <v>315</v>
      </c>
      <c r="B39" s="4">
        <v>156000</v>
      </c>
      <c r="C39" s="4">
        <v>9700</v>
      </c>
      <c r="D39" s="4">
        <v>146300</v>
      </c>
      <c r="E39" s="4">
        <v>11680680000</v>
      </c>
      <c r="F39" s="4">
        <f t="shared" ref="F39:F61" si="2">E39+F40</f>
        <v>30101552496</v>
      </c>
      <c r="L39" s="4">
        <v>244</v>
      </c>
      <c r="M39" s="4">
        <v>199</v>
      </c>
      <c r="N39" s="4">
        <v>43</v>
      </c>
      <c r="O39" s="4">
        <v>27</v>
      </c>
      <c r="P39" s="4">
        <v>186300</v>
      </c>
      <c r="Q39" s="4">
        <v>138000</v>
      </c>
      <c r="R39" s="5">
        <v>2.5699999999999997E-2</v>
      </c>
      <c r="S39" s="4">
        <v>324600</v>
      </c>
      <c r="V39" s="5">
        <v>3.5900000000000001E-2</v>
      </c>
    </row>
    <row r="40" spans="1:22" x14ac:dyDescent="0.2">
      <c r="A40" s="16" t="s">
        <v>314</v>
      </c>
      <c r="B40" s="4">
        <v>10900</v>
      </c>
      <c r="C40" s="4">
        <v>32400</v>
      </c>
      <c r="D40" s="4">
        <v>-21500</v>
      </c>
      <c r="E40" s="4">
        <v>-1698110000</v>
      </c>
      <c r="F40" s="4">
        <f t="shared" si="2"/>
        <v>18420872496</v>
      </c>
      <c r="L40" s="4">
        <v>147</v>
      </c>
      <c r="M40" s="4">
        <v>359</v>
      </c>
      <c r="N40" s="4">
        <v>8</v>
      </c>
      <c r="O40" s="4">
        <v>24</v>
      </c>
      <c r="P40" s="4">
        <v>72600</v>
      </c>
      <c r="Q40" s="4">
        <v>171400</v>
      </c>
      <c r="R40" s="5">
        <v>-2.5600000000000001E-2</v>
      </c>
      <c r="S40" s="4">
        <v>361100</v>
      </c>
      <c r="V40" s="5">
        <v>2.8799999999999999E-2</v>
      </c>
    </row>
    <row r="41" spans="1:22" x14ac:dyDescent="0.2">
      <c r="A41" s="16" t="s">
        <v>310</v>
      </c>
      <c r="B41" s="4">
        <v>54600</v>
      </c>
      <c r="C41" s="4">
        <v>3000</v>
      </c>
      <c r="D41" s="4">
        <v>51600</v>
      </c>
      <c r="E41" s="4">
        <v>4118070000</v>
      </c>
      <c r="F41" s="4">
        <f t="shared" si="2"/>
        <v>20118982496</v>
      </c>
      <c r="L41" s="4">
        <v>135</v>
      </c>
      <c r="M41" s="4">
        <v>112</v>
      </c>
      <c r="N41" s="4">
        <v>20</v>
      </c>
      <c r="O41" s="4">
        <v>8</v>
      </c>
      <c r="P41" s="4">
        <v>108900</v>
      </c>
      <c r="Q41" s="4">
        <v>62200</v>
      </c>
      <c r="R41" s="5">
        <v>3.8E-3</v>
      </c>
      <c r="S41" s="4">
        <v>175000</v>
      </c>
      <c r="V41" s="5">
        <v>1.7399999999999999E-2</v>
      </c>
    </row>
    <row r="42" spans="1:22" x14ac:dyDescent="0.2">
      <c r="A42" s="16" t="s">
        <v>309</v>
      </c>
      <c r="B42" s="4">
        <v>2700</v>
      </c>
      <c r="C42" s="4">
        <v>0</v>
      </c>
      <c r="D42" s="4">
        <v>2700</v>
      </c>
      <c r="E42" s="4">
        <v>213440000</v>
      </c>
      <c r="F42" s="4">
        <f t="shared" si="2"/>
        <v>16000912496</v>
      </c>
      <c r="L42" s="4">
        <v>70</v>
      </c>
      <c r="M42" s="4">
        <v>231</v>
      </c>
      <c r="N42" s="4">
        <v>7</v>
      </c>
      <c r="O42" s="4">
        <v>30</v>
      </c>
      <c r="P42" s="4">
        <v>37000</v>
      </c>
      <c r="Q42" s="4">
        <v>152400</v>
      </c>
      <c r="R42" s="5">
        <v>-1.1999999999999999E-3</v>
      </c>
      <c r="S42" s="4">
        <v>196800</v>
      </c>
      <c r="V42" s="5">
        <v>2.3700000000000002E-2</v>
      </c>
    </row>
    <row r="43" spans="1:22" x14ac:dyDescent="0.2">
      <c r="A43" s="16" t="s">
        <v>306</v>
      </c>
      <c r="B43" s="4">
        <v>132400</v>
      </c>
      <c r="C43" s="4">
        <v>16000</v>
      </c>
      <c r="D43" s="4">
        <v>116400</v>
      </c>
      <c r="E43" s="4">
        <v>9254210000</v>
      </c>
      <c r="F43" s="4">
        <f t="shared" si="2"/>
        <v>15787472496</v>
      </c>
      <c r="L43" s="4">
        <v>269</v>
      </c>
      <c r="M43" s="4">
        <v>193</v>
      </c>
      <c r="N43" s="4">
        <v>32</v>
      </c>
      <c r="O43" s="4">
        <v>15</v>
      </c>
      <c r="P43" s="4">
        <v>157200</v>
      </c>
      <c r="Q43" s="4">
        <v>101000</v>
      </c>
      <c r="R43" s="5">
        <v>2.58E-2</v>
      </c>
      <c r="S43" s="4">
        <v>262200</v>
      </c>
      <c r="V43" s="5">
        <v>3.85E-2</v>
      </c>
    </row>
    <row r="44" spans="1:22" x14ac:dyDescent="0.2">
      <c r="A44" s="16" t="s">
        <v>305</v>
      </c>
      <c r="B44" s="4">
        <v>51400</v>
      </c>
      <c r="C44" s="4">
        <v>15900</v>
      </c>
      <c r="D44" s="4">
        <v>35500</v>
      </c>
      <c r="E44" s="4">
        <v>2799200000</v>
      </c>
      <c r="F44" s="4">
        <f t="shared" si="2"/>
        <v>6533262496</v>
      </c>
      <c r="L44" s="4">
        <v>219</v>
      </c>
      <c r="M44" s="4">
        <v>307</v>
      </c>
      <c r="N44" s="4">
        <v>18</v>
      </c>
      <c r="O44" s="4">
        <v>40</v>
      </c>
      <c r="P44" s="4">
        <v>136000</v>
      </c>
      <c r="Q44" s="4">
        <v>250000</v>
      </c>
      <c r="R44" s="5">
        <v>-1.54E-2</v>
      </c>
      <c r="S44" s="4">
        <v>386000</v>
      </c>
      <c r="V44" s="5">
        <v>3.27E-2</v>
      </c>
    </row>
    <row r="45" spans="1:22" x14ac:dyDescent="0.2">
      <c r="A45" s="16" t="s">
        <v>304</v>
      </c>
      <c r="B45" s="4">
        <v>13330</v>
      </c>
      <c r="C45" s="4">
        <v>7700</v>
      </c>
      <c r="D45" s="4">
        <v>5630</v>
      </c>
      <c r="E45" s="4">
        <v>445306685</v>
      </c>
      <c r="F45" s="4">
        <f t="shared" si="2"/>
        <v>3734062496</v>
      </c>
      <c r="L45" s="4">
        <v>265</v>
      </c>
      <c r="M45" s="4">
        <v>118</v>
      </c>
      <c r="N45" s="4">
        <v>30</v>
      </c>
      <c r="O45" s="4">
        <v>5</v>
      </c>
      <c r="P45" s="4">
        <v>163200</v>
      </c>
      <c r="Q45" s="4">
        <v>40800</v>
      </c>
      <c r="R45" s="5">
        <v>1.9400000000000001E-2</v>
      </c>
      <c r="S45" s="4">
        <v>243900</v>
      </c>
      <c r="V45" s="5">
        <v>3.7499999999999999E-2</v>
      </c>
    </row>
    <row r="46" spans="1:22" x14ac:dyDescent="0.2">
      <c r="A46" s="16" t="s">
        <v>303</v>
      </c>
      <c r="B46" s="4">
        <v>19100</v>
      </c>
      <c r="C46" s="4">
        <v>10400</v>
      </c>
      <c r="D46" s="4">
        <v>8700</v>
      </c>
      <c r="E46" s="4">
        <v>669675811</v>
      </c>
      <c r="F46" s="4">
        <f t="shared" si="2"/>
        <v>3288755811</v>
      </c>
      <c r="L46" s="4">
        <v>271</v>
      </c>
      <c r="M46" s="4">
        <v>330</v>
      </c>
      <c r="N46" s="4">
        <v>21</v>
      </c>
      <c r="O46" s="4">
        <v>50</v>
      </c>
      <c r="P46" s="4">
        <v>141900</v>
      </c>
      <c r="Q46" s="4">
        <v>239600</v>
      </c>
      <c r="R46" s="5">
        <v>2.52E-2</v>
      </c>
      <c r="S46" s="4">
        <v>429200</v>
      </c>
      <c r="V46" s="5">
        <v>3.8300000000000001E-2</v>
      </c>
    </row>
    <row r="47" spans="1:22" x14ac:dyDescent="0.2">
      <c r="A47" s="16" t="s">
        <v>299</v>
      </c>
      <c r="B47" s="4">
        <v>77300</v>
      </c>
      <c r="C47" s="4">
        <v>25600</v>
      </c>
      <c r="D47" s="4">
        <v>51700</v>
      </c>
      <c r="E47" s="4">
        <v>3847870000</v>
      </c>
      <c r="F47" s="4">
        <f t="shared" si="2"/>
        <v>2619080000</v>
      </c>
      <c r="L47" s="4">
        <v>350</v>
      </c>
      <c r="M47" s="4">
        <v>173</v>
      </c>
      <c r="N47" s="4">
        <v>56</v>
      </c>
      <c r="O47" s="4">
        <v>18</v>
      </c>
      <c r="P47" s="4">
        <v>295000</v>
      </c>
      <c r="Q47" s="4">
        <v>128600</v>
      </c>
      <c r="R47" s="5">
        <v>2.4399999999999998E-2</v>
      </c>
      <c r="S47" s="4">
        <v>423700</v>
      </c>
      <c r="V47" s="5">
        <v>4.2999999999999997E-2</v>
      </c>
    </row>
    <row r="48" spans="1:22" x14ac:dyDescent="0.2">
      <c r="A48" s="16" t="s">
        <v>298</v>
      </c>
      <c r="B48" s="4">
        <v>156000</v>
      </c>
      <c r="C48" s="4">
        <v>28100</v>
      </c>
      <c r="D48" s="4">
        <v>127900</v>
      </c>
      <c r="E48" s="4">
        <v>9417450000</v>
      </c>
      <c r="F48" s="4">
        <f t="shared" si="2"/>
        <v>-1228790000</v>
      </c>
      <c r="L48" s="4">
        <v>374</v>
      </c>
      <c r="M48" s="4">
        <v>184</v>
      </c>
      <c r="N48" s="4">
        <v>59</v>
      </c>
      <c r="O48" s="4">
        <v>20</v>
      </c>
      <c r="P48" s="4">
        <v>250500</v>
      </c>
      <c r="Q48" s="4">
        <v>140300</v>
      </c>
      <c r="R48" s="5">
        <v>2.3599999999999999E-2</v>
      </c>
      <c r="S48" s="4">
        <v>392600</v>
      </c>
      <c r="V48" s="5">
        <v>2.9700000000000001E-2</v>
      </c>
    </row>
    <row r="49" spans="1:22" x14ac:dyDescent="0.2">
      <c r="A49" s="16" t="s">
        <v>286</v>
      </c>
      <c r="B49" s="4">
        <v>8500</v>
      </c>
      <c r="C49" s="4">
        <v>400</v>
      </c>
      <c r="D49" s="4">
        <v>8100</v>
      </c>
      <c r="E49" s="4">
        <v>586390000</v>
      </c>
      <c r="F49" s="4">
        <f t="shared" si="2"/>
        <v>-10646240000</v>
      </c>
      <c r="L49" s="4">
        <v>519</v>
      </c>
      <c r="M49" s="4">
        <v>268</v>
      </c>
      <c r="N49" s="4">
        <v>71</v>
      </c>
      <c r="O49" s="4">
        <v>28</v>
      </c>
      <c r="P49" s="4">
        <v>456200</v>
      </c>
      <c r="Q49" s="4">
        <v>167900</v>
      </c>
      <c r="R49" s="5">
        <v>3.7499999999999999E-2</v>
      </c>
      <c r="S49" s="4">
        <v>630500</v>
      </c>
      <c r="V49" s="5">
        <v>3.9800000000000002E-2</v>
      </c>
    </row>
    <row r="50" spans="1:22" x14ac:dyDescent="0.2">
      <c r="A50" s="16" t="s">
        <v>285</v>
      </c>
      <c r="B50" s="4">
        <v>3500</v>
      </c>
      <c r="C50" s="4">
        <v>3800</v>
      </c>
      <c r="D50" s="4">
        <v>-300</v>
      </c>
      <c r="E50" s="4">
        <v>-16410000</v>
      </c>
      <c r="F50" s="4">
        <f t="shared" si="2"/>
        <v>-11232630000</v>
      </c>
      <c r="L50" s="4">
        <v>168</v>
      </c>
      <c r="M50" s="4">
        <v>105</v>
      </c>
      <c r="N50" s="4">
        <v>11</v>
      </c>
      <c r="O50" s="4">
        <v>8</v>
      </c>
      <c r="P50" s="4">
        <v>89700</v>
      </c>
      <c r="Q50" s="4">
        <v>86300</v>
      </c>
      <c r="R50" s="5">
        <v>2.8199999999999999E-2</v>
      </c>
      <c r="S50" s="4">
        <v>176100</v>
      </c>
      <c r="V50" s="5">
        <v>3.6000000000000004E-2</v>
      </c>
    </row>
    <row r="51" spans="1:22" x14ac:dyDescent="0.2">
      <c r="A51" s="16" t="s">
        <v>284</v>
      </c>
      <c r="B51" s="4">
        <v>0</v>
      </c>
      <c r="C51" s="4">
        <v>800</v>
      </c>
      <c r="D51" s="4">
        <v>-800</v>
      </c>
      <c r="E51" s="4">
        <v>-54910000</v>
      </c>
      <c r="F51" s="4">
        <f t="shared" si="2"/>
        <v>-11216220000</v>
      </c>
      <c r="L51" s="4">
        <v>89</v>
      </c>
      <c r="M51" s="4">
        <v>189</v>
      </c>
      <c r="N51" s="4">
        <v>16</v>
      </c>
      <c r="O51" s="4">
        <v>19</v>
      </c>
      <c r="P51" s="4">
        <v>74000</v>
      </c>
      <c r="Q51" s="4">
        <v>139500</v>
      </c>
      <c r="R51" s="5">
        <v>-1.77E-2</v>
      </c>
      <c r="S51" s="4">
        <v>213900</v>
      </c>
      <c r="V51" s="5">
        <v>2.3199999999999998E-2</v>
      </c>
    </row>
    <row r="52" spans="1:22" x14ac:dyDescent="0.2">
      <c r="A52" s="16" t="s">
        <v>283</v>
      </c>
      <c r="B52" s="4">
        <v>0</v>
      </c>
      <c r="C52" s="4">
        <v>2600</v>
      </c>
      <c r="D52" s="4">
        <v>-2600</v>
      </c>
      <c r="E52" s="4">
        <v>-180340000</v>
      </c>
      <c r="F52" s="4">
        <f t="shared" si="2"/>
        <v>-11161310000</v>
      </c>
      <c r="L52" s="4">
        <v>288</v>
      </c>
      <c r="M52" s="4">
        <v>256</v>
      </c>
      <c r="N52" s="4">
        <v>20</v>
      </c>
      <c r="O52" s="4">
        <v>15</v>
      </c>
      <c r="P52" s="4">
        <v>154800</v>
      </c>
      <c r="Q52" s="4">
        <v>146000</v>
      </c>
      <c r="R52" s="5">
        <v>-2.8999999999999998E-3</v>
      </c>
      <c r="S52" s="4">
        <v>305800</v>
      </c>
      <c r="V52" s="5">
        <v>3.2400000000000005E-2</v>
      </c>
    </row>
    <row r="53" spans="1:22" x14ac:dyDescent="0.2">
      <c r="A53" s="16" t="s">
        <v>282</v>
      </c>
      <c r="B53" s="4">
        <v>1700</v>
      </c>
      <c r="C53" s="4">
        <v>3000</v>
      </c>
      <c r="D53" s="4">
        <v>-1300</v>
      </c>
      <c r="E53" s="4">
        <v>-91080000</v>
      </c>
      <c r="F53" s="4">
        <f t="shared" si="2"/>
        <v>-10980970000</v>
      </c>
      <c r="R53" s="5">
        <v>6.1600000000000002E-2</v>
      </c>
      <c r="S53" s="4">
        <v>453000</v>
      </c>
      <c r="V53" s="5">
        <v>5.7999999999999996E-2</v>
      </c>
    </row>
    <row r="54" spans="1:22" x14ac:dyDescent="0.2">
      <c r="A54" s="16" t="s">
        <v>281</v>
      </c>
      <c r="B54" s="4">
        <v>14000</v>
      </c>
      <c r="C54" s="4">
        <v>1200</v>
      </c>
      <c r="D54" s="4">
        <v>12800</v>
      </c>
      <c r="E54" s="4">
        <v>836690000</v>
      </c>
      <c r="F54" s="4">
        <f t="shared" si="2"/>
        <v>-10889890000</v>
      </c>
      <c r="L54" s="4">
        <v>213</v>
      </c>
      <c r="M54" s="4">
        <v>173</v>
      </c>
      <c r="N54" s="4">
        <v>26</v>
      </c>
      <c r="O54" s="4">
        <v>19</v>
      </c>
      <c r="P54" s="4">
        <v>177600</v>
      </c>
      <c r="Q54" s="4">
        <v>122600</v>
      </c>
      <c r="R54" s="5">
        <v>1.41E-2</v>
      </c>
      <c r="S54" s="4">
        <v>300500</v>
      </c>
      <c r="V54" s="5">
        <v>3.7900000000000003E-2</v>
      </c>
    </row>
    <row r="55" spans="1:22" x14ac:dyDescent="0.2">
      <c r="A55" s="16" t="s">
        <v>280</v>
      </c>
      <c r="B55" s="4">
        <v>0</v>
      </c>
      <c r="C55" s="4">
        <v>500</v>
      </c>
      <c r="D55" s="4">
        <v>-500</v>
      </c>
      <c r="E55" s="4">
        <v>-31900000</v>
      </c>
      <c r="F55" s="4">
        <f t="shared" si="2"/>
        <v>-11726580000</v>
      </c>
      <c r="L55" s="4">
        <v>107</v>
      </c>
      <c r="M55" s="4">
        <v>83</v>
      </c>
      <c r="N55" s="4">
        <v>7</v>
      </c>
      <c r="O55" s="4">
        <v>6</v>
      </c>
      <c r="P55" s="4">
        <v>60400</v>
      </c>
      <c r="Q55" s="4">
        <v>52400</v>
      </c>
      <c r="R55" s="5">
        <v>2.2400000000000003E-2</v>
      </c>
      <c r="S55" s="4">
        <v>115800</v>
      </c>
      <c r="V55" s="5">
        <v>2.7999999999999997E-2</v>
      </c>
    </row>
    <row r="56" spans="1:22" x14ac:dyDescent="0.2">
      <c r="A56" s="16" t="s">
        <v>279</v>
      </c>
      <c r="B56" s="4">
        <v>0</v>
      </c>
      <c r="C56" s="4">
        <v>150000</v>
      </c>
      <c r="D56" s="4">
        <v>-150000</v>
      </c>
      <c r="E56" s="4">
        <v>-9473640000</v>
      </c>
      <c r="F56" s="4">
        <f t="shared" si="2"/>
        <v>-11694680000</v>
      </c>
      <c r="R56" s="5">
        <v>-9.3999999999999986E-3</v>
      </c>
      <c r="S56" s="4">
        <v>185105</v>
      </c>
      <c r="V56" s="5">
        <v>2.0400000000000001E-2</v>
      </c>
    </row>
    <row r="57" spans="1:22" x14ac:dyDescent="0.2">
      <c r="A57" s="16" t="s">
        <v>278</v>
      </c>
      <c r="B57" s="4">
        <v>0</v>
      </c>
      <c r="C57" s="4">
        <v>52800</v>
      </c>
      <c r="D57" s="4">
        <v>-52800</v>
      </c>
      <c r="E57" s="4">
        <v>-3327100000</v>
      </c>
      <c r="F57" s="4">
        <f t="shared" si="2"/>
        <v>-2221040000</v>
      </c>
      <c r="R57" s="5">
        <v>1.2800000000000001E-2</v>
      </c>
      <c r="S57" s="4">
        <v>757953</v>
      </c>
      <c r="V57" s="5">
        <v>2.5000000000000001E-2</v>
      </c>
    </row>
    <row r="58" spans="1:22" x14ac:dyDescent="0.2">
      <c r="A58" s="16" t="s">
        <v>275</v>
      </c>
      <c r="B58" s="4">
        <v>0</v>
      </c>
      <c r="C58" s="4">
        <v>100</v>
      </c>
      <c r="D58" s="4">
        <v>-100</v>
      </c>
      <c r="E58" s="4">
        <v>-6280000</v>
      </c>
      <c r="F58" s="4">
        <f t="shared" si="2"/>
        <v>1106060000</v>
      </c>
      <c r="R58" s="5">
        <v>-4.6999999999999993E-3</v>
      </c>
      <c r="S58" s="4">
        <v>140027</v>
      </c>
      <c r="V58" s="5">
        <v>2.2000000000000002E-2</v>
      </c>
    </row>
    <row r="59" spans="1:22" x14ac:dyDescent="0.2">
      <c r="A59" s="16" t="s">
        <v>274</v>
      </c>
      <c r="B59" s="4">
        <v>0</v>
      </c>
      <c r="C59" s="4">
        <v>0</v>
      </c>
      <c r="D59" s="4">
        <v>0</v>
      </c>
      <c r="E59" s="4">
        <v>0</v>
      </c>
      <c r="F59" s="4">
        <f t="shared" si="2"/>
        <v>1112340000</v>
      </c>
      <c r="R59" s="5">
        <v>-7.8000000000000005E-3</v>
      </c>
      <c r="S59" s="4">
        <v>277721</v>
      </c>
      <c r="V59" s="5">
        <v>3.1099999999999999E-2</v>
      </c>
    </row>
    <row r="60" spans="1:22" x14ac:dyDescent="0.2">
      <c r="A60" s="16" t="s">
        <v>273</v>
      </c>
      <c r="B60" s="4">
        <v>0</v>
      </c>
      <c r="C60" s="4">
        <v>0</v>
      </c>
      <c r="D60" s="4">
        <v>0</v>
      </c>
      <c r="E60" s="4">
        <v>0</v>
      </c>
      <c r="F60" s="4">
        <f t="shared" si="2"/>
        <v>1112340000</v>
      </c>
      <c r="R60" s="5">
        <v>-3.3500000000000002E-2</v>
      </c>
      <c r="S60" s="4">
        <v>491872</v>
      </c>
      <c r="V60" s="5">
        <v>3.8199999999999998E-2</v>
      </c>
    </row>
    <row r="61" spans="1:22" x14ac:dyDescent="0.2">
      <c r="A61" s="16" t="s">
        <v>268</v>
      </c>
      <c r="B61" s="4">
        <v>1600</v>
      </c>
      <c r="C61" s="4">
        <v>0</v>
      </c>
      <c r="D61" s="4">
        <v>1600</v>
      </c>
      <c r="E61" s="4">
        <v>106920000</v>
      </c>
      <c r="F61" s="4">
        <f t="shared" si="2"/>
        <v>1112340000</v>
      </c>
      <c r="R61" s="5">
        <v>-2.23E-2</v>
      </c>
      <c r="S61" s="4">
        <v>127700</v>
      </c>
      <c r="V61" s="5">
        <v>2.9700000000000001E-2</v>
      </c>
    </row>
    <row r="62" spans="1:22" x14ac:dyDescent="0.2">
      <c r="A62" s="16" t="s">
        <v>266</v>
      </c>
      <c r="B62" s="4">
        <v>14800</v>
      </c>
      <c r="C62" s="4">
        <v>0</v>
      </c>
      <c r="D62" s="4">
        <v>14800</v>
      </c>
      <c r="E62" s="4">
        <v>972970000</v>
      </c>
      <c r="F62" s="4">
        <f>E62+F63</f>
        <v>1005420000</v>
      </c>
      <c r="R62" s="5">
        <v>4.0399999999999998E-2</v>
      </c>
      <c r="S62" s="4">
        <v>271700</v>
      </c>
      <c r="V62" s="5">
        <v>4.1700000000000001E-2</v>
      </c>
    </row>
    <row r="63" spans="1:22" x14ac:dyDescent="0.2">
      <c r="A63" s="16" t="s">
        <v>265</v>
      </c>
      <c r="B63" s="4">
        <v>500</v>
      </c>
      <c r="C63" s="4">
        <v>0</v>
      </c>
      <c r="D63" s="4">
        <v>500</v>
      </c>
      <c r="E63" s="4">
        <v>32450000</v>
      </c>
      <c r="F63" s="4">
        <f>E63</f>
        <v>32450000</v>
      </c>
      <c r="R63" s="5">
        <v>-4.5999999999999999E-3</v>
      </c>
      <c r="S63" s="4">
        <v>75401</v>
      </c>
      <c r="V63" s="5">
        <v>1.9900000000000001E-2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125</vt:i4>
      </vt:variant>
    </vt:vector>
  </HeadingPairs>
  <TitlesOfParts>
    <vt:vector size="125" baseType="lpstr">
      <vt:lpstr>RS</vt:lpstr>
      <vt:lpstr>GDNN</vt:lpstr>
      <vt:lpstr>GDTD</vt:lpstr>
      <vt:lpstr>Top</vt:lpstr>
      <vt:lpstr>Shortcuts</vt:lpstr>
      <vt:lpstr>VN30</vt:lpstr>
      <vt:lpstr>VNINDEX</vt:lpstr>
      <vt:lpstr>SSI</vt:lpstr>
      <vt:lpstr>VND</vt:lpstr>
      <vt:lpstr>BSI</vt:lpstr>
      <vt:lpstr>VCI</vt:lpstr>
      <vt:lpstr>HCM</vt:lpstr>
      <vt:lpstr>MBS</vt:lpstr>
      <vt:lpstr>VIX</vt:lpstr>
      <vt:lpstr>SHS</vt:lpstr>
      <vt:lpstr>FTS</vt:lpstr>
      <vt:lpstr>TPB</vt:lpstr>
      <vt:lpstr>VCB</vt:lpstr>
      <vt:lpstr>VPB</vt:lpstr>
      <vt:lpstr>MSB</vt:lpstr>
      <vt:lpstr>LPB</vt:lpstr>
      <vt:lpstr>VIB</vt:lpstr>
      <vt:lpstr>ACB</vt:lpstr>
      <vt:lpstr>CTG</vt:lpstr>
      <vt:lpstr>TCB</vt:lpstr>
      <vt:lpstr>MBB</vt:lpstr>
      <vt:lpstr>STB</vt:lpstr>
      <vt:lpstr>HPG</vt:lpstr>
      <vt:lpstr>HSG</vt:lpstr>
      <vt:lpstr>NKG</vt:lpstr>
      <vt:lpstr>VHM</vt:lpstr>
      <vt:lpstr>DXG</vt:lpstr>
      <vt:lpstr>NLG</vt:lpstr>
      <vt:lpstr>DIG</vt:lpstr>
      <vt:lpstr>KDH</vt:lpstr>
      <vt:lpstr>NTL</vt:lpstr>
      <vt:lpstr>CEO</vt:lpstr>
      <vt:lpstr>PDR</vt:lpstr>
      <vt:lpstr>NVL</vt:lpstr>
      <vt:lpstr>VGC</vt:lpstr>
      <vt:lpstr>DPR</vt:lpstr>
      <vt:lpstr>SZC</vt:lpstr>
      <vt:lpstr>PHR</vt:lpstr>
      <vt:lpstr>LHG</vt:lpstr>
      <vt:lpstr>IDC</vt:lpstr>
      <vt:lpstr>KBC</vt:lpstr>
      <vt:lpstr>VRE</vt:lpstr>
      <vt:lpstr>MSN</vt:lpstr>
      <vt:lpstr>MWG</vt:lpstr>
      <vt:lpstr>DGW</vt:lpstr>
      <vt:lpstr>VNM</vt:lpstr>
      <vt:lpstr>PNJ</vt:lpstr>
      <vt:lpstr>FRT</vt:lpstr>
      <vt:lpstr>PET</vt:lpstr>
      <vt:lpstr>BWE</vt:lpstr>
      <vt:lpstr>GMD</vt:lpstr>
      <vt:lpstr>VOS</vt:lpstr>
      <vt:lpstr>VSC</vt:lpstr>
      <vt:lpstr>SGP</vt:lpstr>
      <vt:lpstr>HAH</vt:lpstr>
      <vt:lpstr>LAS</vt:lpstr>
      <vt:lpstr>DDV</vt:lpstr>
      <vt:lpstr>CSV</vt:lpstr>
      <vt:lpstr>DPM</vt:lpstr>
      <vt:lpstr>DCM</vt:lpstr>
      <vt:lpstr>DGC</vt:lpstr>
      <vt:lpstr>GEX</vt:lpstr>
      <vt:lpstr>ANV</vt:lpstr>
      <vt:lpstr>IDI</vt:lpstr>
      <vt:lpstr>FMC</vt:lpstr>
      <vt:lpstr>VHC</vt:lpstr>
      <vt:lpstr>FCN</vt:lpstr>
      <vt:lpstr>DTD</vt:lpstr>
      <vt:lpstr>HHV</vt:lpstr>
      <vt:lpstr>CTR</vt:lpstr>
      <vt:lpstr>C4G</vt:lpstr>
      <vt:lpstr>CTD</vt:lpstr>
      <vt:lpstr>THG</vt:lpstr>
      <vt:lpstr>VCG</vt:lpstr>
      <vt:lpstr>VCS</vt:lpstr>
      <vt:lpstr>PTB</vt:lpstr>
      <vt:lpstr>HDG</vt:lpstr>
      <vt:lpstr>REE</vt:lpstr>
      <vt:lpstr>PC1</vt:lpstr>
      <vt:lpstr>TV2</vt:lpstr>
      <vt:lpstr>PVS</vt:lpstr>
      <vt:lpstr>PLX</vt:lpstr>
      <vt:lpstr>PVT</vt:lpstr>
      <vt:lpstr>BSR</vt:lpstr>
      <vt:lpstr>PVD</vt:lpstr>
      <vt:lpstr>QNS</vt:lpstr>
      <vt:lpstr>GEG</vt:lpstr>
      <vt:lpstr>NT2</vt:lpstr>
      <vt:lpstr>QTP</vt:lpstr>
      <vt:lpstr>FPT</vt:lpstr>
      <vt:lpstr>VTP</vt:lpstr>
      <vt:lpstr>DHC</vt:lpstr>
      <vt:lpstr>NTP</vt:lpstr>
      <vt:lpstr>BMP</vt:lpstr>
      <vt:lpstr>VIC</vt:lpstr>
      <vt:lpstr>HT1</vt:lpstr>
      <vt:lpstr>STK</vt:lpstr>
      <vt:lpstr>MSH</vt:lpstr>
      <vt:lpstr>TNG</vt:lpstr>
      <vt:lpstr>ADS</vt:lpstr>
      <vt:lpstr>VGT</vt:lpstr>
      <vt:lpstr>GIL</vt:lpstr>
      <vt:lpstr>DBC</vt:lpstr>
      <vt:lpstr>HAG</vt:lpstr>
      <vt:lpstr>BAF</vt:lpstr>
      <vt:lpstr>BCG</vt:lpstr>
      <vt:lpstr>LTG</vt:lpstr>
      <vt:lpstr>PAN</vt:lpstr>
      <vt:lpstr>KSB</vt:lpstr>
      <vt:lpstr>VLB</vt:lpstr>
      <vt:lpstr>DHA</vt:lpstr>
      <vt:lpstr>PLC</vt:lpstr>
      <vt:lpstr>GAS</vt:lpstr>
      <vt:lpstr>DRC</vt:lpstr>
      <vt:lpstr>GVR</vt:lpstr>
      <vt:lpstr>TCH</vt:lpstr>
      <vt:lpstr>VGI</vt:lpstr>
      <vt:lpstr>MCH</vt:lpstr>
      <vt:lpstr>VIP</vt:lpstr>
      <vt:lpstr>SIP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Trung Nguyen Hoang</dc:creator>
  <cp:lastModifiedBy>Trung Nguyen Hoang</cp:lastModifiedBy>
  <dcterms:created xsi:type="dcterms:W3CDTF">2023-12-07T08:04:09Z</dcterms:created>
  <dcterms:modified xsi:type="dcterms:W3CDTF">2024-04-13T08:37:57Z</dcterms:modified>
</cp:coreProperties>
</file>